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+xml"/>
  <Override PartName="/xl/slicers/slicer2.xml" ContentType="application/vnd.ms-excel.slicer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slicers/slicer3.xml" ContentType="application/vnd.ms-excel.slicer+xml"/>
  <Override PartName="/xl/slicers/slicer4.xml" ContentType="application/vnd.ms-excel.slicer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4.xml" ContentType="application/vnd.openxmlformats-officedocument.drawing+xml"/>
  <Override PartName="/xl/slicers/slicer5.xml" ContentType="application/vnd.ms-excel.slicer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7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8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5.xml" ContentType="application/vnd.openxmlformats-officedocument.drawing+xml"/>
  <Override PartName="/xl/slicers/slicer6.xml" ContentType="application/vnd.ms-excel.slicer+xml"/>
  <Override PartName="/xl/charts/chart29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6.xml" ContentType="application/vnd.openxmlformats-officedocument.drawing+xml"/>
  <Override PartName="/xl/slicers/slicer7.xml" ContentType="application/vnd.ms-excel.slicer+xml"/>
  <Override PartName="/xl/charts/chart30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1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2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3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4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5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6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7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8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9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pivotTables/pivotTable11.xml" ContentType="application/vnd.openxmlformats-officedocument.spreadsheetml.pivotTable+xml"/>
  <Override PartName="/xl/drawings/drawing7.xml" ContentType="application/vnd.openxmlformats-officedocument.drawing+xml"/>
  <Override PartName="/xl/slicers/slicer8.xml" ContentType="application/vnd.ms-excel.slicer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tyanaakimova/Desktop/АНАЛИТИКА_продажи/ДАШБОРДЫ/06-2023/"/>
    </mc:Choice>
  </mc:AlternateContent>
  <xr:revisionPtr revIDLastSave="0" documentId="8_{E4ACDA34-E2FD-5F4D-BAF2-82213324ED92}" xr6:coauthVersionLast="47" xr6:coauthVersionMax="47" xr10:uidLastSave="{00000000-0000-0000-0000-000000000000}"/>
  <workbookProtection workbookAlgorithmName="SHA-512" workbookHashValue="al6fjma6OcW2iUdHzHH9hacss5EXntBZEZFFkFKVGQthPakv1PFqe31Rh2BernfNFV5I/c+0GF5FEHLyUvT8UQ==" workbookSaltValue="vXf69ZXg4AF53w7XTWU1Cw==" workbookSpinCount="100000" lockStructure="1"/>
  <bookViews>
    <workbookView xWindow="0" yWindow="500" windowWidth="23040" windowHeight="9200" tabRatio="886" xr2:uid="{00000000-000D-0000-FFFF-FFFF00000000}"/>
  </bookViews>
  <sheets>
    <sheet name="РОССИЯ КАРТА" sheetId="13" r:id="rId1"/>
    <sheet name="РОССИЯ ФО" sheetId="18" r:id="rId2"/>
    <sheet name="ОКРУГ" sheetId="17" r:id="rId3"/>
    <sheet name="СВОД РОССИЯ" sheetId="12" state="hidden" r:id="rId4"/>
    <sheet name="СВОД ФО" sheetId="16" state="hidden" r:id="rId5"/>
    <sheet name="СВОДНЫЙ ОТЧЕТ" sheetId="19" r:id="rId6"/>
    <sheet name="СВОД Регионы" sheetId="27" state="hidden" r:id="rId7"/>
    <sheet name="СВОД Регионы отеч" sheetId="28" state="hidden" r:id="rId8"/>
    <sheet name="DATA РЕГИОНЫ" sheetId="26" state="hidden" r:id="rId9"/>
    <sheet name="ОТЧЕТ 23 иномарки" sheetId="22" state="hidden" r:id="rId10"/>
    <sheet name="ОТЧЕТ 23 отеч" sheetId="24" state="hidden" r:id="rId11"/>
    <sheet name="ОТЧЕТ 22 иномарки" sheetId="23" state="hidden" r:id="rId12"/>
    <sheet name="ОТЧЕТ 22 отеч" sheetId="25" state="hidden" r:id="rId13"/>
    <sheet name="DATA РОССИЯ ФО" sheetId="10" state="hidden" r:id="rId14"/>
    <sheet name="СПРАВОЧНИК" sheetId="14" state="hidden" r:id="rId15"/>
  </sheets>
  <definedNames>
    <definedName name="_xlnm._FilterDatabase" localSheetId="14" hidden="1">СПРАВОЧНИК!$B$1:$C$107</definedName>
    <definedName name="_xlnm._FilterDatabase" localSheetId="8" hidden="1">'DATA РЕГИОНЫ'!$A$1:$D$694</definedName>
    <definedName name="_xlnm._FilterDatabase" localSheetId="13" hidden="1">'DATA РОССИЯ ФО'!$A$2:$J$13446</definedName>
    <definedName name="Срез_Марка1">#N/A</definedName>
    <definedName name="Срез_Регион">#N/A</definedName>
    <definedName name="Срез_СЕГМЕНТ">#N/A</definedName>
    <definedName name="Срез_СЕГМЕНТ1">#N/A</definedName>
    <definedName name="Срез_Столбец2">#N/A</definedName>
    <definedName name="Срез_Страна_производитель">#N/A</definedName>
    <definedName name="Срез_ТИП_ТС">#N/A</definedName>
    <definedName name="Срез_ТИП_ТС1">#N/A</definedName>
    <definedName name="Срез_ФО_описание">#N/A</definedName>
    <definedName name="Срез_ФО1">#N/A</definedName>
  </definedNames>
  <calcPr calcId="191029"/>
  <pivotCaches>
    <pivotCache cacheId="0" r:id="rId16"/>
    <pivotCache cacheId="1" r:id="rId17"/>
  </pivotCaches>
  <extLst>
    <ext xmlns:x14="http://schemas.microsoft.com/office/spreadsheetml/2009/9/main" uri="{BBE1A952-AA13-448e-AADC-164F8A28A991}">
      <x14:slicerCaches>
        <x14:slicerCache r:id="rId18"/>
        <x14:slicerCache r:id="rId19"/>
        <x14:slicerCache r:id="rId20"/>
        <x14:slicerCache r:id="rId21"/>
        <x14:slicerCache r:id="rId22"/>
        <x14:slicerCache r:id="rId23"/>
        <x14:slicerCache r:id="rId24"/>
        <x14:slicerCache r:id="rId25"/>
        <x14:slicerCache r:id="rId2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27"/>
      </x15:slicerCaches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5" i="16" l="1"/>
  <c r="J59" i="12"/>
  <c r="H5" i="19"/>
  <c r="E3" i="26"/>
  <c r="E4" i="26"/>
  <c r="E5" i="26"/>
  <c r="E6" i="26"/>
  <c r="E7" i="26"/>
  <c r="E8" i="26"/>
  <c r="E9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34" i="26"/>
  <c r="E35" i="26"/>
  <c r="E36" i="26"/>
  <c r="E37" i="26"/>
  <c r="E38" i="26"/>
  <c r="E39" i="26"/>
  <c r="E40" i="26"/>
  <c r="E41" i="26"/>
  <c r="E42" i="26"/>
  <c r="E43" i="26"/>
  <c r="E44" i="26"/>
  <c r="E45" i="26"/>
  <c r="E46" i="26"/>
  <c r="E47" i="26"/>
  <c r="E48" i="26"/>
  <c r="E49" i="26"/>
  <c r="E50" i="26"/>
  <c r="E51" i="26"/>
  <c r="E52" i="26"/>
  <c r="E53" i="26"/>
  <c r="E54" i="26"/>
  <c r="E55" i="26"/>
  <c r="E56" i="26"/>
  <c r="E57" i="26"/>
  <c r="E58" i="26"/>
  <c r="E59" i="26"/>
  <c r="E60" i="26"/>
  <c r="E61" i="26"/>
  <c r="E62" i="26"/>
  <c r="E63" i="26"/>
  <c r="E64" i="26"/>
  <c r="E65" i="26"/>
  <c r="E66" i="26"/>
  <c r="E67" i="26"/>
  <c r="E68" i="26"/>
  <c r="E69" i="26"/>
  <c r="E70" i="26"/>
  <c r="E71" i="26"/>
  <c r="E72" i="26"/>
  <c r="E73" i="26"/>
  <c r="E74" i="26"/>
  <c r="E75" i="26"/>
  <c r="E76" i="26"/>
  <c r="E77" i="26"/>
  <c r="E78" i="26"/>
  <c r="E79" i="26"/>
  <c r="E80" i="26"/>
  <c r="E81" i="26"/>
  <c r="E82" i="26"/>
  <c r="E83" i="26"/>
  <c r="E84" i="26"/>
  <c r="E85" i="26"/>
  <c r="E86" i="26"/>
  <c r="E87" i="26"/>
  <c r="E88" i="26"/>
  <c r="E89" i="26"/>
  <c r="E90" i="26"/>
  <c r="E91" i="26"/>
  <c r="E92" i="26"/>
  <c r="E93" i="26"/>
  <c r="E94" i="26"/>
  <c r="E95" i="26"/>
  <c r="E96" i="26"/>
  <c r="E97" i="26"/>
  <c r="E98" i="26"/>
  <c r="E99" i="26"/>
  <c r="E100" i="26"/>
  <c r="E101" i="26"/>
  <c r="E102" i="26"/>
  <c r="E103" i="26"/>
  <c r="E104" i="26"/>
  <c r="E105" i="26"/>
  <c r="E106" i="26"/>
  <c r="E107" i="26"/>
  <c r="E108" i="26"/>
  <c r="E109" i="26"/>
  <c r="E110" i="26"/>
  <c r="E111" i="26"/>
  <c r="E112" i="26"/>
  <c r="E113" i="26"/>
  <c r="E114" i="26"/>
  <c r="E115" i="26"/>
  <c r="E116" i="26"/>
  <c r="E117" i="26"/>
  <c r="E118" i="26"/>
  <c r="E119" i="26"/>
  <c r="E120" i="26"/>
  <c r="E121" i="26"/>
  <c r="E122" i="26"/>
  <c r="E123" i="26"/>
  <c r="E124" i="26"/>
  <c r="E125" i="26"/>
  <c r="E126" i="26"/>
  <c r="E127" i="26"/>
  <c r="E128" i="26"/>
  <c r="E129" i="26"/>
  <c r="E130" i="26"/>
  <c r="E131" i="26"/>
  <c r="E132" i="26"/>
  <c r="E133" i="26"/>
  <c r="E134" i="26"/>
  <c r="E135" i="26"/>
  <c r="E136" i="26"/>
  <c r="E137" i="26"/>
  <c r="E138" i="26"/>
  <c r="E139" i="26"/>
  <c r="E140" i="26"/>
  <c r="E141" i="26"/>
  <c r="E142" i="26"/>
  <c r="E143" i="26"/>
  <c r="E144" i="26"/>
  <c r="E145" i="26"/>
  <c r="E146" i="26"/>
  <c r="E147" i="26"/>
  <c r="E148" i="26"/>
  <c r="E149" i="26"/>
  <c r="E150" i="26"/>
  <c r="E151" i="26"/>
  <c r="E152" i="26"/>
  <c r="E153" i="26"/>
  <c r="E154" i="26"/>
  <c r="E155" i="26"/>
  <c r="E156" i="26"/>
  <c r="E157" i="26"/>
  <c r="E158" i="26"/>
  <c r="E159" i="26"/>
  <c r="E160" i="26"/>
  <c r="E161" i="26"/>
  <c r="E162" i="26"/>
  <c r="E163" i="26"/>
  <c r="E164" i="26"/>
  <c r="E165" i="26"/>
  <c r="E166" i="26"/>
  <c r="E167" i="26"/>
  <c r="E168" i="26"/>
  <c r="E169" i="26"/>
  <c r="E170" i="26"/>
  <c r="E171" i="26"/>
  <c r="E172" i="26"/>
  <c r="E173" i="26"/>
  <c r="E174" i="26"/>
  <c r="E175" i="26"/>
  <c r="E176" i="26"/>
  <c r="E177" i="26"/>
  <c r="E178" i="26"/>
  <c r="E179" i="26"/>
  <c r="E180" i="26"/>
  <c r="E181" i="26"/>
  <c r="E182" i="26"/>
  <c r="E183" i="26"/>
  <c r="E184" i="26"/>
  <c r="E185" i="26"/>
  <c r="E186" i="26"/>
  <c r="E187" i="26"/>
  <c r="E188" i="26"/>
  <c r="E189" i="26"/>
  <c r="E190" i="26"/>
  <c r="E191" i="26"/>
  <c r="E192" i="26"/>
  <c r="E193" i="26"/>
  <c r="E194" i="26"/>
  <c r="E195" i="26"/>
  <c r="E196" i="26"/>
  <c r="E197" i="26"/>
  <c r="E198" i="26"/>
  <c r="E199" i="26"/>
  <c r="E200" i="26"/>
  <c r="E201" i="26"/>
  <c r="E202" i="26"/>
  <c r="E203" i="26"/>
  <c r="E204" i="26"/>
  <c r="E205" i="26"/>
  <c r="E206" i="26"/>
  <c r="E207" i="26"/>
  <c r="E208" i="26"/>
  <c r="E209" i="26"/>
  <c r="E210" i="26"/>
  <c r="E211" i="26"/>
  <c r="E212" i="26"/>
  <c r="E213" i="26"/>
  <c r="E214" i="26"/>
  <c r="E215" i="26"/>
  <c r="E216" i="26"/>
  <c r="E217" i="26"/>
  <c r="E218" i="26"/>
  <c r="E219" i="26"/>
  <c r="E220" i="26"/>
  <c r="E221" i="26"/>
  <c r="E222" i="26"/>
  <c r="E223" i="26"/>
  <c r="E224" i="26"/>
  <c r="E225" i="26"/>
  <c r="E226" i="26"/>
  <c r="E227" i="26"/>
  <c r="E228" i="26"/>
  <c r="E229" i="26"/>
  <c r="E230" i="26"/>
  <c r="E231" i="26"/>
  <c r="E232" i="26"/>
  <c r="E233" i="26"/>
  <c r="E234" i="26"/>
  <c r="E235" i="26"/>
  <c r="E236" i="26"/>
  <c r="E237" i="26"/>
  <c r="E238" i="26"/>
  <c r="E239" i="26"/>
  <c r="E240" i="26"/>
  <c r="E241" i="26"/>
  <c r="E242" i="26"/>
  <c r="E243" i="26"/>
  <c r="E244" i="26"/>
  <c r="E245" i="26"/>
  <c r="E246" i="26"/>
  <c r="E247" i="26"/>
  <c r="E248" i="26"/>
  <c r="E249" i="26"/>
  <c r="E250" i="26"/>
  <c r="E251" i="26"/>
  <c r="E252" i="26"/>
  <c r="E253" i="26"/>
  <c r="E254" i="26"/>
  <c r="E255" i="26"/>
  <c r="E256" i="26"/>
  <c r="E257" i="26"/>
  <c r="E258" i="26"/>
  <c r="E259" i="26"/>
  <c r="E260" i="26"/>
  <c r="E261" i="26"/>
  <c r="E262" i="26"/>
  <c r="E263" i="26"/>
  <c r="E264" i="26"/>
  <c r="E265" i="26"/>
  <c r="E266" i="26"/>
  <c r="E267" i="26"/>
  <c r="E268" i="26"/>
  <c r="E269" i="26"/>
  <c r="E270" i="26"/>
  <c r="E271" i="26"/>
  <c r="E272" i="26"/>
  <c r="E273" i="26"/>
  <c r="E274" i="26"/>
  <c r="E275" i="26"/>
  <c r="E276" i="26"/>
  <c r="E277" i="26"/>
  <c r="E278" i="26"/>
  <c r="E279" i="26"/>
  <c r="E280" i="26"/>
  <c r="E281" i="26"/>
  <c r="E282" i="26"/>
  <c r="E283" i="26"/>
  <c r="E284" i="26"/>
  <c r="E285" i="26"/>
  <c r="E286" i="26"/>
  <c r="E287" i="26"/>
  <c r="E288" i="26"/>
  <c r="E289" i="26"/>
  <c r="E290" i="26"/>
  <c r="E291" i="26"/>
  <c r="E292" i="26"/>
  <c r="E293" i="26"/>
  <c r="E294" i="26"/>
  <c r="E295" i="26"/>
  <c r="E296" i="26"/>
  <c r="E297" i="26"/>
  <c r="E298" i="26"/>
  <c r="E299" i="26"/>
  <c r="E300" i="26"/>
  <c r="E301" i="26"/>
  <c r="E302" i="26"/>
  <c r="E303" i="26"/>
  <c r="E304" i="26"/>
  <c r="E305" i="26"/>
  <c r="E306" i="26"/>
  <c r="E307" i="26"/>
  <c r="E308" i="26"/>
  <c r="E309" i="26"/>
  <c r="E310" i="26"/>
  <c r="E311" i="26"/>
  <c r="E312" i="26"/>
  <c r="E313" i="26"/>
  <c r="E314" i="26"/>
  <c r="E315" i="26"/>
  <c r="E316" i="26"/>
  <c r="E317" i="26"/>
  <c r="E318" i="26"/>
  <c r="E319" i="26"/>
  <c r="E320" i="26"/>
  <c r="E321" i="26"/>
  <c r="E322" i="26"/>
  <c r="E323" i="26"/>
  <c r="E324" i="26"/>
  <c r="E325" i="26"/>
  <c r="E326" i="26"/>
  <c r="E327" i="26"/>
  <c r="E328" i="26"/>
  <c r="E329" i="26"/>
  <c r="E330" i="26"/>
  <c r="E331" i="26"/>
  <c r="E332" i="26"/>
  <c r="E333" i="26"/>
  <c r="E334" i="26"/>
  <c r="E335" i="26"/>
  <c r="E336" i="26"/>
  <c r="E337" i="26"/>
  <c r="E338" i="26"/>
  <c r="E339" i="26"/>
  <c r="E340" i="26"/>
  <c r="E341" i="26"/>
  <c r="E342" i="26"/>
  <c r="E343" i="26"/>
  <c r="E344" i="26"/>
  <c r="E345" i="26"/>
  <c r="E346" i="26"/>
  <c r="E347" i="26"/>
  <c r="E348" i="26"/>
  <c r="E349" i="26"/>
  <c r="E350" i="26"/>
  <c r="E351" i="26"/>
  <c r="E352" i="26"/>
  <c r="E353" i="26"/>
  <c r="E354" i="26"/>
  <c r="E355" i="26"/>
  <c r="E356" i="26"/>
  <c r="E357" i="26"/>
  <c r="E358" i="26"/>
  <c r="E359" i="26"/>
  <c r="E360" i="26"/>
  <c r="E361" i="26"/>
  <c r="E362" i="26"/>
  <c r="E363" i="26"/>
  <c r="E364" i="26"/>
  <c r="E365" i="26"/>
  <c r="E366" i="26"/>
  <c r="E367" i="26"/>
  <c r="E368" i="26"/>
  <c r="E369" i="26"/>
  <c r="E370" i="26"/>
  <c r="E371" i="26"/>
  <c r="E372" i="26"/>
  <c r="E373" i="26"/>
  <c r="E374" i="26"/>
  <c r="E375" i="26"/>
  <c r="E376" i="26"/>
  <c r="E377" i="26"/>
  <c r="E378" i="26"/>
  <c r="E379" i="26"/>
  <c r="E380" i="26"/>
  <c r="E381" i="26"/>
  <c r="E382" i="26"/>
  <c r="E383" i="26"/>
  <c r="E384" i="26"/>
  <c r="E385" i="26"/>
  <c r="E386" i="26"/>
  <c r="E387" i="26"/>
  <c r="E388" i="26"/>
  <c r="E389" i="26"/>
  <c r="E390" i="26"/>
  <c r="E391" i="26"/>
  <c r="E392" i="26"/>
  <c r="E393" i="26"/>
  <c r="E394" i="26"/>
  <c r="E395" i="26"/>
  <c r="E396" i="26"/>
  <c r="E397" i="26"/>
  <c r="E398" i="26"/>
  <c r="E399" i="26"/>
  <c r="E400" i="26"/>
  <c r="E401" i="26"/>
  <c r="E402" i="26"/>
  <c r="E403" i="26"/>
  <c r="E404" i="26"/>
  <c r="E405" i="26"/>
  <c r="E406" i="26"/>
  <c r="E407" i="26"/>
  <c r="E408" i="26"/>
  <c r="E409" i="26"/>
  <c r="E410" i="26"/>
  <c r="E411" i="26"/>
  <c r="E412" i="26"/>
  <c r="E413" i="26"/>
  <c r="E414" i="26"/>
  <c r="E415" i="26"/>
  <c r="E416" i="26"/>
  <c r="E417" i="26"/>
  <c r="E418" i="26"/>
  <c r="E419" i="26"/>
  <c r="E420" i="26"/>
  <c r="E421" i="26"/>
  <c r="E422" i="26"/>
  <c r="E423" i="26"/>
  <c r="E424" i="26"/>
  <c r="E425" i="26"/>
  <c r="E426" i="26"/>
  <c r="E427" i="26"/>
  <c r="E428" i="26"/>
  <c r="E429" i="26"/>
  <c r="E430" i="26"/>
  <c r="E431" i="26"/>
  <c r="E432" i="26"/>
  <c r="E433" i="26"/>
  <c r="E434" i="26"/>
  <c r="E435" i="26"/>
  <c r="E436" i="26"/>
  <c r="E437" i="26"/>
  <c r="E438" i="26"/>
  <c r="E439" i="26"/>
  <c r="E440" i="26"/>
  <c r="E441" i="26"/>
  <c r="E442" i="26"/>
  <c r="E443" i="26"/>
  <c r="E444" i="26"/>
  <c r="E445" i="26"/>
  <c r="E446" i="26"/>
  <c r="E447" i="26"/>
  <c r="E448" i="26"/>
  <c r="E449" i="26"/>
  <c r="E450" i="26"/>
  <c r="E451" i="26"/>
  <c r="E452" i="26"/>
  <c r="E453" i="26"/>
  <c r="E454" i="26"/>
  <c r="E455" i="26"/>
  <c r="E456" i="26"/>
  <c r="E457" i="26"/>
  <c r="E458" i="26"/>
  <c r="E459" i="26"/>
  <c r="E460" i="26"/>
  <c r="E461" i="26"/>
  <c r="E462" i="26"/>
  <c r="E463" i="26"/>
  <c r="E464" i="26"/>
  <c r="E465" i="26"/>
  <c r="E466" i="26"/>
  <c r="E467" i="26"/>
  <c r="E468" i="26"/>
  <c r="E469" i="26"/>
  <c r="E470" i="26"/>
  <c r="E471" i="26"/>
  <c r="E472" i="26"/>
  <c r="E473" i="26"/>
  <c r="E474" i="26"/>
  <c r="E475" i="26"/>
  <c r="E476" i="26"/>
  <c r="E477" i="26"/>
  <c r="E478" i="26"/>
  <c r="E479" i="26"/>
  <c r="E480" i="26"/>
  <c r="E481" i="26"/>
  <c r="E482" i="26"/>
  <c r="E483" i="26"/>
  <c r="E484" i="26"/>
  <c r="E485" i="26"/>
  <c r="E486" i="26"/>
  <c r="E487" i="26"/>
  <c r="E488" i="26"/>
  <c r="E489" i="26"/>
  <c r="E490" i="26"/>
  <c r="E491" i="26"/>
  <c r="E492" i="26"/>
  <c r="E493" i="26"/>
  <c r="E494" i="26"/>
  <c r="E495" i="26"/>
  <c r="E496" i="26"/>
  <c r="E497" i="26"/>
  <c r="E498" i="26"/>
  <c r="E499" i="26"/>
  <c r="E500" i="26"/>
  <c r="E501" i="26"/>
  <c r="E502" i="26"/>
  <c r="E503" i="26"/>
  <c r="E504" i="26"/>
  <c r="E505" i="26"/>
  <c r="E506" i="26"/>
  <c r="E507" i="26"/>
  <c r="E508" i="26"/>
  <c r="E509" i="26"/>
  <c r="E510" i="26"/>
  <c r="E511" i="26"/>
  <c r="E512" i="26"/>
  <c r="E513" i="26"/>
  <c r="E514" i="26"/>
  <c r="E515" i="26"/>
  <c r="E516" i="26"/>
  <c r="E517" i="26"/>
  <c r="E518" i="26"/>
  <c r="E519" i="26"/>
  <c r="E520" i="26"/>
  <c r="E521" i="26"/>
  <c r="E522" i="26"/>
  <c r="E523" i="26"/>
  <c r="E524" i="26"/>
  <c r="E525" i="26"/>
  <c r="E526" i="26"/>
  <c r="E527" i="26"/>
  <c r="E528" i="26"/>
  <c r="E529" i="26"/>
  <c r="E530" i="26"/>
  <c r="E531" i="26"/>
  <c r="E532" i="26"/>
  <c r="E533" i="26"/>
  <c r="E534" i="26"/>
  <c r="E535" i="26"/>
  <c r="E536" i="26"/>
  <c r="E537" i="26"/>
  <c r="E538" i="26"/>
  <c r="E539" i="26"/>
  <c r="E540" i="26"/>
  <c r="E541" i="26"/>
  <c r="E542" i="26"/>
  <c r="E543" i="26"/>
  <c r="E544" i="26"/>
  <c r="E545" i="26"/>
  <c r="E546" i="26"/>
  <c r="E547" i="26"/>
  <c r="E548" i="26"/>
  <c r="E549" i="26"/>
  <c r="E550" i="26"/>
  <c r="E551" i="26"/>
  <c r="E552" i="26"/>
  <c r="E553" i="26"/>
  <c r="E554" i="26"/>
  <c r="E555" i="26"/>
  <c r="E556" i="26"/>
  <c r="E557" i="26"/>
  <c r="E558" i="26"/>
  <c r="E559" i="26"/>
  <c r="E560" i="26"/>
  <c r="E561" i="26"/>
  <c r="E562" i="26"/>
  <c r="E563" i="26"/>
  <c r="E564" i="26"/>
  <c r="E565" i="26"/>
  <c r="E566" i="26"/>
  <c r="E567" i="26"/>
  <c r="E568" i="26"/>
  <c r="E569" i="26"/>
  <c r="E570" i="26"/>
  <c r="E571" i="26"/>
  <c r="E572" i="26"/>
  <c r="E573" i="26"/>
  <c r="E574" i="26"/>
  <c r="E575" i="26"/>
  <c r="E576" i="26"/>
  <c r="E577" i="26"/>
  <c r="E578" i="26"/>
  <c r="E579" i="26"/>
  <c r="E580" i="26"/>
  <c r="E581" i="26"/>
  <c r="E582" i="26"/>
  <c r="E583" i="26"/>
  <c r="E584" i="26"/>
  <c r="E585" i="26"/>
  <c r="E586" i="26"/>
  <c r="E587" i="26"/>
  <c r="E588" i="26"/>
  <c r="E589" i="26"/>
  <c r="E590" i="26"/>
  <c r="E591" i="26"/>
  <c r="E592" i="26"/>
  <c r="E593" i="26"/>
  <c r="E594" i="26"/>
  <c r="E595" i="26"/>
  <c r="E596" i="26"/>
  <c r="E597" i="26"/>
  <c r="E598" i="26"/>
  <c r="E599" i="26"/>
  <c r="E600" i="26"/>
  <c r="E601" i="26"/>
  <c r="E602" i="26"/>
  <c r="E603" i="26"/>
  <c r="E604" i="26"/>
  <c r="E605" i="26"/>
  <c r="E606" i="26"/>
  <c r="E607" i="26"/>
  <c r="E608" i="26"/>
  <c r="E609" i="26"/>
  <c r="E610" i="26"/>
  <c r="E611" i="26"/>
  <c r="E612" i="26"/>
  <c r="E613" i="26"/>
  <c r="E614" i="26"/>
  <c r="E615" i="26"/>
  <c r="E616" i="26"/>
  <c r="E617" i="26"/>
  <c r="E618" i="26"/>
  <c r="E619" i="26"/>
  <c r="E620" i="26"/>
  <c r="E621" i="26"/>
  <c r="E622" i="26"/>
  <c r="E623" i="26"/>
  <c r="E624" i="26"/>
  <c r="E625" i="26"/>
  <c r="E626" i="26"/>
  <c r="E627" i="26"/>
  <c r="E628" i="26"/>
  <c r="E629" i="26"/>
  <c r="E630" i="26"/>
  <c r="E631" i="26"/>
  <c r="E632" i="26"/>
  <c r="E633" i="26"/>
  <c r="E634" i="26"/>
  <c r="E635" i="26"/>
  <c r="E636" i="26"/>
  <c r="E637" i="26"/>
  <c r="E638" i="26"/>
  <c r="E639" i="26"/>
  <c r="E640" i="26"/>
  <c r="E641" i="26"/>
  <c r="E642" i="26"/>
  <c r="E643" i="26"/>
  <c r="E644" i="26"/>
  <c r="E645" i="26"/>
  <c r="E646" i="26"/>
  <c r="E647" i="26"/>
  <c r="E648" i="26"/>
  <c r="E649" i="26"/>
  <c r="E650" i="26"/>
  <c r="E651" i="26"/>
  <c r="E652" i="26"/>
  <c r="E653" i="26"/>
  <c r="E654" i="26"/>
  <c r="E655" i="26"/>
  <c r="E656" i="26"/>
  <c r="E657" i="26"/>
  <c r="E658" i="26"/>
  <c r="E659" i="26"/>
  <c r="E660" i="26"/>
  <c r="E661" i="26"/>
  <c r="E662" i="26"/>
  <c r="E663" i="26"/>
  <c r="E664" i="26"/>
  <c r="E665" i="26"/>
  <c r="E666" i="26"/>
  <c r="E667" i="26"/>
  <c r="E668" i="26"/>
  <c r="E669" i="26"/>
  <c r="E670" i="26"/>
  <c r="E671" i="26"/>
  <c r="E672" i="26"/>
  <c r="E673" i="26"/>
  <c r="E674" i="26"/>
  <c r="E675" i="26"/>
  <c r="E676" i="26"/>
  <c r="E677" i="26"/>
  <c r="E678" i="26"/>
  <c r="E679" i="26"/>
  <c r="E680" i="26"/>
  <c r="E681" i="26"/>
  <c r="E682" i="26"/>
  <c r="E683" i="26"/>
  <c r="E684" i="26"/>
  <c r="E685" i="26"/>
  <c r="E686" i="26"/>
  <c r="E687" i="26"/>
  <c r="E688" i="26"/>
  <c r="E689" i="26"/>
  <c r="E690" i="26"/>
  <c r="E691" i="26"/>
  <c r="E692" i="26"/>
  <c r="E693" i="26"/>
  <c r="E694" i="26"/>
  <c r="E2" i="26"/>
  <c r="I50" i="12"/>
  <c r="J4103" i="10"/>
  <c r="J4104" i="10"/>
  <c r="J4105" i="10"/>
  <c r="J4106" i="10"/>
  <c r="J4107" i="10"/>
  <c r="J4108" i="10"/>
  <c r="J4109" i="10"/>
  <c r="J4110" i="10"/>
  <c r="J4111" i="10"/>
  <c r="J4112" i="10"/>
  <c r="J4113" i="10"/>
  <c r="J4114" i="10"/>
  <c r="J4115" i="10"/>
  <c r="J4116" i="10"/>
  <c r="J4117" i="10"/>
  <c r="J4118" i="10"/>
  <c r="J4119" i="10"/>
  <c r="J4120" i="10"/>
  <c r="J4121" i="10"/>
  <c r="J4122" i="10"/>
  <c r="J4123" i="10"/>
  <c r="J4124" i="10"/>
  <c r="J4125" i="10"/>
  <c r="J4126" i="10"/>
  <c r="J4127" i="10"/>
  <c r="J4128" i="10"/>
  <c r="J4129" i="10"/>
  <c r="J4130" i="10"/>
  <c r="J4131" i="10"/>
  <c r="J4132" i="10"/>
  <c r="J4133" i="10"/>
  <c r="J4134" i="10"/>
  <c r="J4135" i="10"/>
  <c r="J4136" i="10"/>
  <c r="J4137" i="10"/>
  <c r="J4138" i="10"/>
  <c r="J4139" i="10"/>
  <c r="J4140" i="10"/>
  <c r="J4141" i="10"/>
  <c r="J4142" i="10"/>
  <c r="J4143" i="10"/>
  <c r="J4144" i="10"/>
  <c r="J4145" i="10"/>
  <c r="J4146" i="10"/>
  <c r="J4147" i="10"/>
  <c r="J4148" i="10"/>
  <c r="J4149" i="10"/>
  <c r="J4150" i="10"/>
  <c r="J4151" i="10"/>
  <c r="J4152" i="10"/>
  <c r="J4153" i="10"/>
  <c r="J4154" i="10"/>
  <c r="J4155" i="10"/>
  <c r="J4156" i="10"/>
  <c r="J4157" i="10"/>
  <c r="J4158" i="10"/>
  <c r="J4159" i="10"/>
  <c r="J4160" i="10"/>
  <c r="J4161" i="10"/>
  <c r="J4162" i="10"/>
  <c r="J4163" i="10"/>
  <c r="J4164" i="10"/>
  <c r="J4165" i="10"/>
  <c r="J4166" i="10"/>
  <c r="J4167" i="10"/>
  <c r="J4168" i="10"/>
  <c r="J4169" i="10"/>
  <c r="J4170" i="10"/>
  <c r="J4171" i="10"/>
  <c r="J4172" i="10"/>
  <c r="J4173" i="10"/>
  <c r="J4174" i="10"/>
  <c r="J4175" i="10"/>
  <c r="J4176" i="10"/>
  <c r="J4177" i="10"/>
  <c r="J4178" i="10"/>
  <c r="J4179" i="10"/>
  <c r="J4180" i="10"/>
  <c r="J4181" i="10"/>
  <c r="J4182" i="10"/>
  <c r="J4183" i="10"/>
  <c r="J4184" i="10"/>
  <c r="J4185" i="10"/>
  <c r="J4186" i="10"/>
  <c r="J4187" i="10"/>
  <c r="J4188" i="10"/>
  <c r="J4189" i="10"/>
  <c r="J4190" i="10"/>
  <c r="J4191" i="10"/>
  <c r="J4192" i="10"/>
  <c r="J4193" i="10"/>
  <c r="J4194" i="10"/>
  <c r="J4195" i="10"/>
  <c r="J4196" i="10"/>
  <c r="J4197" i="10"/>
  <c r="J4198" i="10"/>
  <c r="J4199" i="10"/>
  <c r="J4200" i="10"/>
  <c r="J4201" i="10"/>
  <c r="J4202" i="10"/>
  <c r="J4203" i="10"/>
  <c r="J4204" i="10"/>
  <c r="J4205" i="10"/>
  <c r="J4206" i="10"/>
  <c r="J4207" i="10"/>
  <c r="J4208" i="10"/>
  <c r="J4209" i="10"/>
  <c r="J4210" i="10"/>
  <c r="J4211" i="10"/>
  <c r="J4212" i="10"/>
  <c r="J4213" i="10"/>
  <c r="J4214" i="10"/>
  <c r="J4215" i="10"/>
  <c r="J4216" i="10"/>
  <c r="J4217" i="10"/>
  <c r="J4218" i="10"/>
  <c r="J4219" i="10"/>
  <c r="J4220" i="10"/>
  <c r="J4221" i="10"/>
  <c r="J4222" i="10"/>
  <c r="J4223" i="10"/>
  <c r="J4224" i="10"/>
  <c r="J4225" i="10"/>
  <c r="J4226" i="10"/>
  <c r="J4227" i="10"/>
  <c r="J4228" i="10"/>
  <c r="J4229" i="10"/>
  <c r="J4230" i="10"/>
  <c r="J4231" i="10"/>
  <c r="J4232" i="10"/>
  <c r="J4233" i="10"/>
  <c r="J4234" i="10"/>
  <c r="J4235" i="10"/>
  <c r="J4236" i="10"/>
  <c r="J4237" i="10"/>
  <c r="J4238" i="10"/>
  <c r="J4239" i="10"/>
  <c r="J4240" i="10"/>
  <c r="J4241" i="10"/>
  <c r="J4242" i="10"/>
  <c r="J4243" i="10"/>
  <c r="J4244" i="10"/>
  <c r="J4245" i="10"/>
  <c r="J4246" i="10"/>
  <c r="J4247" i="10"/>
  <c r="J4248" i="10"/>
  <c r="J4249" i="10"/>
  <c r="J4250" i="10"/>
  <c r="J4251" i="10"/>
  <c r="J4252" i="10"/>
  <c r="J4253" i="10"/>
  <c r="J4254" i="10"/>
  <c r="J4255" i="10"/>
  <c r="J4256" i="10"/>
  <c r="J4257" i="10"/>
  <c r="J4258" i="10"/>
  <c r="J4259" i="10"/>
  <c r="J4260" i="10"/>
  <c r="J4261" i="10"/>
  <c r="J4262" i="10"/>
  <c r="J4263" i="10"/>
  <c r="J4264" i="10"/>
  <c r="J4265" i="10"/>
  <c r="J4266" i="10"/>
  <c r="J4267" i="10"/>
  <c r="J4268" i="10"/>
  <c r="J4269" i="10"/>
  <c r="J4270" i="10"/>
  <c r="J4271" i="10"/>
  <c r="J4272" i="10"/>
  <c r="J4273" i="10"/>
  <c r="J4274" i="10"/>
  <c r="J4275" i="10"/>
  <c r="J4276" i="10"/>
  <c r="J4277" i="10"/>
  <c r="J4278" i="10"/>
  <c r="J4279" i="10"/>
  <c r="J4280" i="10"/>
  <c r="J4281" i="10"/>
  <c r="J4282" i="10"/>
  <c r="J4283" i="10"/>
  <c r="J4284" i="10"/>
  <c r="J4285" i="10"/>
  <c r="J4286" i="10"/>
  <c r="J4287" i="10"/>
  <c r="J4288" i="10"/>
  <c r="J4289" i="10"/>
  <c r="J4290" i="10"/>
  <c r="J4291" i="10"/>
  <c r="J4292" i="10"/>
  <c r="J4293" i="10"/>
  <c r="J4294" i="10"/>
  <c r="J4295" i="10"/>
  <c r="J4296" i="10"/>
  <c r="J4297" i="10"/>
  <c r="J4298" i="10"/>
  <c r="J4299" i="10"/>
  <c r="J4300" i="10"/>
  <c r="J4301" i="10"/>
  <c r="J4302" i="10"/>
  <c r="J4303" i="10"/>
  <c r="J4304" i="10"/>
  <c r="J4305" i="10"/>
  <c r="J4306" i="10"/>
  <c r="J4307" i="10"/>
  <c r="J4308" i="10"/>
  <c r="J4309" i="10"/>
  <c r="J4310" i="10"/>
  <c r="J4311" i="10"/>
  <c r="J4312" i="10"/>
  <c r="J4313" i="10"/>
  <c r="J4314" i="10"/>
  <c r="J4315" i="10"/>
  <c r="J4316" i="10"/>
  <c r="J4317" i="10"/>
  <c r="J4318" i="10"/>
  <c r="J4319" i="10"/>
  <c r="J4320" i="10"/>
  <c r="J4321" i="10"/>
  <c r="J4322" i="10"/>
  <c r="J4323" i="10"/>
  <c r="J4324" i="10"/>
  <c r="J4325" i="10"/>
  <c r="J4326" i="10"/>
  <c r="J4327" i="10"/>
  <c r="J4328" i="10"/>
  <c r="J4329" i="10"/>
  <c r="J4330" i="10"/>
  <c r="J4331" i="10"/>
  <c r="J4332" i="10"/>
  <c r="J4333" i="10"/>
  <c r="J4334" i="10"/>
  <c r="J4335" i="10"/>
  <c r="J4336" i="10"/>
  <c r="J4337" i="10"/>
  <c r="J4338" i="10"/>
  <c r="J4339" i="10"/>
  <c r="J4340" i="10"/>
  <c r="J4341" i="10"/>
  <c r="J4342" i="10"/>
  <c r="J4343" i="10"/>
  <c r="J4344" i="10"/>
  <c r="J4345" i="10"/>
  <c r="J4346" i="10"/>
  <c r="J4347" i="10"/>
  <c r="J4348" i="10"/>
  <c r="J4349" i="10"/>
  <c r="J4350" i="10"/>
  <c r="J4351" i="10"/>
  <c r="J4352" i="10"/>
  <c r="J4353" i="10"/>
  <c r="J4354" i="10"/>
  <c r="J4355" i="10"/>
  <c r="J4356" i="10"/>
  <c r="J4357" i="10"/>
  <c r="J4358" i="10"/>
  <c r="J4359" i="10"/>
  <c r="J4360" i="10"/>
  <c r="J4361" i="10"/>
  <c r="J4362" i="10"/>
  <c r="J4363" i="10"/>
  <c r="J4364" i="10"/>
  <c r="J4365" i="10"/>
  <c r="J4366" i="10"/>
  <c r="J4367" i="10"/>
  <c r="J4368" i="10"/>
  <c r="J4369" i="10"/>
  <c r="J4370" i="10"/>
  <c r="J4371" i="10"/>
  <c r="J4372" i="10"/>
  <c r="J4373" i="10"/>
  <c r="J4374" i="10"/>
  <c r="J4375" i="10"/>
  <c r="J4376" i="10"/>
  <c r="J4377" i="10"/>
  <c r="J4378" i="10"/>
  <c r="J4379" i="10"/>
  <c r="J4380" i="10"/>
  <c r="J4381" i="10"/>
  <c r="J4382" i="10"/>
  <c r="J4383" i="10"/>
  <c r="J4384" i="10"/>
  <c r="J4385" i="10"/>
  <c r="J4386" i="10"/>
  <c r="J4387" i="10"/>
  <c r="J4388" i="10"/>
  <c r="J4389" i="10"/>
  <c r="J4390" i="10"/>
  <c r="J4391" i="10"/>
  <c r="J4392" i="10"/>
  <c r="J4393" i="10"/>
  <c r="J4394" i="10"/>
  <c r="J4395" i="10"/>
  <c r="J4396" i="10"/>
  <c r="J4397" i="10"/>
  <c r="J4398" i="10"/>
  <c r="J4399" i="10"/>
  <c r="J4400" i="10"/>
  <c r="J4401" i="10"/>
  <c r="J4402" i="10"/>
  <c r="J4403" i="10"/>
  <c r="J4404" i="10"/>
  <c r="J4405" i="10"/>
  <c r="J4406" i="10"/>
  <c r="J4407" i="10"/>
  <c r="J4408" i="10"/>
  <c r="J4409" i="10"/>
  <c r="J4410" i="10"/>
  <c r="J4411" i="10"/>
  <c r="J4412" i="10"/>
  <c r="J4413" i="10"/>
  <c r="J4414" i="10"/>
  <c r="J4415" i="10"/>
  <c r="J4416" i="10"/>
  <c r="J4417" i="10"/>
  <c r="J4418" i="10"/>
  <c r="J4419" i="10"/>
  <c r="J4420" i="10"/>
  <c r="J4421" i="10"/>
  <c r="J4422" i="10"/>
  <c r="J4423" i="10"/>
  <c r="J4424" i="10"/>
  <c r="J4425" i="10"/>
  <c r="J4426" i="10"/>
  <c r="J4427" i="10"/>
  <c r="J4428" i="10"/>
  <c r="J4429" i="10"/>
  <c r="J4430" i="10"/>
  <c r="J4431" i="10"/>
  <c r="J4432" i="10"/>
  <c r="J4433" i="10"/>
  <c r="J4434" i="10"/>
  <c r="J4435" i="10"/>
  <c r="J4436" i="10"/>
  <c r="J4437" i="10"/>
  <c r="J4438" i="10"/>
  <c r="J4439" i="10"/>
  <c r="J4440" i="10"/>
  <c r="J4441" i="10"/>
  <c r="J4442" i="10"/>
  <c r="J4443" i="10"/>
  <c r="J4444" i="10"/>
  <c r="J4445" i="10"/>
  <c r="J4446" i="10"/>
  <c r="J4447" i="10"/>
  <c r="J4448" i="10"/>
  <c r="J4449" i="10"/>
  <c r="J4450" i="10"/>
  <c r="J4451" i="10"/>
  <c r="J4452" i="10"/>
  <c r="J4453" i="10"/>
  <c r="J4454" i="10"/>
  <c r="J4455" i="10"/>
  <c r="J4456" i="10"/>
  <c r="J4457" i="10"/>
  <c r="J4458" i="10"/>
  <c r="J4459" i="10"/>
  <c r="J4460" i="10"/>
  <c r="J4461" i="10"/>
  <c r="J4462" i="10"/>
  <c r="J4463" i="10"/>
  <c r="J4464" i="10"/>
  <c r="J4465" i="10"/>
  <c r="J4466" i="10"/>
  <c r="J4467" i="10"/>
  <c r="J4468" i="10"/>
  <c r="J4469" i="10"/>
  <c r="J4470" i="10"/>
  <c r="J4471" i="10"/>
  <c r="J4472" i="10"/>
  <c r="J4473" i="10"/>
  <c r="J4474" i="10"/>
  <c r="J4475" i="10"/>
  <c r="J4476" i="10"/>
  <c r="J4477" i="10"/>
  <c r="J4478" i="10"/>
  <c r="J4479" i="10"/>
  <c r="J4480" i="10"/>
  <c r="J4481" i="10"/>
  <c r="J4482" i="10"/>
  <c r="J4483" i="10"/>
  <c r="J4484" i="10"/>
  <c r="J4485" i="10"/>
  <c r="J4486" i="10"/>
  <c r="J4487" i="10"/>
  <c r="J4488" i="10"/>
  <c r="J4489" i="10"/>
  <c r="J4490" i="10"/>
  <c r="J4491" i="10"/>
  <c r="J4492" i="10"/>
  <c r="J4493" i="10"/>
  <c r="J4494" i="10"/>
  <c r="J4495" i="10"/>
  <c r="J4496" i="10"/>
  <c r="J4497" i="10"/>
  <c r="J4498" i="10"/>
  <c r="J4499" i="10"/>
  <c r="J4500" i="10"/>
  <c r="J4501" i="10"/>
  <c r="J4502" i="10"/>
  <c r="J4503" i="10"/>
  <c r="J4504" i="10"/>
  <c r="J4505" i="10"/>
  <c r="J4506" i="10"/>
  <c r="J4507" i="10"/>
  <c r="J4508" i="10"/>
  <c r="J4509" i="10"/>
  <c r="J4510" i="10"/>
  <c r="J4511" i="10"/>
  <c r="J4512" i="10"/>
  <c r="J4513" i="10"/>
  <c r="J4514" i="10"/>
  <c r="J4515" i="10"/>
  <c r="J4516" i="10"/>
  <c r="J4517" i="10"/>
  <c r="J4518" i="10"/>
  <c r="J4519" i="10"/>
  <c r="J4520" i="10"/>
  <c r="J4521" i="10"/>
  <c r="J4522" i="10"/>
  <c r="J4523" i="10"/>
  <c r="J4524" i="10"/>
  <c r="J4525" i="10"/>
  <c r="J4526" i="10"/>
  <c r="J4527" i="10"/>
  <c r="J4528" i="10"/>
  <c r="J4529" i="10"/>
  <c r="J4530" i="10"/>
  <c r="J4531" i="10"/>
  <c r="J4532" i="10"/>
  <c r="J4533" i="10"/>
  <c r="J4534" i="10"/>
  <c r="J4535" i="10"/>
  <c r="J4536" i="10"/>
  <c r="J4537" i="10"/>
  <c r="J4538" i="10"/>
  <c r="J4539" i="10"/>
  <c r="J4540" i="10"/>
  <c r="J4541" i="10"/>
  <c r="J4542" i="10"/>
  <c r="J4543" i="10"/>
  <c r="J4544" i="10"/>
  <c r="J4545" i="10"/>
  <c r="J4546" i="10"/>
  <c r="J4547" i="10"/>
  <c r="J4548" i="10"/>
  <c r="J4549" i="10"/>
  <c r="J4550" i="10"/>
  <c r="J4551" i="10"/>
  <c r="J4552" i="10"/>
  <c r="J4553" i="10"/>
  <c r="J4554" i="10"/>
  <c r="J4555" i="10"/>
  <c r="J4556" i="10"/>
  <c r="J4557" i="10"/>
  <c r="J4558" i="10"/>
  <c r="J4559" i="10"/>
  <c r="J4560" i="10"/>
  <c r="J4561" i="10"/>
  <c r="J4562" i="10"/>
  <c r="J4563" i="10"/>
  <c r="J4564" i="10"/>
  <c r="J4565" i="10"/>
  <c r="J4566" i="10"/>
  <c r="J4567" i="10"/>
  <c r="J4568" i="10"/>
  <c r="J4569" i="10"/>
  <c r="J4570" i="10"/>
  <c r="J4571" i="10"/>
  <c r="J4572" i="10"/>
  <c r="J4573" i="10"/>
  <c r="J4574" i="10"/>
  <c r="J4575" i="10"/>
  <c r="J4576" i="10"/>
  <c r="J4577" i="10"/>
  <c r="J4578" i="10"/>
  <c r="J4579" i="10"/>
  <c r="J4580" i="10"/>
  <c r="J4581" i="10"/>
  <c r="J4582" i="10"/>
  <c r="J4583" i="10"/>
  <c r="J4584" i="10"/>
  <c r="J4585" i="10"/>
  <c r="J4586" i="10"/>
  <c r="J4587" i="10"/>
  <c r="J4588" i="10"/>
  <c r="J4589" i="10"/>
  <c r="J4590" i="10"/>
  <c r="J4591" i="10"/>
  <c r="J4592" i="10"/>
  <c r="J4593" i="10"/>
  <c r="J4594" i="10"/>
  <c r="J4595" i="10"/>
  <c r="J4596" i="10"/>
  <c r="J4597" i="10"/>
  <c r="J4598" i="10"/>
  <c r="J4599" i="10"/>
  <c r="J4600" i="10"/>
  <c r="J4601" i="10"/>
  <c r="J4602" i="10"/>
  <c r="J4603" i="10"/>
  <c r="J4604" i="10"/>
  <c r="J4605" i="10"/>
  <c r="J4606" i="10"/>
  <c r="J4607" i="10"/>
  <c r="J4608" i="10"/>
  <c r="J4609" i="10"/>
  <c r="J4610" i="10"/>
  <c r="J4611" i="10"/>
  <c r="J4612" i="10"/>
  <c r="J4613" i="10"/>
  <c r="J4614" i="10"/>
  <c r="J4615" i="10"/>
  <c r="J4616" i="10"/>
  <c r="J4617" i="10"/>
  <c r="J4618" i="10"/>
  <c r="J4619" i="10"/>
  <c r="J4620" i="10"/>
  <c r="J4621" i="10"/>
  <c r="J4622" i="10"/>
  <c r="J4623" i="10"/>
  <c r="J4624" i="10"/>
  <c r="J4625" i="10"/>
  <c r="J4626" i="10"/>
  <c r="J4627" i="10"/>
  <c r="J4628" i="10"/>
  <c r="J4629" i="10"/>
  <c r="J4630" i="10"/>
  <c r="J4631" i="10"/>
  <c r="J4632" i="10"/>
  <c r="J4633" i="10"/>
  <c r="J4634" i="10"/>
  <c r="J4635" i="10"/>
  <c r="J4636" i="10"/>
  <c r="J4637" i="10"/>
  <c r="J4638" i="10"/>
  <c r="J4639" i="10"/>
  <c r="J4640" i="10"/>
  <c r="J4641" i="10"/>
  <c r="J4642" i="10"/>
  <c r="J4643" i="10"/>
  <c r="J4644" i="10"/>
  <c r="J4645" i="10"/>
  <c r="J4646" i="10"/>
  <c r="J4647" i="10"/>
  <c r="J4648" i="10"/>
  <c r="J4649" i="10"/>
  <c r="J4650" i="10"/>
  <c r="J4651" i="10"/>
  <c r="J4652" i="10"/>
  <c r="J4653" i="10"/>
  <c r="J4654" i="10"/>
  <c r="J4655" i="10"/>
  <c r="J4656" i="10"/>
  <c r="J4657" i="10"/>
  <c r="J4658" i="10"/>
  <c r="J4659" i="10"/>
  <c r="J4660" i="10"/>
  <c r="J4661" i="10"/>
  <c r="J4662" i="10"/>
  <c r="J4663" i="10"/>
  <c r="J4664" i="10"/>
  <c r="J4665" i="10"/>
  <c r="J4666" i="10"/>
  <c r="J4667" i="10"/>
  <c r="J4668" i="10"/>
  <c r="J4669" i="10"/>
  <c r="J4670" i="10"/>
  <c r="J4671" i="10"/>
  <c r="J4672" i="10"/>
  <c r="J4673" i="10"/>
  <c r="J4674" i="10"/>
  <c r="J4675" i="10"/>
  <c r="J4676" i="10"/>
  <c r="J4677" i="10"/>
  <c r="J4678" i="10"/>
  <c r="J4679" i="10"/>
  <c r="J4680" i="10"/>
  <c r="J4681" i="10"/>
  <c r="J4682" i="10"/>
  <c r="J4683" i="10"/>
  <c r="J4684" i="10"/>
  <c r="J4685" i="10"/>
  <c r="J4686" i="10"/>
  <c r="J4687" i="10"/>
  <c r="J4688" i="10"/>
  <c r="J4689" i="10"/>
  <c r="J4690" i="10"/>
  <c r="J4691" i="10"/>
  <c r="J4692" i="10"/>
  <c r="J4693" i="10"/>
  <c r="J4694" i="10"/>
  <c r="J4695" i="10"/>
  <c r="J4696" i="10"/>
  <c r="J4697" i="10"/>
  <c r="J4698" i="10"/>
  <c r="J4699" i="10"/>
  <c r="J4700" i="10"/>
  <c r="J4701" i="10"/>
  <c r="J4702" i="10"/>
  <c r="J4703" i="10"/>
  <c r="J4704" i="10"/>
  <c r="J4705" i="10"/>
  <c r="J4706" i="10"/>
  <c r="J4707" i="10"/>
  <c r="J4708" i="10"/>
  <c r="J4709" i="10"/>
  <c r="J4710" i="10"/>
  <c r="J4711" i="10"/>
  <c r="J4712" i="10"/>
  <c r="J4713" i="10"/>
  <c r="J4714" i="10"/>
  <c r="J4715" i="10"/>
  <c r="J4716" i="10"/>
  <c r="J4717" i="10"/>
  <c r="J4718" i="10"/>
  <c r="J4719" i="10"/>
  <c r="J4720" i="10"/>
  <c r="J4721" i="10"/>
  <c r="J4722" i="10"/>
  <c r="J4723" i="10"/>
  <c r="J4724" i="10"/>
  <c r="J4725" i="10"/>
  <c r="J4726" i="10"/>
  <c r="J4727" i="10"/>
  <c r="J4728" i="10"/>
  <c r="J4729" i="10"/>
  <c r="J4730" i="10"/>
  <c r="J4731" i="10"/>
  <c r="J4732" i="10"/>
  <c r="J4733" i="10"/>
  <c r="J4734" i="10"/>
  <c r="J4735" i="10"/>
  <c r="J4736" i="10"/>
  <c r="J4737" i="10"/>
  <c r="J4738" i="10"/>
  <c r="J4739" i="10"/>
  <c r="J4740" i="10"/>
  <c r="J4741" i="10"/>
  <c r="J4742" i="10"/>
  <c r="J4743" i="10"/>
  <c r="J4744" i="10"/>
  <c r="J4745" i="10"/>
  <c r="J4746" i="10"/>
  <c r="J4747" i="10"/>
  <c r="J4748" i="10"/>
  <c r="J4749" i="10"/>
  <c r="J4750" i="10"/>
  <c r="J4751" i="10"/>
  <c r="J4752" i="10"/>
  <c r="J4753" i="10"/>
  <c r="J4754" i="10"/>
  <c r="J4755" i="10"/>
  <c r="J4756" i="10"/>
  <c r="J4757" i="10"/>
  <c r="J4758" i="10"/>
  <c r="J4759" i="10"/>
  <c r="J4760" i="10"/>
  <c r="J4761" i="10"/>
  <c r="J4762" i="10"/>
  <c r="J4763" i="10"/>
  <c r="J4764" i="10"/>
  <c r="J4765" i="10"/>
  <c r="J4766" i="10"/>
  <c r="J4767" i="10"/>
  <c r="J4768" i="10"/>
  <c r="J4769" i="10"/>
  <c r="J4770" i="10"/>
  <c r="J4771" i="10"/>
  <c r="J4772" i="10"/>
  <c r="J4773" i="10"/>
  <c r="J4774" i="10"/>
  <c r="J4775" i="10"/>
  <c r="J4776" i="10"/>
  <c r="J4777" i="10"/>
  <c r="J4778" i="10"/>
  <c r="J4779" i="10"/>
  <c r="J4780" i="10"/>
  <c r="J4781" i="10"/>
  <c r="J4782" i="10"/>
  <c r="J4783" i="10"/>
  <c r="J4784" i="10"/>
  <c r="J4785" i="10"/>
  <c r="J4786" i="10"/>
  <c r="J4787" i="10"/>
  <c r="J4788" i="10"/>
  <c r="J4789" i="10"/>
  <c r="J4790" i="10"/>
  <c r="J4791" i="10"/>
  <c r="J4792" i="10"/>
  <c r="J4793" i="10"/>
  <c r="J4794" i="10"/>
  <c r="J4795" i="10"/>
  <c r="J4796" i="10"/>
  <c r="J4797" i="10"/>
  <c r="J4798" i="10"/>
  <c r="J4799" i="10"/>
  <c r="J4800" i="10"/>
  <c r="J4801" i="10"/>
  <c r="J4802" i="10"/>
  <c r="J4803" i="10"/>
  <c r="J4804" i="10"/>
  <c r="J4805" i="10"/>
  <c r="J4806" i="10"/>
  <c r="J4807" i="10"/>
  <c r="J4808" i="10"/>
  <c r="J4809" i="10"/>
  <c r="J4810" i="10"/>
  <c r="J4811" i="10"/>
  <c r="J4812" i="10"/>
  <c r="J4813" i="10"/>
  <c r="J4814" i="10"/>
  <c r="J4815" i="10"/>
  <c r="J4816" i="10"/>
  <c r="J4817" i="10"/>
  <c r="J4818" i="10"/>
  <c r="J4819" i="10"/>
  <c r="J4820" i="10"/>
  <c r="J4821" i="10"/>
  <c r="J4822" i="10"/>
  <c r="J4823" i="10"/>
  <c r="J4824" i="10"/>
  <c r="J4825" i="10"/>
  <c r="J4826" i="10"/>
  <c r="J4827" i="10"/>
  <c r="J4828" i="10"/>
  <c r="J4829" i="10"/>
  <c r="J4830" i="10"/>
  <c r="J4831" i="10"/>
  <c r="J4832" i="10"/>
  <c r="J4833" i="10"/>
  <c r="J4834" i="10"/>
  <c r="J4835" i="10"/>
  <c r="J4836" i="10"/>
  <c r="J4837" i="10"/>
  <c r="J4838" i="10"/>
  <c r="J4839" i="10"/>
  <c r="J4840" i="10"/>
  <c r="J4841" i="10"/>
  <c r="J4842" i="10"/>
  <c r="J4843" i="10"/>
  <c r="J4844" i="10"/>
  <c r="J4845" i="10"/>
  <c r="J4846" i="10"/>
  <c r="J4847" i="10"/>
  <c r="J4848" i="10"/>
  <c r="J4849" i="10"/>
  <c r="J4850" i="10"/>
  <c r="J4851" i="10"/>
  <c r="J4852" i="10"/>
  <c r="J4853" i="10"/>
  <c r="J4854" i="10"/>
  <c r="J4855" i="10"/>
  <c r="J4856" i="10"/>
  <c r="J4857" i="10"/>
  <c r="J4858" i="10"/>
  <c r="J4859" i="10"/>
  <c r="J4860" i="10"/>
  <c r="J4861" i="10"/>
  <c r="J4862" i="10"/>
  <c r="J4863" i="10"/>
  <c r="J4864" i="10"/>
  <c r="J4865" i="10"/>
  <c r="J4866" i="10"/>
  <c r="J4867" i="10"/>
  <c r="J4868" i="10"/>
  <c r="J4869" i="10"/>
  <c r="J4870" i="10"/>
  <c r="J4871" i="10"/>
  <c r="J4872" i="10"/>
  <c r="J4873" i="10"/>
  <c r="J4874" i="10"/>
  <c r="J4875" i="10"/>
  <c r="J4876" i="10"/>
  <c r="J4877" i="10"/>
  <c r="J4878" i="10"/>
  <c r="J4879" i="10"/>
  <c r="J4880" i="10"/>
  <c r="J4881" i="10"/>
  <c r="J4882" i="10"/>
  <c r="J4883" i="10"/>
  <c r="J4884" i="10"/>
  <c r="J4885" i="10"/>
  <c r="J4886" i="10"/>
  <c r="J4887" i="10"/>
  <c r="J4888" i="10"/>
  <c r="J4889" i="10"/>
  <c r="J4890" i="10"/>
  <c r="J4891" i="10"/>
  <c r="J4892" i="10"/>
  <c r="J4893" i="10"/>
  <c r="J4894" i="10"/>
  <c r="J4895" i="10"/>
  <c r="J4896" i="10"/>
  <c r="J4897" i="10"/>
  <c r="J4898" i="10"/>
  <c r="J4899" i="10"/>
  <c r="J4900" i="10"/>
  <c r="J4901" i="10"/>
  <c r="J4902" i="10"/>
  <c r="J4903" i="10"/>
  <c r="J4904" i="10"/>
  <c r="J4905" i="10"/>
  <c r="J4906" i="10"/>
  <c r="J4907" i="10"/>
  <c r="J4908" i="10"/>
  <c r="J4909" i="10"/>
  <c r="J4910" i="10"/>
  <c r="J4911" i="10"/>
  <c r="J4912" i="10"/>
  <c r="J4913" i="10"/>
  <c r="J4914" i="10"/>
  <c r="J4915" i="10"/>
  <c r="J4916" i="10"/>
  <c r="J4917" i="10"/>
  <c r="J4918" i="10"/>
  <c r="J4919" i="10"/>
  <c r="J4920" i="10"/>
  <c r="J4921" i="10"/>
  <c r="J4922" i="10"/>
  <c r="J4923" i="10"/>
  <c r="J4924" i="10"/>
  <c r="J4925" i="10"/>
  <c r="J4926" i="10"/>
  <c r="J4927" i="10"/>
  <c r="J4928" i="10"/>
  <c r="J4929" i="10"/>
  <c r="J4930" i="10"/>
  <c r="J4931" i="10"/>
  <c r="J4932" i="10"/>
  <c r="J4933" i="10"/>
  <c r="J4934" i="10"/>
  <c r="J4935" i="10"/>
  <c r="J4936" i="10"/>
  <c r="J4937" i="10"/>
  <c r="J4938" i="10"/>
  <c r="J4939" i="10"/>
  <c r="J4940" i="10"/>
  <c r="J4941" i="10"/>
  <c r="J4942" i="10"/>
  <c r="J4943" i="10"/>
  <c r="J4944" i="10"/>
  <c r="J4945" i="10"/>
  <c r="J4946" i="10"/>
  <c r="J4947" i="10"/>
  <c r="J4948" i="10"/>
  <c r="J4949" i="10"/>
  <c r="J4950" i="10"/>
  <c r="J4951" i="10"/>
  <c r="J4952" i="10"/>
  <c r="J4953" i="10"/>
  <c r="J4954" i="10"/>
  <c r="J4955" i="10"/>
  <c r="J4956" i="10"/>
  <c r="J4957" i="10"/>
  <c r="J4958" i="10"/>
  <c r="J4959" i="10"/>
  <c r="J4960" i="10"/>
  <c r="J4961" i="10"/>
  <c r="J4962" i="10"/>
  <c r="J4963" i="10"/>
  <c r="J4964" i="10"/>
  <c r="J4965" i="10"/>
  <c r="J4966" i="10"/>
  <c r="J4967" i="10"/>
  <c r="J4968" i="10"/>
  <c r="J4969" i="10"/>
  <c r="J4970" i="10"/>
  <c r="J4971" i="10"/>
  <c r="J4972" i="10"/>
  <c r="J4973" i="10"/>
  <c r="J4974" i="10"/>
  <c r="J4975" i="10"/>
  <c r="J4976" i="10"/>
  <c r="J4977" i="10"/>
  <c r="J4978" i="10"/>
  <c r="J4979" i="10"/>
  <c r="J4980" i="10"/>
  <c r="J4981" i="10"/>
  <c r="J4982" i="10"/>
  <c r="J4983" i="10"/>
  <c r="J4984" i="10"/>
  <c r="J4985" i="10"/>
  <c r="J4986" i="10"/>
  <c r="J4987" i="10"/>
  <c r="J4988" i="10"/>
  <c r="J4989" i="10"/>
  <c r="J4990" i="10"/>
  <c r="J4991" i="10"/>
  <c r="J4992" i="10"/>
  <c r="J4993" i="10"/>
  <c r="J4994" i="10"/>
  <c r="J4995" i="10"/>
  <c r="J4996" i="10"/>
  <c r="J4997" i="10"/>
  <c r="J4998" i="10"/>
  <c r="J4999" i="10"/>
  <c r="J5000" i="10"/>
  <c r="J5001" i="10"/>
  <c r="J5002" i="10"/>
  <c r="J5003" i="10"/>
  <c r="J5004" i="10"/>
  <c r="J5005" i="10"/>
  <c r="J5006" i="10"/>
  <c r="J5007" i="10"/>
  <c r="J5008" i="10"/>
  <c r="J5009" i="10"/>
  <c r="J5010" i="10"/>
  <c r="J5011" i="10"/>
  <c r="J5012" i="10"/>
  <c r="J5013" i="10"/>
  <c r="J5014" i="10"/>
  <c r="J5015" i="10"/>
  <c r="J5016" i="10"/>
  <c r="J5017" i="10"/>
  <c r="J5018" i="10"/>
  <c r="J5019" i="10"/>
  <c r="J5020" i="10"/>
  <c r="J5021" i="10"/>
  <c r="J5022" i="10"/>
  <c r="J5023" i="10"/>
  <c r="J5024" i="10"/>
  <c r="J5025" i="10"/>
  <c r="J5026" i="10"/>
  <c r="J5027" i="10"/>
  <c r="J5028" i="10"/>
  <c r="J5029" i="10"/>
  <c r="J5030" i="10"/>
  <c r="J5031" i="10"/>
  <c r="J5032" i="10"/>
  <c r="J5033" i="10"/>
  <c r="J5034" i="10"/>
  <c r="J5035" i="10"/>
  <c r="J5036" i="10"/>
  <c r="J5037" i="10"/>
  <c r="J5038" i="10"/>
  <c r="J5039" i="10"/>
  <c r="J5040" i="10"/>
  <c r="J5041" i="10"/>
  <c r="J5042" i="10"/>
  <c r="J5043" i="10"/>
  <c r="J5044" i="10"/>
  <c r="J5045" i="10"/>
  <c r="J5046" i="10"/>
  <c r="J5047" i="10"/>
  <c r="J5048" i="10"/>
  <c r="J5049" i="10"/>
  <c r="J5050" i="10"/>
  <c r="J5051" i="10"/>
  <c r="J5052" i="10"/>
  <c r="J5053" i="10"/>
  <c r="J5054" i="10"/>
  <c r="J5055" i="10"/>
  <c r="J5056" i="10"/>
  <c r="J5057" i="10"/>
  <c r="J5058" i="10"/>
  <c r="J5059" i="10"/>
  <c r="J5060" i="10"/>
  <c r="J5061" i="10"/>
  <c r="J5062" i="10"/>
  <c r="J5063" i="10"/>
  <c r="J5064" i="10"/>
  <c r="J5065" i="10"/>
  <c r="J5066" i="10"/>
  <c r="J5067" i="10"/>
  <c r="J5068" i="10"/>
  <c r="J5069" i="10"/>
  <c r="J5070" i="10"/>
  <c r="J5071" i="10"/>
  <c r="J5072" i="10"/>
  <c r="J5073" i="10"/>
  <c r="J5074" i="10"/>
  <c r="J5075" i="10"/>
  <c r="J5076" i="10"/>
  <c r="J5077" i="10"/>
  <c r="J5078" i="10"/>
  <c r="J5079" i="10"/>
  <c r="J5080" i="10"/>
  <c r="J5081" i="10"/>
  <c r="J5082" i="10"/>
  <c r="J5083" i="10"/>
  <c r="J5084" i="10"/>
  <c r="J5085" i="10"/>
  <c r="J5086" i="10"/>
  <c r="J5087" i="10"/>
  <c r="J5088" i="10"/>
  <c r="J5089" i="10"/>
  <c r="J5090" i="10"/>
  <c r="J5091" i="10"/>
  <c r="J5092" i="10"/>
  <c r="J5093" i="10"/>
  <c r="J5094" i="10"/>
  <c r="J5095" i="10"/>
  <c r="J5096" i="10"/>
  <c r="J5097" i="10"/>
  <c r="J5098" i="10"/>
  <c r="J5099" i="10"/>
  <c r="J5100" i="10"/>
  <c r="J5101" i="10"/>
  <c r="J5102" i="10"/>
  <c r="J5103" i="10"/>
  <c r="J5104" i="10"/>
  <c r="J5105" i="10"/>
  <c r="J5106" i="10"/>
  <c r="J5107" i="10"/>
  <c r="J5108" i="10"/>
  <c r="J5109" i="10"/>
  <c r="J5110" i="10"/>
  <c r="J5111" i="10"/>
  <c r="J5112" i="10"/>
  <c r="J5113" i="10"/>
  <c r="J5114" i="10"/>
  <c r="J5115" i="10"/>
  <c r="J5116" i="10"/>
  <c r="J5117" i="10"/>
  <c r="J5118" i="10"/>
  <c r="J5119" i="10"/>
  <c r="J5120" i="10"/>
  <c r="J5121" i="10"/>
  <c r="J5122" i="10"/>
  <c r="J5123" i="10"/>
  <c r="J5124" i="10"/>
  <c r="J5125" i="10"/>
  <c r="J5126" i="10"/>
  <c r="J5127" i="10"/>
  <c r="J5128" i="10"/>
  <c r="J5129" i="10"/>
  <c r="J5130" i="10"/>
  <c r="J5131" i="10"/>
  <c r="J5132" i="10"/>
  <c r="J5133" i="10"/>
  <c r="J5134" i="10"/>
  <c r="J5135" i="10"/>
  <c r="J5136" i="10"/>
  <c r="J5137" i="10"/>
  <c r="J5138" i="10"/>
  <c r="J5139" i="10"/>
  <c r="J5140" i="10"/>
  <c r="J5141" i="10"/>
  <c r="J5142" i="10"/>
  <c r="J5143" i="10"/>
  <c r="J5144" i="10"/>
  <c r="J5145" i="10"/>
  <c r="J5146" i="10"/>
  <c r="J5147" i="10"/>
  <c r="J5148" i="10"/>
  <c r="J5149" i="10"/>
  <c r="J5150" i="10"/>
  <c r="J5151" i="10"/>
  <c r="J5152" i="10"/>
  <c r="J5153" i="10"/>
  <c r="J5154" i="10"/>
  <c r="J5155" i="10"/>
  <c r="J5156" i="10"/>
  <c r="J5157" i="10"/>
  <c r="J5158" i="10"/>
  <c r="J5159" i="10"/>
  <c r="J5160" i="10"/>
  <c r="J5161" i="10"/>
  <c r="J5162" i="10"/>
  <c r="J5163" i="10"/>
  <c r="J5164" i="10"/>
  <c r="J5165" i="10"/>
  <c r="J5166" i="10"/>
  <c r="J5167" i="10"/>
  <c r="J5168" i="10"/>
  <c r="J5169" i="10"/>
  <c r="J5170" i="10"/>
  <c r="J5171" i="10"/>
  <c r="J5172" i="10"/>
  <c r="J5173" i="10"/>
  <c r="J5174" i="10"/>
  <c r="J5175" i="10"/>
  <c r="J5176" i="10"/>
  <c r="J5177" i="10"/>
  <c r="J5178" i="10"/>
  <c r="J5179" i="10"/>
  <c r="J5180" i="10"/>
  <c r="J5181" i="10"/>
  <c r="J5182" i="10"/>
  <c r="J5183" i="10"/>
  <c r="J5184" i="10"/>
  <c r="J5185" i="10"/>
  <c r="J5186" i="10"/>
  <c r="J5187" i="10"/>
  <c r="J5188" i="10"/>
  <c r="J5189" i="10"/>
  <c r="J5190" i="10"/>
  <c r="J5191" i="10"/>
  <c r="J5192" i="10"/>
  <c r="J5193" i="10"/>
  <c r="J5194" i="10"/>
  <c r="J5195" i="10"/>
  <c r="J5196" i="10"/>
  <c r="J5197" i="10"/>
  <c r="J5198" i="10"/>
  <c r="J5199" i="10"/>
  <c r="J5200" i="10"/>
  <c r="J5201" i="10"/>
  <c r="J5202" i="10"/>
  <c r="J5203" i="10"/>
  <c r="J5204" i="10"/>
  <c r="J5205" i="10"/>
  <c r="J5206" i="10"/>
  <c r="J5207" i="10"/>
  <c r="J5208" i="10"/>
  <c r="J5209" i="10"/>
  <c r="J5210" i="10"/>
  <c r="J5211" i="10"/>
  <c r="J5212" i="10"/>
  <c r="J5213" i="10"/>
  <c r="J5214" i="10"/>
  <c r="J5215" i="10"/>
  <c r="J5216" i="10"/>
  <c r="J5217" i="10"/>
  <c r="J5218" i="10"/>
  <c r="J5219" i="10"/>
  <c r="J5220" i="10"/>
  <c r="J5221" i="10"/>
  <c r="J5222" i="10"/>
  <c r="J5223" i="10"/>
  <c r="J5224" i="10"/>
  <c r="J5225" i="10"/>
  <c r="J5226" i="10"/>
  <c r="J5227" i="10"/>
  <c r="J5228" i="10"/>
  <c r="J5229" i="10"/>
  <c r="J5230" i="10"/>
  <c r="J5231" i="10"/>
  <c r="J5232" i="10"/>
  <c r="J5233" i="10"/>
  <c r="J5234" i="10"/>
  <c r="J5235" i="10"/>
  <c r="J5236" i="10"/>
  <c r="J5237" i="10"/>
  <c r="J5238" i="10"/>
  <c r="J5239" i="10"/>
  <c r="J5240" i="10"/>
  <c r="J5241" i="10"/>
  <c r="J5242" i="10"/>
  <c r="J5243" i="10"/>
  <c r="J5244" i="10"/>
  <c r="J5245" i="10"/>
  <c r="J5246" i="10"/>
  <c r="J5247" i="10"/>
  <c r="J5248" i="10"/>
  <c r="J5249" i="10"/>
  <c r="J5250" i="10"/>
  <c r="J5251" i="10"/>
  <c r="J5252" i="10"/>
  <c r="J5253" i="10"/>
  <c r="J5254" i="10"/>
  <c r="J5255" i="10"/>
  <c r="J5256" i="10"/>
  <c r="J5257" i="10"/>
  <c r="J5258" i="10"/>
  <c r="J5259" i="10"/>
  <c r="J5260" i="10"/>
  <c r="J5261" i="10"/>
  <c r="J5262" i="10"/>
  <c r="J5263" i="10"/>
  <c r="J5264" i="10"/>
  <c r="J5265" i="10"/>
  <c r="J5266" i="10"/>
  <c r="J5267" i="10"/>
  <c r="J5268" i="10"/>
  <c r="J5269" i="10"/>
  <c r="J5270" i="10"/>
  <c r="J5271" i="10"/>
  <c r="J5272" i="10"/>
  <c r="J5273" i="10"/>
  <c r="J5274" i="10"/>
  <c r="J5275" i="10"/>
  <c r="J5276" i="10"/>
  <c r="J5277" i="10"/>
  <c r="J5278" i="10"/>
  <c r="J5279" i="10"/>
  <c r="J5280" i="10"/>
  <c r="J5281" i="10"/>
  <c r="J5282" i="10"/>
  <c r="J5283" i="10"/>
  <c r="J5284" i="10"/>
  <c r="J5285" i="10"/>
  <c r="J5286" i="10"/>
  <c r="J5287" i="10"/>
  <c r="J5288" i="10"/>
  <c r="J5289" i="10"/>
  <c r="J5290" i="10"/>
  <c r="J5291" i="10"/>
  <c r="J5292" i="10"/>
  <c r="J5293" i="10"/>
  <c r="J5294" i="10"/>
  <c r="J5295" i="10"/>
  <c r="J5296" i="10"/>
  <c r="J5297" i="10"/>
  <c r="J5298" i="10"/>
  <c r="J5299" i="10"/>
  <c r="J5300" i="10"/>
  <c r="J5301" i="10"/>
  <c r="J5302" i="10"/>
  <c r="J5303" i="10"/>
  <c r="J5304" i="10"/>
  <c r="J5305" i="10"/>
  <c r="J5306" i="10"/>
  <c r="J5307" i="10"/>
  <c r="J5308" i="10"/>
  <c r="J5309" i="10"/>
  <c r="J5310" i="10"/>
  <c r="J5311" i="10"/>
  <c r="J5312" i="10"/>
  <c r="J5313" i="10"/>
  <c r="J5314" i="10"/>
  <c r="J5315" i="10"/>
  <c r="J5316" i="10"/>
  <c r="J5317" i="10"/>
  <c r="J5318" i="10"/>
  <c r="J5319" i="10"/>
  <c r="J5320" i="10"/>
  <c r="J5321" i="10"/>
  <c r="J5322" i="10"/>
  <c r="J5323" i="10"/>
  <c r="J5324" i="10"/>
  <c r="J5325" i="10"/>
  <c r="J5326" i="10"/>
  <c r="J5327" i="10"/>
  <c r="J5328" i="10"/>
  <c r="J5329" i="10"/>
  <c r="J5330" i="10"/>
  <c r="J5331" i="10"/>
  <c r="J5332" i="10"/>
  <c r="J5333" i="10"/>
  <c r="J5334" i="10"/>
  <c r="J5335" i="10"/>
  <c r="J5336" i="10"/>
  <c r="J5337" i="10"/>
  <c r="J5338" i="10"/>
  <c r="J5339" i="10"/>
  <c r="J5340" i="10"/>
  <c r="J5341" i="10"/>
  <c r="J5342" i="10"/>
  <c r="J5343" i="10"/>
  <c r="J5344" i="10"/>
  <c r="J5345" i="10"/>
  <c r="J5346" i="10"/>
  <c r="J5347" i="10"/>
  <c r="J5348" i="10"/>
  <c r="J5349" i="10"/>
  <c r="J5350" i="10"/>
  <c r="J5351" i="10"/>
  <c r="J5352" i="10"/>
  <c r="J5353" i="10"/>
  <c r="J5354" i="10"/>
  <c r="J5355" i="10"/>
  <c r="J5356" i="10"/>
  <c r="J5357" i="10"/>
  <c r="J5358" i="10"/>
  <c r="J5359" i="10"/>
  <c r="J5360" i="10"/>
  <c r="J5361" i="10"/>
  <c r="J5362" i="10"/>
  <c r="J5363" i="10"/>
  <c r="J5364" i="10"/>
  <c r="J5365" i="10"/>
  <c r="J5366" i="10"/>
  <c r="J5367" i="10"/>
  <c r="J5368" i="10"/>
  <c r="J5369" i="10"/>
  <c r="J5370" i="10"/>
  <c r="J5371" i="10"/>
  <c r="J5372" i="10"/>
  <c r="J5373" i="10"/>
  <c r="J5374" i="10"/>
  <c r="J5375" i="10"/>
  <c r="J5376" i="10"/>
  <c r="J5377" i="10"/>
  <c r="J5378" i="10"/>
  <c r="J5379" i="10"/>
  <c r="J5380" i="10"/>
  <c r="J5381" i="10"/>
  <c r="J5382" i="10"/>
  <c r="J5383" i="10"/>
  <c r="J5384" i="10"/>
  <c r="J5385" i="10"/>
  <c r="J5386" i="10"/>
  <c r="J5387" i="10"/>
  <c r="J5388" i="10"/>
  <c r="J5389" i="10"/>
  <c r="J5390" i="10"/>
  <c r="J5391" i="10"/>
  <c r="J5392" i="10"/>
  <c r="J5393" i="10"/>
  <c r="J5394" i="10"/>
  <c r="J5395" i="10"/>
  <c r="J5396" i="10"/>
  <c r="J5397" i="10"/>
  <c r="J5398" i="10"/>
  <c r="J5399" i="10"/>
  <c r="J5400" i="10"/>
  <c r="J5401" i="10"/>
  <c r="J5402" i="10"/>
  <c r="J5403" i="10"/>
  <c r="J5404" i="10"/>
  <c r="J5405" i="10"/>
  <c r="J5406" i="10"/>
  <c r="J5407" i="10"/>
  <c r="J5408" i="10"/>
  <c r="J5409" i="10"/>
  <c r="J5410" i="10"/>
  <c r="J5411" i="10"/>
  <c r="J5412" i="10"/>
  <c r="J5413" i="10"/>
  <c r="J5414" i="10"/>
  <c r="J5415" i="10"/>
  <c r="J5416" i="10"/>
  <c r="J5417" i="10"/>
  <c r="J5418" i="10"/>
  <c r="J5419" i="10"/>
  <c r="J5420" i="10"/>
  <c r="J5421" i="10"/>
  <c r="J5422" i="10"/>
  <c r="J5423" i="10"/>
  <c r="J5424" i="10"/>
  <c r="J5425" i="10"/>
  <c r="J5426" i="10"/>
  <c r="J5427" i="10"/>
  <c r="J5428" i="10"/>
  <c r="J5429" i="10"/>
  <c r="J5430" i="10"/>
  <c r="J5431" i="10"/>
  <c r="J5432" i="10"/>
  <c r="J5433" i="10"/>
  <c r="J5434" i="10"/>
  <c r="J5435" i="10"/>
  <c r="J5436" i="10"/>
  <c r="J5437" i="10"/>
  <c r="J5438" i="10"/>
  <c r="J5439" i="10"/>
  <c r="J5440" i="10"/>
  <c r="J5441" i="10"/>
  <c r="J5442" i="10"/>
  <c r="J5443" i="10"/>
  <c r="J5444" i="10"/>
  <c r="J5445" i="10"/>
  <c r="J5446" i="10"/>
  <c r="J5447" i="10"/>
  <c r="J5448" i="10"/>
  <c r="J5449" i="10"/>
  <c r="J5450" i="10"/>
  <c r="J5451" i="10"/>
  <c r="J5452" i="10"/>
  <c r="J5453" i="10"/>
  <c r="J5454" i="10"/>
  <c r="J5455" i="10"/>
  <c r="J5456" i="10"/>
  <c r="J5457" i="10"/>
  <c r="J5458" i="10"/>
  <c r="J5459" i="10"/>
  <c r="J5460" i="10"/>
  <c r="J5461" i="10"/>
  <c r="J5462" i="10"/>
  <c r="J5463" i="10"/>
  <c r="J5464" i="10"/>
  <c r="J5465" i="10"/>
  <c r="J5466" i="10"/>
  <c r="J5467" i="10"/>
  <c r="J5468" i="10"/>
  <c r="J5469" i="10"/>
  <c r="J5470" i="10"/>
  <c r="J5471" i="10"/>
  <c r="J5472" i="10"/>
  <c r="J5473" i="10"/>
  <c r="J5474" i="10"/>
  <c r="J5475" i="10"/>
  <c r="J5476" i="10"/>
  <c r="J5477" i="10"/>
  <c r="J5478" i="10"/>
  <c r="J5479" i="10"/>
  <c r="J5480" i="10"/>
  <c r="J5481" i="10"/>
  <c r="J5482" i="10"/>
  <c r="J5483" i="10"/>
  <c r="J5484" i="10"/>
  <c r="J5485" i="10"/>
  <c r="J5486" i="10"/>
  <c r="J5487" i="10"/>
  <c r="J5488" i="10"/>
  <c r="J5489" i="10"/>
  <c r="J5490" i="10"/>
  <c r="J5491" i="10"/>
  <c r="J5492" i="10"/>
  <c r="J5493" i="10"/>
  <c r="J5494" i="10"/>
  <c r="J5495" i="10"/>
  <c r="J5496" i="10"/>
  <c r="J5497" i="10"/>
  <c r="J5498" i="10"/>
  <c r="J5499" i="10"/>
  <c r="J5500" i="10"/>
  <c r="J5501" i="10"/>
  <c r="J5502" i="10"/>
  <c r="J5503" i="10"/>
  <c r="J5504" i="10"/>
  <c r="J5505" i="10"/>
  <c r="J5506" i="10"/>
  <c r="J5507" i="10"/>
  <c r="J5508" i="10"/>
  <c r="J5509" i="10"/>
  <c r="J5510" i="10"/>
  <c r="J5511" i="10"/>
  <c r="J5512" i="10"/>
  <c r="J5513" i="10"/>
  <c r="J5514" i="10"/>
  <c r="J5515" i="10"/>
  <c r="J5516" i="10"/>
  <c r="J5517" i="10"/>
  <c r="J5518" i="10"/>
  <c r="J5519" i="10"/>
  <c r="J5520" i="10"/>
  <c r="J5521" i="10"/>
  <c r="J5522" i="10"/>
  <c r="J5523" i="10"/>
  <c r="J5524" i="10"/>
  <c r="J5525" i="10"/>
  <c r="J5526" i="10"/>
  <c r="J5527" i="10"/>
  <c r="J5528" i="10"/>
  <c r="J5529" i="10"/>
  <c r="J5530" i="10"/>
  <c r="J5531" i="10"/>
  <c r="J5532" i="10"/>
  <c r="J5533" i="10"/>
  <c r="J5534" i="10"/>
  <c r="J5535" i="10"/>
  <c r="J5536" i="10"/>
  <c r="J5537" i="10"/>
  <c r="J5538" i="10"/>
  <c r="J5539" i="10"/>
  <c r="J5540" i="10"/>
  <c r="J5541" i="10"/>
  <c r="J5542" i="10"/>
  <c r="J5543" i="10"/>
  <c r="J5544" i="10"/>
  <c r="J5545" i="10"/>
  <c r="J5546" i="10"/>
  <c r="J5547" i="10"/>
  <c r="J5548" i="10"/>
  <c r="J5549" i="10"/>
  <c r="J5550" i="10"/>
  <c r="J5551" i="10"/>
  <c r="J5552" i="10"/>
  <c r="J5553" i="10"/>
  <c r="J5554" i="10"/>
  <c r="J5555" i="10"/>
  <c r="J5556" i="10"/>
  <c r="J5557" i="10"/>
  <c r="J5558" i="10"/>
  <c r="J5559" i="10"/>
  <c r="J5560" i="10"/>
  <c r="J5561" i="10"/>
  <c r="J5562" i="10"/>
  <c r="J5563" i="10"/>
  <c r="J5564" i="10"/>
  <c r="J5565" i="10"/>
  <c r="J5566" i="10"/>
  <c r="J5567" i="10"/>
  <c r="J5568" i="10"/>
  <c r="J5569" i="10"/>
  <c r="J5570" i="10"/>
  <c r="J5571" i="10"/>
  <c r="J5572" i="10"/>
  <c r="J5573" i="10"/>
  <c r="J5574" i="10"/>
  <c r="J5575" i="10"/>
  <c r="J5576" i="10"/>
  <c r="J5577" i="10"/>
  <c r="J5578" i="10"/>
  <c r="J5579" i="10"/>
  <c r="J5580" i="10"/>
  <c r="J5581" i="10"/>
  <c r="J5582" i="10"/>
  <c r="J5583" i="10"/>
  <c r="J5584" i="10"/>
  <c r="J5585" i="10"/>
  <c r="J5586" i="10"/>
  <c r="J5587" i="10"/>
  <c r="J5588" i="10"/>
  <c r="J5589" i="10"/>
  <c r="J5590" i="10"/>
  <c r="J5591" i="10"/>
  <c r="J5592" i="10"/>
  <c r="J5593" i="10"/>
  <c r="J5594" i="10"/>
  <c r="J5595" i="10"/>
  <c r="J5596" i="10"/>
  <c r="J5597" i="10"/>
  <c r="J5598" i="10"/>
  <c r="J5599" i="10"/>
  <c r="J5600" i="10"/>
  <c r="J5601" i="10"/>
  <c r="J5602" i="10"/>
  <c r="J5603" i="10"/>
  <c r="J5604" i="10"/>
  <c r="J5605" i="10"/>
  <c r="J5606" i="10"/>
  <c r="J5607" i="10"/>
  <c r="J5608" i="10"/>
  <c r="J5609" i="10"/>
  <c r="J5610" i="10"/>
  <c r="J5611" i="10"/>
  <c r="J5612" i="10"/>
  <c r="J5613" i="10"/>
  <c r="J5614" i="10"/>
  <c r="J5615" i="10"/>
  <c r="J5616" i="10"/>
  <c r="J5617" i="10"/>
  <c r="J5618" i="10"/>
  <c r="J5619" i="10"/>
  <c r="J5620" i="10"/>
  <c r="J5621" i="10"/>
  <c r="J5622" i="10"/>
  <c r="J5623" i="10"/>
  <c r="J5624" i="10"/>
  <c r="J5625" i="10"/>
  <c r="J5626" i="10"/>
  <c r="J5627" i="10"/>
  <c r="J5628" i="10"/>
  <c r="J5629" i="10"/>
  <c r="J5630" i="10"/>
  <c r="J5631" i="10"/>
  <c r="J5632" i="10"/>
  <c r="J5633" i="10"/>
  <c r="J5634" i="10"/>
  <c r="J5635" i="10"/>
  <c r="J5636" i="10"/>
  <c r="J5637" i="10"/>
  <c r="J5638" i="10"/>
  <c r="J5639" i="10"/>
  <c r="J5640" i="10"/>
  <c r="J5641" i="10"/>
  <c r="J5642" i="10"/>
  <c r="J5643" i="10"/>
  <c r="J5644" i="10"/>
  <c r="J5645" i="10"/>
  <c r="J5646" i="10"/>
  <c r="J5647" i="10"/>
  <c r="J5648" i="10"/>
  <c r="J5649" i="10"/>
  <c r="J5650" i="10"/>
  <c r="J5651" i="10"/>
  <c r="J5652" i="10"/>
  <c r="J5653" i="10"/>
  <c r="J5654" i="10"/>
  <c r="J5655" i="10"/>
  <c r="J5656" i="10"/>
  <c r="J5657" i="10"/>
  <c r="J5658" i="10"/>
  <c r="J5659" i="10"/>
  <c r="J5660" i="10"/>
  <c r="J5661" i="10"/>
  <c r="J5662" i="10"/>
  <c r="J5663" i="10"/>
  <c r="J5664" i="10"/>
  <c r="J5665" i="10"/>
  <c r="J5666" i="10"/>
  <c r="J5667" i="10"/>
  <c r="J5668" i="10"/>
  <c r="J5669" i="10"/>
  <c r="J5670" i="10"/>
  <c r="J5671" i="10"/>
  <c r="J5672" i="10"/>
  <c r="J5673" i="10"/>
  <c r="J5674" i="10"/>
  <c r="J5675" i="10"/>
  <c r="J5676" i="10"/>
  <c r="J5677" i="10"/>
  <c r="J5678" i="10"/>
  <c r="J5679" i="10"/>
  <c r="J5680" i="10"/>
  <c r="J5681" i="10"/>
  <c r="J5682" i="10"/>
  <c r="J5683" i="10"/>
  <c r="J5684" i="10"/>
  <c r="J5685" i="10"/>
  <c r="J5686" i="10"/>
  <c r="J5687" i="10"/>
  <c r="J5688" i="10"/>
  <c r="J5689" i="10"/>
  <c r="J5690" i="10"/>
  <c r="J5691" i="10"/>
  <c r="J5692" i="10"/>
  <c r="J5693" i="10"/>
  <c r="J5694" i="10"/>
  <c r="J5695" i="10"/>
  <c r="J5696" i="10"/>
  <c r="J5697" i="10"/>
  <c r="J5698" i="10"/>
  <c r="J5699" i="10"/>
  <c r="J5700" i="10"/>
  <c r="J5701" i="10"/>
  <c r="J5702" i="10"/>
  <c r="J5703" i="10"/>
  <c r="J5704" i="10"/>
  <c r="J5705" i="10"/>
  <c r="J5706" i="10"/>
  <c r="J5707" i="10"/>
  <c r="J5708" i="10"/>
  <c r="J5709" i="10"/>
  <c r="J5710" i="10"/>
  <c r="J5711" i="10"/>
  <c r="J5712" i="10"/>
  <c r="J5713" i="10"/>
  <c r="J5714" i="10"/>
  <c r="J5715" i="10"/>
  <c r="J5716" i="10"/>
  <c r="J5717" i="10"/>
  <c r="J5718" i="10"/>
  <c r="J5719" i="10"/>
  <c r="J5720" i="10"/>
  <c r="J5721" i="10"/>
  <c r="J5722" i="10"/>
  <c r="J5723" i="10"/>
  <c r="J5724" i="10"/>
  <c r="J5725" i="10"/>
  <c r="J5726" i="10"/>
  <c r="J5727" i="10"/>
  <c r="J5728" i="10"/>
  <c r="J5729" i="10"/>
  <c r="J5730" i="10"/>
  <c r="J5731" i="10"/>
  <c r="J5732" i="10"/>
  <c r="J5733" i="10"/>
  <c r="J5734" i="10"/>
  <c r="J5735" i="10"/>
  <c r="J5736" i="10"/>
  <c r="J5737" i="10"/>
  <c r="J5738" i="10"/>
  <c r="J5739" i="10"/>
  <c r="J5740" i="10"/>
  <c r="J5741" i="10"/>
  <c r="J5742" i="10"/>
  <c r="J5743" i="10"/>
  <c r="J5744" i="10"/>
  <c r="J5745" i="10"/>
  <c r="J5746" i="10"/>
  <c r="J5747" i="10"/>
  <c r="J5748" i="10"/>
  <c r="J5749" i="10"/>
  <c r="J5750" i="10"/>
  <c r="J5751" i="10"/>
  <c r="J5752" i="10"/>
  <c r="J5753" i="10"/>
  <c r="J5754" i="10"/>
  <c r="J5755" i="10"/>
  <c r="J5756" i="10"/>
  <c r="J5757" i="10"/>
  <c r="J5758" i="10"/>
  <c r="J5759" i="10"/>
  <c r="J5760" i="10"/>
  <c r="J5761" i="10"/>
  <c r="J5762" i="10"/>
  <c r="J5763" i="10"/>
  <c r="J5764" i="10"/>
  <c r="J5765" i="10"/>
  <c r="J5766" i="10"/>
  <c r="J5767" i="10"/>
  <c r="J5768" i="10"/>
  <c r="J5769" i="10"/>
  <c r="J5770" i="10"/>
  <c r="J5771" i="10"/>
  <c r="J5772" i="10"/>
  <c r="J5773" i="10"/>
  <c r="J5774" i="10"/>
  <c r="J5775" i="10"/>
  <c r="J5776" i="10"/>
  <c r="J5777" i="10"/>
  <c r="J5778" i="10"/>
  <c r="J5779" i="10"/>
  <c r="J5780" i="10"/>
  <c r="J5781" i="10"/>
  <c r="J5782" i="10"/>
  <c r="J5783" i="10"/>
  <c r="J5784" i="10"/>
  <c r="J5785" i="10"/>
  <c r="J5786" i="10"/>
  <c r="J5787" i="10"/>
  <c r="J5788" i="10"/>
  <c r="J5789" i="10"/>
  <c r="J5790" i="10"/>
  <c r="J5791" i="10"/>
  <c r="J5792" i="10"/>
  <c r="J5793" i="10"/>
  <c r="J5794" i="10"/>
  <c r="J5795" i="10"/>
  <c r="J5796" i="10"/>
  <c r="J5797" i="10"/>
  <c r="J5798" i="10"/>
  <c r="J5799" i="10"/>
  <c r="J5800" i="10"/>
  <c r="J5801" i="10"/>
  <c r="J5802" i="10"/>
  <c r="J5803" i="10"/>
  <c r="J5804" i="10"/>
  <c r="J5805" i="10"/>
  <c r="J5806" i="10"/>
  <c r="J5807" i="10"/>
  <c r="J5808" i="10"/>
  <c r="J5809" i="10"/>
  <c r="J5810" i="10"/>
  <c r="J5811" i="10"/>
  <c r="J5812" i="10"/>
  <c r="J5813" i="10"/>
  <c r="J5814" i="10"/>
  <c r="J5815" i="10"/>
  <c r="J5816" i="10"/>
  <c r="J5817" i="10"/>
  <c r="J5818" i="10"/>
  <c r="J5819" i="10"/>
  <c r="J5820" i="10"/>
  <c r="J5821" i="10"/>
  <c r="J5822" i="10"/>
  <c r="J5823" i="10"/>
  <c r="J5824" i="10"/>
  <c r="J5825" i="10"/>
  <c r="J5826" i="10"/>
  <c r="J5827" i="10"/>
  <c r="J5828" i="10"/>
  <c r="J5829" i="10"/>
  <c r="J5830" i="10"/>
  <c r="J5831" i="10"/>
  <c r="J5832" i="10"/>
  <c r="J5833" i="10"/>
  <c r="J5834" i="10"/>
  <c r="J5835" i="10"/>
  <c r="J5836" i="10"/>
  <c r="J5837" i="10"/>
  <c r="J5838" i="10"/>
  <c r="J5839" i="10"/>
  <c r="J5840" i="10"/>
  <c r="J5841" i="10"/>
  <c r="J5842" i="10"/>
  <c r="J5843" i="10"/>
  <c r="J5844" i="10"/>
  <c r="J5845" i="10"/>
  <c r="J5846" i="10"/>
  <c r="J5847" i="10"/>
  <c r="J5848" i="10"/>
  <c r="J5849" i="10"/>
  <c r="J5850" i="10"/>
  <c r="J5851" i="10"/>
  <c r="J5852" i="10"/>
  <c r="J5853" i="10"/>
  <c r="J5854" i="10"/>
  <c r="J5855" i="10"/>
  <c r="J5856" i="10"/>
  <c r="J5857" i="10"/>
  <c r="J5858" i="10"/>
  <c r="J5859" i="10"/>
  <c r="J5860" i="10"/>
  <c r="J5861" i="10"/>
  <c r="J5862" i="10"/>
  <c r="J5863" i="10"/>
  <c r="J5864" i="10"/>
  <c r="J5865" i="10"/>
  <c r="J5866" i="10"/>
  <c r="J5867" i="10"/>
  <c r="J5868" i="10"/>
  <c r="J5869" i="10"/>
  <c r="J5870" i="10"/>
  <c r="J5871" i="10"/>
  <c r="J5872" i="10"/>
  <c r="J5873" i="10"/>
  <c r="J5874" i="10"/>
  <c r="J5875" i="10"/>
  <c r="J5876" i="10"/>
  <c r="J5877" i="10"/>
  <c r="J5878" i="10"/>
  <c r="J5879" i="10"/>
  <c r="J5880" i="10"/>
  <c r="J5881" i="10"/>
  <c r="J5882" i="10"/>
  <c r="J5883" i="10"/>
  <c r="J5884" i="10"/>
  <c r="J5885" i="10"/>
  <c r="J5886" i="10"/>
  <c r="J5887" i="10"/>
  <c r="J5888" i="10"/>
  <c r="J5889" i="10"/>
  <c r="J5890" i="10"/>
  <c r="J5891" i="10"/>
  <c r="J5892" i="10"/>
  <c r="J5893" i="10"/>
  <c r="J5894" i="10"/>
  <c r="J5895" i="10"/>
  <c r="J5896" i="10"/>
  <c r="J5897" i="10"/>
  <c r="J5898" i="10"/>
  <c r="J5899" i="10"/>
  <c r="J5900" i="10"/>
  <c r="J5901" i="10"/>
  <c r="J5902" i="10"/>
  <c r="J5903" i="10"/>
  <c r="J5904" i="10"/>
  <c r="J5905" i="10"/>
  <c r="J5906" i="10"/>
  <c r="J5907" i="10"/>
  <c r="J5908" i="10"/>
  <c r="J5909" i="10"/>
  <c r="J5910" i="10"/>
  <c r="J5911" i="10"/>
  <c r="J5912" i="10"/>
  <c r="J5913" i="10"/>
  <c r="J5914" i="10"/>
  <c r="J5915" i="10"/>
  <c r="J5916" i="10"/>
  <c r="J5917" i="10"/>
  <c r="J5918" i="10"/>
  <c r="J5919" i="10"/>
  <c r="J5920" i="10"/>
  <c r="J5921" i="10"/>
  <c r="J5922" i="10"/>
  <c r="J5923" i="10"/>
  <c r="J5924" i="10"/>
  <c r="J5925" i="10"/>
  <c r="J5926" i="10"/>
  <c r="J5927" i="10"/>
  <c r="J5928" i="10"/>
  <c r="J5929" i="10"/>
  <c r="J5930" i="10"/>
  <c r="J5931" i="10"/>
  <c r="J5932" i="10"/>
  <c r="J5933" i="10"/>
  <c r="J5934" i="10"/>
  <c r="J5935" i="10"/>
  <c r="J5936" i="10"/>
  <c r="J5937" i="10"/>
  <c r="J5938" i="10"/>
  <c r="J5939" i="10"/>
  <c r="J5940" i="10"/>
  <c r="J5941" i="10"/>
  <c r="J5942" i="10"/>
  <c r="J5943" i="10"/>
  <c r="J5944" i="10"/>
  <c r="J5945" i="10"/>
  <c r="J5946" i="10"/>
  <c r="J5947" i="10"/>
  <c r="J5948" i="10"/>
  <c r="J5949" i="10"/>
  <c r="J5950" i="10"/>
  <c r="J5951" i="10"/>
  <c r="J5952" i="10"/>
  <c r="J5953" i="10"/>
  <c r="J5954" i="10"/>
  <c r="J5955" i="10"/>
  <c r="J5956" i="10"/>
  <c r="J5957" i="10"/>
  <c r="J5958" i="10"/>
  <c r="J5959" i="10"/>
  <c r="J5960" i="10"/>
  <c r="J5961" i="10"/>
  <c r="J5962" i="10"/>
  <c r="J5963" i="10"/>
  <c r="J5964" i="10"/>
  <c r="J5965" i="10"/>
  <c r="J5966" i="10"/>
  <c r="J5967" i="10"/>
  <c r="J5968" i="10"/>
  <c r="J5969" i="10"/>
  <c r="J5970" i="10"/>
  <c r="J5971" i="10"/>
  <c r="J5972" i="10"/>
  <c r="J5973" i="10"/>
  <c r="J5974" i="10"/>
  <c r="J5975" i="10"/>
  <c r="J5976" i="10"/>
  <c r="J5977" i="10"/>
  <c r="J5978" i="10"/>
  <c r="J5979" i="10"/>
  <c r="J5980" i="10"/>
  <c r="J5981" i="10"/>
  <c r="J5982" i="10"/>
  <c r="J5983" i="10"/>
  <c r="J5984" i="10"/>
  <c r="J5985" i="10"/>
  <c r="J5986" i="10"/>
  <c r="J5987" i="10"/>
  <c r="J5988" i="10"/>
  <c r="J5989" i="10"/>
  <c r="J5990" i="10"/>
  <c r="J5991" i="10"/>
  <c r="J5992" i="10"/>
  <c r="J5993" i="10"/>
  <c r="J5994" i="10"/>
  <c r="J5995" i="10"/>
  <c r="J5996" i="10"/>
  <c r="J5997" i="10"/>
  <c r="J5998" i="10"/>
  <c r="J5999" i="10"/>
  <c r="J6000" i="10"/>
  <c r="J6001" i="10"/>
  <c r="J6002" i="10"/>
  <c r="J6003" i="10"/>
  <c r="J6004" i="10"/>
  <c r="J6005" i="10"/>
  <c r="J6006" i="10"/>
  <c r="J6007" i="10"/>
  <c r="J6008" i="10"/>
  <c r="J6009" i="10"/>
  <c r="J6010" i="10"/>
  <c r="J6011" i="10"/>
  <c r="J6012" i="10"/>
  <c r="J6013" i="10"/>
  <c r="J6014" i="10"/>
  <c r="J6015" i="10"/>
  <c r="J6016" i="10"/>
  <c r="J6017" i="10"/>
  <c r="J6018" i="10"/>
  <c r="J6019" i="10"/>
  <c r="J6020" i="10"/>
  <c r="J6021" i="10"/>
  <c r="J6022" i="10"/>
  <c r="J6023" i="10"/>
  <c r="J6024" i="10"/>
  <c r="J6025" i="10"/>
  <c r="J6026" i="10"/>
  <c r="J6027" i="10"/>
  <c r="J6028" i="10"/>
  <c r="J6029" i="10"/>
  <c r="J6030" i="10"/>
  <c r="J6031" i="10"/>
  <c r="J6032" i="10"/>
  <c r="J6033" i="10"/>
  <c r="J6034" i="10"/>
  <c r="J6035" i="10"/>
  <c r="J6036" i="10"/>
  <c r="J6037" i="10"/>
  <c r="J6038" i="10"/>
  <c r="J6039" i="10"/>
  <c r="J6040" i="10"/>
  <c r="J6041" i="10"/>
  <c r="J6042" i="10"/>
  <c r="J6043" i="10"/>
  <c r="J6044" i="10"/>
  <c r="J6045" i="10"/>
  <c r="J6046" i="10"/>
  <c r="J6047" i="10"/>
  <c r="J6048" i="10"/>
  <c r="J6049" i="10"/>
  <c r="J6050" i="10"/>
  <c r="J6051" i="10"/>
  <c r="J6052" i="10"/>
  <c r="J6053" i="10"/>
  <c r="J6054" i="10"/>
  <c r="J6055" i="10"/>
  <c r="J6056" i="10"/>
  <c r="J6057" i="10"/>
  <c r="J6058" i="10"/>
  <c r="J6059" i="10"/>
  <c r="J6060" i="10"/>
  <c r="J6061" i="10"/>
  <c r="J6062" i="10"/>
  <c r="J6063" i="10"/>
  <c r="J6064" i="10"/>
  <c r="J6065" i="10"/>
  <c r="J6066" i="10"/>
  <c r="J6067" i="10"/>
  <c r="J6068" i="10"/>
  <c r="J6069" i="10"/>
  <c r="J6070" i="10"/>
  <c r="J6071" i="10"/>
  <c r="J6072" i="10"/>
  <c r="J6073" i="10"/>
  <c r="J6074" i="10"/>
  <c r="J6075" i="10"/>
  <c r="J6076" i="10"/>
  <c r="J6077" i="10"/>
  <c r="J6078" i="10"/>
  <c r="J6079" i="10"/>
  <c r="J6080" i="10"/>
  <c r="J6081" i="10"/>
  <c r="J6082" i="10"/>
  <c r="J6083" i="10"/>
  <c r="J6084" i="10"/>
  <c r="J6085" i="10"/>
  <c r="J6086" i="10"/>
  <c r="J6087" i="10"/>
  <c r="J6088" i="10"/>
  <c r="J6089" i="10"/>
  <c r="J6090" i="10"/>
  <c r="J6091" i="10"/>
  <c r="J6092" i="10"/>
  <c r="J6093" i="10"/>
  <c r="J6094" i="10"/>
  <c r="J6095" i="10"/>
  <c r="J6096" i="10"/>
  <c r="J6097" i="10"/>
  <c r="J6098" i="10"/>
  <c r="J6099" i="10"/>
  <c r="J6100" i="10"/>
  <c r="J6101" i="10"/>
  <c r="J6102" i="10"/>
  <c r="J6103" i="10"/>
  <c r="J6104" i="10"/>
  <c r="J6105" i="10"/>
  <c r="J6106" i="10"/>
  <c r="J6107" i="10"/>
  <c r="J6108" i="10"/>
  <c r="J6109" i="10"/>
  <c r="J6110" i="10"/>
  <c r="J6111" i="10"/>
  <c r="J6112" i="10"/>
  <c r="J6113" i="10"/>
  <c r="J6114" i="10"/>
  <c r="J6115" i="10"/>
  <c r="J6116" i="10"/>
  <c r="J6117" i="10"/>
  <c r="J6118" i="10"/>
  <c r="J6119" i="10"/>
  <c r="J6120" i="10"/>
  <c r="J6121" i="10"/>
  <c r="J6122" i="10"/>
  <c r="J6123" i="10"/>
  <c r="J6124" i="10"/>
  <c r="J6125" i="10"/>
  <c r="J6126" i="10"/>
  <c r="J6127" i="10"/>
  <c r="J6128" i="10"/>
  <c r="J6129" i="10"/>
  <c r="J6130" i="10"/>
  <c r="J6131" i="10"/>
  <c r="J6132" i="10"/>
  <c r="J6133" i="10"/>
  <c r="J6134" i="10"/>
  <c r="J6135" i="10"/>
  <c r="J6136" i="10"/>
  <c r="J6137" i="10"/>
  <c r="J6138" i="10"/>
  <c r="J6139" i="10"/>
  <c r="J6140" i="10"/>
  <c r="J6141" i="10"/>
  <c r="J6142" i="10"/>
  <c r="J6143" i="10"/>
  <c r="J6144" i="10"/>
  <c r="J6145" i="10"/>
  <c r="J6146" i="10"/>
  <c r="J6147" i="10"/>
  <c r="J6148" i="10"/>
  <c r="J6149" i="10"/>
  <c r="J6150" i="10"/>
  <c r="J6151" i="10"/>
  <c r="J6152" i="10"/>
  <c r="J6153" i="10"/>
  <c r="J6154" i="10"/>
  <c r="J6155" i="10"/>
  <c r="J6156" i="10"/>
  <c r="J6157" i="10"/>
  <c r="J6158" i="10"/>
  <c r="J6159" i="10"/>
  <c r="J6160" i="10"/>
  <c r="J6161" i="10"/>
  <c r="J6162" i="10"/>
  <c r="J6163" i="10"/>
  <c r="J6164" i="10"/>
  <c r="J6165" i="10"/>
  <c r="J6166" i="10"/>
  <c r="J6167" i="10"/>
  <c r="J6168" i="10"/>
  <c r="J6169" i="10"/>
  <c r="J6170" i="10"/>
  <c r="J6171" i="10"/>
  <c r="J6172" i="10"/>
  <c r="J6173" i="10"/>
  <c r="J6174" i="10"/>
  <c r="J6175" i="10"/>
  <c r="J6176" i="10"/>
  <c r="J6177" i="10"/>
  <c r="J6178" i="10"/>
  <c r="J6179" i="10"/>
  <c r="J6180" i="10"/>
  <c r="J6181" i="10"/>
  <c r="J6182" i="10"/>
  <c r="J6183" i="10"/>
  <c r="J6184" i="10"/>
  <c r="J6185" i="10"/>
  <c r="J6186" i="10"/>
  <c r="J6187" i="10"/>
  <c r="J6188" i="10"/>
  <c r="J6189" i="10"/>
  <c r="J6190" i="10"/>
  <c r="J6191" i="10"/>
  <c r="J6192" i="10"/>
  <c r="J6193" i="10"/>
  <c r="J6194" i="10"/>
  <c r="J6195" i="10"/>
  <c r="J6196" i="10"/>
  <c r="J6197" i="10"/>
  <c r="J6198" i="10"/>
  <c r="J6199" i="10"/>
  <c r="J6200" i="10"/>
  <c r="J6201" i="10"/>
  <c r="J6202" i="10"/>
  <c r="J6203" i="10"/>
  <c r="J6204" i="10"/>
  <c r="J6205" i="10"/>
  <c r="J6206" i="10"/>
  <c r="J6207" i="10"/>
  <c r="J6208" i="10"/>
  <c r="J6209" i="10"/>
  <c r="J6210" i="10"/>
  <c r="J6211" i="10"/>
  <c r="J6212" i="10"/>
  <c r="J6213" i="10"/>
  <c r="J6214" i="10"/>
  <c r="J6215" i="10"/>
  <c r="J6216" i="10"/>
  <c r="J6217" i="10"/>
  <c r="J6218" i="10"/>
  <c r="J6219" i="10"/>
  <c r="J6220" i="10"/>
  <c r="J6221" i="10"/>
  <c r="J6222" i="10"/>
  <c r="J6223" i="10"/>
  <c r="J6224" i="10"/>
  <c r="J6225" i="10"/>
  <c r="J6226" i="10"/>
  <c r="J6227" i="10"/>
  <c r="J6228" i="10"/>
  <c r="J6229" i="10"/>
  <c r="J6230" i="10"/>
  <c r="J6231" i="10"/>
  <c r="J6232" i="10"/>
  <c r="J6233" i="10"/>
  <c r="J6234" i="10"/>
  <c r="J6235" i="10"/>
  <c r="J6236" i="10"/>
  <c r="J6237" i="10"/>
  <c r="J6238" i="10"/>
  <c r="J6239" i="10"/>
  <c r="J6240" i="10"/>
  <c r="J6241" i="10"/>
  <c r="J6242" i="10"/>
  <c r="J6243" i="10"/>
  <c r="J6244" i="10"/>
  <c r="J6245" i="10"/>
  <c r="J6246" i="10"/>
  <c r="J6247" i="10"/>
  <c r="J6248" i="10"/>
  <c r="J6249" i="10"/>
  <c r="J6250" i="10"/>
  <c r="J6251" i="10"/>
  <c r="J6252" i="10"/>
  <c r="J6253" i="10"/>
  <c r="J6254" i="10"/>
  <c r="J6255" i="10"/>
  <c r="J6256" i="10"/>
  <c r="J6257" i="10"/>
  <c r="J6258" i="10"/>
  <c r="J6259" i="10"/>
  <c r="J6260" i="10"/>
  <c r="J6261" i="10"/>
  <c r="J6262" i="10"/>
  <c r="J6263" i="10"/>
  <c r="J6264" i="10"/>
  <c r="J6265" i="10"/>
  <c r="J6266" i="10"/>
  <c r="J6267" i="10"/>
  <c r="J6268" i="10"/>
  <c r="J6269" i="10"/>
  <c r="J6270" i="10"/>
  <c r="J6271" i="10"/>
  <c r="J6272" i="10"/>
  <c r="J6273" i="10"/>
  <c r="J6274" i="10"/>
  <c r="J6275" i="10"/>
  <c r="J6276" i="10"/>
  <c r="J6277" i="10"/>
  <c r="J6278" i="10"/>
  <c r="J6279" i="10"/>
  <c r="J6280" i="10"/>
  <c r="J6281" i="10"/>
  <c r="J6282" i="10"/>
  <c r="J6283" i="10"/>
  <c r="J6284" i="10"/>
  <c r="J6285" i="10"/>
  <c r="J6286" i="10"/>
  <c r="J6287" i="10"/>
  <c r="J6288" i="10"/>
  <c r="J6289" i="10"/>
  <c r="J6290" i="10"/>
  <c r="J6291" i="10"/>
  <c r="J6292" i="10"/>
  <c r="J6293" i="10"/>
  <c r="J6294" i="10"/>
  <c r="J6295" i="10"/>
  <c r="J6296" i="10"/>
  <c r="J6297" i="10"/>
  <c r="J6298" i="10"/>
  <c r="J6299" i="10"/>
  <c r="J6300" i="10"/>
  <c r="J6301" i="10"/>
  <c r="J6302" i="10"/>
  <c r="J6303" i="10"/>
  <c r="J6304" i="10"/>
  <c r="J6305" i="10"/>
  <c r="J6306" i="10"/>
  <c r="J6307" i="10"/>
  <c r="J6308" i="10"/>
  <c r="J6309" i="10"/>
  <c r="J6310" i="10"/>
  <c r="J6311" i="10"/>
  <c r="J6312" i="10"/>
  <c r="J6313" i="10"/>
  <c r="J6314" i="10"/>
  <c r="J6315" i="10"/>
  <c r="J6316" i="10"/>
  <c r="J6317" i="10"/>
  <c r="J6318" i="10"/>
  <c r="J6319" i="10"/>
  <c r="J6320" i="10"/>
  <c r="J6321" i="10"/>
  <c r="J6322" i="10"/>
  <c r="J6323" i="10"/>
  <c r="J6324" i="10"/>
  <c r="J6325" i="10"/>
  <c r="J6326" i="10"/>
  <c r="J6327" i="10"/>
  <c r="J6328" i="10"/>
  <c r="J6329" i="10"/>
  <c r="J6330" i="10"/>
  <c r="J6331" i="10"/>
  <c r="J6332" i="10"/>
  <c r="J6333" i="10"/>
  <c r="J6334" i="10"/>
  <c r="J6335" i="10"/>
  <c r="J6336" i="10"/>
  <c r="J6337" i="10"/>
  <c r="J6338" i="10"/>
  <c r="J6339" i="10"/>
  <c r="J6340" i="10"/>
  <c r="J6341" i="10"/>
  <c r="J6342" i="10"/>
  <c r="J6343" i="10"/>
  <c r="J6344" i="10"/>
  <c r="J6345" i="10"/>
  <c r="J6346" i="10"/>
  <c r="J6347" i="10"/>
  <c r="J6348" i="10"/>
  <c r="J6349" i="10"/>
  <c r="J6350" i="10"/>
  <c r="J6351" i="10"/>
  <c r="J6352" i="10"/>
  <c r="J6353" i="10"/>
  <c r="J6354" i="10"/>
  <c r="J6355" i="10"/>
  <c r="J6356" i="10"/>
  <c r="J6357" i="10"/>
  <c r="J6358" i="10"/>
  <c r="J6359" i="10"/>
  <c r="J6360" i="10"/>
  <c r="J6361" i="10"/>
  <c r="J6362" i="10"/>
  <c r="J6363" i="10"/>
  <c r="J6364" i="10"/>
  <c r="J6365" i="10"/>
  <c r="J6366" i="10"/>
  <c r="J6367" i="10"/>
  <c r="J6368" i="10"/>
  <c r="J6369" i="10"/>
  <c r="J6370" i="10"/>
  <c r="J6371" i="10"/>
  <c r="J6372" i="10"/>
  <c r="J6373" i="10"/>
  <c r="J6374" i="10"/>
  <c r="J6375" i="10"/>
  <c r="J6376" i="10"/>
  <c r="J6377" i="10"/>
  <c r="J6378" i="10"/>
  <c r="J6379" i="10"/>
  <c r="J6380" i="10"/>
  <c r="J6381" i="10"/>
  <c r="J6382" i="10"/>
  <c r="J6383" i="10"/>
  <c r="J6384" i="10"/>
  <c r="J6385" i="10"/>
  <c r="J6386" i="10"/>
  <c r="J6387" i="10"/>
  <c r="J6388" i="10"/>
  <c r="J6389" i="10"/>
  <c r="J6390" i="10"/>
  <c r="J6391" i="10"/>
  <c r="J6392" i="10"/>
  <c r="J6393" i="10"/>
  <c r="J6394" i="10"/>
  <c r="J6395" i="10"/>
  <c r="J6396" i="10"/>
  <c r="J6397" i="10"/>
  <c r="J6398" i="10"/>
  <c r="J6399" i="10"/>
  <c r="J6400" i="10"/>
  <c r="J6401" i="10"/>
  <c r="J6402" i="10"/>
  <c r="J6403" i="10"/>
  <c r="J6404" i="10"/>
  <c r="J6405" i="10"/>
  <c r="J6406" i="10"/>
  <c r="J6407" i="10"/>
  <c r="J6408" i="10"/>
  <c r="J6409" i="10"/>
  <c r="J6410" i="10"/>
  <c r="J6411" i="10"/>
  <c r="J6412" i="10"/>
  <c r="J6413" i="10"/>
  <c r="J6414" i="10"/>
  <c r="J6415" i="10"/>
  <c r="J6416" i="10"/>
  <c r="J6417" i="10"/>
  <c r="J6418" i="10"/>
  <c r="J6419" i="10"/>
  <c r="J6420" i="10"/>
  <c r="J6421" i="10"/>
  <c r="J6422" i="10"/>
  <c r="J6423" i="10"/>
  <c r="J6424" i="10"/>
  <c r="J6425" i="10"/>
  <c r="J6426" i="10"/>
  <c r="J6427" i="10"/>
  <c r="J6428" i="10"/>
  <c r="J6429" i="10"/>
  <c r="J6430" i="10"/>
  <c r="J6431" i="10"/>
  <c r="J6432" i="10"/>
  <c r="J6433" i="10"/>
  <c r="J6434" i="10"/>
  <c r="J6435" i="10"/>
  <c r="J6436" i="10"/>
  <c r="J6437" i="10"/>
  <c r="J6438" i="10"/>
  <c r="J6439" i="10"/>
  <c r="J6440" i="10"/>
  <c r="J6441" i="10"/>
  <c r="J6442" i="10"/>
  <c r="J6443" i="10"/>
  <c r="J6444" i="10"/>
  <c r="J6445" i="10"/>
  <c r="J6446" i="10"/>
  <c r="J6447" i="10"/>
  <c r="J6448" i="10"/>
  <c r="J6449" i="10"/>
  <c r="J6450" i="10"/>
  <c r="J6451" i="10"/>
  <c r="J6452" i="10"/>
  <c r="J6453" i="10"/>
  <c r="J6454" i="10"/>
  <c r="J6455" i="10"/>
  <c r="J6456" i="10"/>
  <c r="J6457" i="10"/>
  <c r="J6458" i="10"/>
  <c r="J6459" i="10"/>
  <c r="J6460" i="10"/>
  <c r="J6461" i="10"/>
  <c r="J6462" i="10"/>
  <c r="J6463" i="10"/>
  <c r="J6464" i="10"/>
  <c r="J6465" i="10"/>
  <c r="J6466" i="10"/>
  <c r="J6467" i="10"/>
  <c r="J6468" i="10"/>
  <c r="J6469" i="10"/>
  <c r="J6470" i="10"/>
  <c r="J6471" i="10"/>
  <c r="J6472" i="10"/>
  <c r="J6473" i="10"/>
  <c r="J6474" i="10"/>
  <c r="J6475" i="10"/>
  <c r="J6476" i="10"/>
  <c r="J6477" i="10"/>
  <c r="J6478" i="10"/>
  <c r="J6479" i="10"/>
  <c r="J6480" i="10"/>
  <c r="J6481" i="10"/>
  <c r="J6482" i="10"/>
  <c r="J6483" i="10"/>
  <c r="J6484" i="10"/>
  <c r="J6485" i="10"/>
  <c r="J6486" i="10"/>
  <c r="J6487" i="10"/>
  <c r="J6488" i="10"/>
  <c r="J6489" i="10"/>
  <c r="J6490" i="10"/>
  <c r="J6491" i="10"/>
  <c r="J6492" i="10"/>
  <c r="J6493" i="10"/>
  <c r="J6494" i="10"/>
  <c r="J6495" i="10"/>
  <c r="J6496" i="10"/>
  <c r="J6497" i="10"/>
  <c r="J6498" i="10"/>
  <c r="J6499" i="10"/>
  <c r="J6500" i="10"/>
  <c r="J6501" i="10"/>
  <c r="J6502" i="10"/>
  <c r="J6503" i="10"/>
  <c r="J6504" i="10"/>
  <c r="J6505" i="10"/>
  <c r="J6506" i="10"/>
  <c r="J6507" i="10"/>
  <c r="J6508" i="10"/>
  <c r="J6509" i="10"/>
  <c r="J6510" i="10"/>
  <c r="J6511" i="10"/>
  <c r="J6512" i="10"/>
  <c r="J6513" i="10"/>
  <c r="J6514" i="10"/>
  <c r="J6515" i="10"/>
  <c r="J6516" i="10"/>
  <c r="J6517" i="10"/>
  <c r="J6518" i="10"/>
  <c r="J6519" i="10"/>
  <c r="J6520" i="10"/>
  <c r="J6521" i="10"/>
  <c r="J6522" i="10"/>
  <c r="J6523" i="10"/>
  <c r="J6524" i="10"/>
  <c r="J6525" i="10"/>
  <c r="J6526" i="10"/>
  <c r="J6527" i="10"/>
  <c r="J6528" i="10"/>
  <c r="J6529" i="10"/>
  <c r="J6530" i="10"/>
  <c r="J6531" i="10"/>
  <c r="J6532" i="10"/>
  <c r="J6533" i="10"/>
  <c r="J6534" i="10"/>
  <c r="J6535" i="10"/>
  <c r="J6536" i="10"/>
  <c r="J6537" i="10"/>
  <c r="J6538" i="10"/>
  <c r="J6539" i="10"/>
  <c r="J6540" i="10"/>
  <c r="J6541" i="10"/>
  <c r="J6542" i="10"/>
  <c r="J6543" i="10"/>
  <c r="J6544" i="10"/>
  <c r="J6545" i="10"/>
  <c r="J6546" i="10"/>
  <c r="J6547" i="10"/>
  <c r="J6548" i="10"/>
  <c r="J6549" i="10"/>
  <c r="J6550" i="10"/>
  <c r="J6551" i="10"/>
  <c r="J6552" i="10"/>
  <c r="J6553" i="10"/>
  <c r="J6554" i="10"/>
  <c r="J6555" i="10"/>
  <c r="J6556" i="10"/>
  <c r="J6557" i="10"/>
  <c r="J6558" i="10"/>
  <c r="J6559" i="10"/>
  <c r="J6560" i="10"/>
  <c r="J6561" i="10"/>
  <c r="J6562" i="10"/>
  <c r="J6563" i="10"/>
  <c r="J6564" i="10"/>
  <c r="J6565" i="10"/>
  <c r="J6566" i="10"/>
  <c r="J6567" i="10"/>
  <c r="J6568" i="10"/>
  <c r="J6569" i="10"/>
  <c r="J6570" i="10"/>
  <c r="J6571" i="10"/>
  <c r="J6572" i="10"/>
  <c r="J6573" i="10"/>
  <c r="J6574" i="10"/>
  <c r="J6575" i="10"/>
  <c r="J6576" i="10"/>
  <c r="J6577" i="10"/>
  <c r="J6578" i="10"/>
  <c r="J6579" i="10"/>
  <c r="J6580" i="10"/>
  <c r="J6581" i="10"/>
  <c r="J6582" i="10"/>
  <c r="J6583" i="10"/>
  <c r="J6584" i="10"/>
  <c r="J6585" i="10"/>
  <c r="J6586" i="10"/>
  <c r="J6587" i="10"/>
  <c r="J6588" i="10"/>
  <c r="J6589" i="10"/>
  <c r="J6590" i="10"/>
  <c r="J6591" i="10"/>
  <c r="J6592" i="10"/>
  <c r="J6593" i="10"/>
  <c r="J6594" i="10"/>
  <c r="J6595" i="10"/>
  <c r="J6596" i="10"/>
  <c r="J6597" i="10"/>
  <c r="J6598" i="10"/>
  <c r="J6599" i="10"/>
  <c r="J6600" i="10"/>
  <c r="J6601" i="10"/>
  <c r="J6602" i="10"/>
  <c r="J6603" i="10"/>
  <c r="J6604" i="10"/>
  <c r="J6605" i="10"/>
  <c r="J6606" i="10"/>
  <c r="J6607" i="10"/>
  <c r="J6608" i="10"/>
  <c r="J6609" i="10"/>
  <c r="J6610" i="10"/>
  <c r="J6611" i="10"/>
  <c r="J6612" i="10"/>
  <c r="J6613" i="10"/>
  <c r="J6614" i="10"/>
  <c r="J6615" i="10"/>
  <c r="J6616" i="10"/>
  <c r="J6617" i="10"/>
  <c r="J6618" i="10"/>
  <c r="J6619" i="10"/>
  <c r="J6620" i="10"/>
  <c r="J6621" i="10"/>
  <c r="J6622" i="10"/>
  <c r="J6623" i="10"/>
  <c r="J6624" i="10"/>
  <c r="J6625" i="10"/>
  <c r="J6626" i="10"/>
  <c r="J6627" i="10"/>
  <c r="J6628" i="10"/>
  <c r="J6629" i="10"/>
  <c r="J6630" i="10"/>
  <c r="J6631" i="10"/>
  <c r="J6632" i="10"/>
  <c r="J6633" i="10"/>
  <c r="J6634" i="10"/>
  <c r="J6635" i="10"/>
  <c r="J6636" i="10"/>
  <c r="J6637" i="10"/>
  <c r="J6638" i="10"/>
  <c r="J6639" i="10"/>
  <c r="J6640" i="10"/>
  <c r="J6641" i="10"/>
  <c r="J6642" i="10"/>
  <c r="J6643" i="10"/>
  <c r="J6644" i="10"/>
  <c r="J6645" i="10"/>
  <c r="J6646" i="10"/>
  <c r="J6647" i="10"/>
  <c r="J6648" i="10"/>
  <c r="J6649" i="10"/>
  <c r="J6650" i="10"/>
  <c r="J6651" i="10"/>
  <c r="J6652" i="10"/>
  <c r="J6653" i="10"/>
  <c r="J6654" i="10"/>
  <c r="J6655" i="10"/>
  <c r="J6656" i="10"/>
  <c r="J6657" i="10"/>
  <c r="J6658" i="10"/>
  <c r="J6659" i="10"/>
  <c r="J6660" i="10"/>
  <c r="J6661" i="10"/>
  <c r="J6662" i="10"/>
  <c r="J6663" i="10"/>
  <c r="J6664" i="10"/>
  <c r="J6665" i="10"/>
  <c r="J6666" i="10"/>
  <c r="J6667" i="10"/>
  <c r="J6668" i="10"/>
  <c r="J6669" i="10"/>
  <c r="J6670" i="10"/>
  <c r="J6671" i="10"/>
  <c r="J6672" i="10"/>
  <c r="J6673" i="10"/>
  <c r="J6674" i="10"/>
  <c r="J6675" i="10"/>
  <c r="J6676" i="10"/>
  <c r="J6677" i="10"/>
  <c r="J6678" i="10"/>
  <c r="J6679" i="10"/>
  <c r="J6680" i="10"/>
  <c r="J6681" i="10"/>
  <c r="J6682" i="10"/>
  <c r="J6683" i="10"/>
  <c r="J6684" i="10"/>
  <c r="J6685" i="10"/>
  <c r="J6686" i="10"/>
  <c r="J6687" i="10"/>
  <c r="J6688" i="10"/>
  <c r="J6689" i="10"/>
  <c r="J6690" i="10"/>
  <c r="J6691" i="10"/>
  <c r="J6692" i="10"/>
  <c r="J6693" i="10"/>
  <c r="J6694" i="10"/>
  <c r="J6695" i="10"/>
  <c r="J6696" i="10"/>
  <c r="J6697" i="10"/>
  <c r="J6698" i="10"/>
  <c r="J6699" i="10"/>
  <c r="J6700" i="10"/>
  <c r="J6701" i="10"/>
  <c r="J6702" i="10"/>
  <c r="J6703" i="10"/>
  <c r="J6704" i="10"/>
  <c r="J6705" i="10"/>
  <c r="J6706" i="10"/>
  <c r="J6707" i="10"/>
  <c r="J6708" i="10"/>
  <c r="J6709" i="10"/>
  <c r="J6710" i="10"/>
  <c r="J6711" i="10"/>
  <c r="J6712" i="10"/>
  <c r="J6713" i="10"/>
  <c r="J6714" i="10"/>
  <c r="J6715" i="10"/>
  <c r="J6716" i="10"/>
  <c r="J6717" i="10"/>
  <c r="J6718" i="10"/>
  <c r="J6719" i="10"/>
  <c r="J6720" i="10"/>
  <c r="J6721" i="10"/>
  <c r="J6722" i="10"/>
  <c r="J6723" i="10"/>
  <c r="J6724" i="10"/>
  <c r="J6725" i="10"/>
  <c r="J6726" i="10"/>
  <c r="J6727" i="10"/>
  <c r="J6728" i="10"/>
  <c r="J6729" i="10"/>
  <c r="J6730" i="10"/>
  <c r="J6731" i="10"/>
  <c r="J6732" i="10"/>
  <c r="J6733" i="10"/>
  <c r="J6734" i="10"/>
  <c r="J6735" i="10"/>
  <c r="J6736" i="10"/>
  <c r="J6737" i="10"/>
  <c r="J6738" i="10"/>
  <c r="J6739" i="10"/>
  <c r="J6740" i="10"/>
  <c r="J6741" i="10"/>
  <c r="J6742" i="10"/>
  <c r="J6743" i="10"/>
  <c r="J6744" i="10"/>
  <c r="J6745" i="10"/>
  <c r="J6746" i="10"/>
  <c r="J6747" i="10"/>
  <c r="J6748" i="10"/>
  <c r="J6749" i="10"/>
  <c r="J6750" i="10"/>
  <c r="J6751" i="10"/>
  <c r="J6752" i="10"/>
  <c r="J6753" i="10"/>
  <c r="J6754" i="10"/>
  <c r="J6755" i="10"/>
  <c r="J6756" i="10"/>
  <c r="J6757" i="10"/>
  <c r="J6758" i="10"/>
  <c r="J6759" i="10"/>
  <c r="J6760" i="10"/>
  <c r="J6761" i="10"/>
  <c r="J6762" i="10"/>
  <c r="J6763" i="10"/>
  <c r="J6764" i="10"/>
  <c r="J6765" i="10"/>
  <c r="J6766" i="10"/>
  <c r="J6767" i="10"/>
  <c r="J6768" i="10"/>
  <c r="J6769" i="10"/>
  <c r="J6770" i="10"/>
  <c r="J6771" i="10"/>
  <c r="J6772" i="10"/>
  <c r="J6773" i="10"/>
  <c r="J6774" i="10"/>
  <c r="J6775" i="10"/>
  <c r="J6776" i="10"/>
  <c r="J6777" i="10"/>
  <c r="J6778" i="10"/>
  <c r="J6779" i="10"/>
  <c r="J6780" i="10"/>
  <c r="J6781" i="10"/>
  <c r="J6782" i="10"/>
  <c r="J6783" i="10"/>
  <c r="J6784" i="10"/>
  <c r="J6785" i="10"/>
  <c r="J6786" i="10"/>
  <c r="J6787" i="10"/>
  <c r="J6788" i="10"/>
  <c r="J6789" i="10"/>
  <c r="J6790" i="10"/>
  <c r="J6791" i="10"/>
  <c r="J6792" i="10"/>
  <c r="J6793" i="10"/>
  <c r="J6794" i="10"/>
  <c r="J6795" i="10"/>
  <c r="J6796" i="10"/>
  <c r="J6797" i="10"/>
  <c r="J6798" i="10"/>
  <c r="J6799" i="10"/>
  <c r="J6800" i="10"/>
  <c r="J6801" i="10"/>
  <c r="J6802" i="10"/>
  <c r="J6803" i="10"/>
  <c r="J6804" i="10"/>
  <c r="J6805" i="10"/>
  <c r="J6806" i="10"/>
  <c r="J6807" i="10"/>
  <c r="J6808" i="10"/>
  <c r="J6809" i="10"/>
  <c r="J6810" i="10"/>
  <c r="J6811" i="10"/>
  <c r="J6812" i="10"/>
  <c r="J6813" i="10"/>
  <c r="J6814" i="10"/>
  <c r="J6815" i="10"/>
  <c r="J6816" i="10"/>
  <c r="J6817" i="10"/>
  <c r="J6818" i="10"/>
  <c r="J6819" i="10"/>
  <c r="J6820" i="10"/>
  <c r="J6821" i="10"/>
  <c r="J6822" i="10"/>
  <c r="J6823" i="10"/>
  <c r="J6824" i="10"/>
  <c r="J6825" i="10"/>
  <c r="J6826" i="10"/>
  <c r="J6827" i="10"/>
  <c r="J6828" i="10"/>
  <c r="J6829" i="10"/>
  <c r="J6830" i="10"/>
  <c r="J6831" i="10"/>
  <c r="J6832" i="10"/>
  <c r="J6833" i="10"/>
  <c r="J6834" i="10"/>
  <c r="J6835" i="10"/>
  <c r="J6836" i="10"/>
  <c r="J6837" i="10"/>
  <c r="J6838" i="10"/>
  <c r="J6839" i="10"/>
  <c r="J6840" i="10"/>
  <c r="J6841" i="10"/>
  <c r="J6842" i="10"/>
  <c r="J6843" i="10"/>
  <c r="J6844" i="10"/>
  <c r="J6845" i="10"/>
  <c r="J6846" i="10"/>
  <c r="J6847" i="10"/>
  <c r="J6848" i="10"/>
  <c r="J6849" i="10"/>
  <c r="J6850" i="10"/>
  <c r="J6851" i="10"/>
  <c r="J6852" i="10"/>
  <c r="J6853" i="10"/>
  <c r="J6854" i="10"/>
  <c r="J6855" i="10"/>
  <c r="J6856" i="10"/>
  <c r="J6857" i="10"/>
  <c r="J6858" i="10"/>
  <c r="J6859" i="10"/>
  <c r="J6860" i="10"/>
  <c r="J6861" i="10"/>
  <c r="J6862" i="10"/>
  <c r="J6863" i="10"/>
  <c r="J6864" i="10"/>
  <c r="J6865" i="10"/>
  <c r="J6866" i="10"/>
  <c r="J6867" i="10"/>
  <c r="J6868" i="10"/>
  <c r="J6869" i="10"/>
  <c r="J6870" i="10"/>
  <c r="J6871" i="10"/>
  <c r="J6872" i="10"/>
  <c r="J6873" i="10"/>
  <c r="J6874" i="10"/>
  <c r="J6875" i="10"/>
  <c r="J6876" i="10"/>
  <c r="J6877" i="10"/>
  <c r="J6878" i="10"/>
  <c r="J6879" i="10"/>
  <c r="J6880" i="10"/>
  <c r="J6881" i="10"/>
  <c r="J6882" i="10"/>
  <c r="J6883" i="10"/>
  <c r="J6884" i="10"/>
  <c r="J6885" i="10"/>
  <c r="J6886" i="10"/>
  <c r="J6887" i="10"/>
  <c r="J6888" i="10"/>
  <c r="J6889" i="10"/>
  <c r="J6890" i="10"/>
  <c r="J6891" i="10"/>
  <c r="J6892" i="10"/>
  <c r="J6893" i="10"/>
  <c r="J6894" i="10"/>
  <c r="J6895" i="10"/>
  <c r="J6896" i="10"/>
  <c r="J6897" i="10"/>
  <c r="J6898" i="10"/>
  <c r="J6899" i="10"/>
  <c r="J6900" i="10"/>
  <c r="J6901" i="10"/>
  <c r="J6902" i="10"/>
  <c r="J6903" i="10"/>
  <c r="J6904" i="10"/>
  <c r="J6905" i="10"/>
  <c r="J6906" i="10"/>
  <c r="J6907" i="10"/>
  <c r="J6908" i="10"/>
  <c r="J6909" i="10"/>
  <c r="J6910" i="10"/>
  <c r="J6911" i="10"/>
  <c r="J6912" i="10"/>
  <c r="J6913" i="10"/>
  <c r="J6914" i="10"/>
  <c r="J6915" i="10"/>
  <c r="J6916" i="10"/>
  <c r="J6917" i="10"/>
  <c r="J6918" i="10"/>
  <c r="J6919" i="10"/>
  <c r="J6920" i="10"/>
  <c r="J6921" i="10"/>
  <c r="J6922" i="10"/>
  <c r="J6923" i="10"/>
  <c r="J6924" i="10"/>
  <c r="J6925" i="10"/>
  <c r="J6926" i="10"/>
  <c r="J6927" i="10"/>
  <c r="J6928" i="10"/>
  <c r="J6929" i="10"/>
  <c r="J6930" i="10"/>
  <c r="J6931" i="10"/>
  <c r="J6932" i="10"/>
  <c r="J6933" i="10"/>
  <c r="J6934" i="10"/>
  <c r="J6935" i="10"/>
  <c r="J6936" i="10"/>
  <c r="J6937" i="10"/>
  <c r="J6938" i="10"/>
  <c r="J6939" i="10"/>
  <c r="J6940" i="10"/>
  <c r="J6941" i="10"/>
  <c r="J6942" i="10"/>
  <c r="J6943" i="10"/>
  <c r="J6944" i="10"/>
  <c r="J6945" i="10"/>
  <c r="J6946" i="10"/>
  <c r="J6947" i="10"/>
  <c r="J6948" i="10"/>
  <c r="J6949" i="10"/>
  <c r="J6950" i="10"/>
  <c r="J6951" i="10"/>
  <c r="J6952" i="10"/>
  <c r="J6953" i="10"/>
  <c r="J6954" i="10"/>
  <c r="J6955" i="10"/>
  <c r="J6956" i="10"/>
  <c r="J6957" i="10"/>
  <c r="J6958" i="10"/>
  <c r="J6959" i="10"/>
  <c r="J6960" i="10"/>
  <c r="J6961" i="10"/>
  <c r="J6962" i="10"/>
  <c r="J6963" i="10"/>
  <c r="J6964" i="10"/>
  <c r="J6965" i="10"/>
  <c r="J6966" i="10"/>
  <c r="J6967" i="10"/>
  <c r="J6968" i="10"/>
  <c r="J6969" i="10"/>
  <c r="J6970" i="10"/>
  <c r="J6971" i="10"/>
  <c r="J6972" i="10"/>
  <c r="J6973" i="10"/>
  <c r="J6974" i="10"/>
  <c r="J6975" i="10"/>
  <c r="J6976" i="10"/>
  <c r="J6977" i="10"/>
  <c r="J6978" i="10"/>
  <c r="J6979" i="10"/>
  <c r="J6980" i="10"/>
  <c r="J6981" i="10"/>
  <c r="J6982" i="10"/>
  <c r="J6983" i="10"/>
  <c r="J6984" i="10"/>
  <c r="J6985" i="10"/>
  <c r="J6986" i="10"/>
  <c r="J6987" i="10"/>
  <c r="J6988" i="10"/>
  <c r="J6989" i="10"/>
  <c r="J6990" i="10"/>
  <c r="J6991" i="10"/>
  <c r="J6992" i="10"/>
  <c r="J6993" i="10"/>
  <c r="J6994" i="10"/>
  <c r="J6995" i="10"/>
  <c r="J6996" i="10"/>
  <c r="J6997" i="10"/>
  <c r="J6998" i="10"/>
  <c r="J6999" i="10"/>
  <c r="J7000" i="10"/>
  <c r="J7001" i="10"/>
  <c r="J7002" i="10"/>
  <c r="J7003" i="10"/>
  <c r="J7004" i="10"/>
  <c r="J7005" i="10"/>
  <c r="J7006" i="10"/>
  <c r="J7007" i="10"/>
  <c r="J7008" i="10"/>
  <c r="J7009" i="10"/>
  <c r="J7010" i="10"/>
  <c r="J7011" i="10"/>
  <c r="J7012" i="10"/>
  <c r="J7013" i="10"/>
  <c r="J7014" i="10"/>
  <c r="J7015" i="10"/>
  <c r="J7016" i="10"/>
  <c r="J7017" i="10"/>
  <c r="J7018" i="10"/>
  <c r="J7019" i="10"/>
  <c r="J7020" i="10"/>
  <c r="J7021" i="10"/>
  <c r="J7022" i="10"/>
  <c r="J7023" i="10"/>
  <c r="J7024" i="10"/>
  <c r="J7025" i="10"/>
  <c r="J7026" i="10"/>
  <c r="J7027" i="10"/>
  <c r="J7028" i="10"/>
  <c r="J7029" i="10"/>
  <c r="J7030" i="10"/>
  <c r="J7031" i="10"/>
  <c r="J7032" i="10"/>
  <c r="J7033" i="10"/>
  <c r="J7034" i="10"/>
  <c r="J7035" i="10"/>
  <c r="J7036" i="10"/>
  <c r="J7037" i="10"/>
  <c r="J7038" i="10"/>
  <c r="J7039" i="10"/>
  <c r="J7040" i="10"/>
  <c r="J7041" i="10"/>
  <c r="J7042" i="10"/>
  <c r="J7043" i="10"/>
  <c r="J7044" i="10"/>
  <c r="J7045" i="10"/>
  <c r="J7046" i="10"/>
  <c r="J7047" i="10"/>
  <c r="J7048" i="10"/>
  <c r="J7049" i="10"/>
  <c r="J7050" i="10"/>
  <c r="J7051" i="10"/>
  <c r="J7052" i="10"/>
  <c r="J7053" i="10"/>
  <c r="J7054" i="10"/>
  <c r="J7055" i="10"/>
  <c r="J7056" i="10"/>
  <c r="J7057" i="10"/>
  <c r="J7058" i="10"/>
  <c r="J7059" i="10"/>
  <c r="J7060" i="10"/>
  <c r="J7061" i="10"/>
  <c r="J7062" i="10"/>
  <c r="J7063" i="10"/>
  <c r="J7064" i="10"/>
  <c r="J7065" i="10"/>
  <c r="J7066" i="10"/>
  <c r="J7067" i="10"/>
  <c r="J7068" i="10"/>
  <c r="J7069" i="10"/>
  <c r="J7070" i="10"/>
  <c r="J7071" i="10"/>
  <c r="J7072" i="10"/>
  <c r="J7073" i="10"/>
  <c r="J7074" i="10"/>
  <c r="J7075" i="10"/>
  <c r="J7076" i="10"/>
  <c r="J7077" i="10"/>
  <c r="J7078" i="10"/>
  <c r="J7079" i="10"/>
  <c r="J7080" i="10"/>
  <c r="J7081" i="10"/>
  <c r="J7082" i="10"/>
  <c r="J7083" i="10"/>
  <c r="J7084" i="10"/>
  <c r="J7085" i="10"/>
  <c r="J7086" i="10"/>
  <c r="J7087" i="10"/>
  <c r="J7088" i="10"/>
  <c r="J7089" i="10"/>
  <c r="J7090" i="10"/>
  <c r="J7091" i="10"/>
  <c r="J7092" i="10"/>
  <c r="J7093" i="10"/>
  <c r="J7094" i="10"/>
  <c r="J7095" i="10"/>
  <c r="J7096" i="10"/>
  <c r="J7097" i="10"/>
  <c r="J7098" i="10"/>
  <c r="J7099" i="10"/>
  <c r="J7100" i="10"/>
  <c r="J7101" i="10"/>
  <c r="J7102" i="10"/>
  <c r="J7103" i="10"/>
  <c r="J7104" i="10"/>
  <c r="J7105" i="10"/>
  <c r="J7106" i="10"/>
  <c r="J7107" i="10"/>
  <c r="J7108" i="10"/>
  <c r="J7109" i="10"/>
  <c r="J7110" i="10"/>
  <c r="J7111" i="10"/>
  <c r="J7112" i="10"/>
  <c r="J7113" i="10"/>
  <c r="J7114" i="10"/>
  <c r="J7115" i="10"/>
  <c r="J7116" i="10"/>
  <c r="J7117" i="10"/>
  <c r="J7118" i="10"/>
  <c r="J7119" i="10"/>
  <c r="J7120" i="10"/>
  <c r="J7121" i="10"/>
  <c r="J7122" i="10"/>
  <c r="J7123" i="10"/>
  <c r="J7124" i="10"/>
  <c r="J7125" i="10"/>
  <c r="J7126" i="10"/>
  <c r="J7127" i="10"/>
  <c r="J7128" i="10"/>
  <c r="J7129" i="10"/>
  <c r="J7130" i="10"/>
  <c r="J7131" i="10"/>
  <c r="J7132" i="10"/>
  <c r="J7133" i="10"/>
  <c r="J7134" i="10"/>
  <c r="J7135" i="10"/>
  <c r="J7136" i="10"/>
  <c r="J7137" i="10"/>
  <c r="J7138" i="10"/>
  <c r="J7139" i="10"/>
  <c r="J7140" i="10"/>
  <c r="J7141" i="10"/>
  <c r="J7142" i="10"/>
  <c r="J7143" i="10"/>
  <c r="J7144" i="10"/>
  <c r="J7145" i="10"/>
  <c r="J7146" i="10"/>
  <c r="J7147" i="10"/>
  <c r="J7148" i="10"/>
  <c r="J7149" i="10"/>
  <c r="J7150" i="10"/>
  <c r="J7151" i="10"/>
  <c r="J7152" i="10"/>
  <c r="J7153" i="10"/>
  <c r="J7154" i="10"/>
  <c r="J7155" i="10"/>
  <c r="J7156" i="10"/>
  <c r="J7157" i="10"/>
  <c r="J7158" i="10"/>
  <c r="J7159" i="10"/>
  <c r="J7160" i="10"/>
  <c r="J7161" i="10"/>
  <c r="J7162" i="10"/>
  <c r="J7163" i="10"/>
  <c r="J7164" i="10"/>
  <c r="J7165" i="10"/>
  <c r="J7166" i="10"/>
  <c r="J7167" i="10"/>
  <c r="J7168" i="10"/>
  <c r="J7169" i="10"/>
  <c r="J7170" i="10"/>
  <c r="J7171" i="10"/>
  <c r="J7172" i="10"/>
  <c r="J7173" i="10"/>
  <c r="J7174" i="10"/>
  <c r="J7175" i="10"/>
  <c r="J7176" i="10"/>
  <c r="J7177" i="10"/>
  <c r="J7178" i="10"/>
  <c r="J7179" i="10"/>
  <c r="J7180" i="10"/>
  <c r="J7181" i="10"/>
  <c r="J7182" i="10"/>
  <c r="J7183" i="10"/>
  <c r="J7184" i="10"/>
  <c r="J7185" i="10"/>
  <c r="J7186" i="10"/>
  <c r="J7187" i="10"/>
  <c r="J7188" i="10"/>
  <c r="J7189" i="10"/>
  <c r="J7190" i="10"/>
  <c r="J7191" i="10"/>
  <c r="J7192" i="10"/>
  <c r="J7193" i="10"/>
  <c r="J7194" i="10"/>
  <c r="J7195" i="10"/>
  <c r="J7196" i="10"/>
  <c r="J7197" i="10"/>
  <c r="J7198" i="10"/>
  <c r="J7199" i="10"/>
  <c r="J7200" i="10"/>
  <c r="J7201" i="10"/>
  <c r="J7202" i="10"/>
  <c r="J7203" i="10"/>
  <c r="J7204" i="10"/>
  <c r="J7205" i="10"/>
  <c r="J7206" i="10"/>
  <c r="J7207" i="10"/>
  <c r="J7208" i="10"/>
  <c r="J7209" i="10"/>
  <c r="J7210" i="10"/>
  <c r="J7211" i="10"/>
  <c r="J7212" i="10"/>
  <c r="J7213" i="10"/>
  <c r="J7214" i="10"/>
  <c r="J7215" i="10"/>
  <c r="J7216" i="10"/>
  <c r="J7217" i="10"/>
  <c r="J7218" i="10"/>
  <c r="J7219" i="10"/>
  <c r="J7220" i="10"/>
  <c r="J7221" i="10"/>
  <c r="J7222" i="10"/>
  <c r="J7223" i="10"/>
  <c r="J7224" i="10"/>
  <c r="J7225" i="10"/>
  <c r="J7226" i="10"/>
  <c r="J7227" i="10"/>
  <c r="J7228" i="10"/>
  <c r="J7229" i="10"/>
  <c r="J7230" i="10"/>
  <c r="J7231" i="10"/>
  <c r="J7232" i="10"/>
  <c r="J7233" i="10"/>
  <c r="J7234" i="10"/>
  <c r="J7235" i="10"/>
  <c r="J7236" i="10"/>
  <c r="J7237" i="10"/>
  <c r="J7238" i="10"/>
  <c r="J7239" i="10"/>
  <c r="J7240" i="10"/>
  <c r="J7241" i="10"/>
  <c r="J7242" i="10"/>
  <c r="J7243" i="10"/>
  <c r="J7244" i="10"/>
  <c r="J7245" i="10"/>
  <c r="J7246" i="10"/>
  <c r="J7247" i="10"/>
  <c r="J7248" i="10"/>
  <c r="J7249" i="10"/>
  <c r="J7250" i="10"/>
  <c r="J7251" i="10"/>
  <c r="J7252" i="10"/>
  <c r="J7253" i="10"/>
  <c r="J7254" i="10"/>
  <c r="J7255" i="10"/>
  <c r="J7256" i="10"/>
  <c r="J7257" i="10"/>
  <c r="J7258" i="10"/>
  <c r="J7259" i="10"/>
  <c r="J7260" i="10"/>
  <c r="J7261" i="10"/>
  <c r="J7262" i="10"/>
  <c r="J7263" i="10"/>
  <c r="J7264" i="10"/>
  <c r="J7265" i="10"/>
  <c r="J7266" i="10"/>
  <c r="J7267" i="10"/>
  <c r="J7268" i="10"/>
  <c r="J7269" i="10"/>
  <c r="J7270" i="10"/>
  <c r="J7271" i="10"/>
  <c r="J7272" i="10"/>
  <c r="J7273" i="10"/>
  <c r="J7274" i="10"/>
  <c r="J7275" i="10"/>
  <c r="J7276" i="10"/>
  <c r="J7277" i="10"/>
  <c r="J7278" i="10"/>
  <c r="J7279" i="10"/>
  <c r="J7280" i="10"/>
  <c r="J7281" i="10"/>
  <c r="J7282" i="10"/>
  <c r="J7283" i="10"/>
  <c r="J7284" i="10"/>
  <c r="J7285" i="10"/>
  <c r="J7286" i="10"/>
  <c r="J7287" i="10"/>
  <c r="J7288" i="10"/>
  <c r="J7289" i="10"/>
  <c r="J7290" i="10"/>
  <c r="J7291" i="10"/>
  <c r="J7292" i="10"/>
  <c r="J7293" i="10"/>
  <c r="J7294" i="10"/>
  <c r="J7295" i="10"/>
  <c r="J7296" i="10"/>
  <c r="J7297" i="10"/>
  <c r="J7298" i="10"/>
  <c r="J7299" i="10"/>
  <c r="J7300" i="10"/>
  <c r="J7301" i="10"/>
  <c r="J7302" i="10"/>
  <c r="J7303" i="10"/>
  <c r="J7304" i="10"/>
  <c r="J7305" i="10"/>
  <c r="J7306" i="10"/>
  <c r="J7307" i="10"/>
  <c r="J7308" i="10"/>
  <c r="J7309" i="10"/>
  <c r="J7310" i="10"/>
  <c r="J7311" i="10"/>
  <c r="J7312" i="10"/>
  <c r="J7313" i="10"/>
  <c r="J7314" i="10"/>
  <c r="J7315" i="10"/>
  <c r="J7316" i="10"/>
  <c r="J7317" i="10"/>
  <c r="J7318" i="10"/>
  <c r="J7319" i="10"/>
  <c r="J7320" i="10"/>
  <c r="J7321" i="10"/>
  <c r="J7322" i="10"/>
  <c r="J7323" i="10"/>
  <c r="J7324" i="10"/>
  <c r="J7325" i="10"/>
  <c r="J7326" i="10"/>
  <c r="J7327" i="10"/>
  <c r="J7328" i="10"/>
  <c r="J7329" i="10"/>
  <c r="J7330" i="10"/>
  <c r="J7331" i="10"/>
  <c r="J7332" i="10"/>
  <c r="J7333" i="10"/>
  <c r="J7334" i="10"/>
  <c r="J7335" i="10"/>
  <c r="J7336" i="10"/>
  <c r="J7337" i="10"/>
  <c r="J7338" i="10"/>
  <c r="J7339" i="10"/>
  <c r="J7340" i="10"/>
  <c r="J7341" i="10"/>
  <c r="J7342" i="10"/>
  <c r="J7343" i="10"/>
  <c r="J7344" i="10"/>
  <c r="J7345" i="10"/>
  <c r="J7346" i="10"/>
  <c r="J7347" i="10"/>
  <c r="J7348" i="10"/>
  <c r="J7349" i="10"/>
  <c r="J7350" i="10"/>
  <c r="J7351" i="10"/>
  <c r="J7352" i="10"/>
  <c r="J7353" i="10"/>
  <c r="J7354" i="10"/>
  <c r="J7355" i="10"/>
  <c r="J7356" i="10"/>
  <c r="J7357" i="10"/>
  <c r="J7358" i="10"/>
  <c r="J7359" i="10"/>
  <c r="J7360" i="10"/>
  <c r="J7361" i="10"/>
  <c r="J7362" i="10"/>
  <c r="J7363" i="10"/>
  <c r="J7364" i="10"/>
  <c r="J7365" i="10"/>
  <c r="J7366" i="10"/>
  <c r="J7367" i="10"/>
  <c r="J7368" i="10"/>
  <c r="J7369" i="10"/>
  <c r="J7370" i="10"/>
  <c r="J7371" i="10"/>
  <c r="J7372" i="10"/>
  <c r="J7373" i="10"/>
  <c r="J7374" i="10"/>
  <c r="J7375" i="10"/>
  <c r="J7376" i="10"/>
  <c r="J7377" i="10"/>
  <c r="J7378" i="10"/>
  <c r="J7379" i="10"/>
  <c r="J7380" i="10"/>
  <c r="J7381" i="10"/>
  <c r="J7382" i="10"/>
  <c r="J7383" i="10"/>
  <c r="J7384" i="10"/>
  <c r="J7385" i="10"/>
  <c r="J7386" i="10"/>
  <c r="J7387" i="10"/>
  <c r="J7388" i="10"/>
  <c r="J7389" i="10"/>
  <c r="J7390" i="10"/>
  <c r="J7391" i="10"/>
  <c r="J7392" i="10"/>
  <c r="J7393" i="10"/>
  <c r="J7394" i="10"/>
  <c r="J7395" i="10"/>
  <c r="J7396" i="10"/>
  <c r="J7397" i="10"/>
  <c r="J7398" i="10"/>
  <c r="J7399" i="10"/>
  <c r="J7400" i="10"/>
  <c r="J7401" i="10"/>
  <c r="J7402" i="10"/>
  <c r="J7403" i="10"/>
  <c r="J7404" i="10"/>
  <c r="J7405" i="10"/>
  <c r="J7406" i="10"/>
  <c r="J7407" i="10"/>
  <c r="J7408" i="10"/>
  <c r="J7409" i="10"/>
  <c r="J7410" i="10"/>
  <c r="J7411" i="10"/>
  <c r="J7412" i="10"/>
  <c r="J7413" i="10"/>
  <c r="J7414" i="10"/>
  <c r="J7415" i="10"/>
  <c r="J7416" i="10"/>
  <c r="J7417" i="10"/>
  <c r="J7418" i="10"/>
  <c r="J7419" i="10"/>
  <c r="J7420" i="10"/>
  <c r="J7421" i="10"/>
  <c r="J7422" i="10"/>
  <c r="J7423" i="10"/>
  <c r="J7424" i="10"/>
  <c r="J7425" i="10"/>
  <c r="J7426" i="10"/>
  <c r="J7427" i="10"/>
  <c r="J7428" i="10"/>
  <c r="J7429" i="10"/>
  <c r="J7430" i="10"/>
  <c r="J7431" i="10"/>
  <c r="J7432" i="10"/>
  <c r="J7433" i="10"/>
  <c r="J7434" i="10"/>
  <c r="J7435" i="10"/>
  <c r="J7436" i="10"/>
  <c r="J7437" i="10"/>
  <c r="J7438" i="10"/>
  <c r="J7439" i="10"/>
  <c r="J7440" i="10"/>
  <c r="J7441" i="10"/>
  <c r="J7442" i="10"/>
  <c r="J7443" i="10"/>
  <c r="J7444" i="10"/>
  <c r="J7445" i="10"/>
  <c r="J7446" i="10"/>
  <c r="J7447" i="10"/>
  <c r="J7448" i="10"/>
  <c r="J7449" i="10"/>
  <c r="J7450" i="10"/>
  <c r="J7451" i="10"/>
  <c r="J7452" i="10"/>
  <c r="J7453" i="10"/>
  <c r="J7454" i="10"/>
  <c r="J7455" i="10"/>
  <c r="J7456" i="10"/>
  <c r="J7457" i="10"/>
  <c r="J7458" i="10"/>
  <c r="J7459" i="10"/>
  <c r="J7460" i="10"/>
  <c r="J7461" i="10"/>
  <c r="J7462" i="10"/>
  <c r="J7463" i="10"/>
  <c r="J7464" i="10"/>
  <c r="J7465" i="10"/>
  <c r="J7466" i="10"/>
  <c r="J7467" i="10"/>
  <c r="J7468" i="10"/>
  <c r="J7469" i="10"/>
  <c r="J7470" i="10"/>
  <c r="J7471" i="10"/>
  <c r="J7472" i="10"/>
  <c r="J7473" i="10"/>
  <c r="J7474" i="10"/>
  <c r="J7475" i="10"/>
  <c r="J7476" i="10"/>
  <c r="J7477" i="10"/>
  <c r="J7478" i="10"/>
  <c r="J7479" i="10"/>
  <c r="J7480" i="10"/>
  <c r="J7481" i="10"/>
  <c r="J7482" i="10"/>
  <c r="J7483" i="10"/>
  <c r="J7484" i="10"/>
  <c r="J7485" i="10"/>
  <c r="J7486" i="10"/>
  <c r="J7487" i="10"/>
  <c r="J7488" i="10"/>
  <c r="J7489" i="10"/>
  <c r="J7490" i="10"/>
  <c r="J7491" i="10"/>
  <c r="J7492" i="10"/>
  <c r="J7493" i="10"/>
  <c r="J7494" i="10"/>
  <c r="J7495" i="10"/>
  <c r="J7496" i="10"/>
  <c r="J7497" i="10"/>
  <c r="J7498" i="10"/>
  <c r="J7499" i="10"/>
  <c r="J7500" i="10"/>
  <c r="J7501" i="10"/>
  <c r="J7502" i="10"/>
  <c r="J7503" i="10"/>
  <c r="J7504" i="10"/>
  <c r="J7505" i="10"/>
  <c r="J7506" i="10"/>
  <c r="J7507" i="10"/>
  <c r="J7508" i="10"/>
  <c r="J7509" i="10"/>
  <c r="J7510" i="10"/>
  <c r="J7511" i="10"/>
  <c r="J7512" i="10"/>
  <c r="J7513" i="10"/>
  <c r="J7514" i="10"/>
  <c r="J7515" i="10"/>
  <c r="J7516" i="10"/>
  <c r="J7517" i="10"/>
  <c r="J7518" i="10"/>
  <c r="J7519" i="10"/>
  <c r="J7520" i="10"/>
  <c r="J7521" i="10"/>
  <c r="J7522" i="10"/>
  <c r="J7523" i="10"/>
  <c r="J7524" i="10"/>
  <c r="J7525" i="10"/>
  <c r="J7526" i="10"/>
  <c r="J7527" i="10"/>
  <c r="J7528" i="10"/>
  <c r="J7529" i="10"/>
  <c r="J7530" i="10"/>
  <c r="J7531" i="10"/>
  <c r="J7532" i="10"/>
  <c r="J7533" i="10"/>
  <c r="J7534" i="10"/>
  <c r="J7535" i="10"/>
  <c r="J7536" i="10"/>
  <c r="J7537" i="10"/>
  <c r="J7538" i="10"/>
  <c r="J7539" i="10"/>
  <c r="J7540" i="10"/>
  <c r="J7541" i="10"/>
  <c r="J7542" i="10"/>
  <c r="J7543" i="10"/>
  <c r="J7544" i="10"/>
  <c r="J7545" i="10"/>
  <c r="J7546" i="10"/>
  <c r="J7547" i="10"/>
  <c r="J7548" i="10"/>
  <c r="J7549" i="10"/>
  <c r="J7550" i="10"/>
  <c r="J7551" i="10"/>
  <c r="J7552" i="10"/>
  <c r="J7553" i="10"/>
  <c r="J7554" i="10"/>
  <c r="J7555" i="10"/>
  <c r="J7556" i="10"/>
  <c r="J7557" i="10"/>
  <c r="J7558" i="10"/>
  <c r="J7559" i="10"/>
  <c r="J7560" i="10"/>
  <c r="J7561" i="10"/>
  <c r="J7562" i="10"/>
  <c r="J7563" i="10"/>
  <c r="J7564" i="10"/>
  <c r="J7565" i="10"/>
  <c r="J7566" i="10"/>
  <c r="J7567" i="10"/>
  <c r="J7568" i="10"/>
  <c r="J7569" i="10"/>
  <c r="J7570" i="10"/>
  <c r="J7571" i="10"/>
  <c r="J7572" i="10"/>
  <c r="J7573" i="10"/>
  <c r="J7574" i="10"/>
  <c r="J7575" i="10"/>
  <c r="J7576" i="10"/>
  <c r="J7577" i="10"/>
  <c r="J7578" i="10"/>
  <c r="J7579" i="10"/>
  <c r="J7580" i="10"/>
  <c r="J7581" i="10"/>
  <c r="J7582" i="10"/>
  <c r="J7583" i="10"/>
  <c r="J7584" i="10"/>
  <c r="J7585" i="10"/>
  <c r="J7586" i="10"/>
  <c r="J7587" i="10"/>
  <c r="J7588" i="10"/>
  <c r="J7589" i="10"/>
  <c r="J7590" i="10"/>
  <c r="J7591" i="10"/>
  <c r="J7592" i="10"/>
  <c r="J7593" i="10"/>
  <c r="J7594" i="10"/>
  <c r="J7595" i="10"/>
  <c r="J7596" i="10"/>
  <c r="J7597" i="10"/>
  <c r="J7598" i="10"/>
  <c r="J7599" i="10"/>
  <c r="J7600" i="10"/>
  <c r="J7601" i="10"/>
  <c r="J7602" i="10"/>
  <c r="J7603" i="10"/>
  <c r="J7604" i="10"/>
  <c r="J7605" i="10"/>
  <c r="J7606" i="10"/>
  <c r="J7607" i="10"/>
  <c r="J7608" i="10"/>
  <c r="J7609" i="10"/>
  <c r="J7610" i="10"/>
  <c r="J7611" i="10"/>
  <c r="J7612" i="10"/>
  <c r="J7613" i="10"/>
  <c r="J7614" i="10"/>
  <c r="J7615" i="10"/>
  <c r="J7616" i="10"/>
  <c r="J7617" i="10"/>
  <c r="J7618" i="10"/>
  <c r="J7619" i="10"/>
  <c r="J7620" i="10"/>
  <c r="J7621" i="10"/>
  <c r="J7622" i="10"/>
  <c r="J7623" i="10"/>
  <c r="J7624" i="10"/>
  <c r="J7625" i="10"/>
  <c r="J7626" i="10"/>
  <c r="J7627" i="10"/>
  <c r="J7628" i="10"/>
  <c r="J7629" i="10"/>
  <c r="J7630" i="10"/>
  <c r="J7631" i="10"/>
  <c r="J7632" i="10"/>
  <c r="J7633" i="10"/>
  <c r="J7634" i="10"/>
  <c r="J7635" i="10"/>
  <c r="J7636" i="10"/>
  <c r="J7637" i="10"/>
  <c r="J7638" i="10"/>
  <c r="J7639" i="10"/>
  <c r="J7640" i="10"/>
  <c r="J7641" i="10"/>
  <c r="J7642" i="10"/>
  <c r="J7643" i="10"/>
  <c r="J7644" i="10"/>
  <c r="J7645" i="10"/>
  <c r="J7646" i="10"/>
  <c r="J7647" i="10"/>
  <c r="J7648" i="10"/>
  <c r="J7649" i="10"/>
  <c r="J7650" i="10"/>
  <c r="J7651" i="10"/>
  <c r="J7652" i="10"/>
  <c r="J7653" i="10"/>
  <c r="J7654" i="10"/>
  <c r="J7655" i="10"/>
  <c r="J7656" i="10"/>
  <c r="J7657" i="10"/>
  <c r="J7658" i="10"/>
  <c r="J7659" i="10"/>
  <c r="J7660" i="10"/>
  <c r="J7661" i="10"/>
  <c r="J7662" i="10"/>
  <c r="J7663" i="10"/>
  <c r="J7664" i="10"/>
  <c r="J7665" i="10"/>
  <c r="J7666" i="10"/>
  <c r="J7667" i="10"/>
  <c r="J7668" i="10"/>
  <c r="J7669" i="10"/>
  <c r="J7670" i="10"/>
  <c r="J7671" i="10"/>
  <c r="J7672" i="10"/>
  <c r="J7673" i="10"/>
  <c r="J7674" i="10"/>
  <c r="J7675" i="10"/>
  <c r="J7676" i="10"/>
  <c r="J7677" i="10"/>
  <c r="J7678" i="10"/>
  <c r="J7679" i="10"/>
  <c r="J7680" i="10"/>
  <c r="J7681" i="10"/>
  <c r="J7682" i="10"/>
  <c r="J7683" i="10"/>
  <c r="J7684" i="10"/>
  <c r="J7685" i="10"/>
  <c r="J7686" i="10"/>
  <c r="J7687" i="10"/>
  <c r="J7688" i="10"/>
  <c r="J7689" i="10"/>
  <c r="J7690" i="10"/>
  <c r="J7691" i="10"/>
  <c r="J7692" i="10"/>
  <c r="J7693" i="10"/>
  <c r="J7694" i="10"/>
  <c r="J7695" i="10"/>
  <c r="J7696" i="10"/>
  <c r="J7697" i="10"/>
  <c r="J7698" i="10"/>
  <c r="J7699" i="10"/>
  <c r="J7700" i="10"/>
  <c r="J7701" i="10"/>
  <c r="J7702" i="10"/>
  <c r="J7703" i="10"/>
  <c r="J7704" i="10"/>
  <c r="J7705" i="10"/>
  <c r="J7706" i="10"/>
  <c r="J7707" i="10"/>
  <c r="J7708" i="10"/>
  <c r="J7709" i="10"/>
  <c r="J7710" i="10"/>
  <c r="J7711" i="10"/>
  <c r="J7712" i="10"/>
  <c r="J7713" i="10"/>
  <c r="J7714" i="10"/>
  <c r="J7715" i="10"/>
  <c r="J7716" i="10"/>
  <c r="J7717" i="10"/>
  <c r="J7718" i="10"/>
  <c r="J7719" i="10"/>
  <c r="J7720" i="10"/>
  <c r="J7721" i="10"/>
  <c r="J7722" i="10"/>
  <c r="J7723" i="10"/>
  <c r="J7724" i="10"/>
  <c r="J7725" i="10"/>
  <c r="J7726" i="10"/>
  <c r="J7727" i="10"/>
  <c r="J7728" i="10"/>
  <c r="J7729" i="10"/>
  <c r="J7730" i="10"/>
  <c r="J7731" i="10"/>
  <c r="J7732" i="10"/>
  <c r="J7733" i="10"/>
  <c r="J7734" i="10"/>
  <c r="J7735" i="10"/>
  <c r="J7736" i="10"/>
  <c r="J7737" i="10"/>
  <c r="J7738" i="10"/>
  <c r="J7739" i="10"/>
  <c r="J7740" i="10"/>
  <c r="J7741" i="10"/>
  <c r="J7742" i="10"/>
  <c r="J7743" i="10"/>
  <c r="J7744" i="10"/>
  <c r="J7745" i="10"/>
  <c r="J7746" i="10"/>
  <c r="J7747" i="10"/>
  <c r="J7748" i="10"/>
  <c r="J7749" i="10"/>
  <c r="J7750" i="10"/>
  <c r="J7751" i="10"/>
  <c r="J7752" i="10"/>
  <c r="J7753" i="10"/>
  <c r="J7754" i="10"/>
  <c r="J7755" i="10"/>
  <c r="J7756" i="10"/>
  <c r="J7757" i="10"/>
  <c r="J7758" i="10"/>
  <c r="J7759" i="10"/>
  <c r="J7760" i="10"/>
  <c r="J7761" i="10"/>
  <c r="J7762" i="10"/>
  <c r="J7763" i="10"/>
  <c r="J7764" i="10"/>
  <c r="J7765" i="10"/>
  <c r="J7766" i="10"/>
  <c r="J7767" i="10"/>
  <c r="J7768" i="10"/>
  <c r="J7769" i="10"/>
  <c r="J7770" i="10"/>
  <c r="J7771" i="10"/>
  <c r="J7772" i="10"/>
  <c r="J7773" i="10"/>
  <c r="J7774" i="10"/>
  <c r="J7775" i="10"/>
  <c r="J7776" i="10"/>
  <c r="J7777" i="10"/>
  <c r="J7778" i="10"/>
  <c r="J7779" i="10"/>
  <c r="J7780" i="10"/>
  <c r="J7781" i="10"/>
  <c r="J7782" i="10"/>
  <c r="J7783" i="10"/>
  <c r="J7784" i="10"/>
  <c r="J7785" i="10"/>
  <c r="J7786" i="10"/>
  <c r="J7787" i="10"/>
  <c r="J7788" i="10"/>
  <c r="J7789" i="10"/>
  <c r="J7790" i="10"/>
  <c r="J7791" i="10"/>
  <c r="J7792" i="10"/>
  <c r="J7793" i="10"/>
  <c r="J7794" i="10"/>
  <c r="J7795" i="10"/>
  <c r="J7796" i="10"/>
  <c r="J7797" i="10"/>
  <c r="J7798" i="10"/>
  <c r="J7799" i="10"/>
  <c r="J7800" i="10"/>
  <c r="J7801" i="10"/>
  <c r="J7802" i="10"/>
  <c r="J7803" i="10"/>
  <c r="J7804" i="10"/>
  <c r="J7805" i="10"/>
  <c r="J7806" i="10"/>
  <c r="J7807" i="10"/>
  <c r="J7808" i="10"/>
  <c r="J7809" i="10"/>
  <c r="J7810" i="10"/>
  <c r="J7811" i="10"/>
  <c r="J7812" i="10"/>
  <c r="J7813" i="10"/>
  <c r="J7814" i="10"/>
  <c r="J7815" i="10"/>
  <c r="J7816" i="10"/>
  <c r="J7817" i="10"/>
  <c r="J7818" i="10"/>
  <c r="J7819" i="10"/>
  <c r="J7820" i="10"/>
  <c r="J7821" i="10"/>
  <c r="J7822" i="10"/>
  <c r="J7823" i="10"/>
  <c r="J7824" i="10"/>
  <c r="J7825" i="10"/>
  <c r="J7826" i="10"/>
  <c r="J7827" i="10"/>
  <c r="J7828" i="10"/>
  <c r="J7829" i="10"/>
  <c r="J7830" i="10"/>
  <c r="J7831" i="10"/>
  <c r="J7832" i="10"/>
  <c r="J7833" i="10"/>
  <c r="J7834" i="10"/>
  <c r="J7835" i="10"/>
  <c r="J7836" i="10"/>
  <c r="J7837" i="10"/>
  <c r="J7838" i="10"/>
  <c r="J7839" i="10"/>
  <c r="J7840" i="10"/>
  <c r="J7841" i="10"/>
  <c r="J7842" i="10"/>
  <c r="J7843" i="10"/>
  <c r="J7844" i="10"/>
  <c r="J7845" i="10"/>
  <c r="J7846" i="10"/>
  <c r="J7847" i="10"/>
  <c r="J7848" i="10"/>
  <c r="J7849" i="10"/>
  <c r="J7850" i="10"/>
  <c r="J7851" i="10"/>
  <c r="J7852" i="10"/>
  <c r="J7853" i="10"/>
  <c r="J7854" i="10"/>
  <c r="J7855" i="10"/>
  <c r="J7856" i="10"/>
  <c r="J7857" i="10"/>
  <c r="J7858" i="10"/>
  <c r="J7859" i="10"/>
  <c r="J7860" i="10"/>
  <c r="J7861" i="10"/>
  <c r="J7862" i="10"/>
  <c r="J7863" i="10"/>
  <c r="J7864" i="10"/>
  <c r="J7865" i="10"/>
  <c r="J7866" i="10"/>
  <c r="J7867" i="10"/>
  <c r="J7868" i="10"/>
  <c r="J7869" i="10"/>
  <c r="J7870" i="10"/>
  <c r="J7871" i="10"/>
  <c r="J7872" i="10"/>
  <c r="J7873" i="10"/>
  <c r="J7874" i="10"/>
  <c r="J7875" i="10"/>
  <c r="J7876" i="10"/>
  <c r="J7877" i="10"/>
  <c r="J7878" i="10"/>
  <c r="J7879" i="10"/>
  <c r="J7880" i="10"/>
  <c r="J7881" i="10"/>
  <c r="J7882" i="10"/>
  <c r="J7883" i="10"/>
  <c r="J7884" i="10"/>
  <c r="J7885" i="10"/>
  <c r="J7886" i="10"/>
  <c r="J7887" i="10"/>
  <c r="J7888" i="10"/>
  <c r="J7889" i="10"/>
  <c r="J7890" i="10"/>
  <c r="J7891" i="10"/>
  <c r="J7892" i="10"/>
  <c r="J7893" i="10"/>
  <c r="J7894" i="10"/>
  <c r="J7895" i="10"/>
  <c r="J7896" i="10"/>
  <c r="J7897" i="10"/>
  <c r="J7898" i="10"/>
  <c r="J7899" i="10"/>
  <c r="J7900" i="10"/>
  <c r="J7901" i="10"/>
  <c r="J7902" i="10"/>
  <c r="J7903" i="10"/>
  <c r="J7904" i="10"/>
  <c r="J7905" i="10"/>
  <c r="J7906" i="10"/>
  <c r="J7907" i="10"/>
  <c r="J7908" i="10"/>
  <c r="J7909" i="10"/>
  <c r="J7910" i="10"/>
  <c r="J7911" i="10"/>
  <c r="J7912" i="10"/>
  <c r="J7913" i="10"/>
  <c r="J7914" i="10"/>
  <c r="J7915" i="10"/>
  <c r="J7916" i="10"/>
  <c r="J7917" i="10"/>
  <c r="J7918" i="10"/>
  <c r="J7919" i="10"/>
  <c r="J7920" i="10"/>
  <c r="J7921" i="10"/>
  <c r="J7922" i="10"/>
  <c r="J7923" i="10"/>
  <c r="J7924" i="10"/>
  <c r="J7925" i="10"/>
  <c r="J7926" i="10"/>
  <c r="J7927" i="10"/>
  <c r="J7928" i="10"/>
  <c r="J7929" i="10"/>
  <c r="J7930" i="10"/>
  <c r="J7931" i="10"/>
  <c r="J7932" i="10"/>
  <c r="J7933" i="10"/>
  <c r="J7934" i="10"/>
  <c r="J7935" i="10"/>
  <c r="J7936" i="10"/>
  <c r="J7937" i="10"/>
  <c r="J7938" i="10"/>
  <c r="J7939" i="10"/>
  <c r="J7940" i="10"/>
  <c r="J7941" i="10"/>
  <c r="J7942" i="10"/>
  <c r="J7943" i="10"/>
  <c r="J7944" i="10"/>
  <c r="J7945" i="10"/>
  <c r="J7946" i="10"/>
  <c r="J7947" i="10"/>
  <c r="J7948" i="10"/>
  <c r="J7949" i="10"/>
  <c r="J7950" i="10"/>
  <c r="J7951" i="10"/>
  <c r="J7952" i="10"/>
  <c r="J7953" i="10"/>
  <c r="J7954" i="10"/>
  <c r="J7955" i="10"/>
  <c r="J7956" i="10"/>
  <c r="J7957" i="10"/>
  <c r="J7958" i="10"/>
  <c r="J7959" i="10"/>
  <c r="J7960" i="10"/>
  <c r="J7961" i="10"/>
  <c r="J7962" i="10"/>
  <c r="J7963" i="10"/>
  <c r="J7964" i="10"/>
  <c r="J7965" i="10"/>
  <c r="J7966" i="10"/>
  <c r="J7967" i="10"/>
  <c r="J7968" i="10"/>
  <c r="J7969" i="10"/>
  <c r="J7970" i="10"/>
  <c r="J7971" i="10"/>
  <c r="J7972" i="10"/>
  <c r="J7973" i="10"/>
  <c r="J7974" i="10"/>
  <c r="J7975" i="10"/>
  <c r="J7976" i="10"/>
  <c r="J7977" i="10"/>
  <c r="J7978" i="10"/>
  <c r="J7979" i="10"/>
  <c r="J7980" i="10"/>
  <c r="J7981" i="10"/>
  <c r="J7982" i="10"/>
  <c r="J7983" i="10"/>
  <c r="J7984" i="10"/>
  <c r="J7985" i="10"/>
  <c r="J7986" i="10"/>
  <c r="J7987" i="10"/>
  <c r="J7988" i="10"/>
  <c r="J7989" i="10"/>
  <c r="J7990" i="10"/>
  <c r="J7991" i="10"/>
  <c r="J7992" i="10"/>
  <c r="J7993" i="10"/>
  <c r="J7994" i="10"/>
  <c r="J7995" i="10"/>
  <c r="J7996" i="10"/>
  <c r="J7997" i="10"/>
  <c r="J7998" i="10"/>
  <c r="J7999" i="10"/>
  <c r="J8000" i="10"/>
  <c r="J8001" i="10"/>
  <c r="J8002" i="10"/>
  <c r="J8003" i="10"/>
  <c r="J8004" i="10"/>
  <c r="J8005" i="10"/>
  <c r="J8006" i="10"/>
  <c r="J8007" i="10"/>
  <c r="J8008" i="10"/>
  <c r="J8009" i="10"/>
  <c r="J8010" i="10"/>
  <c r="J8011" i="10"/>
  <c r="J8012" i="10"/>
  <c r="J8013" i="10"/>
  <c r="J8014" i="10"/>
  <c r="J8015" i="10"/>
  <c r="J8016" i="10"/>
  <c r="J8017" i="10"/>
  <c r="J8018" i="10"/>
  <c r="J8019" i="10"/>
  <c r="J8020" i="10"/>
  <c r="J8021" i="10"/>
  <c r="J8022" i="10"/>
  <c r="J8023" i="10"/>
  <c r="J8024" i="10"/>
  <c r="J8025" i="10"/>
  <c r="J8026" i="10"/>
  <c r="J8027" i="10"/>
  <c r="J8028" i="10"/>
  <c r="J8029" i="10"/>
  <c r="J8030" i="10"/>
  <c r="J8031" i="10"/>
  <c r="J8032" i="10"/>
  <c r="J8033" i="10"/>
  <c r="J8034" i="10"/>
  <c r="J8035" i="10"/>
  <c r="J8036" i="10"/>
  <c r="J8037" i="10"/>
  <c r="J8038" i="10"/>
  <c r="J8039" i="10"/>
  <c r="J8040" i="10"/>
  <c r="J8041" i="10"/>
  <c r="J8042" i="10"/>
  <c r="J8043" i="10"/>
  <c r="J8044" i="10"/>
  <c r="J8045" i="10"/>
  <c r="J8046" i="10"/>
  <c r="J8047" i="10"/>
  <c r="J8048" i="10"/>
  <c r="J8049" i="10"/>
  <c r="J8050" i="10"/>
  <c r="J8051" i="10"/>
  <c r="J8052" i="10"/>
  <c r="J8053" i="10"/>
  <c r="J8054" i="10"/>
  <c r="J8055" i="10"/>
  <c r="J8056" i="10"/>
  <c r="J8057" i="10"/>
  <c r="J8058" i="10"/>
  <c r="J8059" i="10"/>
  <c r="J8060" i="10"/>
  <c r="J8061" i="10"/>
  <c r="J8062" i="10"/>
  <c r="J8063" i="10"/>
  <c r="J8064" i="10"/>
  <c r="J8065" i="10"/>
  <c r="J8066" i="10"/>
  <c r="J8067" i="10"/>
  <c r="J8068" i="10"/>
  <c r="J8069" i="10"/>
  <c r="J8070" i="10"/>
  <c r="J8071" i="10"/>
  <c r="J8072" i="10"/>
  <c r="J8073" i="10"/>
  <c r="J8074" i="10"/>
  <c r="J8075" i="10"/>
  <c r="J8076" i="10"/>
  <c r="J8077" i="10"/>
  <c r="J8078" i="10"/>
  <c r="J8079" i="10"/>
  <c r="J8080" i="10"/>
  <c r="J8081" i="10"/>
  <c r="J8082" i="10"/>
  <c r="J8083" i="10"/>
  <c r="J8084" i="10"/>
  <c r="J8085" i="10"/>
  <c r="J8086" i="10"/>
  <c r="J8087" i="10"/>
  <c r="J8088" i="10"/>
  <c r="J8089" i="10"/>
  <c r="J8090" i="10"/>
  <c r="J8091" i="10"/>
  <c r="J8092" i="10"/>
  <c r="J8093" i="10"/>
  <c r="J8094" i="10"/>
  <c r="J8095" i="10"/>
  <c r="J8096" i="10"/>
  <c r="J8097" i="10"/>
  <c r="J8098" i="10"/>
  <c r="J8099" i="10"/>
  <c r="J8100" i="10"/>
  <c r="J8101" i="10"/>
  <c r="J8102" i="10"/>
  <c r="J8103" i="10"/>
  <c r="J8104" i="10"/>
  <c r="J8105" i="10"/>
  <c r="J8106" i="10"/>
  <c r="J8107" i="10"/>
  <c r="J8108" i="10"/>
  <c r="J8109" i="10"/>
  <c r="J8110" i="10"/>
  <c r="J8111" i="10"/>
  <c r="J8112" i="10"/>
  <c r="J8113" i="10"/>
  <c r="J8114" i="10"/>
  <c r="J8115" i="10"/>
  <c r="J8116" i="10"/>
  <c r="J8117" i="10"/>
  <c r="J8118" i="10"/>
  <c r="J8119" i="10"/>
  <c r="J8120" i="10"/>
  <c r="J8121" i="10"/>
  <c r="J8122" i="10"/>
  <c r="J8123" i="10"/>
  <c r="J8124" i="10"/>
  <c r="J8125" i="10"/>
  <c r="J8126" i="10"/>
  <c r="J8127" i="10"/>
  <c r="J8128" i="10"/>
  <c r="J8129" i="10"/>
  <c r="J8130" i="10"/>
  <c r="J8131" i="10"/>
  <c r="J8132" i="10"/>
  <c r="J8133" i="10"/>
  <c r="J8134" i="10"/>
  <c r="J8135" i="10"/>
  <c r="J8136" i="10"/>
  <c r="J8137" i="10"/>
  <c r="J8138" i="10"/>
  <c r="J8139" i="10"/>
  <c r="J8140" i="10"/>
  <c r="J8141" i="10"/>
  <c r="J8142" i="10"/>
  <c r="J8143" i="10"/>
  <c r="J8144" i="10"/>
  <c r="J8145" i="10"/>
  <c r="J8146" i="10"/>
  <c r="J8147" i="10"/>
  <c r="J8148" i="10"/>
  <c r="J8149" i="10"/>
  <c r="J8150" i="10"/>
  <c r="J8151" i="10"/>
  <c r="J8152" i="10"/>
  <c r="J8153" i="10"/>
  <c r="J8154" i="10"/>
  <c r="J8155" i="10"/>
  <c r="J8156" i="10"/>
  <c r="J8157" i="10"/>
  <c r="J8158" i="10"/>
  <c r="J8159" i="10"/>
  <c r="J8160" i="10"/>
  <c r="J8161" i="10"/>
  <c r="J8162" i="10"/>
  <c r="J8163" i="10"/>
  <c r="J8164" i="10"/>
  <c r="J8165" i="10"/>
  <c r="J8166" i="10"/>
  <c r="J8167" i="10"/>
  <c r="J8168" i="10"/>
  <c r="J8169" i="10"/>
  <c r="J8170" i="10"/>
  <c r="J8171" i="10"/>
  <c r="J8172" i="10"/>
  <c r="J8173" i="10"/>
  <c r="J8174" i="10"/>
  <c r="J8175" i="10"/>
  <c r="J8176" i="10"/>
  <c r="J8177" i="10"/>
  <c r="J8178" i="10"/>
  <c r="J8179" i="10"/>
  <c r="J8180" i="10"/>
  <c r="J8181" i="10"/>
  <c r="J8182" i="10"/>
  <c r="J8183" i="10"/>
  <c r="J8184" i="10"/>
  <c r="J8185" i="10"/>
  <c r="J8186" i="10"/>
  <c r="J8187" i="10"/>
  <c r="J8188" i="10"/>
  <c r="J8189" i="10"/>
  <c r="J8190" i="10"/>
  <c r="J8191" i="10"/>
  <c r="J8192" i="10"/>
  <c r="J8193" i="10"/>
  <c r="J8194" i="10"/>
  <c r="J8195" i="10"/>
  <c r="J8196" i="10"/>
  <c r="J8197" i="10"/>
  <c r="J8198" i="10"/>
  <c r="J8199" i="10"/>
  <c r="J8200" i="10"/>
  <c r="J8201" i="10"/>
  <c r="J8202" i="10"/>
  <c r="J8203" i="10"/>
  <c r="J8204" i="10"/>
  <c r="J8205" i="10"/>
  <c r="J8206" i="10"/>
  <c r="J8207" i="10"/>
  <c r="J8208" i="10"/>
  <c r="J8209" i="10"/>
  <c r="J8210" i="10"/>
  <c r="J8211" i="10"/>
  <c r="J8212" i="10"/>
  <c r="J8213" i="10"/>
  <c r="J8214" i="10"/>
  <c r="J8215" i="10"/>
  <c r="J8216" i="10"/>
  <c r="J8217" i="10"/>
  <c r="J8218" i="10"/>
  <c r="J8219" i="10"/>
  <c r="J8220" i="10"/>
  <c r="J8221" i="10"/>
  <c r="J8222" i="10"/>
  <c r="J8223" i="10"/>
  <c r="J8224" i="10"/>
  <c r="J8225" i="10"/>
  <c r="J8226" i="10"/>
  <c r="J8227" i="10"/>
  <c r="J8228" i="10"/>
  <c r="J8229" i="10"/>
  <c r="J8230" i="10"/>
  <c r="J8231" i="10"/>
  <c r="J8232" i="10"/>
  <c r="J8233" i="10"/>
  <c r="J8234" i="10"/>
  <c r="J8235" i="10"/>
  <c r="J8236" i="10"/>
  <c r="J8237" i="10"/>
  <c r="J8238" i="10"/>
  <c r="J8239" i="10"/>
  <c r="J8240" i="10"/>
  <c r="J8241" i="10"/>
  <c r="J8242" i="10"/>
  <c r="J8243" i="10"/>
  <c r="J8244" i="10"/>
  <c r="J8245" i="10"/>
  <c r="J8246" i="10"/>
  <c r="J8247" i="10"/>
  <c r="J8248" i="10"/>
  <c r="J8249" i="10"/>
  <c r="J8250" i="10"/>
  <c r="J8251" i="10"/>
  <c r="J8252" i="10"/>
  <c r="J8253" i="10"/>
  <c r="J8254" i="10"/>
  <c r="J8255" i="10"/>
  <c r="J8256" i="10"/>
  <c r="J8257" i="10"/>
  <c r="J8258" i="10"/>
  <c r="J8259" i="10"/>
  <c r="J8260" i="10"/>
  <c r="J8261" i="10"/>
  <c r="J8262" i="10"/>
  <c r="J8263" i="10"/>
  <c r="J8264" i="10"/>
  <c r="J8265" i="10"/>
  <c r="J8266" i="10"/>
  <c r="J8267" i="10"/>
  <c r="J8268" i="10"/>
  <c r="J8269" i="10"/>
  <c r="J8270" i="10"/>
  <c r="J8271" i="10"/>
  <c r="J8272" i="10"/>
  <c r="J8273" i="10"/>
  <c r="J8274" i="10"/>
  <c r="J8275" i="10"/>
  <c r="J8276" i="10"/>
  <c r="J8277" i="10"/>
  <c r="J8278" i="10"/>
  <c r="J8279" i="10"/>
  <c r="J8280" i="10"/>
  <c r="J8281" i="10"/>
  <c r="J8282" i="10"/>
  <c r="J8283" i="10"/>
  <c r="J8284" i="10"/>
  <c r="J8285" i="10"/>
  <c r="J8286" i="10"/>
  <c r="J8287" i="10"/>
  <c r="J8288" i="10"/>
  <c r="J8289" i="10"/>
  <c r="J8290" i="10"/>
  <c r="J8291" i="10"/>
  <c r="J8292" i="10"/>
  <c r="J8293" i="10"/>
  <c r="J8294" i="10"/>
  <c r="J8295" i="10"/>
  <c r="J8296" i="10"/>
  <c r="J8297" i="10"/>
  <c r="J8298" i="10"/>
  <c r="J8299" i="10"/>
  <c r="J8300" i="10"/>
  <c r="J8301" i="10"/>
  <c r="J8302" i="10"/>
  <c r="J8303" i="10"/>
  <c r="J8304" i="10"/>
  <c r="J8305" i="10"/>
  <c r="J8306" i="10"/>
  <c r="J8307" i="10"/>
  <c r="J8308" i="10"/>
  <c r="J8309" i="10"/>
  <c r="J8310" i="10"/>
  <c r="J8311" i="10"/>
  <c r="J8312" i="10"/>
  <c r="J8313" i="10"/>
  <c r="J8314" i="10"/>
  <c r="J8315" i="10"/>
  <c r="J8316" i="10"/>
  <c r="J8317" i="10"/>
  <c r="J8318" i="10"/>
  <c r="J8319" i="10"/>
  <c r="J8320" i="10"/>
  <c r="J8321" i="10"/>
  <c r="J8322" i="10"/>
  <c r="J8323" i="10"/>
  <c r="J8324" i="10"/>
  <c r="J8325" i="10"/>
  <c r="J8326" i="10"/>
  <c r="J8327" i="10"/>
  <c r="J8328" i="10"/>
  <c r="J8329" i="10"/>
  <c r="J8330" i="10"/>
  <c r="J8331" i="10"/>
  <c r="J8332" i="10"/>
  <c r="J8333" i="10"/>
  <c r="J8334" i="10"/>
  <c r="J8335" i="10"/>
  <c r="J8336" i="10"/>
  <c r="J8337" i="10"/>
  <c r="J8338" i="10"/>
  <c r="J8339" i="10"/>
  <c r="J8340" i="10"/>
  <c r="J8341" i="10"/>
  <c r="J8342" i="10"/>
  <c r="J8343" i="10"/>
  <c r="J8344" i="10"/>
  <c r="J8345" i="10"/>
  <c r="J8346" i="10"/>
  <c r="J8347" i="10"/>
  <c r="J8348" i="10"/>
  <c r="J8349" i="10"/>
  <c r="J8350" i="10"/>
  <c r="J8351" i="10"/>
  <c r="J8352" i="10"/>
  <c r="J8353" i="10"/>
  <c r="J8354" i="10"/>
  <c r="J8355" i="10"/>
  <c r="J8356" i="10"/>
  <c r="J8357" i="10"/>
  <c r="J8358" i="10"/>
  <c r="J8359" i="10"/>
  <c r="J8360" i="10"/>
  <c r="J8361" i="10"/>
  <c r="J8362" i="10"/>
  <c r="J8363" i="10"/>
  <c r="J8364" i="10"/>
  <c r="J8365" i="10"/>
  <c r="J8366" i="10"/>
  <c r="J8367" i="10"/>
  <c r="J8368" i="10"/>
  <c r="J8369" i="10"/>
  <c r="J8370" i="10"/>
  <c r="J8371" i="10"/>
  <c r="J8372" i="10"/>
  <c r="J8373" i="10"/>
  <c r="J8374" i="10"/>
  <c r="J8375" i="10"/>
  <c r="J8376" i="10"/>
  <c r="J8377" i="10"/>
  <c r="J8378" i="10"/>
  <c r="J8379" i="10"/>
  <c r="J8380" i="10"/>
  <c r="J8381" i="10"/>
  <c r="J8382" i="10"/>
  <c r="J8383" i="10"/>
  <c r="J8384" i="10"/>
  <c r="J8385" i="10"/>
  <c r="J8386" i="10"/>
  <c r="J8387" i="10"/>
  <c r="J8388" i="10"/>
  <c r="J8389" i="10"/>
  <c r="J8390" i="10"/>
  <c r="J8391" i="10"/>
  <c r="J8392" i="10"/>
  <c r="J8393" i="10"/>
  <c r="J8394" i="10"/>
  <c r="J8395" i="10"/>
  <c r="J8396" i="10"/>
  <c r="J8397" i="10"/>
  <c r="J8398" i="10"/>
  <c r="J8399" i="10"/>
  <c r="J8400" i="10"/>
  <c r="J8401" i="10"/>
  <c r="J8402" i="10"/>
  <c r="J8403" i="10"/>
  <c r="J8404" i="10"/>
  <c r="J8405" i="10"/>
  <c r="J8406" i="10"/>
  <c r="J8407" i="10"/>
  <c r="J8408" i="10"/>
  <c r="J8409" i="10"/>
  <c r="J8410" i="10"/>
  <c r="J8411" i="10"/>
  <c r="J8412" i="10"/>
  <c r="J8413" i="10"/>
  <c r="J8414" i="10"/>
  <c r="J8415" i="10"/>
  <c r="J8416" i="10"/>
  <c r="J8417" i="10"/>
  <c r="J8418" i="10"/>
  <c r="J8419" i="10"/>
  <c r="J8420" i="10"/>
  <c r="J8421" i="10"/>
  <c r="J8422" i="10"/>
  <c r="J8423" i="10"/>
  <c r="J8424" i="10"/>
  <c r="J8425" i="10"/>
  <c r="J8426" i="10"/>
  <c r="J8427" i="10"/>
  <c r="J8428" i="10"/>
  <c r="J8429" i="10"/>
  <c r="J8430" i="10"/>
  <c r="J8431" i="10"/>
  <c r="J8432" i="10"/>
  <c r="J8433" i="10"/>
  <c r="J8434" i="10"/>
  <c r="J8435" i="10"/>
  <c r="J8436" i="10"/>
  <c r="J8437" i="10"/>
  <c r="J8438" i="10"/>
  <c r="J8439" i="10"/>
  <c r="J8440" i="10"/>
  <c r="J8441" i="10"/>
  <c r="J8442" i="10"/>
  <c r="J8443" i="10"/>
  <c r="J8444" i="10"/>
  <c r="J8445" i="10"/>
  <c r="J8446" i="10"/>
  <c r="J8447" i="10"/>
  <c r="J8448" i="10"/>
  <c r="J8449" i="10"/>
  <c r="J8450" i="10"/>
  <c r="J8451" i="10"/>
  <c r="J8452" i="10"/>
  <c r="J8453" i="10"/>
  <c r="J8454" i="10"/>
  <c r="J8455" i="10"/>
  <c r="J8456" i="10"/>
  <c r="J8457" i="10"/>
  <c r="J8458" i="10"/>
  <c r="J8459" i="10"/>
  <c r="J8460" i="10"/>
  <c r="J8461" i="10"/>
  <c r="J8462" i="10"/>
  <c r="J8463" i="10"/>
  <c r="J8464" i="10"/>
  <c r="J8465" i="10"/>
  <c r="J8466" i="10"/>
  <c r="J8467" i="10"/>
  <c r="J8468" i="10"/>
  <c r="J8469" i="10"/>
  <c r="J8470" i="10"/>
  <c r="J8471" i="10"/>
  <c r="J8472" i="10"/>
  <c r="J8473" i="10"/>
  <c r="J8474" i="10"/>
  <c r="J8475" i="10"/>
  <c r="J8476" i="10"/>
  <c r="J8477" i="10"/>
  <c r="J8478" i="10"/>
  <c r="J8479" i="10"/>
  <c r="J8480" i="10"/>
  <c r="J8481" i="10"/>
  <c r="J8482" i="10"/>
  <c r="J8483" i="10"/>
  <c r="J8484" i="10"/>
  <c r="J8485" i="10"/>
  <c r="J8486" i="10"/>
  <c r="J8487" i="10"/>
  <c r="J8488" i="10"/>
  <c r="J8489" i="10"/>
  <c r="J8490" i="10"/>
  <c r="J8491" i="10"/>
  <c r="J8492" i="10"/>
  <c r="J8493" i="10"/>
  <c r="J8494" i="10"/>
  <c r="J8495" i="10"/>
  <c r="J8496" i="10"/>
  <c r="J8497" i="10"/>
  <c r="J8498" i="10"/>
  <c r="J8499" i="10"/>
  <c r="J8500" i="10"/>
  <c r="J8501" i="10"/>
  <c r="J8502" i="10"/>
  <c r="J8503" i="10"/>
  <c r="J8504" i="10"/>
  <c r="J8505" i="10"/>
  <c r="J8506" i="10"/>
  <c r="J8507" i="10"/>
  <c r="J8508" i="10"/>
  <c r="J8509" i="10"/>
  <c r="J8510" i="10"/>
  <c r="J8511" i="10"/>
  <c r="J8512" i="10"/>
  <c r="J8513" i="10"/>
  <c r="J8514" i="10"/>
  <c r="J8515" i="10"/>
  <c r="J8516" i="10"/>
  <c r="J8517" i="10"/>
  <c r="J8518" i="10"/>
  <c r="J8519" i="10"/>
  <c r="J8520" i="10"/>
  <c r="J8521" i="10"/>
  <c r="J8522" i="10"/>
  <c r="J8523" i="10"/>
  <c r="J8524" i="10"/>
  <c r="J8525" i="10"/>
  <c r="J8526" i="10"/>
  <c r="J8527" i="10"/>
  <c r="J8528" i="10"/>
  <c r="J8529" i="10"/>
  <c r="J8530" i="10"/>
  <c r="J8531" i="10"/>
  <c r="J8532" i="10"/>
  <c r="J8533" i="10"/>
  <c r="J8534" i="10"/>
  <c r="J8535" i="10"/>
  <c r="J8536" i="10"/>
  <c r="J8537" i="10"/>
  <c r="J8538" i="10"/>
  <c r="J8539" i="10"/>
  <c r="J8540" i="10"/>
  <c r="J8541" i="10"/>
  <c r="J8542" i="10"/>
  <c r="J8543" i="10"/>
  <c r="J8544" i="10"/>
  <c r="J8545" i="10"/>
  <c r="J8546" i="10"/>
  <c r="J8547" i="10"/>
  <c r="J8548" i="10"/>
  <c r="J8549" i="10"/>
  <c r="J8550" i="10"/>
  <c r="J8551" i="10"/>
  <c r="J8552" i="10"/>
  <c r="J8553" i="10"/>
  <c r="J8554" i="10"/>
  <c r="J8555" i="10"/>
  <c r="J8556" i="10"/>
  <c r="J8557" i="10"/>
  <c r="J8558" i="10"/>
  <c r="J8559" i="10"/>
  <c r="J8560" i="10"/>
  <c r="J8561" i="10"/>
  <c r="J8562" i="10"/>
  <c r="J8563" i="10"/>
  <c r="J8564" i="10"/>
  <c r="J8565" i="10"/>
  <c r="J8566" i="10"/>
  <c r="J8567" i="10"/>
  <c r="J8568" i="10"/>
  <c r="J8569" i="10"/>
  <c r="J8570" i="10"/>
  <c r="J8571" i="10"/>
  <c r="J8572" i="10"/>
  <c r="J8573" i="10"/>
  <c r="J8574" i="10"/>
  <c r="J8575" i="10"/>
  <c r="J8576" i="10"/>
  <c r="J8577" i="10"/>
  <c r="J8578" i="10"/>
  <c r="J8579" i="10"/>
  <c r="J8580" i="10"/>
  <c r="J8581" i="10"/>
  <c r="J8582" i="10"/>
  <c r="J8583" i="10"/>
  <c r="J8584" i="10"/>
  <c r="J8585" i="10"/>
  <c r="J8586" i="10"/>
  <c r="J8587" i="10"/>
  <c r="J8588" i="10"/>
  <c r="J8589" i="10"/>
  <c r="J8590" i="10"/>
  <c r="J8591" i="10"/>
  <c r="J8592" i="10"/>
  <c r="J8593" i="10"/>
  <c r="J8594" i="10"/>
  <c r="J8595" i="10"/>
  <c r="J8596" i="10"/>
  <c r="J8597" i="10"/>
  <c r="J8598" i="10"/>
  <c r="J8599" i="10"/>
  <c r="J8600" i="10"/>
  <c r="J8601" i="10"/>
  <c r="J8602" i="10"/>
  <c r="J8603" i="10"/>
  <c r="J8604" i="10"/>
  <c r="J8605" i="10"/>
  <c r="J8606" i="10"/>
  <c r="J8607" i="10"/>
  <c r="J8608" i="10"/>
  <c r="J8609" i="10"/>
  <c r="J8610" i="10"/>
  <c r="J8611" i="10"/>
  <c r="J8612" i="10"/>
  <c r="J8613" i="10"/>
  <c r="J8614" i="10"/>
  <c r="J8615" i="10"/>
  <c r="J8616" i="10"/>
  <c r="J8617" i="10"/>
  <c r="J8618" i="10"/>
  <c r="J8619" i="10"/>
  <c r="J8620" i="10"/>
  <c r="J8621" i="10"/>
  <c r="J8622" i="10"/>
  <c r="J8623" i="10"/>
  <c r="J8624" i="10"/>
  <c r="J8625" i="10"/>
  <c r="J8626" i="10"/>
  <c r="J8627" i="10"/>
  <c r="J8628" i="10"/>
  <c r="J8629" i="10"/>
  <c r="J8630" i="10"/>
  <c r="J8631" i="10"/>
  <c r="J8632" i="10"/>
  <c r="J8633" i="10"/>
  <c r="J8634" i="10"/>
  <c r="J8635" i="10"/>
  <c r="J8636" i="10"/>
  <c r="J8637" i="10"/>
  <c r="J8638" i="10"/>
  <c r="J8639" i="10"/>
  <c r="J8640" i="10"/>
  <c r="J8641" i="10"/>
  <c r="J8642" i="10"/>
  <c r="J8643" i="10"/>
  <c r="J8644" i="10"/>
  <c r="J8645" i="10"/>
  <c r="J8646" i="10"/>
  <c r="J8647" i="10"/>
  <c r="J8648" i="10"/>
  <c r="J8649" i="10"/>
  <c r="J8650" i="10"/>
  <c r="J8651" i="10"/>
  <c r="J8652" i="10"/>
  <c r="J8653" i="10"/>
  <c r="J8654" i="10"/>
  <c r="J8655" i="10"/>
  <c r="J8656" i="10"/>
  <c r="J8657" i="10"/>
  <c r="J8658" i="10"/>
  <c r="J8659" i="10"/>
  <c r="J8660" i="10"/>
  <c r="J8661" i="10"/>
  <c r="J8662" i="10"/>
  <c r="J8663" i="10"/>
  <c r="J8664" i="10"/>
  <c r="J8665" i="10"/>
  <c r="J8666" i="10"/>
  <c r="J8667" i="10"/>
  <c r="J8668" i="10"/>
  <c r="J8669" i="10"/>
  <c r="J8670" i="10"/>
  <c r="J8671" i="10"/>
  <c r="J8672" i="10"/>
  <c r="J8673" i="10"/>
  <c r="J8674" i="10"/>
  <c r="J8675" i="10"/>
  <c r="J8676" i="10"/>
  <c r="J8677" i="10"/>
  <c r="J8678" i="10"/>
  <c r="J8679" i="10"/>
  <c r="J8680" i="10"/>
  <c r="J8681" i="10"/>
  <c r="J8682" i="10"/>
  <c r="J8683" i="10"/>
  <c r="J8684" i="10"/>
  <c r="J8685" i="10"/>
  <c r="J8686" i="10"/>
  <c r="J8687" i="10"/>
  <c r="J8688" i="10"/>
  <c r="J8689" i="10"/>
  <c r="J8690" i="10"/>
  <c r="J8691" i="10"/>
  <c r="J8692" i="10"/>
  <c r="J8693" i="10"/>
  <c r="J8694" i="10"/>
  <c r="J8695" i="10"/>
  <c r="J8696" i="10"/>
  <c r="J8697" i="10"/>
  <c r="J8698" i="10"/>
  <c r="J8699" i="10"/>
  <c r="J8700" i="10"/>
  <c r="J8701" i="10"/>
  <c r="J8702" i="10"/>
  <c r="J8703" i="10"/>
  <c r="J8704" i="10"/>
  <c r="J8705" i="10"/>
  <c r="J8706" i="10"/>
  <c r="J8707" i="10"/>
  <c r="J8708" i="10"/>
  <c r="J8709" i="10"/>
  <c r="J8710" i="10"/>
  <c r="J8711" i="10"/>
  <c r="J8712" i="10"/>
  <c r="J8713" i="10"/>
  <c r="J8714" i="10"/>
  <c r="J8715" i="10"/>
  <c r="J8716" i="10"/>
  <c r="J8717" i="10"/>
  <c r="J8718" i="10"/>
  <c r="J8719" i="10"/>
  <c r="J8720" i="10"/>
  <c r="J8721" i="10"/>
  <c r="J8722" i="10"/>
  <c r="J8723" i="10"/>
  <c r="J8724" i="10"/>
  <c r="J8725" i="10"/>
  <c r="J8726" i="10"/>
  <c r="J8727" i="10"/>
  <c r="J8728" i="10"/>
  <c r="J8729" i="10"/>
  <c r="J8730" i="10"/>
  <c r="J8731" i="10"/>
  <c r="J8732" i="10"/>
  <c r="J8733" i="10"/>
  <c r="J8734" i="10"/>
  <c r="J8735" i="10"/>
  <c r="J8736" i="10"/>
  <c r="J8737" i="10"/>
  <c r="J8738" i="10"/>
  <c r="J8739" i="10"/>
  <c r="J8740" i="10"/>
  <c r="J8741" i="10"/>
  <c r="J8742" i="10"/>
  <c r="J8743" i="10"/>
  <c r="J8744" i="10"/>
  <c r="J8745" i="10"/>
  <c r="J8746" i="10"/>
  <c r="J8747" i="10"/>
  <c r="J8748" i="10"/>
  <c r="J8749" i="10"/>
  <c r="J8750" i="10"/>
  <c r="J8751" i="10"/>
  <c r="J8752" i="10"/>
  <c r="J8753" i="10"/>
  <c r="J8754" i="10"/>
  <c r="J8755" i="10"/>
  <c r="J8756" i="10"/>
  <c r="J8757" i="10"/>
  <c r="J8758" i="10"/>
  <c r="J8759" i="10"/>
  <c r="J8760" i="10"/>
  <c r="J8761" i="10"/>
  <c r="J8762" i="10"/>
  <c r="J8763" i="10"/>
  <c r="J8764" i="10"/>
  <c r="J8765" i="10"/>
  <c r="J8766" i="10"/>
  <c r="J8767" i="10"/>
  <c r="J8768" i="10"/>
  <c r="J8769" i="10"/>
  <c r="J8770" i="10"/>
  <c r="J8771" i="10"/>
  <c r="J8772" i="10"/>
  <c r="J8773" i="10"/>
  <c r="J8774" i="10"/>
  <c r="J8775" i="10"/>
  <c r="J8776" i="10"/>
  <c r="J8777" i="10"/>
  <c r="J8778" i="10"/>
  <c r="J8779" i="10"/>
  <c r="J8780" i="10"/>
  <c r="J8781" i="10"/>
  <c r="J8782" i="10"/>
  <c r="J8783" i="10"/>
  <c r="J8784" i="10"/>
  <c r="J8785" i="10"/>
  <c r="J8786" i="10"/>
  <c r="J8787" i="10"/>
  <c r="J8788" i="10"/>
  <c r="J8789" i="10"/>
  <c r="J8790" i="10"/>
  <c r="J8791" i="10"/>
  <c r="J8792" i="10"/>
  <c r="J8793" i="10"/>
  <c r="J8794" i="10"/>
  <c r="J8795" i="10"/>
  <c r="J8796" i="10"/>
  <c r="J8797" i="10"/>
  <c r="J8798" i="10"/>
  <c r="J8799" i="10"/>
  <c r="J8800" i="10"/>
  <c r="J8801" i="10"/>
  <c r="J8802" i="10"/>
  <c r="J8803" i="10"/>
  <c r="J8804" i="10"/>
  <c r="J8805" i="10"/>
  <c r="J8806" i="10"/>
  <c r="J8807" i="10"/>
  <c r="J8808" i="10"/>
  <c r="J8809" i="10"/>
  <c r="J8810" i="10"/>
  <c r="J8811" i="10"/>
  <c r="J8812" i="10"/>
  <c r="J8813" i="10"/>
  <c r="J8814" i="10"/>
  <c r="J8815" i="10"/>
  <c r="J8816" i="10"/>
  <c r="J8817" i="10"/>
  <c r="J8818" i="10"/>
  <c r="J8819" i="10"/>
  <c r="J8820" i="10"/>
  <c r="J8821" i="10"/>
  <c r="J8822" i="10"/>
  <c r="J8823" i="10"/>
  <c r="J8824" i="10"/>
  <c r="J8825" i="10"/>
  <c r="J8826" i="10"/>
  <c r="J8827" i="10"/>
  <c r="J8828" i="10"/>
  <c r="J8829" i="10"/>
  <c r="J8830" i="10"/>
  <c r="J8831" i="10"/>
  <c r="J8832" i="10"/>
  <c r="J8833" i="10"/>
  <c r="J8834" i="10"/>
  <c r="J8835" i="10"/>
  <c r="J8836" i="10"/>
  <c r="J8837" i="10"/>
  <c r="J8838" i="10"/>
  <c r="J8839" i="10"/>
  <c r="J8840" i="10"/>
  <c r="J8841" i="10"/>
  <c r="J8842" i="10"/>
  <c r="J8843" i="10"/>
  <c r="J8844" i="10"/>
  <c r="J8845" i="10"/>
  <c r="J8846" i="10"/>
  <c r="J8847" i="10"/>
  <c r="J8848" i="10"/>
  <c r="J8849" i="10"/>
  <c r="J8850" i="10"/>
  <c r="J8851" i="10"/>
  <c r="J8852" i="10"/>
  <c r="J8853" i="10"/>
  <c r="J8854" i="10"/>
  <c r="J8855" i="10"/>
  <c r="J8856" i="10"/>
  <c r="J8857" i="10"/>
  <c r="J8858" i="10"/>
  <c r="J8859" i="10"/>
  <c r="J8860" i="10"/>
  <c r="J8861" i="10"/>
  <c r="J8862" i="10"/>
  <c r="J8863" i="10"/>
  <c r="J8864" i="10"/>
  <c r="J8865" i="10"/>
  <c r="J8866" i="10"/>
  <c r="J8867" i="10"/>
  <c r="J8868" i="10"/>
  <c r="J8869" i="10"/>
  <c r="J8870" i="10"/>
  <c r="J8871" i="10"/>
  <c r="J8872" i="10"/>
  <c r="J8873" i="10"/>
  <c r="J8874" i="10"/>
  <c r="J8875" i="10"/>
  <c r="J8876" i="10"/>
  <c r="J8877" i="10"/>
  <c r="J8878" i="10"/>
  <c r="J8879" i="10"/>
  <c r="J8880" i="10"/>
  <c r="J8881" i="10"/>
  <c r="J8882" i="10"/>
  <c r="J8883" i="10"/>
  <c r="J8884" i="10"/>
  <c r="J8885" i="10"/>
  <c r="J8886" i="10"/>
  <c r="J8887" i="10"/>
  <c r="J8888" i="10"/>
  <c r="J8889" i="10"/>
  <c r="J8890" i="10"/>
  <c r="J8891" i="10"/>
  <c r="J8892" i="10"/>
  <c r="J8893" i="10"/>
  <c r="J8894" i="10"/>
  <c r="J8895" i="10"/>
  <c r="J8896" i="10"/>
  <c r="J8897" i="10"/>
  <c r="J8898" i="10"/>
  <c r="J8899" i="10"/>
  <c r="J8900" i="10"/>
  <c r="J8901" i="10"/>
  <c r="J8902" i="10"/>
  <c r="J8903" i="10"/>
  <c r="J8904" i="10"/>
  <c r="J8905" i="10"/>
  <c r="J8906" i="10"/>
  <c r="J8907" i="10"/>
  <c r="J8908" i="10"/>
  <c r="J8909" i="10"/>
  <c r="J8910" i="10"/>
  <c r="J8911" i="10"/>
  <c r="J8912" i="10"/>
  <c r="J8913" i="10"/>
  <c r="J8914" i="10"/>
  <c r="J8915" i="10"/>
  <c r="J8916" i="10"/>
  <c r="J8917" i="10"/>
  <c r="J8918" i="10"/>
  <c r="J8919" i="10"/>
  <c r="J8920" i="10"/>
  <c r="J8921" i="10"/>
  <c r="J8922" i="10"/>
  <c r="J8923" i="10"/>
  <c r="J8924" i="10"/>
  <c r="J8925" i="10"/>
  <c r="J8926" i="10"/>
  <c r="J8927" i="10"/>
  <c r="J8928" i="10"/>
  <c r="J8929" i="10"/>
  <c r="J8930" i="10"/>
  <c r="J8931" i="10"/>
  <c r="J8932" i="10"/>
  <c r="J8933" i="10"/>
  <c r="J8934" i="10"/>
  <c r="J8935" i="10"/>
  <c r="J8936" i="10"/>
  <c r="J8937" i="10"/>
  <c r="J8938" i="10"/>
  <c r="J8939" i="10"/>
  <c r="J8940" i="10"/>
  <c r="J8941" i="10"/>
  <c r="J8942" i="10"/>
  <c r="J8943" i="10"/>
  <c r="J8944" i="10"/>
  <c r="J8945" i="10"/>
  <c r="J8946" i="10"/>
  <c r="J8947" i="10"/>
  <c r="J8948" i="10"/>
  <c r="J8949" i="10"/>
  <c r="J8950" i="10"/>
  <c r="J8951" i="10"/>
  <c r="J8952" i="10"/>
  <c r="J8953" i="10"/>
  <c r="J8954" i="10"/>
  <c r="J8955" i="10"/>
  <c r="J8956" i="10"/>
  <c r="J8957" i="10"/>
  <c r="J8958" i="10"/>
  <c r="J8959" i="10"/>
  <c r="J8960" i="10"/>
  <c r="J8961" i="10"/>
  <c r="J8962" i="10"/>
  <c r="J8963" i="10"/>
  <c r="J8964" i="10"/>
  <c r="J8965" i="10"/>
  <c r="J8966" i="10"/>
  <c r="J8967" i="10"/>
  <c r="J8968" i="10"/>
  <c r="J8969" i="10"/>
  <c r="J8970" i="10"/>
  <c r="J8971" i="10"/>
  <c r="J8972" i="10"/>
  <c r="J8973" i="10"/>
  <c r="J8974" i="10"/>
  <c r="J8975" i="10"/>
  <c r="J8976" i="10"/>
  <c r="J8977" i="10"/>
  <c r="J8978" i="10"/>
  <c r="J8979" i="10"/>
  <c r="J8980" i="10"/>
  <c r="J8981" i="10"/>
  <c r="J8982" i="10"/>
  <c r="J8983" i="10"/>
  <c r="J8984" i="10"/>
  <c r="J8985" i="10"/>
  <c r="J8986" i="10"/>
  <c r="J8987" i="10"/>
  <c r="J8988" i="10"/>
  <c r="J8989" i="10"/>
  <c r="J8990" i="10"/>
  <c r="J8991" i="10"/>
  <c r="J8992" i="10"/>
  <c r="J8993" i="10"/>
  <c r="J8994" i="10"/>
  <c r="J8995" i="10"/>
  <c r="J8996" i="10"/>
  <c r="J8997" i="10"/>
  <c r="J8998" i="10"/>
  <c r="J8999" i="10"/>
  <c r="J9000" i="10"/>
  <c r="J9001" i="10"/>
  <c r="J9002" i="10"/>
  <c r="J9003" i="10"/>
  <c r="J9004" i="10"/>
  <c r="J9005" i="10"/>
  <c r="J9006" i="10"/>
  <c r="J9007" i="10"/>
  <c r="J9008" i="10"/>
  <c r="J9009" i="10"/>
  <c r="J9010" i="10"/>
  <c r="J9011" i="10"/>
  <c r="J9012" i="10"/>
  <c r="J9013" i="10"/>
  <c r="J9014" i="10"/>
  <c r="J9015" i="10"/>
  <c r="J9016" i="10"/>
  <c r="J9017" i="10"/>
  <c r="J9018" i="10"/>
  <c r="J9019" i="10"/>
  <c r="J9020" i="10"/>
  <c r="J9021" i="10"/>
  <c r="J9022" i="10"/>
  <c r="J9023" i="10"/>
  <c r="J9024" i="10"/>
  <c r="J9025" i="10"/>
  <c r="J9026" i="10"/>
  <c r="J9027" i="10"/>
  <c r="J9028" i="10"/>
  <c r="J9029" i="10"/>
  <c r="J9030" i="10"/>
  <c r="J9031" i="10"/>
  <c r="J9032" i="10"/>
  <c r="J9033" i="10"/>
  <c r="J9034" i="10"/>
  <c r="J9035" i="10"/>
  <c r="J9036" i="10"/>
  <c r="J9037" i="10"/>
  <c r="J9038" i="10"/>
  <c r="J9039" i="10"/>
  <c r="J9040" i="10"/>
  <c r="J9041" i="10"/>
  <c r="J9042" i="10"/>
  <c r="J9043" i="10"/>
  <c r="J9044" i="10"/>
  <c r="J9045" i="10"/>
  <c r="J9046" i="10"/>
  <c r="J9047" i="10"/>
  <c r="J9048" i="10"/>
  <c r="J9049" i="10"/>
  <c r="J9050" i="10"/>
  <c r="J9051" i="10"/>
  <c r="J9052" i="10"/>
  <c r="J9053" i="10"/>
  <c r="J9054" i="10"/>
  <c r="J9055" i="10"/>
  <c r="J9056" i="10"/>
  <c r="J9057" i="10"/>
  <c r="J9058" i="10"/>
  <c r="J9059" i="10"/>
  <c r="J9060" i="10"/>
  <c r="J9061" i="10"/>
  <c r="J9062" i="10"/>
  <c r="J9063" i="10"/>
  <c r="J9064" i="10"/>
  <c r="J9065" i="10"/>
  <c r="J9066" i="10"/>
  <c r="J9067" i="10"/>
  <c r="J9068" i="10"/>
  <c r="J9069" i="10"/>
  <c r="J9070" i="10"/>
  <c r="J9071" i="10"/>
  <c r="J9072" i="10"/>
  <c r="J9073" i="10"/>
  <c r="J9074" i="10"/>
  <c r="J9075" i="10"/>
  <c r="J9076" i="10"/>
  <c r="J9077" i="10"/>
  <c r="J9078" i="10"/>
  <c r="J9079" i="10"/>
  <c r="J9080" i="10"/>
  <c r="J9081" i="10"/>
  <c r="J9082" i="10"/>
  <c r="J9083" i="10"/>
  <c r="J9084" i="10"/>
  <c r="J9085" i="10"/>
  <c r="J9086" i="10"/>
  <c r="J9087" i="10"/>
  <c r="J9088" i="10"/>
  <c r="J9089" i="10"/>
  <c r="J9090" i="10"/>
  <c r="J9091" i="10"/>
  <c r="J9092" i="10"/>
  <c r="J9093" i="10"/>
  <c r="J9094" i="10"/>
  <c r="J9095" i="10"/>
  <c r="J9096" i="10"/>
  <c r="J9097" i="10"/>
  <c r="J9098" i="10"/>
  <c r="J9099" i="10"/>
  <c r="J9100" i="10"/>
  <c r="J9101" i="10"/>
  <c r="J9102" i="10"/>
  <c r="J9103" i="10"/>
  <c r="J9104" i="10"/>
  <c r="J9105" i="10"/>
  <c r="J9106" i="10"/>
  <c r="J9107" i="10"/>
  <c r="J9108" i="10"/>
  <c r="J9109" i="10"/>
  <c r="J9110" i="10"/>
  <c r="J9111" i="10"/>
  <c r="J9112" i="10"/>
  <c r="J9113" i="10"/>
  <c r="J9114" i="10"/>
  <c r="J9115" i="10"/>
  <c r="J9116" i="10"/>
  <c r="J9117" i="10"/>
  <c r="J9118" i="10"/>
  <c r="J9119" i="10"/>
  <c r="J9120" i="10"/>
  <c r="J9121" i="10"/>
  <c r="J9122" i="10"/>
  <c r="J9123" i="10"/>
  <c r="J9124" i="10"/>
  <c r="J9125" i="10"/>
  <c r="J9126" i="10"/>
  <c r="J9127" i="10"/>
  <c r="J9128" i="10"/>
  <c r="J9129" i="10"/>
  <c r="J9130" i="10"/>
  <c r="J9131" i="10"/>
  <c r="J9132" i="10"/>
  <c r="J9133" i="10"/>
  <c r="J9134" i="10"/>
  <c r="J9135" i="10"/>
  <c r="J9136" i="10"/>
  <c r="J9137" i="10"/>
  <c r="J9138" i="10"/>
  <c r="J9139" i="10"/>
  <c r="J9140" i="10"/>
  <c r="J9141" i="10"/>
  <c r="J9142" i="10"/>
  <c r="J9143" i="10"/>
  <c r="J9144" i="10"/>
  <c r="J9145" i="10"/>
  <c r="J9146" i="10"/>
  <c r="J9147" i="10"/>
  <c r="J9148" i="10"/>
  <c r="J9149" i="10"/>
  <c r="J9150" i="10"/>
  <c r="J9151" i="10"/>
  <c r="J9152" i="10"/>
  <c r="J9153" i="10"/>
  <c r="J9154" i="10"/>
  <c r="J9155" i="10"/>
  <c r="J9156" i="10"/>
  <c r="J9157" i="10"/>
  <c r="J9158" i="10"/>
  <c r="J9159" i="10"/>
  <c r="J9160" i="10"/>
  <c r="J9161" i="10"/>
  <c r="J9162" i="10"/>
  <c r="J9163" i="10"/>
  <c r="J9164" i="10"/>
  <c r="J9165" i="10"/>
  <c r="J9166" i="10"/>
  <c r="J9167" i="10"/>
  <c r="J9168" i="10"/>
  <c r="J9169" i="10"/>
  <c r="J9170" i="10"/>
  <c r="J9171" i="10"/>
  <c r="J9172" i="10"/>
  <c r="J9173" i="10"/>
  <c r="J9174" i="10"/>
  <c r="J9175" i="10"/>
  <c r="J9176" i="10"/>
  <c r="J9177" i="10"/>
  <c r="J9178" i="10"/>
  <c r="J9179" i="10"/>
  <c r="J9180" i="10"/>
  <c r="J9181" i="10"/>
  <c r="J9182" i="10"/>
  <c r="J9183" i="10"/>
  <c r="J9184" i="10"/>
  <c r="J9185" i="10"/>
  <c r="J9186" i="10"/>
  <c r="J9187" i="10"/>
  <c r="J9188" i="10"/>
  <c r="J9189" i="10"/>
  <c r="J9190" i="10"/>
  <c r="J9191" i="10"/>
  <c r="J9192" i="10"/>
  <c r="J9193" i="10"/>
  <c r="J9194" i="10"/>
  <c r="J9195" i="10"/>
  <c r="J9196" i="10"/>
  <c r="J9197" i="10"/>
  <c r="J9198" i="10"/>
  <c r="J9199" i="10"/>
  <c r="J9200" i="10"/>
  <c r="J9201" i="10"/>
  <c r="J9202" i="10"/>
  <c r="J9203" i="10"/>
  <c r="J9204" i="10"/>
  <c r="J9205" i="10"/>
  <c r="J9206" i="10"/>
  <c r="J9207" i="10"/>
  <c r="J9208" i="10"/>
  <c r="J9209" i="10"/>
  <c r="J9210" i="10"/>
  <c r="J9211" i="10"/>
  <c r="J9212" i="10"/>
  <c r="J9213" i="10"/>
  <c r="J9214" i="10"/>
  <c r="J9215" i="10"/>
  <c r="J9216" i="10"/>
  <c r="J9217" i="10"/>
  <c r="J9218" i="10"/>
  <c r="J9219" i="10"/>
  <c r="J9220" i="10"/>
  <c r="J9221" i="10"/>
  <c r="J9222" i="10"/>
  <c r="J9223" i="10"/>
  <c r="J9224" i="10"/>
  <c r="J9225" i="10"/>
  <c r="J9226" i="10"/>
  <c r="J9227" i="10"/>
  <c r="J9228" i="10"/>
  <c r="J9229" i="10"/>
  <c r="J9230" i="10"/>
  <c r="J9231" i="10"/>
  <c r="J9232" i="10"/>
  <c r="J9233" i="10"/>
  <c r="J9234" i="10"/>
  <c r="J9235" i="10"/>
  <c r="J9236" i="10"/>
  <c r="J9237" i="10"/>
  <c r="J9238" i="10"/>
  <c r="J9239" i="10"/>
  <c r="J9240" i="10"/>
  <c r="J9241" i="10"/>
  <c r="J9242" i="10"/>
  <c r="J9243" i="10"/>
  <c r="J9244" i="10"/>
  <c r="J9245" i="10"/>
  <c r="J9246" i="10"/>
  <c r="J9247" i="10"/>
  <c r="J9248" i="10"/>
  <c r="J9249" i="10"/>
  <c r="J9250" i="10"/>
  <c r="J9251" i="10"/>
  <c r="J9252" i="10"/>
  <c r="J9253" i="10"/>
  <c r="J9254" i="10"/>
  <c r="J9255" i="10"/>
  <c r="J9256" i="10"/>
  <c r="J9257" i="10"/>
  <c r="J9258" i="10"/>
  <c r="J9259" i="10"/>
  <c r="J9260" i="10"/>
  <c r="J9261" i="10"/>
  <c r="J9262" i="10"/>
  <c r="J9263" i="10"/>
  <c r="J9264" i="10"/>
  <c r="J9265" i="10"/>
  <c r="J9266" i="10"/>
  <c r="J9267" i="10"/>
  <c r="J9268" i="10"/>
  <c r="J9269" i="10"/>
  <c r="J9270" i="10"/>
  <c r="J9271" i="10"/>
  <c r="J9272" i="10"/>
  <c r="J9273" i="10"/>
  <c r="J9274" i="10"/>
  <c r="J9275" i="10"/>
  <c r="J9276" i="10"/>
  <c r="J9277" i="10"/>
  <c r="J9278" i="10"/>
  <c r="J9279" i="10"/>
  <c r="J9280" i="10"/>
  <c r="J9281" i="10"/>
  <c r="J9282" i="10"/>
  <c r="J9283" i="10"/>
  <c r="J9284" i="10"/>
  <c r="J9285" i="10"/>
  <c r="J9286" i="10"/>
  <c r="J9287" i="10"/>
  <c r="J9288" i="10"/>
  <c r="J9289" i="10"/>
  <c r="J9290" i="10"/>
  <c r="J9291" i="10"/>
  <c r="J9292" i="10"/>
  <c r="J9293" i="10"/>
  <c r="J9294" i="10"/>
  <c r="J9295" i="10"/>
  <c r="J9296" i="10"/>
  <c r="J9297" i="10"/>
  <c r="J9298" i="10"/>
  <c r="J9299" i="10"/>
  <c r="J9300" i="10"/>
  <c r="J9301" i="10"/>
  <c r="J9302" i="10"/>
  <c r="J9303" i="10"/>
  <c r="J9304" i="10"/>
  <c r="J9305" i="10"/>
  <c r="J9306" i="10"/>
  <c r="J9307" i="10"/>
  <c r="J9308" i="10"/>
  <c r="J9309" i="10"/>
  <c r="J9310" i="10"/>
  <c r="J9311" i="10"/>
  <c r="J9312" i="10"/>
  <c r="J9313" i="10"/>
  <c r="J9314" i="10"/>
  <c r="J9315" i="10"/>
  <c r="J9316" i="10"/>
  <c r="J9317" i="10"/>
  <c r="J9318" i="10"/>
  <c r="J9319" i="10"/>
  <c r="J9320" i="10"/>
  <c r="J9321" i="10"/>
  <c r="J9322" i="10"/>
  <c r="J9323" i="10"/>
  <c r="J9324" i="10"/>
  <c r="J9325" i="10"/>
  <c r="J9326" i="10"/>
  <c r="J9327" i="10"/>
  <c r="J9328" i="10"/>
  <c r="J9329" i="10"/>
  <c r="J9330" i="10"/>
  <c r="J9331" i="10"/>
  <c r="J9332" i="10"/>
  <c r="J9333" i="10"/>
  <c r="J9334" i="10"/>
  <c r="J9335" i="10"/>
  <c r="J9336" i="10"/>
  <c r="J9337" i="10"/>
  <c r="J9338" i="10"/>
  <c r="J9339" i="10"/>
  <c r="J9340" i="10"/>
  <c r="J9341" i="10"/>
  <c r="J9342" i="10"/>
  <c r="J9343" i="10"/>
  <c r="J9344" i="10"/>
  <c r="J9345" i="10"/>
  <c r="J9346" i="10"/>
  <c r="J9347" i="10"/>
  <c r="J9348" i="10"/>
  <c r="J9349" i="10"/>
  <c r="J9350" i="10"/>
  <c r="J9351" i="10"/>
  <c r="J9352" i="10"/>
  <c r="J9353" i="10"/>
  <c r="J9354" i="10"/>
  <c r="J9355" i="10"/>
  <c r="J9356" i="10"/>
  <c r="J9357" i="10"/>
  <c r="J9358" i="10"/>
  <c r="J9359" i="10"/>
  <c r="J9360" i="10"/>
  <c r="J9361" i="10"/>
  <c r="J9362" i="10"/>
  <c r="J9363" i="10"/>
  <c r="J9364" i="10"/>
  <c r="J9365" i="10"/>
  <c r="J9366" i="10"/>
  <c r="J9367" i="10"/>
  <c r="J9368" i="10"/>
  <c r="J9369" i="10"/>
  <c r="J9370" i="10"/>
  <c r="J9371" i="10"/>
  <c r="J9372" i="10"/>
  <c r="J9373" i="10"/>
  <c r="J9374" i="10"/>
  <c r="J9375" i="10"/>
  <c r="J9376" i="10"/>
  <c r="J9377" i="10"/>
  <c r="J9378" i="10"/>
  <c r="J9379" i="10"/>
  <c r="J9380" i="10"/>
  <c r="J9381" i="10"/>
  <c r="J9382" i="10"/>
  <c r="J9383" i="10"/>
  <c r="J9384" i="10"/>
  <c r="J9385" i="10"/>
  <c r="J9386" i="10"/>
  <c r="J9387" i="10"/>
  <c r="J9388" i="10"/>
  <c r="J9389" i="10"/>
  <c r="J9390" i="10"/>
  <c r="J9391" i="10"/>
  <c r="J9392" i="10"/>
  <c r="J9393" i="10"/>
  <c r="J9394" i="10"/>
  <c r="J9395" i="10"/>
  <c r="J9396" i="10"/>
  <c r="J9397" i="10"/>
  <c r="J9398" i="10"/>
  <c r="J9399" i="10"/>
  <c r="J9400" i="10"/>
  <c r="J9401" i="10"/>
  <c r="J9402" i="10"/>
  <c r="J9403" i="10"/>
  <c r="J9404" i="10"/>
  <c r="J9405" i="10"/>
  <c r="J9406" i="10"/>
  <c r="J9407" i="10"/>
  <c r="J9408" i="10"/>
  <c r="J9409" i="10"/>
  <c r="J9410" i="10"/>
  <c r="J9411" i="10"/>
  <c r="J9412" i="10"/>
  <c r="J9413" i="10"/>
  <c r="J9414" i="10"/>
  <c r="J9415" i="10"/>
  <c r="J9416" i="10"/>
  <c r="J9417" i="10"/>
  <c r="J9418" i="10"/>
  <c r="J9419" i="10"/>
  <c r="J9420" i="10"/>
  <c r="J9421" i="10"/>
  <c r="J9422" i="10"/>
  <c r="J9423" i="10"/>
  <c r="J9424" i="10"/>
  <c r="J9425" i="10"/>
  <c r="J9426" i="10"/>
  <c r="J9427" i="10"/>
  <c r="J9428" i="10"/>
  <c r="J9429" i="10"/>
  <c r="J9430" i="10"/>
  <c r="J9431" i="10"/>
  <c r="J9432" i="10"/>
  <c r="J9433" i="10"/>
  <c r="J9434" i="10"/>
  <c r="J9435" i="10"/>
  <c r="J9436" i="10"/>
  <c r="J9437" i="10"/>
  <c r="J9438" i="10"/>
  <c r="J9439" i="10"/>
  <c r="J9440" i="10"/>
  <c r="J9441" i="10"/>
  <c r="J9442" i="10"/>
  <c r="J9443" i="10"/>
  <c r="J9444" i="10"/>
  <c r="J9445" i="10"/>
  <c r="J9446" i="10"/>
  <c r="J9447" i="10"/>
  <c r="J9448" i="10"/>
  <c r="J9449" i="10"/>
  <c r="J9450" i="10"/>
  <c r="J9451" i="10"/>
  <c r="J9452" i="10"/>
  <c r="J9453" i="10"/>
  <c r="J9454" i="10"/>
  <c r="J9455" i="10"/>
  <c r="J9456" i="10"/>
  <c r="J9457" i="10"/>
  <c r="J9458" i="10"/>
  <c r="J9459" i="10"/>
  <c r="J9460" i="10"/>
  <c r="J9461" i="10"/>
  <c r="J9462" i="10"/>
  <c r="J9463" i="10"/>
  <c r="J9464" i="10"/>
  <c r="J9465" i="10"/>
  <c r="J9466" i="10"/>
  <c r="J9467" i="10"/>
  <c r="J9468" i="10"/>
  <c r="J9469" i="10"/>
  <c r="J9470" i="10"/>
  <c r="J9471" i="10"/>
  <c r="J9472" i="10"/>
  <c r="J9473" i="10"/>
  <c r="J9474" i="10"/>
  <c r="J9475" i="10"/>
  <c r="J9476" i="10"/>
  <c r="J9477" i="10"/>
  <c r="J9478" i="10"/>
  <c r="J9479" i="10"/>
  <c r="J9480" i="10"/>
  <c r="J9481" i="10"/>
  <c r="J9482" i="10"/>
  <c r="J9483" i="10"/>
  <c r="J9484" i="10"/>
  <c r="J9485" i="10"/>
  <c r="J9486" i="10"/>
  <c r="J9487" i="10"/>
  <c r="J9488" i="10"/>
  <c r="J9489" i="10"/>
  <c r="J9490" i="10"/>
  <c r="J9491" i="10"/>
  <c r="J9492" i="10"/>
  <c r="J9493" i="10"/>
  <c r="J9494" i="10"/>
  <c r="J9495" i="10"/>
  <c r="J9496" i="10"/>
  <c r="J9497" i="10"/>
  <c r="J9498" i="10"/>
  <c r="J9499" i="10"/>
  <c r="J9500" i="10"/>
  <c r="J9501" i="10"/>
  <c r="J9502" i="10"/>
  <c r="J9503" i="10"/>
  <c r="J9504" i="10"/>
  <c r="J9505" i="10"/>
  <c r="J9506" i="10"/>
  <c r="J9507" i="10"/>
  <c r="J9508" i="10"/>
  <c r="J9509" i="10"/>
  <c r="J9510" i="10"/>
  <c r="J9511" i="10"/>
  <c r="J9512" i="10"/>
  <c r="J9513" i="10"/>
  <c r="J9514" i="10"/>
  <c r="J9515" i="10"/>
  <c r="J9516" i="10"/>
  <c r="J9517" i="10"/>
  <c r="J9518" i="10"/>
  <c r="J9519" i="10"/>
  <c r="J9520" i="10"/>
  <c r="J9521" i="10"/>
  <c r="J9522" i="10"/>
  <c r="J9523" i="10"/>
  <c r="J9524" i="10"/>
  <c r="J9525" i="10"/>
  <c r="J9526" i="10"/>
  <c r="J9527" i="10"/>
  <c r="J9528" i="10"/>
  <c r="J9529" i="10"/>
  <c r="J9530" i="10"/>
  <c r="J9531" i="10"/>
  <c r="J9532" i="10"/>
  <c r="J9533" i="10"/>
  <c r="J9534" i="10"/>
  <c r="J9535" i="10"/>
  <c r="J9536" i="10"/>
  <c r="J9537" i="10"/>
  <c r="J9538" i="10"/>
  <c r="J9539" i="10"/>
  <c r="J9540" i="10"/>
  <c r="J9541" i="10"/>
  <c r="J9542" i="10"/>
  <c r="J9543" i="10"/>
  <c r="J9544" i="10"/>
  <c r="J9545" i="10"/>
  <c r="J9546" i="10"/>
  <c r="J9547" i="10"/>
  <c r="J9548" i="10"/>
  <c r="J9549" i="10"/>
  <c r="J9550" i="10"/>
  <c r="J9551" i="10"/>
  <c r="J9552" i="10"/>
  <c r="J9553" i="10"/>
  <c r="J9554" i="10"/>
  <c r="J9555" i="10"/>
  <c r="J9556" i="10"/>
  <c r="J9557" i="10"/>
  <c r="J9558" i="10"/>
  <c r="J9559" i="10"/>
  <c r="J9560" i="10"/>
  <c r="J9561" i="10"/>
  <c r="J9562" i="10"/>
  <c r="J9563" i="10"/>
  <c r="J9564" i="10"/>
  <c r="J9565" i="10"/>
  <c r="J9566" i="10"/>
  <c r="J9567" i="10"/>
  <c r="J9568" i="10"/>
  <c r="J9569" i="10"/>
  <c r="J9570" i="10"/>
  <c r="J9571" i="10"/>
  <c r="J9572" i="10"/>
  <c r="J9573" i="10"/>
  <c r="J9574" i="10"/>
  <c r="J9575" i="10"/>
  <c r="J9576" i="10"/>
  <c r="J9577" i="10"/>
  <c r="J9578" i="10"/>
  <c r="J9579" i="10"/>
  <c r="J9580" i="10"/>
  <c r="J9581" i="10"/>
  <c r="J9582" i="10"/>
  <c r="J9583" i="10"/>
  <c r="J9584" i="10"/>
  <c r="J9585" i="10"/>
  <c r="J9586" i="10"/>
  <c r="J9587" i="10"/>
  <c r="J9588" i="10"/>
  <c r="J9589" i="10"/>
  <c r="J9590" i="10"/>
  <c r="J9591" i="10"/>
  <c r="J9592" i="10"/>
  <c r="J9593" i="10"/>
  <c r="J9594" i="10"/>
  <c r="J9595" i="10"/>
  <c r="J9596" i="10"/>
  <c r="J9597" i="10"/>
  <c r="J9598" i="10"/>
  <c r="J9599" i="10"/>
  <c r="J9600" i="10"/>
  <c r="J9601" i="10"/>
  <c r="J9602" i="10"/>
  <c r="J9603" i="10"/>
  <c r="J9604" i="10"/>
  <c r="J9605" i="10"/>
  <c r="J9606" i="10"/>
  <c r="J9607" i="10"/>
  <c r="J9608" i="10"/>
  <c r="J9609" i="10"/>
  <c r="J9610" i="10"/>
  <c r="J9611" i="10"/>
  <c r="J9612" i="10"/>
  <c r="J9613" i="10"/>
  <c r="J9614" i="10"/>
  <c r="J9615" i="10"/>
  <c r="J9616" i="10"/>
  <c r="J9617" i="10"/>
  <c r="J9618" i="10"/>
  <c r="J9619" i="10"/>
  <c r="J9620" i="10"/>
  <c r="J9621" i="10"/>
  <c r="J9622" i="10"/>
  <c r="J9623" i="10"/>
  <c r="J9624" i="10"/>
  <c r="J9625" i="10"/>
  <c r="J9626" i="10"/>
  <c r="J9627" i="10"/>
  <c r="J9628" i="10"/>
  <c r="J9629" i="10"/>
  <c r="J9630" i="10"/>
  <c r="J9631" i="10"/>
  <c r="J9632" i="10"/>
  <c r="J9633" i="10"/>
  <c r="J9634" i="10"/>
  <c r="J9635" i="10"/>
  <c r="J9636" i="10"/>
  <c r="J9637" i="10"/>
  <c r="J9638" i="10"/>
  <c r="J9639" i="10"/>
  <c r="J9640" i="10"/>
  <c r="J9641" i="10"/>
  <c r="J9642" i="10"/>
  <c r="J9643" i="10"/>
  <c r="J9644" i="10"/>
  <c r="J9645" i="10"/>
  <c r="J9646" i="10"/>
  <c r="J9647" i="10"/>
  <c r="J9648" i="10"/>
  <c r="J9649" i="10"/>
  <c r="J9650" i="10"/>
  <c r="J9651" i="10"/>
  <c r="J9652" i="10"/>
  <c r="J9653" i="10"/>
  <c r="J9654" i="10"/>
  <c r="J9655" i="10"/>
  <c r="J9656" i="10"/>
  <c r="J9657" i="10"/>
  <c r="J9658" i="10"/>
  <c r="J9659" i="10"/>
  <c r="J9660" i="10"/>
  <c r="J9661" i="10"/>
  <c r="J9662" i="10"/>
  <c r="J9663" i="10"/>
  <c r="J9664" i="10"/>
  <c r="J9665" i="10"/>
  <c r="J9666" i="10"/>
  <c r="J9667" i="10"/>
  <c r="J9668" i="10"/>
  <c r="J9669" i="10"/>
  <c r="J9670" i="10"/>
  <c r="J9671" i="10"/>
  <c r="J9672" i="10"/>
  <c r="J9673" i="10"/>
  <c r="J9674" i="10"/>
  <c r="J9675" i="10"/>
  <c r="J9676" i="10"/>
  <c r="J9677" i="10"/>
  <c r="J9678" i="10"/>
  <c r="J9679" i="10"/>
  <c r="J9680" i="10"/>
  <c r="J9681" i="10"/>
  <c r="J9682" i="10"/>
  <c r="J9683" i="10"/>
  <c r="J9684" i="10"/>
  <c r="J9685" i="10"/>
  <c r="J9686" i="10"/>
  <c r="J9687" i="10"/>
  <c r="J9688" i="10"/>
  <c r="J9689" i="10"/>
  <c r="J9690" i="10"/>
  <c r="J9691" i="10"/>
  <c r="J9692" i="10"/>
  <c r="J9693" i="10"/>
  <c r="J9694" i="10"/>
  <c r="J9695" i="10"/>
  <c r="J9696" i="10"/>
  <c r="J9697" i="10"/>
  <c r="J9698" i="10"/>
  <c r="J9699" i="10"/>
  <c r="J9700" i="10"/>
  <c r="J9701" i="10"/>
  <c r="J9702" i="10"/>
  <c r="J9703" i="10"/>
  <c r="J9704" i="10"/>
  <c r="J9705" i="10"/>
  <c r="J9706" i="10"/>
  <c r="J9707" i="10"/>
  <c r="J9708" i="10"/>
  <c r="J9709" i="10"/>
  <c r="J9710" i="10"/>
  <c r="J9711" i="10"/>
  <c r="J9712" i="10"/>
  <c r="J9713" i="10"/>
  <c r="J9714" i="10"/>
  <c r="J9715" i="10"/>
  <c r="J9716" i="10"/>
  <c r="J9717" i="10"/>
  <c r="J9718" i="10"/>
  <c r="J9719" i="10"/>
  <c r="J9720" i="10"/>
  <c r="J9721" i="10"/>
  <c r="J9722" i="10"/>
  <c r="J9723" i="10"/>
  <c r="J9724" i="10"/>
  <c r="J9725" i="10"/>
  <c r="J9726" i="10"/>
  <c r="J9727" i="10"/>
  <c r="J9728" i="10"/>
  <c r="J9729" i="10"/>
  <c r="J9730" i="10"/>
  <c r="J9731" i="10"/>
  <c r="J9732" i="10"/>
  <c r="J9733" i="10"/>
  <c r="J9734" i="10"/>
  <c r="J9735" i="10"/>
  <c r="J9736" i="10"/>
  <c r="J9737" i="10"/>
  <c r="J9738" i="10"/>
  <c r="J9739" i="10"/>
  <c r="J9740" i="10"/>
  <c r="J9741" i="10"/>
  <c r="J9742" i="10"/>
  <c r="J9743" i="10"/>
  <c r="J9744" i="10"/>
  <c r="J9745" i="10"/>
  <c r="J9746" i="10"/>
  <c r="J9747" i="10"/>
  <c r="J9748" i="10"/>
  <c r="J9749" i="10"/>
  <c r="J9750" i="10"/>
  <c r="J9751" i="10"/>
  <c r="J9752" i="10"/>
  <c r="J9753" i="10"/>
  <c r="J9754" i="10"/>
  <c r="J9755" i="10"/>
  <c r="J9756" i="10"/>
  <c r="J9757" i="10"/>
  <c r="J9758" i="10"/>
  <c r="J9759" i="10"/>
  <c r="J9760" i="10"/>
  <c r="J9761" i="10"/>
  <c r="J9762" i="10"/>
  <c r="J9763" i="10"/>
  <c r="J9764" i="10"/>
  <c r="J9765" i="10"/>
  <c r="J9766" i="10"/>
  <c r="J9767" i="10"/>
  <c r="J9768" i="10"/>
  <c r="J9769" i="10"/>
  <c r="J9770" i="10"/>
  <c r="J9771" i="10"/>
  <c r="J9772" i="10"/>
  <c r="J9773" i="10"/>
  <c r="J9774" i="10"/>
  <c r="J9775" i="10"/>
  <c r="J9776" i="10"/>
  <c r="J9777" i="10"/>
  <c r="J9778" i="10"/>
  <c r="J9779" i="10"/>
  <c r="J9780" i="10"/>
  <c r="J9781" i="10"/>
  <c r="J9782" i="10"/>
  <c r="J9783" i="10"/>
  <c r="J9784" i="10"/>
  <c r="J9785" i="10"/>
  <c r="J9786" i="10"/>
  <c r="J9787" i="10"/>
  <c r="J9788" i="10"/>
  <c r="J9789" i="10"/>
  <c r="J9790" i="10"/>
  <c r="J9791" i="10"/>
  <c r="J9792" i="10"/>
  <c r="J9793" i="10"/>
  <c r="J9794" i="10"/>
  <c r="J9795" i="10"/>
  <c r="J9796" i="10"/>
  <c r="J9797" i="10"/>
  <c r="J9798" i="10"/>
  <c r="J9799" i="10"/>
  <c r="J9800" i="10"/>
  <c r="J9801" i="10"/>
  <c r="J9802" i="10"/>
  <c r="J9803" i="10"/>
  <c r="J9804" i="10"/>
  <c r="J9805" i="10"/>
  <c r="J9806" i="10"/>
  <c r="J9807" i="10"/>
  <c r="J9808" i="10"/>
  <c r="J9809" i="10"/>
  <c r="J9810" i="10"/>
  <c r="J9811" i="10"/>
  <c r="J9812" i="10"/>
  <c r="J9813" i="10"/>
  <c r="J9814" i="10"/>
  <c r="J9815" i="10"/>
  <c r="J9816" i="10"/>
  <c r="J9817" i="10"/>
  <c r="J9818" i="10"/>
  <c r="J9819" i="10"/>
  <c r="J9820" i="10"/>
  <c r="J9821" i="10"/>
  <c r="J9822" i="10"/>
  <c r="J9823" i="10"/>
  <c r="J9824" i="10"/>
  <c r="J9825" i="10"/>
  <c r="J9826" i="10"/>
  <c r="J9827" i="10"/>
  <c r="J9828" i="10"/>
  <c r="J9829" i="10"/>
  <c r="J9830" i="10"/>
  <c r="J9831" i="10"/>
  <c r="J9832" i="10"/>
  <c r="J9833" i="10"/>
  <c r="J9834" i="10"/>
  <c r="J9835" i="10"/>
  <c r="J9836" i="10"/>
  <c r="J9837" i="10"/>
  <c r="J9838" i="10"/>
  <c r="J9839" i="10"/>
  <c r="J9840" i="10"/>
  <c r="J9841" i="10"/>
  <c r="J9842" i="10"/>
  <c r="J9843" i="10"/>
  <c r="J9844" i="10"/>
  <c r="J9845" i="10"/>
  <c r="J9846" i="10"/>
  <c r="J9847" i="10"/>
  <c r="J9848" i="10"/>
  <c r="J9849" i="10"/>
  <c r="J9850" i="10"/>
  <c r="J9851" i="10"/>
  <c r="J9852" i="10"/>
  <c r="J9853" i="10"/>
  <c r="J9854" i="10"/>
  <c r="J9855" i="10"/>
  <c r="J9856" i="10"/>
  <c r="J9857" i="10"/>
  <c r="J9858" i="10"/>
  <c r="J9859" i="10"/>
  <c r="J9860" i="10"/>
  <c r="J9861" i="10"/>
  <c r="J9862" i="10"/>
  <c r="J9863" i="10"/>
  <c r="J9864" i="10"/>
  <c r="J9865" i="10"/>
  <c r="J9866" i="10"/>
  <c r="J9867" i="10"/>
  <c r="J9868" i="10"/>
  <c r="J9869" i="10"/>
  <c r="J9870" i="10"/>
  <c r="J9871" i="10"/>
  <c r="J9872" i="10"/>
  <c r="J9873" i="10"/>
  <c r="J9874" i="10"/>
  <c r="J9875" i="10"/>
  <c r="J9876" i="10"/>
  <c r="J9877" i="10"/>
  <c r="J9878" i="10"/>
  <c r="J9879" i="10"/>
  <c r="J9880" i="10"/>
  <c r="J9881" i="10"/>
  <c r="J9882" i="10"/>
  <c r="J9883" i="10"/>
  <c r="J9884" i="10"/>
  <c r="J9885" i="10"/>
  <c r="J9886" i="10"/>
  <c r="J9887" i="10"/>
  <c r="J9888" i="10"/>
  <c r="J9889" i="10"/>
  <c r="J9890" i="10"/>
  <c r="J9891" i="10"/>
  <c r="J9892" i="10"/>
  <c r="J9893" i="10"/>
  <c r="J9894" i="10"/>
  <c r="J9895" i="10"/>
  <c r="J9896" i="10"/>
  <c r="J9897" i="10"/>
  <c r="J9898" i="10"/>
  <c r="J9899" i="10"/>
  <c r="J9900" i="10"/>
  <c r="J9901" i="10"/>
  <c r="J9902" i="10"/>
  <c r="J9903" i="10"/>
  <c r="J9904" i="10"/>
  <c r="J9905" i="10"/>
  <c r="J9906" i="10"/>
  <c r="J9907" i="10"/>
  <c r="J9908" i="10"/>
  <c r="J9909" i="10"/>
  <c r="J9910" i="10"/>
  <c r="J9911" i="10"/>
  <c r="J9912" i="10"/>
  <c r="J9913" i="10"/>
  <c r="J9914" i="10"/>
  <c r="J9915" i="10"/>
  <c r="J9916" i="10"/>
  <c r="J9917" i="10"/>
  <c r="J9918" i="10"/>
  <c r="J9919" i="10"/>
  <c r="J9920" i="10"/>
  <c r="J9921" i="10"/>
  <c r="J9922" i="10"/>
  <c r="J9923" i="10"/>
  <c r="J9924" i="10"/>
  <c r="J9925" i="10"/>
  <c r="J9926" i="10"/>
  <c r="J9927" i="10"/>
  <c r="J9928" i="10"/>
  <c r="J9929" i="10"/>
  <c r="J9930" i="10"/>
  <c r="J9931" i="10"/>
  <c r="J9932" i="10"/>
  <c r="J9933" i="10"/>
  <c r="J9934" i="10"/>
  <c r="J9935" i="10"/>
  <c r="J9936" i="10"/>
  <c r="J9937" i="10"/>
  <c r="J9938" i="10"/>
  <c r="J9939" i="10"/>
  <c r="J9940" i="10"/>
  <c r="J9941" i="10"/>
  <c r="J9942" i="10"/>
  <c r="J9943" i="10"/>
  <c r="J9944" i="10"/>
  <c r="J9945" i="10"/>
  <c r="J9946" i="10"/>
  <c r="J9947" i="10"/>
  <c r="J9948" i="10"/>
  <c r="J9949" i="10"/>
  <c r="J9950" i="10"/>
  <c r="J9951" i="10"/>
  <c r="J9952" i="10"/>
  <c r="J9953" i="10"/>
  <c r="J9954" i="10"/>
  <c r="J9955" i="10"/>
  <c r="J9956" i="10"/>
  <c r="J9957" i="10"/>
  <c r="J9958" i="10"/>
  <c r="J9959" i="10"/>
  <c r="J9960" i="10"/>
  <c r="J9961" i="10"/>
  <c r="J9962" i="10"/>
  <c r="J9963" i="10"/>
  <c r="J9964" i="10"/>
  <c r="J9965" i="10"/>
  <c r="J9966" i="10"/>
  <c r="J9967" i="10"/>
  <c r="J9968" i="10"/>
  <c r="J9969" i="10"/>
  <c r="J9970" i="10"/>
  <c r="J9971" i="10"/>
  <c r="J9972" i="10"/>
  <c r="J9973" i="10"/>
  <c r="J9974" i="10"/>
  <c r="J9975" i="10"/>
  <c r="J9976" i="10"/>
  <c r="J9977" i="10"/>
  <c r="J9978" i="10"/>
  <c r="J9979" i="10"/>
  <c r="J9980" i="10"/>
  <c r="J9981" i="10"/>
  <c r="J9982" i="10"/>
  <c r="J9983" i="10"/>
  <c r="J9984" i="10"/>
  <c r="J9985" i="10"/>
  <c r="J9986" i="10"/>
  <c r="J9987" i="10"/>
  <c r="J9988" i="10"/>
  <c r="J9989" i="10"/>
  <c r="J9990" i="10"/>
  <c r="J9991" i="10"/>
  <c r="J9992" i="10"/>
  <c r="J9993" i="10"/>
  <c r="J9994" i="10"/>
  <c r="J9995" i="10"/>
  <c r="J9996" i="10"/>
  <c r="J9997" i="10"/>
  <c r="J9998" i="10"/>
  <c r="J9999" i="10"/>
  <c r="J10000" i="10"/>
  <c r="J10001" i="10"/>
  <c r="J10002" i="10"/>
  <c r="J10003" i="10"/>
  <c r="J10004" i="10"/>
  <c r="J10005" i="10"/>
  <c r="J10006" i="10"/>
  <c r="J10007" i="10"/>
  <c r="J10008" i="10"/>
  <c r="J10009" i="10"/>
  <c r="J10010" i="10"/>
  <c r="J10011" i="10"/>
  <c r="J10012" i="10"/>
  <c r="J10013" i="10"/>
  <c r="J10014" i="10"/>
  <c r="J10015" i="10"/>
  <c r="J10016" i="10"/>
  <c r="J10017" i="10"/>
  <c r="J10018" i="10"/>
  <c r="J10019" i="10"/>
  <c r="J10020" i="10"/>
  <c r="J10021" i="10"/>
  <c r="J10022" i="10"/>
  <c r="J10023" i="10"/>
  <c r="J10024" i="10"/>
  <c r="J10025" i="10"/>
  <c r="J10026" i="10"/>
  <c r="J10027" i="10"/>
  <c r="J10028" i="10"/>
  <c r="J10029" i="10"/>
  <c r="J10030" i="10"/>
  <c r="J10031" i="10"/>
  <c r="J10032" i="10"/>
  <c r="J10033" i="10"/>
  <c r="J10034" i="10"/>
  <c r="J10035" i="10"/>
  <c r="J10036" i="10"/>
  <c r="J10037" i="10"/>
  <c r="J10038" i="10"/>
  <c r="J10039" i="10"/>
  <c r="J10040" i="10"/>
  <c r="J10041" i="10"/>
  <c r="J10042" i="10"/>
  <c r="J10043" i="10"/>
  <c r="J10044" i="10"/>
  <c r="J10045" i="10"/>
  <c r="J10046" i="10"/>
  <c r="J10047" i="10"/>
  <c r="J10048" i="10"/>
  <c r="J10049" i="10"/>
  <c r="J10050" i="10"/>
  <c r="J10051" i="10"/>
  <c r="J10052" i="10"/>
  <c r="J10053" i="10"/>
  <c r="J10054" i="10"/>
  <c r="J10055" i="10"/>
  <c r="J10056" i="10"/>
  <c r="J10057" i="10"/>
  <c r="J10058" i="10"/>
  <c r="J10059" i="10"/>
  <c r="J10060" i="10"/>
  <c r="J10061" i="10"/>
  <c r="J10062" i="10"/>
  <c r="J10063" i="10"/>
  <c r="J10064" i="10"/>
  <c r="J10065" i="10"/>
  <c r="J10066" i="10"/>
  <c r="J10067" i="10"/>
  <c r="J10068" i="10"/>
  <c r="J10069" i="10"/>
  <c r="J10070" i="10"/>
  <c r="J10071" i="10"/>
  <c r="J10072" i="10"/>
  <c r="J10073" i="10"/>
  <c r="J10074" i="10"/>
  <c r="J10075" i="10"/>
  <c r="J10076" i="10"/>
  <c r="J10077" i="10"/>
  <c r="J10078" i="10"/>
  <c r="J10079" i="10"/>
  <c r="J10080" i="10"/>
  <c r="J10081" i="10"/>
  <c r="J10082" i="10"/>
  <c r="J10083" i="10"/>
  <c r="J10084" i="10"/>
  <c r="J10085" i="10"/>
  <c r="J10086" i="10"/>
  <c r="J10087" i="10"/>
  <c r="J10088" i="10"/>
  <c r="J10089" i="10"/>
  <c r="J10090" i="10"/>
  <c r="J10091" i="10"/>
  <c r="J10092" i="10"/>
  <c r="J10093" i="10"/>
  <c r="J10094" i="10"/>
  <c r="J10095" i="10"/>
  <c r="J10096" i="10"/>
  <c r="J10097" i="10"/>
  <c r="J10098" i="10"/>
  <c r="J10099" i="10"/>
  <c r="J10100" i="10"/>
  <c r="J10101" i="10"/>
  <c r="J10102" i="10"/>
  <c r="J10103" i="10"/>
  <c r="J10104" i="10"/>
  <c r="J10105" i="10"/>
  <c r="J10106" i="10"/>
  <c r="J10107" i="10"/>
  <c r="J10108" i="10"/>
  <c r="J10109" i="10"/>
  <c r="J10110" i="10"/>
  <c r="J10111" i="10"/>
  <c r="J10112" i="10"/>
  <c r="J10113" i="10"/>
  <c r="J10114" i="10"/>
  <c r="J10115" i="10"/>
  <c r="J10116" i="10"/>
  <c r="J10117" i="10"/>
  <c r="J10118" i="10"/>
  <c r="J10119" i="10"/>
  <c r="J10120" i="10"/>
  <c r="J10121" i="10"/>
  <c r="J10122" i="10"/>
  <c r="J10123" i="10"/>
  <c r="J10124" i="10"/>
  <c r="J10125" i="10"/>
  <c r="J10126" i="10"/>
  <c r="J10127" i="10"/>
  <c r="J10128" i="10"/>
  <c r="J10129" i="10"/>
  <c r="J10130" i="10"/>
  <c r="J10131" i="10"/>
  <c r="J10132" i="10"/>
  <c r="J10133" i="10"/>
  <c r="J10134" i="10"/>
  <c r="J10135" i="10"/>
  <c r="J10136" i="10"/>
  <c r="J10137" i="10"/>
  <c r="J10138" i="10"/>
  <c r="J10139" i="10"/>
  <c r="J10140" i="10"/>
  <c r="J10141" i="10"/>
  <c r="J10142" i="10"/>
  <c r="J10143" i="10"/>
  <c r="J10144" i="10"/>
  <c r="J10145" i="10"/>
  <c r="J10146" i="10"/>
  <c r="J10147" i="10"/>
  <c r="J10148" i="10"/>
  <c r="J10149" i="10"/>
  <c r="J10150" i="10"/>
  <c r="J10151" i="10"/>
  <c r="J10152" i="10"/>
  <c r="J10153" i="10"/>
  <c r="J10154" i="10"/>
  <c r="J10155" i="10"/>
  <c r="J10156" i="10"/>
  <c r="J10157" i="10"/>
  <c r="J10158" i="10"/>
  <c r="J10159" i="10"/>
  <c r="J10160" i="10"/>
  <c r="J10161" i="10"/>
  <c r="J10162" i="10"/>
  <c r="J10163" i="10"/>
  <c r="J10164" i="10"/>
  <c r="J10165" i="10"/>
  <c r="J10166" i="10"/>
  <c r="J10167" i="10"/>
  <c r="J10168" i="10"/>
  <c r="J10169" i="10"/>
  <c r="J10170" i="10"/>
  <c r="J10171" i="10"/>
  <c r="J10172" i="10"/>
  <c r="J10173" i="10"/>
  <c r="J10174" i="10"/>
  <c r="J10175" i="10"/>
  <c r="J10176" i="10"/>
  <c r="J10177" i="10"/>
  <c r="J10178" i="10"/>
  <c r="J10179" i="10"/>
  <c r="J10180" i="10"/>
  <c r="J10181" i="10"/>
  <c r="J10182" i="10"/>
  <c r="J10183" i="10"/>
  <c r="J10184" i="10"/>
  <c r="J10185" i="10"/>
  <c r="J10186" i="10"/>
  <c r="J10187" i="10"/>
  <c r="J10188" i="10"/>
  <c r="J10189" i="10"/>
  <c r="J10190" i="10"/>
  <c r="J10191" i="10"/>
  <c r="J10192" i="10"/>
  <c r="J10193" i="10"/>
  <c r="J10194" i="10"/>
  <c r="J10195" i="10"/>
  <c r="J10196" i="10"/>
  <c r="J10197" i="10"/>
  <c r="J10198" i="10"/>
  <c r="J10199" i="10"/>
  <c r="J10200" i="10"/>
  <c r="J10201" i="10"/>
  <c r="J10202" i="10"/>
  <c r="J10203" i="10"/>
  <c r="J10204" i="10"/>
  <c r="J10205" i="10"/>
  <c r="J10206" i="10"/>
  <c r="J10207" i="10"/>
  <c r="J10208" i="10"/>
  <c r="J10209" i="10"/>
  <c r="J10210" i="10"/>
  <c r="J10211" i="10"/>
  <c r="J10212" i="10"/>
  <c r="J10213" i="10"/>
  <c r="J10214" i="10"/>
  <c r="J10215" i="10"/>
  <c r="J10216" i="10"/>
  <c r="J10217" i="10"/>
  <c r="J10218" i="10"/>
  <c r="J10219" i="10"/>
  <c r="J10220" i="10"/>
  <c r="J10221" i="10"/>
  <c r="J10222" i="10"/>
  <c r="J10223" i="10"/>
  <c r="J10224" i="10"/>
  <c r="J10225" i="10"/>
  <c r="J10226" i="10"/>
  <c r="J10227" i="10"/>
  <c r="J10228" i="10"/>
  <c r="J10229" i="10"/>
  <c r="J10230" i="10"/>
  <c r="J10231" i="10"/>
  <c r="J10232" i="10"/>
  <c r="J10233" i="10"/>
  <c r="J10234" i="10"/>
  <c r="J10235" i="10"/>
  <c r="J10236" i="10"/>
  <c r="J10237" i="10"/>
  <c r="J10238" i="10"/>
  <c r="J10239" i="10"/>
  <c r="J10240" i="10"/>
  <c r="J10241" i="10"/>
  <c r="J10242" i="10"/>
  <c r="J10243" i="10"/>
  <c r="J10244" i="10"/>
  <c r="J10245" i="10"/>
  <c r="J10246" i="10"/>
  <c r="J10247" i="10"/>
  <c r="J10248" i="10"/>
  <c r="J10249" i="10"/>
  <c r="J10250" i="10"/>
  <c r="J10251" i="10"/>
  <c r="J10252" i="10"/>
  <c r="J10253" i="10"/>
  <c r="J10254" i="10"/>
  <c r="J10255" i="10"/>
  <c r="J10256" i="10"/>
  <c r="J10257" i="10"/>
  <c r="J10258" i="10"/>
  <c r="J10259" i="10"/>
  <c r="J10260" i="10"/>
  <c r="J10261" i="10"/>
  <c r="J10262" i="10"/>
  <c r="J10263" i="10"/>
  <c r="J10264" i="10"/>
  <c r="J10265" i="10"/>
  <c r="J10266" i="10"/>
  <c r="J10267" i="10"/>
  <c r="J10268" i="10"/>
  <c r="J10269" i="10"/>
  <c r="J10270" i="10"/>
  <c r="J10271" i="10"/>
  <c r="J10272" i="10"/>
  <c r="J10273" i="10"/>
  <c r="J10274" i="10"/>
  <c r="J10275" i="10"/>
  <c r="J10276" i="10"/>
  <c r="J10277" i="10"/>
  <c r="J10278" i="10"/>
  <c r="J10279" i="10"/>
  <c r="J10280" i="10"/>
  <c r="J10281" i="10"/>
  <c r="J10282" i="10"/>
  <c r="J10283" i="10"/>
  <c r="J10284" i="10"/>
  <c r="J10285" i="10"/>
  <c r="J10286" i="10"/>
  <c r="J10287" i="10"/>
  <c r="J10288" i="10"/>
  <c r="J10289" i="10"/>
  <c r="J10290" i="10"/>
  <c r="J10291" i="10"/>
  <c r="J10292" i="10"/>
  <c r="J10293" i="10"/>
  <c r="J10294" i="10"/>
  <c r="J10295" i="10"/>
  <c r="J10296" i="10"/>
  <c r="J10297" i="10"/>
  <c r="J10298" i="10"/>
  <c r="J10299" i="10"/>
  <c r="J10300" i="10"/>
  <c r="J10301" i="10"/>
  <c r="J10302" i="10"/>
  <c r="J10303" i="10"/>
  <c r="J10304" i="10"/>
  <c r="J10305" i="10"/>
  <c r="J10306" i="10"/>
  <c r="J10307" i="10"/>
  <c r="J10308" i="10"/>
  <c r="J10309" i="10"/>
  <c r="J10310" i="10"/>
  <c r="J10311" i="10"/>
  <c r="J10312" i="10"/>
  <c r="J10313" i="10"/>
  <c r="J10314" i="10"/>
  <c r="J10315" i="10"/>
  <c r="J10316" i="10"/>
  <c r="J10317" i="10"/>
  <c r="J10318" i="10"/>
  <c r="J10319" i="10"/>
  <c r="J10320" i="10"/>
  <c r="J10321" i="10"/>
  <c r="J10322" i="10"/>
  <c r="J10323" i="10"/>
  <c r="J10324" i="10"/>
  <c r="J10325" i="10"/>
  <c r="J10326" i="10"/>
  <c r="J10327" i="10"/>
  <c r="J10328" i="10"/>
  <c r="J10329" i="10"/>
  <c r="J10330" i="10"/>
  <c r="J10331" i="10"/>
  <c r="J10332" i="10"/>
  <c r="J10333" i="10"/>
  <c r="J10334" i="10"/>
  <c r="J10335" i="10"/>
  <c r="J10336" i="10"/>
  <c r="J10337" i="10"/>
  <c r="J10338" i="10"/>
  <c r="J10339" i="10"/>
  <c r="J10340" i="10"/>
  <c r="J10341" i="10"/>
  <c r="J10342" i="10"/>
  <c r="J10343" i="10"/>
  <c r="J10344" i="10"/>
  <c r="J10345" i="10"/>
  <c r="J10346" i="10"/>
  <c r="J10347" i="10"/>
  <c r="J10348" i="10"/>
  <c r="J10349" i="10"/>
  <c r="J10350" i="10"/>
  <c r="J10351" i="10"/>
  <c r="J10352" i="10"/>
  <c r="J10353" i="10"/>
  <c r="J10354" i="10"/>
  <c r="J10355" i="10"/>
  <c r="J10356" i="10"/>
  <c r="J10357" i="10"/>
  <c r="J10358" i="10"/>
  <c r="J10359" i="10"/>
  <c r="J10360" i="10"/>
  <c r="J10361" i="10"/>
  <c r="J10362" i="10"/>
  <c r="J10363" i="10"/>
  <c r="J10364" i="10"/>
  <c r="J10365" i="10"/>
  <c r="J10366" i="10"/>
  <c r="J10367" i="10"/>
  <c r="J10368" i="10"/>
  <c r="J10369" i="10"/>
  <c r="J10370" i="10"/>
  <c r="J10371" i="10"/>
  <c r="J10372" i="10"/>
  <c r="J10373" i="10"/>
  <c r="J10374" i="10"/>
  <c r="J10375" i="10"/>
  <c r="J10376" i="10"/>
  <c r="J10377" i="10"/>
  <c r="J10378" i="10"/>
  <c r="J10379" i="10"/>
  <c r="J10380" i="10"/>
  <c r="J10381" i="10"/>
  <c r="J10382" i="10"/>
  <c r="J10383" i="10"/>
  <c r="J10384" i="10"/>
  <c r="J10385" i="10"/>
  <c r="J10386" i="10"/>
  <c r="J10387" i="10"/>
  <c r="J10388" i="10"/>
  <c r="J10389" i="10"/>
  <c r="J10390" i="10"/>
  <c r="J10391" i="10"/>
  <c r="J10392" i="10"/>
  <c r="J10393" i="10"/>
  <c r="J10394" i="10"/>
  <c r="J10395" i="10"/>
  <c r="J10396" i="10"/>
  <c r="J10397" i="10"/>
  <c r="J10398" i="10"/>
  <c r="J10399" i="10"/>
  <c r="J10400" i="10"/>
  <c r="J10401" i="10"/>
  <c r="J10402" i="10"/>
  <c r="J10403" i="10"/>
  <c r="J10404" i="10"/>
  <c r="J10405" i="10"/>
  <c r="J10406" i="10"/>
  <c r="J10407" i="10"/>
  <c r="J10408" i="10"/>
  <c r="J10409" i="10"/>
  <c r="J10410" i="10"/>
  <c r="J10411" i="10"/>
  <c r="J10412" i="10"/>
  <c r="J10413" i="10"/>
  <c r="J10414" i="10"/>
  <c r="J10415" i="10"/>
  <c r="J10416" i="10"/>
  <c r="J10417" i="10"/>
  <c r="J10418" i="10"/>
  <c r="J10419" i="10"/>
  <c r="J10420" i="10"/>
  <c r="J10421" i="10"/>
  <c r="J10422" i="10"/>
  <c r="J10423" i="10"/>
  <c r="J10424" i="10"/>
  <c r="J10425" i="10"/>
  <c r="J10426" i="10"/>
  <c r="J10427" i="10"/>
  <c r="J10428" i="10"/>
  <c r="J10429" i="10"/>
  <c r="J10430" i="10"/>
  <c r="J10431" i="10"/>
  <c r="J10432" i="10"/>
  <c r="J10433" i="10"/>
  <c r="J10434" i="10"/>
  <c r="J10435" i="10"/>
  <c r="J10436" i="10"/>
  <c r="J10437" i="10"/>
  <c r="J10438" i="10"/>
  <c r="J10439" i="10"/>
  <c r="J10440" i="10"/>
  <c r="J10441" i="10"/>
  <c r="J10442" i="10"/>
  <c r="J10443" i="10"/>
  <c r="J10444" i="10"/>
  <c r="J10445" i="10"/>
  <c r="J10446" i="10"/>
  <c r="J10447" i="10"/>
  <c r="J10448" i="10"/>
  <c r="J10449" i="10"/>
  <c r="J10450" i="10"/>
  <c r="J10451" i="10"/>
  <c r="J10452" i="10"/>
  <c r="J10453" i="10"/>
  <c r="J10454" i="10"/>
  <c r="J10455" i="10"/>
  <c r="J10456" i="10"/>
  <c r="J10457" i="10"/>
  <c r="J10458" i="10"/>
  <c r="J10459" i="10"/>
  <c r="J10460" i="10"/>
  <c r="J10461" i="10"/>
  <c r="J10462" i="10"/>
  <c r="J10463" i="10"/>
  <c r="J10464" i="10"/>
  <c r="J10465" i="10"/>
  <c r="J10466" i="10"/>
  <c r="J10467" i="10"/>
  <c r="J10468" i="10"/>
  <c r="J10469" i="10"/>
  <c r="J10470" i="10"/>
  <c r="J10471" i="10"/>
  <c r="J10472" i="10"/>
  <c r="J10473" i="10"/>
  <c r="J10474" i="10"/>
  <c r="J10475" i="10"/>
  <c r="J10476" i="10"/>
  <c r="J10477" i="10"/>
  <c r="J10478" i="10"/>
  <c r="J10479" i="10"/>
  <c r="J10480" i="10"/>
  <c r="J10481" i="10"/>
  <c r="J10482" i="10"/>
  <c r="J10483" i="10"/>
  <c r="J10484" i="10"/>
  <c r="J10485" i="10"/>
  <c r="J10486" i="10"/>
  <c r="J10487" i="10"/>
  <c r="J10488" i="10"/>
  <c r="J10489" i="10"/>
  <c r="J10490" i="10"/>
  <c r="J10491" i="10"/>
  <c r="J10492" i="10"/>
  <c r="J10493" i="10"/>
  <c r="J10494" i="10"/>
  <c r="J10495" i="10"/>
  <c r="J10496" i="10"/>
  <c r="J10497" i="10"/>
  <c r="J10498" i="10"/>
  <c r="J10499" i="10"/>
  <c r="J10500" i="10"/>
  <c r="J10501" i="10"/>
  <c r="J10502" i="10"/>
  <c r="J10503" i="10"/>
  <c r="J10504" i="10"/>
  <c r="J10505" i="10"/>
  <c r="J10506" i="10"/>
  <c r="J10507" i="10"/>
  <c r="J10508" i="10"/>
  <c r="J10509" i="10"/>
  <c r="J10510" i="10"/>
  <c r="J10511" i="10"/>
  <c r="J10512" i="10"/>
  <c r="J10513" i="10"/>
  <c r="J10514" i="10"/>
  <c r="J10515" i="10"/>
  <c r="J10516" i="10"/>
  <c r="J10517" i="10"/>
  <c r="J10518" i="10"/>
  <c r="J10519" i="10"/>
  <c r="J10520" i="10"/>
  <c r="J10521" i="10"/>
  <c r="J10522" i="10"/>
  <c r="J10523" i="10"/>
  <c r="J10524" i="10"/>
  <c r="J10525" i="10"/>
  <c r="J10526" i="10"/>
  <c r="J10527" i="10"/>
  <c r="J10528" i="10"/>
  <c r="J10529" i="10"/>
  <c r="J10530" i="10"/>
  <c r="J10531" i="10"/>
  <c r="J10532" i="10"/>
  <c r="J10533" i="10"/>
  <c r="J10534" i="10"/>
  <c r="J10535" i="10"/>
  <c r="J10536" i="10"/>
  <c r="J10537" i="10"/>
  <c r="J10538" i="10"/>
  <c r="J10539" i="10"/>
  <c r="J10540" i="10"/>
  <c r="J10541" i="10"/>
  <c r="J10542" i="10"/>
  <c r="J10543" i="10"/>
  <c r="J10544" i="10"/>
  <c r="J10545" i="10"/>
  <c r="J10546" i="10"/>
  <c r="J10547" i="10"/>
  <c r="J10548" i="10"/>
  <c r="J10549" i="10"/>
  <c r="J10550" i="10"/>
  <c r="J10551" i="10"/>
  <c r="J10552" i="10"/>
  <c r="J10553" i="10"/>
  <c r="J10554" i="10"/>
  <c r="J10555" i="10"/>
  <c r="J10556" i="10"/>
  <c r="J10557" i="10"/>
  <c r="J10558" i="10"/>
  <c r="J10559" i="10"/>
  <c r="J10560" i="10"/>
  <c r="J10561" i="10"/>
  <c r="J10562" i="10"/>
  <c r="J10563" i="10"/>
  <c r="J10564" i="10"/>
  <c r="J10565" i="10"/>
  <c r="J10566" i="10"/>
  <c r="J10567" i="10"/>
  <c r="J10568" i="10"/>
  <c r="J10569" i="10"/>
  <c r="J10570" i="10"/>
  <c r="J10571" i="10"/>
  <c r="J10572" i="10"/>
  <c r="J10573" i="10"/>
  <c r="J10574" i="10"/>
  <c r="J10575" i="10"/>
  <c r="J10576" i="10"/>
  <c r="J10577" i="10"/>
  <c r="J10578" i="10"/>
  <c r="J10579" i="10"/>
  <c r="J10580" i="10"/>
  <c r="J10581" i="10"/>
  <c r="J10582" i="10"/>
  <c r="J10583" i="10"/>
  <c r="J10584" i="10"/>
  <c r="J10585" i="10"/>
  <c r="J10586" i="10"/>
  <c r="J10587" i="10"/>
  <c r="J10588" i="10"/>
  <c r="J10589" i="10"/>
  <c r="J10590" i="10"/>
  <c r="J10591" i="10"/>
  <c r="J10592" i="10"/>
  <c r="J10593" i="10"/>
  <c r="J10594" i="10"/>
  <c r="J10595" i="10"/>
  <c r="J10596" i="10"/>
  <c r="J10597" i="10"/>
  <c r="J10598" i="10"/>
  <c r="J10599" i="10"/>
  <c r="J10600" i="10"/>
  <c r="J10601" i="10"/>
  <c r="J10602" i="10"/>
  <c r="J10603" i="10"/>
  <c r="J10604" i="10"/>
  <c r="J10605" i="10"/>
  <c r="J10606" i="10"/>
  <c r="J10607" i="10"/>
  <c r="J10608" i="10"/>
  <c r="J10609" i="10"/>
  <c r="J10610" i="10"/>
  <c r="J10611" i="10"/>
  <c r="J10612" i="10"/>
  <c r="J10613" i="10"/>
  <c r="J10614" i="10"/>
  <c r="J10615" i="10"/>
  <c r="J10616" i="10"/>
  <c r="J10617" i="10"/>
  <c r="J10618" i="10"/>
  <c r="J10619" i="10"/>
  <c r="J10620" i="10"/>
  <c r="J10621" i="10"/>
  <c r="J10622" i="10"/>
  <c r="J10623" i="10"/>
  <c r="J10624" i="10"/>
  <c r="J10625" i="10"/>
  <c r="J10626" i="10"/>
  <c r="J10627" i="10"/>
  <c r="J10628" i="10"/>
  <c r="J10629" i="10"/>
  <c r="J10630" i="10"/>
  <c r="J10631" i="10"/>
  <c r="J10632" i="10"/>
  <c r="J10633" i="10"/>
  <c r="J10634" i="10"/>
  <c r="J10635" i="10"/>
  <c r="J10636" i="10"/>
  <c r="J10637" i="10"/>
  <c r="J10638" i="10"/>
  <c r="J10639" i="10"/>
  <c r="J10640" i="10"/>
  <c r="J10641" i="10"/>
  <c r="J10642" i="10"/>
  <c r="J10643" i="10"/>
  <c r="J10644" i="10"/>
  <c r="J10645" i="10"/>
  <c r="J10646" i="10"/>
  <c r="J10647" i="10"/>
  <c r="J10648" i="10"/>
  <c r="J10649" i="10"/>
  <c r="J10650" i="10"/>
  <c r="J10651" i="10"/>
  <c r="J10652" i="10"/>
  <c r="J10653" i="10"/>
  <c r="J10654" i="10"/>
  <c r="J10655" i="10"/>
  <c r="J10656" i="10"/>
  <c r="J10657" i="10"/>
  <c r="J10658" i="10"/>
  <c r="J10659" i="10"/>
  <c r="J10660" i="10"/>
  <c r="J10661" i="10"/>
  <c r="J10662" i="10"/>
  <c r="J10663" i="10"/>
  <c r="J10664" i="10"/>
  <c r="J10665" i="10"/>
  <c r="J10666" i="10"/>
  <c r="J10667" i="10"/>
  <c r="J10668" i="10"/>
  <c r="J10669" i="10"/>
  <c r="J10670" i="10"/>
  <c r="J10671" i="10"/>
  <c r="J10672" i="10"/>
  <c r="J10673" i="10"/>
  <c r="J10674" i="10"/>
  <c r="J10675" i="10"/>
  <c r="J10676" i="10"/>
  <c r="J10677" i="10"/>
  <c r="J10678" i="10"/>
  <c r="J10679" i="10"/>
  <c r="J10680" i="10"/>
  <c r="J10681" i="10"/>
  <c r="J10682" i="10"/>
  <c r="J10683" i="10"/>
  <c r="J10684" i="10"/>
  <c r="J10685" i="10"/>
  <c r="J10686" i="10"/>
  <c r="J10687" i="10"/>
  <c r="J10688" i="10"/>
  <c r="J10689" i="10"/>
  <c r="J10690" i="10"/>
  <c r="J10691" i="10"/>
  <c r="J10692" i="10"/>
  <c r="J10693" i="10"/>
  <c r="J10694" i="10"/>
  <c r="J10695" i="10"/>
  <c r="J10696" i="10"/>
  <c r="J10697" i="10"/>
  <c r="J10698" i="10"/>
  <c r="J10699" i="10"/>
  <c r="J10700" i="10"/>
  <c r="J10701" i="10"/>
  <c r="J10702" i="10"/>
  <c r="J10703" i="10"/>
  <c r="J10704" i="10"/>
  <c r="J10705" i="10"/>
  <c r="J10706" i="10"/>
  <c r="J10707" i="10"/>
  <c r="J10708" i="10"/>
  <c r="J10709" i="10"/>
  <c r="J10710" i="10"/>
  <c r="J10711" i="10"/>
  <c r="J10712" i="10"/>
  <c r="J10713" i="10"/>
  <c r="J10714" i="10"/>
  <c r="J10715" i="10"/>
  <c r="J10716" i="10"/>
  <c r="J10717" i="10"/>
  <c r="J10718" i="10"/>
  <c r="J10719" i="10"/>
  <c r="J10720" i="10"/>
  <c r="J10721" i="10"/>
  <c r="J10722" i="10"/>
  <c r="J10723" i="10"/>
  <c r="J10724" i="10"/>
  <c r="J10725" i="10"/>
  <c r="J10726" i="10"/>
  <c r="J10727" i="10"/>
  <c r="J10728" i="10"/>
  <c r="J10729" i="10"/>
  <c r="J10730" i="10"/>
  <c r="J10731" i="10"/>
  <c r="J10732" i="10"/>
  <c r="J10733" i="10"/>
  <c r="J10734" i="10"/>
  <c r="J10735" i="10"/>
  <c r="J10736" i="10"/>
  <c r="J10737" i="10"/>
  <c r="J10738" i="10"/>
  <c r="J10739" i="10"/>
  <c r="J10740" i="10"/>
  <c r="J10741" i="10"/>
  <c r="J10742" i="10"/>
  <c r="J10743" i="10"/>
  <c r="J10744" i="10"/>
  <c r="J10745" i="10"/>
  <c r="J10746" i="10"/>
  <c r="J10747" i="10"/>
  <c r="J10748" i="10"/>
  <c r="J10749" i="10"/>
  <c r="J10750" i="10"/>
  <c r="J10751" i="10"/>
  <c r="J10752" i="10"/>
  <c r="J10753" i="10"/>
  <c r="J10754" i="10"/>
  <c r="J10755" i="10"/>
  <c r="J10756" i="10"/>
  <c r="J10757" i="10"/>
  <c r="J10758" i="10"/>
  <c r="J10759" i="10"/>
  <c r="J10760" i="10"/>
  <c r="J10761" i="10"/>
  <c r="J10762" i="10"/>
  <c r="J10763" i="10"/>
  <c r="J10764" i="10"/>
  <c r="J10765" i="10"/>
  <c r="J10766" i="10"/>
  <c r="J10767" i="10"/>
  <c r="J10768" i="10"/>
  <c r="J10769" i="10"/>
  <c r="J10770" i="10"/>
  <c r="J10771" i="10"/>
  <c r="J10772" i="10"/>
  <c r="J10773" i="10"/>
  <c r="J10774" i="10"/>
  <c r="J10775" i="10"/>
  <c r="J10776" i="10"/>
  <c r="J10777" i="10"/>
  <c r="J10778" i="10"/>
  <c r="J10779" i="10"/>
  <c r="J10780" i="10"/>
  <c r="J10781" i="10"/>
  <c r="J10782" i="10"/>
  <c r="J10783" i="10"/>
  <c r="J10784" i="10"/>
  <c r="J10785" i="10"/>
  <c r="J10786" i="10"/>
  <c r="J10787" i="10"/>
  <c r="J10788" i="10"/>
  <c r="J10789" i="10"/>
  <c r="J10790" i="10"/>
  <c r="J10791" i="10"/>
  <c r="J10792" i="10"/>
  <c r="J10793" i="10"/>
  <c r="J10794" i="10"/>
  <c r="J10795" i="10"/>
  <c r="J10796" i="10"/>
  <c r="J10797" i="10"/>
  <c r="J10798" i="10"/>
  <c r="J10799" i="10"/>
  <c r="J10800" i="10"/>
  <c r="J10801" i="10"/>
  <c r="J10802" i="10"/>
  <c r="J10803" i="10"/>
  <c r="J10804" i="10"/>
  <c r="J10805" i="10"/>
  <c r="J10806" i="10"/>
  <c r="J10807" i="10"/>
  <c r="J10808" i="10"/>
  <c r="J10809" i="10"/>
  <c r="J10810" i="10"/>
  <c r="J10811" i="10"/>
  <c r="J10812" i="10"/>
  <c r="J10813" i="10"/>
  <c r="J10814" i="10"/>
  <c r="J10815" i="10"/>
  <c r="J10816" i="10"/>
  <c r="J10817" i="10"/>
  <c r="J10818" i="10"/>
  <c r="J10819" i="10"/>
  <c r="J10820" i="10"/>
  <c r="J10821" i="10"/>
  <c r="J10822" i="10"/>
  <c r="J10823" i="10"/>
  <c r="J10824" i="10"/>
  <c r="J10825" i="10"/>
  <c r="J10826" i="10"/>
  <c r="J10827" i="10"/>
  <c r="J10828" i="10"/>
  <c r="J10829" i="10"/>
  <c r="J10830" i="10"/>
  <c r="J10831" i="10"/>
  <c r="J10832" i="10"/>
  <c r="J10833" i="10"/>
  <c r="J10834" i="10"/>
  <c r="J10835" i="10"/>
  <c r="J10836" i="10"/>
  <c r="J10837" i="10"/>
  <c r="J10838" i="10"/>
  <c r="J10839" i="10"/>
  <c r="J10840" i="10"/>
  <c r="J10841" i="10"/>
  <c r="J10842" i="10"/>
  <c r="J10843" i="10"/>
  <c r="J10844" i="10"/>
  <c r="J10845" i="10"/>
  <c r="J10846" i="10"/>
  <c r="J10847" i="10"/>
  <c r="J10848" i="10"/>
  <c r="J10849" i="10"/>
  <c r="J10850" i="10"/>
  <c r="J10851" i="10"/>
  <c r="J10852" i="10"/>
  <c r="J10853" i="10"/>
  <c r="J10854" i="10"/>
  <c r="J10855" i="10"/>
  <c r="J10856" i="10"/>
  <c r="J10857" i="10"/>
  <c r="J10858" i="10"/>
  <c r="J10859" i="10"/>
  <c r="J10860" i="10"/>
  <c r="J10861" i="10"/>
  <c r="J10862" i="10"/>
  <c r="J10863" i="10"/>
  <c r="J10864" i="10"/>
  <c r="J10865" i="10"/>
  <c r="J10866" i="10"/>
  <c r="J10867" i="10"/>
  <c r="J10868" i="10"/>
  <c r="J10869" i="10"/>
  <c r="J10870" i="10"/>
  <c r="J10871" i="10"/>
  <c r="J10872" i="10"/>
  <c r="J10873" i="10"/>
  <c r="J10874" i="10"/>
  <c r="J10875" i="10"/>
  <c r="J10876" i="10"/>
  <c r="J10877" i="10"/>
  <c r="J10878" i="10"/>
  <c r="J10879" i="10"/>
  <c r="J10880" i="10"/>
  <c r="J10881" i="10"/>
  <c r="J10882" i="10"/>
  <c r="J10883" i="10"/>
  <c r="J10884" i="10"/>
  <c r="J10885" i="10"/>
  <c r="J10886" i="10"/>
  <c r="J10887" i="10"/>
  <c r="J10888" i="10"/>
  <c r="J10889" i="10"/>
  <c r="J10890" i="10"/>
  <c r="J10891" i="10"/>
  <c r="J10892" i="10"/>
  <c r="J10893" i="10"/>
  <c r="J10894" i="10"/>
  <c r="J10895" i="10"/>
  <c r="J10896" i="10"/>
  <c r="J10897" i="10"/>
  <c r="J10898" i="10"/>
  <c r="J10899" i="10"/>
  <c r="J10900" i="10"/>
  <c r="J10901" i="10"/>
  <c r="J10902" i="10"/>
  <c r="J10903" i="10"/>
  <c r="J10904" i="10"/>
  <c r="J10905" i="10"/>
  <c r="J10906" i="10"/>
  <c r="J10907" i="10"/>
  <c r="J10908" i="10"/>
  <c r="J10909" i="10"/>
  <c r="J10910" i="10"/>
  <c r="J10911" i="10"/>
  <c r="J10912" i="10"/>
  <c r="J10913" i="10"/>
  <c r="J10914" i="10"/>
  <c r="J10915" i="10"/>
  <c r="J10916" i="10"/>
  <c r="J10917" i="10"/>
  <c r="J10918" i="10"/>
  <c r="J10919" i="10"/>
  <c r="J10920" i="10"/>
  <c r="J10921" i="10"/>
  <c r="J10922" i="10"/>
  <c r="J10923" i="10"/>
  <c r="J10924" i="10"/>
  <c r="J10925" i="10"/>
  <c r="J10926" i="10"/>
  <c r="J10927" i="10"/>
  <c r="J10928" i="10"/>
  <c r="J10929" i="10"/>
  <c r="J10930" i="10"/>
  <c r="J10931" i="10"/>
  <c r="J10932" i="10"/>
  <c r="J10933" i="10"/>
  <c r="J10934" i="10"/>
  <c r="J10935" i="10"/>
  <c r="J10936" i="10"/>
  <c r="J10937" i="10"/>
  <c r="J10938" i="10"/>
  <c r="J10939" i="10"/>
  <c r="J10940" i="10"/>
  <c r="J10941" i="10"/>
  <c r="J10942" i="10"/>
  <c r="J10943" i="10"/>
  <c r="J10944" i="10"/>
  <c r="J10945" i="10"/>
  <c r="J10946" i="10"/>
  <c r="J10947" i="10"/>
  <c r="J10948" i="10"/>
  <c r="J10949" i="10"/>
  <c r="J10950" i="10"/>
  <c r="J10951" i="10"/>
  <c r="J10952" i="10"/>
  <c r="J10953" i="10"/>
  <c r="J10954" i="10"/>
  <c r="J10955" i="10"/>
  <c r="J10956" i="10"/>
  <c r="J10957" i="10"/>
  <c r="J10958" i="10"/>
  <c r="J10959" i="10"/>
  <c r="J10960" i="10"/>
  <c r="J10961" i="10"/>
  <c r="J10962" i="10"/>
  <c r="J10963" i="10"/>
  <c r="J10964" i="10"/>
  <c r="J10965" i="10"/>
  <c r="J10966" i="10"/>
  <c r="J10967" i="10"/>
  <c r="J10968" i="10"/>
  <c r="J10969" i="10"/>
  <c r="J10970" i="10"/>
  <c r="J10971" i="10"/>
  <c r="J10972" i="10"/>
  <c r="J10973" i="10"/>
  <c r="J10974" i="10"/>
  <c r="J10975" i="10"/>
  <c r="J10976" i="10"/>
  <c r="J10977" i="10"/>
  <c r="J10978" i="10"/>
  <c r="J10979" i="10"/>
  <c r="J10980" i="10"/>
  <c r="J10981" i="10"/>
  <c r="J10982" i="10"/>
  <c r="J10983" i="10"/>
  <c r="J10984" i="10"/>
  <c r="J10985" i="10"/>
  <c r="J10986" i="10"/>
  <c r="J10987" i="10"/>
  <c r="J10988" i="10"/>
  <c r="J10989" i="10"/>
  <c r="J10990" i="10"/>
  <c r="J10991" i="10"/>
  <c r="J10992" i="10"/>
  <c r="J10993" i="10"/>
  <c r="J10994" i="10"/>
  <c r="J10995" i="10"/>
  <c r="J10996" i="10"/>
  <c r="J10997" i="10"/>
  <c r="J10998" i="10"/>
  <c r="J10999" i="10"/>
  <c r="J11000" i="10"/>
  <c r="J11001" i="10"/>
  <c r="J11002" i="10"/>
  <c r="J11003" i="10"/>
  <c r="J11004" i="10"/>
  <c r="J11005" i="10"/>
  <c r="J11006" i="10"/>
  <c r="J11007" i="10"/>
  <c r="J11008" i="10"/>
  <c r="J11009" i="10"/>
  <c r="J11010" i="10"/>
  <c r="J11011" i="10"/>
  <c r="J11012" i="10"/>
  <c r="J11013" i="10"/>
  <c r="J11014" i="10"/>
  <c r="J11015" i="10"/>
  <c r="J11016" i="10"/>
  <c r="J11017" i="10"/>
  <c r="J11018" i="10"/>
  <c r="J11019" i="10"/>
  <c r="J11020" i="10"/>
  <c r="J11021" i="10"/>
  <c r="J11022" i="10"/>
  <c r="J11023" i="10"/>
  <c r="J11024" i="10"/>
  <c r="J11025" i="10"/>
  <c r="J11026" i="10"/>
  <c r="J11027" i="10"/>
  <c r="J11028" i="10"/>
  <c r="J11029" i="10"/>
  <c r="J11030" i="10"/>
  <c r="J11031" i="10"/>
  <c r="J11032" i="10"/>
  <c r="J11033" i="10"/>
  <c r="J11034" i="10"/>
  <c r="J11035" i="10"/>
  <c r="J11036" i="10"/>
  <c r="J11037" i="10"/>
  <c r="J11038" i="10"/>
  <c r="J11039" i="10"/>
  <c r="J11040" i="10"/>
  <c r="J11041" i="10"/>
  <c r="J11042" i="10"/>
  <c r="J11043" i="10"/>
  <c r="J11044" i="10"/>
  <c r="J11045" i="10"/>
  <c r="J11046" i="10"/>
  <c r="J11047" i="10"/>
  <c r="J11048" i="10"/>
  <c r="J11049" i="10"/>
  <c r="J11050" i="10"/>
  <c r="J11051" i="10"/>
  <c r="J11052" i="10"/>
  <c r="J11053" i="10"/>
  <c r="J11054" i="10"/>
  <c r="J11055" i="10"/>
  <c r="J11056" i="10"/>
  <c r="J11057" i="10"/>
  <c r="J11058" i="10"/>
  <c r="J11059" i="10"/>
  <c r="J11060" i="10"/>
  <c r="J11061" i="10"/>
  <c r="J11062" i="10"/>
  <c r="J11063" i="10"/>
  <c r="J11064" i="10"/>
  <c r="J11065" i="10"/>
  <c r="J11066" i="10"/>
  <c r="J11067" i="10"/>
  <c r="J11068" i="10"/>
  <c r="J11069" i="10"/>
  <c r="J11070" i="10"/>
  <c r="J11071" i="10"/>
  <c r="J11072" i="10"/>
  <c r="J11073" i="10"/>
  <c r="J11074" i="10"/>
  <c r="J11075" i="10"/>
  <c r="J11076" i="10"/>
  <c r="J11077" i="10"/>
  <c r="J11078" i="10"/>
  <c r="J11079" i="10"/>
  <c r="J11080" i="10"/>
  <c r="J11081" i="10"/>
  <c r="J11082" i="10"/>
  <c r="J11083" i="10"/>
  <c r="J11084" i="10"/>
  <c r="J11085" i="10"/>
  <c r="J11086" i="10"/>
  <c r="J11087" i="10"/>
  <c r="J11088" i="10"/>
  <c r="J11089" i="10"/>
  <c r="J11090" i="10"/>
  <c r="J11091" i="10"/>
  <c r="J11092" i="10"/>
  <c r="J11093" i="10"/>
  <c r="J11094" i="10"/>
  <c r="J11095" i="10"/>
  <c r="J11096" i="10"/>
  <c r="J11097" i="10"/>
  <c r="J11098" i="10"/>
  <c r="J11099" i="10"/>
  <c r="J11100" i="10"/>
  <c r="J11101" i="10"/>
  <c r="J11102" i="10"/>
  <c r="J11103" i="10"/>
  <c r="J11104" i="10"/>
  <c r="J11105" i="10"/>
  <c r="J11106" i="10"/>
  <c r="J11107" i="10"/>
  <c r="J11108" i="10"/>
  <c r="J11109" i="10"/>
  <c r="J11110" i="10"/>
  <c r="J11111" i="10"/>
  <c r="J11112" i="10"/>
  <c r="J11113" i="10"/>
  <c r="J11114" i="10"/>
  <c r="J11115" i="10"/>
  <c r="J11116" i="10"/>
  <c r="J11117" i="10"/>
  <c r="J11118" i="10"/>
  <c r="J11119" i="10"/>
  <c r="J11120" i="10"/>
  <c r="J11121" i="10"/>
  <c r="J11122" i="10"/>
  <c r="J11123" i="10"/>
  <c r="J11124" i="10"/>
  <c r="J11125" i="10"/>
  <c r="J11126" i="10"/>
  <c r="J11127" i="10"/>
  <c r="J11128" i="10"/>
  <c r="J11129" i="10"/>
  <c r="J11130" i="10"/>
  <c r="J11131" i="10"/>
  <c r="J11132" i="10"/>
  <c r="J11133" i="10"/>
  <c r="J11134" i="10"/>
  <c r="J11135" i="10"/>
  <c r="J11136" i="10"/>
  <c r="J11137" i="10"/>
  <c r="J11138" i="10"/>
  <c r="J11139" i="10"/>
  <c r="J11140" i="10"/>
  <c r="J11141" i="10"/>
  <c r="J11142" i="10"/>
  <c r="J11143" i="10"/>
  <c r="J11144" i="10"/>
  <c r="J11145" i="10"/>
  <c r="J11146" i="10"/>
  <c r="J11147" i="10"/>
  <c r="J11148" i="10"/>
  <c r="J11149" i="10"/>
  <c r="J11150" i="10"/>
  <c r="J11151" i="10"/>
  <c r="J11152" i="10"/>
  <c r="J11153" i="10"/>
  <c r="J11154" i="10"/>
  <c r="J11155" i="10"/>
  <c r="J11156" i="10"/>
  <c r="J11157" i="10"/>
  <c r="J11158" i="10"/>
  <c r="J11159" i="10"/>
  <c r="J11160" i="10"/>
  <c r="J11161" i="10"/>
  <c r="J11162" i="10"/>
  <c r="J11163" i="10"/>
  <c r="J11164" i="10"/>
  <c r="J11165" i="10"/>
  <c r="J11166" i="10"/>
  <c r="J11167" i="10"/>
  <c r="J11168" i="10"/>
  <c r="J11169" i="10"/>
  <c r="J11170" i="10"/>
  <c r="J11171" i="10"/>
  <c r="J11172" i="10"/>
  <c r="J11173" i="10"/>
  <c r="J11174" i="10"/>
  <c r="J11175" i="10"/>
  <c r="J11176" i="10"/>
  <c r="J11177" i="10"/>
  <c r="J11178" i="10"/>
  <c r="J11179" i="10"/>
  <c r="J11180" i="10"/>
  <c r="J11181" i="10"/>
  <c r="J11182" i="10"/>
  <c r="J11183" i="10"/>
  <c r="J11184" i="10"/>
  <c r="J11185" i="10"/>
  <c r="J11186" i="10"/>
  <c r="J11187" i="10"/>
  <c r="J11188" i="10"/>
  <c r="J11189" i="10"/>
  <c r="J11190" i="10"/>
  <c r="J11191" i="10"/>
  <c r="J11192" i="10"/>
  <c r="J11193" i="10"/>
  <c r="J11194" i="10"/>
  <c r="J11195" i="10"/>
  <c r="J11196" i="10"/>
  <c r="J11197" i="10"/>
  <c r="J11198" i="10"/>
  <c r="J11199" i="10"/>
  <c r="J11200" i="10"/>
  <c r="J11201" i="10"/>
  <c r="J11202" i="10"/>
  <c r="J11203" i="10"/>
  <c r="J11204" i="10"/>
  <c r="J11205" i="10"/>
  <c r="J11206" i="10"/>
  <c r="J11207" i="10"/>
  <c r="J11208" i="10"/>
  <c r="J11209" i="10"/>
  <c r="J11210" i="10"/>
  <c r="J11211" i="10"/>
  <c r="J11212" i="10"/>
  <c r="J11213" i="10"/>
  <c r="J11214" i="10"/>
  <c r="J11215" i="10"/>
  <c r="J11216" i="10"/>
  <c r="J11217" i="10"/>
  <c r="J11218" i="10"/>
  <c r="J11219" i="10"/>
  <c r="J11220" i="10"/>
  <c r="J11221" i="10"/>
  <c r="J11222" i="10"/>
  <c r="J11223" i="10"/>
  <c r="J11224" i="10"/>
  <c r="J11225" i="10"/>
  <c r="J11226" i="10"/>
  <c r="J11227" i="10"/>
  <c r="J11228" i="10"/>
  <c r="J11229" i="10"/>
  <c r="J11230" i="10"/>
  <c r="J11231" i="10"/>
  <c r="J11232" i="10"/>
  <c r="J11233" i="10"/>
  <c r="J11234" i="10"/>
  <c r="J11235" i="10"/>
  <c r="J11236" i="10"/>
  <c r="J11237" i="10"/>
  <c r="J11238" i="10"/>
  <c r="J11239" i="10"/>
  <c r="J11240" i="10"/>
  <c r="J11241" i="10"/>
  <c r="J11242" i="10"/>
  <c r="J11243" i="10"/>
  <c r="J11244" i="10"/>
  <c r="J11245" i="10"/>
  <c r="J11246" i="10"/>
  <c r="J11247" i="10"/>
  <c r="J11248" i="10"/>
  <c r="J11249" i="10"/>
  <c r="J11250" i="10"/>
  <c r="J11251" i="10"/>
  <c r="J11252" i="10"/>
  <c r="J11253" i="10"/>
  <c r="J11254" i="10"/>
  <c r="J11255" i="10"/>
  <c r="J11256" i="10"/>
  <c r="J11257" i="10"/>
  <c r="J11258" i="10"/>
  <c r="J11259" i="10"/>
  <c r="J11260" i="10"/>
  <c r="J11261" i="10"/>
  <c r="J11262" i="10"/>
  <c r="J11263" i="10"/>
  <c r="J11264" i="10"/>
  <c r="J11265" i="10"/>
  <c r="J11266" i="10"/>
  <c r="J11267" i="10"/>
  <c r="J11268" i="10"/>
  <c r="J11269" i="10"/>
  <c r="J11270" i="10"/>
  <c r="J11271" i="10"/>
  <c r="J11272" i="10"/>
  <c r="J11273" i="10"/>
  <c r="J11274" i="10"/>
  <c r="J11275" i="10"/>
  <c r="J11276" i="10"/>
  <c r="J11277" i="10"/>
  <c r="J11278" i="10"/>
  <c r="J11279" i="10"/>
  <c r="J11280" i="10"/>
  <c r="J11281" i="10"/>
  <c r="J11282" i="10"/>
  <c r="J11283" i="10"/>
  <c r="J11284" i="10"/>
  <c r="J11285" i="10"/>
  <c r="J11286" i="10"/>
  <c r="J11287" i="10"/>
  <c r="J11288" i="10"/>
  <c r="J11289" i="10"/>
  <c r="J11290" i="10"/>
  <c r="J11291" i="10"/>
  <c r="J11292" i="10"/>
  <c r="J11293" i="10"/>
  <c r="J11294" i="10"/>
  <c r="J11295" i="10"/>
  <c r="J11296" i="10"/>
  <c r="J11297" i="10"/>
  <c r="J11298" i="10"/>
  <c r="J11299" i="10"/>
  <c r="J11300" i="10"/>
  <c r="J11301" i="10"/>
  <c r="J11302" i="10"/>
  <c r="J11303" i="10"/>
  <c r="J11304" i="10"/>
  <c r="J11305" i="10"/>
  <c r="J11306" i="10"/>
  <c r="J11307" i="10"/>
  <c r="J11308" i="10"/>
  <c r="J11309" i="10"/>
  <c r="J11310" i="10"/>
  <c r="J11311" i="10"/>
  <c r="J11312" i="10"/>
  <c r="J11313" i="10"/>
  <c r="J11314" i="10"/>
  <c r="J11315" i="10"/>
  <c r="J11316" i="10"/>
  <c r="J11317" i="10"/>
  <c r="J11318" i="10"/>
  <c r="J11319" i="10"/>
  <c r="J11320" i="10"/>
  <c r="J11321" i="10"/>
  <c r="J11322" i="10"/>
  <c r="J11323" i="10"/>
  <c r="J11324" i="10"/>
  <c r="J11325" i="10"/>
  <c r="J11326" i="10"/>
  <c r="J11327" i="10"/>
  <c r="J11328" i="10"/>
  <c r="J11329" i="10"/>
  <c r="J11330" i="10"/>
  <c r="J11331" i="10"/>
  <c r="J11332" i="10"/>
  <c r="J11333" i="10"/>
  <c r="J11334" i="10"/>
  <c r="J11335" i="10"/>
  <c r="J11336" i="10"/>
  <c r="J11337" i="10"/>
  <c r="J11338" i="10"/>
  <c r="J11339" i="10"/>
  <c r="J11340" i="10"/>
  <c r="J11341" i="10"/>
  <c r="J11342" i="10"/>
  <c r="J11343" i="10"/>
  <c r="J11344" i="10"/>
  <c r="J11345" i="10"/>
  <c r="J11346" i="10"/>
  <c r="J11347" i="10"/>
  <c r="J11348" i="10"/>
  <c r="J11349" i="10"/>
  <c r="J11350" i="10"/>
  <c r="J11351" i="10"/>
  <c r="J11352" i="10"/>
  <c r="J11353" i="10"/>
  <c r="J11354" i="10"/>
  <c r="J11355" i="10"/>
  <c r="J11356" i="10"/>
  <c r="J11357" i="10"/>
  <c r="J11358" i="10"/>
  <c r="J11359" i="10"/>
  <c r="J11360" i="10"/>
  <c r="J11361" i="10"/>
  <c r="J11362" i="10"/>
  <c r="J11363" i="10"/>
  <c r="J11364" i="10"/>
  <c r="J11365" i="10"/>
  <c r="J11366" i="10"/>
  <c r="J11367" i="10"/>
  <c r="J11368" i="10"/>
  <c r="J11369" i="10"/>
  <c r="J11370" i="10"/>
  <c r="J11371" i="10"/>
  <c r="J11372" i="10"/>
  <c r="J11373" i="10"/>
  <c r="J11374" i="10"/>
  <c r="J11375" i="10"/>
  <c r="J11376" i="10"/>
  <c r="J11377" i="10"/>
  <c r="J11378" i="10"/>
  <c r="J11379" i="10"/>
  <c r="J11380" i="10"/>
  <c r="J11381" i="10"/>
  <c r="J11382" i="10"/>
  <c r="J11383" i="10"/>
  <c r="J11384" i="10"/>
  <c r="J11385" i="10"/>
  <c r="J11386" i="10"/>
  <c r="J11387" i="10"/>
  <c r="J11388" i="10"/>
  <c r="J11389" i="10"/>
  <c r="J11390" i="10"/>
  <c r="J11391" i="10"/>
  <c r="J11392" i="10"/>
  <c r="J11393" i="10"/>
  <c r="J11394" i="10"/>
  <c r="J11395" i="10"/>
  <c r="J11396" i="10"/>
  <c r="J11397" i="10"/>
  <c r="J11398" i="10"/>
  <c r="J11399" i="10"/>
  <c r="J11400" i="10"/>
  <c r="J11401" i="10"/>
  <c r="J11402" i="10"/>
  <c r="J11403" i="10"/>
  <c r="J11404" i="10"/>
  <c r="J11405" i="10"/>
  <c r="J11406" i="10"/>
  <c r="J11407" i="10"/>
  <c r="J11408" i="10"/>
  <c r="J11409" i="10"/>
  <c r="J11410" i="10"/>
  <c r="J11411" i="10"/>
  <c r="J11412" i="10"/>
  <c r="J11413" i="10"/>
  <c r="J11414" i="10"/>
  <c r="J11415" i="10"/>
  <c r="J11416" i="10"/>
  <c r="J11417" i="10"/>
  <c r="J11418" i="10"/>
  <c r="J11419" i="10"/>
  <c r="J11420" i="10"/>
  <c r="J11421" i="10"/>
  <c r="J11422" i="10"/>
  <c r="J11423" i="10"/>
  <c r="J11424" i="10"/>
  <c r="J11425" i="10"/>
  <c r="J11426" i="10"/>
  <c r="J11427" i="10"/>
  <c r="J11428" i="10"/>
  <c r="J11429" i="10"/>
  <c r="J11430" i="10"/>
  <c r="J11431" i="10"/>
  <c r="J11432" i="10"/>
  <c r="J11433" i="10"/>
  <c r="J11434" i="10"/>
  <c r="J11435" i="10"/>
  <c r="J11436" i="10"/>
  <c r="J11437" i="10"/>
  <c r="J11438" i="10"/>
  <c r="J11439" i="10"/>
  <c r="J11440" i="10"/>
  <c r="J11441" i="10"/>
  <c r="J11442" i="10"/>
  <c r="J11443" i="10"/>
  <c r="J11444" i="10"/>
  <c r="J11445" i="10"/>
  <c r="J11446" i="10"/>
  <c r="J11447" i="10"/>
  <c r="J11448" i="10"/>
  <c r="J11449" i="10"/>
  <c r="J11450" i="10"/>
  <c r="J11451" i="10"/>
  <c r="J11452" i="10"/>
  <c r="J11453" i="10"/>
  <c r="J11454" i="10"/>
  <c r="J11455" i="10"/>
  <c r="J11456" i="10"/>
  <c r="J11457" i="10"/>
  <c r="J11458" i="10"/>
  <c r="J11459" i="10"/>
  <c r="J11460" i="10"/>
  <c r="J11461" i="10"/>
  <c r="J11462" i="10"/>
  <c r="J11463" i="10"/>
  <c r="J11464" i="10"/>
  <c r="J11465" i="10"/>
  <c r="J11466" i="10"/>
  <c r="J11467" i="10"/>
  <c r="J11468" i="10"/>
  <c r="J11469" i="10"/>
  <c r="J11470" i="10"/>
  <c r="J11471" i="10"/>
  <c r="J11472" i="10"/>
  <c r="J11473" i="10"/>
  <c r="J11474" i="10"/>
  <c r="J11475" i="10"/>
  <c r="J11476" i="10"/>
  <c r="J11477" i="10"/>
  <c r="J11478" i="10"/>
  <c r="J11479" i="10"/>
  <c r="J11480" i="10"/>
  <c r="J11481" i="10"/>
  <c r="J11482" i="10"/>
  <c r="J11483" i="10"/>
  <c r="J11484" i="10"/>
  <c r="J11485" i="10"/>
  <c r="J11486" i="10"/>
  <c r="J11487" i="10"/>
  <c r="J11488" i="10"/>
  <c r="J11489" i="10"/>
  <c r="J11490" i="10"/>
  <c r="J11491" i="10"/>
  <c r="J11492" i="10"/>
  <c r="J11493" i="10"/>
  <c r="J11494" i="10"/>
  <c r="J11495" i="10"/>
  <c r="J11496" i="10"/>
  <c r="J11497" i="10"/>
  <c r="J11498" i="10"/>
  <c r="J11499" i="10"/>
  <c r="J11500" i="10"/>
  <c r="J11501" i="10"/>
  <c r="J11502" i="10"/>
  <c r="J11503" i="10"/>
  <c r="J11504" i="10"/>
  <c r="J11505" i="10"/>
  <c r="J11506" i="10"/>
  <c r="J11507" i="10"/>
  <c r="J11508" i="10"/>
  <c r="J11509" i="10"/>
  <c r="J11510" i="10"/>
  <c r="J11511" i="10"/>
  <c r="J11512" i="10"/>
  <c r="J11513" i="10"/>
  <c r="J11514" i="10"/>
  <c r="J11515" i="10"/>
  <c r="J11516" i="10"/>
  <c r="J11517" i="10"/>
  <c r="J11518" i="10"/>
  <c r="J11519" i="10"/>
  <c r="J11520" i="10"/>
  <c r="J11521" i="10"/>
  <c r="J11522" i="10"/>
  <c r="J11523" i="10"/>
  <c r="J11524" i="10"/>
  <c r="J11525" i="10"/>
  <c r="J11526" i="10"/>
  <c r="J11527" i="10"/>
  <c r="J11528" i="10"/>
  <c r="J11529" i="10"/>
  <c r="J11530" i="10"/>
  <c r="J11531" i="10"/>
  <c r="J11532" i="10"/>
  <c r="J11533" i="10"/>
  <c r="J11534" i="10"/>
  <c r="J11535" i="10"/>
  <c r="J11536" i="10"/>
  <c r="J11537" i="10"/>
  <c r="J11538" i="10"/>
  <c r="J11539" i="10"/>
  <c r="J11540" i="10"/>
  <c r="J11541" i="10"/>
  <c r="J11542" i="10"/>
  <c r="J11543" i="10"/>
  <c r="J11544" i="10"/>
  <c r="J11545" i="10"/>
  <c r="J11546" i="10"/>
  <c r="J11547" i="10"/>
  <c r="J11548" i="10"/>
  <c r="J11549" i="10"/>
  <c r="J11550" i="10"/>
  <c r="J11551" i="10"/>
  <c r="J11552" i="10"/>
  <c r="J11553" i="10"/>
  <c r="J11554" i="10"/>
  <c r="J11555" i="10"/>
  <c r="J11556" i="10"/>
  <c r="J11557" i="10"/>
  <c r="J11558" i="10"/>
  <c r="J11559" i="10"/>
  <c r="J11560" i="10"/>
  <c r="J11561" i="10"/>
  <c r="J11562" i="10"/>
  <c r="J11563" i="10"/>
  <c r="J11564" i="10"/>
  <c r="J11565" i="10"/>
  <c r="J11566" i="10"/>
  <c r="J11567" i="10"/>
  <c r="J11568" i="10"/>
  <c r="J11569" i="10"/>
  <c r="J11570" i="10"/>
  <c r="J11571" i="10"/>
  <c r="J11572" i="10"/>
  <c r="J11573" i="10"/>
  <c r="J11574" i="10"/>
  <c r="J11575" i="10"/>
  <c r="J11576" i="10"/>
  <c r="J11577" i="10"/>
  <c r="J11578" i="10"/>
  <c r="J11579" i="10"/>
  <c r="J11580" i="10"/>
  <c r="J11581" i="10"/>
  <c r="J11582" i="10"/>
  <c r="J11583" i="10"/>
  <c r="J11584" i="10"/>
  <c r="J11585" i="10"/>
  <c r="J11586" i="10"/>
  <c r="J11587" i="10"/>
  <c r="J11588" i="10"/>
  <c r="J11589" i="10"/>
  <c r="J11590" i="10"/>
  <c r="J11591" i="10"/>
  <c r="J11592" i="10"/>
  <c r="J11593" i="10"/>
  <c r="J11594" i="10"/>
  <c r="J11595" i="10"/>
  <c r="J11596" i="10"/>
  <c r="J11597" i="10"/>
  <c r="J11598" i="10"/>
  <c r="J11599" i="10"/>
  <c r="J11600" i="10"/>
  <c r="J11601" i="10"/>
  <c r="J11602" i="10"/>
  <c r="J11603" i="10"/>
  <c r="J11604" i="10"/>
  <c r="J11605" i="10"/>
  <c r="J11606" i="10"/>
  <c r="J11607" i="10"/>
  <c r="J11608" i="10"/>
  <c r="J11609" i="10"/>
  <c r="J11610" i="10"/>
  <c r="J11611" i="10"/>
  <c r="J11612" i="10"/>
  <c r="J11613" i="10"/>
  <c r="J11614" i="10"/>
  <c r="J11615" i="10"/>
  <c r="J11616" i="10"/>
  <c r="J11617" i="10"/>
  <c r="J11618" i="10"/>
  <c r="J11619" i="10"/>
  <c r="J11620" i="10"/>
  <c r="J11621" i="10"/>
  <c r="J11622" i="10"/>
  <c r="J11623" i="10"/>
  <c r="J11624" i="10"/>
  <c r="J11625" i="10"/>
  <c r="J11626" i="10"/>
  <c r="J11627" i="10"/>
  <c r="J11628" i="10"/>
  <c r="J11629" i="10"/>
  <c r="J11630" i="10"/>
  <c r="J11631" i="10"/>
  <c r="J11632" i="10"/>
  <c r="J11633" i="10"/>
  <c r="J11634" i="10"/>
  <c r="J11635" i="10"/>
  <c r="J11636" i="10"/>
  <c r="J11637" i="10"/>
  <c r="J11638" i="10"/>
  <c r="J11639" i="10"/>
  <c r="J11640" i="10"/>
  <c r="J11641" i="10"/>
  <c r="J11642" i="10"/>
  <c r="J11643" i="10"/>
  <c r="J11644" i="10"/>
  <c r="J11645" i="10"/>
  <c r="J11646" i="10"/>
  <c r="J11647" i="10"/>
  <c r="J11648" i="10"/>
  <c r="J11649" i="10"/>
  <c r="J11650" i="10"/>
  <c r="J11651" i="10"/>
  <c r="J11652" i="10"/>
  <c r="J11653" i="10"/>
  <c r="J11654" i="10"/>
  <c r="J11655" i="10"/>
  <c r="J11656" i="10"/>
  <c r="J11657" i="10"/>
  <c r="J11658" i="10"/>
  <c r="J11659" i="10"/>
  <c r="J11660" i="10"/>
  <c r="J11661" i="10"/>
  <c r="J11662" i="10"/>
  <c r="J11663" i="10"/>
  <c r="J11664" i="10"/>
  <c r="J11665" i="10"/>
  <c r="J11666" i="10"/>
  <c r="J11667" i="10"/>
  <c r="J11668" i="10"/>
  <c r="J11669" i="10"/>
  <c r="J11670" i="10"/>
  <c r="J11671" i="10"/>
  <c r="J11672" i="10"/>
  <c r="J11673" i="10"/>
  <c r="J11674" i="10"/>
  <c r="J11675" i="10"/>
  <c r="J11676" i="10"/>
  <c r="J11677" i="10"/>
  <c r="J11678" i="10"/>
  <c r="J11679" i="10"/>
  <c r="J11680" i="10"/>
  <c r="J11681" i="10"/>
  <c r="J11682" i="10"/>
  <c r="J11683" i="10"/>
  <c r="J11684" i="10"/>
  <c r="J11685" i="10"/>
  <c r="J11686" i="10"/>
  <c r="J11687" i="10"/>
  <c r="J11688" i="10"/>
  <c r="J11689" i="10"/>
  <c r="J11690" i="10"/>
  <c r="J11691" i="10"/>
  <c r="J11692" i="10"/>
  <c r="J11693" i="10"/>
  <c r="J11694" i="10"/>
  <c r="J11695" i="10"/>
  <c r="J11696" i="10"/>
  <c r="J11697" i="10"/>
  <c r="J11698" i="10"/>
  <c r="J11699" i="10"/>
  <c r="J11700" i="10"/>
  <c r="J11701" i="10"/>
  <c r="J11702" i="10"/>
  <c r="J11703" i="10"/>
  <c r="J11704" i="10"/>
  <c r="J11705" i="10"/>
  <c r="J11706" i="10"/>
  <c r="J11707" i="10"/>
  <c r="J11708" i="10"/>
  <c r="J11709" i="10"/>
  <c r="J11710" i="10"/>
  <c r="J11711" i="10"/>
  <c r="J11712" i="10"/>
  <c r="J11713" i="10"/>
  <c r="J11714" i="10"/>
  <c r="J11715" i="10"/>
  <c r="J11716" i="10"/>
  <c r="J11717" i="10"/>
  <c r="J11718" i="10"/>
  <c r="J11719" i="10"/>
  <c r="J11720" i="10"/>
  <c r="J11721" i="10"/>
  <c r="J11722" i="10"/>
  <c r="J11723" i="10"/>
  <c r="J11724" i="10"/>
  <c r="J11725" i="10"/>
  <c r="J11726" i="10"/>
  <c r="J11727" i="10"/>
  <c r="J11728" i="10"/>
  <c r="J11729" i="10"/>
  <c r="J11730" i="10"/>
  <c r="J11731" i="10"/>
  <c r="J11732" i="10"/>
  <c r="J11733" i="10"/>
  <c r="J11734" i="10"/>
  <c r="J11735" i="10"/>
  <c r="J11736" i="10"/>
  <c r="J11737" i="10"/>
  <c r="J11738" i="10"/>
  <c r="J11739" i="10"/>
  <c r="J11740" i="10"/>
  <c r="J11741" i="10"/>
  <c r="J11742" i="10"/>
  <c r="J11743" i="10"/>
  <c r="J11744" i="10"/>
  <c r="J11745" i="10"/>
  <c r="J11746" i="10"/>
  <c r="J11747" i="10"/>
  <c r="J11748" i="10"/>
  <c r="J11749" i="10"/>
  <c r="J11750" i="10"/>
  <c r="J11751" i="10"/>
  <c r="J11752" i="10"/>
  <c r="J11753" i="10"/>
  <c r="J11754" i="10"/>
  <c r="J11755" i="10"/>
  <c r="J11756" i="10"/>
  <c r="J11757" i="10"/>
  <c r="J11758" i="10"/>
  <c r="J11759" i="10"/>
  <c r="J11760" i="10"/>
  <c r="J11761" i="10"/>
  <c r="J11762" i="10"/>
  <c r="J11763" i="10"/>
  <c r="J11764" i="10"/>
  <c r="J11765" i="10"/>
  <c r="J11766" i="10"/>
  <c r="J11767" i="10"/>
  <c r="J11768" i="10"/>
  <c r="J11769" i="10"/>
  <c r="J11770" i="10"/>
  <c r="J11771" i="10"/>
  <c r="J11772" i="10"/>
  <c r="J11773" i="10"/>
  <c r="J11774" i="10"/>
  <c r="J11775" i="10"/>
  <c r="J11776" i="10"/>
  <c r="J11777" i="10"/>
  <c r="J11778" i="10"/>
  <c r="J11779" i="10"/>
  <c r="J11780" i="10"/>
  <c r="J11781" i="10"/>
  <c r="J11782" i="10"/>
  <c r="J11783" i="10"/>
  <c r="J11784" i="10"/>
  <c r="J11785" i="10"/>
  <c r="J11786" i="10"/>
  <c r="J11787" i="10"/>
  <c r="J11788" i="10"/>
  <c r="J11789" i="10"/>
  <c r="J11790" i="10"/>
  <c r="J11791" i="10"/>
  <c r="J11792" i="10"/>
  <c r="J11793" i="10"/>
  <c r="J11794" i="10"/>
  <c r="J11795" i="10"/>
  <c r="J11796" i="10"/>
  <c r="J11797" i="10"/>
  <c r="J11798" i="10"/>
  <c r="J11799" i="10"/>
  <c r="J11800" i="10"/>
  <c r="J11801" i="10"/>
  <c r="J11802" i="10"/>
  <c r="J11803" i="10"/>
  <c r="J11804" i="10"/>
  <c r="J11805" i="10"/>
  <c r="J11806" i="10"/>
  <c r="J11807" i="10"/>
  <c r="J11808" i="10"/>
  <c r="J11809" i="10"/>
  <c r="J11810" i="10"/>
  <c r="J11811" i="10"/>
  <c r="J11812" i="10"/>
  <c r="J11813" i="10"/>
  <c r="J11814" i="10"/>
  <c r="J11815" i="10"/>
  <c r="J11816" i="10"/>
  <c r="J11817" i="10"/>
  <c r="J11818" i="10"/>
  <c r="J11819" i="10"/>
  <c r="J11820" i="10"/>
  <c r="J11821" i="10"/>
  <c r="J11822" i="10"/>
  <c r="J11823" i="10"/>
  <c r="J11824" i="10"/>
  <c r="J11825" i="10"/>
  <c r="J11826" i="10"/>
  <c r="J11827" i="10"/>
  <c r="J11828" i="10"/>
  <c r="J11829" i="10"/>
  <c r="J11830" i="10"/>
  <c r="J11831" i="10"/>
  <c r="J11832" i="10"/>
  <c r="J11833" i="10"/>
  <c r="J11834" i="10"/>
  <c r="J11835" i="10"/>
  <c r="J11836" i="10"/>
  <c r="J11837" i="10"/>
  <c r="J11838" i="10"/>
  <c r="J11839" i="10"/>
  <c r="J11840" i="10"/>
  <c r="J11841" i="10"/>
  <c r="J11842" i="10"/>
  <c r="J11843" i="10"/>
  <c r="J11844" i="10"/>
  <c r="J11845" i="10"/>
  <c r="J11846" i="10"/>
  <c r="J11847" i="10"/>
  <c r="J11848" i="10"/>
  <c r="J11849" i="10"/>
  <c r="J11850" i="10"/>
  <c r="J11851" i="10"/>
  <c r="J11852" i="10"/>
  <c r="J11853" i="10"/>
  <c r="J11854" i="10"/>
  <c r="J11855" i="10"/>
  <c r="J11856" i="10"/>
  <c r="J11857" i="10"/>
  <c r="J11858" i="10"/>
  <c r="J11859" i="10"/>
  <c r="J11860" i="10"/>
  <c r="J11861" i="10"/>
  <c r="J11862" i="10"/>
  <c r="J11863" i="10"/>
  <c r="J11864" i="10"/>
  <c r="J11865" i="10"/>
  <c r="J11866" i="10"/>
  <c r="J11867" i="10"/>
  <c r="J11868" i="10"/>
  <c r="J11869" i="10"/>
  <c r="J11870" i="10"/>
  <c r="J11871" i="10"/>
  <c r="J11872" i="10"/>
  <c r="J11873" i="10"/>
  <c r="J11874" i="10"/>
  <c r="J11875" i="10"/>
  <c r="J11876" i="10"/>
  <c r="J11877" i="10"/>
  <c r="J11878" i="10"/>
  <c r="J11879" i="10"/>
  <c r="J11880" i="10"/>
  <c r="J11881" i="10"/>
  <c r="J11882" i="10"/>
  <c r="J11883" i="10"/>
  <c r="J11884" i="10"/>
  <c r="J11885" i="10"/>
  <c r="J11886" i="10"/>
  <c r="J11887" i="10"/>
  <c r="J11888" i="10"/>
  <c r="J11889" i="10"/>
  <c r="J11890" i="10"/>
  <c r="J11891" i="10"/>
  <c r="J11892" i="10"/>
  <c r="J11893" i="10"/>
  <c r="J11894" i="10"/>
  <c r="J11895" i="10"/>
  <c r="J11896" i="10"/>
  <c r="J11897" i="10"/>
  <c r="J11898" i="10"/>
  <c r="J11899" i="10"/>
  <c r="J11900" i="10"/>
  <c r="J11901" i="10"/>
  <c r="J11902" i="10"/>
  <c r="J11903" i="10"/>
  <c r="J11904" i="10"/>
  <c r="J11905" i="10"/>
  <c r="J11906" i="10"/>
  <c r="J11907" i="10"/>
  <c r="J11908" i="10"/>
  <c r="J11909" i="10"/>
  <c r="J11910" i="10"/>
  <c r="J11911" i="10"/>
  <c r="J11912" i="10"/>
  <c r="J11913" i="10"/>
  <c r="J11914" i="10"/>
  <c r="J11915" i="10"/>
  <c r="J11916" i="10"/>
  <c r="J11917" i="10"/>
  <c r="J11918" i="10"/>
  <c r="J11919" i="10"/>
  <c r="J11920" i="10"/>
  <c r="J11921" i="10"/>
  <c r="J11922" i="10"/>
  <c r="J11923" i="10"/>
  <c r="J11924" i="10"/>
  <c r="J11925" i="10"/>
  <c r="J11926" i="10"/>
  <c r="J11927" i="10"/>
  <c r="J11928" i="10"/>
  <c r="J11929" i="10"/>
  <c r="J11930" i="10"/>
  <c r="J11931" i="10"/>
  <c r="J11932" i="10"/>
  <c r="J11933" i="10"/>
  <c r="J11934" i="10"/>
  <c r="J11935" i="10"/>
  <c r="J11936" i="10"/>
  <c r="J11937" i="10"/>
  <c r="J11938" i="10"/>
  <c r="J11939" i="10"/>
  <c r="J11940" i="10"/>
  <c r="J11941" i="10"/>
  <c r="J11942" i="10"/>
  <c r="J11943" i="10"/>
  <c r="J11944" i="10"/>
  <c r="J11945" i="10"/>
  <c r="J11946" i="10"/>
  <c r="J11947" i="10"/>
  <c r="J11948" i="10"/>
  <c r="J11949" i="10"/>
  <c r="J11950" i="10"/>
  <c r="J11951" i="10"/>
  <c r="J11952" i="10"/>
  <c r="J11953" i="10"/>
  <c r="J11954" i="10"/>
  <c r="J11955" i="10"/>
  <c r="J11956" i="10"/>
  <c r="J11957" i="10"/>
  <c r="J11958" i="10"/>
  <c r="J11959" i="10"/>
  <c r="J11960" i="10"/>
  <c r="J11961" i="10"/>
  <c r="J11962" i="10"/>
  <c r="J11963" i="10"/>
  <c r="J11964" i="10"/>
  <c r="J11965" i="10"/>
  <c r="J11966" i="10"/>
  <c r="J11967" i="10"/>
  <c r="J11968" i="10"/>
  <c r="J11969" i="10"/>
  <c r="J11970" i="10"/>
  <c r="J11971" i="10"/>
  <c r="J11972" i="10"/>
  <c r="J11973" i="10"/>
  <c r="J11974" i="10"/>
  <c r="J11975" i="10"/>
  <c r="J11976" i="10"/>
  <c r="J11977" i="10"/>
  <c r="J11978" i="10"/>
  <c r="J11979" i="10"/>
  <c r="J11980" i="10"/>
  <c r="J11981" i="10"/>
  <c r="J11982" i="10"/>
  <c r="J11983" i="10"/>
  <c r="J11984" i="10"/>
  <c r="J11985" i="10"/>
  <c r="J11986" i="10"/>
  <c r="J11987" i="10"/>
  <c r="J11988" i="10"/>
  <c r="J11989" i="10"/>
  <c r="J11990" i="10"/>
  <c r="J11991" i="10"/>
  <c r="J11992" i="10"/>
  <c r="J11993" i="10"/>
  <c r="J11994" i="10"/>
  <c r="J11995" i="10"/>
  <c r="J11996" i="10"/>
  <c r="J11997" i="10"/>
  <c r="J11998" i="10"/>
  <c r="J11999" i="10"/>
  <c r="J12000" i="10"/>
  <c r="J12001" i="10"/>
  <c r="J12002" i="10"/>
  <c r="J12003" i="10"/>
  <c r="J12004" i="10"/>
  <c r="J12005" i="10"/>
  <c r="J12006" i="10"/>
  <c r="J12007" i="10"/>
  <c r="J12008" i="10"/>
  <c r="J12009" i="10"/>
  <c r="J12010" i="10"/>
  <c r="J12011" i="10"/>
  <c r="J12012" i="10"/>
  <c r="J12013" i="10"/>
  <c r="J12014" i="10"/>
  <c r="J12015" i="10"/>
  <c r="J12016" i="10"/>
  <c r="J12017" i="10"/>
  <c r="J12018" i="10"/>
  <c r="J12019" i="10"/>
  <c r="J12020" i="10"/>
  <c r="J12021" i="10"/>
  <c r="J12022" i="10"/>
  <c r="J12023" i="10"/>
  <c r="J12024" i="10"/>
  <c r="J12025" i="10"/>
  <c r="J12026" i="10"/>
  <c r="J12027" i="10"/>
  <c r="J12028" i="10"/>
  <c r="J12029" i="10"/>
  <c r="J12030" i="10"/>
  <c r="J12031" i="10"/>
  <c r="J12032" i="10"/>
  <c r="J12033" i="10"/>
  <c r="J12034" i="10"/>
  <c r="J12035" i="10"/>
  <c r="J12036" i="10"/>
  <c r="J12037" i="10"/>
  <c r="J12038" i="10"/>
  <c r="J12039" i="10"/>
  <c r="J12040" i="10"/>
  <c r="J12041" i="10"/>
  <c r="J12042" i="10"/>
  <c r="J12043" i="10"/>
  <c r="J12044" i="10"/>
  <c r="J12045" i="10"/>
  <c r="J12046" i="10"/>
  <c r="J12047" i="10"/>
  <c r="J12048" i="10"/>
  <c r="J12049" i="10"/>
  <c r="J12050" i="10"/>
  <c r="J12051" i="10"/>
  <c r="J12052" i="10"/>
  <c r="J12053" i="10"/>
  <c r="J12054" i="10"/>
  <c r="J12055" i="10"/>
  <c r="J12056" i="10"/>
  <c r="J12057" i="10"/>
  <c r="J12058" i="10"/>
  <c r="J12059" i="10"/>
  <c r="J12060" i="10"/>
  <c r="J12061" i="10"/>
  <c r="J12062" i="10"/>
  <c r="J12063" i="10"/>
  <c r="J12064" i="10"/>
  <c r="J12065" i="10"/>
  <c r="J12066" i="10"/>
  <c r="J12067" i="10"/>
  <c r="J12068" i="10"/>
  <c r="J12069" i="10"/>
  <c r="J12070" i="10"/>
  <c r="J12071" i="10"/>
  <c r="J12072" i="10"/>
  <c r="J12073" i="10"/>
  <c r="J12074" i="10"/>
  <c r="J12075" i="10"/>
  <c r="J12076" i="10"/>
  <c r="J12077" i="10"/>
  <c r="J12078" i="10"/>
  <c r="J12079" i="10"/>
  <c r="J12080" i="10"/>
  <c r="J12081" i="10"/>
  <c r="J12082" i="10"/>
  <c r="J12083" i="10"/>
  <c r="J12084" i="10"/>
  <c r="J12085" i="10"/>
  <c r="J12086" i="10"/>
  <c r="J12087" i="10"/>
  <c r="J12088" i="10"/>
  <c r="J12089" i="10"/>
  <c r="J12090" i="10"/>
  <c r="J12091" i="10"/>
  <c r="J12092" i="10"/>
  <c r="J12093" i="10"/>
  <c r="J12094" i="10"/>
  <c r="J12095" i="10"/>
  <c r="J12096" i="10"/>
  <c r="J12097" i="10"/>
  <c r="J12098" i="10"/>
  <c r="J12099" i="10"/>
  <c r="J12100" i="10"/>
  <c r="J12101" i="10"/>
  <c r="J12102" i="10"/>
  <c r="J12103" i="10"/>
  <c r="J12104" i="10"/>
  <c r="J12105" i="10"/>
  <c r="J12106" i="10"/>
  <c r="J12107" i="10"/>
  <c r="J12108" i="10"/>
  <c r="J12109" i="10"/>
  <c r="J12110" i="10"/>
  <c r="J12111" i="10"/>
  <c r="J12112" i="10"/>
  <c r="J12113" i="10"/>
  <c r="J12114" i="10"/>
  <c r="J12115" i="10"/>
  <c r="J12116" i="10"/>
  <c r="J12117" i="10"/>
  <c r="J12118" i="10"/>
  <c r="J12119" i="10"/>
  <c r="J12120" i="10"/>
  <c r="J12121" i="10"/>
  <c r="J12122" i="10"/>
  <c r="J12123" i="10"/>
  <c r="J12124" i="10"/>
  <c r="J12125" i="10"/>
  <c r="J12126" i="10"/>
  <c r="J12127" i="10"/>
  <c r="J12128" i="10"/>
  <c r="J12129" i="10"/>
  <c r="J12130" i="10"/>
  <c r="J12131" i="10"/>
  <c r="J12132" i="10"/>
  <c r="J12133" i="10"/>
  <c r="J12134" i="10"/>
  <c r="J12135" i="10"/>
  <c r="J12136" i="10"/>
  <c r="J12137" i="10"/>
  <c r="J12138" i="10"/>
  <c r="J12139" i="10"/>
  <c r="J12140" i="10"/>
  <c r="J12141" i="10"/>
  <c r="J12142" i="10"/>
  <c r="J12143" i="10"/>
  <c r="J12144" i="10"/>
  <c r="J12145" i="10"/>
  <c r="J12146" i="10"/>
  <c r="J12147" i="10"/>
  <c r="J12148" i="10"/>
  <c r="J12149" i="10"/>
  <c r="J12150" i="10"/>
  <c r="J12151" i="10"/>
  <c r="J12152" i="10"/>
  <c r="J12153" i="10"/>
  <c r="J12154" i="10"/>
  <c r="J12155" i="10"/>
  <c r="J12156" i="10"/>
  <c r="J12157" i="10"/>
  <c r="J12158" i="10"/>
  <c r="J12159" i="10"/>
  <c r="J12160" i="10"/>
  <c r="J12161" i="10"/>
  <c r="J12162" i="10"/>
  <c r="J12163" i="10"/>
  <c r="J12164" i="10"/>
  <c r="J12165" i="10"/>
  <c r="J12166" i="10"/>
  <c r="J12167" i="10"/>
  <c r="J12168" i="10"/>
  <c r="J12169" i="10"/>
  <c r="J12170" i="10"/>
  <c r="J12171" i="10"/>
  <c r="J12172" i="10"/>
  <c r="J12173" i="10"/>
  <c r="J12174" i="10"/>
  <c r="J12175" i="10"/>
  <c r="J12176" i="10"/>
  <c r="J12177" i="10"/>
  <c r="J12178" i="10"/>
  <c r="J12179" i="10"/>
  <c r="J12180" i="10"/>
  <c r="J12181" i="10"/>
  <c r="J12182" i="10"/>
  <c r="J12183" i="10"/>
  <c r="J12184" i="10"/>
  <c r="J12185" i="10"/>
  <c r="J12186" i="10"/>
  <c r="J12187" i="10"/>
  <c r="J12188" i="10"/>
  <c r="J12189" i="10"/>
  <c r="J12190" i="10"/>
  <c r="J12191" i="10"/>
  <c r="J12192" i="10"/>
  <c r="J12193" i="10"/>
  <c r="J12194" i="10"/>
  <c r="J12195" i="10"/>
  <c r="J12196" i="10"/>
  <c r="J12197" i="10"/>
  <c r="J12198" i="10"/>
  <c r="J12199" i="10"/>
  <c r="J12200" i="10"/>
  <c r="J12201" i="10"/>
  <c r="J12202" i="10"/>
  <c r="J12203" i="10"/>
  <c r="J12204" i="10"/>
  <c r="J12205" i="10"/>
  <c r="J12206" i="10"/>
  <c r="J12207" i="10"/>
  <c r="J12208" i="10"/>
  <c r="J12209" i="10"/>
  <c r="J12210" i="10"/>
  <c r="J12211" i="10"/>
  <c r="J12212" i="10"/>
  <c r="J12213" i="10"/>
  <c r="J12214" i="10"/>
  <c r="J12215" i="10"/>
  <c r="J12216" i="10"/>
  <c r="J12217" i="10"/>
  <c r="J12218" i="10"/>
  <c r="J12219" i="10"/>
  <c r="J12220" i="10"/>
  <c r="J12221" i="10"/>
  <c r="J12222" i="10"/>
  <c r="J12223" i="10"/>
  <c r="J12224" i="10"/>
  <c r="J12225" i="10"/>
  <c r="J12226" i="10"/>
  <c r="J12227" i="10"/>
  <c r="J12228" i="10"/>
  <c r="J12229" i="10"/>
  <c r="J12230" i="10"/>
  <c r="J12231" i="10"/>
  <c r="J12232" i="10"/>
  <c r="J12233" i="10"/>
  <c r="J12234" i="10"/>
  <c r="J12235" i="10"/>
  <c r="J12236" i="10"/>
  <c r="J12237" i="10"/>
  <c r="J12238" i="10"/>
  <c r="J12239" i="10"/>
  <c r="J12240" i="10"/>
  <c r="J12241" i="10"/>
  <c r="J12242" i="10"/>
  <c r="J12243" i="10"/>
  <c r="J12244" i="10"/>
  <c r="J12245" i="10"/>
  <c r="J12246" i="10"/>
  <c r="J12247" i="10"/>
  <c r="J12248" i="10"/>
  <c r="J12249" i="10"/>
  <c r="J12250" i="10"/>
  <c r="J12251" i="10"/>
  <c r="J12252" i="10"/>
  <c r="J12253" i="10"/>
  <c r="J12254" i="10"/>
  <c r="J12255" i="10"/>
  <c r="J12256" i="10"/>
  <c r="J12257" i="10"/>
  <c r="J12258" i="10"/>
  <c r="J12259" i="10"/>
  <c r="J12260" i="10"/>
  <c r="J12261" i="10"/>
  <c r="J12262" i="10"/>
  <c r="J12263" i="10"/>
  <c r="J12264" i="10"/>
  <c r="J12265" i="10"/>
  <c r="J12266" i="10"/>
  <c r="J12267" i="10"/>
  <c r="J12268" i="10"/>
  <c r="J12269" i="10"/>
  <c r="J12270" i="10"/>
  <c r="J12271" i="10"/>
  <c r="J12272" i="10"/>
  <c r="J12273" i="10"/>
  <c r="J12274" i="10"/>
  <c r="J12275" i="10"/>
  <c r="J12276" i="10"/>
  <c r="J12277" i="10"/>
  <c r="J12278" i="10"/>
  <c r="J12279" i="10"/>
  <c r="J12280" i="10"/>
  <c r="J12281" i="10"/>
  <c r="J12282" i="10"/>
  <c r="J12283" i="10"/>
  <c r="J12284" i="10"/>
  <c r="J12285" i="10"/>
  <c r="J12286" i="10"/>
  <c r="J12287" i="10"/>
  <c r="J12288" i="10"/>
  <c r="J12289" i="10"/>
  <c r="J12290" i="10"/>
  <c r="J12291" i="10"/>
  <c r="J12292" i="10"/>
  <c r="J12293" i="10"/>
  <c r="J12294" i="10"/>
  <c r="J12295" i="10"/>
  <c r="J12296" i="10"/>
  <c r="J12297" i="10"/>
  <c r="J12298" i="10"/>
  <c r="J12299" i="10"/>
  <c r="J12300" i="10"/>
  <c r="J12301" i="10"/>
  <c r="J12302" i="10"/>
  <c r="J12303" i="10"/>
  <c r="J12304" i="10"/>
  <c r="J12305" i="10"/>
  <c r="J12306" i="10"/>
  <c r="J12307" i="10"/>
  <c r="J12308" i="10"/>
  <c r="J12309" i="10"/>
  <c r="J12310" i="10"/>
  <c r="J12311" i="10"/>
  <c r="J12312" i="10"/>
  <c r="J12313" i="10"/>
  <c r="J12314" i="10"/>
  <c r="J12315" i="10"/>
  <c r="J12316" i="10"/>
  <c r="J12317" i="10"/>
  <c r="J12318" i="10"/>
  <c r="J12319" i="10"/>
  <c r="J12320" i="10"/>
  <c r="J12321" i="10"/>
  <c r="J12322" i="10"/>
  <c r="J12323" i="10"/>
  <c r="J12324" i="10"/>
  <c r="J12325" i="10"/>
  <c r="J12326" i="10"/>
  <c r="J12327" i="10"/>
  <c r="J12328" i="10"/>
  <c r="J12329" i="10"/>
  <c r="J12330" i="10"/>
  <c r="J12331" i="10"/>
  <c r="J12332" i="10"/>
  <c r="J12333" i="10"/>
  <c r="J12334" i="10"/>
  <c r="J12335" i="10"/>
  <c r="J12336" i="10"/>
  <c r="J12337" i="10"/>
  <c r="J12338" i="10"/>
  <c r="J12339" i="10"/>
  <c r="J12340" i="10"/>
  <c r="J12341" i="10"/>
  <c r="J12342" i="10"/>
  <c r="J12343" i="10"/>
  <c r="J12344" i="10"/>
  <c r="J12345" i="10"/>
  <c r="J12346" i="10"/>
  <c r="J12347" i="10"/>
  <c r="J12348" i="10"/>
  <c r="J12349" i="10"/>
  <c r="J12350" i="10"/>
  <c r="J12351" i="10"/>
  <c r="J12352" i="10"/>
  <c r="J12353" i="10"/>
  <c r="J12354" i="10"/>
  <c r="J12355" i="10"/>
  <c r="J12356" i="10"/>
  <c r="J12357" i="10"/>
  <c r="J12358" i="10"/>
  <c r="J12359" i="10"/>
  <c r="J12360" i="10"/>
  <c r="J12361" i="10"/>
  <c r="J12362" i="10"/>
  <c r="J12363" i="10"/>
  <c r="J12364" i="10"/>
  <c r="J12365" i="10"/>
  <c r="J12366" i="10"/>
  <c r="J12367" i="10"/>
  <c r="J12368" i="10"/>
  <c r="J12369" i="10"/>
  <c r="J12370" i="10"/>
  <c r="J12371" i="10"/>
  <c r="J12372" i="10"/>
  <c r="J12373" i="10"/>
  <c r="J12374" i="10"/>
  <c r="J12375" i="10"/>
  <c r="J12376" i="10"/>
  <c r="J12377" i="10"/>
  <c r="J12378" i="10"/>
  <c r="J12379" i="10"/>
  <c r="J12380" i="10"/>
  <c r="J12381" i="10"/>
  <c r="J12382" i="10"/>
  <c r="J12383" i="10"/>
  <c r="J12384" i="10"/>
  <c r="J12385" i="10"/>
  <c r="J12386" i="10"/>
  <c r="J12387" i="10"/>
  <c r="J12388" i="10"/>
  <c r="J12389" i="10"/>
  <c r="J12390" i="10"/>
  <c r="J12391" i="10"/>
  <c r="J12392" i="10"/>
  <c r="J12393" i="10"/>
  <c r="J12394" i="10"/>
  <c r="J12395" i="10"/>
  <c r="J12396" i="10"/>
  <c r="J12397" i="10"/>
  <c r="J12398" i="10"/>
  <c r="J12399" i="10"/>
  <c r="J12400" i="10"/>
  <c r="J12401" i="10"/>
  <c r="J12402" i="10"/>
  <c r="J12403" i="10"/>
  <c r="J12404" i="10"/>
  <c r="J12405" i="10"/>
  <c r="J12406" i="10"/>
  <c r="J12407" i="10"/>
  <c r="J12408" i="10"/>
  <c r="J12409" i="10"/>
  <c r="J12410" i="10"/>
  <c r="J12411" i="10"/>
  <c r="J12412" i="10"/>
  <c r="J12413" i="10"/>
  <c r="J12414" i="10"/>
  <c r="J12415" i="10"/>
  <c r="J12416" i="10"/>
  <c r="J12417" i="10"/>
  <c r="J12418" i="10"/>
  <c r="J12419" i="10"/>
  <c r="J12420" i="10"/>
  <c r="J12421" i="10"/>
  <c r="J12422" i="10"/>
  <c r="J12423" i="10"/>
  <c r="J12424" i="10"/>
  <c r="J12425" i="10"/>
  <c r="J12426" i="10"/>
  <c r="J12427" i="10"/>
  <c r="J12428" i="10"/>
  <c r="J12429" i="10"/>
  <c r="J12430" i="10"/>
  <c r="J12431" i="10"/>
  <c r="J12432" i="10"/>
  <c r="J12433" i="10"/>
  <c r="J12434" i="10"/>
  <c r="J12435" i="10"/>
  <c r="J12436" i="10"/>
  <c r="J12437" i="10"/>
  <c r="J12438" i="10"/>
  <c r="J12439" i="10"/>
  <c r="J12440" i="10"/>
  <c r="J12441" i="10"/>
  <c r="J12442" i="10"/>
  <c r="J12443" i="10"/>
  <c r="J12444" i="10"/>
  <c r="J12445" i="10"/>
  <c r="J12446" i="10"/>
  <c r="J12447" i="10"/>
  <c r="J12448" i="10"/>
  <c r="J12449" i="10"/>
  <c r="J12450" i="10"/>
  <c r="J12451" i="10"/>
  <c r="J12452" i="10"/>
  <c r="J12453" i="10"/>
  <c r="J12454" i="10"/>
  <c r="J12455" i="10"/>
  <c r="J12456" i="10"/>
  <c r="J12457" i="10"/>
  <c r="J12458" i="10"/>
  <c r="J12459" i="10"/>
  <c r="J12460" i="10"/>
  <c r="J12461" i="10"/>
  <c r="J12462" i="10"/>
  <c r="J12463" i="10"/>
  <c r="J12464" i="10"/>
  <c r="J12465" i="10"/>
  <c r="J12466" i="10"/>
  <c r="J12467" i="10"/>
  <c r="J12468" i="10"/>
  <c r="J12469" i="10"/>
  <c r="J12470" i="10"/>
  <c r="J12471" i="10"/>
  <c r="J12472" i="10"/>
  <c r="J12473" i="10"/>
  <c r="J12474" i="10"/>
  <c r="J12475" i="10"/>
  <c r="J12476" i="10"/>
  <c r="J12477" i="10"/>
  <c r="J12478" i="10"/>
  <c r="J12479" i="10"/>
  <c r="J12480" i="10"/>
  <c r="J12481" i="10"/>
  <c r="J12482" i="10"/>
  <c r="J12483" i="10"/>
  <c r="J12484" i="10"/>
  <c r="J12485" i="10"/>
  <c r="J12486" i="10"/>
  <c r="J12487" i="10"/>
  <c r="J12488" i="10"/>
  <c r="J12489" i="10"/>
  <c r="J12490" i="10"/>
  <c r="J12491" i="10"/>
  <c r="J12492" i="10"/>
  <c r="J12493" i="10"/>
  <c r="J12494" i="10"/>
  <c r="J12495" i="10"/>
  <c r="J12496" i="10"/>
  <c r="J12497" i="10"/>
  <c r="J12498" i="10"/>
  <c r="J12499" i="10"/>
  <c r="J12500" i="10"/>
  <c r="J12501" i="10"/>
  <c r="J12502" i="10"/>
  <c r="J12503" i="10"/>
  <c r="J12504" i="10"/>
  <c r="J12505" i="10"/>
  <c r="J12506" i="10"/>
  <c r="J12507" i="10"/>
  <c r="J12508" i="10"/>
  <c r="J12509" i="10"/>
  <c r="J12510" i="10"/>
  <c r="J12511" i="10"/>
  <c r="J12512" i="10"/>
  <c r="J12513" i="10"/>
  <c r="J12514" i="10"/>
  <c r="J12515" i="10"/>
  <c r="J12516" i="10"/>
  <c r="J12517" i="10"/>
  <c r="J12518" i="10"/>
  <c r="J12519" i="10"/>
  <c r="J12520" i="10"/>
  <c r="J12521" i="10"/>
  <c r="J12522" i="10"/>
  <c r="J12523" i="10"/>
  <c r="J12524" i="10"/>
  <c r="J12525" i="10"/>
  <c r="J12526" i="10"/>
  <c r="J12527" i="10"/>
  <c r="J12528" i="10"/>
  <c r="J12529" i="10"/>
  <c r="J12530" i="10"/>
  <c r="J12531" i="10"/>
  <c r="J12532" i="10"/>
  <c r="J12533" i="10"/>
  <c r="J12534" i="10"/>
  <c r="J12535" i="10"/>
  <c r="J12536" i="10"/>
  <c r="J12537" i="10"/>
  <c r="J12538" i="10"/>
  <c r="J12539" i="10"/>
  <c r="J12540" i="10"/>
  <c r="J12541" i="10"/>
  <c r="J12542" i="10"/>
  <c r="J12543" i="10"/>
  <c r="J12544" i="10"/>
  <c r="J12545" i="10"/>
  <c r="J12546" i="10"/>
  <c r="J12547" i="10"/>
  <c r="J12548" i="10"/>
  <c r="J12549" i="10"/>
  <c r="J12550" i="10"/>
  <c r="J12551" i="10"/>
  <c r="J12552" i="10"/>
  <c r="J12553" i="10"/>
  <c r="J12554" i="10"/>
  <c r="J12555" i="10"/>
  <c r="J12556" i="10"/>
  <c r="J12557" i="10"/>
  <c r="J12558" i="10"/>
  <c r="J12559" i="10"/>
  <c r="J12560" i="10"/>
  <c r="J12561" i="10"/>
  <c r="J12562" i="10"/>
  <c r="J12563" i="10"/>
  <c r="J12564" i="10"/>
  <c r="J12565" i="10"/>
  <c r="J12566" i="10"/>
  <c r="J12567" i="10"/>
  <c r="J12568" i="10"/>
  <c r="J12569" i="10"/>
  <c r="J12570" i="10"/>
  <c r="J12571" i="10"/>
  <c r="J12572" i="10"/>
  <c r="J12573" i="10"/>
  <c r="J12574" i="10"/>
  <c r="J12575" i="10"/>
  <c r="J12576" i="10"/>
  <c r="J12577" i="10"/>
  <c r="J12578" i="10"/>
  <c r="J12579" i="10"/>
  <c r="J12580" i="10"/>
  <c r="J12581" i="10"/>
  <c r="J12582" i="10"/>
  <c r="J12583" i="10"/>
  <c r="J12584" i="10"/>
  <c r="J12585" i="10"/>
  <c r="J12586" i="10"/>
  <c r="J12587" i="10"/>
  <c r="J12588" i="10"/>
  <c r="J12589" i="10"/>
  <c r="J12590" i="10"/>
  <c r="J12591" i="10"/>
  <c r="J12592" i="10"/>
  <c r="J12593" i="10"/>
  <c r="J12594" i="10"/>
  <c r="J12595" i="10"/>
  <c r="J12596" i="10"/>
  <c r="J12597" i="10"/>
  <c r="J12598" i="10"/>
  <c r="J12599" i="10"/>
  <c r="J12600" i="10"/>
  <c r="J12601" i="10"/>
  <c r="J12602" i="10"/>
  <c r="J12603" i="10"/>
  <c r="J12604" i="10"/>
  <c r="J12605" i="10"/>
  <c r="J12606" i="10"/>
  <c r="J12607" i="10"/>
  <c r="J12608" i="10"/>
  <c r="J12609" i="10"/>
  <c r="J12610" i="10"/>
  <c r="J12611" i="10"/>
  <c r="J12612" i="10"/>
  <c r="J12613" i="10"/>
  <c r="J12614" i="10"/>
  <c r="J12615" i="10"/>
  <c r="J12616" i="10"/>
  <c r="J12617" i="10"/>
  <c r="J12618" i="10"/>
  <c r="J12619" i="10"/>
  <c r="J12620" i="10"/>
  <c r="J12621" i="10"/>
  <c r="J12622" i="10"/>
  <c r="J12623" i="10"/>
  <c r="J12624" i="10"/>
  <c r="J12625" i="10"/>
  <c r="J12626" i="10"/>
  <c r="J12627" i="10"/>
  <c r="J12628" i="10"/>
  <c r="J12629" i="10"/>
  <c r="J12630" i="10"/>
  <c r="J12631" i="10"/>
  <c r="J12632" i="10"/>
  <c r="J12633" i="10"/>
  <c r="J12634" i="10"/>
  <c r="J12635" i="10"/>
  <c r="J12636" i="10"/>
  <c r="J12637" i="10"/>
  <c r="J12638" i="10"/>
  <c r="J12639" i="10"/>
  <c r="J12640" i="10"/>
  <c r="J12641" i="10"/>
  <c r="J12642" i="10"/>
  <c r="J12643" i="10"/>
  <c r="J12644" i="10"/>
  <c r="J12645" i="10"/>
  <c r="J12646" i="10"/>
  <c r="J12647" i="10"/>
  <c r="J12648" i="10"/>
  <c r="J12649" i="10"/>
  <c r="J12650" i="10"/>
  <c r="J12651" i="10"/>
  <c r="J12652" i="10"/>
  <c r="J12653" i="10"/>
  <c r="J12654" i="10"/>
  <c r="J12655" i="10"/>
  <c r="J12656" i="10"/>
  <c r="J12657" i="10"/>
  <c r="J12658" i="10"/>
  <c r="J12659" i="10"/>
  <c r="J12660" i="10"/>
  <c r="J12661" i="10"/>
  <c r="J12662" i="10"/>
  <c r="J12663" i="10"/>
  <c r="J12664" i="10"/>
  <c r="J12665" i="10"/>
  <c r="J12666" i="10"/>
  <c r="J12667" i="10"/>
  <c r="J12668" i="10"/>
  <c r="J12669" i="10"/>
  <c r="J12670" i="10"/>
  <c r="J12671" i="10"/>
  <c r="J12672" i="10"/>
  <c r="J12673" i="10"/>
  <c r="J12674" i="10"/>
  <c r="J12675" i="10"/>
  <c r="J12676" i="10"/>
  <c r="J12677" i="10"/>
  <c r="J12678" i="10"/>
  <c r="J12679" i="10"/>
  <c r="J12680" i="10"/>
  <c r="J12681" i="10"/>
  <c r="J12682" i="10"/>
  <c r="J12683" i="10"/>
  <c r="J12684" i="10"/>
  <c r="J12685" i="10"/>
  <c r="J12686" i="10"/>
  <c r="J12687" i="10"/>
  <c r="J12688" i="10"/>
  <c r="J12689" i="10"/>
  <c r="J12690" i="10"/>
  <c r="J12691" i="10"/>
  <c r="J12692" i="10"/>
  <c r="J12693" i="10"/>
  <c r="J12694" i="10"/>
  <c r="J12695" i="10"/>
  <c r="J12696" i="10"/>
  <c r="J12697" i="10"/>
  <c r="J12698" i="10"/>
  <c r="J12699" i="10"/>
  <c r="J12700" i="10"/>
  <c r="J12701" i="10"/>
  <c r="J12702" i="10"/>
  <c r="J12703" i="10"/>
  <c r="J12704" i="10"/>
  <c r="J12705" i="10"/>
  <c r="J12706" i="10"/>
  <c r="J12707" i="10"/>
  <c r="J12708" i="10"/>
  <c r="J12709" i="10"/>
  <c r="J12710" i="10"/>
  <c r="J12711" i="10"/>
  <c r="J12712" i="10"/>
  <c r="J12713" i="10"/>
  <c r="J12714" i="10"/>
  <c r="J12715" i="10"/>
  <c r="J12716" i="10"/>
  <c r="J12717" i="10"/>
  <c r="J12718" i="10"/>
  <c r="J12719" i="10"/>
  <c r="J12720" i="10"/>
  <c r="J12721" i="10"/>
  <c r="J12722" i="10"/>
  <c r="J12723" i="10"/>
  <c r="J12724" i="10"/>
  <c r="J12725" i="10"/>
  <c r="J12726" i="10"/>
  <c r="J12727" i="10"/>
  <c r="J12728" i="10"/>
  <c r="J12729" i="10"/>
  <c r="J12730" i="10"/>
  <c r="J12731" i="10"/>
  <c r="J12732" i="10"/>
  <c r="J12733" i="10"/>
  <c r="J12734" i="10"/>
  <c r="J12735" i="10"/>
  <c r="J12736" i="10"/>
  <c r="J12737" i="10"/>
  <c r="J12738" i="10"/>
  <c r="J12739" i="10"/>
  <c r="J12740" i="10"/>
  <c r="J12741" i="10"/>
  <c r="J12742" i="10"/>
  <c r="J12743" i="10"/>
  <c r="J12744" i="10"/>
  <c r="J12745" i="10"/>
  <c r="J12746" i="10"/>
  <c r="J12747" i="10"/>
  <c r="J12748" i="10"/>
  <c r="J12749" i="10"/>
  <c r="J12750" i="10"/>
  <c r="J12751" i="10"/>
  <c r="J12752" i="10"/>
  <c r="J12753" i="10"/>
  <c r="J12754" i="10"/>
  <c r="J12755" i="10"/>
  <c r="J12756" i="10"/>
  <c r="J12757" i="10"/>
  <c r="J12758" i="10"/>
  <c r="J12759" i="10"/>
  <c r="J12760" i="10"/>
  <c r="J12761" i="10"/>
  <c r="J12762" i="10"/>
  <c r="J12763" i="10"/>
  <c r="J12764" i="10"/>
  <c r="J12765" i="10"/>
  <c r="J12766" i="10"/>
  <c r="J12767" i="10"/>
  <c r="J12768" i="10"/>
  <c r="J12769" i="10"/>
  <c r="J12770" i="10"/>
  <c r="J12771" i="10"/>
  <c r="J12772" i="10"/>
  <c r="J12773" i="10"/>
  <c r="J12774" i="10"/>
  <c r="J12775" i="10"/>
  <c r="J12776" i="10"/>
  <c r="J12777" i="10"/>
  <c r="J12778" i="10"/>
  <c r="J12779" i="10"/>
  <c r="J12780" i="10"/>
  <c r="J12781" i="10"/>
  <c r="J12782" i="10"/>
  <c r="J12783" i="10"/>
  <c r="J12784" i="10"/>
  <c r="J12785" i="10"/>
  <c r="J12786" i="10"/>
  <c r="J12787" i="10"/>
  <c r="J12788" i="10"/>
  <c r="J12789" i="10"/>
  <c r="J12790" i="10"/>
  <c r="J12791" i="10"/>
  <c r="J12792" i="10"/>
  <c r="J12793" i="10"/>
  <c r="J12794" i="10"/>
  <c r="J12795" i="10"/>
  <c r="J12796" i="10"/>
  <c r="J12797" i="10"/>
  <c r="J12798" i="10"/>
  <c r="J12799" i="10"/>
  <c r="J12800" i="10"/>
  <c r="J12801" i="10"/>
  <c r="J12802" i="10"/>
  <c r="J12803" i="10"/>
  <c r="J12804" i="10"/>
  <c r="J12805" i="10"/>
  <c r="J12806" i="10"/>
  <c r="J12807" i="10"/>
  <c r="J12808" i="10"/>
  <c r="J12809" i="10"/>
  <c r="J12810" i="10"/>
  <c r="J12811" i="10"/>
  <c r="J12812" i="10"/>
  <c r="J12813" i="10"/>
  <c r="J12814" i="10"/>
  <c r="J12815" i="10"/>
  <c r="J12816" i="10"/>
  <c r="J12817" i="10"/>
  <c r="J12818" i="10"/>
  <c r="J12819" i="10"/>
  <c r="J12820" i="10"/>
  <c r="J12821" i="10"/>
  <c r="J12822" i="10"/>
  <c r="J12823" i="10"/>
  <c r="J12824" i="10"/>
  <c r="J12825" i="10"/>
  <c r="J12826" i="10"/>
  <c r="J12827" i="10"/>
  <c r="J12828" i="10"/>
  <c r="J12829" i="10"/>
  <c r="J12830" i="10"/>
  <c r="J12831" i="10"/>
  <c r="J12832" i="10"/>
  <c r="J12833" i="10"/>
  <c r="J12834" i="10"/>
  <c r="J12835" i="10"/>
  <c r="J12836" i="10"/>
  <c r="J12837" i="10"/>
  <c r="J12838" i="10"/>
  <c r="J12839" i="10"/>
  <c r="J12840" i="10"/>
  <c r="J12841" i="10"/>
  <c r="J12842" i="10"/>
  <c r="J12843" i="10"/>
  <c r="J12844" i="10"/>
  <c r="J12845" i="10"/>
  <c r="J12846" i="10"/>
  <c r="J12847" i="10"/>
  <c r="J12848" i="10"/>
  <c r="J12849" i="10"/>
  <c r="J12850" i="10"/>
  <c r="J12851" i="10"/>
  <c r="J12852" i="10"/>
  <c r="J12853" i="10"/>
  <c r="J12854" i="10"/>
  <c r="J12855" i="10"/>
  <c r="J12856" i="10"/>
  <c r="J12857" i="10"/>
  <c r="J12858" i="10"/>
  <c r="J12859" i="10"/>
  <c r="J12860" i="10"/>
  <c r="J12861" i="10"/>
  <c r="J12862" i="10"/>
  <c r="J12863" i="10"/>
  <c r="J12864" i="10"/>
  <c r="J12865" i="10"/>
  <c r="J12866" i="10"/>
  <c r="J12867" i="10"/>
  <c r="J12868" i="10"/>
  <c r="J12869" i="10"/>
  <c r="J12870" i="10"/>
  <c r="J12871" i="10"/>
  <c r="J12872" i="10"/>
  <c r="J12873" i="10"/>
  <c r="J12874" i="10"/>
  <c r="J12875" i="10"/>
  <c r="J12876" i="10"/>
  <c r="J12877" i="10"/>
  <c r="J12878" i="10"/>
  <c r="J12879" i="10"/>
  <c r="J12880" i="10"/>
  <c r="J12881" i="10"/>
  <c r="J12882" i="10"/>
  <c r="J12883" i="10"/>
  <c r="J12884" i="10"/>
  <c r="J12885" i="10"/>
  <c r="J12886" i="10"/>
  <c r="J12887" i="10"/>
  <c r="J12888" i="10"/>
  <c r="J12889" i="10"/>
  <c r="J12890" i="10"/>
  <c r="J12891" i="10"/>
  <c r="J12892" i="10"/>
  <c r="J12893" i="10"/>
  <c r="J12894" i="10"/>
  <c r="J12895" i="10"/>
  <c r="J12896" i="10"/>
  <c r="J12897" i="10"/>
  <c r="J12898" i="10"/>
  <c r="J12899" i="10"/>
  <c r="J12900" i="10"/>
  <c r="J12901" i="10"/>
  <c r="J12902" i="10"/>
  <c r="J12903" i="10"/>
  <c r="J12904" i="10"/>
  <c r="J12905" i="10"/>
  <c r="J12906" i="10"/>
  <c r="J12907" i="10"/>
  <c r="J12908" i="10"/>
  <c r="J12909" i="10"/>
  <c r="J12910" i="10"/>
  <c r="J12911" i="10"/>
  <c r="J12912" i="10"/>
  <c r="J12913" i="10"/>
  <c r="J12914" i="10"/>
  <c r="J12915" i="10"/>
  <c r="J12916" i="10"/>
  <c r="J12917" i="10"/>
  <c r="J12918" i="10"/>
  <c r="J12919" i="10"/>
  <c r="J12920" i="10"/>
  <c r="J12921" i="10"/>
  <c r="J12922" i="10"/>
  <c r="J12923" i="10"/>
  <c r="J12924" i="10"/>
  <c r="J12925" i="10"/>
  <c r="J12926" i="10"/>
  <c r="J12927" i="10"/>
  <c r="J12928" i="10"/>
  <c r="J12929" i="10"/>
  <c r="J12930" i="10"/>
  <c r="J12931" i="10"/>
  <c r="J12932" i="10"/>
  <c r="J12933" i="10"/>
  <c r="J12934" i="10"/>
  <c r="J12935" i="10"/>
  <c r="J12936" i="10"/>
  <c r="J12937" i="10"/>
  <c r="J12938" i="10"/>
  <c r="J12939" i="10"/>
  <c r="J12940" i="10"/>
  <c r="J12941" i="10"/>
  <c r="J12942" i="10"/>
  <c r="J12943" i="10"/>
  <c r="J12944" i="10"/>
  <c r="J12945" i="10"/>
  <c r="J12946" i="10"/>
  <c r="J12947" i="10"/>
  <c r="J12948" i="10"/>
  <c r="J12949" i="10"/>
  <c r="J12950" i="10"/>
  <c r="J12951" i="10"/>
  <c r="J12952" i="10"/>
  <c r="J12953" i="10"/>
  <c r="J12954" i="10"/>
  <c r="J12955" i="10"/>
  <c r="J12956" i="10"/>
  <c r="J12957" i="10"/>
  <c r="J12958" i="10"/>
  <c r="J12959" i="10"/>
  <c r="J12960" i="10"/>
  <c r="J12961" i="10"/>
  <c r="J12962" i="10"/>
  <c r="J12963" i="10"/>
  <c r="J12964" i="10"/>
  <c r="J12965" i="10"/>
  <c r="J12966" i="10"/>
  <c r="J12967" i="10"/>
  <c r="J12968" i="10"/>
  <c r="J12969" i="10"/>
  <c r="J12970" i="10"/>
  <c r="J12971" i="10"/>
  <c r="J12972" i="10"/>
  <c r="J12973" i="10"/>
  <c r="J12974" i="10"/>
  <c r="J12975" i="10"/>
  <c r="J12976" i="10"/>
  <c r="J12977" i="10"/>
  <c r="J12978" i="10"/>
  <c r="J12979" i="10"/>
  <c r="J12980" i="10"/>
  <c r="J12981" i="10"/>
  <c r="J12982" i="10"/>
  <c r="J12983" i="10"/>
  <c r="J12984" i="10"/>
  <c r="J12985" i="10"/>
  <c r="J12986" i="10"/>
  <c r="J12987" i="10"/>
  <c r="J12988" i="10"/>
  <c r="J12989" i="10"/>
  <c r="J12990" i="10"/>
  <c r="J12991" i="10"/>
  <c r="J12992" i="10"/>
  <c r="J12993" i="10"/>
  <c r="J12994" i="10"/>
  <c r="J12995" i="10"/>
  <c r="J12996" i="10"/>
  <c r="J12997" i="10"/>
  <c r="J12998" i="10"/>
  <c r="J12999" i="10"/>
  <c r="J13000" i="10"/>
  <c r="J13001" i="10"/>
  <c r="J13002" i="10"/>
  <c r="J13003" i="10"/>
  <c r="J13004" i="10"/>
  <c r="J13005" i="10"/>
  <c r="J13006" i="10"/>
  <c r="J13007" i="10"/>
  <c r="J13008" i="10"/>
  <c r="J13009" i="10"/>
  <c r="J13010" i="10"/>
  <c r="J13011" i="10"/>
  <c r="J13012" i="10"/>
  <c r="J13013" i="10"/>
  <c r="J13014" i="10"/>
  <c r="J13015" i="10"/>
  <c r="J13016" i="10"/>
  <c r="J13017" i="10"/>
  <c r="J13018" i="10"/>
  <c r="J13019" i="10"/>
  <c r="J13020" i="10"/>
  <c r="J13021" i="10"/>
  <c r="J13022" i="10"/>
  <c r="J13023" i="10"/>
  <c r="J13024" i="10"/>
  <c r="J13025" i="10"/>
  <c r="J13026" i="10"/>
  <c r="J13027" i="10"/>
  <c r="J13028" i="10"/>
  <c r="J13029" i="10"/>
  <c r="J13030" i="10"/>
  <c r="J13031" i="10"/>
  <c r="J13032" i="10"/>
  <c r="J13033" i="10"/>
  <c r="J13034" i="10"/>
  <c r="J13035" i="10"/>
  <c r="J13036" i="10"/>
  <c r="J13037" i="10"/>
  <c r="J13038" i="10"/>
  <c r="J13039" i="10"/>
  <c r="J13040" i="10"/>
  <c r="J13041" i="10"/>
  <c r="J13042" i="10"/>
  <c r="J13043" i="10"/>
  <c r="J13044" i="10"/>
  <c r="J13045" i="10"/>
  <c r="J13046" i="10"/>
  <c r="J13047" i="10"/>
  <c r="J13048" i="10"/>
  <c r="J13049" i="10"/>
  <c r="J13050" i="10"/>
  <c r="J13051" i="10"/>
  <c r="J13052" i="10"/>
  <c r="J13053" i="10"/>
  <c r="J13054" i="10"/>
  <c r="J13055" i="10"/>
  <c r="J13056" i="10"/>
  <c r="J13057" i="10"/>
  <c r="J13058" i="10"/>
  <c r="J13059" i="10"/>
  <c r="J13060" i="10"/>
  <c r="J13061" i="10"/>
  <c r="J13062" i="10"/>
  <c r="J13063" i="10"/>
  <c r="J13064" i="10"/>
  <c r="J13065" i="10"/>
  <c r="J13066" i="10"/>
  <c r="J13067" i="10"/>
  <c r="J13068" i="10"/>
  <c r="J13069" i="10"/>
  <c r="J13070" i="10"/>
  <c r="J13071" i="10"/>
  <c r="J13072" i="10"/>
  <c r="J13073" i="10"/>
  <c r="J13074" i="10"/>
  <c r="J13075" i="10"/>
  <c r="J13076" i="10"/>
  <c r="J13077" i="10"/>
  <c r="J13078" i="10"/>
  <c r="J13079" i="10"/>
  <c r="J13080" i="10"/>
  <c r="J13081" i="10"/>
  <c r="J13082" i="10"/>
  <c r="J13083" i="10"/>
  <c r="J13084" i="10"/>
  <c r="J13085" i="10"/>
  <c r="J13086" i="10"/>
  <c r="J13087" i="10"/>
  <c r="J13088" i="10"/>
  <c r="J13089" i="10"/>
  <c r="J13090" i="10"/>
  <c r="J13091" i="10"/>
  <c r="J13092" i="10"/>
  <c r="J13093" i="10"/>
  <c r="J13094" i="10"/>
  <c r="J13095" i="10"/>
  <c r="J13096" i="10"/>
  <c r="J13097" i="10"/>
  <c r="J13098" i="10"/>
  <c r="J13099" i="10"/>
  <c r="J13100" i="10"/>
  <c r="J13101" i="10"/>
  <c r="J13102" i="10"/>
  <c r="J13103" i="10"/>
  <c r="J13104" i="10"/>
  <c r="J13105" i="10"/>
  <c r="J13106" i="10"/>
  <c r="J13107" i="10"/>
  <c r="J13108" i="10"/>
  <c r="J13109" i="10"/>
  <c r="J13110" i="10"/>
  <c r="J13111" i="10"/>
  <c r="J13112" i="10"/>
  <c r="J13113" i="10"/>
  <c r="J13114" i="10"/>
  <c r="J13115" i="10"/>
  <c r="J13116" i="10"/>
  <c r="J13117" i="10"/>
  <c r="J13118" i="10"/>
  <c r="J13119" i="10"/>
  <c r="J13120" i="10"/>
  <c r="J13121" i="10"/>
  <c r="J13122" i="10"/>
  <c r="J13123" i="10"/>
  <c r="J13124" i="10"/>
  <c r="J13125" i="10"/>
  <c r="J13126" i="10"/>
  <c r="J13127" i="10"/>
  <c r="J13128" i="10"/>
  <c r="J13129" i="10"/>
  <c r="J13130" i="10"/>
  <c r="J13131" i="10"/>
  <c r="J13132" i="10"/>
  <c r="J13133" i="10"/>
  <c r="J13134" i="10"/>
  <c r="J13135" i="10"/>
  <c r="J13136" i="10"/>
  <c r="J13137" i="10"/>
  <c r="J13138" i="10"/>
  <c r="J13139" i="10"/>
  <c r="J13140" i="10"/>
  <c r="J13141" i="10"/>
  <c r="J13142" i="10"/>
  <c r="J13143" i="10"/>
  <c r="J13144" i="10"/>
  <c r="J13145" i="10"/>
  <c r="J13146" i="10"/>
  <c r="J13147" i="10"/>
  <c r="J13148" i="10"/>
  <c r="J13149" i="10"/>
  <c r="J13150" i="10"/>
  <c r="J13151" i="10"/>
  <c r="J13152" i="10"/>
  <c r="J13153" i="10"/>
  <c r="J13154" i="10"/>
  <c r="J13155" i="10"/>
  <c r="J13156" i="10"/>
  <c r="J13157" i="10"/>
  <c r="J13158" i="10"/>
  <c r="J13159" i="10"/>
  <c r="J13160" i="10"/>
  <c r="J13161" i="10"/>
  <c r="J13162" i="10"/>
  <c r="J13163" i="10"/>
  <c r="J13164" i="10"/>
  <c r="J13165" i="10"/>
  <c r="J13166" i="10"/>
  <c r="J13167" i="10"/>
  <c r="J13168" i="10"/>
  <c r="J13169" i="10"/>
  <c r="J13170" i="10"/>
  <c r="J13171" i="10"/>
  <c r="J13172" i="10"/>
  <c r="J13173" i="10"/>
  <c r="J13174" i="10"/>
  <c r="J13175" i="10"/>
  <c r="J13176" i="10"/>
  <c r="J13177" i="10"/>
  <c r="J13178" i="10"/>
  <c r="J13179" i="10"/>
  <c r="J13180" i="10"/>
  <c r="J13181" i="10"/>
  <c r="J13182" i="10"/>
  <c r="J13183" i="10"/>
  <c r="J13184" i="10"/>
  <c r="J13185" i="10"/>
  <c r="J13186" i="10"/>
  <c r="J13187" i="10"/>
  <c r="J13188" i="10"/>
  <c r="J13189" i="10"/>
  <c r="J13190" i="10"/>
  <c r="J13191" i="10"/>
  <c r="J13192" i="10"/>
  <c r="J13193" i="10"/>
  <c r="J13194" i="10"/>
  <c r="J13195" i="10"/>
  <c r="J13196" i="10"/>
  <c r="J13197" i="10"/>
  <c r="J13198" i="10"/>
  <c r="J13199" i="10"/>
  <c r="J13200" i="10"/>
  <c r="J13201" i="10"/>
  <c r="J13202" i="10"/>
  <c r="J13203" i="10"/>
  <c r="J13204" i="10"/>
  <c r="J13205" i="10"/>
  <c r="J13206" i="10"/>
  <c r="J13207" i="10"/>
  <c r="J13208" i="10"/>
  <c r="J13209" i="10"/>
  <c r="J13210" i="10"/>
  <c r="J13211" i="10"/>
  <c r="J13212" i="10"/>
  <c r="J13213" i="10"/>
  <c r="J13214" i="10"/>
  <c r="J13215" i="10"/>
  <c r="J13216" i="10"/>
  <c r="J13217" i="10"/>
  <c r="J13218" i="10"/>
  <c r="J13219" i="10"/>
  <c r="J13220" i="10"/>
  <c r="J13221" i="10"/>
  <c r="J13222" i="10"/>
  <c r="J13223" i="10"/>
  <c r="J13224" i="10"/>
  <c r="J13225" i="10"/>
  <c r="J13226" i="10"/>
  <c r="J13227" i="10"/>
  <c r="J13228" i="10"/>
  <c r="J13229" i="10"/>
  <c r="J13230" i="10"/>
  <c r="J13231" i="10"/>
  <c r="J13232" i="10"/>
  <c r="J13233" i="10"/>
  <c r="J13234" i="10"/>
  <c r="J13235" i="10"/>
  <c r="J13236" i="10"/>
  <c r="J13237" i="10"/>
  <c r="J13238" i="10"/>
  <c r="J13239" i="10"/>
  <c r="J13240" i="10"/>
  <c r="J13241" i="10"/>
  <c r="J13242" i="10"/>
  <c r="J13243" i="10"/>
  <c r="J13244" i="10"/>
  <c r="J13245" i="10"/>
  <c r="J13246" i="10"/>
  <c r="J13247" i="10"/>
  <c r="J13248" i="10"/>
  <c r="J13249" i="10"/>
  <c r="J13250" i="10"/>
  <c r="J13251" i="10"/>
  <c r="J13252" i="10"/>
  <c r="J13253" i="10"/>
  <c r="J13254" i="10"/>
  <c r="J13255" i="10"/>
  <c r="J13256" i="10"/>
  <c r="J13257" i="10"/>
  <c r="J13258" i="10"/>
  <c r="J13259" i="10"/>
  <c r="J13260" i="10"/>
  <c r="J13261" i="10"/>
  <c r="J13262" i="10"/>
  <c r="J13263" i="10"/>
  <c r="J13264" i="10"/>
  <c r="J13265" i="10"/>
  <c r="J13266" i="10"/>
  <c r="J13267" i="10"/>
  <c r="J13268" i="10"/>
  <c r="J13269" i="10"/>
  <c r="J13270" i="10"/>
  <c r="J13271" i="10"/>
  <c r="J13272" i="10"/>
  <c r="J13273" i="10"/>
  <c r="J13274" i="10"/>
  <c r="J13275" i="10"/>
  <c r="J13276" i="10"/>
  <c r="J13277" i="10"/>
  <c r="J13278" i="10"/>
  <c r="J13279" i="10"/>
  <c r="J13280" i="10"/>
  <c r="J13281" i="10"/>
  <c r="J13282" i="10"/>
  <c r="J13283" i="10"/>
  <c r="J13284" i="10"/>
  <c r="J13285" i="10"/>
  <c r="J13286" i="10"/>
  <c r="J13287" i="10"/>
  <c r="J13288" i="10"/>
  <c r="J13289" i="10"/>
  <c r="J13290" i="10"/>
  <c r="J13291" i="10"/>
  <c r="J13292" i="10"/>
  <c r="J13293" i="10"/>
  <c r="J13294" i="10"/>
  <c r="J13295" i="10"/>
  <c r="J13296" i="10"/>
  <c r="J13297" i="10"/>
  <c r="J13298" i="10"/>
  <c r="J13299" i="10"/>
  <c r="J13300" i="10"/>
  <c r="J13301" i="10"/>
  <c r="J13302" i="10"/>
  <c r="J13303" i="10"/>
  <c r="J13304" i="10"/>
  <c r="J13305" i="10"/>
  <c r="J13306" i="10"/>
  <c r="J13307" i="10"/>
  <c r="J13308" i="10"/>
  <c r="J13309" i="10"/>
  <c r="J13310" i="10"/>
  <c r="J13311" i="10"/>
  <c r="J13312" i="10"/>
  <c r="J13313" i="10"/>
  <c r="J13314" i="10"/>
  <c r="J13315" i="10"/>
  <c r="J13316" i="10"/>
  <c r="J13317" i="10"/>
  <c r="J13318" i="10"/>
  <c r="J13319" i="10"/>
  <c r="J13320" i="10"/>
  <c r="J13321" i="10"/>
  <c r="J13322" i="10"/>
  <c r="J13323" i="10"/>
  <c r="J13324" i="10"/>
  <c r="J13325" i="10"/>
  <c r="J13326" i="10"/>
  <c r="J13327" i="10"/>
  <c r="J13328" i="10"/>
  <c r="J13329" i="10"/>
  <c r="J13330" i="10"/>
  <c r="J13331" i="10"/>
  <c r="J13332" i="10"/>
  <c r="J13333" i="10"/>
  <c r="J13334" i="10"/>
  <c r="J13335" i="10"/>
  <c r="J13336" i="10"/>
  <c r="J13337" i="10"/>
  <c r="J13338" i="10"/>
  <c r="J13339" i="10"/>
  <c r="J13340" i="10"/>
  <c r="J13341" i="10"/>
  <c r="J13342" i="10"/>
  <c r="J13343" i="10"/>
  <c r="J13344" i="10"/>
  <c r="J13345" i="10"/>
  <c r="J13346" i="10"/>
  <c r="J13347" i="10"/>
  <c r="J13348" i="10"/>
  <c r="J13349" i="10"/>
  <c r="J13350" i="10"/>
  <c r="J13351" i="10"/>
  <c r="J13352" i="10"/>
  <c r="J13353" i="10"/>
  <c r="J13354" i="10"/>
  <c r="J13355" i="10"/>
  <c r="J13356" i="10"/>
  <c r="J13357" i="10"/>
  <c r="J13358" i="10"/>
  <c r="J13359" i="10"/>
  <c r="J13360" i="10"/>
  <c r="J13361" i="10"/>
  <c r="J13362" i="10"/>
  <c r="J13363" i="10"/>
  <c r="J13364" i="10"/>
  <c r="J13365" i="10"/>
  <c r="J13366" i="10"/>
  <c r="J13367" i="10"/>
  <c r="J13368" i="10"/>
  <c r="J13369" i="10"/>
  <c r="J13370" i="10"/>
  <c r="J13371" i="10"/>
  <c r="J13372" i="10"/>
  <c r="J13373" i="10"/>
  <c r="J13374" i="10"/>
  <c r="J13375" i="10"/>
  <c r="J13376" i="10"/>
  <c r="J13377" i="10"/>
  <c r="J13378" i="10"/>
  <c r="J13379" i="10"/>
  <c r="J13380" i="10"/>
  <c r="J13381" i="10"/>
  <c r="J13382" i="10"/>
  <c r="J13383" i="10"/>
  <c r="J13384" i="10"/>
  <c r="J13385" i="10"/>
  <c r="J13386" i="10"/>
  <c r="J13387" i="10"/>
  <c r="J13388" i="10"/>
  <c r="J13389" i="10"/>
  <c r="J13390" i="10"/>
  <c r="J13391" i="10"/>
  <c r="J13392" i="10"/>
  <c r="J13393" i="10"/>
  <c r="J13394" i="10"/>
  <c r="J13395" i="10"/>
  <c r="J13396" i="10"/>
  <c r="J13397" i="10"/>
  <c r="J13398" i="10"/>
  <c r="J13399" i="10"/>
  <c r="J13400" i="10"/>
  <c r="J13401" i="10"/>
  <c r="J13402" i="10"/>
  <c r="J13403" i="10"/>
  <c r="J13404" i="10"/>
  <c r="J13405" i="10"/>
  <c r="J13406" i="10"/>
  <c r="J13407" i="10"/>
  <c r="J13408" i="10"/>
  <c r="J13409" i="10"/>
  <c r="J13410" i="10"/>
  <c r="J13411" i="10"/>
  <c r="J13412" i="10"/>
  <c r="J13413" i="10"/>
  <c r="J13414" i="10"/>
  <c r="J13415" i="10"/>
  <c r="J13416" i="10"/>
  <c r="J13417" i="10"/>
  <c r="J13418" i="10"/>
  <c r="J13419" i="10"/>
  <c r="J13420" i="10"/>
  <c r="J13421" i="10"/>
  <c r="J13422" i="10"/>
  <c r="J13423" i="10"/>
  <c r="J13424" i="10"/>
  <c r="J13425" i="10"/>
  <c r="J13426" i="10"/>
  <c r="J13427" i="10"/>
  <c r="J13428" i="10"/>
  <c r="J13429" i="10"/>
  <c r="J13430" i="10"/>
  <c r="J13431" i="10"/>
  <c r="J13432" i="10"/>
  <c r="J13433" i="10"/>
  <c r="J13434" i="10"/>
  <c r="J13435" i="10"/>
  <c r="J13436" i="10"/>
  <c r="J13437" i="10"/>
  <c r="J13438" i="10"/>
  <c r="J13439" i="10"/>
  <c r="J13440" i="10"/>
  <c r="J13441" i="10"/>
  <c r="J13442" i="10"/>
  <c r="J13443" i="10"/>
  <c r="J13444" i="10"/>
  <c r="J13445" i="10"/>
  <c r="J13446" i="10"/>
  <c r="I4103" i="10"/>
  <c r="I4104" i="10"/>
  <c r="I4105" i="10"/>
  <c r="I4106" i="10"/>
  <c r="I4107" i="10"/>
  <c r="I4108" i="10"/>
  <c r="I4109" i="10"/>
  <c r="I4110" i="10"/>
  <c r="I4111" i="10"/>
  <c r="I4112" i="10"/>
  <c r="I4113" i="10"/>
  <c r="I4114" i="10"/>
  <c r="I4115" i="10"/>
  <c r="I4116" i="10"/>
  <c r="I4117" i="10"/>
  <c r="I4118" i="10"/>
  <c r="I4119" i="10"/>
  <c r="I4120" i="10"/>
  <c r="I4121" i="10"/>
  <c r="I4122" i="10"/>
  <c r="I4123" i="10"/>
  <c r="I4124" i="10"/>
  <c r="I4125" i="10"/>
  <c r="I4126" i="10"/>
  <c r="I4127" i="10"/>
  <c r="I4128" i="10"/>
  <c r="I4129" i="10"/>
  <c r="I4130" i="10"/>
  <c r="I4131" i="10"/>
  <c r="I4132" i="10"/>
  <c r="I4133" i="10"/>
  <c r="I4134" i="10"/>
  <c r="I4135" i="10"/>
  <c r="I4136" i="10"/>
  <c r="I4137" i="10"/>
  <c r="I4138" i="10"/>
  <c r="I4139" i="10"/>
  <c r="I4140" i="10"/>
  <c r="I4141" i="10"/>
  <c r="I4142" i="10"/>
  <c r="I4143" i="10"/>
  <c r="I4144" i="10"/>
  <c r="I4145" i="10"/>
  <c r="I4146" i="10"/>
  <c r="I4147" i="10"/>
  <c r="I4148" i="10"/>
  <c r="I4149" i="10"/>
  <c r="I4150" i="10"/>
  <c r="I4151" i="10"/>
  <c r="I4152" i="10"/>
  <c r="I4153" i="10"/>
  <c r="I4154" i="10"/>
  <c r="I4155" i="10"/>
  <c r="I4156" i="10"/>
  <c r="I4157" i="10"/>
  <c r="I4158" i="10"/>
  <c r="I4159" i="10"/>
  <c r="I4160" i="10"/>
  <c r="I4161" i="10"/>
  <c r="I4162" i="10"/>
  <c r="I4163" i="10"/>
  <c r="I4164" i="10"/>
  <c r="I4165" i="10"/>
  <c r="I4166" i="10"/>
  <c r="I4167" i="10"/>
  <c r="I4168" i="10"/>
  <c r="I4169" i="10"/>
  <c r="I4170" i="10"/>
  <c r="I4171" i="10"/>
  <c r="I4172" i="10"/>
  <c r="I4173" i="10"/>
  <c r="I4174" i="10"/>
  <c r="I4175" i="10"/>
  <c r="I4176" i="10"/>
  <c r="I4177" i="10"/>
  <c r="I4178" i="10"/>
  <c r="I4179" i="10"/>
  <c r="I4180" i="10"/>
  <c r="I4181" i="10"/>
  <c r="I4182" i="10"/>
  <c r="I4183" i="10"/>
  <c r="I4184" i="10"/>
  <c r="I4185" i="10"/>
  <c r="I4186" i="10"/>
  <c r="I4187" i="10"/>
  <c r="I4188" i="10"/>
  <c r="I4189" i="10"/>
  <c r="I4190" i="10"/>
  <c r="I4191" i="10"/>
  <c r="I4192" i="10"/>
  <c r="I4193" i="10"/>
  <c r="I4194" i="10"/>
  <c r="I4195" i="10"/>
  <c r="I4196" i="10"/>
  <c r="I4197" i="10"/>
  <c r="I4198" i="10"/>
  <c r="I4199" i="10"/>
  <c r="I4200" i="10"/>
  <c r="I4201" i="10"/>
  <c r="I4202" i="10"/>
  <c r="I4203" i="10"/>
  <c r="I4204" i="10"/>
  <c r="I4205" i="10"/>
  <c r="I4206" i="10"/>
  <c r="I4207" i="10"/>
  <c r="I4208" i="10"/>
  <c r="I4209" i="10"/>
  <c r="I4210" i="10"/>
  <c r="I4211" i="10"/>
  <c r="I4212" i="10"/>
  <c r="I4213" i="10"/>
  <c r="I4214" i="10"/>
  <c r="I4215" i="10"/>
  <c r="I4216" i="10"/>
  <c r="I4217" i="10"/>
  <c r="I4218" i="10"/>
  <c r="I4219" i="10"/>
  <c r="I4220" i="10"/>
  <c r="I4221" i="10"/>
  <c r="I4222" i="10"/>
  <c r="I4223" i="10"/>
  <c r="I4224" i="10"/>
  <c r="I4225" i="10"/>
  <c r="I4226" i="10"/>
  <c r="I4227" i="10"/>
  <c r="I4228" i="10"/>
  <c r="I4229" i="10"/>
  <c r="I4230" i="10"/>
  <c r="I4231" i="10"/>
  <c r="I4232" i="10"/>
  <c r="I4233" i="10"/>
  <c r="I4234" i="10"/>
  <c r="I4235" i="10"/>
  <c r="I4236" i="10"/>
  <c r="I4237" i="10"/>
  <c r="I4238" i="10"/>
  <c r="I4239" i="10"/>
  <c r="I4240" i="10"/>
  <c r="I4241" i="10"/>
  <c r="I4242" i="10"/>
  <c r="I4243" i="10"/>
  <c r="I4244" i="10"/>
  <c r="I4245" i="10"/>
  <c r="I4246" i="10"/>
  <c r="I4247" i="10"/>
  <c r="I4248" i="10"/>
  <c r="I4249" i="10"/>
  <c r="I4250" i="10"/>
  <c r="I4251" i="10"/>
  <c r="I4252" i="10"/>
  <c r="I4253" i="10"/>
  <c r="I4254" i="10"/>
  <c r="I4255" i="10"/>
  <c r="I4256" i="10"/>
  <c r="I4257" i="10"/>
  <c r="I4258" i="10"/>
  <c r="I4259" i="10"/>
  <c r="I4260" i="10"/>
  <c r="I4261" i="10"/>
  <c r="I4262" i="10"/>
  <c r="I4263" i="10"/>
  <c r="I4264" i="10"/>
  <c r="I4265" i="10"/>
  <c r="I4266" i="10"/>
  <c r="I4267" i="10"/>
  <c r="I4268" i="10"/>
  <c r="I4269" i="10"/>
  <c r="I4270" i="10"/>
  <c r="I4271" i="10"/>
  <c r="I4272" i="10"/>
  <c r="I4273" i="10"/>
  <c r="I4274" i="10"/>
  <c r="I4275" i="10"/>
  <c r="I4276" i="10"/>
  <c r="I4277" i="10"/>
  <c r="I4278" i="10"/>
  <c r="I4279" i="10"/>
  <c r="I4280" i="10"/>
  <c r="I4281" i="10"/>
  <c r="I4282" i="10"/>
  <c r="I4283" i="10"/>
  <c r="I4284" i="10"/>
  <c r="I4285" i="10"/>
  <c r="I4286" i="10"/>
  <c r="I4287" i="10"/>
  <c r="I4288" i="10"/>
  <c r="I4289" i="10"/>
  <c r="I4290" i="10"/>
  <c r="I4291" i="10"/>
  <c r="I4292" i="10"/>
  <c r="I4293" i="10"/>
  <c r="I4294" i="10"/>
  <c r="I4295" i="10"/>
  <c r="I4296" i="10"/>
  <c r="I4297" i="10"/>
  <c r="I4298" i="10"/>
  <c r="I4299" i="10"/>
  <c r="I4300" i="10"/>
  <c r="I4301" i="10"/>
  <c r="I4302" i="10"/>
  <c r="I4303" i="10"/>
  <c r="I4304" i="10"/>
  <c r="I4305" i="10"/>
  <c r="I4306" i="10"/>
  <c r="I4307" i="10"/>
  <c r="I4308" i="10"/>
  <c r="I4309" i="10"/>
  <c r="I4310" i="10"/>
  <c r="I4311" i="10"/>
  <c r="I4312" i="10"/>
  <c r="I4313" i="10"/>
  <c r="I4314" i="10"/>
  <c r="I4315" i="10"/>
  <c r="I4316" i="10"/>
  <c r="I4317" i="10"/>
  <c r="I4318" i="10"/>
  <c r="I4319" i="10"/>
  <c r="I4320" i="10"/>
  <c r="I4321" i="10"/>
  <c r="I4322" i="10"/>
  <c r="I4323" i="10"/>
  <c r="I4324" i="10"/>
  <c r="I4325" i="10"/>
  <c r="I4326" i="10"/>
  <c r="I4327" i="10"/>
  <c r="I4328" i="10"/>
  <c r="I4329" i="10"/>
  <c r="I4330" i="10"/>
  <c r="I4331" i="10"/>
  <c r="I4332" i="10"/>
  <c r="I4333" i="10"/>
  <c r="I4334" i="10"/>
  <c r="I4335" i="10"/>
  <c r="I4336" i="10"/>
  <c r="I4337" i="10"/>
  <c r="I4338" i="10"/>
  <c r="I4339" i="10"/>
  <c r="I4340" i="10"/>
  <c r="I4341" i="10"/>
  <c r="I4342" i="10"/>
  <c r="I4343" i="10"/>
  <c r="I4344" i="10"/>
  <c r="I4345" i="10"/>
  <c r="I4346" i="10"/>
  <c r="I4347" i="10"/>
  <c r="I4348" i="10"/>
  <c r="I4349" i="10"/>
  <c r="I4350" i="10"/>
  <c r="I4351" i="10"/>
  <c r="I4352" i="10"/>
  <c r="I4353" i="10"/>
  <c r="I4354" i="10"/>
  <c r="I4355" i="10"/>
  <c r="I4356" i="10"/>
  <c r="I4357" i="10"/>
  <c r="I4358" i="10"/>
  <c r="I4359" i="10"/>
  <c r="I4360" i="10"/>
  <c r="I4361" i="10"/>
  <c r="I4362" i="10"/>
  <c r="I4363" i="10"/>
  <c r="I4364" i="10"/>
  <c r="I4365" i="10"/>
  <c r="I4366" i="10"/>
  <c r="I4367" i="10"/>
  <c r="I4368" i="10"/>
  <c r="I4369" i="10"/>
  <c r="I4370" i="10"/>
  <c r="I4371" i="10"/>
  <c r="I4372" i="10"/>
  <c r="I4373" i="10"/>
  <c r="I4374" i="10"/>
  <c r="I4375" i="10"/>
  <c r="I4376" i="10"/>
  <c r="I4377" i="10"/>
  <c r="I4378" i="10"/>
  <c r="I4379" i="10"/>
  <c r="I4380" i="10"/>
  <c r="I4381" i="10"/>
  <c r="I4382" i="10"/>
  <c r="I4383" i="10"/>
  <c r="I4384" i="10"/>
  <c r="I4385" i="10"/>
  <c r="I4386" i="10"/>
  <c r="I4387" i="10"/>
  <c r="I4388" i="10"/>
  <c r="I4389" i="10"/>
  <c r="I4390" i="10"/>
  <c r="I4391" i="10"/>
  <c r="I4392" i="10"/>
  <c r="I4393" i="10"/>
  <c r="I4394" i="10"/>
  <c r="I4395" i="10"/>
  <c r="I4396" i="10"/>
  <c r="I4397" i="10"/>
  <c r="I4398" i="10"/>
  <c r="I4399" i="10"/>
  <c r="I4400" i="10"/>
  <c r="I4401" i="10"/>
  <c r="I4402" i="10"/>
  <c r="I4403" i="10"/>
  <c r="I4404" i="10"/>
  <c r="I4405" i="10"/>
  <c r="I4406" i="10"/>
  <c r="I4407" i="10"/>
  <c r="I4408" i="10"/>
  <c r="I4409" i="10"/>
  <c r="I4410" i="10"/>
  <c r="I4411" i="10"/>
  <c r="I4412" i="10"/>
  <c r="I4413" i="10"/>
  <c r="I4414" i="10"/>
  <c r="I4415" i="10"/>
  <c r="I4416" i="10"/>
  <c r="I4417" i="10"/>
  <c r="I4418" i="10"/>
  <c r="I4419" i="10"/>
  <c r="I4420" i="10"/>
  <c r="I4421" i="10"/>
  <c r="I4422" i="10"/>
  <c r="I4423" i="10"/>
  <c r="I4424" i="10"/>
  <c r="I4425" i="10"/>
  <c r="I4426" i="10"/>
  <c r="I4427" i="10"/>
  <c r="I4428" i="10"/>
  <c r="I4429" i="10"/>
  <c r="I4430" i="10"/>
  <c r="I4431" i="10"/>
  <c r="I4432" i="10"/>
  <c r="I4433" i="10"/>
  <c r="I4434" i="10"/>
  <c r="I4435" i="10"/>
  <c r="I4436" i="10"/>
  <c r="I4437" i="10"/>
  <c r="I4438" i="10"/>
  <c r="I4439" i="10"/>
  <c r="I4440" i="10"/>
  <c r="I4441" i="10"/>
  <c r="I4442" i="10"/>
  <c r="I4443" i="10"/>
  <c r="I4444" i="10"/>
  <c r="I4445" i="10"/>
  <c r="I4446" i="10"/>
  <c r="I4447" i="10"/>
  <c r="I4448" i="10"/>
  <c r="I4449" i="10"/>
  <c r="I4450" i="10"/>
  <c r="I4451" i="10"/>
  <c r="I4452" i="10"/>
  <c r="I4453" i="10"/>
  <c r="I4454" i="10"/>
  <c r="I4455" i="10"/>
  <c r="I4456" i="10"/>
  <c r="I4457" i="10"/>
  <c r="I4458" i="10"/>
  <c r="I4459" i="10"/>
  <c r="I4460" i="10"/>
  <c r="I4461" i="10"/>
  <c r="I4462" i="10"/>
  <c r="I4463" i="10"/>
  <c r="I4464" i="10"/>
  <c r="I4465" i="10"/>
  <c r="I4466" i="10"/>
  <c r="I4467" i="10"/>
  <c r="I4468" i="10"/>
  <c r="I4469" i="10"/>
  <c r="I4470" i="10"/>
  <c r="I4471" i="10"/>
  <c r="I4472" i="10"/>
  <c r="I4473" i="10"/>
  <c r="I4474" i="10"/>
  <c r="I4475" i="10"/>
  <c r="I4476" i="10"/>
  <c r="I4477" i="10"/>
  <c r="I4478" i="10"/>
  <c r="I4479" i="10"/>
  <c r="I4480" i="10"/>
  <c r="I4481" i="10"/>
  <c r="I4482" i="10"/>
  <c r="I4483" i="10"/>
  <c r="I4484" i="10"/>
  <c r="I4485" i="10"/>
  <c r="I4486" i="10"/>
  <c r="I4487" i="10"/>
  <c r="I4488" i="10"/>
  <c r="I4489" i="10"/>
  <c r="I4490" i="10"/>
  <c r="I4491" i="10"/>
  <c r="I4492" i="10"/>
  <c r="I4493" i="10"/>
  <c r="I4494" i="10"/>
  <c r="I4495" i="10"/>
  <c r="I4496" i="10"/>
  <c r="I4497" i="10"/>
  <c r="I4498" i="10"/>
  <c r="I4499" i="10"/>
  <c r="I4500" i="10"/>
  <c r="I4501" i="10"/>
  <c r="I4502" i="10"/>
  <c r="I4503" i="10"/>
  <c r="I4504" i="10"/>
  <c r="I4505" i="10"/>
  <c r="I4506" i="10"/>
  <c r="I4507" i="10"/>
  <c r="I4508" i="10"/>
  <c r="I4509" i="10"/>
  <c r="I4510" i="10"/>
  <c r="I4511" i="10"/>
  <c r="I4512" i="10"/>
  <c r="I4513" i="10"/>
  <c r="I4514" i="10"/>
  <c r="I4515" i="10"/>
  <c r="I4516" i="10"/>
  <c r="I4517" i="10"/>
  <c r="I4518" i="10"/>
  <c r="I4519" i="10"/>
  <c r="I4520" i="10"/>
  <c r="I4521" i="10"/>
  <c r="I4522" i="10"/>
  <c r="I4523" i="10"/>
  <c r="I4524" i="10"/>
  <c r="I4525" i="10"/>
  <c r="I4526" i="10"/>
  <c r="I4527" i="10"/>
  <c r="I4528" i="10"/>
  <c r="I4529" i="10"/>
  <c r="I4530" i="10"/>
  <c r="I4531" i="10"/>
  <c r="I4532" i="10"/>
  <c r="I4533" i="10"/>
  <c r="I4534" i="10"/>
  <c r="I4535" i="10"/>
  <c r="I4536" i="10"/>
  <c r="I4537" i="10"/>
  <c r="I4538" i="10"/>
  <c r="I4539" i="10"/>
  <c r="I4540" i="10"/>
  <c r="I4541" i="10"/>
  <c r="I4542" i="10"/>
  <c r="I4543" i="10"/>
  <c r="I4544" i="10"/>
  <c r="I4545" i="10"/>
  <c r="I4546" i="10"/>
  <c r="I4547" i="10"/>
  <c r="I4548" i="10"/>
  <c r="I4549" i="10"/>
  <c r="I4550" i="10"/>
  <c r="I4551" i="10"/>
  <c r="I4552" i="10"/>
  <c r="I4553" i="10"/>
  <c r="I4554" i="10"/>
  <c r="I4555" i="10"/>
  <c r="I4556" i="10"/>
  <c r="I4557" i="10"/>
  <c r="I4558" i="10"/>
  <c r="I4559" i="10"/>
  <c r="I4560" i="10"/>
  <c r="I4561" i="10"/>
  <c r="I4562" i="10"/>
  <c r="I4563" i="10"/>
  <c r="I4564" i="10"/>
  <c r="I4565" i="10"/>
  <c r="I4566" i="10"/>
  <c r="I4567" i="10"/>
  <c r="I4568" i="10"/>
  <c r="I4569" i="10"/>
  <c r="I4570" i="10"/>
  <c r="I4571" i="10"/>
  <c r="I4572" i="10"/>
  <c r="I4573" i="10"/>
  <c r="I4574" i="10"/>
  <c r="I4575" i="10"/>
  <c r="I4576" i="10"/>
  <c r="I4577" i="10"/>
  <c r="I4578" i="10"/>
  <c r="I4579" i="10"/>
  <c r="I4580" i="10"/>
  <c r="I4581" i="10"/>
  <c r="I4582" i="10"/>
  <c r="I4583" i="10"/>
  <c r="I4584" i="10"/>
  <c r="I4585" i="10"/>
  <c r="I4586" i="10"/>
  <c r="I4587" i="10"/>
  <c r="I4588" i="10"/>
  <c r="I4589" i="10"/>
  <c r="I4590" i="10"/>
  <c r="I4591" i="10"/>
  <c r="I4592" i="10"/>
  <c r="I4593" i="10"/>
  <c r="I4594" i="10"/>
  <c r="I4595" i="10"/>
  <c r="I4596" i="10"/>
  <c r="I4597" i="10"/>
  <c r="I4598" i="10"/>
  <c r="I4599" i="10"/>
  <c r="I4600" i="10"/>
  <c r="I4601" i="10"/>
  <c r="I4602" i="10"/>
  <c r="I4603" i="10"/>
  <c r="I4604" i="10"/>
  <c r="I4605" i="10"/>
  <c r="I4606" i="10"/>
  <c r="I4607" i="10"/>
  <c r="I4608" i="10"/>
  <c r="I4609" i="10"/>
  <c r="I4610" i="10"/>
  <c r="I4611" i="10"/>
  <c r="I4612" i="10"/>
  <c r="I4613" i="10"/>
  <c r="I4614" i="10"/>
  <c r="I4615" i="10"/>
  <c r="I4616" i="10"/>
  <c r="I4617" i="10"/>
  <c r="I4618" i="10"/>
  <c r="I4619" i="10"/>
  <c r="I4620" i="10"/>
  <c r="I4621" i="10"/>
  <c r="I4622" i="10"/>
  <c r="I4623" i="10"/>
  <c r="I4624" i="10"/>
  <c r="I4625" i="10"/>
  <c r="I4626" i="10"/>
  <c r="I4627" i="10"/>
  <c r="I4628" i="10"/>
  <c r="I4629" i="10"/>
  <c r="I4630" i="10"/>
  <c r="I4631" i="10"/>
  <c r="I4632" i="10"/>
  <c r="I4633" i="10"/>
  <c r="I4634" i="10"/>
  <c r="I4635" i="10"/>
  <c r="I4636" i="10"/>
  <c r="I4637" i="10"/>
  <c r="I4638" i="10"/>
  <c r="I4639" i="10"/>
  <c r="I4640" i="10"/>
  <c r="I4641" i="10"/>
  <c r="I4642" i="10"/>
  <c r="I4643" i="10"/>
  <c r="I4644" i="10"/>
  <c r="I4645" i="10"/>
  <c r="I4646" i="10"/>
  <c r="I4647" i="10"/>
  <c r="I4648" i="10"/>
  <c r="I4649" i="10"/>
  <c r="I4650" i="10"/>
  <c r="I4651" i="10"/>
  <c r="I4652" i="10"/>
  <c r="I4653" i="10"/>
  <c r="I4654" i="10"/>
  <c r="I4655" i="10"/>
  <c r="I4656" i="10"/>
  <c r="I4657" i="10"/>
  <c r="I4658" i="10"/>
  <c r="I4659" i="10"/>
  <c r="I4660" i="10"/>
  <c r="I4661" i="10"/>
  <c r="I4662" i="10"/>
  <c r="I4663" i="10"/>
  <c r="I4664" i="10"/>
  <c r="I4665" i="10"/>
  <c r="I4666" i="10"/>
  <c r="I4667" i="10"/>
  <c r="I4668" i="10"/>
  <c r="I4669" i="10"/>
  <c r="I4670" i="10"/>
  <c r="I4671" i="10"/>
  <c r="I4672" i="10"/>
  <c r="I4673" i="10"/>
  <c r="I4674" i="10"/>
  <c r="I4675" i="10"/>
  <c r="I4676" i="10"/>
  <c r="I4677" i="10"/>
  <c r="I4678" i="10"/>
  <c r="I4679" i="10"/>
  <c r="I4680" i="10"/>
  <c r="I4681" i="10"/>
  <c r="I4682" i="10"/>
  <c r="I4683" i="10"/>
  <c r="I4684" i="10"/>
  <c r="I4685" i="10"/>
  <c r="I4686" i="10"/>
  <c r="I4687" i="10"/>
  <c r="I4688" i="10"/>
  <c r="I4689" i="10"/>
  <c r="I4690" i="10"/>
  <c r="I4691" i="10"/>
  <c r="I4692" i="10"/>
  <c r="I4693" i="10"/>
  <c r="I4694" i="10"/>
  <c r="I4695" i="10"/>
  <c r="I4696" i="10"/>
  <c r="I4697" i="10"/>
  <c r="I4698" i="10"/>
  <c r="I4699" i="10"/>
  <c r="I4700" i="10"/>
  <c r="I4701" i="10"/>
  <c r="I4702" i="10"/>
  <c r="I4703" i="10"/>
  <c r="I4704" i="10"/>
  <c r="I4705" i="10"/>
  <c r="I4706" i="10"/>
  <c r="I4707" i="10"/>
  <c r="I4708" i="10"/>
  <c r="I4709" i="10"/>
  <c r="I4710" i="10"/>
  <c r="I4711" i="10"/>
  <c r="I4712" i="10"/>
  <c r="I4713" i="10"/>
  <c r="I4714" i="10"/>
  <c r="I4715" i="10"/>
  <c r="I4716" i="10"/>
  <c r="I4717" i="10"/>
  <c r="I4718" i="10"/>
  <c r="I4719" i="10"/>
  <c r="I4720" i="10"/>
  <c r="I4721" i="10"/>
  <c r="I4722" i="10"/>
  <c r="I4723" i="10"/>
  <c r="I4724" i="10"/>
  <c r="I4725" i="10"/>
  <c r="I4726" i="10"/>
  <c r="I4727" i="10"/>
  <c r="I4728" i="10"/>
  <c r="I4729" i="10"/>
  <c r="I4730" i="10"/>
  <c r="I4731" i="10"/>
  <c r="I4732" i="10"/>
  <c r="I4733" i="10"/>
  <c r="I4734" i="10"/>
  <c r="I4735" i="10"/>
  <c r="I4736" i="10"/>
  <c r="I4737" i="10"/>
  <c r="I4738" i="10"/>
  <c r="I4739" i="10"/>
  <c r="I4740" i="10"/>
  <c r="I4741" i="10"/>
  <c r="I4742" i="10"/>
  <c r="I4743" i="10"/>
  <c r="I4744" i="10"/>
  <c r="I4745" i="10"/>
  <c r="I4746" i="10"/>
  <c r="I4747" i="10"/>
  <c r="I4748" i="10"/>
  <c r="I4749" i="10"/>
  <c r="I4750" i="10"/>
  <c r="I4751" i="10"/>
  <c r="I4752" i="10"/>
  <c r="I4753" i="10"/>
  <c r="I4754" i="10"/>
  <c r="I4755" i="10"/>
  <c r="I4756" i="10"/>
  <c r="I4757" i="10"/>
  <c r="I4758" i="10"/>
  <c r="I4759" i="10"/>
  <c r="I4760" i="10"/>
  <c r="I4761" i="10"/>
  <c r="I4762" i="10"/>
  <c r="I4763" i="10"/>
  <c r="I4764" i="10"/>
  <c r="I4765" i="10"/>
  <c r="I4766" i="10"/>
  <c r="I4767" i="10"/>
  <c r="I4768" i="10"/>
  <c r="I4769" i="10"/>
  <c r="I4770" i="10"/>
  <c r="I4771" i="10"/>
  <c r="I4772" i="10"/>
  <c r="I4773" i="10"/>
  <c r="I4774" i="10"/>
  <c r="I4775" i="10"/>
  <c r="I4776" i="10"/>
  <c r="I4777" i="10"/>
  <c r="I4778" i="10"/>
  <c r="I4779" i="10"/>
  <c r="I4780" i="10"/>
  <c r="I4781" i="10"/>
  <c r="I4782" i="10"/>
  <c r="I4783" i="10"/>
  <c r="I4784" i="10"/>
  <c r="I4785" i="10"/>
  <c r="I4786" i="10"/>
  <c r="I4787" i="10"/>
  <c r="I4788" i="10"/>
  <c r="I4789" i="10"/>
  <c r="I4790" i="10"/>
  <c r="I4791" i="10"/>
  <c r="I4792" i="10"/>
  <c r="I4793" i="10"/>
  <c r="I4794" i="10"/>
  <c r="I4795" i="10"/>
  <c r="I4796" i="10"/>
  <c r="I4797" i="10"/>
  <c r="I4798" i="10"/>
  <c r="I4799" i="10"/>
  <c r="I4800" i="10"/>
  <c r="I4801" i="10"/>
  <c r="I4802" i="10"/>
  <c r="I4803" i="10"/>
  <c r="I4804" i="10"/>
  <c r="I4805" i="10"/>
  <c r="I4806" i="10"/>
  <c r="I4807" i="10"/>
  <c r="I4808" i="10"/>
  <c r="I4809" i="10"/>
  <c r="I4810" i="10"/>
  <c r="I4811" i="10"/>
  <c r="I4812" i="10"/>
  <c r="I4813" i="10"/>
  <c r="I4814" i="10"/>
  <c r="I4815" i="10"/>
  <c r="I4816" i="10"/>
  <c r="I4817" i="10"/>
  <c r="I4818" i="10"/>
  <c r="I4819" i="10"/>
  <c r="I4820" i="10"/>
  <c r="I4821" i="10"/>
  <c r="I4822" i="10"/>
  <c r="I4823" i="10"/>
  <c r="I4824" i="10"/>
  <c r="I4825" i="10"/>
  <c r="I4826" i="10"/>
  <c r="I4827" i="10"/>
  <c r="I4828" i="10"/>
  <c r="I4829" i="10"/>
  <c r="I4830" i="10"/>
  <c r="I4831" i="10"/>
  <c r="I4832" i="10"/>
  <c r="I4833" i="10"/>
  <c r="I4834" i="10"/>
  <c r="I4835" i="10"/>
  <c r="I4836" i="10"/>
  <c r="I4837" i="10"/>
  <c r="I4838" i="10"/>
  <c r="I4839" i="10"/>
  <c r="I4840" i="10"/>
  <c r="I4841" i="10"/>
  <c r="I4842" i="10"/>
  <c r="I4843" i="10"/>
  <c r="I4844" i="10"/>
  <c r="I4845" i="10"/>
  <c r="I4846" i="10"/>
  <c r="I4847" i="10"/>
  <c r="I4848" i="10"/>
  <c r="I4849" i="10"/>
  <c r="I4850" i="10"/>
  <c r="I4851" i="10"/>
  <c r="I4852" i="10"/>
  <c r="I4853" i="10"/>
  <c r="I4854" i="10"/>
  <c r="I4855" i="10"/>
  <c r="I4856" i="10"/>
  <c r="I4857" i="10"/>
  <c r="I4858" i="10"/>
  <c r="I4859" i="10"/>
  <c r="I4860" i="10"/>
  <c r="I4861" i="10"/>
  <c r="I4862" i="10"/>
  <c r="I4863" i="10"/>
  <c r="I4864" i="10"/>
  <c r="I4865" i="10"/>
  <c r="I4866" i="10"/>
  <c r="I4867" i="10"/>
  <c r="I4868" i="10"/>
  <c r="I4869" i="10"/>
  <c r="I4870" i="10"/>
  <c r="I4871" i="10"/>
  <c r="I4872" i="10"/>
  <c r="I4873" i="10"/>
  <c r="I4874" i="10"/>
  <c r="I4875" i="10"/>
  <c r="I4876" i="10"/>
  <c r="I4877" i="10"/>
  <c r="I4878" i="10"/>
  <c r="I4879" i="10"/>
  <c r="I4880" i="10"/>
  <c r="I4881" i="10"/>
  <c r="I4882" i="10"/>
  <c r="I4883" i="10"/>
  <c r="I4884" i="10"/>
  <c r="I4885" i="10"/>
  <c r="I4886" i="10"/>
  <c r="I4887" i="10"/>
  <c r="I4888" i="10"/>
  <c r="I4889" i="10"/>
  <c r="I4890" i="10"/>
  <c r="I4891" i="10"/>
  <c r="I4892" i="10"/>
  <c r="I4893" i="10"/>
  <c r="I4894" i="10"/>
  <c r="I4895" i="10"/>
  <c r="I4896" i="10"/>
  <c r="I4897" i="10"/>
  <c r="I4898" i="10"/>
  <c r="I4899" i="10"/>
  <c r="I4900" i="10"/>
  <c r="I4901" i="10"/>
  <c r="I4902" i="10"/>
  <c r="I4903" i="10"/>
  <c r="I4904" i="10"/>
  <c r="I4905" i="10"/>
  <c r="I4906" i="10"/>
  <c r="I4907" i="10"/>
  <c r="I4908" i="10"/>
  <c r="I4909" i="10"/>
  <c r="I4910" i="10"/>
  <c r="I4911" i="10"/>
  <c r="I4912" i="10"/>
  <c r="I4913" i="10"/>
  <c r="I4914" i="10"/>
  <c r="I4915" i="10"/>
  <c r="I4916" i="10"/>
  <c r="I4917" i="10"/>
  <c r="I4918" i="10"/>
  <c r="I4919" i="10"/>
  <c r="I4920" i="10"/>
  <c r="I4921" i="10"/>
  <c r="I4922" i="10"/>
  <c r="I4923" i="10"/>
  <c r="I4924" i="10"/>
  <c r="I4925" i="10"/>
  <c r="I4926" i="10"/>
  <c r="I4927" i="10"/>
  <c r="I4928" i="10"/>
  <c r="I4929" i="10"/>
  <c r="I4930" i="10"/>
  <c r="I4931" i="10"/>
  <c r="I4932" i="10"/>
  <c r="I4933" i="10"/>
  <c r="I4934" i="10"/>
  <c r="I4935" i="10"/>
  <c r="I4936" i="10"/>
  <c r="I4937" i="10"/>
  <c r="I4938" i="10"/>
  <c r="I4939" i="10"/>
  <c r="I4940" i="10"/>
  <c r="I4941" i="10"/>
  <c r="I4942" i="10"/>
  <c r="I4943" i="10"/>
  <c r="I4944" i="10"/>
  <c r="I4945" i="10"/>
  <c r="I4946" i="10"/>
  <c r="I4947" i="10"/>
  <c r="I4948" i="10"/>
  <c r="I4949" i="10"/>
  <c r="I4950" i="10"/>
  <c r="I4951" i="10"/>
  <c r="I4952" i="10"/>
  <c r="I4953" i="10"/>
  <c r="I4954" i="10"/>
  <c r="I4955" i="10"/>
  <c r="I4956" i="10"/>
  <c r="I4957" i="10"/>
  <c r="I4958" i="10"/>
  <c r="I4959" i="10"/>
  <c r="I4960" i="10"/>
  <c r="I4961" i="10"/>
  <c r="I4962" i="10"/>
  <c r="I4963" i="10"/>
  <c r="I4964" i="10"/>
  <c r="I4965" i="10"/>
  <c r="I4966" i="10"/>
  <c r="I4967" i="10"/>
  <c r="I4968" i="10"/>
  <c r="I4969" i="10"/>
  <c r="I4970" i="10"/>
  <c r="I4971" i="10"/>
  <c r="I4972" i="10"/>
  <c r="I4973" i="10"/>
  <c r="I4974" i="10"/>
  <c r="I4975" i="10"/>
  <c r="I4976" i="10"/>
  <c r="I4977" i="10"/>
  <c r="I4978" i="10"/>
  <c r="I4979" i="10"/>
  <c r="I4980" i="10"/>
  <c r="I4981" i="10"/>
  <c r="I4982" i="10"/>
  <c r="I4983" i="10"/>
  <c r="I4984" i="10"/>
  <c r="I4985" i="10"/>
  <c r="I4986" i="10"/>
  <c r="I4987" i="10"/>
  <c r="I4988" i="10"/>
  <c r="I4989" i="10"/>
  <c r="I4990" i="10"/>
  <c r="I4991" i="10"/>
  <c r="I4992" i="10"/>
  <c r="I4993" i="10"/>
  <c r="I4994" i="10"/>
  <c r="I4995" i="10"/>
  <c r="I4996" i="10"/>
  <c r="I4997" i="10"/>
  <c r="I4998" i="10"/>
  <c r="I4999" i="10"/>
  <c r="I5000" i="10"/>
  <c r="I5001" i="10"/>
  <c r="I5002" i="10"/>
  <c r="I5003" i="10"/>
  <c r="I5004" i="10"/>
  <c r="I5005" i="10"/>
  <c r="I5006" i="10"/>
  <c r="I5007" i="10"/>
  <c r="I5008" i="10"/>
  <c r="I5009" i="10"/>
  <c r="I5010" i="10"/>
  <c r="I5011" i="10"/>
  <c r="I5012" i="10"/>
  <c r="I5013" i="10"/>
  <c r="I5014" i="10"/>
  <c r="I5015" i="10"/>
  <c r="I5016" i="10"/>
  <c r="I5017" i="10"/>
  <c r="I5018" i="10"/>
  <c r="I5019" i="10"/>
  <c r="I5020" i="10"/>
  <c r="I5021" i="10"/>
  <c r="I5022" i="10"/>
  <c r="I5023" i="10"/>
  <c r="I5024" i="10"/>
  <c r="I5025" i="10"/>
  <c r="I5026" i="10"/>
  <c r="I5027" i="10"/>
  <c r="I5028" i="10"/>
  <c r="I5029" i="10"/>
  <c r="I5030" i="10"/>
  <c r="I5031" i="10"/>
  <c r="I5032" i="10"/>
  <c r="I5033" i="10"/>
  <c r="I5034" i="10"/>
  <c r="I5035" i="10"/>
  <c r="I5036" i="10"/>
  <c r="I5037" i="10"/>
  <c r="I5038" i="10"/>
  <c r="I5039" i="10"/>
  <c r="I5040" i="10"/>
  <c r="I5041" i="10"/>
  <c r="I5042" i="10"/>
  <c r="I5043" i="10"/>
  <c r="I5044" i="10"/>
  <c r="I5045" i="10"/>
  <c r="I5046" i="10"/>
  <c r="I5047" i="10"/>
  <c r="I5048" i="10"/>
  <c r="I5049" i="10"/>
  <c r="I5050" i="10"/>
  <c r="I5051" i="10"/>
  <c r="I5052" i="10"/>
  <c r="I5053" i="10"/>
  <c r="I5054" i="10"/>
  <c r="I5055" i="10"/>
  <c r="I5056" i="10"/>
  <c r="I5057" i="10"/>
  <c r="I5058" i="10"/>
  <c r="I5059" i="10"/>
  <c r="I5060" i="10"/>
  <c r="I5061" i="10"/>
  <c r="I5062" i="10"/>
  <c r="I5063" i="10"/>
  <c r="I5064" i="10"/>
  <c r="I5065" i="10"/>
  <c r="I5066" i="10"/>
  <c r="I5067" i="10"/>
  <c r="I5068" i="10"/>
  <c r="I5069" i="10"/>
  <c r="I5070" i="10"/>
  <c r="I5071" i="10"/>
  <c r="I5072" i="10"/>
  <c r="I5073" i="10"/>
  <c r="I5074" i="10"/>
  <c r="I5075" i="10"/>
  <c r="I5076" i="10"/>
  <c r="I5077" i="10"/>
  <c r="I5078" i="10"/>
  <c r="I5079" i="10"/>
  <c r="I5080" i="10"/>
  <c r="I5081" i="10"/>
  <c r="I5082" i="10"/>
  <c r="I5083" i="10"/>
  <c r="I5084" i="10"/>
  <c r="I5085" i="10"/>
  <c r="I5086" i="10"/>
  <c r="I5087" i="10"/>
  <c r="I5088" i="10"/>
  <c r="I5089" i="10"/>
  <c r="I5090" i="10"/>
  <c r="I5091" i="10"/>
  <c r="I5092" i="10"/>
  <c r="I5093" i="10"/>
  <c r="I5094" i="10"/>
  <c r="I5095" i="10"/>
  <c r="I5096" i="10"/>
  <c r="I5097" i="10"/>
  <c r="I5098" i="10"/>
  <c r="I5099" i="10"/>
  <c r="I5100" i="10"/>
  <c r="I5101" i="10"/>
  <c r="I5102" i="10"/>
  <c r="I5103" i="10"/>
  <c r="I5104" i="10"/>
  <c r="I5105" i="10"/>
  <c r="I5106" i="10"/>
  <c r="I5107" i="10"/>
  <c r="I5108" i="10"/>
  <c r="I5109" i="10"/>
  <c r="I5110" i="10"/>
  <c r="I5111" i="10"/>
  <c r="I5112" i="10"/>
  <c r="I5113" i="10"/>
  <c r="I5114" i="10"/>
  <c r="I5115" i="10"/>
  <c r="I5116" i="10"/>
  <c r="I5117" i="10"/>
  <c r="I5118" i="10"/>
  <c r="I5119" i="10"/>
  <c r="I5120" i="10"/>
  <c r="I5121" i="10"/>
  <c r="I5122" i="10"/>
  <c r="I5123" i="10"/>
  <c r="I5124" i="10"/>
  <c r="I5125" i="10"/>
  <c r="I5126" i="10"/>
  <c r="I5127" i="10"/>
  <c r="I5128" i="10"/>
  <c r="I5129" i="10"/>
  <c r="I5130" i="10"/>
  <c r="I5131" i="10"/>
  <c r="I5132" i="10"/>
  <c r="I5133" i="10"/>
  <c r="I5134" i="10"/>
  <c r="I5135" i="10"/>
  <c r="I5136" i="10"/>
  <c r="I5137" i="10"/>
  <c r="I5138" i="10"/>
  <c r="I5139" i="10"/>
  <c r="I5140" i="10"/>
  <c r="I5141" i="10"/>
  <c r="I5142" i="10"/>
  <c r="I5143" i="10"/>
  <c r="I5144" i="10"/>
  <c r="I5145" i="10"/>
  <c r="I5146" i="10"/>
  <c r="I5147" i="10"/>
  <c r="I5148" i="10"/>
  <c r="I5149" i="10"/>
  <c r="I5150" i="10"/>
  <c r="I5151" i="10"/>
  <c r="I5152" i="10"/>
  <c r="I5153" i="10"/>
  <c r="I5154" i="10"/>
  <c r="I5155" i="10"/>
  <c r="I5156" i="10"/>
  <c r="I5157" i="10"/>
  <c r="I5158" i="10"/>
  <c r="I5159" i="10"/>
  <c r="I5160" i="10"/>
  <c r="I5161" i="10"/>
  <c r="I5162" i="10"/>
  <c r="I5163" i="10"/>
  <c r="I5164" i="10"/>
  <c r="I5165" i="10"/>
  <c r="I5166" i="10"/>
  <c r="I5167" i="10"/>
  <c r="I5168" i="10"/>
  <c r="I5169" i="10"/>
  <c r="I5170" i="10"/>
  <c r="I5171" i="10"/>
  <c r="I5172" i="10"/>
  <c r="I5173" i="10"/>
  <c r="I5174" i="10"/>
  <c r="I5175" i="10"/>
  <c r="I5176" i="10"/>
  <c r="I5177" i="10"/>
  <c r="I5178" i="10"/>
  <c r="I5179" i="10"/>
  <c r="I5180" i="10"/>
  <c r="I5181" i="10"/>
  <c r="I5182" i="10"/>
  <c r="I5183" i="10"/>
  <c r="I5184" i="10"/>
  <c r="I5185" i="10"/>
  <c r="I5186" i="10"/>
  <c r="I5187" i="10"/>
  <c r="I5188" i="10"/>
  <c r="I5189" i="10"/>
  <c r="I5190" i="10"/>
  <c r="I5191" i="10"/>
  <c r="I5192" i="10"/>
  <c r="I5193" i="10"/>
  <c r="I5194" i="10"/>
  <c r="I5195" i="10"/>
  <c r="I5196" i="10"/>
  <c r="I5197" i="10"/>
  <c r="I5198" i="10"/>
  <c r="I5199" i="10"/>
  <c r="I5200" i="10"/>
  <c r="I5201" i="10"/>
  <c r="I5202" i="10"/>
  <c r="I5203" i="10"/>
  <c r="I5204" i="10"/>
  <c r="I5205" i="10"/>
  <c r="I5206" i="10"/>
  <c r="I5207" i="10"/>
  <c r="I5208" i="10"/>
  <c r="I5209" i="10"/>
  <c r="I5210" i="10"/>
  <c r="I5211" i="10"/>
  <c r="I5212" i="10"/>
  <c r="I5213" i="10"/>
  <c r="I5214" i="10"/>
  <c r="I5215" i="10"/>
  <c r="I5216" i="10"/>
  <c r="I5217" i="10"/>
  <c r="I5218" i="10"/>
  <c r="I5219" i="10"/>
  <c r="I5220" i="10"/>
  <c r="I5221" i="10"/>
  <c r="I5222" i="10"/>
  <c r="I5223" i="10"/>
  <c r="I5224" i="10"/>
  <c r="I5225" i="10"/>
  <c r="I5226" i="10"/>
  <c r="I5227" i="10"/>
  <c r="I5228" i="10"/>
  <c r="I5229" i="10"/>
  <c r="I5230" i="10"/>
  <c r="I5231" i="10"/>
  <c r="I5232" i="10"/>
  <c r="I5233" i="10"/>
  <c r="I5234" i="10"/>
  <c r="I5235" i="10"/>
  <c r="I5236" i="10"/>
  <c r="I5237" i="10"/>
  <c r="I5238" i="10"/>
  <c r="I5239" i="10"/>
  <c r="I5240" i="10"/>
  <c r="I5241" i="10"/>
  <c r="I5242" i="10"/>
  <c r="I5243" i="10"/>
  <c r="I5244" i="10"/>
  <c r="I5245" i="10"/>
  <c r="I5246" i="10"/>
  <c r="I5247" i="10"/>
  <c r="I5248" i="10"/>
  <c r="I5249" i="10"/>
  <c r="I5250" i="10"/>
  <c r="I5251" i="10"/>
  <c r="I5252" i="10"/>
  <c r="I5253" i="10"/>
  <c r="I5254" i="10"/>
  <c r="I5255" i="10"/>
  <c r="I5256" i="10"/>
  <c r="I5257" i="10"/>
  <c r="I5258" i="10"/>
  <c r="I5259" i="10"/>
  <c r="I5260" i="10"/>
  <c r="I5261" i="10"/>
  <c r="I5262" i="10"/>
  <c r="I5263" i="10"/>
  <c r="I5264" i="10"/>
  <c r="I5265" i="10"/>
  <c r="I5266" i="10"/>
  <c r="I5267" i="10"/>
  <c r="I5268" i="10"/>
  <c r="I5269" i="10"/>
  <c r="I5270" i="10"/>
  <c r="I5271" i="10"/>
  <c r="I5272" i="10"/>
  <c r="I5273" i="10"/>
  <c r="I5274" i="10"/>
  <c r="I5275" i="10"/>
  <c r="I5276" i="10"/>
  <c r="I5277" i="10"/>
  <c r="I5278" i="10"/>
  <c r="I5279" i="10"/>
  <c r="I5280" i="10"/>
  <c r="I5281" i="10"/>
  <c r="I5282" i="10"/>
  <c r="I5283" i="10"/>
  <c r="I5284" i="10"/>
  <c r="I5285" i="10"/>
  <c r="I5286" i="10"/>
  <c r="I5287" i="10"/>
  <c r="I5288" i="10"/>
  <c r="I5289" i="10"/>
  <c r="I5290" i="10"/>
  <c r="I5291" i="10"/>
  <c r="I5292" i="10"/>
  <c r="I5293" i="10"/>
  <c r="I5294" i="10"/>
  <c r="I5295" i="10"/>
  <c r="I5296" i="10"/>
  <c r="I5297" i="10"/>
  <c r="I5298" i="10"/>
  <c r="I5299" i="10"/>
  <c r="I5300" i="10"/>
  <c r="I5301" i="10"/>
  <c r="I5302" i="10"/>
  <c r="I5303" i="10"/>
  <c r="I5304" i="10"/>
  <c r="I5305" i="10"/>
  <c r="I5306" i="10"/>
  <c r="I5307" i="10"/>
  <c r="I5308" i="10"/>
  <c r="I5309" i="10"/>
  <c r="I5310" i="10"/>
  <c r="I5311" i="10"/>
  <c r="I5312" i="10"/>
  <c r="I5313" i="10"/>
  <c r="I5314" i="10"/>
  <c r="I5315" i="10"/>
  <c r="I5316" i="10"/>
  <c r="I5317" i="10"/>
  <c r="I5318" i="10"/>
  <c r="I5319" i="10"/>
  <c r="I5320" i="10"/>
  <c r="I5321" i="10"/>
  <c r="I5322" i="10"/>
  <c r="I5323" i="10"/>
  <c r="I5324" i="10"/>
  <c r="I5325" i="10"/>
  <c r="I5326" i="10"/>
  <c r="I5327" i="10"/>
  <c r="I5328" i="10"/>
  <c r="I5329" i="10"/>
  <c r="I5330" i="10"/>
  <c r="I5331" i="10"/>
  <c r="I5332" i="10"/>
  <c r="I5333" i="10"/>
  <c r="I5334" i="10"/>
  <c r="I5335" i="10"/>
  <c r="I5336" i="10"/>
  <c r="I5337" i="10"/>
  <c r="I5338" i="10"/>
  <c r="I5339" i="10"/>
  <c r="I5340" i="10"/>
  <c r="I5341" i="10"/>
  <c r="I5342" i="10"/>
  <c r="I5343" i="10"/>
  <c r="I5344" i="10"/>
  <c r="I5345" i="10"/>
  <c r="I5346" i="10"/>
  <c r="I5347" i="10"/>
  <c r="I5348" i="10"/>
  <c r="I5349" i="10"/>
  <c r="I5350" i="10"/>
  <c r="I5351" i="10"/>
  <c r="I5352" i="10"/>
  <c r="I5353" i="10"/>
  <c r="I5354" i="10"/>
  <c r="I5355" i="10"/>
  <c r="I5356" i="10"/>
  <c r="I5357" i="10"/>
  <c r="I5358" i="10"/>
  <c r="I5359" i="10"/>
  <c r="I5360" i="10"/>
  <c r="I5361" i="10"/>
  <c r="I5362" i="10"/>
  <c r="I5363" i="10"/>
  <c r="I5364" i="10"/>
  <c r="I5365" i="10"/>
  <c r="I5366" i="10"/>
  <c r="I5367" i="10"/>
  <c r="I5368" i="10"/>
  <c r="I5369" i="10"/>
  <c r="I5370" i="10"/>
  <c r="I5371" i="10"/>
  <c r="I5372" i="10"/>
  <c r="I5373" i="10"/>
  <c r="I5374" i="10"/>
  <c r="I5375" i="10"/>
  <c r="I5376" i="10"/>
  <c r="I5377" i="10"/>
  <c r="I5378" i="10"/>
  <c r="I5379" i="10"/>
  <c r="I5380" i="10"/>
  <c r="I5381" i="10"/>
  <c r="I5382" i="10"/>
  <c r="I5383" i="10"/>
  <c r="I5384" i="10"/>
  <c r="I5385" i="10"/>
  <c r="I5386" i="10"/>
  <c r="I5387" i="10"/>
  <c r="I5388" i="10"/>
  <c r="I5389" i="10"/>
  <c r="I5390" i="10"/>
  <c r="I5391" i="10"/>
  <c r="I5392" i="10"/>
  <c r="I5393" i="10"/>
  <c r="I5394" i="10"/>
  <c r="I5395" i="10"/>
  <c r="I5396" i="10"/>
  <c r="I5397" i="10"/>
  <c r="I5398" i="10"/>
  <c r="I5399" i="10"/>
  <c r="I5400" i="10"/>
  <c r="I5401" i="10"/>
  <c r="I5402" i="10"/>
  <c r="I5403" i="10"/>
  <c r="I5404" i="10"/>
  <c r="I5405" i="10"/>
  <c r="I5406" i="10"/>
  <c r="I5407" i="10"/>
  <c r="I5408" i="10"/>
  <c r="I5409" i="10"/>
  <c r="I5410" i="10"/>
  <c r="I5411" i="10"/>
  <c r="I5412" i="10"/>
  <c r="I5413" i="10"/>
  <c r="I5414" i="10"/>
  <c r="I5415" i="10"/>
  <c r="I5416" i="10"/>
  <c r="I5417" i="10"/>
  <c r="I5418" i="10"/>
  <c r="I5419" i="10"/>
  <c r="I5420" i="10"/>
  <c r="I5421" i="10"/>
  <c r="I5422" i="10"/>
  <c r="I5423" i="10"/>
  <c r="I5424" i="10"/>
  <c r="I5425" i="10"/>
  <c r="I5426" i="10"/>
  <c r="I5427" i="10"/>
  <c r="I5428" i="10"/>
  <c r="I5429" i="10"/>
  <c r="I5430" i="10"/>
  <c r="I5431" i="10"/>
  <c r="I5432" i="10"/>
  <c r="I5433" i="10"/>
  <c r="I5434" i="10"/>
  <c r="I5435" i="10"/>
  <c r="I5436" i="10"/>
  <c r="I5437" i="10"/>
  <c r="I5438" i="10"/>
  <c r="I5439" i="10"/>
  <c r="I5440" i="10"/>
  <c r="I5441" i="10"/>
  <c r="I5442" i="10"/>
  <c r="I5443" i="10"/>
  <c r="I5444" i="10"/>
  <c r="I5445" i="10"/>
  <c r="I5446" i="10"/>
  <c r="I5447" i="10"/>
  <c r="I5448" i="10"/>
  <c r="I5449" i="10"/>
  <c r="I5450" i="10"/>
  <c r="I5451" i="10"/>
  <c r="I5452" i="10"/>
  <c r="I5453" i="10"/>
  <c r="I5454" i="10"/>
  <c r="I5455" i="10"/>
  <c r="I5456" i="10"/>
  <c r="I5457" i="10"/>
  <c r="I5458" i="10"/>
  <c r="I5459" i="10"/>
  <c r="I5460" i="10"/>
  <c r="I5461" i="10"/>
  <c r="I5462" i="10"/>
  <c r="I5463" i="10"/>
  <c r="I5464" i="10"/>
  <c r="I5465" i="10"/>
  <c r="I5466" i="10"/>
  <c r="I5467" i="10"/>
  <c r="I5468" i="10"/>
  <c r="I5469" i="10"/>
  <c r="I5470" i="10"/>
  <c r="I5471" i="10"/>
  <c r="I5472" i="10"/>
  <c r="I5473" i="10"/>
  <c r="I5474" i="10"/>
  <c r="I5475" i="10"/>
  <c r="I5476" i="10"/>
  <c r="I5477" i="10"/>
  <c r="I5478" i="10"/>
  <c r="I5479" i="10"/>
  <c r="I5480" i="10"/>
  <c r="I5481" i="10"/>
  <c r="I5482" i="10"/>
  <c r="I5483" i="10"/>
  <c r="I5484" i="10"/>
  <c r="I5485" i="10"/>
  <c r="I5486" i="10"/>
  <c r="I5487" i="10"/>
  <c r="I5488" i="10"/>
  <c r="I5489" i="10"/>
  <c r="I5490" i="10"/>
  <c r="I5491" i="10"/>
  <c r="I5492" i="10"/>
  <c r="I5493" i="10"/>
  <c r="I5494" i="10"/>
  <c r="I5495" i="10"/>
  <c r="I5496" i="10"/>
  <c r="I5497" i="10"/>
  <c r="I5498" i="10"/>
  <c r="I5499" i="10"/>
  <c r="I5500" i="10"/>
  <c r="I5501" i="10"/>
  <c r="I5502" i="10"/>
  <c r="I5503" i="10"/>
  <c r="I5504" i="10"/>
  <c r="I5505" i="10"/>
  <c r="I5506" i="10"/>
  <c r="I5507" i="10"/>
  <c r="I5508" i="10"/>
  <c r="I5509" i="10"/>
  <c r="I5510" i="10"/>
  <c r="I5511" i="10"/>
  <c r="I5512" i="10"/>
  <c r="I5513" i="10"/>
  <c r="I5514" i="10"/>
  <c r="I5515" i="10"/>
  <c r="I5516" i="10"/>
  <c r="I5517" i="10"/>
  <c r="I5518" i="10"/>
  <c r="I5519" i="10"/>
  <c r="I5520" i="10"/>
  <c r="I5521" i="10"/>
  <c r="I5522" i="10"/>
  <c r="I5523" i="10"/>
  <c r="I5524" i="10"/>
  <c r="I5525" i="10"/>
  <c r="I5526" i="10"/>
  <c r="I5527" i="10"/>
  <c r="I5528" i="10"/>
  <c r="I5529" i="10"/>
  <c r="I5530" i="10"/>
  <c r="I5531" i="10"/>
  <c r="I5532" i="10"/>
  <c r="I5533" i="10"/>
  <c r="I5534" i="10"/>
  <c r="I5535" i="10"/>
  <c r="I5536" i="10"/>
  <c r="I5537" i="10"/>
  <c r="I5538" i="10"/>
  <c r="I5539" i="10"/>
  <c r="I5540" i="10"/>
  <c r="I5541" i="10"/>
  <c r="I5542" i="10"/>
  <c r="I5543" i="10"/>
  <c r="I5544" i="10"/>
  <c r="I5545" i="10"/>
  <c r="I5546" i="10"/>
  <c r="I5547" i="10"/>
  <c r="I5548" i="10"/>
  <c r="I5549" i="10"/>
  <c r="I5550" i="10"/>
  <c r="I5551" i="10"/>
  <c r="I5552" i="10"/>
  <c r="I5553" i="10"/>
  <c r="I5554" i="10"/>
  <c r="I5555" i="10"/>
  <c r="I5556" i="10"/>
  <c r="I5557" i="10"/>
  <c r="I5558" i="10"/>
  <c r="I5559" i="10"/>
  <c r="I5560" i="10"/>
  <c r="I5561" i="10"/>
  <c r="I5562" i="10"/>
  <c r="I5563" i="10"/>
  <c r="I5564" i="10"/>
  <c r="I5565" i="10"/>
  <c r="I5566" i="10"/>
  <c r="I5567" i="10"/>
  <c r="I5568" i="10"/>
  <c r="I5569" i="10"/>
  <c r="I5570" i="10"/>
  <c r="I5571" i="10"/>
  <c r="I5572" i="10"/>
  <c r="I5573" i="10"/>
  <c r="I5574" i="10"/>
  <c r="I5575" i="10"/>
  <c r="I5576" i="10"/>
  <c r="I5577" i="10"/>
  <c r="I5578" i="10"/>
  <c r="I5579" i="10"/>
  <c r="I5580" i="10"/>
  <c r="I5581" i="10"/>
  <c r="I5582" i="10"/>
  <c r="I5583" i="10"/>
  <c r="I5584" i="10"/>
  <c r="I5585" i="10"/>
  <c r="I5586" i="10"/>
  <c r="I5587" i="10"/>
  <c r="I5588" i="10"/>
  <c r="I5589" i="10"/>
  <c r="I5590" i="10"/>
  <c r="I5591" i="10"/>
  <c r="I5592" i="10"/>
  <c r="I5593" i="10"/>
  <c r="I5594" i="10"/>
  <c r="I5595" i="10"/>
  <c r="I5596" i="10"/>
  <c r="I5597" i="10"/>
  <c r="I5598" i="10"/>
  <c r="I5599" i="10"/>
  <c r="I5600" i="10"/>
  <c r="I5601" i="10"/>
  <c r="I5602" i="10"/>
  <c r="I5603" i="10"/>
  <c r="I5604" i="10"/>
  <c r="I5605" i="10"/>
  <c r="I5606" i="10"/>
  <c r="I5607" i="10"/>
  <c r="I5608" i="10"/>
  <c r="I5609" i="10"/>
  <c r="I5610" i="10"/>
  <c r="I5611" i="10"/>
  <c r="I5612" i="10"/>
  <c r="I5613" i="10"/>
  <c r="I5614" i="10"/>
  <c r="I5615" i="10"/>
  <c r="I5616" i="10"/>
  <c r="I5617" i="10"/>
  <c r="I5618" i="10"/>
  <c r="I5619" i="10"/>
  <c r="I5620" i="10"/>
  <c r="I5621" i="10"/>
  <c r="I5622" i="10"/>
  <c r="I5623" i="10"/>
  <c r="I5624" i="10"/>
  <c r="I5625" i="10"/>
  <c r="I5626" i="10"/>
  <c r="I5627" i="10"/>
  <c r="I5628" i="10"/>
  <c r="I5629" i="10"/>
  <c r="I5630" i="10"/>
  <c r="I5631" i="10"/>
  <c r="I5632" i="10"/>
  <c r="I5633" i="10"/>
  <c r="I5634" i="10"/>
  <c r="I5635" i="10"/>
  <c r="I5636" i="10"/>
  <c r="I5637" i="10"/>
  <c r="I5638" i="10"/>
  <c r="I5639" i="10"/>
  <c r="I5640" i="10"/>
  <c r="I5641" i="10"/>
  <c r="I5642" i="10"/>
  <c r="I5643" i="10"/>
  <c r="I5644" i="10"/>
  <c r="I5645" i="10"/>
  <c r="I5646" i="10"/>
  <c r="I5647" i="10"/>
  <c r="I5648" i="10"/>
  <c r="I5649" i="10"/>
  <c r="I5650" i="10"/>
  <c r="I5651" i="10"/>
  <c r="I5652" i="10"/>
  <c r="I5653" i="10"/>
  <c r="I5654" i="10"/>
  <c r="I5655" i="10"/>
  <c r="I5656" i="10"/>
  <c r="I5657" i="10"/>
  <c r="I5658" i="10"/>
  <c r="I5659" i="10"/>
  <c r="I5660" i="10"/>
  <c r="I5661" i="10"/>
  <c r="I5662" i="10"/>
  <c r="I5663" i="10"/>
  <c r="I5664" i="10"/>
  <c r="I5665" i="10"/>
  <c r="I5666" i="10"/>
  <c r="I5667" i="10"/>
  <c r="I5668" i="10"/>
  <c r="I5669" i="10"/>
  <c r="I5670" i="10"/>
  <c r="I5671" i="10"/>
  <c r="I5672" i="10"/>
  <c r="I5673" i="10"/>
  <c r="I5674" i="10"/>
  <c r="I5675" i="10"/>
  <c r="I5676" i="10"/>
  <c r="I5677" i="10"/>
  <c r="I5678" i="10"/>
  <c r="I5679" i="10"/>
  <c r="I5680" i="10"/>
  <c r="I5681" i="10"/>
  <c r="I5682" i="10"/>
  <c r="I5683" i="10"/>
  <c r="I5684" i="10"/>
  <c r="I5685" i="10"/>
  <c r="I5686" i="10"/>
  <c r="I5687" i="10"/>
  <c r="I5688" i="10"/>
  <c r="I5689" i="10"/>
  <c r="I5690" i="10"/>
  <c r="I5691" i="10"/>
  <c r="I5692" i="10"/>
  <c r="I5693" i="10"/>
  <c r="I5694" i="10"/>
  <c r="I5695" i="10"/>
  <c r="I5696" i="10"/>
  <c r="I5697" i="10"/>
  <c r="I5698" i="10"/>
  <c r="I5699" i="10"/>
  <c r="I5700" i="10"/>
  <c r="I5701" i="10"/>
  <c r="I5702" i="10"/>
  <c r="I5703" i="10"/>
  <c r="I5704" i="10"/>
  <c r="I5705" i="10"/>
  <c r="I5706" i="10"/>
  <c r="I5707" i="10"/>
  <c r="I5708" i="10"/>
  <c r="I5709" i="10"/>
  <c r="I5710" i="10"/>
  <c r="I5711" i="10"/>
  <c r="I5712" i="10"/>
  <c r="I5713" i="10"/>
  <c r="I5714" i="10"/>
  <c r="I5715" i="10"/>
  <c r="I5716" i="10"/>
  <c r="I5717" i="10"/>
  <c r="I5718" i="10"/>
  <c r="I5719" i="10"/>
  <c r="I5720" i="10"/>
  <c r="I5721" i="10"/>
  <c r="I5722" i="10"/>
  <c r="I5723" i="10"/>
  <c r="I5724" i="10"/>
  <c r="I5725" i="10"/>
  <c r="I5726" i="10"/>
  <c r="I5727" i="10"/>
  <c r="I5728" i="10"/>
  <c r="I5729" i="10"/>
  <c r="I5730" i="10"/>
  <c r="I5731" i="10"/>
  <c r="I5732" i="10"/>
  <c r="I5733" i="10"/>
  <c r="I5734" i="10"/>
  <c r="I5735" i="10"/>
  <c r="I5736" i="10"/>
  <c r="I5737" i="10"/>
  <c r="I5738" i="10"/>
  <c r="I5739" i="10"/>
  <c r="I5740" i="10"/>
  <c r="I5741" i="10"/>
  <c r="I5742" i="10"/>
  <c r="I5743" i="10"/>
  <c r="I5744" i="10"/>
  <c r="I5745" i="10"/>
  <c r="I5746" i="10"/>
  <c r="I5747" i="10"/>
  <c r="I5748" i="10"/>
  <c r="I5749" i="10"/>
  <c r="I5750" i="10"/>
  <c r="I5751" i="10"/>
  <c r="I5752" i="10"/>
  <c r="I5753" i="10"/>
  <c r="I5754" i="10"/>
  <c r="I5755" i="10"/>
  <c r="I5756" i="10"/>
  <c r="I5757" i="10"/>
  <c r="I5758" i="10"/>
  <c r="I5759" i="10"/>
  <c r="I5760" i="10"/>
  <c r="I5761" i="10"/>
  <c r="I5762" i="10"/>
  <c r="I5763" i="10"/>
  <c r="I5764" i="10"/>
  <c r="I5765" i="10"/>
  <c r="I5766" i="10"/>
  <c r="I5767" i="10"/>
  <c r="I5768" i="10"/>
  <c r="I5769" i="10"/>
  <c r="I5770" i="10"/>
  <c r="I5771" i="10"/>
  <c r="I5772" i="10"/>
  <c r="I5773" i="10"/>
  <c r="I5774" i="10"/>
  <c r="I5775" i="10"/>
  <c r="I5776" i="10"/>
  <c r="I5777" i="10"/>
  <c r="I5778" i="10"/>
  <c r="I5779" i="10"/>
  <c r="I5780" i="10"/>
  <c r="I5781" i="10"/>
  <c r="I5782" i="10"/>
  <c r="I5783" i="10"/>
  <c r="I5784" i="10"/>
  <c r="I5785" i="10"/>
  <c r="I5786" i="10"/>
  <c r="I5787" i="10"/>
  <c r="I5788" i="10"/>
  <c r="I5789" i="10"/>
  <c r="I5790" i="10"/>
  <c r="I5791" i="10"/>
  <c r="I5792" i="10"/>
  <c r="I5793" i="10"/>
  <c r="I5794" i="10"/>
  <c r="I5795" i="10"/>
  <c r="I5796" i="10"/>
  <c r="I5797" i="10"/>
  <c r="I5798" i="10"/>
  <c r="I5799" i="10"/>
  <c r="I5800" i="10"/>
  <c r="I5801" i="10"/>
  <c r="I5802" i="10"/>
  <c r="I5803" i="10"/>
  <c r="I5804" i="10"/>
  <c r="I5805" i="10"/>
  <c r="I5806" i="10"/>
  <c r="I5807" i="10"/>
  <c r="I5808" i="10"/>
  <c r="I5809" i="10"/>
  <c r="I5810" i="10"/>
  <c r="I5811" i="10"/>
  <c r="I5812" i="10"/>
  <c r="I5813" i="10"/>
  <c r="I5814" i="10"/>
  <c r="I5815" i="10"/>
  <c r="I5816" i="10"/>
  <c r="I5817" i="10"/>
  <c r="I5818" i="10"/>
  <c r="I5819" i="10"/>
  <c r="I5820" i="10"/>
  <c r="I5821" i="10"/>
  <c r="I5822" i="10"/>
  <c r="I5823" i="10"/>
  <c r="I5824" i="10"/>
  <c r="I5825" i="10"/>
  <c r="I5826" i="10"/>
  <c r="I5827" i="10"/>
  <c r="I5828" i="10"/>
  <c r="I5829" i="10"/>
  <c r="I5830" i="10"/>
  <c r="I5831" i="10"/>
  <c r="I5832" i="10"/>
  <c r="I5833" i="10"/>
  <c r="I5834" i="10"/>
  <c r="I5835" i="10"/>
  <c r="I5836" i="10"/>
  <c r="I5837" i="10"/>
  <c r="I5838" i="10"/>
  <c r="I5839" i="10"/>
  <c r="I5840" i="10"/>
  <c r="I5841" i="10"/>
  <c r="I5842" i="10"/>
  <c r="I5843" i="10"/>
  <c r="I5844" i="10"/>
  <c r="I5845" i="10"/>
  <c r="I5846" i="10"/>
  <c r="I5847" i="10"/>
  <c r="I5848" i="10"/>
  <c r="I5849" i="10"/>
  <c r="I5850" i="10"/>
  <c r="I5851" i="10"/>
  <c r="I5852" i="10"/>
  <c r="I5853" i="10"/>
  <c r="I5854" i="10"/>
  <c r="I5855" i="10"/>
  <c r="I5856" i="10"/>
  <c r="I5857" i="10"/>
  <c r="I5858" i="10"/>
  <c r="I5859" i="10"/>
  <c r="I5860" i="10"/>
  <c r="I5861" i="10"/>
  <c r="I5862" i="10"/>
  <c r="I5863" i="10"/>
  <c r="I5864" i="10"/>
  <c r="I5865" i="10"/>
  <c r="I5866" i="10"/>
  <c r="I5867" i="10"/>
  <c r="I5868" i="10"/>
  <c r="I5869" i="10"/>
  <c r="I5870" i="10"/>
  <c r="I5871" i="10"/>
  <c r="I5872" i="10"/>
  <c r="I5873" i="10"/>
  <c r="I5874" i="10"/>
  <c r="I5875" i="10"/>
  <c r="I5876" i="10"/>
  <c r="I5877" i="10"/>
  <c r="I5878" i="10"/>
  <c r="I5879" i="10"/>
  <c r="I5880" i="10"/>
  <c r="I5881" i="10"/>
  <c r="I5882" i="10"/>
  <c r="I5883" i="10"/>
  <c r="I5884" i="10"/>
  <c r="I5885" i="10"/>
  <c r="I5886" i="10"/>
  <c r="I5887" i="10"/>
  <c r="I5888" i="10"/>
  <c r="I5889" i="10"/>
  <c r="I5890" i="10"/>
  <c r="I5891" i="10"/>
  <c r="I5892" i="10"/>
  <c r="I5893" i="10"/>
  <c r="I5894" i="10"/>
  <c r="I5895" i="10"/>
  <c r="I5896" i="10"/>
  <c r="I5897" i="10"/>
  <c r="I5898" i="10"/>
  <c r="I5899" i="10"/>
  <c r="I5900" i="10"/>
  <c r="I5901" i="10"/>
  <c r="I5902" i="10"/>
  <c r="I5903" i="10"/>
  <c r="I5904" i="10"/>
  <c r="I5905" i="10"/>
  <c r="I5906" i="10"/>
  <c r="I5907" i="10"/>
  <c r="I5908" i="10"/>
  <c r="I5909" i="10"/>
  <c r="I5910" i="10"/>
  <c r="I5911" i="10"/>
  <c r="I5912" i="10"/>
  <c r="I5913" i="10"/>
  <c r="I5914" i="10"/>
  <c r="I5915" i="10"/>
  <c r="I5916" i="10"/>
  <c r="I5917" i="10"/>
  <c r="I5918" i="10"/>
  <c r="I5919" i="10"/>
  <c r="I5920" i="10"/>
  <c r="I5921" i="10"/>
  <c r="I5922" i="10"/>
  <c r="I5923" i="10"/>
  <c r="I5924" i="10"/>
  <c r="I5925" i="10"/>
  <c r="I5926" i="10"/>
  <c r="I5927" i="10"/>
  <c r="I5928" i="10"/>
  <c r="I5929" i="10"/>
  <c r="I5930" i="10"/>
  <c r="I5931" i="10"/>
  <c r="I5932" i="10"/>
  <c r="I5933" i="10"/>
  <c r="I5934" i="10"/>
  <c r="I5935" i="10"/>
  <c r="I5936" i="10"/>
  <c r="I5937" i="10"/>
  <c r="I5938" i="10"/>
  <c r="I5939" i="10"/>
  <c r="I5940" i="10"/>
  <c r="I5941" i="10"/>
  <c r="I5942" i="10"/>
  <c r="I5943" i="10"/>
  <c r="I5944" i="10"/>
  <c r="I5945" i="10"/>
  <c r="I5946" i="10"/>
  <c r="I5947" i="10"/>
  <c r="I5948" i="10"/>
  <c r="I5949" i="10"/>
  <c r="I5950" i="10"/>
  <c r="I5951" i="10"/>
  <c r="I5952" i="10"/>
  <c r="I5953" i="10"/>
  <c r="I5954" i="10"/>
  <c r="I5955" i="10"/>
  <c r="I5956" i="10"/>
  <c r="I5957" i="10"/>
  <c r="I5958" i="10"/>
  <c r="I5959" i="10"/>
  <c r="I5960" i="10"/>
  <c r="I5961" i="10"/>
  <c r="I5962" i="10"/>
  <c r="I5963" i="10"/>
  <c r="I5964" i="10"/>
  <c r="I5965" i="10"/>
  <c r="I5966" i="10"/>
  <c r="I5967" i="10"/>
  <c r="I5968" i="10"/>
  <c r="I5969" i="10"/>
  <c r="I5970" i="10"/>
  <c r="I5971" i="10"/>
  <c r="I5972" i="10"/>
  <c r="I5973" i="10"/>
  <c r="I5974" i="10"/>
  <c r="I5975" i="10"/>
  <c r="I5976" i="10"/>
  <c r="I5977" i="10"/>
  <c r="I5978" i="10"/>
  <c r="I5979" i="10"/>
  <c r="I5980" i="10"/>
  <c r="I5981" i="10"/>
  <c r="I5982" i="10"/>
  <c r="I5983" i="10"/>
  <c r="I5984" i="10"/>
  <c r="I5985" i="10"/>
  <c r="I5986" i="10"/>
  <c r="I5987" i="10"/>
  <c r="I5988" i="10"/>
  <c r="I5989" i="10"/>
  <c r="I5990" i="10"/>
  <c r="I5991" i="10"/>
  <c r="I5992" i="10"/>
  <c r="I5993" i="10"/>
  <c r="I5994" i="10"/>
  <c r="I5995" i="10"/>
  <c r="I5996" i="10"/>
  <c r="I5997" i="10"/>
  <c r="I5998" i="10"/>
  <c r="I5999" i="10"/>
  <c r="I6000" i="10"/>
  <c r="I6001" i="10"/>
  <c r="I6002" i="10"/>
  <c r="I6003" i="10"/>
  <c r="I6004" i="10"/>
  <c r="I6005" i="10"/>
  <c r="I6006" i="10"/>
  <c r="I6007" i="10"/>
  <c r="I6008" i="10"/>
  <c r="I6009" i="10"/>
  <c r="I6010" i="10"/>
  <c r="I6011" i="10"/>
  <c r="I6012" i="10"/>
  <c r="I6013" i="10"/>
  <c r="I6014" i="10"/>
  <c r="I6015" i="10"/>
  <c r="I6016" i="10"/>
  <c r="I6017" i="10"/>
  <c r="I6018" i="10"/>
  <c r="I6019" i="10"/>
  <c r="I6020" i="10"/>
  <c r="I6021" i="10"/>
  <c r="I6022" i="10"/>
  <c r="I6023" i="10"/>
  <c r="I6024" i="10"/>
  <c r="I6025" i="10"/>
  <c r="I6026" i="10"/>
  <c r="I6027" i="10"/>
  <c r="I6028" i="10"/>
  <c r="I6029" i="10"/>
  <c r="I6030" i="10"/>
  <c r="I6031" i="10"/>
  <c r="I6032" i="10"/>
  <c r="I6033" i="10"/>
  <c r="I6034" i="10"/>
  <c r="I6035" i="10"/>
  <c r="I6036" i="10"/>
  <c r="I6037" i="10"/>
  <c r="I6038" i="10"/>
  <c r="I6039" i="10"/>
  <c r="I6040" i="10"/>
  <c r="I6041" i="10"/>
  <c r="I6042" i="10"/>
  <c r="I6043" i="10"/>
  <c r="I6044" i="10"/>
  <c r="I6045" i="10"/>
  <c r="I6046" i="10"/>
  <c r="I6047" i="10"/>
  <c r="I6048" i="10"/>
  <c r="I6049" i="10"/>
  <c r="I6050" i="10"/>
  <c r="I6051" i="10"/>
  <c r="I6052" i="10"/>
  <c r="I6053" i="10"/>
  <c r="I6054" i="10"/>
  <c r="I6055" i="10"/>
  <c r="I6056" i="10"/>
  <c r="I6057" i="10"/>
  <c r="I6058" i="10"/>
  <c r="I6059" i="10"/>
  <c r="I6060" i="10"/>
  <c r="I6061" i="10"/>
  <c r="I6062" i="10"/>
  <c r="I6063" i="10"/>
  <c r="I6064" i="10"/>
  <c r="I6065" i="10"/>
  <c r="I6066" i="10"/>
  <c r="I6067" i="10"/>
  <c r="I6068" i="10"/>
  <c r="I6069" i="10"/>
  <c r="I6070" i="10"/>
  <c r="I6071" i="10"/>
  <c r="I6072" i="10"/>
  <c r="I6073" i="10"/>
  <c r="I6074" i="10"/>
  <c r="I6075" i="10"/>
  <c r="I6076" i="10"/>
  <c r="I6077" i="10"/>
  <c r="I6078" i="10"/>
  <c r="I6079" i="10"/>
  <c r="I6080" i="10"/>
  <c r="I6081" i="10"/>
  <c r="I6082" i="10"/>
  <c r="I6083" i="10"/>
  <c r="I6084" i="10"/>
  <c r="I6085" i="10"/>
  <c r="I6086" i="10"/>
  <c r="I6087" i="10"/>
  <c r="I6088" i="10"/>
  <c r="I6089" i="10"/>
  <c r="I6090" i="10"/>
  <c r="I6091" i="10"/>
  <c r="I6092" i="10"/>
  <c r="I6093" i="10"/>
  <c r="I6094" i="10"/>
  <c r="I6095" i="10"/>
  <c r="I6096" i="10"/>
  <c r="I6097" i="10"/>
  <c r="I6098" i="10"/>
  <c r="I6099" i="10"/>
  <c r="I6100" i="10"/>
  <c r="I6101" i="10"/>
  <c r="I6102" i="10"/>
  <c r="I6103" i="10"/>
  <c r="I6104" i="10"/>
  <c r="I6105" i="10"/>
  <c r="I6106" i="10"/>
  <c r="I6107" i="10"/>
  <c r="I6108" i="10"/>
  <c r="I6109" i="10"/>
  <c r="I6110" i="10"/>
  <c r="I6111" i="10"/>
  <c r="I6112" i="10"/>
  <c r="I6113" i="10"/>
  <c r="I6114" i="10"/>
  <c r="I6115" i="10"/>
  <c r="I6116" i="10"/>
  <c r="I6117" i="10"/>
  <c r="I6118" i="10"/>
  <c r="I6119" i="10"/>
  <c r="I6120" i="10"/>
  <c r="I6121" i="10"/>
  <c r="I6122" i="10"/>
  <c r="I6123" i="10"/>
  <c r="I6124" i="10"/>
  <c r="I6125" i="10"/>
  <c r="I6126" i="10"/>
  <c r="I6127" i="10"/>
  <c r="I6128" i="10"/>
  <c r="I6129" i="10"/>
  <c r="I6130" i="10"/>
  <c r="I6131" i="10"/>
  <c r="I6132" i="10"/>
  <c r="I6133" i="10"/>
  <c r="I6134" i="10"/>
  <c r="I6135" i="10"/>
  <c r="I6136" i="10"/>
  <c r="I6137" i="10"/>
  <c r="I6138" i="10"/>
  <c r="I6139" i="10"/>
  <c r="I6140" i="10"/>
  <c r="I6141" i="10"/>
  <c r="I6142" i="10"/>
  <c r="I6143" i="10"/>
  <c r="I6144" i="10"/>
  <c r="I6145" i="10"/>
  <c r="I6146" i="10"/>
  <c r="I6147" i="10"/>
  <c r="I6148" i="10"/>
  <c r="I6149" i="10"/>
  <c r="I6150" i="10"/>
  <c r="I6151" i="10"/>
  <c r="I6152" i="10"/>
  <c r="I6153" i="10"/>
  <c r="I6154" i="10"/>
  <c r="I6155" i="10"/>
  <c r="I6156" i="10"/>
  <c r="I6157" i="10"/>
  <c r="I6158" i="10"/>
  <c r="I6159" i="10"/>
  <c r="I6160" i="10"/>
  <c r="I6161" i="10"/>
  <c r="I6162" i="10"/>
  <c r="I6163" i="10"/>
  <c r="I6164" i="10"/>
  <c r="I6165" i="10"/>
  <c r="I6166" i="10"/>
  <c r="I6167" i="10"/>
  <c r="I6168" i="10"/>
  <c r="I6169" i="10"/>
  <c r="I6170" i="10"/>
  <c r="I6171" i="10"/>
  <c r="I6172" i="10"/>
  <c r="I6173" i="10"/>
  <c r="I6174" i="10"/>
  <c r="I6175" i="10"/>
  <c r="I6176" i="10"/>
  <c r="I6177" i="10"/>
  <c r="I6178" i="10"/>
  <c r="I6179" i="10"/>
  <c r="I6180" i="10"/>
  <c r="I6181" i="10"/>
  <c r="I6182" i="10"/>
  <c r="I6183" i="10"/>
  <c r="I6184" i="10"/>
  <c r="I6185" i="10"/>
  <c r="I6186" i="10"/>
  <c r="I6187" i="10"/>
  <c r="I6188" i="10"/>
  <c r="I6189" i="10"/>
  <c r="I6190" i="10"/>
  <c r="I6191" i="10"/>
  <c r="I6192" i="10"/>
  <c r="I6193" i="10"/>
  <c r="I6194" i="10"/>
  <c r="I6195" i="10"/>
  <c r="I6196" i="10"/>
  <c r="I6197" i="10"/>
  <c r="I6198" i="10"/>
  <c r="I6199" i="10"/>
  <c r="I6200" i="10"/>
  <c r="I6201" i="10"/>
  <c r="I6202" i="10"/>
  <c r="I6203" i="10"/>
  <c r="I6204" i="10"/>
  <c r="I6205" i="10"/>
  <c r="I6206" i="10"/>
  <c r="I6207" i="10"/>
  <c r="I6208" i="10"/>
  <c r="I6209" i="10"/>
  <c r="I6210" i="10"/>
  <c r="I6211" i="10"/>
  <c r="I6212" i="10"/>
  <c r="I6213" i="10"/>
  <c r="I6214" i="10"/>
  <c r="I6215" i="10"/>
  <c r="I6216" i="10"/>
  <c r="I6217" i="10"/>
  <c r="I6218" i="10"/>
  <c r="I6219" i="10"/>
  <c r="I6220" i="10"/>
  <c r="I6221" i="10"/>
  <c r="I6222" i="10"/>
  <c r="I6223" i="10"/>
  <c r="I6224" i="10"/>
  <c r="I6225" i="10"/>
  <c r="I6226" i="10"/>
  <c r="I6227" i="10"/>
  <c r="I6228" i="10"/>
  <c r="I6229" i="10"/>
  <c r="I6230" i="10"/>
  <c r="I6231" i="10"/>
  <c r="I6232" i="10"/>
  <c r="I6233" i="10"/>
  <c r="I6234" i="10"/>
  <c r="I6235" i="10"/>
  <c r="I6236" i="10"/>
  <c r="I6237" i="10"/>
  <c r="I6238" i="10"/>
  <c r="I6239" i="10"/>
  <c r="I6240" i="10"/>
  <c r="I6241" i="10"/>
  <c r="I6242" i="10"/>
  <c r="I6243" i="10"/>
  <c r="I6244" i="10"/>
  <c r="I6245" i="10"/>
  <c r="I6246" i="10"/>
  <c r="I6247" i="10"/>
  <c r="I6248" i="10"/>
  <c r="I6249" i="10"/>
  <c r="I6250" i="10"/>
  <c r="I6251" i="10"/>
  <c r="I6252" i="10"/>
  <c r="I6253" i="10"/>
  <c r="I6254" i="10"/>
  <c r="I6255" i="10"/>
  <c r="I6256" i="10"/>
  <c r="I6257" i="10"/>
  <c r="I6258" i="10"/>
  <c r="I6259" i="10"/>
  <c r="I6260" i="10"/>
  <c r="I6261" i="10"/>
  <c r="I6262" i="10"/>
  <c r="I6263" i="10"/>
  <c r="I6264" i="10"/>
  <c r="I6265" i="10"/>
  <c r="I6266" i="10"/>
  <c r="I6267" i="10"/>
  <c r="I6268" i="10"/>
  <c r="I6269" i="10"/>
  <c r="I6270" i="10"/>
  <c r="I6271" i="10"/>
  <c r="I6272" i="10"/>
  <c r="I6273" i="10"/>
  <c r="I6274" i="10"/>
  <c r="I6275" i="10"/>
  <c r="I6276" i="10"/>
  <c r="I6277" i="10"/>
  <c r="I6278" i="10"/>
  <c r="I6279" i="10"/>
  <c r="I6280" i="10"/>
  <c r="I6281" i="10"/>
  <c r="I6282" i="10"/>
  <c r="I6283" i="10"/>
  <c r="I6284" i="10"/>
  <c r="I6285" i="10"/>
  <c r="I6286" i="10"/>
  <c r="I6287" i="10"/>
  <c r="I6288" i="10"/>
  <c r="I6289" i="10"/>
  <c r="I6290" i="10"/>
  <c r="I6291" i="10"/>
  <c r="I6292" i="10"/>
  <c r="I6293" i="10"/>
  <c r="I6294" i="10"/>
  <c r="I6295" i="10"/>
  <c r="I6296" i="10"/>
  <c r="I6297" i="10"/>
  <c r="I6298" i="10"/>
  <c r="I6299" i="10"/>
  <c r="I6300" i="10"/>
  <c r="I6301" i="10"/>
  <c r="I6302" i="10"/>
  <c r="I6303" i="10"/>
  <c r="I6304" i="10"/>
  <c r="I6305" i="10"/>
  <c r="I6306" i="10"/>
  <c r="I6307" i="10"/>
  <c r="I6308" i="10"/>
  <c r="I6309" i="10"/>
  <c r="I6310" i="10"/>
  <c r="I6311" i="10"/>
  <c r="I6312" i="10"/>
  <c r="I6313" i="10"/>
  <c r="I6314" i="10"/>
  <c r="I6315" i="10"/>
  <c r="I6316" i="10"/>
  <c r="I6317" i="10"/>
  <c r="I6318" i="10"/>
  <c r="I6319" i="10"/>
  <c r="I6320" i="10"/>
  <c r="I6321" i="10"/>
  <c r="I6322" i="10"/>
  <c r="I6323" i="10"/>
  <c r="I6324" i="10"/>
  <c r="I6325" i="10"/>
  <c r="I6326" i="10"/>
  <c r="I6327" i="10"/>
  <c r="I6328" i="10"/>
  <c r="I6329" i="10"/>
  <c r="I6330" i="10"/>
  <c r="I6331" i="10"/>
  <c r="I6332" i="10"/>
  <c r="I6333" i="10"/>
  <c r="I6334" i="10"/>
  <c r="I6335" i="10"/>
  <c r="I6336" i="10"/>
  <c r="I6337" i="10"/>
  <c r="I6338" i="10"/>
  <c r="I6339" i="10"/>
  <c r="I6340" i="10"/>
  <c r="I6341" i="10"/>
  <c r="I6342" i="10"/>
  <c r="I6343" i="10"/>
  <c r="I6344" i="10"/>
  <c r="I6345" i="10"/>
  <c r="I6346" i="10"/>
  <c r="I6347" i="10"/>
  <c r="I6348" i="10"/>
  <c r="I6349" i="10"/>
  <c r="I6350" i="10"/>
  <c r="I6351" i="10"/>
  <c r="I6352" i="10"/>
  <c r="I6353" i="10"/>
  <c r="I6354" i="10"/>
  <c r="I6355" i="10"/>
  <c r="I6356" i="10"/>
  <c r="I6357" i="10"/>
  <c r="I6358" i="10"/>
  <c r="I6359" i="10"/>
  <c r="I6360" i="10"/>
  <c r="I6361" i="10"/>
  <c r="I6362" i="10"/>
  <c r="I6363" i="10"/>
  <c r="I6364" i="10"/>
  <c r="I6365" i="10"/>
  <c r="I6366" i="10"/>
  <c r="I6367" i="10"/>
  <c r="I6368" i="10"/>
  <c r="I6369" i="10"/>
  <c r="I6370" i="10"/>
  <c r="I6371" i="10"/>
  <c r="I6372" i="10"/>
  <c r="I6373" i="10"/>
  <c r="I6374" i="10"/>
  <c r="I6375" i="10"/>
  <c r="I6376" i="10"/>
  <c r="I6377" i="10"/>
  <c r="I6378" i="10"/>
  <c r="I6379" i="10"/>
  <c r="I6380" i="10"/>
  <c r="I6381" i="10"/>
  <c r="I6382" i="10"/>
  <c r="I6383" i="10"/>
  <c r="I6384" i="10"/>
  <c r="I6385" i="10"/>
  <c r="I6386" i="10"/>
  <c r="I6387" i="10"/>
  <c r="I6388" i="10"/>
  <c r="I6389" i="10"/>
  <c r="I6390" i="10"/>
  <c r="I6391" i="10"/>
  <c r="I6392" i="10"/>
  <c r="I6393" i="10"/>
  <c r="I6394" i="10"/>
  <c r="I6395" i="10"/>
  <c r="I6396" i="10"/>
  <c r="I6397" i="10"/>
  <c r="I6398" i="10"/>
  <c r="I6399" i="10"/>
  <c r="I6400" i="10"/>
  <c r="I6401" i="10"/>
  <c r="I6402" i="10"/>
  <c r="I6403" i="10"/>
  <c r="I6404" i="10"/>
  <c r="I6405" i="10"/>
  <c r="I6406" i="10"/>
  <c r="I6407" i="10"/>
  <c r="I6408" i="10"/>
  <c r="I6409" i="10"/>
  <c r="I6410" i="10"/>
  <c r="I6411" i="10"/>
  <c r="I6412" i="10"/>
  <c r="I6413" i="10"/>
  <c r="I6414" i="10"/>
  <c r="I6415" i="10"/>
  <c r="I6416" i="10"/>
  <c r="I6417" i="10"/>
  <c r="I6418" i="10"/>
  <c r="I6419" i="10"/>
  <c r="I6420" i="10"/>
  <c r="I6421" i="10"/>
  <c r="I6422" i="10"/>
  <c r="I6423" i="10"/>
  <c r="I6424" i="10"/>
  <c r="I6425" i="10"/>
  <c r="I6426" i="10"/>
  <c r="I6427" i="10"/>
  <c r="I6428" i="10"/>
  <c r="I6429" i="10"/>
  <c r="I6430" i="10"/>
  <c r="I6431" i="10"/>
  <c r="I6432" i="10"/>
  <c r="I6433" i="10"/>
  <c r="I6434" i="10"/>
  <c r="I6435" i="10"/>
  <c r="I6436" i="10"/>
  <c r="I6437" i="10"/>
  <c r="I6438" i="10"/>
  <c r="I6439" i="10"/>
  <c r="I6440" i="10"/>
  <c r="I6441" i="10"/>
  <c r="I6442" i="10"/>
  <c r="I6443" i="10"/>
  <c r="I6444" i="10"/>
  <c r="I6445" i="10"/>
  <c r="I6446" i="10"/>
  <c r="I6447" i="10"/>
  <c r="I6448" i="10"/>
  <c r="I6449" i="10"/>
  <c r="I6450" i="10"/>
  <c r="I6451" i="10"/>
  <c r="I6452" i="10"/>
  <c r="I6453" i="10"/>
  <c r="I6454" i="10"/>
  <c r="I6455" i="10"/>
  <c r="I6456" i="10"/>
  <c r="I6457" i="10"/>
  <c r="I6458" i="10"/>
  <c r="I6459" i="10"/>
  <c r="I6460" i="10"/>
  <c r="I6461" i="10"/>
  <c r="I6462" i="10"/>
  <c r="I6463" i="10"/>
  <c r="I6464" i="10"/>
  <c r="I6465" i="10"/>
  <c r="I6466" i="10"/>
  <c r="I6467" i="10"/>
  <c r="I6468" i="10"/>
  <c r="I6469" i="10"/>
  <c r="I6470" i="10"/>
  <c r="I6471" i="10"/>
  <c r="I6472" i="10"/>
  <c r="I6473" i="10"/>
  <c r="I6474" i="10"/>
  <c r="I6475" i="10"/>
  <c r="I6476" i="10"/>
  <c r="I6477" i="10"/>
  <c r="I6478" i="10"/>
  <c r="I6479" i="10"/>
  <c r="I6480" i="10"/>
  <c r="I6481" i="10"/>
  <c r="I6482" i="10"/>
  <c r="I6483" i="10"/>
  <c r="I6484" i="10"/>
  <c r="I6485" i="10"/>
  <c r="I6486" i="10"/>
  <c r="I6487" i="10"/>
  <c r="I6488" i="10"/>
  <c r="I6489" i="10"/>
  <c r="I6490" i="10"/>
  <c r="I6491" i="10"/>
  <c r="I6492" i="10"/>
  <c r="I6493" i="10"/>
  <c r="I6494" i="10"/>
  <c r="I6495" i="10"/>
  <c r="I6496" i="10"/>
  <c r="I6497" i="10"/>
  <c r="I6498" i="10"/>
  <c r="I6499" i="10"/>
  <c r="I6500" i="10"/>
  <c r="I6501" i="10"/>
  <c r="I6502" i="10"/>
  <c r="I6503" i="10"/>
  <c r="I6504" i="10"/>
  <c r="I6505" i="10"/>
  <c r="I6506" i="10"/>
  <c r="I6507" i="10"/>
  <c r="I6508" i="10"/>
  <c r="I6509" i="10"/>
  <c r="I6510" i="10"/>
  <c r="I6511" i="10"/>
  <c r="I6512" i="10"/>
  <c r="I6513" i="10"/>
  <c r="I6514" i="10"/>
  <c r="I6515" i="10"/>
  <c r="I6516" i="10"/>
  <c r="I6517" i="10"/>
  <c r="I6518" i="10"/>
  <c r="I6519" i="10"/>
  <c r="I6520" i="10"/>
  <c r="I6521" i="10"/>
  <c r="I6522" i="10"/>
  <c r="I6523" i="10"/>
  <c r="I6524" i="10"/>
  <c r="I6525" i="10"/>
  <c r="I6526" i="10"/>
  <c r="I6527" i="10"/>
  <c r="I6528" i="10"/>
  <c r="I6529" i="10"/>
  <c r="I6530" i="10"/>
  <c r="I6531" i="10"/>
  <c r="I6532" i="10"/>
  <c r="I6533" i="10"/>
  <c r="I6534" i="10"/>
  <c r="I6535" i="10"/>
  <c r="I6536" i="10"/>
  <c r="I6537" i="10"/>
  <c r="I6538" i="10"/>
  <c r="I6539" i="10"/>
  <c r="I6540" i="10"/>
  <c r="I6541" i="10"/>
  <c r="I6542" i="10"/>
  <c r="I6543" i="10"/>
  <c r="I6544" i="10"/>
  <c r="I6545" i="10"/>
  <c r="I6546" i="10"/>
  <c r="I6547" i="10"/>
  <c r="I6548" i="10"/>
  <c r="I6549" i="10"/>
  <c r="I6550" i="10"/>
  <c r="I6551" i="10"/>
  <c r="I6552" i="10"/>
  <c r="I6553" i="10"/>
  <c r="I6554" i="10"/>
  <c r="I6555" i="10"/>
  <c r="I6556" i="10"/>
  <c r="I6557" i="10"/>
  <c r="I6558" i="10"/>
  <c r="I6559" i="10"/>
  <c r="I6560" i="10"/>
  <c r="I6561" i="10"/>
  <c r="I6562" i="10"/>
  <c r="I6563" i="10"/>
  <c r="I6564" i="10"/>
  <c r="I6565" i="10"/>
  <c r="I6566" i="10"/>
  <c r="I6567" i="10"/>
  <c r="I6568" i="10"/>
  <c r="I6569" i="10"/>
  <c r="I6570" i="10"/>
  <c r="I6571" i="10"/>
  <c r="I6572" i="10"/>
  <c r="I6573" i="10"/>
  <c r="I6574" i="10"/>
  <c r="I6575" i="10"/>
  <c r="I6576" i="10"/>
  <c r="I6577" i="10"/>
  <c r="I6578" i="10"/>
  <c r="I6579" i="10"/>
  <c r="I6580" i="10"/>
  <c r="I6581" i="10"/>
  <c r="I6582" i="10"/>
  <c r="I6583" i="10"/>
  <c r="I6584" i="10"/>
  <c r="I6585" i="10"/>
  <c r="I6586" i="10"/>
  <c r="I6587" i="10"/>
  <c r="I6588" i="10"/>
  <c r="I6589" i="10"/>
  <c r="I6590" i="10"/>
  <c r="I6591" i="10"/>
  <c r="I6592" i="10"/>
  <c r="I6593" i="10"/>
  <c r="I6594" i="10"/>
  <c r="I6595" i="10"/>
  <c r="I6596" i="10"/>
  <c r="I6597" i="10"/>
  <c r="I6598" i="10"/>
  <c r="I6599" i="10"/>
  <c r="I6600" i="10"/>
  <c r="I6601" i="10"/>
  <c r="I6602" i="10"/>
  <c r="I6603" i="10"/>
  <c r="I6604" i="10"/>
  <c r="I6605" i="10"/>
  <c r="I6606" i="10"/>
  <c r="I6607" i="10"/>
  <c r="I6608" i="10"/>
  <c r="I6609" i="10"/>
  <c r="I6610" i="10"/>
  <c r="I6611" i="10"/>
  <c r="I6612" i="10"/>
  <c r="I6613" i="10"/>
  <c r="I6614" i="10"/>
  <c r="I6615" i="10"/>
  <c r="I6616" i="10"/>
  <c r="I6617" i="10"/>
  <c r="I6618" i="10"/>
  <c r="I6619" i="10"/>
  <c r="I6620" i="10"/>
  <c r="I6621" i="10"/>
  <c r="I6622" i="10"/>
  <c r="I6623" i="10"/>
  <c r="I6624" i="10"/>
  <c r="I6625" i="10"/>
  <c r="I6626" i="10"/>
  <c r="I6627" i="10"/>
  <c r="I6628" i="10"/>
  <c r="I6629" i="10"/>
  <c r="I6630" i="10"/>
  <c r="I6631" i="10"/>
  <c r="I6632" i="10"/>
  <c r="I6633" i="10"/>
  <c r="I6634" i="10"/>
  <c r="I6635" i="10"/>
  <c r="I6636" i="10"/>
  <c r="I6637" i="10"/>
  <c r="I6638" i="10"/>
  <c r="I6639" i="10"/>
  <c r="I6640" i="10"/>
  <c r="I6641" i="10"/>
  <c r="I6642" i="10"/>
  <c r="I6643" i="10"/>
  <c r="I6644" i="10"/>
  <c r="I6645" i="10"/>
  <c r="I6646" i="10"/>
  <c r="I6647" i="10"/>
  <c r="I6648" i="10"/>
  <c r="I6649" i="10"/>
  <c r="I6650" i="10"/>
  <c r="I6651" i="10"/>
  <c r="I6652" i="10"/>
  <c r="I6653" i="10"/>
  <c r="I6654" i="10"/>
  <c r="I6655" i="10"/>
  <c r="I6656" i="10"/>
  <c r="I6657" i="10"/>
  <c r="I6658" i="10"/>
  <c r="I6659" i="10"/>
  <c r="I6660" i="10"/>
  <c r="I6661" i="10"/>
  <c r="I6662" i="10"/>
  <c r="I6663" i="10"/>
  <c r="I6664" i="10"/>
  <c r="I6665" i="10"/>
  <c r="I6666" i="10"/>
  <c r="I6667" i="10"/>
  <c r="I6668" i="10"/>
  <c r="I6669" i="10"/>
  <c r="I6670" i="10"/>
  <c r="I6671" i="10"/>
  <c r="I6672" i="10"/>
  <c r="I6673" i="10"/>
  <c r="I6674" i="10"/>
  <c r="I6675" i="10"/>
  <c r="I6676" i="10"/>
  <c r="I6677" i="10"/>
  <c r="I6678" i="10"/>
  <c r="I6679" i="10"/>
  <c r="I6680" i="10"/>
  <c r="I6681" i="10"/>
  <c r="I6682" i="10"/>
  <c r="I6683" i="10"/>
  <c r="I6684" i="10"/>
  <c r="I6685" i="10"/>
  <c r="I6686" i="10"/>
  <c r="I6687" i="10"/>
  <c r="I6688" i="10"/>
  <c r="I6689" i="10"/>
  <c r="I6690" i="10"/>
  <c r="I6691" i="10"/>
  <c r="I6692" i="10"/>
  <c r="I6693" i="10"/>
  <c r="I6694" i="10"/>
  <c r="I6695" i="10"/>
  <c r="I6696" i="10"/>
  <c r="I6697" i="10"/>
  <c r="I6698" i="10"/>
  <c r="I6699" i="10"/>
  <c r="I6700" i="10"/>
  <c r="I6701" i="10"/>
  <c r="I6702" i="10"/>
  <c r="I6703" i="10"/>
  <c r="I6704" i="10"/>
  <c r="I6705" i="10"/>
  <c r="I6706" i="10"/>
  <c r="I6707" i="10"/>
  <c r="I6708" i="10"/>
  <c r="I6709" i="10"/>
  <c r="I6710" i="10"/>
  <c r="I6711" i="10"/>
  <c r="I6712" i="10"/>
  <c r="I6713" i="10"/>
  <c r="I6714" i="10"/>
  <c r="I6715" i="10"/>
  <c r="I6716" i="10"/>
  <c r="I6717" i="10"/>
  <c r="I6718" i="10"/>
  <c r="I6719" i="10"/>
  <c r="I6720" i="10"/>
  <c r="I6721" i="10"/>
  <c r="I6722" i="10"/>
  <c r="I6723" i="10"/>
  <c r="I6724" i="10"/>
  <c r="I6725" i="10"/>
  <c r="I6726" i="10"/>
  <c r="I6727" i="10"/>
  <c r="I6728" i="10"/>
  <c r="I6729" i="10"/>
  <c r="I6730" i="10"/>
  <c r="I6731" i="10"/>
  <c r="I6732" i="10"/>
  <c r="I6733" i="10"/>
  <c r="I6734" i="10"/>
  <c r="I6735" i="10"/>
  <c r="I6736" i="10"/>
  <c r="I6737" i="10"/>
  <c r="I6738" i="10"/>
  <c r="I6739" i="10"/>
  <c r="I6740" i="10"/>
  <c r="I6741" i="10"/>
  <c r="I6742" i="10"/>
  <c r="I6743" i="10"/>
  <c r="I6744" i="10"/>
  <c r="I6745" i="10"/>
  <c r="I6746" i="10"/>
  <c r="I6747" i="10"/>
  <c r="I6748" i="10"/>
  <c r="I6749" i="10"/>
  <c r="I6750" i="10"/>
  <c r="I6751" i="10"/>
  <c r="I6752" i="10"/>
  <c r="I6753" i="10"/>
  <c r="I6754" i="10"/>
  <c r="I6755" i="10"/>
  <c r="I6756" i="10"/>
  <c r="I6757" i="10"/>
  <c r="I6758" i="10"/>
  <c r="I6759" i="10"/>
  <c r="I6760" i="10"/>
  <c r="I6761" i="10"/>
  <c r="I6762" i="10"/>
  <c r="I6763" i="10"/>
  <c r="I6764" i="10"/>
  <c r="I6765" i="10"/>
  <c r="I6766" i="10"/>
  <c r="I6767" i="10"/>
  <c r="I6768" i="10"/>
  <c r="I6769" i="10"/>
  <c r="I6770" i="10"/>
  <c r="I6771" i="10"/>
  <c r="I6772" i="10"/>
  <c r="I6773" i="10"/>
  <c r="I6774" i="10"/>
  <c r="I6775" i="10"/>
  <c r="I6776" i="10"/>
  <c r="I6777" i="10"/>
  <c r="I6778" i="10"/>
  <c r="I6779" i="10"/>
  <c r="I6780" i="10"/>
  <c r="I6781" i="10"/>
  <c r="I6782" i="10"/>
  <c r="I6783" i="10"/>
  <c r="I6784" i="10"/>
  <c r="I6785" i="10"/>
  <c r="I6786" i="10"/>
  <c r="I6787" i="10"/>
  <c r="I6788" i="10"/>
  <c r="I6789" i="10"/>
  <c r="I6790" i="10"/>
  <c r="I6791" i="10"/>
  <c r="I6792" i="10"/>
  <c r="I6793" i="10"/>
  <c r="I6794" i="10"/>
  <c r="I6795" i="10"/>
  <c r="I6796" i="10"/>
  <c r="I6797" i="10"/>
  <c r="I6798" i="10"/>
  <c r="I6799" i="10"/>
  <c r="I6800" i="10"/>
  <c r="I6801" i="10"/>
  <c r="I6802" i="10"/>
  <c r="I6803" i="10"/>
  <c r="I6804" i="10"/>
  <c r="I6805" i="10"/>
  <c r="I6806" i="10"/>
  <c r="I6807" i="10"/>
  <c r="I6808" i="10"/>
  <c r="I6809" i="10"/>
  <c r="I6810" i="10"/>
  <c r="I6811" i="10"/>
  <c r="I6812" i="10"/>
  <c r="I6813" i="10"/>
  <c r="I6814" i="10"/>
  <c r="I6815" i="10"/>
  <c r="I6816" i="10"/>
  <c r="I6817" i="10"/>
  <c r="I6818" i="10"/>
  <c r="I6819" i="10"/>
  <c r="I6820" i="10"/>
  <c r="I6821" i="10"/>
  <c r="I6822" i="10"/>
  <c r="I6823" i="10"/>
  <c r="I6824" i="10"/>
  <c r="I6825" i="10"/>
  <c r="I6826" i="10"/>
  <c r="I6827" i="10"/>
  <c r="I6828" i="10"/>
  <c r="I6829" i="10"/>
  <c r="I6830" i="10"/>
  <c r="I6831" i="10"/>
  <c r="I6832" i="10"/>
  <c r="I6833" i="10"/>
  <c r="I6834" i="10"/>
  <c r="I6835" i="10"/>
  <c r="I6836" i="10"/>
  <c r="I6837" i="10"/>
  <c r="I6838" i="10"/>
  <c r="I6839" i="10"/>
  <c r="I6840" i="10"/>
  <c r="I6841" i="10"/>
  <c r="I6842" i="10"/>
  <c r="I6843" i="10"/>
  <c r="I6844" i="10"/>
  <c r="I6845" i="10"/>
  <c r="I6846" i="10"/>
  <c r="I6847" i="10"/>
  <c r="I6848" i="10"/>
  <c r="I6849" i="10"/>
  <c r="I6850" i="10"/>
  <c r="I6851" i="10"/>
  <c r="I6852" i="10"/>
  <c r="I6853" i="10"/>
  <c r="I6854" i="10"/>
  <c r="I6855" i="10"/>
  <c r="I6856" i="10"/>
  <c r="I6857" i="10"/>
  <c r="I6858" i="10"/>
  <c r="I6859" i="10"/>
  <c r="I6860" i="10"/>
  <c r="I6861" i="10"/>
  <c r="I6862" i="10"/>
  <c r="I6863" i="10"/>
  <c r="I6864" i="10"/>
  <c r="I6865" i="10"/>
  <c r="I6866" i="10"/>
  <c r="I6867" i="10"/>
  <c r="I6868" i="10"/>
  <c r="I6869" i="10"/>
  <c r="I6870" i="10"/>
  <c r="I6871" i="10"/>
  <c r="I6872" i="10"/>
  <c r="I6873" i="10"/>
  <c r="I6874" i="10"/>
  <c r="I6875" i="10"/>
  <c r="I6876" i="10"/>
  <c r="I6877" i="10"/>
  <c r="I6878" i="10"/>
  <c r="I6879" i="10"/>
  <c r="I6880" i="10"/>
  <c r="I6881" i="10"/>
  <c r="I6882" i="10"/>
  <c r="I6883" i="10"/>
  <c r="I6884" i="10"/>
  <c r="I6885" i="10"/>
  <c r="I6886" i="10"/>
  <c r="I6887" i="10"/>
  <c r="I6888" i="10"/>
  <c r="I6889" i="10"/>
  <c r="I6890" i="10"/>
  <c r="I6891" i="10"/>
  <c r="I6892" i="10"/>
  <c r="I6893" i="10"/>
  <c r="I6894" i="10"/>
  <c r="I6895" i="10"/>
  <c r="I6896" i="10"/>
  <c r="I6897" i="10"/>
  <c r="I6898" i="10"/>
  <c r="I6899" i="10"/>
  <c r="I6900" i="10"/>
  <c r="I6901" i="10"/>
  <c r="I6902" i="10"/>
  <c r="I6903" i="10"/>
  <c r="I6904" i="10"/>
  <c r="I6905" i="10"/>
  <c r="I6906" i="10"/>
  <c r="I6907" i="10"/>
  <c r="I6908" i="10"/>
  <c r="I6909" i="10"/>
  <c r="I6910" i="10"/>
  <c r="I6911" i="10"/>
  <c r="I6912" i="10"/>
  <c r="I6913" i="10"/>
  <c r="I6914" i="10"/>
  <c r="I6915" i="10"/>
  <c r="I6916" i="10"/>
  <c r="I6917" i="10"/>
  <c r="I6918" i="10"/>
  <c r="I6919" i="10"/>
  <c r="I6920" i="10"/>
  <c r="I6921" i="10"/>
  <c r="I6922" i="10"/>
  <c r="I6923" i="10"/>
  <c r="I6924" i="10"/>
  <c r="I6925" i="10"/>
  <c r="I6926" i="10"/>
  <c r="I6927" i="10"/>
  <c r="I6928" i="10"/>
  <c r="I6929" i="10"/>
  <c r="I6930" i="10"/>
  <c r="I6931" i="10"/>
  <c r="I6932" i="10"/>
  <c r="I6933" i="10"/>
  <c r="I6934" i="10"/>
  <c r="I6935" i="10"/>
  <c r="I6936" i="10"/>
  <c r="I6937" i="10"/>
  <c r="I6938" i="10"/>
  <c r="I6939" i="10"/>
  <c r="I6940" i="10"/>
  <c r="I6941" i="10"/>
  <c r="I6942" i="10"/>
  <c r="I6943" i="10"/>
  <c r="I6944" i="10"/>
  <c r="I6945" i="10"/>
  <c r="I6946" i="10"/>
  <c r="I6947" i="10"/>
  <c r="I6948" i="10"/>
  <c r="I6949" i="10"/>
  <c r="I6950" i="10"/>
  <c r="I6951" i="10"/>
  <c r="I6952" i="10"/>
  <c r="I6953" i="10"/>
  <c r="I6954" i="10"/>
  <c r="I6955" i="10"/>
  <c r="I6956" i="10"/>
  <c r="I6957" i="10"/>
  <c r="I6958" i="10"/>
  <c r="I6959" i="10"/>
  <c r="I6960" i="10"/>
  <c r="I6961" i="10"/>
  <c r="I6962" i="10"/>
  <c r="I6963" i="10"/>
  <c r="I6964" i="10"/>
  <c r="I6965" i="10"/>
  <c r="I6966" i="10"/>
  <c r="I6967" i="10"/>
  <c r="I6968" i="10"/>
  <c r="I6969" i="10"/>
  <c r="I6970" i="10"/>
  <c r="I6971" i="10"/>
  <c r="I6972" i="10"/>
  <c r="I6973" i="10"/>
  <c r="I6974" i="10"/>
  <c r="I6975" i="10"/>
  <c r="I6976" i="10"/>
  <c r="I6977" i="10"/>
  <c r="I6978" i="10"/>
  <c r="I6979" i="10"/>
  <c r="I6980" i="10"/>
  <c r="I6981" i="10"/>
  <c r="I6982" i="10"/>
  <c r="I6983" i="10"/>
  <c r="I6984" i="10"/>
  <c r="I6985" i="10"/>
  <c r="I6986" i="10"/>
  <c r="I6987" i="10"/>
  <c r="I6988" i="10"/>
  <c r="I6989" i="10"/>
  <c r="I6990" i="10"/>
  <c r="I6991" i="10"/>
  <c r="I6992" i="10"/>
  <c r="I6993" i="10"/>
  <c r="I6994" i="10"/>
  <c r="I6995" i="10"/>
  <c r="I6996" i="10"/>
  <c r="I6997" i="10"/>
  <c r="I6998" i="10"/>
  <c r="I6999" i="10"/>
  <c r="I7000" i="10"/>
  <c r="I7001" i="10"/>
  <c r="I7002" i="10"/>
  <c r="I7003" i="10"/>
  <c r="I7004" i="10"/>
  <c r="I7005" i="10"/>
  <c r="I7006" i="10"/>
  <c r="I7007" i="10"/>
  <c r="I7008" i="10"/>
  <c r="I7009" i="10"/>
  <c r="I7010" i="10"/>
  <c r="I7011" i="10"/>
  <c r="I7012" i="10"/>
  <c r="I7013" i="10"/>
  <c r="I7014" i="10"/>
  <c r="I7015" i="10"/>
  <c r="I7016" i="10"/>
  <c r="I7017" i="10"/>
  <c r="I7018" i="10"/>
  <c r="I7019" i="10"/>
  <c r="I7020" i="10"/>
  <c r="I7021" i="10"/>
  <c r="I7022" i="10"/>
  <c r="I7023" i="10"/>
  <c r="I7024" i="10"/>
  <c r="I7025" i="10"/>
  <c r="I7026" i="10"/>
  <c r="I7027" i="10"/>
  <c r="I7028" i="10"/>
  <c r="I7029" i="10"/>
  <c r="I7030" i="10"/>
  <c r="I7031" i="10"/>
  <c r="I7032" i="10"/>
  <c r="I7033" i="10"/>
  <c r="I7034" i="10"/>
  <c r="I7035" i="10"/>
  <c r="I7036" i="10"/>
  <c r="I7037" i="10"/>
  <c r="I7038" i="10"/>
  <c r="I7039" i="10"/>
  <c r="I7040" i="10"/>
  <c r="I7041" i="10"/>
  <c r="I7042" i="10"/>
  <c r="I7043" i="10"/>
  <c r="I7044" i="10"/>
  <c r="I7045" i="10"/>
  <c r="I7046" i="10"/>
  <c r="I7047" i="10"/>
  <c r="I7048" i="10"/>
  <c r="I7049" i="10"/>
  <c r="I7050" i="10"/>
  <c r="I7051" i="10"/>
  <c r="I7052" i="10"/>
  <c r="I7053" i="10"/>
  <c r="I7054" i="10"/>
  <c r="I7055" i="10"/>
  <c r="I7056" i="10"/>
  <c r="I7057" i="10"/>
  <c r="I7058" i="10"/>
  <c r="I7059" i="10"/>
  <c r="I7060" i="10"/>
  <c r="I7061" i="10"/>
  <c r="I7062" i="10"/>
  <c r="I7063" i="10"/>
  <c r="I7064" i="10"/>
  <c r="I7065" i="10"/>
  <c r="I7066" i="10"/>
  <c r="I7067" i="10"/>
  <c r="I7068" i="10"/>
  <c r="I7069" i="10"/>
  <c r="I7070" i="10"/>
  <c r="I7071" i="10"/>
  <c r="I7072" i="10"/>
  <c r="I7073" i="10"/>
  <c r="I7074" i="10"/>
  <c r="I7075" i="10"/>
  <c r="I7076" i="10"/>
  <c r="I7077" i="10"/>
  <c r="I7078" i="10"/>
  <c r="I7079" i="10"/>
  <c r="I7080" i="10"/>
  <c r="I7081" i="10"/>
  <c r="I7082" i="10"/>
  <c r="I7083" i="10"/>
  <c r="I7084" i="10"/>
  <c r="I7085" i="10"/>
  <c r="I7086" i="10"/>
  <c r="I7087" i="10"/>
  <c r="I7088" i="10"/>
  <c r="I7089" i="10"/>
  <c r="I7090" i="10"/>
  <c r="I7091" i="10"/>
  <c r="I7092" i="10"/>
  <c r="I7093" i="10"/>
  <c r="I7094" i="10"/>
  <c r="I7095" i="10"/>
  <c r="I7096" i="10"/>
  <c r="I7097" i="10"/>
  <c r="I7098" i="10"/>
  <c r="I7099" i="10"/>
  <c r="I7100" i="10"/>
  <c r="I7101" i="10"/>
  <c r="I7102" i="10"/>
  <c r="I7103" i="10"/>
  <c r="I7104" i="10"/>
  <c r="I7105" i="10"/>
  <c r="I7106" i="10"/>
  <c r="I7107" i="10"/>
  <c r="I7108" i="10"/>
  <c r="I7109" i="10"/>
  <c r="I7110" i="10"/>
  <c r="I7111" i="10"/>
  <c r="I7112" i="10"/>
  <c r="I7113" i="10"/>
  <c r="I7114" i="10"/>
  <c r="I7115" i="10"/>
  <c r="I7116" i="10"/>
  <c r="I7117" i="10"/>
  <c r="I7118" i="10"/>
  <c r="I7119" i="10"/>
  <c r="I7120" i="10"/>
  <c r="I7121" i="10"/>
  <c r="I7122" i="10"/>
  <c r="I7123" i="10"/>
  <c r="I7124" i="10"/>
  <c r="I7125" i="10"/>
  <c r="I7126" i="10"/>
  <c r="I7127" i="10"/>
  <c r="I7128" i="10"/>
  <c r="I7129" i="10"/>
  <c r="I7130" i="10"/>
  <c r="I7131" i="10"/>
  <c r="I7132" i="10"/>
  <c r="I7133" i="10"/>
  <c r="I7134" i="10"/>
  <c r="I7135" i="10"/>
  <c r="I7136" i="10"/>
  <c r="I7137" i="10"/>
  <c r="I7138" i="10"/>
  <c r="I7139" i="10"/>
  <c r="I7140" i="10"/>
  <c r="I7141" i="10"/>
  <c r="I7142" i="10"/>
  <c r="I7143" i="10"/>
  <c r="I7144" i="10"/>
  <c r="I7145" i="10"/>
  <c r="I7146" i="10"/>
  <c r="I7147" i="10"/>
  <c r="I7148" i="10"/>
  <c r="I7149" i="10"/>
  <c r="I7150" i="10"/>
  <c r="I7151" i="10"/>
  <c r="I7152" i="10"/>
  <c r="I7153" i="10"/>
  <c r="I7154" i="10"/>
  <c r="I7155" i="10"/>
  <c r="I7156" i="10"/>
  <c r="I7157" i="10"/>
  <c r="I7158" i="10"/>
  <c r="I7159" i="10"/>
  <c r="I7160" i="10"/>
  <c r="I7161" i="10"/>
  <c r="I7162" i="10"/>
  <c r="I7163" i="10"/>
  <c r="I7164" i="10"/>
  <c r="I7165" i="10"/>
  <c r="I7166" i="10"/>
  <c r="I7167" i="10"/>
  <c r="I7168" i="10"/>
  <c r="I7169" i="10"/>
  <c r="I7170" i="10"/>
  <c r="I7171" i="10"/>
  <c r="I7172" i="10"/>
  <c r="I7173" i="10"/>
  <c r="I7174" i="10"/>
  <c r="I7175" i="10"/>
  <c r="I7176" i="10"/>
  <c r="I7177" i="10"/>
  <c r="I7178" i="10"/>
  <c r="I7179" i="10"/>
  <c r="I7180" i="10"/>
  <c r="I7181" i="10"/>
  <c r="I7182" i="10"/>
  <c r="I7183" i="10"/>
  <c r="I7184" i="10"/>
  <c r="I7185" i="10"/>
  <c r="I7186" i="10"/>
  <c r="I7187" i="10"/>
  <c r="I7188" i="10"/>
  <c r="I7189" i="10"/>
  <c r="I7190" i="10"/>
  <c r="I7191" i="10"/>
  <c r="I7192" i="10"/>
  <c r="I7193" i="10"/>
  <c r="I7194" i="10"/>
  <c r="I7195" i="10"/>
  <c r="I7196" i="10"/>
  <c r="I7197" i="10"/>
  <c r="I7198" i="10"/>
  <c r="I7199" i="10"/>
  <c r="I7200" i="10"/>
  <c r="I7201" i="10"/>
  <c r="I7202" i="10"/>
  <c r="I7203" i="10"/>
  <c r="I7204" i="10"/>
  <c r="I7205" i="10"/>
  <c r="I7206" i="10"/>
  <c r="I7207" i="10"/>
  <c r="I7208" i="10"/>
  <c r="I7209" i="10"/>
  <c r="I7210" i="10"/>
  <c r="I7211" i="10"/>
  <c r="I7212" i="10"/>
  <c r="I7213" i="10"/>
  <c r="I7214" i="10"/>
  <c r="I7215" i="10"/>
  <c r="I7216" i="10"/>
  <c r="I7217" i="10"/>
  <c r="I7218" i="10"/>
  <c r="I7219" i="10"/>
  <c r="I7220" i="10"/>
  <c r="I7221" i="10"/>
  <c r="I7222" i="10"/>
  <c r="I7223" i="10"/>
  <c r="I7224" i="10"/>
  <c r="I7225" i="10"/>
  <c r="I7226" i="10"/>
  <c r="I7227" i="10"/>
  <c r="I7228" i="10"/>
  <c r="I7229" i="10"/>
  <c r="I7230" i="10"/>
  <c r="I7231" i="10"/>
  <c r="I7232" i="10"/>
  <c r="I7233" i="10"/>
  <c r="I7234" i="10"/>
  <c r="I7235" i="10"/>
  <c r="I7236" i="10"/>
  <c r="I7237" i="10"/>
  <c r="I7238" i="10"/>
  <c r="I7239" i="10"/>
  <c r="I7240" i="10"/>
  <c r="I7241" i="10"/>
  <c r="I7242" i="10"/>
  <c r="I7243" i="10"/>
  <c r="I7244" i="10"/>
  <c r="I7245" i="10"/>
  <c r="I7246" i="10"/>
  <c r="I7247" i="10"/>
  <c r="I7248" i="10"/>
  <c r="I7249" i="10"/>
  <c r="I7250" i="10"/>
  <c r="I7251" i="10"/>
  <c r="I7252" i="10"/>
  <c r="I7253" i="10"/>
  <c r="I7254" i="10"/>
  <c r="I7255" i="10"/>
  <c r="I7256" i="10"/>
  <c r="I7257" i="10"/>
  <c r="I7258" i="10"/>
  <c r="I7259" i="10"/>
  <c r="I7260" i="10"/>
  <c r="I7261" i="10"/>
  <c r="I7262" i="10"/>
  <c r="I7263" i="10"/>
  <c r="I7264" i="10"/>
  <c r="I7265" i="10"/>
  <c r="I7266" i="10"/>
  <c r="I7267" i="10"/>
  <c r="I7268" i="10"/>
  <c r="I7269" i="10"/>
  <c r="I7270" i="10"/>
  <c r="I7271" i="10"/>
  <c r="I7272" i="10"/>
  <c r="I7273" i="10"/>
  <c r="I7274" i="10"/>
  <c r="I7275" i="10"/>
  <c r="I7276" i="10"/>
  <c r="I7277" i="10"/>
  <c r="I7278" i="10"/>
  <c r="I7279" i="10"/>
  <c r="I7280" i="10"/>
  <c r="I7281" i="10"/>
  <c r="I7282" i="10"/>
  <c r="I7283" i="10"/>
  <c r="I7284" i="10"/>
  <c r="I7285" i="10"/>
  <c r="I7286" i="10"/>
  <c r="I7287" i="10"/>
  <c r="I7288" i="10"/>
  <c r="I7289" i="10"/>
  <c r="I7290" i="10"/>
  <c r="I7291" i="10"/>
  <c r="I7292" i="10"/>
  <c r="I7293" i="10"/>
  <c r="I7294" i="10"/>
  <c r="I7295" i="10"/>
  <c r="I7296" i="10"/>
  <c r="I7297" i="10"/>
  <c r="I7298" i="10"/>
  <c r="I7299" i="10"/>
  <c r="I7300" i="10"/>
  <c r="I7301" i="10"/>
  <c r="I7302" i="10"/>
  <c r="I7303" i="10"/>
  <c r="I7304" i="10"/>
  <c r="I7305" i="10"/>
  <c r="I7306" i="10"/>
  <c r="I7307" i="10"/>
  <c r="I7308" i="10"/>
  <c r="I7309" i="10"/>
  <c r="I7310" i="10"/>
  <c r="I7311" i="10"/>
  <c r="I7312" i="10"/>
  <c r="I7313" i="10"/>
  <c r="I7314" i="10"/>
  <c r="I7315" i="10"/>
  <c r="I7316" i="10"/>
  <c r="I7317" i="10"/>
  <c r="I7318" i="10"/>
  <c r="I7319" i="10"/>
  <c r="I7320" i="10"/>
  <c r="I7321" i="10"/>
  <c r="I7322" i="10"/>
  <c r="I7323" i="10"/>
  <c r="I7324" i="10"/>
  <c r="I7325" i="10"/>
  <c r="I7326" i="10"/>
  <c r="I7327" i="10"/>
  <c r="I7328" i="10"/>
  <c r="I7329" i="10"/>
  <c r="I7330" i="10"/>
  <c r="I7331" i="10"/>
  <c r="I7332" i="10"/>
  <c r="I7333" i="10"/>
  <c r="I7334" i="10"/>
  <c r="I7335" i="10"/>
  <c r="I7336" i="10"/>
  <c r="I7337" i="10"/>
  <c r="I7338" i="10"/>
  <c r="I7339" i="10"/>
  <c r="I7340" i="10"/>
  <c r="I7341" i="10"/>
  <c r="I7342" i="10"/>
  <c r="I7343" i="10"/>
  <c r="I7344" i="10"/>
  <c r="I7345" i="10"/>
  <c r="I7346" i="10"/>
  <c r="I7347" i="10"/>
  <c r="I7348" i="10"/>
  <c r="I7349" i="10"/>
  <c r="I7350" i="10"/>
  <c r="I7351" i="10"/>
  <c r="I7352" i="10"/>
  <c r="I7353" i="10"/>
  <c r="I7354" i="10"/>
  <c r="I7355" i="10"/>
  <c r="I7356" i="10"/>
  <c r="I7357" i="10"/>
  <c r="I7358" i="10"/>
  <c r="I7359" i="10"/>
  <c r="I7360" i="10"/>
  <c r="I7361" i="10"/>
  <c r="I7362" i="10"/>
  <c r="I7363" i="10"/>
  <c r="I7364" i="10"/>
  <c r="I7365" i="10"/>
  <c r="I7366" i="10"/>
  <c r="I7367" i="10"/>
  <c r="I7368" i="10"/>
  <c r="I7369" i="10"/>
  <c r="I7370" i="10"/>
  <c r="I7371" i="10"/>
  <c r="I7372" i="10"/>
  <c r="I7373" i="10"/>
  <c r="I7374" i="10"/>
  <c r="I7375" i="10"/>
  <c r="I7376" i="10"/>
  <c r="I7377" i="10"/>
  <c r="I7378" i="10"/>
  <c r="I7379" i="10"/>
  <c r="I7380" i="10"/>
  <c r="I7381" i="10"/>
  <c r="I7382" i="10"/>
  <c r="I7383" i="10"/>
  <c r="I7384" i="10"/>
  <c r="I7385" i="10"/>
  <c r="I7386" i="10"/>
  <c r="I7387" i="10"/>
  <c r="I7388" i="10"/>
  <c r="I7389" i="10"/>
  <c r="I7390" i="10"/>
  <c r="I7391" i="10"/>
  <c r="I7392" i="10"/>
  <c r="I7393" i="10"/>
  <c r="I7394" i="10"/>
  <c r="I7395" i="10"/>
  <c r="I7396" i="10"/>
  <c r="I7397" i="10"/>
  <c r="I7398" i="10"/>
  <c r="I7399" i="10"/>
  <c r="I7400" i="10"/>
  <c r="I7401" i="10"/>
  <c r="I7402" i="10"/>
  <c r="I7403" i="10"/>
  <c r="I7404" i="10"/>
  <c r="I7405" i="10"/>
  <c r="I7406" i="10"/>
  <c r="I7407" i="10"/>
  <c r="I7408" i="10"/>
  <c r="I7409" i="10"/>
  <c r="I7410" i="10"/>
  <c r="I7411" i="10"/>
  <c r="I7412" i="10"/>
  <c r="I7413" i="10"/>
  <c r="I7414" i="10"/>
  <c r="I7415" i="10"/>
  <c r="I7416" i="10"/>
  <c r="I7417" i="10"/>
  <c r="I7418" i="10"/>
  <c r="I7419" i="10"/>
  <c r="I7420" i="10"/>
  <c r="I7421" i="10"/>
  <c r="I7422" i="10"/>
  <c r="I7423" i="10"/>
  <c r="I7424" i="10"/>
  <c r="I7425" i="10"/>
  <c r="I7426" i="10"/>
  <c r="I7427" i="10"/>
  <c r="I7428" i="10"/>
  <c r="I7429" i="10"/>
  <c r="I7430" i="10"/>
  <c r="I7431" i="10"/>
  <c r="I7432" i="10"/>
  <c r="I7433" i="10"/>
  <c r="I7434" i="10"/>
  <c r="I7435" i="10"/>
  <c r="I7436" i="10"/>
  <c r="I7437" i="10"/>
  <c r="I7438" i="10"/>
  <c r="I7439" i="10"/>
  <c r="I7440" i="10"/>
  <c r="I7441" i="10"/>
  <c r="I7442" i="10"/>
  <c r="I7443" i="10"/>
  <c r="I7444" i="10"/>
  <c r="I7445" i="10"/>
  <c r="I7446" i="10"/>
  <c r="I7447" i="10"/>
  <c r="I7448" i="10"/>
  <c r="I7449" i="10"/>
  <c r="I7450" i="10"/>
  <c r="I7451" i="10"/>
  <c r="I7452" i="10"/>
  <c r="I7453" i="10"/>
  <c r="I7454" i="10"/>
  <c r="I7455" i="10"/>
  <c r="I7456" i="10"/>
  <c r="I7457" i="10"/>
  <c r="I7458" i="10"/>
  <c r="I7459" i="10"/>
  <c r="I7460" i="10"/>
  <c r="I7461" i="10"/>
  <c r="I7462" i="10"/>
  <c r="I7463" i="10"/>
  <c r="I7464" i="10"/>
  <c r="I7465" i="10"/>
  <c r="I7466" i="10"/>
  <c r="I7467" i="10"/>
  <c r="I7468" i="10"/>
  <c r="I7469" i="10"/>
  <c r="I7470" i="10"/>
  <c r="I7471" i="10"/>
  <c r="I7472" i="10"/>
  <c r="I7473" i="10"/>
  <c r="I7474" i="10"/>
  <c r="I7475" i="10"/>
  <c r="I7476" i="10"/>
  <c r="I7477" i="10"/>
  <c r="I7478" i="10"/>
  <c r="I7479" i="10"/>
  <c r="I7480" i="10"/>
  <c r="I7481" i="10"/>
  <c r="I7482" i="10"/>
  <c r="I7483" i="10"/>
  <c r="I7484" i="10"/>
  <c r="I7485" i="10"/>
  <c r="I7486" i="10"/>
  <c r="I7487" i="10"/>
  <c r="I7488" i="10"/>
  <c r="I7489" i="10"/>
  <c r="I7490" i="10"/>
  <c r="I7491" i="10"/>
  <c r="I7492" i="10"/>
  <c r="I7493" i="10"/>
  <c r="I7494" i="10"/>
  <c r="I7495" i="10"/>
  <c r="I7496" i="10"/>
  <c r="I7497" i="10"/>
  <c r="I7498" i="10"/>
  <c r="I7499" i="10"/>
  <c r="I7500" i="10"/>
  <c r="I7501" i="10"/>
  <c r="I7502" i="10"/>
  <c r="I7503" i="10"/>
  <c r="I7504" i="10"/>
  <c r="I7505" i="10"/>
  <c r="I7506" i="10"/>
  <c r="I7507" i="10"/>
  <c r="I7508" i="10"/>
  <c r="I7509" i="10"/>
  <c r="I7510" i="10"/>
  <c r="I7511" i="10"/>
  <c r="I7512" i="10"/>
  <c r="I7513" i="10"/>
  <c r="I7514" i="10"/>
  <c r="I7515" i="10"/>
  <c r="I7516" i="10"/>
  <c r="I7517" i="10"/>
  <c r="I7518" i="10"/>
  <c r="I7519" i="10"/>
  <c r="I7520" i="10"/>
  <c r="I7521" i="10"/>
  <c r="I7522" i="10"/>
  <c r="I7523" i="10"/>
  <c r="I7524" i="10"/>
  <c r="I7525" i="10"/>
  <c r="I7526" i="10"/>
  <c r="I7527" i="10"/>
  <c r="I7528" i="10"/>
  <c r="I7529" i="10"/>
  <c r="I7530" i="10"/>
  <c r="I7531" i="10"/>
  <c r="I7532" i="10"/>
  <c r="I7533" i="10"/>
  <c r="I7534" i="10"/>
  <c r="I7535" i="10"/>
  <c r="I7536" i="10"/>
  <c r="I7537" i="10"/>
  <c r="I7538" i="10"/>
  <c r="I7539" i="10"/>
  <c r="I7540" i="10"/>
  <c r="I7541" i="10"/>
  <c r="I7542" i="10"/>
  <c r="I7543" i="10"/>
  <c r="I7544" i="10"/>
  <c r="I7545" i="10"/>
  <c r="I7546" i="10"/>
  <c r="I7547" i="10"/>
  <c r="I7548" i="10"/>
  <c r="I7549" i="10"/>
  <c r="I7550" i="10"/>
  <c r="I7551" i="10"/>
  <c r="I7552" i="10"/>
  <c r="I7553" i="10"/>
  <c r="I7554" i="10"/>
  <c r="I7555" i="10"/>
  <c r="I7556" i="10"/>
  <c r="I7557" i="10"/>
  <c r="I7558" i="10"/>
  <c r="I7559" i="10"/>
  <c r="I7560" i="10"/>
  <c r="I7561" i="10"/>
  <c r="I7562" i="10"/>
  <c r="I7563" i="10"/>
  <c r="I7564" i="10"/>
  <c r="I7565" i="10"/>
  <c r="I7566" i="10"/>
  <c r="I7567" i="10"/>
  <c r="I7568" i="10"/>
  <c r="I7569" i="10"/>
  <c r="I7570" i="10"/>
  <c r="I7571" i="10"/>
  <c r="I7572" i="10"/>
  <c r="I7573" i="10"/>
  <c r="I7574" i="10"/>
  <c r="I7575" i="10"/>
  <c r="I7576" i="10"/>
  <c r="I7577" i="10"/>
  <c r="I7578" i="10"/>
  <c r="I7579" i="10"/>
  <c r="I7580" i="10"/>
  <c r="I7581" i="10"/>
  <c r="I7582" i="10"/>
  <c r="I7583" i="10"/>
  <c r="I7584" i="10"/>
  <c r="I7585" i="10"/>
  <c r="I7586" i="10"/>
  <c r="I7587" i="10"/>
  <c r="I7588" i="10"/>
  <c r="I7589" i="10"/>
  <c r="I7590" i="10"/>
  <c r="I7591" i="10"/>
  <c r="I7592" i="10"/>
  <c r="I7593" i="10"/>
  <c r="I7594" i="10"/>
  <c r="I7595" i="10"/>
  <c r="I7596" i="10"/>
  <c r="I7597" i="10"/>
  <c r="I7598" i="10"/>
  <c r="I7599" i="10"/>
  <c r="I7600" i="10"/>
  <c r="I7601" i="10"/>
  <c r="I7602" i="10"/>
  <c r="I7603" i="10"/>
  <c r="I7604" i="10"/>
  <c r="I7605" i="10"/>
  <c r="I7606" i="10"/>
  <c r="I7607" i="10"/>
  <c r="I7608" i="10"/>
  <c r="I7609" i="10"/>
  <c r="I7610" i="10"/>
  <c r="I7611" i="10"/>
  <c r="I7612" i="10"/>
  <c r="I7613" i="10"/>
  <c r="I7614" i="10"/>
  <c r="I7615" i="10"/>
  <c r="I7616" i="10"/>
  <c r="I7617" i="10"/>
  <c r="I7618" i="10"/>
  <c r="I7619" i="10"/>
  <c r="I7620" i="10"/>
  <c r="I7621" i="10"/>
  <c r="I7622" i="10"/>
  <c r="I7623" i="10"/>
  <c r="I7624" i="10"/>
  <c r="I7625" i="10"/>
  <c r="I7626" i="10"/>
  <c r="I7627" i="10"/>
  <c r="I7628" i="10"/>
  <c r="I7629" i="10"/>
  <c r="I7630" i="10"/>
  <c r="I7631" i="10"/>
  <c r="I7632" i="10"/>
  <c r="I7633" i="10"/>
  <c r="I7634" i="10"/>
  <c r="I7635" i="10"/>
  <c r="I7636" i="10"/>
  <c r="I7637" i="10"/>
  <c r="I7638" i="10"/>
  <c r="I7639" i="10"/>
  <c r="I7640" i="10"/>
  <c r="I7641" i="10"/>
  <c r="I7642" i="10"/>
  <c r="I7643" i="10"/>
  <c r="I7644" i="10"/>
  <c r="I7645" i="10"/>
  <c r="I7646" i="10"/>
  <c r="I7647" i="10"/>
  <c r="I7648" i="10"/>
  <c r="I7649" i="10"/>
  <c r="I7650" i="10"/>
  <c r="I7651" i="10"/>
  <c r="I7652" i="10"/>
  <c r="I7653" i="10"/>
  <c r="I7654" i="10"/>
  <c r="I7655" i="10"/>
  <c r="I7656" i="10"/>
  <c r="I7657" i="10"/>
  <c r="I7658" i="10"/>
  <c r="I7659" i="10"/>
  <c r="I7660" i="10"/>
  <c r="I7661" i="10"/>
  <c r="I7662" i="10"/>
  <c r="I7663" i="10"/>
  <c r="I7664" i="10"/>
  <c r="I7665" i="10"/>
  <c r="I7666" i="10"/>
  <c r="I7667" i="10"/>
  <c r="I7668" i="10"/>
  <c r="I7669" i="10"/>
  <c r="I7670" i="10"/>
  <c r="I7671" i="10"/>
  <c r="I7672" i="10"/>
  <c r="I7673" i="10"/>
  <c r="I7674" i="10"/>
  <c r="I7675" i="10"/>
  <c r="I7676" i="10"/>
  <c r="I7677" i="10"/>
  <c r="I7678" i="10"/>
  <c r="I7679" i="10"/>
  <c r="I7680" i="10"/>
  <c r="I7681" i="10"/>
  <c r="I7682" i="10"/>
  <c r="I7683" i="10"/>
  <c r="I7684" i="10"/>
  <c r="I7685" i="10"/>
  <c r="I7686" i="10"/>
  <c r="I7687" i="10"/>
  <c r="I7688" i="10"/>
  <c r="I7689" i="10"/>
  <c r="I7690" i="10"/>
  <c r="I7691" i="10"/>
  <c r="I7692" i="10"/>
  <c r="I7693" i="10"/>
  <c r="I7694" i="10"/>
  <c r="I7695" i="10"/>
  <c r="I7696" i="10"/>
  <c r="I7697" i="10"/>
  <c r="I7698" i="10"/>
  <c r="I7699" i="10"/>
  <c r="I7700" i="10"/>
  <c r="I7701" i="10"/>
  <c r="I7702" i="10"/>
  <c r="I7703" i="10"/>
  <c r="I7704" i="10"/>
  <c r="I7705" i="10"/>
  <c r="I7706" i="10"/>
  <c r="I7707" i="10"/>
  <c r="I7708" i="10"/>
  <c r="I7709" i="10"/>
  <c r="I7710" i="10"/>
  <c r="I7711" i="10"/>
  <c r="I7712" i="10"/>
  <c r="I7713" i="10"/>
  <c r="I7714" i="10"/>
  <c r="I7715" i="10"/>
  <c r="I7716" i="10"/>
  <c r="I7717" i="10"/>
  <c r="I7718" i="10"/>
  <c r="I7719" i="10"/>
  <c r="I7720" i="10"/>
  <c r="I7721" i="10"/>
  <c r="I7722" i="10"/>
  <c r="I7723" i="10"/>
  <c r="I7724" i="10"/>
  <c r="I7725" i="10"/>
  <c r="I7726" i="10"/>
  <c r="I7727" i="10"/>
  <c r="I7728" i="10"/>
  <c r="I7729" i="10"/>
  <c r="I7730" i="10"/>
  <c r="I7731" i="10"/>
  <c r="I7732" i="10"/>
  <c r="I7733" i="10"/>
  <c r="I7734" i="10"/>
  <c r="I7735" i="10"/>
  <c r="I7736" i="10"/>
  <c r="I7737" i="10"/>
  <c r="I7738" i="10"/>
  <c r="I7739" i="10"/>
  <c r="I7740" i="10"/>
  <c r="I7741" i="10"/>
  <c r="I7742" i="10"/>
  <c r="I7743" i="10"/>
  <c r="I7744" i="10"/>
  <c r="I7745" i="10"/>
  <c r="I7746" i="10"/>
  <c r="I7747" i="10"/>
  <c r="I7748" i="10"/>
  <c r="I7749" i="10"/>
  <c r="I7750" i="10"/>
  <c r="I7751" i="10"/>
  <c r="I7752" i="10"/>
  <c r="I7753" i="10"/>
  <c r="I7754" i="10"/>
  <c r="I7755" i="10"/>
  <c r="I7756" i="10"/>
  <c r="I7757" i="10"/>
  <c r="I7758" i="10"/>
  <c r="I7759" i="10"/>
  <c r="I7760" i="10"/>
  <c r="I7761" i="10"/>
  <c r="I7762" i="10"/>
  <c r="I7763" i="10"/>
  <c r="I7764" i="10"/>
  <c r="I7765" i="10"/>
  <c r="I7766" i="10"/>
  <c r="I7767" i="10"/>
  <c r="I7768" i="10"/>
  <c r="I7769" i="10"/>
  <c r="I7770" i="10"/>
  <c r="I7771" i="10"/>
  <c r="I7772" i="10"/>
  <c r="I7773" i="10"/>
  <c r="I7774" i="10"/>
  <c r="I7775" i="10"/>
  <c r="I7776" i="10"/>
  <c r="I7777" i="10"/>
  <c r="I7778" i="10"/>
  <c r="I7779" i="10"/>
  <c r="I7780" i="10"/>
  <c r="I7781" i="10"/>
  <c r="I7782" i="10"/>
  <c r="I7783" i="10"/>
  <c r="I7784" i="10"/>
  <c r="I7785" i="10"/>
  <c r="I7786" i="10"/>
  <c r="I7787" i="10"/>
  <c r="I7788" i="10"/>
  <c r="I7789" i="10"/>
  <c r="I7790" i="10"/>
  <c r="I7791" i="10"/>
  <c r="I7792" i="10"/>
  <c r="I7793" i="10"/>
  <c r="I7794" i="10"/>
  <c r="I7795" i="10"/>
  <c r="I7796" i="10"/>
  <c r="I7797" i="10"/>
  <c r="I7798" i="10"/>
  <c r="I7799" i="10"/>
  <c r="I7800" i="10"/>
  <c r="I7801" i="10"/>
  <c r="I7802" i="10"/>
  <c r="I7803" i="10"/>
  <c r="I7804" i="10"/>
  <c r="I7805" i="10"/>
  <c r="I7806" i="10"/>
  <c r="I7807" i="10"/>
  <c r="I7808" i="10"/>
  <c r="I7809" i="10"/>
  <c r="I7810" i="10"/>
  <c r="I7811" i="10"/>
  <c r="I7812" i="10"/>
  <c r="I7813" i="10"/>
  <c r="I7814" i="10"/>
  <c r="I7815" i="10"/>
  <c r="I7816" i="10"/>
  <c r="I7817" i="10"/>
  <c r="I7818" i="10"/>
  <c r="I7819" i="10"/>
  <c r="I7820" i="10"/>
  <c r="I7821" i="10"/>
  <c r="I7822" i="10"/>
  <c r="I7823" i="10"/>
  <c r="I7824" i="10"/>
  <c r="I7825" i="10"/>
  <c r="I7826" i="10"/>
  <c r="I7827" i="10"/>
  <c r="I7828" i="10"/>
  <c r="I7829" i="10"/>
  <c r="I7830" i="10"/>
  <c r="I7831" i="10"/>
  <c r="I7832" i="10"/>
  <c r="I7833" i="10"/>
  <c r="I7834" i="10"/>
  <c r="I7835" i="10"/>
  <c r="I7836" i="10"/>
  <c r="I7837" i="10"/>
  <c r="I7838" i="10"/>
  <c r="I7839" i="10"/>
  <c r="I7840" i="10"/>
  <c r="I7841" i="10"/>
  <c r="I7842" i="10"/>
  <c r="I7843" i="10"/>
  <c r="I7844" i="10"/>
  <c r="I7845" i="10"/>
  <c r="I7846" i="10"/>
  <c r="I7847" i="10"/>
  <c r="I7848" i="10"/>
  <c r="I7849" i="10"/>
  <c r="I7850" i="10"/>
  <c r="I7851" i="10"/>
  <c r="I7852" i="10"/>
  <c r="I7853" i="10"/>
  <c r="I7854" i="10"/>
  <c r="I7855" i="10"/>
  <c r="I7856" i="10"/>
  <c r="I7857" i="10"/>
  <c r="I7858" i="10"/>
  <c r="I7859" i="10"/>
  <c r="I7860" i="10"/>
  <c r="I7861" i="10"/>
  <c r="I7862" i="10"/>
  <c r="I7863" i="10"/>
  <c r="I7864" i="10"/>
  <c r="I7865" i="10"/>
  <c r="I7866" i="10"/>
  <c r="I7867" i="10"/>
  <c r="I7868" i="10"/>
  <c r="I7869" i="10"/>
  <c r="I7870" i="10"/>
  <c r="I7871" i="10"/>
  <c r="I7872" i="10"/>
  <c r="I7873" i="10"/>
  <c r="I7874" i="10"/>
  <c r="I7875" i="10"/>
  <c r="I7876" i="10"/>
  <c r="I7877" i="10"/>
  <c r="I7878" i="10"/>
  <c r="I7879" i="10"/>
  <c r="I7880" i="10"/>
  <c r="I7881" i="10"/>
  <c r="I7882" i="10"/>
  <c r="I7883" i="10"/>
  <c r="I7884" i="10"/>
  <c r="I7885" i="10"/>
  <c r="I7886" i="10"/>
  <c r="I7887" i="10"/>
  <c r="I7888" i="10"/>
  <c r="I7889" i="10"/>
  <c r="I7890" i="10"/>
  <c r="I7891" i="10"/>
  <c r="I7892" i="10"/>
  <c r="I7893" i="10"/>
  <c r="I7894" i="10"/>
  <c r="I7895" i="10"/>
  <c r="I7896" i="10"/>
  <c r="I7897" i="10"/>
  <c r="I7898" i="10"/>
  <c r="I7899" i="10"/>
  <c r="I7900" i="10"/>
  <c r="I7901" i="10"/>
  <c r="I7902" i="10"/>
  <c r="I7903" i="10"/>
  <c r="I7904" i="10"/>
  <c r="I7905" i="10"/>
  <c r="I7906" i="10"/>
  <c r="I7907" i="10"/>
  <c r="I7908" i="10"/>
  <c r="I7909" i="10"/>
  <c r="I7910" i="10"/>
  <c r="I7911" i="10"/>
  <c r="I7912" i="10"/>
  <c r="I7913" i="10"/>
  <c r="I7914" i="10"/>
  <c r="I7915" i="10"/>
  <c r="I7916" i="10"/>
  <c r="I7917" i="10"/>
  <c r="I7918" i="10"/>
  <c r="I7919" i="10"/>
  <c r="I7920" i="10"/>
  <c r="I7921" i="10"/>
  <c r="I7922" i="10"/>
  <c r="I7923" i="10"/>
  <c r="I7924" i="10"/>
  <c r="I7925" i="10"/>
  <c r="I7926" i="10"/>
  <c r="I7927" i="10"/>
  <c r="I7928" i="10"/>
  <c r="I7929" i="10"/>
  <c r="I7930" i="10"/>
  <c r="I7931" i="10"/>
  <c r="I7932" i="10"/>
  <c r="I7933" i="10"/>
  <c r="I7934" i="10"/>
  <c r="I7935" i="10"/>
  <c r="I7936" i="10"/>
  <c r="I7937" i="10"/>
  <c r="I7938" i="10"/>
  <c r="I7939" i="10"/>
  <c r="I7940" i="10"/>
  <c r="I7941" i="10"/>
  <c r="I7942" i="10"/>
  <c r="I7943" i="10"/>
  <c r="I7944" i="10"/>
  <c r="I7945" i="10"/>
  <c r="I7946" i="10"/>
  <c r="I7947" i="10"/>
  <c r="I7948" i="10"/>
  <c r="I7949" i="10"/>
  <c r="I7950" i="10"/>
  <c r="I7951" i="10"/>
  <c r="I7952" i="10"/>
  <c r="I7953" i="10"/>
  <c r="I7954" i="10"/>
  <c r="I7955" i="10"/>
  <c r="I7956" i="10"/>
  <c r="I7957" i="10"/>
  <c r="I7958" i="10"/>
  <c r="I7959" i="10"/>
  <c r="I7960" i="10"/>
  <c r="I7961" i="10"/>
  <c r="I7962" i="10"/>
  <c r="I7963" i="10"/>
  <c r="I7964" i="10"/>
  <c r="I7965" i="10"/>
  <c r="I7966" i="10"/>
  <c r="I7967" i="10"/>
  <c r="I7968" i="10"/>
  <c r="I7969" i="10"/>
  <c r="I7970" i="10"/>
  <c r="I7971" i="10"/>
  <c r="I7972" i="10"/>
  <c r="I7973" i="10"/>
  <c r="I7974" i="10"/>
  <c r="I7975" i="10"/>
  <c r="I7976" i="10"/>
  <c r="I7977" i="10"/>
  <c r="I7978" i="10"/>
  <c r="I7979" i="10"/>
  <c r="I7980" i="10"/>
  <c r="I7981" i="10"/>
  <c r="I7982" i="10"/>
  <c r="I7983" i="10"/>
  <c r="I7984" i="10"/>
  <c r="I7985" i="10"/>
  <c r="I7986" i="10"/>
  <c r="I7987" i="10"/>
  <c r="I7988" i="10"/>
  <c r="I7989" i="10"/>
  <c r="I7990" i="10"/>
  <c r="I7991" i="10"/>
  <c r="I7992" i="10"/>
  <c r="I7993" i="10"/>
  <c r="I7994" i="10"/>
  <c r="I7995" i="10"/>
  <c r="I7996" i="10"/>
  <c r="I7997" i="10"/>
  <c r="I7998" i="10"/>
  <c r="I7999" i="10"/>
  <c r="I8000" i="10"/>
  <c r="I8001" i="10"/>
  <c r="I8002" i="10"/>
  <c r="I8003" i="10"/>
  <c r="I8004" i="10"/>
  <c r="I8005" i="10"/>
  <c r="I8006" i="10"/>
  <c r="I8007" i="10"/>
  <c r="I8008" i="10"/>
  <c r="I8009" i="10"/>
  <c r="I8010" i="10"/>
  <c r="I8011" i="10"/>
  <c r="I8012" i="10"/>
  <c r="I8013" i="10"/>
  <c r="I8014" i="10"/>
  <c r="I8015" i="10"/>
  <c r="I8016" i="10"/>
  <c r="I8017" i="10"/>
  <c r="I8018" i="10"/>
  <c r="I8019" i="10"/>
  <c r="I8020" i="10"/>
  <c r="I8021" i="10"/>
  <c r="I8022" i="10"/>
  <c r="I8023" i="10"/>
  <c r="I8024" i="10"/>
  <c r="I8025" i="10"/>
  <c r="I8026" i="10"/>
  <c r="I8027" i="10"/>
  <c r="I8028" i="10"/>
  <c r="I8029" i="10"/>
  <c r="I8030" i="10"/>
  <c r="I8031" i="10"/>
  <c r="I8032" i="10"/>
  <c r="I8033" i="10"/>
  <c r="I8034" i="10"/>
  <c r="I8035" i="10"/>
  <c r="I8036" i="10"/>
  <c r="I8037" i="10"/>
  <c r="I8038" i="10"/>
  <c r="I8039" i="10"/>
  <c r="I8040" i="10"/>
  <c r="I8041" i="10"/>
  <c r="I8042" i="10"/>
  <c r="I8043" i="10"/>
  <c r="I8044" i="10"/>
  <c r="I8045" i="10"/>
  <c r="I8046" i="10"/>
  <c r="I8047" i="10"/>
  <c r="I8048" i="10"/>
  <c r="I8049" i="10"/>
  <c r="I8050" i="10"/>
  <c r="I8051" i="10"/>
  <c r="I8052" i="10"/>
  <c r="I8053" i="10"/>
  <c r="I8054" i="10"/>
  <c r="I8055" i="10"/>
  <c r="I8056" i="10"/>
  <c r="I8057" i="10"/>
  <c r="I8058" i="10"/>
  <c r="I8059" i="10"/>
  <c r="I8060" i="10"/>
  <c r="I8061" i="10"/>
  <c r="I8062" i="10"/>
  <c r="I8063" i="10"/>
  <c r="I8064" i="10"/>
  <c r="I8065" i="10"/>
  <c r="I8066" i="10"/>
  <c r="I8067" i="10"/>
  <c r="I8068" i="10"/>
  <c r="I8069" i="10"/>
  <c r="I8070" i="10"/>
  <c r="I8071" i="10"/>
  <c r="I8072" i="10"/>
  <c r="I8073" i="10"/>
  <c r="I8074" i="10"/>
  <c r="I8075" i="10"/>
  <c r="I8076" i="10"/>
  <c r="I8077" i="10"/>
  <c r="I8078" i="10"/>
  <c r="I8079" i="10"/>
  <c r="I8080" i="10"/>
  <c r="I8081" i="10"/>
  <c r="I8082" i="10"/>
  <c r="I8083" i="10"/>
  <c r="I8084" i="10"/>
  <c r="I8085" i="10"/>
  <c r="I8086" i="10"/>
  <c r="I8087" i="10"/>
  <c r="I8088" i="10"/>
  <c r="I8089" i="10"/>
  <c r="I8090" i="10"/>
  <c r="I8091" i="10"/>
  <c r="I8092" i="10"/>
  <c r="I8093" i="10"/>
  <c r="I8094" i="10"/>
  <c r="I8095" i="10"/>
  <c r="I8096" i="10"/>
  <c r="I8097" i="10"/>
  <c r="I8098" i="10"/>
  <c r="I8099" i="10"/>
  <c r="I8100" i="10"/>
  <c r="I8101" i="10"/>
  <c r="I8102" i="10"/>
  <c r="I8103" i="10"/>
  <c r="I8104" i="10"/>
  <c r="I8105" i="10"/>
  <c r="I8106" i="10"/>
  <c r="I8107" i="10"/>
  <c r="I8108" i="10"/>
  <c r="I8109" i="10"/>
  <c r="I8110" i="10"/>
  <c r="I8111" i="10"/>
  <c r="I8112" i="10"/>
  <c r="I8113" i="10"/>
  <c r="I8114" i="10"/>
  <c r="I8115" i="10"/>
  <c r="I8116" i="10"/>
  <c r="I8117" i="10"/>
  <c r="I8118" i="10"/>
  <c r="I8119" i="10"/>
  <c r="I8120" i="10"/>
  <c r="I8121" i="10"/>
  <c r="I8122" i="10"/>
  <c r="I8123" i="10"/>
  <c r="I8124" i="10"/>
  <c r="I8125" i="10"/>
  <c r="I8126" i="10"/>
  <c r="I8127" i="10"/>
  <c r="I8128" i="10"/>
  <c r="I8129" i="10"/>
  <c r="I8130" i="10"/>
  <c r="I8131" i="10"/>
  <c r="I8132" i="10"/>
  <c r="I8133" i="10"/>
  <c r="I8134" i="10"/>
  <c r="I8135" i="10"/>
  <c r="I8136" i="10"/>
  <c r="I8137" i="10"/>
  <c r="I8138" i="10"/>
  <c r="I8139" i="10"/>
  <c r="I8140" i="10"/>
  <c r="I8141" i="10"/>
  <c r="I8142" i="10"/>
  <c r="I8143" i="10"/>
  <c r="I8144" i="10"/>
  <c r="I8145" i="10"/>
  <c r="I8146" i="10"/>
  <c r="I8147" i="10"/>
  <c r="I8148" i="10"/>
  <c r="I8149" i="10"/>
  <c r="I8150" i="10"/>
  <c r="I8151" i="10"/>
  <c r="I8152" i="10"/>
  <c r="I8153" i="10"/>
  <c r="I8154" i="10"/>
  <c r="I8155" i="10"/>
  <c r="I8156" i="10"/>
  <c r="I8157" i="10"/>
  <c r="I8158" i="10"/>
  <c r="I8159" i="10"/>
  <c r="I8160" i="10"/>
  <c r="I8161" i="10"/>
  <c r="I8162" i="10"/>
  <c r="I8163" i="10"/>
  <c r="I8164" i="10"/>
  <c r="I8165" i="10"/>
  <c r="I8166" i="10"/>
  <c r="I8167" i="10"/>
  <c r="I8168" i="10"/>
  <c r="I8169" i="10"/>
  <c r="I8170" i="10"/>
  <c r="I8171" i="10"/>
  <c r="I8172" i="10"/>
  <c r="I8173" i="10"/>
  <c r="I8174" i="10"/>
  <c r="I8175" i="10"/>
  <c r="I8176" i="10"/>
  <c r="I8177" i="10"/>
  <c r="I8178" i="10"/>
  <c r="I8179" i="10"/>
  <c r="I8180" i="10"/>
  <c r="I8181" i="10"/>
  <c r="I8182" i="10"/>
  <c r="I8183" i="10"/>
  <c r="I8184" i="10"/>
  <c r="I8185" i="10"/>
  <c r="I8186" i="10"/>
  <c r="I8187" i="10"/>
  <c r="I8188" i="10"/>
  <c r="I8189" i="10"/>
  <c r="I8190" i="10"/>
  <c r="I8191" i="10"/>
  <c r="I8192" i="10"/>
  <c r="I8193" i="10"/>
  <c r="I8194" i="10"/>
  <c r="I8195" i="10"/>
  <c r="I8196" i="10"/>
  <c r="I8197" i="10"/>
  <c r="I8198" i="10"/>
  <c r="I8199" i="10"/>
  <c r="I8200" i="10"/>
  <c r="I8201" i="10"/>
  <c r="I8202" i="10"/>
  <c r="I8203" i="10"/>
  <c r="I8204" i="10"/>
  <c r="I8205" i="10"/>
  <c r="I8206" i="10"/>
  <c r="I8207" i="10"/>
  <c r="I8208" i="10"/>
  <c r="I8209" i="10"/>
  <c r="I8210" i="10"/>
  <c r="I8211" i="10"/>
  <c r="I8212" i="10"/>
  <c r="I8213" i="10"/>
  <c r="I8214" i="10"/>
  <c r="I8215" i="10"/>
  <c r="I8216" i="10"/>
  <c r="I8217" i="10"/>
  <c r="I8218" i="10"/>
  <c r="I8219" i="10"/>
  <c r="I8220" i="10"/>
  <c r="I8221" i="10"/>
  <c r="I8222" i="10"/>
  <c r="I8223" i="10"/>
  <c r="I8224" i="10"/>
  <c r="I8225" i="10"/>
  <c r="I8226" i="10"/>
  <c r="I8227" i="10"/>
  <c r="I8228" i="10"/>
  <c r="I8229" i="10"/>
  <c r="I8230" i="10"/>
  <c r="I8231" i="10"/>
  <c r="I8232" i="10"/>
  <c r="I8233" i="10"/>
  <c r="I8234" i="10"/>
  <c r="I8235" i="10"/>
  <c r="I8236" i="10"/>
  <c r="I8237" i="10"/>
  <c r="I8238" i="10"/>
  <c r="I8239" i="10"/>
  <c r="I8240" i="10"/>
  <c r="I8241" i="10"/>
  <c r="I8242" i="10"/>
  <c r="I8243" i="10"/>
  <c r="I8244" i="10"/>
  <c r="I8245" i="10"/>
  <c r="I8246" i="10"/>
  <c r="I8247" i="10"/>
  <c r="I8248" i="10"/>
  <c r="I8249" i="10"/>
  <c r="I8250" i="10"/>
  <c r="I8251" i="10"/>
  <c r="I8252" i="10"/>
  <c r="I8253" i="10"/>
  <c r="I8254" i="10"/>
  <c r="I8255" i="10"/>
  <c r="I8256" i="10"/>
  <c r="I8257" i="10"/>
  <c r="I8258" i="10"/>
  <c r="I8259" i="10"/>
  <c r="I8260" i="10"/>
  <c r="I8261" i="10"/>
  <c r="I8262" i="10"/>
  <c r="I8263" i="10"/>
  <c r="I8264" i="10"/>
  <c r="I8265" i="10"/>
  <c r="I8266" i="10"/>
  <c r="I8267" i="10"/>
  <c r="I8268" i="10"/>
  <c r="I8269" i="10"/>
  <c r="I8270" i="10"/>
  <c r="I8271" i="10"/>
  <c r="I8272" i="10"/>
  <c r="I8273" i="10"/>
  <c r="I8274" i="10"/>
  <c r="I8275" i="10"/>
  <c r="I8276" i="10"/>
  <c r="I8277" i="10"/>
  <c r="I8278" i="10"/>
  <c r="I8279" i="10"/>
  <c r="I8280" i="10"/>
  <c r="I8281" i="10"/>
  <c r="I8282" i="10"/>
  <c r="I8283" i="10"/>
  <c r="I8284" i="10"/>
  <c r="I8285" i="10"/>
  <c r="I8286" i="10"/>
  <c r="I8287" i="10"/>
  <c r="I8288" i="10"/>
  <c r="I8289" i="10"/>
  <c r="I8290" i="10"/>
  <c r="I8291" i="10"/>
  <c r="I8292" i="10"/>
  <c r="I8293" i="10"/>
  <c r="I8294" i="10"/>
  <c r="I8295" i="10"/>
  <c r="I8296" i="10"/>
  <c r="I8297" i="10"/>
  <c r="I8298" i="10"/>
  <c r="I8299" i="10"/>
  <c r="I8300" i="10"/>
  <c r="I8301" i="10"/>
  <c r="I8302" i="10"/>
  <c r="I8303" i="10"/>
  <c r="I8304" i="10"/>
  <c r="I8305" i="10"/>
  <c r="I8306" i="10"/>
  <c r="I8307" i="10"/>
  <c r="I8308" i="10"/>
  <c r="I8309" i="10"/>
  <c r="I8310" i="10"/>
  <c r="I8311" i="10"/>
  <c r="I8312" i="10"/>
  <c r="I8313" i="10"/>
  <c r="I8314" i="10"/>
  <c r="I8315" i="10"/>
  <c r="I8316" i="10"/>
  <c r="I8317" i="10"/>
  <c r="I8318" i="10"/>
  <c r="I8319" i="10"/>
  <c r="I8320" i="10"/>
  <c r="I8321" i="10"/>
  <c r="I8322" i="10"/>
  <c r="I8323" i="10"/>
  <c r="I8324" i="10"/>
  <c r="I8325" i="10"/>
  <c r="I8326" i="10"/>
  <c r="I8327" i="10"/>
  <c r="I8328" i="10"/>
  <c r="I8329" i="10"/>
  <c r="I8330" i="10"/>
  <c r="I8331" i="10"/>
  <c r="I8332" i="10"/>
  <c r="I8333" i="10"/>
  <c r="I8334" i="10"/>
  <c r="I8335" i="10"/>
  <c r="I8336" i="10"/>
  <c r="I8337" i="10"/>
  <c r="I8338" i="10"/>
  <c r="I8339" i="10"/>
  <c r="I8340" i="10"/>
  <c r="I8341" i="10"/>
  <c r="I8342" i="10"/>
  <c r="I8343" i="10"/>
  <c r="I8344" i="10"/>
  <c r="I8345" i="10"/>
  <c r="I8346" i="10"/>
  <c r="I8347" i="10"/>
  <c r="I8348" i="10"/>
  <c r="I8349" i="10"/>
  <c r="I8350" i="10"/>
  <c r="I8351" i="10"/>
  <c r="I8352" i="10"/>
  <c r="I8353" i="10"/>
  <c r="I8354" i="10"/>
  <c r="I8355" i="10"/>
  <c r="I8356" i="10"/>
  <c r="I8357" i="10"/>
  <c r="I8358" i="10"/>
  <c r="I8359" i="10"/>
  <c r="I8360" i="10"/>
  <c r="I8361" i="10"/>
  <c r="I8362" i="10"/>
  <c r="I8363" i="10"/>
  <c r="I8364" i="10"/>
  <c r="I8365" i="10"/>
  <c r="I8366" i="10"/>
  <c r="I8367" i="10"/>
  <c r="I8368" i="10"/>
  <c r="I8369" i="10"/>
  <c r="I8370" i="10"/>
  <c r="I8371" i="10"/>
  <c r="I8372" i="10"/>
  <c r="I8373" i="10"/>
  <c r="I8374" i="10"/>
  <c r="I8375" i="10"/>
  <c r="I8376" i="10"/>
  <c r="I8377" i="10"/>
  <c r="I8378" i="10"/>
  <c r="I8379" i="10"/>
  <c r="I8380" i="10"/>
  <c r="I8381" i="10"/>
  <c r="I8382" i="10"/>
  <c r="I8383" i="10"/>
  <c r="I8384" i="10"/>
  <c r="I8385" i="10"/>
  <c r="I8386" i="10"/>
  <c r="I8387" i="10"/>
  <c r="I8388" i="10"/>
  <c r="I8389" i="10"/>
  <c r="I8390" i="10"/>
  <c r="I8391" i="10"/>
  <c r="I8392" i="10"/>
  <c r="I8393" i="10"/>
  <c r="I8394" i="10"/>
  <c r="I8395" i="10"/>
  <c r="I8396" i="10"/>
  <c r="I8397" i="10"/>
  <c r="I8398" i="10"/>
  <c r="I8399" i="10"/>
  <c r="I8400" i="10"/>
  <c r="I8401" i="10"/>
  <c r="I8402" i="10"/>
  <c r="I8403" i="10"/>
  <c r="I8404" i="10"/>
  <c r="I8405" i="10"/>
  <c r="I8406" i="10"/>
  <c r="I8407" i="10"/>
  <c r="I8408" i="10"/>
  <c r="I8409" i="10"/>
  <c r="I8410" i="10"/>
  <c r="I8411" i="10"/>
  <c r="I8412" i="10"/>
  <c r="I8413" i="10"/>
  <c r="I8414" i="10"/>
  <c r="I8415" i="10"/>
  <c r="I8416" i="10"/>
  <c r="I8417" i="10"/>
  <c r="I8418" i="10"/>
  <c r="I8419" i="10"/>
  <c r="I8420" i="10"/>
  <c r="I8421" i="10"/>
  <c r="I8422" i="10"/>
  <c r="I8423" i="10"/>
  <c r="I8424" i="10"/>
  <c r="I8425" i="10"/>
  <c r="I8426" i="10"/>
  <c r="I8427" i="10"/>
  <c r="I8428" i="10"/>
  <c r="I8429" i="10"/>
  <c r="I8430" i="10"/>
  <c r="I8431" i="10"/>
  <c r="I8432" i="10"/>
  <c r="I8433" i="10"/>
  <c r="I8434" i="10"/>
  <c r="I8435" i="10"/>
  <c r="I8436" i="10"/>
  <c r="I8437" i="10"/>
  <c r="I8438" i="10"/>
  <c r="I8439" i="10"/>
  <c r="I8440" i="10"/>
  <c r="I8441" i="10"/>
  <c r="I8442" i="10"/>
  <c r="I8443" i="10"/>
  <c r="I8444" i="10"/>
  <c r="I8445" i="10"/>
  <c r="I8446" i="10"/>
  <c r="I8447" i="10"/>
  <c r="I8448" i="10"/>
  <c r="I8449" i="10"/>
  <c r="I8450" i="10"/>
  <c r="I8451" i="10"/>
  <c r="I8452" i="10"/>
  <c r="I8453" i="10"/>
  <c r="I8454" i="10"/>
  <c r="I8455" i="10"/>
  <c r="I8456" i="10"/>
  <c r="I8457" i="10"/>
  <c r="I8458" i="10"/>
  <c r="I8459" i="10"/>
  <c r="I8460" i="10"/>
  <c r="I8461" i="10"/>
  <c r="I8462" i="10"/>
  <c r="I8463" i="10"/>
  <c r="I8464" i="10"/>
  <c r="I8465" i="10"/>
  <c r="I8466" i="10"/>
  <c r="I8467" i="10"/>
  <c r="I8468" i="10"/>
  <c r="I8469" i="10"/>
  <c r="I8470" i="10"/>
  <c r="I8471" i="10"/>
  <c r="I8472" i="10"/>
  <c r="I8473" i="10"/>
  <c r="I8474" i="10"/>
  <c r="I8475" i="10"/>
  <c r="I8476" i="10"/>
  <c r="I8477" i="10"/>
  <c r="I8478" i="10"/>
  <c r="I8479" i="10"/>
  <c r="I8480" i="10"/>
  <c r="I8481" i="10"/>
  <c r="I8482" i="10"/>
  <c r="I8483" i="10"/>
  <c r="I8484" i="10"/>
  <c r="I8485" i="10"/>
  <c r="I8486" i="10"/>
  <c r="I8487" i="10"/>
  <c r="I8488" i="10"/>
  <c r="I8489" i="10"/>
  <c r="I8490" i="10"/>
  <c r="I8491" i="10"/>
  <c r="I8492" i="10"/>
  <c r="I8493" i="10"/>
  <c r="I8494" i="10"/>
  <c r="I8495" i="10"/>
  <c r="I8496" i="10"/>
  <c r="I8497" i="10"/>
  <c r="I8498" i="10"/>
  <c r="I8499" i="10"/>
  <c r="I8500" i="10"/>
  <c r="I8501" i="10"/>
  <c r="I8502" i="10"/>
  <c r="I8503" i="10"/>
  <c r="I8504" i="10"/>
  <c r="I8505" i="10"/>
  <c r="I8506" i="10"/>
  <c r="I8507" i="10"/>
  <c r="I8508" i="10"/>
  <c r="I8509" i="10"/>
  <c r="I8510" i="10"/>
  <c r="I8511" i="10"/>
  <c r="I8512" i="10"/>
  <c r="I8513" i="10"/>
  <c r="I8514" i="10"/>
  <c r="I8515" i="10"/>
  <c r="I8516" i="10"/>
  <c r="I8517" i="10"/>
  <c r="I8518" i="10"/>
  <c r="I8519" i="10"/>
  <c r="I8520" i="10"/>
  <c r="I8521" i="10"/>
  <c r="I8522" i="10"/>
  <c r="I8523" i="10"/>
  <c r="I8524" i="10"/>
  <c r="I8525" i="10"/>
  <c r="I8526" i="10"/>
  <c r="I8527" i="10"/>
  <c r="I8528" i="10"/>
  <c r="I8529" i="10"/>
  <c r="I8530" i="10"/>
  <c r="I8531" i="10"/>
  <c r="I8532" i="10"/>
  <c r="I8533" i="10"/>
  <c r="I8534" i="10"/>
  <c r="I8535" i="10"/>
  <c r="I8536" i="10"/>
  <c r="I8537" i="10"/>
  <c r="I8538" i="10"/>
  <c r="I8539" i="10"/>
  <c r="I8540" i="10"/>
  <c r="I8541" i="10"/>
  <c r="I8542" i="10"/>
  <c r="I8543" i="10"/>
  <c r="I8544" i="10"/>
  <c r="I8545" i="10"/>
  <c r="I8546" i="10"/>
  <c r="I8547" i="10"/>
  <c r="I8548" i="10"/>
  <c r="I8549" i="10"/>
  <c r="I8550" i="10"/>
  <c r="I8551" i="10"/>
  <c r="I8552" i="10"/>
  <c r="I8553" i="10"/>
  <c r="I8554" i="10"/>
  <c r="I8555" i="10"/>
  <c r="I8556" i="10"/>
  <c r="I8557" i="10"/>
  <c r="I8558" i="10"/>
  <c r="I8559" i="10"/>
  <c r="I8560" i="10"/>
  <c r="I8561" i="10"/>
  <c r="I8562" i="10"/>
  <c r="I8563" i="10"/>
  <c r="I8564" i="10"/>
  <c r="I8565" i="10"/>
  <c r="I8566" i="10"/>
  <c r="I8567" i="10"/>
  <c r="I8568" i="10"/>
  <c r="I8569" i="10"/>
  <c r="I8570" i="10"/>
  <c r="I8571" i="10"/>
  <c r="I8572" i="10"/>
  <c r="I8573" i="10"/>
  <c r="I8574" i="10"/>
  <c r="I8575" i="10"/>
  <c r="I8576" i="10"/>
  <c r="I8577" i="10"/>
  <c r="I8578" i="10"/>
  <c r="I8579" i="10"/>
  <c r="I8580" i="10"/>
  <c r="I8581" i="10"/>
  <c r="I8582" i="10"/>
  <c r="I8583" i="10"/>
  <c r="I8584" i="10"/>
  <c r="I8585" i="10"/>
  <c r="I8586" i="10"/>
  <c r="I8587" i="10"/>
  <c r="I8588" i="10"/>
  <c r="I8589" i="10"/>
  <c r="I8590" i="10"/>
  <c r="I8591" i="10"/>
  <c r="I8592" i="10"/>
  <c r="I8593" i="10"/>
  <c r="I8594" i="10"/>
  <c r="I8595" i="10"/>
  <c r="I8596" i="10"/>
  <c r="I8597" i="10"/>
  <c r="I8598" i="10"/>
  <c r="I8599" i="10"/>
  <c r="I8600" i="10"/>
  <c r="I8601" i="10"/>
  <c r="I8602" i="10"/>
  <c r="I8603" i="10"/>
  <c r="I8604" i="10"/>
  <c r="I8605" i="10"/>
  <c r="I8606" i="10"/>
  <c r="I8607" i="10"/>
  <c r="I8608" i="10"/>
  <c r="I8609" i="10"/>
  <c r="I8610" i="10"/>
  <c r="I8611" i="10"/>
  <c r="I8612" i="10"/>
  <c r="I8613" i="10"/>
  <c r="I8614" i="10"/>
  <c r="I8615" i="10"/>
  <c r="I8616" i="10"/>
  <c r="I8617" i="10"/>
  <c r="I8618" i="10"/>
  <c r="I8619" i="10"/>
  <c r="I8620" i="10"/>
  <c r="I8621" i="10"/>
  <c r="I8622" i="10"/>
  <c r="I8623" i="10"/>
  <c r="I8624" i="10"/>
  <c r="I8625" i="10"/>
  <c r="I8626" i="10"/>
  <c r="I8627" i="10"/>
  <c r="I8628" i="10"/>
  <c r="I8629" i="10"/>
  <c r="I8630" i="10"/>
  <c r="I8631" i="10"/>
  <c r="I8632" i="10"/>
  <c r="I8633" i="10"/>
  <c r="I8634" i="10"/>
  <c r="I8635" i="10"/>
  <c r="I8636" i="10"/>
  <c r="I8637" i="10"/>
  <c r="I8638" i="10"/>
  <c r="I8639" i="10"/>
  <c r="I8640" i="10"/>
  <c r="I8641" i="10"/>
  <c r="I8642" i="10"/>
  <c r="I8643" i="10"/>
  <c r="I8644" i="10"/>
  <c r="I8645" i="10"/>
  <c r="I8646" i="10"/>
  <c r="I8647" i="10"/>
  <c r="I8648" i="10"/>
  <c r="I8649" i="10"/>
  <c r="I8650" i="10"/>
  <c r="I8651" i="10"/>
  <c r="I8652" i="10"/>
  <c r="I8653" i="10"/>
  <c r="I8654" i="10"/>
  <c r="I8655" i="10"/>
  <c r="I8656" i="10"/>
  <c r="I8657" i="10"/>
  <c r="I8658" i="10"/>
  <c r="I8659" i="10"/>
  <c r="I8660" i="10"/>
  <c r="I8661" i="10"/>
  <c r="I8662" i="10"/>
  <c r="I8663" i="10"/>
  <c r="I8664" i="10"/>
  <c r="I8665" i="10"/>
  <c r="I8666" i="10"/>
  <c r="I8667" i="10"/>
  <c r="I8668" i="10"/>
  <c r="I8669" i="10"/>
  <c r="I8670" i="10"/>
  <c r="I8671" i="10"/>
  <c r="I8672" i="10"/>
  <c r="I8673" i="10"/>
  <c r="I8674" i="10"/>
  <c r="I8675" i="10"/>
  <c r="I8676" i="10"/>
  <c r="I8677" i="10"/>
  <c r="I8678" i="10"/>
  <c r="I8679" i="10"/>
  <c r="I8680" i="10"/>
  <c r="I8681" i="10"/>
  <c r="I8682" i="10"/>
  <c r="I8683" i="10"/>
  <c r="I8684" i="10"/>
  <c r="I8685" i="10"/>
  <c r="I8686" i="10"/>
  <c r="I8687" i="10"/>
  <c r="I8688" i="10"/>
  <c r="I8689" i="10"/>
  <c r="I8690" i="10"/>
  <c r="I8691" i="10"/>
  <c r="I8692" i="10"/>
  <c r="I8693" i="10"/>
  <c r="I8694" i="10"/>
  <c r="I8695" i="10"/>
  <c r="I8696" i="10"/>
  <c r="I8697" i="10"/>
  <c r="I8698" i="10"/>
  <c r="I8699" i="10"/>
  <c r="I8700" i="10"/>
  <c r="I8701" i="10"/>
  <c r="I8702" i="10"/>
  <c r="I8703" i="10"/>
  <c r="I8704" i="10"/>
  <c r="I8705" i="10"/>
  <c r="I8706" i="10"/>
  <c r="I8707" i="10"/>
  <c r="I8708" i="10"/>
  <c r="I8709" i="10"/>
  <c r="I8710" i="10"/>
  <c r="I8711" i="10"/>
  <c r="I8712" i="10"/>
  <c r="I8713" i="10"/>
  <c r="I8714" i="10"/>
  <c r="I8715" i="10"/>
  <c r="I8716" i="10"/>
  <c r="I8717" i="10"/>
  <c r="I8718" i="10"/>
  <c r="I8719" i="10"/>
  <c r="I8720" i="10"/>
  <c r="I8721" i="10"/>
  <c r="I8722" i="10"/>
  <c r="I8723" i="10"/>
  <c r="I8724" i="10"/>
  <c r="I8725" i="10"/>
  <c r="I8726" i="10"/>
  <c r="I8727" i="10"/>
  <c r="I8728" i="10"/>
  <c r="I8729" i="10"/>
  <c r="I8730" i="10"/>
  <c r="I8731" i="10"/>
  <c r="I8732" i="10"/>
  <c r="I8733" i="10"/>
  <c r="I8734" i="10"/>
  <c r="I8735" i="10"/>
  <c r="I8736" i="10"/>
  <c r="I8737" i="10"/>
  <c r="I8738" i="10"/>
  <c r="I8739" i="10"/>
  <c r="I8740" i="10"/>
  <c r="I8741" i="10"/>
  <c r="I8742" i="10"/>
  <c r="I8743" i="10"/>
  <c r="I8744" i="10"/>
  <c r="I8745" i="10"/>
  <c r="I8746" i="10"/>
  <c r="I8747" i="10"/>
  <c r="I8748" i="10"/>
  <c r="I8749" i="10"/>
  <c r="I8750" i="10"/>
  <c r="I8751" i="10"/>
  <c r="I8752" i="10"/>
  <c r="I8753" i="10"/>
  <c r="I8754" i="10"/>
  <c r="I8755" i="10"/>
  <c r="I8756" i="10"/>
  <c r="I8757" i="10"/>
  <c r="I8758" i="10"/>
  <c r="I8759" i="10"/>
  <c r="I8760" i="10"/>
  <c r="I8761" i="10"/>
  <c r="I8762" i="10"/>
  <c r="I8763" i="10"/>
  <c r="I8764" i="10"/>
  <c r="I8765" i="10"/>
  <c r="I8766" i="10"/>
  <c r="I8767" i="10"/>
  <c r="I8768" i="10"/>
  <c r="I8769" i="10"/>
  <c r="I8770" i="10"/>
  <c r="I8771" i="10"/>
  <c r="I8772" i="10"/>
  <c r="I8773" i="10"/>
  <c r="I8774" i="10"/>
  <c r="I8775" i="10"/>
  <c r="I8776" i="10"/>
  <c r="I8777" i="10"/>
  <c r="I8778" i="10"/>
  <c r="I8779" i="10"/>
  <c r="I8780" i="10"/>
  <c r="I8781" i="10"/>
  <c r="I8782" i="10"/>
  <c r="I8783" i="10"/>
  <c r="I8784" i="10"/>
  <c r="I8785" i="10"/>
  <c r="I8786" i="10"/>
  <c r="I8787" i="10"/>
  <c r="I8788" i="10"/>
  <c r="I8789" i="10"/>
  <c r="I8790" i="10"/>
  <c r="I8791" i="10"/>
  <c r="I8792" i="10"/>
  <c r="I8793" i="10"/>
  <c r="I8794" i="10"/>
  <c r="I8795" i="10"/>
  <c r="I8796" i="10"/>
  <c r="I8797" i="10"/>
  <c r="I8798" i="10"/>
  <c r="I8799" i="10"/>
  <c r="I8800" i="10"/>
  <c r="I8801" i="10"/>
  <c r="I8802" i="10"/>
  <c r="I8803" i="10"/>
  <c r="I8804" i="10"/>
  <c r="I8805" i="10"/>
  <c r="I8806" i="10"/>
  <c r="I8807" i="10"/>
  <c r="I8808" i="10"/>
  <c r="I8809" i="10"/>
  <c r="I8810" i="10"/>
  <c r="I8811" i="10"/>
  <c r="I8812" i="10"/>
  <c r="I8813" i="10"/>
  <c r="I8814" i="10"/>
  <c r="I8815" i="10"/>
  <c r="I8816" i="10"/>
  <c r="I8817" i="10"/>
  <c r="I8818" i="10"/>
  <c r="I8819" i="10"/>
  <c r="I8820" i="10"/>
  <c r="I8821" i="10"/>
  <c r="I8822" i="10"/>
  <c r="I8823" i="10"/>
  <c r="I8824" i="10"/>
  <c r="I8825" i="10"/>
  <c r="I8826" i="10"/>
  <c r="I8827" i="10"/>
  <c r="I8828" i="10"/>
  <c r="I8829" i="10"/>
  <c r="I8830" i="10"/>
  <c r="I8831" i="10"/>
  <c r="I8832" i="10"/>
  <c r="I8833" i="10"/>
  <c r="I8834" i="10"/>
  <c r="I8835" i="10"/>
  <c r="I8836" i="10"/>
  <c r="I8837" i="10"/>
  <c r="I8838" i="10"/>
  <c r="I8839" i="10"/>
  <c r="I8840" i="10"/>
  <c r="I8841" i="10"/>
  <c r="I8842" i="10"/>
  <c r="I8843" i="10"/>
  <c r="I8844" i="10"/>
  <c r="I8845" i="10"/>
  <c r="I8846" i="10"/>
  <c r="I8847" i="10"/>
  <c r="I8848" i="10"/>
  <c r="I8849" i="10"/>
  <c r="I8850" i="10"/>
  <c r="I8851" i="10"/>
  <c r="I8852" i="10"/>
  <c r="I8853" i="10"/>
  <c r="I8854" i="10"/>
  <c r="I8855" i="10"/>
  <c r="I8856" i="10"/>
  <c r="I8857" i="10"/>
  <c r="I8858" i="10"/>
  <c r="I8859" i="10"/>
  <c r="I8860" i="10"/>
  <c r="I8861" i="10"/>
  <c r="I8862" i="10"/>
  <c r="I8863" i="10"/>
  <c r="I8864" i="10"/>
  <c r="I8865" i="10"/>
  <c r="I8866" i="10"/>
  <c r="I8867" i="10"/>
  <c r="I8868" i="10"/>
  <c r="I8869" i="10"/>
  <c r="I8870" i="10"/>
  <c r="I8871" i="10"/>
  <c r="I8872" i="10"/>
  <c r="I8873" i="10"/>
  <c r="I8874" i="10"/>
  <c r="I8875" i="10"/>
  <c r="I8876" i="10"/>
  <c r="I8877" i="10"/>
  <c r="I8878" i="10"/>
  <c r="I8879" i="10"/>
  <c r="I8880" i="10"/>
  <c r="I8881" i="10"/>
  <c r="I8882" i="10"/>
  <c r="I8883" i="10"/>
  <c r="I8884" i="10"/>
  <c r="I8885" i="10"/>
  <c r="I8886" i="10"/>
  <c r="I8887" i="10"/>
  <c r="I8888" i="10"/>
  <c r="I8889" i="10"/>
  <c r="I8890" i="10"/>
  <c r="I8891" i="10"/>
  <c r="I8892" i="10"/>
  <c r="I8893" i="10"/>
  <c r="I8894" i="10"/>
  <c r="I8895" i="10"/>
  <c r="I8896" i="10"/>
  <c r="I8897" i="10"/>
  <c r="I8898" i="10"/>
  <c r="I8899" i="10"/>
  <c r="I8900" i="10"/>
  <c r="I8901" i="10"/>
  <c r="I8902" i="10"/>
  <c r="I8903" i="10"/>
  <c r="I8904" i="10"/>
  <c r="I8905" i="10"/>
  <c r="I8906" i="10"/>
  <c r="I8907" i="10"/>
  <c r="I8908" i="10"/>
  <c r="I8909" i="10"/>
  <c r="I8910" i="10"/>
  <c r="I8911" i="10"/>
  <c r="I8912" i="10"/>
  <c r="I8913" i="10"/>
  <c r="I8914" i="10"/>
  <c r="I8915" i="10"/>
  <c r="I8916" i="10"/>
  <c r="I8917" i="10"/>
  <c r="I8918" i="10"/>
  <c r="I8919" i="10"/>
  <c r="I8920" i="10"/>
  <c r="I8921" i="10"/>
  <c r="I8922" i="10"/>
  <c r="I8923" i="10"/>
  <c r="I8924" i="10"/>
  <c r="I8925" i="10"/>
  <c r="I8926" i="10"/>
  <c r="I8927" i="10"/>
  <c r="I8928" i="10"/>
  <c r="I8929" i="10"/>
  <c r="I8930" i="10"/>
  <c r="I8931" i="10"/>
  <c r="I8932" i="10"/>
  <c r="I8933" i="10"/>
  <c r="I8934" i="10"/>
  <c r="I8935" i="10"/>
  <c r="I8936" i="10"/>
  <c r="I8937" i="10"/>
  <c r="I8938" i="10"/>
  <c r="I8939" i="10"/>
  <c r="I8940" i="10"/>
  <c r="I8941" i="10"/>
  <c r="I8942" i="10"/>
  <c r="I8943" i="10"/>
  <c r="I8944" i="10"/>
  <c r="I8945" i="10"/>
  <c r="I8946" i="10"/>
  <c r="I8947" i="10"/>
  <c r="I8948" i="10"/>
  <c r="I8949" i="10"/>
  <c r="I8950" i="10"/>
  <c r="I8951" i="10"/>
  <c r="I8952" i="10"/>
  <c r="I8953" i="10"/>
  <c r="I8954" i="10"/>
  <c r="I8955" i="10"/>
  <c r="I8956" i="10"/>
  <c r="I8957" i="10"/>
  <c r="I8958" i="10"/>
  <c r="I8959" i="10"/>
  <c r="I8960" i="10"/>
  <c r="I8961" i="10"/>
  <c r="I8962" i="10"/>
  <c r="I8963" i="10"/>
  <c r="I8964" i="10"/>
  <c r="I8965" i="10"/>
  <c r="I8966" i="10"/>
  <c r="I8967" i="10"/>
  <c r="I8968" i="10"/>
  <c r="I8969" i="10"/>
  <c r="I8970" i="10"/>
  <c r="I8971" i="10"/>
  <c r="I8972" i="10"/>
  <c r="I8973" i="10"/>
  <c r="I8974" i="10"/>
  <c r="I8975" i="10"/>
  <c r="I8976" i="10"/>
  <c r="I8977" i="10"/>
  <c r="I8978" i="10"/>
  <c r="I8979" i="10"/>
  <c r="I8980" i="10"/>
  <c r="I8981" i="10"/>
  <c r="I8982" i="10"/>
  <c r="I8983" i="10"/>
  <c r="I8984" i="10"/>
  <c r="I8985" i="10"/>
  <c r="I8986" i="10"/>
  <c r="I8987" i="10"/>
  <c r="I8988" i="10"/>
  <c r="I8989" i="10"/>
  <c r="I8990" i="10"/>
  <c r="I8991" i="10"/>
  <c r="I8992" i="10"/>
  <c r="I8993" i="10"/>
  <c r="I8994" i="10"/>
  <c r="I8995" i="10"/>
  <c r="I8996" i="10"/>
  <c r="I8997" i="10"/>
  <c r="I8998" i="10"/>
  <c r="I8999" i="10"/>
  <c r="I9000" i="10"/>
  <c r="I9001" i="10"/>
  <c r="I9002" i="10"/>
  <c r="I9003" i="10"/>
  <c r="I9004" i="10"/>
  <c r="I9005" i="10"/>
  <c r="I9006" i="10"/>
  <c r="I9007" i="10"/>
  <c r="I9008" i="10"/>
  <c r="I9009" i="10"/>
  <c r="I9010" i="10"/>
  <c r="I9011" i="10"/>
  <c r="I9012" i="10"/>
  <c r="I9013" i="10"/>
  <c r="I9014" i="10"/>
  <c r="I9015" i="10"/>
  <c r="I9016" i="10"/>
  <c r="I9017" i="10"/>
  <c r="I9018" i="10"/>
  <c r="I9019" i="10"/>
  <c r="I9020" i="10"/>
  <c r="I9021" i="10"/>
  <c r="I9022" i="10"/>
  <c r="I9023" i="10"/>
  <c r="I9024" i="10"/>
  <c r="I9025" i="10"/>
  <c r="I9026" i="10"/>
  <c r="I9027" i="10"/>
  <c r="I9028" i="10"/>
  <c r="I9029" i="10"/>
  <c r="I9030" i="10"/>
  <c r="I9031" i="10"/>
  <c r="I9032" i="10"/>
  <c r="I9033" i="10"/>
  <c r="I9034" i="10"/>
  <c r="I9035" i="10"/>
  <c r="I9036" i="10"/>
  <c r="I9037" i="10"/>
  <c r="I9038" i="10"/>
  <c r="I9039" i="10"/>
  <c r="I9040" i="10"/>
  <c r="I9041" i="10"/>
  <c r="I9042" i="10"/>
  <c r="I9043" i="10"/>
  <c r="I9044" i="10"/>
  <c r="I9045" i="10"/>
  <c r="I9046" i="10"/>
  <c r="I9047" i="10"/>
  <c r="I9048" i="10"/>
  <c r="I9049" i="10"/>
  <c r="I9050" i="10"/>
  <c r="I9051" i="10"/>
  <c r="I9052" i="10"/>
  <c r="I9053" i="10"/>
  <c r="I9054" i="10"/>
  <c r="I9055" i="10"/>
  <c r="I9056" i="10"/>
  <c r="I9057" i="10"/>
  <c r="I9058" i="10"/>
  <c r="I9059" i="10"/>
  <c r="I9060" i="10"/>
  <c r="I9061" i="10"/>
  <c r="I9062" i="10"/>
  <c r="I9063" i="10"/>
  <c r="I9064" i="10"/>
  <c r="I9065" i="10"/>
  <c r="I9066" i="10"/>
  <c r="I9067" i="10"/>
  <c r="I9068" i="10"/>
  <c r="I9069" i="10"/>
  <c r="I9070" i="10"/>
  <c r="I9071" i="10"/>
  <c r="I9072" i="10"/>
  <c r="I9073" i="10"/>
  <c r="I9074" i="10"/>
  <c r="I9075" i="10"/>
  <c r="I9076" i="10"/>
  <c r="I9077" i="10"/>
  <c r="I9078" i="10"/>
  <c r="I9079" i="10"/>
  <c r="I9080" i="10"/>
  <c r="I9081" i="10"/>
  <c r="I9082" i="10"/>
  <c r="I9083" i="10"/>
  <c r="I9084" i="10"/>
  <c r="I9085" i="10"/>
  <c r="I9086" i="10"/>
  <c r="I9087" i="10"/>
  <c r="I9088" i="10"/>
  <c r="I9089" i="10"/>
  <c r="I9090" i="10"/>
  <c r="I9091" i="10"/>
  <c r="I9092" i="10"/>
  <c r="I9093" i="10"/>
  <c r="I9094" i="10"/>
  <c r="I9095" i="10"/>
  <c r="I9096" i="10"/>
  <c r="I9097" i="10"/>
  <c r="I9098" i="10"/>
  <c r="I9099" i="10"/>
  <c r="I9100" i="10"/>
  <c r="I9101" i="10"/>
  <c r="I9102" i="10"/>
  <c r="I9103" i="10"/>
  <c r="I9104" i="10"/>
  <c r="I9105" i="10"/>
  <c r="I9106" i="10"/>
  <c r="I9107" i="10"/>
  <c r="I9108" i="10"/>
  <c r="I9109" i="10"/>
  <c r="I9110" i="10"/>
  <c r="I9111" i="10"/>
  <c r="I9112" i="10"/>
  <c r="I9113" i="10"/>
  <c r="I9114" i="10"/>
  <c r="I9115" i="10"/>
  <c r="I9116" i="10"/>
  <c r="I9117" i="10"/>
  <c r="I9118" i="10"/>
  <c r="I9119" i="10"/>
  <c r="I9120" i="10"/>
  <c r="I9121" i="10"/>
  <c r="I9122" i="10"/>
  <c r="I9123" i="10"/>
  <c r="I9124" i="10"/>
  <c r="I9125" i="10"/>
  <c r="I9126" i="10"/>
  <c r="I9127" i="10"/>
  <c r="I9128" i="10"/>
  <c r="I9129" i="10"/>
  <c r="I9130" i="10"/>
  <c r="I9131" i="10"/>
  <c r="I9132" i="10"/>
  <c r="I9133" i="10"/>
  <c r="I9134" i="10"/>
  <c r="I9135" i="10"/>
  <c r="I9136" i="10"/>
  <c r="I9137" i="10"/>
  <c r="I9138" i="10"/>
  <c r="I9139" i="10"/>
  <c r="I9140" i="10"/>
  <c r="I9141" i="10"/>
  <c r="I9142" i="10"/>
  <c r="I9143" i="10"/>
  <c r="I9144" i="10"/>
  <c r="I9145" i="10"/>
  <c r="I9146" i="10"/>
  <c r="I9147" i="10"/>
  <c r="I9148" i="10"/>
  <c r="I9149" i="10"/>
  <c r="I9150" i="10"/>
  <c r="I9151" i="10"/>
  <c r="I9152" i="10"/>
  <c r="I9153" i="10"/>
  <c r="I9154" i="10"/>
  <c r="I9155" i="10"/>
  <c r="I9156" i="10"/>
  <c r="I9157" i="10"/>
  <c r="I9158" i="10"/>
  <c r="I9159" i="10"/>
  <c r="I9160" i="10"/>
  <c r="I9161" i="10"/>
  <c r="I9162" i="10"/>
  <c r="I9163" i="10"/>
  <c r="I9164" i="10"/>
  <c r="I9165" i="10"/>
  <c r="I9166" i="10"/>
  <c r="I9167" i="10"/>
  <c r="I9168" i="10"/>
  <c r="I9169" i="10"/>
  <c r="I9170" i="10"/>
  <c r="I9171" i="10"/>
  <c r="I9172" i="10"/>
  <c r="I9173" i="10"/>
  <c r="I9174" i="10"/>
  <c r="I9175" i="10"/>
  <c r="I9176" i="10"/>
  <c r="I9177" i="10"/>
  <c r="I9178" i="10"/>
  <c r="I9179" i="10"/>
  <c r="I9180" i="10"/>
  <c r="I9181" i="10"/>
  <c r="I9182" i="10"/>
  <c r="I9183" i="10"/>
  <c r="I9184" i="10"/>
  <c r="I9185" i="10"/>
  <c r="I9186" i="10"/>
  <c r="I9187" i="10"/>
  <c r="I9188" i="10"/>
  <c r="I9189" i="10"/>
  <c r="I9190" i="10"/>
  <c r="I9191" i="10"/>
  <c r="I9192" i="10"/>
  <c r="I9193" i="10"/>
  <c r="I9194" i="10"/>
  <c r="I9195" i="10"/>
  <c r="I9196" i="10"/>
  <c r="I9197" i="10"/>
  <c r="I9198" i="10"/>
  <c r="I9199" i="10"/>
  <c r="I9200" i="10"/>
  <c r="I9201" i="10"/>
  <c r="I9202" i="10"/>
  <c r="I9203" i="10"/>
  <c r="I9204" i="10"/>
  <c r="I9205" i="10"/>
  <c r="I9206" i="10"/>
  <c r="I9207" i="10"/>
  <c r="I9208" i="10"/>
  <c r="I9209" i="10"/>
  <c r="I9210" i="10"/>
  <c r="I9211" i="10"/>
  <c r="I9212" i="10"/>
  <c r="I9213" i="10"/>
  <c r="I9214" i="10"/>
  <c r="I9215" i="10"/>
  <c r="I9216" i="10"/>
  <c r="I9217" i="10"/>
  <c r="I9218" i="10"/>
  <c r="I9219" i="10"/>
  <c r="I9220" i="10"/>
  <c r="I9221" i="10"/>
  <c r="I9222" i="10"/>
  <c r="I9223" i="10"/>
  <c r="I9224" i="10"/>
  <c r="I9225" i="10"/>
  <c r="I9226" i="10"/>
  <c r="I9227" i="10"/>
  <c r="I9228" i="10"/>
  <c r="I9229" i="10"/>
  <c r="I9230" i="10"/>
  <c r="I9231" i="10"/>
  <c r="I9232" i="10"/>
  <c r="I9233" i="10"/>
  <c r="I9234" i="10"/>
  <c r="I9235" i="10"/>
  <c r="I9236" i="10"/>
  <c r="I9237" i="10"/>
  <c r="I9238" i="10"/>
  <c r="I9239" i="10"/>
  <c r="I9240" i="10"/>
  <c r="I9241" i="10"/>
  <c r="I9242" i="10"/>
  <c r="I9243" i="10"/>
  <c r="I9244" i="10"/>
  <c r="I9245" i="10"/>
  <c r="I9246" i="10"/>
  <c r="I9247" i="10"/>
  <c r="I9248" i="10"/>
  <c r="I9249" i="10"/>
  <c r="I9250" i="10"/>
  <c r="I9251" i="10"/>
  <c r="I9252" i="10"/>
  <c r="I9253" i="10"/>
  <c r="I9254" i="10"/>
  <c r="I9255" i="10"/>
  <c r="I9256" i="10"/>
  <c r="I9257" i="10"/>
  <c r="I9258" i="10"/>
  <c r="I9259" i="10"/>
  <c r="I9260" i="10"/>
  <c r="I9261" i="10"/>
  <c r="I9262" i="10"/>
  <c r="I9263" i="10"/>
  <c r="I9264" i="10"/>
  <c r="I9265" i="10"/>
  <c r="I9266" i="10"/>
  <c r="I9267" i="10"/>
  <c r="I9268" i="10"/>
  <c r="I9269" i="10"/>
  <c r="I9270" i="10"/>
  <c r="I9271" i="10"/>
  <c r="I9272" i="10"/>
  <c r="I9273" i="10"/>
  <c r="I9274" i="10"/>
  <c r="I9275" i="10"/>
  <c r="I9276" i="10"/>
  <c r="I9277" i="10"/>
  <c r="I9278" i="10"/>
  <c r="I9279" i="10"/>
  <c r="I9280" i="10"/>
  <c r="I9281" i="10"/>
  <c r="I9282" i="10"/>
  <c r="I9283" i="10"/>
  <c r="I9284" i="10"/>
  <c r="I9285" i="10"/>
  <c r="I9286" i="10"/>
  <c r="I9287" i="10"/>
  <c r="I9288" i="10"/>
  <c r="I9289" i="10"/>
  <c r="I9290" i="10"/>
  <c r="I9291" i="10"/>
  <c r="I9292" i="10"/>
  <c r="I9293" i="10"/>
  <c r="I9294" i="10"/>
  <c r="I9295" i="10"/>
  <c r="I9296" i="10"/>
  <c r="I9297" i="10"/>
  <c r="I9298" i="10"/>
  <c r="I9299" i="10"/>
  <c r="I9300" i="10"/>
  <c r="I9301" i="10"/>
  <c r="I9302" i="10"/>
  <c r="I9303" i="10"/>
  <c r="I9304" i="10"/>
  <c r="I9305" i="10"/>
  <c r="I9306" i="10"/>
  <c r="I9307" i="10"/>
  <c r="I9308" i="10"/>
  <c r="I9309" i="10"/>
  <c r="I9310" i="10"/>
  <c r="I9311" i="10"/>
  <c r="I9312" i="10"/>
  <c r="I9313" i="10"/>
  <c r="I9314" i="10"/>
  <c r="I9315" i="10"/>
  <c r="I9316" i="10"/>
  <c r="I9317" i="10"/>
  <c r="I9318" i="10"/>
  <c r="I9319" i="10"/>
  <c r="I9320" i="10"/>
  <c r="I9321" i="10"/>
  <c r="I9322" i="10"/>
  <c r="I9323" i="10"/>
  <c r="I9324" i="10"/>
  <c r="I9325" i="10"/>
  <c r="I9326" i="10"/>
  <c r="I9327" i="10"/>
  <c r="I9328" i="10"/>
  <c r="I9329" i="10"/>
  <c r="I9330" i="10"/>
  <c r="I9331" i="10"/>
  <c r="I9332" i="10"/>
  <c r="I9333" i="10"/>
  <c r="I9334" i="10"/>
  <c r="I9335" i="10"/>
  <c r="I9336" i="10"/>
  <c r="I9337" i="10"/>
  <c r="I9338" i="10"/>
  <c r="I9339" i="10"/>
  <c r="I9340" i="10"/>
  <c r="I9341" i="10"/>
  <c r="I9342" i="10"/>
  <c r="I9343" i="10"/>
  <c r="I9344" i="10"/>
  <c r="I9345" i="10"/>
  <c r="I9346" i="10"/>
  <c r="I9347" i="10"/>
  <c r="I9348" i="10"/>
  <c r="I9349" i="10"/>
  <c r="I9350" i="10"/>
  <c r="I9351" i="10"/>
  <c r="I9352" i="10"/>
  <c r="I9353" i="10"/>
  <c r="I9354" i="10"/>
  <c r="I9355" i="10"/>
  <c r="I9356" i="10"/>
  <c r="I9357" i="10"/>
  <c r="I9358" i="10"/>
  <c r="I9359" i="10"/>
  <c r="I9360" i="10"/>
  <c r="I9361" i="10"/>
  <c r="I9362" i="10"/>
  <c r="I9363" i="10"/>
  <c r="I9364" i="10"/>
  <c r="I9365" i="10"/>
  <c r="I9366" i="10"/>
  <c r="I9367" i="10"/>
  <c r="I9368" i="10"/>
  <c r="I9369" i="10"/>
  <c r="I9370" i="10"/>
  <c r="I9371" i="10"/>
  <c r="I9372" i="10"/>
  <c r="I9373" i="10"/>
  <c r="I9374" i="10"/>
  <c r="I9375" i="10"/>
  <c r="I9376" i="10"/>
  <c r="I9377" i="10"/>
  <c r="I9378" i="10"/>
  <c r="I9379" i="10"/>
  <c r="I9380" i="10"/>
  <c r="I9381" i="10"/>
  <c r="I9382" i="10"/>
  <c r="I9383" i="10"/>
  <c r="I9384" i="10"/>
  <c r="I9385" i="10"/>
  <c r="I9386" i="10"/>
  <c r="I9387" i="10"/>
  <c r="I9388" i="10"/>
  <c r="I9389" i="10"/>
  <c r="I9390" i="10"/>
  <c r="I9391" i="10"/>
  <c r="I9392" i="10"/>
  <c r="I9393" i="10"/>
  <c r="I9394" i="10"/>
  <c r="I9395" i="10"/>
  <c r="I9396" i="10"/>
  <c r="I9397" i="10"/>
  <c r="I9398" i="10"/>
  <c r="I9399" i="10"/>
  <c r="I9400" i="10"/>
  <c r="I9401" i="10"/>
  <c r="I9402" i="10"/>
  <c r="I9403" i="10"/>
  <c r="I9404" i="10"/>
  <c r="I9405" i="10"/>
  <c r="I9406" i="10"/>
  <c r="I9407" i="10"/>
  <c r="I9408" i="10"/>
  <c r="I9409" i="10"/>
  <c r="I9410" i="10"/>
  <c r="I9411" i="10"/>
  <c r="I9412" i="10"/>
  <c r="I9413" i="10"/>
  <c r="I9414" i="10"/>
  <c r="I9415" i="10"/>
  <c r="I9416" i="10"/>
  <c r="I9417" i="10"/>
  <c r="I9418" i="10"/>
  <c r="I9419" i="10"/>
  <c r="I9420" i="10"/>
  <c r="I9421" i="10"/>
  <c r="I9422" i="10"/>
  <c r="I9423" i="10"/>
  <c r="I9424" i="10"/>
  <c r="I9425" i="10"/>
  <c r="I9426" i="10"/>
  <c r="I9427" i="10"/>
  <c r="I9428" i="10"/>
  <c r="I9429" i="10"/>
  <c r="I9430" i="10"/>
  <c r="I9431" i="10"/>
  <c r="I9432" i="10"/>
  <c r="I9433" i="10"/>
  <c r="I9434" i="10"/>
  <c r="I9435" i="10"/>
  <c r="I9436" i="10"/>
  <c r="I9437" i="10"/>
  <c r="I9438" i="10"/>
  <c r="I9439" i="10"/>
  <c r="I9440" i="10"/>
  <c r="I9441" i="10"/>
  <c r="I9442" i="10"/>
  <c r="I9443" i="10"/>
  <c r="I9444" i="10"/>
  <c r="I9445" i="10"/>
  <c r="I9446" i="10"/>
  <c r="I9447" i="10"/>
  <c r="I9448" i="10"/>
  <c r="I9449" i="10"/>
  <c r="I9450" i="10"/>
  <c r="I9451" i="10"/>
  <c r="I9452" i="10"/>
  <c r="I9453" i="10"/>
  <c r="I9454" i="10"/>
  <c r="I9455" i="10"/>
  <c r="I9456" i="10"/>
  <c r="I9457" i="10"/>
  <c r="I9458" i="10"/>
  <c r="I9459" i="10"/>
  <c r="I9460" i="10"/>
  <c r="I9461" i="10"/>
  <c r="I9462" i="10"/>
  <c r="I9463" i="10"/>
  <c r="I9464" i="10"/>
  <c r="I9465" i="10"/>
  <c r="I9466" i="10"/>
  <c r="I9467" i="10"/>
  <c r="I9468" i="10"/>
  <c r="I9469" i="10"/>
  <c r="I9470" i="10"/>
  <c r="I9471" i="10"/>
  <c r="I9472" i="10"/>
  <c r="I9473" i="10"/>
  <c r="I9474" i="10"/>
  <c r="I9475" i="10"/>
  <c r="I9476" i="10"/>
  <c r="I9477" i="10"/>
  <c r="I9478" i="10"/>
  <c r="I9479" i="10"/>
  <c r="I9480" i="10"/>
  <c r="I9481" i="10"/>
  <c r="I9482" i="10"/>
  <c r="I9483" i="10"/>
  <c r="I9484" i="10"/>
  <c r="I9485" i="10"/>
  <c r="I9486" i="10"/>
  <c r="I9487" i="10"/>
  <c r="I9488" i="10"/>
  <c r="I9489" i="10"/>
  <c r="I9490" i="10"/>
  <c r="I9491" i="10"/>
  <c r="I9492" i="10"/>
  <c r="I9493" i="10"/>
  <c r="I9494" i="10"/>
  <c r="I9495" i="10"/>
  <c r="I9496" i="10"/>
  <c r="I9497" i="10"/>
  <c r="I9498" i="10"/>
  <c r="I9499" i="10"/>
  <c r="I9500" i="10"/>
  <c r="I9501" i="10"/>
  <c r="I9502" i="10"/>
  <c r="I9503" i="10"/>
  <c r="I9504" i="10"/>
  <c r="I9505" i="10"/>
  <c r="I9506" i="10"/>
  <c r="I9507" i="10"/>
  <c r="I9508" i="10"/>
  <c r="I9509" i="10"/>
  <c r="I9510" i="10"/>
  <c r="I9511" i="10"/>
  <c r="I9512" i="10"/>
  <c r="I9513" i="10"/>
  <c r="I9514" i="10"/>
  <c r="I9515" i="10"/>
  <c r="I9516" i="10"/>
  <c r="I9517" i="10"/>
  <c r="I9518" i="10"/>
  <c r="I9519" i="10"/>
  <c r="I9520" i="10"/>
  <c r="I9521" i="10"/>
  <c r="I9522" i="10"/>
  <c r="I9523" i="10"/>
  <c r="I9524" i="10"/>
  <c r="I9525" i="10"/>
  <c r="I9526" i="10"/>
  <c r="I9527" i="10"/>
  <c r="I9528" i="10"/>
  <c r="I9529" i="10"/>
  <c r="I9530" i="10"/>
  <c r="I9531" i="10"/>
  <c r="I9532" i="10"/>
  <c r="I9533" i="10"/>
  <c r="I9534" i="10"/>
  <c r="I9535" i="10"/>
  <c r="I9536" i="10"/>
  <c r="I9537" i="10"/>
  <c r="I9538" i="10"/>
  <c r="I9539" i="10"/>
  <c r="I9540" i="10"/>
  <c r="I9541" i="10"/>
  <c r="I9542" i="10"/>
  <c r="I9543" i="10"/>
  <c r="I9544" i="10"/>
  <c r="I9545" i="10"/>
  <c r="I9546" i="10"/>
  <c r="I9547" i="10"/>
  <c r="I9548" i="10"/>
  <c r="I9549" i="10"/>
  <c r="I9550" i="10"/>
  <c r="I9551" i="10"/>
  <c r="I9552" i="10"/>
  <c r="I9553" i="10"/>
  <c r="I9554" i="10"/>
  <c r="I9555" i="10"/>
  <c r="I9556" i="10"/>
  <c r="I9557" i="10"/>
  <c r="I9558" i="10"/>
  <c r="I9559" i="10"/>
  <c r="I9560" i="10"/>
  <c r="I9561" i="10"/>
  <c r="I9562" i="10"/>
  <c r="I9563" i="10"/>
  <c r="I9564" i="10"/>
  <c r="I9565" i="10"/>
  <c r="I9566" i="10"/>
  <c r="I9567" i="10"/>
  <c r="I9568" i="10"/>
  <c r="I9569" i="10"/>
  <c r="I9570" i="10"/>
  <c r="I9571" i="10"/>
  <c r="I9572" i="10"/>
  <c r="I9573" i="10"/>
  <c r="I9574" i="10"/>
  <c r="I9575" i="10"/>
  <c r="I9576" i="10"/>
  <c r="I9577" i="10"/>
  <c r="I9578" i="10"/>
  <c r="I9579" i="10"/>
  <c r="I9580" i="10"/>
  <c r="I9581" i="10"/>
  <c r="I9582" i="10"/>
  <c r="I9583" i="10"/>
  <c r="I9584" i="10"/>
  <c r="I9585" i="10"/>
  <c r="I9586" i="10"/>
  <c r="I9587" i="10"/>
  <c r="I9588" i="10"/>
  <c r="I9589" i="10"/>
  <c r="I9590" i="10"/>
  <c r="I9591" i="10"/>
  <c r="I9592" i="10"/>
  <c r="I9593" i="10"/>
  <c r="I9594" i="10"/>
  <c r="I9595" i="10"/>
  <c r="I9596" i="10"/>
  <c r="I9597" i="10"/>
  <c r="I9598" i="10"/>
  <c r="I9599" i="10"/>
  <c r="I9600" i="10"/>
  <c r="I9601" i="10"/>
  <c r="I9602" i="10"/>
  <c r="I9603" i="10"/>
  <c r="I9604" i="10"/>
  <c r="I9605" i="10"/>
  <c r="I9606" i="10"/>
  <c r="I9607" i="10"/>
  <c r="I9608" i="10"/>
  <c r="I9609" i="10"/>
  <c r="I9610" i="10"/>
  <c r="I9611" i="10"/>
  <c r="I9612" i="10"/>
  <c r="I9613" i="10"/>
  <c r="I9614" i="10"/>
  <c r="I9615" i="10"/>
  <c r="I9616" i="10"/>
  <c r="I9617" i="10"/>
  <c r="I9618" i="10"/>
  <c r="I9619" i="10"/>
  <c r="I9620" i="10"/>
  <c r="I9621" i="10"/>
  <c r="I9622" i="10"/>
  <c r="I9623" i="10"/>
  <c r="I9624" i="10"/>
  <c r="I9625" i="10"/>
  <c r="I9626" i="10"/>
  <c r="I9627" i="10"/>
  <c r="I9628" i="10"/>
  <c r="I9629" i="10"/>
  <c r="I9630" i="10"/>
  <c r="I9631" i="10"/>
  <c r="I9632" i="10"/>
  <c r="I9633" i="10"/>
  <c r="I9634" i="10"/>
  <c r="I9635" i="10"/>
  <c r="I9636" i="10"/>
  <c r="I9637" i="10"/>
  <c r="I9638" i="10"/>
  <c r="I9639" i="10"/>
  <c r="I9640" i="10"/>
  <c r="I9641" i="10"/>
  <c r="I9642" i="10"/>
  <c r="I9643" i="10"/>
  <c r="I9644" i="10"/>
  <c r="I9645" i="10"/>
  <c r="I9646" i="10"/>
  <c r="I9647" i="10"/>
  <c r="I9648" i="10"/>
  <c r="I9649" i="10"/>
  <c r="I9650" i="10"/>
  <c r="I9651" i="10"/>
  <c r="I9652" i="10"/>
  <c r="I9653" i="10"/>
  <c r="I9654" i="10"/>
  <c r="I9655" i="10"/>
  <c r="I9656" i="10"/>
  <c r="I9657" i="10"/>
  <c r="I9658" i="10"/>
  <c r="I9659" i="10"/>
  <c r="I9660" i="10"/>
  <c r="I9661" i="10"/>
  <c r="I9662" i="10"/>
  <c r="I9663" i="10"/>
  <c r="I9664" i="10"/>
  <c r="I9665" i="10"/>
  <c r="I9666" i="10"/>
  <c r="I9667" i="10"/>
  <c r="I9668" i="10"/>
  <c r="I9669" i="10"/>
  <c r="I9670" i="10"/>
  <c r="I9671" i="10"/>
  <c r="I9672" i="10"/>
  <c r="I9673" i="10"/>
  <c r="I9674" i="10"/>
  <c r="I9675" i="10"/>
  <c r="I9676" i="10"/>
  <c r="I9677" i="10"/>
  <c r="I9678" i="10"/>
  <c r="I9679" i="10"/>
  <c r="I9680" i="10"/>
  <c r="I9681" i="10"/>
  <c r="I9682" i="10"/>
  <c r="I9683" i="10"/>
  <c r="I9684" i="10"/>
  <c r="I9685" i="10"/>
  <c r="I9686" i="10"/>
  <c r="I9687" i="10"/>
  <c r="I9688" i="10"/>
  <c r="I9689" i="10"/>
  <c r="I9690" i="10"/>
  <c r="I9691" i="10"/>
  <c r="I9692" i="10"/>
  <c r="I9693" i="10"/>
  <c r="I9694" i="10"/>
  <c r="I9695" i="10"/>
  <c r="I9696" i="10"/>
  <c r="I9697" i="10"/>
  <c r="I9698" i="10"/>
  <c r="I9699" i="10"/>
  <c r="I9700" i="10"/>
  <c r="I9701" i="10"/>
  <c r="I9702" i="10"/>
  <c r="I9703" i="10"/>
  <c r="I9704" i="10"/>
  <c r="I9705" i="10"/>
  <c r="I9706" i="10"/>
  <c r="I9707" i="10"/>
  <c r="I9708" i="10"/>
  <c r="I9709" i="10"/>
  <c r="I9710" i="10"/>
  <c r="I9711" i="10"/>
  <c r="I9712" i="10"/>
  <c r="I9713" i="10"/>
  <c r="I9714" i="10"/>
  <c r="I9715" i="10"/>
  <c r="I9716" i="10"/>
  <c r="I9717" i="10"/>
  <c r="I9718" i="10"/>
  <c r="I9719" i="10"/>
  <c r="I9720" i="10"/>
  <c r="I9721" i="10"/>
  <c r="I9722" i="10"/>
  <c r="I9723" i="10"/>
  <c r="I9724" i="10"/>
  <c r="I9725" i="10"/>
  <c r="I9726" i="10"/>
  <c r="I9727" i="10"/>
  <c r="I9728" i="10"/>
  <c r="I9729" i="10"/>
  <c r="I9730" i="10"/>
  <c r="I9731" i="10"/>
  <c r="I9732" i="10"/>
  <c r="I9733" i="10"/>
  <c r="I9734" i="10"/>
  <c r="I9735" i="10"/>
  <c r="I9736" i="10"/>
  <c r="I9737" i="10"/>
  <c r="I9738" i="10"/>
  <c r="I9739" i="10"/>
  <c r="I9740" i="10"/>
  <c r="I9741" i="10"/>
  <c r="I9742" i="10"/>
  <c r="I9743" i="10"/>
  <c r="I9744" i="10"/>
  <c r="I9745" i="10"/>
  <c r="I9746" i="10"/>
  <c r="I9747" i="10"/>
  <c r="I9748" i="10"/>
  <c r="I9749" i="10"/>
  <c r="I9750" i="10"/>
  <c r="I9751" i="10"/>
  <c r="I9752" i="10"/>
  <c r="I9753" i="10"/>
  <c r="I9754" i="10"/>
  <c r="I9755" i="10"/>
  <c r="I9756" i="10"/>
  <c r="I9757" i="10"/>
  <c r="I9758" i="10"/>
  <c r="I9759" i="10"/>
  <c r="I9760" i="10"/>
  <c r="I9761" i="10"/>
  <c r="I9762" i="10"/>
  <c r="I9763" i="10"/>
  <c r="I9764" i="10"/>
  <c r="I9765" i="10"/>
  <c r="I9766" i="10"/>
  <c r="I9767" i="10"/>
  <c r="I9768" i="10"/>
  <c r="I9769" i="10"/>
  <c r="I9770" i="10"/>
  <c r="I9771" i="10"/>
  <c r="I9772" i="10"/>
  <c r="I9773" i="10"/>
  <c r="I9774" i="10"/>
  <c r="I9775" i="10"/>
  <c r="I9776" i="10"/>
  <c r="I9777" i="10"/>
  <c r="I9778" i="10"/>
  <c r="I9779" i="10"/>
  <c r="I9780" i="10"/>
  <c r="I9781" i="10"/>
  <c r="I9782" i="10"/>
  <c r="I9783" i="10"/>
  <c r="I9784" i="10"/>
  <c r="I9785" i="10"/>
  <c r="I9786" i="10"/>
  <c r="I9787" i="10"/>
  <c r="I9788" i="10"/>
  <c r="I9789" i="10"/>
  <c r="I9790" i="10"/>
  <c r="I9791" i="10"/>
  <c r="I9792" i="10"/>
  <c r="I9793" i="10"/>
  <c r="I9794" i="10"/>
  <c r="I9795" i="10"/>
  <c r="I9796" i="10"/>
  <c r="I9797" i="10"/>
  <c r="I9798" i="10"/>
  <c r="I9799" i="10"/>
  <c r="I9800" i="10"/>
  <c r="I9801" i="10"/>
  <c r="I9802" i="10"/>
  <c r="I9803" i="10"/>
  <c r="I9804" i="10"/>
  <c r="I9805" i="10"/>
  <c r="I9806" i="10"/>
  <c r="I9807" i="10"/>
  <c r="I9808" i="10"/>
  <c r="I9809" i="10"/>
  <c r="I9810" i="10"/>
  <c r="I9811" i="10"/>
  <c r="I9812" i="10"/>
  <c r="I9813" i="10"/>
  <c r="I9814" i="10"/>
  <c r="I9815" i="10"/>
  <c r="I9816" i="10"/>
  <c r="I9817" i="10"/>
  <c r="I9818" i="10"/>
  <c r="I9819" i="10"/>
  <c r="I9820" i="10"/>
  <c r="I9821" i="10"/>
  <c r="I9822" i="10"/>
  <c r="I9823" i="10"/>
  <c r="I9824" i="10"/>
  <c r="I9825" i="10"/>
  <c r="I9826" i="10"/>
  <c r="I9827" i="10"/>
  <c r="I9828" i="10"/>
  <c r="I9829" i="10"/>
  <c r="I9830" i="10"/>
  <c r="I9831" i="10"/>
  <c r="I9832" i="10"/>
  <c r="I9833" i="10"/>
  <c r="I9834" i="10"/>
  <c r="I9835" i="10"/>
  <c r="I9836" i="10"/>
  <c r="I9837" i="10"/>
  <c r="I9838" i="10"/>
  <c r="I9839" i="10"/>
  <c r="I9840" i="10"/>
  <c r="I9841" i="10"/>
  <c r="I9842" i="10"/>
  <c r="I9843" i="10"/>
  <c r="I9844" i="10"/>
  <c r="I9845" i="10"/>
  <c r="I9846" i="10"/>
  <c r="I9847" i="10"/>
  <c r="I9848" i="10"/>
  <c r="I9849" i="10"/>
  <c r="I9850" i="10"/>
  <c r="I9851" i="10"/>
  <c r="I9852" i="10"/>
  <c r="I9853" i="10"/>
  <c r="I9854" i="10"/>
  <c r="I9855" i="10"/>
  <c r="I9856" i="10"/>
  <c r="I9857" i="10"/>
  <c r="I9858" i="10"/>
  <c r="I9859" i="10"/>
  <c r="I9860" i="10"/>
  <c r="I9861" i="10"/>
  <c r="I9862" i="10"/>
  <c r="I9863" i="10"/>
  <c r="I9864" i="10"/>
  <c r="I9865" i="10"/>
  <c r="I9866" i="10"/>
  <c r="I9867" i="10"/>
  <c r="I9868" i="10"/>
  <c r="I9869" i="10"/>
  <c r="I9870" i="10"/>
  <c r="I9871" i="10"/>
  <c r="I9872" i="10"/>
  <c r="I9873" i="10"/>
  <c r="I9874" i="10"/>
  <c r="I9875" i="10"/>
  <c r="I9876" i="10"/>
  <c r="I9877" i="10"/>
  <c r="I9878" i="10"/>
  <c r="I9879" i="10"/>
  <c r="I9880" i="10"/>
  <c r="I9881" i="10"/>
  <c r="I9882" i="10"/>
  <c r="I9883" i="10"/>
  <c r="I9884" i="10"/>
  <c r="I9885" i="10"/>
  <c r="I9886" i="10"/>
  <c r="I9887" i="10"/>
  <c r="I9888" i="10"/>
  <c r="I9889" i="10"/>
  <c r="I9890" i="10"/>
  <c r="I9891" i="10"/>
  <c r="I9892" i="10"/>
  <c r="I9893" i="10"/>
  <c r="I9894" i="10"/>
  <c r="I9895" i="10"/>
  <c r="I9896" i="10"/>
  <c r="I9897" i="10"/>
  <c r="I9898" i="10"/>
  <c r="I9899" i="10"/>
  <c r="I9900" i="10"/>
  <c r="I9901" i="10"/>
  <c r="I9902" i="10"/>
  <c r="I9903" i="10"/>
  <c r="I9904" i="10"/>
  <c r="I9905" i="10"/>
  <c r="I9906" i="10"/>
  <c r="I9907" i="10"/>
  <c r="I9908" i="10"/>
  <c r="I9909" i="10"/>
  <c r="I9910" i="10"/>
  <c r="I9911" i="10"/>
  <c r="I9912" i="10"/>
  <c r="I9913" i="10"/>
  <c r="I9914" i="10"/>
  <c r="I9915" i="10"/>
  <c r="I9916" i="10"/>
  <c r="I9917" i="10"/>
  <c r="I9918" i="10"/>
  <c r="I9919" i="10"/>
  <c r="I9920" i="10"/>
  <c r="I9921" i="10"/>
  <c r="I9922" i="10"/>
  <c r="I9923" i="10"/>
  <c r="I9924" i="10"/>
  <c r="I9925" i="10"/>
  <c r="I9926" i="10"/>
  <c r="I9927" i="10"/>
  <c r="I9928" i="10"/>
  <c r="I9929" i="10"/>
  <c r="I9930" i="10"/>
  <c r="I9931" i="10"/>
  <c r="I9932" i="10"/>
  <c r="I9933" i="10"/>
  <c r="I9934" i="10"/>
  <c r="I9935" i="10"/>
  <c r="I9936" i="10"/>
  <c r="I9937" i="10"/>
  <c r="I9938" i="10"/>
  <c r="I9939" i="10"/>
  <c r="I9940" i="10"/>
  <c r="I9941" i="10"/>
  <c r="I9942" i="10"/>
  <c r="I9943" i="10"/>
  <c r="I9944" i="10"/>
  <c r="I9945" i="10"/>
  <c r="I9946" i="10"/>
  <c r="I9947" i="10"/>
  <c r="I9948" i="10"/>
  <c r="I9949" i="10"/>
  <c r="I9950" i="10"/>
  <c r="I9951" i="10"/>
  <c r="I9952" i="10"/>
  <c r="I9953" i="10"/>
  <c r="I9954" i="10"/>
  <c r="I9955" i="10"/>
  <c r="I9956" i="10"/>
  <c r="I9957" i="10"/>
  <c r="I9958" i="10"/>
  <c r="I9959" i="10"/>
  <c r="I9960" i="10"/>
  <c r="I9961" i="10"/>
  <c r="I9962" i="10"/>
  <c r="I9963" i="10"/>
  <c r="I9964" i="10"/>
  <c r="I9965" i="10"/>
  <c r="I9966" i="10"/>
  <c r="I9967" i="10"/>
  <c r="I9968" i="10"/>
  <c r="I9969" i="10"/>
  <c r="I9970" i="10"/>
  <c r="I9971" i="10"/>
  <c r="I9972" i="10"/>
  <c r="I9973" i="10"/>
  <c r="I9974" i="10"/>
  <c r="I9975" i="10"/>
  <c r="I9976" i="10"/>
  <c r="I9977" i="10"/>
  <c r="I9978" i="10"/>
  <c r="I9979" i="10"/>
  <c r="I9980" i="10"/>
  <c r="I9981" i="10"/>
  <c r="I9982" i="10"/>
  <c r="I9983" i="10"/>
  <c r="I9984" i="10"/>
  <c r="I9985" i="10"/>
  <c r="I9986" i="10"/>
  <c r="I9987" i="10"/>
  <c r="I9988" i="10"/>
  <c r="I9989" i="10"/>
  <c r="I9990" i="10"/>
  <c r="I9991" i="10"/>
  <c r="I9992" i="10"/>
  <c r="I9993" i="10"/>
  <c r="I9994" i="10"/>
  <c r="I9995" i="10"/>
  <c r="I9996" i="10"/>
  <c r="I9997" i="10"/>
  <c r="I9998" i="10"/>
  <c r="I9999" i="10"/>
  <c r="I10000" i="10"/>
  <c r="I10001" i="10"/>
  <c r="I10002" i="10"/>
  <c r="I10003" i="10"/>
  <c r="I10004" i="10"/>
  <c r="I10005" i="10"/>
  <c r="I10006" i="10"/>
  <c r="I10007" i="10"/>
  <c r="I10008" i="10"/>
  <c r="I10009" i="10"/>
  <c r="I10010" i="10"/>
  <c r="I10011" i="10"/>
  <c r="I10012" i="10"/>
  <c r="I10013" i="10"/>
  <c r="I10014" i="10"/>
  <c r="I10015" i="10"/>
  <c r="I10016" i="10"/>
  <c r="I10017" i="10"/>
  <c r="I10018" i="10"/>
  <c r="I10019" i="10"/>
  <c r="I10020" i="10"/>
  <c r="I10021" i="10"/>
  <c r="I10022" i="10"/>
  <c r="I10023" i="10"/>
  <c r="I10024" i="10"/>
  <c r="I10025" i="10"/>
  <c r="I10026" i="10"/>
  <c r="I10027" i="10"/>
  <c r="I10028" i="10"/>
  <c r="I10029" i="10"/>
  <c r="I10030" i="10"/>
  <c r="I10031" i="10"/>
  <c r="I10032" i="10"/>
  <c r="I10033" i="10"/>
  <c r="I10034" i="10"/>
  <c r="I10035" i="10"/>
  <c r="I10036" i="10"/>
  <c r="I10037" i="10"/>
  <c r="I10038" i="10"/>
  <c r="I10039" i="10"/>
  <c r="I10040" i="10"/>
  <c r="I10041" i="10"/>
  <c r="I10042" i="10"/>
  <c r="I10043" i="10"/>
  <c r="I10044" i="10"/>
  <c r="I10045" i="10"/>
  <c r="I10046" i="10"/>
  <c r="I10047" i="10"/>
  <c r="I10048" i="10"/>
  <c r="I10049" i="10"/>
  <c r="I10050" i="10"/>
  <c r="I10051" i="10"/>
  <c r="I10052" i="10"/>
  <c r="I10053" i="10"/>
  <c r="I10054" i="10"/>
  <c r="I10055" i="10"/>
  <c r="I10056" i="10"/>
  <c r="I10057" i="10"/>
  <c r="I10058" i="10"/>
  <c r="I10059" i="10"/>
  <c r="I10060" i="10"/>
  <c r="I10061" i="10"/>
  <c r="I10062" i="10"/>
  <c r="I10063" i="10"/>
  <c r="I10064" i="10"/>
  <c r="I10065" i="10"/>
  <c r="I10066" i="10"/>
  <c r="I10067" i="10"/>
  <c r="I10068" i="10"/>
  <c r="I10069" i="10"/>
  <c r="I10070" i="10"/>
  <c r="I10071" i="10"/>
  <c r="I10072" i="10"/>
  <c r="I10073" i="10"/>
  <c r="I10074" i="10"/>
  <c r="I10075" i="10"/>
  <c r="I10076" i="10"/>
  <c r="I10077" i="10"/>
  <c r="I10078" i="10"/>
  <c r="I10079" i="10"/>
  <c r="I10080" i="10"/>
  <c r="I10081" i="10"/>
  <c r="I10082" i="10"/>
  <c r="I10083" i="10"/>
  <c r="I10084" i="10"/>
  <c r="I10085" i="10"/>
  <c r="I10086" i="10"/>
  <c r="I10087" i="10"/>
  <c r="I10088" i="10"/>
  <c r="I10089" i="10"/>
  <c r="I10090" i="10"/>
  <c r="I10091" i="10"/>
  <c r="I10092" i="10"/>
  <c r="I10093" i="10"/>
  <c r="I10094" i="10"/>
  <c r="I10095" i="10"/>
  <c r="I10096" i="10"/>
  <c r="I10097" i="10"/>
  <c r="I10098" i="10"/>
  <c r="I10099" i="10"/>
  <c r="I10100" i="10"/>
  <c r="I10101" i="10"/>
  <c r="I10102" i="10"/>
  <c r="I10103" i="10"/>
  <c r="I10104" i="10"/>
  <c r="I10105" i="10"/>
  <c r="I10106" i="10"/>
  <c r="I10107" i="10"/>
  <c r="I10108" i="10"/>
  <c r="I10109" i="10"/>
  <c r="I10110" i="10"/>
  <c r="I10111" i="10"/>
  <c r="I10112" i="10"/>
  <c r="I10113" i="10"/>
  <c r="I10114" i="10"/>
  <c r="I10115" i="10"/>
  <c r="I10116" i="10"/>
  <c r="I10117" i="10"/>
  <c r="I10118" i="10"/>
  <c r="I10119" i="10"/>
  <c r="I10120" i="10"/>
  <c r="I10121" i="10"/>
  <c r="I10122" i="10"/>
  <c r="I10123" i="10"/>
  <c r="I10124" i="10"/>
  <c r="I10125" i="10"/>
  <c r="I10126" i="10"/>
  <c r="I10127" i="10"/>
  <c r="I10128" i="10"/>
  <c r="I10129" i="10"/>
  <c r="I10130" i="10"/>
  <c r="I10131" i="10"/>
  <c r="I10132" i="10"/>
  <c r="I10133" i="10"/>
  <c r="I10134" i="10"/>
  <c r="I10135" i="10"/>
  <c r="I10136" i="10"/>
  <c r="I10137" i="10"/>
  <c r="I10138" i="10"/>
  <c r="I10139" i="10"/>
  <c r="I10140" i="10"/>
  <c r="I10141" i="10"/>
  <c r="I10142" i="10"/>
  <c r="I10143" i="10"/>
  <c r="I10144" i="10"/>
  <c r="I10145" i="10"/>
  <c r="I10146" i="10"/>
  <c r="I10147" i="10"/>
  <c r="I10148" i="10"/>
  <c r="I10149" i="10"/>
  <c r="I10150" i="10"/>
  <c r="I10151" i="10"/>
  <c r="I10152" i="10"/>
  <c r="I10153" i="10"/>
  <c r="I10154" i="10"/>
  <c r="I10155" i="10"/>
  <c r="I10156" i="10"/>
  <c r="I10157" i="10"/>
  <c r="I10158" i="10"/>
  <c r="I10159" i="10"/>
  <c r="I10160" i="10"/>
  <c r="I10161" i="10"/>
  <c r="I10162" i="10"/>
  <c r="I10163" i="10"/>
  <c r="I10164" i="10"/>
  <c r="I10165" i="10"/>
  <c r="I10166" i="10"/>
  <c r="I10167" i="10"/>
  <c r="I10168" i="10"/>
  <c r="I10169" i="10"/>
  <c r="I10170" i="10"/>
  <c r="I10171" i="10"/>
  <c r="I10172" i="10"/>
  <c r="I10173" i="10"/>
  <c r="I10174" i="10"/>
  <c r="I10175" i="10"/>
  <c r="I10176" i="10"/>
  <c r="I10177" i="10"/>
  <c r="I10178" i="10"/>
  <c r="I10179" i="10"/>
  <c r="I10180" i="10"/>
  <c r="I10181" i="10"/>
  <c r="I10182" i="10"/>
  <c r="I10183" i="10"/>
  <c r="I10184" i="10"/>
  <c r="I10185" i="10"/>
  <c r="I10186" i="10"/>
  <c r="I10187" i="10"/>
  <c r="I10188" i="10"/>
  <c r="I10189" i="10"/>
  <c r="I10190" i="10"/>
  <c r="I10191" i="10"/>
  <c r="I10192" i="10"/>
  <c r="I10193" i="10"/>
  <c r="I10194" i="10"/>
  <c r="I10195" i="10"/>
  <c r="I10196" i="10"/>
  <c r="I10197" i="10"/>
  <c r="I10198" i="10"/>
  <c r="I10199" i="10"/>
  <c r="I10200" i="10"/>
  <c r="I10201" i="10"/>
  <c r="I10202" i="10"/>
  <c r="I10203" i="10"/>
  <c r="I10204" i="10"/>
  <c r="I10205" i="10"/>
  <c r="I10206" i="10"/>
  <c r="I10207" i="10"/>
  <c r="I10208" i="10"/>
  <c r="I10209" i="10"/>
  <c r="I10210" i="10"/>
  <c r="I10211" i="10"/>
  <c r="I10212" i="10"/>
  <c r="I10213" i="10"/>
  <c r="I10214" i="10"/>
  <c r="I10215" i="10"/>
  <c r="I10216" i="10"/>
  <c r="I10217" i="10"/>
  <c r="I10218" i="10"/>
  <c r="I10219" i="10"/>
  <c r="I10220" i="10"/>
  <c r="I10221" i="10"/>
  <c r="I10222" i="10"/>
  <c r="I10223" i="10"/>
  <c r="I10224" i="10"/>
  <c r="I10225" i="10"/>
  <c r="I10226" i="10"/>
  <c r="I10227" i="10"/>
  <c r="I10228" i="10"/>
  <c r="I10229" i="10"/>
  <c r="I10230" i="10"/>
  <c r="I10231" i="10"/>
  <c r="I10232" i="10"/>
  <c r="I10233" i="10"/>
  <c r="I10234" i="10"/>
  <c r="I10235" i="10"/>
  <c r="I10236" i="10"/>
  <c r="I10237" i="10"/>
  <c r="I10238" i="10"/>
  <c r="I10239" i="10"/>
  <c r="I10240" i="10"/>
  <c r="I10241" i="10"/>
  <c r="I10242" i="10"/>
  <c r="I10243" i="10"/>
  <c r="I10244" i="10"/>
  <c r="I10245" i="10"/>
  <c r="I10246" i="10"/>
  <c r="I10247" i="10"/>
  <c r="I10248" i="10"/>
  <c r="I10249" i="10"/>
  <c r="I10250" i="10"/>
  <c r="I10251" i="10"/>
  <c r="I10252" i="10"/>
  <c r="I10253" i="10"/>
  <c r="I10254" i="10"/>
  <c r="I10255" i="10"/>
  <c r="I10256" i="10"/>
  <c r="I10257" i="10"/>
  <c r="I10258" i="10"/>
  <c r="I10259" i="10"/>
  <c r="I10260" i="10"/>
  <c r="I10261" i="10"/>
  <c r="I10262" i="10"/>
  <c r="I10263" i="10"/>
  <c r="I10264" i="10"/>
  <c r="I10265" i="10"/>
  <c r="I10266" i="10"/>
  <c r="I10267" i="10"/>
  <c r="I10268" i="10"/>
  <c r="I10269" i="10"/>
  <c r="I10270" i="10"/>
  <c r="I10271" i="10"/>
  <c r="I10272" i="10"/>
  <c r="I10273" i="10"/>
  <c r="I10274" i="10"/>
  <c r="I10275" i="10"/>
  <c r="I10276" i="10"/>
  <c r="I10277" i="10"/>
  <c r="I10278" i="10"/>
  <c r="I10279" i="10"/>
  <c r="I10280" i="10"/>
  <c r="I10281" i="10"/>
  <c r="I10282" i="10"/>
  <c r="I10283" i="10"/>
  <c r="I10284" i="10"/>
  <c r="I10285" i="10"/>
  <c r="I10286" i="10"/>
  <c r="I10287" i="10"/>
  <c r="I10288" i="10"/>
  <c r="I10289" i="10"/>
  <c r="I10290" i="10"/>
  <c r="I10291" i="10"/>
  <c r="I10292" i="10"/>
  <c r="I10293" i="10"/>
  <c r="I10294" i="10"/>
  <c r="I10295" i="10"/>
  <c r="I10296" i="10"/>
  <c r="I10297" i="10"/>
  <c r="I10298" i="10"/>
  <c r="I10299" i="10"/>
  <c r="I10300" i="10"/>
  <c r="I10301" i="10"/>
  <c r="I10302" i="10"/>
  <c r="I10303" i="10"/>
  <c r="I10304" i="10"/>
  <c r="I10305" i="10"/>
  <c r="I10306" i="10"/>
  <c r="I10307" i="10"/>
  <c r="I10308" i="10"/>
  <c r="I10309" i="10"/>
  <c r="I10310" i="10"/>
  <c r="I10311" i="10"/>
  <c r="I10312" i="10"/>
  <c r="I10313" i="10"/>
  <c r="I10314" i="10"/>
  <c r="I10315" i="10"/>
  <c r="I10316" i="10"/>
  <c r="I10317" i="10"/>
  <c r="I10318" i="10"/>
  <c r="I10319" i="10"/>
  <c r="I10320" i="10"/>
  <c r="I10321" i="10"/>
  <c r="I10322" i="10"/>
  <c r="I10323" i="10"/>
  <c r="I10324" i="10"/>
  <c r="I10325" i="10"/>
  <c r="I10326" i="10"/>
  <c r="I10327" i="10"/>
  <c r="I10328" i="10"/>
  <c r="I10329" i="10"/>
  <c r="I10330" i="10"/>
  <c r="I10331" i="10"/>
  <c r="I10332" i="10"/>
  <c r="I10333" i="10"/>
  <c r="I10334" i="10"/>
  <c r="I10335" i="10"/>
  <c r="I10336" i="10"/>
  <c r="I10337" i="10"/>
  <c r="I10338" i="10"/>
  <c r="I10339" i="10"/>
  <c r="I10340" i="10"/>
  <c r="I10341" i="10"/>
  <c r="I10342" i="10"/>
  <c r="I10343" i="10"/>
  <c r="I10344" i="10"/>
  <c r="I10345" i="10"/>
  <c r="I10346" i="10"/>
  <c r="I10347" i="10"/>
  <c r="I10348" i="10"/>
  <c r="I10349" i="10"/>
  <c r="I10350" i="10"/>
  <c r="I10351" i="10"/>
  <c r="I10352" i="10"/>
  <c r="I10353" i="10"/>
  <c r="I10354" i="10"/>
  <c r="I10355" i="10"/>
  <c r="I10356" i="10"/>
  <c r="I10357" i="10"/>
  <c r="I10358" i="10"/>
  <c r="I10359" i="10"/>
  <c r="I10360" i="10"/>
  <c r="I10361" i="10"/>
  <c r="I10362" i="10"/>
  <c r="I10363" i="10"/>
  <c r="I10364" i="10"/>
  <c r="I10365" i="10"/>
  <c r="I10366" i="10"/>
  <c r="I10367" i="10"/>
  <c r="I10368" i="10"/>
  <c r="I10369" i="10"/>
  <c r="I10370" i="10"/>
  <c r="I10371" i="10"/>
  <c r="I10372" i="10"/>
  <c r="I10373" i="10"/>
  <c r="I10374" i="10"/>
  <c r="I10375" i="10"/>
  <c r="I10376" i="10"/>
  <c r="I10377" i="10"/>
  <c r="I10378" i="10"/>
  <c r="I10379" i="10"/>
  <c r="I10380" i="10"/>
  <c r="I10381" i="10"/>
  <c r="I10382" i="10"/>
  <c r="I10383" i="10"/>
  <c r="I10384" i="10"/>
  <c r="I10385" i="10"/>
  <c r="I10386" i="10"/>
  <c r="I10387" i="10"/>
  <c r="I10388" i="10"/>
  <c r="I10389" i="10"/>
  <c r="I10390" i="10"/>
  <c r="I10391" i="10"/>
  <c r="I10392" i="10"/>
  <c r="I10393" i="10"/>
  <c r="I10394" i="10"/>
  <c r="I10395" i="10"/>
  <c r="I10396" i="10"/>
  <c r="I10397" i="10"/>
  <c r="I10398" i="10"/>
  <c r="I10399" i="10"/>
  <c r="I10400" i="10"/>
  <c r="I10401" i="10"/>
  <c r="I10402" i="10"/>
  <c r="I10403" i="10"/>
  <c r="I10404" i="10"/>
  <c r="I10405" i="10"/>
  <c r="I10406" i="10"/>
  <c r="I10407" i="10"/>
  <c r="I10408" i="10"/>
  <c r="I10409" i="10"/>
  <c r="I10410" i="10"/>
  <c r="I10411" i="10"/>
  <c r="I10412" i="10"/>
  <c r="I10413" i="10"/>
  <c r="I10414" i="10"/>
  <c r="I10415" i="10"/>
  <c r="I10416" i="10"/>
  <c r="I10417" i="10"/>
  <c r="I10418" i="10"/>
  <c r="I10419" i="10"/>
  <c r="I10420" i="10"/>
  <c r="I10421" i="10"/>
  <c r="I10422" i="10"/>
  <c r="I10423" i="10"/>
  <c r="I10424" i="10"/>
  <c r="I10425" i="10"/>
  <c r="I10426" i="10"/>
  <c r="I10427" i="10"/>
  <c r="I10428" i="10"/>
  <c r="I10429" i="10"/>
  <c r="I10430" i="10"/>
  <c r="I10431" i="10"/>
  <c r="I10432" i="10"/>
  <c r="I10433" i="10"/>
  <c r="I10434" i="10"/>
  <c r="I10435" i="10"/>
  <c r="I10436" i="10"/>
  <c r="I10437" i="10"/>
  <c r="I10438" i="10"/>
  <c r="I10439" i="10"/>
  <c r="I10440" i="10"/>
  <c r="I10441" i="10"/>
  <c r="I10442" i="10"/>
  <c r="I10443" i="10"/>
  <c r="I10444" i="10"/>
  <c r="I10445" i="10"/>
  <c r="I10446" i="10"/>
  <c r="I10447" i="10"/>
  <c r="I10448" i="10"/>
  <c r="I10449" i="10"/>
  <c r="I10450" i="10"/>
  <c r="I10451" i="10"/>
  <c r="I10452" i="10"/>
  <c r="I10453" i="10"/>
  <c r="I10454" i="10"/>
  <c r="I10455" i="10"/>
  <c r="I10456" i="10"/>
  <c r="I10457" i="10"/>
  <c r="I10458" i="10"/>
  <c r="I10459" i="10"/>
  <c r="I10460" i="10"/>
  <c r="I10461" i="10"/>
  <c r="I10462" i="10"/>
  <c r="I10463" i="10"/>
  <c r="I10464" i="10"/>
  <c r="I10465" i="10"/>
  <c r="I10466" i="10"/>
  <c r="I10467" i="10"/>
  <c r="I10468" i="10"/>
  <c r="I10469" i="10"/>
  <c r="I10470" i="10"/>
  <c r="I10471" i="10"/>
  <c r="I10472" i="10"/>
  <c r="I10473" i="10"/>
  <c r="I10474" i="10"/>
  <c r="I10475" i="10"/>
  <c r="I10476" i="10"/>
  <c r="I10477" i="10"/>
  <c r="I10478" i="10"/>
  <c r="I10479" i="10"/>
  <c r="I10480" i="10"/>
  <c r="I10481" i="10"/>
  <c r="I10482" i="10"/>
  <c r="I10483" i="10"/>
  <c r="I10484" i="10"/>
  <c r="I10485" i="10"/>
  <c r="I10486" i="10"/>
  <c r="I10487" i="10"/>
  <c r="I10488" i="10"/>
  <c r="I10489" i="10"/>
  <c r="I10490" i="10"/>
  <c r="I10491" i="10"/>
  <c r="I10492" i="10"/>
  <c r="I10493" i="10"/>
  <c r="I10494" i="10"/>
  <c r="I10495" i="10"/>
  <c r="I10496" i="10"/>
  <c r="I10497" i="10"/>
  <c r="I10498" i="10"/>
  <c r="I10499" i="10"/>
  <c r="I10500" i="10"/>
  <c r="I10501" i="10"/>
  <c r="I10502" i="10"/>
  <c r="I10503" i="10"/>
  <c r="I10504" i="10"/>
  <c r="I10505" i="10"/>
  <c r="I10506" i="10"/>
  <c r="I10507" i="10"/>
  <c r="I10508" i="10"/>
  <c r="I10509" i="10"/>
  <c r="I10510" i="10"/>
  <c r="I10511" i="10"/>
  <c r="I10512" i="10"/>
  <c r="I10513" i="10"/>
  <c r="I10514" i="10"/>
  <c r="I10515" i="10"/>
  <c r="I10516" i="10"/>
  <c r="I10517" i="10"/>
  <c r="I10518" i="10"/>
  <c r="I10519" i="10"/>
  <c r="I10520" i="10"/>
  <c r="I10521" i="10"/>
  <c r="I10522" i="10"/>
  <c r="I10523" i="10"/>
  <c r="I10524" i="10"/>
  <c r="I10525" i="10"/>
  <c r="I10526" i="10"/>
  <c r="I10527" i="10"/>
  <c r="I10528" i="10"/>
  <c r="I10529" i="10"/>
  <c r="I10530" i="10"/>
  <c r="I10531" i="10"/>
  <c r="I10532" i="10"/>
  <c r="I10533" i="10"/>
  <c r="I10534" i="10"/>
  <c r="I10535" i="10"/>
  <c r="I10536" i="10"/>
  <c r="I10537" i="10"/>
  <c r="I10538" i="10"/>
  <c r="I10539" i="10"/>
  <c r="I10540" i="10"/>
  <c r="I10541" i="10"/>
  <c r="I10542" i="10"/>
  <c r="I10543" i="10"/>
  <c r="I10544" i="10"/>
  <c r="I10545" i="10"/>
  <c r="I10546" i="10"/>
  <c r="I10547" i="10"/>
  <c r="I10548" i="10"/>
  <c r="I10549" i="10"/>
  <c r="I10550" i="10"/>
  <c r="I10551" i="10"/>
  <c r="I10552" i="10"/>
  <c r="I10553" i="10"/>
  <c r="I10554" i="10"/>
  <c r="I10555" i="10"/>
  <c r="I10556" i="10"/>
  <c r="I10557" i="10"/>
  <c r="I10558" i="10"/>
  <c r="I10559" i="10"/>
  <c r="I10560" i="10"/>
  <c r="I10561" i="10"/>
  <c r="I10562" i="10"/>
  <c r="I10563" i="10"/>
  <c r="I10564" i="10"/>
  <c r="I10565" i="10"/>
  <c r="I10566" i="10"/>
  <c r="I10567" i="10"/>
  <c r="I10568" i="10"/>
  <c r="I10569" i="10"/>
  <c r="I10570" i="10"/>
  <c r="I10571" i="10"/>
  <c r="I10572" i="10"/>
  <c r="I10573" i="10"/>
  <c r="I10574" i="10"/>
  <c r="I10575" i="10"/>
  <c r="I10576" i="10"/>
  <c r="I10577" i="10"/>
  <c r="I10578" i="10"/>
  <c r="I10579" i="10"/>
  <c r="I10580" i="10"/>
  <c r="I10581" i="10"/>
  <c r="I10582" i="10"/>
  <c r="I10583" i="10"/>
  <c r="I10584" i="10"/>
  <c r="I10585" i="10"/>
  <c r="I10586" i="10"/>
  <c r="I10587" i="10"/>
  <c r="I10588" i="10"/>
  <c r="I10589" i="10"/>
  <c r="I10590" i="10"/>
  <c r="I10591" i="10"/>
  <c r="I10592" i="10"/>
  <c r="I10593" i="10"/>
  <c r="I10594" i="10"/>
  <c r="I10595" i="10"/>
  <c r="I10596" i="10"/>
  <c r="I10597" i="10"/>
  <c r="I10598" i="10"/>
  <c r="I10599" i="10"/>
  <c r="I10600" i="10"/>
  <c r="I10601" i="10"/>
  <c r="I10602" i="10"/>
  <c r="I10603" i="10"/>
  <c r="I10604" i="10"/>
  <c r="I10605" i="10"/>
  <c r="I10606" i="10"/>
  <c r="I10607" i="10"/>
  <c r="I10608" i="10"/>
  <c r="I10609" i="10"/>
  <c r="I10610" i="10"/>
  <c r="I10611" i="10"/>
  <c r="I10612" i="10"/>
  <c r="I10613" i="10"/>
  <c r="I10614" i="10"/>
  <c r="I10615" i="10"/>
  <c r="I10616" i="10"/>
  <c r="I10617" i="10"/>
  <c r="I10618" i="10"/>
  <c r="I10619" i="10"/>
  <c r="I10620" i="10"/>
  <c r="I10621" i="10"/>
  <c r="I10622" i="10"/>
  <c r="I10623" i="10"/>
  <c r="I10624" i="10"/>
  <c r="I10625" i="10"/>
  <c r="I10626" i="10"/>
  <c r="I10627" i="10"/>
  <c r="I10628" i="10"/>
  <c r="I10629" i="10"/>
  <c r="I10630" i="10"/>
  <c r="I10631" i="10"/>
  <c r="I10632" i="10"/>
  <c r="I10633" i="10"/>
  <c r="I10634" i="10"/>
  <c r="I10635" i="10"/>
  <c r="I10636" i="10"/>
  <c r="I10637" i="10"/>
  <c r="I10638" i="10"/>
  <c r="I10639" i="10"/>
  <c r="I10640" i="10"/>
  <c r="I10641" i="10"/>
  <c r="I10642" i="10"/>
  <c r="I10643" i="10"/>
  <c r="I10644" i="10"/>
  <c r="I10645" i="10"/>
  <c r="I10646" i="10"/>
  <c r="I10647" i="10"/>
  <c r="I10648" i="10"/>
  <c r="I10649" i="10"/>
  <c r="I10650" i="10"/>
  <c r="I10651" i="10"/>
  <c r="I10652" i="10"/>
  <c r="I10653" i="10"/>
  <c r="I10654" i="10"/>
  <c r="I10655" i="10"/>
  <c r="I10656" i="10"/>
  <c r="I10657" i="10"/>
  <c r="I10658" i="10"/>
  <c r="I10659" i="10"/>
  <c r="I10660" i="10"/>
  <c r="I10661" i="10"/>
  <c r="I10662" i="10"/>
  <c r="I10663" i="10"/>
  <c r="I10664" i="10"/>
  <c r="I10665" i="10"/>
  <c r="I10666" i="10"/>
  <c r="I10667" i="10"/>
  <c r="I10668" i="10"/>
  <c r="I10669" i="10"/>
  <c r="I10670" i="10"/>
  <c r="I10671" i="10"/>
  <c r="I10672" i="10"/>
  <c r="I10673" i="10"/>
  <c r="I10674" i="10"/>
  <c r="I10675" i="10"/>
  <c r="I10676" i="10"/>
  <c r="I10677" i="10"/>
  <c r="I10678" i="10"/>
  <c r="I10679" i="10"/>
  <c r="I10680" i="10"/>
  <c r="I10681" i="10"/>
  <c r="I10682" i="10"/>
  <c r="I10683" i="10"/>
  <c r="I10684" i="10"/>
  <c r="I10685" i="10"/>
  <c r="I10686" i="10"/>
  <c r="I10687" i="10"/>
  <c r="I10688" i="10"/>
  <c r="I10689" i="10"/>
  <c r="I10690" i="10"/>
  <c r="I10691" i="10"/>
  <c r="I10692" i="10"/>
  <c r="I10693" i="10"/>
  <c r="I10694" i="10"/>
  <c r="I10695" i="10"/>
  <c r="I10696" i="10"/>
  <c r="I10697" i="10"/>
  <c r="I10698" i="10"/>
  <c r="I10699" i="10"/>
  <c r="I10700" i="10"/>
  <c r="I10701" i="10"/>
  <c r="I10702" i="10"/>
  <c r="I10703" i="10"/>
  <c r="I10704" i="10"/>
  <c r="I10705" i="10"/>
  <c r="I10706" i="10"/>
  <c r="I10707" i="10"/>
  <c r="I10708" i="10"/>
  <c r="I10709" i="10"/>
  <c r="I10710" i="10"/>
  <c r="I10711" i="10"/>
  <c r="I10712" i="10"/>
  <c r="I10713" i="10"/>
  <c r="I10714" i="10"/>
  <c r="I10715" i="10"/>
  <c r="I10716" i="10"/>
  <c r="I10717" i="10"/>
  <c r="I10718" i="10"/>
  <c r="I10719" i="10"/>
  <c r="I10720" i="10"/>
  <c r="I10721" i="10"/>
  <c r="I10722" i="10"/>
  <c r="I10723" i="10"/>
  <c r="I10724" i="10"/>
  <c r="I10725" i="10"/>
  <c r="I10726" i="10"/>
  <c r="I10727" i="10"/>
  <c r="I10728" i="10"/>
  <c r="I10729" i="10"/>
  <c r="I10730" i="10"/>
  <c r="I10731" i="10"/>
  <c r="I10732" i="10"/>
  <c r="I10733" i="10"/>
  <c r="I10734" i="10"/>
  <c r="I10735" i="10"/>
  <c r="I10736" i="10"/>
  <c r="I10737" i="10"/>
  <c r="I10738" i="10"/>
  <c r="I10739" i="10"/>
  <c r="I10740" i="10"/>
  <c r="I10741" i="10"/>
  <c r="I10742" i="10"/>
  <c r="I10743" i="10"/>
  <c r="I10744" i="10"/>
  <c r="I10745" i="10"/>
  <c r="I10746" i="10"/>
  <c r="I10747" i="10"/>
  <c r="I10748" i="10"/>
  <c r="I10749" i="10"/>
  <c r="I10750" i="10"/>
  <c r="I10751" i="10"/>
  <c r="I10752" i="10"/>
  <c r="I10753" i="10"/>
  <c r="I10754" i="10"/>
  <c r="I10755" i="10"/>
  <c r="I10756" i="10"/>
  <c r="I10757" i="10"/>
  <c r="I10758" i="10"/>
  <c r="I10759" i="10"/>
  <c r="I10760" i="10"/>
  <c r="I10761" i="10"/>
  <c r="I10762" i="10"/>
  <c r="I10763" i="10"/>
  <c r="I10764" i="10"/>
  <c r="I10765" i="10"/>
  <c r="I10766" i="10"/>
  <c r="I10767" i="10"/>
  <c r="I10768" i="10"/>
  <c r="I10769" i="10"/>
  <c r="I10770" i="10"/>
  <c r="I10771" i="10"/>
  <c r="I10772" i="10"/>
  <c r="I10773" i="10"/>
  <c r="I10774" i="10"/>
  <c r="I10775" i="10"/>
  <c r="I10776" i="10"/>
  <c r="I10777" i="10"/>
  <c r="I10778" i="10"/>
  <c r="I10779" i="10"/>
  <c r="I10780" i="10"/>
  <c r="I10781" i="10"/>
  <c r="I10782" i="10"/>
  <c r="I10783" i="10"/>
  <c r="I10784" i="10"/>
  <c r="I10785" i="10"/>
  <c r="I10786" i="10"/>
  <c r="I10787" i="10"/>
  <c r="I10788" i="10"/>
  <c r="I10789" i="10"/>
  <c r="I10790" i="10"/>
  <c r="I10791" i="10"/>
  <c r="I10792" i="10"/>
  <c r="I10793" i="10"/>
  <c r="I10794" i="10"/>
  <c r="I10795" i="10"/>
  <c r="I10796" i="10"/>
  <c r="I10797" i="10"/>
  <c r="I10798" i="10"/>
  <c r="I10799" i="10"/>
  <c r="I10800" i="10"/>
  <c r="I10801" i="10"/>
  <c r="I10802" i="10"/>
  <c r="I10803" i="10"/>
  <c r="I10804" i="10"/>
  <c r="I10805" i="10"/>
  <c r="I10806" i="10"/>
  <c r="I10807" i="10"/>
  <c r="I10808" i="10"/>
  <c r="I10809" i="10"/>
  <c r="I10810" i="10"/>
  <c r="I10811" i="10"/>
  <c r="I10812" i="10"/>
  <c r="I10813" i="10"/>
  <c r="I10814" i="10"/>
  <c r="I10815" i="10"/>
  <c r="I10816" i="10"/>
  <c r="I10817" i="10"/>
  <c r="I10818" i="10"/>
  <c r="I10819" i="10"/>
  <c r="I10820" i="10"/>
  <c r="I10821" i="10"/>
  <c r="I10822" i="10"/>
  <c r="I10823" i="10"/>
  <c r="I10824" i="10"/>
  <c r="I10825" i="10"/>
  <c r="I10826" i="10"/>
  <c r="I10827" i="10"/>
  <c r="I10828" i="10"/>
  <c r="I10829" i="10"/>
  <c r="I10830" i="10"/>
  <c r="I10831" i="10"/>
  <c r="I10832" i="10"/>
  <c r="I10833" i="10"/>
  <c r="I10834" i="10"/>
  <c r="I10835" i="10"/>
  <c r="I10836" i="10"/>
  <c r="I10837" i="10"/>
  <c r="I10838" i="10"/>
  <c r="I10839" i="10"/>
  <c r="I10840" i="10"/>
  <c r="I10841" i="10"/>
  <c r="I10842" i="10"/>
  <c r="I10843" i="10"/>
  <c r="I10844" i="10"/>
  <c r="I10845" i="10"/>
  <c r="I10846" i="10"/>
  <c r="I10847" i="10"/>
  <c r="I10848" i="10"/>
  <c r="I10849" i="10"/>
  <c r="I10850" i="10"/>
  <c r="I10851" i="10"/>
  <c r="I10852" i="10"/>
  <c r="I10853" i="10"/>
  <c r="I10854" i="10"/>
  <c r="I10855" i="10"/>
  <c r="I10856" i="10"/>
  <c r="I10857" i="10"/>
  <c r="I10858" i="10"/>
  <c r="I10859" i="10"/>
  <c r="I10860" i="10"/>
  <c r="I10861" i="10"/>
  <c r="I10862" i="10"/>
  <c r="I10863" i="10"/>
  <c r="I10864" i="10"/>
  <c r="I10865" i="10"/>
  <c r="I10866" i="10"/>
  <c r="I10867" i="10"/>
  <c r="I10868" i="10"/>
  <c r="I10869" i="10"/>
  <c r="I10870" i="10"/>
  <c r="I10871" i="10"/>
  <c r="I10872" i="10"/>
  <c r="I10873" i="10"/>
  <c r="I10874" i="10"/>
  <c r="I10875" i="10"/>
  <c r="I10876" i="10"/>
  <c r="I10877" i="10"/>
  <c r="I10878" i="10"/>
  <c r="I10879" i="10"/>
  <c r="I10880" i="10"/>
  <c r="I10881" i="10"/>
  <c r="I10882" i="10"/>
  <c r="I10883" i="10"/>
  <c r="I10884" i="10"/>
  <c r="I10885" i="10"/>
  <c r="I10886" i="10"/>
  <c r="I10887" i="10"/>
  <c r="I10888" i="10"/>
  <c r="I10889" i="10"/>
  <c r="I10890" i="10"/>
  <c r="I10891" i="10"/>
  <c r="I10892" i="10"/>
  <c r="I10893" i="10"/>
  <c r="I10894" i="10"/>
  <c r="I10895" i="10"/>
  <c r="I10896" i="10"/>
  <c r="I10897" i="10"/>
  <c r="I10898" i="10"/>
  <c r="I10899" i="10"/>
  <c r="I10900" i="10"/>
  <c r="I10901" i="10"/>
  <c r="I10902" i="10"/>
  <c r="I10903" i="10"/>
  <c r="I10904" i="10"/>
  <c r="I10905" i="10"/>
  <c r="I10906" i="10"/>
  <c r="I10907" i="10"/>
  <c r="I10908" i="10"/>
  <c r="I10909" i="10"/>
  <c r="I10910" i="10"/>
  <c r="I10911" i="10"/>
  <c r="I10912" i="10"/>
  <c r="I10913" i="10"/>
  <c r="I10914" i="10"/>
  <c r="I10915" i="10"/>
  <c r="I10916" i="10"/>
  <c r="I10917" i="10"/>
  <c r="I10918" i="10"/>
  <c r="I10919" i="10"/>
  <c r="I10920" i="10"/>
  <c r="I10921" i="10"/>
  <c r="I10922" i="10"/>
  <c r="I10923" i="10"/>
  <c r="I10924" i="10"/>
  <c r="I10925" i="10"/>
  <c r="I10926" i="10"/>
  <c r="I10927" i="10"/>
  <c r="I10928" i="10"/>
  <c r="I10929" i="10"/>
  <c r="I10930" i="10"/>
  <c r="I10931" i="10"/>
  <c r="I10932" i="10"/>
  <c r="I10933" i="10"/>
  <c r="I10934" i="10"/>
  <c r="I10935" i="10"/>
  <c r="I10936" i="10"/>
  <c r="I10937" i="10"/>
  <c r="I10938" i="10"/>
  <c r="I10939" i="10"/>
  <c r="I10940" i="10"/>
  <c r="I10941" i="10"/>
  <c r="I10942" i="10"/>
  <c r="I10943" i="10"/>
  <c r="I10944" i="10"/>
  <c r="I10945" i="10"/>
  <c r="I10946" i="10"/>
  <c r="I10947" i="10"/>
  <c r="I10948" i="10"/>
  <c r="I10949" i="10"/>
  <c r="I10950" i="10"/>
  <c r="I10951" i="10"/>
  <c r="I10952" i="10"/>
  <c r="I10953" i="10"/>
  <c r="I10954" i="10"/>
  <c r="I10955" i="10"/>
  <c r="I10956" i="10"/>
  <c r="I10957" i="10"/>
  <c r="I10958" i="10"/>
  <c r="I10959" i="10"/>
  <c r="I10960" i="10"/>
  <c r="I10961" i="10"/>
  <c r="I10962" i="10"/>
  <c r="I10963" i="10"/>
  <c r="I10964" i="10"/>
  <c r="I10965" i="10"/>
  <c r="I10966" i="10"/>
  <c r="I10967" i="10"/>
  <c r="I10968" i="10"/>
  <c r="I10969" i="10"/>
  <c r="I10970" i="10"/>
  <c r="I10971" i="10"/>
  <c r="I10972" i="10"/>
  <c r="I10973" i="10"/>
  <c r="I10974" i="10"/>
  <c r="I10975" i="10"/>
  <c r="I10976" i="10"/>
  <c r="I10977" i="10"/>
  <c r="I10978" i="10"/>
  <c r="I10979" i="10"/>
  <c r="I10980" i="10"/>
  <c r="I10981" i="10"/>
  <c r="I10982" i="10"/>
  <c r="I10983" i="10"/>
  <c r="I10984" i="10"/>
  <c r="I10985" i="10"/>
  <c r="I10986" i="10"/>
  <c r="I10987" i="10"/>
  <c r="I10988" i="10"/>
  <c r="I10989" i="10"/>
  <c r="I10990" i="10"/>
  <c r="I10991" i="10"/>
  <c r="I10992" i="10"/>
  <c r="I10993" i="10"/>
  <c r="I10994" i="10"/>
  <c r="I10995" i="10"/>
  <c r="I10996" i="10"/>
  <c r="I10997" i="10"/>
  <c r="I10998" i="10"/>
  <c r="I10999" i="10"/>
  <c r="I11000" i="10"/>
  <c r="I11001" i="10"/>
  <c r="I11002" i="10"/>
  <c r="I11003" i="10"/>
  <c r="I11004" i="10"/>
  <c r="I11005" i="10"/>
  <c r="I11006" i="10"/>
  <c r="I11007" i="10"/>
  <c r="I11008" i="10"/>
  <c r="I11009" i="10"/>
  <c r="I11010" i="10"/>
  <c r="I11011" i="10"/>
  <c r="I11012" i="10"/>
  <c r="I11013" i="10"/>
  <c r="I11014" i="10"/>
  <c r="I11015" i="10"/>
  <c r="I11016" i="10"/>
  <c r="I11017" i="10"/>
  <c r="I11018" i="10"/>
  <c r="I11019" i="10"/>
  <c r="I11020" i="10"/>
  <c r="I11021" i="10"/>
  <c r="I11022" i="10"/>
  <c r="I11023" i="10"/>
  <c r="I11024" i="10"/>
  <c r="I11025" i="10"/>
  <c r="I11026" i="10"/>
  <c r="I11027" i="10"/>
  <c r="I11028" i="10"/>
  <c r="I11029" i="10"/>
  <c r="I11030" i="10"/>
  <c r="I11031" i="10"/>
  <c r="I11032" i="10"/>
  <c r="I11033" i="10"/>
  <c r="I11034" i="10"/>
  <c r="I11035" i="10"/>
  <c r="I11036" i="10"/>
  <c r="I11037" i="10"/>
  <c r="I11038" i="10"/>
  <c r="I11039" i="10"/>
  <c r="I11040" i="10"/>
  <c r="I11041" i="10"/>
  <c r="I11042" i="10"/>
  <c r="I11043" i="10"/>
  <c r="I11044" i="10"/>
  <c r="I11045" i="10"/>
  <c r="I11046" i="10"/>
  <c r="I11047" i="10"/>
  <c r="I11048" i="10"/>
  <c r="I11049" i="10"/>
  <c r="I11050" i="10"/>
  <c r="I11051" i="10"/>
  <c r="I11052" i="10"/>
  <c r="I11053" i="10"/>
  <c r="I11054" i="10"/>
  <c r="I11055" i="10"/>
  <c r="I11056" i="10"/>
  <c r="I11057" i="10"/>
  <c r="I11058" i="10"/>
  <c r="I11059" i="10"/>
  <c r="I11060" i="10"/>
  <c r="I11061" i="10"/>
  <c r="I11062" i="10"/>
  <c r="I11063" i="10"/>
  <c r="I11064" i="10"/>
  <c r="I11065" i="10"/>
  <c r="I11066" i="10"/>
  <c r="I11067" i="10"/>
  <c r="I11068" i="10"/>
  <c r="I11069" i="10"/>
  <c r="I11070" i="10"/>
  <c r="I11071" i="10"/>
  <c r="I11072" i="10"/>
  <c r="I11073" i="10"/>
  <c r="I11074" i="10"/>
  <c r="I11075" i="10"/>
  <c r="I11076" i="10"/>
  <c r="I11077" i="10"/>
  <c r="I11078" i="10"/>
  <c r="I11079" i="10"/>
  <c r="I11080" i="10"/>
  <c r="I11081" i="10"/>
  <c r="I11082" i="10"/>
  <c r="I11083" i="10"/>
  <c r="I11084" i="10"/>
  <c r="I11085" i="10"/>
  <c r="I11086" i="10"/>
  <c r="I11087" i="10"/>
  <c r="I11088" i="10"/>
  <c r="I11089" i="10"/>
  <c r="I11090" i="10"/>
  <c r="I11091" i="10"/>
  <c r="I11092" i="10"/>
  <c r="I11093" i="10"/>
  <c r="I11094" i="10"/>
  <c r="I11095" i="10"/>
  <c r="I11096" i="10"/>
  <c r="I11097" i="10"/>
  <c r="I11098" i="10"/>
  <c r="I11099" i="10"/>
  <c r="I11100" i="10"/>
  <c r="I11101" i="10"/>
  <c r="I11102" i="10"/>
  <c r="I11103" i="10"/>
  <c r="I11104" i="10"/>
  <c r="I11105" i="10"/>
  <c r="I11106" i="10"/>
  <c r="I11107" i="10"/>
  <c r="I11108" i="10"/>
  <c r="I11109" i="10"/>
  <c r="I11110" i="10"/>
  <c r="I11111" i="10"/>
  <c r="I11112" i="10"/>
  <c r="I11113" i="10"/>
  <c r="I11114" i="10"/>
  <c r="I11115" i="10"/>
  <c r="I11116" i="10"/>
  <c r="I11117" i="10"/>
  <c r="I11118" i="10"/>
  <c r="I11119" i="10"/>
  <c r="I11120" i="10"/>
  <c r="I11121" i="10"/>
  <c r="I11122" i="10"/>
  <c r="I11123" i="10"/>
  <c r="I11124" i="10"/>
  <c r="I11125" i="10"/>
  <c r="I11126" i="10"/>
  <c r="I11127" i="10"/>
  <c r="I11128" i="10"/>
  <c r="I11129" i="10"/>
  <c r="I11130" i="10"/>
  <c r="I11131" i="10"/>
  <c r="I11132" i="10"/>
  <c r="I11133" i="10"/>
  <c r="I11134" i="10"/>
  <c r="I11135" i="10"/>
  <c r="I11136" i="10"/>
  <c r="I11137" i="10"/>
  <c r="I11138" i="10"/>
  <c r="I11139" i="10"/>
  <c r="I11140" i="10"/>
  <c r="I11141" i="10"/>
  <c r="I11142" i="10"/>
  <c r="I11143" i="10"/>
  <c r="I11144" i="10"/>
  <c r="I11145" i="10"/>
  <c r="I11146" i="10"/>
  <c r="I11147" i="10"/>
  <c r="I11148" i="10"/>
  <c r="I11149" i="10"/>
  <c r="I11150" i="10"/>
  <c r="I11151" i="10"/>
  <c r="I11152" i="10"/>
  <c r="I11153" i="10"/>
  <c r="I11154" i="10"/>
  <c r="I11155" i="10"/>
  <c r="I11156" i="10"/>
  <c r="I11157" i="10"/>
  <c r="I11158" i="10"/>
  <c r="I11159" i="10"/>
  <c r="I11160" i="10"/>
  <c r="I11161" i="10"/>
  <c r="I11162" i="10"/>
  <c r="I11163" i="10"/>
  <c r="I11164" i="10"/>
  <c r="I11165" i="10"/>
  <c r="I11166" i="10"/>
  <c r="I11167" i="10"/>
  <c r="I11168" i="10"/>
  <c r="I11169" i="10"/>
  <c r="I11170" i="10"/>
  <c r="I11171" i="10"/>
  <c r="I11172" i="10"/>
  <c r="I11173" i="10"/>
  <c r="I11174" i="10"/>
  <c r="I11175" i="10"/>
  <c r="I11176" i="10"/>
  <c r="I11177" i="10"/>
  <c r="I11178" i="10"/>
  <c r="I11179" i="10"/>
  <c r="I11180" i="10"/>
  <c r="I11181" i="10"/>
  <c r="I11182" i="10"/>
  <c r="I11183" i="10"/>
  <c r="I11184" i="10"/>
  <c r="I11185" i="10"/>
  <c r="I11186" i="10"/>
  <c r="I11187" i="10"/>
  <c r="I11188" i="10"/>
  <c r="I11189" i="10"/>
  <c r="I11190" i="10"/>
  <c r="I11191" i="10"/>
  <c r="I11192" i="10"/>
  <c r="I11193" i="10"/>
  <c r="I11194" i="10"/>
  <c r="I11195" i="10"/>
  <c r="I11196" i="10"/>
  <c r="I11197" i="10"/>
  <c r="I11198" i="10"/>
  <c r="I11199" i="10"/>
  <c r="I11200" i="10"/>
  <c r="I11201" i="10"/>
  <c r="I11202" i="10"/>
  <c r="I11203" i="10"/>
  <c r="I11204" i="10"/>
  <c r="I11205" i="10"/>
  <c r="I11206" i="10"/>
  <c r="I11207" i="10"/>
  <c r="I11208" i="10"/>
  <c r="I11209" i="10"/>
  <c r="I11210" i="10"/>
  <c r="I11211" i="10"/>
  <c r="I11212" i="10"/>
  <c r="I11213" i="10"/>
  <c r="I11214" i="10"/>
  <c r="I11215" i="10"/>
  <c r="I11216" i="10"/>
  <c r="I11217" i="10"/>
  <c r="I11218" i="10"/>
  <c r="I11219" i="10"/>
  <c r="I11220" i="10"/>
  <c r="I11221" i="10"/>
  <c r="I11222" i="10"/>
  <c r="I11223" i="10"/>
  <c r="I11224" i="10"/>
  <c r="I11225" i="10"/>
  <c r="I11226" i="10"/>
  <c r="I11227" i="10"/>
  <c r="I11228" i="10"/>
  <c r="I11229" i="10"/>
  <c r="I11230" i="10"/>
  <c r="I11231" i="10"/>
  <c r="I11232" i="10"/>
  <c r="I11233" i="10"/>
  <c r="I11234" i="10"/>
  <c r="I11235" i="10"/>
  <c r="I11236" i="10"/>
  <c r="I11237" i="10"/>
  <c r="I11238" i="10"/>
  <c r="I11239" i="10"/>
  <c r="I11240" i="10"/>
  <c r="I11241" i="10"/>
  <c r="I11242" i="10"/>
  <c r="I11243" i="10"/>
  <c r="I11244" i="10"/>
  <c r="I11245" i="10"/>
  <c r="I11246" i="10"/>
  <c r="I11247" i="10"/>
  <c r="I11248" i="10"/>
  <c r="I11249" i="10"/>
  <c r="I11250" i="10"/>
  <c r="I11251" i="10"/>
  <c r="I11252" i="10"/>
  <c r="I11253" i="10"/>
  <c r="I11254" i="10"/>
  <c r="I11255" i="10"/>
  <c r="I11256" i="10"/>
  <c r="I11257" i="10"/>
  <c r="I11258" i="10"/>
  <c r="I11259" i="10"/>
  <c r="I11260" i="10"/>
  <c r="I11261" i="10"/>
  <c r="I11262" i="10"/>
  <c r="I11263" i="10"/>
  <c r="I11264" i="10"/>
  <c r="I11265" i="10"/>
  <c r="I11266" i="10"/>
  <c r="I11267" i="10"/>
  <c r="I11268" i="10"/>
  <c r="I11269" i="10"/>
  <c r="I11270" i="10"/>
  <c r="I11271" i="10"/>
  <c r="I11272" i="10"/>
  <c r="I11273" i="10"/>
  <c r="I11274" i="10"/>
  <c r="I11275" i="10"/>
  <c r="I11276" i="10"/>
  <c r="I11277" i="10"/>
  <c r="I11278" i="10"/>
  <c r="I11279" i="10"/>
  <c r="I11280" i="10"/>
  <c r="I11281" i="10"/>
  <c r="I11282" i="10"/>
  <c r="I11283" i="10"/>
  <c r="I11284" i="10"/>
  <c r="I11285" i="10"/>
  <c r="I11286" i="10"/>
  <c r="I11287" i="10"/>
  <c r="I11288" i="10"/>
  <c r="I11289" i="10"/>
  <c r="I11290" i="10"/>
  <c r="I11291" i="10"/>
  <c r="I11292" i="10"/>
  <c r="I11293" i="10"/>
  <c r="I11294" i="10"/>
  <c r="I11295" i="10"/>
  <c r="I11296" i="10"/>
  <c r="I11297" i="10"/>
  <c r="I11298" i="10"/>
  <c r="I11299" i="10"/>
  <c r="I11300" i="10"/>
  <c r="I11301" i="10"/>
  <c r="I11302" i="10"/>
  <c r="I11303" i="10"/>
  <c r="I11304" i="10"/>
  <c r="I11305" i="10"/>
  <c r="I11306" i="10"/>
  <c r="I11307" i="10"/>
  <c r="I11308" i="10"/>
  <c r="I11309" i="10"/>
  <c r="I11310" i="10"/>
  <c r="I11311" i="10"/>
  <c r="I11312" i="10"/>
  <c r="I11313" i="10"/>
  <c r="I11314" i="10"/>
  <c r="I11315" i="10"/>
  <c r="I11316" i="10"/>
  <c r="I11317" i="10"/>
  <c r="I11318" i="10"/>
  <c r="I11319" i="10"/>
  <c r="I11320" i="10"/>
  <c r="I11321" i="10"/>
  <c r="I11322" i="10"/>
  <c r="I11323" i="10"/>
  <c r="I11324" i="10"/>
  <c r="I11325" i="10"/>
  <c r="I11326" i="10"/>
  <c r="I11327" i="10"/>
  <c r="I11328" i="10"/>
  <c r="I11329" i="10"/>
  <c r="I11330" i="10"/>
  <c r="I11331" i="10"/>
  <c r="I11332" i="10"/>
  <c r="I11333" i="10"/>
  <c r="I11334" i="10"/>
  <c r="I11335" i="10"/>
  <c r="I11336" i="10"/>
  <c r="I11337" i="10"/>
  <c r="I11338" i="10"/>
  <c r="I11339" i="10"/>
  <c r="I11340" i="10"/>
  <c r="I11341" i="10"/>
  <c r="I11342" i="10"/>
  <c r="I11343" i="10"/>
  <c r="I11344" i="10"/>
  <c r="I11345" i="10"/>
  <c r="I11346" i="10"/>
  <c r="I11347" i="10"/>
  <c r="I11348" i="10"/>
  <c r="I11349" i="10"/>
  <c r="I11350" i="10"/>
  <c r="I11351" i="10"/>
  <c r="I11352" i="10"/>
  <c r="I11353" i="10"/>
  <c r="I11354" i="10"/>
  <c r="I11355" i="10"/>
  <c r="I11356" i="10"/>
  <c r="I11357" i="10"/>
  <c r="I11358" i="10"/>
  <c r="I11359" i="10"/>
  <c r="I11360" i="10"/>
  <c r="I11361" i="10"/>
  <c r="I11362" i="10"/>
  <c r="I11363" i="10"/>
  <c r="I11364" i="10"/>
  <c r="I11365" i="10"/>
  <c r="I11366" i="10"/>
  <c r="I11367" i="10"/>
  <c r="I11368" i="10"/>
  <c r="I11369" i="10"/>
  <c r="I11370" i="10"/>
  <c r="I11371" i="10"/>
  <c r="I11372" i="10"/>
  <c r="I11373" i="10"/>
  <c r="I11374" i="10"/>
  <c r="I11375" i="10"/>
  <c r="I11376" i="10"/>
  <c r="I11377" i="10"/>
  <c r="I11378" i="10"/>
  <c r="I11379" i="10"/>
  <c r="I11380" i="10"/>
  <c r="I11381" i="10"/>
  <c r="I11382" i="10"/>
  <c r="I11383" i="10"/>
  <c r="I11384" i="10"/>
  <c r="I11385" i="10"/>
  <c r="I11386" i="10"/>
  <c r="I11387" i="10"/>
  <c r="I11388" i="10"/>
  <c r="I11389" i="10"/>
  <c r="I11390" i="10"/>
  <c r="I11391" i="10"/>
  <c r="I11392" i="10"/>
  <c r="I11393" i="10"/>
  <c r="I11394" i="10"/>
  <c r="I11395" i="10"/>
  <c r="I11396" i="10"/>
  <c r="I11397" i="10"/>
  <c r="I11398" i="10"/>
  <c r="I11399" i="10"/>
  <c r="I11400" i="10"/>
  <c r="I11401" i="10"/>
  <c r="I11402" i="10"/>
  <c r="I11403" i="10"/>
  <c r="I11404" i="10"/>
  <c r="I11405" i="10"/>
  <c r="I11406" i="10"/>
  <c r="I11407" i="10"/>
  <c r="I11408" i="10"/>
  <c r="I11409" i="10"/>
  <c r="I11410" i="10"/>
  <c r="I11411" i="10"/>
  <c r="I11412" i="10"/>
  <c r="I11413" i="10"/>
  <c r="I11414" i="10"/>
  <c r="I11415" i="10"/>
  <c r="I11416" i="10"/>
  <c r="I11417" i="10"/>
  <c r="I11418" i="10"/>
  <c r="I11419" i="10"/>
  <c r="I11420" i="10"/>
  <c r="I11421" i="10"/>
  <c r="I11422" i="10"/>
  <c r="I11423" i="10"/>
  <c r="I11424" i="10"/>
  <c r="I11425" i="10"/>
  <c r="I11426" i="10"/>
  <c r="I11427" i="10"/>
  <c r="I11428" i="10"/>
  <c r="I11429" i="10"/>
  <c r="I11430" i="10"/>
  <c r="I11431" i="10"/>
  <c r="I11432" i="10"/>
  <c r="I11433" i="10"/>
  <c r="I11434" i="10"/>
  <c r="I11435" i="10"/>
  <c r="I11436" i="10"/>
  <c r="I11437" i="10"/>
  <c r="I11438" i="10"/>
  <c r="I11439" i="10"/>
  <c r="I11440" i="10"/>
  <c r="I11441" i="10"/>
  <c r="I11442" i="10"/>
  <c r="I11443" i="10"/>
  <c r="I11444" i="10"/>
  <c r="I11445" i="10"/>
  <c r="I11446" i="10"/>
  <c r="I11447" i="10"/>
  <c r="I11448" i="10"/>
  <c r="I11449" i="10"/>
  <c r="I11450" i="10"/>
  <c r="I11451" i="10"/>
  <c r="I11452" i="10"/>
  <c r="I11453" i="10"/>
  <c r="I11454" i="10"/>
  <c r="I11455" i="10"/>
  <c r="I11456" i="10"/>
  <c r="I11457" i="10"/>
  <c r="I11458" i="10"/>
  <c r="I11459" i="10"/>
  <c r="I11460" i="10"/>
  <c r="I11461" i="10"/>
  <c r="I11462" i="10"/>
  <c r="I11463" i="10"/>
  <c r="I11464" i="10"/>
  <c r="I11465" i="10"/>
  <c r="I11466" i="10"/>
  <c r="I11467" i="10"/>
  <c r="I11468" i="10"/>
  <c r="I11469" i="10"/>
  <c r="I11470" i="10"/>
  <c r="I11471" i="10"/>
  <c r="I11472" i="10"/>
  <c r="I11473" i="10"/>
  <c r="I11474" i="10"/>
  <c r="I11475" i="10"/>
  <c r="I11476" i="10"/>
  <c r="I11477" i="10"/>
  <c r="I11478" i="10"/>
  <c r="I11479" i="10"/>
  <c r="I11480" i="10"/>
  <c r="I11481" i="10"/>
  <c r="I11482" i="10"/>
  <c r="I11483" i="10"/>
  <c r="I11484" i="10"/>
  <c r="I11485" i="10"/>
  <c r="I11486" i="10"/>
  <c r="I11487" i="10"/>
  <c r="I11488" i="10"/>
  <c r="I11489" i="10"/>
  <c r="I11490" i="10"/>
  <c r="I11491" i="10"/>
  <c r="I11492" i="10"/>
  <c r="I11493" i="10"/>
  <c r="I11494" i="10"/>
  <c r="I11495" i="10"/>
  <c r="I11496" i="10"/>
  <c r="I11497" i="10"/>
  <c r="I11498" i="10"/>
  <c r="I11499" i="10"/>
  <c r="I11500" i="10"/>
  <c r="I11501" i="10"/>
  <c r="I11502" i="10"/>
  <c r="I11503" i="10"/>
  <c r="I11504" i="10"/>
  <c r="I11505" i="10"/>
  <c r="I11506" i="10"/>
  <c r="I11507" i="10"/>
  <c r="I11508" i="10"/>
  <c r="I11509" i="10"/>
  <c r="I11510" i="10"/>
  <c r="I11511" i="10"/>
  <c r="I11512" i="10"/>
  <c r="I11513" i="10"/>
  <c r="I11514" i="10"/>
  <c r="I11515" i="10"/>
  <c r="I11516" i="10"/>
  <c r="I11517" i="10"/>
  <c r="I11518" i="10"/>
  <c r="I11519" i="10"/>
  <c r="I11520" i="10"/>
  <c r="I11521" i="10"/>
  <c r="I11522" i="10"/>
  <c r="I11523" i="10"/>
  <c r="I11524" i="10"/>
  <c r="I11525" i="10"/>
  <c r="I11526" i="10"/>
  <c r="I11527" i="10"/>
  <c r="I11528" i="10"/>
  <c r="I11529" i="10"/>
  <c r="I11530" i="10"/>
  <c r="I11531" i="10"/>
  <c r="I11532" i="10"/>
  <c r="I11533" i="10"/>
  <c r="I11534" i="10"/>
  <c r="I11535" i="10"/>
  <c r="I11536" i="10"/>
  <c r="I11537" i="10"/>
  <c r="I11538" i="10"/>
  <c r="I11539" i="10"/>
  <c r="I11540" i="10"/>
  <c r="I11541" i="10"/>
  <c r="I11542" i="10"/>
  <c r="I11543" i="10"/>
  <c r="I11544" i="10"/>
  <c r="I11545" i="10"/>
  <c r="I11546" i="10"/>
  <c r="I11547" i="10"/>
  <c r="I11548" i="10"/>
  <c r="I11549" i="10"/>
  <c r="I11550" i="10"/>
  <c r="I11551" i="10"/>
  <c r="I11552" i="10"/>
  <c r="I11553" i="10"/>
  <c r="I11554" i="10"/>
  <c r="I11555" i="10"/>
  <c r="I11556" i="10"/>
  <c r="I11557" i="10"/>
  <c r="I11558" i="10"/>
  <c r="I11559" i="10"/>
  <c r="I11560" i="10"/>
  <c r="I11561" i="10"/>
  <c r="I11562" i="10"/>
  <c r="I11563" i="10"/>
  <c r="I11564" i="10"/>
  <c r="I11565" i="10"/>
  <c r="I11566" i="10"/>
  <c r="I11567" i="10"/>
  <c r="I11568" i="10"/>
  <c r="I11569" i="10"/>
  <c r="I11570" i="10"/>
  <c r="I11571" i="10"/>
  <c r="I11572" i="10"/>
  <c r="I11573" i="10"/>
  <c r="I11574" i="10"/>
  <c r="I11575" i="10"/>
  <c r="I11576" i="10"/>
  <c r="I11577" i="10"/>
  <c r="I11578" i="10"/>
  <c r="I11579" i="10"/>
  <c r="I11580" i="10"/>
  <c r="I11581" i="10"/>
  <c r="I11582" i="10"/>
  <c r="I11583" i="10"/>
  <c r="I11584" i="10"/>
  <c r="I11585" i="10"/>
  <c r="I11586" i="10"/>
  <c r="I11587" i="10"/>
  <c r="I11588" i="10"/>
  <c r="I11589" i="10"/>
  <c r="I11590" i="10"/>
  <c r="I11591" i="10"/>
  <c r="I11592" i="10"/>
  <c r="I11593" i="10"/>
  <c r="I11594" i="10"/>
  <c r="I11595" i="10"/>
  <c r="I11596" i="10"/>
  <c r="I11597" i="10"/>
  <c r="I11598" i="10"/>
  <c r="I11599" i="10"/>
  <c r="I11600" i="10"/>
  <c r="I11601" i="10"/>
  <c r="I11602" i="10"/>
  <c r="I11603" i="10"/>
  <c r="I11604" i="10"/>
  <c r="I11605" i="10"/>
  <c r="I11606" i="10"/>
  <c r="I11607" i="10"/>
  <c r="I11608" i="10"/>
  <c r="I11609" i="10"/>
  <c r="I11610" i="10"/>
  <c r="I11611" i="10"/>
  <c r="I11612" i="10"/>
  <c r="I11613" i="10"/>
  <c r="I11614" i="10"/>
  <c r="I11615" i="10"/>
  <c r="I11616" i="10"/>
  <c r="I11617" i="10"/>
  <c r="I11618" i="10"/>
  <c r="I11619" i="10"/>
  <c r="I11620" i="10"/>
  <c r="I11621" i="10"/>
  <c r="I11622" i="10"/>
  <c r="I11623" i="10"/>
  <c r="I11624" i="10"/>
  <c r="I11625" i="10"/>
  <c r="I11626" i="10"/>
  <c r="I11627" i="10"/>
  <c r="I11628" i="10"/>
  <c r="I11629" i="10"/>
  <c r="I11630" i="10"/>
  <c r="I11631" i="10"/>
  <c r="I11632" i="10"/>
  <c r="I11633" i="10"/>
  <c r="I11634" i="10"/>
  <c r="I11635" i="10"/>
  <c r="I11636" i="10"/>
  <c r="I11637" i="10"/>
  <c r="I11638" i="10"/>
  <c r="I11639" i="10"/>
  <c r="I11640" i="10"/>
  <c r="I11641" i="10"/>
  <c r="I11642" i="10"/>
  <c r="I11643" i="10"/>
  <c r="I11644" i="10"/>
  <c r="I11645" i="10"/>
  <c r="I11646" i="10"/>
  <c r="I11647" i="10"/>
  <c r="I11648" i="10"/>
  <c r="I11649" i="10"/>
  <c r="I11650" i="10"/>
  <c r="I11651" i="10"/>
  <c r="I11652" i="10"/>
  <c r="I11653" i="10"/>
  <c r="I11654" i="10"/>
  <c r="I11655" i="10"/>
  <c r="I11656" i="10"/>
  <c r="I11657" i="10"/>
  <c r="I11658" i="10"/>
  <c r="I11659" i="10"/>
  <c r="I11660" i="10"/>
  <c r="I11661" i="10"/>
  <c r="I11662" i="10"/>
  <c r="I11663" i="10"/>
  <c r="I11664" i="10"/>
  <c r="I11665" i="10"/>
  <c r="I11666" i="10"/>
  <c r="I11667" i="10"/>
  <c r="I11668" i="10"/>
  <c r="I11669" i="10"/>
  <c r="I11670" i="10"/>
  <c r="I11671" i="10"/>
  <c r="I11672" i="10"/>
  <c r="I11673" i="10"/>
  <c r="I11674" i="10"/>
  <c r="I11675" i="10"/>
  <c r="I11676" i="10"/>
  <c r="I11677" i="10"/>
  <c r="I11678" i="10"/>
  <c r="I11679" i="10"/>
  <c r="I11680" i="10"/>
  <c r="I11681" i="10"/>
  <c r="I11682" i="10"/>
  <c r="I11683" i="10"/>
  <c r="I11684" i="10"/>
  <c r="I11685" i="10"/>
  <c r="I11686" i="10"/>
  <c r="I11687" i="10"/>
  <c r="I11688" i="10"/>
  <c r="I11689" i="10"/>
  <c r="I11690" i="10"/>
  <c r="I11691" i="10"/>
  <c r="I11692" i="10"/>
  <c r="I11693" i="10"/>
  <c r="I11694" i="10"/>
  <c r="I11695" i="10"/>
  <c r="I11696" i="10"/>
  <c r="I11697" i="10"/>
  <c r="I11698" i="10"/>
  <c r="I11699" i="10"/>
  <c r="I11700" i="10"/>
  <c r="I11701" i="10"/>
  <c r="I11702" i="10"/>
  <c r="I11703" i="10"/>
  <c r="I11704" i="10"/>
  <c r="I11705" i="10"/>
  <c r="I11706" i="10"/>
  <c r="I11707" i="10"/>
  <c r="I11708" i="10"/>
  <c r="I11709" i="10"/>
  <c r="I11710" i="10"/>
  <c r="I11711" i="10"/>
  <c r="I11712" i="10"/>
  <c r="I11713" i="10"/>
  <c r="I11714" i="10"/>
  <c r="I11715" i="10"/>
  <c r="I11716" i="10"/>
  <c r="I11717" i="10"/>
  <c r="I11718" i="10"/>
  <c r="I11719" i="10"/>
  <c r="I11720" i="10"/>
  <c r="I11721" i="10"/>
  <c r="I11722" i="10"/>
  <c r="I11723" i="10"/>
  <c r="I11724" i="10"/>
  <c r="I11725" i="10"/>
  <c r="I11726" i="10"/>
  <c r="I11727" i="10"/>
  <c r="I11728" i="10"/>
  <c r="I11729" i="10"/>
  <c r="I11730" i="10"/>
  <c r="I11731" i="10"/>
  <c r="I11732" i="10"/>
  <c r="I11733" i="10"/>
  <c r="I11734" i="10"/>
  <c r="I11735" i="10"/>
  <c r="I11736" i="10"/>
  <c r="I11737" i="10"/>
  <c r="I11738" i="10"/>
  <c r="I11739" i="10"/>
  <c r="I11740" i="10"/>
  <c r="I11741" i="10"/>
  <c r="I11742" i="10"/>
  <c r="I11743" i="10"/>
  <c r="I11744" i="10"/>
  <c r="I11745" i="10"/>
  <c r="I11746" i="10"/>
  <c r="I11747" i="10"/>
  <c r="I11748" i="10"/>
  <c r="I11749" i="10"/>
  <c r="I11750" i="10"/>
  <c r="I11751" i="10"/>
  <c r="I11752" i="10"/>
  <c r="I11753" i="10"/>
  <c r="I11754" i="10"/>
  <c r="I11755" i="10"/>
  <c r="I11756" i="10"/>
  <c r="I11757" i="10"/>
  <c r="I11758" i="10"/>
  <c r="I11759" i="10"/>
  <c r="I11760" i="10"/>
  <c r="I11761" i="10"/>
  <c r="I11762" i="10"/>
  <c r="I11763" i="10"/>
  <c r="I11764" i="10"/>
  <c r="I11765" i="10"/>
  <c r="I11766" i="10"/>
  <c r="I11767" i="10"/>
  <c r="I11768" i="10"/>
  <c r="I11769" i="10"/>
  <c r="I11770" i="10"/>
  <c r="I11771" i="10"/>
  <c r="I11772" i="10"/>
  <c r="I11773" i="10"/>
  <c r="I11774" i="10"/>
  <c r="I11775" i="10"/>
  <c r="I11776" i="10"/>
  <c r="I11777" i="10"/>
  <c r="I11778" i="10"/>
  <c r="I11779" i="10"/>
  <c r="I11780" i="10"/>
  <c r="I11781" i="10"/>
  <c r="I11782" i="10"/>
  <c r="I11783" i="10"/>
  <c r="I11784" i="10"/>
  <c r="I11785" i="10"/>
  <c r="I11786" i="10"/>
  <c r="I11787" i="10"/>
  <c r="I11788" i="10"/>
  <c r="I11789" i="10"/>
  <c r="I11790" i="10"/>
  <c r="I11791" i="10"/>
  <c r="I11792" i="10"/>
  <c r="I11793" i="10"/>
  <c r="I11794" i="10"/>
  <c r="I11795" i="10"/>
  <c r="I11796" i="10"/>
  <c r="I11797" i="10"/>
  <c r="I11798" i="10"/>
  <c r="I11799" i="10"/>
  <c r="I11800" i="10"/>
  <c r="I11801" i="10"/>
  <c r="I11802" i="10"/>
  <c r="I11803" i="10"/>
  <c r="I11804" i="10"/>
  <c r="I11805" i="10"/>
  <c r="I11806" i="10"/>
  <c r="I11807" i="10"/>
  <c r="I11808" i="10"/>
  <c r="I11809" i="10"/>
  <c r="I11810" i="10"/>
  <c r="I11811" i="10"/>
  <c r="I11812" i="10"/>
  <c r="I11813" i="10"/>
  <c r="I11814" i="10"/>
  <c r="I11815" i="10"/>
  <c r="I11816" i="10"/>
  <c r="I11817" i="10"/>
  <c r="I11818" i="10"/>
  <c r="I11819" i="10"/>
  <c r="I11820" i="10"/>
  <c r="I11821" i="10"/>
  <c r="I11822" i="10"/>
  <c r="I11823" i="10"/>
  <c r="I11824" i="10"/>
  <c r="I11825" i="10"/>
  <c r="I11826" i="10"/>
  <c r="I11827" i="10"/>
  <c r="I11828" i="10"/>
  <c r="I11829" i="10"/>
  <c r="I11830" i="10"/>
  <c r="I11831" i="10"/>
  <c r="I11832" i="10"/>
  <c r="I11833" i="10"/>
  <c r="I11834" i="10"/>
  <c r="I11835" i="10"/>
  <c r="I11836" i="10"/>
  <c r="I11837" i="10"/>
  <c r="I11838" i="10"/>
  <c r="I11839" i="10"/>
  <c r="I11840" i="10"/>
  <c r="I11841" i="10"/>
  <c r="I11842" i="10"/>
  <c r="I11843" i="10"/>
  <c r="I11844" i="10"/>
  <c r="I11845" i="10"/>
  <c r="I11846" i="10"/>
  <c r="I11847" i="10"/>
  <c r="I11848" i="10"/>
  <c r="I11849" i="10"/>
  <c r="I11850" i="10"/>
  <c r="I11851" i="10"/>
  <c r="I11852" i="10"/>
  <c r="I11853" i="10"/>
  <c r="I11854" i="10"/>
  <c r="I11855" i="10"/>
  <c r="I11856" i="10"/>
  <c r="I11857" i="10"/>
  <c r="I11858" i="10"/>
  <c r="I11859" i="10"/>
  <c r="I11860" i="10"/>
  <c r="I11861" i="10"/>
  <c r="I11862" i="10"/>
  <c r="I11863" i="10"/>
  <c r="I11864" i="10"/>
  <c r="I11865" i="10"/>
  <c r="I11866" i="10"/>
  <c r="I11867" i="10"/>
  <c r="I11868" i="10"/>
  <c r="I11869" i="10"/>
  <c r="I11870" i="10"/>
  <c r="I11871" i="10"/>
  <c r="I11872" i="10"/>
  <c r="I11873" i="10"/>
  <c r="I11874" i="10"/>
  <c r="I11875" i="10"/>
  <c r="I11876" i="10"/>
  <c r="I11877" i="10"/>
  <c r="I11878" i="10"/>
  <c r="I11879" i="10"/>
  <c r="I11880" i="10"/>
  <c r="I11881" i="10"/>
  <c r="I11882" i="10"/>
  <c r="I11883" i="10"/>
  <c r="I11884" i="10"/>
  <c r="I11885" i="10"/>
  <c r="I11886" i="10"/>
  <c r="I11887" i="10"/>
  <c r="I11888" i="10"/>
  <c r="I11889" i="10"/>
  <c r="I11890" i="10"/>
  <c r="I11891" i="10"/>
  <c r="I11892" i="10"/>
  <c r="I11893" i="10"/>
  <c r="I11894" i="10"/>
  <c r="I11895" i="10"/>
  <c r="I11896" i="10"/>
  <c r="I11897" i="10"/>
  <c r="I11898" i="10"/>
  <c r="I11899" i="10"/>
  <c r="I11900" i="10"/>
  <c r="I11901" i="10"/>
  <c r="I11902" i="10"/>
  <c r="I11903" i="10"/>
  <c r="I11904" i="10"/>
  <c r="I11905" i="10"/>
  <c r="I11906" i="10"/>
  <c r="I11907" i="10"/>
  <c r="I11908" i="10"/>
  <c r="I11909" i="10"/>
  <c r="I11910" i="10"/>
  <c r="I11911" i="10"/>
  <c r="I11912" i="10"/>
  <c r="I11913" i="10"/>
  <c r="I11914" i="10"/>
  <c r="I11915" i="10"/>
  <c r="I11916" i="10"/>
  <c r="I11917" i="10"/>
  <c r="I11918" i="10"/>
  <c r="I11919" i="10"/>
  <c r="I11920" i="10"/>
  <c r="I11921" i="10"/>
  <c r="I11922" i="10"/>
  <c r="I11923" i="10"/>
  <c r="I11924" i="10"/>
  <c r="I11925" i="10"/>
  <c r="I11926" i="10"/>
  <c r="I11927" i="10"/>
  <c r="I11928" i="10"/>
  <c r="I11929" i="10"/>
  <c r="I11930" i="10"/>
  <c r="I11931" i="10"/>
  <c r="I11932" i="10"/>
  <c r="I11933" i="10"/>
  <c r="I11934" i="10"/>
  <c r="I11935" i="10"/>
  <c r="I11936" i="10"/>
  <c r="I11937" i="10"/>
  <c r="I11938" i="10"/>
  <c r="I11939" i="10"/>
  <c r="I11940" i="10"/>
  <c r="I11941" i="10"/>
  <c r="I11942" i="10"/>
  <c r="I11943" i="10"/>
  <c r="I11944" i="10"/>
  <c r="I11945" i="10"/>
  <c r="I11946" i="10"/>
  <c r="I11947" i="10"/>
  <c r="I11948" i="10"/>
  <c r="I11949" i="10"/>
  <c r="I11950" i="10"/>
  <c r="I11951" i="10"/>
  <c r="I11952" i="10"/>
  <c r="I11953" i="10"/>
  <c r="I11954" i="10"/>
  <c r="I11955" i="10"/>
  <c r="I11956" i="10"/>
  <c r="I11957" i="10"/>
  <c r="I11958" i="10"/>
  <c r="I11959" i="10"/>
  <c r="I11960" i="10"/>
  <c r="I11961" i="10"/>
  <c r="I11962" i="10"/>
  <c r="I11963" i="10"/>
  <c r="I11964" i="10"/>
  <c r="I11965" i="10"/>
  <c r="I11966" i="10"/>
  <c r="I11967" i="10"/>
  <c r="I11968" i="10"/>
  <c r="I11969" i="10"/>
  <c r="I11970" i="10"/>
  <c r="I11971" i="10"/>
  <c r="I11972" i="10"/>
  <c r="I11973" i="10"/>
  <c r="I11974" i="10"/>
  <c r="I11975" i="10"/>
  <c r="I11976" i="10"/>
  <c r="I11977" i="10"/>
  <c r="I11978" i="10"/>
  <c r="I11979" i="10"/>
  <c r="I11980" i="10"/>
  <c r="I11981" i="10"/>
  <c r="I11982" i="10"/>
  <c r="I11983" i="10"/>
  <c r="I11984" i="10"/>
  <c r="I11985" i="10"/>
  <c r="I11986" i="10"/>
  <c r="I11987" i="10"/>
  <c r="I11988" i="10"/>
  <c r="I11989" i="10"/>
  <c r="I11990" i="10"/>
  <c r="I11991" i="10"/>
  <c r="I11992" i="10"/>
  <c r="I11993" i="10"/>
  <c r="I11994" i="10"/>
  <c r="I11995" i="10"/>
  <c r="I11996" i="10"/>
  <c r="I11997" i="10"/>
  <c r="I11998" i="10"/>
  <c r="I11999" i="10"/>
  <c r="I12000" i="10"/>
  <c r="I12001" i="10"/>
  <c r="I12002" i="10"/>
  <c r="I12003" i="10"/>
  <c r="I12004" i="10"/>
  <c r="I12005" i="10"/>
  <c r="I12006" i="10"/>
  <c r="I12007" i="10"/>
  <c r="I12008" i="10"/>
  <c r="I12009" i="10"/>
  <c r="I12010" i="10"/>
  <c r="I12011" i="10"/>
  <c r="I12012" i="10"/>
  <c r="I12013" i="10"/>
  <c r="I12014" i="10"/>
  <c r="I12015" i="10"/>
  <c r="I12016" i="10"/>
  <c r="I12017" i="10"/>
  <c r="I12018" i="10"/>
  <c r="I12019" i="10"/>
  <c r="I12020" i="10"/>
  <c r="I12021" i="10"/>
  <c r="I12022" i="10"/>
  <c r="I12023" i="10"/>
  <c r="I12024" i="10"/>
  <c r="I12025" i="10"/>
  <c r="I12026" i="10"/>
  <c r="I12027" i="10"/>
  <c r="I12028" i="10"/>
  <c r="I12029" i="10"/>
  <c r="I12030" i="10"/>
  <c r="I12031" i="10"/>
  <c r="I12032" i="10"/>
  <c r="I12033" i="10"/>
  <c r="I12034" i="10"/>
  <c r="I12035" i="10"/>
  <c r="I12036" i="10"/>
  <c r="I12037" i="10"/>
  <c r="I12038" i="10"/>
  <c r="I12039" i="10"/>
  <c r="I12040" i="10"/>
  <c r="I12041" i="10"/>
  <c r="I12042" i="10"/>
  <c r="I12043" i="10"/>
  <c r="I12044" i="10"/>
  <c r="I12045" i="10"/>
  <c r="I12046" i="10"/>
  <c r="I12047" i="10"/>
  <c r="I12048" i="10"/>
  <c r="I12049" i="10"/>
  <c r="I12050" i="10"/>
  <c r="I12051" i="10"/>
  <c r="I12052" i="10"/>
  <c r="I12053" i="10"/>
  <c r="I12054" i="10"/>
  <c r="I12055" i="10"/>
  <c r="I12056" i="10"/>
  <c r="I12057" i="10"/>
  <c r="I12058" i="10"/>
  <c r="I12059" i="10"/>
  <c r="I12060" i="10"/>
  <c r="I12061" i="10"/>
  <c r="I12062" i="10"/>
  <c r="I12063" i="10"/>
  <c r="I12064" i="10"/>
  <c r="I12065" i="10"/>
  <c r="I12066" i="10"/>
  <c r="I12067" i="10"/>
  <c r="I12068" i="10"/>
  <c r="I12069" i="10"/>
  <c r="I12070" i="10"/>
  <c r="I12071" i="10"/>
  <c r="I12072" i="10"/>
  <c r="I12073" i="10"/>
  <c r="I12074" i="10"/>
  <c r="I12075" i="10"/>
  <c r="I12076" i="10"/>
  <c r="I12077" i="10"/>
  <c r="I12078" i="10"/>
  <c r="I12079" i="10"/>
  <c r="I12080" i="10"/>
  <c r="I12081" i="10"/>
  <c r="I12082" i="10"/>
  <c r="I12083" i="10"/>
  <c r="I12084" i="10"/>
  <c r="I12085" i="10"/>
  <c r="I12086" i="10"/>
  <c r="I12087" i="10"/>
  <c r="I12088" i="10"/>
  <c r="I12089" i="10"/>
  <c r="I12090" i="10"/>
  <c r="I12091" i="10"/>
  <c r="I12092" i="10"/>
  <c r="I12093" i="10"/>
  <c r="I12094" i="10"/>
  <c r="I12095" i="10"/>
  <c r="I12096" i="10"/>
  <c r="I12097" i="10"/>
  <c r="I12098" i="10"/>
  <c r="I12099" i="10"/>
  <c r="I12100" i="10"/>
  <c r="I12101" i="10"/>
  <c r="I12102" i="10"/>
  <c r="I12103" i="10"/>
  <c r="I12104" i="10"/>
  <c r="I12105" i="10"/>
  <c r="I12106" i="10"/>
  <c r="I12107" i="10"/>
  <c r="I12108" i="10"/>
  <c r="I12109" i="10"/>
  <c r="I12110" i="10"/>
  <c r="I12111" i="10"/>
  <c r="I12112" i="10"/>
  <c r="I12113" i="10"/>
  <c r="I12114" i="10"/>
  <c r="I12115" i="10"/>
  <c r="I12116" i="10"/>
  <c r="I12117" i="10"/>
  <c r="I12118" i="10"/>
  <c r="I12119" i="10"/>
  <c r="I12120" i="10"/>
  <c r="I12121" i="10"/>
  <c r="I12122" i="10"/>
  <c r="I12123" i="10"/>
  <c r="I12124" i="10"/>
  <c r="I12125" i="10"/>
  <c r="I12126" i="10"/>
  <c r="I12127" i="10"/>
  <c r="I12128" i="10"/>
  <c r="I12129" i="10"/>
  <c r="I12130" i="10"/>
  <c r="I12131" i="10"/>
  <c r="I12132" i="10"/>
  <c r="I12133" i="10"/>
  <c r="I12134" i="10"/>
  <c r="I12135" i="10"/>
  <c r="I12136" i="10"/>
  <c r="I12137" i="10"/>
  <c r="I12138" i="10"/>
  <c r="I12139" i="10"/>
  <c r="I12140" i="10"/>
  <c r="I12141" i="10"/>
  <c r="I12142" i="10"/>
  <c r="I12143" i="10"/>
  <c r="I12144" i="10"/>
  <c r="I12145" i="10"/>
  <c r="I12146" i="10"/>
  <c r="I12147" i="10"/>
  <c r="I12148" i="10"/>
  <c r="I12149" i="10"/>
  <c r="I12150" i="10"/>
  <c r="I12151" i="10"/>
  <c r="I12152" i="10"/>
  <c r="I12153" i="10"/>
  <c r="I12154" i="10"/>
  <c r="I12155" i="10"/>
  <c r="I12156" i="10"/>
  <c r="I12157" i="10"/>
  <c r="I12158" i="10"/>
  <c r="I12159" i="10"/>
  <c r="I12160" i="10"/>
  <c r="I12161" i="10"/>
  <c r="I12162" i="10"/>
  <c r="I12163" i="10"/>
  <c r="I12164" i="10"/>
  <c r="I12165" i="10"/>
  <c r="I12166" i="10"/>
  <c r="I12167" i="10"/>
  <c r="I12168" i="10"/>
  <c r="I12169" i="10"/>
  <c r="I12170" i="10"/>
  <c r="I12171" i="10"/>
  <c r="I12172" i="10"/>
  <c r="I12173" i="10"/>
  <c r="I12174" i="10"/>
  <c r="I12175" i="10"/>
  <c r="I12176" i="10"/>
  <c r="I12177" i="10"/>
  <c r="I12178" i="10"/>
  <c r="I12179" i="10"/>
  <c r="I12180" i="10"/>
  <c r="I12181" i="10"/>
  <c r="I12182" i="10"/>
  <c r="I12183" i="10"/>
  <c r="I12184" i="10"/>
  <c r="I12185" i="10"/>
  <c r="I12186" i="10"/>
  <c r="I12187" i="10"/>
  <c r="I12188" i="10"/>
  <c r="I12189" i="10"/>
  <c r="I12190" i="10"/>
  <c r="I12191" i="10"/>
  <c r="I12192" i="10"/>
  <c r="I12193" i="10"/>
  <c r="I12194" i="10"/>
  <c r="I12195" i="10"/>
  <c r="I12196" i="10"/>
  <c r="I12197" i="10"/>
  <c r="I12198" i="10"/>
  <c r="I12199" i="10"/>
  <c r="I12200" i="10"/>
  <c r="I12201" i="10"/>
  <c r="I12202" i="10"/>
  <c r="I12203" i="10"/>
  <c r="I12204" i="10"/>
  <c r="I12205" i="10"/>
  <c r="I12206" i="10"/>
  <c r="I12207" i="10"/>
  <c r="I12208" i="10"/>
  <c r="I12209" i="10"/>
  <c r="I12210" i="10"/>
  <c r="I12211" i="10"/>
  <c r="I12212" i="10"/>
  <c r="I12213" i="10"/>
  <c r="I12214" i="10"/>
  <c r="I12215" i="10"/>
  <c r="I12216" i="10"/>
  <c r="I12217" i="10"/>
  <c r="I12218" i="10"/>
  <c r="I12219" i="10"/>
  <c r="I12220" i="10"/>
  <c r="I12221" i="10"/>
  <c r="I12222" i="10"/>
  <c r="I12223" i="10"/>
  <c r="I12224" i="10"/>
  <c r="I12225" i="10"/>
  <c r="I12226" i="10"/>
  <c r="I12227" i="10"/>
  <c r="I12228" i="10"/>
  <c r="I12229" i="10"/>
  <c r="I12230" i="10"/>
  <c r="I12231" i="10"/>
  <c r="I12232" i="10"/>
  <c r="I12233" i="10"/>
  <c r="I12234" i="10"/>
  <c r="I12235" i="10"/>
  <c r="I12236" i="10"/>
  <c r="I12237" i="10"/>
  <c r="I12238" i="10"/>
  <c r="I12239" i="10"/>
  <c r="I12240" i="10"/>
  <c r="I12241" i="10"/>
  <c r="I12242" i="10"/>
  <c r="I12243" i="10"/>
  <c r="I12244" i="10"/>
  <c r="I12245" i="10"/>
  <c r="I12246" i="10"/>
  <c r="I12247" i="10"/>
  <c r="I12248" i="10"/>
  <c r="I12249" i="10"/>
  <c r="I12250" i="10"/>
  <c r="I12251" i="10"/>
  <c r="I12252" i="10"/>
  <c r="I12253" i="10"/>
  <c r="I12254" i="10"/>
  <c r="I12255" i="10"/>
  <c r="I12256" i="10"/>
  <c r="I12257" i="10"/>
  <c r="I12258" i="10"/>
  <c r="I12259" i="10"/>
  <c r="I12260" i="10"/>
  <c r="I12261" i="10"/>
  <c r="I12262" i="10"/>
  <c r="I12263" i="10"/>
  <c r="I12264" i="10"/>
  <c r="I12265" i="10"/>
  <c r="I12266" i="10"/>
  <c r="I12267" i="10"/>
  <c r="I12268" i="10"/>
  <c r="I12269" i="10"/>
  <c r="I12270" i="10"/>
  <c r="I12271" i="10"/>
  <c r="I12272" i="10"/>
  <c r="I12273" i="10"/>
  <c r="I12274" i="10"/>
  <c r="I12275" i="10"/>
  <c r="I12276" i="10"/>
  <c r="I12277" i="10"/>
  <c r="I12278" i="10"/>
  <c r="I12279" i="10"/>
  <c r="I12280" i="10"/>
  <c r="I12281" i="10"/>
  <c r="I12282" i="10"/>
  <c r="I12283" i="10"/>
  <c r="I12284" i="10"/>
  <c r="I12285" i="10"/>
  <c r="I12286" i="10"/>
  <c r="I12287" i="10"/>
  <c r="I12288" i="10"/>
  <c r="I12289" i="10"/>
  <c r="I12290" i="10"/>
  <c r="I12291" i="10"/>
  <c r="I12292" i="10"/>
  <c r="I12293" i="10"/>
  <c r="I12294" i="10"/>
  <c r="I12295" i="10"/>
  <c r="I12296" i="10"/>
  <c r="I12297" i="10"/>
  <c r="I12298" i="10"/>
  <c r="I12299" i="10"/>
  <c r="I12300" i="10"/>
  <c r="I12301" i="10"/>
  <c r="I12302" i="10"/>
  <c r="I12303" i="10"/>
  <c r="I12304" i="10"/>
  <c r="I12305" i="10"/>
  <c r="I12306" i="10"/>
  <c r="I12307" i="10"/>
  <c r="I12308" i="10"/>
  <c r="I12309" i="10"/>
  <c r="I12310" i="10"/>
  <c r="I12311" i="10"/>
  <c r="I12312" i="10"/>
  <c r="I12313" i="10"/>
  <c r="I12314" i="10"/>
  <c r="I12315" i="10"/>
  <c r="I12316" i="10"/>
  <c r="I12317" i="10"/>
  <c r="I12318" i="10"/>
  <c r="I12319" i="10"/>
  <c r="I12320" i="10"/>
  <c r="I12321" i="10"/>
  <c r="I12322" i="10"/>
  <c r="I12323" i="10"/>
  <c r="I12324" i="10"/>
  <c r="I12325" i="10"/>
  <c r="I12326" i="10"/>
  <c r="I12327" i="10"/>
  <c r="I12328" i="10"/>
  <c r="I12329" i="10"/>
  <c r="I12330" i="10"/>
  <c r="I12331" i="10"/>
  <c r="I12332" i="10"/>
  <c r="I12333" i="10"/>
  <c r="I12334" i="10"/>
  <c r="I12335" i="10"/>
  <c r="I12336" i="10"/>
  <c r="I12337" i="10"/>
  <c r="I12338" i="10"/>
  <c r="I12339" i="10"/>
  <c r="I12340" i="10"/>
  <c r="I12341" i="10"/>
  <c r="I12342" i="10"/>
  <c r="I12343" i="10"/>
  <c r="I12344" i="10"/>
  <c r="I12345" i="10"/>
  <c r="I12346" i="10"/>
  <c r="I12347" i="10"/>
  <c r="I12348" i="10"/>
  <c r="I12349" i="10"/>
  <c r="I12350" i="10"/>
  <c r="I12351" i="10"/>
  <c r="I12352" i="10"/>
  <c r="I12353" i="10"/>
  <c r="I12354" i="10"/>
  <c r="I12355" i="10"/>
  <c r="I12356" i="10"/>
  <c r="I12357" i="10"/>
  <c r="I12358" i="10"/>
  <c r="I12359" i="10"/>
  <c r="I12360" i="10"/>
  <c r="I12361" i="10"/>
  <c r="I12362" i="10"/>
  <c r="I12363" i="10"/>
  <c r="I12364" i="10"/>
  <c r="I12365" i="10"/>
  <c r="I12366" i="10"/>
  <c r="I12367" i="10"/>
  <c r="I12368" i="10"/>
  <c r="I12369" i="10"/>
  <c r="I12370" i="10"/>
  <c r="I12371" i="10"/>
  <c r="I12372" i="10"/>
  <c r="I12373" i="10"/>
  <c r="I12374" i="10"/>
  <c r="I12375" i="10"/>
  <c r="I12376" i="10"/>
  <c r="I12377" i="10"/>
  <c r="I12378" i="10"/>
  <c r="I12379" i="10"/>
  <c r="I12380" i="10"/>
  <c r="I12381" i="10"/>
  <c r="I12382" i="10"/>
  <c r="I12383" i="10"/>
  <c r="I12384" i="10"/>
  <c r="I12385" i="10"/>
  <c r="I12386" i="10"/>
  <c r="I12387" i="10"/>
  <c r="I12388" i="10"/>
  <c r="I12389" i="10"/>
  <c r="I12390" i="10"/>
  <c r="I12391" i="10"/>
  <c r="I12392" i="10"/>
  <c r="I12393" i="10"/>
  <c r="I12394" i="10"/>
  <c r="I12395" i="10"/>
  <c r="I12396" i="10"/>
  <c r="I12397" i="10"/>
  <c r="I12398" i="10"/>
  <c r="I12399" i="10"/>
  <c r="I12400" i="10"/>
  <c r="I12401" i="10"/>
  <c r="I12402" i="10"/>
  <c r="I12403" i="10"/>
  <c r="I12404" i="10"/>
  <c r="I12405" i="10"/>
  <c r="I12406" i="10"/>
  <c r="I12407" i="10"/>
  <c r="I12408" i="10"/>
  <c r="I12409" i="10"/>
  <c r="I12410" i="10"/>
  <c r="I12411" i="10"/>
  <c r="I12412" i="10"/>
  <c r="I12413" i="10"/>
  <c r="I12414" i="10"/>
  <c r="I12415" i="10"/>
  <c r="I12416" i="10"/>
  <c r="I12417" i="10"/>
  <c r="I12418" i="10"/>
  <c r="I12419" i="10"/>
  <c r="I12420" i="10"/>
  <c r="I12421" i="10"/>
  <c r="I12422" i="10"/>
  <c r="I12423" i="10"/>
  <c r="I12424" i="10"/>
  <c r="I12425" i="10"/>
  <c r="I12426" i="10"/>
  <c r="I12427" i="10"/>
  <c r="I12428" i="10"/>
  <c r="I12429" i="10"/>
  <c r="I12430" i="10"/>
  <c r="I12431" i="10"/>
  <c r="I12432" i="10"/>
  <c r="I12433" i="10"/>
  <c r="I12434" i="10"/>
  <c r="I12435" i="10"/>
  <c r="I12436" i="10"/>
  <c r="I12437" i="10"/>
  <c r="I12438" i="10"/>
  <c r="I12439" i="10"/>
  <c r="I12440" i="10"/>
  <c r="I12441" i="10"/>
  <c r="I12442" i="10"/>
  <c r="I12443" i="10"/>
  <c r="I12444" i="10"/>
  <c r="I12445" i="10"/>
  <c r="I12446" i="10"/>
  <c r="I12447" i="10"/>
  <c r="I12448" i="10"/>
  <c r="I12449" i="10"/>
  <c r="I12450" i="10"/>
  <c r="I12451" i="10"/>
  <c r="I12452" i="10"/>
  <c r="I12453" i="10"/>
  <c r="I12454" i="10"/>
  <c r="I12455" i="10"/>
  <c r="I12456" i="10"/>
  <c r="I12457" i="10"/>
  <c r="I12458" i="10"/>
  <c r="I12459" i="10"/>
  <c r="I12460" i="10"/>
  <c r="I12461" i="10"/>
  <c r="I12462" i="10"/>
  <c r="I12463" i="10"/>
  <c r="I12464" i="10"/>
  <c r="I12465" i="10"/>
  <c r="I12466" i="10"/>
  <c r="I12467" i="10"/>
  <c r="I12468" i="10"/>
  <c r="I12469" i="10"/>
  <c r="I12470" i="10"/>
  <c r="I12471" i="10"/>
  <c r="I12472" i="10"/>
  <c r="I12473" i="10"/>
  <c r="I12474" i="10"/>
  <c r="I12475" i="10"/>
  <c r="I12476" i="10"/>
  <c r="I12477" i="10"/>
  <c r="I12478" i="10"/>
  <c r="I12479" i="10"/>
  <c r="I12480" i="10"/>
  <c r="I12481" i="10"/>
  <c r="I12482" i="10"/>
  <c r="I12483" i="10"/>
  <c r="I12484" i="10"/>
  <c r="I12485" i="10"/>
  <c r="I12486" i="10"/>
  <c r="I12487" i="10"/>
  <c r="I12488" i="10"/>
  <c r="I12489" i="10"/>
  <c r="I12490" i="10"/>
  <c r="I12491" i="10"/>
  <c r="I12492" i="10"/>
  <c r="I12493" i="10"/>
  <c r="I12494" i="10"/>
  <c r="I12495" i="10"/>
  <c r="I12496" i="10"/>
  <c r="I12497" i="10"/>
  <c r="I12498" i="10"/>
  <c r="I12499" i="10"/>
  <c r="I12500" i="10"/>
  <c r="I12501" i="10"/>
  <c r="I12502" i="10"/>
  <c r="I12503" i="10"/>
  <c r="I12504" i="10"/>
  <c r="I12505" i="10"/>
  <c r="I12506" i="10"/>
  <c r="I12507" i="10"/>
  <c r="I12508" i="10"/>
  <c r="I12509" i="10"/>
  <c r="I12510" i="10"/>
  <c r="I12511" i="10"/>
  <c r="I12512" i="10"/>
  <c r="I12513" i="10"/>
  <c r="I12514" i="10"/>
  <c r="I12515" i="10"/>
  <c r="I12516" i="10"/>
  <c r="I12517" i="10"/>
  <c r="I12518" i="10"/>
  <c r="I12519" i="10"/>
  <c r="I12520" i="10"/>
  <c r="I12521" i="10"/>
  <c r="I12522" i="10"/>
  <c r="I12523" i="10"/>
  <c r="I12524" i="10"/>
  <c r="I12525" i="10"/>
  <c r="I12526" i="10"/>
  <c r="I12527" i="10"/>
  <c r="I12528" i="10"/>
  <c r="I12529" i="10"/>
  <c r="I12530" i="10"/>
  <c r="I12531" i="10"/>
  <c r="I12532" i="10"/>
  <c r="I12533" i="10"/>
  <c r="I12534" i="10"/>
  <c r="I12535" i="10"/>
  <c r="I12536" i="10"/>
  <c r="I12537" i="10"/>
  <c r="I12538" i="10"/>
  <c r="I12539" i="10"/>
  <c r="I12540" i="10"/>
  <c r="I12541" i="10"/>
  <c r="I12542" i="10"/>
  <c r="I12543" i="10"/>
  <c r="I12544" i="10"/>
  <c r="I12545" i="10"/>
  <c r="I12546" i="10"/>
  <c r="I12547" i="10"/>
  <c r="I12548" i="10"/>
  <c r="I12549" i="10"/>
  <c r="I12550" i="10"/>
  <c r="I12551" i="10"/>
  <c r="I12552" i="10"/>
  <c r="I12553" i="10"/>
  <c r="I12554" i="10"/>
  <c r="I12555" i="10"/>
  <c r="I12556" i="10"/>
  <c r="I12557" i="10"/>
  <c r="I12558" i="10"/>
  <c r="I12559" i="10"/>
  <c r="I12560" i="10"/>
  <c r="I12561" i="10"/>
  <c r="I12562" i="10"/>
  <c r="I12563" i="10"/>
  <c r="I12564" i="10"/>
  <c r="I12565" i="10"/>
  <c r="I12566" i="10"/>
  <c r="I12567" i="10"/>
  <c r="I12568" i="10"/>
  <c r="I12569" i="10"/>
  <c r="I12570" i="10"/>
  <c r="I12571" i="10"/>
  <c r="I12572" i="10"/>
  <c r="I12573" i="10"/>
  <c r="I12574" i="10"/>
  <c r="I12575" i="10"/>
  <c r="I12576" i="10"/>
  <c r="I12577" i="10"/>
  <c r="I12578" i="10"/>
  <c r="I12579" i="10"/>
  <c r="I12580" i="10"/>
  <c r="I12581" i="10"/>
  <c r="I12582" i="10"/>
  <c r="I12583" i="10"/>
  <c r="I12584" i="10"/>
  <c r="I12585" i="10"/>
  <c r="I12586" i="10"/>
  <c r="I12587" i="10"/>
  <c r="I12588" i="10"/>
  <c r="I12589" i="10"/>
  <c r="I12590" i="10"/>
  <c r="I12591" i="10"/>
  <c r="I12592" i="10"/>
  <c r="I12593" i="10"/>
  <c r="I12594" i="10"/>
  <c r="I12595" i="10"/>
  <c r="I12596" i="10"/>
  <c r="I12597" i="10"/>
  <c r="I12598" i="10"/>
  <c r="I12599" i="10"/>
  <c r="I12600" i="10"/>
  <c r="I12601" i="10"/>
  <c r="I12602" i="10"/>
  <c r="I12603" i="10"/>
  <c r="I12604" i="10"/>
  <c r="I12605" i="10"/>
  <c r="I12606" i="10"/>
  <c r="I12607" i="10"/>
  <c r="I12608" i="10"/>
  <c r="I12609" i="10"/>
  <c r="I12610" i="10"/>
  <c r="I12611" i="10"/>
  <c r="I12612" i="10"/>
  <c r="I12613" i="10"/>
  <c r="I12614" i="10"/>
  <c r="I12615" i="10"/>
  <c r="I12616" i="10"/>
  <c r="I12617" i="10"/>
  <c r="I12618" i="10"/>
  <c r="I12619" i="10"/>
  <c r="I12620" i="10"/>
  <c r="I12621" i="10"/>
  <c r="I12622" i="10"/>
  <c r="I12623" i="10"/>
  <c r="I12624" i="10"/>
  <c r="I12625" i="10"/>
  <c r="I12626" i="10"/>
  <c r="I12627" i="10"/>
  <c r="I12628" i="10"/>
  <c r="I12629" i="10"/>
  <c r="I12630" i="10"/>
  <c r="I12631" i="10"/>
  <c r="I12632" i="10"/>
  <c r="I12633" i="10"/>
  <c r="I12634" i="10"/>
  <c r="I12635" i="10"/>
  <c r="I12636" i="10"/>
  <c r="I12637" i="10"/>
  <c r="I12638" i="10"/>
  <c r="I12639" i="10"/>
  <c r="I12640" i="10"/>
  <c r="I12641" i="10"/>
  <c r="I12642" i="10"/>
  <c r="I12643" i="10"/>
  <c r="I12644" i="10"/>
  <c r="I12645" i="10"/>
  <c r="I12646" i="10"/>
  <c r="I12647" i="10"/>
  <c r="I12648" i="10"/>
  <c r="I12649" i="10"/>
  <c r="I12650" i="10"/>
  <c r="I12651" i="10"/>
  <c r="I12652" i="10"/>
  <c r="I12653" i="10"/>
  <c r="I12654" i="10"/>
  <c r="I12655" i="10"/>
  <c r="I12656" i="10"/>
  <c r="I12657" i="10"/>
  <c r="I12658" i="10"/>
  <c r="I12659" i="10"/>
  <c r="I12660" i="10"/>
  <c r="I12661" i="10"/>
  <c r="I12662" i="10"/>
  <c r="I12663" i="10"/>
  <c r="I12664" i="10"/>
  <c r="I12665" i="10"/>
  <c r="I12666" i="10"/>
  <c r="I12667" i="10"/>
  <c r="I12668" i="10"/>
  <c r="I12669" i="10"/>
  <c r="I12670" i="10"/>
  <c r="I12671" i="10"/>
  <c r="I12672" i="10"/>
  <c r="I12673" i="10"/>
  <c r="I12674" i="10"/>
  <c r="I12675" i="10"/>
  <c r="I12676" i="10"/>
  <c r="I12677" i="10"/>
  <c r="I12678" i="10"/>
  <c r="I12679" i="10"/>
  <c r="I12680" i="10"/>
  <c r="I12681" i="10"/>
  <c r="I12682" i="10"/>
  <c r="I12683" i="10"/>
  <c r="I12684" i="10"/>
  <c r="I12685" i="10"/>
  <c r="I12686" i="10"/>
  <c r="I12687" i="10"/>
  <c r="I12688" i="10"/>
  <c r="I12689" i="10"/>
  <c r="I12690" i="10"/>
  <c r="I12691" i="10"/>
  <c r="I12692" i="10"/>
  <c r="I12693" i="10"/>
  <c r="I12694" i="10"/>
  <c r="I12695" i="10"/>
  <c r="I12696" i="10"/>
  <c r="I12697" i="10"/>
  <c r="I12698" i="10"/>
  <c r="I12699" i="10"/>
  <c r="I12700" i="10"/>
  <c r="I12701" i="10"/>
  <c r="I12702" i="10"/>
  <c r="I12703" i="10"/>
  <c r="I12704" i="10"/>
  <c r="I12705" i="10"/>
  <c r="I12706" i="10"/>
  <c r="I12707" i="10"/>
  <c r="I12708" i="10"/>
  <c r="I12709" i="10"/>
  <c r="I12710" i="10"/>
  <c r="I12711" i="10"/>
  <c r="I12712" i="10"/>
  <c r="I12713" i="10"/>
  <c r="I12714" i="10"/>
  <c r="I12715" i="10"/>
  <c r="I12716" i="10"/>
  <c r="I12717" i="10"/>
  <c r="I12718" i="10"/>
  <c r="I12719" i="10"/>
  <c r="I12720" i="10"/>
  <c r="I12721" i="10"/>
  <c r="I12722" i="10"/>
  <c r="I12723" i="10"/>
  <c r="I12724" i="10"/>
  <c r="I12725" i="10"/>
  <c r="I12726" i="10"/>
  <c r="I12727" i="10"/>
  <c r="I12728" i="10"/>
  <c r="I12729" i="10"/>
  <c r="I12730" i="10"/>
  <c r="I12731" i="10"/>
  <c r="I12732" i="10"/>
  <c r="I12733" i="10"/>
  <c r="I12734" i="10"/>
  <c r="I12735" i="10"/>
  <c r="I12736" i="10"/>
  <c r="I12737" i="10"/>
  <c r="I12738" i="10"/>
  <c r="I12739" i="10"/>
  <c r="I12740" i="10"/>
  <c r="I12741" i="10"/>
  <c r="I12742" i="10"/>
  <c r="I12743" i="10"/>
  <c r="I12744" i="10"/>
  <c r="I12745" i="10"/>
  <c r="I12746" i="10"/>
  <c r="I12747" i="10"/>
  <c r="I12748" i="10"/>
  <c r="I12749" i="10"/>
  <c r="I12750" i="10"/>
  <c r="I12751" i="10"/>
  <c r="I12752" i="10"/>
  <c r="I12753" i="10"/>
  <c r="I12754" i="10"/>
  <c r="I12755" i="10"/>
  <c r="I12756" i="10"/>
  <c r="I12757" i="10"/>
  <c r="I12758" i="10"/>
  <c r="I12759" i="10"/>
  <c r="I12760" i="10"/>
  <c r="I12761" i="10"/>
  <c r="I12762" i="10"/>
  <c r="I12763" i="10"/>
  <c r="I12764" i="10"/>
  <c r="I12765" i="10"/>
  <c r="I12766" i="10"/>
  <c r="I12767" i="10"/>
  <c r="I12768" i="10"/>
  <c r="I12769" i="10"/>
  <c r="I12770" i="10"/>
  <c r="I12771" i="10"/>
  <c r="I12772" i="10"/>
  <c r="I12773" i="10"/>
  <c r="I12774" i="10"/>
  <c r="I12775" i="10"/>
  <c r="I12776" i="10"/>
  <c r="I12777" i="10"/>
  <c r="I12778" i="10"/>
  <c r="I12779" i="10"/>
  <c r="I12780" i="10"/>
  <c r="I12781" i="10"/>
  <c r="I12782" i="10"/>
  <c r="I12783" i="10"/>
  <c r="I12784" i="10"/>
  <c r="I12785" i="10"/>
  <c r="I12786" i="10"/>
  <c r="I12787" i="10"/>
  <c r="I12788" i="10"/>
  <c r="I12789" i="10"/>
  <c r="I12790" i="10"/>
  <c r="I12791" i="10"/>
  <c r="I12792" i="10"/>
  <c r="I12793" i="10"/>
  <c r="I12794" i="10"/>
  <c r="I12795" i="10"/>
  <c r="I12796" i="10"/>
  <c r="I12797" i="10"/>
  <c r="I12798" i="10"/>
  <c r="I12799" i="10"/>
  <c r="I12800" i="10"/>
  <c r="I12801" i="10"/>
  <c r="I12802" i="10"/>
  <c r="I12803" i="10"/>
  <c r="I12804" i="10"/>
  <c r="I12805" i="10"/>
  <c r="I12806" i="10"/>
  <c r="I12807" i="10"/>
  <c r="I12808" i="10"/>
  <c r="I12809" i="10"/>
  <c r="I12810" i="10"/>
  <c r="I12811" i="10"/>
  <c r="I12812" i="10"/>
  <c r="I12813" i="10"/>
  <c r="I12814" i="10"/>
  <c r="I12815" i="10"/>
  <c r="I12816" i="10"/>
  <c r="I12817" i="10"/>
  <c r="I12818" i="10"/>
  <c r="I12819" i="10"/>
  <c r="I12820" i="10"/>
  <c r="I12821" i="10"/>
  <c r="I12822" i="10"/>
  <c r="I12823" i="10"/>
  <c r="I12824" i="10"/>
  <c r="I12825" i="10"/>
  <c r="I12826" i="10"/>
  <c r="I12827" i="10"/>
  <c r="I12828" i="10"/>
  <c r="I12829" i="10"/>
  <c r="I12830" i="10"/>
  <c r="I12831" i="10"/>
  <c r="I12832" i="10"/>
  <c r="I12833" i="10"/>
  <c r="I12834" i="10"/>
  <c r="I12835" i="10"/>
  <c r="I12836" i="10"/>
  <c r="I12837" i="10"/>
  <c r="I12838" i="10"/>
  <c r="I12839" i="10"/>
  <c r="I12840" i="10"/>
  <c r="I12841" i="10"/>
  <c r="I12842" i="10"/>
  <c r="I12843" i="10"/>
  <c r="I12844" i="10"/>
  <c r="I12845" i="10"/>
  <c r="I12846" i="10"/>
  <c r="I12847" i="10"/>
  <c r="I12848" i="10"/>
  <c r="I12849" i="10"/>
  <c r="I12850" i="10"/>
  <c r="I12851" i="10"/>
  <c r="I12852" i="10"/>
  <c r="I12853" i="10"/>
  <c r="I12854" i="10"/>
  <c r="I12855" i="10"/>
  <c r="I12856" i="10"/>
  <c r="I12857" i="10"/>
  <c r="I12858" i="10"/>
  <c r="I12859" i="10"/>
  <c r="I12860" i="10"/>
  <c r="I12861" i="10"/>
  <c r="I12862" i="10"/>
  <c r="I12863" i="10"/>
  <c r="I12864" i="10"/>
  <c r="I12865" i="10"/>
  <c r="I12866" i="10"/>
  <c r="I12867" i="10"/>
  <c r="I12868" i="10"/>
  <c r="I12869" i="10"/>
  <c r="I12870" i="10"/>
  <c r="I12871" i="10"/>
  <c r="I12872" i="10"/>
  <c r="I12873" i="10"/>
  <c r="I12874" i="10"/>
  <c r="I12875" i="10"/>
  <c r="I12876" i="10"/>
  <c r="I12877" i="10"/>
  <c r="I12878" i="10"/>
  <c r="I12879" i="10"/>
  <c r="I12880" i="10"/>
  <c r="I12881" i="10"/>
  <c r="I12882" i="10"/>
  <c r="I12883" i="10"/>
  <c r="I12884" i="10"/>
  <c r="I12885" i="10"/>
  <c r="I12886" i="10"/>
  <c r="I12887" i="10"/>
  <c r="I12888" i="10"/>
  <c r="I12889" i="10"/>
  <c r="I12890" i="10"/>
  <c r="I12891" i="10"/>
  <c r="I12892" i="10"/>
  <c r="I12893" i="10"/>
  <c r="I12894" i="10"/>
  <c r="I12895" i="10"/>
  <c r="I12896" i="10"/>
  <c r="I12897" i="10"/>
  <c r="I12898" i="10"/>
  <c r="I12899" i="10"/>
  <c r="I12900" i="10"/>
  <c r="I12901" i="10"/>
  <c r="I12902" i="10"/>
  <c r="I12903" i="10"/>
  <c r="I12904" i="10"/>
  <c r="I12905" i="10"/>
  <c r="I12906" i="10"/>
  <c r="I12907" i="10"/>
  <c r="I12908" i="10"/>
  <c r="I12909" i="10"/>
  <c r="I12910" i="10"/>
  <c r="I12911" i="10"/>
  <c r="I12912" i="10"/>
  <c r="I12913" i="10"/>
  <c r="I12914" i="10"/>
  <c r="I12915" i="10"/>
  <c r="I12916" i="10"/>
  <c r="I12917" i="10"/>
  <c r="I12918" i="10"/>
  <c r="I12919" i="10"/>
  <c r="I12920" i="10"/>
  <c r="I12921" i="10"/>
  <c r="I12922" i="10"/>
  <c r="I12923" i="10"/>
  <c r="I12924" i="10"/>
  <c r="I12925" i="10"/>
  <c r="I12926" i="10"/>
  <c r="I12927" i="10"/>
  <c r="I12928" i="10"/>
  <c r="I12929" i="10"/>
  <c r="I12930" i="10"/>
  <c r="I12931" i="10"/>
  <c r="I12932" i="10"/>
  <c r="I12933" i="10"/>
  <c r="I12934" i="10"/>
  <c r="I12935" i="10"/>
  <c r="I12936" i="10"/>
  <c r="I12937" i="10"/>
  <c r="I12938" i="10"/>
  <c r="I12939" i="10"/>
  <c r="I12940" i="10"/>
  <c r="I12941" i="10"/>
  <c r="I12942" i="10"/>
  <c r="I12943" i="10"/>
  <c r="I12944" i="10"/>
  <c r="I12945" i="10"/>
  <c r="I12946" i="10"/>
  <c r="I12947" i="10"/>
  <c r="I12948" i="10"/>
  <c r="I12949" i="10"/>
  <c r="I12950" i="10"/>
  <c r="I12951" i="10"/>
  <c r="I12952" i="10"/>
  <c r="I12953" i="10"/>
  <c r="I12954" i="10"/>
  <c r="I12955" i="10"/>
  <c r="I12956" i="10"/>
  <c r="I12957" i="10"/>
  <c r="I12958" i="10"/>
  <c r="I12959" i="10"/>
  <c r="I12960" i="10"/>
  <c r="I12961" i="10"/>
  <c r="I12962" i="10"/>
  <c r="I12963" i="10"/>
  <c r="I12964" i="10"/>
  <c r="I12965" i="10"/>
  <c r="I12966" i="10"/>
  <c r="I12967" i="10"/>
  <c r="I12968" i="10"/>
  <c r="I12969" i="10"/>
  <c r="I12970" i="10"/>
  <c r="I12971" i="10"/>
  <c r="I12972" i="10"/>
  <c r="I12973" i="10"/>
  <c r="I12974" i="10"/>
  <c r="I12975" i="10"/>
  <c r="I12976" i="10"/>
  <c r="I12977" i="10"/>
  <c r="I12978" i="10"/>
  <c r="I12979" i="10"/>
  <c r="I12980" i="10"/>
  <c r="I12981" i="10"/>
  <c r="I12982" i="10"/>
  <c r="I12983" i="10"/>
  <c r="I12984" i="10"/>
  <c r="I12985" i="10"/>
  <c r="I12986" i="10"/>
  <c r="I12987" i="10"/>
  <c r="I12988" i="10"/>
  <c r="I12989" i="10"/>
  <c r="I12990" i="10"/>
  <c r="I12991" i="10"/>
  <c r="I12992" i="10"/>
  <c r="I12993" i="10"/>
  <c r="I12994" i="10"/>
  <c r="I12995" i="10"/>
  <c r="I12996" i="10"/>
  <c r="I12997" i="10"/>
  <c r="I12998" i="10"/>
  <c r="I12999" i="10"/>
  <c r="I13000" i="10"/>
  <c r="I13001" i="10"/>
  <c r="I13002" i="10"/>
  <c r="I13003" i="10"/>
  <c r="I13004" i="10"/>
  <c r="I13005" i="10"/>
  <c r="I13006" i="10"/>
  <c r="I13007" i="10"/>
  <c r="I13008" i="10"/>
  <c r="I13009" i="10"/>
  <c r="I13010" i="10"/>
  <c r="I13011" i="10"/>
  <c r="I13012" i="10"/>
  <c r="I13013" i="10"/>
  <c r="I13014" i="10"/>
  <c r="I13015" i="10"/>
  <c r="I13016" i="10"/>
  <c r="I13017" i="10"/>
  <c r="I13018" i="10"/>
  <c r="I13019" i="10"/>
  <c r="I13020" i="10"/>
  <c r="I13021" i="10"/>
  <c r="I13022" i="10"/>
  <c r="I13023" i="10"/>
  <c r="I13024" i="10"/>
  <c r="I13025" i="10"/>
  <c r="I13026" i="10"/>
  <c r="I13027" i="10"/>
  <c r="I13028" i="10"/>
  <c r="I13029" i="10"/>
  <c r="I13030" i="10"/>
  <c r="I13031" i="10"/>
  <c r="I13032" i="10"/>
  <c r="I13033" i="10"/>
  <c r="I13034" i="10"/>
  <c r="I13035" i="10"/>
  <c r="I13036" i="10"/>
  <c r="I13037" i="10"/>
  <c r="I13038" i="10"/>
  <c r="I13039" i="10"/>
  <c r="I13040" i="10"/>
  <c r="I13041" i="10"/>
  <c r="I13042" i="10"/>
  <c r="I13043" i="10"/>
  <c r="I13044" i="10"/>
  <c r="I13045" i="10"/>
  <c r="I13046" i="10"/>
  <c r="I13047" i="10"/>
  <c r="I13048" i="10"/>
  <c r="I13049" i="10"/>
  <c r="I13050" i="10"/>
  <c r="I13051" i="10"/>
  <c r="I13052" i="10"/>
  <c r="I13053" i="10"/>
  <c r="I13054" i="10"/>
  <c r="I13055" i="10"/>
  <c r="I13056" i="10"/>
  <c r="I13057" i="10"/>
  <c r="I13058" i="10"/>
  <c r="I13059" i="10"/>
  <c r="I13060" i="10"/>
  <c r="I13061" i="10"/>
  <c r="I13062" i="10"/>
  <c r="I13063" i="10"/>
  <c r="I13064" i="10"/>
  <c r="I13065" i="10"/>
  <c r="I13066" i="10"/>
  <c r="I13067" i="10"/>
  <c r="I13068" i="10"/>
  <c r="I13069" i="10"/>
  <c r="I13070" i="10"/>
  <c r="I13071" i="10"/>
  <c r="I13072" i="10"/>
  <c r="I13073" i="10"/>
  <c r="I13074" i="10"/>
  <c r="I13075" i="10"/>
  <c r="I13076" i="10"/>
  <c r="I13077" i="10"/>
  <c r="I13078" i="10"/>
  <c r="I13079" i="10"/>
  <c r="I13080" i="10"/>
  <c r="I13081" i="10"/>
  <c r="I13082" i="10"/>
  <c r="I13083" i="10"/>
  <c r="I13084" i="10"/>
  <c r="I13085" i="10"/>
  <c r="I13086" i="10"/>
  <c r="I13087" i="10"/>
  <c r="I13088" i="10"/>
  <c r="I13089" i="10"/>
  <c r="I13090" i="10"/>
  <c r="I13091" i="10"/>
  <c r="I13092" i="10"/>
  <c r="I13093" i="10"/>
  <c r="I13094" i="10"/>
  <c r="I13095" i="10"/>
  <c r="I13096" i="10"/>
  <c r="I13097" i="10"/>
  <c r="I13098" i="10"/>
  <c r="I13099" i="10"/>
  <c r="I13100" i="10"/>
  <c r="I13101" i="10"/>
  <c r="I13102" i="10"/>
  <c r="I13103" i="10"/>
  <c r="I13104" i="10"/>
  <c r="I13105" i="10"/>
  <c r="I13106" i="10"/>
  <c r="I13107" i="10"/>
  <c r="I13108" i="10"/>
  <c r="I13109" i="10"/>
  <c r="I13110" i="10"/>
  <c r="I13111" i="10"/>
  <c r="I13112" i="10"/>
  <c r="I13113" i="10"/>
  <c r="I13114" i="10"/>
  <c r="I13115" i="10"/>
  <c r="I13116" i="10"/>
  <c r="I13117" i="10"/>
  <c r="I13118" i="10"/>
  <c r="I13119" i="10"/>
  <c r="I13120" i="10"/>
  <c r="I13121" i="10"/>
  <c r="I13122" i="10"/>
  <c r="I13123" i="10"/>
  <c r="I13124" i="10"/>
  <c r="I13125" i="10"/>
  <c r="I13126" i="10"/>
  <c r="I13127" i="10"/>
  <c r="I13128" i="10"/>
  <c r="I13129" i="10"/>
  <c r="I13130" i="10"/>
  <c r="I13131" i="10"/>
  <c r="I13132" i="10"/>
  <c r="I13133" i="10"/>
  <c r="I13134" i="10"/>
  <c r="I13135" i="10"/>
  <c r="I13136" i="10"/>
  <c r="I13137" i="10"/>
  <c r="I13138" i="10"/>
  <c r="I13139" i="10"/>
  <c r="I13140" i="10"/>
  <c r="I13141" i="10"/>
  <c r="I13142" i="10"/>
  <c r="I13143" i="10"/>
  <c r="I13144" i="10"/>
  <c r="I13145" i="10"/>
  <c r="I13146" i="10"/>
  <c r="I13147" i="10"/>
  <c r="I13148" i="10"/>
  <c r="I13149" i="10"/>
  <c r="I13150" i="10"/>
  <c r="I13151" i="10"/>
  <c r="I13152" i="10"/>
  <c r="I13153" i="10"/>
  <c r="I13154" i="10"/>
  <c r="I13155" i="10"/>
  <c r="I13156" i="10"/>
  <c r="I13157" i="10"/>
  <c r="I13158" i="10"/>
  <c r="I13159" i="10"/>
  <c r="I13160" i="10"/>
  <c r="I13161" i="10"/>
  <c r="I13162" i="10"/>
  <c r="I13163" i="10"/>
  <c r="I13164" i="10"/>
  <c r="I13165" i="10"/>
  <c r="I13166" i="10"/>
  <c r="I13167" i="10"/>
  <c r="I13168" i="10"/>
  <c r="I13169" i="10"/>
  <c r="I13170" i="10"/>
  <c r="I13171" i="10"/>
  <c r="I13172" i="10"/>
  <c r="I13173" i="10"/>
  <c r="I13174" i="10"/>
  <c r="I13175" i="10"/>
  <c r="I13176" i="10"/>
  <c r="I13177" i="10"/>
  <c r="I13178" i="10"/>
  <c r="I13179" i="10"/>
  <c r="I13180" i="10"/>
  <c r="I13181" i="10"/>
  <c r="I13182" i="10"/>
  <c r="I13183" i="10"/>
  <c r="I13184" i="10"/>
  <c r="I13185" i="10"/>
  <c r="I13186" i="10"/>
  <c r="I13187" i="10"/>
  <c r="I13188" i="10"/>
  <c r="I13189" i="10"/>
  <c r="I13190" i="10"/>
  <c r="I13191" i="10"/>
  <c r="I13192" i="10"/>
  <c r="I13193" i="10"/>
  <c r="I13194" i="10"/>
  <c r="I13195" i="10"/>
  <c r="I13196" i="10"/>
  <c r="I13197" i="10"/>
  <c r="I13198" i="10"/>
  <c r="I13199" i="10"/>
  <c r="I13200" i="10"/>
  <c r="I13201" i="10"/>
  <c r="I13202" i="10"/>
  <c r="I13203" i="10"/>
  <c r="I13204" i="10"/>
  <c r="I13205" i="10"/>
  <c r="I13206" i="10"/>
  <c r="I13207" i="10"/>
  <c r="I13208" i="10"/>
  <c r="I13209" i="10"/>
  <c r="I13210" i="10"/>
  <c r="I13211" i="10"/>
  <c r="I13212" i="10"/>
  <c r="I13213" i="10"/>
  <c r="I13214" i="10"/>
  <c r="I13215" i="10"/>
  <c r="I13216" i="10"/>
  <c r="I13217" i="10"/>
  <c r="I13218" i="10"/>
  <c r="I13219" i="10"/>
  <c r="I13220" i="10"/>
  <c r="I13221" i="10"/>
  <c r="I13222" i="10"/>
  <c r="I13223" i="10"/>
  <c r="I13224" i="10"/>
  <c r="I13225" i="10"/>
  <c r="I13226" i="10"/>
  <c r="I13227" i="10"/>
  <c r="I13228" i="10"/>
  <c r="I13229" i="10"/>
  <c r="I13230" i="10"/>
  <c r="I13231" i="10"/>
  <c r="I13232" i="10"/>
  <c r="I13233" i="10"/>
  <c r="I13234" i="10"/>
  <c r="I13235" i="10"/>
  <c r="I13236" i="10"/>
  <c r="I13237" i="10"/>
  <c r="I13238" i="10"/>
  <c r="I13239" i="10"/>
  <c r="I13240" i="10"/>
  <c r="I13241" i="10"/>
  <c r="I13242" i="10"/>
  <c r="I13243" i="10"/>
  <c r="I13244" i="10"/>
  <c r="I13245" i="10"/>
  <c r="I13246" i="10"/>
  <c r="I13247" i="10"/>
  <c r="I13248" i="10"/>
  <c r="I13249" i="10"/>
  <c r="I13250" i="10"/>
  <c r="I13251" i="10"/>
  <c r="I13252" i="10"/>
  <c r="I13253" i="10"/>
  <c r="I13254" i="10"/>
  <c r="I13255" i="10"/>
  <c r="I13256" i="10"/>
  <c r="I13257" i="10"/>
  <c r="I13258" i="10"/>
  <c r="I13259" i="10"/>
  <c r="I13260" i="10"/>
  <c r="I13261" i="10"/>
  <c r="I13262" i="10"/>
  <c r="I13263" i="10"/>
  <c r="I13264" i="10"/>
  <c r="I13265" i="10"/>
  <c r="I13266" i="10"/>
  <c r="I13267" i="10"/>
  <c r="I13268" i="10"/>
  <c r="I13269" i="10"/>
  <c r="I13270" i="10"/>
  <c r="I13271" i="10"/>
  <c r="I13272" i="10"/>
  <c r="I13273" i="10"/>
  <c r="I13274" i="10"/>
  <c r="I13275" i="10"/>
  <c r="I13276" i="10"/>
  <c r="I13277" i="10"/>
  <c r="I13278" i="10"/>
  <c r="I13279" i="10"/>
  <c r="I13280" i="10"/>
  <c r="I13281" i="10"/>
  <c r="I13282" i="10"/>
  <c r="I13283" i="10"/>
  <c r="I13284" i="10"/>
  <c r="I13285" i="10"/>
  <c r="I13286" i="10"/>
  <c r="I13287" i="10"/>
  <c r="I13288" i="10"/>
  <c r="I13289" i="10"/>
  <c r="I13290" i="10"/>
  <c r="I13291" i="10"/>
  <c r="I13292" i="10"/>
  <c r="I13293" i="10"/>
  <c r="I13294" i="10"/>
  <c r="I13295" i="10"/>
  <c r="I13296" i="10"/>
  <c r="I13297" i="10"/>
  <c r="I13298" i="10"/>
  <c r="I13299" i="10"/>
  <c r="I13300" i="10"/>
  <c r="I13301" i="10"/>
  <c r="I13302" i="10"/>
  <c r="I13303" i="10"/>
  <c r="I13304" i="10"/>
  <c r="I13305" i="10"/>
  <c r="I13306" i="10"/>
  <c r="I13307" i="10"/>
  <c r="I13308" i="10"/>
  <c r="I13309" i="10"/>
  <c r="I13310" i="10"/>
  <c r="I13311" i="10"/>
  <c r="I13312" i="10"/>
  <c r="I13313" i="10"/>
  <c r="I13314" i="10"/>
  <c r="I13315" i="10"/>
  <c r="I13316" i="10"/>
  <c r="I13317" i="10"/>
  <c r="I13318" i="10"/>
  <c r="I13319" i="10"/>
  <c r="I13320" i="10"/>
  <c r="I13321" i="10"/>
  <c r="I13322" i="10"/>
  <c r="I13323" i="10"/>
  <c r="I13324" i="10"/>
  <c r="I13325" i="10"/>
  <c r="I13326" i="10"/>
  <c r="I13327" i="10"/>
  <c r="I13328" i="10"/>
  <c r="I13329" i="10"/>
  <c r="I13330" i="10"/>
  <c r="I13331" i="10"/>
  <c r="I13332" i="10"/>
  <c r="I13333" i="10"/>
  <c r="I13334" i="10"/>
  <c r="I13335" i="10"/>
  <c r="I13336" i="10"/>
  <c r="I13337" i="10"/>
  <c r="I13338" i="10"/>
  <c r="I13339" i="10"/>
  <c r="I13340" i="10"/>
  <c r="I13341" i="10"/>
  <c r="I13342" i="10"/>
  <c r="I13343" i="10"/>
  <c r="I13344" i="10"/>
  <c r="I13345" i="10"/>
  <c r="I13346" i="10"/>
  <c r="I13347" i="10"/>
  <c r="I13348" i="10"/>
  <c r="I13349" i="10"/>
  <c r="I13350" i="10"/>
  <c r="I13351" i="10"/>
  <c r="I13352" i="10"/>
  <c r="I13353" i="10"/>
  <c r="I13354" i="10"/>
  <c r="I13355" i="10"/>
  <c r="I13356" i="10"/>
  <c r="I13357" i="10"/>
  <c r="I13358" i="10"/>
  <c r="I13359" i="10"/>
  <c r="I13360" i="10"/>
  <c r="I13361" i="10"/>
  <c r="I13362" i="10"/>
  <c r="I13363" i="10"/>
  <c r="I13364" i="10"/>
  <c r="I13365" i="10"/>
  <c r="I13366" i="10"/>
  <c r="I13367" i="10"/>
  <c r="I13368" i="10"/>
  <c r="I13369" i="10"/>
  <c r="I13370" i="10"/>
  <c r="I13371" i="10"/>
  <c r="I13372" i="10"/>
  <c r="I13373" i="10"/>
  <c r="I13374" i="10"/>
  <c r="I13375" i="10"/>
  <c r="I13376" i="10"/>
  <c r="I13377" i="10"/>
  <c r="I13378" i="10"/>
  <c r="I13379" i="10"/>
  <c r="I13380" i="10"/>
  <c r="I13381" i="10"/>
  <c r="I13382" i="10"/>
  <c r="I13383" i="10"/>
  <c r="I13384" i="10"/>
  <c r="I13385" i="10"/>
  <c r="I13386" i="10"/>
  <c r="I13387" i="10"/>
  <c r="I13388" i="10"/>
  <c r="I13389" i="10"/>
  <c r="I13390" i="10"/>
  <c r="I13391" i="10"/>
  <c r="I13392" i="10"/>
  <c r="I13393" i="10"/>
  <c r="I13394" i="10"/>
  <c r="I13395" i="10"/>
  <c r="I13396" i="10"/>
  <c r="I13397" i="10"/>
  <c r="I13398" i="10"/>
  <c r="I13399" i="10"/>
  <c r="I13400" i="10"/>
  <c r="I13401" i="10"/>
  <c r="I13402" i="10"/>
  <c r="I13403" i="10"/>
  <c r="I13404" i="10"/>
  <c r="I13405" i="10"/>
  <c r="I13406" i="10"/>
  <c r="I13407" i="10"/>
  <c r="I13408" i="10"/>
  <c r="I13409" i="10"/>
  <c r="I13410" i="10"/>
  <c r="I13411" i="10"/>
  <c r="I13412" i="10"/>
  <c r="I13413" i="10"/>
  <c r="I13414" i="10"/>
  <c r="I13415" i="10"/>
  <c r="I13416" i="10"/>
  <c r="I13417" i="10"/>
  <c r="I13418" i="10"/>
  <c r="I13419" i="10"/>
  <c r="I13420" i="10"/>
  <c r="I13421" i="10"/>
  <c r="I13422" i="10"/>
  <c r="I13423" i="10"/>
  <c r="I13424" i="10"/>
  <c r="I13425" i="10"/>
  <c r="I13426" i="10"/>
  <c r="I13427" i="10"/>
  <c r="I13428" i="10"/>
  <c r="I13429" i="10"/>
  <c r="I13430" i="10"/>
  <c r="I13431" i="10"/>
  <c r="I13432" i="10"/>
  <c r="I13433" i="10"/>
  <c r="I13434" i="10"/>
  <c r="I13435" i="10"/>
  <c r="I13436" i="10"/>
  <c r="I13437" i="10"/>
  <c r="I13438" i="10"/>
  <c r="I13439" i="10"/>
  <c r="I13440" i="10"/>
  <c r="I13441" i="10"/>
  <c r="I13442" i="10"/>
  <c r="I13443" i="10"/>
  <c r="I13444" i="10"/>
  <c r="I13445" i="10"/>
  <c r="I13446" i="10"/>
  <c r="K4103" i="10"/>
  <c r="K4104" i="10"/>
  <c r="K4105" i="10"/>
  <c r="K4106" i="10"/>
  <c r="K4107" i="10"/>
  <c r="K4108" i="10"/>
  <c r="K4109" i="10"/>
  <c r="K4110" i="10"/>
  <c r="K4111" i="10"/>
  <c r="K4112" i="10"/>
  <c r="K4113" i="10"/>
  <c r="K4114" i="10"/>
  <c r="K4115" i="10"/>
  <c r="K4116" i="10"/>
  <c r="K4117" i="10"/>
  <c r="K4118" i="10"/>
  <c r="K4119" i="10"/>
  <c r="K4120" i="10"/>
  <c r="K4121" i="10"/>
  <c r="K4122" i="10"/>
  <c r="K4123" i="10"/>
  <c r="K4124" i="10"/>
  <c r="K4125" i="10"/>
  <c r="K4126" i="10"/>
  <c r="K4127" i="10"/>
  <c r="K4128" i="10"/>
  <c r="K4129" i="10"/>
  <c r="K4130" i="10"/>
  <c r="K4131" i="10"/>
  <c r="K4132" i="10"/>
  <c r="K4133" i="10"/>
  <c r="K4134" i="10"/>
  <c r="K4135" i="10"/>
  <c r="K4136" i="10"/>
  <c r="K4137" i="10"/>
  <c r="K4138" i="10"/>
  <c r="K4139" i="10"/>
  <c r="K4140" i="10"/>
  <c r="K4141" i="10"/>
  <c r="K4142" i="10"/>
  <c r="K4143" i="10"/>
  <c r="K4144" i="10"/>
  <c r="K4145" i="10"/>
  <c r="K4146" i="10"/>
  <c r="K4147" i="10"/>
  <c r="K4148" i="10"/>
  <c r="K4149" i="10"/>
  <c r="K4150" i="10"/>
  <c r="K4151" i="10"/>
  <c r="K4152" i="10"/>
  <c r="K4153" i="10"/>
  <c r="K4154" i="10"/>
  <c r="K4155" i="10"/>
  <c r="K4156" i="10"/>
  <c r="K4157" i="10"/>
  <c r="K4158" i="10"/>
  <c r="K4159" i="10"/>
  <c r="K4160" i="10"/>
  <c r="K4161" i="10"/>
  <c r="K4162" i="10"/>
  <c r="K4163" i="10"/>
  <c r="K4164" i="10"/>
  <c r="K4165" i="10"/>
  <c r="K4166" i="10"/>
  <c r="K4167" i="10"/>
  <c r="K4168" i="10"/>
  <c r="K4169" i="10"/>
  <c r="K4170" i="10"/>
  <c r="K4171" i="10"/>
  <c r="K4172" i="10"/>
  <c r="K4173" i="10"/>
  <c r="K4174" i="10"/>
  <c r="K4175" i="10"/>
  <c r="K4176" i="10"/>
  <c r="K4177" i="10"/>
  <c r="K4178" i="10"/>
  <c r="K4179" i="10"/>
  <c r="K4180" i="10"/>
  <c r="K4181" i="10"/>
  <c r="K4182" i="10"/>
  <c r="K4183" i="10"/>
  <c r="K4184" i="10"/>
  <c r="K4185" i="10"/>
  <c r="K4186" i="10"/>
  <c r="K4187" i="10"/>
  <c r="K4188" i="10"/>
  <c r="K4189" i="10"/>
  <c r="K4190" i="10"/>
  <c r="K4191" i="10"/>
  <c r="K4192" i="10"/>
  <c r="K4193" i="10"/>
  <c r="K4194" i="10"/>
  <c r="K4195" i="10"/>
  <c r="K4196" i="10"/>
  <c r="K4197" i="10"/>
  <c r="K4198" i="10"/>
  <c r="K4199" i="10"/>
  <c r="K4200" i="10"/>
  <c r="K4201" i="10"/>
  <c r="K4202" i="10"/>
  <c r="K4203" i="10"/>
  <c r="K4204" i="10"/>
  <c r="K4205" i="10"/>
  <c r="K4206" i="10"/>
  <c r="K4207" i="10"/>
  <c r="K4208" i="10"/>
  <c r="K4209" i="10"/>
  <c r="K4210" i="10"/>
  <c r="K4211" i="10"/>
  <c r="K4212" i="10"/>
  <c r="K4213" i="10"/>
  <c r="K4214" i="10"/>
  <c r="K4215" i="10"/>
  <c r="K4216" i="10"/>
  <c r="K4217" i="10"/>
  <c r="K4218" i="10"/>
  <c r="K4219" i="10"/>
  <c r="K4220" i="10"/>
  <c r="K4221" i="10"/>
  <c r="K4222" i="10"/>
  <c r="K4223" i="10"/>
  <c r="K4224" i="10"/>
  <c r="K4225" i="10"/>
  <c r="K4226" i="10"/>
  <c r="K4227" i="10"/>
  <c r="K4228" i="10"/>
  <c r="K4229" i="10"/>
  <c r="K4230" i="10"/>
  <c r="K4231" i="10"/>
  <c r="K4232" i="10"/>
  <c r="K4233" i="10"/>
  <c r="K4234" i="10"/>
  <c r="K4235" i="10"/>
  <c r="K4236" i="10"/>
  <c r="K4237" i="10"/>
  <c r="K4238" i="10"/>
  <c r="K4239" i="10"/>
  <c r="K4240" i="10"/>
  <c r="K4241" i="10"/>
  <c r="K4242" i="10"/>
  <c r="K4243" i="10"/>
  <c r="K4244" i="10"/>
  <c r="K4245" i="10"/>
  <c r="K4246" i="10"/>
  <c r="K4247" i="10"/>
  <c r="K4248" i="10"/>
  <c r="K4249" i="10"/>
  <c r="K4250" i="10"/>
  <c r="K4251" i="10"/>
  <c r="K4252" i="10"/>
  <c r="K4253" i="10"/>
  <c r="K4254" i="10"/>
  <c r="K4255" i="10"/>
  <c r="K4256" i="10"/>
  <c r="K4257" i="10"/>
  <c r="K4258" i="10"/>
  <c r="K4259" i="10"/>
  <c r="K4260" i="10"/>
  <c r="K4261" i="10"/>
  <c r="K4262" i="10"/>
  <c r="K4263" i="10"/>
  <c r="K4264" i="10"/>
  <c r="K4265" i="10"/>
  <c r="K4266" i="10"/>
  <c r="K4267" i="10"/>
  <c r="K4268" i="10"/>
  <c r="K4269" i="10"/>
  <c r="K4270" i="10"/>
  <c r="K4271" i="10"/>
  <c r="K4272" i="10"/>
  <c r="K4273" i="10"/>
  <c r="K4274" i="10"/>
  <c r="K4275" i="10"/>
  <c r="K4276" i="10"/>
  <c r="K4277" i="10"/>
  <c r="K4278" i="10"/>
  <c r="K4279" i="10"/>
  <c r="K4280" i="10"/>
  <c r="K4281" i="10"/>
  <c r="K4282" i="10"/>
  <c r="K4283" i="10"/>
  <c r="K4284" i="10"/>
  <c r="K4285" i="10"/>
  <c r="K4286" i="10"/>
  <c r="K4287" i="10"/>
  <c r="K4288" i="10"/>
  <c r="K4289" i="10"/>
  <c r="K4290" i="10"/>
  <c r="K4291" i="10"/>
  <c r="K4292" i="10"/>
  <c r="K4293" i="10"/>
  <c r="K4294" i="10"/>
  <c r="K4295" i="10"/>
  <c r="K4296" i="10"/>
  <c r="K4297" i="10"/>
  <c r="K4298" i="10"/>
  <c r="K4299" i="10"/>
  <c r="K4300" i="10"/>
  <c r="K4301" i="10"/>
  <c r="K4302" i="10"/>
  <c r="K4303" i="10"/>
  <c r="K4304" i="10"/>
  <c r="K4305" i="10"/>
  <c r="K4306" i="10"/>
  <c r="K4307" i="10"/>
  <c r="K4308" i="10"/>
  <c r="K4309" i="10"/>
  <c r="K4310" i="10"/>
  <c r="K4311" i="10"/>
  <c r="K4312" i="10"/>
  <c r="K4313" i="10"/>
  <c r="K4314" i="10"/>
  <c r="K4315" i="10"/>
  <c r="K4316" i="10"/>
  <c r="K4317" i="10"/>
  <c r="K4318" i="10"/>
  <c r="K4319" i="10"/>
  <c r="K4320" i="10"/>
  <c r="K4321" i="10"/>
  <c r="K4322" i="10"/>
  <c r="K4323" i="10"/>
  <c r="K4324" i="10"/>
  <c r="K4325" i="10"/>
  <c r="K4326" i="10"/>
  <c r="K4327" i="10"/>
  <c r="K4328" i="10"/>
  <c r="K4329" i="10"/>
  <c r="K4330" i="10"/>
  <c r="K4331" i="10"/>
  <c r="K4332" i="10"/>
  <c r="K4333" i="10"/>
  <c r="K4334" i="10"/>
  <c r="K4335" i="10"/>
  <c r="K4336" i="10"/>
  <c r="K4337" i="10"/>
  <c r="K4338" i="10"/>
  <c r="K4339" i="10"/>
  <c r="K4340" i="10"/>
  <c r="K4341" i="10"/>
  <c r="K4342" i="10"/>
  <c r="K4343" i="10"/>
  <c r="K4344" i="10"/>
  <c r="K4345" i="10"/>
  <c r="K4346" i="10"/>
  <c r="K4347" i="10"/>
  <c r="K4348" i="10"/>
  <c r="K4349" i="10"/>
  <c r="K4350" i="10"/>
  <c r="K4351" i="10"/>
  <c r="K4352" i="10"/>
  <c r="K4353" i="10"/>
  <c r="K4354" i="10"/>
  <c r="K4355" i="10"/>
  <c r="K4356" i="10"/>
  <c r="K4357" i="10"/>
  <c r="K4358" i="10"/>
  <c r="K4359" i="10"/>
  <c r="K4360" i="10"/>
  <c r="K4361" i="10"/>
  <c r="K4362" i="10"/>
  <c r="K4363" i="10"/>
  <c r="K4364" i="10"/>
  <c r="K4365" i="10"/>
  <c r="K4366" i="10"/>
  <c r="K4367" i="10"/>
  <c r="K4368" i="10"/>
  <c r="K4369" i="10"/>
  <c r="K4370" i="10"/>
  <c r="K4371" i="10"/>
  <c r="K4372" i="10"/>
  <c r="K4373" i="10"/>
  <c r="K4374" i="10"/>
  <c r="K4375" i="10"/>
  <c r="K4376" i="10"/>
  <c r="K4377" i="10"/>
  <c r="K4378" i="10"/>
  <c r="K4379" i="10"/>
  <c r="K4380" i="10"/>
  <c r="K4381" i="10"/>
  <c r="K4382" i="10"/>
  <c r="K4383" i="10"/>
  <c r="K4384" i="10"/>
  <c r="K4385" i="10"/>
  <c r="K4386" i="10"/>
  <c r="K4387" i="10"/>
  <c r="K4388" i="10"/>
  <c r="K4389" i="10"/>
  <c r="K4390" i="10"/>
  <c r="K4391" i="10"/>
  <c r="K4392" i="10"/>
  <c r="K4393" i="10"/>
  <c r="K4394" i="10"/>
  <c r="K4395" i="10"/>
  <c r="K4396" i="10"/>
  <c r="K4397" i="10"/>
  <c r="K4398" i="10"/>
  <c r="K4399" i="10"/>
  <c r="K4400" i="10"/>
  <c r="K4401" i="10"/>
  <c r="K4402" i="10"/>
  <c r="K4403" i="10"/>
  <c r="K4404" i="10"/>
  <c r="K4405" i="10"/>
  <c r="K4406" i="10"/>
  <c r="K4407" i="10"/>
  <c r="K4408" i="10"/>
  <c r="K4409" i="10"/>
  <c r="K4410" i="10"/>
  <c r="K4411" i="10"/>
  <c r="K4412" i="10"/>
  <c r="K4413" i="10"/>
  <c r="K4414" i="10"/>
  <c r="K4415" i="10"/>
  <c r="K4416" i="10"/>
  <c r="K4417" i="10"/>
  <c r="K4418" i="10"/>
  <c r="K4419" i="10"/>
  <c r="K4420" i="10"/>
  <c r="K4421" i="10"/>
  <c r="K4422" i="10"/>
  <c r="K4423" i="10"/>
  <c r="K4424" i="10"/>
  <c r="K4425" i="10"/>
  <c r="K4426" i="10"/>
  <c r="K4427" i="10"/>
  <c r="K4428" i="10"/>
  <c r="K4429" i="10"/>
  <c r="K4430" i="10"/>
  <c r="K4431" i="10"/>
  <c r="K4432" i="10"/>
  <c r="K4433" i="10"/>
  <c r="K4434" i="10"/>
  <c r="K4435" i="10"/>
  <c r="K4436" i="10"/>
  <c r="K4437" i="10"/>
  <c r="K4438" i="10"/>
  <c r="K4439" i="10"/>
  <c r="K4440" i="10"/>
  <c r="K4441" i="10"/>
  <c r="K4442" i="10"/>
  <c r="K4443" i="10"/>
  <c r="K4444" i="10"/>
  <c r="K4445" i="10"/>
  <c r="K4446" i="10"/>
  <c r="K4447" i="10"/>
  <c r="K4448" i="10"/>
  <c r="K4449" i="10"/>
  <c r="K4450" i="10"/>
  <c r="K4451" i="10"/>
  <c r="K4452" i="10"/>
  <c r="K4453" i="10"/>
  <c r="K4454" i="10"/>
  <c r="K4455" i="10"/>
  <c r="K4456" i="10"/>
  <c r="K4457" i="10"/>
  <c r="K4458" i="10"/>
  <c r="K4459" i="10"/>
  <c r="K4460" i="10"/>
  <c r="K4461" i="10"/>
  <c r="K4462" i="10"/>
  <c r="K4463" i="10"/>
  <c r="K4464" i="10"/>
  <c r="K4465" i="10"/>
  <c r="K4466" i="10"/>
  <c r="K4467" i="10"/>
  <c r="K4468" i="10"/>
  <c r="K4469" i="10"/>
  <c r="K4470" i="10"/>
  <c r="K4471" i="10"/>
  <c r="K4472" i="10"/>
  <c r="K4473" i="10"/>
  <c r="K4474" i="10"/>
  <c r="K4475" i="10"/>
  <c r="K4476" i="10"/>
  <c r="K4477" i="10"/>
  <c r="K4478" i="10"/>
  <c r="K4479" i="10"/>
  <c r="K4480" i="10"/>
  <c r="K4481" i="10"/>
  <c r="K4482" i="10"/>
  <c r="K4483" i="10"/>
  <c r="K4484" i="10"/>
  <c r="K4485" i="10"/>
  <c r="K4486" i="10"/>
  <c r="K4487" i="10"/>
  <c r="K4488" i="10"/>
  <c r="K4489" i="10"/>
  <c r="K4490" i="10"/>
  <c r="K4491" i="10"/>
  <c r="K4492" i="10"/>
  <c r="K4493" i="10"/>
  <c r="K4494" i="10"/>
  <c r="K4495" i="10"/>
  <c r="K4496" i="10"/>
  <c r="K4497" i="10"/>
  <c r="K4498" i="10"/>
  <c r="K4499" i="10"/>
  <c r="K4500" i="10"/>
  <c r="K4501" i="10"/>
  <c r="K4502" i="10"/>
  <c r="K4503" i="10"/>
  <c r="K4504" i="10"/>
  <c r="K4505" i="10"/>
  <c r="K4506" i="10"/>
  <c r="K4507" i="10"/>
  <c r="K4508" i="10"/>
  <c r="K4509" i="10"/>
  <c r="K4510" i="10"/>
  <c r="K4511" i="10"/>
  <c r="K4512" i="10"/>
  <c r="K4513" i="10"/>
  <c r="K4514" i="10"/>
  <c r="K4515" i="10"/>
  <c r="K4516" i="10"/>
  <c r="K4517" i="10"/>
  <c r="K4518" i="10"/>
  <c r="K4519" i="10"/>
  <c r="K4520" i="10"/>
  <c r="K4521" i="10"/>
  <c r="K4522" i="10"/>
  <c r="K4523" i="10"/>
  <c r="K4524" i="10"/>
  <c r="K4525" i="10"/>
  <c r="K4526" i="10"/>
  <c r="K4527" i="10"/>
  <c r="K4528" i="10"/>
  <c r="K4529" i="10"/>
  <c r="K4530" i="10"/>
  <c r="K4531" i="10"/>
  <c r="K4532" i="10"/>
  <c r="K4533" i="10"/>
  <c r="K4534" i="10"/>
  <c r="K4535" i="10"/>
  <c r="K4536" i="10"/>
  <c r="K4537" i="10"/>
  <c r="K4538" i="10"/>
  <c r="K4539" i="10"/>
  <c r="K4540" i="10"/>
  <c r="K4541" i="10"/>
  <c r="K4542" i="10"/>
  <c r="K4543" i="10"/>
  <c r="K4544" i="10"/>
  <c r="K4545" i="10"/>
  <c r="K4546" i="10"/>
  <c r="K4547" i="10"/>
  <c r="K4548" i="10"/>
  <c r="K4549" i="10"/>
  <c r="K4550" i="10"/>
  <c r="K4551" i="10"/>
  <c r="K4552" i="10"/>
  <c r="K4553" i="10"/>
  <c r="K4554" i="10"/>
  <c r="K4555" i="10"/>
  <c r="K4556" i="10"/>
  <c r="K4557" i="10"/>
  <c r="K4558" i="10"/>
  <c r="K4559" i="10"/>
  <c r="K4560" i="10"/>
  <c r="K4561" i="10"/>
  <c r="K4562" i="10"/>
  <c r="K4563" i="10"/>
  <c r="K4564" i="10"/>
  <c r="K4565" i="10"/>
  <c r="K4566" i="10"/>
  <c r="K4567" i="10"/>
  <c r="K4568" i="10"/>
  <c r="K4569" i="10"/>
  <c r="K4570" i="10"/>
  <c r="K4571" i="10"/>
  <c r="K4572" i="10"/>
  <c r="K4573" i="10"/>
  <c r="K4574" i="10"/>
  <c r="K4575" i="10"/>
  <c r="K4576" i="10"/>
  <c r="K4577" i="10"/>
  <c r="K4578" i="10"/>
  <c r="K4579" i="10"/>
  <c r="K4580" i="10"/>
  <c r="K4581" i="10"/>
  <c r="K4582" i="10"/>
  <c r="K4583" i="10"/>
  <c r="K4584" i="10"/>
  <c r="K4585" i="10"/>
  <c r="K4586" i="10"/>
  <c r="K4587" i="10"/>
  <c r="K4588" i="10"/>
  <c r="K4589" i="10"/>
  <c r="K4590" i="10"/>
  <c r="K4591" i="10"/>
  <c r="K4592" i="10"/>
  <c r="K4593" i="10"/>
  <c r="K4594" i="10"/>
  <c r="K4595" i="10"/>
  <c r="K4596" i="10"/>
  <c r="K4597" i="10"/>
  <c r="K4598" i="10"/>
  <c r="K4599" i="10"/>
  <c r="K4600" i="10"/>
  <c r="K4601" i="10"/>
  <c r="K4602" i="10"/>
  <c r="K4603" i="10"/>
  <c r="K4604" i="10"/>
  <c r="K4605" i="10"/>
  <c r="K4606" i="10"/>
  <c r="K4607" i="10"/>
  <c r="K4608" i="10"/>
  <c r="K4609" i="10"/>
  <c r="K4610" i="10"/>
  <c r="K4611" i="10"/>
  <c r="K4612" i="10"/>
  <c r="K4613" i="10"/>
  <c r="K4614" i="10"/>
  <c r="K4615" i="10"/>
  <c r="K4616" i="10"/>
  <c r="K4617" i="10"/>
  <c r="K4618" i="10"/>
  <c r="K4619" i="10"/>
  <c r="K4620" i="10"/>
  <c r="K4621" i="10"/>
  <c r="K4622" i="10"/>
  <c r="K4623" i="10"/>
  <c r="K4624" i="10"/>
  <c r="K4625" i="10"/>
  <c r="K4626" i="10"/>
  <c r="K4627" i="10"/>
  <c r="K4628" i="10"/>
  <c r="K4629" i="10"/>
  <c r="K4630" i="10"/>
  <c r="K4631" i="10"/>
  <c r="K4632" i="10"/>
  <c r="K4633" i="10"/>
  <c r="K4634" i="10"/>
  <c r="K4635" i="10"/>
  <c r="K4636" i="10"/>
  <c r="K4637" i="10"/>
  <c r="K4638" i="10"/>
  <c r="K4639" i="10"/>
  <c r="K4640" i="10"/>
  <c r="K4641" i="10"/>
  <c r="K4642" i="10"/>
  <c r="K4643" i="10"/>
  <c r="K4644" i="10"/>
  <c r="K4645" i="10"/>
  <c r="K4646" i="10"/>
  <c r="K4647" i="10"/>
  <c r="K4648" i="10"/>
  <c r="K4649" i="10"/>
  <c r="K4650" i="10"/>
  <c r="K4651" i="10"/>
  <c r="K4652" i="10"/>
  <c r="K4653" i="10"/>
  <c r="K4654" i="10"/>
  <c r="K4655" i="10"/>
  <c r="K4656" i="10"/>
  <c r="K4657" i="10"/>
  <c r="K4658" i="10"/>
  <c r="K4659" i="10"/>
  <c r="K4660" i="10"/>
  <c r="K4661" i="10"/>
  <c r="K4662" i="10"/>
  <c r="K4663" i="10"/>
  <c r="K4664" i="10"/>
  <c r="K4665" i="10"/>
  <c r="K4666" i="10"/>
  <c r="K4667" i="10"/>
  <c r="K4668" i="10"/>
  <c r="K4669" i="10"/>
  <c r="K4670" i="10"/>
  <c r="K4671" i="10"/>
  <c r="K4672" i="10"/>
  <c r="K4673" i="10"/>
  <c r="K4674" i="10"/>
  <c r="K4675" i="10"/>
  <c r="K4676" i="10"/>
  <c r="K4677" i="10"/>
  <c r="K4678" i="10"/>
  <c r="K4679" i="10"/>
  <c r="K4680" i="10"/>
  <c r="K4681" i="10"/>
  <c r="K4682" i="10"/>
  <c r="K4683" i="10"/>
  <c r="K4684" i="10"/>
  <c r="K4685" i="10"/>
  <c r="K4686" i="10"/>
  <c r="K4687" i="10"/>
  <c r="K4688" i="10"/>
  <c r="K4689" i="10"/>
  <c r="K4690" i="10"/>
  <c r="K4691" i="10"/>
  <c r="K4692" i="10"/>
  <c r="K4693" i="10"/>
  <c r="K4694" i="10"/>
  <c r="K4695" i="10"/>
  <c r="K4696" i="10"/>
  <c r="K4697" i="10"/>
  <c r="K4698" i="10"/>
  <c r="K4699" i="10"/>
  <c r="K4700" i="10"/>
  <c r="K4701" i="10"/>
  <c r="K4702" i="10"/>
  <c r="K4703" i="10"/>
  <c r="K4704" i="10"/>
  <c r="K4705" i="10"/>
  <c r="K4706" i="10"/>
  <c r="K4707" i="10"/>
  <c r="K4708" i="10"/>
  <c r="K4709" i="10"/>
  <c r="K4710" i="10"/>
  <c r="K4711" i="10"/>
  <c r="K4712" i="10"/>
  <c r="K4713" i="10"/>
  <c r="K4714" i="10"/>
  <c r="K4715" i="10"/>
  <c r="K4716" i="10"/>
  <c r="K4717" i="10"/>
  <c r="K4718" i="10"/>
  <c r="K4719" i="10"/>
  <c r="K4720" i="10"/>
  <c r="K4721" i="10"/>
  <c r="K4722" i="10"/>
  <c r="K4723" i="10"/>
  <c r="K4724" i="10"/>
  <c r="K4725" i="10"/>
  <c r="K4726" i="10"/>
  <c r="K4727" i="10"/>
  <c r="K4728" i="10"/>
  <c r="K4729" i="10"/>
  <c r="K4730" i="10"/>
  <c r="K4731" i="10"/>
  <c r="K4732" i="10"/>
  <c r="K4733" i="10"/>
  <c r="K4734" i="10"/>
  <c r="K4735" i="10"/>
  <c r="K4736" i="10"/>
  <c r="K4737" i="10"/>
  <c r="K4738" i="10"/>
  <c r="K4739" i="10"/>
  <c r="K4740" i="10"/>
  <c r="K4741" i="10"/>
  <c r="K4742" i="10"/>
  <c r="K4743" i="10"/>
  <c r="K4744" i="10"/>
  <c r="K4745" i="10"/>
  <c r="K4746" i="10"/>
  <c r="K4747" i="10"/>
  <c r="K4748" i="10"/>
  <c r="K4749" i="10"/>
  <c r="K4750" i="10"/>
  <c r="K4751" i="10"/>
  <c r="K4752" i="10"/>
  <c r="K4753" i="10"/>
  <c r="K4754" i="10"/>
  <c r="K4755" i="10"/>
  <c r="K4756" i="10"/>
  <c r="K4757" i="10"/>
  <c r="K4758" i="10"/>
  <c r="K4759" i="10"/>
  <c r="K4760" i="10"/>
  <c r="K4761" i="10"/>
  <c r="K4762" i="10"/>
  <c r="K4763" i="10"/>
  <c r="K4764" i="10"/>
  <c r="K4765" i="10"/>
  <c r="K4766" i="10"/>
  <c r="K4767" i="10"/>
  <c r="K4768" i="10"/>
  <c r="K4769" i="10"/>
  <c r="K4770" i="10"/>
  <c r="K4771" i="10"/>
  <c r="K4772" i="10"/>
  <c r="K4773" i="10"/>
  <c r="K4774" i="10"/>
  <c r="K4775" i="10"/>
  <c r="K4776" i="10"/>
  <c r="K4777" i="10"/>
  <c r="K4778" i="10"/>
  <c r="K4779" i="10"/>
  <c r="K4780" i="10"/>
  <c r="K4781" i="10"/>
  <c r="K4782" i="10"/>
  <c r="K4783" i="10"/>
  <c r="K4784" i="10"/>
  <c r="K4785" i="10"/>
  <c r="K4786" i="10"/>
  <c r="K4787" i="10"/>
  <c r="K4788" i="10"/>
  <c r="K4789" i="10"/>
  <c r="K4790" i="10"/>
  <c r="K4791" i="10"/>
  <c r="K4792" i="10"/>
  <c r="K4793" i="10"/>
  <c r="K4794" i="10"/>
  <c r="K4795" i="10"/>
  <c r="K4796" i="10"/>
  <c r="K4797" i="10"/>
  <c r="K4798" i="10"/>
  <c r="K4799" i="10"/>
  <c r="K4800" i="10"/>
  <c r="K4801" i="10"/>
  <c r="K4802" i="10"/>
  <c r="K4803" i="10"/>
  <c r="K4804" i="10"/>
  <c r="K4805" i="10"/>
  <c r="K4806" i="10"/>
  <c r="K4807" i="10"/>
  <c r="K4808" i="10"/>
  <c r="K4809" i="10"/>
  <c r="K4810" i="10"/>
  <c r="K4811" i="10"/>
  <c r="K4812" i="10"/>
  <c r="K4813" i="10"/>
  <c r="K4814" i="10"/>
  <c r="K4815" i="10"/>
  <c r="K4816" i="10"/>
  <c r="K4817" i="10"/>
  <c r="K4818" i="10"/>
  <c r="K4819" i="10"/>
  <c r="K4820" i="10"/>
  <c r="K4821" i="10"/>
  <c r="K4822" i="10"/>
  <c r="K4823" i="10"/>
  <c r="K4824" i="10"/>
  <c r="K4825" i="10"/>
  <c r="K4826" i="10"/>
  <c r="K4827" i="10"/>
  <c r="K4828" i="10"/>
  <c r="K4829" i="10"/>
  <c r="K4830" i="10"/>
  <c r="K4831" i="10"/>
  <c r="K4832" i="10"/>
  <c r="K4833" i="10"/>
  <c r="K4834" i="10"/>
  <c r="K4835" i="10"/>
  <c r="K4836" i="10"/>
  <c r="K4837" i="10"/>
  <c r="K4838" i="10"/>
  <c r="K4839" i="10"/>
  <c r="K4840" i="10"/>
  <c r="K4841" i="10"/>
  <c r="K4842" i="10"/>
  <c r="K4843" i="10"/>
  <c r="K4844" i="10"/>
  <c r="K4845" i="10"/>
  <c r="K4846" i="10"/>
  <c r="K4847" i="10"/>
  <c r="K4848" i="10"/>
  <c r="K4849" i="10"/>
  <c r="K4850" i="10"/>
  <c r="K4851" i="10"/>
  <c r="K4852" i="10"/>
  <c r="K4853" i="10"/>
  <c r="K4854" i="10"/>
  <c r="K4855" i="10"/>
  <c r="K4856" i="10"/>
  <c r="K4857" i="10"/>
  <c r="K4858" i="10"/>
  <c r="K4859" i="10"/>
  <c r="K4860" i="10"/>
  <c r="K4861" i="10"/>
  <c r="K4862" i="10"/>
  <c r="K4863" i="10"/>
  <c r="K4864" i="10"/>
  <c r="K4865" i="10"/>
  <c r="K4866" i="10"/>
  <c r="K4867" i="10"/>
  <c r="K4868" i="10"/>
  <c r="K4869" i="10"/>
  <c r="K4870" i="10"/>
  <c r="K4871" i="10"/>
  <c r="K4872" i="10"/>
  <c r="K4873" i="10"/>
  <c r="K4874" i="10"/>
  <c r="K4875" i="10"/>
  <c r="K4876" i="10"/>
  <c r="K4877" i="10"/>
  <c r="K4878" i="10"/>
  <c r="K4879" i="10"/>
  <c r="K4880" i="10"/>
  <c r="K4881" i="10"/>
  <c r="K4882" i="10"/>
  <c r="K4883" i="10"/>
  <c r="K4884" i="10"/>
  <c r="K4885" i="10"/>
  <c r="K4886" i="10"/>
  <c r="K4887" i="10"/>
  <c r="K4888" i="10"/>
  <c r="K4889" i="10"/>
  <c r="K4890" i="10"/>
  <c r="K4891" i="10"/>
  <c r="K4892" i="10"/>
  <c r="K4893" i="10"/>
  <c r="K4894" i="10"/>
  <c r="K4895" i="10"/>
  <c r="K4896" i="10"/>
  <c r="K4897" i="10"/>
  <c r="K4898" i="10"/>
  <c r="K4899" i="10"/>
  <c r="K4900" i="10"/>
  <c r="K4901" i="10"/>
  <c r="K4902" i="10"/>
  <c r="K4903" i="10"/>
  <c r="K4904" i="10"/>
  <c r="K4905" i="10"/>
  <c r="K4906" i="10"/>
  <c r="K4907" i="10"/>
  <c r="K4908" i="10"/>
  <c r="K4909" i="10"/>
  <c r="K4910" i="10"/>
  <c r="K4911" i="10"/>
  <c r="K4912" i="10"/>
  <c r="K4913" i="10"/>
  <c r="K4914" i="10"/>
  <c r="K4915" i="10"/>
  <c r="K4916" i="10"/>
  <c r="K4917" i="10"/>
  <c r="K4918" i="10"/>
  <c r="K4919" i="10"/>
  <c r="K4920" i="10"/>
  <c r="K4921" i="10"/>
  <c r="K4922" i="10"/>
  <c r="K4923" i="10"/>
  <c r="K4924" i="10"/>
  <c r="K4925" i="10"/>
  <c r="K4926" i="10"/>
  <c r="K4927" i="10"/>
  <c r="K4928" i="10"/>
  <c r="K4929" i="10"/>
  <c r="K4930" i="10"/>
  <c r="K4931" i="10"/>
  <c r="K4932" i="10"/>
  <c r="K4933" i="10"/>
  <c r="K4934" i="10"/>
  <c r="K4935" i="10"/>
  <c r="K4936" i="10"/>
  <c r="K4937" i="10"/>
  <c r="K4938" i="10"/>
  <c r="K4939" i="10"/>
  <c r="K4940" i="10"/>
  <c r="K4941" i="10"/>
  <c r="K4942" i="10"/>
  <c r="K4943" i="10"/>
  <c r="K4944" i="10"/>
  <c r="K4945" i="10"/>
  <c r="K4946" i="10"/>
  <c r="K4947" i="10"/>
  <c r="K4948" i="10"/>
  <c r="K4949" i="10"/>
  <c r="K4950" i="10"/>
  <c r="K4951" i="10"/>
  <c r="K4952" i="10"/>
  <c r="K4953" i="10"/>
  <c r="K4954" i="10"/>
  <c r="K4955" i="10"/>
  <c r="K4956" i="10"/>
  <c r="K4957" i="10"/>
  <c r="K4958" i="10"/>
  <c r="K4959" i="10"/>
  <c r="K4960" i="10"/>
  <c r="K4961" i="10"/>
  <c r="K4962" i="10"/>
  <c r="K4963" i="10"/>
  <c r="K4964" i="10"/>
  <c r="K4965" i="10"/>
  <c r="K4966" i="10"/>
  <c r="K4967" i="10"/>
  <c r="K4968" i="10"/>
  <c r="K4969" i="10"/>
  <c r="K4970" i="10"/>
  <c r="K4971" i="10"/>
  <c r="K4972" i="10"/>
  <c r="K4973" i="10"/>
  <c r="K4974" i="10"/>
  <c r="K4975" i="10"/>
  <c r="K4976" i="10"/>
  <c r="K4977" i="10"/>
  <c r="K4978" i="10"/>
  <c r="K4979" i="10"/>
  <c r="K4980" i="10"/>
  <c r="K4981" i="10"/>
  <c r="K4982" i="10"/>
  <c r="K4983" i="10"/>
  <c r="K4984" i="10"/>
  <c r="K4985" i="10"/>
  <c r="K4986" i="10"/>
  <c r="K4987" i="10"/>
  <c r="K4988" i="10"/>
  <c r="K4989" i="10"/>
  <c r="K4990" i="10"/>
  <c r="K4991" i="10"/>
  <c r="K4992" i="10"/>
  <c r="K4993" i="10"/>
  <c r="K4994" i="10"/>
  <c r="K4995" i="10"/>
  <c r="K4996" i="10"/>
  <c r="K4997" i="10"/>
  <c r="K4998" i="10"/>
  <c r="K4999" i="10"/>
  <c r="K5000" i="10"/>
  <c r="K5001" i="10"/>
  <c r="K5002" i="10"/>
  <c r="K5003" i="10"/>
  <c r="K5004" i="10"/>
  <c r="K5005" i="10"/>
  <c r="K5006" i="10"/>
  <c r="K5007" i="10"/>
  <c r="K5008" i="10"/>
  <c r="K5009" i="10"/>
  <c r="K5010" i="10"/>
  <c r="K5011" i="10"/>
  <c r="K5012" i="10"/>
  <c r="K5013" i="10"/>
  <c r="K5014" i="10"/>
  <c r="K5015" i="10"/>
  <c r="K5016" i="10"/>
  <c r="K5017" i="10"/>
  <c r="K5018" i="10"/>
  <c r="K5019" i="10"/>
  <c r="K5020" i="10"/>
  <c r="K5021" i="10"/>
  <c r="K5022" i="10"/>
  <c r="K5023" i="10"/>
  <c r="K5024" i="10"/>
  <c r="K5025" i="10"/>
  <c r="K5026" i="10"/>
  <c r="K5027" i="10"/>
  <c r="K5028" i="10"/>
  <c r="K5029" i="10"/>
  <c r="K5030" i="10"/>
  <c r="K5031" i="10"/>
  <c r="K5032" i="10"/>
  <c r="K5033" i="10"/>
  <c r="K5034" i="10"/>
  <c r="K5035" i="10"/>
  <c r="K5036" i="10"/>
  <c r="K5037" i="10"/>
  <c r="K5038" i="10"/>
  <c r="K5039" i="10"/>
  <c r="K5040" i="10"/>
  <c r="K5041" i="10"/>
  <c r="K5042" i="10"/>
  <c r="K5043" i="10"/>
  <c r="K5044" i="10"/>
  <c r="K5045" i="10"/>
  <c r="K5046" i="10"/>
  <c r="K5047" i="10"/>
  <c r="K5048" i="10"/>
  <c r="K5049" i="10"/>
  <c r="K5050" i="10"/>
  <c r="K5051" i="10"/>
  <c r="K5052" i="10"/>
  <c r="K5053" i="10"/>
  <c r="K5054" i="10"/>
  <c r="K5055" i="10"/>
  <c r="K5056" i="10"/>
  <c r="K5057" i="10"/>
  <c r="K5058" i="10"/>
  <c r="K5059" i="10"/>
  <c r="K5060" i="10"/>
  <c r="K5061" i="10"/>
  <c r="K5062" i="10"/>
  <c r="K5063" i="10"/>
  <c r="K5064" i="10"/>
  <c r="K5065" i="10"/>
  <c r="K5066" i="10"/>
  <c r="K5067" i="10"/>
  <c r="K5068" i="10"/>
  <c r="K5069" i="10"/>
  <c r="K5070" i="10"/>
  <c r="K5071" i="10"/>
  <c r="K5072" i="10"/>
  <c r="K5073" i="10"/>
  <c r="K5074" i="10"/>
  <c r="K5075" i="10"/>
  <c r="K5076" i="10"/>
  <c r="K5077" i="10"/>
  <c r="K5078" i="10"/>
  <c r="K5079" i="10"/>
  <c r="K5080" i="10"/>
  <c r="K5081" i="10"/>
  <c r="K5082" i="10"/>
  <c r="K5083" i="10"/>
  <c r="K5084" i="10"/>
  <c r="K5085" i="10"/>
  <c r="K5086" i="10"/>
  <c r="K5087" i="10"/>
  <c r="K5088" i="10"/>
  <c r="K5089" i="10"/>
  <c r="K5090" i="10"/>
  <c r="K5091" i="10"/>
  <c r="K5092" i="10"/>
  <c r="K5093" i="10"/>
  <c r="K5094" i="10"/>
  <c r="K5095" i="10"/>
  <c r="K5096" i="10"/>
  <c r="K5097" i="10"/>
  <c r="K5098" i="10"/>
  <c r="K5099" i="10"/>
  <c r="K5100" i="10"/>
  <c r="K5101" i="10"/>
  <c r="K5102" i="10"/>
  <c r="K5103" i="10"/>
  <c r="K5104" i="10"/>
  <c r="K5105" i="10"/>
  <c r="K5106" i="10"/>
  <c r="K5107" i="10"/>
  <c r="K5108" i="10"/>
  <c r="K5109" i="10"/>
  <c r="K5110" i="10"/>
  <c r="K5111" i="10"/>
  <c r="K5112" i="10"/>
  <c r="K5113" i="10"/>
  <c r="K5114" i="10"/>
  <c r="K5115" i="10"/>
  <c r="K5116" i="10"/>
  <c r="K5117" i="10"/>
  <c r="K5118" i="10"/>
  <c r="K5119" i="10"/>
  <c r="K5120" i="10"/>
  <c r="K5121" i="10"/>
  <c r="K5122" i="10"/>
  <c r="K5123" i="10"/>
  <c r="K5124" i="10"/>
  <c r="K5125" i="10"/>
  <c r="K5126" i="10"/>
  <c r="K5127" i="10"/>
  <c r="K5128" i="10"/>
  <c r="K5129" i="10"/>
  <c r="K5130" i="10"/>
  <c r="K5131" i="10"/>
  <c r="K5132" i="10"/>
  <c r="K5133" i="10"/>
  <c r="K5134" i="10"/>
  <c r="K5135" i="10"/>
  <c r="K5136" i="10"/>
  <c r="K5137" i="10"/>
  <c r="K5138" i="10"/>
  <c r="K5139" i="10"/>
  <c r="K5140" i="10"/>
  <c r="K5141" i="10"/>
  <c r="K5142" i="10"/>
  <c r="K5143" i="10"/>
  <c r="K5144" i="10"/>
  <c r="K5145" i="10"/>
  <c r="K5146" i="10"/>
  <c r="K5147" i="10"/>
  <c r="K5148" i="10"/>
  <c r="K5149" i="10"/>
  <c r="K5150" i="10"/>
  <c r="K5151" i="10"/>
  <c r="K5152" i="10"/>
  <c r="K5153" i="10"/>
  <c r="K5154" i="10"/>
  <c r="K5155" i="10"/>
  <c r="K5156" i="10"/>
  <c r="K5157" i="10"/>
  <c r="K5158" i="10"/>
  <c r="K5159" i="10"/>
  <c r="K5160" i="10"/>
  <c r="K5161" i="10"/>
  <c r="K5162" i="10"/>
  <c r="K5163" i="10"/>
  <c r="K5164" i="10"/>
  <c r="K5165" i="10"/>
  <c r="K5166" i="10"/>
  <c r="K5167" i="10"/>
  <c r="K5168" i="10"/>
  <c r="K5169" i="10"/>
  <c r="K5170" i="10"/>
  <c r="K5171" i="10"/>
  <c r="K5172" i="10"/>
  <c r="K5173" i="10"/>
  <c r="K5174" i="10"/>
  <c r="K5175" i="10"/>
  <c r="K5176" i="10"/>
  <c r="K5177" i="10"/>
  <c r="K5178" i="10"/>
  <c r="K5179" i="10"/>
  <c r="K5180" i="10"/>
  <c r="K5181" i="10"/>
  <c r="K5182" i="10"/>
  <c r="K5183" i="10"/>
  <c r="K5184" i="10"/>
  <c r="K5185" i="10"/>
  <c r="K5186" i="10"/>
  <c r="K5187" i="10"/>
  <c r="K5188" i="10"/>
  <c r="K5189" i="10"/>
  <c r="K5190" i="10"/>
  <c r="K5191" i="10"/>
  <c r="K5192" i="10"/>
  <c r="K5193" i="10"/>
  <c r="K5194" i="10"/>
  <c r="K5195" i="10"/>
  <c r="K5196" i="10"/>
  <c r="K5197" i="10"/>
  <c r="K5198" i="10"/>
  <c r="K5199" i="10"/>
  <c r="K5200" i="10"/>
  <c r="K5201" i="10"/>
  <c r="K5202" i="10"/>
  <c r="K5203" i="10"/>
  <c r="K5204" i="10"/>
  <c r="K5205" i="10"/>
  <c r="K5206" i="10"/>
  <c r="K5207" i="10"/>
  <c r="K5208" i="10"/>
  <c r="K5209" i="10"/>
  <c r="K5210" i="10"/>
  <c r="K5211" i="10"/>
  <c r="K5212" i="10"/>
  <c r="K5213" i="10"/>
  <c r="K5214" i="10"/>
  <c r="K5215" i="10"/>
  <c r="K5216" i="10"/>
  <c r="K5217" i="10"/>
  <c r="K5218" i="10"/>
  <c r="K5219" i="10"/>
  <c r="K5220" i="10"/>
  <c r="K5221" i="10"/>
  <c r="K5222" i="10"/>
  <c r="K5223" i="10"/>
  <c r="K5224" i="10"/>
  <c r="K5225" i="10"/>
  <c r="K5226" i="10"/>
  <c r="K5227" i="10"/>
  <c r="K5228" i="10"/>
  <c r="K5229" i="10"/>
  <c r="K5230" i="10"/>
  <c r="K5231" i="10"/>
  <c r="K5232" i="10"/>
  <c r="K5233" i="10"/>
  <c r="K5234" i="10"/>
  <c r="K5235" i="10"/>
  <c r="K5236" i="10"/>
  <c r="K5237" i="10"/>
  <c r="K5238" i="10"/>
  <c r="K5239" i="10"/>
  <c r="K5240" i="10"/>
  <c r="K5241" i="10"/>
  <c r="K5242" i="10"/>
  <c r="K5243" i="10"/>
  <c r="K5244" i="10"/>
  <c r="K5245" i="10"/>
  <c r="K5246" i="10"/>
  <c r="K5247" i="10"/>
  <c r="K5248" i="10"/>
  <c r="K5249" i="10"/>
  <c r="K5250" i="10"/>
  <c r="K5251" i="10"/>
  <c r="K5252" i="10"/>
  <c r="K5253" i="10"/>
  <c r="K5254" i="10"/>
  <c r="K5255" i="10"/>
  <c r="K5256" i="10"/>
  <c r="K5257" i="10"/>
  <c r="K5258" i="10"/>
  <c r="K5259" i="10"/>
  <c r="K5260" i="10"/>
  <c r="K5261" i="10"/>
  <c r="K5262" i="10"/>
  <c r="K5263" i="10"/>
  <c r="K5264" i="10"/>
  <c r="K5265" i="10"/>
  <c r="K5266" i="10"/>
  <c r="K5267" i="10"/>
  <c r="K5268" i="10"/>
  <c r="K5269" i="10"/>
  <c r="K5270" i="10"/>
  <c r="K5271" i="10"/>
  <c r="K5272" i="10"/>
  <c r="K5273" i="10"/>
  <c r="K5274" i="10"/>
  <c r="K5275" i="10"/>
  <c r="K5276" i="10"/>
  <c r="K5277" i="10"/>
  <c r="K5278" i="10"/>
  <c r="K5279" i="10"/>
  <c r="K5280" i="10"/>
  <c r="K5281" i="10"/>
  <c r="K5282" i="10"/>
  <c r="K5283" i="10"/>
  <c r="K5284" i="10"/>
  <c r="K5285" i="10"/>
  <c r="K5286" i="10"/>
  <c r="K5287" i="10"/>
  <c r="K5288" i="10"/>
  <c r="K5289" i="10"/>
  <c r="K5290" i="10"/>
  <c r="K5291" i="10"/>
  <c r="K5292" i="10"/>
  <c r="K5293" i="10"/>
  <c r="K5294" i="10"/>
  <c r="K5295" i="10"/>
  <c r="K5296" i="10"/>
  <c r="K5297" i="10"/>
  <c r="K5298" i="10"/>
  <c r="K5299" i="10"/>
  <c r="K5300" i="10"/>
  <c r="K5301" i="10"/>
  <c r="K5302" i="10"/>
  <c r="K5303" i="10"/>
  <c r="K5304" i="10"/>
  <c r="K5305" i="10"/>
  <c r="K5306" i="10"/>
  <c r="K5307" i="10"/>
  <c r="K5308" i="10"/>
  <c r="K5309" i="10"/>
  <c r="K5310" i="10"/>
  <c r="K5311" i="10"/>
  <c r="K5312" i="10"/>
  <c r="K5313" i="10"/>
  <c r="K5314" i="10"/>
  <c r="K5315" i="10"/>
  <c r="K5316" i="10"/>
  <c r="K5317" i="10"/>
  <c r="K5318" i="10"/>
  <c r="K5319" i="10"/>
  <c r="K5320" i="10"/>
  <c r="K5321" i="10"/>
  <c r="K5322" i="10"/>
  <c r="K5323" i="10"/>
  <c r="K5324" i="10"/>
  <c r="K5325" i="10"/>
  <c r="K5326" i="10"/>
  <c r="K5327" i="10"/>
  <c r="K5328" i="10"/>
  <c r="K5329" i="10"/>
  <c r="K5330" i="10"/>
  <c r="K5331" i="10"/>
  <c r="K5332" i="10"/>
  <c r="K5333" i="10"/>
  <c r="K5334" i="10"/>
  <c r="K5335" i="10"/>
  <c r="K5336" i="10"/>
  <c r="K5337" i="10"/>
  <c r="K5338" i="10"/>
  <c r="K5339" i="10"/>
  <c r="K5340" i="10"/>
  <c r="K5341" i="10"/>
  <c r="K5342" i="10"/>
  <c r="K5343" i="10"/>
  <c r="K5344" i="10"/>
  <c r="K5345" i="10"/>
  <c r="K5346" i="10"/>
  <c r="K5347" i="10"/>
  <c r="K5348" i="10"/>
  <c r="K5349" i="10"/>
  <c r="K5350" i="10"/>
  <c r="K5351" i="10"/>
  <c r="K5352" i="10"/>
  <c r="K5353" i="10"/>
  <c r="K5354" i="10"/>
  <c r="K5355" i="10"/>
  <c r="K5356" i="10"/>
  <c r="K5357" i="10"/>
  <c r="K5358" i="10"/>
  <c r="K5359" i="10"/>
  <c r="K5360" i="10"/>
  <c r="K5361" i="10"/>
  <c r="K5362" i="10"/>
  <c r="K5363" i="10"/>
  <c r="K5364" i="10"/>
  <c r="K5365" i="10"/>
  <c r="K5366" i="10"/>
  <c r="K5367" i="10"/>
  <c r="K5368" i="10"/>
  <c r="K5369" i="10"/>
  <c r="K5370" i="10"/>
  <c r="K5371" i="10"/>
  <c r="K5372" i="10"/>
  <c r="K5373" i="10"/>
  <c r="K5374" i="10"/>
  <c r="K5375" i="10"/>
  <c r="K5376" i="10"/>
  <c r="K5377" i="10"/>
  <c r="K5378" i="10"/>
  <c r="K5379" i="10"/>
  <c r="K5380" i="10"/>
  <c r="K5381" i="10"/>
  <c r="K5382" i="10"/>
  <c r="K5383" i="10"/>
  <c r="K5384" i="10"/>
  <c r="K5385" i="10"/>
  <c r="K5386" i="10"/>
  <c r="K5387" i="10"/>
  <c r="K5388" i="10"/>
  <c r="K5389" i="10"/>
  <c r="K5390" i="10"/>
  <c r="K5391" i="10"/>
  <c r="K5392" i="10"/>
  <c r="K5393" i="10"/>
  <c r="K5394" i="10"/>
  <c r="K5395" i="10"/>
  <c r="K5396" i="10"/>
  <c r="K5397" i="10"/>
  <c r="K5398" i="10"/>
  <c r="K5399" i="10"/>
  <c r="K5400" i="10"/>
  <c r="K5401" i="10"/>
  <c r="K5402" i="10"/>
  <c r="K5403" i="10"/>
  <c r="K5404" i="10"/>
  <c r="K5405" i="10"/>
  <c r="K5406" i="10"/>
  <c r="K5407" i="10"/>
  <c r="K5408" i="10"/>
  <c r="K5409" i="10"/>
  <c r="K5410" i="10"/>
  <c r="K5411" i="10"/>
  <c r="K5412" i="10"/>
  <c r="K5413" i="10"/>
  <c r="K5414" i="10"/>
  <c r="K5415" i="10"/>
  <c r="K5416" i="10"/>
  <c r="K5417" i="10"/>
  <c r="K5418" i="10"/>
  <c r="K5419" i="10"/>
  <c r="K5420" i="10"/>
  <c r="K5421" i="10"/>
  <c r="K5422" i="10"/>
  <c r="K5423" i="10"/>
  <c r="K5424" i="10"/>
  <c r="K5425" i="10"/>
  <c r="K5426" i="10"/>
  <c r="K5427" i="10"/>
  <c r="K5428" i="10"/>
  <c r="K5429" i="10"/>
  <c r="K5430" i="10"/>
  <c r="K5431" i="10"/>
  <c r="K5432" i="10"/>
  <c r="K5433" i="10"/>
  <c r="K5434" i="10"/>
  <c r="K5435" i="10"/>
  <c r="K5436" i="10"/>
  <c r="K5437" i="10"/>
  <c r="K5438" i="10"/>
  <c r="K5439" i="10"/>
  <c r="K5440" i="10"/>
  <c r="K5441" i="10"/>
  <c r="K5442" i="10"/>
  <c r="K5443" i="10"/>
  <c r="K5444" i="10"/>
  <c r="K5445" i="10"/>
  <c r="K5446" i="10"/>
  <c r="K5447" i="10"/>
  <c r="K5448" i="10"/>
  <c r="K5449" i="10"/>
  <c r="K5450" i="10"/>
  <c r="K5451" i="10"/>
  <c r="K5452" i="10"/>
  <c r="K5453" i="10"/>
  <c r="K5454" i="10"/>
  <c r="K5455" i="10"/>
  <c r="K5456" i="10"/>
  <c r="K5457" i="10"/>
  <c r="K5458" i="10"/>
  <c r="K5459" i="10"/>
  <c r="K5460" i="10"/>
  <c r="K5461" i="10"/>
  <c r="K5462" i="10"/>
  <c r="K5463" i="10"/>
  <c r="K5464" i="10"/>
  <c r="K5465" i="10"/>
  <c r="K5466" i="10"/>
  <c r="K5467" i="10"/>
  <c r="K5468" i="10"/>
  <c r="K5469" i="10"/>
  <c r="K5470" i="10"/>
  <c r="K5471" i="10"/>
  <c r="K5472" i="10"/>
  <c r="K5473" i="10"/>
  <c r="K5474" i="10"/>
  <c r="K5475" i="10"/>
  <c r="K5476" i="10"/>
  <c r="K5477" i="10"/>
  <c r="K5478" i="10"/>
  <c r="K5479" i="10"/>
  <c r="K5480" i="10"/>
  <c r="K5481" i="10"/>
  <c r="K5482" i="10"/>
  <c r="K5483" i="10"/>
  <c r="K5484" i="10"/>
  <c r="K5485" i="10"/>
  <c r="K5486" i="10"/>
  <c r="K5487" i="10"/>
  <c r="K5488" i="10"/>
  <c r="K5489" i="10"/>
  <c r="K5490" i="10"/>
  <c r="K5491" i="10"/>
  <c r="K5492" i="10"/>
  <c r="K5493" i="10"/>
  <c r="K5494" i="10"/>
  <c r="K5495" i="10"/>
  <c r="K5496" i="10"/>
  <c r="K5497" i="10"/>
  <c r="K5498" i="10"/>
  <c r="K5499" i="10"/>
  <c r="K5500" i="10"/>
  <c r="K5501" i="10"/>
  <c r="K5502" i="10"/>
  <c r="K5503" i="10"/>
  <c r="K5504" i="10"/>
  <c r="K5505" i="10"/>
  <c r="K5506" i="10"/>
  <c r="K5507" i="10"/>
  <c r="K5508" i="10"/>
  <c r="K5509" i="10"/>
  <c r="K5510" i="10"/>
  <c r="K5511" i="10"/>
  <c r="K5512" i="10"/>
  <c r="K5513" i="10"/>
  <c r="K5514" i="10"/>
  <c r="K5515" i="10"/>
  <c r="K5516" i="10"/>
  <c r="K5517" i="10"/>
  <c r="K5518" i="10"/>
  <c r="K5519" i="10"/>
  <c r="K5520" i="10"/>
  <c r="K5521" i="10"/>
  <c r="K5522" i="10"/>
  <c r="K5523" i="10"/>
  <c r="K5524" i="10"/>
  <c r="K5525" i="10"/>
  <c r="K5526" i="10"/>
  <c r="K5527" i="10"/>
  <c r="K5528" i="10"/>
  <c r="K5529" i="10"/>
  <c r="K5530" i="10"/>
  <c r="K5531" i="10"/>
  <c r="K5532" i="10"/>
  <c r="K5533" i="10"/>
  <c r="K5534" i="10"/>
  <c r="K5535" i="10"/>
  <c r="K5536" i="10"/>
  <c r="K5537" i="10"/>
  <c r="K5538" i="10"/>
  <c r="K5539" i="10"/>
  <c r="K5540" i="10"/>
  <c r="K5541" i="10"/>
  <c r="K5542" i="10"/>
  <c r="K5543" i="10"/>
  <c r="K5544" i="10"/>
  <c r="K5545" i="10"/>
  <c r="K5546" i="10"/>
  <c r="K5547" i="10"/>
  <c r="K5548" i="10"/>
  <c r="K5549" i="10"/>
  <c r="K5550" i="10"/>
  <c r="K5551" i="10"/>
  <c r="K5552" i="10"/>
  <c r="K5553" i="10"/>
  <c r="K5554" i="10"/>
  <c r="K5555" i="10"/>
  <c r="K5556" i="10"/>
  <c r="K5557" i="10"/>
  <c r="K5558" i="10"/>
  <c r="K5559" i="10"/>
  <c r="K5560" i="10"/>
  <c r="K5561" i="10"/>
  <c r="K5562" i="10"/>
  <c r="K5563" i="10"/>
  <c r="K5564" i="10"/>
  <c r="K5565" i="10"/>
  <c r="K5566" i="10"/>
  <c r="K5567" i="10"/>
  <c r="K5568" i="10"/>
  <c r="K5569" i="10"/>
  <c r="K5570" i="10"/>
  <c r="K5571" i="10"/>
  <c r="K5572" i="10"/>
  <c r="K5573" i="10"/>
  <c r="K5574" i="10"/>
  <c r="K5575" i="10"/>
  <c r="K5576" i="10"/>
  <c r="K5577" i="10"/>
  <c r="K5578" i="10"/>
  <c r="K5579" i="10"/>
  <c r="K5580" i="10"/>
  <c r="K5581" i="10"/>
  <c r="K5582" i="10"/>
  <c r="K5583" i="10"/>
  <c r="K5584" i="10"/>
  <c r="K5585" i="10"/>
  <c r="K5586" i="10"/>
  <c r="K5587" i="10"/>
  <c r="K5588" i="10"/>
  <c r="K5589" i="10"/>
  <c r="K5590" i="10"/>
  <c r="K5591" i="10"/>
  <c r="K5592" i="10"/>
  <c r="K5593" i="10"/>
  <c r="K5594" i="10"/>
  <c r="K5595" i="10"/>
  <c r="K5596" i="10"/>
  <c r="K5597" i="10"/>
  <c r="K5598" i="10"/>
  <c r="K5599" i="10"/>
  <c r="K5600" i="10"/>
  <c r="K5601" i="10"/>
  <c r="K5602" i="10"/>
  <c r="K5603" i="10"/>
  <c r="K5604" i="10"/>
  <c r="K5605" i="10"/>
  <c r="K5606" i="10"/>
  <c r="K5607" i="10"/>
  <c r="K5608" i="10"/>
  <c r="K5609" i="10"/>
  <c r="K5610" i="10"/>
  <c r="K5611" i="10"/>
  <c r="K5612" i="10"/>
  <c r="K5613" i="10"/>
  <c r="K5614" i="10"/>
  <c r="K5615" i="10"/>
  <c r="K5616" i="10"/>
  <c r="K5617" i="10"/>
  <c r="K5618" i="10"/>
  <c r="K5619" i="10"/>
  <c r="K5620" i="10"/>
  <c r="K5621" i="10"/>
  <c r="K5622" i="10"/>
  <c r="K5623" i="10"/>
  <c r="K5624" i="10"/>
  <c r="K5625" i="10"/>
  <c r="K5626" i="10"/>
  <c r="K5627" i="10"/>
  <c r="K5628" i="10"/>
  <c r="K5629" i="10"/>
  <c r="K5630" i="10"/>
  <c r="K5631" i="10"/>
  <c r="K5632" i="10"/>
  <c r="K5633" i="10"/>
  <c r="K5634" i="10"/>
  <c r="K5635" i="10"/>
  <c r="K5636" i="10"/>
  <c r="K5637" i="10"/>
  <c r="K5638" i="10"/>
  <c r="K5639" i="10"/>
  <c r="K5640" i="10"/>
  <c r="K5641" i="10"/>
  <c r="K5642" i="10"/>
  <c r="K5643" i="10"/>
  <c r="K5644" i="10"/>
  <c r="K5645" i="10"/>
  <c r="K5646" i="10"/>
  <c r="K5647" i="10"/>
  <c r="K5648" i="10"/>
  <c r="K5649" i="10"/>
  <c r="K5650" i="10"/>
  <c r="K5651" i="10"/>
  <c r="K5652" i="10"/>
  <c r="K5653" i="10"/>
  <c r="K5654" i="10"/>
  <c r="K5655" i="10"/>
  <c r="K5656" i="10"/>
  <c r="K5657" i="10"/>
  <c r="K5658" i="10"/>
  <c r="K5659" i="10"/>
  <c r="K5660" i="10"/>
  <c r="K5661" i="10"/>
  <c r="K5662" i="10"/>
  <c r="K5663" i="10"/>
  <c r="K5664" i="10"/>
  <c r="K5665" i="10"/>
  <c r="K5666" i="10"/>
  <c r="K5667" i="10"/>
  <c r="K5668" i="10"/>
  <c r="K5669" i="10"/>
  <c r="K5670" i="10"/>
  <c r="K5671" i="10"/>
  <c r="K5672" i="10"/>
  <c r="K5673" i="10"/>
  <c r="K5674" i="10"/>
  <c r="K5675" i="10"/>
  <c r="K5676" i="10"/>
  <c r="K5677" i="10"/>
  <c r="K5678" i="10"/>
  <c r="K5679" i="10"/>
  <c r="K5680" i="10"/>
  <c r="K5681" i="10"/>
  <c r="K5682" i="10"/>
  <c r="K5683" i="10"/>
  <c r="K5684" i="10"/>
  <c r="K5685" i="10"/>
  <c r="K5686" i="10"/>
  <c r="K5687" i="10"/>
  <c r="K5688" i="10"/>
  <c r="K5689" i="10"/>
  <c r="K5690" i="10"/>
  <c r="K5691" i="10"/>
  <c r="K5692" i="10"/>
  <c r="K5693" i="10"/>
  <c r="K5694" i="10"/>
  <c r="K5695" i="10"/>
  <c r="K5696" i="10"/>
  <c r="K5697" i="10"/>
  <c r="K5698" i="10"/>
  <c r="K5699" i="10"/>
  <c r="K5700" i="10"/>
  <c r="K5701" i="10"/>
  <c r="K5702" i="10"/>
  <c r="K5703" i="10"/>
  <c r="K5704" i="10"/>
  <c r="K5705" i="10"/>
  <c r="K5706" i="10"/>
  <c r="K5707" i="10"/>
  <c r="K5708" i="10"/>
  <c r="K5709" i="10"/>
  <c r="K5710" i="10"/>
  <c r="K5711" i="10"/>
  <c r="K5712" i="10"/>
  <c r="K5713" i="10"/>
  <c r="K5714" i="10"/>
  <c r="K5715" i="10"/>
  <c r="K5716" i="10"/>
  <c r="K5717" i="10"/>
  <c r="K5718" i="10"/>
  <c r="K5719" i="10"/>
  <c r="K5720" i="10"/>
  <c r="K5721" i="10"/>
  <c r="K5722" i="10"/>
  <c r="K5723" i="10"/>
  <c r="K5724" i="10"/>
  <c r="K5725" i="10"/>
  <c r="K5726" i="10"/>
  <c r="K5727" i="10"/>
  <c r="K5728" i="10"/>
  <c r="K5729" i="10"/>
  <c r="K5730" i="10"/>
  <c r="K5731" i="10"/>
  <c r="K5732" i="10"/>
  <c r="K5733" i="10"/>
  <c r="K5734" i="10"/>
  <c r="K5735" i="10"/>
  <c r="K5736" i="10"/>
  <c r="K5737" i="10"/>
  <c r="K5738" i="10"/>
  <c r="K5739" i="10"/>
  <c r="K5740" i="10"/>
  <c r="K5741" i="10"/>
  <c r="K5742" i="10"/>
  <c r="K5743" i="10"/>
  <c r="K5744" i="10"/>
  <c r="K5745" i="10"/>
  <c r="K5746" i="10"/>
  <c r="K5747" i="10"/>
  <c r="K5748" i="10"/>
  <c r="K5749" i="10"/>
  <c r="K5750" i="10"/>
  <c r="K5751" i="10"/>
  <c r="K5752" i="10"/>
  <c r="K5753" i="10"/>
  <c r="K5754" i="10"/>
  <c r="K5755" i="10"/>
  <c r="K5756" i="10"/>
  <c r="K5757" i="10"/>
  <c r="K5758" i="10"/>
  <c r="K5759" i="10"/>
  <c r="K5760" i="10"/>
  <c r="K5761" i="10"/>
  <c r="K5762" i="10"/>
  <c r="K5763" i="10"/>
  <c r="K5764" i="10"/>
  <c r="K5765" i="10"/>
  <c r="K5766" i="10"/>
  <c r="K5767" i="10"/>
  <c r="K5768" i="10"/>
  <c r="K5769" i="10"/>
  <c r="K5770" i="10"/>
  <c r="K5771" i="10"/>
  <c r="K5772" i="10"/>
  <c r="K5773" i="10"/>
  <c r="K5774" i="10"/>
  <c r="K5775" i="10"/>
  <c r="K5776" i="10"/>
  <c r="K5777" i="10"/>
  <c r="K5778" i="10"/>
  <c r="K5779" i="10"/>
  <c r="K5780" i="10"/>
  <c r="K5781" i="10"/>
  <c r="K5782" i="10"/>
  <c r="K5783" i="10"/>
  <c r="K5784" i="10"/>
  <c r="K5785" i="10"/>
  <c r="K5786" i="10"/>
  <c r="K5787" i="10"/>
  <c r="K5788" i="10"/>
  <c r="K5789" i="10"/>
  <c r="K5790" i="10"/>
  <c r="K5791" i="10"/>
  <c r="K5792" i="10"/>
  <c r="K5793" i="10"/>
  <c r="K5794" i="10"/>
  <c r="K5795" i="10"/>
  <c r="K5796" i="10"/>
  <c r="K5797" i="10"/>
  <c r="K5798" i="10"/>
  <c r="K5799" i="10"/>
  <c r="K5800" i="10"/>
  <c r="K5801" i="10"/>
  <c r="K5802" i="10"/>
  <c r="K5803" i="10"/>
  <c r="K5804" i="10"/>
  <c r="K5805" i="10"/>
  <c r="K5806" i="10"/>
  <c r="K5807" i="10"/>
  <c r="K5808" i="10"/>
  <c r="K5809" i="10"/>
  <c r="K5810" i="10"/>
  <c r="K5811" i="10"/>
  <c r="K5812" i="10"/>
  <c r="K5813" i="10"/>
  <c r="K5814" i="10"/>
  <c r="K5815" i="10"/>
  <c r="K5816" i="10"/>
  <c r="K5817" i="10"/>
  <c r="K5818" i="10"/>
  <c r="K5819" i="10"/>
  <c r="K5820" i="10"/>
  <c r="K5821" i="10"/>
  <c r="K5822" i="10"/>
  <c r="K5823" i="10"/>
  <c r="K5824" i="10"/>
  <c r="K5825" i="10"/>
  <c r="K5826" i="10"/>
  <c r="K5827" i="10"/>
  <c r="K5828" i="10"/>
  <c r="K5829" i="10"/>
  <c r="K5830" i="10"/>
  <c r="K5831" i="10"/>
  <c r="K5832" i="10"/>
  <c r="K5833" i="10"/>
  <c r="K5834" i="10"/>
  <c r="K5835" i="10"/>
  <c r="K5836" i="10"/>
  <c r="K5837" i="10"/>
  <c r="K5838" i="10"/>
  <c r="K5839" i="10"/>
  <c r="K5840" i="10"/>
  <c r="K5841" i="10"/>
  <c r="K5842" i="10"/>
  <c r="K5843" i="10"/>
  <c r="K5844" i="10"/>
  <c r="K5845" i="10"/>
  <c r="K5846" i="10"/>
  <c r="K5847" i="10"/>
  <c r="K5848" i="10"/>
  <c r="K5849" i="10"/>
  <c r="K5850" i="10"/>
  <c r="K5851" i="10"/>
  <c r="K5852" i="10"/>
  <c r="K5853" i="10"/>
  <c r="K5854" i="10"/>
  <c r="K5855" i="10"/>
  <c r="K5856" i="10"/>
  <c r="K5857" i="10"/>
  <c r="K5858" i="10"/>
  <c r="K5859" i="10"/>
  <c r="K5860" i="10"/>
  <c r="K5861" i="10"/>
  <c r="K5862" i="10"/>
  <c r="K5863" i="10"/>
  <c r="K5864" i="10"/>
  <c r="K5865" i="10"/>
  <c r="K5866" i="10"/>
  <c r="K5867" i="10"/>
  <c r="K5868" i="10"/>
  <c r="K5869" i="10"/>
  <c r="K5870" i="10"/>
  <c r="K5871" i="10"/>
  <c r="K5872" i="10"/>
  <c r="K5873" i="10"/>
  <c r="K5874" i="10"/>
  <c r="K5875" i="10"/>
  <c r="K5876" i="10"/>
  <c r="K5877" i="10"/>
  <c r="K5878" i="10"/>
  <c r="K5879" i="10"/>
  <c r="K5880" i="10"/>
  <c r="K5881" i="10"/>
  <c r="K5882" i="10"/>
  <c r="K5883" i="10"/>
  <c r="K5884" i="10"/>
  <c r="K5885" i="10"/>
  <c r="K5886" i="10"/>
  <c r="K5887" i="10"/>
  <c r="K5888" i="10"/>
  <c r="K5889" i="10"/>
  <c r="K5890" i="10"/>
  <c r="K5891" i="10"/>
  <c r="K5892" i="10"/>
  <c r="K5893" i="10"/>
  <c r="K5894" i="10"/>
  <c r="K5895" i="10"/>
  <c r="K5896" i="10"/>
  <c r="K5897" i="10"/>
  <c r="K5898" i="10"/>
  <c r="K5899" i="10"/>
  <c r="K5900" i="10"/>
  <c r="K5901" i="10"/>
  <c r="K5902" i="10"/>
  <c r="K5903" i="10"/>
  <c r="K5904" i="10"/>
  <c r="K5905" i="10"/>
  <c r="K5906" i="10"/>
  <c r="K5907" i="10"/>
  <c r="K5908" i="10"/>
  <c r="K5909" i="10"/>
  <c r="K5910" i="10"/>
  <c r="K5911" i="10"/>
  <c r="K5912" i="10"/>
  <c r="K5913" i="10"/>
  <c r="K5914" i="10"/>
  <c r="K5915" i="10"/>
  <c r="K5916" i="10"/>
  <c r="K5917" i="10"/>
  <c r="K5918" i="10"/>
  <c r="K5919" i="10"/>
  <c r="K5920" i="10"/>
  <c r="K5921" i="10"/>
  <c r="K5922" i="10"/>
  <c r="K5923" i="10"/>
  <c r="K5924" i="10"/>
  <c r="K5925" i="10"/>
  <c r="K5926" i="10"/>
  <c r="K5927" i="10"/>
  <c r="K5928" i="10"/>
  <c r="K5929" i="10"/>
  <c r="K5930" i="10"/>
  <c r="K5931" i="10"/>
  <c r="K5932" i="10"/>
  <c r="K5933" i="10"/>
  <c r="K5934" i="10"/>
  <c r="K5935" i="10"/>
  <c r="K5936" i="10"/>
  <c r="K5937" i="10"/>
  <c r="K5938" i="10"/>
  <c r="K5939" i="10"/>
  <c r="K5940" i="10"/>
  <c r="K5941" i="10"/>
  <c r="K5942" i="10"/>
  <c r="K5943" i="10"/>
  <c r="K5944" i="10"/>
  <c r="K5945" i="10"/>
  <c r="K5946" i="10"/>
  <c r="K5947" i="10"/>
  <c r="K5948" i="10"/>
  <c r="K5949" i="10"/>
  <c r="K5950" i="10"/>
  <c r="K5951" i="10"/>
  <c r="K5952" i="10"/>
  <c r="K5953" i="10"/>
  <c r="K5954" i="10"/>
  <c r="K5955" i="10"/>
  <c r="K5956" i="10"/>
  <c r="K5957" i="10"/>
  <c r="K5958" i="10"/>
  <c r="K5959" i="10"/>
  <c r="K5960" i="10"/>
  <c r="K5961" i="10"/>
  <c r="K5962" i="10"/>
  <c r="K5963" i="10"/>
  <c r="K5964" i="10"/>
  <c r="K5965" i="10"/>
  <c r="K5966" i="10"/>
  <c r="K5967" i="10"/>
  <c r="K5968" i="10"/>
  <c r="K5969" i="10"/>
  <c r="K5970" i="10"/>
  <c r="K5971" i="10"/>
  <c r="K5972" i="10"/>
  <c r="K5973" i="10"/>
  <c r="K5974" i="10"/>
  <c r="K5975" i="10"/>
  <c r="K5976" i="10"/>
  <c r="K5977" i="10"/>
  <c r="K5978" i="10"/>
  <c r="K5979" i="10"/>
  <c r="K5980" i="10"/>
  <c r="K5981" i="10"/>
  <c r="K5982" i="10"/>
  <c r="K5983" i="10"/>
  <c r="K5984" i="10"/>
  <c r="K5985" i="10"/>
  <c r="K5986" i="10"/>
  <c r="K5987" i="10"/>
  <c r="K5988" i="10"/>
  <c r="K5989" i="10"/>
  <c r="K5990" i="10"/>
  <c r="K5991" i="10"/>
  <c r="K5992" i="10"/>
  <c r="K5993" i="10"/>
  <c r="K5994" i="10"/>
  <c r="K5995" i="10"/>
  <c r="K5996" i="10"/>
  <c r="K5997" i="10"/>
  <c r="K5998" i="10"/>
  <c r="K5999" i="10"/>
  <c r="K6000" i="10"/>
  <c r="K6001" i="10"/>
  <c r="K6002" i="10"/>
  <c r="K6003" i="10"/>
  <c r="K6004" i="10"/>
  <c r="K6005" i="10"/>
  <c r="K6006" i="10"/>
  <c r="K6007" i="10"/>
  <c r="K6008" i="10"/>
  <c r="K6009" i="10"/>
  <c r="K6010" i="10"/>
  <c r="K6011" i="10"/>
  <c r="K6012" i="10"/>
  <c r="K6013" i="10"/>
  <c r="K6014" i="10"/>
  <c r="K6015" i="10"/>
  <c r="K6016" i="10"/>
  <c r="K6017" i="10"/>
  <c r="K6018" i="10"/>
  <c r="K6019" i="10"/>
  <c r="K6020" i="10"/>
  <c r="K6021" i="10"/>
  <c r="K6022" i="10"/>
  <c r="K6023" i="10"/>
  <c r="K6024" i="10"/>
  <c r="K6025" i="10"/>
  <c r="K6026" i="10"/>
  <c r="K6027" i="10"/>
  <c r="K6028" i="10"/>
  <c r="K6029" i="10"/>
  <c r="K6030" i="10"/>
  <c r="K6031" i="10"/>
  <c r="K6032" i="10"/>
  <c r="K6033" i="10"/>
  <c r="K6034" i="10"/>
  <c r="K6035" i="10"/>
  <c r="K6036" i="10"/>
  <c r="K6037" i="10"/>
  <c r="K6038" i="10"/>
  <c r="K6039" i="10"/>
  <c r="K6040" i="10"/>
  <c r="K6041" i="10"/>
  <c r="K6042" i="10"/>
  <c r="K6043" i="10"/>
  <c r="K6044" i="10"/>
  <c r="K6045" i="10"/>
  <c r="K6046" i="10"/>
  <c r="K6047" i="10"/>
  <c r="K6048" i="10"/>
  <c r="K6049" i="10"/>
  <c r="K6050" i="10"/>
  <c r="K6051" i="10"/>
  <c r="K6052" i="10"/>
  <c r="K6053" i="10"/>
  <c r="K6054" i="10"/>
  <c r="K6055" i="10"/>
  <c r="K6056" i="10"/>
  <c r="K6057" i="10"/>
  <c r="K6058" i="10"/>
  <c r="K6059" i="10"/>
  <c r="K6060" i="10"/>
  <c r="K6061" i="10"/>
  <c r="K6062" i="10"/>
  <c r="K6063" i="10"/>
  <c r="K6064" i="10"/>
  <c r="K6065" i="10"/>
  <c r="K6066" i="10"/>
  <c r="K6067" i="10"/>
  <c r="K6068" i="10"/>
  <c r="K6069" i="10"/>
  <c r="K6070" i="10"/>
  <c r="K6071" i="10"/>
  <c r="K6072" i="10"/>
  <c r="K6073" i="10"/>
  <c r="K6074" i="10"/>
  <c r="K6075" i="10"/>
  <c r="K6076" i="10"/>
  <c r="K6077" i="10"/>
  <c r="K6078" i="10"/>
  <c r="K6079" i="10"/>
  <c r="K6080" i="10"/>
  <c r="K6081" i="10"/>
  <c r="K6082" i="10"/>
  <c r="K6083" i="10"/>
  <c r="K6084" i="10"/>
  <c r="K6085" i="10"/>
  <c r="K6086" i="10"/>
  <c r="K6087" i="10"/>
  <c r="K6088" i="10"/>
  <c r="K6089" i="10"/>
  <c r="K6090" i="10"/>
  <c r="K6091" i="10"/>
  <c r="K6092" i="10"/>
  <c r="K6093" i="10"/>
  <c r="K6094" i="10"/>
  <c r="K6095" i="10"/>
  <c r="K6096" i="10"/>
  <c r="K6097" i="10"/>
  <c r="K6098" i="10"/>
  <c r="K6099" i="10"/>
  <c r="K6100" i="10"/>
  <c r="K6101" i="10"/>
  <c r="K6102" i="10"/>
  <c r="K6103" i="10"/>
  <c r="K6104" i="10"/>
  <c r="K6105" i="10"/>
  <c r="K6106" i="10"/>
  <c r="K6107" i="10"/>
  <c r="K6108" i="10"/>
  <c r="K6109" i="10"/>
  <c r="K6110" i="10"/>
  <c r="K6111" i="10"/>
  <c r="K6112" i="10"/>
  <c r="K6113" i="10"/>
  <c r="K6114" i="10"/>
  <c r="K6115" i="10"/>
  <c r="K6116" i="10"/>
  <c r="K6117" i="10"/>
  <c r="K6118" i="10"/>
  <c r="K6119" i="10"/>
  <c r="K6120" i="10"/>
  <c r="K6121" i="10"/>
  <c r="K6122" i="10"/>
  <c r="K6123" i="10"/>
  <c r="K6124" i="10"/>
  <c r="K6125" i="10"/>
  <c r="K6126" i="10"/>
  <c r="K6127" i="10"/>
  <c r="K6128" i="10"/>
  <c r="K6129" i="10"/>
  <c r="K6130" i="10"/>
  <c r="K6131" i="10"/>
  <c r="K6132" i="10"/>
  <c r="K6133" i="10"/>
  <c r="K6134" i="10"/>
  <c r="K6135" i="10"/>
  <c r="K6136" i="10"/>
  <c r="K6137" i="10"/>
  <c r="K6138" i="10"/>
  <c r="K6139" i="10"/>
  <c r="K6140" i="10"/>
  <c r="K6141" i="10"/>
  <c r="K6142" i="10"/>
  <c r="K6143" i="10"/>
  <c r="K6144" i="10"/>
  <c r="K6145" i="10"/>
  <c r="K6146" i="10"/>
  <c r="K6147" i="10"/>
  <c r="K6148" i="10"/>
  <c r="K6149" i="10"/>
  <c r="K6150" i="10"/>
  <c r="K6151" i="10"/>
  <c r="K6152" i="10"/>
  <c r="K6153" i="10"/>
  <c r="K6154" i="10"/>
  <c r="K6155" i="10"/>
  <c r="K6156" i="10"/>
  <c r="K6157" i="10"/>
  <c r="K6158" i="10"/>
  <c r="K6159" i="10"/>
  <c r="K6160" i="10"/>
  <c r="K6161" i="10"/>
  <c r="K6162" i="10"/>
  <c r="K6163" i="10"/>
  <c r="K6164" i="10"/>
  <c r="K6165" i="10"/>
  <c r="K6166" i="10"/>
  <c r="K6167" i="10"/>
  <c r="K6168" i="10"/>
  <c r="K6169" i="10"/>
  <c r="K6170" i="10"/>
  <c r="K6171" i="10"/>
  <c r="K6172" i="10"/>
  <c r="K6173" i="10"/>
  <c r="K6174" i="10"/>
  <c r="K6175" i="10"/>
  <c r="K6176" i="10"/>
  <c r="K6177" i="10"/>
  <c r="K6178" i="10"/>
  <c r="K6179" i="10"/>
  <c r="K6180" i="10"/>
  <c r="K6181" i="10"/>
  <c r="K6182" i="10"/>
  <c r="K6183" i="10"/>
  <c r="K6184" i="10"/>
  <c r="K6185" i="10"/>
  <c r="K6186" i="10"/>
  <c r="K6187" i="10"/>
  <c r="K6188" i="10"/>
  <c r="K6189" i="10"/>
  <c r="K6190" i="10"/>
  <c r="K6191" i="10"/>
  <c r="K6192" i="10"/>
  <c r="K6193" i="10"/>
  <c r="K6194" i="10"/>
  <c r="K6195" i="10"/>
  <c r="K6196" i="10"/>
  <c r="K6197" i="10"/>
  <c r="K6198" i="10"/>
  <c r="K6199" i="10"/>
  <c r="K6200" i="10"/>
  <c r="K6201" i="10"/>
  <c r="K6202" i="10"/>
  <c r="K6203" i="10"/>
  <c r="K6204" i="10"/>
  <c r="K6205" i="10"/>
  <c r="K6206" i="10"/>
  <c r="K6207" i="10"/>
  <c r="K6208" i="10"/>
  <c r="K6209" i="10"/>
  <c r="K6210" i="10"/>
  <c r="K6211" i="10"/>
  <c r="K6212" i="10"/>
  <c r="K6213" i="10"/>
  <c r="K6214" i="10"/>
  <c r="K6215" i="10"/>
  <c r="K6216" i="10"/>
  <c r="K6217" i="10"/>
  <c r="K6218" i="10"/>
  <c r="K6219" i="10"/>
  <c r="K6220" i="10"/>
  <c r="K6221" i="10"/>
  <c r="K6222" i="10"/>
  <c r="K6223" i="10"/>
  <c r="K6224" i="10"/>
  <c r="K6225" i="10"/>
  <c r="K6226" i="10"/>
  <c r="K6227" i="10"/>
  <c r="K6228" i="10"/>
  <c r="K6229" i="10"/>
  <c r="K6230" i="10"/>
  <c r="K6231" i="10"/>
  <c r="K6232" i="10"/>
  <c r="K6233" i="10"/>
  <c r="K6234" i="10"/>
  <c r="K6235" i="10"/>
  <c r="K6236" i="10"/>
  <c r="K6237" i="10"/>
  <c r="K6238" i="10"/>
  <c r="K6239" i="10"/>
  <c r="K6240" i="10"/>
  <c r="K6241" i="10"/>
  <c r="K6242" i="10"/>
  <c r="K6243" i="10"/>
  <c r="K6244" i="10"/>
  <c r="K6245" i="10"/>
  <c r="K6246" i="10"/>
  <c r="K6247" i="10"/>
  <c r="K6248" i="10"/>
  <c r="K6249" i="10"/>
  <c r="K6250" i="10"/>
  <c r="K6251" i="10"/>
  <c r="K6252" i="10"/>
  <c r="K6253" i="10"/>
  <c r="K6254" i="10"/>
  <c r="K6255" i="10"/>
  <c r="K6256" i="10"/>
  <c r="K6257" i="10"/>
  <c r="K6258" i="10"/>
  <c r="K6259" i="10"/>
  <c r="K6260" i="10"/>
  <c r="K6261" i="10"/>
  <c r="K6262" i="10"/>
  <c r="K6263" i="10"/>
  <c r="K6264" i="10"/>
  <c r="K6265" i="10"/>
  <c r="K6266" i="10"/>
  <c r="K6267" i="10"/>
  <c r="K6268" i="10"/>
  <c r="K6269" i="10"/>
  <c r="K6270" i="10"/>
  <c r="K6271" i="10"/>
  <c r="K6272" i="10"/>
  <c r="K6273" i="10"/>
  <c r="K6274" i="10"/>
  <c r="K6275" i="10"/>
  <c r="K6276" i="10"/>
  <c r="K6277" i="10"/>
  <c r="K6278" i="10"/>
  <c r="K6279" i="10"/>
  <c r="K6280" i="10"/>
  <c r="K6281" i="10"/>
  <c r="K6282" i="10"/>
  <c r="K6283" i="10"/>
  <c r="K6284" i="10"/>
  <c r="K6285" i="10"/>
  <c r="K6286" i="10"/>
  <c r="K6287" i="10"/>
  <c r="K6288" i="10"/>
  <c r="K6289" i="10"/>
  <c r="K6290" i="10"/>
  <c r="K6291" i="10"/>
  <c r="K6292" i="10"/>
  <c r="K6293" i="10"/>
  <c r="K6294" i="10"/>
  <c r="K6295" i="10"/>
  <c r="K6296" i="10"/>
  <c r="K6297" i="10"/>
  <c r="K6298" i="10"/>
  <c r="K6299" i="10"/>
  <c r="K6300" i="10"/>
  <c r="K6301" i="10"/>
  <c r="K6302" i="10"/>
  <c r="K6303" i="10"/>
  <c r="K6304" i="10"/>
  <c r="K6305" i="10"/>
  <c r="K6306" i="10"/>
  <c r="K6307" i="10"/>
  <c r="K6308" i="10"/>
  <c r="K6309" i="10"/>
  <c r="K6310" i="10"/>
  <c r="K6311" i="10"/>
  <c r="K6312" i="10"/>
  <c r="K6313" i="10"/>
  <c r="K6314" i="10"/>
  <c r="K6315" i="10"/>
  <c r="K6316" i="10"/>
  <c r="K6317" i="10"/>
  <c r="K6318" i="10"/>
  <c r="K6319" i="10"/>
  <c r="K6320" i="10"/>
  <c r="K6321" i="10"/>
  <c r="K6322" i="10"/>
  <c r="K6323" i="10"/>
  <c r="K6324" i="10"/>
  <c r="K6325" i="10"/>
  <c r="K6326" i="10"/>
  <c r="K6327" i="10"/>
  <c r="K6328" i="10"/>
  <c r="K6329" i="10"/>
  <c r="K6330" i="10"/>
  <c r="K6331" i="10"/>
  <c r="K6332" i="10"/>
  <c r="K6333" i="10"/>
  <c r="K6334" i="10"/>
  <c r="K6335" i="10"/>
  <c r="K6336" i="10"/>
  <c r="K6337" i="10"/>
  <c r="K6338" i="10"/>
  <c r="K6339" i="10"/>
  <c r="K6340" i="10"/>
  <c r="K6341" i="10"/>
  <c r="K6342" i="10"/>
  <c r="K6343" i="10"/>
  <c r="K6344" i="10"/>
  <c r="K6345" i="10"/>
  <c r="K6346" i="10"/>
  <c r="K6347" i="10"/>
  <c r="K6348" i="10"/>
  <c r="K6349" i="10"/>
  <c r="K6350" i="10"/>
  <c r="K6351" i="10"/>
  <c r="K6352" i="10"/>
  <c r="K6353" i="10"/>
  <c r="K6354" i="10"/>
  <c r="K6355" i="10"/>
  <c r="K6356" i="10"/>
  <c r="K6357" i="10"/>
  <c r="K6358" i="10"/>
  <c r="K6359" i="10"/>
  <c r="K6360" i="10"/>
  <c r="K6361" i="10"/>
  <c r="K6362" i="10"/>
  <c r="K6363" i="10"/>
  <c r="K6364" i="10"/>
  <c r="K6365" i="10"/>
  <c r="K6366" i="10"/>
  <c r="K6367" i="10"/>
  <c r="K6368" i="10"/>
  <c r="K6369" i="10"/>
  <c r="K6370" i="10"/>
  <c r="K6371" i="10"/>
  <c r="K6372" i="10"/>
  <c r="K6373" i="10"/>
  <c r="K6374" i="10"/>
  <c r="K6375" i="10"/>
  <c r="K6376" i="10"/>
  <c r="K6377" i="10"/>
  <c r="K6378" i="10"/>
  <c r="K6379" i="10"/>
  <c r="K6380" i="10"/>
  <c r="K6381" i="10"/>
  <c r="K6382" i="10"/>
  <c r="K6383" i="10"/>
  <c r="K6384" i="10"/>
  <c r="K6385" i="10"/>
  <c r="K6386" i="10"/>
  <c r="K6387" i="10"/>
  <c r="K6388" i="10"/>
  <c r="K6389" i="10"/>
  <c r="K6390" i="10"/>
  <c r="K6391" i="10"/>
  <c r="K6392" i="10"/>
  <c r="K6393" i="10"/>
  <c r="K6394" i="10"/>
  <c r="K6395" i="10"/>
  <c r="K6396" i="10"/>
  <c r="K6397" i="10"/>
  <c r="K6398" i="10"/>
  <c r="K6399" i="10"/>
  <c r="K6400" i="10"/>
  <c r="K6401" i="10"/>
  <c r="K6402" i="10"/>
  <c r="K6403" i="10"/>
  <c r="K6404" i="10"/>
  <c r="K6405" i="10"/>
  <c r="K6406" i="10"/>
  <c r="K6407" i="10"/>
  <c r="K6408" i="10"/>
  <c r="K6409" i="10"/>
  <c r="K6410" i="10"/>
  <c r="K6411" i="10"/>
  <c r="K6412" i="10"/>
  <c r="K6413" i="10"/>
  <c r="K6414" i="10"/>
  <c r="K6415" i="10"/>
  <c r="K6416" i="10"/>
  <c r="K6417" i="10"/>
  <c r="K6418" i="10"/>
  <c r="K6419" i="10"/>
  <c r="K6420" i="10"/>
  <c r="K6421" i="10"/>
  <c r="K6422" i="10"/>
  <c r="K6423" i="10"/>
  <c r="K6424" i="10"/>
  <c r="K6425" i="10"/>
  <c r="K6426" i="10"/>
  <c r="K6427" i="10"/>
  <c r="K6428" i="10"/>
  <c r="K6429" i="10"/>
  <c r="K6430" i="10"/>
  <c r="K6431" i="10"/>
  <c r="K6432" i="10"/>
  <c r="K6433" i="10"/>
  <c r="K6434" i="10"/>
  <c r="K6435" i="10"/>
  <c r="K6436" i="10"/>
  <c r="K6437" i="10"/>
  <c r="K6438" i="10"/>
  <c r="K6439" i="10"/>
  <c r="K6440" i="10"/>
  <c r="K6441" i="10"/>
  <c r="K6442" i="10"/>
  <c r="K6443" i="10"/>
  <c r="K6444" i="10"/>
  <c r="K6445" i="10"/>
  <c r="K6446" i="10"/>
  <c r="K6447" i="10"/>
  <c r="K6448" i="10"/>
  <c r="K6449" i="10"/>
  <c r="K6450" i="10"/>
  <c r="K6451" i="10"/>
  <c r="K6452" i="10"/>
  <c r="K6453" i="10"/>
  <c r="K6454" i="10"/>
  <c r="K6455" i="10"/>
  <c r="K6456" i="10"/>
  <c r="K6457" i="10"/>
  <c r="K6458" i="10"/>
  <c r="K6459" i="10"/>
  <c r="K6460" i="10"/>
  <c r="K6461" i="10"/>
  <c r="K6462" i="10"/>
  <c r="K6463" i="10"/>
  <c r="K6464" i="10"/>
  <c r="K6465" i="10"/>
  <c r="K6466" i="10"/>
  <c r="K6467" i="10"/>
  <c r="K6468" i="10"/>
  <c r="K6469" i="10"/>
  <c r="K6470" i="10"/>
  <c r="K6471" i="10"/>
  <c r="K6472" i="10"/>
  <c r="K6473" i="10"/>
  <c r="K6474" i="10"/>
  <c r="K6475" i="10"/>
  <c r="K6476" i="10"/>
  <c r="K6477" i="10"/>
  <c r="K6478" i="10"/>
  <c r="K6479" i="10"/>
  <c r="K6480" i="10"/>
  <c r="K6481" i="10"/>
  <c r="K6482" i="10"/>
  <c r="K6483" i="10"/>
  <c r="K6484" i="10"/>
  <c r="K6485" i="10"/>
  <c r="K6486" i="10"/>
  <c r="K6487" i="10"/>
  <c r="K6488" i="10"/>
  <c r="K6489" i="10"/>
  <c r="K6490" i="10"/>
  <c r="K6491" i="10"/>
  <c r="K6492" i="10"/>
  <c r="K6493" i="10"/>
  <c r="K6494" i="10"/>
  <c r="K6495" i="10"/>
  <c r="K6496" i="10"/>
  <c r="K6497" i="10"/>
  <c r="K6498" i="10"/>
  <c r="K6499" i="10"/>
  <c r="K6500" i="10"/>
  <c r="K6501" i="10"/>
  <c r="K6502" i="10"/>
  <c r="K6503" i="10"/>
  <c r="K6504" i="10"/>
  <c r="K6505" i="10"/>
  <c r="K6506" i="10"/>
  <c r="K6507" i="10"/>
  <c r="K6508" i="10"/>
  <c r="K6509" i="10"/>
  <c r="K6510" i="10"/>
  <c r="K6511" i="10"/>
  <c r="K6512" i="10"/>
  <c r="K6513" i="10"/>
  <c r="K6514" i="10"/>
  <c r="K6515" i="10"/>
  <c r="K6516" i="10"/>
  <c r="K6517" i="10"/>
  <c r="K6518" i="10"/>
  <c r="K6519" i="10"/>
  <c r="K6520" i="10"/>
  <c r="K6521" i="10"/>
  <c r="K6522" i="10"/>
  <c r="K6523" i="10"/>
  <c r="K6524" i="10"/>
  <c r="K6525" i="10"/>
  <c r="K6526" i="10"/>
  <c r="K6527" i="10"/>
  <c r="K6528" i="10"/>
  <c r="K6529" i="10"/>
  <c r="K6530" i="10"/>
  <c r="K6531" i="10"/>
  <c r="K6532" i="10"/>
  <c r="K6533" i="10"/>
  <c r="K6534" i="10"/>
  <c r="K6535" i="10"/>
  <c r="K6536" i="10"/>
  <c r="K6537" i="10"/>
  <c r="K6538" i="10"/>
  <c r="K6539" i="10"/>
  <c r="K6540" i="10"/>
  <c r="K6541" i="10"/>
  <c r="K6542" i="10"/>
  <c r="K6543" i="10"/>
  <c r="K6544" i="10"/>
  <c r="K6545" i="10"/>
  <c r="K6546" i="10"/>
  <c r="K6547" i="10"/>
  <c r="K6548" i="10"/>
  <c r="K6549" i="10"/>
  <c r="K6550" i="10"/>
  <c r="K6551" i="10"/>
  <c r="K6552" i="10"/>
  <c r="K6553" i="10"/>
  <c r="K6554" i="10"/>
  <c r="K6555" i="10"/>
  <c r="K6556" i="10"/>
  <c r="K6557" i="10"/>
  <c r="K6558" i="10"/>
  <c r="K6559" i="10"/>
  <c r="K6560" i="10"/>
  <c r="K6561" i="10"/>
  <c r="K6562" i="10"/>
  <c r="K6563" i="10"/>
  <c r="K6564" i="10"/>
  <c r="K6565" i="10"/>
  <c r="K6566" i="10"/>
  <c r="K6567" i="10"/>
  <c r="K6568" i="10"/>
  <c r="K6569" i="10"/>
  <c r="K6570" i="10"/>
  <c r="K6571" i="10"/>
  <c r="K6572" i="10"/>
  <c r="K6573" i="10"/>
  <c r="K6574" i="10"/>
  <c r="K6575" i="10"/>
  <c r="K6576" i="10"/>
  <c r="K6577" i="10"/>
  <c r="K6578" i="10"/>
  <c r="K6579" i="10"/>
  <c r="K6580" i="10"/>
  <c r="K6581" i="10"/>
  <c r="K6582" i="10"/>
  <c r="K6583" i="10"/>
  <c r="K6584" i="10"/>
  <c r="K6585" i="10"/>
  <c r="K6586" i="10"/>
  <c r="K6587" i="10"/>
  <c r="K6588" i="10"/>
  <c r="K6589" i="10"/>
  <c r="K6590" i="10"/>
  <c r="K6591" i="10"/>
  <c r="K6592" i="10"/>
  <c r="K6593" i="10"/>
  <c r="K6594" i="10"/>
  <c r="K6595" i="10"/>
  <c r="K6596" i="10"/>
  <c r="K6597" i="10"/>
  <c r="K6598" i="10"/>
  <c r="K6599" i="10"/>
  <c r="K6600" i="10"/>
  <c r="K6601" i="10"/>
  <c r="K6602" i="10"/>
  <c r="K6603" i="10"/>
  <c r="K6604" i="10"/>
  <c r="K6605" i="10"/>
  <c r="K6606" i="10"/>
  <c r="K6607" i="10"/>
  <c r="K6608" i="10"/>
  <c r="K6609" i="10"/>
  <c r="K6610" i="10"/>
  <c r="K6611" i="10"/>
  <c r="K6612" i="10"/>
  <c r="K6613" i="10"/>
  <c r="K6614" i="10"/>
  <c r="K6615" i="10"/>
  <c r="K6616" i="10"/>
  <c r="K6617" i="10"/>
  <c r="K6618" i="10"/>
  <c r="K6619" i="10"/>
  <c r="K6620" i="10"/>
  <c r="K6621" i="10"/>
  <c r="K6622" i="10"/>
  <c r="K6623" i="10"/>
  <c r="K6624" i="10"/>
  <c r="K6625" i="10"/>
  <c r="K6626" i="10"/>
  <c r="K6627" i="10"/>
  <c r="K6628" i="10"/>
  <c r="K6629" i="10"/>
  <c r="K6630" i="10"/>
  <c r="K6631" i="10"/>
  <c r="K6632" i="10"/>
  <c r="K6633" i="10"/>
  <c r="K6634" i="10"/>
  <c r="K6635" i="10"/>
  <c r="K6636" i="10"/>
  <c r="K6637" i="10"/>
  <c r="K6638" i="10"/>
  <c r="K6639" i="10"/>
  <c r="K6640" i="10"/>
  <c r="K6641" i="10"/>
  <c r="K6642" i="10"/>
  <c r="K6643" i="10"/>
  <c r="K6644" i="10"/>
  <c r="K6645" i="10"/>
  <c r="K6646" i="10"/>
  <c r="K6647" i="10"/>
  <c r="K6648" i="10"/>
  <c r="K6649" i="10"/>
  <c r="K6650" i="10"/>
  <c r="K6651" i="10"/>
  <c r="K6652" i="10"/>
  <c r="K6653" i="10"/>
  <c r="K6654" i="10"/>
  <c r="K6655" i="10"/>
  <c r="K6656" i="10"/>
  <c r="K6657" i="10"/>
  <c r="K6658" i="10"/>
  <c r="K6659" i="10"/>
  <c r="K6660" i="10"/>
  <c r="K6661" i="10"/>
  <c r="K6662" i="10"/>
  <c r="K6663" i="10"/>
  <c r="K6664" i="10"/>
  <c r="K6665" i="10"/>
  <c r="K6666" i="10"/>
  <c r="K6667" i="10"/>
  <c r="K6668" i="10"/>
  <c r="K6669" i="10"/>
  <c r="K6670" i="10"/>
  <c r="K6671" i="10"/>
  <c r="K6672" i="10"/>
  <c r="K6673" i="10"/>
  <c r="K6674" i="10"/>
  <c r="K6675" i="10"/>
  <c r="K6676" i="10"/>
  <c r="K6677" i="10"/>
  <c r="K6678" i="10"/>
  <c r="K6679" i="10"/>
  <c r="K6680" i="10"/>
  <c r="K6681" i="10"/>
  <c r="K6682" i="10"/>
  <c r="K6683" i="10"/>
  <c r="K6684" i="10"/>
  <c r="K6685" i="10"/>
  <c r="K6686" i="10"/>
  <c r="K6687" i="10"/>
  <c r="K6688" i="10"/>
  <c r="K6689" i="10"/>
  <c r="K6690" i="10"/>
  <c r="K6691" i="10"/>
  <c r="K6692" i="10"/>
  <c r="K6693" i="10"/>
  <c r="K6694" i="10"/>
  <c r="K6695" i="10"/>
  <c r="K6696" i="10"/>
  <c r="K6697" i="10"/>
  <c r="K6698" i="10"/>
  <c r="K6699" i="10"/>
  <c r="K6700" i="10"/>
  <c r="K6701" i="10"/>
  <c r="K6702" i="10"/>
  <c r="K6703" i="10"/>
  <c r="K6704" i="10"/>
  <c r="K6705" i="10"/>
  <c r="K6706" i="10"/>
  <c r="K6707" i="10"/>
  <c r="K6708" i="10"/>
  <c r="K6709" i="10"/>
  <c r="K6710" i="10"/>
  <c r="K6711" i="10"/>
  <c r="K6712" i="10"/>
  <c r="K6713" i="10"/>
  <c r="K6714" i="10"/>
  <c r="K6715" i="10"/>
  <c r="K6716" i="10"/>
  <c r="K6717" i="10"/>
  <c r="K6718" i="10"/>
  <c r="K6719" i="10"/>
  <c r="K6720" i="10"/>
  <c r="K6721" i="10"/>
  <c r="K6722" i="10"/>
  <c r="K6723" i="10"/>
  <c r="K6724" i="10"/>
  <c r="K6725" i="10"/>
  <c r="K6726" i="10"/>
  <c r="K6727" i="10"/>
  <c r="K6728" i="10"/>
  <c r="K6729" i="10"/>
  <c r="K6730" i="10"/>
  <c r="K6731" i="10"/>
  <c r="K6732" i="10"/>
  <c r="K6733" i="10"/>
  <c r="K6734" i="10"/>
  <c r="K6735" i="10"/>
  <c r="K6736" i="10"/>
  <c r="K6737" i="10"/>
  <c r="K6738" i="10"/>
  <c r="K6739" i="10"/>
  <c r="K6740" i="10"/>
  <c r="K6741" i="10"/>
  <c r="K6742" i="10"/>
  <c r="K6743" i="10"/>
  <c r="K6744" i="10"/>
  <c r="K6745" i="10"/>
  <c r="K6746" i="10"/>
  <c r="K6747" i="10"/>
  <c r="K6748" i="10"/>
  <c r="K6749" i="10"/>
  <c r="K6750" i="10"/>
  <c r="K6751" i="10"/>
  <c r="K6752" i="10"/>
  <c r="K6753" i="10"/>
  <c r="K6754" i="10"/>
  <c r="K6755" i="10"/>
  <c r="K6756" i="10"/>
  <c r="K6757" i="10"/>
  <c r="K6758" i="10"/>
  <c r="K6759" i="10"/>
  <c r="K6760" i="10"/>
  <c r="K6761" i="10"/>
  <c r="K6762" i="10"/>
  <c r="K6763" i="10"/>
  <c r="K6764" i="10"/>
  <c r="K6765" i="10"/>
  <c r="K6766" i="10"/>
  <c r="K6767" i="10"/>
  <c r="K6768" i="10"/>
  <c r="K6769" i="10"/>
  <c r="K6770" i="10"/>
  <c r="K6771" i="10"/>
  <c r="K6772" i="10"/>
  <c r="K6773" i="10"/>
  <c r="K6774" i="10"/>
  <c r="K6775" i="10"/>
  <c r="K6776" i="10"/>
  <c r="K6777" i="10"/>
  <c r="K6778" i="10"/>
  <c r="K6779" i="10"/>
  <c r="K6780" i="10"/>
  <c r="K6781" i="10"/>
  <c r="K6782" i="10"/>
  <c r="K6783" i="10"/>
  <c r="K6784" i="10"/>
  <c r="K6785" i="10"/>
  <c r="K6786" i="10"/>
  <c r="K6787" i="10"/>
  <c r="K6788" i="10"/>
  <c r="K6789" i="10"/>
  <c r="K6790" i="10"/>
  <c r="K6791" i="10"/>
  <c r="K6792" i="10"/>
  <c r="K6793" i="10"/>
  <c r="K6794" i="10"/>
  <c r="K6795" i="10"/>
  <c r="K6796" i="10"/>
  <c r="K6797" i="10"/>
  <c r="K6798" i="10"/>
  <c r="K6799" i="10"/>
  <c r="K6800" i="10"/>
  <c r="K6801" i="10"/>
  <c r="K6802" i="10"/>
  <c r="K6803" i="10"/>
  <c r="K6804" i="10"/>
  <c r="K6805" i="10"/>
  <c r="K6806" i="10"/>
  <c r="K6807" i="10"/>
  <c r="K6808" i="10"/>
  <c r="K6809" i="10"/>
  <c r="K6810" i="10"/>
  <c r="K6811" i="10"/>
  <c r="K6812" i="10"/>
  <c r="K6813" i="10"/>
  <c r="K6814" i="10"/>
  <c r="K6815" i="10"/>
  <c r="K6816" i="10"/>
  <c r="K6817" i="10"/>
  <c r="K6818" i="10"/>
  <c r="K6819" i="10"/>
  <c r="K6820" i="10"/>
  <c r="K6821" i="10"/>
  <c r="K6822" i="10"/>
  <c r="K6823" i="10"/>
  <c r="K6824" i="10"/>
  <c r="K6825" i="10"/>
  <c r="K6826" i="10"/>
  <c r="K6827" i="10"/>
  <c r="K6828" i="10"/>
  <c r="K6829" i="10"/>
  <c r="K6830" i="10"/>
  <c r="K6831" i="10"/>
  <c r="K6832" i="10"/>
  <c r="K6833" i="10"/>
  <c r="K6834" i="10"/>
  <c r="K6835" i="10"/>
  <c r="K6836" i="10"/>
  <c r="K6837" i="10"/>
  <c r="K6838" i="10"/>
  <c r="K6839" i="10"/>
  <c r="K6840" i="10"/>
  <c r="K6841" i="10"/>
  <c r="K6842" i="10"/>
  <c r="K6843" i="10"/>
  <c r="K6844" i="10"/>
  <c r="K6845" i="10"/>
  <c r="K6846" i="10"/>
  <c r="K6847" i="10"/>
  <c r="K6848" i="10"/>
  <c r="K6849" i="10"/>
  <c r="K6850" i="10"/>
  <c r="K6851" i="10"/>
  <c r="K6852" i="10"/>
  <c r="K6853" i="10"/>
  <c r="K6854" i="10"/>
  <c r="K6855" i="10"/>
  <c r="K6856" i="10"/>
  <c r="K6857" i="10"/>
  <c r="K6858" i="10"/>
  <c r="K6859" i="10"/>
  <c r="K6860" i="10"/>
  <c r="K6861" i="10"/>
  <c r="K6862" i="10"/>
  <c r="K6863" i="10"/>
  <c r="K6864" i="10"/>
  <c r="K6865" i="10"/>
  <c r="K6866" i="10"/>
  <c r="K6867" i="10"/>
  <c r="K6868" i="10"/>
  <c r="K6869" i="10"/>
  <c r="K6870" i="10"/>
  <c r="K6871" i="10"/>
  <c r="K6872" i="10"/>
  <c r="K6873" i="10"/>
  <c r="K6874" i="10"/>
  <c r="K6875" i="10"/>
  <c r="K6876" i="10"/>
  <c r="K6877" i="10"/>
  <c r="K6878" i="10"/>
  <c r="K6879" i="10"/>
  <c r="K6880" i="10"/>
  <c r="K6881" i="10"/>
  <c r="K6882" i="10"/>
  <c r="K6883" i="10"/>
  <c r="K6884" i="10"/>
  <c r="K6885" i="10"/>
  <c r="K6886" i="10"/>
  <c r="K6887" i="10"/>
  <c r="K6888" i="10"/>
  <c r="K6889" i="10"/>
  <c r="K6890" i="10"/>
  <c r="K6891" i="10"/>
  <c r="K6892" i="10"/>
  <c r="K6893" i="10"/>
  <c r="K6894" i="10"/>
  <c r="K6895" i="10"/>
  <c r="K6896" i="10"/>
  <c r="K6897" i="10"/>
  <c r="K6898" i="10"/>
  <c r="K6899" i="10"/>
  <c r="K6900" i="10"/>
  <c r="K6901" i="10"/>
  <c r="K6902" i="10"/>
  <c r="K6903" i="10"/>
  <c r="K6904" i="10"/>
  <c r="K6905" i="10"/>
  <c r="K6906" i="10"/>
  <c r="K6907" i="10"/>
  <c r="K6908" i="10"/>
  <c r="K6909" i="10"/>
  <c r="K6910" i="10"/>
  <c r="K6911" i="10"/>
  <c r="K6912" i="10"/>
  <c r="K6913" i="10"/>
  <c r="K6914" i="10"/>
  <c r="K6915" i="10"/>
  <c r="K6916" i="10"/>
  <c r="K6917" i="10"/>
  <c r="K6918" i="10"/>
  <c r="K6919" i="10"/>
  <c r="K6920" i="10"/>
  <c r="K6921" i="10"/>
  <c r="K6922" i="10"/>
  <c r="K6923" i="10"/>
  <c r="K6924" i="10"/>
  <c r="K6925" i="10"/>
  <c r="K6926" i="10"/>
  <c r="K6927" i="10"/>
  <c r="K6928" i="10"/>
  <c r="K6929" i="10"/>
  <c r="K6930" i="10"/>
  <c r="K6931" i="10"/>
  <c r="K6932" i="10"/>
  <c r="K6933" i="10"/>
  <c r="K6934" i="10"/>
  <c r="K6935" i="10"/>
  <c r="K6936" i="10"/>
  <c r="K6937" i="10"/>
  <c r="K6938" i="10"/>
  <c r="K6939" i="10"/>
  <c r="K6940" i="10"/>
  <c r="K6941" i="10"/>
  <c r="K6942" i="10"/>
  <c r="K6943" i="10"/>
  <c r="K6944" i="10"/>
  <c r="K6945" i="10"/>
  <c r="K6946" i="10"/>
  <c r="K6947" i="10"/>
  <c r="K6948" i="10"/>
  <c r="K6949" i="10"/>
  <c r="K6950" i="10"/>
  <c r="K6951" i="10"/>
  <c r="K6952" i="10"/>
  <c r="K6953" i="10"/>
  <c r="K6954" i="10"/>
  <c r="K6955" i="10"/>
  <c r="K6956" i="10"/>
  <c r="K6957" i="10"/>
  <c r="K6958" i="10"/>
  <c r="K6959" i="10"/>
  <c r="K6960" i="10"/>
  <c r="K6961" i="10"/>
  <c r="K6962" i="10"/>
  <c r="K6963" i="10"/>
  <c r="K6964" i="10"/>
  <c r="K6965" i="10"/>
  <c r="K6966" i="10"/>
  <c r="K6967" i="10"/>
  <c r="K6968" i="10"/>
  <c r="K6969" i="10"/>
  <c r="K6970" i="10"/>
  <c r="K6971" i="10"/>
  <c r="K6972" i="10"/>
  <c r="K6973" i="10"/>
  <c r="K6974" i="10"/>
  <c r="K6975" i="10"/>
  <c r="K6976" i="10"/>
  <c r="K6977" i="10"/>
  <c r="K6978" i="10"/>
  <c r="K6979" i="10"/>
  <c r="K6980" i="10"/>
  <c r="K6981" i="10"/>
  <c r="K6982" i="10"/>
  <c r="K6983" i="10"/>
  <c r="K6984" i="10"/>
  <c r="K6985" i="10"/>
  <c r="K6986" i="10"/>
  <c r="K6987" i="10"/>
  <c r="K6988" i="10"/>
  <c r="K6989" i="10"/>
  <c r="K6990" i="10"/>
  <c r="K6991" i="10"/>
  <c r="K6992" i="10"/>
  <c r="K6993" i="10"/>
  <c r="K6994" i="10"/>
  <c r="K6995" i="10"/>
  <c r="K6996" i="10"/>
  <c r="K6997" i="10"/>
  <c r="K6998" i="10"/>
  <c r="K6999" i="10"/>
  <c r="K7000" i="10"/>
  <c r="K7001" i="10"/>
  <c r="K7002" i="10"/>
  <c r="K7003" i="10"/>
  <c r="K7004" i="10"/>
  <c r="K7005" i="10"/>
  <c r="K7006" i="10"/>
  <c r="K7007" i="10"/>
  <c r="K7008" i="10"/>
  <c r="K7009" i="10"/>
  <c r="K7010" i="10"/>
  <c r="K7011" i="10"/>
  <c r="K7012" i="10"/>
  <c r="K7013" i="10"/>
  <c r="K7014" i="10"/>
  <c r="K7015" i="10"/>
  <c r="K7016" i="10"/>
  <c r="K7017" i="10"/>
  <c r="K7018" i="10"/>
  <c r="K7019" i="10"/>
  <c r="K7020" i="10"/>
  <c r="K7021" i="10"/>
  <c r="K7022" i="10"/>
  <c r="K7023" i="10"/>
  <c r="K7024" i="10"/>
  <c r="K7025" i="10"/>
  <c r="K7026" i="10"/>
  <c r="K7027" i="10"/>
  <c r="K7028" i="10"/>
  <c r="K7029" i="10"/>
  <c r="K7030" i="10"/>
  <c r="K7031" i="10"/>
  <c r="K7032" i="10"/>
  <c r="K7033" i="10"/>
  <c r="K7034" i="10"/>
  <c r="K7035" i="10"/>
  <c r="K7036" i="10"/>
  <c r="K7037" i="10"/>
  <c r="K7038" i="10"/>
  <c r="K7039" i="10"/>
  <c r="K7040" i="10"/>
  <c r="K7041" i="10"/>
  <c r="K7042" i="10"/>
  <c r="K7043" i="10"/>
  <c r="K7044" i="10"/>
  <c r="K7045" i="10"/>
  <c r="K7046" i="10"/>
  <c r="K7047" i="10"/>
  <c r="K7048" i="10"/>
  <c r="K7049" i="10"/>
  <c r="K7050" i="10"/>
  <c r="K7051" i="10"/>
  <c r="K7052" i="10"/>
  <c r="K7053" i="10"/>
  <c r="K7054" i="10"/>
  <c r="K7055" i="10"/>
  <c r="K7056" i="10"/>
  <c r="K7057" i="10"/>
  <c r="K7058" i="10"/>
  <c r="K7059" i="10"/>
  <c r="K7060" i="10"/>
  <c r="K7061" i="10"/>
  <c r="K7062" i="10"/>
  <c r="K7063" i="10"/>
  <c r="K7064" i="10"/>
  <c r="K7065" i="10"/>
  <c r="K7066" i="10"/>
  <c r="K7067" i="10"/>
  <c r="K7068" i="10"/>
  <c r="K7069" i="10"/>
  <c r="K7070" i="10"/>
  <c r="K7071" i="10"/>
  <c r="K7072" i="10"/>
  <c r="K7073" i="10"/>
  <c r="K7074" i="10"/>
  <c r="K7075" i="10"/>
  <c r="K7076" i="10"/>
  <c r="K7077" i="10"/>
  <c r="K7078" i="10"/>
  <c r="K7079" i="10"/>
  <c r="K7080" i="10"/>
  <c r="K7081" i="10"/>
  <c r="K7082" i="10"/>
  <c r="K7083" i="10"/>
  <c r="K7084" i="10"/>
  <c r="K7085" i="10"/>
  <c r="K7086" i="10"/>
  <c r="K7087" i="10"/>
  <c r="K7088" i="10"/>
  <c r="K7089" i="10"/>
  <c r="K7090" i="10"/>
  <c r="K7091" i="10"/>
  <c r="K7092" i="10"/>
  <c r="K7093" i="10"/>
  <c r="K7094" i="10"/>
  <c r="K7095" i="10"/>
  <c r="K7096" i="10"/>
  <c r="K7097" i="10"/>
  <c r="K7098" i="10"/>
  <c r="K7099" i="10"/>
  <c r="K7100" i="10"/>
  <c r="K7101" i="10"/>
  <c r="K7102" i="10"/>
  <c r="K7103" i="10"/>
  <c r="K7104" i="10"/>
  <c r="K7105" i="10"/>
  <c r="K7106" i="10"/>
  <c r="K7107" i="10"/>
  <c r="K7108" i="10"/>
  <c r="K7109" i="10"/>
  <c r="K7110" i="10"/>
  <c r="K7111" i="10"/>
  <c r="K7112" i="10"/>
  <c r="K7113" i="10"/>
  <c r="K7114" i="10"/>
  <c r="K7115" i="10"/>
  <c r="K7116" i="10"/>
  <c r="K7117" i="10"/>
  <c r="K7118" i="10"/>
  <c r="K7119" i="10"/>
  <c r="K7120" i="10"/>
  <c r="K7121" i="10"/>
  <c r="K7122" i="10"/>
  <c r="K7123" i="10"/>
  <c r="K7124" i="10"/>
  <c r="K7125" i="10"/>
  <c r="K7126" i="10"/>
  <c r="K7127" i="10"/>
  <c r="K7128" i="10"/>
  <c r="K7129" i="10"/>
  <c r="K7130" i="10"/>
  <c r="K7131" i="10"/>
  <c r="K7132" i="10"/>
  <c r="K7133" i="10"/>
  <c r="K7134" i="10"/>
  <c r="K7135" i="10"/>
  <c r="K7136" i="10"/>
  <c r="K7137" i="10"/>
  <c r="K7138" i="10"/>
  <c r="K7139" i="10"/>
  <c r="K7140" i="10"/>
  <c r="K7141" i="10"/>
  <c r="K7142" i="10"/>
  <c r="K7143" i="10"/>
  <c r="K7144" i="10"/>
  <c r="K7145" i="10"/>
  <c r="K7146" i="10"/>
  <c r="K7147" i="10"/>
  <c r="K7148" i="10"/>
  <c r="K7149" i="10"/>
  <c r="K7150" i="10"/>
  <c r="K7151" i="10"/>
  <c r="K7152" i="10"/>
  <c r="K7153" i="10"/>
  <c r="K7154" i="10"/>
  <c r="K7155" i="10"/>
  <c r="K7156" i="10"/>
  <c r="K7157" i="10"/>
  <c r="K7158" i="10"/>
  <c r="K7159" i="10"/>
  <c r="K7160" i="10"/>
  <c r="K7161" i="10"/>
  <c r="K7162" i="10"/>
  <c r="K7163" i="10"/>
  <c r="K7164" i="10"/>
  <c r="K7165" i="10"/>
  <c r="K7166" i="10"/>
  <c r="K7167" i="10"/>
  <c r="K7168" i="10"/>
  <c r="K7169" i="10"/>
  <c r="K7170" i="10"/>
  <c r="K7171" i="10"/>
  <c r="K7172" i="10"/>
  <c r="K7173" i="10"/>
  <c r="K7174" i="10"/>
  <c r="K7175" i="10"/>
  <c r="K7176" i="10"/>
  <c r="K7177" i="10"/>
  <c r="K7178" i="10"/>
  <c r="K7179" i="10"/>
  <c r="K7180" i="10"/>
  <c r="K7181" i="10"/>
  <c r="K7182" i="10"/>
  <c r="K7183" i="10"/>
  <c r="K7184" i="10"/>
  <c r="K7185" i="10"/>
  <c r="K7186" i="10"/>
  <c r="K7187" i="10"/>
  <c r="K7188" i="10"/>
  <c r="K7189" i="10"/>
  <c r="K7190" i="10"/>
  <c r="K7191" i="10"/>
  <c r="K7192" i="10"/>
  <c r="K7193" i="10"/>
  <c r="K7194" i="10"/>
  <c r="K7195" i="10"/>
  <c r="K7196" i="10"/>
  <c r="K7197" i="10"/>
  <c r="K7198" i="10"/>
  <c r="K7199" i="10"/>
  <c r="K7200" i="10"/>
  <c r="K7201" i="10"/>
  <c r="K7202" i="10"/>
  <c r="K7203" i="10"/>
  <c r="K7204" i="10"/>
  <c r="K7205" i="10"/>
  <c r="K7206" i="10"/>
  <c r="K7207" i="10"/>
  <c r="K7208" i="10"/>
  <c r="K7209" i="10"/>
  <c r="K7210" i="10"/>
  <c r="K7211" i="10"/>
  <c r="K7212" i="10"/>
  <c r="K7213" i="10"/>
  <c r="K7214" i="10"/>
  <c r="K7215" i="10"/>
  <c r="K7216" i="10"/>
  <c r="K7217" i="10"/>
  <c r="K7218" i="10"/>
  <c r="K7219" i="10"/>
  <c r="K7220" i="10"/>
  <c r="K7221" i="10"/>
  <c r="K7222" i="10"/>
  <c r="K7223" i="10"/>
  <c r="K7224" i="10"/>
  <c r="K7225" i="10"/>
  <c r="K7226" i="10"/>
  <c r="K7227" i="10"/>
  <c r="K7228" i="10"/>
  <c r="K7229" i="10"/>
  <c r="K7230" i="10"/>
  <c r="K7231" i="10"/>
  <c r="K7232" i="10"/>
  <c r="K7233" i="10"/>
  <c r="K7234" i="10"/>
  <c r="K7235" i="10"/>
  <c r="K7236" i="10"/>
  <c r="K7237" i="10"/>
  <c r="K7238" i="10"/>
  <c r="K7239" i="10"/>
  <c r="K7240" i="10"/>
  <c r="K7241" i="10"/>
  <c r="K7242" i="10"/>
  <c r="K7243" i="10"/>
  <c r="K7244" i="10"/>
  <c r="K7245" i="10"/>
  <c r="K7246" i="10"/>
  <c r="K7247" i="10"/>
  <c r="K7248" i="10"/>
  <c r="K7249" i="10"/>
  <c r="K7250" i="10"/>
  <c r="K7251" i="10"/>
  <c r="K7252" i="10"/>
  <c r="K7253" i="10"/>
  <c r="K7254" i="10"/>
  <c r="K7255" i="10"/>
  <c r="K7256" i="10"/>
  <c r="K7257" i="10"/>
  <c r="K7258" i="10"/>
  <c r="K7259" i="10"/>
  <c r="K7260" i="10"/>
  <c r="K7261" i="10"/>
  <c r="K7262" i="10"/>
  <c r="K7263" i="10"/>
  <c r="K7264" i="10"/>
  <c r="K7265" i="10"/>
  <c r="K7266" i="10"/>
  <c r="K7267" i="10"/>
  <c r="K7268" i="10"/>
  <c r="K7269" i="10"/>
  <c r="K7270" i="10"/>
  <c r="K7271" i="10"/>
  <c r="K7272" i="10"/>
  <c r="K7273" i="10"/>
  <c r="K7274" i="10"/>
  <c r="K7275" i="10"/>
  <c r="K7276" i="10"/>
  <c r="K7277" i="10"/>
  <c r="K7278" i="10"/>
  <c r="K7279" i="10"/>
  <c r="K7280" i="10"/>
  <c r="K7281" i="10"/>
  <c r="K7282" i="10"/>
  <c r="K7283" i="10"/>
  <c r="K7284" i="10"/>
  <c r="K7285" i="10"/>
  <c r="K7286" i="10"/>
  <c r="K7287" i="10"/>
  <c r="K7288" i="10"/>
  <c r="K7289" i="10"/>
  <c r="K7290" i="10"/>
  <c r="K7291" i="10"/>
  <c r="K7292" i="10"/>
  <c r="K7293" i="10"/>
  <c r="K7294" i="10"/>
  <c r="K7295" i="10"/>
  <c r="K7296" i="10"/>
  <c r="K7297" i="10"/>
  <c r="K7298" i="10"/>
  <c r="K7299" i="10"/>
  <c r="K7300" i="10"/>
  <c r="K7301" i="10"/>
  <c r="K7302" i="10"/>
  <c r="K7303" i="10"/>
  <c r="K7304" i="10"/>
  <c r="K7305" i="10"/>
  <c r="K7306" i="10"/>
  <c r="K7307" i="10"/>
  <c r="K7308" i="10"/>
  <c r="K7309" i="10"/>
  <c r="K7310" i="10"/>
  <c r="K7311" i="10"/>
  <c r="K7312" i="10"/>
  <c r="K7313" i="10"/>
  <c r="K7314" i="10"/>
  <c r="K7315" i="10"/>
  <c r="K7316" i="10"/>
  <c r="K7317" i="10"/>
  <c r="K7318" i="10"/>
  <c r="K7319" i="10"/>
  <c r="K7320" i="10"/>
  <c r="K7321" i="10"/>
  <c r="K7322" i="10"/>
  <c r="K7323" i="10"/>
  <c r="K7324" i="10"/>
  <c r="K7325" i="10"/>
  <c r="K7326" i="10"/>
  <c r="K7327" i="10"/>
  <c r="K7328" i="10"/>
  <c r="K7329" i="10"/>
  <c r="K7330" i="10"/>
  <c r="K7331" i="10"/>
  <c r="K7332" i="10"/>
  <c r="K7333" i="10"/>
  <c r="K7334" i="10"/>
  <c r="K7335" i="10"/>
  <c r="K7336" i="10"/>
  <c r="K7337" i="10"/>
  <c r="K7338" i="10"/>
  <c r="K7339" i="10"/>
  <c r="K7340" i="10"/>
  <c r="K7341" i="10"/>
  <c r="K7342" i="10"/>
  <c r="K7343" i="10"/>
  <c r="K7344" i="10"/>
  <c r="K7345" i="10"/>
  <c r="K7346" i="10"/>
  <c r="K7347" i="10"/>
  <c r="K7348" i="10"/>
  <c r="K7349" i="10"/>
  <c r="K7350" i="10"/>
  <c r="K7351" i="10"/>
  <c r="K7352" i="10"/>
  <c r="K7353" i="10"/>
  <c r="K7354" i="10"/>
  <c r="K7355" i="10"/>
  <c r="K7356" i="10"/>
  <c r="K7357" i="10"/>
  <c r="K7358" i="10"/>
  <c r="K7359" i="10"/>
  <c r="K7360" i="10"/>
  <c r="K7361" i="10"/>
  <c r="K7362" i="10"/>
  <c r="K7363" i="10"/>
  <c r="K7364" i="10"/>
  <c r="K7365" i="10"/>
  <c r="K7366" i="10"/>
  <c r="K7367" i="10"/>
  <c r="K7368" i="10"/>
  <c r="K7369" i="10"/>
  <c r="K7370" i="10"/>
  <c r="K7371" i="10"/>
  <c r="K7372" i="10"/>
  <c r="K7373" i="10"/>
  <c r="K7374" i="10"/>
  <c r="K7375" i="10"/>
  <c r="K7376" i="10"/>
  <c r="K7377" i="10"/>
  <c r="K7378" i="10"/>
  <c r="K7379" i="10"/>
  <c r="K7380" i="10"/>
  <c r="K7381" i="10"/>
  <c r="K7382" i="10"/>
  <c r="K7383" i="10"/>
  <c r="K7384" i="10"/>
  <c r="K7385" i="10"/>
  <c r="K7386" i="10"/>
  <c r="K7387" i="10"/>
  <c r="K7388" i="10"/>
  <c r="K7389" i="10"/>
  <c r="K7390" i="10"/>
  <c r="K7391" i="10"/>
  <c r="K7392" i="10"/>
  <c r="K7393" i="10"/>
  <c r="K7394" i="10"/>
  <c r="K7395" i="10"/>
  <c r="K7396" i="10"/>
  <c r="K7397" i="10"/>
  <c r="K7398" i="10"/>
  <c r="K7399" i="10"/>
  <c r="K7400" i="10"/>
  <c r="K7401" i="10"/>
  <c r="K7402" i="10"/>
  <c r="K7403" i="10"/>
  <c r="K7404" i="10"/>
  <c r="K7405" i="10"/>
  <c r="K7406" i="10"/>
  <c r="K7407" i="10"/>
  <c r="K7408" i="10"/>
  <c r="K7409" i="10"/>
  <c r="K7410" i="10"/>
  <c r="K7411" i="10"/>
  <c r="K7412" i="10"/>
  <c r="K7413" i="10"/>
  <c r="K7414" i="10"/>
  <c r="K7415" i="10"/>
  <c r="K7416" i="10"/>
  <c r="K7417" i="10"/>
  <c r="K7418" i="10"/>
  <c r="K7419" i="10"/>
  <c r="K7420" i="10"/>
  <c r="K7421" i="10"/>
  <c r="K7422" i="10"/>
  <c r="K7423" i="10"/>
  <c r="K7424" i="10"/>
  <c r="K7425" i="10"/>
  <c r="K7426" i="10"/>
  <c r="K7427" i="10"/>
  <c r="K7428" i="10"/>
  <c r="K7429" i="10"/>
  <c r="K7430" i="10"/>
  <c r="K7431" i="10"/>
  <c r="K7432" i="10"/>
  <c r="K7433" i="10"/>
  <c r="K7434" i="10"/>
  <c r="K7435" i="10"/>
  <c r="K7436" i="10"/>
  <c r="K7437" i="10"/>
  <c r="K7438" i="10"/>
  <c r="K7439" i="10"/>
  <c r="K7440" i="10"/>
  <c r="K7441" i="10"/>
  <c r="K7442" i="10"/>
  <c r="K7443" i="10"/>
  <c r="K7444" i="10"/>
  <c r="K7445" i="10"/>
  <c r="K7446" i="10"/>
  <c r="K7447" i="10"/>
  <c r="K7448" i="10"/>
  <c r="K7449" i="10"/>
  <c r="K7450" i="10"/>
  <c r="K7451" i="10"/>
  <c r="K7452" i="10"/>
  <c r="K7453" i="10"/>
  <c r="K7454" i="10"/>
  <c r="K7455" i="10"/>
  <c r="K7456" i="10"/>
  <c r="K7457" i="10"/>
  <c r="K7458" i="10"/>
  <c r="K7459" i="10"/>
  <c r="K7460" i="10"/>
  <c r="K7461" i="10"/>
  <c r="K7462" i="10"/>
  <c r="K7463" i="10"/>
  <c r="K7464" i="10"/>
  <c r="K7465" i="10"/>
  <c r="K7466" i="10"/>
  <c r="K7467" i="10"/>
  <c r="K7468" i="10"/>
  <c r="K7469" i="10"/>
  <c r="K7470" i="10"/>
  <c r="K7471" i="10"/>
  <c r="K7472" i="10"/>
  <c r="K7473" i="10"/>
  <c r="K7474" i="10"/>
  <c r="K7475" i="10"/>
  <c r="K7476" i="10"/>
  <c r="K7477" i="10"/>
  <c r="K7478" i="10"/>
  <c r="K7479" i="10"/>
  <c r="K7480" i="10"/>
  <c r="K7481" i="10"/>
  <c r="K7482" i="10"/>
  <c r="K7483" i="10"/>
  <c r="K7484" i="10"/>
  <c r="K7485" i="10"/>
  <c r="K7486" i="10"/>
  <c r="K7487" i="10"/>
  <c r="K7488" i="10"/>
  <c r="K7489" i="10"/>
  <c r="K7490" i="10"/>
  <c r="K7491" i="10"/>
  <c r="K7492" i="10"/>
  <c r="K7493" i="10"/>
  <c r="K7494" i="10"/>
  <c r="K7495" i="10"/>
  <c r="K7496" i="10"/>
  <c r="K7497" i="10"/>
  <c r="K7498" i="10"/>
  <c r="K7499" i="10"/>
  <c r="K7500" i="10"/>
  <c r="K7501" i="10"/>
  <c r="K7502" i="10"/>
  <c r="K7503" i="10"/>
  <c r="K7504" i="10"/>
  <c r="K7505" i="10"/>
  <c r="K7506" i="10"/>
  <c r="K7507" i="10"/>
  <c r="K7508" i="10"/>
  <c r="K7509" i="10"/>
  <c r="K7510" i="10"/>
  <c r="K7511" i="10"/>
  <c r="K7512" i="10"/>
  <c r="K7513" i="10"/>
  <c r="K7514" i="10"/>
  <c r="K7515" i="10"/>
  <c r="K7516" i="10"/>
  <c r="K7517" i="10"/>
  <c r="K7518" i="10"/>
  <c r="K7519" i="10"/>
  <c r="K7520" i="10"/>
  <c r="K7521" i="10"/>
  <c r="K7522" i="10"/>
  <c r="K7523" i="10"/>
  <c r="K7524" i="10"/>
  <c r="K7525" i="10"/>
  <c r="K7526" i="10"/>
  <c r="K7527" i="10"/>
  <c r="K7528" i="10"/>
  <c r="K7529" i="10"/>
  <c r="K7530" i="10"/>
  <c r="K7531" i="10"/>
  <c r="K7532" i="10"/>
  <c r="K7533" i="10"/>
  <c r="K7534" i="10"/>
  <c r="K7535" i="10"/>
  <c r="K7536" i="10"/>
  <c r="K7537" i="10"/>
  <c r="K7538" i="10"/>
  <c r="K7539" i="10"/>
  <c r="K7540" i="10"/>
  <c r="K7541" i="10"/>
  <c r="K7542" i="10"/>
  <c r="K7543" i="10"/>
  <c r="K7544" i="10"/>
  <c r="K7545" i="10"/>
  <c r="K7546" i="10"/>
  <c r="K7547" i="10"/>
  <c r="K7548" i="10"/>
  <c r="K7549" i="10"/>
  <c r="K7550" i="10"/>
  <c r="K7551" i="10"/>
  <c r="K7552" i="10"/>
  <c r="K7553" i="10"/>
  <c r="K7554" i="10"/>
  <c r="K7555" i="10"/>
  <c r="K7556" i="10"/>
  <c r="K7557" i="10"/>
  <c r="K7558" i="10"/>
  <c r="K7559" i="10"/>
  <c r="K7560" i="10"/>
  <c r="K7561" i="10"/>
  <c r="K7562" i="10"/>
  <c r="K7563" i="10"/>
  <c r="K7564" i="10"/>
  <c r="K7565" i="10"/>
  <c r="K7566" i="10"/>
  <c r="K7567" i="10"/>
  <c r="K7568" i="10"/>
  <c r="K7569" i="10"/>
  <c r="K7570" i="10"/>
  <c r="K7571" i="10"/>
  <c r="K7572" i="10"/>
  <c r="K7573" i="10"/>
  <c r="K7574" i="10"/>
  <c r="K7575" i="10"/>
  <c r="K7576" i="10"/>
  <c r="K7577" i="10"/>
  <c r="K7578" i="10"/>
  <c r="K7579" i="10"/>
  <c r="K7580" i="10"/>
  <c r="K7581" i="10"/>
  <c r="K7582" i="10"/>
  <c r="K7583" i="10"/>
  <c r="K7584" i="10"/>
  <c r="K7585" i="10"/>
  <c r="K7586" i="10"/>
  <c r="K7587" i="10"/>
  <c r="K7588" i="10"/>
  <c r="K7589" i="10"/>
  <c r="K7590" i="10"/>
  <c r="K7591" i="10"/>
  <c r="K7592" i="10"/>
  <c r="K7593" i="10"/>
  <c r="K7594" i="10"/>
  <c r="K7595" i="10"/>
  <c r="K7596" i="10"/>
  <c r="K7597" i="10"/>
  <c r="K7598" i="10"/>
  <c r="K7599" i="10"/>
  <c r="K7600" i="10"/>
  <c r="K7601" i="10"/>
  <c r="K7602" i="10"/>
  <c r="K7603" i="10"/>
  <c r="K7604" i="10"/>
  <c r="K7605" i="10"/>
  <c r="K7606" i="10"/>
  <c r="K7607" i="10"/>
  <c r="K7608" i="10"/>
  <c r="K7609" i="10"/>
  <c r="K7610" i="10"/>
  <c r="K7611" i="10"/>
  <c r="K7612" i="10"/>
  <c r="K7613" i="10"/>
  <c r="K7614" i="10"/>
  <c r="K7615" i="10"/>
  <c r="K7616" i="10"/>
  <c r="K7617" i="10"/>
  <c r="K7618" i="10"/>
  <c r="K7619" i="10"/>
  <c r="K7620" i="10"/>
  <c r="K7621" i="10"/>
  <c r="K7622" i="10"/>
  <c r="K7623" i="10"/>
  <c r="K7624" i="10"/>
  <c r="K7625" i="10"/>
  <c r="K7626" i="10"/>
  <c r="K7627" i="10"/>
  <c r="K7628" i="10"/>
  <c r="K7629" i="10"/>
  <c r="K7630" i="10"/>
  <c r="K7631" i="10"/>
  <c r="K7632" i="10"/>
  <c r="K7633" i="10"/>
  <c r="K7634" i="10"/>
  <c r="K7635" i="10"/>
  <c r="K7636" i="10"/>
  <c r="K7637" i="10"/>
  <c r="K7638" i="10"/>
  <c r="K7639" i="10"/>
  <c r="K7640" i="10"/>
  <c r="K7641" i="10"/>
  <c r="K7642" i="10"/>
  <c r="K7643" i="10"/>
  <c r="K7644" i="10"/>
  <c r="K7645" i="10"/>
  <c r="K7646" i="10"/>
  <c r="K7647" i="10"/>
  <c r="K7648" i="10"/>
  <c r="K7649" i="10"/>
  <c r="K7650" i="10"/>
  <c r="K7651" i="10"/>
  <c r="K7652" i="10"/>
  <c r="K7653" i="10"/>
  <c r="K7654" i="10"/>
  <c r="K7655" i="10"/>
  <c r="K7656" i="10"/>
  <c r="K7657" i="10"/>
  <c r="K7658" i="10"/>
  <c r="K7659" i="10"/>
  <c r="K7660" i="10"/>
  <c r="K7661" i="10"/>
  <c r="K7662" i="10"/>
  <c r="K7663" i="10"/>
  <c r="K7664" i="10"/>
  <c r="K7665" i="10"/>
  <c r="K7666" i="10"/>
  <c r="K7667" i="10"/>
  <c r="K7668" i="10"/>
  <c r="K7669" i="10"/>
  <c r="K7670" i="10"/>
  <c r="K7671" i="10"/>
  <c r="K7672" i="10"/>
  <c r="K7673" i="10"/>
  <c r="K7674" i="10"/>
  <c r="K7675" i="10"/>
  <c r="K7676" i="10"/>
  <c r="K7677" i="10"/>
  <c r="K7678" i="10"/>
  <c r="K7679" i="10"/>
  <c r="K7680" i="10"/>
  <c r="K7681" i="10"/>
  <c r="K7682" i="10"/>
  <c r="K7683" i="10"/>
  <c r="K7684" i="10"/>
  <c r="K7685" i="10"/>
  <c r="K7686" i="10"/>
  <c r="K7687" i="10"/>
  <c r="K7688" i="10"/>
  <c r="K7689" i="10"/>
  <c r="K7690" i="10"/>
  <c r="K7691" i="10"/>
  <c r="K7692" i="10"/>
  <c r="K7693" i="10"/>
  <c r="K7694" i="10"/>
  <c r="K7695" i="10"/>
  <c r="K7696" i="10"/>
  <c r="K7697" i="10"/>
  <c r="K7698" i="10"/>
  <c r="K7699" i="10"/>
  <c r="K7700" i="10"/>
  <c r="K7701" i="10"/>
  <c r="K7702" i="10"/>
  <c r="K7703" i="10"/>
  <c r="K7704" i="10"/>
  <c r="K7705" i="10"/>
  <c r="K7706" i="10"/>
  <c r="K7707" i="10"/>
  <c r="K7708" i="10"/>
  <c r="K7709" i="10"/>
  <c r="K7710" i="10"/>
  <c r="K7711" i="10"/>
  <c r="K7712" i="10"/>
  <c r="K7713" i="10"/>
  <c r="K7714" i="10"/>
  <c r="K7715" i="10"/>
  <c r="K7716" i="10"/>
  <c r="K7717" i="10"/>
  <c r="K7718" i="10"/>
  <c r="K7719" i="10"/>
  <c r="K7720" i="10"/>
  <c r="K7721" i="10"/>
  <c r="K7722" i="10"/>
  <c r="K7723" i="10"/>
  <c r="K7724" i="10"/>
  <c r="K7725" i="10"/>
  <c r="K7726" i="10"/>
  <c r="K7727" i="10"/>
  <c r="K7728" i="10"/>
  <c r="K7729" i="10"/>
  <c r="K7730" i="10"/>
  <c r="K7731" i="10"/>
  <c r="K7732" i="10"/>
  <c r="K7733" i="10"/>
  <c r="K7734" i="10"/>
  <c r="K7735" i="10"/>
  <c r="K7736" i="10"/>
  <c r="K7737" i="10"/>
  <c r="K7738" i="10"/>
  <c r="K7739" i="10"/>
  <c r="K7740" i="10"/>
  <c r="K7741" i="10"/>
  <c r="K7742" i="10"/>
  <c r="K7743" i="10"/>
  <c r="K7744" i="10"/>
  <c r="K7745" i="10"/>
  <c r="K7746" i="10"/>
  <c r="K7747" i="10"/>
  <c r="K7748" i="10"/>
  <c r="K7749" i="10"/>
  <c r="K7750" i="10"/>
  <c r="K7751" i="10"/>
  <c r="K7752" i="10"/>
  <c r="K7753" i="10"/>
  <c r="K7754" i="10"/>
  <c r="K7755" i="10"/>
  <c r="K7756" i="10"/>
  <c r="K7757" i="10"/>
  <c r="K7758" i="10"/>
  <c r="K7759" i="10"/>
  <c r="K7760" i="10"/>
  <c r="K7761" i="10"/>
  <c r="K7762" i="10"/>
  <c r="K7763" i="10"/>
  <c r="K7764" i="10"/>
  <c r="K7765" i="10"/>
  <c r="K7766" i="10"/>
  <c r="K7767" i="10"/>
  <c r="K7768" i="10"/>
  <c r="K7769" i="10"/>
  <c r="K7770" i="10"/>
  <c r="K7771" i="10"/>
  <c r="K7772" i="10"/>
  <c r="K7773" i="10"/>
  <c r="K7774" i="10"/>
  <c r="K7775" i="10"/>
  <c r="K7776" i="10"/>
  <c r="K7777" i="10"/>
  <c r="K7778" i="10"/>
  <c r="K7779" i="10"/>
  <c r="K7780" i="10"/>
  <c r="K7781" i="10"/>
  <c r="K7782" i="10"/>
  <c r="K7783" i="10"/>
  <c r="K7784" i="10"/>
  <c r="K7785" i="10"/>
  <c r="K7786" i="10"/>
  <c r="K7787" i="10"/>
  <c r="K7788" i="10"/>
  <c r="K7789" i="10"/>
  <c r="K7790" i="10"/>
  <c r="K7791" i="10"/>
  <c r="K7792" i="10"/>
  <c r="K7793" i="10"/>
  <c r="K7794" i="10"/>
  <c r="K7795" i="10"/>
  <c r="K7796" i="10"/>
  <c r="K7797" i="10"/>
  <c r="K7798" i="10"/>
  <c r="K7799" i="10"/>
  <c r="K7800" i="10"/>
  <c r="K7801" i="10"/>
  <c r="K7802" i="10"/>
  <c r="K7803" i="10"/>
  <c r="K7804" i="10"/>
  <c r="K7805" i="10"/>
  <c r="K7806" i="10"/>
  <c r="K7807" i="10"/>
  <c r="K7808" i="10"/>
  <c r="K7809" i="10"/>
  <c r="K7810" i="10"/>
  <c r="K7811" i="10"/>
  <c r="K7812" i="10"/>
  <c r="K7813" i="10"/>
  <c r="K7814" i="10"/>
  <c r="K7815" i="10"/>
  <c r="K7816" i="10"/>
  <c r="K7817" i="10"/>
  <c r="K7818" i="10"/>
  <c r="K7819" i="10"/>
  <c r="K7820" i="10"/>
  <c r="K7821" i="10"/>
  <c r="K7822" i="10"/>
  <c r="K7823" i="10"/>
  <c r="K7824" i="10"/>
  <c r="K7825" i="10"/>
  <c r="K7826" i="10"/>
  <c r="K7827" i="10"/>
  <c r="K7828" i="10"/>
  <c r="K7829" i="10"/>
  <c r="K7830" i="10"/>
  <c r="K7831" i="10"/>
  <c r="K7832" i="10"/>
  <c r="K7833" i="10"/>
  <c r="K7834" i="10"/>
  <c r="K7835" i="10"/>
  <c r="K7836" i="10"/>
  <c r="K7837" i="10"/>
  <c r="K7838" i="10"/>
  <c r="K7839" i="10"/>
  <c r="K7840" i="10"/>
  <c r="K7841" i="10"/>
  <c r="K7842" i="10"/>
  <c r="K7843" i="10"/>
  <c r="K7844" i="10"/>
  <c r="K7845" i="10"/>
  <c r="K7846" i="10"/>
  <c r="K7847" i="10"/>
  <c r="K7848" i="10"/>
  <c r="K7849" i="10"/>
  <c r="K7850" i="10"/>
  <c r="K7851" i="10"/>
  <c r="K7852" i="10"/>
  <c r="K7853" i="10"/>
  <c r="K7854" i="10"/>
  <c r="K7855" i="10"/>
  <c r="K7856" i="10"/>
  <c r="K7857" i="10"/>
  <c r="K7858" i="10"/>
  <c r="K7859" i="10"/>
  <c r="K7860" i="10"/>
  <c r="K7861" i="10"/>
  <c r="K7862" i="10"/>
  <c r="K7863" i="10"/>
  <c r="K7864" i="10"/>
  <c r="K7865" i="10"/>
  <c r="K7866" i="10"/>
  <c r="K7867" i="10"/>
  <c r="K7868" i="10"/>
  <c r="K7869" i="10"/>
  <c r="K7870" i="10"/>
  <c r="K7871" i="10"/>
  <c r="K7872" i="10"/>
  <c r="K7873" i="10"/>
  <c r="K7874" i="10"/>
  <c r="K7875" i="10"/>
  <c r="K7876" i="10"/>
  <c r="K7877" i="10"/>
  <c r="K7878" i="10"/>
  <c r="K7879" i="10"/>
  <c r="K7880" i="10"/>
  <c r="K7881" i="10"/>
  <c r="K7882" i="10"/>
  <c r="K7883" i="10"/>
  <c r="K7884" i="10"/>
  <c r="K7885" i="10"/>
  <c r="K7886" i="10"/>
  <c r="K7887" i="10"/>
  <c r="K7888" i="10"/>
  <c r="K7889" i="10"/>
  <c r="K7890" i="10"/>
  <c r="K7891" i="10"/>
  <c r="K7892" i="10"/>
  <c r="K7893" i="10"/>
  <c r="K7894" i="10"/>
  <c r="K7895" i="10"/>
  <c r="K7896" i="10"/>
  <c r="K7897" i="10"/>
  <c r="K7898" i="10"/>
  <c r="K7899" i="10"/>
  <c r="K7900" i="10"/>
  <c r="K7901" i="10"/>
  <c r="K7902" i="10"/>
  <c r="K7903" i="10"/>
  <c r="K7904" i="10"/>
  <c r="K7905" i="10"/>
  <c r="K7906" i="10"/>
  <c r="K7907" i="10"/>
  <c r="K7908" i="10"/>
  <c r="K7909" i="10"/>
  <c r="K7910" i="10"/>
  <c r="K7911" i="10"/>
  <c r="K7912" i="10"/>
  <c r="K7913" i="10"/>
  <c r="K7914" i="10"/>
  <c r="K7915" i="10"/>
  <c r="K7916" i="10"/>
  <c r="K7917" i="10"/>
  <c r="K7918" i="10"/>
  <c r="K7919" i="10"/>
  <c r="K7920" i="10"/>
  <c r="K7921" i="10"/>
  <c r="K7922" i="10"/>
  <c r="K7923" i="10"/>
  <c r="K7924" i="10"/>
  <c r="K7925" i="10"/>
  <c r="K7926" i="10"/>
  <c r="K7927" i="10"/>
  <c r="K7928" i="10"/>
  <c r="K7929" i="10"/>
  <c r="K7930" i="10"/>
  <c r="K7931" i="10"/>
  <c r="K7932" i="10"/>
  <c r="K7933" i="10"/>
  <c r="K7934" i="10"/>
  <c r="K7935" i="10"/>
  <c r="K7936" i="10"/>
  <c r="K7937" i="10"/>
  <c r="K7938" i="10"/>
  <c r="K7939" i="10"/>
  <c r="K7940" i="10"/>
  <c r="K7941" i="10"/>
  <c r="K7942" i="10"/>
  <c r="K7943" i="10"/>
  <c r="K7944" i="10"/>
  <c r="K7945" i="10"/>
  <c r="K7946" i="10"/>
  <c r="K7947" i="10"/>
  <c r="K7948" i="10"/>
  <c r="K7949" i="10"/>
  <c r="K7950" i="10"/>
  <c r="K7951" i="10"/>
  <c r="K7952" i="10"/>
  <c r="K7953" i="10"/>
  <c r="K7954" i="10"/>
  <c r="K7955" i="10"/>
  <c r="K7956" i="10"/>
  <c r="K7957" i="10"/>
  <c r="K7958" i="10"/>
  <c r="K7959" i="10"/>
  <c r="K7960" i="10"/>
  <c r="K7961" i="10"/>
  <c r="K7962" i="10"/>
  <c r="K7963" i="10"/>
  <c r="K7964" i="10"/>
  <c r="K7965" i="10"/>
  <c r="K7966" i="10"/>
  <c r="K7967" i="10"/>
  <c r="K7968" i="10"/>
  <c r="K7969" i="10"/>
  <c r="K7970" i="10"/>
  <c r="K7971" i="10"/>
  <c r="K7972" i="10"/>
  <c r="K7973" i="10"/>
  <c r="K7974" i="10"/>
  <c r="K7975" i="10"/>
  <c r="K7976" i="10"/>
  <c r="K7977" i="10"/>
  <c r="K7978" i="10"/>
  <c r="K7979" i="10"/>
  <c r="K7980" i="10"/>
  <c r="K7981" i="10"/>
  <c r="K7982" i="10"/>
  <c r="K7983" i="10"/>
  <c r="K7984" i="10"/>
  <c r="K7985" i="10"/>
  <c r="K7986" i="10"/>
  <c r="K7987" i="10"/>
  <c r="K7988" i="10"/>
  <c r="K7989" i="10"/>
  <c r="K7990" i="10"/>
  <c r="K7991" i="10"/>
  <c r="K7992" i="10"/>
  <c r="K7993" i="10"/>
  <c r="K7994" i="10"/>
  <c r="K7995" i="10"/>
  <c r="K7996" i="10"/>
  <c r="K7997" i="10"/>
  <c r="K7998" i="10"/>
  <c r="K7999" i="10"/>
  <c r="K8000" i="10"/>
  <c r="K8001" i="10"/>
  <c r="K8002" i="10"/>
  <c r="K8003" i="10"/>
  <c r="K8004" i="10"/>
  <c r="K8005" i="10"/>
  <c r="K8006" i="10"/>
  <c r="K8007" i="10"/>
  <c r="K8008" i="10"/>
  <c r="K8009" i="10"/>
  <c r="K8010" i="10"/>
  <c r="K8011" i="10"/>
  <c r="K8012" i="10"/>
  <c r="K8013" i="10"/>
  <c r="K8014" i="10"/>
  <c r="K8015" i="10"/>
  <c r="K8016" i="10"/>
  <c r="K8017" i="10"/>
  <c r="K8018" i="10"/>
  <c r="K8019" i="10"/>
  <c r="K8020" i="10"/>
  <c r="K8021" i="10"/>
  <c r="K8022" i="10"/>
  <c r="K8023" i="10"/>
  <c r="K8024" i="10"/>
  <c r="K8025" i="10"/>
  <c r="K8026" i="10"/>
  <c r="K8027" i="10"/>
  <c r="K8028" i="10"/>
  <c r="K8029" i="10"/>
  <c r="K8030" i="10"/>
  <c r="K8031" i="10"/>
  <c r="K8032" i="10"/>
  <c r="K8033" i="10"/>
  <c r="K8034" i="10"/>
  <c r="K8035" i="10"/>
  <c r="K8036" i="10"/>
  <c r="K8037" i="10"/>
  <c r="K8038" i="10"/>
  <c r="K8039" i="10"/>
  <c r="K8040" i="10"/>
  <c r="K8041" i="10"/>
  <c r="K8042" i="10"/>
  <c r="K8043" i="10"/>
  <c r="K8044" i="10"/>
  <c r="K8045" i="10"/>
  <c r="K8046" i="10"/>
  <c r="K8047" i="10"/>
  <c r="K8048" i="10"/>
  <c r="K8049" i="10"/>
  <c r="K8050" i="10"/>
  <c r="K8051" i="10"/>
  <c r="K8052" i="10"/>
  <c r="K8053" i="10"/>
  <c r="K8054" i="10"/>
  <c r="K8055" i="10"/>
  <c r="K8056" i="10"/>
  <c r="K8057" i="10"/>
  <c r="K8058" i="10"/>
  <c r="K8059" i="10"/>
  <c r="K8060" i="10"/>
  <c r="K8061" i="10"/>
  <c r="K8062" i="10"/>
  <c r="K8063" i="10"/>
  <c r="K8064" i="10"/>
  <c r="K8065" i="10"/>
  <c r="K8066" i="10"/>
  <c r="K8067" i="10"/>
  <c r="K8068" i="10"/>
  <c r="K8069" i="10"/>
  <c r="K8070" i="10"/>
  <c r="K8071" i="10"/>
  <c r="K8072" i="10"/>
  <c r="K8073" i="10"/>
  <c r="K8074" i="10"/>
  <c r="K8075" i="10"/>
  <c r="K8076" i="10"/>
  <c r="K8077" i="10"/>
  <c r="K8078" i="10"/>
  <c r="K8079" i="10"/>
  <c r="K8080" i="10"/>
  <c r="K8081" i="10"/>
  <c r="K8082" i="10"/>
  <c r="K8083" i="10"/>
  <c r="K8084" i="10"/>
  <c r="K8085" i="10"/>
  <c r="K8086" i="10"/>
  <c r="K8087" i="10"/>
  <c r="K8088" i="10"/>
  <c r="K8089" i="10"/>
  <c r="K8090" i="10"/>
  <c r="K8091" i="10"/>
  <c r="K8092" i="10"/>
  <c r="K8093" i="10"/>
  <c r="K8094" i="10"/>
  <c r="K8095" i="10"/>
  <c r="K8096" i="10"/>
  <c r="K8097" i="10"/>
  <c r="K8098" i="10"/>
  <c r="K8099" i="10"/>
  <c r="K8100" i="10"/>
  <c r="K8101" i="10"/>
  <c r="K8102" i="10"/>
  <c r="K8103" i="10"/>
  <c r="K8104" i="10"/>
  <c r="K8105" i="10"/>
  <c r="K8106" i="10"/>
  <c r="K8107" i="10"/>
  <c r="K8108" i="10"/>
  <c r="K8109" i="10"/>
  <c r="K8110" i="10"/>
  <c r="K8111" i="10"/>
  <c r="K8112" i="10"/>
  <c r="K8113" i="10"/>
  <c r="K8114" i="10"/>
  <c r="K8115" i="10"/>
  <c r="K8116" i="10"/>
  <c r="K8117" i="10"/>
  <c r="K8118" i="10"/>
  <c r="K8119" i="10"/>
  <c r="K8120" i="10"/>
  <c r="K8121" i="10"/>
  <c r="K8122" i="10"/>
  <c r="K8123" i="10"/>
  <c r="K8124" i="10"/>
  <c r="K8125" i="10"/>
  <c r="K8126" i="10"/>
  <c r="K8127" i="10"/>
  <c r="K8128" i="10"/>
  <c r="K8129" i="10"/>
  <c r="K8130" i="10"/>
  <c r="K8131" i="10"/>
  <c r="K8132" i="10"/>
  <c r="K8133" i="10"/>
  <c r="K8134" i="10"/>
  <c r="K8135" i="10"/>
  <c r="K8136" i="10"/>
  <c r="K8137" i="10"/>
  <c r="K8138" i="10"/>
  <c r="K8139" i="10"/>
  <c r="K8140" i="10"/>
  <c r="K8141" i="10"/>
  <c r="K8142" i="10"/>
  <c r="K8143" i="10"/>
  <c r="K8144" i="10"/>
  <c r="K8145" i="10"/>
  <c r="K8146" i="10"/>
  <c r="K8147" i="10"/>
  <c r="K8148" i="10"/>
  <c r="K8149" i="10"/>
  <c r="K8150" i="10"/>
  <c r="K8151" i="10"/>
  <c r="K8152" i="10"/>
  <c r="K8153" i="10"/>
  <c r="K8154" i="10"/>
  <c r="K8155" i="10"/>
  <c r="K8156" i="10"/>
  <c r="K8157" i="10"/>
  <c r="K8158" i="10"/>
  <c r="K8159" i="10"/>
  <c r="K8160" i="10"/>
  <c r="K8161" i="10"/>
  <c r="K8162" i="10"/>
  <c r="K8163" i="10"/>
  <c r="K8164" i="10"/>
  <c r="K8165" i="10"/>
  <c r="K8166" i="10"/>
  <c r="K8167" i="10"/>
  <c r="K8168" i="10"/>
  <c r="K8169" i="10"/>
  <c r="K8170" i="10"/>
  <c r="K8171" i="10"/>
  <c r="K8172" i="10"/>
  <c r="K8173" i="10"/>
  <c r="K8174" i="10"/>
  <c r="K8175" i="10"/>
  <c r="K8176" i="10"/>
  <c r="K8177" i="10"/>
  <c r="K8178" i="10"/>
  <c r="K8179" i="10"/>
  <c r="K8180" i="10"/>
  <c r="K8181" i="10"/>
  <c r="K8182" i="10"/>
  <c r="K8183" i="10"/>
  <c r="K8184" i="10"/>
  <c r="K8185" i="10"/>
  <c r="K8186" i="10"/>
  <c r="K8187" i="10"/>
  <c r="K8188" i="10"/>
  <c r="K8189" i="10"/>
  <c r="K8190" i="10"/>
  <c r="K8191" i="10"/>
  <c r="K8192" i="10"/>
  <c r="K8193" i="10"/>
  <c r="K8194" i="10"/>
  <c r="K8195" i="10"/>
  <c r="K8196" i="10"/>
  <c r="K8197" i="10"/>
  <c r="K8198" i="10"/>
  <c r="K8199" i="10"/>
  <c r="K8200" i="10"/>
  <c r="K8201" i="10"/>
  <c r="K8202" i="10"/>
  <c r="K8203" i="10"/>
  <c r="K8204" i="10"/>
  <c r="K8205" i="10"/>
  <c r="K8206" i="10"/>
  <c r="K8207" i="10"/>
  <c r="K8208" i="10"/>
  <c r="K8209" i="10"/>
  <c r="K8210" i="10"/>
  <c r="K8211" i="10"/>
  <c r="K8212" i="10"/>
  <c r="K8213" i="10"/>
  <c r="K8214" i="10"/>
  <c r="K8215" i="10"/>
  <c r="K8216" i="10"/>
  <c r="K8217" i="10"/>
  <c r="K8218" i="10"/>
  <c r="K8219" i="10"/>
  <c r="K8220" i="10"/>
  <c r="K8221" i="10"/>
  <c r="K8222" i="10"/>
  <c r="K8223" i="10"/>
  <c r="K8224" i="10"/>
  <c r="K8225" i="10"/>
  <c r="K8226" i="10"/>
  <c r="K8227" i="10"/>
  <c r="K8228" i="10"/>
  <c r="K8229" i="10"/>
  <c r="K8230" i="10"/>
  <c r="K8231" i="10"/>
  <c r="K8232" i="10"/>
  <c r="K8233" i="10"/>
  <c r="K8234" i="10"/>
  <c r="K8235" i="10"/>
  <c r="K8236" i="10"/>
  <c r="K8237" i="10"/>
  <c r="K8238" i="10"/>
  <c r="K8239" i="10"/>
  <c r="K8240" i="10"/>
  <c r="K8241" i="10"/>
  <c r="K8242" i="10"/>
  <c r="K8243" i="10"/>
  <c r="K8244" i="10"/>
  <c r="K8245" i="10"/>
  <c r="K8246" i="10"/>
  <c r="K8247" i="10"/>
  <c r="K8248" i="10"/>
  <c r="K8249" i="10"/>
  <c r="K8250" i="10"/>
  <c r="K8251" i="10"/>
  <c r="K8252" i="10"/>
  <c r="K8253" i="10"/>
  <c r="K8254" i="10"/>
  <c r="K8255" i="10"/>
  <c r="K8256" i="10"/>
  <c r="K8257" i="10"/>
  <c r="K8258" i="10"/>
  <c r="K8259" i="10"/>
  <c r="K8260" i="10"/>
  <c r="K8261" i="10"/>
  <c r="K8262" i="10"/>
  <c r="K8263" i="10"/>
  <c r="K8264" i="10"/>
  <c r="K8265" i="10"/>
  <c r="K8266" i="10"/>
  <c r="K8267" i="10"/>
  <c r="K8268" i="10"/>
  <c r="K8269" i="10"/>
  <c r="K8270" i="10"/>
  <c r="K8271" i="10"/>
  <c r="K8272" i="10"/>
  <c r="K8273" i="10"/>
  <c r="K8274" i="10"/>
  <c r="K8275" i="10"/>
  <c r="K8276" i="10"/>
  <c r="K8277" i="10"/>
  <c r="K8278" i="10"/>
  <c r="K8279" i="10"/>
  <c r="K8280" i="10"/>
  <c r="K8281" i="10"/>
  <c r="K8282" i="10"/>
  <c r="K8283" i="10"/>
  <c r="K8284" i="10"/>
  <c r="K8285" i="10"/>
  <c r="K8286" i="10"/>
  <c r="K8287" i="10"/>
  <c r="K8288" i="10"/>
  <c r="K8289" i="10"/>
  <c r="K8290" i="10"/>
  <c r="K8291" i="10"/>
  <c r="K8292" i="10"/>
  <c r="K8293" i="10"/>
  <c r="K8294" i="10"/>
  <c r="K8295" i="10"/>
  <c r="K8296" i="10"/>
  <c r="K8297" i="10"/>
  <c r="K8298" i="10"/>
  <c r="K8299" i="10"/>
  <c r="K8300" i="10"/>
  <c r="K8301" i="10"/>
  <c r="K8302" i="10"/>
  <c r="K8303" i="10"/>
  <c r="K8304" i="10"/>
  <c r="K8305" i="10"/>
  <c r="K8306" i="10"/>
  <c r="K8307" i="10"/>
  <c r="K8308" i="10"/>
  <c r="K8309" i="10"/>
  <c r="K8310" i="10"/>
  <c r="K8311" i="10"/>
  <c r="K8312" i="10"/>
  <c r="K8313" i="10"/>
  <c r="K8314" i="10"/>
  <c r="K8315" i="10"/>
  <c r="K8316" i="10"/>
  <c r="K8317" i="10"/>
  <c r="K8318" i="10"/>
  <c r="K8319" i="10"/>
  <c r="K8320" i="10"/>
  <c r="K8321" i="10"/>
  <c r="K8322" i="10"/>
  <c r="K8323" i="10"/>
  <c r="K8324" i="10"/>
  <c r="K8325" i="10"/>
  <c r="K8326" i="10"/>
  <c r="K8327" i="10"/>
  <c r="K8328" i="10"/>
  <c r="K8329" i="10"/>
  <c r="K8330" i="10"/>
  <c r="K8331" i="10"/>
  <c r="K8332" i="10"/>
  <c r="K8333" i="10"/>
  <c r="K8334" i="10"/>
  <c r="K8335" i="10"/>
  <c r="K8336" i="10"/>
  <c r="K8337" i="10"/>
  <c r="K8338" i="10"/>
  <c r="K8339" i="10"/>
  <c r="K8340" i="10"/>
  <c r="K8341" i="10"/>
  <c r="K8342" i="10"/>
  <c r="K8343" i="10"/>
  <c r="K8344" i="10"/>
  <c r="K8345" i="10"/>
  <c r="K8346" i="10"/>
  <c r="K8347" i="10"/>
  <c r="K8348" i="10"/>
  <c r="K8349" i="10"/>
  <c r="K8350" i="10"/>
  <c r="K8351" i="10"/>
  <c r="K8352" i="10"/>
  <c r="K8353" i="10"/>
  <c r="K8354" i="10"/>
  <c r="K8355" i="10"/>
  <c r="K8356" i="10"/>
  <c r="K8357" i="10"/>
  <c r="K8358" i="10"/>
  <c r="K8359" i="10"/>
  <c r="K8360" i="10"/>
  <c r="K8361" i="10"/>
  <c r="K8362" i="10"/>
  <c r="K8363" i="10"/>
  <c r="K8364" i="10"/>
  <c r="K8365" i="10"/>
  <c r="K8366" i="10"/>
  <c r="K8367" i="10"/>
  <c r="K8368" i="10"/>
  <c r="K8369" i="10"/>
  <c r="K8370" i="10"/>
  <c r="K8371" i="10"/>
  <c r="K8372" i="10"/>
  <c r="K8373" i="10"/>
  <c r="K8374" i="10"/>
  <c r="K8375" i="10"/>
  <c r="K8376" i="10"/>
  <c r="K8377" i="10"/>
  <c r="K8378" i="10"/>
  <c r="K8379" i="10"/>
  <c r="K8380" i="10"/>
  <c r="K8381" i="10"/>
  <c r="K8382" i="10"/>
  <c r="K8383" i="10"/>
  <c r="K8384" i="10"/>
  <c r="K8385" i="10"/>
  <c r="K8386" i="10"/>
  <c r="K8387" i="10"/>
  <c r="K8388" i="10"/>
  <c r="K8389" i="10"/>
  <c r="K8390" i="10"/>
  <c r="K8391" i="10"/>
  <c r="K8392" i="10"/>
  <c r="K8393" i="10"/>
  <c r="K8394" i="10"/>
  <c r="K8395" i="10"/>
  <c r="K8396" i="10"/>
  <c r="K8397" i="10"/>
  <c r="K8398" i="10"/>
  <c r="K8399" i="10"/>
  <c r="K8400" i="10"/>
  <c r="K8401" i="10"/>
  <c r="K8402" i="10"/>
  <c r="K8403" i="10"/>
  <c r="K8404" i="10"/>
  <c r="K8405" i="10"/>
  <c r="K8406" i="10"/>
  <c r="K8407" i="10"/>
  <c r="K8408" i="10"/>
  <c r="K8409" i="10"/>
  <c r="K8410" i="10"/>
  <c r="K8411" i="10"/>
  <c r="K8412" i="10"/>
  <c r="K8413" i="10"/>
  <c r="K8414" i="10"/>
  <c r="K8415" i="10"/>
  <c r="K8416" i="10"/>
  <c r="K8417" i="10"/>
  <c r="K8418" i="10"/>
  <c r="K8419" i="10"/>
  <c r="K8420" i="10"/>
  <c r="K8421" i="10"/>
  <c r="K8422" i="10"/>
  <c r="K8423" i="10"/>
  <c r="K8424" i="10"/>
  <c r="K8425" i="10"/>
  <c r="K8426" i="10"/>
  <c r="K8427" i="10"/>
  <c r="K8428" i="10"/>
  <c r="K8429" i="10"/>
  <c r="K8430" i="10"/>
  <c r="K8431" i="10"/>
  <c r="K8432" i="10"/>
  <c r="K8433" i="10"/>
  <c r="K8434" i="10"/>
  <c r="K8435" i="10"/>
  <c r="K8436" i="10"/>
  <c r="K8437" i="10"/>
  <c r="K8438" i="10"/>
  <c r="K8439" i="10"/>
  <c r="K8440" i="10"/>
  <c r="K8441" i="10"/>
  <c r="K8442" i="10"/>
  <c r="K8443" i="10"/>
  <c r="K8444" i="10"/>
  <c r="K8445" i="10"/>
  <c r="K8446" i="10"/>
  <c r="K8447" i="10"/>
  <c r="K8448" i="10"/>
  <c r="K8449" i="10"/>
  <c r="K8450" i="10"/>
  <c r="K8451" i="10"/>
  <c r="K8452" i="10"/>
  <c r="K8453" i="10"/>
  <c r="K8454" i="10"/>
  <c r="K8455" i="10"/>
  <c r="K8456" i="10"/>
  <c r="K8457" i="10"/>
  <c r="K8458" i="10"/>
  <c r="K8459" i="10"/>
  <c r="K8460" i="10"/>
  <c r="K8461" i="10"/>
  <c r="K8462" i="10"/>
  <c r="K8463" i="10"/>
  <c r="K8464" i="10"/>
  <c r="K8465" i="10"/>
  <c r="K8466" i="10"/>
  <c r="K8467" i="10"/>
  <c r="K8468" i="10"/>
  <c r="K8469" i="10"/>
  <c r="K8470" i="10"/>
  <c r="K8471" i="10"/>
  <c r="K8472" i="10"/>
  <c r="K8473" i="10"/>
  <c r="K8474" i="10"/>
  <c r="K8475" i="10"/>
  <c r="K8476" i="10"/>
  <c r="K8477" i="10"/>
  <c r="K8478" i="10"/>
  <c r="K8479" i="10"/>
  <c r="K8480" i="10"/>
  <c r="K8481" i="10"/>
  <c r="K8482" i="10"/>
  <c r="K8483" i="10"/>
  <c r="K8484" i="10"/>
  <c r="K8485" i="10"/>
  <c r="K8486" i="10"/>
  <c r="K8487" i="10"/>
  <c r="K8488" i="10"/>
  <c r="K8489" i="10"/>
  <c r="K8490" i="10"/>
  <c r="K8491" i="10"/>
  <c r="K8492" i="10"/>
  <c r="K8493" i="10"/>
  <c r="K8494" i="10"/>
  <c r="K8495" i="10"/>
  <c r="K8496" i="10"/>
  <c r="K8497" i="10"/>
  <c r="K8498" i="10"/>
  <c r="K8499" i="10"/>
  <c r="K8500" i="10"/>
  <c r="K8501" i="10"/>
  <c r="K8502" i="10"/>
  <c r="K8503" i="10"/>
  <c r="K8504" i="10"/>
  <c r="K8505" i="10"/>
  <c r="K8506" i="10"/>
  <c r="K8507" i="10"/>
  <c r="K8508" i="10"/>
  <c r="K8509" i="10"/>
  <c r="K8510" i="10"/>
  <c r="K8511" i="10"/>
  <c r="K8512" i="10"/>
  <c r="K8513" i="10"/>
  <c r="K8514" i="10"/>
  <c r="K8515" i="10"/>
  <c r="K8516" i="10"/>
  <c r="K8517" i="10"/>
  <c r="K8518" i="10"/>
  <c r="K8519" i="10"/>
  <c r="K8520" i="10"/>
  <c r="K8521" i="10"/>
  <c r="K8522" i="10"/>
  <c r="K8523" i="10"/>
  <c r="K8524" i="10"/>
  <c r="K8525" i="10"/>
  <c r="K8526" i="10"/>
  <c r="K8527" i="10"/>
  <c r="K8528" i="10"/>
  <c r="K8529" i="10"/>
  <c r="K8530" i="10"/>
  <c r="K8531" i="10"/>
  <c r="K8532" i="10"/>
  <c r="K8533" i="10"/>
  <c r="K8534" i="10"/>
  <c r="K8535" i="10"/>
  <c r="K8536" i="10"/>
  <c r="K8537" i="10"/>
  <c r="K8538" i="10"/>
  <c r="K8539" i="10"/>
  <c r="K8540" i="10"/>
  <c r="K8541" i="10"/>
  <c r="K8542" i="10"/>
  <c r="K8543" i="10"/>
  <c r="K8544" i="10"/>
  <c r="K8545" i="10"/>
  <c r="K8546" i="10"/>
  <c r="K8547" i="10"/>
  <c r="K8548" i="10"/>
  <c r="K8549" i="10"/>
  <c r="K8550" i="10"/>
  <c r="K8551" i="10"/>
  <c r="K8552" i="10"/>
  <c r="K8553" i="10"/>
  <c r="K8554" i="10"/>
  <c r="K8555" i="10"/>
  <c r="K8556" i="10"/>
  <c r="K8557" i="10"/>
  <c r="K8558" i="10"/>
  <c r="K8559" i="10"/>
  <c r="K8560" i="10"/>
  <c r="K8561" i="10"/>
  <c r="K8562" i="10"/>
  <c r="K8563" i="10"/>
  <c r="K8564" i="10"/>
  <c r="K8565" i="10"/>
  <c r="K8566" i="10"/>
  <c r="K8567" i="10"/>
  <c r="K8568" i="10"/>
  <c r="K8569" i="10"/>
  <c r="K8570" i="10"/>
  <c r="K8571" i="10"/>
  <c r="K8572" i="10"/>
  <c r="K8573" i="10"/>
  <c r="K8574" i="10"/>
  <c r="K8575" i="10"/>
  <c r="K8576" i="10"/>
  <c r="K8577" i="10"/>
  <c r="K8578" i="10"/>
  <c r="K8579" i="10"/>
  <c r="K8580" i="10"/>
  <c r="K8581" i="10"/>
  <c r="K8582" i="10"/>
  <c r="K8583" i="10"/>
  <c r="K8584" i="10"/>
  <c r="K8585" i="10"/>
  <c r="K8586" i="10"/>
  <c r="K8587" i="10"/>
  <c r="K8588" i="10"/>
  <c r="K8589" i="10"/>
  <c r="K8590" i="10"/>
  <c r="K8591" i="10"/>
  <c r="K8592" i="10"/>
  <c r="K8593" i="10"/>
  <c r="K8594" i="10"/>
  <c r="K8595" i="10"/>
  <c r="K8596" i="10"/>
  <c r="K8597" i="10"/>
  <c r="K8598" i="10"/>
  <c r="K8599" i="10"/>
  <c r="K8600" i="10"/>
  <c r="K8601" i="10"/>
  <c r="K8602" i="10"/>
  <c r="K8603" i="10"/>
  <c r="K8604" i="10"/>
  <c r="K8605" i="10"/>
  <c r="K8606" i="10"/>
  <c r="K8607" i="10"/>
  <c r="K8608" i="10"/>
  <c r="K8609" i="10"/>
  <c r="K8610" i="10"/>
  <c r="K8611" i="10"/>
  <c r="K8612" i="10"/>
  <c r="K8613" i="10"/>
  <c r="K8614" i="10"/>
  <c r="K8615" i="10"/>
  <c r="K8616" i="10"/>
  <c r="K8617" i="10"/>
  <c r="K8618" i="10"/>
  <c r="K8619" i="10"/>
  <c r="K8620" i="10"/>
  <c r="K8621" i="10"/>
  <c r="K8622" i="10"/>
  <c r="K8623" i="10"/>
  <c r="K8624" i="10"/>
  <c r="K8625" i="10"/>
  <c r="K8626" i="10"/>
  <c r="K8627" i="10"/>
  <c r="K8628" i="10"/>
  <c r="K8629" i="10"/>
  <c r="K8630" i="10"/>
  <c r="K8631" i="10"/>
  <c r="K8632" i="10"/>
  <c r="K8633" i="10"/>
  <c r="K8634" i="10"/>
  <c r="K8635" i="10"/>
  <c r="K8636" i="10"/>
  <c r="K8637" i="10"/>
  <c r="K8638" i="10"/>
  <c r="K8639" i="10"/>
  <c r="K8640" i="10"/>
  <c r="K8641" i="10"/>
  <c r="K8642" i="10"/>
  <c r="K8643" i="10"/>
  <c r="K8644" i="10"/>
  <c r="K8645" i="10"/>
  <c r="K8646" i="10"/>
  <c r="K8647" i="10"/>
  <c r="K8648" i="10"/>
  <c r="K8649" i="10"/>
  <c r="K8650" i="10"/>
  <c r="K8651" i="10"/>
  <c r="K8652" i="10"/>
  <c r="K8653" i="10"/>
  <c r="K8654" i="10"/>
  <c r="K8655" i="10"/>
  <c r="K8656" i="10"/>
  <c r="K8657" i="10"/>
  <c r="K8658" i="10"/>
  <c r="K8659" i="10"/>
  <c r="K8660" i="10"/>
  <c r="K8661" i="10"/>
  <c r="K8662" i="10"/>
  <c r="K8663" i="10"/>
  <c r="K8664" i="10"/>
  <c r="K8665" i="10"/>
  <c r="K8666" i="10"/>
  <c r="K8667" i="10"/>
  <c r="K8668" i="10"/>
  <c r="K8669" i="10"/>
  <c r="K8670" i="10"/>
  <c r="K8671" i="10"/>
  <c r="K8672" i="10"/>
  <c r="K8673" i="10"/>
  <c r="K8674" i="10"/>
  <c r="K8675" i="10"/>
  <c r="K8676" i="10"/>
  <c r="K8677" i="10"/>
  <c r="K8678" i="10"/>
  <c r="K8679" i="10"/>
  <c r="K8680" i="10"/>
  <c r="K8681" i="10"/>
  <c r="K8682" i="10"/>
  <c r="K8683" i="10"/>
  <c r="K8684" i="10"/>
  <c r="K8685" i="10"/>
  <c r="K8686" i="10"/>
  <c r="K8687" i="10"/>
  <c r="K8688" i="10"/>
  <c r="K8689" i="10"/>
  <c r="K8690" i="10"/>
  <c r="K8691" i="10"/>
  <c r="K8692" i="10"/>
  <c r="K8693" i="10"/>
  <c r="K8694" i="10"/>
  <c r="K8695" i="10"/>
  <c r="K8696" i="10"/>
  <c r="K8697" i="10"/>
  <c r="K8698" i="10"/>
  <c r="K8699" i="10"/>
  <c r="K8700" i="10"/>
  <c r="K8701" i="10"/>
  <c r="K8702" i="10"/>
  <c r="K8703" i="10"/>
  <c r="K8704" i="10"/>
  <c r="K8705" i="10"/>
  <c r="K8706" i="10"/>
  <c r="K8707" i="10"/>
  <c r="K8708" i="10"/>
  <c r="K8709" i="10"/>
  <c r="K8710" i="10"/>
  <c r="K8711" i="10"/>
  <c r="K8712" i="10"/>
  <c r="K8713" i="10"/>
  <c r="K8714" i="10"/>
  <c r="K8715" i="10"/>
  <c r="K8716" i="10"/>
  <c r="K8717" i="10"/>
  <c r="K8718" i="10"/>
  <c r="K8719" i="10"/>
  <c r="K8720" i="10"/>
  <c r="K8721" i="10"/>
  <c r="K8722" i="10"/>
  <c r="K8723" i="10"/>
  <c r="K8724" i="10"/>
  <c r="K8725" i="10"/>
  <c r="K8726" i="10"/>
  <c r="K8727" i="10"/>
  <c r="K8728" i="10"/>
  <c r="K8729" i="10"/>
  <c r="K8730" i="10"/>
  <c r="K8731" i="10"/>
  <c r="K8732" i="10"/>
  <c r="K8733" i="10"/>
  <c r="K8734" i="10"/>
  <c r="K8735" i="10"/>
  <c r="K8736" i="10"/>
  <c r="K8737" i="10"/>
  <c r="K8738" i="10"/>
  <c r="K8739" i="10"/>
  <c r="K8740" i="10"/>
  <c r="K8741" i="10"/>
  <c r="K8742" i="10"/>
  <c r="K8743" i="10"/>
  <c r="K8744" i="10"/>
  <c r="K8745" i="10"/>
  <c r="K8746" i="10"/>
  <c r="K8747" i="10"/>
  <c r="K8748" i="10"/>
  <c r="K8749" i="10"/>
  <c r="K8750" i="10"/>
  <c r="K8751" i="10"/>
  <c r="K8752" i="10"/>
  <c r="K8753" i="10"/>
  <c r="K8754" i="10"/>
  <c r="K8755" i="10"/>
  <c r="K8756" i="10"/>
  <c r="K8757" i="10"/>
  <c r="K8758" i="10"/>
  <c r="K8759" i="10"/>
  <c r="K8760" i="10"/>
  <c r="K8761" i="10"/>
  <c r="K8762" i="10"/>
  <c r="K8763" i="10"/>
  <c r="K8764" i="10"/>
  <c r="K8765" i="10"/>
  <c r="K8766" i="10"/>
  <c r="K8767" i="10"/>
  <c r="K8768" i="10"/>
  <c r="K8769" i="10"/>
  <c r="K8770" i="10"/>
  <c r="K8771" i="10"/>
  <c r="K8772" i="10"/>
  <c r="K8773" i="10"/>
  <c r="K8774" i="10"/>
  <c r="K8775" i="10"/>
  <c r="K8776" i="10"/>
  <c r="K8777" i="10"/>
  <c r="K8778" i="10"/>
  <c r="K8779" i="10"/>
  <c r="K8780" i="10"/>
  <c r="K8781" i="10"/>
  <c r="K8782" i="10"/>
  <c r="K8783" i="10"/>
  <c r="K8784" i="10"/>
  <c r="K8785" i="10"/>
  <c r="K8786" i="10"/>
  <c r="K8787" i="10"/>
  <c r="K8788" i="10"/>
  <c r="K8789" i="10"/>
  <c r="K8790" i="10"/>
  <c r="K8791" i="10"/>
  <c r="K8792" i="10"/>
  <c r="K8793" i="10"/>
  <c r="K8794" i="10"/>
  <c r="K8795" i="10"/>
  <c r="K8796" i="10"/>
  <c r="K8797" i="10"/>
  <c r="K8798" i="10"/>
  <c r="K8799" i="10"/>
  <c r="K8800" i="10"/>
  <c r="K8801" i="10"/>
  <c r="K8802" i="10"/>
  <c r="K8803" i="10"/>
  <c r="K8804" i="10"/>
  <c r="K8805" i="10"/>
  <c r="K8806" i="10"/>
  <c r="K8807" i="10"/>
  <c r="K8808" i="10"/>
  <c r="K8809" i="10"/>
  <c r="K8810" i="10"/>
  <c r="K8811" i="10"/>
  <c r="K8812" i="10"/>
  <c r="K8813" i="10"/>
  <c r="K8814" i="10"/>
  <c r="K8815" i="10"/>
  <c r="K8816" i="10"/>
  <c r="K8817" i="10"/>
  <c r="K8818" i="10"/>
  <c r="K8819" i="10"/>
  <c r="K8820" i="10"/>
  <c r="K8821" i="10"/>
  <c r="K8822" i="10"/>
  <c r="K8823" i="10"/>
  <c r="K8824" i="10"/>
  <c r="K8825" i="10"/>
  <c r="K8826" i="10"/>
  <c r="K8827" i="10"/>
  <c r="K8828" i="10"/>
  <c r="K8829" i="10"/>
  <c r="K8830" i="10"/>
  <c r="K8831" i="10"/>
  <c r="K8832" i="10"/>
  <c r="K8833" i="10"/>
  <c r="K8834" i="10"/>
  <c r="K8835" i="10"/>
  <c r="K8836" i="10"/>
  <c r="K8837" i="10"/>
  <c r="K8838" i="10"/>
  <c r="K8839" i="10"/>
  <c r="K8840" i="10"/>
  <c r="K8841" i="10"/>
  <c r="K8842" i="10"/>
  <c r="K8843" i="10"/>
  <c r="K8844" i="10"/>
  <c r="K8845" i="10"/>
  <c r="K8846" i="10"/>
  <c r="K8847" i="10"/>
  <c r="K8848" i="10"/>
  <c r="K8849" i="10"/>
  <c r="K8850" i="10"/>
  <c r="K8851" i="10"/>
  <c r="K8852" i="10"/>
  <c r="K8853" i="10"/>
  <c r="K8854" i="10"/>
  <c r="K8855" i="10"/>
  <c r="K8856" i="10"/>
  <c r="K8857" i="10"/>
  <c r="K8858" i="10"/>
  <c r="K8859" i="10"/>
  <c r="K8860" i="10"/>
  <c r="K8861" i="10"/>
  <c r="K8862" i="10"/>
  <c r="K8863" i="10"/>
  <c r="K8864" i="10"/>
  <c r="K8865" i="10"/>
  <c r="K8866" i="10"/>
  <c r="K8867" i="10"/>
  <c r="K8868" i="10"/>
  <c r="K8869" i="10"/>
  <c r="K8870" i="10"/>
  <c r="K8871" i="10"/>
  <c r="K8872" i="10"/>
  <c r="K8873" i="10"/>
  <c r="K8874" i="10"/>
  <c r="K8875" i="10"/>
  <c r="K8876" i="10"/>
  <c r="K8877" i="10"/>
  <c r="K8878" i="10"/>
  <c r="K8879" i="10"/>
  <c r="K8880" i="10"/>
  <c r="K8881" i="10"/>
  <c r="K8882" i="10"/>
  <c r="K8883" i="10"/>
  <c r="K8884" i="10"/>
  <c r="K8885" i="10"/>
  <c r="K8886" i="10"/>
  <c r="K8887" i="10"/>
  <c r="K8888" i="10"/>
  <c r="K8889" i="10"/>
  <c r="K8890" i="10"/>
  <c r="K8891" i="10"/>
  <c r="K8892" i="10"/>
  <c r="K8893" i="10"/>
  <c r="K8894" i="10"/>
  <c r="K8895" i="10"/>
  <c r="K8896" i="10"/>
  <c r="K8897" i="10"/>
  <c r="K8898" i="10"/>
  <c r="K8899" i="10"/>
  <c r="K8900" i="10"/>
  <c r="K8901" i="10"/>
  <c r="K8902" i="10"/>
  <c r="K8903" i="10"/>
  <c r="K8904" i="10"/>
  <c r="K8905" i="10"/>
  <c r="K8906" i="10"/>
  <c r="K8907" i="10"/>
  <c r="K8908" i="10"/>
  <c r="K8909" i="10"/>
  <c r="K8910" i="10"/>
  <c r="K8911" i="10"/>
  <c r="K8912" i="10"/>
  <c r="K8913" i="10"/>
  <c r="K8914" i="10"/>
  <c r="K8915" i="10"/>
  <c r="K8916" i="10"/>
  <c r="K8917" i="10"/>
  <c r="K8918" i="10"/>
  <c r="K8919" i="10"/>
  <c r="K8920" i="10"/>
  <c r="K8921" i="10"/>
  <c r="K8922" i="10"/>
  <c r="K8923" i="10"/>
  <c r="K8924" i="10"/>
  <c r="K8925" i="10"/>
  <c r="K8926" i="10"/>
  <c r="K8927" i="10"/>
  <c r="K8928" i="10"/>
  <c r="K8929" i="10"/>
  <c r="K8930" i="10"/>
  <c r="K8931" i="10"/>
  <c r="K8932" i="10"/>
  <c r="K8933" i="10"/>
  <c r="K8934" i="10"/>
  <c r="K8935" i="10"/>
  <c r="K8936" i="10"/>
  <c r="K8937" i="10"/>
  <c r="K8938" i="10"/>
  <c r="K8939" i="10"/>
  <c r="K8940" i="10"/>
  <c r="K8941" i="10"/>
  <c r="K8942" i="10"/>
  <c r="K8943" i="10"/>
  <c r="K8944" i="10"/>
  <c r="K8945" i="10"/>
  <c r="K8946" i="10"/>
  <c r="K8947" i="10"/>
  <c r="K8948" i="10"/>
  <c r="K8949" i="10"/>
  <c r="K8950" i="10"/>
  <c r="K8951" i="10"/>
  <c r="K8952" i="10"/>
  <c r="K8953" i="10"/>
  <c r="K8954" i="10"/>
  <c r="K8955" i="10"/>
  <c r="K8956" i="10"/>
  <c r="K8957" i="10"/>
  <c r="K8958" i="10"/>
  <c r="K8959" i="10"/>
  <c r="K8960" i="10"/>
  <c r="K8961" i="10"/>
  <c r="K8962" i="10"/>
  <c r="K8963" i="10"/>
  <c r="K8964" i="10"/>
  <c r="K8965" i="10"/>
  <c r="K8966" i="10"/>
  <c r="K8967" i="10"/>
  <c r="K8968" i="10"/>
  <c r="K8969" i="10"/>
  <c r="K8970" i="10"/>
  <c r="K8971" i="10"/>
  <c r="K8972" i="10"/>
  <c r="K8973" i="10"/>
  <c r="K8974" i="10"/>
  <c r="K8975" i="10"/>
  <c r="K8976" i="10"/>
  <c r="K8977" i="10"/>
  <c r="K8978" i="10"/>
  <c r="K8979" i="10"/>
  <c r="K8980" i="10"/>
  <c r="K8981" i="10"/>
  <c r="K8982" i="10"/>
  <c r="K8983" i="10"/>
  <c r="K8984" i="10"/>
  <c r="K8985" i="10"/>
  <c r="K8986" i="10"/>
  <c r="K8987" i="10"/>
  <c r="K8988" i="10"/>
  <c r="K8989" i="10"/>
  <c r="K8990" i="10"/>
  <c r="K8991" i="10"/>
  <c r="K8992" i="10"/>
  <c r="K8993" i="10"/>
  <c r="K8994" i="10"/>
  <c r="K8995" i="10"/>
  <c r="K8996" i="10"/>
  <c r="K8997" i="10"/>
  <c r="K8998" i="10"/>
  <c r="K8999" i="10"/>
  <c r="K9000" i="10"/>
  <c r="K9001" i="10"/>
  <c r="K9002" i="10"/>
  <c r="K9003" i="10"/>
  <c r="K9004" i="10"/>
  <c r="K9005" i="10"/>
  <c r="K9006" i="10"/>
  <c r="K9007" i="10"/>
  <c r="K9008" i="10"/>
  <c r="K9009" i="10"/>
  <c r="K9010" i="10"/>
  <c r="K9011" i="10"/>
  <c r="K9012" i="10"/>
  <c r="K9013" i="10"/>
  <c r="K9014" i="10"/>
  <c r="K9015" i="10"/>
  <c r="K9016" i="10"/>
  <c r="K9017" i="10"/>
  <c r="K9018" i="10"/>
  <c r="K9019" i="10"/>
  <c r="K9020" i="10"/>
  <c r="K9021" i="10"/>
  <c r="K9022" i="10"/>
  <c r="K9023" i="10"/>
  <c r="K9024" i="10"/>
  <c r="K9025" i="10"/>
  <c r="K9026" i="10"/>
  <c r="K9027" i="10"/>
  <c r="K9028" i="10"/>
  <c r="K9029" i="10"/>
  <c r="K9030" i="10"/>
  <c r="K9031" i="10"/>
  <c r="K9032" i="10"/>
  <c r="K9033" i="10"/>
  <c r="K9034" i="10"/>
  <c r="K9035" i="10"/>
  <c r="K9036" i="10"/>
  <c r="K9037" i="10"/>
  <c r="K9038" i="10"/>
  <c r="K9039" i="10"/>
  <c r="K9040" i="10"/>
  <c r="K9041" i="10"/>
  <c r="K9042" i="10"/>
  <c r="K9043" i="10"/>
  <c r="K9044" i="10"/>
  <c r="K9045" i="10"/>
  <c r="K9046" i="10"/>
  <c r="K9047" i="10"/>
  <c r="K9048" i="10"/>
  <c r="K9049" i="10"/>
  <c r="K9050" i="10"/>
  <c r="K9051" i="10"/>
  <c r="K9052" i="10"/>
  <c r="K9053" i="10"/>
  <c r="K9054" i="10"/>
  <c r="K9055" i="10"/>
  <c r="K9056" i="10"/>
  <c r="K9057" i="10"/>
  <c r="K9058" i="10"/>
  <c r="K9059" i="10"/>
  <c r="K9060" i="10"/>
  <c r="K9061" i="10"/>
  <c r="K9062" i="10"/>
  <c r="K9063" i="10"/>
  <c r="K9064" i="10"/>
  <c r="K9065" i="10"/>
  <c r="K9066" i="10"/>
  <c r="K9067" i="10"/>
  <c r="K9068" i="10"/>
  <c r="K9069" i="10"/>
  <c r="K9070" i="10"/>
  <c r="K9071" i="10"/>
  <c r="K9072" i="10"/>
  <c r="K9073" i="10"/>
  <c r="K9074" i="10"/>
  <c r="K9075" i="10"/>
  <c r="K9076" i="10"/>
  <c r="K9077" i="10"/>
  <c r="K9078" i="10"/>
  <c r="K9079" i="10"/>
  <c r="K9080" i="10"/>
  <c r="K9081" i="10"/>
  <c r="K9082" i="10"/>
  <c r="K9083" i="10"/>
  <c r="K9084" i="10"/>
  <c r="K9085" i="10"/>
  <c r="K9086" i="10"/>
  <c r="K9087" i="10"/>
  <c r="K9088" i="10"/>
  <c r="K9089" i="10"/>
  <c r="K9090" i="10"/>
  <c r="K9091" i="10"/>
  <c r="K9092" i="10"/>
  <c r="K9093" i="10"/>
  <c r="K9094" i="10"/>
  <c r="K9095" i="10"/>
  <c r="K9096" i="10"/>
  <c r="K9097" i="10"/>
  <c r="K9098" i="10"/>
  <c r="K9099" i="10"/>
  <c r="K9100" i="10"/>
  <c r="K9101" i="10"/>
  <c r="K9102" i="10"/>
  <c r="K9103" i="10"/>
  <c r="K9104" i="10"/>
  <c r="K9105" i="10"/>
  <c r="K9106" i="10"/>
  <c r="K9107" i="10"/>
  <c r="K9108" i="10"/>
  <c r="K9109" i="10"/>
  <c r="K9110" i="10"/>
  <c r="K9111" i="10"/>
  <c r="K9112" i="10"/>
  <c r="K9113" i="10"/>
  <c r="K9114" i="10"/>
  <c r="K9115" i="10"/>
  <c r="K9116" i="10"/>
  <c r="K9117" i="10"/>
  <c r="K9118" i="10"/>
  <c r="K9119" i="10"/>
  <c r="K9120" i="10"/>
  <c r="K9121" i="10"/>
  <c r="K9122" i="10"/>
  <c r="K9123" i="10"/>
  <c r="K9124" i="10"/>
  <c r="K9125" i="10"/>
  <c r="K9126" i="10"/>
  <c r="K9127" i="10"/>
  <c r="K9128" i="10"/>
  <c r="K9129" i="10"/>
  <c r="K9130" i="10"/>
  <c r="K9131" i="10"/>
  <c r="K9132" i="10"/>
  <c r="K9133" i="10"/>
  <c r="K9134" i="10"/>
  <c r="K9135" i="10"/>
  <c r="K9136" i="10"/>
  <c r="K9137" i="10"/>
  <c r="K9138" i="10"/>
  <c r="K9139" i="10"/>
  <c r="K9140" i="10"/>
  <c r="K9141" i="10"/>
  <c r="K9142" i="10"/>
  <c r="K9143" i="10"/>
  <c r="K9144" i="10"/>
  <c r="K9145" i="10"/>
  <c r="K9146" i="10"/>
  <c r="K9147" i="10"/>
  <c r="K9148" i="10"/>
  <c r="K9149" i="10"/>
  <c r="K9150" i="10"/>
  <c r="K9151" i="10"/>
  <c r="K9152" i="10"/>
  <c r="K9153" i="10"/>
  <c r="K9154" i="10"/>
  <c r="K9155" i="10"/>
  <c r="K9156" i="10"/>
  <c r="K9157" i="10"/>
  <c r="K9158" i="10"/>
  <c r="K9159" i="10"/>
  <c r="K9160" i="10"/>
  <c r="K9161" i="10"/>
  <c r="K9162" i="10"/>
  <c r="K9163" i="10"/>
  <c r="K9164" i="10"/>
  <c r="K9165" i="10"/>
  <c r="K9166" i="10"/>
  <c r="K9167" i="10"/>
  <c r="K9168" i="10"/>
  <c r="K9169" i="10"/>
  <c r="K9170" i="10"/>
  <c r="K9171" i="10"/>
  <c r="K9172" i="10"/>
  <c r="K9173" i="10"/>
  <c r="K9174" i="10"/>
  <c r="K9175" i="10"/>
  <c r="K9176" i="10"/>
  <c r="K9177" i="10"/>
  <c r="K9178" i="10"/>
  <c r="K9179" i="10"/>
  <c r="K9180" i="10"/>
  <c r="K9181" i="10"/>
  <c r="K9182" i="10"/>
  <c r="K9183" i="10"/>
  <c r="K9184" i="10"/>
  <c r="K9185" i="10"/>
  <c r="K9186" i="10"/>
  <c r="K9187" i="10"/>
  <c r="K9188" i="10"/>
  <c r="K9189" i="10"/>
  <c r="K9190" i="10"/>
  <c r="K9191" i="10"/>
  <c r="K9192" i="10"/>
  <c r="K9193" i="10"/>
  <c r="K9194" i="10"/>
  <c r="K9195" i="10"/>
  <c r="K9196" i="10"/>
  <c r="K9197" i="10"/>
  <c r="K9198" i="10"/>
  <c r="K9199" i="10"/>
  <c r="K9200" i="10"/>
  <c r="K9201" i="10"/>
  <c r="K9202" i="10"/>
  <c r="K9203" i="10"/>
  <c r="K9204" i="10"/>
  <c r="K9205" i="10"/>
  <c r="K9206" i="10"/>
  <c r="K9207" i="10"/>
  <c r="K9208" i="10"/>
  <c r="K9209" i="10"/>
  <c r="K9210" i="10"/>
  <c r="K9211" i="10"/>
  <c r="K9212" i="10"/>
  <c r="K9213" i="10"/>
  <c r="K9214" i="10"/>
  <c r="K9215" i="10"/>
  <c r="K9216" i="10"/>
  <c r="K9217" i="10"/>
  <c r="K9218" i="10"/>
  <c r="K9219" i="10"/>
  <c r="K9220" i="10"/>
  <c r="K9221" i="10"/>
  <c r="K9222" i="10"/>
  <c r="K9223" i="10"/>
  <c r="K9224" i="10"/>
  <c r="K9225" i="10"/>
  <c r="K9226" i="10"/>
  <c r="K9227" i="10"/>
  <c r="K9228" i="10"/>
  <c r="K9229" i="10"/>
  <c r="K9230" i="10"/>
  <c r="K9231" i="10"/>
  <c r="K9232" i="10"/>
  <c r="K9233" i="10"/>
  <c r="K9234" i="10"/>
  <c r="K9235" i="10"/>
  <c r="K9236" i="10"/>
  <c r="K9237" i="10"/>
  <c r="K9238" i="10"/>
  <c r="K9239" i="10"/>
  <c r="K9240" i="10"/>
  <c r="K9241" i="10"/>
  <c r="K9242" i="10"/>
  <c r="K9243" i="10"/>
  <c r="K9244" i="10"/>
  <c r="K9245" i="10"/>
  <c r="K9246" i="10"/>
  <c r="K9247" i="10"/>
  <c r="K9248" i="10"/>
  <c r="K9249" i="10"/>
  <c r="K9250" i="10"/>
  <c r="K9251" i="10"/>
  <c r="K9252" i="10"/>
  <c r="K9253" i="10"/>
  <c r="K9254" i="10"/>
  <c r="K9255" i="10"/>
  <c r="K9256" i="10"/>
  <c r="K9257" i="10"/>
  <c r="K9258" i="10"/>
  <c r="K9259" i="10"/>
  <c r="K9260" i="10"/>
  <c r="K9261" i="10"/>
  <c r="K9262" i="10"/>
  <c r="K9263" i="10"/>
  <c r="K9264" i="10"/>
  <c r="K9265" i="10"/>
  <c r="K9266" i="10"/>
  <c r="K9267" i="10"/>
  <c r="K9268" i="10"/>
  <c r="K9269" i="10"/>
  <c r="K9270" i="10"/>
  <c r="K9271" i="10"/>
  <c r="K9272" i="10"/>
  <c r="K9273" i="10"/>
  <c r="K9274" i="10"/>
  <c r="K9275" i="10"/>
  <c r="K9276" i="10"/>
  <c r="K9277" i="10"/>
  <c r="K9278" i="10"/>
  <c r="K9279" i="10"/>
  <c r="K9280" i="10"/>
  <c r="K9281" i="10"/>
  <c r="K9282" i="10"/>
  <c r="K9283" i="10"/>
  <c r="K9284" i="10"/>
  <c r="K9285" i="10"/>
  <c r="K9286" i="10"/>
  <c r="K9287" i="10"/>
  <c r="K9288" i="10"/>
  <c r="K9289" i="10"/>
  <c r="K9290" i="10"/>
  <c r="K9291" i="10"/>
  <c r="K9292" i="10"/>
  <c r="K9293" i="10"/>
  <c r="K9294" i="10"/>
  <c r="K9295" i="10"/>
  <c r="K9296" i="10"/>
  <c r="K9297" i="10"/>
  <c r="K9298" i="10"/>
  <c r="K9299" i="10"/>
  <c r="K9300" i="10"/>
  <c r="K9301" i="10"/>
  <c r="K9302" i="10"/>
  <c r="K9303" i="10"/>
  <c r="K9304" i="10"/>
  <c r="K9305" i="10"/>
  <c r="K9306" i="10"/>
  <c r="K9307" i="10"/>
  <c r="K9308" i="10"/>
  <c r="K9309" i="10"/>
  <c r="K9310" i="10"/>
  <c r="K9311" i="10"/>
  <c r="K9312" i="10"/>
  <c r="K9313" i="10"/>
  <c r="K9314" i="10"/>
  <c r="K9315" i="10"/>
  <c r="K9316" i="10"/>
  <c r="K9317" i="10"/>
  <c r="K9318" i="10"/>
  <c r="K9319" i="10"/>
  <c r="K9320" i="10"/>
  <c r="K9321" i="10"/>
  <c r="K9322" i="10"/>
  <c r="K9323" i="10"/>
  <c r="K9324" i="10"/>
  <c r="K9325" i="10"/>
  <c r="K9326" i="10"/>
  <c r="K9327" i="10"/>
  <c r="K9328" i="10"/>
  <c r="K9329" i="10"/>
  <c r="K9330" i="10"/>
  <c r="K9331" i="10"/>
  <c r="K9332" i="10"/>
  <c r="K9333" i="10"/>
  <c r="K9334" i="10"/>
  <c r="K9335" i="10"/>
  <c r="K9336" i="10"/>
  <c r="K9337" i="10"/>
  <c r="K9338" i="10"/>
  <c r="K9339" i="10"/>
  <c r="K9340" i="10"/>
  <c r="K9341" i="10"/>
  <c r="K9342" i="10"/>
  <c r="K9343" i="10"/>
  <c r="K9344" i="10"/>
  <c r="K9345" i="10"/>
  <c r="K9346" i="10"/>
  <c r="K9347" i="10"/>
  <c r="K9348" i="10"/>
  <c r="K9349" i="10"/>
  <c r="K9350" i="10"/>
  <c r="K9351" i="10"/>
  <c r="K9352" i="10"/>
  <c r="K9353" i="10"/>
  <c r="K9354" i="10"/>
  <c r="K9355" i="10"/>
  <c r="K9356" i="10"/>
  <c r="K9357" i="10"/>
  <c r="K9358" i="10"/>
  <c r="K9359" i="10"/>
  <c r="K9360" i="10"/>
  <c r="K9361" i="10"/>
  <c r="K9362" i="10"/>
  <c r="K9363" i="10"/>
  <c r="K9364" i="10"/>
  <c r="K9365" i="10"/>
  <c r="K9366" i="10"/>
  <c r="K9367" i="10"/>
  <c r="K9368" i="10"/>
  <c r="K9369" i="10"/>
  <c r="K9370" i="10"/>
  <c r="K9371" i="10"/>
  <c r="K9372" i="10"/>
  <c r="K9373" i="10"/>
  <c r="K9374" i="10"/>
  <c r="K9375" i="10"/>
  <c r="K9376" i="10"/>
  <c r="K9377" i="10"/>
  <c r="K9378" i="10"/>
  <c r="K9379" i="10"/>
  <c r="K9380" i="10"/>
  <c r="K9381" i="10"/>
  <c r="K9382" i="10"/>
  <c r="K9383" i="10"/>
  <c r="K9384" i="10"/>
  <c r="K9385" i="10"/>
  <c r="K9386" i="10"/>
  <c r="K9387" i="10"/>
  <c r="K9388" i="10"/>
  <c r="K9389" i="10"/>
  <c r="K9390" i="10"/>
  <c r="K9391" i="10"/>
  <c r="K9392" i="10"/>
  <c r="K9393" i="10"/>
  <c r="K9394" i="10"/>
  <c r="K9395" i="10"/>
  <c r="K9396" i="10"/>
  <c r="K9397" i="10"/>
  <c r="K9398" i="10"/>
  <c r="K9399" i="10"/>
  <c r="K9400" i="10"/>
  <c r="K9401" i="10"/>
  <c r="K9402" i="10"/>
  <c r="K9403" i="10"/>
  <c r="K9404" i="10"/>
  <c r="K9405" i="10"/>
  <c r="K9406" i="10"/>
  <c r="K9407" i="10"/>
  <c r="K9408" i="10"/>
  <c r="K9409" i="10"/>
  <c r="K9410" i="10"/>
  <c r="K9411" i="10"/>
  <c r="K9412" i="10"/>
  <c r="K9413" i="10"/>
  <c r="K9414" i="10"/>
  <c r="K9415" i="10"/>
  <c r="K9416" i="10"/>
  <c r="K9417" i="10"/>
  <c r="K9418" i="10"/>
  <c r="K9419" i="10"/>
  <c r="K9420" i="10"/>
  <c r="K9421" i="10"/>
  <c r="K9422" i="10"/>
  <c r="K9423" i="10"/>
  <c r="K9424" i="10"/>
  <c r="K9425" i="10"/>
  <c r="K9426" i="10"/>
  <c r="K9427" i="10"/>
  <c r="K9428" i="10"/>
  <c r="K9429" i="10"/>
  <c r="K9430" i="10"/>
  <c r="K9431" i="10"/>
  <c r="K9432" i="10"/>
  <c r="K9433" i="10"/>
  <c r="K9434" i="10"/>
  <c r="K9435" i="10"/>
  <c r="K9436" i="10"/>
  <c r="K9437" i="10"/>
  <c r="K9438" i="10"/>
  <c r="K9439" i="10"/>
  <c r="K9440" i="10"/>
  <c r="K9441" i="10"/>
  <c r="K9442" i="10"/>
  <c r="K9443" i="10"/>
  <c r="K9444" i="10"/>
  <c r="K9445" i="10"/>
  <c r="K9446" i="10"/>
  <c r="K9447" i="10"/>
  <c r="K9448" i="10"/>
  <c r="K9449" i="10"/>
  <c r="K9450" i="10"/>
  <c r="K9451" i="10"/>
  <c r="K9452" i="10"/>
  <c r="K9453" i="10"/>
  <c r="K9454" i="10"/>
  <c r="K9455" i="10"/>
  <c r="K9456" i="10"/>
  <c r="K9457" i="10"/>
  <c r="K9458" i="10"/>
  <c r="K9459" i="10"/>
  <c r="K9460" i="10"/>
  <c r="K9461" i="10"/>
  <c r="K9462" i="10"/>
  <c r="K9463" i="10"/>
  <c r="K9464" i="10"/>
  <c r="K9465" i="10"/>
  <c r="K9466" i="10"/>
  <c r="K9467" i="10"/>
  <c r="K9468" i="10"/>
  <c r="K9469" i="10"/>
  <c r="K9470" i="10"/>
  <c r="K9471" i="10"/>
  <c r="K9472" i="10"/>
  <c r="K9473" i="10"/>
  <c r="K9474" i="10"/>
  <c r="K9475" i="10"/>
  <c r="K9476" i="10"/>
  <c r="K9477" i="10"/>
  <c r="K9478" i="10"/>
  <c r="K9479" i="10"/>
  <c r="K9480" i="10"/>
  <c r="K9481" i="10"/>
  <c r="K9482" i="10"/>
  <c r="K9483" i="10"/>
  <c r="K9484" i="10"/>
  <c r="K9485" i="10"/>
  <c r="K9486" i="10"/>
  <c r="K9487" i="10"/>
  <c r="K9488" i="10"/>
  <c r="K9489" i="10"/>
  <c r="K9490" i="10"/>
  <c r="K9491" i="10"/>
  <c r="K9492" i="10"/>
  <c r="K9493" i="10"/>
  <c r="K9494" i="10"/>
  <c r="K9495" i="10"/>
  <c r="K9496" i="10"/>
  <c r="K9497" i="10"/>
  <c r="K9498" i="10"/>
  <c r="K9499" i="10"/>
  <c r="K9500" i="10"/>
  <c r="K9501" i="10"/>
  <c r="K9502" i="10"/>
  <c r="K9503" i="10"/>
  <c r="K9504" i="10"/>
  <c r="K9505" i="10"/>
  <c r="K9506" i="10"/>
  <c r="K9507" i="10"/>
  <c r="K9508" i="10"/>
  <c r="K9509" i="10"/>
  <c r="K9510" i="10"/>
  <c r="K9511" i="10"/>
  <c r="K9512" i="10"/>
  <c r="K9513" i="10"/>
  <c r="K9514" i="10"/>
  <c r="K9515" i="10"/>
  <c r="K9516" i="10"/>
  <c r="K9517" i="10"/>
  <c r="K9518" i="10"/>
  <c r="K9519" i="10"/>
  <c r="K9520" i="10"/>
  <c r="K9521" i="10"/>
  <c r="K9522" i="10"/>
  <c r="K9523" i="10"/>
  <c r="K9524" i="10"/>
  <c r="K9525" i="10"/>
  <c r="K9526" i="10"/>
  <c r="K9527" i="10"/>
  <c r="K9528" i="10"/>
  <c r="K9529" i="10"/>
  <c r="K9530" i="10"/>
  <c r="K9531" i="10"/>
  <c r="K9532" i="10"/>
  <c r="K9533" i="10"/>
  <c r="K9534" i="10"/>
  <c r="K9535" i="10"/>
  <c r="K9536" i="10"/>
  <c r="K9537" i="10"/>
  <c r="K9538" i="10"/>
  <c r="K9539" i="10"/>
  <c r="K9540" i="10"/>
  <c r="K9541" i="10"/>
  <c r="K9542" i="10"/>
  <c r="K9543" i="10"/>
  <c r="K9544" i="10"/>
  <c r="K9545" i="10"/>
  <c r="K9546" i="10"/>
  <c r="K9547" i="10"/>
  <c r="K9548" i="10"/>
  <c r="K9549" i="10"/>
  <c r="K9550" i="10"/>
  <c r="K9551" i="10"/>
  <c r="K9552" i="10"/>
  <c r="K9553" i="10"/>
  <c r="K9554" i="10"/>
  <c r="K9555" i="10"/>
  <c r="K9556" i="10"/>
  <c r="K9557" i="10"/>
  <c r="K9558" i="10"/>
  <c r="K9559" i="10"/>
  <c r="K9560" i="10"/>
  <c r="K9561" i="10"/>
  <c r="K9562" i="10"/>
  <c r="K9563" i="10"/>
  <c r="K9564" i="10"/>
  <c r="K9565" i="10"/>
  <c r="K9566" i="10"/>
  <c r="K9567" i="10"/>
  <c r="K9568" i="10"/>
  <c r="K9569" i="10"/>
  <c r="K9570" i="10"/>
  <c r="K9571" i="10"/>
  <c r="K9572" i="10"/>
  <c r="K9573" i="10"/>
  <c r="K9574" i="10"/>
  <c r="K9575" i="10"/>
  <c r="K9576" i="10"/>
  <c r="K9577" i="10"/>
  <c r="K9578" i="10"/>
  <c r="K9579" i="10"/>
  <c r="K9580" i="10"/>
  <c r="K9581" i="10"/>
  <c r="K9582" i="10"/>
  <c r="K9583" i="10"/>
  <c r="K9584" i="10"/>
  <c r="K9585" i="10"/>
  <c r="K9586" i="10"/>
  <c r="K9587" i="10"/>
  <c r="K9588" i="10"/>
  <c r="K9589" i="10"/>
  <c r="K9590" i="10"/>
  <c r="K9591" i="10"/>
  <c r="K9592" i="10"/>
  <c r="K9593" i="10"/>
  <c r="K9594" i="10"/>
  <c r="K9595" i="10"/>
  <c r="K9596" i="10"/>
  <c r="K9597" i="10"/>
  <c r="K9598" i="10"/>
  <c r="K9599" i="10"/>
  <c r="K9600" i="10"/>
  <c r="K9601" i="10"/>
  <c r="K9602" i="10"/>
  <c r="K9603" i="10"/>
  <c r="K9604" i="10"/>
  <c r="K9605" i="10"/>
  <c r="K9606" i="10"/>
  <c r="K9607" i="10"/>
  <c r="K9608" i="10"/>
  <c r="K9609" i="10"/>
  <c r="K9610" i="10"/>
  <c r="K9611" i="10"/>
  <c r="K9612" i="10"/>
  <c r="K9613" i="10"/>
  <c r="K9614" i="10"/>
  <c r="K9615" i="10"/>
  <c r="K9616" i="10"/>
  <c r="K9617" i="10"/>
  <c r="K9618" i="10"/>
  <c r="K9619" i="10"/>
  <c r="K9620" i="10"/>
  <c r="K9621" i="10"/>
  <c r="K9622" i="10"/>
  <c r="K9623" i="10"/>
  <c r="K9624" i="10"/>
  <c r="K9625" i="10"/>
  <c r="K9626" i="10"/>
  <c r="K9627" i="10"/>
  <c r="K9628" i="10"/>
  <c r="K9629" i="10"/>
  <c r="K9630" i="10"/>
  <c r="K9631" i="10"/>
  <c r="K9632" i="10"/>
  <c r="K9633" i="10"/>
  <c r="K9634" i="10"/>
  <c r="K9635" i="10"/>
  <c r="K9636" i="10"/>
  <c r="K9637" i="10"/>
  <c r="K9638" i="10"/>
  <c r="K9639" i="10"/>
  <c r="K9640" i="10"/>
  <c r="K9641" i="10"/>
  <c r="K9642" i="10"/>
  <c r="K9643" i="10"/>
  <c r="K9644" i="10"/>
  <c r="K9645" i="10"/>
  <c r="K9646" i="10"/>
  <c r="K9647" i="10"/>
  <c r="K9648" i="10"/>
  <c r="K9649" i="10"/>
  <c r="K9650" i="10"/>
  <c r="K9651" i="10"/>
  <c r="K9652" i="10"/>
  <c r="K9653" i="10"/>
  <c r="K9654" i="10"/>
  <c r="K9655" i="10"/>
  <c r="K9656" i="10"/>
  <c r="K9657" i="10"/>
  <c r="K9658" i="10"/>
  <c r="K9659" i="10"/>
  <c r="K9660" i="10"/>
  <c r="K9661" i="10"/>
  <c r="K9662" i="10"/>
  <c r="K9663" i="10"/>
  <c r="K9664" i="10"/>
  <c r="K9665" i="10"/>
  <c r="K9666" i="10"/>
  <c r="K9667" i="10"/>
  <c r="K9668" i="10"/>
  <c r="K9669" i="10"/>
  <c r="K9670" i="10"/>
  <c r="K9671" i="10"/>
  <c r="K9672" i="10"/>
  <c r="K9673" i="10"/>
  <c r="K9674" i="10"/>
  <c r="K9675" i="10"/>
  <c r="K9676" i="10"/>
  <c r="K9677" i="10"/>
  <c r="K9678" i="10"/>
  <c r="K9679" i="10"/>
  <c r="K9680" i="10"/>
  <c r="K9681" i="10"/>
  <c r="K9682" i="10"/>
  <c r="K9683" i="10"/>
  <c r="K9684" i="10"/>
  <c r="K9685" i="10"/>
  <c r="K9686" i="10"/>
  <c r="K9687" i="10"/>
  <c r="K9688" i="10"/>
  <c r="K9689" i="10"/>
  <c r="K9690" i="10"/>
  <c r="K9691" i="10"/>
  <c r="K9692" i="10"/>
  <c r="K9693" i="10"/>
  <c r="K9694" i="10"/>
  <c r="K9695" i="10"/>
  <c r="K9696" i="10"/>
  <c r="K9697" i="10"/>
  <c r="K9698" i="10"/>
  <c r="K9699" i="10"/>
  <c r="K9700" i="10"/>
  <c r="K9701" i="10"/>
  <c r="K9702" i="10"/>
  <c r="K9703" i="10"/>
  <c r="K9704" i="10"/>
  <c r="K9705" i="10"/>
  <c r="K9706" i="10"/>
  <c r="K9707" i="10"/>
  <c r="K9708" i="10"/>
  <c r="K9709" i="10"/>
  <c r="K9710" i="10"/>
  <c r="K9711" i="10"/>
  <c r="K9712" i="10"/>
  <c r="K9713" i="10"/>
  <c r="K9714" i="10"/>
  <c r="K9715" i="10"/>
  <c r="K9716" i="10"/>
  <c r="K9717" i="10"/>
  <c r="K9718" i="10"/>
  <c r="K9719" i="10"/>
  <c r="K9720" i="10"/>
  <c r="K9721" i="10"/>
  <c r="K9722" i="10"/>
  <c r="K9723" i="10"/>
  <c r="K9724" i="10"/>
  <c r="K9725" i="10"/>
  <c r="K9726" i="10"/>
  <c r="K9727" i="10"/>
  <c r="K9728" i="10"/>
  <c r="K9729" i="10"/>
  <c r="K9730" i="10"/>
  <c r="K9731" i="10"/>
  <c r="K9732" i="10"/>
  <c r="K9733" i="10"/>
  <c r="K9734" i="10"/>
  <c r="K9735" i="10"/>
  <c r="K9736" i="10"/>
  <c r="K9737" i="10"/>
  <c r="K9738" i="10"/>
  <c r="K9739" i="10"/>
  <c r="K9740" i="10"/>
  <c r="K9741" i="10"/>
  <c r="K9742" i="10"/>
  <c r="K9743" i="10"/>
  <c r="K9744" i="10"/>
  <c r="K9745" i="10"/>
  <c r="K9746" i="10"/>
  <c r="K9747" i="10"/>
  <c r="K9748" i="10"/>
  <c r="K9749" i="10"/>
  <c r="K9750" i="10"/>
  <c r="K9751" i="10"/>
  <c r="K9752" i="10"/>
  <c r="K9753" i="10"/>
  <c r="K9754" i="10"/>
  <c r="K9755" i="10"/>
  <c r="K9756" i="10"/>
  <c r="K9757" i="10"/>
  <c r="K9758" i="10"/>
  <c r="K9759" i="10"/>
  <c r="K9760" i="10"/>
  <c r="K9761" i="10"/>
  <c r="K9762" i="10"/>
  <c r="K9763" i="10"/>
  <c r="K9764" i="10"/>
  <c r="K9765" i="10"/>
  <c r="K9766" i="10"/>
  <c r="K9767" i="10"/>
  <c r="K9768" i="10"/>
  <c r="K9769" i="10"/>
  <c r="K9770" i="10"/>
  <c r="K9771" i="10"/>
  <c r="K9772" i="10"/>
  <c r="K9773" i="10"/>
  <c r="K9774" i="10"/>
  <c r="K9775" i="10"/>
  <c r="K9776" i="10"/>
  <c r="K9777" i="10"/>
  <c r="K9778" i="10"/>
  <c r="K9779" i="10"/>
  <c r="K9780" i="10"/>
  <c r="K9781" i="10"/>
  <c r="K9782" i="10"/>
  <c r="K9783" i="10"/>
  <c r="K9784" i="10"/>
  <c r="K9785" i="10"/>
  <c r="K9786" i="10"/>
  <c r="K9787" i="10"/>
  <c r="K9788" i="10"/>
  <c r="K9789" i="10"/>
  <c r="K9790" i="10"/>
  <c r="K9791" i="10"/>
  <c r="K9792" i="10"/>
  <c r="K9793" i="10"/>
  <c r="K9794" i="10"/>
  <c r="K9795" i="10"/>
  <c r="K9796" i="10"/>
  <c r="K9797" i="10"/>
  <c r="K9798" i="10"/>
  <c r="K9799" i="10"/>
  <c r="K9800" i="10"/>
  <c r="K9801" i="10"/>
  <c r="K9802" i="10"/>
  <c r="K9803" i="10"/>
  <c r="K9804" i="10"/>
  <c r="K9805" i="10"/>
  <c r="K9806" i="10"/>
  <c r="K9807" i="10"/>
  <c r="K9808" i="10"/>
  <c r="K9809" i="10"/>
  <c r="K9810" i="10"/>
  <c r="K9811" i="10"/>
  <c r="K9812" i="10"/>
  <c r="K9813" i="10"/>
  <c r="K9814" i="10"/>
  <c r="K9815" i="10"/>
  <c r="K9816" i="10"/>
  <c r="K9817" i="10"/>
  <c r="K9818" i="10"/>
  <c r="K9819" i="10"/>
  <c r="K9820" i="10"/>
  <c r="K9821" i="10"/>
  <c r="K9822" i="10"/>
  <c r="K9823" i="10"/>
  <c r="K9824" i="10"/>
  <c r="K9825" i="10"/>
  <c r="K9826" i="10"/>
  <c r="K9827" i="10"/>
  <c r="K9828" i="10"/>
  <c r="K9829" i="10"/>
  <c r="K9830" i="10"/>
  <c r="K9831" i="10"/>
  <c r="K9832" i="10"/>
  <c r="K9833" i="10"/>
  <c r="K9834" i="10"/>
  <c r="K9835" i="10"/>
  <c r="K9836" i="10"/>
  <c r="K9837" i="10"/>
  <c r="K9838" i="10"/>
  <c r="K9839" i="10"/>
  <c r="K9840" i="10"/>
  <c r="K9841" i="10"/>
  <c r="K9842" i="10"/>
  <c r="K9843" i="10"/>
  <c r="K9844" i="10"/>
  <c r="K9845" i="10"/>
  <c r="K9846" i="10"/>
  <c r="K9847" i="10"/>
  <c r="K9848" i="10"/>
  <c r="K9849" i="10"/>
  <c r="K9850" i="10"/>
  <c r="K9851" i="10"/>
  <c r="K9852" i="10"/>
  <c r="K9853" i="10"/>
  <c r="K9854" i="10"/>
  <c r="K9855" i="10"/>
  <c r="K9856" i="10"/>
  <c r="K9857" i="10"/>
  <c r="K9858" i="10"/>
  <c r="K9859" i="10"/>
  <c r="K9860" i="10"/>
  <c r="K9861" i="10"/>
  <c r="K9862" i="10"/>
  <c r="K9863" i="10"/>
  <c r="K9864" i="10"/>
  <c r="K9865" i="10"/>
  <c r="K9866" i="10"/>
  <c r="K9867" i="10"/>
  <c r="K9868" i="10"/>
  <c r="K9869" i="10"/>
  <c r="K9870" i="10"/>
  <c r="K9871" i="10"/>
  <c r="K9872" i="10"/>
  <c r="K9873" i="10"/>
  <c r="K9874" i="10"/>
  <c r="K9875" i="10"/>
  <c r="K9876" i="10"/>
  <c r="K9877" i="10"/>
  <c r="K9878" i="10"/>
  <c r="K9879" i="10"/>
  <c r="K9880" i="10"/>
  <c r="K9881" i="10"/>
  <c r="K9882" i="10"/>
  <c r="K9883" i="10"/>
  <c r="K9884" i="10"/>
  <c r="K9885" i="10"/>
  <c r="K9886" i="10"/>
  <c r="K9887" i="10"/>
  <c r="K9888" i="10"/>
  <c r="K9889" i="10"/>
  <c r="K9890" i="10"/>
  <c r="K9891" i="10"/>
  <c r="K9892" i="10"/>
  <c r="K9893" i="10"/>
  <c r="K9894" i="10"/>
  <c r="K9895" i="10"/>
  <c r="K9896" i="10"/>
  <c r="K9897" i="10"/>
  <c r="K9898" i="10"/>
  <c r="K9899" i="10"/>
  <c r="K9900" i="10"/>
  <c r="K9901" i="10"/>
  <c r="K9902" i="10"/>
  <c r="K9903" i="10"/>
  <c r="K9904" i="10"/>
  <c r="K9905" i="10"/>
  <c r="K9906" i="10"/>
  <c r="K9907" i="10"/>
  <c r="K9908" i="10"/>
  <c r="K9909" i="10"/>
  <c r="K9910" i="10"/>
  <c r="K9911" i="10"/>
  <c r="K9912" i="10"/>
  <c r="K9913" i="10"/>
  <c r="K9914" i="10"/>
  <c r="K9915" i="10"/>
  <c r="K9916" i="10"/>
  <c r="K9917" i="10"/>
  <c r="K9918" i="10"/>
  <c r="K9919" i="10"/>
  <c r="K9920" i="10"/>
  <c r="K9921" i="10"/>
  <c r="K9922" i="10"/>
  <c r="K9923" i="10"/>
  <c r="K9924" i="10"/>
  <c r="K9925" i="10"/>
  <c r="K9926" i="10"/>
  <c r="K9927" i="10"/>
  <c r="K9928" i="10"/>
  <c r="K9929" i="10"/>
  <c r="K9930" i="10"/>
  <c r="K9931" i="10"/>
  <c r="K9932" i="10"/>
  <c r="K9933" i="10"/>
  <c r="K9934" i="10"/>
  <c r="K9935" i="10"/>
  <c r="K9936" i="10"/>
  <c r="K9937" i="10"/>
  <c r="K9938" i="10"/>
  <c r="K9939" i="10"/>
  <c r="K9940" i="10"/>
  <c r="K9941" i="10"/>
  <c r="K9942" i="10"/>
  <c r="K9943" i="10"/>
  <c r="K9944" i="10"/>
  <c r="K9945" i="10"/>
  <c r="K9946" i="10"/>
  <c r="K9947" i="10"/>
  <c r="K9948" i="10"/>
  <c r="K9949" i="10"/>
  <c r="K9950" i="10"/>
  <c r="K9951" i="10"/>
  <c r="K9952" i="10"/>
  <c r="K9953" i="10"/>
  <c r="K9954" i="10"/>
  <c r="K9955" i="10"/>
  <c r="K9956" i="10"/>
  <c r="K9957" i="10"/>
  <c r="K9958" i="10"/>
  <c r="K9959" i="10"/>
  <c r="K9960" i="10"/>
  <c r="K9961" i="10"/>
  <c r="K9962" i="10"/>
  <c r="K9963" i="10"/>
  <c r="K9964" i="10"/>
  <c r="K9965" i="10"/>
  <c r="K9966" i="10"/>
  <c r="K9967" i="10"/>
  <c r="K9968" i="10"/>
  <c r="K9969" i="10"/>
  <c r="K9970" i="10"/>
  <c r="K9971" i="10"/>
  <c r="K9972" i="10"/>
  <c r="K9973" i="10"/>
  <c r="K9974" i="10"/>
  <c r="K9975" i="10"/>
  <c r="K9976" i="10"/>
  <c r="K9977" i="10"/>
  <c r="K9978" i="10"/>
  <c r="K9979" i="10"/>
  <c r="K9980" i="10"/>
  <c r="K9981" i="10"/>
  <c r="K9982" i="10"/>
  <c r="K9983" i="10"/>
  <c r="K9984" i="10"/>
  <c r="K9985" i="10"/>
  <c r="K9986" i="10"/>
  <c r="K9987" i="10"/>
  <c r="K9988" i="10"/>
  <c r="K9989" i="10"/>
  <c r="K9990" i="10"/>
  <c r="K9991" i="10"/>
  <c r="K9992" i="10"/>
  <c r="K9993" i="10"/>
  <c r="K9994" i="10"/>
  <c r="K9995" i="10"/>
  <c r="K9996" i="10"/>
  <c r="K9997" i="10"/>
  <c r="K9998" i="10"/>
  <c r="K9999" i="10"/>
  <c r="K10000" i="10"/>
  <c r="K10001" i="10"/>
  <c r="K10002" i="10"/>
  <c r="K10003" i="10"/>
  <c r="K10004" i="10"/>
  <c r="K10005" i="10"/>
  <c r="K10006" i="10"/>
  <c r="K10007" i="10"/>
  <c r="K10008" i="10"/>
  <c r="K10009" i="10"/>
  <c r="K10010" i="10"/>
  <c r="K10011" i="10"/>
  <c r="K10012" i="10"/>
  <c r="K10013" i="10"/>
  <c r="K10014" i="10"/>
  <c r="K10015" i="10"/>
  <c r="K10016" i="10"/>
  <c r="K10017" i="10"/>
  <c r="K10018" i="10"/>
  <c r="K10019" i="10"/>
  <c r="K10020" i="10"/>
  <c r="K10021" i="10"/>
  <c r="K10022" i="10"/>
  <c r="K10023" i="10"/>
  <c r="K10024" i="10"/>
  <c r="K10025" i="10"/>
  <c r="K10026" i="10"/>
  <c r="K10027" i="10"/>
  <c r="K10028" i="10"/>
  <c r="K10029" i="10"/>
  <c r="K10030" i="10"/>
  <c r="K10031" i="10"/>
  <c r="K10032" i="10"/>
  <c r="K10033" i="10"/>
  <c r="K10034" i="10"/>
  <c r="K10035" i="10"/>
  <c r="K10036" i="10"/>
  <c r="K10037" i="10"/>
  <c r="K10038" i="10"/>
  <c r="K10039" i="10"/>
  <c r="K10040" i="10"/>
  <c r="K10041" i="10"/>
  <c r="K10042" i="10"/>
  <c r="K10043" i="10"/>
  <c r="K10044" i="10"/>
  <c r="K10045" i="10"/>
  <c r="K10046" i="10"/>
  <c r="K10047" i="10"/>
  <c r="K10048" i="10"/>
  <c r="K10049" i="10"/>
  <c r="K10050" i="10"/>
  <c r="K10051" i="10"/>
  <c r="K10052" i="10"/>
  <c r="K10053" i="10"/>
  <c r="K10054" i="10"/>
  <c r="K10055" i="10"/>
  <c r="K10056" i="10"/>
  <c r="K10057" i="10"/>
  <c r="K10058" i="10"/>
  <c r="K10059" i="10"/>
  <c r="K10060" i="10"/>
  <c r="K10061" i="10"/>
  <c r="K10062" i="10"/>
  <c r="K10063" i="10"/>
  <c r="K10064" i="10"/>
  <c r="K10065" i="10"/>
  <c r="K10066" i="10"/>
  <c r="K10067" i="10"/>
  <c r="K10068" i="10"/>
  <c r="K10069" i="10"/>
  <c r="K10070" i="10"/>
  <c r="K10071" i="10"/>
  <c r="K10072" i="10"/>
  <c r="K10073" i="10"/>
  <c r="K10074" i="10"/>
  <c r="K10075" i="10"/>
  <c r="K10076" i="10"/>
  <c r="K10077" i="10"/>
  <c r="K10078" i="10"/>
  <c r="K10079" i="10"/>
  <c r="K10080" i="10"/>
  <c r="K10081" i="10"/>
  <c r="K10082" i="10"/>
  <c r="K10083" i="10"/>
  <c r="K10084" i="10"/>
  <c r="K10085" i="10"/>
  <c r="K10086" i="10"/>
  <c r="K10087" i="10"/>
  <c r="K10088" i="10"/>
  <c r="K10089" i="10"/>
  <c r="K10090" i="10"/>
  <c r="K10091" i="10"/>
  <c r="K10092" i="10"/>
  <c r="K10093" i="10"/>
  <c r="K10094" i="10"/>
  <c r="K10095" i="10"/>
  <c r="K10096" i="10"/>
  <c r="K10097" i="10"/>
  <c r="K10098" i="10"/>
  <c r="K10099" i="10"/>
  <c r="K10100" i="10"/>
  <c r="K10101" i="10"/>
  <c r="K10102" i="10"/>
  <c r="K10103" i="10"/>
  <c r="K10104" i="10"/>
  <c r="K10105" i="10"/>
  <c r="K10106" i="10"/>
  <c r="K10107" i="10"/>
  <c r="K10108" i="10"/>
  <c r="K10109" i="10"/>
  <c r="K10110" i="10"/>
  <c r="K10111" i="10"/>
  <c r="K10112" i="10"/>
  <c r="K10113" i="10"/>
  <c r="K10114" i="10"/>
  <c r="K10115" i="10"/>
  <c r="K10116" i="10"/>
  <c r="K10117" i="10"/>
  <c r="K10118" i="10"/>
  <c r="K10119" i="10"/>
  <c r="K10120" i="10"/>
  <c r="K10121" i="10"/>
  <c r="K10122" i="10"/>
  <c r="K10123" i="10"/>
  <c r="K10124" i="10"/>
  <c r="K10125" i="10"/>
  <c r="K10126" i="10"/>
  <c r="K10127" i="10"/>
  <c r="K10128" i="10"/>
  <c r="K10129" i="10"/>
  <c r="K10130" i="10"/>
  <c r="K10131" i="10"/>
  <c r="K10132" i="10"/>
  <c r="K10133" i="10"/>
  <c r="K10134" i="10"/>
  <c r="K10135" i="10"/>
  <c r="K10136" i="10"/>
  <c r="K10137" i="10"/>
  <c r="K10138" i="10"/>
  <c r="K10139" i="10"/>
  <c r="K10140" i="10"/>
  <c r="K10141" i="10"/>
  <c r="K10142" i="10"/>
  <c r="K10143" i="10"/>
  <c r="K10144" i="10"/>
  <c r="K10145" i="10"/>
  <c r="K10146" i="10"/>
  <c r="K10147" i="10"/>
  <c r="K10148" i="10"/>
  <c r="K10149" i="10"/>
  <c r="K10150" i="10"/>
  <c r="K10151" i="10"/>
  <c r="K10152" i="10"/>
  <c r="K10153" i="10"/>
  <c r="K10154" i="10"/>
  <c r="K10155" i="10"/>
  <c r="K10156" i="10"/>
  <c r="K10157" i="10"/>
  <c r="K10158" i="10"/>
  <c r="K10159" i="10"/>
  <c r="K10160" i="10"/>
  <c r="K10161" i="10"/>
  <c r="K10162" i="10"/>
  <c r="K10163" i="10"/>
  <c r="K10164" i="10"/>
  <c r="K10165" i="10"/>
  <c r="K10166" i="10"/>
  <c r="K10167" i="10"/>
  <c r="K10168" i="10"/>
  <c r="K10169" i="10"/>
  <c r="K10170" i="10"/>
  <c r="K10171" i="10"/>
  <c r="K10172" i="10"/>
  <c r="K10173" i="10"/>
  <c r="K10174" i="10"/>
  <c r="K10175" i="10"/>
  <c r="K10176" i="10"/>
  <c r="K10177" i="10"/>
  <c r="K10178" i="10"/>
  <c r="K10179" i="10"/>
  <c r="K10180" i="10"/>
  <c r="K10181" i="10"/>
  <c r="K10182" i="10"/>
  <c r="K10183" i="10"/>
  <c r="K10184" i="10"/>
  <c r="K10185" i="10"/>
  <c r="K10186" i="10"/>
  <c r="K10187" i="10"/>
  <c r="K10188" i="10"/>
  <c r="K10189" i="10"/>
  <c r="K10190" i="10"/>
  <c r="K10191" i="10"/>
  <c r="K10192" i="10"/>
  <c r="K10193" i="10"/>
  <c r="K10194" i="10"/>
  <c r="K10195" i="10"/>
  <c r="K10196" i="10"/>
  <c r="K10197" i="10"/>
  <c r="K10198" i="10"/>
  <c r="K10199" i="10"/>
  <c r="K10200" i="10"/>
  <c r="K10201" i="10"/>
  <c r="K10202" i="10"/>
  <c r="K10203" i="10"/>
  <c r="K10204" i="10"/>
  <c r="K10205" i="10"/>
  <c r="K10206" i="10"/>
  <c r="K10207" i="10"/>
  <c r="K10208" i="10"/>
  <c r="K10209" i="10"/>
  <c r="K10210" i="10"/>
  <c r="K10211" i="10"/>
  <c r="K10212" i="10"/>
  <c r="K10213" i="10"/>
  <c r="K10214" i="10"/>
  <c r="K10215" i="10"/>
  <c r="K10216" i="10"/>
  <c r="K10217" i="10"/>
  <c r="K10218" i="10"/>
  <c r="K10219" i="10"/>
  <c r="K10220" i="10"/>
  <c r="K10221" i="10"/>
  <c r="K10222" i="10"/>
  <c r="K10223" i="10"/>
  <c r="K10224" i="10"/>
  <c r="K10225" i="10"/>
  <c r="K10226" i="10"/>
  <c r="K10227" i="10"/>
  <c r="K10228" i="10"/>
  <c r="K10229" i="10"/>
  <c r="K10230" i="10"/>
  <c r="K10231" i="10"/>
  <c r="K10232" i="10"/>
  <c r="K10233" i="10"/>
  <c r="K10234" i="10"/>
  <c r="K10235" i="10"/>
  <c r="K10236" i="10"/>
  <c r="K10237" i="10"/>
  <c r="K10238" i="10"/>
  <c r="K10239" i="10"/>
  <c r="K10240" i="10"/>
  <c r="K10241" i="10"/>
  <c r="K10242" i="10"/>
  <c r="K10243" i="10"/>
  <c r="K10244" i="10"/>
  <c r="K10245" i="10"/>
  <c r="K10246" i="10"/>
  <c r="K10247" i="10"/>
  <c r="K10248" i="10"/>
  <c r="K10249" i="10"/>
  <c r="K10250" i="10"/>
  <c r="K10251" i="10"/>
  <c r="K10252" i="10"/>
  <c r="K10253" i="10"/>
  <c r="K10254" i="10"/>
  <c r="K10255" i="10"/>
  <c r="K10256" i="10"/>
  <c r="K10257" i="10"/>
  <c r="K10258" i="10"/>
  <c r="K10259" i="10"/>
  <c r="K10260" i="10"/>
  <c r="K10261" i="10"/>
  <c r="K10262" i="10"/>
  <c r="K10263" i="10"/>
  <c r="K10264" i="10"/>
  <c r="K10265" i="10"/>
  <c r="K10266" i="10"/>
  <c r="K10267" i="10"/>
  <c r="K10268" i="10"/>
  <c r="K10269" i="10"/>
  <c r="K10270" i="10"/>
  <c r="K10271" i="10"/>
  <c r="K10272" i="10"/>
  <c r="K10273" i="10"/>
  <c r="K10274" i="10"/>
  <c r="K10275" i="10"/>
  <c r="K10276" i="10"/>
  <c r="K10277" i="10"/>
  <c r="K10278" i="10"/>
  <c r="K10279" i="10"/>
  <c r="K10280" i="10"/>
  <c r="K10281" i="10"/>
  <c r="K10282" i="10"/>
  <c r="K10283" i="10"/>
  <c r="K10284" i="10"/>
  <c r="K10285" i="10"/>
  <c r="K10286" i="10"/>
  <c r="K10287" i="10"/>
  <c r="K10288" i="10"/>
  <c r="K10289" i="10"/>
  <c r="K10290" i="10"/>
  <c r="K10291" i="10"/>
  <c r="K10292" i="10"/>
  <c r="K10293" i="10"/>
  <c r="K10294" i="10"/>
  <c r="K10295" i="10"/>
  <c r="K10296" i="10"/>
  <c r="K10297" i="10"/>
  <c r="K10298" i="10"/>
  <c r="K10299" i="10"/>
  <c r="K10300" i="10"/>
  <c r="K10301" i="10"/>
  <c r="K10302" i="10"/>
  <c r="K10303" i="10"/>
  <c r="K10304" i="10"/>
  <c r="K10305" i="10"/>
  <c r="K10306" i="10"/>
  <c r="K10307" i="10"/>
  <c r="K10308" i="10"/>
  <c r="K10309" i="10"/>
  <c r="K10310" i="10"/>
  <c r="K10311" i="10"/>
  <c r="K10312" i="10"/>
  <c r="K10313" i="10"/>
  <c r="K10314" i="10"/>
  <c r="K10315" i="10"/>
  <c r="K10316" i="10"/>
  <c r="K10317" i="10"/>
  <c r="K10318" i="10"/>
  <c r="K10319" i="10"/>
  <c r="K10320" i="10"/>
  <c r="K10321" i="10"/>
  <c r="K10322" i="10"/>
  <c r="K10323" i="10"/>
  <c r="K10324" i="10"/>
  <c r="K10325" i="10"/>
  <c r="K10326" i="10"/>
  <c r="K10327" i="10"/>
  <c r="K10328" i="10"/>
  <c r="K10329" i="10"/>
  <c r="K10330" i="10"/>
  <c r="K10331" i="10"/>
  <c r="K10332" i="10"/>
  <c r="K10333" i="10"/>
  <c r="K10334" i="10"/>
  <c r="K10335" i="10"/>
  <c r="K10336" i="10"/>
  <c r="K10337" i="10"/>
  <c r="K10338" i="10"/>
  <c r="K10339" i="10"/>
  <c r="K10340" i="10"/>
  <c r="K10341" i="10"/>
  <c r="K10342" i="10"/>
  <c r="K10343" i="10"/>
  <c r="K10344" i="10"/>
  <c r="K10345" i="10"/>
  <c r="K10346" i="10"/>
  <c r="K10347" i="10"/>
  <c r="K10348" i="10"/>
  <c r="K10349" i="10"/>
  <c r="K10350" i="10"/>
  <c r="K10351" i="10"/>
  <c r="K10352" i="10"/>
  <c r="K10353" i="10"/>
  <c r="K10354" i="10"/>
  <c r="K10355" i="10"/>
  <c r="K10356" i="10"/>
  <c r="K10357" i="10"/>
  <c r="K10358" i="10"/>
  <c r="K10359" i="10"/>
  <c r="K10360" i="10"/>
  <c r="K10361" i="10"/>
  <c r="K10362" i="10"/>
  <c r="K10363" i="10"/>
  <c r="K10364" i="10"/>
  <c r="K10365" i="10"/>
  <c r="K10366" i="10"/>
  <c r="K10367" i="10"/>
  <c r="K10368" i="10"/>
  <c r="K10369" i="10"/>
  <c r="K10370" i="10"/>
  <c r="K10371" i="10"/>
  <c r="K10372" i="10"/>
  <c r="K10373" i="10"/>
  <c r="K10374" i="10"/>
  <c r="K10375" i="10"/>
  <c r="K10376" i="10"/>
  <c r="K10377" i="10"/>
  <c r="K10378" i="10"/>
  <c r="K10379" i="10"/>
  <c r="K10380" i="10"/>
  <c r="K10381" i="10"/>
  <c r="K10382" i="10"/>
  <c r="K10383" i="10"/>
  <c r="K10384" i="10"/>
  <c r="K10385" i="10"/>
  <c r="K10386" i="10"/>
  <c r="K10387" i="10"/>
  <c r="K10388" i="10"/>
  <c r="K10389" i="10"/>
  <c r="K10390" i="10"/>
  <c r="K10391" i="10"/>
  <c r="K10392" i="10"/>
  <c r="K10393" i="10"/>
  <c r="K10394" i="10"/>
  <c r="K10395" i="10"/>
  <c r="K10396" i="10"/>
  <c r="K10397" i="10"/>
  <c r="K10398" i="10"/>
  <c r="K10399" i="10"/>
  <c r="K10400" i="10"/>
  <c r="K10401" i="10"/>
  <c r="K10402" i="10"/>
  <c r="K10403" i="10"/>
  <c r="K10404" i="10"/>
  <c r="K10405" i="10"/>
  <c r="K10406" i="10"/>
  <c r="K10407" i="10"/>
  <c r="K10408" i="10"/>
  <c r="K10409" i="10"/>
  <c r="K10410" i="10"/>
  <c r="K10411" i="10"/>
  <c r="K10412" i="10"/>
  <c r="K10413" i="10"/>
  <c r="K10414" i="10"/>
  <c r="K10415" i="10"/>
  <c r="K10416" i="10"/>
  <c r="K10417" i="10"/>
  <c r="K10418" i="10"/>
  <c r="K10419" i="10"/>
  <c r="K10420" i="10"/>
  <c r="K10421" i="10"/>
  <c r="K10422" i="10"/>
  <c r="K10423" i="10"/>
  <c r="K10424" i="10"/>
  <c r="K10425" i="10"/>
  <c r="K10426" i="10"/>
  <c r="K10427" i="10"/>
  <c r="K10428" i="10"/>
  <c r="K10429" i="10"/>
  <c r="K10430" i="10"/>
  <c r="K10431" i="10"/>
  <c r="K10432" i="10"/>
  <c r="K10433" i="10"/>
  <c r="K10434" i="10"/>
  <c r="K10435" i="10"/>
  <c r="K10436" i="10"/>
  <c r="K10437" i="10"/>
  <c r="K10438" i="10"/>
  <c r="K10439" i="10"/>
  <c r="K10440" i="10"/>
  <c r="K10441" i="10"/>
  <c r="K10442" i="10"/>
  <c r="K10443" i="10"/>
  <c r="K10444" i="10"/>
  <c r="K10445" i="10"/>
  <c r="K10446" i="10"/>
  <c r="K10447" i="10"/>
  <c r="K10448" i="10"/>
  <c r="K10449" i="10"/>
  <c r="K10450" i="10"/>
  <c r="K10451" i="10"/>
  <c r="K10452" i="10"/>
  <c r="K10453" i="10"/>
  <c r="K10454" i="10"/>
  <c r="K10455" i="10"/>
  <c r="K10456" i="10"/>
  <c r="K10457" i="10"/>
  <c r="K10458" i="10"/>
  <c r="K10459" i="10"/>
  <c r="K10460" i="10"/>
  <c r="K10461" i="10"/>
  <c r="K10462" i="10"/>
  <c r="K10463" i="10"/>
  <c r="K10464" i="10"/>
  <c r="K10465" i="10"/>
  <c r="K10466" i="10"/>
  <c r="K10467" i="10"/>
  <c r="K10468" i="10"/>
  <c r="K10469" i="10"/>
  <c r="K10470" i="10"/>
  <c r="K10471" i="10"/>
  <c r="K10472" i="10"/>
  <c r="K10473" i="10"/>
  <c r="K10474" i="10"/>
  <c r="K10475" i="10"/>
  <c r="K10476" i="10"/>
  <c r="K10477" i="10"/>
  <c r="K10478" i="10"/>
  <c r="K10479" i="10"/>
  <c r="K10480" i="10"/>
  <c r="K10481" i="10"/>
  <c r="K10482" i="10"/>
  <c r="K10483" i="10"/>
  <c r="K10484" i="10"/>
  <c r="K10485" i="10"/>
  <c r="K10486" i="10"/>
  <c r="K10487" i="10"/>
  <c r="K10488" i="10"/>
  <c r="K10489" i="10"/>
  <c r="K10490" i="10"/>
  <c r="K10491" i="10"/>
  <c r="K10492" i="10"/>
  <c r="K10493" i="10"/>
  <c r="K10494" i="10"/>
  <c r="K10495" i="10"/>
  <c r="K10496" i="10"/>
  <c r="K10497" i="10"/>
  <c r="K10498" i="10"/>
  <c r="K10499" i="10"/>
  <c r="K10500" i="10"/>
  <c r="K10501" i="10"/>
  <c r="K10502" i="10"/>
  <c r="K10503" i="10"/>
  <c r="K10504" i="10"/>
  <c r="K10505" i="10"/>
  <c r="K10506" i="10"/>
  <c r="K10507" i="10"/>
  <c r="K10508" i="10"/>
  <c r="K10509" i="10"/>
  <c r="K10510" i="10"/>
  <c r="K10511" i="10"/>
  <c r="K10512" i="10"/>
  <c r="K10513" i="10"/>
  <c r="K10514" i="10"/>
  <c r="K10515" i="10"/>
  <c r="K10516" i="10"/>
  <c r="K10517" i="10"/>
  <c r="K10518" i="10"/>
  <c r="K10519" i="10"/>
  <c r="K10520" i="10"/>
  <c r="K10521" i="10"/>
  <c r="K10522" i="10"/>
  <c r="K10523" i="10"/>
  <c r="K10524" i="10"/>
  <c r="K10525" i="10"/>
  <c r="K10526" i="10"/>
  <c r="K10527" i="10"/>
  <c r="K10528" i="10"/>
  <c r="K10529" i="10"/>
  <c r="K10530" i="10"/>
  <c r="K10531" i="10"/>
  <c r="K10532" i="10"/>
  <c r="K10533" i="10"/>
  <c r="K10534" i="10"/>
  <c r="K10535" i="10"/>
  <c r="K10536" i="10"/>
  <c r="K10537" i="10"/>
  <c r="K10538" i="10"/>
  <c r="K10539" i="10"/>
  <c r="K10540" i="10"/>
  <c r="K10541" i="10"/>
  <c r="K10542" i="10"/>
  <c r="K10543" i="10"/>
  <c r="K10544" i="10"/>
  <c r="K10545" i="10"/>
  <c r="K10546" i="10"/>
  <c r="K10547" i="10"/>
  <c r="K10548" i="10"/>
  <c r="K10549" i="10"/>
  <c r="K10550" i="10"/>
  <c r="K10551" i="10"/>
  <c r="K10552" i="10"/>
  <c r="K10553" i="10"/>
  <c r="K10554" i="10"/>
  <c r="K10555" i="10"/>
  <c r="K10556" i="10"/>
  <c r="K10557" i="10"/>
  <c r="K10558" i="10"/>
  <c r="K10559" i="10"/>
  <c r="K10560" i="10"/>
  <c r="K10561" i="10"/>
  <c r="K10562" i="10"/>
  <c r="K10563" i="10"/>
  <c r="K10564" i="10"/>
  <c r="K10565" i="10"/>
  <c r="K10566" i="10"/>
  <c r="K10567" i="10"/>
  <c r="K10568" i="10"/>
  <c r="K10569" i="10"/>
  <c r="K10570" i="10"/>
  <c r="K10571" i="10"/>
  <c r="K10572" i="10"/>
  <c r="K10573" i="10"/>
  <c r="K10574" i="10"/>
  <c r="K10575" i="10"/>
  <c r="K10576" i="10"/>
  <c r="K10577" i="10"/>
  <c r="K10578" i="10"/>
  <c r="K10579" i="10"/>
  <c r="K10580" i="10"/>
  <c r="K10581" i="10"/>
  <c r="K10582" i="10"/>
  <c r="K10583" i="10"/>
  <c r="K10584" i="10"/>
  <c r="K10585" i="10"/>
  <c r="K10586" i="10"/>
  <c r="K10587" i="10"/>
  <c r="K10588" i="10"/>
  <c r="K10589" i="10"/>
  <c r="K10590" i="10"/>
  <c r="K10591" i="10"/>
  <c r="K10592" i="10"/>
  <c r="K10593" i="10"/>
  <c r="K10594" i="10"/>
  <c r="K10595" i="10"/>
  <c r="K10596" i="10"/>
  <c r="K10597" i="10"/>
  <c r="K10598" i="10"/>
  <c r="K10599" i="10"/>
  <c r="K10600" i="10"/>
  <c r="K10601" i="10"/>
  <c r="K10602" i="10"/>
  <c r="K10603" i="10"/>
  <c r="K10604" i="10"/>
  <c r="K10605" i="10"/>
  <c r="K10606" i="10"/>
  <c r="K10607" i="10"/>
  <c r="K10608" i="10"/>
  <c r="K10609" i="10"/>
  <c r="K10610" i="10"/>
  <c r="K10611" i="10"/>
  <c r="K10612" i="10"/>
  <c r="K10613" i="10"/>
  <c r="K10614" i="10"/>
  <c r="K10615" i="10"/>
  <c r="K10616" i="10"/>
  <c r="K10617" i="10"/>
  <c r="K10618" i="10"/>
  <c r="K10619" i="10"/>
  <c r="K10620" i="10"/>
  <c r="K10621" i="10"/>
  <c r="K10622" i="10"/>
  <c r="K10623" i="10"/>
  <c r="K10624" i="10"/>
  <c r="K10625" i="10"/>
  <c r="K10626" i="10"/>
  <c r="K10627" i="10"/>
  <c r="K10628" i="10"/>
  <c r="K10629" i="10"/>
  <c r="K10630" i="10"/>
  <c r="K10631" i="10"/>
  <c r="K10632" i="10"/>
  <c r="K10633" i="10"/>
  <c r="K10634" i="10"/>
  <c r="K10635" i="10"/>
  <c r="K10636" i="10"/>
  <c r="K10637" i="10"/>
  <c r="K10638" i="10"/>
  <c r="K10639" i="10"/>
  <c r="K10640" i="10"/>
  <c r="K10641" i="10"/>
  <c r="K10642" i="10"/>
  <c r="K10643" i="10"/>
  <c r="K10644" i="10"/>
  <c r="K10645" i="10"/>
  <c r="K10646" i="10"/>
  <c r="K10647" i="10"/>
  <c r="K10648" i="10"/>
  <c r="K10649" i="10"/>
  <c r="K10650" i="10"/>
  <c r="K10651" i="10"/>
  <c r="K10652" i="10"/>
  <c r="K10653" i="10"/>
  <c r="K10654" i="10"/>
  <c r="K10655" i="10"/>
  <c r="K10656" i="10"/>
  <c r="K10657" i="10"/>
  <c r="K10658" i="10"/>
  <c r="K10659" i="10"/>
  <c r="K10660" i="10"/>
  <c r="K10661" i="10"/>
  <c r="K10662" i="10"/>
  <c r="K10663" i="10"/>
  <c r="K10664" i="10"/>
  <c r="K10665" i="10"/>
  <c r="K10666" i="10"/>
  <c r="K10667" i="10"/>
  <c r="K10668" i="10"/>
  <c r="K10669" i="10"/>
  <c r="K10670" i="10"/>
  <c r="K10671" i="10"/>
  <c r="K10672" i="10"/>
  <c r="K10673" i="10"/>
  <c r="K10674" i="10"/>
  <c r="K10675" i="10"/>
  <c r="K10676" i="10"/>
  <c r="K10677" i="10"/>
  <c r="K10678" i="10"/>
  <c r="K10679" i="10"/>
  <c r="K10680" i="10"/>
  <c r="K10681" i="10"/>
  <c r="K10682" i="10"/>
  <c r="K10683" i="10"/>
  <c r="K10684" i="10"/>
  <c r="K10685" i="10"/>
  <c r="K10686" i="10"/>
  <c r="K10687" i="10"/>
  <c r="K10688" i="10"/>
  <c r="K10689" i="10"/>
  <c r="K10690" i="10"/>
  <c r="K10691" i="10"/>
  <c r="K10692" i="10"/>
  <c r="K10693" i="10"/>
  <c r="K10694" i="10"/>
  <c r="K10695" i="10"/>
  <c r="K10696" i="10"/>
  <c r="K10697" i="10"/>
  <c r="K10698" i="10"/>
  <c r="K10699" i="10"/>
  <c r="K10700" i="10"/>
  <c r="K10701" i="10"/>
  <c r="K10702" i="10"/>
  <c r="K10703" i="10"/>
  <c r="K10704" i="10"/>
  <c r="K10705" i="10"/>
  <c r="K10706" i="10"/>
  <c r="K10707" i="10"/>
  <c r="K10708" i="10"/>
  <c r="K10709" i="10"/>
  <c r="K10710" i="10"/>
  <c r="K10711" i="10"/>
  <c r="K10712" i="10"/>
  <c r="K10713" i="10"/>
  <c r="K10714" i="10"/>
  <c r="K10715" i="10"/>
  <c r="K10716" i="10"/>
  <c r="K10717" i="10"/>
  <c r="K10718" i="10"/>
  <c r="K10719" i="10"/>
  <c r="K10720" i="10"/>
  <c r="K10721" i="10"/>
  <c r="K10722" i="10"/>
  <c r="K10723" i="10"/>
  <c r="K10724" i="10"/>
  <c r="K10725" i="10"/>
  <c r="K10726" i="10"/>
  <c r="K10727" i="10"/>
  <c r="K10728" i="10"/>
  <c r="K10729" i="10"/>
  <c r="K10730" i="10"/>
  <c r="K10731" i="10"/>
  <c r="K10732" i="10"/>
  <c r="K10733" i="10"/>
  <c r="K10734" i="10"/>
  <c r="K10735" i="10"/>
  <c r="K10736" i="10"/>
  <c r="K10737" i="10"/>
  <c r="K10738" i="10"/>
  <c r="K10739" i="10"/>
  <c r="K10740" i="10"/>
  <c r="K10741" i="10"/>
  <c r="K10742" i="10"/>
  <c r="K10743" i="10"/>
  <c r="K10744" i="10"/>
  <c r="K10745" i="10"/>
  <c r="K10746" i="10"/>
  <c r="K10747" i="10"/>
  <c r="K10748" i="10"/>
  <c r="K10749" i="10"/>
  <c r="K10750" i="10"/>
  <c r="K10751" i="10"/>
  <c r="K10752" i="10"/>
  <c r="K10753" i="10"/>
  <c r="K10754" i="10"/>
  <c r="K10755" i="10"/>
  <c r="K10756" i="10"/>
  <c r="K10757" i="10"/>
  <c r="K10758" i="10"/>
  <c r="K10759" i="10"/>
  <c r="K10760" i="10"/>
  <c r="K10761" i="10"/>
  <c r="K10762" i="10"/>
  <c r="K10763" i="10"/>
  <c r="K10764" i="10"/>
  <c r="K10765" i="10"/>
  <c r="K10766" i="10"/>
  <c r="K10767" i="10"/>
  <c r="K10768" i="10"/>
  <c r="K10769" i="10"/>
  <c r="K10770" i="10"/>
  <c r="K10771" i="10"/>
  <c r="K10772" i="10"/>
  <c r="K10773" i="10"/>
  <c r="K10774" i="10"/>
  <c r="K10775" i="10"/>
  <c r="K10776" i="10"/>
  <c r="K10777" i="10"/>
  <c r="K10778" i="10"/>
  <c r="K10779" i="10"/>
  <c r="K10780" i="10"/>
  <c r="K10781" i="10"/>
  <c r="K10782" i="10"/>
  <c r="K10783" i="10"/>
  <c r="K10784" i="10"/>
  <c r="K10785" i="10"/>
  <c r="K10786" i="10"/>
  <c r="K10787" i="10"/>
  <c r="K10788" i="10"/>
  <c r="K10789" i="10"/>
  <c r="K10790" i="10"/>
  <c r="K10791" i="10"/>
  <c r="K10792" i="10"/>
  <c r="K10793" i="10"/>
  <c r="K10794" i="10"/>
  <c r="K10795" i="10"/>
  <c r="K10796" i="10"/>
  <c r="K10797" i="10"/>
  <c r="K10798" i="10"/>
  <c r="K10799" i="10"/>
  <c r="K10800" i="10"/>
  <c r="K10801" i="10"/>
  <c r="K10802" i="10"/>
  <c r="K10803" i="10"/>
  <c r="K10804" i="10"/>
  <c r="K10805" i="10"/>
  <c r="K10806" i="10"/>
  <c r="K10807" i="10"/>
  <c r="K10808" i="10"/>
  <c r="K10809" i="10"/>
  <c r="K10810" i="10"/>
  <c r="K10811" i="10"/>
  <c r="K10812" i="10"/>
  <c r="K10813" i="10"/>
  <c r="K10814" i="10"/>
  <c r="K10815" i="10"/>
  <c r="K10816" i="10"/>
  <c r="K10817" i="10"/>
  <c r="K10818" i="10"/>
  <c r="K10819" i="10"/>
  <c r="K10820" i="10"/>
  <c r="K10821" i="10"/>
  <c r="K10822" i="10"/>
  <c r="K10823" i="10"/>
  <c r="K10824" i="10"/>
  <c r="K10825" i="10"/>
  <c r="K10826" i="10"/>
  <c r="K10827" i="10"/>
  <c r="K10828" i="10"/>
  <c r="K10829" i="10"/>
  <c r="K10830" i="10"/>
  <c r="K10831" i="10"/>
  <c r="K10832" i="10"/>
  <c r="K10833" i="10"/>
  <c r="K10834" i="10"/>
  <c r="K10835" i="10"/>
  <c r="K10836" i="10"/>
  <c r="K10837" i="10"/>
  <c r="K10838" i="10"/>
  <c r="K10839" i="10"/>
  <c r="K10840" i="10"/>
  <c r="K10841" i="10"/>
  <c r="K10842" i="10"/>
  <c r="K10843" i="10"/>
  <c r="K10844" i="10"/>
  <c r="K10845" i="10"/>
  <c r="K10846" i="10"/>
  <c r="K10847" i="10"/>
  <c r="K10848" i="10"/>
  <c r="K10849" i="10"/>
  <c r="K10850" i="10"/>
  <c r="K10851" i="10"/>
  <c r="K10852" i="10"/>
  <c r="K10853" i="10"/>
  <c r="K10854" i="10"/>
  <c r="K10855" i="10"/>
  <c r="K10856" i="10"/>
  <c r="K10857" i="10"/>
  <c r="K10858" i="10"/>
  <c r="K10859" i="10"/>
  <c r="K10860" i="10"/>
  <c r="K10861" i="10"/>
  <c r="K10862" i="10"/>
  <c r="K10863" i="10"/>
  <c r="K10864" i="10"/>
  <c r="K10865" i="10"/>
  <c r="K10866" i="10"/>
  <c r="K10867" i="10"/>
  <c r="K10868" i="10"/>
  <c r="K10869" i="10"/>
  <c r="K10870" i="10"/>
  <c r="K10871" i="10"/>
  <c r="K10872" i="10"/>
  <c r="K10873" i="10"/>
  <c r="K10874" i="10"/>
  <c r="K10875" i="10"/>
  <c r="K10876" i="10"/>
  <c r="K10877" i="10"/>
  <c r="K10878" i="10"/>
  <c r="K10879" i="10"/>
  <c r="K10880" i="10"/>
  <c r="K10881" i="10"/>
  <c r="K10882" i="10"/>
  <c r="K10883" i="10"/>
  <c r="K10884" i="10"/>
  <c r="K10885" i="10"/>
  <c r="K10886" i="10"/>
  <c r="K10887" i="10"/>
  <c r="K10888" i="10"/>
  <c r="K10889" i="10"/>
  <c r="K10890" i="10"/>
  <c r="K10891" i="10"/>
  <c r="K10892" i="10"/>
  <c r="K10893" i="10"/>
  <c r="K10894" i="10"/>
  <c r="K10895" i="10"/>
  <c r="K10896" i="10"/>
  <c r="K10897" i="10"/>
  <c r="K10898" i="10"/>
  <c r="K10899" i="10"/>
  <c r="K10900" i="10"/>
  <c r="K10901" i="10"/>
  <c r="K10902" i="10"/>
  <c r="K10903" i="10"/>
  <c r="K10904" i="10"/>
  <c r="K10905" i="10"/>
  <c r="K10906" i="10"/>
  <c r="K10907" i="10"/>
  <c r="K10908" i="10"/>
  <c r="K10909" i="10"/>
  <c r="K10910" i="10"/>
  <c r="K10911" i="10"/>
  <c r="K10912" i="10"/>
  <c r="K10913" i="10"/>
  <c r="K10914" i="10"/>
  <c r="K10915" i="10"/>
  <c r="K10916" i="10"/>
  <c r="K10917" i="10"/>
  <c r="K10918" i="10"/>
  <c r="K10919" i="10"/>
  <c r="K10920" i="10"/>
  <c r="K10921" i="10"/>
  <c r="K10922" i="10"/>
  <c r="K10923" i="10"/>
  <c r="K10924" i="10"/>
  <c r="K10925" i="10"/>
  <c r="K10926" i="10"/>
  <c r="K10927" i="10"/>
  <c r="K10928" i="10"/>
  <c r="K10929" i="10"/>
  <c r="K10930" i="10"/>
  <c r="K10931" i="10"/>
  <c r="K10932" i="10"/>
  <c r="K10933" i="10"/>
  <c r="K10934" i="10"/>
  <c r="K10935" i="10"/>
  <c r="K10936" i="10"/>
  <c r="K10937" i="10"/>
  <c r="K10938" i="10"/>
  <c r="K10939" i="10"/>
  <c r="K10940" i="10"/>
  <c r="K10941" i="10"/>
  <c r="K10942" i="10"/>
  <c r="K10943" i="10"/>
  <c r="K10944" i="10"/>
  <c r="K10945" i="10"/>
  <c r="K10946" i="10"/>
  <c r="K10947" i="10"/>
  <c r="K10948" i="10"/>
  <c r="K10949" i="10"/>
  <c r="K10950" i="10"/>
  <c r="K10951" i="10"/>
  <c r="K10952" i="10"/>
  <c r="K10953" i="10"/>
  <c r="K10954" i="10"/>
  <c r="K10955" i="10"/>
  <c r="K10956" i="10"/>
  <c r="K10957" i="10"/>
  <c r="K10958" i="10"/>
  <c r="K10959" i="10"/>
  <c r="K10960" i="10"/>
  <c r="K10961" i="10"/>
  <c r="K10962" i="10"/>
  <c r="K10963" i="10"/>
  <c r="K10964" i="10"/>
  <c r="K10965" i="10"/>
  <c r="K10966" i="10"/>
  <c r="K10967" i="10"/>
  <c r="K10968" i="10"/>
  <c r="K10969" i="10"/>
  <c r="K10970" i="10"/>
  <c r="K10971" i="10"/>
  <c r="K10972" i="10"/>
  <c r="K10973" i="10"/>
  <c r="K10974" i="10"/>
  <c r="K10975" i="10"/>
  <c r="K10976" i="10"/>
  <c r="K10977" i="10"/>
  <c r="K10978" i="10"/>
  <c r="K10979" i="10"/>
  <c r="K10980" i="10"/>
  <c r="K10981" i="10"/>
  <c r="K10982" i="10"/>
  <c r="K10983" i="10"/>
  <c r="K10984" i="10"/>
  <c r="K10985" i="10"/>
  <c r="K10986" i="10"/>
  <c r="K10987" i="10"/>
  <c r="K10988" i="10"/>
  <c r="K10989" i="10"/>
  <c r="K10990" i="10"/>
  <c r="K10991" i="10"/>
  <c r="K10992" i="10"/>
  <c r="K10993" i="10"/>
  <c r="K10994" i="10"/>
  <c r="K10995" i="10"/>
  <c r="K10996" i="10"/>
  <c r="K10997" i="10"/>
  <c r="K10998" i="10"/>
  <c r="K10999" i="10"/>
  <c r="K11000" i="10"/>
  <c r="K11001" i="10"/>
  <c r="K11002" i="10"/>
  <c r="K11003" i="10"/>
  <c r="K11004" i="10"/>
  <c r="K11005" i="10"/>
  <c r="K11006" i="10"/>
  <c r="K11007" i="10"/>
  <c r="K11008" i="10"/>
  <c r="K11009" i="10"/>
  <c r="K11010" i="10"/>
  <c r="K11011" i="10"/>
  <c r="K11012" i="10"/>
  <c r="K11013" i="10"/>
  <c r="K11014" i="10"/>
  <c r="K11015" i="10"/>
  <c r="K11016" i="10"/>
  <c r="K11017" i="10"/>
  <c r="K11018" i="10"/>
  <c r="K11019" i="10"/>
  <c r="K11020" i="10"/>
  <c r="K11021" i="10"/>
  <c r="K11022" i="10"/>
  <c r="K11023" i="10"/>
  <c r="K11024" i="10"/>
  <c r="K11025" i="10"/>
  <c r="K11026" i="10"/>
  <c r="K11027" i="10"/>
  <c r="K11028" i="10"/>
  <c r="K11029" i="10"/>
  <c r="K11030" i="10"/>
  <c r="K11031" i="10"/>
  <c r="K11032" i="10"/>
  <c r="K11033" i="10"/>
  <c r="K11034" i="10"/>
  <c r="K11035" i="10"/>
  <c r="K11036" i="10"/>
  <c r="K11037" i="10"/>
  <c r="K11038" i="10"/>
  <c r="K11039" i="10"/>
  <c r="K11040" i="10"/>
  <c r="K11041" i="10"/>
  <c r="K11042" i="10"/>
  <c r="K11043" i="10"/>
  <c r="K11044" i="10"/>
  <c r="K11045" i="10"/>
  <c r="K11046" i="10"/>
  <c r="K11047" i="10"/>
  <c r="K11048" i="10"/>
  <c r="K11049" i="10"/>
  <c r="K11050" i="10"/>
  <c r="K11051" i="10"/>
  <c r="K11052" i="10"/>
  <c r="K11053" i="10"/>
  <c r="K11054" i="10"/>
  <c r="K11055" i="10"/>
  <c r="K11056" i="10"/>
  <c r="K11057" i="10"/>
  <c r="K11058" i="10"/>
  <c r="K11059" i="10"/>
  <c r="K11060" i="10"/>
  <c r="K11061" i="10"/>
  <c r="K11062" i="10"/>
  <c r="K11063" i="10"/>
  <c r="K11064" i="10"/>
  <c r="K11065" i="10"/>
  <c r="K11066" i="10"/>
  <c r="K11067" i="10"/>
  <c r="K11068" i="10"/>
  <c r="K11069" i="10"/>
  <c r="K11070" i="10"/>
  <c r="K11071" i="10"/>
  <c r="K11072" i="10"/>
  <c r="K11073" i="10"/>
  <c r="K11074" i="10"/>
  <c r="K11075" i="10"/>
  <c r="K11076" i="10"/>
  <c r="K11077" i="10"/>
  <c r="K11078" i="10"/>
  <c r="K11079" i="10"/>
  <c r="K11080" i="10"/>
  <c r="K11081" i="10"/>
  <c r="K11082" i="10"/>
  <c r="K11083" i="10"/>
  <c r="K11084" i="10"/>
  <c r="K11085" i="10"/>
  <c r="K11086" i="10"/>
  <c r="K11087" i="10"/>
  <c r="K11088" i="10"/>
  <c r="K11089" i="10"/>
  <c r="K11090" i="10"/>
  <c r="K11091" i="10"/>
  <c r="K11092" i="10"/>
  <c r="K11093" i="10"/>
  <c r="K11094" i="10"/>
  <c r="K11095" i="10"/>
  <c r="K11096" i="10"/>
  <c r="K11097" i="10"/>
  <c r="K11098" i="10"/>
  <c r="K11099" i="10"/>
  <c r="K11100" i="10"/>
  <c r="K11101" i="10"/>
  <c r="K11102" i="10"/>
  <c r="K11103" i="10"/>
  <c r="K11104" i="10"/>
  <c r="K11105" i="10"/>
  <c r="K11106" i="10"/>
  <c r="K11107" i="10"/>
  <c r="K11108" i="10"/>
  <c r="K11109" i="10"/>
  <c r="K11110" i="10"/>
  <c r="K11111" i="10"/>
  <c r="K11112" i="10"/>
  <c r="K11113" i="10"/>
  <c r="K11114" i="10"/>
  <c r="K11115" i="10"/>
  <c r="K11116" i="10"/>
  <c r="K11117" i="10"/>
  <c r="K11118" i="10"/>
  <c r="K11119" i="10"/>
  <c r="K11120" i="10"/>
  <c r="K11121" i="10"/>
  <c r="K11122" i="10"/>
  <c r="K11123" i="10"/>
  <c r="K11124" i="10"/>
  <c r="K11125" i="10"/>
  <c r="K11126" i="10"/>
  <c r="K11127" i="10"/>
  <c r="K11128" i="10"/>
  <c r="K11129" i="10"/>
  <c r="K11130" i="10"/>
  <c r="K11131" i="10"/>
  <c r="K11132" i="10"/>
  <c r="K11133" i="10"/>
  <c r="K11134" i="10"/>
  <c r="K11135" i="10"/>
  <c r="K11136" i="10"/>
  <c r="K11137" i="10"/>
  <c r="K11138" i="10"/>
  <c r="K11139" i="10"/>
  <c r="K11140" i="10"/>
  <c r="K11141" i="10"/>
  <c r="K11142" i="10"/>
  <c r="K11143" i="10"/>
  <c r="K11144" i="10"/>
  <c r="K11145" i="10"/>
  <c r="K11146" i="10"/>
  <c r="K11147" i="10"/>
  <c r="K11148" i="10"/>
  <c r="K11149" i="10"/>
  <c r="K11150" i="10"/>
  <c r="K11151" i="10"/>
  <c r="K11152" i="10"/>
  <c r="K11153" i="10"/>
  <c r="K11154" i="10"/>
  <c r="K11155" i="10"/>
  <c r="K11156" i="10"/>
  <c r="K11157" i="10"/>
  <c r="K11158" i="10"/>
  <c r="K11159" i="10"/>
  <c r="K11160" i="10"/>
  <c r="K11161" i="10"/>
  <c r="K11162" i="10"/>
  <c r="K11163" i="10"/>
  <c r="K11164" i="10"/>
  <c r="K11165" i="10"/>
  <c r="K11166" i="10"/>
  <c r="K11167" i="10"/>
  <c r="K11168" i="10"/>
  <c r="K11169" i="10"/>
  <c r="K11170" i="10"/>
  <c r="K11171" i="10"/>
  <c r="K11172" i="10"/>
  <c r="K11173" i="10"/>
  <c r="K11174" i="10"/>
  <c r="K11175" i="10"/>
  <c r="K11176" i="10"/>
  <c r="K11177" i="10"/>
  <c r="K11178" i="10"/>
  <c r="K11179" i="10"/>
  <c r="K11180" i="10"/>
  <c r="K11181" i="10"/>
  <c r="K11182" i="10"/>
  <c r="K11183" i="10"/>
  <c r="K11184" i="10"/>
  <c r="K11185" i="10"/>
  <c r="K11186" i="10"/>
  <c r="K11187" i="10"/>
  <c r="K11188" i="10"/>
  <c r="K11189" i="10"/>
  <c r="K11190" i="10"/>
  <c r="K11191" i="10"/>
  <c r="K11192" i="10"/>
  <c r="K11193" i="10"/>
  <c r="K11194" i="10"/>
  <c r="K11195" i="10"/>
  <c r="K11196" i="10"/>
  <c r="K11197" i="10"/>
  <c r="K11198" i="10"/>
  <c r="K11199" i="10"/>
  <c r="K11200" i="10"/>
  <c r="K11201" i="10"/>
  <c r="K11202" i="10"/>
  <c r="K11203" i="10"/>
  <c r="K11204" i="10"/>
  <c r="K11205" i="10"/>
  <c r="K11206" i="10"/>
  <c r="K11207" i="10"/>
  <c r="K11208" i="10"/>
  <c r="K11209" i="10"/>
  <c r="K11210" i="10"/>
  <c r="K11211" i="10"/>
  <c r="K11212" i="10"/>
  <c r="K11213" i="10"/>
  <c r="K11214" i="10"/>
  <c r="K11215" i="10"/>
  <c r="K11216" i="10"/>
  <c r="K11217" i="10"/>
  <c r="K11218" i="10"/>
  <c r="K11219" i="10"/>
  <c r="K11220" i="10"/>
  <c r="K11221" i="10"/>
  <c r="K11222" i="10"/>
  <c r="K11223" i="10"/>
  <c r="K11224" i="10"/>
  <c r="K11225" i="10"/>
  <c r="K11226" i="10"/>
  <c r="K11227" i="10"/>
  <c r="K11228" i="10"/>
  <c r="K11229" i="10"/>
  <c r="K11230" i="10"/>
  <c r="K11231" i="10"/>
  <c r="K11232" i="10"/>
  <c r="K11233" i="10"/>
  <c r="K11234" i="10"/>
  <c r="K11235" i="10"/>
  <c r="K11236" i="10"/>
  <c r="K11237" i="10"/>
  <c r="K11238" i="10"/>
  <c r="K11239" i="10"/>
  <c r="K11240" i="10"/>
  <c r="K11241" i="10"/>
  <c r="K11242" i="10"/>
  <c r="K11243" i="10"/>
  <c r="K11244" i="10"/>
  <c r="K11245" i="10"/>
  <c r="K11246" i="10"/>
  <c r="K11247" i="10"/>
  <c r="K11248" i="10"/>
  <c r="K11249" i="10"/>
  <c r="K11250" i="10"/>
  <c r="K11251" i="10"/>
  <c r="K11252" i="10"/>
  <c r="K11253" i="10"/>
  <c r="K11254" i="10"/>
  <c r="K11255" i="10"/>
  <c r="K11256" i="10"/>
  <c r="K11257" i="10"/>
  <c r="K11258" i="10"/>
  <c r="K11259" i="10"/>
  <c r="K11260" i="10"/>
  <c r="K11261" i="10"/>
  <c r="K11262" i="10"/>
  <c r="K11263" i="10"/>
  <c r="K11264" i="10"/>
  <c r="K11265" i="10"/>
  <c r="K11266" i="10"/>
  <c r="K11267" i="10"/>
  <c r="K11268" i="10"/>
  <c r="K11269" i="10"/>
  <c r="K11270" i="10"/>
  <c r="K11271" i="10"/>
  <c r="K11272" i="10"/>
  <c r="K11273" i="10"/>
  <c r="K11274" i="10"/>
  <c r="K11275" i="10"/>
  <c r="K11276" i="10"/>
  <c r="K11277" i="10"/>
  <c r="K11278" i="10"/>
  <c r="K11279" i="10"/>
  <c r="K11280" i="10"/>
  <c r="K11281" i="10"/>
  <c r="K11282" i="10"/>
  <c r="K11283" i="10"/>
  <c r="K11284" i="10"/>
  <c r="K11285" i="10"/>
  <c r="K11286" i="10"/>
  <c r="K11287" i="10"/>
  <c r="K11288" i="10"/>
  <c r="K11289" i="10"/>
  <c r="K11290" i="10"/>
  <c r="K11291" i="10"/>
  <c r="K11292" i="10"/>
  <c r="K11293" i="10"/>
  <c r="K11294" i="10"/>
  <c r="K11295" i="10"/>
  <c r="K11296" i="10"/>
  <c r="K11297" i="10"/>
  <c r="K11298" i="10"/>
  <c r="K11299" i="10"/>
  <c r="K11300" i="10"/>
  <c r="K11301" i="10"/>
  <c r="K11302" i="10"/>
  <c r="K11303" i="10"/>
  <c r="K11304" i="10"/>
  <c r="K11305" i="10"/>
  <c r="K11306" i="10"/>
  <c r="K11307" i="10"/>
  <c r="K11308" i="10"/>
  <c r="K11309" i="10"/>
  <c r="K11310" i="10"/>
  <c r="K11311" i="10"/>
  <c r="K11312" i="10"/>
  <c r="K11313" i="10"/>
  <c r="K11314" i="10"/>
  <c r="K11315" i="10"/>
  <c r="K11316" i="10"/>
  <c r="K11317" i="10"/>
  <c r="K11318" i="10"/>
  <c r="K11319" i="10"/>
  <c r="K11320" i="10"/>
  <c r="K11321" i="10"/>
  <c r="K11322" i="10"/>
  <c r="K11323" i="10"/>
  <c r="K11324" i="10"/>
  <c r="K11325" i="10"/>
  <c r="K11326" i="10"/>
  <c r="K11327" i="10"/>
  <c r="K11328" i="10"/>
  <c r="K11329" i="10"/>
  <c r="K11330" i="10"/>
  <c r="K11331" i="10"/>
  <c r="K11332" i="10"/>
  <c r="K11333" i="10"/>
  <c r="K11334" i="10"/>
  <c r="K11335" i="10"/>
  <c r="K11336" i="10"/>
  <c r="K11337" i="10"/>
  <c r="K11338" i="10"/>
  <c r="K11339" i="10"/>
  <c r="K11340" i="10"/>
  <c r="K11341" i="10"/>
  <c r="K11342" i="10"/>
  <c r="K11343" i="10"/>
  <c r="K11344" i="10"/>
  <c r="K11345" i="10"/>
  <c r="K11346" i="10"/>
  <c r="K11347" i="10"/>
  <c r="K11348" i="10"/>
  <c r="K11349" i="10"/>
  <c r="K11350" i="10"/>
  <c r="K11351" i="10"/>
  <c r="K11352" i="10"/>
  <c r="K11353" i="10"/>
  <c r="K11354" i="10"/>
  <c r="K11355" i="10"/>
  <c r="K11356" i="10"/>
  <c r="K11357" i="10"/>
  <c r="K11358" i="10"/>
  <c r="K11359" i="10"/>
  <c r="K11360" i="10"/>
  <c r="K11361" i="10"/>
  <c r="K11362" i="10"/>
  <c r="K11363" i="10"/>
  <c r="K11364" i="10"/>
  <c r="K11365" i="10"/>
  <c r="K11366" i="10"/>
  <c r="K11367" i="10"/>
  <c r="K11368" i="10"/>
  <c r="K11369" i="10"/>
  <c r="K11370" i="10"/>
  <c r="K11371" i="10"/>
  <c r="K11372" i="10"/>
  <c r="K11373" i="10"/>
  <c r="K11374" i="10"/>
  <c r="K11375" i="10"/>
  <c r="K11376" i="10"/>
  <c r="K11377" i="10"/>
  <c r="K11378" i="10"/>
  <c r="K11379" i="10"/>
  <c r="K11380" i="10"/>
  <c r="K11381" i="10"/>
  <c r="K11382" i="10"/>
  <c r="K11383" i="10"/>
  <c r="K11384" i="10"/>
  <c r="K11385" i="10"/>
  <c r="K11386" i="10"/>
  <c r="K11387" i="10"/>
  <c r="K11388" i="10"/>
  <c r="K11389" i="10"/>
  <c r="K11390" i="10"/>
  <c r="K11391" i="10"/>
  <c r="K11392" i="10"/>
  <c r="K11393" i="10"/>
  <c r="K11394" i="10"/>
  <c r="K11395" i="10"/>
  <c r="K11396" i="10"/>
  <c r="K11397" i="10"/>
  <c r="K11398" i="10"/>
  <c r="K11399" i="10"/>
  <c r="K11400" i="10"/>
  <c r="K11401" i="10"/>
  <c r="K11402" i="10"/>
  <c r="K11403" i="10"/>
  <c r="K11404" i="10"/>
  <c r="K11405" i="10"/>
  <c r="K11406" i="10"/>
  <c r="K11407" i="10"/>
  <c r="K11408" i="10"/>
  <c r="K11409" i="10"/>
  <c r="K11410" i="10"/>
  <c r="K11411" i="10"/>
  <c r="K11412" i="10"/>
  <c r="K11413" i="10"/>
  <c r="K11414" i="10"/>
  <c r="K11415" i="10"/>
  <c r="K11416" i="10"/>
  <c r="K11417" i="10"/>
  <c r="K11418" i="10"/>
  <c r="K11419" i="10"/>
  <c r="K11420" i="10"/>
  <c r="K11421" i="10"/>
  <c r="K11422" i="10"/>
  <c r="K11423" i="10"/>
  <c r="K11424" i="10"/>
  <c r="K11425" i="10"/>
  <c r="K11426" i="10"/>
  <c r="K11427" i="10"/>
  <c r="K11428" i="10"/>
  <c r="K11429" i="10"/>
  <c r="K11430" i="10"/>
  <c r="K11431" i="10"/>
  <c r="K11432" i="10"/>
  <c r="K11433" i="10"/>
  <c r="K11434" i="10"/>
  <c r="K11435" i="10"/>
  <c r="K11436" i="10"/>
  <c r="K11437" i="10"/>
  <c r="K11438" i="10"/>
  <c r="K11439" i="10"/>
  <c r="K11440" i="10"/>
  <c r="K11441" i="10"/>
  <c r="K11442" i="10"/>
  <c r="K11443" i="10"/>
  <c r="K11444" i="10"/>
  <c r="K11445" i="10"/>
  <c r="K11446" i="10"/>
  <c r="K11447" i="10"/>
  <c r="K11448" i="10"/>
  <c r="K11449" i="10"/>
  <c r="K11450" i="10"/>
  <c r="K11451" i="10"/>
  <c r="K11452" i="10"/>
  <c r="K11453" i="10"/>
  <c r="K11454" i="10"/>
  <c r="K11455" i="10"/>
  <c r="K11456" i="10"/>
  <c r="K11457" i="10"/>
  <c r="K11458" i="10"/>
  <c r="K11459" i="10"/>
  <c r="K11460" i="10"/>
  <c r="K11461" i="10"/>
  <c r="K11462" i="10"/>
  <c r="K11463" i="10"/>
  <c r="K11464" i="10"/>
  <c r="K11465" i="10"/>
  <c r="K11466" i="10"/>
  <c r="K11467" i="10"/>
  <c r="K11468" i="10"/>
  <c r="K11469" i="10"/>
  <c r="K11470" i="10"/>
  <c r="K11471" i="10"/>
  <c r="K11472" i="10"/>
  <c r="K11473" i="10"/>
  <c r="K11474" i="10"/>
  <c r="K11475" i="10"/>
  <c r="K11476" i="10"/>
  <c r="K11477" i="10"/>
  <c r="K11478" i="10"/>
  <c r="K11479" i="10"/>
  <c r="K11480" i="10"/>
  <c r="K11481" i="10"/>
  <c r="K11482" i="10"/>
  <c r="K11483" i="10"/>
  <c r="K11484" i="10"/>
  <c r="K11485" i="10"/>
  <c r="K11486" i="10"/>
  <c r="K11487" i="10"/>
  <c r="K11488" i="10"/>
  <c r="K11489" i="10"/>
  <c r="K11490" i="10"/>
  <c r="K11491" i="10"/>
  <c r="K11492" i="10"/>
  <c r="K11493" i="10"/>
  <c r="K11494" i="10"/>
  <c r="K11495" i="10"/>
  <c r="K11496" i="10"/>
  <c r="K11497" i="10"/>
  <c r="K11498" i="10"/>
  <c r="K11499" i="10"/>
  <c r="K11500" i="10"/>
  <c r="K11501" i="10"/>
  <c r="K11502" i="10"/>
  <c r="K11503" i="10"/>
  <c r="K11504" i="10"/>
  <c r="K11505" i="10"/>
  <c r="K11506" i="10"/>
  <c r="K11507" i="10"/>
  <c r="K11508" i="10"/>
  <c r="K11509" i="10"/>
  <c r="K11510" i="10"/>
  <c r="K11511" i="10"/>
  <c r="K11512" i="10"/>
  <c r="K11513" i="10"/>
  <c r="K11514" i="10"/>
  <c r="K11515" i="10"/>
  <c r="K11516" i="10"/>
  <c r="K11517" i="10"/>
  <c r="K11518" i="10"/>
  <c r="K11519" i="10"/>
  <c r="K11520" i="10"/>
  <c r="K11521" i="10"/>
  <c r="K11522" i="10"/>
  <c r="K11523" i="10"/>
  <c r="K11524" i="10"/>
  <c r="K11525" i="10"/>
  <c r="K11526" i="10"/>
  <c r="K11527" i="10"/>
  <c r="K11528" i="10"/>
  <c r="K11529" i="10"/>
  <c r="K11530" i="10"/>
  <c r="K11531" i="10"/>
  <c r="K11532" i="10"/>
  <c r="K11533" i="10"/>
  <c r="K11534" i="10"/>
  <c r="K11535" i="10"/>
  <c r="K11536" i="10"/>
  <c r="K11537" i="10"/>
  <c r="K11538" i="10"/>
  <c r="K11539" i="10"/>
  <c r="K11540" i="10"/>
  <c r="K11541" i="10"/>
  <c r="K11542" i="10"/>
  <c r="K11543" i="10"/>
  <c r="K11544" i="10"/>
  <c r="K11545" i="10"/>
  <c r="K11546" i="10"/>
  <c r="K11547" i="10"/>
  <c r="K11548" i="10"/>
  <c r="K11549" i="10"/>
  <c r="K11550" i="10"/>
  <c r="K11551" i="10"/>
  <c r="K11552" i="10"/>
  <c r="K11553" i="10"/>
  <c r="K11554" i="10"/>
  <c r="K11555" i="10"/>
  <c r="K11556" i="10"/>
  <c r="K11557" i="10"/>
  <c r="K11558" i="10"/>
  <c r="K11559" i="10"/>
  <c r="K11560" i="10"/>
  <c r="K11561" i="10"/>
  <c r="K11562" i="10"/>
  <c r="K11563" i="10"/>
  <c r="K11564" i="10"/>
  <c r="K11565" i="10"/>
  <c r="K11566" i="10"/>
  <c r="K11567" i="10"/>
  <c r="K11568" i="10"/>
  <c r="K11569" i="10"/>
  <c r="K11570" i="10"/>
  <c r="K11571" i="10"/>
  <c r="K11572" i="10"/>
  <c r="K11573" i="10"/>
  <c r="K11574" i="10"/>
  <c r="K11575" i="10"/>
  <c r="K11576" i="10"/>
  <c r="K11577" i="10"/>
  <c r="K11578" i="10"/>
  <c r="K11579" i="10"/>
  <c r="K11580" i="10"/>
  <c r="K11581" i="10"/>
  <c r="K11582" i="10"/>
  <c r="K11583" i="10"/>
  <c r="K11584" i="10"/>
  <c r="K11585" i="10"/>
  <c r="K11586" i="10"/>
  <c r="K11587" i="10"/>
  <c r="K11588" i="10"/>
  <c r="K11589" i="10"/>
  <c r="K11590" i="10"/>
  <c r="K11591" i="10"/>
  <c r="K11592" i="10"/>
  <c r="K11593" i="10"/>
  <c r="K11594" i="10"/>
  <c r="K11595" i="10"/>
  <c r="K11596" i="10"/>
  <c r="K11597" i="10"/>
  <c r="K11598" i="10"/>
  <c r="K11599" i="10"/>
  <c r="K11600" i="10"/>
  <c r="K11601" i="10"/>
  <c r="K11602" i="10"/>
  <c r="K11603" i="10"/>
  <c r="K11604" i="10"/>
  <c r="K11605" i="10"/>
  <c r="K11606" i="10"/>
  <c r="K11607" i="10"/>
  <c r="K11608" i="10"/>
  <c r="K11609" i="10"/>
  <c r="K11610" i="10"/>
  <c r="K11611" i="10"/>
  <c r="K11612" i="10"/>
  <c r="K11613" i="10"/>
  <c r="K11614" i="10"/>
  <c r="K11615" i="10"/>
  <c r="K11616" i="10"/>
  <c r="K11617" i="10"/>
  <c r="K11618" i="10"/>
  <c r="K11619" i="10"/>
  <c r="K11620" i="10"/>
  <c r="K11621" i="10"/>
  <c r="K11622" i="10"/>
  <c r="K11623" i="10"/>
  <c r="K11624" i="10"/>
  <c r="K11625" i="10"/>
  <c r="K11626" i="10"/>
  <c r="K11627" i="10"/>
  <c r="K11628" i="10"/>
  <c r="K11629" i="10"/>
  <c r="K11630" i="10"/>
  <c r="K11631" i="10"/>
  <c r="K11632" i="10"/>
  <c r="K11633" i="10"/>
  <c r="K11634" i="10"/>
  <c r="K11635" i="10"/>
  <c r="K11636" i="10"/>
  <c r="K11637" i="10"/>
  <c r="K11638" i="10"/>
  <c r="K11639" i="10"/>
  <c r="K11640" i="10"/>
  <c r="K11641" i="10"/>
  <c r="K11642" i="10"/>
  <c r="K11643" i="10"/>
  <c r="K11644" i="10"/>
  <c r="K11645" i="10"/>
  <c r="K11646" i="10"/>
  <c r="K11647" i="10"/>
  <c r="K11648" i="10"/>
  <c r="K11649" i="10"/>
  <c r="K11650" i="10"/>
  <c r="K11651" i="10"/>
  <c r="K11652" i="10"/>
  <c r="K11653" i="10"/>
  <c r="K11654" i="10"/>
  <c r="K11655" i="10"/>
  <c r="K11656" i="10"/>
  <c r="K11657" i="10"/>
  <c r="K11658" i="10"/>
  <c r="K11659" i="10"/>
  <c r="K11660" i="10"/>
  <c r="K11661" i="10"/>
  <c r="K11662" i="10"/>
  <c r="K11663" i="10"/>
  <c r="K11664" i="10"/>
  <c r="K11665" i="10"/>
  <c r="K11666" i="10"/>
  <c r="K11667" i="10"/>
  <c r="K11668" i="10"/>
  <c r="K11669" i="10"/>
  <c r="K11670" i="10"/>
  <c r="K11671" i="10"/>
  <c r="K11672" i="10"/>
  <c r="K11673" i="10"/>
  <c r="K11674" i="10"/>
  <c r="K11675" i="10"/>
  <c r="K11676" i="10"/>
  <c r="K11677" i="10"/>
  <c r="K11678" i="10"/>
  <c r="K11679" i="10"/>
  <c r="K11680" i="10"/>
  <c r="K11681" i="10"/>
  <c r="K11682" i="10"/>
  <c r="K11683" i="10"/>
  <c r="K11684" i="10"/>
  <c r="K11685" i="10"/>
  <c r="K11686" i="10"/>
  <c r="K11687" i="10"/>
  <c r="K11688" i="10"/>
  <c r="K11689" i="10"/>
  <c r="K11690" i="10"/>
  <c r="K11691" i="10"/>
  <c r="K11692" i="10"/>
  <c r="K11693" i="10"/>
  <c r="K11694" i="10"/>
  <c r="K11695" i="10"/>
  <c r="K11696" i="10"/>
  <c r="K11697" i="10"/>
  <c r="K11698" i="10"/>
  <c r="K11699" i="10"/>
  <c r="K11700" i="10"/>
  <c r="K11701" i="10"/>
  <c r="K11702" i="10"/>
  <c r="K11703" i="10"/>
  <c r="K11704" i="10"/>
  <c r="K11705" i="10"/>
  <c r="K11706" i="10"/>
  <c r="K11707" i="10"/>
  <c r="K11708" i="10"/>
  <c r="K11709" i="10"/>
  <c r="K11710" i="10"/>
  <c r="K11711" i="10"/>
  <c r="K11712" i="10"/>
  <c r="K11713" i="10"/>
  <c r="K11714" i="10"/>
  <c r="K11715" i="10"/>
  <c r="K11716" i="10"/>
  <c r="K11717" i="10"/>
  <c r="K11718" i="10"/>
  <c r="K11719" i="10"/>
  <c r="K11720" i="10"/>
  <c r="K11721" i="10"/>
  <c r="K11722" i="10"/>
  <c r="K11723" i="10"/>
  <c r="K11724" i="10"/>
  <c r="K11725" i="10"/>
  <c r="K11726" i="10"/>
  <c r="K11727" i="10"/>
  <c r="K11728" i="10"/>
  <c r="K11729" i="10"/>
  <c r="K11730" i="10"/>
  <c r="K11731" i="10"/>
  <c r="K11732" i="10"/>
  <c r="K11733" i="10"/>
  <c r="K11734" i="10"/>
  <c r="K11735" i="10"/>
  <c r="K11736" i="10"/>
  <c r="K11737" i="10"/>
  <c r="K11738" i="10"/>
  <c r="K11739" i="10"/>
  <c r="K11740" i="10"/>
  <c r="K11741" i="10"/>
  <c r="K11742" i="10"/>
  <c r="K11743" i="10"/>
  <c r="K11744" i="10"/>
  <c r="K11745" i="10"/>
  <c r="K11746" i="10"/>
  <c r="K11747" i="10"/>
  <c r="K11748" i="10"/>
  <c r="K11749" i="10"/>
  <c r="K11750" i="10"/>
  <c r="K11751" i="10"/>
  <c r="K11752" i="10"/>
  <c r="K11753" i="10"/>
  <c r="K11754" i="10"/>
  <c r="K11755" i="10"/>
  <c r="K11756" i="10"/>
  <c r="K11757" i="10"/>
  <c r="K11758" i="10"/>
  <c r="K11759" i="10"/>
  <c r="K11760" i="10"/>
  <c r="K11761" i="10"/>
  <c r="K11762" i="10"/>
  <c r="K11763" i="10"/>
  <c r="K11764" i="10"/>
  <c r="K11765" i="10"/>
  <c r="K11766" i="10"/>
  <c r="K11767" i="10"/>
  <c r="K11768" i="10"/>
  <c r="K11769" i="10"/>
  <c r="K11770" i="10"/>
  <c r="K11771" i="10"/>
  <c r="K11772" i="10"/>
  <c r="K11773" i="10"/>
  <c r="K11774" i="10"/>
  <c r="K11775" i="10"/>
  <c r="K11776" i="10"/>
  <c r="K11777" i="10"/>
  <c r="K11778" i="10"/>
  <c r="K11779" i="10"/>
  <c r="K11780" i="10"/>
  <c r="K11781" i="10"/>
  <c r="K11782" i="10"/>
  <c r="K11783" i="10"/>
  <c r="K11784" i="10"/>
  <c r="K11785" i="10"/>
  <c r="K11786" i="10"/>
  <c r="K11787" i="10"/>
  <c r="K11788" i="10"/>
  <c r="K11789" i="10"/>
  <c r="K11790" i="10"/>
  <c r="K11791" i="10"/>
  <c r="K11792" i="10"/>
  <c r="K11793" i="10"/>
  <c r="K11794" i="10"/>
  <c r="K11795" i="10"/>
  <c r="K11796" i="10"/>
  <c r="K11797" i="10"/>
  <c r="K11798" i="10"/>
  <c r="K11799" i="10"/>
  <c r="K11800" i="10"/>
  <c r="K11801" i="10"/>
  <c r="K11802" i="10"/>
  <c r="K11803" i="10"/>
  <c r="K11804" i="10"/>
  <c r="K11805" i="10"/>
  <c r="K11806" i="10"/>
  <c r="K11807" i="10"/>
  <c r="K11808" i="10"/>
  <c r="K11809" i="10"/>
  <c r="K11810" i="10"/>
  <c r="K11811" i="10"/>
  <c r="K11812" i="10"/>
  <c r="K11813" i="10"/>
  <c r="K11814" i="10"/>
  <c r="K11815" i="10"/>
  <c r="K11816" i="10"/>
  <c r="K11817" i="10"/>
  <c r="K11818" i="10"/>
  <c r="K11819" i="10"/>
  <c r="K11820" i="10"/>
  <c r="K11821" i="10"/>
  <c r="K11822" i="10"/>
  <c r="K11823" i="10"/>
  <c r="K11824" i="10"/>
  <c r="K11825" i="10"/>
  <c r="K11826" i="10"/>
  <c r="K11827" i="10"/>
  <c r="K11828" i="10"/>
  <c r="K11829" i="10"/>
  <c r="K11830" i="10"/>
  <c r="K11831" i="10"/>
  <c r="K11832" i="10"/>
  <c r="K11833" i="10"/>
  <c r="K11834" i="10"/>
  <c r="K11835" i="10"/>
  <c r="K11836" i="10"/>
  <c r="K11837" i="10"/>
  <c r="K11838" i="10"/>
  <c r="K11839" i="10"/>
  <c r="K11840" i="10"/>
  <c r="K11841" i="10"/>
  <c r="K11842" i="10"/>
  <c r="K11843" i="10"/>
  <c r="K11844" i="10"/>
  <c r="K11845" i="10"/>
  <c r="K11846" i="10"/>
  <c r="K11847" i="10"/>
  <c r="K11848" i="10"/>
  <c r="K11849" i="10"/>
  <c r="K11850" i="10"/>
  <c r="K11851" i="10"/>
  <c r="K11852" i="10"/>
  <c r="K11853" i="10"/>
  <c r="K11854" i="10"/>
  <c r="K11855" i="10"/>
  <c r="K11856" i="10"/>
  <c r="K11857" i="10"/>
  <c r="K11858" i="10"/>
  <c r="K11859" i="10"/>
  <c r="K11860" i="10"/>
  <c r="K11861" i="10"/>
  <c r="K11862" i="10"/>
  <c r="K11863" i="10"/>
  <c r="K11864" i="10"/>
  <c r="K11865" i="10"/>
  <c r="K11866" i="10"/>
  <c r="K11867" i="10"/>
  <c r="K11868" i="10"/>
  <c r="K11869" i="10"/>
  <c r="K11870" i="10"/>
  <c r="K11871" i="10"/>
  <c r="K11872" i="10"/>
  <c r="K11873" i="10"/>
  <c r="K11874" i="10"/>
  <c r="K11875" i="10"/>
  <c r="K11876" i="10"/>
  <c r="K11877" i="10"/>
  <c r="K11878" i="10"/>
  <c r="K11879" i="10"/>
  <c r="K11880" i="10"/>
  <c r="K11881" i="10"/>
  <c r="K11882" i="10"/>
  <c r="K11883" i="10"/>
  <c r="K11884" i="10"/>
  <c r="K11885" i="10"/>
  <c r="K11886" i="10"/>
  <c r="K11887" i="10"/>
  <c r="K11888" i="10"/>
  <c r="K11889" i="10"/>
  <c r="K11890" i="10"/>
  <c r="K11891" i="10"/>
  <c r="K11892" i="10"/>
  <c r="K11893" i="10"/>
  <c r="K11894" i="10"/>
  <c r="K11895" i="10"/>
  <c r="K11896" i="10"/>
  <c r="K11897" i="10"/>
  <c r="K11898" i="10"/>
  <c r="K11899" i="10"/>
  <c r="K11900" i="10"/>
  <c r="K11901" i="10"/>
  <c r="K11902" i="10"/>
  <c r="K11903" i="10"/>
  <c r="K11904" i="10"/>
  <c r="K11905" i="10"/>
  <c r="K11906" i="10"/>
  <c r="K11907" i="10"/>
  <c r="K11908" i="10"/>
  <c r="K11909" i="10"/>
  <c r="K11910" i="10"/>
  <c r="K11911" i="10"/>
  <c r="K11912" i="10"/>
  <c r="K11913" i="10"/>
  <c r="K11914" i="10"/>
  <c r="K11915" i="10"/>
  <c r="K11916" i="10"/>
  <c r="K11917" i="10"/>
  <c r="K11918" i="10"/>
  <c r="K11919" i="10"/>
  <c r="K11920" i="10"/>
  <c r="K11921" i="10"/>
  <c r="K11922" i="10"/>
  <c r="K11923" i="10"/>
  <c r="K11924" i="10"/>
  <c r="K11925" i="10"/>
  <c r="K11926" i="10"/>
  <c r="K11927" i="10"/>
  <c r="K11928" i="10"/>
  <c r="K11929" i="10"/>
  <c r="K11930" i="10"/>
  <c r="K11931" i="10"/>
  <c r="K11932" i="10"/>
  <c r="K11933" i="10"/>
  <c r="K11934" i="10"/>
  <c r="K11935" i="10"/>
  <c r="K11936" i="10"/>
  <c r="K11937" i="10"/>
  <c r="K11938" i="10"/>
  <c r="K11939" i="10"/>
  <c r="K11940" i="10"/>
  <c r="K11941" i="10"/>
  <c r="K11942" i="10"/>
  <c r="K11943" i="10"/>
  <c r="K11944" i="10"/>
  <c r="K11945" i="10"/>
  <c r="K11946" i="10"/>
  <c r="K11947" i="10"/>
  <c r="K11948" i="10"/>
  <c r="K11949" i="10"/>
  <c r="K11950" i="10"/>
  <c r="K11951" i="10"/>
  <c r="K11952" i="10"/>
  <c r="K11953" i="10"/>
  <c r="K11954" i="10"/>
  <c r="K11955" i="10"/>
  <c r="K11956" i="10"/>
  <c r="K11957" i="10"/>
  <c r="K11958" i="10"/>
  <c r="K11959" i="10"/>
  <c r="K11960" i="10"/>
  <c r="K11961" i="10"/>
  <c r="K11962" i="10"/>
  <c r="K11963" i="10"/>
  <c r="K11964" i="10"/>
  <c r="K11965" i="10"/>
  <c r="K11966" i="10"/>
  <c r="K11967" i="10"/>
  <c r="K11968" i="10"/>
  <c r="K11969" i="10"/>
  <c r="K11970" i="10"/>
  <c r="K11971" i="10"/>
  <c r="K11972" i="10"/>
  <c r="K11973" i="10"/>
  <c r="K11974" i="10"/>
  <c r="K11975" i="10"/>
  <c r="K11976" i="10"/>
  <c r="K11977" i="10"/>
  <c r="K11978" i="10"/>
  <c r="K11979" i="10"/>
  <c r="K11980" i="10"/>
  <c r="K11981" i="10"/>
  <c r="K11982" i="10"/>
  <c r="K11983" i="10"/>
  <c r="K11984" i="10"/>
  <c r="K11985" i="10"/>
  <c r="K11986" i="10"/>
  <c r="K11987" i="10"/>
  <c r="K11988" i="10"/>
  <c r="K11989" i="10"/>
  <c r="K11990" i="10"/>
  <c r="K11991" i="10"/>
  <c r="K11992" i="10"/>
  <c r="K11993" i="10"/>
  <c r="K11994" i="10"/>
  <c r="K11995" i="10"/>
  <c r="K11996" i="10"/>
  <c r="K11997" i="10"/>
  <c r="K11998" i="10"/>
  <c r="K11999" i="10"/>
  <c r="K12000" i="10"/>
  <c r="K12001" i="10"/>
  <c r="K12002" i="10"/>
  <c r="K12003" i="10"/>
  <c r="K12004" i="10"/>
  <c r="K12005" i="10"/>
  <c r="K12006" i="10"/>
  <c r="K12007" i="10"/>
  <c r="K12008" i="10"/>
  <c r="K12009" i="10"/>
  <c r="K12010" i="10"/>
  <c r="K12011" i="10"/>
  <c r="K12012" i="10"/>
  <c r="K12013" i="10"/>
  <c r="K12014" i="10"/>
  <c r="K12015" i="10"/>
  <c r="K12016" i="10"/>
  <c r="K12017" i="10"/>
  <c r="K12018" i="10"/>
  <c r="K12019" i="10"/>
  <c r="K12020" i="10"/>
  <c r="K12021" i="10"/>
  <c r="K12022" i="10"/>
  <c r="K12023" i="10"/>
  <c r="K12024" i="10"/>
  <c r="K12025" i="10"/>
  <c r="K12026" i="10"/>
  <c r="K12027" i="10"/>
  <c r="K12028" i="10"/>
  <c r="K12029" i="10"/>
  <c r="K12030" i="10"/>
  <c r="K12031" i="10"/>
  <c r="K12032" i="10"/>
  <c r="K12033" i="10"/>
  <c r="K12034" i="10"/>
  <c r="K12035" i="10"/>
  <c r="K12036" i="10"/>
  <c r="K12037" i="10"/>
  <c r="K12038" i="10"/>
  <c r="K12039" i="10"/>
  <c r="K12040" i="10"/>
  <c r="K12041" i="10"/>
  <c r="K12042" i="10"/>
  <c r="K12043" i="10"/>
  <c r="K12044" i="10"/>
  <c r="K12045" i="10"/>
  <c r="K12046" i="10"/>
  <c r="K12047" i="10"/>
  <c r="K12048" i="10"/>
  <c r="K12049" i="10"/>
  <c r="K12050" i="10"/>
  <c r="K12051" i="10"/>
  <c r="K12052" i="10"/>
  <c r="K12053" i="10"/>
  <c r="K12054" i="10"/>
  <c r="K12055" i="10"/>
  <c r="K12056" i="10"/>
  <c r="K12057" i="10"/>
  <c r="K12058" i="10"/>
  <c r="K12059" i="10"/>
  <c r="K12060" i="10"/>
  <c r="K12061" i="10"/>
  <c r="K12062" i="10"/>
  <c r="K12063" i="10"/>
  <c r="K12064" i="10"/>
  <c r="K12065" i="10"/>
  <c r="K12066" i="10"/>
  <c r="K12067" i="10"/>
  <c r="K12068" i="10"/>
  <c r="K12069" i="10"/>
  <c r="K12070" i="10"/>
  <c r="K12071" i="10"/>
  <c r="K12072" i="10"/>
  <c r="K12073" i="10"/>
  <c r="K12074" i="10"/>
  <c r="K12075" i="10"/>
  <c r="K12076" i="10"/>
  <c r="K12077" i="10"/>
  <c r="K12078" i="10"/>
  <c r="K12079" i="10"/>
  <c r="K12080" i="10"/>
  <c r="K12081" i="10"/>
  <c r="K12082" i="10"/>
  <c r="K12083" i="10"/>
  <c r="K12084" i="10"/>
  <c r="K12085" i="10"/>
  <c r="K12086" i="10"/>
  <c r="K12087" i="10"/>
  <c r="K12088" i="10"/>
  <c r="K12089" i="10"/>
  <c r="K12090" i="10"/>
  <c r="K12091" i="10"/>
  <c r="K12092" i="10"/>
  <c r="K12093" i="10"/>
  <c r="K12094" i="10"/>
  <c r="K12095" i="10"/>
  <c r="K12096" i="10"/>
  <c r="K12097" i="10"/>
  <c r="K12098" i="10"/>
  <c r="K12099" i="10"/>
  <c r="K12100" i="10"/>
  <c r="K12101" i="10"/>
  <c r="K12102" i="10"/>
  <c r="K12103" i="10"/>
  <c r="K12104" i="10"/>
  <c r="K12105" i="10"/>
  <c r="K12106" i="10"/>
  <c r="K12107" i="10"/>
  <c r="K12108" i="10"/>
  <c r="K12109" i="10"/>
  <c r="K12110" i="10"/>
  <c r="K12111" i="10"/>
  <c r="K12112" i="10"/>
  <c r="K12113" i="10"/>
  <c r="K12114" i="10"/>
  <c r="K12115" i="10"/>
  <c r="K12116" i="10"/>
  <c r="K12117" i="10"/>
  <c r="K12118" i="10"/>
  <c r="K12119" i="10"/>
  <c r="K12120" i="10"/>
  <c r="K12121" i="10"/>
  <c r="K12122" i="10"/>
  <c r="K12123" i="10"/>
  <c r="K12124" i="10"/>
  <c r="K12125" i="10"/>
  <c r="K12126" i="10"/>
  <c r="K12127" i="10"/>
  <c r="K12128" i="10"/>
  <c r="K12129" i="10"/>
  <c r="K12130" i="10"/>
  <c r="K12131" i="10"/>
  <c r="K12132" i="10"/>
  <c r="K12133" i="10"/>
  <c r="K12134" i="10"/>
  <c r="K12135" i="10"/>
  <c r="K12136" i="10"/>
  <c r="K12137" i="10"/>
  <c r="K12138" i="10"/>
  <c r="K12139" i="10"/>
  <c r="K12140" i="10"/>
  <c r="K12141" i="10"/>
  <c r="K12142" i="10"/>
  <c r="K12143" i="10"/>
  <c r="K12144" i="10"/>
  <c r="K12145" i="10"/>
  <c r="K12146" i="10"/>
  <c r="K12147" i="10"/>
  <c r="K12148" i="10"/>
  <c r="K12149" i="10"/>
  <c r="K12150" i="10"/>
  <c r="K12151" i="10"/>
  <c r="K12152" i="10"/>
  <c r="K12153" i="10"/>
  <c r="K12154" i="10"/>
  <c r="K12155" i="10"/>
  <c r="K12156" i="10"/>
  <c r="K12157" i="10"/>
  <c r="K12158" i="10"/>
  <c r="K12159" i="10"/>
  <c r="K12160" i="10"/>
  <c r="K12161" i="10"/>
  <c r="K12162" i="10"/>
  <c r="K12163" i="10"/>
  <c r="K12164" i="10"/>
  <c r="K12165" i="10"/>
  <c r="K12166" i="10"/>
  <c r="K12167" i="10"/>
  <c r="K12168" i="10"/>
  <c r="K12169" i="10"/>
  <c r="K12170" i="10"/>
  <c r="K12171" i="10"/>
  <c r="K12172" i="10"/>
  <c r="K12173" i="10"/>
  <c r="K12174" i="10"/>
  <c r="K12175" i="10"/>
  <c r="K12176" i="10"/>
  <c r="K12177" i="10"/>
  <c r="K12178" i="10"/>
  <c r="K12179" i="10"/>
  <c r="K12180" i="10"/>
  <c r="K12181" i="10"/>
  <c r="K12182" i="10"/>
  <c r="K12183" i="10"/>
  <c r="K12184" i="10"/>
  <c r="K12185" i="10"/>
  <c r="K12186" i="10"/>
  <c r="K12187" i="10"/>
  <c r="K12188" i="10"/>
  <c r="K12189" i="10"/>
  <c r="K12190" i="10"/>
  <c r="K12191" i="10"/>
  <c r="K12192" i="10"/>
  <c r="K12193" i="10"/>
  <c r="K12194" i="10"/>
  <c r="K12195" i="10"/>
  <c r="K12196" i="10"/>
  <c r="K12197" i="10"/>
  <c r="K12198" i="10"/>
  <c r="K12199" i="10"/>
  <c r="K12200" i="10"/>
  <c r="K12201" i="10"/>
  <c r="K12202" i="10"/>
  <c r="K12203" i="10"/>
  <c r="K12204" i="10"/>
  <c r="K12205" i="10"/>
  <c r="K12206" i="10"/>
  <c r="K12207" i="10"/>
  <c r="K12208" i="10"/>
  <c r="K12209" i="10"/>
  <c r="K12210" i="10"/>
  <c r="K12211" i="10"/>
  <c r="K12212" i="10"/>
  <c r="K12213" i="10"/>
  <c r="K12214" i="10"/>
  <c r="K12215" i="10"/>
  <c r="K12216" i="10"/>
  <c r="K12217" i="10"/>
  <c r="K12218" i="10"/>
  <c r="K12219" i="10"/>
  <c r="K12220" i="10"/>
  <c r="K12221" i="10"/>
  <c r="K12222" i="10"/>
  <c r="K12223" i="10"/>
  <c r="K12224" i="10"/>
  <c r="K12225" i="10"/>
  <c r="K12226" i="10"/>
  <c r="K12227" i="10"/>
  <c r="K12228" i="10"/>
  <c r="K12229" i="10"/>
  <c r="K12230" i="10"/>
  <c r="K12231" i="10"/>
  <c r="K12232" i="10"/>
  <c r="K12233" i="10"/>
  <c r="K12234" i="10"/>
  <c r="K12235" i="10"/>
  <c r="K12236" i="10"/>
  <c r="K12237" i="10"/>
  <c r="K12238" i="10"/>
  <c r="K12239" i="10"/>
  <c r="K12240" i="10"/>
  <c r="K12241" i="10"/>
  <c r="K12242" i="10"/>
  <c r="K12243" i="10"/>
  <c r="K12244" i="10"/>
  <c r="K12245" i="10"/>
  <c r="K12246" i="10"/>
  <c r="K12247" i="10"/>
  <c r="K12248" i="10"/>
  <c r="K12249" i="10"/>
  <c r="K12250" i="10"/>
  <c r="K12251" i="10"/>
  <c r="K12252" i="10"/>
  <c r="K12253" i="10"/>
  <c r="K12254" i="10"/>
  <c r="K12255" i="10"/>
  <c r="K12256" i="10"/>
  <c r="K12257" i="10"/>
  <c r="K12258" i="10"/>
  <c r="K12259" i="10"/>
  <c r="K12260" i="10"/>
  <c r="K12261" i="10"/>
  <c r="K12262" i="10"/>
  <c r="K12263" i="10"/>
  <c r="K12264" i="10"/>
  <c r="K12265" i="10"/>
  <c r="K12266" i="10"/>
  <c r="K12267" i="10"/>
  <c r="K12268" i="10"/>
  <c r="K12269" i="10"/>
  <c r="K12270" i="10"/>
  <c r="K12271" i="10"/>
  <c r="K12272" i="10"/>
  <c r="K12273" i="10"/>
  <c r="K12274" i="10"/>
  <c r="K12275" i="10"/>
  <c r="K12276" i="10"/>
  <c r="K12277" i="10"/>
  <c r="K12278" i="10"/>
  <c r="K12279" i="10"/>
  <c r="K12280" i="10"/>
  <c r="K12281" i="10"/>
  <c r="K12282" i="10"/>
  <c r="K12283" i="10"/>
  <c r="K12284" i="10"/>
  <c r="K12285" i="10"/>
  <c r="K12286" i="10"/>
  <c r="K12287" i="10"/>
  <c r="K12288" i="10"/>
  <c r="K12289" i="10"/>
  <c r="K12290" i="10"/>
  <c r="K12291" i="10"/>
  <c r="K12292" i="10"/>
  <c r="K12293" i="10"/>
  <c r="K12294" i="10"/>
  <c r="K12295" i="10"/>
  <c r="K12296" i="10"/>
  <c r="K12297" i="10"/>
  <c r="K12298" i="10"/>
  <c r="K12299" i="10"/>
  <c r="K12300" i="10"/>
  <c r="K12301" i="10"/>
  <c r="K12302" i="10"/>
  <c r="K12303" i="10"/>
  <c r="K12304" i="10"/>
  <c r="K12305" i="10"/>
  <c r="K12306" i="10"/>
  <c r="K12307" i="10"/>
  <c r="K12308" i="10"/>
  <c r="K12309" i="10"/>
  <c r="K12310" i="10"/>
  <c r="K12311" i="10"/>
  <c r="K12312" i="10"/>
  <c r="K12313" i="10"/>
  <c r="K12314" i="10"/>
  <c r="K12315" i="10"/>
  <c r="K12316" i="10"/>
  <c r="K12317" i="10"/>
  <c r="K12318" i="10"/>
  <c r="K12319" i="10"/>
  <c r="K12320" i="10"/>
  <c r="K12321" i="10"/>
  <c r="K12322" i="10"/>
  <c r="K12323" i="10"/>
  <c r="K12324" i="10"/>
  <c r="K12325" i="10"/>
  <c r="K12326" i="10"/>
  <c r="K12327" i="10"/>
  <c r="K12328" i="10"/>
  <c r="K12329" i="10"/>
  <c r="K12330" i="10"/>
  <c r="K12331" i="10"/>
  <c r="K12332" i="10"/>
  <c r="K12333" i="10"/>
  <c r="K12334" i="10"/>
  <c r="K12335" i="10"/>
  <c r="K12336" i="10"/>
  <c r="K12337" i="10"/>
  <c r="K12338" i="10"/>
  <c r="K12339" i="10"/>
  <c r="K12340" i="10"/>
  <c r="K12341" i="10"/>
  <c r="K12342" i="10"/>
  <c r="K12343" i="10"/>
  <c r="K12344" i="10"/>
  <c r="K12345" i="10"/>
  <c r="K12346" i="10"/>
  <c r="K12347" i="10"/>
  <c r="K12348" i="10"/>
  <c r="K12349" i="10"/>
  <c r="K12350" i="10"/>
  <c r="K12351" i="10"/>
  <c r="K12352" i="10"/>
  <c r="K12353" i="10"/>
  <c r="K12354" i="10"/>
  <c r="K12355" i="10"/>
  <c r="K12356" i="10"/>
  <c r="K12357" i="10"/>
  <c r="K12358" i="10"/>
  <c r="K12359" i="10"/>
  <c r="K12360" i="10"/>
  <c r="K12361" i="10"/>
  <c r="K12362" i="10"/>
  <c r="K12363" i="10"/>
  <c r="K12364" i="10"/>
  <c r="K12365" i="10"/>
  <c r="K12366" i="10"/>
  <c r="K12367" i="10"/>
  <c r="K12368" i="10"/>
  <c r="K12369" i="10"/>
  <c r="K12370" i="10"/>
  <c r="K12371" i="10"/>
  <c r="K12372" i="10"/>
  <c r="K12373" i="10"/>
  <c r="K12374" i="10"/>
  <c r="K12375" i="10"/>
  <c r="K12376" i="10"/>
  <c r="K12377" i="10"/>
  <c r="K12378" i="10"/>
  <c r="K12379" i="10"/>
  <c r="K12380" i="10"/>
  <c r="K12381" i="10"/>
  <c r="K12382" i="10"/>
  <c r="K12383" i="10"/>
  <c r="K12384" i="10"/>
  <c r="K12385" i="10"/>
  <c r="K12386" i="10"/>
  <c r="K12387" i="10"/>
  <c r="K12388" i="10"/>
  <c r="K12389" i="10"/>
  <c r="K12390" i="10"/>
  <c r="K12391" i="10"/>
  <c r="K12392" i="10"/>
  <c r="K12393" i="10"/>
  <c r="K12394" i="10"/>
  <c r="K12395" i="10"/>
  <c r="K12396" i="10"/>
  <c r="K12397" i="10"/>
  <c r="K12398" i="10"/>
  <c r="K12399" i="10"/>
  <c r="K12400" i="10"/>
  <c r="K12401" i="10"/>
  <c r="K12402" i="10"/>
  <c r="K12403" i="10"/>
  <c r="K12404" i="10"/>
  <c r="K12405" i="10"/>
  <c r="K12406" i="10"/>
  <c r="K12407" i="10"/>
  <c r="K12408" i="10"/>
  <c r="K12409" i="10"/>
  <c r="K12410" i="10"/>
  <c r="K12411" i="10"/>
  <c r="K12412" i="10"/>
  <c r="K12413" i="10"/>
  <c r="K12414" i="10"/>
  <c r="K12415" i="10"/>
  <c r="K12416" i="10"/>
  <c r="K12417" i="10"/>
  <c r="K12418" i="10"/>
  <c r="K12419" i="10"/>
  <c r="K12420" i="10"/>
  <c r="K12421" i="10"/>
  <c r="K12422" i="10"/>
  <c r="K12423" i="10"/>
  <c r="K12424" i="10"/>
  <c r="K12425" i="10"/>
  <c r="K12426" i="10"/>
  <c r="K12427" i="10"/>
  <c r="K12428" i="10"/>
  <c r="K12429" i="10"/>
  <c r="K12430" i="10"/>
  <c r="K12431" i="10"/>
  <c r="K12432" i="10"/>
  <c r="K12433" i="10"/>
  <c r="K12434" i="10"/>
  <c r="K12435" i="10"/>
  <c r="K12436" i="10"/>
  <c r="K12437" i="10"/>
  <c r="K12438" i="10"/>
  <c r="K12439" i="10"/>
  <c r="K12440" i="10"/>
  <c r="K12441" i="10"/>
  <c r="K12442" i="10"/>
  <c r="K12443" i="10"/>
  <c r="K12444" i="10"/>
  <c r="K12445" i="10"/>
  <c r="K12446" i="10"/>
  <c r="K12447" i="10"/>
  <c r="K12448" i="10"/>
  <c r="K12449" i="10"/>
  <c r="K12450" i="10"/>
  <c r="K12451" i="10"/>
  <c r="K12452" i="10"/>
  <c r="K12453" i="10"/>
  <c r="K12454" i="10"/>
  <c r="K12455" i="10"/>
  <c r="K12456" i="10"/>
  <c r="K12457" i="10"/>
  <c r="K12458" i="10"/>
  <c r="K12459" i="10"/>
  <c r="K12460" i="10"/>
  <c r="K12461" i="10"/>
  <c r="K12462" i="10"/>
  <c r="K12463" i="10"/>
  <c r="K12464" i="10"/>
  <c r="K12465" i="10"/>
  <c r="K12466" i="10"/>
  <c r="K12467" i="10"/>
  <c r="K12468" i="10"/>
  <c r="K12469" i="10"/>
  <c r="K12470" i="10"/>
  <c r="K12471" i="10"/>
  <c r="K12472" i="10"/>
  <c r="K12473" i="10"/>
  <c r="K12474" i="10"/>
  <c r="K12475" i="10"/>
  <c r="K12476" i="10"/>
  <c r="K12477" i="10"/>
  <c r="K12478" i="10"/>
  <c r="K12479" i="10"/>
  <c r="K12480" i="10"/>
  <c r="K12481" i="10"/>
  <c r="K12482" i="10"/>
  <c r="K12483" i="10"/>
  <c r="K12484" i="10"/>
  <c r="K12485" i="10"/>
  <c r="K12486" i="10"/>
  <c r="K12487" i="10"/>
  <c r="K12488" i="10"/>
  <c r="K12489" i="10"/>
  <c r="K12490" i="10"/>
  <c r="K12491" i="10"/>
  <c r="K12492" i="10"/>
  <c r="K12493" i="10"/>
  <c r="K12494" i="10"/>
  <c r="K12495" i="10"/>
  <c r="K12496" i="10"/>
  <c r="K12497" i="10"/>
  <c r="K12498" i="10"/>
  <c r="K12499" i="10"/>
  <c r="K12500" i="10"/>
  <c r="K12501" i="10"/>
  <c r="K12502" i="10"/>
  <c r="K12503" i="10"/>
  <c r="K12504" i="10"/>
  <c r="K12505" i="10"/>
  <c r="K12506" i="10"/>
  <c r="K12507" i="10"/>
  <c r="K12508" i="10"/>
  <c r="K12509" i="10"/>
  <c r="K12510" i="10"/>
  <c r="K12511" i="10"/>
  <c r="K12512" i="10"/>
  <c r="K12513" i="10"/>
  <c r="K12514" i="10"/>
  <c r="K12515" i="10"/>
  <c r="K12516" i="10"/>
  <c r="K12517" i="10"/>
  <c r="K12518" i="10"/>
  <c r="K12519" i="10"/>
  <c r="K12520" i="10"/>
  <c r="K12521" i="10"/>
  <c r="K12522" i="10"/>
  <c r="K12523" i="10"/>
  <c r="K12524" i="10"/>
  <c r="K12525" i="10"/>
  <c r="K12526" i="10"/>
  <c r="K12527" i="10"/>
  <c r="K12528" i="10"/>
  <c r="K12529" i="10"/>
  <c r="K12530" i="10"/>
  <c r="K12531" i="10"/>
  <c r="K12532" i="10"/>
  <c r="K12533" i="10"/>
  <c r="K12534" i="10"/>
  <c r="K12535" i="10"/>
  <c r="K12536" i="10"/>
  <c r="K12537" i="10"/>
  <c r="K12538" i="10"/>
  <c r="K12539" i="10"/>
  <c r="K12540" i="10"/>
  <c r="K12541" i="10"/>
  <c r="K12542" i="10"/>
  <c r="K12543" i="10"/>
  <c r="K12544" i="10"/>
  <c r="K12545" i="10"/>
  <c r="K12546" i="10"/>
  <c r="K12547" i="10"/>
  <c r="K12548" i="10"/>
  <c r="K12549" i="10"/>
  <c r="K12550" i="10"/>
  <c r="K12551" i="10"/>
  <c r="K12552" i="10"/>
  <c r="K12553" i="10"/>
  <c r="K12554" i="10"/>
  <c r="K12555" i="10"/>
  <c r="K12556" i="10"/>
  <c r="K12557" i="10"/>
  <c r="K12558" i="10"/>
  <c r="K12559" i="10"/>
  <c r="K12560" i="10"/>
  <c r="K12561" i="10"/>
  <c r="K12562" i="10"/>
  <c r="K12563" i="10"/>
  <c r="K12564" i="10"/>
  <c r="K12565" i="10"/>
  <c r="K12566" i="10"/>
  <c r="K12567" i="10"/>
  <c r="K12568" i="10"/>
  <c r="K12569" i="10"/>
  <c r="K12570" i="10"/>
  <c r="K12571" i="10"/>
  <c r="K12572" i="10"/>
  <c r="K12573" i="10"/>
  <c r="K12574" i="10"/>
  <c r="K12575" i="10"/>
  <c r="K12576" i="10"/>
  <c r="K12577" i="10"/>
  <c r="K12578" i="10"/>
  <c r="K12579" i="10"/>
  <c r="K12580" i="10"/>
  <c r="K12581" i="10"/>
  <c r="K12582" i="10"/>
  <c r="K12583" i="10"/>
  <c r="K12584" i="10"/>
  <c r="K12585" i="10"/>
  <c r="K12586" i="10"/>
  <c r="K12587" i="10"/>
  <c r="K12588" i="10"/>
  <c r="K12589" i="10"/>
  <c r="K12590" i="10"/>
  <c r="K12591" i="10"/>
  <c r="K12592" i="10"/>
  <c r="K12593" i="10"/>
  <c r="K12594" i="10"/>
  <c r="K12595" i="10"/>
  <c r="K12596" i="10"/>
  <c r="K12597" i="10"/>
  <c r="K12598" i="10"/>
  <c r="K12599" i="10"/>
  <c r="K12600" i="10"/>
  <c r="K12601" i="10"/>
  <c r="K12602" i="10"/>
  <c r="K12603" i="10"/>
  <c r="K12604" i="10"/>
  <c r="K12605" i="10"/>
  <c r="K12606" i="10"/>
  <c r="K12607" i="10"/>
  <c r="K12608" i="10"/>
  <c r="K12609" i="10"/>
  <c r="K12610" i="10"/>
  <c r="K12611" i="10"/>
  <c r="K12612" i="10"/>
  <c r="K12613" i="10"/>
  <c r="K12614" i="10"/>
  <c r="K12615" i="10"/>
  <c r="K12616" i="10"/>
  <c r="K12617" i="10"/>
  <c r="K12618" i="10"/>
  <c r="K12619" i="10"/>
  <c r="K12620" i="10"/>
  <c r="K12621" i="10"/>
  <c r="K12622" i="10"/>
  <c r="K12623" i="10"/>
  <c r="K12624" i="10"/>
  <c r="K12625" i="10"/>
  <c r="K12626" i="10"/>
  <c r="K12627" i="10"/>
  <c r="K12628" i="10"/>
  <c r="K12629" i="10"/>
  <c r="K12630" i="10"/>
  <c r="K12631" i="10"/>
  <c r="K12632" i="10"/>
  <c r="K12633" i="10"/>
  <c r="K12634" i="10"/>
  <c r="K12635" i="10"/>
  <c r="K12636" i="10"/>
  <c r="K12637" i="10"/>
  <c r="K12638" i="10"/>
  <c r="K12639" i="10"/>
  <c r="K12640" i="10"/>
  <c r="K12641" i="10"/>
  <c r="K12642" i="10"/>
  <c r="K12643" i="10"/>
  <c r="K12644" i="10"/>
  <c r="K12645" i="10"/>
  <c r="K12646" i="10"/>
  <c r="K12647" i="10"/>
  <c r="K12648" i="10"/>
  <c r="K12649" i="10"/>
  <c r="K12650" i="10"/>
  <c r="K12651" i="10"/>
  <c r="K12652" i="10"/>
  <c r="K12653" i="10"/>
  <c r="K12654" i="10"/>
  <c r="K12655" i="10"/>
  <c r="K12656" i="10"/>
  <c r="K12657" i="10"/>
  <c r="K12658" i="10"/>
  <c r="K12659" i="10"/>
  <c r="K12660" i="10"/>
  <c r="K12661" i="10"/>
  <c r="K12662" i="10"/>
  <c r="K12663" i="10"/>
  <c r="K12664" i="10"/>
  <c r="K12665" i="10"/>
  <c r="K12666" i="10"/>
  <c r="K12667" i="10"/>
  <c r="K12668" i="10"/>
  <c r="K12669" i="10"/>
  <c r="K12670" i="10"/>
  <c r="K12671" i="10"/>
  <c r="K12672" i="10"/>
  <c r="K12673" i="10"/>
  <c r="K12674" i="10"/>
  <c r="K12675" i="10"/>
  <c r="K12676" i="10"/>
  <c r="K12677" i="10"/>
  <c r="K12678" i="10"/>
  <c r="K12679" i="10"/>
  <c r="K12680" i="10"/>
  <c r="K12681" i="10"/>
  <c r="K12682" i="10"/>
  <c r="K12683" i="10"/>
  <c r="K12684" i="10"/>
  <c r="K12685" i="10"/>
  <c r="K12686" i="10"/>
  <c r="K12687" i="10"/>
  <c r="K12688" i="10"/>
  <c r="K12689" i="10"/>
  <c r="K12690" i="10"/>
  <c r="K12691" i="10"/>
  <c r="K12692" i="10"/>
  <c r="K12693" i="10"/>
  <c r="K12694" i="10"/>
  <c r="K12695" i="10"/>
  <c r="K12696" i="10"/>
  <c r="K12697" i="10"/>
  <c r="K12698" i="10"/>
  <c r="K12699" i="10"/>
  <c r="K12700" i="10"/>
  <c r="K12701" i="10"/>
  <c r="K12702" i="10"/>
  <c r="K12703" i="10"/>
  <c r="K12704" i="10"/>
  <c r="K12705" i="10"/>
  <c r="K12706" i="10"/>
  <c r="K12707" i="10"/>
  <c r="K12708" i="10"/>
  <c r="K12709" i="10"/>
  <c r="K12710" i="10"/>
  <c r="K12711" i="10"/>
  <c r="K12712" i="10"/>
  <c r="K12713" i="10"/>
  <c r="K12714" i="10"/>
  <c r="K12715" i="10"/>
  <c r="K12716" i="10"/>
  <c r="K12717" i="10"/>
  <c r="K12718" i="10"/>
  <c r="K12719" i="10"/>
  <c r="K12720" i="10"/>
  <c r="K12721" i="10"/>
  <c r="K12722" i="10"/>
  <c r="K12723" i="10"/>
  <c r="K12724" i="10"/>
  <c r="K12725" i="10"/>
  <c r="K12726" i="10"/>
  <c r="K12727" i="10"/>
  <c r="K12728" i="10"/>
  <c r="K12729" i="10"/>
  <c r="K12730" i="10"/>
  <c r="K12731" i="10"/>
  <c r="K12732" i="10"/>
  <c r="K12733" i="10"/>
  <c r="K12734" i="10"/>
  <c r="K12735" i="10"/>
  <c r="K12736" i="10"/>
  <c r="K12737" i="10"/>
  <c r="K12738" i="10"/>
  <c r="K12739" i="10"/>
  <c r="K12740" i="10"/>
  <c r="K12741" i="10"/>
  <c r="K12742" i="10"/>
  <c r="K12743" i="10"/>
  <c r="K12744" i="10"/>
  <c r="K12745" i="10"/>
  <c r="K12746" i="10"/>
  <c r="K12747" i="10"/>
  <c r="K12748" i="10"/>
  <c r="K12749" i="10"/>
  <c r="K12750" i="10"/>
  <c r="K12751" i="10"/>
  <c r="K12752" i="10"/>
  <c r="K12753" i="10"/>
  <c r="K12754" i="10"/>
  <c r="K12755" i="10"/>
  <c r="K12756" i="10"/>
  <c r="K12757" i="10"/>
  <c r="K12758" i="10"/>
  <c r="K12759" i="10"/>
  <c r="K12760" i="10"/>
  <c r="K12761" i="10"/>
  <c r="K12762" i="10"/>
  <c r="K12763" i="10"/>
  <c r="K12764" i="10"/>
  <c r="K12765" i="10"/>
  <c r="K12766" i="10"/>
  <c r="K12767" i="10"/>
  <c r="K12768" i="10"/>
  <c r="K12769" i="10"/>
  <c r="K12770" i="10"/>
  <c r="K12771" i="10"/>
  <c r="K12772" i="10"/>
  <c r="K12773" i="10"/>
  <c r="K12774" i="10"/>
  <c r="K12775" i="10"/>
  <c r="K12776" i="10"/>
  <c r="K12777" i="10"/>
  <c r="K12778" i="10"/>
  <c r="K12779" i="10"/>
  <c r="K12780" i="10"/>
  <c r="K12781" i="10"/>
  <c r="K12782" i="10"/>
  <c r="K12783" i="10"/>
  <c r="K12784" i="10"/>
  <c r="K12785" i="10"/>
  <c r="K12786" i="10"/>
  <c r="K12787" i="10"/>
  <c r="K12788" i="10"/>
  <c r="K12789" i="10"/>
  <c r="K12790" i="10"/>
  <c r="K12791" i="10"/>
  <c r="K12792" i="10"/>
  <c r="K12793" i="10"/>
  <c r="K12794" i="10"/>
  <c r="K12795" i="10"/>
  <c r="K12796" i="10"/>
  <c r="K12797" i="10"/>
  <c r="K12798" i="10"/>
  <c r="K12799" i="10"/>
  <c r="K12800" i="10"/>
  <c r="K12801" i="10"/>
  <c r="K12802" i="10"/>
  <c r="K12803" i="10"/>
  <c r="K12804" i="10"/>
  <c r="K12805" i="10"/>
  <c r="K12806" i="10"/>
  <c r="K12807" i="10"/>
  <c r="K12808" i="10"/>
  <c r="K12809" i="10"/>
  <c r="K12810" i="10"/>
  <c r="K12811" i="10"/>
  <c r="K12812" i="10"/>
  <c r="K12813" i="10"/>
  <c r="K12814" i="10"/>
  <c r="K12815" i="10"/>
  <c r="K12816" i="10"/>
  <c r="K12817" i="10"/>
  <c r="K12818" i="10"/>
  <c r="K12819" i="10"/>
  <c r="K12820" i="10"/>
  <c r="K12821" i="10"/>
  <c r="K12822" i="10"/>
  <c r="K12823" i="10"/>
  <c r="K12824" i="10"/>
  <c r="K12825" i="10"/>
  <c r="K12826" i="10"/>
  <c r="K12827" i="10"/>
  <c r="K12828" i="10"/>
  <c r="K12829" i="10"/>
  <c r="K12830" i="10"/>
  <c r="K12831" i="10"/>
  <c r="K12832" i="10"/>
  <c r="K12833" i="10"/>
  <c r="K12834" i="10"/>
  <c r="K12835" i="10"/>
  <c r="K12836" i="10"/>
  <c r="K12837" i="10"/>
  <c r="K12838" i="10"/>
  <c r="K12839" i="10"/>
  <c r="K12840" i="10"/>
  <c r="K12841" i="10"/>
  <c r="K12842" i="10"/>
  <c r="K12843" i="10"/>
  <c r="K12844" i="10"/>
  <c r="K12845" i="10"/>
  <c r="K12846" i="10"/>
  <c r="K12847" i="10"/>
  <c r="K12848" i="10"/>
  <c r="K12849" i="10"/>
  <c r="K12850" i="10"/>
  <c r="K12851" i="10"/>
  <c r="K12852" i="10"/>
  <c r="K12853" i="10"/>
  <c r="K12854" i="10"/>
  <c r="K12855" i="10"/>
  <c r="K12856" i="10"/>
  <c r="K12857" i="10"/>
  <c r="K12858" i="10"/>
  <c r="K12859" i="10"/>
  <c r="K12860" i="10"/>
  <c r="K12861" i="10"/>
  <c r="K12862" i="10"/>
  <c r="K12863" i="10"/>
  <c r="K12864" i="10"/>
  <c r="K12865" i="10"/>
  <c r="K12866" i="10"/>
  <c r="K12867" i="10"/>
  <c r="K12868" i="10"/>
  <c r="K12869" i="10"/>
  <c r="K12870" i="10"/>
  <c r="K12871" i="10"/>
  <c r="K12872" i="10"/>
  <c r="K12873" i="10"/>
  <c r="K12874" i="10"/>
  <c r="K12875" i="10"/>
  <c r="K12876" i="10"/>
  <c r="K12877" i="10"/>
  <c r="K12878" i="10"/>
  <c r="K12879" i="10"/>
  <c r="K12880" i="10"/>
  <c r="K12881" i="10"/>
  <c r="K12882" i="10"/>
  <c r="K12883" i="10"/>
  <c r="K12884" i="10"/>
  <c r="K12885" i="10"/>
  <c r="K12886" i="10"/>
  <c r="K12887" i="10"/>
  <c r="K12888" i="10"/>
  <c r="K12889" i="10"/>
  <c r="K12890" i="10"/>
  <c r="K12891" i="10"/>
  <c r="K12892" i="10"/>
  <c r="K12893" i="10"/>
  <c r="K12894" i="10"/>
  <c r="K12895" i="10"/>
  <c r="K12896" i="10"/>
  <c r="K12897" i="10"/>
  <c r="K12898" i="10"/>
  <c r="K12899" i="10"/>
  <c r="K12900" i="10"/>
  <c r="K12901" i="10"/>
  <c r="K12902" i="10"/>
  <c r="K12903" i="10"/>
  <c r="K12904" i="10"/>
  <c r="K12905" i="10"/>
  <c r="K12906" i="10"/>
  <c r="K12907" i="10"/>
  <c r="K12908" i="10"/>
  <c r="K12909" i="10"/>
  <c r="K12910" i="10"/>
  <c r="K12911" i="10"/>
  <c r="K12912" i="10"/>
  <c r="K12913" i="10"/>
  <c r="K12914" i="10"/>
  <c r="K12915" i="10"/>
  <c r="K12916" i="10"/>
  <c r="K12917" i="10"/>
  <c r="K12918" i="10"/>
  <c r="K12919" i="10"/>
  <c r="K12920" i="10"/>
  <c r="K12921" i="10"/>
  <c r="K12922" i="10"/>
  <c r="K12923" i="10"/>
  <c r="K12924" i="10"/>
  <c r="K12925" i="10"/>
  <c r="K12926" i="10"/>
  <c r="K12927" i="10"/>
  <c r="K12928" i="10"/>
  <c r="K12929" i="10"/>
  <c r="K12930" i="10"/>
  <c r="K12931" i="10"/>
  <c r="K12932" i="10"/>
  <c r="K12933" i="10"/>
  <c r="K12934" i="10"/>
  <c r="K12935" i="10"/>
  <c r="K12936" i="10"/>
  <c r="K12937" i="10"/>
  <c r="K12938" i="10"/>
  <c r="K12939" i="10"/>
  <c r="K12940" i="10"/>
  <c r="K12941" i="10"/>
  <c r="K12942" i="10"/>
  <c r="K12943" i="10"/>
  <c r="K12944" i="10"/>
  <c r="K12945" i="10"/>
  <c r="K12946" i="10"/>
  <c r="K12947" i="10"/>
  <c r="K12948" i="10"/>
  <c r="K12949" i="10"/>
  <c r="K12950" i="10"/>
  <c r="K12951" i="10"/>
  <c r="K12952" i="10"/>
  <c r="K12953" i="10"/>
  <c r="K12954" i="10"/>
  <c r="K12955" i="10"/>
  <c r="K12956" i="10"/>
  <c r="K12957" i="10"/>
  <c r="K12958" i="10"/>
  <c r="K12959" i="10"/>
  <c r="K12960" i="10"/>
  <c r="K12961" i="10"/>
  <c r="K12962" i="10"/>
  <c r="K12963" i="10"/>
  <c r="K12964" i="10"/>
  <c r="K12965" i="10"/>
  <c r="K12966" i="10"/>
  <c r="K12967" i="10"/>
  <c r="K12968" i="10"/>
  <c r="K12969" i="10"/>
  <c r="K12970" i="10"/>
  <c r="K12971" i="10"/>
  <c r="K12972" i="10"/>
  <c r="K12973" i="10"/>
  <c r="K12974" i="10"/>
  <c r="K12975" i="10"/>
  <c r="K12976" i="10"/>
  <c r="K12977" i="10"/>
  <c r="K12978" i="10"/>
  <c r="K12979" i="10"/>
  <c r="K12980" i="10"/>
  <c r="K12981" i="10"/>
  <c r="K12982" i="10"/>
  <c r="K12983" i="10"/>
  <c r="K12984" i="10"/>
  <c r="K12985" i="10"/>
  <c r="K12986" i="10"/>
  <c r="K12987" i="10"/>
  <c r="K12988" i="10"/>
  <c r="K12989" i="10"/>
  <c r="K12990" i="10"/>
  <c r="K12991" i="10"/>
  <c r="K12992" i="10"/>
  <c r="K12993" i="10"/>
  <c r="K12994" i="10"/>
  <c r="K12995" i="10"/>
  <c r="K12996" i="10"/>
  <c r="K12997" i="10"/>
  <c r="K12998" i="10"/>
  <c r="K12999" i="10"/>
  <c r="K13000" i="10"/>
  <c r="K13001" i="10"/>
  <c r="K13002" i="10"/>
  <c r="K13003" i="10"/>
  <c r="K13004" i="10"/>
  <c r="K13005" i="10"/>
  <c r="K13006" i="10"/>
  <c r="K13007" i="10"/>
  <c r="K13008" i="10"/>
  <c r="K13009" i="10"/>
  <c r="K13010" i="10"/>
  <c r="K13011" i="10"/>
  <c r="K13012" i="10"/>
  <c r="K13013" i="10"/>
  <c r="K13014" i="10"/>
  <c r="K13015" i="10"/>
  <c r="K13016" i="10"/>
  <c r="K13017" i="10"/>
  <c r="K13018" i="10"/>
  <c r="K13019" i="10"/>
  <c r="K13020" i="10"/>
  <c r="K13021" i="10"/>
  <c r="K13022" i="10"/>
  <c r="K13023" i="10"/>
  <c r="K13024" i="10"/>
  <c r="K13025" i="10"/>
  <c r="K13026" i="10"/>
  <c r="K13027" i="10"/>
  <c r="K13028" i="10"/>
  <c r="K13029" i="10"/>
  <c r="K13030" i="10"/>
  <c r="K13031" i="10"/>
  <c r="K13032" i="10"/>
  <c r="K13033" i="10"/>
  <c r="K13034" i="10"/>
  <c r="K13035" i="10"/>
  <c r="K13036" i="10"/>
  <c r="K13037" i="10"/>
  <c r="K13038" i="10"/>
  <c r="K13039" i="10"/>
  <c r="K13040" i="10"/>
  <c r="K13041" i="10"/>
  <c r="K13042" i="10"/>
  <c r="K13043" i="10"/>
  <c r="K13044" i="10"/>
  <c r="K13045" i="10"/>
  <c r="K13046" i="10"/>
  <c r="K13047" i="10"/>
  <c r="K13048" i="10"/>
  <c r="K13049" i="10"/>
  <c r="K13050" i="10"/>
  <c r="K13051" i="10"/>
  <c r="K13052" i="10"/>
  <c r="K13053" i="10"/>
  <c r="K13054" i="10"/>
  <c r="K13055" i="10"/>
  <c r="K13056" i="10"/>
  <c r="K13057" i="10"/>
  <c r="K13058" i="10"/>
  <c r="K13059" i="10"/>
  <c r="K13060" i="10"/>
  <c r="K13061" i="10"/>
  <c r="K13062" i="10"/>
  <c r="K13063" i="10"/>
  <c r="K13064" i="10"/>
  <c r="K13065" i="10"/>
  <c r="K13066" i="10"/>
  <c r="K13067" i="10"/>
  <c r="K13068" i="10"/>
  <c r="K13069" i="10"/>
  <c r="K13070" i="10"/>
  <c r="K13071" i="10"/>
  <c r="K13072" i="10"/>
  <c r="K13073" i="10"/>
  <c r="K13074" i="10"/>
  <c r="K13075" i="10"/>
  <c r="K13076" i="10"/>
  <c r="K13077" i="10"/>
  <c r="K13078" i="10"/>
  <c r="K13079" i="10"/>
  <c r="K13080" i="10"/>
  <c r="K13081" i="10"/>
  <c r="K13082" i="10"/>
  <c r="K13083" i="10"/>
  <c r="K13084" i="10"/>
  <c r="K13085" i="10"/>
  <c r="K13086" i="10"/>
  <c r="K13087" i="10"/>
  <c r="K13088" i="10"/>
  <c r="K13089" i="10"/>
  <c r="K13090" i="10"/>
  <c r="K13091" i="10"/>
  <c r="K13092" i="10"/>
  <c r="K13093" i="10"/>
  <c r="K13094" i="10"/>
  <c r="K13095" i="10"/>
  <c r="K13096" i="10"/>
  <c r="K13097" i="10"/>
  <c r="K13098" i="10"/>
  <c r="K13099" i="10"/>
  <c r="K13100" i="10"/>
  <c r="K13101" i="10"/>
  <c r="K13102" i="10"/>
  <c r="K13103" i="10"/>
  <c r="K13104" i="10"/>
  <c r="K13105" i="10"/>
  <c r="K13106" i="10"/>
  <c r="K13107" i="10"/>
  <c r="K13108" i="10"/>
  <c r="K13109" i="10"/>
  <c r="K13110" i="10"/>
  <c r="K13111" i="10"/>
  <c r="K13112" i="10"/>
  <c r="K13113" i="10"/>
  <c r="K13114" i="10"/>
  <c r="K13115" i="10"/>
  <c r="K13116" i="10"/>
  <c r="K13117" i="10"/>
  <c r="K13118" i="10"/>
  <c r="K13119" i="10"/>
  <c r="K13120" i="10"/>
  <c r="K13121" i="10"/>
  <c r="K13122" i="10"/>
  <c r="K13123" i="10"/>
  <c r="K13124" i="10"/>
  <c r="K13125" i="10"/>
  <c r="K13126" i="10"/>
  <c r="K13127" i="10"/>
  <c r="K13128" i="10"/>
  <c r="K13129" i="10"/>
  <c r="K13130" i="10"/>
  <c r="K13131" i="10"/>
  <c r="K13132" i="10"/>
  <c r="K13133" i="10"/>
  <c r="K13134" i="10"/>
  <c r="K13135" i="10"/>
  <c r="K13136" i="10"/>
  <c r="K13137" i="10"/>
  <c r="K13138" i="10"/>
  <c r="K13139" i="10"/>
  <c r="K13140" i="10"/>
  <c r="K13141" i="10"/>
  <c r="K13142" i="10"/>
  <c r="K13143" i="10"/>
  <c r="K13144" i="10"/>
  <c r="K13145" i="10"/>
  <c r="K13146" i="10"/>
  <c r="K13147" i="10"/>
  <c r="K13148" i="10"/>
  <c r="K13149" i="10"/>
  <c r="K13150" i="10"/>
  <c r="K13151" i="10"/>
  <c r="K13152" i="10"/>
  <c r="K13153" i="10"/>
  <c r="K13154" i="10"/>
  <c r="K13155" i="10"/>
  <c r="K13156" i="10"/>
  <c r="K13157" i="10"/>
  <c r="K13158" i="10"/>
  <c r="K13159" i="10"/>
  <c r="K13160" i="10"/>
  <c r="K13161" i="10"/>
  <c r="K13162" i="10"/>
  <c r="K13163" i="10"/>
  <c r="K13164" i="10"/>
  <c r="K13165" i="10"/>
  <c r="K13166" i="10"/>
  <c r="K13167" i="10"/>
  <c r="K13168" i="10"/>
  <c r="K13169" i="10"/>
  <c r="K13170" i="10"/>
  <c r="K13171" i="10"/>
  <c r="K13172" i="10"/>
  <c r="K13173" i="10"/>
  <c r="K13174" i="10"/>
  <c r="K13175" i="10"/>
  <c r="K13176" i="10"/>
  <c r="K13177" i="10"/>
  <c r="K13178" i="10"/>
  <c r="K13179" i="10"/>
  <c r="K13180" i="10"/>
  <c r="K13181" i="10"/>
  <c r="K13182" i="10"/>
  <c r="K13183" i="10"/>
  <c r="K13184" i="10"/>
  <c r="K13185" i="10"/>
  <c r="K13186" i="10"/>
  <c r="K13187" i="10"/>
  <c r="K13188" i="10"/>
  <c r="K13189" i="10"/>
  <c r="K13190" i="10"/>
  <c r="K13191" i="10"/>
  <c r="K13192" i="10"/>
  <c r="K13193" i="10"/>
  <c r="K13194" i="10"/>
  <c r="K13195" i="10"/>
  <c r="K13196" i="10"/>
  <c r="K13197" i="10"/>
  <c r="K13198" i="10"/>
  <c r="K13199" i="10"/>
  <c r="K13200" i="10"/>
  <c r="K13201" i="10"/>
  <c r="K13202" i="10"/>
  <c r="K13203" i="10"/>
  <c r="K13204" i="10"/>
  <c r="K13205" i="10"/>
  <c r="K13206" i="10"/>
  <c r="K13207" i="10"/>
  <c r="K13208" i="10"/>
  <c r="K13209" i="10"/>
  <c r="K13210" i="10"/>
  <c r="K13211" i="10"/>
  <c r="K13212" i="10"/>
  <c r="K13213" i="10"/>
  <c r="K13214" i="10"/>
  <c r="K13215" i="10"/>
  <c r="K13216" i="10"/>
  <c r="K13217" i="10"/>
  <c r="K13218" i="10"/>
  <c r="K13219" i="10"/>
  <c r="K13220" i="10"/>
  <c r="K13221" i="10"/>
  <c r="K13222" i="10"/>
  <c r="K13223" i="10"/>
  <c r="K13224" i="10"/>
  <c r="K13225" i="10"/>
  <c r="K13226" i="10"/>
  <c r="K13227" i="10"/>
  <c r="K13228" i="10"/>
  <c r="K13229" i="10"/>
  <c r="K13230" i="10"/>
  <c r="K13231" i="10"/>
  <c r="K13232" i="10"/>
  <c r="K13233" i="10"/>
  <c r="K13234" i="10"/>
  <c r="K13235" i="10"/>
  <c r="K13236" i="10"/>
  <c r="K13237" i="10"/>
  <c r="K13238" i="10"/>
  <c r="K13239" i="10"/>
  <c r="K13240" i="10"/>
  <c r="K13241" i="10"/>
  <c r="K13242" i="10"/>
  <c r="K13243" i="10"/>
  <c r="K13244" i="10"/>
  <c r="K13245" i="10"/>
  <c r="K13246" i="10"/>
  <c r="K13247" i="10"/>
  <c r="K13248" i="10"/>
  <c r="K13249" i="10"/>
  <c r="K13250" i="10"/>
  <c r="K13251" i="10"/>
  <c r="K13252" i="10"/>
  <c r="K13253" i="10"/>
  <c r="K13254" i="10"/>
  <c r="K13255" i="10"/>
  <c r="K13256" i="10"/>
  <c r="K13257" i="10"/>
  <c r="K13258" i="10"/>
  <c r="K13259" i="10"/>
  <c r="K13260" i="10"/>
  <c r="K13261" i="10"/>
  <c r="K13262" i="10"/>
  <c r="K13263" i="10"/>
  <c r="K13264" i="10"/>
  <c r="K13265" i="10"/>
  <c r="K13266" i="10"/>
  <c r="K13267" i="10"/>
  <c r="K13268" i="10"/>
  <c r="K13269" i="10"/>
  <c r="K13270" i="10"/>
  <c r="K13271" i="10"/>
  <c r="K13272" i="10"/>
  <c r="K13273" i="10"/>
  <c r="K13274" i="10"/>
  <c r="K13275" i="10"/>
  <c r="K13276" i="10"/>
  <c r="K13277" i="10"/>
  <c r="K13278" i="10"/>
  <c r="K13279" i="10"/>
  <c r="K13280" i="10"/>
  <c r="K13281" i="10"/>
  <c r="K13282" i="10"/>
  <c r="K13283" i="10"/>
  <c r="K13284" i="10"/>
  <c r="K13285" i="10"/>
  <c r="K13286" i="10"/>
  <c r="K13287" i="10"/>
  <c r="K13288" i="10"/>
  <c r="K13289" i="10"/>
  <c r="K13290" i="10"/>
  <c r="K13291" i="10"/>
  <c r="K13292" i="10"/>
  <c r="K13293" i="10"/>
  <c r="K13294" i="10"/>
  <c r="K13295" i="10"/>
  <c r="K13296" i="10"/>
  <c r="K13297" i="10"/>
  <c r="K13298" i="10"/>
  <c r="K13299" i="10"/>
  <c r="K13300" i="10"/>
  <c r="K13301" i="10"/>
  <c r="K13302" i="10"/>
  <c r="K13303" i="10"/>
  <c r="K13304" i="10"/>
  <c r="K13305" i="10"/>
  <c r="K13306" i="10"/>
  <c r="K13307" i="10"/>
  <c r="K13308" i="10"/>
  <c r="K13309" i="10"/>
  <c r="K13310" i="10"/>
  <c r="K13311" i="10"/>
  <c r="K13312" i="10"/>
  <c r="K13313" i="10"/>
  <c r="K13314" i="10"/>
  <c r="K13315" i="10"/>
  <c r="K13316" i="10"/>
  <c r="K13317" i="10"/>
  <c r="K13318" i="10"/>
  <c r="K13319" i="10"/>
  <c r="K13320" i="10"/>
  <c r="K13321" i="10"/>
  <c r="K13322" i="10"/>
  <c r="K13323" i="10"/>
  <c r="K13324" i="10"/>
  <c r="K13325" i="10"/>
  <c r="K13326" i="10"/>
  <c r="K13327" i="10"/>
  <c r="K13328" i="10"/>
  <c r="K13329" i="10"/>
  <c r="K13330" i="10"/>
  <c r="K13331" i="10"/>
  <c r="K13332" i="10"/>
  <c r="K13333" i="10"/>
  <c r="K13334" i="10"/>
  <c r="K13335" i="10"/>
  <c r="K13336" i="10"/>
  <c r="K13337" i="10"/>
  <c r="K13338" i="10"/>
  <c r="K13339" i="10"/>
  <c r="K13340" i="10"/>
  <c r="K13341" i="10"/>
  <c r="K13342" i="10"/>
  <c r="K13343" i="10"/>
  <c r="K13344" i="10"/>
  <c r="K13345" i="10"/>
  <c r="K13346" i="10"/>
  <c r="K13347" i="10"/>
  <c r="K13348" i="10"/>
  <c r="K13349" i="10"/>
  <c r="K13350" i="10"/>
  <c r="K13351" i="10"/>
  <c r="K13352" i="10"/>
  <c r="K13353" i="10"/>
  <c r="K13354" i="10"/>
  <c r="K13355" i="10"/>
  <c r="K13356" i="10"/>
  <c r="K13357" i="10"/>
  <c r="K13358" i="10"/>
  <c r="K13359" i="10"/>
  <c r="K13360" i="10"/>
  <c r="K13361" i="10"/>
  <c r="K13362" i="10"/>
  <c r="K13363" i="10"/>
  <c r="K13364" i="10"/>
  <c r="K13365" i="10"/>
  <c r="K13366" i="10"/>
  <c r="K13367" i="10"/>
  <c r="K13368" i="10"/>
  <c r="K13369" i="10"/>
  <c r="K13370" i="10"/>
  <c r="K13371" i="10"/>
  <c r="K13372" i="10"/>
  <c r="K13373" i="10"/>
  <c r="K13374" i="10"/>
  <c r="K13375" i="10"/>
  <c r="K13376" i="10"/>
  <c r="K13377" i="10"/>
  <c r="K13378" i="10"/>
  <c r="K13379" i="10"/>
  <c r="K13380" i="10"/>
  <c r="K13381" i="10"/>
  <c r="K13382" i="10"/>
  <c r="K13383" i="10"/>
  <c r="K13384" i="10"/>
  <c r="K13385" i="10"/>
  <c r="K13386" i="10"/>
  <c r="K13387" i="10"/>
  <c r="K13388" i="10"/>
  <c r="K13389" i="10"/>
  <c r="K13390" i="10"/>
  <c r="K13391" i="10"/>
  <c r="K13392" i="10"/>
  <c r="K13393" i="10"/>
  <c r="K13394" i="10"/>
  <c r="K13395" i="10"/>
  <c r="K13396" i="10"/>
  <c r="K13397" i="10"/>
  <c r="K13398" i="10"/>
  <c r="K13399" i="10"/>
  <c r="K13400" i="10"/>
  <c r="K13401" i="10"/>
  <c r="K13402" i="10"/>
  <c r="K13403" i="10"/>
  <c r="K13404" i="10"/>
  <c r="K13405" i="10"/>
  <c r="K13406" i="10"/>
  <c r="K13407" i="10"/>
  <c r="K13408" i="10"/>
  <c r="K13409" i="10"/>
  <c r="K13410" i="10"/>
  <c r="K13411" i="10"/>
  <c r="K13412" i="10"/>
  <c r="K13413" i="10"/>
  <c r="K13414" i="10"/>
  <c r="K13415" i="10"/>
  <c r="K13416" i="10"/>
  <c r="K13417" i="10"/>
  <c r="K13418" i="10"/>
  <c r="K13419" i="10"/>
  <c r="K13420" i="10"/>
  <c r="K13421" i="10"/>
  <c r="K13422" i="10"/>
  <c r="K13423" i="10"/>
  <c r="K13424" i="10"/>
  <c r="K13425" i="10"/>
  <c r="K13426" i="10"/>
  <c r="K13427" i="10"/>
  <c r="K13428" i="10"/>
  <c r="K13429" i="10"/>
  <c r="K13430" i="10"/>
  <c r="K13431" i="10"/>
  <c r="K13432" i="10"/>
  <c r="K13433" i="10"/>
  <c r="K13434" i="10"/>
  <c r="K13435" i="10"/>
  <c r="K13436" i="10"/>
  <c r="K13437" i="10"/>
  <c r="K13438" i="10"/>
  <c r="K13439" i="10"/>
  <c r="K13440" i="10"/>
  <c r="K13441" i="10"/>
  <c r="K13442" i="10"/>
  <c r="K13443" i="10"/>
  <c r="K13444" i="10"/>
  <c r="K13445" i="10"/>
  <c r="K13446" i="10"/>
  <c r="AB2" i="19" l="1"/>
  <c r="J128" i="19" l="1"/>
  <c r="J133" i="19" s="1"/>
  <c r="H128" i="19"/>
  <c r="H133" i="19" s="1"/>
  <c r="J118" i="19"/>
  <c r="J132" i="19" s="1"/>
  <c r="H118" i="19"/>
  <c r="AB1" i="19"/>
  <c r="E128" i="19"/>
  <c r="AX128" i="19"/>
  <c r="AX133" i="19" s="1"/>
  <c r="AV128" i="19"/>
  <c r="AV133" i="19" s="1"/>
  <c r="AS128" i="19"/>
  <c r="AS133" i="19" s="1"/>
  <c r="AQ128" i="19"/>
  <c r="AQ133" i="19" s="1"/>
  <c r="AN128" i="19"/>
  <c r="AN133" i="19" s="1"/>
  <c r="AL128" i="19"/>
  <c r="AL133" i="19" s="1"/>
  <c r="AI128" i="19"/>
  <c r="AI133" i="19" s="1"/>
  <c r="AG128" i="19"/>
  <c r="AG133" i="19" s="1"/>
  <c r="AD128" i="19"/>
  <c r="AD133" i="19" s="1"/>
  <c r="AB128" i="19"/>
  <c r="AB133" i="19" s="1"/>
  <c r="Y128" i="19"/>
  <c r="Y133" i="19" s="1"/>
  <c r="W128" i="19"/>
  <c r="W133" i="19" s="1"/>
  <c r="T128" i="19"/>
  <c r="T133" i="19" s="1"/>
  <c r="R128" i="19"/>
  <c r="R133" i="19" s="1"/>
  <c r="O128" i="19"/>
  <c r="O133" i="19" s="1"/>
  <c r="M128" i="19"/>
  <c r="M133" i="19" s="1"/>
  <c r="C128" i="19"/>
  <c r="C133" i="19" s="1"/>
  <c r="B124" i="19"/>
  <c r="J124" i="19" s="1"/>
  <c r="B125" i="19"/>
  <c r="J125" i="19" s="1"/>
  <c r="B126" i="19"/>
  <c r="H126" i="19" s="1"/>
  <c r="B127" i="19"/>
  <c r="E127" i="19" s="1"/>
  <c r="B123" i="19"/>
  <c r="AV123" i="19" s="1"/>
  <c r="AX118" i="19"/>
  <c r="AX132" i="19" s="1"/>
  <c r="AV118" i="19"/>
  <c r="AV132" i="19" s="1"/>
  <c r="AS118" i="19"/>
  <c r="AS132" i="19" s="1"/>
  <c r="AQ118" i="19"/>
  <c r="AQ132" i="19" s="1"/>
  <c r="AN118" i="19"/>
  <c r="AN132" i="19" s="1"/>
  <c r="AL118" i="19"/>
  <c r="AL132" i="19" s="1"/>
  <c r="AI118" i="19"/>
  <c r="AI132" i="19" s="1"/>
  <c r="AG118" i="19"/>
  <c r="AG132" i="19" s="1"/>
  <c r="AD118" i="19"/>
  <c r="AD132" i="19" s="1"/>
  <c r="AB118" i="19"/>
  <c r="AB132" i="19" s="1"/>
  <c r="Y118" i="19"/>
  <c r="Y132" i="19" s="1"/>
  <c r="W118" i="19"/>
  <c r="W132" i="19" s="1"/>
  <c r="R118" i="19"/>
  <c r="R132" i="19" s="1"/>
  <c r="T118" i="19"/>
  <c r="T132" i="19" s="1"/>
  <c r="O118" i="19"/>
  <c r="O132" i="19" s="1"/>
  <c r="M118" i="19"/>
  <c r="M132" i="19" s="1"/>
  <c r="C118" i="19"/>
  <c r="C132" i="19" s="1"/>
  <c r="AB123" i="19" l="1"/>
  <c r="C123" i="19"/>
  <c r="M123" i="19"/>
  <c r="Y123" i="19"/>
  <c r="AN123" i="19"/>
  <c r="O123" i="19"/>
  <c r="AL127" i="19"/>
  <c r="M125" i="19"/>
  <c r="AN125" i="19"/>
  <c r="Y127" i="19"/>
  <c r="AD125" i="19"/>
  <c r="Y125" i="19"/>
  <c r="R125" i="19"/>
  <c r="AV124" i="19"/>
  <c r="AX134" i="19"/>
  <c r="M127" i="19"/>
  <c r="W125" i="19"/>
  <c r="AI125" i="19"/>
  <c r="AL123" i="19"/>
  <c r="AV126" i="19"/>
  <c r="N123" i="19"/>
  <c r="W126" i="19"/>
  <c r="AI126" i="19"/>
  <c r="M126" i="19"/>
  <c r="N126" i="19" s="1"/>
  <c r="AV125" i="19"/>
  <c r="C126" i="19"/>
  <c r="AL125" i="19"/>
  <c r="C125" i="19"/>
  <c r="O127" i="19"/>
  <c r="R123" i="19"/>
  <c r="Y124" i="19"/>
  <c r="AB127" i="19"/>
  <c r="AD123" i="19"/>
  <c r="AL124" i="19"/>
  <c r="AS127" i="19"/>
  <c r="AX127" i="19"/>
  <c r="H123" i="19"/>
  <c r="I123" i="19" s="1"/>
  <c r="C124" i="19"/>
  <c r="O125" i="19"/>
  <c r="P125" i="19" s="1"/>
  <c r="AB125" i="19"/>
  <c r="AE125" i="19" s="1"/>
  <c r="AI123" i="19"/>
  <c r="AS126" i="19"/>
  <c r="AX125" i="19"/>
  <c r="AY125" i="19" s="1"/>
  <c r="O124" i="19"/>
  <c r="W127" i="19"/>
  <c r="AB124" i="19"/>
  <c r="AI127" i="19"/>
  <c r="AS125" i="19"/>
  <c r="AX124" i="19"/>
  <c r="H125" i="19"/>
  <c r="I125" i="19" s="1"/>
  <c r="C127" i="19"/>
  <c r="O126" i="19"/>
  <c r="R124" i="19"/>
  <c r="Y126" i="19"/>
  <c r="Z126" i="19" s="1"/>
  <c r="AB126" i="19"/>
  <c r="AD124" i="19"/>
  <c r="AL126" i="19"/>
  <c r="AN124" i="19"/>
  <c r="AV127" i="19"/>
  <c r="AX126" i="19"/>
  <c r="AY126" i="19" s="1"/>
  <c r="H124" i="19"/>
  <c r="I124" i="19" s="1"/>
  <c r="J123" i="19"/>
  <c r="J127" i="19"/>
  <c r="AG127" i="19"/>
  <c r="E126" i="19"/>
  <c r="M124" i="19"/>
  <c r="T126" i="19"/>
  <c r="W124" i="19"/>
  <c r="AG126" i="19"/>
  <c r="AI124" i="19"/>
  <c r="AQ126" i="19"/>
  <c r="AS124" i="19"/>
  <c r="AS123" i="19"/>
  <c r="J126" i="19"/>
  <c r="K126" i="19" s="1"/>
  <c r="Z125" i="19"/>
  <c r="E125" i="19"/>
  <c r="F125" i="19" s="1"/>
  <c r="E123" i="19"/>
  <c r="F123" i="19" s="1"/>
  <c r="R127" i="19"/>
  <c r="T125" i="19"/>
  <c r="U125" i="19" s="1"/>
  <c r="T123" i="19"/>
  <c r="W123" i="19"/>
  <c r="AD127" i="19"/>
  <c r="AG125" i="19"/>
  <c r="AG123" i="19"/>
  <c r="AN127" i="19"/>
  <c r="AQ125" i="19"/>
  <c r="AT125" i="19" s="1"/>
  <c r="AQ123" i="19"/>
  <c r="AX123" i="19"/>
  <c r="H127" i="19"/>
  <c r="I127" i="19" s="1"/>
  <c r="T127" i="19"/>
  <c r="AQ127" i="19"/>
  <c r="E124" i="19"/>
  <c r="R126" i="19"/>
  <c r="T124" i="19"/>
  <c r="AD126" i="19"/>
  <c r="AE126" i="19" s="1"/>
  <c r="AG124" i="19"/>
  <c r="AJ124" i="19" s="1"/>
  <c r="AN126" i="19"/>
  <c r="AO126" i="19" s="1"/>
  <c r="AQ124" i="19"/>
  <c r="H132" i="19"/>
  <c r="I126" i="19"/>
  <c r="I128" i="19"/>
  <c r="AV134" i="19"/>
  <c r="AW132" i="19" s="1"/>
  <c r="P123" i="19"/>
  <c r="AY124" i="19"/>
  <c r="AO125" i="19"/>
  <c r="P124" i="19"/>
  <c r="P126" i="19"/>
  <c r="E118" i="19"/>
  <c r="E132" i="19" s="1"/>
  <c r="B8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72" i="19"/>
  <c r="B73" i="19"/>
  <c r="B74" i="19"/>
  <c r="B75" i="19"/>
  <c r="B76" i="19"/>
  <c r="B77" i="19"/>
  <c r="B78" i="19"/>
  <c r="B79" i="19"/>
  <c r="B80" i="19"/>
  <c r="B81" i="19"/>
  <c r="B82" i="19"/>
  <c r="B83" i="19"/>
  <c r="B84" i="19"/>
  <c r="B85" i="19"/>
  <c r="B86" i="19"/>
  <c r="B87" i="19"/>
  <c r="B88" i="19"/>
  <c r="B89" i="19"/>
  <c r="B90" i="19"/>
  <c r="B91" i="19"/>
  <c r="B92" i="19"/>
  <c r="B93" i="19"/>
  <c r="B94" i="19"/>
  <c r="B95" i="19"/>
  <c r="B96" i="19"/>
  <c r="B97" i="19"/>
  <c r="B98" i="19"/>
  <c r="B99" i="19"/>
  <c r="B100" i="19"/>
  <c r="B101" i="19"/>
  <c r="B102" i="19"/>
  <c r="B103" i="19"/>
  <c r="B104" i="19"/>
  <c r="B105" i="19"/>
  <c r="B106" i="19"/>
  <c r="B107" i="19"/>
  <c r="B108" i="19"/>
  <c r="B109" i="19"/>
  <c r="B110" i="19"/>
  <c r="B111" i="19"/>
  <c r="B112" i="19"/>
  <c r="B113" i="19"/>
  <c r="B114" i="19"/>
  <c r="B115" i="19"/>
  <c r="B116" i="19"/>
  <c r="B117" i="19"/>
  <c r="B7" i="19"/>
  <c r="J3793" i="10"/>
  <c r="J3794" i="10"/>
  <c r="J3795" i="10"/>
  <c r="J3796" i="10"/>
  <c r="J3797" i="10"/>
  <c r="J3798" i="10"/>
  <c r="J3799" i="10"/>
  <c r="J3800" i="10"/>
  <c r="J3801" i="10"/>
  <c r="J3802" i="10"/>
  <c r="J3803" i="10"/>
  <c r="J3804" i="10"/>
  <c r="J3805" i="10"/>
  <c r="J3806" i="10"/>
  <c r="J3807" i="10"/>
  <c r="J3808" i="10"/>
  <c r="J3809" i="10"/>
  <c r="J3810" i="10"/>
  <c r="J3811" i="10"/>
  <c r="J3812" i="10"/>
  <c r="J3813" i="10"/>
  <c r="J3814" i="10"/>
  <c r="J3815" i="10"/>
  <c r="J3816" i="10"/>
  <c r="J3817" i="10"/>
  <c r="J3818" i="10"/>
  <c r="J3819" i="10"/>
  <c r="J3820" i="10"/>
  <c r="J3821" i="10"/>
  <c r="J3822" i="10"/>
  <c r="J3823" i="10"/>
  <c r="J3824" i="10"/>
  <c r="J3825" i="10"/>
  <c r="J3826" i="10"/>
  <c r="J3827" i="10"/>
  <c r="J3828" i="10"/>
  <c r="J3829" i="10"/>
  <c r="J3830" i="10"/>
  <c r="J3831" i="10"/>
  <c r="J3832" i="10"/>
  <c r="J3833" i="10"/>
  <c r="J3834" i="10"/>
  <c r="J3835" i="10"/>
  <c r="J3836" i="10"/>
  <c r="J3837" i="10"/>
  <c r="J3838" i="10"/>
  <c r="J3839" i="10"/>
  <c r="J3840" i="10"/>
  <c r="J3841" i="10"/>
  <c r="J3842" i="10"/>
  <c r="J3843" i="10"/>
  <c r="J3844" i="10"/>
  <c r="J3845" i="10"/>
  <c r="J3846" i="10"/>
  <c r="J3847" i="10"/>
  <c r="J3848" i="10"/>
  <c r="J3849" i="10"/>
  <c r="J3850" i="10"/>
  <c r="J3851" i="10"/>
  <c r="J3852" i="10"/>
  <c r="J3853" i="10"/>
  <c r="J3854" i="10"/>
  <c r="J3855" i="10"/>
  <c r="J3856" i="10"/>
  <c r="J3857" i="10"/>
  <c r="J3858" i="10"/>
  <c r="J3859" i="10"/>
  <c r="J3860" i="10"/>
  <c r="J3861" i="10"/>
  <c r="J3862" i="10"/>
  <c r="J3863" i="10"/>
  <c r="J3864" i="10"/>
  <c r="J3865" i="10"/>
  <c r="J3866" i="10"/>
  <c r="J3867" i="10"/>
  <c r="J3868" i="10"/>
  <c r="J3869" i="10"/>
  <c r="J3870" i="10"/>
  <c r="J3871" i="10"/>
  <c r="J3872" i="10"/>
  <c r="J3873" i="10"/>
  <c r="J3874" i="10"/>
  <c r="J3875" i="10"/>
  <c r="J3876" i="10"/>
  <c r="J3877" i="10"/>
  <c r="J3878" i="10"/>
  <c r="J3879" i="10"/>
  <c r="J3880" i="10"/>
  <c r="J3881" i="10"/>
  <c r="J3882" i="10"/>
  <c r="J3883" i="10"/>
  <c r="J3884" i="10"/>
  <c r="J3885" i="10"/>
  <c r="J3886" i="10"/>
  <c r="J3887" i="10"/>
  <c r="J3888" i="10"/>
  <c r="J3889" i="10"/>
  <c r="J3890" i="10"/>
  <c r="J3891" i="10"/>
  <c r="J3892" i="10"/>
  <c r="J3893" i="10"/>
  <c r="J3894" i="10"/>
  <c r="J3895" i="10"/>
  <c r="J3896" i="10"/>
  <c r="J3897" i="10"/>
  <c r="J3898" i="10"/>
  <c r="J3899" i="10"/>
  <c r="J3900" i="10"/>
  <c r="J3901" i="10"/>
  <c r="J3902" i="10"/>
  <c r="J3903" i="10"/>
  <c r="J3904" i="10"/>
  <c r="J3905" i="10"/>
  <c r="J3906" i="10"/>
  <c r="J3907" i="10"/>
  <c r="J3908" i="10"/>
  <c r="J3909" i="10"/>
  <c r="J3910" i="10"/>
  <c r="J3911" i="10"/>
  <c r="J3912" i="10"/>
  <c r="J3913" i="10"/>
  <c r="J3914" i="10"/>
  <c r="J3915" i="10"/>
  <c r="J3916" i="10"/>
  <c r="J3917" i="10"/>
  <c r="J3918" i="10"/>
  <c r="J3919" i="10"/>
  <c r="J3920" i="10"/>
  <c r="J3921" i="10"/>
  <c r="J3922" i="10"/>
  <c r="J3923" i="10"/>
  <c r="J3924" i="10"/>
  <c r="J3925" i="10"/>
  <c r="J3926" i="10"/>
  <c r="J3927" i="10"/>
  <c r="J3928" i="10"/>
  <c r="J3929" i="10"/>
  <c r="J3930" i="10"/>
  <c r="J3931" i="10"/>
  <c r="J3932" i="10"/>
  <c r="J3933" i="10"/>
  <c r="J3934" i="10"/>
  <c r="J3935" i="10"/>
  <c r="J3936" i="10"/>
  <c r="J3937" i="10"/>
  <c r="J3938" i="10"/>
  <c r="J3939" i="10"/>
  <c r="J3940" i="10"/>
  <c r="J3941" i="10"/>
  <c r="J3942" i="10"/>
  <c r="J3943" i="10"/>
  <c r="J3944" i="10"/>
  <c r="J3945" i="10"/>
  <c r="J3946" i="10"/>
  <c r="J3947" i="10"/>
  <c r="J3948" i="10"/>
  <c r="J3949" i="10"/>
  <c r="J3950" i="10"/>
  <c r="J3951" i="10"/>
  <c r="J3952" i="10"/>
  <c r="J3953" i="10"/>
  <c r="J3954" i="10"/>
  <c r="J3955" i="10"/>
  <c r="J3956" i="10"/>
  <c r="J3957" i="10"/>
  <c r="J3958" i="10"/>
  <c r="J3959" i="10"/>
  <c r="J3960" i="10"/>
  <c r="J3961" i="10"/>
  <c r="J3962" i="10"/>
  <c r="J3963" i="10"/>
  <c r="J3964" i="10"/>
  <c r="J3965" i="10"/>
  <c r="J3966" i="10"/>
  <c r="J3967" i="10"/>
  <c r="J3968" i="10"/>
  <c r="J3969" i="10"/>
  <c r="J3970" i="10"/>
  <c r="J3971" i="10"/>
  <c r="J3972" i="10"/>
  <c r="J3973" i="10"/>
  <c r="J3974" i="10"/>
  <c r="J3975" i="10"/>
  <c r="J3976" i="10"/>
  <c r="J3977" i="10"/>
  <c r="J3978" i="10"/>
  <c r="J3979" i="10"/>
  <c r="J3980" i="10"/>
  <c r="J3981" i="10"/>
  <c r="J3982" i="10"/>
  <c r="J3983" i="10"/>
  <c r="J3984" i="10"/>
  <c r="J3985" i="10"/>
  <c r="J3986" i="10"/>
  <c r="J3987" i="10"/>
  <c r="J3988" i="10"/>
  <c r="J3989" i="10"/>
  <c r="J3990" i="10"/>
  <c r="J3991" i="10"/>
  <c r="J3992" i="10"/>
  <c r="J3993" i="10"/>
  <c r="J3994" i="10"/>
  <c r="J3995" i="10"/>
  <c r="J3996" i="10"/>
  <c r="J3997" i="10"/>
  <c r="J3998" i="10"/>
  <c r="J3999" i="10"/>
  <c r="J4000" i="10"/>
  <c r="J4001" i="10"/>
  <c r="J4002" i="10"/>
  <c r="J4003" i="10"/>
  <c r="J4004" i="10"/>
  <c r="J4005" i="10"/>
  <c r="J4006" i="10"/>
  <c r="J4007" i="10"/>
  <c r="J4008" i="10"/>
  <c r="J4009" i="10"/>
  <c r="J4010" i="10"/>
  <c r="J4011" i="10"/>
  <c r="J4012" i="10"/>
  <c r="J4013" i="10"/>
  <c r="J4014" i="10"/>
  <c r="J4015" i="10"/>
  <c r="J4016" i="10"/>
  <c r="J4017" i="10"/>
  <c r="J4018" i="10"/>
  <c r="J4019" i="10"/>
  <c r="J4020" i="10"/>
  <c r="J4021" i="10"/>
  <c r="J4022" i="10"/>
  <c r="J4023" i="10"/>
  <c r="J4024" i="10"/>
  <c r="J4025" i="10"/>
  <c r="J4026" i="10"/>
  <c r="J4027" i="10"/>
  <c r="J4028" i="10"/>
  <c r="J4029" i="10"/>
  <c r="J4030" i="10"/>
  <c r="J4031" i="10"/>
  <c r="J4032" i="10"/>
  <c r="J4033" i="10"/>
  <c r="J4034" i="10"/>
  <c r="J4035" i="10"/>
  <c r="J4036" i="10"/>
  <c r="J4037" i="10"/>
  <c r="J4038" i="10"/>
  <c r="J4039" i="10"/>
  <c r="J4040" i="10"/>
  <c r="J4041" i="10"/>
  <c r="J4042" i="10"/>
  <c r="J4043" i="10"/>
  <c r="J4044" i="10"/>
  <c r="J4045" i="10"/>
  <c r="J4046" i="10"/>
  <c r="J4047" i="10"/>
  <c r="J4048" i="10"/>
  <c r="J4049" i="10"/>
  <c r="J4050" i="10"/>
  <c r="J4051" i="10"/>
  <c r="J4052" i="10"/>
  <c r="J4053" i="10"/>
  <c r="J4054" i="10"/>
  <c r="J4055" i="10"/>
  <c r="J4056" i="10"/>
  <c r="J4057" i="10"/>
  <c r="J4058" i="10"/>
  <c r="J4059" i="10"/>
  <c r="J4060" i="10"/>
  <c r="J4061" i="10"/>
  <c r="J4062" i="10"/>
  <c r="J4063" i="10"/>
  <c r="J4064" i="10"/>
  <c r="J4065" i="10"/>
  <c r="J4066" i="10"/>
  <c r="J4067" i="10"/>
  <c r="J4068" i="10"/>
  <c r="J4069" i="10"/>
  <c r="J4070" i="10"/>
  <c r="J4071" i="10"/>
  <c r="J4072" i="10"/>
  <c r="J4073" i="10"/>
  <c r="J4074" i="10"/>
  <c r="J4075" i="10"/>
  <c r="J4076" i="10"/>
  <c r="J4077" i="10"/>
  <c r="J4078" i="10"/>
  <c r="J4079" i="10"/>
  <c r="J4080" i="10"/>
  <c r="J4081" i="10"/>
  <c r="J4082" i="10"/>
  <c r="J4083" i="10"/>
  <c r="J4084" i="10"/>
  <c r="J4085" i="10"/>
  <c r="J4086" i="10"/>
  <c r="J4087" i="10"/>
  <c r="J4088" i="10"/>
  <c r="J4089" i="10"/>
  <c r="J4090" i="10"/>
  <c r="J4091" i="10"/>
  <c r="J4092" i="10"/>
  <c r="J4093" i="10"/>
  <c r="J4094" i="10"/>
  <c r="J4095" i="10"/>
  <c r="J4096" i="10"/>
  <c r="J4097" i="10"/>
  <c r="J4098" i="10"/>
  <c r="J4099" i="10"/>
  <c r="J4100" i="10"/>
  <c r="J4101" i="10"/>
  <c r="J4102" i="10"/>
  <c r="I3802" i="10"/>
  <c r="I3803" i="10"/>
  <c r="I3804" i="10"/>
  <c r="I3805" i="10"/>
  <c r="I3806" i="10"/>
  <c r="I3807" i="10"/>
  <c r="I3808" i="10"/>
  <c r="I3809" i="10"/>
  <c r="I3810" i="10"/>
  <c r="I3811" i="10"/>
  <c r="I3812" i="10"/>
  <c r="I3813" i="10"/>
  <c r="I3814" i="10"/>
  <c r="I3815" i="10"/>
  <c r="I3816" i="10"/>
  <c r="I3817" i="10"/>
  <c r="I3818" i="10"/>
  <c r="I3819" i="10"/>
  <c r="I3820" i="10"/>
  <c r="I3821" i="10"/>
  <c r="I3822" i="10"/>
  <c r="I3823" i="10"/>
  <c r="I3824" i="10"/>
  <c r="I3825" i="10"/>
  <c r="I3826" i="10"/>
  <c r="I3827" i="10"/>
  <c r="I3828" i="10"/>
  <c r="I3829" i="10"/>
  <c r="I3830" i="10"/>
  <c r="I3831" i="10"/>
  <c r="I3832" i="10"/>
  <c r="I3833" i="10"/>
  <c r="I3834" i="10"/>
  <c r="I3835" i="10"/>
  <c r="I3836" i="10"/>
  <c r="I3837" i="10"/>
  <c r="I3838" i="10"/>
  <c r="I3839" i="10"/>
  <c r="I3840" i="10"/>
  <c r="I3841" i="10"/>
  <c r="I3842" i="10"/>
  <c r="I3843" i="10"/>
  <c r="I3844" i="10"/>
  <c r="I3845" i="10"/>
  <c r="I3846" i="10"/>
  <c r="I3847" i="10"/>
  <c r="I3848" i="10"/>
  <c r="I3849" i="10"/>
  <c r="I3850" i="10"/>
  <c r="I3851" i="10"/>
  <c r="I3852" i="10"/>
  <c r="I3853" i="10"/>
  <c r="I3854" i="10"/>
  <c r="I3855" i="10"/>
  <c r="I3856" i="10"/>
  <c r="I3857" i="10"/>
  <c r="I3858" i="10"/>
  <c r="I3859" i="10"/>
  <c r="I3860" i="10"/>
  <c r="I3861" i="10"/>
  <c r="I3862" i="10"/>
  <c r="I3863" i="10"/>
  <c r="I3864" i="10"/>
  <c r="I3865" i="10"/>
  <c r="I3866" i="10"/>
  <c r="I3867" i="10"/>
  <c r="I3868" i="10"/>
  <c r="I3869" i="10"/>
  <c r="I3870" i="10"/>
  <c r="I3871" i="10"/>
  <c r="I3872" i="10"/>
  <c r="I3873" i="10"/>
  <c r="I3874" i="10"/>
  <c r="I3875" i="10"/>
  <c r="I3876" i="10"/>
  <c r="I3877" i="10"/>
  <c r="I3878" i="10"/>
  <c r="I3879" i="10"/>
  <c r="I3880" i="10"/>
  <c r="I3881" i="10"/>
  <c r="I3882" i="10"/>
  <c r="I3883" i="10"/>
  <c r="I3884" i="10"/>
  <c r="I3885" i="10"/>
  <c r="I3886" i="10"/>
  <c r="I3887" i="10"/>
  <c r="I3888" i="10"/>
  <c r="I3889" i="10"/>
  <c r="I3890" i="10"/>
  <c r="I3891" i="10"/>
  <c r="I3892" i="10"/>
  <c r="I3893" i="10"/>
  <c r="I3894" i="10"/>
  <c r="I3895" i="10"/>
  <c r="I3896" i="10"/>
  <c r="I3897" i="10"/>
  <c r="I3898" i="10"/>
  <c r="I3899" i="10"/>
  <c r="I3900" i="10"/>
  <c r="I3901" i="10"/>
  <c r="I3902" i="10"/>
  <c r="I3903" i="10"/>
  <c r="I3904" i="10"/>
  <c r="I3905" i="10"/>
  <c r="I3906" i="10"/>
  <c r="I3907" i="10"/>
  <c r="I3908" i="10"/>
  <c r="I3909" i="10"/>
  <c r="I3910" i="10"/>
  <c r="I3911" i="10"/>
  <c r="I3912" i="10"/>
  <c r="I3913" i="10"/>
  <c r="I3914" i="10"/>
  <c r="I3915" i="10"/>
  <c r="I3916" i="10"/>
  <c r="I3917" i="10"/>
  <c r="I3918" i="10"/>
  <c r="I3919" i="10"/>
  <c r="I3920" i="10"/>
  <c r="I3921" i="10"/>
  <c r="I3922" i="10"/>
  <c r="I3923" i="10"/>
  <c r="I3924" i="10"/>
  <c r="I3925" i="10"/>
  <c r="I3926" i="10"/>
  <c r="I3927" i="10"/>
  <c r="I3928" i="10"/>
  <c r="I3929" i="10"/>
  <c r="I3930" i="10"/>
  <c r="I3931" i="10"/>
  <c r="I3932" i="10"/>
  <c r="I3933" i="10"/>
  <c r="I3934" i="10"/>
  <c r="I3935" i="10"/>
  <c r="I3936" i="10"/>
  <c r="I3937" i="10"/>
  <c r="I3938" i="10"/>
  <c r="I3939" i="10"/>
  <c r="I3940" i="10"/>
  <c r="I3941" i="10"/>
  <c r="I3942" i="10"/>
  <c r="I3943" i="10"/>
  <c r="I3944" i="10"/>
  <c r="I3945" i="10"/>
  <c r="I3946" i="10"/>
  <c r="I3947" i="10"/>
  <c r="I3948" i="10"/>
  <c r="I3949" i="10"/>
  <c r="I3950" i="10"/>
  <c r="I3951" i="10"/>
  <c r="I3952" i="10"/>
  <c r="I3953" i="10"/>
  <c r="I3954" i="10"/>
  <c r="I3955" i="10"/>
  <c r="I3956" i="10"/>
  <c r="I3957" i="10"/>
  <c r="I3958" i="10"/>
  <c r="I3959" i="10"/>
  <c r="I3960" i="10"/>
  <c r="I3961" i="10"/>
  <c r="I3962" i="10"/>
  <c r="I3963" i="10"/>
  <c r="I3964" i="10"/>
  <c r="I3965" i="10"/>
  <c r="I3966" i="10"/>
  <c r="I3967" i="10"/>
  <c r="I3968" i="10"/>
  <c r="I3969" i="10"/>
  <c r="I3970" i="10"/>
  <c r="I3971" i="10"/>
  <c r="I3972" i="10"/>
  <c r="I3973" i="10"/>
  <c r="I3974" i="10"/>
  <c r="I3975" i="10"/>
  <c r="I3976" i="10"/>
  <c r="I3977" i="10"/>
  <c r="I3978" i="10"/>
  <c r="I3979" i="10"/>
  <c r="I3980" i="10"/>
  <c r="I3981" i="10"/>
  <c r="I3982" i="10"/>
  <c r="I3983" i="10"/>
  <c r="I3984" i="10"/>
  <c r="I3985" i="10"/>
  <c r="I3986" i="10"/>
  <c r="I3987" i="10"/>
  <c r="I3988" i="10"/>
  <c r="I3989" i="10"/>
  <c r="I3990" i="10"/>
  <c r="I3991" i="10"/>
  <c r="I3992" i="10"/>
  <c r="I3993" i="10"/>
  <c r="I3994" i="10"/>
  <c r="I3995" i="10"/>
  <c r="I3996" i="10"/>
  <c r="I3997" i="10"/>
  <c r="I3998" i="10"/>
  <c r="I3999" i="10"/>
  <c r="I4000" i="10"/>
  <c r="I4001" i="10"/>
  <c r="I4002" i="10"/>
  <c r="I4003" i="10"/>
  <c r="I4004" i="10"/>
  <c r="I4005" i="10"/>
  <c r="I4006" i="10"/>
  <c r="I4007" i="10"/>
  <c r="I4008" i="10"/>
  <c r="I4009" i="10"/>
  <c r="I4010" i="10"/>
  <c r="I4011" i="10"/>
  <c r="I4012" i="10"/>
  <c r="I4013" i="10"/>
  <c r="I4014" i="10"/>
  <c r="I4015" i="10"/>
  <c r="I4016" i="10"/>
  <c r="I4017" i="10"/>
  <c r="I4018" i="10"/>
  <c r="I4019" i="10"/>
  <c r="I4020" i="10"/>
  <c r="I4021" i="10"/>
  <c r="I4022" i="10"/>
  <c r="I4023" i="10"/>
  <c r="I4024" i="10"/>
  <c r="I4025" i="10"/>
  <c r="I4026" i="10"/>
  <c r="I4027" i="10"/>
  <c r="I4028" i="10"/>
  <c r="I4029" i="10"/>
  <c r="I4030" i="10"/>
  <c r="I4031" i="10"/>
  <c r="I4032" i="10"/>
  <c r="I4033" i="10"/>
  <c r="I4034" i="10"/>
  <c r="I4035" i="10"/>
  <c r="I4036" i="10"/>
  <c r="I4037" i="10"/>
  <c r="I4038" i="10"/>
  <c r="I4039" i="10"/>
  <c r="I4040" i="10"/>
  <c r="I4041" i="10"/>
  <c r="I4042" i="10"/>
  <c r="I4043" i="10"/>
  <c r="I4044" i="10"/>
  <c r="I4045" i="10"/>
  <c r="I4046" i="10"/>
  <c r="I4047" i="10"/>
  <c r="I4048" i="10"/>
  <c r="I4049" i="10"/>
  <c r="I4050" i="10"/>
  <c r="I4051" i="10"/>
  <c r="I4052" i="10"/>
  <c r="I4053" i="10"/>
  <c r="I4054" i="10"/>
  <c r="I4055" i="10"/>
  <c r="I4056" i="10"/>
  <c r="I4057" i="10"/>
  <c r="I4058" i="10"/>
  <c r="I4059" i="10"/>
  <c r="I4060" i="10"/>
  <c r="I4061" i="10"/>
  <c r="I4062" i="10"/>
  <c r="I4063" i="10"/>
  <c r="I4064" i="10"/>
  <c r="I4065" i="10"/>
  <c r="I4066" i="10"/>
  <c r="I4067" i="10"/>
  <c r="I4068" i="10"/>
  <c r="I4069" i="10"/>
  <c r="I4070" i="10"/>
  <c r="I4071" i="10"/>
  <c r="I4072" i="10"/>
  <c r="I4073" i="10"/>
  <c r="I4074" i="10"/>
  <c r="I4075" i="10"/>
  <c r="I4076" i="10"/>
  <c r="I4077" i="10"/>
  <c r="I4078" i="10"/>
  <c r="I4079" i="10"/>
  <c r="I4080" i="10"/>
  <c r="I4081" i="10"/>
  <c r="I4082" i="10"/>
  <c r="I4083" i="10"/>
  <c r="I4084" i="10"/>
  <c r="I4085" i="10"/>
  <c r="I4086" i="10"/>
  <c r="I4087" i="10"/>
  <c r="I4088" i="10"/>
  <c r="I4089" i="10"/>
  <c r="I4090" i="10"/>
  <c r="I4091" i="10"/>
  <c r="I4092" i="10"/>
  <c r="I4093" i="10"/>
  <c r="I4094" i="10"/>
  <c r="I4095" i="10"/>
  <c r="I4096" i="10"/>
  <c r="I4097" i="10"/>
  <c r="I4098" i="10"/>
  <c r="I4099" i="10"/>
  <c r="I4100" i="10"/>
  <c r="I4101" i="10"/>
  <c r="I4102" i="10"/>
  <c r="I3793" i="10"/>
  <c r="I3794" i="10"/>
  <c r="I3795" i="10"/>
  <c r="I3796" i="10"/>
  <c r="I3797" i="10"/>
  <c r="I3798" i="10"/>
  <c r="I3799" i="10"/>
  <c r="I3800" i="10"/>
  <c r="I3801" i="10"/>
  <c r="I5" i="12"/>
  <c r="K3794" i="10"/>
  <c r="K3795" i="10"/>
  <c r="K3796" i="10"/>
  <c r="K3797" i="10"/>
  <c r="K3798" i="10"/>
  <c r="K3799" i="10"/>
  <c r="K3800" i="10"/>
  <c r="K3801" i="10"/>
  <c r="K3802" i="10"/>
  <c r="K3803" i="10"/>
  <c r="K3804" i="10"/>
  <c r="K3805" i="10"/>
  <c r="K3806" i="10"/>
  <c r="K3807" i="10"/>
  <c r="K3808" i="10"/>
  <c r="K3809" i="10"/>
  <c r="K3810" i="10"/>
  <c r="K3811" i="10"/>
  <c r="K3812" i="10"/>
  <c r="K3813" i="10"/>
  <c r="K3814" i="10"/>
  <c r="K3815" i="10"/>
  <c r="K3816" i="10"/>
  <c r="K3817" i="10"/>
  <c r="K3818" i="10"/>
  <c r="K3819" i="10"/>
  <c r="K3820" i="10"/>
  <c r="K3821" i="10"/>
  <c r="K3822" i="10"/>
  <c r="K3823" i="10"/>
  <c r="K3824" i="10"/>
  <c r="K3825" i="10"/>
  <c r="K3826" i="10"/>
  <c r="K3827" i="10"/>
  <c r="K3828" i="10"/>
  <c r="K3829" i="10"/>
  <c r="K3830" i="10"/>
  <c r="K3831" i="10"/>
  <c r="K3832" i="10"/>
  <c r="K3833" i="10"/>
  <c r="K3834" i="10"/>
  <c r="K3835" i="10"/>
  <c r="K3836" i="10"/>
  <c r="K3837" i="10"/>
  <c r="K3838" i="10"/>
  <c r="K3839" i="10"/>
  <c r="K3840" i="10"/>
  <c r="K3841" i="10"/>
  <c r="K3842" i="10"/>
  <c r="K3843" i="10"/>
  <c r="K3844" i="10"/>
  <c r="K3845" i="10"/>
  <c r="K3846" i="10"/>
  <c r="K3847" i="10"/>
  <c r="K3848" i="10"/>
  <c r="K3849" i="10"/>
  <c r="K3850" i="10"/>
  <c r="K3851" i="10"/>
  <c r="K3852" i="10"/>
  <c r="K3853" i="10"/>
  <c r="K3854" i="10"/>
  <c r="K3855" i="10"/>
  <c r="K3856" i="10"/>
  <c r="K3857" i="10"/>
  <c r="K3858" i="10"/>
  <c r="K3859" i="10"/>
  <c r="K3860" i="10"/>
  <c r="K3861" i="10"/>
  <c r="K3862" i="10"/>
  <c r="K3863" i="10"/>
  <c r="K3864" i="10"/>
  <c r="K3865" i="10"/>
  <c r="K3866" i="10"/>
  <c r="K3867" i="10"/>
  <c r="K3868" i="10"/>
  <c r="K3869" i="10"/>
  <c r="K3870" i="10"/>
  <c r="K3871" i="10"/>
  <c r="K3872" i="10"/>
  <c r="K3873" i="10"/>
  <c r="K3874" i="10"/>
  <c r="K3875" i="10"/>
  <c r="K3876" i="10"/>
  <c r="K3877" i="10"/>
  <c r="K3878" i="10"/>
  <c r="K3879" i="10"/>
  <c r="K3880" i="10"/>
  <c r="K3881" i="10"/>
  <c r="K3882" i="10"/>
  <c r="K3883" i="10"/>
  <c r="K3884" i="10"/>
  <c r="K3885" i="10"/>
  <c r="K3886" i="10"/>
  <c r="K3887" i="10"/>
  <c r="K3888" i="10"/>
  <c r="K3889" i="10"/>
  <c r="K3890" i="10"/>
  <c r="K3891" i="10"/>
  <c r="K3892" i="10"/>
  <c r="K3893" i="10"/>
  <c r="K3894" i="10"/>
  <c r="K3895" i="10"/>
  <c r="K3896" i="10"/>
  <c r="K3897" i="10"/>
  <c r="K3898" i="10"/>
  <c r="K3899" i="10"/>
  <c r="K3900" i="10"/>
  <c r="K3901" i="10"/>
  <c r="K3902" i="10"/>
  <c r="K3903" i="10"/>
  <c r="K3904" i="10"/>
  <c r="K3905" i="10"/>
  <c r="K3906" i="10"/>
  <c r="K3907" i="10"/>
  <c r="K3908" i="10"/>
  <c r="K3909" i="10"/>
  <c r="K3910" i="10"/>
  <c r="K3911" i="10"/>
  <c r="K3912" i="10"/>
  <c r="K3913" i="10"/>
  <c r="K3914" i="10"/>
  <c r="K3915" i="10"/>
  <c r="K3916" i="10"/>
  <c r="K3917" i="10"/>
  <c r="K3918" i="10"/>
  <c r="K3919" i="10"/>
  <c r="K3920" i="10"/>
  <c r="K3921" i="10"/>
  <c r="K3922" i="10"/>
  <c r="K3923" i="10"/>
  <c r="K3924" i="10"/>
  <c r="K3925" i="10"/>
  <c r="K3926" i="10"/>
  <c r="K3927" i="10"/>
  <c r="K3928" i="10"/>
  <c r="K3929" i="10"/>
  <c r="K3930" i="10"/>
  <c r="K3931" i="10"/>
  <c r="K3932" i="10"/>
  <c r="K3933" i="10"/>
  <c r="K3934" i="10"/>
  <c r="K3935" i="10"/>
  <c r="K3936" i="10"/>
  <c r="K3937" i="10"/>
  <c r="K3938" i="10"/>
  <c r="K3939" i="10"/>
  <c r="K3940" i="10"/>
  <c r="K3941" i="10"/>
  <c r="K3942" i="10"/>
  <c r="K3943" i="10"/>
  <c r="K3944" i="10"/>
  <c r="K3945" i="10"/>
  <c r="K3946" i="10"/>
  <c r="K3947" i="10"/>
  <c r="K3948" i="10"/>
  <c r="K3949" i="10"/>
  <c r="K3950" i="10"/>
  <c r="K3951" i="10"/>
  <c r="K3952" i="10"/>
  <c r="K3953" i="10"/>
  <c r="K3954" i="10"/>
  <c r="K3955" i="10"/>
  <c r="K3956" i="10"/>
  <c r="K3957" i="10"/>
  <c r="K3958" i="10"/>
  <c r="K3959" i="10"/>
  <c r="K3960" i="10"/>
  <c r="K3961" i="10"/>
  <c r="K3962" i="10"/>
  <c r="K3963" i="10"/>
  <c r="K3964" i="10"/>
  <c r="K3965" i="10"/>
  <c r="K3966" i="10"/>
  <c r="K3967" i="10"/>
  <c r="K3968" i="10"/>
  <c r="K3969" i="10"/>
  <c r="K3970" i="10"/>
  <c r="K3971" i="10"/>
  <c r="K3972" i="10"/>
  <c r="K3973" i="10"/>
  <c r="K3974" i="10"/>
  <c r="K3975" i="10"/>
  <c r="K3976" i="10"/>
  <c r="K3977" i="10"/>
  <c r="K3978" i="10"/>
  <c r="K3979" i="10"/>
  <c r="K3980" i="10"/>
  <c r="K3981" i="10"/>
  <c r="K3982" i="10"/>
  <c r="K3983" i="10"/>
  <c r="K3984" i="10"/>
  <c r="K3985" i="10"/>
  <c r="K3986" i="10"/>
  <c r="K3987" i="10"/>
  <c r="K3988" i="10"/>
  <c r="K3989" i="10"/>
  <c r="K3990" i="10"/>
  <c r="K3991" i="10"/>
  <c r="K3992" i="10"/>
  <c r="K3993" i="10"/>
  <c r="K3994" i="10"/>
  <c r="K3995" i="10"/>
  <c r="K3996" i="10"/>
  <c r="K3997" i="10"/>
  <c r="K3998" i="10"/>
  <c r="K3999" i="10"/>
  <c r="K4000" i="10"/>
  <c r="K4001" i="10"/>
  <c r="K4002" i="10"/>
  <c r="K4003" i="10"/>
  <c r="K4004" i="10"/>
  <c r="K4005" i="10"/>
  <c r="K4006" i="10"/>
  <c r="K4007" i="10"/>
  <c r="K4008" i="10"/>
  <c r="K4009" i="10"/>
  <c r="K4010" i="10"/>
  <c r="K4011" i="10"/>
  <c r="K4012" i="10"/>
  <c r="K4013" i="10"/>
  <c r="K4014" i="10"/>
  <c r="K4015" i="10"/>
  <c r="K4016" i="10"/>
  <c r="K4017" i="10"/>
  <c r="K4018" i="10"/>
  <c r="K4019" i="10"/>
  <c r="K4020" i="10"/>
  <c r="K4021" i="10"/>
  <c r="K4022" i="10"/>
  <c r="K4023" i="10"/>
  <c r="K4024" i="10"/>
  <c r="K4025" i="10"/>
  <c r="K4026" i="10"/>
  <c r="K4027" i="10"/>
  <c r="K4028" i="10"/>
  <c r="K4029" i="10"/>
  <c r="K4030" i="10"/>
  <c r="K4031" i="10"/>
  <c r="K4032" i="10"/>
  <c r="K4033" i="10"/>
  <c r="K4034" i="10"/>
  <c r="K4035" i="10"/>
  <c r="K4036" i="10"/>
  <c r="K4037" i="10"/>
  <c r="K4038" i="10"/>
  <c r="K4039" i="10"/>
  <c r="K4040" i="10"/>
  <c r="K4041" i="10"/>
  <c r="K4042" i="10"/>
  <c r="K4043" i="10"/>
  <c r="K4044" i="10"/>
  <c r="K4045" i="10"/>
  <c r="K4046" i="10"/>
  <c r="K4047" i="10"/>
  <c r="K4048" i="10"/>
  <c r="K4049" i="10"/>
  <c r="K4050" i="10"/>
  <c r="K4051" i="10"/>
  <c r="K4052" i="10"/>
  <c r="K4053" i="10"/>
  <c r="K4054" i="10"/>
  <c r="K4055" i="10"/>
  <c r="K4056" i="10"/>
  <c r="K4057" i="10"/>
  <c r="K4058" i="10"/>
  <c r="K4059" i="10"/>
  <c r="K4060" i="10"/>
  <c r="K4061" i="10"/>
  <c r="K4062" i="10"/>
  <c r="K4063" i="10"/>
  <c r="K4064" i="10"/>
  <c r="K4065" i="10"/>
  <c r="K4066" i="10"/>
  <c r="K4067" i="10"/>
  <c r="K4068" i="10"/>
  <c r="K4069" i="10"/>
  <c r="K4070" i="10"/>
  <c r="K4071" i="10"/>
  <c r="K4072" i="10"/>
  <c r="K4073" i="10"/>
  <c r="K4074" i="10"/>
  <c r="K4075" i="10"/>
  <c r="K4076" i="10"/>
  <c r="K4077" i="10"/>
  <c r="K4078" i="10"/>
  <c r="K4079" i="10"/>
  <c r="K4080" i="10"/>
  <c r="K4081" i="10"/>
  <c r="K4082" i="10"/>
  <c r="K4083" i="10"/>
  <c r="K4084" i="10"/>
  <c r="K4085" i="10"/>
  <c r="K4086" i="10"/>
  <c r="K4087" i="10"/>
  <c r="K4088" i="10"/>
  <c r="K4089" i="10"/>
  <c r="K4090" i="10"/>
  <c r="K4091" i="10"/>
  <c r="K4092" i="10"/>
  <c r="K4093" i="10"/>
  <c r="K4094" i="10"/>
  <c r="K4095" i="10"/>
  <c r="K4096" i="10"/>
  <c r="K4097" i="10"/>
  <c r="K4098" i="10"/>
  <c r="K4099" i="10"/>
  <c r="K4100" i="10"/>
  <c r="K4101" i="10"/>
  <c r="K4102" i="10"/>
  <c r="J57" i="12"/>
  <c r="U126" i="19" l="1"/>
  <c r="AT124" i="19"/>
  <c r="AJ126" i="19"/>
  <c r="Z124" i="19"/>
  <c r="AE124" i="19"/>
  <c r="AO124" i="19"/>
  <c r="F126" i="19"/>
  <c r="K125" i="19"/>
  <c r="U124" i="19"/>
  <c r="AJ125" i="19"/>
  <c r="AT126" i="19"/>
  <c r="F124" i="19"/>
  <c r="K124" i="19"/>
  <c r="J98" i="19"/>
  <c r="H98" i="19"/>
  <c r="E58" i="19"/>
  <c r="J58" i="19"/>
  <c r="H58" i="19"/>
  <c r="E26" i="19"/>
  <c r="J26" i="19"/>
  <c r="H26" i="19"/>
  <c r="H113" i="19"/>
  <c r="J113" i="19"/>
  <c r="H105" i="19"/>
  <c r="J105" i="19"/>
  <c r="H97" i="19"/>
  <c r="J97" i="19"/>
  <c r="H89" i="19"/>
  <c r="J89" i="19"/>
  <c r="H81" i="19"/>
  <c r="J81" i="19"/>
  <c r="H73" i="19"/>
  <c r="J73" i="19"/>
  <c r="H65" i="19"/>
  <c r="J65" i="19"/>
  <c r="H57" i="19"/>
  <c r="J57" i="19"/>
  <c r="H49" i="19"/>
  <c r="J49" i="19"/>
  <c r="H41" i="19"/>
  <c r="J41" i="19"/>
  <c r="H33" i="19"/>
  <c r="J33" i="19"/>
  <c r="H25" i="19"/>
  <c r="J25" i="19"/>
  <c r="H17" i="19"/>
  <c r="J17" i="19"/>
  <c r="H9" i="19"/>
  <c r="J9" i="19"/>
  <c r="C106" i="19"/>
  <c r="J106" i="19"/>
  <c r="H106" i="19"/>
  <c r="E82" i="19"/>
  <c r="J82" i="19"/>
  <c r="H82" i="19"/>
  <c r="C66" i="19"/>
  <c r="J66" i="19"/>
  <c r="H66" i="19"/>
  <c r="J50" i="19"/>
  <c r="H50" i="19"/>
  <c r="J34" i="19"/>
  <c r="H34" i="19"/>
  <c r="E10" i="19"/>
  <c r="J10" i="19"/>
  <c r="H10" i="19"/>
  <c r="C112" i="19"/>
  <c r="H112" i="19"/>
  <c r="J112" i="19"/>
  <c r="E104" i="19"/>
  <c r="H104" i="19"/>
  <c r="J104" i="19"/>
  <c r="C96" i="19"/>
  <c r="H96" i="19"/>
  <c r="J96" i="19"/>
  <c r="C88" i="19"/>
  <c r="H88" i="19"/>
  <c r="J88" i="19"/>
  <c r="E80" i="19"/>
  <c r="H80" i="19"/>
  <c r="J80" i="19"/>
  <c r="C72" i="19"/>
  <c r="H72" i="19"/>
  <c r="J72" i="19"/>
  <c r="E64" i="19"/>
  <c r="H64" i="19"/>
  <c r="J64" i="19"/>
  <c r="C56" i="19"/>
  <c r="H56" i="19"/>
  <c r="J56" i="19"/>
  <c r="C48" i="19"/>
  <c r="H48" i="19"/>
  <c r="J48" i="19"/>
  <c r="E40" i="19"/>
  <c r="H40" i="19"/>
  <c r="J40" i="19"/>
  <c r="C32" i="19"/>
  <c r="H32" i="19"/>
  <c r="J32" i="19"/>
  <c r="E24" i="19"/>
  <c r="H24" i="19"/>
  <c r="J24" i="19"/>
  <c r="C16" i="19"/>
  <c r="H16" i="19"/>
  <c r="J16" i="19"/>
  <c r="C8" i="19"/>
  <c r="H8" i="19"/>
  <c r="J8" i="19"/>
  <c r="J114" i="19"/>
  <c r="H114" i="19"/>
  <c r="J74" i="19"/>
  <c r="H74" i="19"/>
  <c r="E42" i="19"/>
  <c r="J42" i="19"/>
  <c r="H42" i="19"/>
  <c r="E18" i="19"/>
  <c r="J18" i="19"/>
  <c r="H18" i="19"/>
  <c r="C111" i="19"/>
  <c r="J111" i="19"/>
  <c r="H111" i="19"/>
  <c r="C103" i="19"/>
  <c r="H103" i="19"/>
  <c r="J103" i="19"/>
  <c r="C95" i="19"/>
  <c r="H95" i="19"/>
  <c r="J95" i="19"/>
  <c r="C87" i="19"/>
  <c r="J87" i="19"/>
  <c r="H87" i="19"/>
  <c r="C79" i="19"/>
  <c r="J79" i="19"/>
  <c r="H79" i="19"/>
  <c r="C71" i="19"/>
  <c r="H71" i="19"/>
  <c r="J71" i="19"/>
  <c r="C63" i="19"/>
  <c r="J63" i="19"/>
  <c r="H63" i="19"/>
  <c r="C55" i="19"/>
  <c r="J55" i="19"/>
  <c r="H55" i="19"/>
  <c r="C47" i="19"/>
  <c r="J47" i="19"/>
  <c r="H47" i="19"/>
  <c r="C39" i="19"/>
  <c r="H39" i="19"/>
  <c r="J39" i="19"/>
  <c r="C31" i="19"/>
  <c r="H31" i="19"/>
  <c r="J31" i="19"/>
  <c r="C23" i="19"/>
  <c r="H23" i="19"/>
  <c r="J23" i="19"/>
  <c r="C15" i="19"/>
  <c r="J15" i="19"/>
  <c r="H15" i="19"/>
  <c r="D114" i="28"/>
  <c r="D106" i="28"/>
  <c r="D98" i="28"/>
  <c r="D90" i="28"/>
  <c r="D82" i="28"/>
  <c r="D74" i="28"/>
  <c r="D66" i="28"/>
  <c r="D58" i="28"/>
  <c r="D50" i="28"/>
  <c r="D42" i="28"/>
  <c r="D34" i="28"/>
  <c r="D26" i="28"/>
  <c r="D18" i="28"/>
  <c r="D10" i="28"/>
  <c r="D113" i="28"/>
  <c r="D105" i="28"/>
  <c r="D97" i="28"/>
  <c r="D89" i="28"/>
  <c r="D81" i="28"/>
  <c r="D73" i="28"/>
  <c r="D65" i="28"/>
  <c r="D57" i="28"/>
  <c r="D49" i="28"/>
  <c r="D41" i="28"/>
  <c r="D33" i="28"/>
  <c r="D25" i="28"/>
  <c r="D17" i="28"/>
  <c r="D9" i="28"/>
  <c r="D79" i="28"/>
  <c r="D7" i="28"/>
  <c r="D112" i="28"/>
  <c r="D104" i="28"/>
  <c r="D96" i="28"/>
  <c r="D88" i="28"/>
  <c r="D80" i="28"/>
  <c r="D72" i="28"/>
  <c r="D64" i="28"/>
  <c r="D56" i="28"/>
  <c r="D48" i="28"/>
  <c r="D40" i="28"/>
  <c r="D32" i="28"/>
  <c r="D24" i="28"/>
  <c r="D16" i="28"/>
  <c r="D8" i="28"/>
  <c r="D103" i="28"/>
  <c r="D95" i="28"/>
  <c r="D71" i="28"/>
  <c r="D55" i="28"/>
  <c r="D47" i="28"/>
  <c r="D31" i="28"/>
  <c r="D15" i="28"/>
  <c r="D111" i="28"/>
  <c r="D87" i="28"/>
  <c r="D63" i="28"/>
  <c r="D39" i="28"/>
  <c r="D23" i="28"/>
  <c r="D118" i="28"/>
  <c r="D110" i="28"/>
  <c r="D102" i="28"/>
  <c r="D94" i="28"/>
  <c r="D86" i="28"/>
  <c r="D78" i="28"/>
  <c r="D70" i="28"/>
  <c r="D62" i="28"/>
  <c r="D54" i="28"/>
  <c r="D46" i="28"/>
  <c r="D38" i="28"/>
  <c r="D30" i="28"/>
  <c r="D22" i="28"/>
  <c r="D14" i="28"/>
  <c r="D6" i="28"/>
  <c r="D116" i="28"/>
  <c r="D108" i="28"/>
  <c r="D100" i="28"/>
  <c r="D92" i="28"/>
  <c r="D84" i="28"/>
  <c r="D76" i="28"/>
  <c r="D68" i="28"/>
  <c r="D60" i="28"/>
  <c r="D52" i="28"/>
  <c r="D44" i="28"/>
  <c r="D36" i="28"/>
  <c r="D28" i="28"/>
  <c r="D20" i="28"/>
  <c r="D12" i="28"/>
  <c r="H7" i="19"/>
  <c r="C7" i="19"/>
  <c r="D115" i="28"/>
  <c r="D107" i="28"/>
  <c r="D99" i="28"/>
  <c r="D91" i="28"/>
  <c r="D83" i="28"/>
  <c r="D75" i="28"/>
  <c r="D67" i="28"/>
  <c r="D59" i="28"/>
  <c r="D51" i="28"/>
  <c r="D77" i="28"/>
  <c r="D29" i="28"/>
  <c r="D69" i="28"/>
  <c r="D27" i="28"/>
  <c r="D61" i="28"/>
  <c r="D21" i="28"/>
  <c r="D117" i="28"/>
  <c r="D53" i="28"/>
  <c r="D19" i="28"/>
  <c r="J7" i="19"/>
  <c r="D109" i="28"/>
  <c r="D45" i="28"/>
  <c r="D13" i="28"/>
  <c r="D101" i="28"/>
  <c r="D43" i="28"/>
  <c r="D11" i="28"/>
  <c r="D35" i="28"/>
  <c r="D93" i="28"/>
  <c r="D37" i="28"/>
  <c r="D5" i="28"/>
  <c r="D85" i="28"/>
  <c r="C110" i="19"/>
  <c r="J110" i="19"/>
  <c r="H110" i="19"/>
  <c r="C102" i="19"/>
  <c r="J102" i="19"/>
  <c r="H102" i="19"/>
  <c r="C94" i="19"/>
  <c r="J94" i="19"/>
  <c r="H94" i="19"/>
  <c r="C86" i="19"/>
  <c r="J86" i="19"/>
  <c r="H86" i="19"/>
  <c r="C78" i="19"/>
  <c r="J78" i="19"/>
  <c r="H78" i="19"/>
  <c r="C70" i="19"/>
  <c r="J70" i="19"/>
  <c r="H70" i="19"/>
  <c r="C62" i="19"/>
  <c r="J62" i="19"/>
  <c r="H62" i="19"/>
  <c r="C54" i="19"/>
  <c r="J54" i="19"/>
  <c r="H54" i="19"/>
  <c r="C46" i="19"/>
  <c r="J46" i="19"/>
  <c r="H46" i="19"/>
  <c r="C38" i="19"/>
  <c r="J38" i="19"/>
  <c r="H38" i="19"/>
  <c r="C30" i="19"/>
  <c r="J30" i="19"/>
  <c r="H30" i="19"/>
  <c r="C22" i="19"/>
  <c r="J22" i="19"/>
  <c r="H22" i="19"/>
  <c r="C14" i="19"/>
  <c r="J14" i="19"/>
  <c r="H14" i="19"/>
  <c r="C117" i="19"/>
  <c r="J117" i="19"/>
  <c r="H117" i="19"/>
  <c r="E109" i="19"/>
  <c r="J109" i="19"/>
  <c r="H109" i="19"/>
  <c r="C101" i="19"/>
  <c r="J101" i="19"/>
  <c r="H101" i="19"/>
  <c r="C93" i="19"/>
  <c r="J93" i="19"/>
  <c r="H93" i="19"/>
  <c r="E85" i="19"/>
  <c r="J85" i="19"/>
  <c r="H85" i="19"/>
  <c r="C77" i="19"/>
  <c r="J77" i="19"/>
  <c r="H77" i="19"/>
  <c r="E69" i="19"/>
  <c r="J69" i="19"/>
  <c r="H69" i="19"/>
  <c r="C61" i="19"/>
  <c r="J61" i="19"/>
  <c r="H61" i="19"/>
  <c r="E53" i="19"/>
  <c r="J53" i="19"/>
  <c r="H53" i="19"/>
  <c r="E45" i="19"/>
  <c r="J45" i="19"/>
  <c r="H45" i="19"/>
  <c r="C37" i="19"/>
  <c r="J37" i="19"/>
  <c r="H37" i="19"/>
  <c r="C29" i="19"/>
  <c r="J29" i="19"/>
  <c r="H29" i="19"/>
  <c r="E21" i="19"/>
  <c r="J21" i="19"/>
  <c r="H21" i="19"/>
  <c r="C13" i="19"/>
  <c r="J13" i="19"/>
  <c r="H13" i="19"/>
  <c r="C116" i="19"/>
  <c r="J116" i="19"/>
  <c r="H116" i="19"/>
  <c r="C108" i="19"/>
  <c r="J108" i="19"/>
  <c r="H108" i="19"/>
  <c r="C100" i="19"/>
  <c r="J100" i="19"/>
  <c r="H100" i="19"/>
  <c r="C92" i="19"/>
  <c r="J92" i="19"/>
  <c r="H92" i="19"/>
  <c r="C84" i="19"/>
  <c r="J84" i="19"/>
  <c r="H84" i="19"/>
  <c r="C76" i="19"/>
  <c r="J76" i="19"/>
  <c r="H76" i="19"/>
  <c r="C68" i="19"/>
  <c r="J68" i="19"/>
  <c r="H68" i="19"/>
  <c r="C60" i="19"/>
  <c r="J60" i="19"/>
  <c r="H60" i="19"/>
  <c r="C52" i="19"/>
  <c r="J52" i="19"/>
  <c r="H52" i="19"/>
  <c r="C44" i="19"/>
  <c r="J44" i="19"/>
  <c r="H44" i="19"/>
  <c r="C36" i="19"/>
  <c r="J36" i="19"/>
  <c r="H36" i="19"/>
  <c r="C28" i="19"/>
  <c r="H28" i="19"/>
  <c r="J28" i="19"/>
  <c r="C20" i="19"/>
  <c r="J20" i="19"/>
  <c r="H20" i="19"/>
  <c r="C12" i="19"/>
  <c r="J12" i="19"/>
  <c r="H12" i="19"/>
  <c r="E90" i="19"/>
  <c r="J90" i="19"/>
  <c r="H90" i="19"/>
  <c r="C115" i="19"/>
  <c r="J115" i="19"/>
  <c r="H115" i="19"/>
  <c r="C107" i="19"/>
  <c r="J107" i="19"/>
  <c r="H107" i="19"/>
  <c r="H99" i="19"/>
  <c r="J99" i="19"/>
  <c r="J91" i="19"/>
  <c r="H91" i="19"/>
  <c r="C83" i="19"/>
  <c r="J83" i="19"/>
  <c r="H83" i="19"/>
  <c r="J75" i="19"/>
  <c r="H75" i="19"/>
  <c r="C67" i="19"/>
  <c r="J67" i="19"/>
  <c r="H67" i="19"/>
  <c r="J59" i="19"/>
  <c r="H59" i="19"/>
  <c r="J51" i="19"/>
  <c r="H51" i="19"/>
  <c r="C43" i="19"/>
  <c r="J43" i="19"/>
  <c r="H43" i="19"/>
  <c r="J35" i="19"/>
  <c r="H35" i="19"/>
  <c r="E27" i="19"/>
  <c r="J27" i="19"/>
  <c r="H27" i="19"/>
  <c r="J19" i="19"/>
  <c r="H19" i="19"/>
  <c r="J11" i="19"/>
  <c r="H11" i="19"/>
  <c r="D6" i="27"/>
  <c r="D14" i="27"/>
  <c r="D22" i="27"/>
  <c r="D30" i="27"/>
  <c r="D38" i="27"/>
  <c r="D46" i="27"/>
  <c r="D54" i="27"/>
  <c r="D62" i="27"/>
  <c r="D70" i="27"/>
  <c r="D78" i="27"/>
  <c r="D86" i="27"/>
  <c r="D94" i="27"/>
  <c r="D102" i="27"/>
  <c r="D110" i="27"/>
  <c r="D118" i="27"/>
  <c r="D31" i="27"/>
  <c r="D39" i="27"/>
  <c r="D47" i="27"/>
  <c r="D55" i="27"/>
  <c r="D63" i="27"/>
  <c r="D71" i="27"/>
  <c r="D79" i="27"/>
  <c r="D87" i="27"/>
  <c r="D95" i="27"/>
  <c r="D103" i="27"/>
  <c r="D111" i="27"/>
  <c r="D5" i="27"/>
  <c r="D8" i="27"/>
  <c r="D16" i="27"/>
  <c r="D24" i="27"/>
  <c r="D32" i="27"/>
  <c r="D40" i="27"/>
  <c r="D48" i="27"/>
  <c r="D56" i="27"/>
  <c r="D64" i="27"/>
  <c r="D72" i="27"/>
  <c r="D80" i="27"/>
  <c r="D88" i="27"/>
  <c r="D96" i="27"/>
  <c r="D104" i="27"/>
  <c r="D112" i="27"/>
  <c r="D9" i="27"/>
  <c r="D17" i="27"/>
  <c r="D25" i="27"/>
  <c r="D33" i="27"/>
  <c r="D41" i="27"/>
  <c r="D49" i="27"/>
  <c r="D57" i="27"/>
  <c r="D65" i="27"/>
  <c r="D73" i="27"/>
  <c r="D81" i="27"/>
  <c r="D89" i="27"/>
  <c r="D97" i="27"/>
  <c r="D105" i="27"/>
  <c r="D113" i="27"/>
  <c r="D10" i="27"/>
  <c r="D18" i="27"/>
  <c r="D26" i="27"/>
  <c r="D34" i="27"/>
  <c r="D42" i="27"/>
  <c r="D50" i="27"/>
  <c r="D58" i="27"/>
  <c r="D66" i="27"/>
  <c r="D74" i="27"/>
  <c r="D82" i="27"/>
  <c r="D90" i="27"/>
  <c r="D98" i="27"/>
  <c r="D106" i="27"/>
  <c r="D114" i="27"/>
  <c r="D11" i="27"/>
  <c r="D27" i="27"/>
  <c r="D35" i="27"/>
  <c r="D43" i="27"/>
  <c r="D59" i="27"/>
  <c r="D75" i="27"/>
  <c r="D91" i="27"/>
  <c r="D107" i="27"/>
  <c r="D12" i="27"/>
  <c r="D28" i="27"/>
  <c r="D44" i="27"/>
  <c r="D7" i="27"/>
  <c r="D15" i="27"/>
  <c r="D23" i="27"/>
  <c r="D19" i="27"/>
  <c r="D51" i="27"/>
  <c r="D67" i="27"/>
  <c r="D83" i="27"/>
  <c r="D99" i="27"/>
  <c r="D115" i="27"/>
  <c r="D20" i="27"/>
  <c r="D36" i="27"/>
  <c r="D52" i="27"/>
  <c r="D13" i="27"/>
  <c r="D68" i="27"/>
  <c r="D100" i="27"/>
  <c r="D21" i="27"/>
  <c r="D69" i="27"/>
  <c r="D29" i="27"/>
  <c r="D76" i="27"/>
  <c r="D37" i="27"/>
  <c r="D109" i="27"/>
  <c r="D84" i="27"/>
  <c r="D53" i="27"/>
  <c r="D117" i="27"/>
  <c r="D92" i="27"/>
  <c r="D101" i="27"/>
  <c r="D108" i="27"/>
  <c r="D77" i="27"/>
  <c r="D45" i="27"/>
  <c r="D116" i="27"/>
  <c r="D85" i="27"/>
  <c r="D60" i="27"/>
  <c r="D61" i="27"/>
  <c r="D93" i="27"/>
  <c r="AW133" i="19"/>
  <c r="C69" i="19"/>
  <c r="C40" i="19"/>
  <c r="C24" i="19"/>
  <c r="C80" i="19"/>
  <c r="C64" i="19"/>
  <c r="C104" i="19"/>
  <c r="C109" i="19"/>
  <c r="E77" i="19"/>
  <c r="E13" i="19"/>
  <c r="C85" i="19"/>
  <c r="C21" i="19"/>
  <c r="E102" i="19"/>
  <c r="E38" i="19"/>
  <c r="E101" i="19"/>
  <c r="E37" i="19"/>
  <c r="E94" i="19"/>
  <c r="E62" i="19"/>
  <c r="E93" i="19"/>
  <c r="E61" i="19"/>
  <c r="E29" i="19"/>
  <c r="E110" i="19"/>
  <c r="E78" i="19"/>
  <c r="E46" i="19"/>
  <c r="E14" i="19"/>
  <c r="C45" i="19"/>
  <c r="E30" i="19"/>
  <c r="C53" i="19"/>
  <c r="E86" i="19"/>
  <c r="E54" i="19"/>
  <c r="E22" i="19"/>
  <c r="E70" i="19"/>
  <c r="E117" i="19"/>
  <c r="AX115" i="19"/>
  <c r="AS115" i="19"/>
  <c r="AN115" i="19"/>
  <c r="AG115" i="19"/>
  <c r="AQ115" i="19"/>
  <c r="AV115" i="19"/>
  <c r="AI115" i="19"/>
  <c r="Y115" i="19"/>
  <c r="AD115" i="19"/>
  <c r="AL115" i="19"/>
  <c r="R115" i="19"/>
  <c r="M115" i="19"/>
  <c r="W115" i="19"/>
  <c r="AB115" i="19"/>
  <c r="T115" i="19"/>
  <c r="O115" i="19"/>
  <c r="AX51" i="19"/>
  <c r="AS51" i="19"/>
  <c r="AN51" i="19"/>
  <c r="AL51" i="19"/>
  <c r="AQ51" i="19"/>
  <c r="AI51" i="19"/>
  <c r="AG51" i="19"/>
  <c r="AV51" i="19"/>
  <c r="AB51" i="19"/>
  <c r="AD51" i="19"/>
  <c r="W51" i="19"/>
  <c r="M51" i="19"/>
  <c r="T51" i="19"/>
  <c r="R51" i="19"/>
  <c r="Y51" i="19"/>
  <c r="O51" i="19"/>
  <c r="AQ98" i="19"/>
  <c r="AX98" i="19"/>
  <c r="AL98" i="19"/>
  <c r="AD98" i="19"/>
  <c r="AB98" i="19"/>
  <c r="AS98" i="19"/>
  <c r="Y98" i="19"/>
  <c r="AN98" i="19"/>
  <c r="AG98" i="19"/>
  <c r="W98" i="19"/>
  <c r="AV98" i="19"/>
  <c r="AI98" i="19"/>
  <c r="M98" i="19"/>
  <c r="R98" i="19"/>
  <c r="T98" i="19"/>
  <c r="O98" i="19"/>
  <c r="AS7" i="19"/>
  <c r="AN7" i="19"/>
  <c r="AI7" i="19"/>
  <c r="AB7" i="19"/>
  <c r="Y7" i="19"/>
  <c r="AQ7" i="19"/>
  <c r="AX7" i="19"/>
  <c r="W7" i="19"/>
  <c r="AV7" i="19"/>
  <c r="AD7" i="19"/>
  <c r="R7" i="19"/>
  <c r="E7" i="19"/>
  <c r="AL7" i="19"/>
  <c r="AG7" i="19"/>
  <c r="O7" i="19"/>
  <c r="M7" i="19"/>
  <c r="T7" i="19"/>
  <c r="AS113" i="19"/>
  <c r="AN113" i="19"/>
  <c r="AL113" i="19"/>
  <c r="AV113" i="19"/>
  <c r="AI113" i="19"/>
  <c r="AQ113" i="19"/>
  <c r="AB113" i="19"/>
  <c r="AX113" i="19"/>
  <c r="AD113" i="19"/>
  <c r="AG113" i="19"/>
  <c r="R113" i="19"/>
  <c r="W113" i="19"/>
  <c r="Y113" i="19"/>
  <c r="T113" i="19"/>
  <c r="O113" i="19"/>
  <c r="M113" i="19"/>
  <c r="AX105" i="19"/>
  <c r="AS105" i="19"/>
  <c r="AN105" i="19"/>
  <c r="AG105" i="19"/>
  <c r="Y105" i="19"/>
  <c r="AI105" i="19"/>
  <c r="AQ105" i="19"/>
  <c r="AL105" i="19"/>
  <c r="AB105" i="19"/>
  <c r="AV105" i="19"/>
  <c r="AD105" i="19"/>
  <c r="R105" i="19"/>
  <c r="T105" i="19"/>
  <c r="W105" i="19"/>
  <c r="O105" i="19"/>
  <c r="M105" i="19"/>
  <c r="AX97" i="19"/>
  <c r="AS97" i="19"/>
  <c r="AL97" i="19"/>
  <c r="AD97" i="19"/>
  <c r="AG97" i="19"/>
  <c r="AN97" i="19"/>
  <c r="Y97" i="19"/>
  <c r="W97" i="19"/>
  <c r="AQ97" i="19"/>
  <c r="R97" i="19"/>
  <c r="T97" i="19"/>
  <c r="AI97" i="19"/>
  <c r="O97" i="19"/>
  <c r="M97" i="19"/>
  <c r="AV97" i="19"/>
  <c r="AB97" i="19"/>
  <c r="AQ89" i="19"/>
  <c r="AX89" i="19"/>
  <c r="AV89" i="19"/>
  <c r="AN89" i="19"/>
  <c r="Y89" i="19"/>
  <c r="AB89" i="19"/>
  <c r="T89" i="19"/>
  <c r="AI89" i="19"/>
  <c r="AL89" i="19"/>
  <c r="W89" i="19"/>
  <c r="AS89" i="19"/>
  <c r="AG89" i="19"/>
  <c r="AD89" i="19"/>
  <c r="R89" i="19"/>
  <c r="O89" i="19"/>
  <c r="M89" i="19"/>
  <c r="AV81" i="19"/>
  <c r="AQ81" i="19"/>
  <c r="AX81" i="19"/>
  <c r="AS81" i="19"/>
  <c r="AL81" i="19"/>
  <c r="AI81" i="19"/>
  <c r="T81" i="19"/>
  <c r="AD81" i="19"/>
  <c r="W81" i="19"/>
  <c r="AG81" i="19"/>
  <c r="AN81" i="19"/>
  <c r="R81" i="19"/>
  <c r="AB81" i="19"/>
  <c r="O81" i="19"/>
  <c r="M81" i="19"/>
  <c r="Y81" i="19"/>
  <c r="AV73" i="19"/>
  <c r="AQ73" i="19"/>
  <c r="AX73" i="19"/>
  <c r="AS73" i="19"/>
  <c r="AG73" i="19"/>
  <c r="AI73" i="19"/>
  <c r="AB73" i="19"/>
  <c r="T73" i="19"/>
  <c r="Y73" i="19"/>
  <c r="W73" i="19"/>
  <c r="AN73" i="19"/>
  <c r="R73" i="19"/>
  <c r="AL73" i="19"/>
  <c r="AD73" i="19"/>
  <c r="O73" i="19"/>
  <c r="M73" i="19"/>
  <c r="AV65" i="19"/>
  <c r="AX65" i="19"/>
  <c r="AS65" i="19"/>
  <c r="AL65" i="19"/>
  <c r="AB65" i="19"/>
  <c r="AN65" i="19"/>
  <c r="AD65" i="19"/>
  <c r="AG65" i="19"/>
  <c r="T65" i="19"/>
  <c r="W65" i="19"/>
  <c r="AQ65" i="19"/>
  <c r="AI65" i="19"/>
  <c r="Y65" i="19"/>
  <c r="R65" i="19"/>
  <c r="O65" i="19"/>
  <c r="M65" i="19"/>
  <c r="AS57" i="19"/>
  <c r="AN57" i="19"/>
  <c r="AV57" i="19"/>
  <c r="AL57" i="19"/>
  <c r="AX57" i="19"/>
  <c r="AB57" i="19"/>
  <c r="Y57" i="19"/>
  <c r="T57" i="19"/>
  <c r="AQ57" i="19"/>
  <c r="W57" i="19"/>
  <c r="AI57" i="19"/>
  <c r="R57" i="19"/>
  <c r="AD57" i="19"/>
  <c r="AG57" i="19"/>
  <c r="O57" i="19"/>
  <c r="M57" i="19"/>
  <c r="AS49" i="19"/>
  <c r="AN49" i="19"/>
  <c r="AV49" i="19"/>
  <c r="W49" i="19"/>
  <c r="AQ49" i="19"/>
  <c r="AL49" i="19"/>
  <c r="AI49" i="19"/>
  <c r="AB49" i="19"/>
  <c r="T49" i="19"/>
  <c r="AD49" i="19"/>
  <c r="AX49" i="19"/>
  <c r="Y49" i="19"/>
  <c r="R49" i="19"/>
  <c r="AG49" i="19"/>
  <c r="O49" i="19"/>
  <c r="M49" i="19"/>
  <c r="AX41" i="19"/>
  <c r="AS41" i="19"/>
  <c r="AN41" i="19"/>
  <c r="AV41" i="19"/>
  <c r="W41" i="19"/>
  <c r="AG41" i="19"/>
  <c r="Y41" i="19"/>
  <c r="T41" i="19"/>
  <c r="AL41" i="19"/>
  <c r="AB41" i="19"/>
  <c r="AD41" i="19"/>
  <c r="R41" i="19"/>
  <c r="AQ41" i="19"/>
  <c r="AI41" i="19"/>
  <c r="O41" i="19"/>
  <c r="M41" i="19"/>
  <c r="AX33" i="19"/>
  <c r="AS33" i="19"/>
  <c r="AI33" i="19"/>
  <c r="W33" i="19"/>
  <c r="AV33" i="19"/>
  <c r="AD33" i="19"/>
  <c r="AQ33" i="19"/>
  <c r="AN33" i="19"/>
  <c r="Y33" i="19"/>
  <c r="T33" i="19"/>
  <c r="AB33" i="19"/>
  <c r="AL33" i="19"/>
  <c r="AG33" i="19"/>
  <c r="O33" i="19"/>
  <c r="M33" i="19"/>
  <c r="R33" i="19"/>
  <c r="AQ25" i="19"/>
  <c r="AX25" i="19"/>
  <c r="AL25" i="19"/>
  <c r="W25" i="19"/>
  <c r="AS25" i="19"/>
  <c r="AN25" i="19"/>
  <c r="AB25" i="19"/>
  <c r="AI25" i="19"/>
  <c r="Y25" i="19"/>
  <c r="T25" i="19"/>
  <c r="AG25" i="19"/>
  <c r="R25" i="19"/>
  <c r="AV25" i="19"/>
  <c r="AD25" i="19"/>
  <c r="O25" i="19"/>
  <c r="M25" i="19"/>
  <c r="AV17" i="19"/>
  <c r="AQ17" i="19"/>
  <c r="AX17" i="19"/>
  <c r="AI17" i="19"/>
  <c r="W17" i="19"/>
  <c r="AS17" i="19"/>
  <c r="AL17" i="19"/>
  <c r="AB17" i="19"/>
  <c r="T17" i="19"/>
  <c r="AD17" i="19"/>
  <c r="AN17" i="19"/>
  <c r="AG17" i="19"/>
  <c r="Y17" i="19"/>
  <c r="O17" i="19"/>
  <c r="R17" i="19"/>
  <c r="M17" i="19"/>
  <c r="AV9" i="19"/>
  <c r="AQ9" i="19"/>
  <c r="AL9" i="19"/>
  <c r="W9" i="19"/>
  <c r="AI9" i="19"/>
  <c r="AG9" i="19"/>
  <c r="AN9" i="19"/>
  <c r="AB9" i="19"/>
  <c r="AD9" i="19"/>
  <c r="Y9" i="19"/>
  <c r="T9" i="19"/>
  <c r="AS9" i="19"/>
  <c r="R9" i="19"/>
  <c r="O9" i="19"/>
  <c r="M9" i="19"/>
  <c r="AX9" i="19"/>
  <c r="E116" i="19"/>
  <c r="E108" i="19"/>
  <c r="E100" i="19"/>
  <c r="E92" i="19"/>
  <c r="E84" i="19"/>
  <c r="E76" i="19"/>
  <c r="E68" i="19"/>
  <c r="E60" i="19"/>
  <c r="E52" i="19"/>
  <c r="E44" i="19"/>
  <c r="E36" i="19"/>
  <c r="E28" i="19"/>
  <c r="E20" i="19"/>
  <c r="E12" i="19"/>
  <c r="AX91" i="19"/>
  <c r="AS91" i="19"/>
  <c r="AN91" i="19"/>
  <c r="AV91" i="19"/>
  <c r="AQ91" i="19"/>
  <c r="AG91" i="19"/>
  <c r="AL91" i="19"/>
  <c r="AI91" i="19"/>
  <c r="AB91" i="19"/>
  <c r="M91" i="19"/>
  <c r="Y91" i="19"/>
  <c r="AD91" i="19"/>
  <c r="W91" i="19"/>
  <c r="T91" i="19"/>
  <c r="R91" i="19"/>
  <c r="O91" i="19"/>
  <c r="AX75" i="19"/>
  <c r="AS75" i="19"/>
  <c r="AN75" i="19"/>
  <c r="AV75" i="19"/>
  <c r="AG75" i="19"/>
  <c r="AD75" i="19"/>
  <c r="AB75" i="19"/>
  <c r="AQ75" i="19"/>
  <c r="AI75" i="19"/>
  <c r="M75" i="19"/>
  <c r="AL75" i="19"/>
  <c r="R75" i="19"/>
  <c r="Y75" i="19"/>
  <c r="W75" i="19"/>
  <c r="T75" i="19"/>
  <c r="O75" i="19"/>
  <c r="AX59" i="19"/>
  <c r="AS59" i="19"/>
  <c r="AN59" i="19"/>
  <c r="AL59" i="19"/>
  <c r="AV59" i="19"/>
  <c r="AG59" i="19"/>
  <c r="Y59" i="19"/>
  <c r="AI59" i="19"/>
  <c r="AB59" i="19"/>
  <c r="AQ59" i="19"/>
  <c r="R59" i="19"/>
  <c r="T59" i="19"/>
  <c r="M59" i="19"/>
  <c r="W59" i="19"/>
  <c r="AD59" i="19"/>
  <c r="O59" i="19"/>
  <c r="AX35" i="19"/>
  <c r="AS35" i="19"/>
  <c r="AN35" i="19"/>
  <c r="AL35" i="19"/>
  <c r="AV35" i="19"/>
  <c r="AQ35" i="19"/>
  <c r="AG35" i="19"/>
  <c r="AI35" i="19"/>
  <c r="AD35" i="19"/>
  <c r="Y35" i="19"/>
  <c r="AB35" i="19"/>
  <c r="M35" i="19"/>
  <c r="R35" i="19"/>
  <c r="W35" i="19"/>
  <c r="T35" i="19"/>
  <c r="O35" i="19"/>
  <c r="AX19" i="19"/>
  <c r="AS19" i="19"/>
  <c r="AN19" i="19"/>
  <c r="AV19" i="19"/>
  <c r="AI19" i="19"/>
  <c r="AL19" i="19"/>
  <c r="AQ19" i="19"/>
  <c r="AG19" i="19"/>
  <c r="W19" i="19"/>
  <c r="AB19" i="19"/>
  <c r="M19" i="19"/>
  <c r="AD19" i="19"/>
  <c r="Y19" i="19"/>
  <c r="T19" i="19"/>
  <c r="O19" i="19"/>
  <c r="R19" i="19"/>
  <c r="AX11" i="19"/>
  <c r="AS11" i="19"/>
  <c r="AN11" i="19"/>
  <c r="AL11" i="19"/>
  <c r="AI11" i="19"/>
  <c r="AV11" i="19"/>
  <c r="AD11" i="19"/>
  <c r="AQ11" i="19"/>
  <c r="AG11" i="19"/>
  <c r="W11" i="19"/>
  <c r="Y11" i="19"/>
  <c r="AB11" i="19"/>
  <c r="M11" i="19"/>
  <c r="R11" i="19"/>
  <c r="O11" i="19"/>
  <c r="T11" i="19"/>
  <c r="AX114" i="19"/>
  <c r="AS114" i="19"/>
  <c r="AN114" i="19"/>
  <c r="AV114" i="19"/>
  <c r="AD114" i="19"/>
  <c r="AB114" i="19"/>
  <c r="AI114" i="19"/>
  <c r="AL114" i="19"/>
  <c r="AQ114" i="19"/>
  <c r="AG114" i="19"/>
  <c r="W114" i="19"/>
  <c r="M114" i="19"/>
  <c r="Y114" i="19"/>
  <c r="T114" i="19"/>
  <c r="R114" i="19"/>
  <c r="O114" i="19"/>
  <c r="AV74" i="19"/>
  <c r="AQ74" i="19"/>
  <c r="AD74" i="19"/>
  <c r="AB74" i="19"/>
  <c r="AS74" i="19"/>
  <c r="AG74" i="19"/>
  <c r="AI74" i="19"/>
  <c r="Y74" i="19"/>
  <c r="W74" i="19"/>
  <c r="AL74" i="19"/>
  <c r="AX74" i="19"/>
  <c r="M74" i="19"/>
  <c r="R74" i="19"/>
  <c r="T74" i="19"/>
  <c r="AN74" i="19"/>
  <c r="O74" i="19"/>
  <c r="AX50" i="19"/>
  <c r="AS50" i="19"/>
  <c r="AN50" i="19"/>
  <c r="AD50" i="19"/>
  <c r="AB50" i="19"/>
  <c r="Y50" i="19"/>
  <c r="AV50" i="19"/>
  <c r="AQ50" i="19"/>
  <c r="AL50" i="19"/>
  <c r="W50" i="19"/>
  <c r="AG50" i="19"/>
  <c r="T50" i="19"/>
  <c r="M50" i="19"/>
  <c r="R50" i="19"/>
  <c r="O50" i="19"/>
  <c r="AI50" i="19"/>
  <c r="AQ34" i="19"/>
  <c r="AX34" i="19"/>
  <c r="AN34" i="19"/>
  <c r="AG34" i="19"/>
  <c r="AD34" i="19"/>
  <c r="AB34" i="19"/>
  <c r="AI34" i="19"/>
  <c r="Y34" i="19"/>
  <c r="AS34" i="19"/>
  <c r="R34" i="19"/>
  <c r="M34" i="19"/>
  <c r="AL34" i="19"/>
  <c r="W34" i="19"/>
  <c r="T34" i="19"/>
  <c r="AV34" i="19"/>
  <c r="O34" i="19"/>
  <c r="AQ112" i="19"/>
  <c r="AS112" i="19"/>
  <c r="AN112" i="19"/>
  <c r="AV112" i="19"/>
  <c r="AL112" i="19"/>
  <c r="AI112" i="19"/>
  <c r="AX112" i="19"/>
  <c r="AB112" i="19"/>
  <c r="AD112" i="19"/>
  <c r="AG112" i="19"/>
  <c r="W112" i="19"/>
  <c r="Y112" i="19"/>
  <c r="T112" i="19"/>
  <c r="O112" i="19"/>
  <c r="R112" i="19"/>
  <c r="M112" i="19"/>
  <c r="AQ88" i="19"/>
  <c r="AX88" i="19"/>
  <c r="AL88" i="19"/>
  <c r="AN88" i="19"/>
  <c r="AS88" i="19"/>
  <c r="AI88" i="19"/>
  <c r="AV88" i="19"/>
  <c r="AD88" i="19"/>
  <c r="W88" i="19"/>
  <c r="AG88" i="19"/>
  <c r="Y88" i="19"/>
  <c r="AB88" i="19"/>
  <c r="T88" i="19"/>
  <c r="O88" i="19"/>
  <c r="R88" i="19"/>
  <c r="M88" i="19"/>
  <c r="AQ72" i="19"/>
  <c r="AV72" i="19"/>
  <c r="AX72" i="19"/>
  <c r="AL72" i="19"/>
  <c r="AN72" i="19"/>
  <c r="AS72" i="19"/>
  <c r="AI72" i="19"/>
  <c r="Y72" i="19"/>
  <c r="W72" i="19"/>
  <c r="AG72" i="19"/>
  <c r="AD72" i="19"/>
  <c r="AB72" i="19"/>
  <c r="T72" i="19"/>
  <c r="O72" i="19"/>
  <c r="M72" i="19"/>
  <c r="R72" i="19"/>
  <c r="AQ48" i="19"/>
  <c r="AS48" i="19"/>
  <c r="AN48" i="19"/>
  <c r="AV48" i="19"/>
  <c r="AX48" i="19"/>
  <c r="AI48" i="19"/>
  <c r="AB48" i="19"/>
  <c r="AD48" i="19"/>
  <c r="Y48" i="19"/>
  <c r="W48" i="19"/>
  <c r="AG48" i="19"/>
  <c r="R48" i="19"/>
  <c r="O48" i="19"/>
  <c r="T48" i="19"/>
  <c r="AL48" i="19"/>
  <c r="M48" i="19"/>
  <c r="AQ16" i="19"/>
  <c r="AX16" i="19"/>
  <c r="AL16" i="19"/>
  <c r="AB16" i="19"/>
  <c r="AV16" i="19"/>
  <c r="Y16" i="19"/>
  <c r="AI16" i="19"/>
  <c r="AD16" i="19"/>
  <c r="AG16" i="19"/>
  <c r="O16" i="19"/>
  <c r="AN16" i="19"/>
  <c r="W16" i="19"/>
  <c r="T16" i="19"/>
  <c r="AS16" i="19"/>
  <c r="R16" i="19"/>
  <c r="M16" i="19"/>
  <c r="AV111" i="19"/>
  <c r="AL111" i="19"/>
  <c r="AQ111" i="19"/>
  <c r="AB111" i="19"/>
  <c r="AX111" i="19"/>
  <c r="AG111" i="19"/>
  <c r="W111" i="19"/>
  <c r="AN111" i="19"/>
  <c r="Y111" i="19"/>
  <c r="T111" i="19"/>
  <c r="AS111" i="19"/>
  <c r="AI111" i="19"/>
  <c r="AD111" i="19"/>
  <c r="O111" i="19"/>
  <c r="R111" i="19"/>
  <c r="M111" i="19"/>
  <c r="AV103" i="19"/>
  <c r="AS103" i="19"/>
  <c r="AN103" i="19"/>
  <c r="AL103" i="19"/>
  <c r="AD103" i="19"/>
  <c r="AX103" i="19"/>
  <c r="AI103" i="19"/>
  <c r="AB103" i="19"/>
  <c r="W103" i="19"/>
  <c r="AG103" i="19"/>
  <c r="T103" i="19"/>
  <c r="R103" i="19"/>
  <c r="O103" i="19"/>
  <c r="AQ103" i="19"/>
  <c r="Y103" i="19"/>
  <c r="M103" i="19"/>
  <c r="AV95" i="19"/>
  <c r="AS95" i="19"/>
  <c r="AN95" i="19"/>
  <c r="AL95" i="19"/>
  <c r="AQ95" i="19"/>
  <c r="AD95" i="19"/>
  <c r="AG95" i="19"/>
  <c r="AX95" i="19"/>
  <c r="AB95" i="19"/>
  <c r="W95" i="19"/>
  <c r="Y95" i="19"/>
  <c r="AI95" i="19"/>
  <c r="R95" i="19"/>
  <c r="T95" i="19"/>
  <c r="O95" i="19"/>
  <c r="M95" i="19"/>
  <c r="AV87" i="19"/>
  <c r="AX87" i="19"/>
  <c r="AL87" i="19"/>
  <c r="AS87" i="19"/>
  <c r="AN87" i="19"/>
  <c r="AD87" i="19"/>
  <c r="AQ87" i="19"/>
  <c r="Y87" i="19"/>
  <c r="AG87" i="19"/>
  <c r="AI87" i="19"/>
  <c r="W87" i="19"/>
  <c r="T87" i="19"/>
  <c r="R87" i="19"/>
  <c r="O87" i="19"/>
  <c r="AB87" i="19"/>
  <c r="M87" i="19"/>
  <c r="AV79" i="19"/>
  <c r="AX79" i="19"/>
  <c r="AQ79" i="19"/>
  <c r="AL79" i="19"/>
  <c r="AD79" i="19"/>
  <c r="AN79" i="19"/>
  <c r="AS79" i="19"/>
  <c r="W79" i="19"/>
  <c r="AG79" i="19"/>
  <c r="AB79" i="19"/>
  <c r="AI79" i="19"/>
  <c r="Y79" i="19"/>
  <c r="R79" i="19"/>
  <c r="T79" i="19"/>
  <c r="O79" i="19"/>
  <c r="M79" i="19"/>
  <c r="AV71" i="19"/>
  <c r="AX71" i="19"/>
  <c r="AQ71" i="19"/>
  <c r="AL71" i="19"/>
  <c r="AD71" i="19"/>
  <c r="AI71" i="19"/>
  <c r="Y71" i="19"/>
  <c r="W71" i="19"/>
  <c r="AN71" i="19"/>
  <c r="R71" i="19"/>
  <c r="AB71" i="19"/>
  <c r="T71" i="19"/>
  <c r="O71" i="19"/>
  <c r="AS71" i="19"/>
  <c r="M71" i="19"/>
  <c r="AG71" i="19"/>
  <c r="AV63" i="19"/>
  <c r="AX63" i="19"/>
  <c r="AQ63" i="19"/>
  <c r="AL63" i="19"/>
  <c r="AD63" i="19"/>
  <c r="AN63" i="19"/>
  <c r="AG63" i="19"/>
  <c r="W63" i="19"/>
  <c r="AS63" i="19"/>
  <c r="AB63" i="19"/>
  <c r="Y63" i="19"/>
  <c r="R63" i="19"/>
  <c r="AI63" i="19"/>
  <c r="O63" i="19"/>
  <c r="T63" i="19"/>
  <c r="M63" i="19"/>
  <c r="AV55" i="19"/>
  <c r="AD55" i="19"/>
  <c r="AX55" i="19"/>
  <c r="AS55" i="19"/>
  <c r="AI55" i="19"/>
  <c r="AQ55" i="19"/>
  <c r="AL55" i="19"/>
  <c r="AG55" i="19"/>
  <c r="W55" i="19"/>
  <c r="R55" i="19"/>
  <c r="O55" i="19"/>
  <c r="AN55" i="19"/>
  <c r="Y55" i="19"/>
  <c r="AB55" i="19"/>
  <c r="T55" i="19"/>
  <c r="M55" i="19"/>
  <c r="AV47" i="19"/>
  <c r="AS47" i="19"/>
  <c r="AX47" i="19"/>
  <c r="AD47" i="19"/>
  <c r="AN47" i="19"/>
  <c r="AI47" i="19"/>
  <c r="AB47" i="19"/>
  <c r="AQ47" i="19"/>
  <c r="Y47" i="19"/>
  <c r="W47" i="19"/>
  <c r="AG47" i="19"/>
  <c r="R47" i="19"/>
  <c r="AL47" i="19"/>
  <c r="O47" i="19"/>
  <c r="T47" i="19"/>
  <c r="M47" i="19"/>
  <c r="AV39" i="19"/>
  <c r="AS39" i="19"/>
  <c r="AN39" i="19"/>
  <c r="AD39" i="19"/>
  <c r="AX39" i="19"/>
  <c r="AB39" i="19"/>
  <c r="AL39" i="19"/>
  <c r="AI39" i="19"/>
  <c r="W39" i="19"/>
  <c r="R39" i="19"/>
  <c r="Y39" i="19"/>
  <c r="AG39" i="19"/>
  <c r="O39" i="19"/>
  <c r="AQ39" i="19"/>
  <c r="M39" i="19"/>
  <c r="T39" i="19"/>
  <c r="AV31" i="19"/>
  <c r="AL31" i="19"/>
  <c r="AS31" i="19"/>
  <c r="AN31" i="19"/>
  <c r="AD31" i="19"/>
  <c r="AQ31" i="19"/>
  <c r="AG31" i="19"/>
  <c r="AB31" i="19"/>
  <c r="AX31" i="19"/>
  <c r="AI31" i="19"/>
  <c r="W31" i="19"/>
  <c r="R31" i="19"/>
  <c r="T31" i="19"/>
  <c r="O31" i="19"/>
  <c r="M31" i="19"/>
  <c r="Y31" i="19"/>
  <c r="AV23" i="19"/>
  <c r="AX23" i="19"/>
  <c r="AS23" i="19"/>
  <c r="AN23" i="19"/>
  <c r="AD23" i="19"/>
  <c r="Y23" i="19"/>
  <c r="AI23" i="19"/>
  <c r="R23" i="19"/>
  <c r="M23" i="19"/>
  <c r="T23" i="19"/>
  <c r="O23" i="19"/>
  <c r="AQ23" i="19"/>
  <c r="W23" i="19"/>
  <c r="AB23" i="19"/>
  <c r="AG23" i="19"/>
  <c r="AL23" i="19"/>
  <c r="AV15" i="19"/>
  <c r="AX15" i="19"/>
  <c r="AQ15" i="19"/>
  <c r="AS15" i="19"/>
  <c r="AN15" i="19"/>
  <c r="AD15" i="19"/>
  <c r="AB15" i="19"/>
  <c r="AL15" i="19"/>
  <c r="AI15" i="19"/>
  <c r="R15" i="19"/>
  <c r="Y15" i="19"/>
  <c r="O15" i="19"/>
  <c r="W15" i="19"/>
  <c r="T15" i="19"/>
  <c r="M15" i="19"/>
  <c r="AG15" i="19"/>
  <c r="E114" i="19"/>
  <c r="E106" i="19"/>
  <c r="E98" i="19"/>
  <c r="E74" i="19"/>
  <c r="E66" i="19"/>
  <c r="E50" i="19"/>
  <c r="E34" i="19"/>
  <c r="AX99" i="19"/>
  <c r="AS99" i="19"/>
  <c r="AN99" i="19"/>
  <c r="AV99" i="19"/>
  <c r="AQ99" i="19"/>
  <c r="AG99" i="19"/>
  <c r="AL99" i="19"/>
  <c r="AD99" i="19"/>
  <c r="Y99" i="19"/>
  <c r="AB99" i="19"/>
  <c r="W99" i="19"/>
  <c r="M99" i="19"/>
  <c r="R99" i="19"/>
  <c r="T99" i="19"/>
  <c r="O99" i="19"/>
  <c r="AI99" i="19"/>
  <c r="AV90" i="19"/>
  <c r="AQ90" i="19"/>
  <c r="AX90" i="19"/>
  <c r="AD90" i="19"/>
  <c r="AB90" i="19"/>
  <c r="AS90" i="19"/>
  <c r="AI90" i="19"/>
  <c r="AL90" i="19"/>
  <c r="W90" i="19"/>
  <c r="M90" i="19"/>
  <c r="AN90" i="19"/>
  <c r="Y90" i="19"/>
  <c r="AG90" i="19"/>
  <c r="T90" i="19"/>
  <c r="R90" i="19"/>
  <c r="O90" i="19"/>
  <c r="AS58" i="19"/>
  <c r="AN58" i="19"/>
  <c r="AQ58" i="19"/>
  <c r="AD58" i="19"/>
  <c r="AB58" i="19"/>
  <c r="AI58" i="19"/>
  <c r="AX58" i="19"/>
  <c r="AV58" i="19"/>
  <c r="AL58" i="19"/>
  <c r="AG58" i="19"/>
  <c r="Y58" i="19"/>
  <c r="W58" i="19"/>
  <c r="M58" i="19"/>
  <c r="T58" i="19"/>
  <c r="O58" i="19"/>
  <c r="R58" i="19"/>
  <c r="AX42" i="19"/>
  <c r="AI42" i="19"/>
  <c r="AV42" i="19"/>
  <c r="AQ42" i="19"/>
  <c r="AD42" i="19"/>
  <c r="AB42" i="19"/>
  <c r="AG42" i="19"/>
  <c r="M42" i="19"/>
  <c r="AL42" i="19"/>
  <c r="T42" i="19"/>
  <c r="Y42" i="19"/>
  <c r="AN42" i="19"/>
  <c r="W42" i="19"/>
  <c r="AS42" i="19"/>
  <c r="R42" i="19"/>
  <c r="O42" i="19"/>
  <c r="AV26" i="19"/>
  <c r="AQ26" i="19"/>
  <c r="AX26" i="19"/>
  <c r="AG26" i="19"/>
  <c r="AD26" i="19"/>
  <c r="AL26" i="19"/>
  <c r="AN26" i="19"/>
  <c r="AS26" i="19"/>
  <c r="Y26" i="19"/>
  <c r="AI26" i="19"/>
  <c r="M26" i="19"/>
  <c r="W26" i="19"/>
  <c r="O26" i="19"/>
  <c r="R26" i="19"/>
  <c r="T26" i="19"/>
  <c r="AB26" i="19"/>
  <c r="AV18" i="19"/>
  <c r="AQ18" i="19"/>
  <c r="AG18" i="19"/>
  <c r="AS18" i="19"/>
  <c r="AN18" i="19"/>
  <c r="AD18" i="19"/>
  <c r="AX18" i="19"/>
  <c r="AB18" i="19"/>
  <c r="T18" i="19"/>
  <c r="AI18" i="19"/>
  <c r="AL18" i="19"/>
  <c r="M18" i="19"/>
  <c r="Y18" i="19"/>
  <c r="W18" i="19"/>
  <c r="O18" i="19"/>
  <c r="R18" i="19"/>
  <c r="AS10" i="19"/>
  <c r="AV10" i="19"/>
  <c r="AL10" i="19"/>
  <c r="AX10" i="19"/>
  <c r="AQ10" i="19"/>
  <c r="AG10" i="19"/>
  <c r="AD10" i="19"/>
  <c r="AI10" i="19"/>
  <c r="W10" i="19"/>
  <c r="Y10" i="19"/>
  <c r="T10" i="19"/>
  <c r="AN10" i="19"/>
  <c r="AB10" i="19"/>
  <c r="M10" i="19"/>
  <c r="R10" i="19"/>
  <c r="O10" i="19"/>
  <c r="AQ96" i="19"/>
  <c r="AX96" i="19"/>
  <c r="AS96" i="19"/>
  <c r="AN96" i="19"/>
  <c r="AL96" i="19"/>
  <c r="AV96" i="19"/>
  <c r="AI96" i="19"/>
  <c r="AD96" i="19"/>
  <c r="Y96" i="19"/>
  <c r="AG96" i="19"/>
  <c r="W96" i="19"/>
  <c r="AB96" i="19"/>
  <c r="R96" i="19"/>
  <c r="T96" i="19"/>
  <c r="O96" i="19"/>
  <c r="M96" i="19"/>
  <c r="AQ56" i="19"/>
  <c r="AS56" i="19"/>
  <c r="AV56" i="19"/>
  <c r="AN56" i="19"/>
  <c r="AX56" i="19"/>
  <c r="AB56" i="19"/>
  <c r="AD56" i="19"/>
  <c r="W56" i="19"/>
  <c r="AI56" i="19"/>
  <c r="AL56" i="19"/>
  <c r="O56" i="19"/>
  <c r="T56" i="19"/>
  <c r="AG56" i="19"/>
  <c r="R56" i="19"/>
  <c r="Y56" i="19"/>
  <c r="M56" i="19"/>
  <c r="AQ32" i="19"/>
  <c r="AX32" i="19"/>
  <c r="AS32" i="19"/>
  <c r="AN32" i="19"/>
  <c r="AL32" i="19"/>
  <c r="AD32" i="19"/>
  <c r="Y32" i="19"/>
  <c r="AG32" i="19"/>
  <c r="AB32" i="19"/>
  <c r="AI32" i="19"/>
  <c r="AV32" i="19"/>
  <c r="W32" i="19"/>
  <c r="R32" i="19"/>
  <c r="T32" i="19"/>
  <c r="O32" i="19"/>
  <c r="M32" i="19"/>
  <c r="AQ8" i="19"/>
  <c r="AV8" i="19"/>
  <c r="AX8" i="19"/>
  <c r="AB8" i="19"/>
  <c r="AL8" i="19"/>
  <c r="AI8" i="19"/>
  <c r="AG8" i="19"/>
  <c r="AN8" i="19"/>
  <c r="AS8" i="19"/>
  <c r="O8" i="19"/>
  <c r="AD8" i="19"/>
  <c r="T8" i="19"/>
  <c r="W8" i="19"/>
  <c r="R8" i="19"/>
  <c r="Y8" i="19"/>
  <c r="M8" i="19"/>
  <c r="E19" i="19"/>
  <c r="AV110" i="19"/>
  <c r="AS110" i="19"/>
  <c r="AX110" i="19"/>
  <c r="AG110" i="19"/>
  <c r="AQ110" i="19"/>
  <c r="AL110" i="19"/>
  <c r="AI110" i="19"/>
  <c r="Y110" i="19"/>
  <c r="W110" i="19"/>
  <c r="O110" i="19"/>
  <c r="M110" i="19"/>
  <c r="AD110" i="19"/>
  <c r="AN110" i="19"/>
  <c r="AB110" i="19"/>
  <c r="R110" i="19"/>
  <c r="T110" i="19"/>
  <c r="AV102" i="19"/>
  <c r="AX102" i="19"/>
  <c r="AQ102" i="19"/>
  <c r="AG102" i="19"/>
  <c r="AN102" i="19"/>
  <c r="AI102" i="19"/>
  <c r="AB102" i="19"/>
  <c r="AS102" i="19"/>
  <c r="AD102" i="19"/>
  <c r="O102" i="19"/>
  <c r="M102" i="19"/>
  <c r="W102" i="19"/>
  <c r="AL102" i="19"/>
  <c r="Y102" i="19"/>
  <c r="R102" i="19"/>
  <c r="T102" i="19"/>
  <c r="AS94" i="19"/>
  <c r="AN94" i="19"/>
  <c r="AG94" i="19"/>
  <c r="AX94" i="19"/>
  <c r="AL94" i="19"/>
  <c r="AB94" i="19"/>
  <c r="AI94" i="19"/>
  <c r="AV94" i="19"/>
  <c r="AD94" i="19"/>
  <c r="Y94" i="19"/>
  <c r="O94" i="19"/>
  <c r="AQ94" i="19"/>
  <c r="M94" i="19"/>
  <c r="R94" i="19"/>
  <c r="W94" i="19"/>
  <c r="T94" i="19"/>
  <c r="AS86" i="19"/>
  <c r="AN86" i="19"/>
  <c r="AL86" i="19"/>
  <c r="AQ86" i="19"/>
  <c r="AG86" i="19"/>
  <c r="AV86" i="19"/>
  <c r="AD86" i="19"/>
  <c r="AB86" i="19"/>
  <c r="Y86" i="19"/>
  <c r="T86" i="19"/>
  <c r="O86" i="19"/>
  <c r="M86" i="19"/>
  <c r="R86" i="19"/>
  <c r="AX86" i="19"/>
  <c r="W86" i="19"/>
  <c r="AI86" i="19"/>
  <c r="AX78" i="19"/>
  <c r="AS78" i="19"/>
  <c r="AN78" i="19"/>
  <c r="AV78" i="19"/>
  <c r="AG78" i="19"/>
  <c r="Y78" i="19"/>
  <c r="AL78" i="19"/>
  <c r="AQ78" i="19"/>
  <c r="AB78" i="19"/>
  <c r="O78" i="19"/>
  <c r="T78" i="19"/>
  <c r="AD78" i="19"/>
  <c r="AI78" i="19"/>
  <c r="R78" i="19"/>
  <c r="M78" i="19"/>
  <c r="W78" i="19"/>
  <c r="AX70" i="19"/>
  <c r="AQ70" i="19"/>
  <c r="AG70" i="19"/>
  <c r="AI70" i="19"/>
  <c r="AN70" i="19"/>
  <c r="AL70" i="19"/>
  <c r="Y70" i="19"/>
  <c r="AV70" i="19"/>
  <c r="AS70" i="19"/>
  <c r="AB70" i="19"/>
  <c r="O70" i="19"/>
  <c r="M70" i="19"/>
  <c r="T70" i="19"/>
  <c r="W70" i="19"/>
  <c r="R70" i="19"/>
  <c r="AD70" i="19"/>
  <c r="AV62" i="19"/>
  <c r="AX62" i="19"/>
  <c r="AQ62" i="19"/>
  <c r="AL62" i="19"/>
  <c r="AG62" i="19"/>
  <c r="AS62" i="19"/>
  <c r="AI62" i="19"/>
  <c r="Y62" i="19"/>
  <c r="AN62" i="19"/>
  <c r="AD62" i="19"/>
  <c r="AB62" i="19"/>
  <c r="O62" i="19"/>
  <c r="R62" i="19"/>
  <c r="M62" i="19"/>
  <c r="T62" i="19"/>
  <c r="W62" i="19"/>
  <c r="AV54" i="19"/>
  <c r="AX54" i="19"/>
  <c r="AQ54" i="19"/>
  <c r="AL54" i="19"/>
  <c r="AG54" i="19"/>
  <c r="AD54" i="19"/>
  <c r="AS54" i="19"/>
  <c r="AI54" i="19"/>
  <c r="O54" i="19"/>
  <c r="W54" i="19"/>
  <c r="AB54" i="19"/>
  <c r="R54" i="19"/>
  <c r="T54" i="19"/>
  <c r="M54" i="19"/>
  <c r="AN54" i="19"/>
  <c r="Y54" i="19"/>
  <c r="AV46" i="19"/>
  <c r="AL46" i="19"/>
  <c r="AI46" i="19"/>
  <c r="AG46" i="19"/>
  <c r="AS46" i="19"/>
  <c r="AN46" i="19"/>
  <c r="AQ46" i="19"/>
  <c r="AD46" i="19"/>
  <c r="Y46" i="19"/>
  <c r="W46" i="19"/>
  <c r="AB46" i="19"/>
  <c r="AX46" i="19"/>
  <c r="O46" i="19"/>
  <c r="M46" i="19"/>
  <c r="T46" i="19"/>
  <c r="R46" i="19"/>
  <c r="AS38" i="19"/>
  <c r="AV38" i="19"/>
  <c r="AQ38" i="19"/>
  <c r="AG38" i="19"/>
  <c r="AB38" i="19"/>
  <c r="AL38" i="19"/>
  <c r="AI38" i="19"/>
  <c r="AX38" i="19"/>
  <c r="W38" i="19"/>
  <c r="AN38" i="19"/>
  <c r="Y38" i="19"/>
  <c r="AD38" i="19"/>
  <c r="O38" i="19"/>
  <c r="M38" i="19"/>
  <c r="T38" i="19"/>
  <c r="R38" i="19"/>
  <c r="AS30" i="19"/>
  <c r="AN30" i="19"/>
  <c r="AL30" i="19"/>
  <c r="AX30" i="19"/>
  <c r="AV30" i="19"/>
  <c r="AG30" i="19"/>
  <c r="AQ30" i="19"/>
  <c r="AB30" i="19"/>
  <c r="AD30" i="19"/>
  <c r="W30" i="19"/>
  <c r="O30" i="19"/>
  <c r="Y30" i="19"/>
  <c r="M30" i="19"/>
  <c r="AI30" i="19"/>
  <c r="R30" i="19"/>
  <c r="T30" i="19"/>
  <c r="AL22" i="19"/>
  <c r="AS22" i="19"/>
  <c r="AN22" i="19"/>
  <c r="AV22" i="19"/>
  <c r="AQ22" i="19"/>
  <c r="AI22" i="19"/>
  <c r="AD22" i="19"/>
  <c r="AX22" i="19"/>
  <c r="AG22" i="19"/>
  <c r="Y22" i="19"/>
  <c r="W22" i="19"/>
  <c r="R22" i="19"/>
  <c r="T22" i="19"/>
  <c r="O22" i="19"/>
  <c r="AB22" i="19"/>
  <c r="M22" i="19"/>
  <c r="AX14" i="19"/>
  <c r="AS14" i="19"/>
  <c r="AN14" i="19"/>
  <c r="AI14" i="19"/>
  <c r="AV14" i="19"/>
  <c r="Y14" i="19"/>
  <c r="AQ14" i="19"/>
  <c r="AD14" i="19"/>
  <c r="AL14" i="19"/>
  <c r="AG14" i="19"/>
  <c r="W14" i="19"/>
  <c r="O14" i="19"/>
  <c r="M14" i="19"/>
  <c r="T14" i="19"/>
  <c r="AB14" i="19"/>
  <c r="R14" i="19"/>
  <c r="C99" i="19"/>
  <c r="C91" i="19"/>
  <c r="C75" i="19"/>
  <c r="C59" i="19"/>
  <c r="C51" i="19"/>
  <c r="C35" i="19"/>
  <c r="C27" i="19"/>
  <c r="C19" i="19"/>
  <c r="C11" i="19"/>
  <c r="E113" i="19"/>
  <c r="E105" i="19"/>
  <c r="E97" i="19"/>
  <c r="E89" i="19"/>
  <c r="E81" i="19"/>
  <c r="E73" i="19"/>
  <c r="E65" i="19"/>
  <c r="E57" i="19"/>
  <c r="E49" i="19"/>
  <c r="E41" i="19"/>
  <c r="E33" i="19"/>
  <c r="E25" i="19"/>
  <c r="E17" i="19"/>
  <c r="E9" i="19"/>
  <c r="AV82" i="19"/>
  <c r="AQ82" i="19"/>
  <c r="AD82" i="19"/>
  <c r="AB82" i="19"/>
  <c r="AN82" i="19"/>
  <c r="AL82" i="19"/>
  <c r="AI82" i="19"/>
  <c r="Y82" i="19"/>
  <c r="W82" i="19"/>
  <c r="AS82" i="19"/>
  <c r="M82" i="19"/>
  <c r="AX82" i="19"/>
  <c r="AG82" i="19"/>
  <c r="T82" i="19"/>
  <c r="R82" i="19"/>
  <c r="O82" i="19"/>
  <c r="AV117" i="19"/>
  <c r="AX117" i="19"/>
  <c r="AQ117" i="19"/>
  <c r="AN117" i="19"/>
  <c r="AI117" i="19"/>
  <c r="AS117" i="19"/>
  <c r="AG117" i="19"/>
  <c r="AD117" i="19"/>
  <c r="Y117" i="19"/>
  <c r="R117" i="19"/>
  <c r="AL117" i="19"/>
  <c r="O117" i="19"/>
  <c r="M117" i="19"/>
  <c r="W117" i="19"/>
  <c r="AB117" i="19"/>
  <c r="T117" i="19"/>
  <c r="AV109" i="19"/>
  <c r="AX109" i="19"/>
  <c r="AQ109" i="19"/>
  <c r="AI109" i="19"/>
  <c r="AL109" i="19"/>
  <c r="AN109" i="19"/>
  <c r="AD109" i="19"/>
  <c r="R109" i="19"/>
  <c r="Y109" i="19"/>
  <c r="AS109" i="19"/>
  <c r="AB109" i="19"/>
  <c r="O109" i="19"/>
  <c r="AG109" i="19"/>
  <c r="T109" i="19"/>
  <c r="M109" i="19"/>
  <c r="W109" i="19"/>
  <c r="AV101" i="19"/>
  <c r="AN101" i="19"/>
  <c r="AI101" i="19"/>
  <c r="AS101" i="19"/>
  <c r="AL101" i="19"/>
  <c r="AX101" i="19"/>
  <c r="R101" i="19"/>
  <c r="AD101" i="19"/>
  <c r="O101" i="19"/>
  <c r="T101" i="19"/>
  <c r="AB101" i="19"/>
  <c r="W101" i="19"/>
  <c r="AQ101" i="19"/>
  <c r="M101" i="19"/>
  <c r="AG101" i="19"/>
  <c r="Y101" i="19"/>
  <c r="AV93" i="19"/>
  <c r="AI93" i="19"/>
  <c r="AX93" i="19"/>
  <c r="AB93" i="19"/>
  <c r="AQ93" i="19"/>
  <c r="AN93" i="19"/>
  <c r="AS93" i="19"/>
  <c r="AG93" i="19"/>
  <c r="R93" i="19"/>
  <c r="AL93" i="19"/>
  <c r="O93" i="19"/>
  <c r="AD93" i="19"/>
  <c r="Y93" i="19"/>
  <c r="M93" i="19"/>
  <c r="W93" i="19"/>
  <c r="T93" i="19"/>
  <c r="AS85" i="19"/>
  <c r="AN85" i="19"/>
  <c r="AI85" i="19"/>
  <c r="AX85" i="19"/>
  <c r="AV85" i="19"/>
  <c r="AD85" i="19"/>
  <c r="AG85" i="19"/>
  <c r="AB85" i="19"/>
  <c r="AL85" i="19"/>
  <c r="R85" i="19"/>
  <c r="Y85" i="19"/>
  <c r="AQ85" i="19"/>
  <c r="O85" i="19"/>
  <c r="W85" i="19"/>
  <c r="M85" i="19"/>
  <c r="T85" i="19"/>
  <c r="AS77" i="19"/>
  <c r="AN77" i="19"/>
  <c r="AV77" i="19"/>
  <c r="AI77" i="19"/>
  <c r="AD77" i="19"/>
  <c r="AB77" i="19"/>
  <c r="AQ77" i="19"/>
  <c r="AG77" i="19"/>
  <c r="R77" i="19"/>
  <c r="AX77" i="19"/>
  <c r="T77" i="19"/>
  <c r="O77" i="19"/>
  <c r="W77" i="19"/>
  <c r="AL77" i="19"/>
  <c r="M77" i="19"/>
  <c r="Y77" i="19"/>
  <c r="AX69" i="19"/>
  <c r="AS69" i="19"/>
  <c r="AN69" i="19"/>
  <c r="AI69" i="19"/>
  <c r="AL69" i="19"/>
  <c r="AV69" i="19"/>
  <c r="Y69" i="19"/>
  <c r="AQ69" i="19"/>
  <c r="R69" i="19"/>
  <c r="AD69" i="19"/>
  <c r="AG69" i="19"/>
  <c r="O69" i="19"/>
  <c r="T69" i="19"/>
  <c r="W69" i="19"/>
  <c r="M69" i="19"/>
  <c r="AB69" i="19"/>
  <c r="AX61" i="19"/>
  <c r="AQ61" i="19"/>
  <c r="AI61" i="19"/>
  <c r="AS61" i="19"/>
  <c r="AV61" i="19"/>
  <c r="AN61" i="19"/>
  <c r="AD61" i="19"/>
  <c r="AB61" i="19"/>
  <c r="R61" i="19"/>
  <c r="AL61" i="19"/>
  <c r="AG61" i="19"/>
  <c r="Y61" i="19"/>
  <c r="O61" i="19"/>
  <c r="W61" i="19"/>
  <c r="T61" i="19"/>
  <c r="M61" i="19"/>
  <c r="AV53" i="19"/>
  <c r="AX53" i="19"/>
  <c r="AQ53" i="19"/>
  <c r="AL53" i="19"/>
  <c r="AD53" i="19"/>
  <c r="AS53" i="19"/>
  <c r="AG53" i="19"/>
  <c r="Y53" i="19"/>
  <c r="AI53" i="19"/>
  <c r="R53" i="19"/>
  <c r="AN53" i="19"/>
  <c r="O53" i="19"/>
  <c r="W53" i="19"/>
  <c r="AB53" i="19"/>
  <c r="T53" i="19"/>
  <c r="M53" i="19"/>
  <c r="AV45" i="19"/>
  <c r="AX45" i="19"/>
  <c r="AQ45" i="19"/>
  <c r="AL45" i="19"/>
  <c r="AN45" i="19"/>
  <c r="AD45" i="19"/>
  <c r="AS45" i="19"/>
  <c r="AB45" i="19"/>
  <c r="AG45" i="19"/>
  <c r="R45" i="19"/>
  <c r="O45" i="19"/>
  <c r="AI45" i="19"/>
  <c r="Y45" i="19"/>
  <c r="M45" i="19"/>
  <c r="T45" i="19"/>
  <c r="W45" i="19"/>
  <c r="AV37" i="19"/>
  <c r="AX37" i="19"/>
  <c r="AS37" i="19"/>
  <c r="AI37" i="19"/>
  <c r="AL37" i="19"/>
  <c r="W37" i="19"/>
  <c r="R37" i="19"/>
  <c r="AN37" i="19"/>
  <c r="Y37" i="19"/>
  <c r="AQ37" i="19"/>
  <c r="O37" i="19"/>
  <c r="AG37" i="19"/>
  <c r="M37" i="19"/>
  <c r="T37" i="19"/>
  <c r="AB37" i="19"/>
  <c r="AD37" i="19"/>
  <c r="AS29" i="19"/>
  <c r="AV29" i="19"/>
  <c r="AL29" i="19"/>
  <c r="AX29" i="19"/>
  <c r="AQ29" i="19"/>
  <c r="AG29" i="19"/>
  <c r="AB29" i="19"/>
  <c r="AN29" i="19"/>
  <c r="AD29" i="19"/>
  <c r="W29" i="19"/>
  <c r="R29" i="19"/>
  <c r="O29" i="19"/>
  <c r="AI29" i="19"/>
  <c r="M29" i="19"/>
  <c r="T29" i="19"/>
  <c r="Y29" i="19"/>
  <c r="AS21" i="19"/>
  <c r="AN21" i="19"/>
  <c r="AL21" i="19"/>
  <c r="AG21" i="19"/>
  <c r="AD21" i="19"/>
  <c r="AX21" i="19"/>
  <c r="AV21" i="19"/>
  <c r="Y21" i="19"/>
  <c r="R21" i="19"/>
  <c r="W21" i="19"/>
  <c r="AQ21" i="19"/>
  <c r="AB21" i="19"/>
  <c r="AI21" i="19"/>
  <c r="M21" i="19"/>
  <c r="O21" i="19"/>
  <c r="T21" i="19"/>
  <c r="AL13" i="19"/>
  <c r="AS13" i="19"/>
  <c r="AN13" i="19"/>
  <c r="AQ13" i="19"/>
  <c r="AG13" i="19"/>
  <c r="AX13" i="19"/>
  <c r="AV13" i="19"/>
  <c r="AD13" i="19"/>
  <c r="AI13" i="19"/>
  <c r="R13" i="19"/>
  <c r="Y13" i="19"/>
  <c r="W13" i="19"/>
  <c r="T13" i="19"/>
  <c r="AB13" i="19"/>
  <c r="M13" i="19"/>
  <c r="O13" i="19"/>
  <c r="C114" i="19"/>
  <c r="C98" i="19"/>
  <c r="C90" i="19"/>
  <c r="C82" i="19"/>
  <c r="C74" i="19"/>
  <c r="C58" i="19"/>
  <c r="C50" i="19"/>
  <c r="C42" i="19"/>
  <c r="C34" i="19"/>
  <c r="C26" i="19"/>
  <c r="C18" i="19"/>
  <c r="C10" i="19"/>
  <c r="E112" i="19"/>
  <c r="E96" i="19"/>
  <c r="E88" i="19"/>
  <c r="E72" i="19"/>
  <c r="E56" i="19"/>
  <c r="E48" i="19"/>
  <c r="E32" i="19"/>
  <c r="E16" i="19"/>
  <c r="E8" i="19"/>
  <c r="AX107" i="19"/>
  <c r="AS107" i="19"/>
  <c r="AN107" i="19"/>
  <c r="AQ107" i="19"/>
  <c r="AG107" i="19"/>
  <c r="AD107" i="19"/>
  <c r="AI107" i="19"/>
  <c r="AB107" i="19"/>
  <c r="Y107" i="19"/>
  <c r="AL107" i="19"/>
  <c r="M107" i="19"/>
  <c r="AV107" i="19"/>
  <c r="R107" i="19"/>
  <c r="T107" i="19"/>
  <c r="W107" i="19"/>
  <c r="O107" i="19"/>
  <c r="AX83" i="19"/>
  <c r="AS83" i="19"/>
  <c r="AN83" i="19"/>
  <c r="AV83" i="19"/>
  <c r="AQ83" i="19"/>
  <c r="AG83" i="19"/>
  <c r="AL83" i="19"/>
  <c r="AI83" i="19"/>
  <c r="Y83" i="19"/>
  <c r="AD83" i="19"/>
  <c r="W83" i="19"/>
  <c r="R83" i="19"/>
  <c r="M83" i="19"/>
  <c r="AB83" i="19"/>
  <c r="T83" i="19"/>
  <c r="O83" i="19"/>
  <c r="AX67" i="19"/>
  <c r="AS67" i="19"/>
  <c r="AN67" i="19"/>
  <c r="AL67" i="19"/>
  <c r="AQ67" i="19"/>
  <c r="AG67" i="19"/>
  <c r="AV67" i="19"/>
  <c r="AB67" i="19"/>
  <c r="AD67" i="19"/>
  <c r="W67" i="19"/>
  <c r="M67" i="19"/>
  <c r="AI67" i="19"/>
  <c r="Y67" i="19"/>
  <c r="R67" i="19"/>
  <c r="O67" i="19"/>
  <c r="T67" i="19"/>
  <c r="AX43" i="19"/>
  <c r="AS43" i="19"/>
  <c r="AN43" i="19"/>
  <c r="AL43" i="19"/>
  <c r="AQ43" i="19"/>
  <c r="AG43" i="19"/>
  <c r="AV43" i="19"/>
  <c r="AD43" i="19"/>
  <c r="Y43" i="19"/>
  <c r="AI43" i="19"/>
  <c r="M43" i="19"/>
  <c r="AB43" i="19"/>
  <c r="T43" i="19"/>
  <c r="R43" i="19"/>
  <c r="W43" i="19"/>
  <c r="O43" i="19"/>
  <c r="AX27" i="19"/>
  <c r="AS27" i="19"/>
  <c r="AN27" i="19"/>
  <c r="AV27" i="19"/>
  <c r="AQ27" i="19"/>
  <c r="AI27" i="19"/>
  <c r="AL27" i="19"/>
  <c r="AG27" i="19"/>
  <c r="M27" i="19"/>
  <c r="Y27" i="19"/>
  <c r="R27" i="19"/>
  <c r="T27" i="19"/>
  <c r="AD27" i="19"/>
  <c r="AB27" i="19"/>
  <c r="O27" i="19"/>
  <c r="W27" i="19"/>
  <c r="AX106" i="19"/>
  <c r="AD106" i="19"/>
  <c r="AB106" i="19"/>
  <c r="AV106" i="19"/>
  <c r="AS106" i="19"/>
  <c r="AQ106" i="19"/>
  <c r="AN106" i="19"/>
  <c r="AG106" i="19"/>
  <c r="AI106" i="19"/>
  <c r="Y106" i="19"/>
  <c r="AL106" i="19"/>
  <c r="W106" i="19"/>
  <c r="M106" i="19"/>
  <c r="R106" i="19"/>
  <c r="T106" i="19"/>
  <c r="O106" i="19"/>
  <c r="AS66" i="19"/>
  <c r="AN66" i="19"/>
  <c r="AV66" i="19"/>
  <c r="AX66" i="19"/>
  <c r="AD66" i="19"/>
  <c r="AB66" i="19"/>
  <c r="AL66" i="19"/>
  <c r="AG66" i="19"/>
  <c r="W66" i="19"/>
  <c r="AQ66" i="19"/>
  <c r="M66" i="19"/>
  <c r="T66" i="19"/>
  <c r="AI66" i="19"/>
  <c r="Y66" i="19"/>
  <c r="R66" i="19"/>
  <c r="O66" i="19"/>
  <c r="AQ104" i="19"/>
  <c r="AS104" i="19"/>
  <c r="AN104" i="19"/>
  <c r="AL104" i="19"/>
  <c r="AV104" i="19"/>
  <c r="AI104" i="19"/>
  <c r="AB104" i="19"/>
  <c r="AX104" i="19"/>
  <c r="W104" i="19"/>
  <c r="T104" i="19"/>
  <c r="O104" i="19"/>
  <c r="AG104" i="19"/>
  <c r="Y104" i="19"/>
  <c r="R104" i="19"/>
  <c r="M104" i="19"/>
  <c r="AD104" i="19"/>
  <c r="AQ80" i="19"/>
  <c r="AX80" i="19"/>
  <c r="AL80" i="19"/>
  <c r="AI80" i="19"/>
  <c r="AV80" i="19"/>
  <c r="AS80" i="19"/>
  <c r="Y80" i="19"/>
  <c r="AD80" i="19"/>
  <c r="W80" i="19"/>
  <c r="AG80" i="19"/>
  <c r="AB80" i="19"/>
  <c r="AN80" i="19"/>
  <c r="T80" i="19"/>
  <c r="O80" i="19"/>
  <c r="R80" i="19"/>
  <c r="M80" i="19"/>
  <c r="AQ64" i="19"/>
  <c r="AV64" i="19"/>
  <c r="AI64" i="19"/>
  <c r="AN64" i="19"/>
  <c r="AD64" i="19"/>
  <c r="AG64" i="19"/>
  <c r="AX64" i="19"/>
  <c r="W64" i="19"/>
  <c r="AS64" i="19"/>
  <c r="AL64" i="19"/>
  <c r="AB64" i="19"/>
  <c r="Y64" i="19"/>
  <c r="R64" i="19"/>
  <c r="O64" i="19"/>
  <c r="T64" i="19"/>
  <c r="M64" i="19"/>
  <c r="AQ40" i="19"/>
  <c r="AS40" i="19"/>
  <c r="AN40" i="19"/>
  <c r="AL40" i="19"/>
  <c r="AB40" i="19"/>
  <c r="AG40" i="19"/>
  <c r="AX40" i="19"/>
  <c r="AI40" i="19"/>
  <c r="W40" i="19"/>
  <c r="T40" i="19"/>
  <c r="AD40" i="19"/>
  <c r="Y40" i="19"/>
  <c r="R40" i="19"/>
  <c r="O40" i="19"/>
  <c r="AV40" i="19"/>
  <c r="M40" i="19"/>
  <c r="AQ24" i="19"/>
  <c r="AX24" i="19"/>
  <c r="AI24" i="19"/>
  <c r="AV24" i="19"/>
  <c r="AB24" i="19"/>
  <c r="AS24" i="19"/>
  <c r="AL24" i="19"/>
  <c r="AD24" i="19"/>
  <c r="AG24" i="19"/>
  <c r="Y24" i="19"/>
  <c r="R24" i="19"/>
  <c r="T24" i="19"/>
  <c r="O24" i="19"/>
  <c r="AN24" i="19"/>
  <c r="W24" i="19"/>
  <c r="M24" i="19"/>
  <c r="E115" i="19"/>
  <c r="E107" i="19"/>
  <c r="E99" i="19"/>
  <c r="E91" i="19"/>
  <c r="E83" i="19"/>
  <c r="E75" i="19"/>
  <c r="E67" i="19"/>
  <c r="E59" i="19"/>
  <c r="E51" i="19"/>
  <c r="E43" i="19"/>
  <c r="E35" i="19"/>
  <c r="E11" i="19"/>
  <c r="AX116" i="19"/>
  <c r="AQ116" i="19"/>
  <c r="Y116" i="19"/>
  <c r="AG116" i="19"/>
  <c r="AD116" i="19"/>
  <c r="AV116" i="19"/>
  <c r="R116" i="19"/>
  <c r="AS116" i="19"/>
  <c r="AI116" i="19"/>
  <c r="O116" i="19"/>
  <c r="M116" i="19"/>
  <c r="AN116" i="19"/>
  <c r="W116" i="19"/>
  <c r="AB116" i="19"/>
  <c r="T116" i="19"/>
  <c r="AL116" i="19"/>
  <c r="AV108" i="19"/>
  <c r="AX108" i="19"/>
  <c r="AQ108" i="19"/>
  <c r="AL108" i="19"/>
  <c r="AN108" i="19"/>
  <c r="Y108" i="19"/>
  <c r="AD108" i="19"/>
  <c r="AG108" i="19"/>
  <c r="R108" i="19"/>
  <c r="AS108" i="19"/>
  <c r="AI108" i="19"/>
  <c r="AB108" i="19"/>
  <c r="O108" i="19"/>
  <c r="W108" i="19"/>
  <c r="M108" i="19"/>
  <c r="T108" i="19"/>
  <c r="AV100" i="19"/>
  <c r="AX100" i="19"/>
  <c r="AQ100" i="19"/>
  <c r="Y100" i="19"/>
  <c r="AS100" i="19"/>
  <c r="R100" i="19"/>
  <c r="AD100" i="19"/>
  <c r="AN100" i="19"/>
  <c r="AG100" i="19"/>
  <c r="AI100" i="19"/>
  <c r="O100" i="19"/>
  <c r="M100" i="19"/>
  <c r="AB100" i="19"/>
  <c r="W100" i="19"/>
  <c r="AL100" i="19"/>
  <c r="T100" i="19"/>
  <c r="AV92" i="19"/>
  <c r="AX92" i="19"/>
  <c r="AN92" i="19"/>
  <c r="Y92" i="19"/>
  <c r="AQ92" i="19"/>
  <c r="AI92" i="19"/>
  <c r="AS92" i="19"/>
  <c r="AG92" i="19"/>
  <c r="R92" i="19"/>
  <c r="AB92" i="19"/>
  <c r="O92" i="19"/>
  <c r="M92" i="19"/>
  <c r="AL92" i="19"/>
  <c r="AD92" i="19"/>
  <c r="W92" i="19"/>
  <c r="T92" i="19"/>
  <c r="AV84" i="19"/>
  <c r="AX84" i="19"/>
  <c r="Y84" i="19"/>
  <c r="AG84" i="19"/>
  <c r="AB84" i="19"/>
  <c r="AN84" i="19"/>
  <c r="AL84" i="19"/>
  <c r="R84" i="19"/>
  <c r="AQ84" i="19"/>
  <c r="AD84" i="19"/>
  <c r="O84" i="19"/>
  <c r="T84" i="19"/>
  <c r="W84" i="19"/>
  <c r="M84" i="19"/>
  <c r="AI84" i="19"/>
  <c r="AS84" i="19"/>
  <c r="AS76" i="19"/>
  <c r="AN76" i="19"/>
  <c r="AL76" i="19"/>
  <c r="Y76" i="19"/>
  <c r="AX76" i="19"/>
  <c r="AD76" i="19"/>
  <c r="AB76" i="19"/>
  <c r="AG76" i="19"/>
  <c r="R76" i="19"/>
  <c r="AV76" i="19"/>
  <c r="AI76" i="19"/>
  <c r="O76" i="19"/>
  <c r="M76" i="19"/>
  <c r="AQ76" i="19"/>
  <c r="W76" i="19"/>
  <c r="T76" i="19"/>
  <c r="AS68" i="19"/>
  <c r="AN68" i="19"/>
  <c r="Y68" i="19"/>
  <c r="AQ68" i="19"/>
  <c r="AL68" i="19"/>
  <c r="AB68" i="19"/>
  <c r="AX68" i="19"/>
  <c r="AI68" i="19"/>
  <c r="R68" i="19"/>
  <c r="AV68" i="19"/>
  <c r="AD68" i="19"/>
  <c r="T68" i="19"/>
  <c r="O68" i="19"/>
  <c r="M68" i="19"/>
  <c r="W68" i="19"/>
  <c r="AG68" i="19"/>
  <c r="AX60" i="19"/>
  <c r="AS60" i="19"/>
  <c r="AN60" i="19"/>
  <c r="AI60" i="19"/>
  <c r="AV60" i="19"/>
  <c r="Y60" i="19"/>
  <c r="R60" i="19"/>
  <c r="AL60" i="19"/>
  <c r="AG60" i="19"/>
  <c r="O60" i="19"/>
  <c r="M60" i="19"/>
  <c r="T60" i="19"/>
  <c r="AB60" i="19"/>
  <c r="W60" i="19"/>
  <c r="AD60" i="19"/>
  <c r="AQ60" i="19"/>
  <c r="AX52" i="19"/>
  <c r="AQ52" i="19"/>
  <c r="AI52" i="19"/>
  <c r="AS52" i="19"/>
  <c r="AL52" i="19"/>
  <c r="Y52" i="19"/>
  <c r="AG52" i="19"/>
  <c r="AV52" i="19"/>
  <c r="AN52" i="19"/>
  <c r="R52" i="19"/>
  <c r="AB52" i="19"/>
  <c r="O52" i="19"/>
  <c r="W52" i="19"/>
  <c r="M52" i="19"/>
  <c r="T52" i="19"/>
  <c r="AD52" i="19"/>
  <c r="AV44" i="19"/>
  <c r="AX44" i="19"/>
  <c r="AQ44" i="19"/>
  <c r="AL44" i="19"/>
  <c r="AI44" i="19"/>
  <c r="AN44" i="19"/>
  <c r="Y44" i="19"/>
  <c r="AS44" i="19"/>
  <c r="AD44" i="19"/>
  <c r="AG44" i="19"/>
  <c r="R44" i="19"/>
  <c r="O44" i="19"/>
  <c r="M44" i="19"/>
  <c r="AB44" i="19"/>
  <c r="T44" i="19"/>
  <c r="W44" i="19"/>
  <c r="AV36" i="19"/>
  <c r="AX36" i="19"/>
  <c r="AQ36" i="19"/>
  <c r="AL36" i="19"/>
  <c r="AI36" i="19"/>
  <c r="Y36" i="19"/>
  <c r="R36" i="19"/>
  <c r="AN36" i="19"/>
  <c r="AD36" i="19"/>
  <c r="AB36" i="19"/>
  <c r="AG36" i="19"/>
  <c r="O36" i="19"/>
  <c r="M36" i="19"/>
  <c r="W36" i="19"/>
  <c r="AS36" i="19"/>
  <c r="T36" i="19"/>
  <c r="AL28" i="19"/>
  <c r="AV28" i="19"/>
  <c r="AI28" i="19"/>
  <c r="AX28" i="19"/>
  <c r="AN28" i="19"/>
  <c r="Y28" i="19"/>
  <c r="AQ28" i="19"/>
  <c r="AS28" i="19"/>
  <c r="AD28" i="19"/>
  <c r="W28" i="19"/>
  <c r="R28" i="19"/>
  <c r="AG28" i="19"/>
  <c r="O28" i="19"/>
  <c r="M28" i="19"/>
  <c r="AB28" i="19"/>
  <c r="T28" i="19"/>
  <c r="AL20" i="19"/>
  <c r="AS20" i="19"/>
  <c r="AV20" i="19"/>
  <c r="AI20" i="19"/>
  <c r="AX20" i="19"/>
  <c r="Y20" i="19"/>
  <c r="AG20" i="19"/>
  <c r="R20" i="19"/>
  <c r="W20" i="19"/>
  <c r="AQ20" i="19"/>
  <c r="AB20" i="19"/>
  <c r="T20" i="19"/>
  <c r="M20" i="19"/>
  <c r="AN20" i="19"/>
  <c r="AD20" i="19"/>
  <c r="O20" i="19"/>
  <c r="AL12" i="19"/>
  <c r="AS12" i="19"/>
  <c r="AN12" i="19"/>
  <c r="AI12" i="19"/>
  <c r="AX12" i="19"/>
  <c r="AV12" i="19"/>
  <c r="Y12" i="19"/>
  <c r="AD12" i="19"/>
  <c r="AQ12" i="19"/>
  <c r="R12" i="19"/>
  <c r="AG12" i="19"/>
  <c r="W12" i="19"/>
  <c r="T12" i="19"/>
  <c r="M12" i="19"/>
  <c r="AB12" i="19"/>
  <c r="O12" i="19"/>
  <c r="C113" i="19"/>
  <c r="C105" i="19"/>
  <c r="C97" i="19"/>
  <c r="C89" i="19"/>
  <c r="C81" i="19"/>
  <c r="C73" i="19"/>
  <c r="C65" i="19"/>
  <c r="C57" i="19"/>
  <c r="C49" i="19"/>
  <c r="C41" i="19"/>
  <c r="C33" i="19"/>
  <c r="C25" i="19"/>
  <c r="C17" i="19"/>
  <c r="C9" i="19"/>
  <c r="E111" i="19"/>
  <c r="E103" i="19"/>
  <c r="E95" i="19"/>
  <c r="E87" i="19"/>
  <c r="E79" i="19"/>
  <c r="E71" i="19"/>
  <c r="E63" i="19"/>
  <c r="E55" i="19"/>
  <c r="E47" i="19"/>
  <c r="E39" i="19"/>
  <c r="E31" i="19"/>
  <c r="E23" i="19"/>
  <c r="E15" i="19"/>
  <c r="D126" i="19" l="1"/>
  <c r="D125" i="19"/>
  <c r="D124" i="19"/>
  <c r="AT132" i="19"/>
  <c r="AV130" i="19"/>
  <c r="AQ130" i="19"/>
  <c r="AL130" i="19"/>
  <c r="AG130" i="19"/>
  <c r="AB130" i="19"/>
  <c r="W130" i="19"/>
  <c r="R130" i="19"/>
  <c r="H130" i="19"/>
  <c r="M130" i="19"/>
  <c r="C130" i="19"/>
  <c r="E133" i="19"/>
  <c r="AV121" i="19"/>
  <c r="AQ121" i="19"/>
  <c r="AL121" i="19"/>
  <c r="AG121" i="19"/>
  <c r="AB121" i="19"/>
  <c r="W121" i="19"/>
  <c r="R121" i="19"/>
  <c r="H121" i="19"/>
  <c r="M121" i="19"/>
  <c r="C121" i="19"/>
  <c r="D114" i="19"/>
  <c r="AH117" i="19"/>
  <c r="AR115" i="19"/>
  <c r="AC115" i="19"/>
  <c r="AH114" i="19"/>
  <c r="AR112" i="19"/>
  <c r="AC112" i="19"/>
  <c r="I112" i="19"/>
  <c r="AH111" i="19"/>
  <c r="AR109" i="19"/>
  <c r="AC109" i="19"/>
  <c r="I109" i="19"/>
  <c r="AH108" i="19"/>
  <c r="D108" i="19"/>
  <c r="AR106" i="19"/>
  <c r="AC106" i="19"/>
  <c r="I106" i="19"/>
  <c r="AH105" i="19"/>
  <c r="AR103" i="19"/>
  <c r="AC103" i="19"/>
  <c r="I103" i="19"/>
  <c r="N103" i="19"/>
  <c r="AH101" i="19"/>
  <c r="AC101" i="19"/>
  <c r="AW100" i="19"/>
  <c r="AR100" i="19"/>
  <c r="AM100" i="19"/>
  <c r="AH100" i="19"/>
  <c r="AC100" i="19"/>
  <c r="X100" i="19"/>
  <c r="I100" i="19"/>
  <c r="N100" i="19"/>
  <c r="AH99" i="19"/>
  <c r="D99" i="19"/>
  <c r="AH98" i="19"/>
  <c r="AC98" i="19"/>
  <c r="X98" i="19"/>
  <c r="D98" i="19"/>
  <c r="AW97" i="19"/>
  <c r="AR97" i="19"/>
  <c r="AM97" i="19"/>
  <c r="AH97" i="19"/>
  <c r="AC97" i="19"/>
  <c r="X97" i="19"/>
  <c r="I97" i="19"/>
  <c r="N97" i="19"/>
  <c r="AH96" i="19"/>
  <c r="D96" i="19"/>
  <c r="AH95" i="19"/>
  <c r="AC95" i="19"/>
  <c r="X95" i="19"/>
  <c r="AW94" i="19"/>
  <c r="AR94" i="19"/>
  <c r="AM94" i="19"/>
  <c r="AH94" i="19"/>
  <c r="AC94" i="19"/>
  <c r="X94" i="19"/>
  <c r="I94" i="19"/>
  <c r="N94" i="19"/>
  <c r="AH93" i="19"/>
  <c r="AH92" i="19"/>
  <c r="X92" i="19"/>
  <c r="D92" i="19"/>
  <c r="AC91" i="19"/>
  <c r="X91" i="19"/>
  <c r="N91" i="19"/>
  <c r="AH89" i="19"/>
  <c r="N89" i="19"/>
  <c r="D89" i="19"/>
  <c r="AR88" i="19"/>
  <c r="AH88" i="19"/>
  <c r="N88" i="19"/>
  <c r="AR87" i="19"/>
  <c r="S87" i="19"/>
  <c r="I87" i="19"/>
  <c r="N87" i="19"/>
  <c r="D87" i="19"/>
  <c r="AH86" i="19"/>
  <c r="N86" i="19"/>
  <c r="AH85" i="19"/>
  <c r="X85" i="19"/>
  <c r="N85" i="19"/>
  <c r="AH84" i="19"/>
  <c r="X84" i="19"/>
  <c r="I84" i="19"/>
  <c r="AH83" i="19"/>
  <c r="X83" i="19"/>
  <c r="AM82" i="19"/>
  <c r="AH82" i="19"/>
  <c r="X82" i="19"/>
  <c r="AH81" i="19"/>
  <c r="AH80" i="19"/>
  <c r="AM79" i="19"/>
  <c r="AH79" i="19"/>
  <c r="N79" i="19"/>
  <c r="D79" i="19"/>
  <c r="AR78" i="19"/>
  <c r="AH78" i="19"/>
  <c r="I78" i="19"/>
  <c r="X76" i="19"/>
  <c r="X75" i="19"/>
  <c r="N75" i="19"/>
  <c r="AH73" i="19"/>
  <c r="N73" i="19"/>
  <c r="X72" i="19"/>
  <c r="AW71" i="19"/>
  <c r="AH71" i="19"/>
  <c r="X71" i="19"/>
  <c r="AC70" i="19"/>
  <c r="X70" i="19"/>
  <c r="N70" i="19"/>
  <c r="AH69" i="19"/>
  <c r="N69" i="19"/>
  <c r="D68" i="19"/>
  <c r="AH67" i="19"/>
  <c r="D67" i="19"/>
  <c r="AW66" i="19"/>
  <c r="AM66" i="19"/>
  <c r="AM65" i="19"/>
  <c r="AH65" i="19"/>
  <c r="AR64" i="19"/>
  <c r="AH64" i="19"/>
  <c r="X64" i="19"/>
  <c r="X63" i="19"/>
  <c r="S63" i="19"/>
  <c r="N63" i="19"/>
  <c r="D63" i="19"/>
  <c r="AH62" i="19"/>
  <c r="X62" i="19"/>
  <c r="I62" i="19"/>
  <c r="N62" i="19"/>
  <c r="AH61" i="19"/>
  <c r="AH60" i="19"/>
  <c r="AC60" i="19"/>
  <c r="X60" i="19"/>
  <c r="N60" i="19"/>
  <c r="AR59" i="19"/>
  <c r="AH59" i="19"/>
  <c r="I59" i="19"/>
  <c r="AH58" i="19"/>
  <c r="X58" i="19"/>
  <c r="AH57" i="19"/>
  <c r="AC57" i="19"/>
  <c r="X57" i="19"/>
  <c r="N57" i="19"/>
  <c r="AR56" i="19"/>
  <c r="X56" i="19"/>
  <c r="I56" i="19"/>
  <c r="N56" i="19"/>
  <c r="AH55" i="19"/>
  <c r="D55" i="19"/>
  <c r="AW54" i="19"/>
  <c r="X54" i="19"/>
  <c r="N54" i="19"/>
  <c r="D54" i="19"/>
  <c r="AR53" i="19"/>
  <c r="I53" i="19"/>
  <c r="AH52" i="19"/>
  <c r="AC52" i="19"/>
  <c r="AH51" i="19"/>
  <c r="X51" i="19"/>
  <c r="AR50" i="19"/>
  <c r="X50" i="19"/>
  <c r="I50" i="19"/>
  <c r="N50" i="19"/>
  <c r="AH49" i="19"/>
  <c r="AC49" i="19"/>
  <c r="X48" i="19"/>
  <c r="N48" i="19"/>
  <c r="AR47" i="19"/>
  <c r="I47" i="19"/>
  <c r="AH46" i="19"/>
  <c r="AC46" i="19"/>
  <c r="AM45" i="19"/>
  <c r="AH45" i="19"/>
  <c r="X45" i="19"/>
  <c r="AR44" i="19"/>
  <c r="N44" i="19"/>
  <c r="AC43" i="19"/>
  <c r="AM42" i="19"/>
  <c r="X42" i="19"/>
  <c r="AM41" i="19"/>
  <c r="I41" i="19"/>
  <c r="N41" i="19"/>
  <c r="AH40" i="19"/>
  <c r="AM39" i="19"/>
  <c r="AC39" i="19"/>
  <c r="AM38" i="19"/>
  <c r="N38" i="19"/>
  <c r="AM37" i="19"/>
  <c r="AH37" i="19"/>
  <c r="X37" i="19"/>
  <c r="AM36" i="19"/>
  <c r="X36" i="19"/>
  <c r="N36" i="19"/>
  <c r="AM35" i="19"/>
  <c r="X35" i="19"/>
  <c r="N35" i="19"/>
  <c r="AH33" i="19"/>
  <c r="X32" i="19"/>
  <c r="N32" i="19"/>
  <c r="AM29" i="19"/>
  <c r="AR28" i="19"/>
  <c r="AH27" i="19"/>
  <c r="X26" i="19"/>
  <c r="N26" i="19"/>
  <c r="AR25" i="19"/>
  <c r="AH25" i="19"/>
  <c r="AC25" i="19"/>
  <c r="I25" i="19"/>
  <c r="AM24" i="19"/>
  <c r="AH24" i="19"/>
  <c r="X24" i="19"/>
  <c r="N24" i="19"/>
  <c r="D24" i="19"/>
  <c r="AM23" i="19"/>
  <c r="N23" i="19"/>
  <c r="AR22" i="19"/>
  <c r="AH22" i="19"/>
  <c r="I22" i="19"/>
  <c r="AM21" i="19"/>
  <c r="X21" i="19"/>
  <c r="N21" i="19"/>
  <c r="AM20" i="19"/>
  <c r="AH20" i="19"/>
  <c r="X20" i="19"/>
  <c r="AR19" i="19"/>
  <c r="AH19" i="19"/>
  <c r="AC19" i="19"/>
  <c r="X19" i="19"/>
  <c r="I19" i="19"/>
  <c r="AM18" i="19"/>
  <c r="AH18" i="19"/>
  <c r="X18" i="19"/>
  <c r="N18" i="19"/>
  <c r="AM17" i="19"/>
  <c r="X17" i="19"/>
  <c r="N17" i="19"/>
  <c r="AR16" i="19"/>
  <c r="AH16" i="19"/>
  <c r="AC16" i="19"/>
  <c r="I16" i="19"/>
  <c r="D16" i="19"/>
  <c r="AM15" i="19"/>
  <c r="AH15" i="19"/>
  <c r="X15" i="19"/>
  <c r="N15" i="19"/>
  <c r="D15" i="19"/>
  <c r="AM14" i="19"/>
  <c r="X14" i="19"/>
  <c r="N14" i="19"/>
  <c r="AR13" i="19"/>
  <c r="AH13" i="19"/>
  <c r="AC13" i="19"/>
  <c r="I13" i="19"/>
  <c r="AH12" i="19"/>
  <c r="AM11" i="19"/>
  <c r="X11" i="19"/>
  <c r="N11" i="19"/>
  <c r="AR10" i="19"/>
  <c r="AC10" i="19"/>
  <c r="I10" i="19"/>
  <c r="AH9" i="19"/>
  <c r="D9" i="19"/>
  <c r="AM8" i="19"/>
  <c r="X8" i="19"/>
  <c r="N8" i="19"/>
  <c r="AR7" i="19"/>
  <c r="AC7" i="19"/>
  <c r="I7" i="19"/>
  <c r="I115" i="19" l="1"/>
  <c r="N125" i="19"/>
  <c r="N124" i="19"/>
  <c r="AC124" i="19"/>
  <c r="AC125" i="19"/>
  <c r="AW126" i="19"/>
  <c r="AW125" i="19"/>
  <c r="AW124" i="19"/>
  <c r="AH126" i="19"/>
  <c r="AH125" i="19"/>
  <c r="AH124" i="19"/>
  <c r="S126" i="19"/>
  <c r="S125" i="19"/>
  <c r="S124" i="19"/>
  <c r="AM126" i="19"/>
  <c r="AM125" i="19"/>
  <c r="AM124" i="19"/>
  <c r="AW123" i="19"/>
  <c r="X126" i="19"/>
  <c r="X125" i="19"/>
  <c r="X124" i="19"/>
  <c r="AR126" i="19"/>
  <c r="AR124" i="19"/>
  <c r="AR125" i="19"/>
  <c r="AE128" i="19"/>
  <c r="AC126" i="19"/>
  <c r="K132" i="19"/>
  <c r="Z133" i="19"/>
  <c r="AJ59" i="19"/>
  <c r="D105" i="19"/>
  <c r="D22" i="19"/>
  <c r="D41" i="19"/>
  <c r="D52" i="19"/>
  <c r="D76" i="19"/>
  <c r="D30" i="19"/>
  <c r="D43" i="19"/>
  <c r="D100" i="19"/>
  <c r="D111" i="19"/>
  <c r="D19" i="19"/>
  <c r="D62" i="19"/>
  <c r="D86" i="19"/>
  <c r="D95" i="19"/>
  <c r="D21" i="19"/>
  <c r="D40" i="19"/>
  <c r="D49" i="19"/>
  <c r="D75" i="19"/>
  <c r="D102" i="19"/>
  <c r="D117" i="19"/>
  <c r="D12" i="19"/>
  <c r="D66" i="19"/>
  <c r="D88" i="19"/>
  <c r="D97" i="19"/>
  <c r="D104" i="19"/>
  <c r="D42" i="19"/>
  <c r="D77" i="19"/>
  <c r="D18" i="19"/>
  <c r="D37" i="19"/>
  <c r="D46" i="19"/>
  <c r="D57" i="19"/>
  <c r="D70" i="19"/>
  <c r="D85" i="19"/>
  <c r="D94" i="19"/>
  <c r="D39" i="19"/>
  <c r="D48" i="19"/>
  <c r="D74" i="19"/>
  <c r="D101" i="19"/>
  <c r="AH123" i="19"/>
  <c r="P41" i="19"/>
  <c r="AY59" i="19"/>
  <c r="P61" i="19"/>
  <c r="AE63" i="19"/>
  <c r="U133" i="19"/>
  <c r="AY133" i="19"/>
  <c r="N93" i="19"/>
  <c r="N96" i="19"/>
  <c r="AM96" i="19"/>
  <c r="N99" i="19"/>
  <c r="AM99" i="19"/>
  <c r="U118" i="19"/>
  <c r="F64" i="19"/>
  <c r="N95" i="19"/>
  <c r="N98" i="19"/>
  <c r="N101" i="19"/>
  <c r="N104" i="19"/>
  <c r="N107" i="19"/>
  <c r="N110" i="19"/>
  <c r="N113" i="19"/>
  <c r="N116" i="19"/>
  <c r="F48" i="19"/>
  <c r="AW9" i="19"/>
  <c r="AW12" i="19"/>
  <c r="AW15" i="19"/>
  <c r="AW18" i="19"/>
  <c r="AW21" i="19"/>
  <c r="AW24" i="19"/>
  <c r="S33" i="19"/>
  <c r="U36" i="19"/>
  <c r="AW36" i="19"/>
  <c r="AE37" i="19"/>
  <c r="U39" i="19"/>
  <c r="AW39" i="19"/>
  <c r="AC40" i="19"/>
  <c r="AC74" i="19"/>
  <c r="AW76" i="19"/>
  <c r="AW79" i="19"/>
  <c r="AC80" i="19"/>
  <c r="S85" i="19"/>
  <c r="X101" i="19"/>
  <c r="X104" i="19"/>
  <c r="X107" i="19"/>
  <c r="X110" i="19"/>
  <c r="X113" i="19"/>
  <c r="X116" i="19"/>
  <c r="K118" i="19"/>
  <c r="AW45" i="19"/>
  <c r="AW48" i="19"/>
  <c r="AW88" i="19"/>
  <c r="AW35" i="19"/>
  <c r="AY38" i="19"/>
  <c r="AW72" i="19"/>
  <c r="P74" i="19"/>
  <c r="AO74" i="19"/>
  <c r="AW75" i="19"/>
  <c r="AC76" i="19"/>
  <c r="AC79" i="19"/>
  <c r="AW81" i="19"/>
  <c r="AC82" i="19"/>
  <c r="S84" i="19"/>
  <c r="AC85" i="19"/>
  <c r="Z29" i="19"/>
  <c r="AW87" i="19"/>
  <c r="AE88" i="19"/>
  <c r="AW90" i="19"/>
  <c r="AW56" i="19"/>
  <c r="AW62" i="19"/>
  <c r="AW105" i="19"/>
  <c r="S117" i="19"/>
  <c r="AW117" i="19"/>
  <c r="AW13" i="19"/>
  <c r="AC14" i="19"/>
  <c r="AW16" i="19"/>
  <c r="AC17" i="19"/>
  <c r="AW19" i="19"/>
  <c r="AC20" i="19"/>
  <c r="S22" i="19"/>
  <c r="AW22" i="19"/>
  <c r="AC23" i="19"/>
  <c r="U65" i="19"/>
  <c r="AC72" i="19"/>
  <c r="X87" i="19"/>
  <c r="AG134" i="19"/>
  <c r="AH132" i="19" s="1"/>
  <c r="AW93" i="19"/>
  <c r="AW96" i="19"/>
  <c r="S77" i="19"/>
  <c r="AW77" i="19"/>
  <c r="AW80" i="19"/>
  <c r="AC81" i="19"/>
  <c r="AC84" i="19"/>
  <c r="AW86" i="19"/>
  <c r="X93" i="19"/>
  <c r="X96" i="19"/>
  <c r="X99" i="19"/>
  <c r="AI134" i="19"/>
  <c r="AW99" i="19"/>
  <c r="AW108" i="19"/>
  <c r="AC44" i="19"/>
  <c r="AW46" i="19"/>
  <c r="AE84" i="19"/>
  <c r="AC87" i="19"/>
  <c r="AO88" i="19"/>
  <c r="AW89" i="19"/>
  <c r="AW65" i="19"/>
  <c r="AW102" i="19"/>
  <c r="AW111" i="19"/>
  <c r="AC50" i="19"/>
  <c r="AW52" i="19"/>
  <c r="AC56" i="19"/>
  <c r="AC59" i="19"/>
  <c r="AW61" i="19"/>
  <c r="AW64" i="19"/>
  <c r="AW67" i="19"/>
  <c r="AC71" i="19"/>
  <c r="AW92" i="19"/>
  <c r="AC93" i="19"/>
  <c r="AW95" i="19"/>
  <c r="AC96" i="19"/>
  <c r="AW98" i="19"/>
  <c r="AC99" i="19"/>
  <c r="AW101" i="19"/>
  <c r="S104" i="19"/>
  <c r="AW104" i="19"/>
  <c r="AN134" i="19"/>
  <c r="U7" i="19"/>
  <c r="AY7" i="19"/>
  <c r="AE8" i="19"/>
  <c r="AO9" i="19"/>
  <c r="U10" i="19"/>
  <c r="AY10" i="19"/>
  <c r="P12" i="19"/>
  <c r="AO12" i="19"/>
  <c r="U13" i="19"/>
  <c r="I31" i="19"/>
  <c r="AR34" i="19"/>
  <c r="AJ39" i="19"/>
  <c r="AR65" i="19"/>
  <c r="Z66" i="19"/>
  <c r="AR68" i="19"/>
  <c r="Z69" i="19"/>
  <c r="AJ70" i="19"/>
  <c r="K71" i="19"/>
  <c r="I90" i="19"/>
  <c r="AR90" i="19"/>
  <c r="AR74" i="19"/>
  <c r="U37" i="19"/>
  <c r="AR43" i="19"/>
  <c r="AR46" i="19"/>
  <c r="I49" i="19"/>
  <c r="Z72" i="19"/>
  <c r="I77" i="19"/>
  <c r="AR77" i="19"/>
  <c r="AR80" i="19"/>
  <c r="I83" i="19"/>
  <c r="AR83" i="19"/>
  <c r="I86" i="19"/>
  <c r="AR86" i="19"/>
  <c r="I58" i="19"/>
  <c r="AR58" i="19"/>
  <c r="I61" i="19"/>
  <c r="AR61" i="19"/>
  <c r="I64" i="19"/>
  <c r="I93" i="19"/>
  <c r="AR93" i="19"/>
  <c r="I96" i="19"/>
  <c r="AR96" i="19"/>
  <c r="I99" i="19"/>
  <c r="AR99" i="19"/>
  <c r="I102" i="19"/>
  <c r="AR102" i="19"/>
  <c r="I117" i="19"/>
  <c r="AR52" i="19"/>
  <c r="P20" i="19"/>
  <c r="AR67" i="19"/>
  <c r="Z68" i="19"/>
  <c r="I70" i="19"/>
  <c r="AE78" i="19"/>
  <c r="I55" i="19"/>
  <c r="I73" i="19"/>
  <c r="I14" i="19"/>
  <c r="AR14" i="19"/>
  <c r="I17" i="19"/>
  <c r="AR17" i="19"/>
  <c r="I20" i="19"/>
  <c r="AR20" i="19"/>
  <c r="AO57" i="19"/>
  <c r="AY61" i="19"/>
  <c r="I79" i="19"/>
  <c r="AR79" i="19"/>
  <c r="I85" i="19"/>
  <c r="U128" i="19"/>
  <c r="I23" i="19"/>
  <c r="AR23" i="19"/>
  <c r="I26" i="19"/>
  <c r="AR57" i="19"/>
  <c r="AT60" i="19"/>
  <c r="I63" i="19"/>
  <c r="AT79" i="19"/>
  <c r="AJ81" i="19"/>
  <c r="AR92" i="19"/>
  <c r="I95" i="19"/>
  <c r="AR95" i="19"/>
  <c r="I98" i="19"/>
  <c r="AR98" i="19"/>
  <c r="I101" i="19"/>
  <c r="AT44" i="19"/>
  <c r="U20" i="19"/>
  <c r="I35" i="19"/>
  <c r="I38" i="19"/>
  <c r="AR38" i="19"/>
  <c r="AR66" i="19"/>
  <c r="I69" i="19"/>
  <c r="AR69" i="19"/>
  <c r="Z128" i="19"/>
  <c r="AE11" i="19"/>
  <c r="P9" i="19"/>
  <c r="AO67" i="19"/>
  <c r="F70" i="19"/>
  <c r="U78" i="19"/>
  <c r="K84" i="19"/>
  <c r="AE87" i="19"/>
  <c r="P88" i="19"/>
  <c r="AJ25" i="19"/>
  <c r="AY36" i="19"/>
  <c r="AY56" i="19"/>
  <c r="AO58" i="19"/>
  <c r="F52" i="19"/>
  <c r="K83" i="19"/>
  <c r="U96" i="19"/>
  <c r="AE97" i="19"/>
  <c r="AO98" i="19"/>
  <c r="AY99" i="19"/>
  <c r="K102" i="19"/>
  <c r="Z118" i="19"/>
  <c r="Z74" i="19"/>
  <c r="P101" i="19"/>
  <c r="F133" i="19"/>
  <c r="AJ133" i="19"/>
  <c r="AJ52" i="19"/>
  <c r="AT59" i="19"/>
  <c r="AO24" i="19"/>
  <c r="K34" i="19"/>
  <c r="AE50" i="19"/>
  <c r="AT62" i="19"/>
  <c r="AY88" i="19"/>
  <c r="AR101" i="19"/>
  <c r="AE118" i="19"/>
  <c r="K128" i="19"/>
  <c r="AT128" i="19"/>
  <c r="P133" i="19"/>
  <c r="AO133" i="19"/>
  <c r="AY76" i="19"/>
  <c r="Z70" i="19"/>
  <c r="F118" i="19"/>
  <c r="AO47" i="19"/>
  <c r="P50" i="19"/>
  <c r="K20" i="19"/>
  <c r="AE28" i="19"/>
  <c r="P60" i="19"/>
  <c r="P71" i="19"/>
  <c r="AY101" i="19"/>
  <c r="E134" i="19"/>
  <c r="O134" i="19"/>
  <c r="F55" i="19"/>
  <c r="I71" i="19"/>
  <c r="U72" i="19"/>
  <c r="AJ48" i="19"/>
  <c r="AO70" i="19"/>
  <c r="P77" i="19"/>
  <c r="AO77" i="19"/>
  <c r="P80" i="19"/>
  <c r="AO80" i="19"/>
  <c r="Z86" i="19"/>
  <c r="AT117" i="19"/>
  <c r="P48" i="19"/>
  <c r="AE57" i="19"/>
  <c r="AJ58" i="19"/>
  <c r="AY71" i="19"/>
  <c r="P73" i="19"/>
  <c r="U74" i="19"/>
  <c r="AY74" i="19"/>
  <c r="AE75" i="19"/>
  <c r="P76" i="19"/>
  <c r="AT77" i="19"/>
  <c r="AJ79" i="19"/>
  <c r="U102" i="19"/>
  <c r="K44" i="19"/>
  <c r="U55" i="19"/>
  <c r="AO68" i="19"/>
  <c r="K73" i="19"/>
  <c r="AJ75" i="19"/>
  <c r="P82" i="19"/>
  <c r="K88" i="19"/>
  <c r="I44" i="19"/>
  <c r="AE46" i="19"/>
  <c r="U48" i="19"/>
  <c r="P57" i="19"/>
  <c r="AT65" i="19"/>
  <c r="AO72" i="19"/>
  <c r="F81" i="19"/>
  <c r="AY83" i="19"/>
  <c r="AO53" i="19"/>
  <c r="U54" i="19"/>
  <c r="P67" i="19"/>
  <c r="AT82" i="19"/>
  <c r="AJ49" i="19"/>
  <c r="K50" i="19"/>
  <c r="AY54" i="19"/>
  <c r="P56" i="19"/>
  <c r="P91" i="19"/>
  <c r="F74" i="19"/>
  <c r="AE101" i="19"/>
  <c r="U22" i="19"/>
  <c r="AC28" i="19"/>
  <c r="AC37" i="19"/>
  <c r="F46" i="19"/>
  <c r="AJ46" i="19"/>
  <c r="S48" i="19"/>
  <c r="AO51" i="19"/>
  <c r="AY52" i="19"/>
  <c r="Z57" i="19"/>
  <c r="U77" i="19"/>
  <c r="S82" i="19"/>
  <c r="AR82" i="19"/>
  <c r="S83" i="19"/>
  <c r="U85" i="19"/>
  <c r="S93" i="19"/>
  <c r="S94" i="19"/>
  <c r="S97" i="19"/>
  <c r="S100" i="19"/>
  <c r="AJ13" i="19"/>
  <c r="K14" i="19"/>
  <c r="AT14" i="19"/>
  <c r="Z15" i="19"/>
  <c r="F16" i="19"/>
  <c r="AJ16" i="19"/>
  <c r="K17" i="19"/>
  <c r="AT17" i="19"/>
  <c r="Z18" i="19"/>
  <c r="F19" i="19"/>
  <c r="K26" i="19"/>
  <c r="Z36" i="19"/>
  <c r="P38" i="19"/>
  <c r="AO40" i="19"/>
  <c r="S55" i="19"/>
  <c r="Z58" i="19"/>
  <c r="AW59" i="19"/>
  <c r="Z60" i="19"/>
  <c r="F62" i="19"/>
  <c r="Z65" i="19"/>
  <c r="AY65" i="19"/>
  <c r="F67" i="19"/>
  <c r="AJ67" i="19"/>
  <c r="N71" i="19"/>
  <c r="AE71" i="19"/>
  <c r="F72" i="19"/>
  <c r="AJ72" i="19"/>
  <c r="AJ73" i="19"/>
  <c r="AJ80" i="19"/>
  <c r="AW83" i="19"/>
  <c r="X86" i="19"/>
  <c r="S92" i="19"/>
  <c r="AO96" i="19"/>
  <c r="AY97" i="19"/>
  <c r="P99" i="19"/>
  <c r="U100" i="19"/>
  <c r="AO103" i="19"/>
  <c r="K127" i="19"/>
  <c r="F128" i="19"/>
  <c r="P7" i="19"/>
  <c r="AO7" i="19"/>
  <c r="U8" i="19"/>
  <c r="AY8" i="19"/>
  <c r="AE9" i="19"/>
  <c r="P10" i="19"/>
  <c r="S21" i="19"/>
  <c r="P24" i="19"/>
  <c r="S40" i="19"/>
  <c r="K41" i="19"/>
  <c r="S51" i="19"/>
  <c r="S81" i="19"/>
  <c r="F89" i="19"/>
  <c r="AT93" i="19"/>
  <c r="S25" i="19"/>
  <c r="AY30" i="19"/>
  <c r="Z48" i="19"/>
  <c r="F49" i="19"/>
  <c r="U51" i="19"/>
  <c r="P53" i="19"/>
  <c r="AE56" i="19"/>
  <c r="P58" i="19"/>
  <c r="F59" i="19"/>
  <c r="AJ66" i="19"/>
  <c r="N67" i="19"/>
  <c r="AO69" i="19"/>
  <c r="Z76" i="19"/>
  <c r="Z84" i="19"/>
  <c r="K103" i="19"/>
  <c r="AY104" i="19"/>
  <c r="W134" i="19"/>
  <c r="X132" i="19" s="1"/>
  <c r="AT20" i="19"/>
  <c r="AO38" i="19"/>
  <c r="U40" i="19"/>
  <c r="S41" i="19"/>
  <c r="AE44" i="19"/>
  <c r="P64" i="19"/>
  <c r="S69" i="19"/>
  <c r="AT73" i="19"/>
  <c r="U80" i="19"/>
  <c r="F83" i="19"/>
  <c r="U90" i="19"/>
  <c r="AY90" i="19"/>
  <c r="S96" i="19"/>
  <c r="S99" i="19"/>
  <c r="Y134" i="19"/>
  <c r="AY20" i="19"/>
  <c r="K28" i="19"/>
  <c r="AT38" i="19"/>
  <c r="AE55" i="19"/>
  <c r="K62" i="19"/>
  <c r="N64" i="19"/>
  <c r="U68" i="19"/>
  <c r="K72" i="19"/>
  <c r="S73" i="19"/>
  <c r="AR73" i="19"/>
  <c r="AT74" i="19"/>
  <c r="Z75" i="19"/>
  <c r="AY75" i="19"/>
  <c r="F77" i="19"/>
  <c r="AJ77" i="19"/>
  <c r="S80" i="19"/>
  <c r="D83" i="19"/>
  <c r="S16" i="19"/>
  <c r="S19" i="19"/>
  <c r="S38" i="19"/>
  <c r="S68" i="19"/>
  <c r="AJ118" i="19"/>
  <c r="U123" i="19"/>
  <c r="AD134" i="19"/>
  <c r="AY46" i="19"/>
  <c r="AT53" i="19"/>
  <c r="AO60" i="19"/>
  <c r="K65" i="19"/>
  <c r="K66" i="19"/>
  <c r="AY68" i="19"/>
  <c r="X69" i="19"/>
  <c r="S72" i="19"/>
  <c r="X74" i="19"/>
  <c r="N77" i="19"/>
  <c r="AJ86" i="19"/>
  <c r="F94" i="19"/>
  <c r="S102" i="19"/>
  <c r="AY19" i="19"/>
  <c r="AE20" i="19"/>
  <c r="S45" i="19"/>
  <c r="S49" i="19"/>
  <c r="S58" i="19"/>
  <c r="S62" i="19"/>
  <c r="S70" i="19"/>
  <c r="K78" i="19"/>
  <c r="N82" i="19"/>
  <c r="S95" i="19"/>
  <c r="S98" i="19"/>
  <c r="F20" i="19"/>
  <c r="AJ20" i="19"/>
  <c r="Z24" i="19"/>
  <c r="AJ30" i="19"/>
  <c r="AT31" i="19"/>
  <c r="S36" i="19"/>
  <c r="F40" i="19"/>
  <c r="AE40" i="19"/>
  <c r="K52" i="19"/>
  <c r="K56" i="19"/>
  <c r="S59" i="19"/>
  <c r="K63" i="19"/>
  <c r="AH75" i="19"/>
  <c r="Z79" i="19"/>
  <c r="AY79" i="19"/>
  <c r="P93" i="19"/>
  <c r="AY95" i="19"/>
  <c r="P97" i="19"/>
  <c r="U98" i="19"/>
  <c r="AE99" i="19"/>
  <c r="AO100" i="19"/>
  <c r="S101" i="19"/>
  <c r="AY102" i="19"/>
  <c r="M134" i="19"/>
  <c r="N133" i="19" s="1"/>
  <c r="S9" i="19"/>
  <c r="S12" i="19"/>
  <c r="S15" i="19"/>
  <c r="S18" i="19"/>
  <c r="U27" i="19"/>
  <c r="F33" i="19"/>
  <c r="AO34" i="19"/>
  <c r="AT35" i="19"/>
  <c r="P47" i="19"/>
  <c r="AJ51" i="19"/>
  <c r="U58" i="19"/>
  <c r="S64" i="19"/>
  <c r="S65" i="19"/>
  <c r="F71" i="19"/>
  <c r="K76" i="19"/>
  <c r="S78" i="19"/>
  <c r="S86" i="19"/>
  <c r="U87" i="19"/>
  <c r="Z88" i="19"/>
  <c r="AJ92" i="19"/>
  <c r="S105" i="19"/>
  <c r="S108" i="19"/>
  <c r="S111" i="19"/>
  <c r="S114" i="19"/>
  <c r="AW114" i="19"/>
  <c r="AT118" i="19"/>
  <c r="K38" i="19"/>
  <c r="AH74" i="19"/>
  <c r="AJ74" i="19"/>
  <c r="AT84" i="19"/>
  <c r="AR84" i="19"/>
  <c r="D20" i="19"/>
  <c r="Z20" i="19"/>
  <c r="AW20" i="19"/>
  <c r="U25" i="19"/>
  <c r="U35" i="19"/>
  <c r="AR35" i="19"/>
  <c r="S39" i="19"/>
  <c r="AM40" i="19"/>
  <c r="F58" i="19"/>
  <c r="D58" i="19"/>
  <c r="Z63" i="19"/>
  <c r="AR81" i="19"/>
  <c r="AT81" i="19"/>
  <c r="AY63" i="19"/>
  <c r="AW63" i="19"/>
  <c r="F7" i="19"/>
  <c r="AJ7" i="19"/>
  <c r="K8" i="19"/>
  <c r="AT8" i="19"/>
  <c r="Z9" i="19"/>
  <c r="F10" i="19"/>
  <c r="AJ10" i="19"/>
  <c r="K11" i="19"/>
  <c r="AT11" i="19"/>
  <c r="Z12" i="19"/>
  <c r="F13" i="19"/>
  <c r="AW25" i="19"/>
  <c r="AY25" i="19"/>
  <c r="AO50" i="19"/>
  <c r="AM50" i="19"/>
  <c r="AE102" i="19"/>
  <c r="AC102" i="19"/>
  <c r="Z38" i="19"/>
  <c r="X38" i="19"/>
  <c r="AY51" i="19"/>
  <c r="AW51" i="19"/>
  <c r="AC65" i="19"/>
  <c r="AE65" i="19"/>
  <c r="P102" i="19"/>
  <c r="N102" i="19"/>
  <c r="AO10" i="19"/>
  <c r="U11" i="19"/>
  <c r="AY11" i="19"/>
  <c r="AE12" i="19"/>
  <c r="P13" i="19"/>
  <c r="AO13" i="19"/>
  <c r="U14" i="19"/>
  <c r="AY14" i="19"/>
  <c r="AE15" i="19"/>
  <c r="P16" i="19"/>
  <c r="AO16" i="19"/>
  <c r="U17" i="19"/>
  <c r="AY17" i="19"/>
  <c r="AE18" i="19"/>
  <c r="P19" i="19"/>
  <c r="AJ19" i="19"/>
  <c r="N20" i="19"/>
  <c r="D25" i="19"/>
  <c r="F25" i="19"/>
  <c r="Z34" i="19"/>
  <c r="Z39" i="19"/>
  <c r="X81" i="19"/>
  <c r="Z81" i="19"/>
  <c r="AC83" i="19"/>
  <c r="AE83" i="19"/>
  <c r="AO89" i="19"/>
  <c r="AM89" i="19"/>
  <c r="AM95" i="19"/>
  <c r="AM98" i="19"/>
  <c r="AO19" i="19"/>
  <c r="AE23" i="19"/>
  <c r="AM19" i="19"/>
  <c r="AE34" i="19"/>
  <c r="F36" i="19"/>
  <c r="AE36" i="19"/>
  <c r="AC36" i="19"/>
  <c r="F37" i="19"/>
  <c r="AY39" i="19"/>
  <c r="AO56" i="19"/>
  <c r="AM56" i="19"/>
  <c r="AM60" i="19"/>
  <c r="U71" i="19"/>
  <c r="S71" i="19"/>
  <c r="AM101" i="19"/>
  <c r="AJ22" i="19"/>
  <c r="F39" i="19"/>
  <c r="AO64" i="19"/>
  <c r="AM64" i="19"/>
  <c r="Z73" i="19"/>
  <c r="X73" i="19"/>
  <c r="AM80" i="19"/>
  <c r="AM70" i="19"/>
  <c r="AM61" i="19"/>
  <c r="AM103" i="19"/>
  <c r="AM67" i="19"/>
  <c r="AM57" i="19"/>
  <c r="AO118" i="19"/>
  <c r="AM59" i="19"/>
  <c r="AY13" i="19"/>
  <c r="AE14" i="19"/>
  <c r="P15" i="19"/>
  <c r="AO15" i="19"/>
  <c r="U16" i="19"/>
  <c r="AY16" i="19"/>
  <c r="AE17" i="19"/>
  <c r="P18" i="19"/>
  <c r="AO18" i="19"/>
  <c r="U19" i="19"/>
  <c r="S20" i="19"/>
  <c r="AO20" i="19"/>
  <c r="AO21" i="19"/>
  <c r="P35" i="19"/>
  <c r="AO35" i="19"/>
  <c r="AJ37" i="19"/>
  <c r="P40" i="19"/>
  <c r="N40" i="19"/>
  <c r="AJ40" i="19"/>
  <c r="AO85" i="19"/>
  <c r="AM85" i="19"/>
  <c r="Z7" i="19"/>
  <c r="F8" i="19"/>
  <c r="AJ8" i="19"/>
  <c r="K9" i="19"/>
  <c r="AT9" i="19"/>
  <c r="Z10" i="19"/>
  <c r="F11" i="19"/>
  <c r="AJ11" i="19"/>
  <c r="K12" i="19"/>
  <c r="AT12" i="19"/>
  <c r="Z13" i="19"/>
  <c r="F14" i="19"/>
  <c r="AJ14" i="19"/>
  <c r="K15" i="19"/>
  <c r="AT15" i="19"/>
  <c r="Z16" i="19"/>
  <c r="F17" i="19"/>
  <c r="AJ17" i="19"/>
  <c r="K18" i="19"/>
  <c r="AT18" i="19"/>
  <c r="Z19" i="19"/>
  <c r="K23" i="19"/>
  <c r="K35" i="19"/>
  <c r="F43" i="19"/>
  <c r="P44" i="19"/>
  <c r="AO45" i="19"/>
  <c r="AT46" i="19"/>
  <c r="Z47" i="19"/>
  <c r="F54" i="19"/>
  <c r="AJ54" i="19"/>
  <c r="AJ55" i="19"/>
  <c r="AJ57" i="19"/>
  <c r="K59" i="19"/>
  <c r="K69" i="19"/>
  <c r="AY70" i="19"/>
  <c r="F78" i="19"/>
  <c r="F79" i="19"/>
  <c r="AJ82" i="19"/>
  <c r="K91" i="19"/>
  <c r="AO91" i="19"/>
  <c r="Z104" i="19"/>
  <c r="T134" i="19"/>
  <c r="AY67" i="19"/>
  <c r="AE72" i="19"/>
  <c r="AM75" i="19"/>
  <c r="K90" i="19"/>
  <c r="K93" i="19"/>
  <c r="AM93" i="19"/>
  <c r="P94" i="19"/>
  <c r="AE94" i="19"/>
  <c r="AY94" i="19"/>
  <c r="U95" i="19"/>
  <c r="AO95" i="19"/>
  <c r="P96" i="19"/>
  <c r="AE96" i="19"/>
  <c r="AY96" i="19"/>
  <c r="U97" i="19"/>
  <c r="AO97" i="19"/>
  <c r="P98" i="19"/>
  <c r="AE98" i="19"/>
  <c r="AY98" i="19"/>
  <c r="U99" i="19"/>
  <c r="AO99" i="19"/>
  <c r="P100" i="19"/>
  <c r="AE100" i="19"/>
  <c r="AY100" i="19"/>
  <c r="U101" i="19"/>
  <c r="AO101" i="19"/>
  <c r="P54" i="19"/>
  <c r="AC63" i="19"/>
  <c r="I65" i="19"/>
  <c r="X66" i="19"/>
  <c r="X68" i="19"/>
  <c r="AW68" i="19"/>
  <c r="I72" i="19"/>
  <c r="S74" i="19"/>
  <c r="AE80" i="19"/>
  <c r="X88" i="19"/>
  <c r="AO93" i="19"/>
  <c r="F27" i="19"/>
  <c r="P32" i="19"/>
  <c r="P37" i="19"/>
  <c r="U45" i="19"/>
  <c r="AY45" i="19"/>
  <c r="AT50" i="19"/>
  <c r="Z51" i="19"/>
  <c r="AE52" i="19"/>
  <c r="N53" i="19"/>
  <c r="AM53" i="19"/>
  <c r="K55" i="19"/>
  <c r="AT55" i="19"/>
  <c r="K57" i="19"/>
  <c r="N58" i="19"/>
  <c r="N61" i="19"/>
  <c r="U62" i="19"/>
  <c r="AR62" i="19"/>
  <c r="D64" i="19"/>
  <c r="U64" i="19"/>
  <c r="AT64" i="19"/>
  <c r="AT69" i="19"/>
  <c r="K70" i="19"/>
  <c r="AH70" i="19"/>
  <c r="AH72" i="19"/>
  <c r="AM74" i="19"/>
  <c r="AT75" i="19"/>
  <c r="AM77" i="19"/>
  <c r="AM78" i="19"/>
  <c r="N80" i="19"/>
  <c r="D81" i="19"/>
  <c r="U82" i="19"/>
  <c r="Z85" i="19"/>
  <c r="K86" i="19"/>
  <c r="P87" i="19"/>
  <c r="S90" i="19"/>
  <c r="AT90" i="19"/>
  <c r="U92" i="19"/>
  <c r="AB134" i="19"/>
  <c r="K49" i="19"/>
  <c r="AT49" i="19"/>
  <c r="AT56" i="19"/>
  <c r="AJ65" i="19"/>
  <c r="AT66" i="19"/>
  <c r="AE68" i="19"/>
  <c r="AT76" i="19"/>
  <c r="AY81" i="19"/>
  <c r="AO86" i="19"/>
  <c r="F88" i="19"/>
  <c r="K94" i="19"/>
  <c r="AJ94" i="19"/>
  <c r="F95" i="19"/>
  <c r="Z95" i="19"/>
  <c r="AT95" i="19"/>
  <c r="K96" i="19"/>
  <c r="AJ96" i="19"/>
  <c r="F97" i="19"/>
  <c r="Z97" i="19"/>
  <c r="AT97" i="19"/>
  <c r="K98" i="19"/>
  <c r="AJ98" i="19"/>
  <c r="F99" i="19"/>
  <c r="Z99" i="19"/>
  <c r="AT99" i="19"/>
  <c r="K100" i="19"/>
  <c r="AJ100" i="19"/>
  <c r="F101" i="19"/>
  <c r="Z101" i="19"/>
  <c r="AT101" i="19"/>
  <c r="P103" i="19"/>
  <c r="P104" i="19"/>
  <c r="K105" i="19"/>
  <c r="F107" i="19"/>
  <c r="AT108" i="19"/>
  <c r="AJ110" i="19"/>
  <c r="Z112" i="19"/>
  <c r="K114" i="19"/>
  <c r="F116" i="19"/>
  <c r="U60" i="19"/>
  <c r="AE66" i="19"/>
  <c r="F69" i="19"/>
  <c r="AM72" i="19"/>
  <c r="AO83" i="19"/>
  <c r="AM104" i="19"/>
  <c r="AO41" i="19"/>
  <c r="AY43" i="19"/>
  <c r="N47" i="19"/>
  <c r="AM47" i="19"/>
  <c r="U49" i="19"/>
  <c r="Z50" i="19"/>
  <c r="F51" i="19"/>
  <c r="K53" i="19"/>
  <c r="S54" i="19"/>
  <c r="Z56" i="19"/>
  <c r="K58" i="19"/>
  <c r="D59" i="19"/>
  <c r="S60" i="19"/>
  <c r="K61" i="19"/>
  <c r="AO61" i="19"/>
  <c r="AY62" i="19"/>
  <c r="AY64" i="19"/>
  <c r="AC66" i="19"/>
  <c r="AJ68" i="19"/>
  <c r="D69" i="19"/>
  <c r="AY69" i="19"/>
  <c r="U70" i="19"/>
  <c r="Z82" i="19"/>
  <c r="AM83" i="19"/>
  <c r="AJ84" i="19"/>
  <c r="AE85" i="19"/>
  <c r="U86" i="19"/>
  <c r="K87" i="19"/>
  <c r="AY89" i="19"/>
  <c r="F92" i="19"/>
  <c r="AY92" i="19"/>
  <c r="Z93" i="19"/>
  <c r="AY93" i="19"/>
  <c r="AM107" i="19"/>
  <c r="AM110" i="19"/>
  <c r="AM113" i="19"/>
  <c r="AM116" i="19"/>
  <c r="AY118" i="19"/>
  <c r="AY128" i="19"/>
  <c r="F90" i="19"/>
  <c r="AE90" i="19"/>
  <c r="F93" i="19"/>
  <c r="U94" i="19"/>
  <c r="AO94" i="19"/>
  <c r="P95" i="19"/>
  <c r="AE95" i="19"/>
  <c r="AM73" i="19"/>
  <c r="N74" i="19"/>
  <c r="P118" i="19"/>
  <c r="AY40" i="19"/>
  <c r="Z42" i="19"/>
  <c r="AE43" i="19"/>
  <c r="K47" i="19"/>
  <c r="AT47" i="19"/>
  <c r="AY48" i="19"/>
  <c r="AE49" i="19"/>
  <c r="AM51" i="19"/>
  <c r="AT52" i="19"/>
  <c r="Z53" i="19"/>
  <c r="Z54" i="19"/>
  <c r="AC55" i="19"/>
  <c r="AM58" i="19"/>
  <c r="U61" i="19"/>
  <c r="AT61" i="19"/>
  <c r="AJ62" i="19"/>
  <c r="F63" i="19"/>
  <c r="X65" i="19"/>
  <c r="I66" i="19"/>
  <c r="AH66" i="19"/>
  <c r="P69" i="19"/>
  <c r="AJ71" i="19"/>
  <c r="D72" i="19"/>
  <c r="AE76" i="19"/>
  <c r="F86" i="19"/>
  <c r="I88" i="19"/>
  <c r="AM88" i="19"/>
  <c r="P89" i="19"/>
  <c r="P92" i="19"/>
  <c r="AE93" i="19"/>
  <c r="U104" i="19"/>
  <c r="H134" i="19"/>
  <c r="I133" i="19" s="1"/>
  <c r="AJ45" i="19"/>
  <c r="AE67" i="19"/>
  <c r="U73" i="19"/>
  <c r="AE74" i="19"/>
  <c r="F76" i="19"/>
  <c r="AT87" i="19"/>
  <c r="AJ89" i="19"/>
  <c r="Z94" i="19"/>
  <c r="AT94" i="19"/>
  <c r="K95" i="19"/>
  <c r="AJ95" i="19"/>
  <c r="F96" i="19"/>
  <c r="Z96" i="19"/>
  <c r="AT96" i="19"/>
  <c r="K97" i="19"/>
  <c r="AJ97" i="19"/>
  <c r="F98" i="19"/>
  <c r="Z98" i="19"/>
  <c r="AT98" i="19"/>
  <c r="K99" i="19"/>
  <c r="AJ99" i="19"/>
  <c r="F100" i="19"/>
  <c r="Z100" i="19"/>
  <c r="AT100" i="19"/>
  <c r="K101" i="19"/>
  <c r="AJ101" i="19"/>
  <c r="F102" i="19"/>
  <c r="Z103" i="19"/>
  <c r="P106" i="19"/>
  <c r="AY107" i="19"/>
  <c r="AO109" i="19"/>
  <c r="AE111" i="19"/>
  <c r="U113" i="19"/>
  <c r="P115" i="19"/>
  <c r="AY116" i="19"/>
  <c r="AJ128" i="19"/>
  <c r="Z22" i="19"/>
  <c r="X22" i="19"/>
  <c r="AJ35" i="19"/>
  <c r="AH35" i="19"/>
  <c r="K40" i="19"/>
  <c r="I40" i="19"/>
  <c r="AC53" i="19"/>
  <c r="AE53" i="19"/>
  <c r="X80" i="19"/>
  <c r="Z80" i="19"/>
  <c r="K7" i="19"/>
  <c r="AE7" i="19"/>
  <c r="AT7" i="19"/>
  <c r="P8" i="19"/>
  <c r="Z8" i="19"/>
  <c r="AO8" i="19"/>
  <c r="F9" i="19"/>
  <c r="U9" i="19"/>
  <c r="AJ9" i="19"/>
  <c r="AY9" i="19"/>
  <c r="K10" i="19"/>
  <c r="AE10" i="19"/>
  <c r="AT10" i="19"/>
  <c r="P11" i="19"/>
  <c r="Z11" i="19"/>
  <c r="AO11" i="19"/>
  <c r="F12" i="19"/>
  <c r="U12" i="19"/>
  <c r="AJ12" i="19"/>
  <c r="AY12" i="19"/>
  <c r="K13" i="19"/>
  <c r="AE13" i="19"/>
  <c r="AT13" i="19"/>
  <c r="P14" i="19"/>
  <c r="Z14" i="19"/>
  <c r="AO14" i="19"/>
  <c r="F15" i="19"/>
  <c r="U15" i="19"/>
  <c r="AJ15" i="19"/>
  <c r="AY15" i="19"/>
  <c r="K16" i="19"/>
  <c r="AE16" i="19"/>
  <c r="AT16" i="19"/>
  <c r="P17" i="19"/>
  <c r="Z17" i="19"/>
  <c r="AO17" i="19"/>
  <c r="F18" i="19"/>
  <c r="U18" i="19"/>
  <c r="AJ18" i="19"/>
  <c r="AY18" i="19"/>
  <c r="K19" i="19"/>
  <c r="AE19" i="19"/>
  <c r="AT19" i="19"/>
  <c r="AC26" i="19"/>
  <c r="AE26" i="19"/>
  <c r="D27" i="19"/>
  <c r="P29" i="19"/>
  <c r="AJ29" i="19"/>
  <c r="AH29" i="19"/>
  <c r="N30" i="19"/>
  <c r="P30" i="19"/>
  <c r="AH30" i="19"/>
  <c r="AO32" i="19"/>
  <c r="K33" i="19"/>
  <c r="I33" i="19"/>
  <c r="AM33" i="19"/>
  <c r="AO33" i="19"/>
  <c r="I34" i="19"/>
  <c r="X39" i="19"/>
  <c r="F42" i="19"/>
  <c r="W2" i="19" s="1"/>
  <c r="AJ42" i="19"/>
  <c r="AH42" i="19"/>
  <c r="S46" i="19"/>
  <c r="U46" i="19"/>
  <c r="P49" i="19"/>
  <c r="N49" i="19"/>
  <c r="D61" i="19"/>
  <c r="F61" i="19"/>
  <c r="AE21" i="19"/>
  <c r="AC21" i="19"/>
  <c r="F26" i="19"/>
  <c r="D26" i="19"/>
  <c r="AH43" i="19"/>
  <c r="AJ43" i="19"/>
  <c r="AE22" i="19"/>
  <c r="Z23" i="19"/>
  <c r="U24" i="19"/>
  <c r="K25" i="19"/>
  <c r="P26" i="19"/>
  <c r="AJ27" i="19"/>
  <c r="P28" i="19"/>
  <c r="N28" i="19"/>
  <c r="AH28" i="19"/>
  <c r="AJ28" i="19"/>
  <c r="N29" i="19"/>
  <c r="K31" i="19"/>
  <c r="AO31" i="19"/>
  <c r="AM31" i="19"/>
  <c r="I32" i="19"/>
  <c r="K32" i="19"/>
  <c r="AM32" i="19"/>
  <c r="AT34" i="19"/>
  <c r="AJ41" i="19"/>
  <c r="AH41" i="19"/>
  <c r="P42" i="19"/>
  <c r="AM44" i="19"/>
  <c r="AO44" i="19"/>
  <c r="P25" i="19"/>
  <c r="N25" i="19"/>
  <c r="AE41" i="19"/>
  <c r="AC41" i="19"/>
  <c r="P55" i="19"/>
  <c r="N55" i="19"/>
  <c r="AJ21" i="19"/>
  <c r="D7" i="19"/>
  <c r="S7" i="19"/>
  <c r="AH7" i="19"/>
  <c r="AW7" i="19"/>
  <c r="I8" i="19"/>
  <c r="AC8" i="19"/>
  <c r="AR8" i="19"/>
  <c r="N9" i="19"/>
  <c r="X9" i="19"/>
  <c r="AM9" i="19"/>
  <c r="D10" i="19"/>
  <c r="S10" i="19"/>
  <c r="AH10" i="19"/>
  <c r="AW10" i="19"/>
  <c r="I11" i="19"/>
  <c r="AC11" i="19"/>
  <c r="AR11" i="19"/>
  <c r="N12" i="19"/>
  <c r="X12" i="19"/>
  <c r="AM12" i="19"/>
  <c r="D13" i="19"/>
  <c r="S13" i="19"/>
  <c r="P21" i="19"/>
  <c r="AH21" i="19"/>
  <c r="F22" i="19"/>
  <c r="AC22" i="19"/>
  <c r="AY22" i="19"/>
  <c r="X23" i="19"/>
  <c r="AT23" i="19"/>
  <c r="S24" i="19"/>
  <c r="AJ26" i="19"/>
  <c r="AH26" i="19"/>
  <c r="N27" i="19"/>
  <c r="P27" i="19"/>
  <c r="AO29" i="19"/>
  <c r="K30" i="19"/>
  <c r="I30" i="19"/>
  <c r="AM30" i="19"/>
  <c r="AO30" i="19"/>
  <c r="U33" i="19"/>
  <c r="AT33" i="19"/>
  <c r="AR33" i="19"/>
  <c r="S34" i="19"/>
  <c r="U34" i="19"/>
  <c r="P36" i="19"/>
  <c r="Z37" i="19"/>
  <c r="K43" i="19"/>
  <c r="AC47" i="19"/>
  <c r="AE47" i="19"/>
  <c r="U50" i="19"/>
  <c r="S50" i="19"/>
  <c r="AM54" i="19"/>
  <c r="AO54" i="19"/>
  <c r="U56" i="19"/>
  <c r="S56" i="19"/>
  <c r="AO76" i="19"/>
  <c r="AM76" i="19"/>
  <c r="P22" i="19"/>
  <c r="N22" i="19"/>
  <c r="F23" i="19"/>
  <c r="D23" i="19"/>
  <c r="AY23" i="19"/>
  <c r="AW23" i="19"/>
  <c r="AT24" i="19"/>
  <c r="AR24" i="19"/>
  <c r="AO25" i="19"/>
  <c r="AM25" i="19"/>
  <c r="AO28" i="19"/>
  <c r="AM28" i="19"/>
  <c r="I29" i="19"/>
  <c r="K29" i="19"/>
  <c r="U32" i="19"/>
  <c r="S32" i="19"/>
  <c r="AR32" i="19"/>
  <c r="AT32" i="19"/>
  <c r="AT37" i="19"/>
  <c r="AR37" i="19"/>
  <c r="P39" i="19"/>
  <c r="N39" i="19"/>
  <c r="K42" i="19"/>
  <c r="I42" i="19"/>
  <c r="AE73" i="19"/>
  <c r="AC73" i="19"/>
  <c r="AT39" i="19"/>
  <c r="AR39" i="19"/>
  <c r="K21" i="19"/>
  <c r="I21" i="19"/>
  <c r="AO26" i="19"/>
  <c r="K27" i="19"/>
  <c r="I27" i="19"/>
  <c r="AM27" i="19"/>
  <c r="AO27" i="19"/>
  <c r="I28" i="19"/>
  <c r="U30" i="19"/>
  <c r="AT30" i="19"/>
  <c r="AR30" i="19"/>
  <c r="S31" i="19"/>
  <c r="U31" i="19"/>
  <c r="AR31" i="19"/>
  <c r="AY33" i="19"/>
  <c r="AW34" i="19"/>
  <c r="AY34" i="19"/>
  <c r="Z40" i="19"/>
  <c r="X40" i="19"/>
  <c r="AR40" i="19"/>
  <c r="AT40" i="19"/>
  <c r="AO42" i="19"/>
  <c r="U43" i="19"/>
  <c r="S43" i="19"/>
  <c r="U44" i="19"/>
  <c r="S44" i="19"/>
  <c r="AM48" i="19"/>
  <c r="AO48" i="19"/>
  <c r="AE51" i="19"/>
  <c r="AC51" i="19"/>
  <c r="Z59" i="19"/>
  <c r="X59" i="19"/>
  <c r="U21" i="19"/>
  <c r="K22" i="19"/>
  <c r="P23" i="19"/>
  <c r="F24" i="19"/>
  <c r="AY24" i="19"/>
  <c r="AT25" i="19"/>
  <c r="AM26" i="19"/>
  <c r="AT28" i="19"/>
  <c r="U29" i="19"/>
  <c r="S29" i="19"/>
  <c r="AR29" i="19"/>
  <c r="AT29" i="19"/>
  <c r="S30" i="19"/>
  <c r="Z32" i="19"/>
  <c r="AY32" i="19"/>
  <c r="AW32" i="19"/>
  <c r="X33" i="19"/>
  <c r="Z33" i="19"/>
  <c r="AW33" i="19"/>
  <c r="K36" i="19"/>
  <c r="I36" i="19"/>
  <c r="AJ36" i="19"/>
  <c r="AH36" i="19"/>
  <c r="AY37" i="19"/>
  <c r="AW37" i="19"/>
  <c r="K39" i="19"/>
  <c r="I39" i="19"/>
  <c r="U42" i="19"/>
  <c r="AT43" i="19"/>
  <c r="AW55" i="19"/>
  <c r="AY55" i="19"/>
  <c r="K24" i="19"/>
  <c r="I24" i="19"/>
  <c r="N7" i="19"/>
  <c r="X7" i="19"/>
  <c r="AM7" i="19"/>
  <c r="D8" i="19"/>
  <c r="S8" i="19"/>
  <c r="AH8" i="19"/>
  <c r="AW8" i="19"/>
  <c r="I9" i="19"/>
  <c r="AC9" i="19"/>
  <c r="AR9" i="19"/>
  <c r="N10" i="19"/>
  <c r="X10" i="19"/>
  <c r="AM10" i="19"/>
  <c r="D11" i="19"/>
  <c r="S11" i="19"/>
  <c r="AH11" i="19"/>
  <c r="AW11" i="19"/>
  <c r="I12" i="19"/>
  <c r="AC12" i="19"/>
  <c r="AR12" i="19"/>
  <c r="N13" i="19"/>
  <c r="X13" i="19"/>
  <c r="AM13" i="19"/>
  <c r="D14" i="19"/>
  <c r="S14" i="19"/>
  <c r="AH14" i="19"/>
  <c r="AW14" i="19"/>
  <c r="I15" i="19"/>
  <c r="AC15" i="19"/>
  <c r="AR15" i="19"/>
  <c r="N16" i="19"/>
  <c r="X16" i="19"/>
  <c r="AM16" i="19"/>
  <c r="D17" i="19"/>
  <c r="S17" i="19"/>
  <c r="AH17" i="19"/>
  <c r="AW17" i="19"/>
  <c r="I18" i="19"/>
  <c r="AC18" i="19"/>
  <c r="AR18" i="19"/>
  <c r="N19" i="19"/>
  <c r="AT27" i="19"/>
  <c r="AR27" i="19"/>
  <c r="S28" i="19"/>
  <c r="U28" i="19"/>
  <c r="Z31" i="19"/>
  <c r="X31" i="19"/>
  <c r="AW31" i="19"/>
  <c r="AY31" i="19"/>
  <c r="AR41" i="19"/>
  <c r="AT41" i="19"/>
  <c r="Z43" i="19"/>
  <c r="X43" i="19"/>
  <c r="Z44" i="19"/>
  <c r="X44" i="19"/>
  <c r="AE45" i="19"/>
  <c r="AC45" i="19"/>
  <c r="AW49" i="19"/>
  <c r="AY49" i="19"/>
  <c r="AO52" i="19"/>
  <c r="AM52" i="19"/>
  <c r="AE27" i="19"/>
  <c r="AC27" i="19"/>
  <c r="AH31" i="19"/>
  <c r="AJ31" i="19"/>
  <c r="AT21" i="19"/>
  <c r="AR21" i="19"/>
  <c r="AO22" i="19"/>
  <c r="AM22" i="19"/>
  <c r="AE24" i="19"/>
  <c r="AC24" i="19"/>
  <c r="Z25" i="19"/>
  <c r="X25" i="19"/>
  <c r="AR26" i="19"/>
  <c r="AT26" i="19"/>
  <c r="S27" i="19"/>
  <c r="AY29" i="19"/>
  <c r="AW29" i="19"/>
  <c r="X30" i="19"/>
  <c r="Z30" i="19"/>
  <c r="AW30" i="19"/>
  <c r="AE33" i="19"/>
  <c r="AC33" i="19"/>
  <c r="D34" i="19"/>
  <c r="F34" i="19"/>
  <c r="AC34" i="19"/>
  <c r="F38" i="19"/>
  <c r="D38" i="19"/>
  <c r="AW42" i="19"/>
  <c r="AY42" i="19"/>
  <c r="U23" i="19"/>
  <c r="S23" i="19"/>
  <c r="P31" i="19"/>
  <c r="N31" i="19"/>
  <c r="AJ23" i="19"/>
  <c r="AH23" i="19"/>
  <c r="U26" i="19"/>
  <c r="S26" i="19"/>
  <c r="AY27" i="19"/>
  <c r="Z28" i="19"/>
  <c r="X28" i="19"/>
  <c r="AW28" i="19"/>
  <c r="AY28" i="19"/>
  <c r="X29" i="19"/>
  <c r="AE31" i="19"/>
  <c r="F32" i="19"/>
  <c r="D32" i="19"/>
  <c r="AC32" i="19"/>
  <c r="AE32" i="19"/>
  <c r="D33" i="19"/>
  <c r="Z35" i="19"/>
  <c r="N37" i="19"/>
  <c r="AO39" i="19"/>
  <c r="F44" i="19"/>
  <c r="D44" i="19"/>
  <c r="F45" i="19"/>
  <c r="AO46" i="19"/>
  <c r="AM46" i="19"/>
  <c r="N51" i="19"/>
  <c r="P51" i="19"/>
  <c r="AY53" i="19"/>
  <c r="AW53" i="19"/>
  <c r="F21" i="19"/>
  <c r="AY21" i="19"/>
  <c r="AT22" i="19"/>
  <c r="AO23" i="19"/>
  <c r="AJ24" i="19"/>
  <c r="AE25" i="19"/>
  <c r="Z26" i="19"/>
  <c r="AY26" i="19"/>
  <c r="AW26" i="19"/>
  <c r="X27" i="19"/>
  <c r="Z27" i="19"/>
  <c r="AW27" i="19"/>
  <c r="F30" i="19"/>
  <c r="AE30" i="19"/>
  <c r="AC30" i="19"/>
  <c r="D31" i="19"/>
  <c r="F31" i="19"/>
  <c r="AC31" i="19"/>
  <c r="AJ33" i="19"/>
  <c r="P34" i="19"/>
  <c r="AH34" i="19"/>
  <c r="AJ34" i="19"/>
  <c r="AE35" i="19"/>
  <c r="AC35" i="19"/>
  <c r="AO36" i="19"/>
  <c r="Z41" i="19"/>
  <c r="F65" i="19"/>
  <c r="D65" i="19"/>
  <c r="D28" i="19"/>
  <c r="F28" i="19"/>
  <c r="Z21" i="19"/>
  <c r="F29" i="19"/>
  <c r="D29" i="19"/>
  <c r="AC29" i="19"/>
  <c r="AE29" i="19"/>
  <c r="AJ32" i="19"/>
  <c r="AH32" i="19"/>
  <c r="N33" i="19"/>
  <c r="P33" i="19"/>
  <c r="AT36" i="19"/>
  <c r="AR36" i="19"/>
  <c r="I37" i="19"/>
  <c r="K37" i="19"/>
  <c r="AC38" i="19"/>
  <c r="AE38" i="19"/>
  <c r="AE42" i="19"/>
  <c r="AC42" i="19"/>
  <c r="N45" i="19"/>
  <c r="P45" i="19"/>
  <c r="K46" i="19"/>
  <c r="AY47" i="19"/>
  <c r="AW47" i="19"/>
  <c r="S52" i="19"/>
  <c r="U52" i="19"/>
  <c r="AT57" i="19"/>
  <c r="K60" i="19"/>
  <c r="I60" i="19"/>
  <c r="AE60" i="19"/>
  <c r="Z61" i="19"/>
  <c r="X61" i="19"/>
  <c r="AJ64" i="19"/>
  <c r="S76" i="19"/>
  <c r="U76" i="19"/>
  <c r="N78" i="19"/>
  <c r="P78" i="19"/>
  <c r="D80" i="19"/>
  <c r="F80" i="19"/>
  <c r="F35" i="19"/>
  <c r="S35" i="19"/>
  <c r="AJ38" i="19"/>
  <c r="AW38" i="19"/>
  <c r="AY41" i="19"/>
  <c r="AW41" i="19"/>
  <c r="AO43" i="19"/>
  <c r="AM43" i="19"/>
  <c r="AY57" i="19"/>
  <c r="AW57" i="19"/>
  <c r="AO62" i="19"/>
  <c r="AM62" i="19"/>
  <c r="P63" i="19"/>
  <c r="P65" i="19"/>
  <c r="N65" i="19"/>
  <c r="U66" i="19"/>
  <c r="S66" i="19"/>
  <c r="AO66" i="19"/>
  <c r="AC67" i="19"/>
  <c r="AE69" i="19"/>
  <c r="AC69" i="19"/>
  <c r="U75" i="19"/>
  <c r="S75" i="19"/>
  <c r="N34" i="19"/>
  <c r="X34" i="19"/>
  <c r="AM34" i="19"/>
  <c r="D35" i="19"/>
  <c r="D36" i="19"/>
  <c r="S37" i="19"/>
  <c r="U38" i="19"/>
  <c r="AH38" i="19"/>
  <c r="AH39" i="19"/>
  <c r="AW40" i="19"/>
  <c r="S42" i="19"/>
  <c r="K45" i="19"/>
  <c r="I45" i="19"/>
  <c r="Z46" i="19"/>
  <c r="X46" i="19"/>
  <c r="AJ47" i="19"/>
  <c r="AH47" i="19"/>
  <c r="AT48" i="19"/>
  <c r="AR48" i="19"/>
  <c r="F50" i="19"/>
  <c r="D50" i="19"/>
  <c r="K51" i="19"/>
  <c r="I51" i="19"/>
  <c r="Z52" i="19"/>
  <c r="X52" i="19"/>
  <c r="AJ53" i="19"/>
  <c r="AH53" i="19"/>
  <c r="AT54" i="19"/>
  <c r="AR54" i="19"/>
  <c r="F56" i="19"/>
  <c r="D56" i="19"/>
  <c r="P59" i="19"/>
  <c r="N59" i="19"/>
  <c r="AE59" i="19"/>
  <c r="AE61" i="19"/>
  <c r="AC61" i="19"/>
  <c r="AT68" i="19"/>
  <c r="AT72" i="19"/>
  <c r="AR72" i="19"/>
  <c r="AO37" i="19"/>
  <c r="U41" i="19"/>
  <c r="I57" i="19"/>
  <c r="AJ61" i="19"/>
  <c r="AT70" i="19"/>
  <c r="AR70" i="19"/>
  <c r="N84" i="19"/>
  <c r="P84" i="19"/>
  <c r="F41" i="19"/>
  <c r="P43" i="19"/>
  <c r="N43" i="19"/>
  <c r="AY44" i="19"/>
  <c r="AW44" i="19"/>
  <c r="P46" i="19"/>
  <c r="N46" i="19"/>
  <c r="U47" i="19"/>
  <c r="S47" i="19"/>
  <c r="AE48" i="19"/>
  <c r="AC48" i="19"/>
  <c r="AO49" i="19"/>
  <c r="AM49" i="19"/>
  <c r="AY50" i="19"/>
  <c r="AW50" i="19"/>
  <c r="P52" i="19"/>
  <c r="N52" i="19"/>
  <c r="U53" i="19"/>
  <c r="S53" i="19"/>
  <c r="AE54" i="19"/>
  <c r="AC54" i="19"/>
  <c r="AO55" i="19"/>
  <c r="AM55" i="19"/>
  <c r="Z64" i="19"/>
  <c r="F68" i="19"/>
  <c r="P70" i="19"/>
  <c r="N72" i="19"/>
  <c r="P72" i="19"/>
  <c r="AW74" i="19"/>
  <c r="D82" i="19"/>
  <c r="F82" i="19"/>
  <c r="U57" i="19"/>
  <c r="S57" i="19"/>
  <c r="AJ63" i="19"/>
  <c r="AH63" i="19"/>
  <c r="K67" i="19"/>
  <c r="I67" i="19"/>
  <c r="AT42" i="19"/>
  <c r="AR42" i="19"/>
  <c r="AJ44" i="19"/>
  <c r="AH44" i="19"/>
  <c r="AE58" i="19"/>
  <c r="F60" i="19"/>
  <c r="D60" i="19"/>
  <c r="I74" i="19"/>
  <c r="K74" i="19"/>
  <c r="Z77" i="19"/>
  <c r="X77" i="19"/>
  <c r="AY78" i="19"/>
  <c r="AW78" i="19"/>
  <c r="K81" i="19"/>
  <c r="I81" i="19"/>
  <c r="X41" i="19"/>
  <c r="N42" i="19"/>
  <c r="I43" i="19"/>
  <c r="AW43" i="19"/>
  <c r="D45" i="19"/>
  <c r="AT45" i="19"/>
  <c r="AR45" i="19"/>
  <c r="I46" i="19"/>
  <c r="F47" i="19"/>
  <c r="D47" i="19"/>
  <c r="X47" i="19"/>
  <c r="K48" i="19"/>
  <c r="I48" i="19"/>
  <c r="AH48" i="19"/>
  <c r="Z49" i="19"/>
  <c r="X49" i="19"/>
  <c r="AR49" i="19"/>
  <c r="AJ50" i="19"/>
  <c r="AH50" i="19"/>
  <c r="D51" i="19"/>
  <c r="AT51" i="19"/>
  <c r="AR51" i="19"/>
  <c r="I52" i="19"/>
  <c r="F53" i="19"/>
  <c r="D53" i="19"/>
  <c r="X53" i="19"/>
  <c r="K54" i="19"/>
  <c r="I54" i="19"/>
  <c r="AH54" i="19"/>
  <c r="Z55" i="19"/>
  <c r="X55" i="19"/>
  <c r="AR55" i="19"/>
  <c r="AJ56" i="19"/>
  <c r="AH56" i="19"/>
  <c r="AC58" i="19"/>
  <c r="AY58" i="19"/>
  <c r="AW58" i="19"/>
  <c r="U59" i="19"/>
  <c r="AE62" i="19"/>
  <c r="AC62" i="19"/>
  <c r="AO63" i="19"/>
  <c r="AM63" i="19"/>
  <c r="AE64" i="19"/>
  <c r="P66" i="19"/>
  <c r="N66" i="19"/>
  <c r="U67" i="19"/>
  <c r="S67" i="19"/>
  <c r="AC68" i="19"/>
  <c r="AT71" i="19"/>
  <c r="AR71" i="19"/>
  <c r="AY60" i="19"/>
  <c r="AW60" i="19"/>
  <c r="AY35" i="19"/>
  <c r="AE39" i="19"/>
  <c r="Z45" i="19"/>
  <c r="S61" i="19"/>
  <c r="AT63" i="19"/>
  <c r="AR63" i="19"/>
  <c r="Z67" i="19"/>
  <c r="X67" i="19"/>
  <c r="K68" i="19"/>
  <c r="I68" i="19"/>
  <c r="AC78" i="19"/>
  <c r="AT85" i="19"/>
  <c r="AR85" i="19"/>
  <c r="AO92" i="19"/>
  <c r="AM92" i="19"/>
  <c r="F103" i="19"/>
  <c r="D103" i="19"/>
  <c r="AO59" i="19"/>
  <c r="U63" i="19"/>
  <c r="AY66" i="19"/>
  <c r="AE70" i="19"/>
  <c r="S79" i="19"/>
  <c r="U79" i="19"/>
  <c r="AO79" i="19"/>
  <c r="AW82" i="19"/>
  <c r="AY82" i="19"/>
  <c r="AW73" i="19"/>
  <c r="AY73" i="19"/>
  <c r="AT80" i="19"/>
  <c r="U83" i="19"/>
  <c r="F85" i="19"/>
  <c r="AW85" i="19"/>
  <c r="AY85" i="19"/>
  <c r="U89" i="19"/>
  <c r="AR89" i="19"/>
  <c r="AT89" i="19"/>
  <c r="AT91" i="19"/>
  <c r="AR91" i="19"/>
  <c r="AC77" i="19"/>
  <c r="AE77" i="19"/>
  <c r="AM81" i="19"/>
  <c r="AO81" i="19"/>
  <c r="AJ87" i="19"/>
  <c r="AH87" i="19"/>
  <c r="AT58" i="19"/>
  <c r="Z62" i="19"/>
  <c r="F66" i="19"/>
  <c r="AH68" i="19"/>
  <c r="AJ69" i="19"/>
  <c r="AW69" i="19"/>
  <c r="AW70" i="19"/>
  <c r="AY72" i="19"/>
  <c r="AO75" i="19"/>
  <c r="N76" i="19"/>
  <c r="AR76" i="19"/>
  <c r="AY77" i="19"/>
  <c r="X79" i="19"/>
  <c r="U81" i="19"/>
  <c r="AM84" i="19"/>
  <c r="AO84" i="19"/>
  <c r="Z89" i="19"/>
  <c r="X89" i="19"/>
  <c r="P62" i="19"/>
  <c r="AO65" i="19"/>
  <c r="U69" i="19"/>
  <c r="F75" i="19"/>
  <c r="AJ78" i="19"/>
  <c r="I80" i="19"/>
  <c r="K80" i="19"/>
  <c r="AY80" i="19"/>
  <c r="K82" i="19"/>
  <c r="I82" i="19"/>
  <c r="P85" i="19"/>
  <c r="AT86" i="19"/>
  <c r="AM87" i="19"/>
  <c r="AO87" i="19"/>
  <c r="AR60" i="19"/>
  <c r="AR75" i="19"/>
  <c r="AH77" i="19"/>
  <c r="D73" i="19"/>
  <c r="F73" i="19"/>
  <c r="AO82" i="19"/>
  <c r="P83" i="19"/>
  <c r="N83" i="19"/>
  <c r="AC86" i="19"/>
  <c r="AE86" i="19"/>
  <c r="D91" i="19"/>
  <c r="F91" i="19"/>
  <c r="AM68" i="19"/>
  <c r="AM69" i="19"/>
  <c r="D71" i="19"/>
  <c r="P75" i="19"/>
  <c r="AC75" i="19"/>
  <c r="I76" i="19"/>
  <c r="K77" i="19"/>
  <c r="D78" i="19"/>
  <c r="AO78" i="19"/>
  <c r="AE81" i="19"/>
  <c r="AY86" i="19"/>
  <c r="AJ88" i="19"/>
  <c r="P68" i="19"/>
  <c r="AO71" i="19"/>
  <c r="AO73" i="19"/>
  <c r="K75" i="19"/>
  <c r="AH76" i="19"/>
  <c r="AJ76" i="19"/>
  <c r="X78" i="19"/>
  <c r="Z78" i="19"/>
  <c r="AT78" i="19"/>
  <c r="P79" i="19"/>
  <c r="AE79" i="19"/>
  <c r="N81" i="19"/>
  <c r="P81" i="19"/>
  <c r="AJ83" i="19"/>
  <c r="F84" i="19"/>
  <c r="D84" i="19"/>
  <c r="AJ90" i="19"/>
  <c r="AH90" i="19"/>
  <c r="F57" i="19"/>
  <c r="AJ60" i="19"/>
  <c r="K64" i="19"/>
  <c r="AC64" i="19"/>
  <c r="AT67" i="19"/>
  <c r="N68" i="19"/>
  <c r="Z71" i="19"/>
  <c r="AM71" i="19"/>
  <c r="I75" i="19"/>
  <c r="K79" i="19"/>
  <c r="AY84" i="19"/>
  <c r="AW84" i="19"/>
  <c r="S88" i="19"/>
  <c r="U88" i="19"/>
  <c r="AW91" i="19"/>
  <c r="AY91" i="19"/>
  <c r="AE91" i="19"/>
  <c r="Z92" i="19"/>
  <c r="U93" i="19"/>
  <c r="AC89" i="19"/>
  <c r="AE89" i="19"/>
  <c r="AM90" i="19"/>
  <c r="AO90" i="19"/>
  <c r="AH102" i="19"/>
  <c r="AJ102" i="19"/>
  <c r="U106" i="19"/>
  <c r="S106" i="19"/>
  <c r="P108" i="19"/>
  <c r="N108" i="19"/>
  <c r="AY109" i="19"/>
  <c r="AW109" i="19"/>
  <c r="AO111" i="19"/>
  <c r="AM111" i="19"/>
  <c r="AE113" i="19"/>
  <c r="AC113" i="19"/>
  <c r="U115" i="19"/>
  <c r="S115" i="19"/>
  <c r="P117" i="19"/>
  <c r="N117" i="19"/>
  <c r="AJ104" i="19"/>
  <c r="AH104" i="19"/>
  <c r="AE123" i="19"/>
  <c r="AC123" i="19"/>
  <c r="D127" i="19"/>
  <c r="F127" i="19"/>
  <c r="Z83" i="19"/>
  <c r="K85" i="19"/>
  <c r="F87" i="19"/>
  <c r="AT88" i="19"/>
  <c r="AH91" i="19"/>
  <c r="AJ91" i="19"/>
  <c r="AC92" i="19"/>
  <c r="AE92" i="19"/>
  <c r="I89" i="19"/>
  <c r="K89" i="19"/>
  <c r="X90" i="19"/>
  <c r="Z90" i="19"/>
  <c r="D123" i="19"/>
  <c r="D90" i="19"/>
  <c r="I91" i="19"/>
  <c r="N92" i="19"/>
  <c r="D93" i="19"/>
  <c r="AT83" i="19"/>
  <c r="AJ85" i="19"/>
  <c r="AM86" i="19"/>
  <c r="Z87" i="19"/>
  <c r="AC88" i="19"/>
  <c r="AM91" i="19"/>
  <c r="S89" i="19"/>
  <c r="N90" i="19"/>
  <c r="P90" i="19"/>
  <c r="AC90" i="19"/>
  <c r="S91" i="19"/>
  <c r="U91" i="19"/>
  <c r="I92" i="19"/>
  <c r="K92" i="19"/>
  <c r="Z105" i="19"/>
  <c r="X105" i="19"/>
  <c r="K107" i="19"/>
  <c r="I107" i="19"/>
  <c r="F109" i="19"/>
  <c r="D109" i="19"/>
  <c r="AT110" i="19"/>
  <c r="AR110" i="19"/>
  <c r="AJ112" i="19"/>
  <c r="AH112" i="19"/>
  <c r="Z114" i="19"/>
  <c r="X114" i="19"/>
  <c r="K116" i="19"/>
  <c r="I116" i="19"/>
  <c r="AJ93" i="19"/>
  <c r="AE82" i="19"/>
  <c r="U84" i="19"/>
  <c r="P86" i="19"/>
  <c r="AY87" i="19"/>
  <c r="Z91" i="19"/>
  <c r="X103" i="19"/>
  <c r="AT102" i="19"/>
  <c r="F104" i="19"/>
  <c r="AY123" i="19"/>
  <c r="Z127" i="19"/>
  <c r="X127" i="19"/>
  <c r="AO128" i="19"/>
  <c r="AT92" i="19"/>
  <c r="U103" i="19"/>
  <c r="S103" i="19"/>
  <c r="AE104" i="19"/>
  <c r="AC104" i="19"/>
  <c r="AT105" i="19"/>
  <c r="AO106" i="19"/>
  <c r="AJ107" i="19"/>
  <c r="AE108" i="19"/>
  <c r="Z109" i="19"/>
  <c r="U110" i="19"/>
  <c r="K111" i="19"/>
  <c r="P112" i="19"/>
  <c r="F113" i="19"/>
  <c r="AY113" i="19"/>
  <c r="AT114" i="19"/>
  <c r="AO115" i="19"/>
  <c r="AJ116" i="19"/>
  <c r="AE117" i="19"/>
  <c r="X123" i="19"/>
  <c r="Z123" i="19"/>
  <c r="U105" i="19"/>
  <c r="AR105" i="19"/>
  <c r="K106" i="19"/>
  <c r="AM106" i="19"/>
  <c r="P107" i="19"/>
  <c r="AH107" i="19"/>
  <c r="F108" i="19"/>
  <c r="AC108" i="19"/>
  <c r="AY108" i="19"/>
  <c r="X109" i="19"/>
  <c r="AT109" i="19"/>
  <c r="S110" i="19"/>
  <c r="AO110" i="19"/>
  <c r="I111" i="19"/>
  <c r="AJ111" i="19"/>
  <c r="N112" i="19"/>
  <c r="AE112" i="19"/>
  <c r="D113" i="19"/>
  <c r="Z113" i="19"/>
  <c r="AW113" i="19"/>
  <c r="U114" i="19"/>
  <c r="AR114" i="19"/>
  <c r="K115" i="19"/>
  <c r="AM115" i="19"/>
  <c r="P116" i="19"/>
  <c r="AH116" i="19"/>
  <c r="F117" i="19"/>
  <c r="AC117" i="19"/>
  <c r="AY117" i="19"/>
  <c r="AE127" i="19"/>
  <c r="AC127" i="19"/>
  <c r="K104" i="19"/>
  <c r="I104" i="19"/>
  <c r="AH127" i="19"/>
  <c r="AJ127" i="19"/>
  <c r="AE105" i="19"/>
  <c r="Z106" i="19"/>
  <c r="U107" i="19"/>
  <c r="K108" i="19"/>
  <c r="P109" i="19"/>
  <c r="F110" i="19"/>
  <c r="AY110" i="19"/>
  <c r="AT111" i="19"/>
  <c r="AO112" i="19"/>
  <c r="AJ113" i="19"/>
  <c r="AE114" i="19"/>
  <c r="Z115" i="19"/>
  <c r="U116" i="19"/>
  <c r="K117" i="19"/>
  <c r="AJ123" i="19"/>
  <c r="P127" i="19"/>
  <c r="N127" i="19"/>
  <c r="C134" i="19"/>
  <c r="F134" i="19" s="1"/>
  <c r="W1" i="19" s="1"/>
  <c r="F132" i="19"/>
  <c r="AT103" i="19"/>
  <c r="F105" i="19"/>
  <c r="AC105" i="19"/>
  <c r="AY105" i="19"/>
  <c r="X106" i="19"/>
  <c r="AT106" i="19"/>
  <c r="S107" i="19"/>
  <c r="AO107" i="19"/>
  <c r="I108" i="19"/>
  <c r="AJ108" i="19"/>
  <c r="N109" i="19"/>
  <c r="AE109" i="19"/>
  <c r="D110" i="19"/>
  <c r="Z110" i="19"/>
  <c r="AW110" i="19"/>
  <c r="U111" i="19"/>
  <c r="AR111" i="19"/>
  <c r="K112" i="19"/>
  <c r="AM112" i="19"/>
  <c r="P113" i="19"/>
  <c r="AH113" i="19"/>
  <c r="F114" i="19"/>
  <c r="AC114" i="19"/>
  <c r="AY114" i="19"/>
  <c r="X115" i="19"/>
  <c r="AT115" i="19"/>
  <c r="S116" i="19"/>
  <c r="AO116" i="19"/>
  <c r="AJ117" i="19"/>
  <c r="AO127" i="19"/>
  <c r="AM127" i="19"/>
  <c r="AO102" i="19"/>
  <c r="AM102" i="19"/>
  <c r="AY103" i="19"/>
  <c r="AW103" i="19"/>
  <c r="P105" i="19"/>
  <c r="N105" i="19"/>
  <c r="F106" i="19"/>
  <c r="D106" i="19"/>
  <c r="AY106" i="19"/>
  <c r="AW106" i="19"/>
  <c r="AT107" i="19"/>
  <c r="AR107" i="19"/>
  <c r="AO108" i="19"/>
  <c r="AM108" i="19"/>
  <c r="AJ109" i="19"/>
  <c r="AH109" i="19"/>
  <c r="AE110" i="19"/>
  <c r="AC110" i="19"/>
  <c r="Z111" i="19"/>
  <c r="X111" i="19"/>
  <c r="U112" i="19"/>
  <c r="S112" i="19"/>
  <c r="K113" i="19"/>
  <c r="I113" i="19"/>
  <c r="P114" i="19"/>
  <c r="N114" i="19"/>
  <c r="F115" i="19"/>
  <c r="D115" i="19"/>
  <c r="AY115" i="19"/>
  <c r="AW115" i="19"/>
  <c r="AT116" i="19"/>
  <c r="AR116" i="19"/>
  <c r="AO117" i="19"/>
  <c r="AM117" i="19"/>
  <c r="AO132" i="19"/>
  <c r="K123" i="19"/>
  <c r="AM123" i="19"/>
  <c r="AO123" i="19"/>
  <c r="AT127" i="19"/>
  <c r="AR127" i="19"/>
  <c r="AE103" i="19"/>
  <c r="AO104" i="19"/>
  <c r="Z102" i="19"/>
  <c r="X102" i="19"/>
  <c r="AJ103" i="19"/>
  <c r="AH103" i="19"/>
  <c r="AT104" i="19"/>
  <c r="AR104" i="19"/>
  <c r="I105" i="19"/>
  <c r="AJ105" i="19"/>
  <c r="N106" i="19"/>
  <c r="AE106" i="19"/>
  <c r="D107" i="19"/>
  <c r="Z107" i="19"/>
  <c r="AW107" i="19"/>
  <c r="U108" i="19"/>
  <c r="AR108" i="19"/>
  <c r="K109" i="19"/>
  <c r="AM109" i="19"/>
  <c r="P110" i="19"/>
  <c r="AH110" i="19"/>
  <c r="F111" i="19"/>
  <c r="AC111" i="19"/>
  <c r="AY111" i="19"/>
  <c r="X112" i="19"/>
  <c r="AT112" i="19"/>
  <c r="S113" i="19"/>
  <c r="AO113" i="19"/>
  <c r="I114" i="19"/>
  <c r="AJ114" i="19"/>
  <c r="N115" i="19"/>
  <c r="AE115" i="19"/>
  <c r="D116" i="19"/>
  <c r="Z116" i="19"/>
  <c r="AW116" i="19"/>
  <c r="U117" i="19"/>
  <c r="AR117" i="19"/>
  <c r="AT123" i="19"/>
  <c r="AR123" i="19"/>
  <c r="S127" i="19"/>
  <c r="U127" i="19"/>
  <c r="AW127" i="19"/>
  <c r="AY127" i="19"/>
  <c r="J134" i="19"/>
  <c r="AS134" i="19"/>
  <c r="AO105" i="19"/>
  <c r="AM105" i="19"/>
  <c r="AJ106" i="19"/>
  <c r="AH106" i="19"/>
  <c r="AE107" i="19"/>
  <c r="AC107" i="19"/>
  <c r="Z108" i="19"/>
  <c r="X108" i="19"/>
  <c r="U109" i="19"/>
  <c r="S109" i="19"/>
  <c r="K110" i="19"/>
  <c r="I110" i="19"/>
  <c r="P111" i="19"/>
  <c r="N111" i="19"/>
  <c r="F112" i="19"/>
  <c r="D112" i="19"/>
  <c r="AY112" i="19"/>
  <c r="AW112" i="19"/>
  <c r="AT113" i="19"/>
  <c r="AR113" i="19"/>
  <c r="AO114" i="19"/>
  <c r="AM114" i="19"/>
  <c r="AJ115" i="19"/>
  <c r="AH115" i="19"/>
  <c r="AE116" i="19"/>
  <c r="AC116" i="19"/>
  <c r="Z117" i="19"/>
  <c r="X117" i="19"/>
  <c r="S123" i="19"/>
  <c r="P128" i="19"/>
  <c r="R134" i="19"/>
  <c r="U132" i="19"/>
  <c r="AJ132" i="19"/>
  <c r="AY132" i="19"/>
  <c r="K133" i="19"/>
  <c r="AE133" i="19"/>
  <c r="AT133" i="19"/>
  <c r="AL134" i="19"/>
  <c r="AM132" i="19" s="1"/>
  <c r="P132" i="19"/>
  <c r="Z132" i="19"/>
  <c r="AQ134" i="19"/>
  <c r="AE132" i="19"/>
  <c r="A1" i="12"/>
  <c r="I5" i="16"/>
  <c r="I20" i="16" s="1"/>
  <c r="AG2" i="19" l="1"/>
  <c r="AH133" i="19"/>
  <c r="AJ134" i="19"/>
  <c r="I132" i="19"/>
  <c r="P134" i="19"/>
  <c r="N132" i="19"/>
  <c r="AY134" i="19"/>
  <c r="AE134" i="19"/>
  <c r="AC133" i="19"/>
  <c r="AC132" i="19"/>
  <c r="K134" i="19"/>
  <c r="AG1" i="19" s="1"/>
  <c r="X133" i="19"/>
  <c r="Z134" i="19"/>
  <c r="AT134" i="19"/>
  <c r="U134" i="19"/>
  <c r="D133" i="19"/>
  <c r="S133" i="19"/>
  <c r="S132" i="19"/>
  <c r="D132" i="19"/>
  <c r="AM133" i="19"/>
  <c r="AO134" i="19"/>
  <c r="AR132" i="19"/>
  <c r="AR133" i="19"/>
  <c r="J87" i="16"/>
  <c r="H11" i="16"/>
  <c r="N5" i="16"/>
  <c r="I11" i="16"/>
  <c r="M72" i="16"/>
  <c r="N80" i="16"/>
  <c r="M80" i="16"/>
  <c r="O80" i="16" s="1"/>
  <c r="N79" i="16"/>
  <c r="M79" i="16"/>
  <c r="N78" i="16"/>
  <c r="M78" i="16"/>
  <c r="N77" i="16"/>
  <c r="M77" i="16"/>
  <c r="N76" i="16"/>
  <c r="M76" i="16"/>
  <c r="N75" i="16"/>
  <c r="M75" i="16"/>
  <c r="N74" i="16"/>
  <c r="M74" i="16"/>
  <c r="N73" i="16"/>
  <c r="M73" i="16"/>
  <c r="N72" i="16"/>
  <c r="N72" i="12"/>
  <c r="N73" i="12"/>
  <c r="N74" i="12"/>
  <c r="N75" i="12"/>
  <c r="N76" i="12"/>
  <c r="N77" i="12"/>
  <c r="N78" i="12"/>
  <c r="N71" i="12"/>
  <c r="M72" i="12"/>
  <c r="M73" i="12"/>
  <c r="M74" i="12"/>
  <c r="M75" i="12"/>
  <c r="M76" i="12"/>
  <c r="M77" i="12"/>
  <c r="M78" i="12"/>
  <c r="M71" i="12"/>
  <c r="N79" i="12"/>
  <c r="M79" i="12"/>
  <c r="H12" i="16"/>
  <c r="I12" i="16"/>
  <c r="J12" i="16" l="1"/>
  <c r="H21" i="16" l="1"/>
  <c r="V2" i="18"/>
  <c r="C1" i="16" l="1"/>
  <c r="I11" i="14"/>
  <c r="P11" i="14" s="1"/>
  <c r="K3" i="10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204" i="10"/>
  <c r="K205" i="10"/>
  <c r="K206" i="10"/>
  <c r="K207" i="10"/>
  <c r="K208" i="10"/>
  <c r="K209" i="10"/>
  <c r="K210" i="10"/>
  <c r="K211" i="10"/>
  <c r="K212" i="10"/>
  <c r="K213" i="10"/>
  <c r="K214" i="10"/>
  <c r="K215" i="10"/>
  <c r="K216" i="10"/>
  <c r="K217" i="10"/>
  <c r="K218" i="10"/>
  <c r="K219" i="10"/>
  <c r="K220" i="10"/>
  <c r="K221" i="10"/>
  <c r="K222" i="10"/>
  <c r="K223" i="10"/>
  <c r="K224" i="10"/>
  <c r="K225" i="10"/>
  <c r="K226" i="10"/>
  <c r="K227" i="10"/>
  <c r="K228" i="10"/>
  <c r="K229" i="10"/>
  <c r="K230" i="10"/>
  <c r="K231" i="10"/>
  <c r="K232" i="10"/>
  <c r="K233" i="10"/>
  <c r="K234" i="10"/>
  <c r="K235" i="10"/>
  <c r="K236" i="10"/>
  <c r="K237" i="10"/>
  <c r="K238" i="10"/>
  <c r="K239" i="10"/>
  <c r="K240" i="10"/>
  <c r="K241" i="10"/>
  <c r="K242" i="10"/>
  <c r="K243" i="10"/>
  <c r="K244" i="10"/>
  <c r="K245" i="10"/>
  <c r="K246" i="10"/>
  <c r="K247" i="10"/>
  <c r="K248" i="10"/>
  <c r="K249" i="10"/>
  <c r="K250" i="10"/>
  <c r="K251" i="10"/>
  <c r="K252" i="10"/>
  <c r="K253" i="10"/>
  <c r="K254" i="10"/>
  <c r="K255" i="10"/>
  <c r="K256" i="10"/>
  <c r="K257" i="10"/>
  <c r="K258" i="10"/>
  <c r="K259" i="10"/>
  <c r="K260" i="10"/>
  <c r="K261" i="10"/>
  <c r="K262" i="10"/>
  <c r="K263" i="10"/>
  <c r="K264" i="10"/>
  <c r="K265" i="10"/>
  <c r="K266" i="10"/>
  <c r="K267" i="10"/>
  <c r="K268" i="10"/>
  <c r="K269" i="10"/>
  <c r="K270" i="10"/>
  <c r="K271" i="10"/>
  <c r="K272" i="10"/>
  <c r="K273" i="10"/>
  <c r="K274" i="10"/>
  <c r="K275" i="10"/>
  <c r="K276" i="10"/>
  <c r="K277" i="10"/>
  <c r="K278" i="10"/>
  <c r="K279" i="10"/>
  <c r="K280" i="10"/>
  <c r="K281" i="10"/>
  <c r="K282" i="10"/>
  <c r="K283" i="10"/>
  <c r="K284" i="10"/>
  <c r="K285" i="10"/>
  <c r="K286" i="10"/>
  <c r="K287" i="10"/>
  <c r="K288" i="10"/>
  <c r="K289" i="10"/>
  <c r="K290" i="10"/>
  <c r="K291" i="10"/>
  <c r="K292" i="10"/>
  <c r="K293" i="10"/>
  <c r="K294" i="10"/>
  <c r="K295" i="10"/>
  <c r="K296" i="10"/>
  <c r="K297" i="10"/>
  <c r="K298" i="10"/>
  <c r="K299" i="10"/>
  <c r="K300" i="10"/>
  <c r="K301" i="10"/>
  <c r="K302" i="10"/>
  <c r="K303" i="10"/>
  <c r="K304" i="10"/>
  <c r="K305" i="10"/>
  <c r="K306" i="10"/>
  <c r="K307" i="10"/>
  <c r="K308" i="10"/>
  <c r="K309" i="10"/>
  <c r="K310" i="10"/>
  <c r="K311" i="10"/>
  <c r="K312" i="10"/>
  <c r="K313" i="10"/>
  <c r="K314" i="10"/>
  <c r="K315" i="10"/>
  <c r="K316" i="10"/>
  <c r="K317" i="10"/>
  <c r="K318" i="10"/>
  <c r="K319" i="10"/>
  <c r="K320" i="10"/>
  <c r="K321" i="10"/>
  <c r="K322" i="10"/>
  <c r="K323" i="10"/>
  <c r="K324" i="10"/>
  <c r="K325" i="10"/>
  <c r="K326" i="10"/>
  <c r="K327" i="10"/>
  <c r="K328" i="10"/>
  <c r="K329" i="10"/>
  <c r="K330" i="10"/>
  <c r="K331" i="10"/>
  <c r="K332" i="10"/>
  <c r="K333" i="10"/>
  <c r="K334" i="10"/>
  <c r="K335" i="10"/>
  <c r="K336" i="10"/>
  <c r="K337" i="10"/>
  <c r="K338" i="10"/>
  <c r="K339" i="10"/>
  <c r="K340" i="10"/>
  <c r="K341" i="10"/>
  <c r="K342" i="10"/>
  <c r="K343" i="10"/>
  <c r="K344" i="10"/>
  <c r="K345" i="10"/>
  <c r="K346" i="10"/>
  <c r="K347" i="10"/>
  <c r="K348" i="10"/>
  <c r="K349" i="10"/>
  <c r="K350" i="10"/>
  <c r="K351" i="10"/>
  <c r="K352" i="10"/>
  <c r="K353" i="10"/>
  <c r="K354" i="10"/>
  <c r="K355" i="10"/>
  <c r="K356" i="10"/>
  <c r="K357" i="10"/>
  <c r="K358" i="10"/>
  <c r="K359" i="10"/>
  <c r="K360" i="10"/>
  <c r="K361" i="10"/>
  <c r="K362" i="10"/>
  <c r="K363" i="10"/>
  <c r="K364" i="10"/>
  <c r="K365" i="10"/>
  <c r="K366" i="10"/>
  <c r="K367" i="10"/>
  <c r="K368" i="10"/>
  <c r="K369" i="10"/>
  <c r="K370" i="10"/>
  <c r="K371" i="10"/>
  <c r="K372" i="10"/>
  <c r="K373" i="10"/>
  <c r="K374" i="10"/>
  <c r="K375" i="10"/>
  <c r="K376" i="10"/>
  <c r="K377" i="10"/>
  <c r="K378" i="10"/>
  <c r="K379" i="10"/>
  <c r="K380" i="10"/>
  <c r="K381" i="10"/>
  <c r="K382" i="10"/>
  <c r="K383" i="10"/>
  <c r="K384" i="10"/>
  <c r="K385" i="10"/>
  <c r="K386" i="10"/>
  <c r="K387" i="10"/>
  <c r="K388" i="10"/>
  <c r="K389" i="10"/>
  <c r="K390" i="10"/>
  <c r="K391" i="10"/>
  <c r="K392" i="10"/>
  <c r="K393" i="10"/>
  <c r="K394" i="10"/>
  <c r="K395" i="10"/>
  <c r="K396" i="10"/>
  <c r="K397" i="10"/>
  <c r="K398" i="10"/>
  <c r="K399" i="10"/>
  <c r="K400" i="10"/>
  <c r="K401" i="10"/>
  <c r="K402" i="10"/>
  <c r="K403" i="10"/>
  <c r="K404" i="10"/>
  <c r="K405" i="10"/>
  <c r="K406" i="10"/>
  <c r="K407" i="10"/>
  <c r="K408" i="10"/>
  <c r="K409" i="10"/>
  <c r="K410" i="10"/>
  <c r="K411" i="10"/>
  <c r="K412" i="10"/>
  <c r="K413" i="10"/>
  <c r="K414" i="10"/>
  <c r="K415" i="10"/>
  <c r="K416" i="10"/>
  <c r="K417" i="10"/>
  <c r="K418" i="10"/>
  <c r="K419" i="10"/>
  <c r="K420" i="10"/>
  <c r="K421" i="10"/>
  <c r="K422" i="10"/>
  <c r="K423" i="10"/>
  <c r="K424" i="10"/>
  <c r="K425" i="10"/>
  <c r="K426" i="10"/>
  <c r="K427" i="10"/>
  <c r="K428" i="10"/>
  <c r="K429" i="10"/>
  <c r="K430" i="10"/>
  <c r="K431" i="10"/>
  <c r="K432" i="10"/>
  <c r="K433" i="10"/>
  <c r="K434" i="10"/>
  <c r="K435" i="10"/>
  <c r="K436" i="10"/>
  <c r="K437" i="10"/>
  <c r="K438" i="10"/>
  <c r="K439" i="10"/>
  <c r="K440" i="10"/>
  <c r="K441" i="10"/>
  <c r="K442" i="10"/>
  <c r="K443" i="10"/>
  <c r="K444" i="10"/>
  <c r="K445" i="10"/>
  <c r="K446" i="10"/>
  <c r="K447" i="10"/>
  <c r="K448" i="10"/>
  <c r="K449" i="10"/>
  <c r="K450" i="10"/>
  <c r="K451" i="10"/>
  <c r="K452" i="10"/>
  <c r="K453" i="10"/>
  <c r="K454" i="10"/>
  <c r="K455" i="10"/>
  <c r="K456" i="10"/>
  <c r="K457" i="10"/>
  <c r="K458" i="10"/>
  <c r="K459" i="10"/>
  <c r="K460" i="10"/>
  <c r="K461" i="10"/>
  <c r="K462" i="10"/>
  <c r="K463" i="10"/>
  <c r="K464" i="10"/>
  <c r="K465" i="10"/>
  <c r="K466" i="10"/>
  <c r="K467" i="10"/>
  <c r="K468" i="10"/>
  <c r="K469" i="10"/>
  <c r="K470" i="10"/>
  <c r="K471" i="10"/>
  <c r="K472" i="10"/>
  <c r="K473" i="10"/>
  <c r="K474" i="10"/>
  <c r="K475" i="10"/>
  <c r="K476" i="10"/>
  <c r="K477" i="10"/>
  <c r="K478" i="10"/>
  <c r="K479" i="10"/>
  <c r="K480" i="10"/>
  <c r="K481" i="10"/>
  <c r="K482" i="10"/>
  <c r="K483" i="10"/>
  <c r="K484" i="10"/>
  <c r="K485" i="10"/>
  <c r="K486" i="10"/>
  <c r="K487" i="10"/>
  <c r="K488" i="10"/>
  <c r="K489" i="10"/>
  <c r="K490" i="10"/>
  <c r="K491" i="10"/>
  <c r="K492" i="10"/>
  <c r="K493" i="10"/>
  <c r="K494" i="10"/>
  <c r="K495" i="10"/>
  <c r="K496" i="10"/>
  <c r="K497" i="10"/>
  <c r="K498" i="10"/>
  <c r="K499" i="10"/>
  <c r="K500" i="10"/>
  <c r="K501" i="10"/>
  <c r="K502" i="10"/>
  <c r="K503" i="10"/>
  <c r="K504" i="10"/>
  <c r="K505" i="10"/>
  <c r="K506" i="10"/>
  <c r="K507" i="10"/>
  <c r="K508" i="10"/>
  <c r="K509" i="10"/>
  <c r="K510" i="10"/>
  <c r="K511" i="10"/>
  <c r="K512" i="10"/>
  <c r="K513" i="10"/>
  <c r="K514" i="10"/>
  <c r="K515" i="10"/>
  <c r="K516" i="10"/>
  <c r="K517" i="10"/>
  <c r="K518" i="10"/>
  <c r="K519" i="10"/>
  <c r="K520" i="10"/>
  <c r="K521" i="10"/>
  <c r="K522" i="10"/>
  <c r="K523" i="10"/>
  <c r="K524" i="10"/>
  <c r="K525" i="10"/>
  <c r="K526" i="10"/>
  <c r="K527" i="10"/>
  <c r="K528" i="10"/>
  <c r="K529" i="10"/>
  <c r="K530" i="10"/>
  <c r="K531" i="10"/>
  <c r="K532" i="10"/>
  <c r="K533" i="10"/>
  <c r="K534" i="10"/>
  <c r="K535" i="10"/>
  <c r="K536" i="10"/>
  <c r="K537" i="10"/>
  <c r="K538" i="10"/>
  <c r="K539" i="10"/>
  <c r="K540" i="10"/>
  <c r="K541" i="10"/>
  <c r="K542" i="10"/>
  <c r="K543" i="10"/>
  <c r="K544" i="10"/>
  <c r="K545" i="10"/>
  <c r="K546" i="10"/>
  <c r="K547" i="10"/>
  <c r="K548" i="10"/>
  <c r="K549" i="10"/>
  <c r="K550" i="10"/>
  <c r="K551" i="10"/>
  <c r="K552" i="10"/>
  <c r="K553" i="10"/>
  <c r="K554" i="10"/>
  <c r="K555" i="10"/>
  <c r="K556" i="10"/>
  <c r="K557" i="10"/>
  <c r="K558" i="10"/>
  <c r="K559" i="10"/>
  <c r="K560" i="10"/>
  <c r="K561" i="10"/>
  <c r="K562" i="10"/>
  <c r="K563" i="10"/>
  <c r="K564" i="10"/>
  <c r="K565" i="10"/>
  <c r="K566" i="10"/>
  <c r="K567" i="10"/>
  <c r="K568" i="10"/>
  <c r="K569" i="10"/>
  <c r="K570" i="10"/>
  <c r="K571" i="10"/>
  <c r="K572" i="10"/>
  <c r="K573" i="10"/>
  <c r="K574" i="10"/>
  <c r="K575" i="10"/>
  <c r="K576" i="10"/>
  <c r="K577" i="10"/>
  <c r="K578" i="10"/>
  <c r="K579" i="10"/>
  <c r="K580" i="10"/>
  <c r="K581" i="10"/>
  <c r="K582" i="10"/>
  <c r="K583" i="10"/>
  <c r="K584" i="10"/>
  <c r="K585" i="10"/>
  <c r="K586" i="10"/>
  <c r="K587" i="10"/>
  <c r="K588" i="10"/>
  <c r="K589" i="10"/>
  <c r="K590" i="10"/>
  <c r="K591" i="10"/>
  <c r="K592" i="10"/>
  <c r="K593" i="10"/>
  <c r="K594" i="10"/>
  <c r="K595" i="10"/>
  <c r="K596" i="10"/>
  <c r="K597" i="10"/>
  <c r="K598" i="10"/>
  <c r="K599" i="10"/>
  <c r="K600" i="10"/>
  <c r="K601" i="10"/>
  <c r="K602" i="10"/>
  <c r="K603" i="10"/>
  <c r="K604" i="10"/>
  <c r="K605" i="10"/>
  <c r="K606" i="10"/>
  <c r="K607" i="10"/>
  <c r="K608" i="10"/>
  <c r="K609" i="10"/>
  <c r="K610" i="10"/>
  <c r="K611" i="10"/>
  <c r="K612" i="10"/>
  <c r="K613" i="10"/>
  <c r="K614" i="10"/>
  <c r="K615" i="10"/>
  <c r="K616" i="10"/>
  <c r="K617" i="10"/>
  <c r="K618" i="10"/>
  <c r="K619" i="10"/>
  <c r="K620" i="10"/>
  <c r="K621" i="10"/>
  <c r="K622" i="10"/>
  <c r="K623" i="10"/>
  <c r="K624" i="10"/>
  <c r="K625" i="10"/>
  <c r="K626" i="10"/>
  <c r="K627" i="10"/>
  <c r="K628" i="10"/>
  <c r="K629" i="10"/>
  <c r="K630" i="10"/>
  <c r="K631" i="10"/>
  <c r="K632" i="10"/>
  <c r="K633" i="10"/>
  <c r="K634" i="10"/>
  <c r="K635" i="10"/>
  <c r="K636" i="10"/>
  <c r="K637" i="10"/>
  <c r="K638" i="10"/>
  <c r="K639" i="10"/>
  <c r="K640" i="10"/>
  <c r="K641" i="10"/>
  <c r="K642" i="10"/>
  <c r="K643" i="10"/>
  <c r="K644" i="10"/>
  <c r="K645" i="10"/>
  <c r="K646" i="10"/>
  <c r="K647" i="10"/>
  <c r="K648" i="10"/>
  <c r="K649" i="10"/>
  <c r="K650" i="10"/>
  <c r="K651" i="10"/>
  <c r="K652" i="10"/>
  <c r="K653" i="10"/>
  <c r="K654" i="10"/>
  <c r="K655" i="10"/>
  <c r="K656" i="10"/>
  <c r="K657" i="10"/>
  <c r="K658" i="10"/>
  <c r="K659" i="10"/>
  <c r="K660" i="10"/>
  <c r="K661" i="10"/>
  <c r="K662" i="10"/>
  <c r="K663" i="10"/>
  <c r="K664" i="10"/>
  <c r="K665" i="10"/>
  <c r="K666" i="10"/>
  <c r="K667" i="10"/>
  <c r="K668" i="10"/>
  <c r="K669" i="10"/>
  <c r="K670" i="10"/>
  <c r="K671" i="10"/>
  <c r="K672" i="10"/>
  <c r="K673" i="10"/>
  <c r="K674" i="10"/>
  <c r="K675" i="10"/>
  <c r="K676" i="10"/>
  <c r="K677" i="10"/>
  <c r="K678" i="10"/>
  <c r="K679" i="10"/>
  <c r="K680" i="10"/>
  <c r="K681" i="10"/>
  <c r="K682" i="10"/>
  <c r="K683" i="10"/>
  <c r="K684" i="10"/>
  <c r="K685" i="10"/>
  <c r="K686" i="10"/>
  <c r="K687" i="10"/>
  <c r="K688" i="10"/>
  <c r="K689" i="10"/>
  <c r="K690" i="10"/>
  <c r="K691" i="10"/>
  <c r="K692" i="10"/>
  <c r="K693" i="10"/>
  <c r="K694" i="10"/>
  <c r="K695" i="10"/>
  <c r="K696" i="10"/>
  <c r="K697" i="10"/>
  <c r="K698" i="10"/>
  <c r="K699" i="10"/>
  <c r="K700" i="10"/>
  <c r="K701" i="10"/>
  <c r="K702" i="10"/>
  <c r="K703" i="10"/>
  <c r="K704" i="10"/>
  <c r="K705" i="10"/>
  <c r="K706" i="10"/>
  <c r="K707" i="10"/>
  <c r="K708" i="10"/>
  <c r="K709" i="10"/>
  <c r="K710" i="10"/>
  <c r="K711" i="10"/>
  <c r="K712" i="10"/>
  <c r="K713" i="10"/>
  <c r="K714" i="10"/>
  <c r="K715" i="10"/>
  <c r="K716" i="10"/>
  <c r="K717" i="10"/>
  <c r="K718" i="10"/>
  <c r="K719" i="10"/>
  <c r="K720" i="10"/>
  <c r="K721" i="10"/>
  <c r="K722" i="10"/>
  <c r="K723" i="10"/>
  <c r="K724" i="10"/>
  <c r="K725" i="10"/>
  <c r="K726" i="10"/>
  <c r="K727" i="10"/>
  <c r="K728" i="10"/>
  <c r="K729" i="10"/>
  <c r="K730" i="10"/>
  <c r="K731" i="10"/>
  <c r="K732" i="10"/>
  <c r="K733" i="10"/>
  <c r="K734" i="10"/>
  <c r="K735" i="10"/>
  <c r="K736" i="10"/>
  <c r="K737" i="10"/>
  <c r="K738" i="10"/>
  <c r="K739" i="10"/>
  <c r="K740" i="10"/>
  <c r="K741" i="10"/>
  <c r="K742" i="10"/>
  <c r="K743" i="10"/>
  <c r="K744" i="10"/>
  <c r="K745" i="10"/>
  <c r="K746" i="10"/>
  <c r="K747" i="10"/>
  <c r="K748" i="10"/>
  <c r="K749" i="10"/>
  <c r="K750" i="10"/>
  <c r="K751" i="10"/>
  <c r="K752" i="10"/>
  <c r="K753" i="10"/>
  <c r="K754" i="10"/>
  <c r="K755" i="10"/>
  <c r="K756" i="10"/>
  <c r="K757" i="10"/>
  <c r="K758" i="10"/>
  <c r="K759" i="10"/>
  <c r="K760" i="10"/>
  <c r="K761" i="10"/>
  <c r="K762" i="10"/>
  <c r="K763" i="10"/>
  <c r="K764" i="10"/>
  <c r="K765" i="10"/>
  <c r="K766" i="10"/>
  <c r="K767" i="10"/>
  <c r="K768" i="10"/>
  <c r="K769" i="10"/>
  <c r="K770" i="10"/>
  <c r="K771" i="10"/>
  <c r="K772" i="10"/>
  <c r="K773" i="10"/>
  <c r="K774" i="10"/>
  <c r="K775" i="10"/>
  <c r="K776" i="10"/>
  <c r="K777" i="10"/>
  <c r="K778" i="10"/>
  <c r="K779" i="10"/>
  <c r="K780" i="10"/>
  <c r="K781" i="10"/>
  <c r="K782" i="10"/>
  <c r="K783" i="10"/>
  <c r="K784" i="10"/>
  <c r="K785" i="10"/>
  <c r="K786" i="10"/>
  <c r="K787" i="10"/>
  <c r="K788" i="10"/>
  <c r="K789" i="10"/>
  <c r="K790" i="10"/>
  <c r="K791" i="10"/>
  <c r="K792" i="10"/>
  <c r="K793" i="10"/>
  <c r="K794" i="10"/>
  <c r="K795" i="10"/>
  <c r="K796" i="10"/>
  <c r="K797" i="10"/>
  <c r="K798" i="10"/>
  <c r="K799" i="10"/>
  <c r="K800" i="10"/>
  <c r="K801" i="10"/>
  <c r="K802" i="10"/>
  <c r="K803" i="10"/>
  <c r="K804" i="10"/>
  <c r="K805" i="10"/>
  <c r="K806" i="10"/>
  <c r="K807" i="10"/>
  <c r="K808" i="10"/>
  <c r="K809" i="10"/>
  <c r="K810" i="10"/>
  <c r="K811" i="10"/>
  <c r="K812" i="10"/>
  <c r="K813" i="10"/>
  <c r="K814" i="10"/>
  <c r="K815" i="10"/>
  <c r="K816" i="10"/>
  <c r="K817" i="10"/>
  <c r="K818" i="10"/>
  <c r="K819" i="10"/>
  <c r="K820" i="10"/>
  <c r="K821" i="10"/>
  <c r="K822" i="10"/>
  <c r="K823" i="10"/>
  <c r="K824" i="10"/>
  <c r="K825" i="10"/>
  <c r="K826" i="10"/>
  <c r="K827" i="10"/>
  <c r="K828" i="10"/>
  <c r="K829" i="10"/>
  <c r="K830" i="10"/>
  <c r="K831" i="10"/>
  <c r="K832" i="10"/>
  <c r="K833" i="10"/>
  <c r="K834" i="10"/>
  <c r="K835" i="10"/>
  <c r="K836" i="10"/>
  <c r="K837" i="10"/>
  <c r="K838" i="10"/>
  <c r="K839" i="10"/>
  <c r="K840" i="10"/>
  <c r="K841" i="10"/>
  <c r="K842" i="10"/>
  <c r="K843" i="10"/>
  <c r="K844" i="10"/>
  <c r="K845" i="10"/>
  <c r="K846" i="10"/>
  <c r="K847" i="10"/>
  <c r="K848" i="10"/>
  <c r="K849" i="10"/>
  <c r="K850" i="10"/>
  <c r="K851" i="10"/>
  <c r="K852" i="10"/>
  <c r="K853" i="10"/>
  <c r="K854" i="10"/>
  <c r="K855" i="10"/>
  <c r="K856" i="10"/>
  <c r="K857" i="10"/>
  <c r="K858" i="10"/>
  <c r="K859" i="10"/>
  <c r="K860" i="10"/>
  <c r="K861" i="10"/>
  <c r="K862" i="10"/>
  <c r="K863" i="10"/>
  <c r="K864" i="10"/>
  <c r="K865" i="10"/>
  <c r="K866" i="10"/>
  <c r="K867" i="10"/>
  <c r="K868" i="10"/>
  <c r="K869" i="10"/>
  <c r="K870" i="10"/>
  <c r="K871" i="10"/>
  <c r="K872" i="10"/>
  <c r="K873" i="10"/>
  <c r="K874" i="10"/>
  <c r="K875" i="10"/>
  <c r="K876" i="10"/>
  <c r="K877" i="10"/>
  <c r="K878" i="10"/>
  <c r="K879" i="10"/>
  <c r="K880" i="10"/>
  <c r="K881" i="10"/>
  <c r="K882" i="10"/>
  <c r="K883" i="10"/>
  <c r="K884" i="10"/>
  <c r="K885" i="10"/>
  <c r="K886" i="10"/>
  <c r="K887" i="10"/>
  <c r="K888" i="10"/>
  <c r="K889" i="10"/>
  <c r="K890" i="10"/>
  <c r="K891" i="10"/>
  <c r="K892" i="10"/>
  <c r="K893" i="10"/>
  <c r="K894" i="10"/>
  <c r="K895" i="10"/>
  <c r="K896" i="10"/>
  <c r="K897" i="10"/>
  <c r="K898" i="10"/>
  <c r="K899" i="10"/>
  <c r="K900" i="10"/>
  <c r="K901" i="10"/>
  <c r="K902" i="10"/>
  <c r="K903" i="10"/>
  <c r="K904" i="10"/>
  <c r="K905" i="10"/>
  <c r="K906" i="10"/>
  <c r="K907" i="10"/>
  <c r="K908" i="10"/>
  <c r="K909" i="10"/>
  <c r="K910" i="10"/>
  <c r="K911" i="10"/>
  <c r="K912" i="10"/>
  <c r="K913" i="10"/>
  <c r="K914" i="10"/>
  <c r="K915" i="10"/>
  <c r="K916" i="10"/>
  <c r="K917" i="10"/>
  <c r="K918" i="10"/>
  <c r="K919" i="10"/>
  <c r="K920" i="10"/>
  <c r="K921" i="10"/>
  <c r="K922" i="10"/>
  <c r="K923" i="10"/>
  <c r="K924" i="10"/>
  <c r="K925" i="10"/>
  <c r="K926" i="10"/>
  <c r="K927" i="10"/>
  <c r="K928" i="10"/>
  <c r="K929" i="10"/>
  <c r="K930" i="10"/>
  <c r="K931" i="10"/>
  <c r="K932" i="10"/>
  <c r="K933" i="10"/>
  <c r="K934" i="10"/>
  <c r="K935" i="10"/>
  <c r="K936" i="10"/>
  <c r="K937" i="10"/>
  <c r="K938" i="10"/>
  <c r="K939" i="10"/>
  <c r="K940" i="10"/>
  <c r="K941" i="10"/>
  <c r="K942" i="10"/>
  <c r="K943" i="10"/>
  <c r="K944" i="10"/>
  <c r="K945" i="10"/>
  <c r="K946" i="10"/>
  <c r="K947" i="10"/>
  <c r="K948" i="10"/>
  <c r="K949" i="10"/>
  <c r="K950" i="10"/>
  <c r="K951" i="10"/>
  <c r="K952" i="10"/>
  <c r="K953" i="10"/>
  <c r="K954" i="10"/>
  <c r="K955" i="10"/>
  <c r="K956" i="10"/>
  <c r="K957" i="10"/>
  <c r="K958" i="10"/>
  <c r="K959" i="10"/>
  <c r="K960" i="10"/>
  <c r="K961" i="10"/>
  <c r="K962" i="10"/>
  <c r="K963" i="10"/>
  <c r="K964" i="10"/>
  <c r="K965" i="10"/>
  <c r="K966" i="10"/>
  <c r="K967" i="10"/>
  <c r="K968" i="10"/>
  <c r="K969" i="10"/>
  <c r="K970" i="10"/>
  <c r="K971" i="10"/>
  <c r="K972" i="10"/>
  <c r="K973" i="10"/>
  <c r="K974" i="10"/>
  <c r="K975" i="10"/>
  <c r="K976" i="10"/>
  <c r="K977" i="10"/>
  <c r="K978" i="10"/>
  <c r="K979" i="10"/>
  <c r="K980" i="10"/>
  <c r="K981" i="10"/>
  <c r="K982" i="10"/>
  <c r="K983" i="10"/>
  <c r="K984" i="10"/>
  <c r="K985" i="10"/>
  <c r="K986" i="10"/>
  <c r="K987" i="10"/>
  <c r="K988" i="10"/>
  <c r="K989" i="10"/>
  <c r="K990" i="10"/>
  <c r="K991" i="10"/>
  <c r="K992" i="10"/>
  <c r="K993" i="10"/>
  <c r="K994" i="10"/>
  <c r="K995" i="10"/>
  <c r="K996" i="10"/>
  <c r="K997" i="10"/>
  <c r="K998" i="10"/>
  <c r="K999" i="10"/>
  <c r="K1000" i="10"/>
  <c r="K1001" i="10"/>
  <c r="K1002" i="10"/>
  <c r="K1003" i="10"/>
  <c r="K1004" i="10"/>
  <c r="K1005" i="10"/>
  <c r="K1006" i="10"/>
  <c r="K1007" i="10"/>
  <c r="K1008" i="10"/>
  <c r="K1009" i="10"/>
  <c r="K1010" i="10"/>
  <c r="K1011" i="10"/>
  <c r="K1012" i="10"/>
  <c r="K1013" i="10"/>
  <c r="K1014" i="10"/>
  <c r="K1015" i="10"/>
  <c r="K1016" i="10"/>
  <c r="K1017" i="10"/>
  <c r="K1018" i="10"/>
  <c r="K1019" i="10"/>
  <c r="K1020" i="10"/>
  <c r="K1021" i="10"/>
  <c r="K1022" i="10"/>
  <c r="K1023" i="10"/>
  <c r="K1024" i="10"/>
  <c r="K1025" i="10"/>
  <c r="K1026" i="10"/>
  <c r="K1027" i="10"/>
  <c r="K1028" i="10"/>
  <c r="K1029" i="10"/>
  <c r="K1030" i="10"/>
  <c r="K1031" i="10"/>
  <c r="K1032" i="10"/>
  <c r="K1033" i="10"/>
  <c r="K1034" i="10"/>
  <c r="K1035" i="10"/>
  <c r="K1036" i="10"/>
  <c r="K1037" i="10"/>
  <c r="K1038" i="10"/>
  <c r="K1039" i="10"/>
  <c r="K1040" i="10"/>
  <c r="K1041" i="10"/>
  <c r="K1042" i="10"/>
  <c r="K1043" i="10"/>
  <c r="K1044" i="10"/>
  <c r="K1045" i="10"/>
  <c r="K1046" i="10"/>
  <c r="K1047" i="10"/>
  <c r="K1048" i="10"/>
  <c r="K1049" i="10"/>
  <c r="K1050" i="10"/>
  <c r="K1051" i="10"/>
  <c r="K1052" i="10"/>
  <c r="K1053" i="10"/>
  <c r="K1054" i="10"/>
  <c r="K1055" i="10"/>
  <c r="K1056" i="10"/>
  <c r="K1057" i="10"/>
  <c r="K1058" i="10"/>
  <c r="K1059" i="10"/>
  <c r="K1060" i="10"/>
  <c r="K1061" i="10"/>
  <c r="K1062" i="10"/>
  <c r="K1063" i="10"/>
  <c r="K1064" i="10"/>
  <c r="K1065" i="10"/>
  <c r="K1066" i="10"/>
  <c r="K1067" i="10"/>
  <c r="K1068" i="10"/>
  <c r="K1069" i="10"/>
  <c r="K1070" i="10"/>
  <c r="K1071" i="10"/>
  <c r="K1072" i="10"/>
  <c r="K1073" i="10"/>
  <c r="K1074" i="10"/>
  <c r="K1075" i="10"/>
  <c r="K1076" i="10"/>
  <c r="K1077" i="10"/>
  <c r="K1078" i="10"/>
  <c r="K1079" i="10"/>
  <c r="K1080" i="10"/>
  <c r="K1081" i="10"/>
  <c r="K1082" i="10"/>
  <c r="K1083" i="10"/>
  <c r="K1084" i="10"/>
  <c r="K1085" i="10"/>
  <c r="K1086" i="10"/>
  <c r="K1087" i="10"/>
  <c r="K1088" i="10"/>
  <c r="K1089" i="10"/>
  <c r="K1090" i="10"/>
  <c r="K1091" i="10"/>
  <c r="K1092" i="10"/>
  <c r="K1093" i="10"/>
  <c r="K1094" i="10"/>
  <c r="K1095" i="10"/>
  <c r="K1096" i="10"/>
  <c r="K1097" i="10"/>
  <c r="K1098" i="10"/>
  <c r="K1099" i="10"/>
  <c r="K1100" i="10"/>
  <c r="K1101" i="10"/>
  <c r="K1102" i="10"/>
  <c r="K1103" i="10"/>
  <c r="K1104" i="10"/>
  <c r="K1105" i="10"/>
  <c r="K1106" i="10"/>
  <c r="K1107" i="10"/>
  <c r="K1108" i="10"/>
  <c r="K1109" i="10"/>
  <c r="K1110" i="10"/>
  <c r="K1111" i="10"/>
  <c r="K1112" i="10"/>
  <c r="K1113" i="10"/>
  <c r="K1114" i="10"/>
  <c r="K1115" i="10"/>
  <c r="K1116" i="10"/>
  <c r="K1117" i="10"/>
  <c r="K1118" i="10"/>
  <c r="K1119" i="10"/>
  <c r="K1120" i="10"/>
  <c r="K1121" i="10"/>
  <c r="K1122" i="10"/>
  <c r="K1123" i="10"/>
  <c r="K1124" i="10"/>
  <c r="K1125" i="10"/>
  <c r="K1126" i="10"/>
  <c r="K1127" i="10"/>
  <c r="K1128" i="10"/>
  <c r="K1129" i="10"/>
  <c r="K1130" i="10"/>
  <c r="K1131" i="10"/>
  <c r="K1132" i="10"/>
  <c r="K1133" i="10"/>
  <c r="K1134" i="10"/>
  <c r="K1135" i="10"/>
  <c r="K1136" i="10"/>
  <c r="K1137" i="10"/>
  <c r="K1138" i="10"/>
  <c r="K1139" i="10"/>
  <c r="K1140" i="10"/>
  <c r="K1141" i="10"/>
  <c r="K1142" i="10"/>
  <c r="K1143" i="10"/>
  <c r="K1144" i="10"/>
  <c r="K1145" i="10"/>
  <c r="K1146" i="10"/>
  <c r="K1147" i="10"/>
  <c r="K1148" i="10"/>
  <c r="K1149" i="10"/>
  <c r="K1150" i="10"/>
  <c r="K1151" i="10"/>
  <c r="K1152" i="10"/>
  <c r="K1153" i="10"/>
  <c r="K1154" i="10"/>
  <c r="K1155" i="10"/>
  <c r="K1156" i="10"/>
  <c r="K1157" i="10"/>
  <c r="K1158" i="10"/>
  <c r="K1159" i="10"/>
  <c r="K1160" i="10"/>
  <c r="K1161" i="10"/>
  <c r="K1162" i="10"/>
  <c r="K1163" i="10"/>
  <c r="K1164" i="10"/>
  <c r="K1165" i="10"/>
  <c r="K1166" i="10"/>
  <c r="K1167" i="10"/>
  <c r="K1168" i="10"/>
  <c r="K1169" i="10"/>
  <c r="K1170" i="10"/>
  <c r="K1171" i="10"/>
  <c r="K1172" i="10"/>
  <c r="K1173" i="10"/>
  <c r="K1174" i="10"/>
  <c r="K1175" i="10"/>
  <c r="K1176" i="10"/>
  <c r="K1177" i="10"/>
  <c r="K1178" i="10"/>
  <c r="K1179" i="10"/>
  <c r="K1180" i="10"/>
  <c r="K1181" i="10"/>
  <c r="K1182" i="10"/>
  <c r="K1183" i="10"/>
  <c r="K1184" i="10"/>
  <c r="K1185" i="10"/>
  <c r="K1186" i="10"/>
  <c r="K1187" i="10"/>
  <c r="K1188" i="10"/>
  <c r="K1189" i="10"/>
  <c r="K1190" i="10"/>
  <c r="K1191" i="10"/>
  <c r="K1192" i="10"/>
  <c r="K1193" i="10"/>
  <c r="K1194" i="10"/>
  <c r="K1195" i="10"/>
  <c r="K1196" i="10"/>
  <c r="K1197" i="10"/>
  <c r="K1198" i="10"/>
  <c r="K1199" i="10"/>
  <c r="K1200" i="10"/>
  <c r="K1201" i="10"/>
  <c r="K1202" i="10"/>
  <c r="K1203" i="10"/>
  <c r="K1204" i="10"/>
  <c r="K1205" i="10"/>
  <c r="K1206" i="10"/>
  <c r="K1207" i="10"/>
  <c r="K1208" i="10"/>
  <c r="K1209" i="10"/>
  <c r="K1210" i="10"/>
  <c r="K1211" i="10"/>
  <c r="K1212" i="10"/>
  <c r="K1213" i="10"/>
  <c r="K1214" i="10"/>
  <c r="K1215" i="10"/>
  <c r="K1216" i="10"/>
  <c r="K1217" i="10"/>
  <c r="K1218" i="10"/>
  <c r="K1219" i="10"/>
  <c r="K1220" i="10"/>
  <c r="K1221" i="10"/>
  <c r="K1222" i="10"/>
  <c r="K1223" i="10"/>
  <c r="K1224" i="10"/>
  <c r="K1225" i="10"/>
  <c r="K1226" i="10"/>
  <c r="K1227" i="10"/>
  <c r="K1228" i="10"/>
  <c r="K1229" i="10"/>
  <c r="K1230" i="10"/>
  <c r="K1231" i="10"/>
  <c r="K1232" i="10"/>
  <c r="K1233" i="10"/>
  <c r="K1234" i="10"/>
  <c r="K1235" i="10"/>
  <c r="K1236" i="10"/>
  <c r="K1237" i="10"/>
  <c r="K1238" i="10"/>
  <c r="K1239" i="10"/>
  <c r="K1240" i="10"/>
  <c r="K1241" i="10"/>
  <c r="K1242" i="10"/>
  <c r="K1243" i="10"/>
  <c r="K1244" i="10"/>
  <c r="K1245" i="10"/>
  <c r="K1246" i="10"/>
  <c r="K1247" i="10"/>
  <c r="K1248" i="10"/>
  <c r="K1249" i="10"/>
  <c r="K1250" i="10"/>
  <c r="K1251" i="10"/>
  <c r="K1252" i="10"/>
  <c r="K1253" i="10"/>
  <c r="K1254" i="10"/>
  <c r="K1255" i="10"/>
  <c r="K1256" i="10"/>
  <c r="K1257" i="10"/>
  <c r="K1258" i="10"/>
  <c r="K1259" i="10"/>
  <c r="K1260" i="10"/>
  <c r="K1261" i="10"/>
  <c r="K1262" i="10"/>
  <c r="K1263" i="10"/>
  <c r="K1264" i="10"/>
  <c r="K1265" i="10"/>
  <c r="K1266" i="10"/>
  <c r="K1267" i="10"/>
  <c r="K1268" i="10"/>
  <c r="K1269" i="10"/>
  <c r="K1270" i="10"/>
  <c r="K1271" i="10"/>
  <c r="K1272" i="10"/>
  <c r="K1273" i="10"/>
  <c r="K1274" i="10"/>
  <c r="K1275" i="10"/>
  <c r="K1276" i="10"/>
  <c r="K1277" i="10"/>
  <c r="K1278" i="10"/>
  <c r="K1279" i="10"/>
  <c r="K1280" i="10"/>
  <c r="K1281" i="10"/>
  <c r="K1282" i="10"/>
  <c r="K1283" i="10"/>
  <c r="K1284" i="10"/>
  <c r="K1285" i="10"/>
  <c r="K1286" i="10"/>
  <c r="K1287" i="10"/>
  <c r="K1288" i="10"/>
  <c r="K1289" i="10"/>
  <c r="K1290" i="10"/>
  <c r="K1291" i="10"/>
  <c r="K1292" i="10"/>
  <c r="K1293" i="10"/>
  <c r="K1294" i="10"/>
  <c r="K1295" i="10"/>
  <c r="K1296" i="10"/>
  <c r="K1297" i="10"/>
  <c r="K1298" i="10"/>
  <c r="K1299" i="10"/>
  <c r="K1300" i="10"/>
  <c r="K1301" i="10"/>
  <c r="K1302" i="10"/>
  <c r="K1303" i="10"/>
  <c r="K1304" i="10"/>
  <c r="K1305" i="10"/>
  <c r="K1306" i="10"/>
  <c r="K1307" i="10"/>
  <c r="K1308" i="10"/>
  <c r="K1309" i="10"/>
  <c r="K1310" i="10"/>
  <c r="K1311" i="10"/>
  <c r="K1312" i="10"/>
  <c r="K1313" i="10"/>
  <c r="K1314" i="10"/>
  <c r="K1315" i="10"/>
  <c r="K1316" i="10"/>
  <c r="K1317" i="10"/>
  <c r="K1318" i="10"/>
  <c r="K1319" i="10"/>
  <c r="K1320" i="10"/>
  <c r="K1321" i="10"/>
  <c r="K1322" i="10"/>
  <c r="K1323" i="10"/>
  <c r="K1324" i="10"/>
  <c r="K1325" i="10"/>
  <c r="K1326" i="10"/>
  <c r="K1327" i="10"/>
  <c r="K1328" i="10"/>
  <c r="K1329" i="10"/>
  <c r="K1330" i="10"/>
  <c r="K1331" i="10"/>
  <c r="K1332" i="10"/>
  <c r="K1333" i="10"/>
  <c r="K1334" i="10"/>
  <c r="K1335" i="10"/>
  <c r="K1336" i="10"/>
  <c r="K1337" i="10"/>
  <c r="K1338" i="10"/>
  <c r="K1339" i="10"/>
  <c r="K1340" i="10"/>
  <c r="K1341" i="10"/>
  <c r="K1342" i="10"/>
  <c r="K1343" i="10"/>
  <c r="K1344" i="10"/>
  <c r="K1345" i="10"/>
  <c r="K1346" i="10"/>
  <c r="K1347" i="10"/>
  <c r="K1348" i="10"/>
  <c r="K1349" i="10"/>
  <c r="K1350" i="10"/>
  <c r="K1351" i="10"/>
  <c r="K1352" i="10"/>
  <c r="K1353" i="10"/>
  <c r="K1354" i="10"/>
  <c r="K1355" i="10"/>
  <c r="K1356" i="10"/>
  <c r="K1357" i="10"/>
  <c r="K1358" i="10"/>
  <c r="K1359" i="10"/>
  <c r="K1360" i="10"/>
  <c r="K1361" i="10"/>
  <c r="K1362" i="10"/>
  <c r="K1363" i="10"/>
  <c r="K1364" i="10"/>
  <c r="K1365" i="10"/>
  <c r="K1366" i="10"/>
  <c r="K1367" i="10"/>
  <c r="K1368" i="10"/>
  <c r="K1369" i="10"/>
  <c r="K1370" i="10"/>
  <c r="K1371" i="10"/>
  <c r="K1372" i="10"/>
  <c r="K1373" i="10"/>
  <c r="K1374" i="10"/>
  <c r="K1375" i="10"/>
  <c r="K1376" i="10"/>
  <c r="K1377" i="10"/>
  <c r="K1378" i="10"/>
  <c r="K1379" i="10"/>
  <c r="K1380" i="10"/>
  <c r="K1381" i="10"/>
  <c r="K1382" i="10"/>
  <c r="K1383" i="10"/>
  <c r="K1384" i="10"/>
  <c r="K1385" i="10"/>
  <c r="K1386" i="10"/>
  <c r="K1387" i="10"/>
  <c r="K1388" i="10"/>
  <c r="K1389" i="10"/>
  <c r="K1390" i="10"/>
  <c r="K1391" i="10"/>
  <c r="K1392" i="10"/>
  <c r="K1393" i="10"/>
  <c r="K1394" i="10"/>
  <c r="K1395" i="10"/>
  <c r="K1396" i="10"/>
  <c r="K1397" i="10"/>
  <c r="K1398" i="10"/>
  <c r="K1399" i="10"/>
  <c r="K1400" i="10"/>
  <c r="K1401" i="10"/>
  <c r="K1402" i="10"/>
  <c r="K1403" i="10"/>
  <c r="K1404" i="10"/>
  <c r="K1405" i="10"/>
  <c r="K1406" i="10"/>
  <c r="K1407" i="10"/>
  <c r="K1408" i="10"/>
  <c r="K1409" i="10"/>
  <c r="K1410" i="10"/>
  <c r="K1411" i="10"/>
  <c r="K1412" i="10"/>
  <c r="K1413" i="10"/>
  <c r="K1414" i="10"/>
  <c r="K1415" i="10"/>
  <c r="K1416" i="10"/>
  <c r="K1417" i="10"/>
  <c r="K1418" i="10"/>
  <c r="K1419" i="10"/>
  <c r="K1420" i="10"/>
  <c r="K1421" i="10"/>
  <c r="K1422" i="10"/>
  <c r="K1423" i="10"/>
  <c r="K1424" i="10"/>
  <c r="K1425" i="10"/>
  <c r="K1426" i="10"/>
  <c r="K1427" i="10"/>
  <c r="K1428" i="10"/>
  <c r="K1429" i="10"/>
  <c r="K1430" i="10"/>
  <c r="K1431" i="10"/>
  <c r="K1432" i="10"/>
  <c r="K1433" i="10"/>
  <c r="K1434" i="10"/>
  <c r="K1435" i="10"/>
  <c r="K1436" i="10"/>
  <c r="K1437" i="10"/>
  <c r="K1438" i="10"/>
  <c r="K1439" i="10"/>
  <c r="K1440" i="10"/>
  <c r="K1441" i="10"/>
  <c r="K1442" i="10"/>
  <c r="K1443" i="10"/>
  <c r="K1444" i="10"/>
  <c r="K1445" i="10"/>
  <c r="K1446" i="10"/>
  <c r="K1447" i="10"/>
  <c r="K1448" i="10"/>
  <c r="K1449" i="10"/>
  <c r="K1450" i="10"/>
  <c r="K1451" i="10"/>
  <c r="K1452" i="10"/>
  <c r="K1453" i="10"/>
  <c r="K1454" i="10"/>
  <c r="K1455" i="10"/>
  <c r="K1456" i="10"/>
  <c r="K1457" i="10"/>
  <c r="K1458" i="10"/>
  <c r="K1459" i="10"/>
  <c r="K1460" i="10"/>
  <c r="K1461" i="10"/>
  <c r="K1462" i="10"/>
  <c r="K1463" i="10"/>
  <c r="K1464" i="10"/>
  <c r="K1465" i="10"/>
  <c r="K1466" i="10"/>
  <c r="K1467" i="10"/>
  <c r="K1468" i="10"/>
  <c r="K1469" i="10"/>
  <c r="K1470" i="10"/>
  <c r="K1471" i="10"/>
  <c r="K1472" i="10"/>
  <c r="K1473" i="10"/>
  <c r="K1474" i="10"/>
  <c r="K1475" i="10"/>
  <c r="K1476" i="10"/>
  <c r="K1477" i="10"/>
  <c r="K1478" i="10"/>
  <c r="K1479" i="10"/>
  <c r="K1480" i="10"/>
  <c r="K1481" i="10"/>
  <c r="K1482" i="10"/>
  <c r="K1483" i="10"/>
  <c r="K1484" i="10"/>
  <c r="K1485" i="10"/>
  <c r="K1486" i="10"/>
  <c r="K1487" i="10"/>
  <c r="K1488" i="10"/>
  <c r="K1489" i="10"/>
  <c r="K1490" i="10"/>
  <c r="K1491" i="10"/>
  <c r="K1492" i="10"/>
  <c r="K1493" i="10"/>
  <c r="K1494" i="10"/>
  <c r="K1495" i="10"/>
  <c r="K1496" i="10"/>
  <c r="K1497" i="10"/>
  <c r="K1498" i="10"/>
  <c r="K1499" i="10"/>
  <c r="K1500" i="10"/>
  <c r="K1501" i="10"/>
  <c r="K1502" i="10"/>
  <c r="K1503" i="10"/>
  <c r="K1504" i="10"/>
  <c r="K1505" i="10"/>
  <c r="K1506" i="10"/>
  <c r="K1507" i="10"/>
  <c r="K1508" i="10"/>
  <c r="K1509" i="10"/>
  <c r="K1510" i="10"/>
  <c r="K1511" i="10"/>
  <c r="K1512" i="10"/>
  <c r="K1513" i="10"/>
  <c r="K1514" i="10"/>
  <c r="K1515" i="10"/>
  <c r="K1516" i="10"/>
  <c r="K1517" i="10"/>
  <c r="K1518" i="10"/>
  <c r="K1519" i="10"/>
  <c r="K1520" i="10"/>
  <c r="K1521" i="10"/>
  <c r="K1522" i="10"/>
  <c r="K1523" i="10"/>
  <c r="K1524" i="10"/>
  <c r="K1525" i="10"/>
  <c r="K1526" i="10"/>
  <c r="K1527" i="10"/>
  <c r="K1528" i="10"/>
  <c r="K1529" i="10"/>
  <c r="K1530" i="10"/>
  <c r="K1531" i="10"/>
  <c r="K1532" i="10"/>
  <c r="K1533" i="10"/>
  <c r="K1534" i="10"/>
  <c r="K1535" i="10"/>
  <c r="K1536" i="10"/>
  <c r="K1537" i="10"/>
  <c r="K1538" i="10"/>
  <c r="K1539" i="10"/>
  <c r="K1540" i="10"/>
  <c r="K1541" i="10"/>
  <c r="K1542" i="10"/>
  <c r="K1543" i="10"/>
  <c r="K1544" i="10"/>
  <c r="K1545" i="10"/>
  <c r="K1546" i="10"/>
  <c r="K1547" i="10"/>
  <c r="K1548" i="10"/>
  <c r="K1549" i="10"/>
  <c r="K1550" i="10"/>
  <c r="K1551" i="10"/>
  <c r="K1552" i="10"/>
  <c r="K1553" i="10"/>
  <c r="K1554" i="10"/>
  <c r="K1555" i="10"/>
  <c r="K1556" i="10"/>
  <c r="K1557" i="10"/>
  <c r="K1558" i="10"/>
  <c r="K1559" i="10"/>
  <c r="K1560" i="10"/>
  <c r="K1561" i="10"/>
  <c r="K1562" i="10"/>
  <c r="K1563" i="10"/>
  <c r="K1564" i="10"/>
  <c r="K1565" i="10"/>
  <c r="K1566" i="10"/>
  <c r="K1567" i="10"/>
  <c r="K1568" i="10"/>
  <c r="K1569" i="10"/>
  <c r="K1570" i="10"/>
  <c r="K1571" i="10"/>
  <c r="K1572" i="10"/>
  <c r="K1573" i="10"/>
  <c r="K1574" i="10"/>
  <c r="K1575" i="10"/>
  <c r="K1576" i="10"/>
  <c r="K1577" i="10"/>
  <c r="K1578" i="10"/>
  <c r="K1579" i="10"/>
  <c r="K1580" i="10"/>
  <c r="K1581" i="10"/>
  <c r="K1582" i="10"/>
  <c r="K1583" i="10"/>
  <c r="K1584" i="10"/>
  <c r="K1585" i="10"/>
  <c r="K1586" i="10"/>
  <c r="K1587" i="10"/>
  <c r="K1588" i="10"/>
  <c r="K1589" i="10"/>
  <c r="K1590" i="10"/>
  <c r="K1591" i="10"/>
  <c r="K1592" i="10"/>
  <c r="K1593" i="10"/>
  <c r="K1594" i="10"/>
  <c r="K1595" i="10"/>
  <c r="K1596" i="10"/>
  <c r="K1597" i="10"/>
  <c r="K1598" i="10"/>
  <c r="K1599" i="10"/>
  <c r="K1600" i="10"/>
  <c r="K1601" i="10"/>
  <c r="K1602" i="10"/>
  <c r="K1603" i="10"/>
  <c r="K1604" i="10"/>
  <c r="K1605" i="10"/>
  <c r="K1606" i="10"/>
  <c r="K1607" i="10"/>
  <c r="K1608" i="10"/>
  <c r="K1609" i="10"/>
  <c r="K1610" i="10"/>
  <c r="K1611" i="10"/>
  <c r="K1612" i="10"/>
  <c r="K1613" i="10"/>
  <c r="K1614" i="10"/>
  <c r="K1615" i="10"/>
  <c r="K1616" i="10"/>
  <c r="K1617" i="10"/>
  <c r="K1618" i="10"/>
  <c r="K1619" i="10"/>
  <c r="K1620" i="10"/>
  <c r="K1621" i="10"/>
  <c r="K1622" i="10"/>
  <c r="K1623" i="10"/>
  <c r="K1624" i="10"/>
  <c r="K1625" i="10"/>
  <c r="K1626" i="10"/>
  <c r="K1627" i="10"/>
  <c r="K1628" i="10"/>
  <c r="K1629" i="10"/>
  <c r="K1630" i="10"/>
  <c r="K1631" i="10"/>
  <c r="K1632" i="10"/>
  <c r="K1633" i="10"/>
  <c r="K1634" i="10"/>
  <c r="K1635" i="10"/>
  <c r="K1636" i="10"/>
  <c r="K1637" i="10"/>
  <c r="K1638" i="10"/>
  <c r="K1639" i="10"/>
  <c r="K1640" i="10"/>
  <c r="K1641" i="10"/>
  <c r="K1642" i="10"/>
  <c r="K1643" i="10"/>
  <c r="K1644" i="10"/>
  <c r="K1645" i="10"/>
  <c r="K1646" i="10"/>
  <c r="K1647" i="10"/>
  <c r="K1648" i="10"/>
  <c r="K1649" i="10"/>
  <c r="K1650" i="10"/>
  <c r="K1651" i="10"/>
  <c r="K1652" i="10"/>
  <c r="K1653" i="10"/>
  <c r="K1654" i="10"/>
  <c r="K1655" i="10"/>
  <c r="K1656" i="10"/>
  <c r="K1657" i="10"/>
  <c r="K1658" i="10"/>
  <c r="K1659" i="10"/>
  <c r="K1660" i="10"/>
  <c r="K1661" i="10"/>
  <c r="K1662" i="10"/>
  <c r="K1663" i="10"/>
  <c r="K1664" i="10"/>
  <c r="K1665" i="10"/>
  <c r="K1666" i="10"/>
  <c r="K1667" i="10"/>
  <c r="K1668" i="10"/>
  <c r="K1669" i="10"/>
  <c r="K1670" i="10"/>
  <c r="K1671" i="10"/>
  <c r="K1672" i="10"/>
  <c r="K1673" i="10"/>
  <c r="K1674" i="10"/>
  <c r="K1675" i="10"/>
  <c r="K1676" i="10"/>
  <c r="K1677" i="10"/>
  <c r="K1678" i="10"/>
  <c r="K1679" i="10"/>
  <c r="K1680" i="10"/>
  <c r="K1681" i="10"/>
  <c r="K1682" i="10"/>
  <c r="K1683" i="10"/>
  <c r="K1684" i="10"/>
  <c r="K1685" i="10"/>
  <c r="K1686" i="10"/>
  <c r="K1687" i="10"/>
  <c r="K1688" i="10"/>
  <c r="K1689" i="10"/>
  <c r="K1690" i="10"/>
  <c r="K1691" i="10"/>
  <c r="K1692" i="10"/>
  <c r="K1693" i="10"/>
  <c r="K1694" i="10"/>
  <c r="K1695" i="10"/>
  <c r="K1696" i="10"/>
  <c r="K1697" i="10"/>
  <c r="K1698" i="10"/>
  <c r="K1699" i="10"/>
  <c r="K1700" i="10"/>
  <c r="K1701" i="10"/>
  <c r="K1702" i="10"/>
  <c r="K1703" i="10"/>
  <c r="K1704" i="10"/>
  <c r="K1705" i="10"/>
  <c r="K1706" i="10"/>
  <c r="K1707" i="10"/>
  <c r="K1708" i="10"/>
  <c r="K1709" i="10"/>
  <c r="K1710" i="10"/>
  <c r="K1711" i="10"/>
  <c r="K1712" i="10"/>
  <c r="K1713" i="10"/>
  <c r="K1714" i="10"/>
  <c r="K1715" i="10"/>
  <c r="K1716" i="10"/>
  <c r="K1717" i="10"/>
  <c r="K1718" i="10"/>
  <c r="K1719" i="10"/>
  <c r="K1720" i="10"/>
  <c r="K1721" i="10"/>
  <c r="K1722" i="10"/>
  <c r="K1723" i="10"/>
  <c r="K1724" i="10"/>
  <c r="K1725" i="10"/>
  <c r="K1726" i="10"/>
  <c r="K1727" i="10"/>
  <c r="K1728" i="10"/>
  <c r="K1729" i="10"/>
  <c r="K1730" i="10"/>
  <c r="K1731" i="10"/>
  <c r="K1732" i="10"/>
  <c r="K1733" i="10"/>
  <c r="K1734" i="10"/>
  <c r="K1735" i="10"/>
  <c r="K1736" i="10"/>
  <c r="K1737" i="10"/>
  <c r="K1738" i="10"/>
  <c r="K1739" i="10"/>
  <c r="K1740" i="10"/>
  <c r="K1741" i="10"/>
  <c r="K1742" i="10"/>
  <c r="K1743" i="10"/>
  <c r="K1744" i="10"/>
  <c r="K1745" i="10"/>
  <c r="K1746" i="10"/>
  <c r="K1747" i="10"/>
  <c r="K1748" i="10"/>
  <c r="K1749" i="10"/>
  <c r="K1750" i="10"/>
  <c r="K1751" i="10"/>
  <c r="K1752" i="10"/>
  <c r="K1753" i="10"/>
  <c r="K1754" i="10"/>
  <c r="K1755" i="10"/>
  <c r="K1756" i="10"/>
  <c r="K1757" i="10"/>
  <c r="K1758" i="10"/>
  <c r="K1759" i="10"/>
  <c r="K1760" i="10"/>
  <c r="K1761" i="10"/>
  <c r="K1762" i="10"/>
  <c r="K1763" i="10"/>
  <c r="K1764" i="10"/>
  <c r="K1765" i="10"/>
  <c r="K1766" i="10"/>
  <c r="K1767" i="10"/>
  <c r="K1768" i="10"/>
  <c r="K1769" i="10"/>
  <c r="K1770" i="10"/>
  <c r="K1771" i="10"/>
  <c r="K1772" i="10"/>
  <c r="K1773" i="10"/>
  <c r="K1774" i="10"/>
  <c r="K1775" i="10"/>
  <c r="K1776" i="10"/>
  <c r="K1777" i="10"/>
  <c r="K1778" i="10"/>
  <c r="K1779" i="10"/>
  <c r="K1780" i="10"/>
  <c r="K1781" i="10"/>
  <c r="K1782" i="10"/>
  <c r="K1783" i="10"/>
  <c r="K1784" i="10"/>
  <c r="K1785" i="10"/>
  <c r="K1786" i="10"/>
  <c r="K1787" i="10"/>
  <c r="K1788" i="10"/>
  <c r="K1789" i="10"/>
  <c r="K1790" i="10"/>
  <c r="K1791" i="10"/>
  <c r="K1792" i="10"/>
  <c r="K1793" i="10"/>
  <c r="K1794" i="10"/>
  <c r="K1795" i="10"/>
  <c r="K1796" i="10"/>
  <c r="K1797" i="10"/>
  <c r="K1798" i="10"/>
  <c r="K1799" i="10"/>
  <c r="K1800" i="10"/>
  <c r="K1801" i="10"/>
  <c r="K1802" i="10"/>
  <c r="K1803" i="10"/>
  <c r="K1804" i="10"/>
  <c r="K1805" i="10"/>
  <c r="K1806" i="10"/>
  <c r="K1807" i="10"/>
  <c r="K1808" i="10"/>
  <c r="K1809" i="10"/>
  <c r="K1810" i="10"/>
  <c r="K1811" i="10"/>
  <c r="K1812" i="10"/>
  <c r="K1813" i="10"/>
  <c r="K1814" i="10"/>
  <c r="K1815" i="10"/>
  <c r="K1816" i="10"/>
  <c r="K1817" i="10"/>
  <c r="K1818" i="10"/>
  <c r="K1819" i="10"/>
  <c r="K1820" i="10"/>
  <c r="K1821" i="10"/>
  <c r="K1822" i="10"/>
  <c r="K1823" i="10"/>
  <c r="K1824" i="10"/>
  <c r="K1825" i="10"/>
  <c r="K1826" i="10"/>
  <c r="K1827" i="10"/>
  <c r="K1828" i="10"/>
  <c r="K1829" i="10"/>
  <c r="K1830" i="10"/>
  <c r="K1831" i="10"/>
  <c r="K1832" i="10"/>
  <c r="K1833" i="10"/>
  <c r="K1834" i="10"/>
  <c r="K1835" i="10"/>
  <c r="K1836" i="10"/>
  <c r="K1837" i="10"/>
  <c r="K1838" i="10"/>
  <c r="K1839" i="10"/>
  <c r="K1840" i="10"/>
  <c r="K1841" i="10"/>
  <c r="K1842" i="10"/>
  <c r="K1843" i="10"/>
  <c r="K1844" i="10"/>
  <c r="K1845" i="10"/>
  <c r="K1846" i="10"/>
  <c r="K1847" i="10"/>
  <c r="K1848" i="10"/>
  <c r="K1849" i="10"/>
  <c r="K1850" i="10"/>
  <c r="K1851" i="10"/>
  <c r="K1852" i="10"/>
  <c r="K1853" i="10"/>
  <c r="K1854" i="10"/>
  <c r="K1855" i="10"/>
  <c r="K1856" i="10"/>
  <c r="K1857" i="10"/>
  <c r="K1858" i="10"/>
  <c r="K1859" i="10"/>
  <c r="K1860" i="10"/>
  <c r="K1861" i="10"/>
  <c r="K1862" i="10"/>
  <c r="K1863" i="10"/>
  <c r="K1864" i="10"/>
  <c r="K1865" i="10"/>
  <c r="K1866" i="10"/>
  <c r="K1867" i="10"/>
  <c r="K1868" i="10"/>
  <c r="K1869" i="10"/>
  <c r="K1870" i="10"/>
  <c r="K1871" i="10"/>
  <c r="K1872" i="10"/>
  <c r="K1873" i="10"/>
  <c r="K1874" i="10"/>
  <c r="K1875" i="10"/>
  <c r="K1876" i="10"/>
  <c r="K1877" i="10"/>
  <c r="K1878" i="10"/>
  <c r="K1879" i="10"/>
  <c r="K1880" i="10"/>
  <c r="K1881" i="10"/>
  <c r="K1882" i="10"/>
  <c r="K1883" i="10"/>
  <c r="K1884" i="10"/>
  <c r="K1885" i="10"/>
  <c r="K1886" i="10"/>
  <c r="K1887" i="10"/>
  <c r="K1888" i="10"/>
  <c r="K1889" i="10"/>
  <c r="K1890" i="10"/>
  <c r="K1891" i="10"/>
  <c r="K1892" i="10"/>
  <c r="K1893" i="10"/>
  <c r="K1894" i="10"/>
  <c r="K1895" i="10"/>
  <c r="K1896" i="10"/>
  <c r="K1897" i="10"/>
  <c r="K1898" i="10"/>
  <c r="K1899" i="10"/>
  <c r="K1900" i="10"/>
  <c r="K1901" i="10"/>
  <c r="K1902" i="10"/>
  <c r="K1903" i="10"/>
  <c r="K1904" i="10"/>
  <c r="K1905" i="10"/>
  <c r="K1906" i="10"/>
  <c r="K1907" i="10"/>
  <c r="K1908" i="10"/>
  <c r="K1909" i="10"/>
  <c r="K1910" i="10"/>
  <c r="K1911" i="10"/>
  <c r="K1912" i="10"/>
  <c r="K1913" i="10"/>
  <c r="K1914" i="10"/>
  <c r="K1915" i="10"/>
  <c r="K1916" i="10"/>
  <c r="K1917" i="10"/>
  <c r="K1918" i="10"/>
  <c r="K1919" i="10"/>
  <c r="K1920" i="10"/>
  <c r="K1921" i="10"/>
  <c r="K1922" i="10"/>
  <c r="K1923" i="10"/>
  <c r="K1924" i="10"/>
  <c r="K1925" i="10"/>
  <c r="K1926" i="10"/>
  <c r="K1927" i="10"/>
  <c r="K1928" i="10"/>
  <c r="K1929" i="10"/>
  <c r="K1930" i="10"/>
  <c r="K1931" i="10"/>
  <c r="K1932" i="10"/>
  <c r="K1933" i="10"/>
  <c r="K1934" i="10"/>
  <c r="K1935" i="10"/>
  <c r="K1936" i="10"/>
  <c r="K1937" i="10"/>
  <c r="K1938" i="10"/>
  <c r="K1939" i="10"/>
  <c r="K1940" i="10"/>
  <c r="K1941" i="10"/>
  <c r="K1942" i="10"/>
  <c r="K1943" i="10"/>
  <c r="K1944" i="10"/>
  <c r="K1945" i="10"/>
  <c r="K1946" i="10"/>
  <c r="K1947" i="10"/>
  <c r="K1948" i="10"/>
  <c r="K1949" i="10"/>
  <c r="K1950" i="10"/>
  <c r="K1951" i="10"/>
  <c r="K1952" i="10"/>
  <c r="K1953" i="10"/>
  <c r="K1954" i="10"/>
  <c r="K1955" i="10"/>
  <c r="K1956" i="10"/>
  <c r="K1957" i="10"/>
  <c r="K1958" i="10"/>
  <c r="K1959" i="10"/>
  <c r="K1960" i="10"/>
  <c r="K1961" i="10"/>
  <c r="K1962" i="10"/>
  <c r="K1963" i="10"/>
  <c r="K1964" i="10"/>
  <c r="K1965" i="10"/>
  <c r="K1966" i="10"/>
  <c r="K1967" i="10"/>
  <c r="K1968" i="10"/>
  <c r="K1969" i="10"/>
  <c r="K1970" i="10"/>
  <c r="K1971" i="10"/>
  <c r="K1972" i="10"/>
  <c r="K1973" i="10"/>
  <c r="K1974" i="10"/>
  <c r="K1975" i="10"/>
  <c r="K1976" i="10"/>
  <c r="K1977" i="10"/>
  <c r="K1978" i="10"/>
  <c r="K1979" i="10"/>
  <c r="K1980" i="10"/>
  <c r="K1981" i="10"/>
  <c r="K1982" i="10"/>
  <c r="K1983" i="10"/>
  <c r="K1984" i="10"/>
  <c r="K1985" i="10"/>
  <c r="K1986" i="10"/>
  <c r="K1987" i="10"/>
  <c r="K1988" i="10"/>
  <c r="K1989" i="10"/>
  <c r="K1990" i="10"/>
  <c r="K1991" i="10"/>
  <c r="K1992" i="10"/>
  <c r="K1993" i="10"/>
  <c r="K1994" i="10"/>
  <c r="K1995" i="10"/>
  <c r="K1996" i="10"/>
  <c r="K1997" i="10"/>
  <c r="K1998" i="10"/>
  <c r="K1999" i="10"/>
  <c r="K2000" i="10"/>
  <c r="K2001" i="10"/>
  <c r="K2002" i="10"/>
  <c r="K2003" i="10"/>
  <c r="K2004" i="10"/>
  <c r="K2005" i="10"/>
  <c r="K2006" i="10"/>
  <c r="K2007" i="10"/>
  <c r="K2008" i="10"/>
  <c r="K2009" i="10"/>
  <c r="K2010" i="10"/>
  <c r="K2011" i="10"/>
  <c r="K2012" i="10"/>
  <c r="K2013" i="10"/>
  <c r="K2014" i="10"/>
  <c r="K2015" i="10"/>
  <c r="K2016" i="10"/>
  <c r="K2017" i="10"/>
  <c r="K2018" i="10"/>
  <c r="K2019" i="10"/>
  <c r="K2020" i="10"/>
  <c r="K2021" i="10"/>
  <c r="K2022" i="10"/>
  <c r="K2023" i="10"/>
  <c r="K2024" i="10"/>
  <c r="K2025" i="10"/>
  <c r="K2026" i="10"/>
  <c r="K2027" i="10"/>
  <c r="K2028" i="10"/>
  <c r="K2029" i="10"/>
  <c r="K2030" i="10"/>
  <c r="K2031" i="10"/>
  <c r="K2032" i="10"/>
  <c r="K2033" i="10"/>
  <c r="K2034" i="10"/>
  <c r="K2035" i="10"/>
  <c r="K2036" i="10"/>
  <c r="K2037" i="10"/>
  <c r="K2038" i="10"/>
  <c r="K2039" i="10"/>
  <c r="K2040" i="10"/>
  <c r="K2041" i="10"/>
  <c r="K2042" i="10"/>
  <c r="K2043" i="10"/>
  <c r="K2044" i="10"/>
  <c r="K2045" i="10"/>
  <c r="K2046" i="10"/>
  <c r="K2047" i="10"/>
  <c r="K2048" i="10"/>
  <c r="K2049" i="10"/>
  <c r="K2050" i="10"/>
  <c r="K2051" i="10"/>
  <c r="K2052" i="10"/>
  <c r="K2053" i="10"/>
  <c r="K2054" i="10"/>
  <c r="K2055" i="10"/>
  <c r="K2056" i="10"/>
  <c r="K2057" i="10"/>
  <c r="K2058" i="10"/>
  <c r="K2059" i="10"/>
  <c r="K2060" i="10"/>
  <c r="K2061" i="10"/>
  <c r="K2062" i="10"/>
  <c r="K2063" i="10"/>
  <c r="K2064" i="10"/>
  <c r="K2065" i="10"/>
  <c r="K2066" i="10"/>
  <c r="K2067" i="10"/>
  <c r="K2068" i="10"/>
  <c r="K2069" i="10"/>
  <c r="K2070" i="10"/>
  <c r="K2071" i="10"/>
  <c r="K2072" i="10"/>
  <c r="K2073" i="10"/>
  <c r="K2074" i="10"/>
  <c r="K2075" i="10"/>
  <c r="K2076" i="10"/>
  <c r="K2077" i="10"/>
  <c r="K2078" i="10"/>
  <c r="K2079" i="10"/>
  <c r="K2080" i="10"/>
  <c r="K2081" i="10"/>
  <c r="K2082" i="10"/>
  <c r="K2083" i="10"/>
  <c r="K2084" i="10"/>
  <c r="K2085" i="10"/>
  <c r="K2086" i="10"/>
  <c r="K2087" i="10"/>
  <c r="K2088" i="10"/>
  <c r="K2089" i="10"/>
  <c r="K2090" i="10"/>
  <c r="K2091" i="10"/>
  <c r="K2092" i="10"/>
  <c r="K2093" i="10"/>
  <c r="K2094" i="10"/>
  <c r="K2095" i="10"/>
  <c r="K2096" i="10"/>
  <c r="K2097" i="10"/>
  <c r="K2098" i="10"/>
  <c r="K2099" i="10"/>
  <c r="K2100" i="10"/>
  <c r="K2101" i="10"/>
  <c r="K2102" i="10"/>
  <c r="K2103" i="10"/>
  <c r="K2104" i="10"/>
  <c r="K2105" i="10"/>
  <c r="K2106" i="10"/>
  <c r="K2107" i="10"/>
  <c r="K2108" i="10"/>
  <c r="K2109" i="10"/>
  <c r="K2110" i="10"/>
  <c r="K2111" i="10"/>
  <c r="K2112" i="10"/>
  <c r="K2113" i="10"/>
  <c r="K2114" i="10"/>
  <c r="K2115" i="10"/>
  <c r="K2116" i="10"/>
  <c r="K2117" i="10"/>
  <c r="K2118" i="10"/>
  <c r="K2119" i="10"/>
  <c r="K2120" i="10"/>
  <c r="K2121" i="10"/>
  <c r="K2122" i="10"/>
  <c r="K2123" i="10"/>
  <c r="K2124" i="10"/>
  <c r="K2125" i="10"/>
  <c r="K2126" i="10"/>
  <c r="K2127" i="10"/>
  <c r="K2128" i="10"/>
  <c r="K2129" i="10"/>
  <c r="K2130" i="10"/>
  <c r="K2131" i="10"/>
  <c r="K2132" i="10"/>
  <c r="K2133" i="10"/>
  <c r="K2134" i="10"/>
  <c r="K2135" i="10"/>
  <c r="K2136" i="10"/>
  <c r="K2137" i="10"/>
  <c r="K2138" i="10"/>
  <c r="K2139" i="10"/>
  <c r="K2140" i="10"/>
  <c r="K2141" i="10"/>
  <c r="K2142" i="10"/>
  <c r="K2143" i="10"/>
  <c r="K2144" i="10"/>
  <c r="K2145" i="10"/>
  <c r="K2146" i="10"/>
  <c r="K2147" i="10"/>
  <c r="K2148" i="10"/>
  <c r="K2149" i="10"/>
  <c r="K2150" i="10"/>
  <c r="K2151" i="10"/>
  <c r="K2152" i="10"/>
  <c r="K2153" i="10"/>
  <c r="K2154" i="10"/>
  <c r="K2155" i="10"/>
  <c r="K2156" i="10"/>
  <c r="K2157" i="10"/>
  <c r="K2158" i="10"/>
  <c r="K2159" i="10"/>
  <c r="K2160" i="10"/>
  <c r="K2161" i="10"/>
  <c r="K2162" i="10"/>
  <c r="K2163" i="10"/>
  <c r="K2164" i="10"/>
  <c r="K2165" i="10"/>
  <c r="K2166" i="10"/>
  <c r="K2167" i="10"/>
  <c r="K2168" i="10"/>
  <c r="K2169" i="10"/>
  <c r="K2170" i="10"/>
  <c r="K2171" i="10"/>
  <c r="K2172" i="10"/>
  <c r="K2173" i="10"/>
  <c r="K2174" i="10"/>
  <c r="K2175" i="10"/>
  <c r="K2176" i="10"/>
  <c r="K2177" i="10"/>
  <c r="K2178" i="10"/>
  <c r="K2179" i="10"/>
  <c r="K2180" i="10"/>
  <c r="K2181" i="10"/>
  <c r="K2182" i="10"/>
  <c r="K2183" i="10"/>
  <c r="K2184" i="10"/>
  <c r="K2185" i="10"/>
  <c r="K2186" i="10"/>
  <c r="K2187" i="10"/>
  <c r="K2188" i="10"/>
  <c r="K2189" i="10"/>
  <c r="K2190" i="10"/>
  <c r="K2191" i="10"/>
  <c r="K2192" i="10"/>
  <c r="K2193" i="10"/>
  <c r="K2194" i="10"/>
  <c r="K2195" i="10"/>
  <c r="K2196" i="10"/>
  <c r="K2197" i="10"/>
  <c r="K2198" i="10"/>
  <c r="K2199" i="10"/>
  <c r="K2200" i="10"/>
  <c r="K2201" i="10"/>
  <c r="K2202" i="10"/>
  <c r="K2203" i="10"/>
  <c r="K2204" i="10"/>
  <c r="K2205" i="10"/>
  <c r="K2206" i="10"/>
  <c r="K2207" i="10"/>
  <c r="K2208" i="10"/>
  <c r="K2209" i="10"/>
  <c r="K2210" i="10"/>
  <c r="K2211" i="10"/>
  <c r="K2212" i="10"/>
  <c r="K2213" i="10"/>
  <c r="K2214" i="10"/>
  <c r="K2215" i="10"/>
  <c r="K2216" i="10"/>
  <c r="K2217" i="10"/>
  <c r="K2218" i="10"/>
  <c r="K2219" i="10"/>
  <c r="K2220" i="10"/>
  <c r="K2221" i="10"/>
  <c r="K2222" i="10"/>
  <c r="K2223" i="10"/>
  <c r="K2224" i="10"/>
  <c r="K2225" i="10"/>
  <c r="K2226" i="10"/>
  <c r="K2227" i="10"/>
  <c r="K2228" i="10"/>
  <c r="K2229" i="10"/>
  <c r="K2230" i="10"/>
  <c r="K2231" i="10"/>
  <c r="K2232" i="10"/>
  <c r="K2233" i="10"/>
  <c r="K2234" i="10"/>
  <c r="K2235" i="10"/>
  <c r="K2236" i="10"/>
  <c r="K2237" i="10"/>
  <c r="K2238" i="10"/>
  <c r="K2239" i="10"/>
  <c r="K2240" i="10"/>
  <c r="K2241" i="10"/>
  <c r="K2242" i="10"/>
  <c r="K2243" i="10"/>
  <c r="K2244" i="10"/>
  <c r="K2245" i="10"/>
  <c r="K2246" i="10"/>
  <c r="K2247" i="10"/>
  <c r="K2248" i="10"/>
  <c r="K2249" i="10"/>
  <c r="K2250" i="10"/>
  <c r="K2251" i="10"/>
  <c r="K2252" i="10"/>
  <c r="K2253" i="10"/>
  <c r="K2254" i="10"/>
  <c r="K2255" i="10"/>
  <c r="K2256" i="10"/>
  <c r="K2257" i="10"/>
  <c r="K2258" i="10"/>
  <c r="K2259" i="10"/>
  <c r="K2260" i="10"/>
  <c r="K2261" i="10"/>
  <c r="K2262" i="10"/>
  <c r="K2263" i="10"/>
  <c r="K2264" i="10"/>
  <c r="K2265" i="10"/>
  <c r="K2266" i="10"/>
  <c r="K2267" i="10"/>
  <c r="K2268" i="10"/>
  <c r="K2269" i="10"/>
  <c r="K2270" i="10"/>
  <c r="K2271" i="10"/>
  <c r="K2272" i="10"/>
  <c r="K2273" i="10"/>
  <c r="K2274" i="10"/>
  <c r="K2275" i="10"/>
  <c r="K2276" i="10"/>
  <c r="K2277" i="10"/>
  <c r="K2278" i="10"/>
  <c r="K2279" i="10"/>
  <c r="K2280" i="10"/>
  <c r="K2281" i="10"/>
  <c r="K2282" i="10"/>
  <c r="K2283" i="10"/>
  <c r="K2284" i="10"/>
  <c r="K2285" i="10"/>
  <c r="K2286" i="10"/>
  <c r="K2287" i="10"/>
  <c r="K2288" i="10"/>
  <c r="K2289" i="10"/>
  <c r="K2290" i="10"/>
  <c r="K2291" i="10"/>
  <c r="K2292" i="10"/>
  <c r="K2293" i="10"/>
  <c r="K2294" i="10"/>
  <c r="K2295" i="10"/>
  <c r="K2296" i="10"/>
  <c r="K2297" i="10"/>
  <c r="K2298" i="10"/>
  <c r="K2299" i="10"/>
  <c r="K2300" i="10"/>
  <c r="K2301" i="10"/>
  <c r="K2302" i="10"/>
  <c r="K2303" i="10"/>
  <c r="K2304" i="10"/>
  <c r="K2305" i="10"/>
  <c r="K2306" i="10"/>
  <c r="K2307" i="10"/>
  <c r="K2308" i="10"/>
  <c r="K2309" i="10"/>
  <c r="K2310" i="10"/>
  <c r="K2311" i="10"/>
  <c r="K2312" i="10"/>
  <c r="K2313" i="10"/>
  <c r="K2314" i="10"/>
  <c r="K2315" i="10"/>
  <c r="K2316" i="10"/>
  <c r="K2317" i="10"/>
  <c r="K2318" i="10"/>
  <c r="K2319" i="10"/>
  <c r="K2320" i="10"/>
  <c r="K2321" i="10"/>
  <c r="K2322" i="10"/>
  <c r="K2323" i="10"/>
  <c r="K2324" i="10"/>
  <c r="K2325" i="10"/>
  <c r="K2326" i="10"/>
  <c r="K2327" i="10"/>
  <c r="K2328" i="10"/>
  <c r="K2329" i="10"/>
  <c r="K2330" i="10"/>
  <c r="K2331" i="10"/>
  <c r="K2332" i="10"/>
  <c r="K2333" i="10"/>
  <c r="K2334" i="10"/>
  <c r="K2335" i="10"/>
  <c r="K2336" i="10"/>
  <c r="K2337" i="10"/>
  <c r="K2338" i="10"/>
  <c r="K2339" i="10"/>
  <c r="K2340" i="10"/>
  <c r="K2341" i="10"/>
  <c r="K2342" i="10"/>
  <c r="K2343" i="10"/>
  <c r="K2344" i="10"/>
  <c r="K2345" i="10"/>
  <c r="K2346" i="10"/>
  <c r="K2347" i="10"/>
  <c r="K2348" i="10"/>
  <c r="K2349" i="10"/>
  <c r="K2350" i="10"/>
  <c r="K2351" i="10"/>
  <c r="K2352" i="10"/>
  <c r="K2353" i="10"/>
  <c r="K2354" i="10"/>
  <c r="K2355" i="10"/>
  <c r="K2356" i="10"/>
  <c r="K2357" i="10"/>
  <c r="K2358" i="10"/>
  <c r="K2359" i="10"/>
  <c r="K2360" i="10"/>
  <c r="K2361" i="10"/>
  <c r="K2362" i="10"/>
  <c r="K2363" i="10"/>
  <c r="K2364" i="10"/>
  <c r="K2365" i="10"/>
  <c r="K2366" i="10"/>
  <c r="K2367" i="10"/>
  <c r="K2368" i="10"/>
  <c r="K2369" i="10"/>
  <c r="K2370" i="10"/>
  <c r="K2371" i="10"/>
  <c r="K2372" i="10"/>
  <c r="K2373" i="10"/>
  <c r="K2374" i="10"/>
  <c r="K2375" i="10"/>
  <c r="K2376" i="10"/>
  <c r="K2377" i="10"/>
  <c r="K2378" i="10"/>
  <c r="K2379" i="10"/>
  <c r="K2380" i="10"/>
  <c r="K2381" i="10"/>
  <c r="K2382" i="10"/>
  <c r="K2383" i="10"/>
  <c r="K2384" i="10"/>
  <c r="K2385" i="10"/>
  <c r="K2386" i="10"/>
  <c r="K2387" i="10"/>
  <c r="K2388" i="10"/>
  <c r="K2389" i="10"/>
  <c r="K2390" i="10"/>
  <c r="K2391" i="10"/>
  <c r="K2392" i="10"/>
  <c r="K2393" i="10"/>
  <c r="K2394" i="10"/>
  <c r="K2395" i="10"/>
  <c r="K2396" i="10"/>
  <c r="K2397" i="10"/>
  <c r="K2398" i="10"/>
  <c r="K2399" i="10"/>
  <c r="K2400" i="10"/>
  <c r="K2401" i="10"/>
  <c r="K2402" i="10"/>
  <c r="K2403" i="10"/>
  <c r="K2404" i="10"/>
  <c r="K2405" i="10"/>
  <c r="K2406" i="10"/>
  <c r="K2407" i="10"/>
  <c r="K2408" i="10"/>
  <c r="K2409" i="10"/>
  <c r="K2410" i="10"/>
  <c r="K2411" i="10"/>
  <c r="K2412" i="10"/>
  <c r="K2413" i="10"/>
  <c r="K2414" i="10"/>
  <c r="K2415" i="10"/>
  <c r="K2416" i="10"/>
  <c r="K2417" i="10"/>
  <c r="K2418" i="10"/>
  <c r="K2419" i="10"/>
  <c r="K2420" i="10"/>
  <c r="K2421" i="10"/>
  <c r="K2422" i="10"/>
  <c r="K2423" i="10"/>
  <c r="K2424" i="10"/>
  <c r="K2425" i="10"/>
  <c r="K2426" i="10"/>
  <c r="K2427" i="10"/>
  <c r="K2428" i="10"/>
  <c r="K2429" i="10"/>
  <c r="K2430" i="10"/>
  <c r="K2431" i="10"/>
  <c r="K2432" i="10"/>
  <c r="K2433" i="10"/>
  <c r="K2434" i="10"/>
  <c r="K2435" i="10"/>
  <c r="K2436" i="10"/>
  <c r="K2437" i="10"/>
  <c r="K2438" i="10"/>
  <c r="K2439" i="10"/>
  <c r="K2440" i="10"/>
  <c r="K2441" i="10"/>
  <c r="K2442" i="10"/>
  <c r="K2443" i="10"/>
  <c r="K2444" i="10"/>
  <c r="K2445" i="10"/>
  <c r="K2446" i="10"/>
  <c r="K2447" i="10"/>
  <c r="K2448" i="10"/>
  <c r="K2449" i="10"/>
  <c r="K2450" i="10"/>
  <c r="K2451" i="10"/>
  <c r="K2452" i="10"/>
  <c r="K2453" i="10"/>
  <c r="K2454" i="10"/>
  <c r="K2455" i="10"/>
  <c r="K2456" i="10"/>
  <c r="K2457" i="10"/>
  <c r="K2458" i="10"/>
  <c r="K2459" i="10"/>
  <c r="K2460" i="10"/>
  <c r="K2461" i="10"/>
  <c r="K2462" i="10"/>
  <c r="K2463" i="10"/>
  <c r="K2464" i="10"/>
  <c r="K2465" i="10"/>
  <c r="K2466" i="10"/>
  <c r="K2467" i="10"/>
  <c r="K2468" i="10"/>
  <c r="K2469" i="10"/>
  <c r="K2470" i="10"/>
  <c r="K2471" i="10"/>
  <c r="K2472" i="10"/>
  <c r="K2473" i="10"/>
  <c r="K2474" i="10"/>
  <c r="K2475" i="10"/>
  <c r="K2476" i="10"/>
  <c r="K2477" i="10"/>
  <c r="K2478" i="10"/>
  <c r="K2479" i="10"/>
  <c r="K2480" i="10"/>
  <c r="K2481" i="10"/>
  <c r="K2482" i="10"/>
  <c r="K2483" i="10"/>
  <c r="K2484" i="10"/>
  <c r="K2485" i="10"/>
  <c r="K2486" i="10"/>
  <c r="K2487" i="10"/>
  <c r="K2488" i="10"/>
  <c r="K2489" i="10"/>
  <c r="K2490" i="10"/>
  <c r="K2491" i="10"/>
  <c r="K2492" i="10"/>
  <c r="K2493" i="10"/>
  <c r="K2494" i="10"/>
  <c r="K2495" i="10"/>
  <c r="K2496" i="10"/>
  <c r="K2497" i="10"/>
  <c r="K2498" i="10"/>
  <c r="K2499" i="10"/>
  <c r="K2500" i="10"/>
  <c r="K2501" i="10"/>
  <c r="K2502" i="10"/>
  <c r="K2503" i="10"/>
  <c r="K2504" i="10"/>
  <c r="K2505" i="10"/>
  <c r="K2506" i="10"/>
  <c r="K2507" i="10"/>
  <c r="K2508" i="10"/>
  <c r="K2509" i="10"/>
  <c r="K2510" i="10"/>
  <c r="K2511" i="10"/>
  <c r="K2512" i="10"/>
  <c r="K2513" i="10"/>
  <c r="K2514" i="10"/>
  <c r="K2515" i="10"/>
  <c r="K2516" i="10"/>
  <c r="K2517" i="10"/>
  <c r="K2518" i="10"/>
  <c r="K2519" i="10"/>
  <c r="K2520" i="10"/>
  <c r="K2521" i="10"/>
  <c r="K2522" i="10"/>
  <c r="K2523" i="10"/>
  <c r="K2524" i="10"/>
  <c r="K2525" i="10"/>
  <c r="K2526" i="10"/>
  <c r="K2527" i="10"/>
  <c r="K2528" i="10"/>
  <c r="K2529" i="10"/>
  <c r="K2530" i="10"/>
  <c r="K2531" i="10"/>
  <c r="K2532" i="10"/>
  <c r="K2533" i="10"/>
  <c r="K2534" i="10"/>
  <c r="K2535" i="10"/>
  <c r="K2536" i="10"/>
  <c r="K2537" i="10"/>
  <c r="K2538" i="10"/>
  <c r="K2539" i="10"/>
  <c r="K2540" i="10"/>
  <c r="K2541" i="10"/>
  <c r="K2542" i="10"/>
  <c r="K2543" i="10"/>
  <c r="K2544" i="10"/>
  <c r="K2545" i="10"/>
  <c r="K2546" i="10"/>
  <c r="K2547" i="10"/>
  <c r="K2548" i="10"/>
  <c r="K2549" i="10"/>
  <c r="K2550" i="10"/>
  <c r="K2551" i="10"/>
  <c r="K2552" i="10"/>
  <c r="K2553" i="10"/>
  <c r="K2554" i="10"/>
  <c r="K2555" i="10"/>
  <c r="K2556" i="10"/>
  <c r="K2557" i="10"/>
  <c r="K2558" i="10"/>
  <c r="K2559" i="10"/>
  <c r="K2560" i="10"/>
  <c r="K2561" i="10"/>
  <c r="K2562" i="10"/>
  <c r="K2563" i="10"/>
  <c r="K2564" i="10"/>
  <c r="K2565" i="10"/>
  <c r="K2566" i="10"/>
  <c r="K2567" i="10"/>
  <c r="K2568" i="10"/>
  <c r="K2569" i="10"/>
  <c r="K2570" i="10"/>
  <c r="K2571" i="10"/>
  <c r="K2572" i="10"/>
  <c r="K2573" i="10"/>
  <c r="K2574" i="10"/>
  <c r="K2575" i="10"/>
  <c r="K2576" i="10"/>
  <c r="K2577" i="10"/>
  <c r="K2578" i="10"/>
  <c r="K2579" i="10"/>
  <c r="K2580" i="10"/>
  <c r="K2581" i="10"/>
  <c r="K2582" i="10"/>
  <c r="K2583" i="10"/>
  <c r="K2584" i="10"/>
  <c r="K2585" i="10"/>
  <c r="K2586" i="10"/>
  <c r="K2587" i="10"/>
  <c r="K2588" i="10"/>
  <c r="K2589" i="10"/>
  <c r="K2590" i="10"/>
  <c r="K2591" i="10"/>
  <c r="K2592" i="10"/>
  <c r="K2593" i="10"/>
  <c r="K2594" i="10"/>
  <c r="K2595" i="10"/>
  <c r="K2596" i="10"/>
  <c r="K2597" i="10"/>
  <c r="K2598" i="10"/>
  <c r="K2599" i="10"/>
  <c r="K2600" i="10"/>
  <c r="K2601" i="10"/>
  <c r="K2602" i="10"/>
  <c r="K2603" i="10"/>
  <c r="K2604" i="10"/>
  <c r="K2605" i="10"/>
  <c r="K2606" i="10"/>
  <c r="K2607" i="10"/>
  <c r="K2608" i="10"/>
  <c r="K2609" i="10"/>
  <c r="K2610" i="10"/>
  <c r="K2611" i="10"/>
  <c r="K2612" i="10"/>
  <c r="K2613" i="10"/>
  <c r="K2614" i="10"/>
  <c r="K2615" i="10"/>
  <c r="K2616" i="10"/>
  <c r="K2617" i="10"/>
  <c r="K2618" i="10"/>
  <c r="K2619" i="10"/>
  <c r="K2620" i="10"/>
  <c r="K2621" i="10"/>
  <c r="K2622" i="10"/>
  <c r="K2623" i="10"/>
  <c r="K2624" i="10"/>
  <c r="K2625" i="10"/>
  <c r="K2626" i="10"/>
  <c r="K2627" i="10"/>
  <c r="K2628" i="10"/>
  <c r="K2629" i="10"/>
  <c r="K2630" i="10"/>
  <c r="K2631" i="10"/>
  <c r="K2632" i="10"/>
  <c r="K2633" i="10"/>
  <c r="K2634" i="10"/>
  <c r="K2635" i="10"/>
  <c r="K2636" i="10"/>
  <c r="K2637" i="10"/>
  <c r="K2638" i="10"/>
  <c r="K2639" i="10"/>
  <c r="K2640" i="10"/>
  <c r="K2641" i="10"/>
  <c r="K2642" i="10"/>
  <c r="K2643" i="10"/>
  <c r="K2644" i="10"/>
  <c r="K2645" i="10"/>
  <c r="K2646" i="10"/>
  <c r="K2647" i="10"/>
  <c r="K2648" i="10"/>
  <c r="K2649" i="10"/>
  <c r="K2650" i="10"/>
  <c r="K2651" i="10"/>
  <c r="K2652" i="10"/>
  <c r="K2653" i="10"/>
  <c r="K2654" i="10"/>
  <c r="K2655" i="10"/>
  <c r="K2656" i="10"/>
  <c r="K2657" i="10"/>
  <c r="K2658" i="10"/>
  <c r="K2659" i="10"/>
  <c r="K2660" i="10"/>
  <c r="K2661" i="10"/>
  <c r="K2662" i="10"/>
  <c r="K2663" i="10"/>
  <c r="K2664" i="10"/>
  <c r="K2665" i="10"/>
  <c r="K2666" i="10"/>
  <c r="K2667" i="10"/>
  <c r="K2668" i="10"/>
  <c r="K2669" i="10"/>
  <c r="K2670" i="10"/>
  <c r="K2671" i="10"/>
  <c r="K2672" i="10"/>
  <c r="K2673" i="10"/>
  <c r="K2674" i="10"/>
  <c r="K2675" i="10"/>
  <c r="K2676" i="10"/>
  <c r="K2677" i="10"/>
  <c r="K2678" i="10"/>
  <c r="K2679" i="10"/>
  <c r="K2680" i="10"/>
  <c r="K2681" i="10"/>
  <c r="K2682" i="10"/>
  <c r="K2683" i="10"/>
  <c r="K2684" i="10"/>
  <c r="K2685" i="10"/>
  <c r="K2686" i="10"/>
  <c r="K2687" i="10"/>
  <c r="K2688" i="10"/>
  <c r="K2689" i="10"/>
  <c r="K2690" i="10"/>
  <c r="K2691" i="10"/>
  <c r="K2692" i="10"/>
  <c r="K2693" i="10"/>
  <c r="K2694" i="10"/>
  <c r="K2695" i="10"/>
  <c r="K2696" i="10"/>
  <c r="K2697" i="10"/>
  <c r="K2698" i="10"/>
  <c r="K2699" i="10"/>
  <c r="K2700" i="10"/>
  <c r="K2701" i="10"/>
  <c r="K2702" i="10"/>
  <c r="K2703" i="10"/>
  <c r="K2704" i="10"/>
  <c r="K2705" i="10"/>
  <c r="K2706" i="10"/>
  <c r="K2707" i="10"/>
  <c r="K2708" i="10"/>
  <c r="K2709" i="10"/>
  <c r="K2710" i="10"/>
  <c r="K2711" i="10"/>
  <c r="K2712" i="10"/>
  <c r="K2713" i="10"/>
  <c r="K2714" i="10"/>
  <c r="K2715" i="10"/>
  <c r="K2716" i="10"/>
  <c r="K2717" i="10"/>
  <c r="K2718" i="10"/>
  <c r="K2719" i="10"/>
  <c r="K2720" i="10"/>
  <c r="K2721" i="10"/>
  <c r="K2722" i="10"/>
  <c r="K2723" i="10"/>
  <c r="K2724" i="10"/>
  <c r="K2725" i="10"/>
  <c r="K2726" i="10"/>
  <c r="K2727" i="10"/>
  <c r="K2728" i="10"/>
  <c r="K2729" i="10"/>
  <c r="K2730" i="10"/>
  <c r="K2731" i="10"/>
  <c r="K2732" i="10"/>
  <c r="K2733" i="10"/>
  <c r="K2734" i="10"/>
  <c r="K2735" i="10"/>
  <c r="K2736" i="10"/>
  <c r="K2737" i="10"/>
  <c r="K2738" i="10"/>
  <c r="K2739" i="10"/>
  <c r="K2740" i="10"/>
  <c r="K2741" i="10"/>
  <c r="K2742" i="10"/>
  <c r="K2743" i="10"/>
  <c r="K2744" i="10"/>
  <c r="K2745" i="10"/>
  <c r="K2746" i="10"/>
  <c r="K2747" i="10"/>
  <c r="K2748" i="10"/>
  <c r="K2749" i="10"/>
  <c r="K2750" i="10"/>
  <c r="K2751" i="10"/>
  <c r="K2752" i="10"/>
  <c r="K2753" i="10"/>
  <c r="K2754" i="10"/>
  <c r="K2755" i="10"/>
  <c r="K2756" i="10"/>
  <c r="K2757" i="10"/>
  <c r="K2758" i="10"/>
  <c r="K2759" i="10"/>
  <c r="K2760" i="10"/>
  <c r="K2761" i="10"/>
  <c r="K2762" i="10"/>
  <c r="K2763" i="10"/>
  <c r="K2764" i="10"/>
  <c r="K2765" i="10"/>
  <c r="K2766" i="10"/>
  <c r="K2767" i="10"/>
  <c r="K2768" i="10"/>
  <c r="K2769" i="10"/>
  <c r="K2770" i="10"/>
  <c r="K2771" i="10"/>
  <c r="K2772" i="10"/>
  <c r="K2773" i="10"/>
  <c r="K2774" i="10"/>
  <c r="K2775" i="10"/>
  <c r="K2776" i="10"/>
  <c r="K2777" i="10"/>
  <c r="K2778" i="10"/>
  <c r="K2779" i="10"/>
  <c r="K2780" i="10"/>
  <c r="K2781" i="10"/>
  <c r="K2782" i="10"/>
  <c r="K2783" i="10"/>
  <c r="K2784" i="10"/>
  <c r="K2785" i="10"/>
  <c r="K2786" i="10"/>
  <c r="K2787" i="10"/>
  <c r="K2788" i="10"/>
  <c r="K2789" i="10"/>
  <c r="K2790" i="10"/>
  <c r="K2791" i="10"/>
  <c r="K2792" i="10"/>
  <c r="K2793" i="10"/>
  <c r="K2794" i="10"/>
  <c r="K2795" i="10"/>
  <c r="K2796" i="10"/>
  <c r="K2797" i="10"/>
  <c r="K2798" i="10"/>
  <c r="K2799" i="10"/>
  <c r="K2800" i="10"/>
  <c r="K2801" i="10"/>
  <c r="K2802" i="10"/>
  <c r="K2803" i="10"/>
  <c r="K2804" i="10"/>
  <c r="K2805" i="10"/>
  <c r="K2806" i="10"/>
  <c r="K2807" i="10"/>
  <c r="K2808" i="10"/>
  <c r="K2809" i="10"/>
  <c r="K2810" i="10"/>
  <c r="K2811" i="10"/>
  <c r="K2812" i="10"/>
  <c r="K2813" i="10"/>
  <c r="K2814" i="10"/>
  <c r="K2815" i="10"/>
  <c r="K2816" i="10"/>
  <c r="K2817" i="10"/>
  <c r="K2818" i="10"/>
  <c r="K2819" i="10"/>
  <c r="K2820" i="10"/>
  <c r="K2821" i="10"/>
  <c r="K2822" i="10"/>
  <c r="K2823" i="10"/>
  <c r="K2824" i="10"/>
  <c r="K2825" i="10"/>
  <c r="K2826" i="10"/>
  <c r="K2827" i="10"/>
  <c r="K2828" i="10"/>
  <c r="K2829" i="10"/>
  <c r="K2830" i="10"/>
  <c r="K2831" i="10"/>
  <c r="K2832" i="10"/>
  <c r="K2833" i="10"/>
  <c r="K2834" i="10"/>
  <c r="K2835" i="10"/>
  <c r="K2836" i="10"/>
  <c r="K2837" i="10"/>
  <c r="K2838" i="10"/>
  <c r="K2839" i="10"/>
  <c r="K2840" i="10"/>
  <c r="K2841" i="10"/>
  <c r="K2842" i="10"/>
  <c r="K2843" i="10"/>
  <c r="K2844" i="10"/>
  <c r="K2845" i="10"/>
  <c r="K2846" i="10"/>
  <c r="K2847" i="10"/>
  <c r="K2848" i="10"/>
  <c r="K2849" i="10"/>
  <c r="K2850" i="10"/>
  <c r="K2851" i="10"/>
  <c r="K2852" i="10"/>
  <c r="K2853" i="10"/>
  <c r="K2854" i="10"/>
  <c r="K2855" i="10"/>
  <c r="K2856" i="10"/>
  <c r="K2857" i="10"/>
  <c r="K2858" i="10"/>
  <c r="K2859" i="10"/>
  <c r="K2860" i="10"/>
  <c r="K2861" i="10"/>
  <c r="K2862" i="10"/>
  <c r="K2863" i="10"/>
  <c r="K2864" i="10"/>
  <c r="K2865" i="10"/>
  <c r="K2866" i="10"/>
  <c r="K2867" i="10"/>
  <c r="K2868" i="10"/>
  <c r="K2869" i="10"/>
  <c r="K2870" i="10"/>
  <c r="K2871" i="10"/>
  <c r="K2872" i="10"/>
  <c r="K2873" i="10"/>
  <c r="K2874" i="10"/>
  <c r="K2875" i="10"/>
  <c r="K2876" i="10"/>
  <c r="K2877" i="10"/>
  <c r="K2878" i="10"/>
  <c r="K2879" i="10"/>
  <c r="K2880" i="10"/>
  <c r="K2881" i="10"/>
  <c r="K2882" i="10"/>
  <c r="K2883" i="10"/>
  <c r="K2884" i="10"/>
  <c r="K2885" i="10"/>
  <c r="K2886" i="10"/>
  <c r="K2887" i="10"/>
  <c r="K2888" i="10"/>
  <c r="K2889" i="10"/>
  <c r="K2890" i="10"/>
  <c r="K2891" i="10"/>
  <c r="K2892" i="10"/>
  <c r="K2893" i="10"/>
  <c r="K2894" i="10"/>
  <c r="K2895" i="10"/>
  <c r="K2896" i="10"/>
  <c r="K2897" i="10"/>
  <c r="K2898" i="10"/>
  <c r="K2899" i="10"/>
  <c r="K2900" i="10"/>
  <c r="K2901" i="10"/>
  <c r="K2902" i="10"/>
  <c r="K2903" i="10"/>
  <c r="K2904" i="10"/>
  <c r="K2905" i="10"/>
  <c r="K2906" i="10"/>
  <c r="K2907" i="10"/>
  <c r="K2908" i="10"/>
  <c r="K2909" i="10"/>
  <c r="K2910" i="10"/>
  <c r="K2911" i="10"/>
  <c r="K2912" i="10"/>
  <c r="K2913" i="10"/>
  <c r="K2914" i="10"/>
  <c r="K2915" i="10"/>
  <c r="K2916" i="10"/>
  <c r="K2917" i="10"/>
  <c r="K2918" i="10"/>
  <c r="K2919" i="10"/>
  <c r="K2920" i="10"/>
  <c r="K2921" i="10"/>
  <c r="K2922" i="10"/>
  <c r="K2923" i="10"/>
  <c r="K2924" i="10"/>
  <c r="K2925" i="10"/>
  <c r="K2926" i="10"/>
  <c r="K2927" i="10"/>
  <c r="K2928" i="10"/>
  <c r="K2929" i="10"/>
  <c r="K2930" i="10"/>
  <c r="K2931" i="10"/>
  <c r="K2932" i="10"/>
  <c r="K2933" i="10"/>
  <c r="K2934" i="10"/>
  <c r="K2935" i="10"/>
  <c r="K2936" i="10"/>
  <c r="K2937" i="10"/>
  <c r="K2938" i="10"/>
  <c r="K2939" i="10"/>
  <c r="K2940" i="10"/>
  <c r="K2941" i="10"/>
  <c r="K2942" i="10"/>
  <c r="K2943" i="10"/>
  <c r="K2944" i="10"/>
  <c r="K2945" i="10"/>
  <c r="K2946" i="10"/>
  <c r="K2947" i="10"/>
  <c r="K2948" i="10"/>
  <c r="K2949" i="10"/>
  <c r="K2950" i="10"/>
  <c r="K2951" i="10"/>
  <c r="K2952" i="10"/>
  <c r="K2953" i="10"/>
  <c r="K2954" i="10"/>
  <c r="K2955" i="10"/>
  <c r="K2956" i="10"/>
  <c r="K2957" i="10"/>
  <c r="K2958" i="10"/>
  <c r="K2959" i="10"/>
  <c r="K2960" i="10"/>
  <c r="K2961" i="10"/>
  <c r="K2962" i="10"/>
  <c r="K2963" i="10"/>
  <c r="K2964" i="10"/>
  <c r="K2965" i="10"/>
  <c r="K2966" i="10"/>
  <c r="K2967" i="10"/>
  <c r="K2968" i="10"/>
  <c r="K2969" i="10"/>
  <c r="K2970" i="10"/>
  <c r="K2971" i="10"/>
  <c r="K2972" i="10"/>
  <c r="K2973" i="10"/>
  <c r="K2974" i="10"/>
  <c r="K2975" i="10"/>
  <c r="K2976" i="10"/>
  <c r="K2977" i="10"/>
  <c r="K2978" i="10"/>
  <c r="K2979" i="10"/>
  <c r="K2980" i="10"/>
  <c r="K2981" i="10"/>
  <c r="K2982" i="10"/>
  <c r="K2983" i="10"/>
  <c r="K2984" i="10"/>
  <c r="K2985" i="10"/>
  <c r="K2986" i="10"/>
  <c r="K2987" i="10"/>
  <c r="K2988" i="10"/>
  <c r="K2989" i="10"/>
  <c r="K2990" i="10"/>
  <c r="K2991" i="10"/>
  <c r="K2992" i="10"/>
  <c r="K2993" i="10"/>
  <c r="K2994" i="10"/>
  <c r="K2995" i="10"/>
  <c r="K2996" i="10"/>
  <c r="K2997" i="10"/>
  <c r="K2998" i="10"/>
  <c r="K2999" i="10"/>
  <c r="K3000" i="10"/>
  <c r="K3001" i="10"/>
  <c r="K3002" i="10"/>
  <c r="K3003" i="10"/>
  <c r="K3004" i="10"/>
  <c r="K3005" i="10"/>
  <c r="K3006" i="10"/>
  <c r="K3007" i="10"/>
  <c r="K3008" i="10"/>
  <c r="K3009" i="10"/>
  <c r="K3010" i="10"/>
  <c r="K3011" i="10"/>
  <c r="K3012" i="10"/>
  <c r="K3013" i="10"/>
  <c r="K3014" i="10"/>
  <c r="K3015" i="10"/>
  <c r="K3016" i="10"/>
  <c r="K3017" i="10"/>
  <c r="K3018" i="10"/>
  <c r="K3019" i="10"/>
  <c r="K3020" i="10"/>
  <c r="K3021" i="10"/>
  <c r="K3022" i="10"/>
  <c r="K3023" i="10"/>
  <c r="K3024" i="10"/>
  <c r="K3025" i="10"/>
  <c r="K3026" i="10"/>
  <c r="K3027" i="10"/>
  <c r="K3028" i="10"/>
  <c r="K3029" i="10"/>
  <c r="K3030" i="10"/>
  <c r="K3031" i="10"/>
  <c r="K3032" i="10"/>
  <c r="K3033" i="10"/>
  <c r="K3034" i="10"/>
  <c r="K3035" i="10"/>
  <c r="K3036" i="10"/>
  <c r="K3037" i="10"/>
  <c r="K3038" i="10"/>
  <c r="K3039" i="10"/>
  <c r="K3040" i="10"/>
  <c r="K3041" i="10"/>
  <c r="K3042" i="10"/>
  <c r="K3043" i="10"/>
  <c r="K3044" i="10"/>
  <c r="K3045" i="10"/>
  <c r="K3046" i="10"/>
  <c r="K3047" i="10"/>
  <c r="K3048" i="10"/>
  <c r="K3049" i="10"/>
  <c r="K3050" i="10"/>
  <c r="K3051" i="10"/>
  <c r="K3052" i="10"/>
  <c r="K3053" i="10"/>
  <c r="K3054" i="10"/>
  <c r="K3055" i="10"/>
  <c r="K3056" i="10"/>
  <c r="K3057" i="10"/>
  <c r="K3058" i="10"/>
  <c r="K3059" i="10"/>
  <c r="K3060" i="10"/>
  <c r="K3061" i="10"/>
  <c r="K3062" i="10"/>
  <c r="K3063" i="10"/>
  <c r="K3064" i="10"/>
  <c r="K3065" i="10"/>
  <c r="K3066" i="10"/>
  <c r="K3067" i="10"/>
  <c r="K3068" i="10"/>
  <c r="K3069" i="10"/>
  <c r="K3070" i="10"/>
  <c r="K3071" i="10"/>
  <c r="K3072" i="10"/>
  <c r="K3073" i="10"/>
  <c r="K3074" i="10"/>
  <c r="K3075" i="10"/>
  <c r="K3076" i="10"/>
  <c r="K3077" i="10"/>
  <c r="K3078" i="10"/>
  <c r="K3079" i="10"/>
  <c r="K3080" i="10"/>
  <c r="K3081" i="10"/>
  <c r="K3082" i="10"/>
  <c r="K3083" i="10"/>
  <c r="K3084" i="10"/>
  <c r="K3085" i="10"/>
  <c r="K3086" i="10"/>
  <c r="K3087" i="10"/>
  <c r="K3088" i="10"/>
  <c r="K3089" i="10"/>
  <c r="K3090" i="10"/>
  <c r="K3091" i="10"/>
  <c r="K3092" i="10"/>
  <c r="K3093" i="10"/>
  <c r="K3094" i="10"/>
  <c r="K3095" i="10"/>
  <c r="K3096" i="10"/>
  <c r="K3097" i="10"/>
  <c r="K3098" i="10"/>
  <c r="K3099" i="10"/>
  <c r="K3100" i="10"/>
  <c r="K3101" i="10"/>
  <c r="K3102" i="10"/>
  <c r="K3103" i="10"/>
  <c r="K3104" i="10"/>
  <c r="K3105" i="10"/>
  <c r="K3106" i="10"/>
  <c r="K3107" i="10"/>
  <c r="K3108" i="10"/>
  <c r="K3109" i="10"/>
  <c r="K3110" i="10"/>
  <c r="K3111" i="10"/>
  <c r="K3112" i="10"/>
  <c r="K3113" i="10"/>
  <c r="K3114" i="10"/>
  <c r="K3115" i="10"/>
  <c r="K3116" i="10"/>
  <c r="K3117" i="10"/>
  <c r="K3118" i="10"/>
  <c r="K3119" i="10"/>
  <c r="K3120" i="10"/>
  <c r="K3121" i="10"/>
  <c r="K3122" i="10"/>
  <c r="K3123" i="10"/>
  <c r="K3124" i="10"/>
  <c r="K3125" i="10"/>
  <c r="K3126" i="10"/>
  <c r="K3127" i="10"/>
  <c r="K3128" i="10"/>
  <c r="K3129" i="10"/>
  <c r="K3130" i="10"/>
  <c r="K3131" i="10"/>
  <c r="K3132" i="10"/>
  <c r="K3133" i="10"/>
  <c r="K3134" i="10"/>
  <c r="K3135" i="10"/>
  <c r="K3136" i="10"/>
  <c r="K3137" i="10"/>
  <c r="K3138" i="10"/>
  <c r="K3139" i="10"/>
  <c r="K3140" i="10"/>
  <c r="K3141" i="10"/>
  <c r="K3142" i="10"/>
  <c r="K3143" i="10"/>
  <c r="K3144" i="10"/>
  <c r="K3145" i="10"/>
  <c r="K3146" i="10"/>
  <c r="K3147" i="10"/>
  <c r="K3148" i="10"/>
  <c r="K3149" i="10"/>
  <c r="K3150" i="10"/>
  <c r="K3151" i="10"/>
  <c r="K3152" i="10"/>
  <c r="K3153" i="10"/>
  <c r="K3154" i="10"/>
  <c r="K3155" i="10"/>
  <c r="K3156" i="10"/>
  <c r="K3157" i="10"/>
  <c r="K3158" i="10"/>
  <c r="K3159" i="10"/>
  <c r="K3160" i="10"/>
  <c r="K3161" i="10"/>
  <c r="K3162" i="10"/>
  <c r="K3163" i="10"/>
  <c r="K3164" i="10"/>
  <c r="K3165" i="10"/>
  <c r="K3166" i="10"/>
  <c r="K3167" i="10"/>
  <c r="K3168" i="10"/>
  <c r="K3169" i="10"/>
  <c r="K3170" i="10"/>
  <c r="K3171" i="10"/>
  <c r="K3172" i="10"/>
  <c r="K3173" i="10"/>
  <c r="K3174" i="10"/>
  <c r="K3175" i="10"/>
  <c r="K3176" i="10"/>
  <c r="K3177" i="10"/>
  <c r="K3178" i="10"/>
  <c r="K3179" i="10"/>
  <c r="K3180" i="10"/>
  <c r="K3181" i="10"/>
  <c r="K3182" i="10"/>
  <c r="K3183" i="10"/>
  <c r="K3184" i="10"/>
  <c r="K3185" i="10"/>
  <c r="K3186" i="10"/>
  <c r="K3187" i="10"/>
  <c r="K3188" i="10"/>
  <c r="K3189" i="10"/>
  <c r="K3190" i="10"/>
  <c r="K3191" i="10"/>
  <c r="K3192" i="10"/>
  <c r="K3193" i="10"/>
  <c r="K3194" i="10"/>
  <c r="K3195" i="10"/>
  <c r="K3196" i="10"/>
  <c r="K3197" i="10"/>
  <c r="K3198" i="10"/>
  <c r="K3199" i="10"/>
  <c r="K3200" i="10"/>
  <c r="K3201" i="10"/>
  <c r="K3202" i="10"/>
  <c r="K3203" i="10"/>
  <c r="K3204" i="10"/>
  <c r="K3205" i="10"/>
  <c r="K3206" i="10"/>
  <c r="K3207" i="10"/>
  <c r="K3208" i="10"/>
  <c r="K3209" i="10"/>
  <c r="K3210" i="10"/>
  <c r="K3211" i="10"/>
  <c r="K3212" i="10"/>
  <c r="K3213" i="10"/>
  <c r="K3214" i="10"/>
  <c r="K3215" i="10"/>
  <c r="K3216" i="10"/>
  <c r="K3217" i="10"/>
  <c r="K3218" i="10"/>
  <c r="K3219" i="10"/>
  <c r="K3220" i="10"/>
  <c r="K3221" i="10"/>
  <c r="K3222" i="10"/>
  <c r="K3223" i="10"/>
  <c r="K3224" i="10"/>
  <c r="K3225" i="10"/>
  <c r="K3226" i="10"/>
  <c r="K3227" i="10"/>
  <c r="K3228" i="10"/>
  <c r="K3229" i="10"/>
  <c r="K3230" i="10"/>
  <c r="K3231" i="10"/>
  <c r="K3232" i="10"/>
  <c r="K3233" i="10"/>
  <c r="K3234" i="10"/>
  <c r="K3235" i="10"/>
  <c r="K3236" i="10"/>
  <c r="K3237" i="10"/>
  <c r="K3238" i="10"/>
  <c r="K3239" i="10"/>
  <c r="K3240" i="10"/>
  <c r="K3241" i="10"/>
  <c r="K3242" i="10"/>
  <c r="K3243" i="10"/>
  <c r="K3244" i="10"/>
  <c r="K3245" i="10"/>
  <c r="K3246" i="10"/>
  <c r="K3247" i="10"/>
  <c r="K3248" i="10"/>
  <c r="K3249" i="10"/>
  <c r="K3250" i="10"/>
  <c r="K3251" i="10"/>
  <c r="K3252" i="10"/>
  <c r="K3253" i="10"/>
  <c r="K3254" i="10"/>
  <c r="K3255" i="10"/>
  <c r="K3256" i="10"/>
  <c r="K3257" i="10"/>
  <c r="K3258" i="10"/>
  <c r="K3259" i="10"/>
  <c r="K3260" i="10"/>
  <c r="K3261" i="10"/>
  <c r="K3262" i="10"/>
  <c r="K3263" i="10"/>
  <c r="K3264" i="10"/>
  <c r="K3265" i="10"/>
  <c r="K3266" i="10"/>
  <c r="K3267" i="10"/>
  <c r="K3268" i="10"/>
  <c r="K3269" i="10"/>
  <c r="K3270" i="10"/>
  <c r="K3271" i="10"/>
  <c r="K3272" i="10"/>
  <c r="K3273" i="10"/>
  <c r="K3274" i="10"/>
  <c r="K3275" i="10"/>
  <c r="K3276" i="10"/>
  <c r="K3277" i="10"/>
  <c r="K3278" i="10"/>
  <c r="K3279" i="10"/>
  <c r="K3280" i="10"/>
  <c r="K3281" i="10"/>
  <c r="K3282" i="10"/>
  <c r="K3283" i="10"/>
  <c r="K3284" i="10"/>
  <c r="K3285" i="10"/>
  <c r="K3286" i="10"/>
  <c r="K3287" i="10"/>
  <c r="K3288" i="10"/>
  <c r="K3289" i="10"/>
  <c r="K3290" i="10"/>
  <c r="K3291" i="10"/>
  <c r="K3292" i="10"/>
  <c r="K3293" i="10"/>
  <c r="K3294" i="10"/>
  <c r="K3295" i="10"/>
  <c r="K3296" i="10"/>
  <c r="K3297" i="10"/>
  <c r="K3298" i="10"/>
  <c r="K3299" i="10"/>
  <c r="K3300" i="10"/>
  <c r="K3301" i="10"/>
  <c r="K3302" i="10"/>
  <c r="K3303" i="10"/>
  <c r="K3304" i="10"/>
  <c r="K3305" i="10"/>
  <c r="K3306" i="10"/>
  <c r="K3307" i="10"/>
  <c r="K3308" i="10"/>
  <c r="K3309" i="10"/>
  <c r="K3310" i="10"/>
  <c r="K3311" i="10"/>
  <c r="K3312" i="10"/>
  <c r="K3313" i="10"/>
  <c r="K3314" i="10"/>
  <c r="K3315" i="10"/>
  <c r="K3316" i="10"/>
  <c r="K3317" i="10"/>
  <c r="K3318" i="10"/>
  <c r="K3319" i="10"/>
  <c r="K3320" i="10"/>
  <c r="K3321" i="10"/>
  <c r="K3322" i="10"/>
  <c r="K3323" i="10"/>
  <c r="K3324" i="10"/>
  <c r="K3325" i="10"/>
  <c r="K3326" i="10"/>
  <c r="K3327" i="10"/>
  <c r="K3328" i="10"/>
  <c r="K3329" i="10"/>
  <c r="K3330" i="10"/>
  <c r="K3331" i="10"/>
  <c r="K3332" i="10"/>
  <c r="K3333" i="10"/>
  <c r="K3334" i="10"/>
  <c r="K3335" i="10"/>
  <c r="K3336" i="10"/>
  <c r="K3337" i="10"/>
  <c r="K3338" i="10"/>
  <c r="K3339" i="10"/>
  <c r="K3340" i="10"/>
  <c r="K3341" i="10"/>
  <c r="K3342" i="10"/>
  <c r="K3343" i="10"/>
  <c r="K3344" i="10"/>
  <c r="K3345" i="10"/>
  <c r="K3346" i="10"/>
  <c r="K3347" i="10"/>
  <c r="K3348" i="10"/>
  <c r="K3349" i="10"/>
  <c r="K3350" i="10"/>
  <c r="K3351" i="10"/>
  <c r="K3352" i="10"/>
  <c r="K3353" i="10"/>
  <c r="K3354" i="10"/>
  <c r="K3355" i="10"/>
  <c r="K3356" i="10"/>
  <c r="K3357" i="10"/>
  <c r="K3358" i="10"/>
  <c r="K3359" i="10"/>
  <c r="K3360" i="10"/>
  <c r="K3361" i="10"/>
  <c r="K3362" i="10"/>
  <c r="K3363" i="10"/>
  <c r="K3364" i="10"/>
  <c r="K3365" i="10"/>
  <c r="K3366" i="10"/>
  <c r="K3367" i="10"/>
  <c r="K3368" i="10"/>
  <c r="K3369" i="10"/>
  <c r="K3370" i="10"/>
  <c r="K3371" i="10"/>
  <c r="K3372" i="10"/>
  <c r="K3373" i="10"/>
  <c r="K3374" i="10"/>
  <c r="K3375" i="10"/>
  <c r="K3376" i="10"/>
  <c r="K3377" i="10"/>
  <c r="K3378" i="10"/>
  <c r="K3379" i="10"/>
  <c r="K3380" i="10"/>
  <c r="K3381" i="10"/>
  <c r="K3382" i="10"/>
  <c r="K3383" i="10"/>
  <c r="K3384" i="10"/>
  <c r="K3385" i="10"/>
  <c r="K3386" i="10"/>
  <c r="K3387" i="10"/>
  <c r="K3388" i="10"/>
  <c r="K3389" i="10"/>
  <c r="K3390" i="10"/>
  <c r="K3391" i="10"/>
  <c r="K3392" i="10"/>
  <c r="K3393" i="10"/>
  <c r="K3394" i="10"/>
  <c r="K3395" i="10"/>
  <c r="K3396" i="10"/>
  <c r="K3397" i="10"/>
  <c r="K3398" i="10"/>
  <c r="K3399" i="10"/>
  <c r="K3400" i="10"/>
  <c r="K3401" i="10"/>
  <c r="K3402" i="10"/>
  <c r="K3403" i="10"/>
  <c r="K3404" i="10"/>
  <c r="K3405" i="10"/>
  <c r="K3406" i="10"/>
  <c r="K3407" i="10"/>
  <c r="K3408" i="10"/>
  <c r="K3409" i="10"/>
  <c r="K3410" i="10"/>
  <c r="K3411" i="10"/>
  <c r="K3412" i="10"/>
  <c r="K3413" i="10"/>
  <c r="K3414" i="10"/>
  <c r="K3415" i="10"/>
  <c r="K3416" i="10"/>
  <c r="K3417" i="10"/>
  <c r="K3418" i="10"/>
  <c r="K3419" i="10"/>
  <c r="K3420" i="10"/>
  <c r="K3421" i="10"/>
  <c r="K3422" i="10"/>
  <c r="K3423" i="10"/>
  <c r="K3424" i="10"/>
  <c r="K3425" i="10"/>
  <c r="K3426" i="10"/>
  <c r="K3427" i="10"/>
  <c r="K3428" i="10"/>
  <c r="K3429" i="10"/>
  <c r="K3430" i="10"/>
  <c r="K3431" i="10"/>
  <c r="K3432" i="10"/>
  <c r="K3433" i="10"/>
  <c r="K3434" i="10"/>
  <c r="K3435" i="10"/>
  <c r="K3436" i="10"/>
  <c r="K3437" i="10"/>
  <c r="K3438" i="10"/>
  <c r="K3439" i="10"/>
  <c r="K3440" i="10"/>
  <c r="K3441" i="10"/>
  <c r="K3442" i="10"/>
  <c r="K3443" i="10"/>
  <c r="K3444" i="10"/>
  <c r="K3445" i="10"/>
  <c r="K3446" i="10"/>
  <c r="K3447" i="10"/>
  <c r="K3448" i="10"/>
  <c r="K3449" i="10"/>
  <c r="K3450" i="10"/>
  <c r="K3451" i="10"/>
  <c r="K3452" i="10"/>
  <c r="K3453" i="10"/>
  <c r="K3454" i="10"/>
  <c r="K3455" i="10"/>
  <c r="K3456" i="10"/>
  <c r="K3457" i="10"/>
  <c r="K3458" i="10"/>
  <c r="K3459" i="10"/>
  <c r="K3460" i="10"/>
  <c r="K3461" i="10"/>
  <c r="K3462" i="10"/>
  <c r="K3463" i="10"/>
  <c r="K3464" i="10"/>
  <c r="K3465" i="10"/>
  <c r="K3466" i="10"/>
  <c r="K3467" i="10"/>
  <c r="K3468" i="10"/>
  <c r="K3469" i="10"/>
  <c r="K3470" i="10"/>
  <c r="K3471" i="10"/>
  <c r="K3472" i="10"/>
  <c r="K3473" i="10"/>
  <c r="K3474" i="10"/>
  <c r="K3475" i="10"/>
  <c r="K3476" i="10"/>
  <c r="K3477" i="10"/>
  <c r="K3478" i="10"/>
  <c r="K3479" i="10"/>
  <c r="K3480" i="10"/>
  <c r="K3481" i="10"/>
  <c r="K3482" i="10"/>
  <c r="K3483" i="10"/>
  <c r="K3484" i="10"/>
  <c r="K3485" i="10"/>
  <c r="K3486" i="10"/>
  <c r="K3487" i="10"/>
  <c r="K3488" i="10"/>
  <c r="K3489" i="10"/>
  <c r="K3490" i="10"/>
  <c r="K3491" i="10"/>
  <c r="K3492" i="10"/>
  <c r="K3493" i="10"/>
  <c r="K3494" i="10"/>
  <c r="K3495" i="10"/>
  <c r="K3496" i="10"/>
  <c r="K3497" i="10"/>
  <c r="K3498" i="10"/>
  <c r="K3499" i="10"/>
  <c r="K3500" i="10"/>
  <c r="K3501" i="10"/>
  <c r="K3502" i="10"/>
  <c r="K3503" i="10"/>
  <c r="K3504" i="10"/>
  <c r="K3505" i="10"/>
  <c r="K3506" i="10"/>
  <c r="K3507" i="10"/>
  <c r="K3508" i="10"/>
  <c r="K3509" i="10"/>
  <c r="K3510" i="10"/>
  <c r="K3511" i="10"/>
  <c r="K3512" i="10"/>
  <c r="K3513" i="10"/>
  <c r="K3514" i="10"/>
  <c r="K3515" i="10"/>
  <c r="K3516" i="10"/>
  <c r="K3517" i="10"/>
  <c r="K3518" i="10"/>
  <c r="K3519" i="10"/>
  <c r="K3520" i="10"/>
  <c r="K3521" i="10"/>
  <c r="K3522" i="10"/>
  <c r="K3523" i="10"/>
  <c r="K3524" i="10"/>
  <c r="K3525" i="10"/>
  <c r="K3526" i="10"/>
  <c r="K3527" i="10"/>
  <c r="K3528" i="10"/>
  <c r="K3529" i="10"/>
  <c r="K3530" i="10"/>
  <c r="K3531" i="10"/>
  <c r="K3532" i="10"/>
  <c r="K3533" i="10"/>
  <c r="K3534" i="10"/>
  <c r="K3535" i="10"/>
  <c r="K3536" i="10"/>
  <c r="K3537" i="10"/>
  <c r="K3538" i="10"/>
  <c r="K3539" i="10"/>
  <c r="K3540" i="10"/>
  <c r="K3541" i="10"/>
  <c r="K3542" i="10"/>
  <c r="K3543" i="10"/>
  <c r="K3544" i="10"/>
  <c r="K3545" i="10"/>
  <c r="K3546" i="10"/>
  <c r="K3547" i="10"/>
  <c r="K3548" i="10"/>
  <c r="K3549" i="10"/>
  <c r="K3550" i="10"/>
  <c r="K3551" i="10"/>
  <c r="K3552" i="10"/>
  <c r="K3553" i="10"/>
  <c r="K3554" i="10"/>
  <c r="K3555" i="10"/>
  <c r="K3556" i="10"/>
  <c r="K3557" i="10"/>
  <c r="K3558" i="10"/>
  <c r="K3559" i="10"/>
  <c r="K3560" i="10"/>
  <c r="K3561" i="10"/>
  <c r="K3562" i="10"/>
  <c r="K3563" i="10"/>
  <c r="K3564" i="10"/>
  <c r="K3565" i="10"/>
  <c r="K3566" i="10"/>
  <c r="K3567" i="10"/>
  <c r="K3568" i="10"/>
  <c r="K3569" i="10"/>
  <c r="K3570" i="10"/>
  <c r="K3571" i="10"/>
  <c r="K3572" i="10"/>
  <c r="K3573" i="10"/>
  <c r="K3574" i="10"/>
  <c r="K3575" i="10"/>
  <c r="K3576" i="10"/>
  <c r="K3577" i="10"/>
  <c r="K3578" i="10"/>
  <c r="K3579" i="10"/>
  <c r="K3580" i="10"/>
  <c r="K3581" i="10"/>
  <c r="K3582" i="10"/>
  <c r="K3583" i="10"/>
  <c r="K3584" i="10"/>
  <c r="K3585" i="10"/>
  <c r="K3586" i="10"/>
  <c r="K3587" i="10"/>
  <c r="K3588" i="10"/>
  <c r="K3589" i="10"/>
  <c r="K3590" i="10"/>
  <c r="K3591" i="10"/>
  <c r="K3592" i="10"/>
  <c r="K3593" i="10"/>
  <c r="K3594" i="10"/>
  <c r="K3595" i="10"/>
  <c r="K3596" i="10"/>
  <c r="K3597" i="10"/>
  <c r="K3598" i="10"/>
  <c r="K3599" i="10"/>
  <c r="K3600" i="10"/>
  <c r="K3601" i="10"/>
  <c r="K3602" i="10"/>
  <c r="K3603" i="10"/>
  <c r="K3604" i="10"/>
  <c r="K3605" i="10"/>
  <c r="K3606" i="10"/>
  <c r="K3607" i="10"/>
  <c r="K3608" i="10"/>
  <c r="K3609" i="10"/>
  <c r="K3610" i="10"/>
  <c r="K3611" i="10"/>
  <c r="K3612" i="10"/>
  <c r="K3613" i="10"/>
  <c r="K3614" i="10"/>
  <c r="K3615" i="10"/>
  <c r="K3616" i="10"/>
  <c r="K3617" i="10"/>
  <c r="K3618" i="10"/>
  <c r="K3619" i="10"/>
  <c r="K3620" i="10"/>
  <c r="K3621" i="10"/>
  <c r="K3622" i="10"/>
  <c r="K3623" i="10"/>
  <c r="K3624" i="10"/>
  <c r="K3625" i="10"/>
  <c r="K3626" i="10"/>
  <c r="K3627" i="10"/>
  <c r="K3628" i="10"/>
  <c r="K3629" i="10"/>
  <c r="K3630" i="10"/>
  <c r="K3631" i="10"/>
  <c r="K3632" i="10"/>
  <c r="K3633" i="10"/>
  <c r="K3634" i="10"/>
  <c r="K3635" i="10"/>
  <c r="K3636" i="10"/>
  <c r="K3637" i="10"/>
  <c r="K3638" i="10"/>
  <c r="K3639" i="10"/>
  <c r="K3640" i="10"/>
  <c r="K3641" i="10"/>
  <c r="K3642" i="10"/>
  <c r="K3643" i="10"/>
  <c r="K3644" i="10"/>
  <c r="K3645" i="10"/>
  <c r="K3646" i="10"/>
  <c r="K3647" i="10"/>
  <c r="K3648" i="10"/>
  <c r="K3649" i="10"/>
  <c r="K3650" i="10"/>
  <c r="K3651" i="10"/>
  <c r="K3652" i="10"/>
  <c r="K3653" i="10"/>
  <c r="K3654" i="10"/>
  <c r="K3655" i="10"/>
  <c r="K3656" i="10"/>
  <c r="K3657" i="10"/>
  <c r="K3658" i="10"/>
  <c r="K3659" i="10"/>
  <c r="K3660" i="10"/>
  <c r="K3661" i="10"/>
  <c r="K3662" i="10"/>
  <c r="K3663" i="10"/>
  <c r="K3664" i="10"/>
  <c r="K3665" i="10"/>
  <c r="K3666" i="10"/>
  <c r="K3667" i="10"/>
  <c r="K3668" i="10"/>
  <c r="K3669" i="10"/>
  <c r="K3670" i="10"/>
  <c r="K3671" i="10"/>
  <c r="K3672" i="10"/>
  <c r="K3673" i="10"/>
  <c r="K3674" i="10"/>
  <c r="K3675" i="10"/>
  <c r="K3676" i="10"/>
  <c r="K3677" i="10"/>
  <c r="K3678" i="10"/>
  <c r="K3679" i="10"/>
  <c r="K3680" i="10"/>
  <c r="K3681" i="10"/>
  <c r="K3682" i="10"/>
  <c r="K3683" i="10"/>
  <c r="K3684" i="10"/>
  <c r="K3685" i="10"/>
  <c r="K3686" i="10"/>
  <c r="K3687" i="10"/>
  <c r="K3688" i="10"/>
  <c r="K3689" i="10"/>
  <c r="K3690" i="10"/>
  <c r="K3691" i="10"/>
  <c r="K3692" i="10"/>
  <c r="K3693" i="10"/>
  <c r="K3694" i="10"/>
  <c r="K3695" i="10"/>
  <c r="K3696" i="10"/>
  <c r="K3697" i="10"/>
  <c r="K3698" i="10"/>
  <c r="K3699" i="10"/>
  <c r="K3700" i="10"/>
  <c r="K3701" i="10"/>
  <c r="K3702" i="10"/>
  <c r="K3703" i="10"/>
  <c r="K3704" i="10"/>
  <c r="K3705" i="10"/>
  <c r="K3706" i="10"/>
  <c r="K3707" i="10"/>
  <c r="K3708" i="10"/>
  <c r="K3709" i="10"/>
  <c r="K3710" i="10"/>
  <c r="K3711" i="10"/>
  <c r="K3712" i="10"/>
  <c r="K3713" i="10"/>
  <c r="K3714" i="10"/>
  <c r="K3715" i="10"/>
  <c r="K3716" i="10"/>
  <c r="K3717" i="10"/>
  <c r="K3718" i="10"/>
  <c r="K3719" i="10"/>
  <c r="K3720" i="10"/>
  <c r="K3721" i="10"/>
  <c r="K3722" i="10"/>
  <c r="K3723" i="10"/>
  <c r="K3724" i="10"/>
  <c r="K3725" i="10"/>
  <c r="K3726" i="10"/>
  <c r="K3727" i="10"/>
  <c r="K3728" i="10"/>
  <c r="K3729" i="10"/>
  <c r="K3730" i="10"/>
  <c r="K3731" i="10"/>
  <c r="K3732" i="10"/>
  <c r="K3733" i="10"/>
  <c r="K3734" i="10"/>
  <c r="K3735" i="10"/>
  <c r="K3736" i="10"/>
  <c r="K3737" i="10"/>
  <c r="K3738" i="10"/>
  <c r="K3739" i="10"/>
  <c r="K3740" i="10"/>
  <c r="K3741" i="10"/>
  <c r="K3742" i="10"/>
  <c r="K3743" i="10"/>
  <c r="K3744" i="10"/>
  <c r="K3745" i="10"/>
  <c r="K3746" i="10"/>
  <c r="K3747" i="10"/>
  <c r="K3748" i="10"/>
  <c r="K3749" i="10"/>
  <c r="K3750" i="10"/>
  <c r="K3751" i="10"/>
  <c r="K3752" i="10"/>
  <c r="K3753" i="10"/>
  <c r="K3754" i="10"/>
  <c r="K3755" i="10"/>
  <c r="K3756" i="10"/>
  <c r="K3757" i="10"/>
  <c r="K3758" i="10"/>
  <c r="K3759" i="10"/>
  <c r="K3760" i="10"/>
  <c r="K3761" i="10"/>
  <c r="K3762" i="10"/>
  <c r="K3763" i="10"/>
  <c r="K3764" i="10"/>
  <c r="K3765" i="10"/>
  <c r="K3766" i="10"/>
  <c r="K3767" i="10"/>
  <c r="K3768" i="10"/>
  <c r="K3769" i="10"/>
  <c r="K3770" i="10"/>
  <c r="K3771" i="10"/>
  <c r="K3772" i="10"/>
  <c r="K3773" i="10"/>
  <c r="K3774" i="10"/>
  <c r="K3775" i="10"/>
  <c r="K3776" i="10"/>
  <c r="K3777" i="10"/>
  <c r="K3778" i="10"/>
  <c r="K3779" i="10"/>
  <c r="K3780" i="10"/>
  <c r="K3781" i="10"/>
  <c r="K3782" i="10"/>
  <c r="K3783" i="10"/>
  <c r="K3784" i="10"/>
  <c r="K3785" i="10"/>
  <c r="K3786" i="10"/>
  <c r="K3787" i="10"/>
  <c r="K3788" i="10"/>
  <c r="K3789" i="10"/>
  <c r="K3790" i="10"/>
  <c r="K3791" i="10"/>
  <c r="K3792" i="10"/>
  <c r="K3793" i="10"/>
  <c r="J11" i="14" l="1"/>
  <c r="K11" i="14"/>
  <c r="L11" i="14"/>
  <c r="M11" i="14"/>
  <c r="N11" i="14"/>
  <c r="O11" i="14"/>
  <c r="J56" i="12" l="1"/>
  <c r="J54" i="12"/>
  <c r="N20" i="16"/>
  <c r="N18" i="12"/>
  <c r="K34" i="12" s="1"/>
  <c r="M70" i="12" s="1"/>
  <c r="I18" i="12"/>
  <c r="I34" i="12" s="1"/>
  <c r="N70" i="12" s="1"/>
  <c r="J8" i="12"/>
  <c r="I8" i="12"/>
  <c r="I36" i="16" l="1"/>
  <c r="J20" i="16"/>
  <c r="K36" i="16" s="1"/>
  <c r="N71" i="16" s="1"/>
  <c r="K20" i="16"/>
  <c r="L36" i="16" s="1"/>
  <c r="M71" i="16" s="1"/>
  <c r="J36" i="16"/>
  <c r="V2" i="13"/>
  <c r="N4" i="12"/>
  <c r="I4" i="12"/>
  <c r="I3320" i="10"/>
  <c r="J3320" i="10"/>
  <c r="I3321" i="10"/>
  <c r="J3321" i="10"/>
  <c r="I3322" i="10"/>
  <c r="J3322" i="10"/>
  <c r="I3323" i="10"/>
  <c r="J3323" i="10"/>
  <c r="I3324" i="10"/>
  <c r="J3324" i="10"/>
  <c r="I3325" i="10"/>
  <c r="J3325" i="10"/>
  <c r="I3326" i="10"/>
  <c r="J3326" i="10"/>
  <c r="I3327" i="10"/>
  <c r="J3327" i="10"/>
  <c r="I3328" i="10"/>
  <c r="J3328" i="10"/>
  <c r="I3329" i="10"/>
  <c r="J3329" i="10"/>
  <c r="I3330" i="10"/>
  <c r="J3330" i="10"/>
  <c r="I3331" i="10"/>
  <c r="J3331" i="10"/>
  <c r="I3332" i="10"/>
  <c r="J3332" i="10"/>
  <c r="I3333" i="10"/>
  <c r="J3333" i="10"/>
  <c r="I3334" i="10"/>
  <c r="J3334" i="10"/>
  <c r="I3335" i="10"/>
  <c r="J3335" i="10"/>
  <c r="I3336" i="10"/>
  <c r="J3336" i="10"/>
  <c r="I3337" i="10"/>
  <c r="J3337" i="10"/>
  <c r="I3338" i="10"/>
  <c r="J3338" i="10"/>
  <c r="I3339" i="10"/>
  <c r="J3339" i="10"/>
  <c r="I3340" i="10"/>
  <c r="J3340" i="10"/>
  <c r="I3341" i="10"/>
  <c r="J3341" i="10"/>
  <c r="I3342" i="10"/>
  <c r="J3342" i="10"/>
  <c r="I3343" i="10"/>
  <c r="J3343" i="10"/>
  <c r="I3344" i="10"/>
  <c r="J3344" i="10"/>
  <c r="I3345" i="10"/>
  <c r="J3345" i="10"/>
  <c r="I3346" i="10"/>
  <c r="J3346" i="10"/>
  <c r="I3347" i="10"/>
  <c r="J3347" i="10"/>
  <c r="I3348" i="10"/>
  <c r="J3348" i="10"/>
  <c r="I3349" i="10"/>
  <c r="J3349" i="10"/>
  <c r="I3350" i="10"/>
  <c r="J3350" i="10"/>
  <c r="I3351" i="10"/>
  <c r="J3351" i="10"/>
  <c r="I3352" i="10"/>
  <c r="J3352" i="10"/>
  <c r="I3353" i="10"/>
  <c r="J3353" i="10"/>
  <c r="I3354" i="10"/>
  <c r="J3354" i="10"/>
  <c r="I3355" i="10"/>
  <c r="J3355" i="10"/>
  <c r="I3356" i="10"/>
  <c r="J3356" i="10"/>
  <c r="I3357" i="10"/>
  <c r="J3357" i="10"/>
  <c r="I3358" i="10"/>
  <c r="J3358" i="10"/>
  <c r="I3359" i="10"/>
  <c r="J3359" i="10"/>
  <c r="I3360" i="10"/>
  <c r="J3360" i="10"/>
  <c r="I3361" i="10"/>
  <c r="J3361" i="10"/>
  <c r="I3362" i="10"/>
  <c r="J3362" i="10"/>
  <c r="I3363" i="10"/>
  <c r="J3363" i="10"/>
  <c r="I3364" i="10"/>
  <c r="J3364" i="10"/>
  <c r="I3365" i="10"/>
  <c r="J3365" i="10"/>
  <c r="I3366" i="10"/>
  <c r="J3366" i="10"/>
  <c r="I3367" i="10"/>
  <c r="J3367" i="10"/>
  <c r="I3368" i="10"/>
  <c r="J3368" i="10"/>
  <c r="I3369" i="10"/>
  <c r="J3369" i="10"/>
  <c r="I3370" i="10"/>
  <c r="J3370" i="10"/>
  <c r="I3371" i="10"/>
  <c r="J3371" i="10"/>
  <c r="I3372" i="10"/>
  <c r="J3372" i="10"/>
  <c r="I3373" i="10"/>
  <c r="J3373" i="10"/>
  <c r="I3374" i="10"/>
  <c r="J3374" i="10"/>
  <c r="I3375" i="10"/>
  <c r="J3375" i="10"/>
  <c r="I3376" i="10"/>
  <c r="J3376" i="10"/>
  <c r="I3377" i="10"/>
  <c r="J3377" i="10"/>
  <c r="I3378" i="10"/>
  <c r="J3378" i="10"/>
  <c r="I3379" i="10"/>
  <c r="J3379" i="10"/>
  <c r="I3380" i="10"/>
  <c r="J3380" i="10"/>
  <c r="I3381" i="10"/>
  <c r="J3381" i="10"/>
  <c r="I3382" i="10"/>
  <c r="J3382" i="10"/>
  <c r="I3383" i="10"/>
  <c r="J3383" i="10"/>
  <c r="I3384" i="10"/>
  <c r="J3384" i="10"/>
  <c r="I3385" i="10"/>
  <c r="J3385" i="10"/>
  <c r="I3386" i="10"/>
  <c r="J3386" i="10"/>
  <c r="I3387" i="10"/>
  <c r="J3387" i="10"/>
  <c r="I3388" i="10"/>
  <c r="J3388" i="10"/>
  <c r="I3389" i="10"/>
  <c r="J3389" i="10"/>
  <c r="I3390" i="10"/>
  <c r="J3390" i="10"/>
  <c r="I3391" i="10"/>
  <c r="J3391" i="10"/>
  <c r="I3392" i="10"/>
  <c r="J3392" i="10"/>
  <c r="I3393" i="10"/>
  <c r="J3393" i="10"/>
  <c r="I3394" i="10"/>
  <c r="J3394" i="10"/>
  <c r="I3395" i="10"/>
  <c r="J3395" i="10"/>
  <c r="I3396" i="10"/>
  <c r="J3396" i="10"/>
  <c r="I3397" i="10"/>
  <c r="J3397" i="10"/>
  <c r="I3398" i="10"/>
  <c r="J3398" i="10"/>
  <c r="I3399" i="10"/>
  <c r="J3399" i="10"/>
  <c r="I3400" i="10"/>
  <c r="J3400" i="10"/>
  <c r="I3401" i="10"/>
  <c r="J3401" i="10"/>
  <c r="I3402" i="10"/>
  <c r="J3402" i="10"/>
  <c r="I3403" i="10"/>
  <c r="J3403" i="10"/>
  <c r="I3404" i="10"/>
  <c r="J3404" i="10"/>
  <c r="I3405" i="10"/>
  <c r="J3405" i="10"/>
  <c r="I3406" i="10"/>
  <c r="J3406" i="10"/>
  <c r="I3407" i="10"/>
  <c r="J3407" i="10"/>
  <c r="I3408" i="10"/>
  <c r="J3408" i="10"/>
  <c r="I3409" i="10"/>
  <c r="J3409" i="10"/>
  <c r="I3410" i="10"/>
  <c r="J3410" i="10"/>
  <c r="I3411" i="10"/>
  <c r="J3411" i="10"/>
  <c r="I3412" i="10"/>
  <c r="J3412" i="10"/>
  <c r="I3413" i="10"/>
  <c r="J3413" i="10"/>
  <c r="I3414" i="10"/>
  <c r="J3414" i="10"/>
  <c r="I3415" i="10"/>
  <c r="J3415" i="10"/>
  <c r="I3416" i="10"/>
  <c r="J3416" i="10"/>
  <c r="I3417" i="10"/>
  <c r="J3417" i="10"/>
  <c r="I3418" i="10"/>
  <c r="J3418" i="10"/>
  <c r="I3419" i="10"/>
  <c r="J3419" i="10"/>
  <c r="I3420" i="10"/>
  <c r="J3420" i="10"/>
  <c r="I3421" i="10"/>
  <c r="J3421" i="10"/>
  <c r="I3422" i="10"/>
  <c r="J3422" i="10"/>
  <c r="I3423" i="10"/>
  <c r="J3423" i="10"/>
  <c r="I3424" i="10"/>
  <c r="J3424" i="10"/>
  <c r="I3425" i="10"/>
  <c r="J3425" i="10"/>
  <c r="I3426" i="10"/>
  <c r="J3426" i="10"/>
  <c r="I3427" i="10"/>
  <c r="J3427" i="10"/>
  <c r="I3428" i="10"/>
  <c r="J3428" i="10"/>
  <c r="I3429" i="10"/>
  <c r="J3429" i="10"/>
  <c r="I3430" i="10"/>
  <c r="J3430" i="10"/>
  <c r="I3431" i="10"/>
  <c r="J3431" i="10"/>
  <c r="I3432" i="10"/>
  <c r="J3432" i="10"/>
  <c r="I3433" i="10"/>
  <c r="J3433" i="10"/>
  <c r="I3434" i="10"/>
  <c r="J3434" i="10"/>
  <c r="I3435" i="10"/>
  <c r="J3435" i="10"/>
  <c r="I3436" i="10"/>
  <c r="J3436" i="10"/>
  <c r="I3437" i="10"/>
  <c r="J3437" i="10"/>
  <c r="I3438" i="10"/>
  <c r="J3438" i="10"/>
  <c r="I3439" i="10"/>
  <c r="J3439" i="10"/>
  <c r="I3440" i="10"/>
  <c r="J3440" i="10"/>
  <c r="I3441" i="10"/>
  <c r="J3441" i="10"/>
  <c r="I3442" i="10"/>
  <c r="J3442" i="10"/>
  <c r="I3443" i="10"/>
  <c r="J3443" i="10"/>
  <c r="I3444" i="10"/>
  <c r="J3444" i="10"/>
  <c r="I3445" i="10"/>
  <c r="J3445" i="10"/>
  <c r="I3446" i="10"/>
  <c r="J3446" i="10"/>
  <c r="I3447" i="10"/>
  <c r="J3447" i="10"/>
  <c r="I3448" i="10"/>
  <c r="J3448" i="10"/>
  <c r="I3449" i="10"/>
  <c r="J3449" i="10"/>
  <c r="I3450" i="10"/>
  <c r="J3450" i="10"/>
  <c r="I3451" i="10"/>
  <c r="J3451" i="10"/>
  <c r="I3452" i="10"/>
  <c r="J3452" i="10"/>
  <c r="I3453" i="10"/>
  <c r="J3453" i="10"/>
  <c r="I3454" i="10"/>
  <c r="J3454" i="10"/>
  <c r="I3455" i="10"/>
  <c r="J3455" i="10"/>
  <c r="I3456" i="10"/>
  <c r="J3456" i="10"/>
  <c r="I3457" i="10"/>
  <c r="J3457" i="10"/>
  <c r="I3458" i="10"/>
  <c r="J3458" i="10"/>
  <c r="I3459" i="10"/>
  <c r="J3459" i="10"/>
  <c r="I3460" i="10"/>
  <c r="J3460" i="10"/>
  <c r="I3461" i="10"/>
  <c r="J3461" i="10"/>
  <c r="I3462" i="10"/>
  <c r="J3462" i="10"/>
  <c r="I3463" i="10"/>
  <c r="J3463" i="10"/>
  <c r="I3464" i="10"/>
  <c r="J3464" i="10"/>
  <c r="I3465" i="10"/>
  <c r="J3465" i="10"/>
  <c r="I3466" i="10"/>
  <c r="J3466" i="10"/>
  <c r="I3467" i="10"/>
  <c r="J3467" i="10"/>
  <c r="I3468" i="10"/>
  <c r="J3468" i="10"/>
  <c r="I3469" i="10"/>
  <c r="J3469" i="10"/>
  <c r="I3470" i="10"/>
  <c r="J3470" i="10"/>
  <c r="I3471" i="10"/>
  <c r="J3471" i="10"/>
  <c r="I3472" i="10"/>
  <c r="J3472" i="10"/>
  <c r="I3473" i="10"/>
  <c r="J3473" i="10"/>
  <c r="I3474" i="10"/>
  <c r="J3474" i="10"/>
  <c r="I3475" i="10"/>
  <c r="J3475" i="10"/>
  <c r="I3476" i="10"/>
  <c r="J3476" i="10"/>
  <c r="I3477" i="10"/>
  <c r="J3477" i="10"/>
  <c r="I3478" i="10"/>
  <c r="J3478" i="10"/>
  <c r="I3479" i="10"/>
  <c r="J3479" i="10"/>
  <c r="I3480" i="10"/>
  <c r="J3480" i="10"/>
  <c r="I3481" i="10"/>
  <c r="J3481" i="10"/>
  <c r="I3482" i="10"/>
  <c r="J3482" i="10"/>
  <c r="I3483" i="10"/>
  <c r="J3483" i="10"/>
  <c r="I3484" i="10"/>
  <c r="J3484" i="10"/>
  <c r="I3485" i="10"/>
  <c r="J3485" i="10"/>
  <c r="I3486" i="10"/>
  <c r="J3486" i="10"/>
  <c r="I3487" i="10"/>
  <c r="J3487" i="10"/>
  <c r="I3488" i="10"/>
  <c r="J3488" i="10"/>
  <c r="I3489" i="10"/>
  <c r="J3489" i="10"/>
  <c r="I3490" i="10"/>
  <c r="J3490" i="10"/>
  <c r="I3491" i="10"/>
  <c r="J3491" i="10"/>
  <c r="I3492" i="10"/>
  <c r="J3492" i="10"/>
  <c r="I3493" i="10"/>
  <c r="J3493" i="10"/>
  <c r="I3494" i="10"/>
  <c r="J3494" i="10"/>
  <c r="I3495" i="10"/>
  <c r="J3495" i="10"/>
  <c r="I3496" i="10"/>
  <c r="J3496" i="10"/>
  <c r="I3497" i="10"/>
  <c r="J3497" i="10"/>
  <c r="I3498" i="10"/>
  <c r="J3498" i="10"/>
  <c r="I3499" i="10"/>
  <c r="J3499" i="10"/>
  <c r="I3500" i="10"/>
  <c r="J3500" i="10"/>
  <c r="I3501" i="10"/>
  <c r="J3501" i="10"/>
  <c r="I3502" i="10"/>
  <c r="J3502" i="10"/>
  <c r="I3503" i="10"/>
  <c r="J3503" i="10"/>
  <c r="I3504" i="10"/>
  <c r="J3504" i="10"/>
  <c r="I3505" i="10"/>
  <c r="J3505" i="10"/>
  <c r="I3506" i="10"/>
  <c r="J3506" i="10"/>
  <c r="I3507" i="10"/>
  <c r="J3507" i="10"/>
  <c r="I3508" i="10"/>
  <c r="J3508" i="10"/>
  <c r="I3509" i="10"/>
  <c r="J3509" i="10"/>
  <c r="I3510" i="10"/>
  <c r="J3510" i="10"/>
  <c r="I3511" i="10"/>
  <c r="J3511" i="10"/>
  <c r="I3512" i="10"/>
  <c r="J3512" i="10"/>
  <c r="I3513" i="10"/>
  <c r="J3513" i="10"/>
  <c r="I3514" i="10"/>
  <c r="J3514" i="10"/>
  <c r="I3515" i="10"/>
  <c r="J3515" i="10"/>
  <c r="I3516" i="10"/>
  <c r="J3516" i="10"/>
  <c r="I3517" i="10"/>
  <c r="J3517" i="10"/>
  <c r="I3518" i="10"/>
  <c r="J3518" i="10"/>
  <c r="I3519" i="10"/>
  <c r="J3519" i="10"/>
  <c r="I3520" i="10"/>
  <c r="J3520" i="10"/>
  <c r="I3521" i="10"/>
  <c r="J3521" i="10"/>
  <c r="I3522" i="10"/>
  <c r="J3522" i="10"/>
  <c r="I3523" i="10"/>
  <c r="J3523" i="10"/>
  <c r="I3524" i="10"/>
  <c r="J3524" i="10"/>
  <c r="I3525" i="10"/>
  <c r="J3525" i="10"/>
  <c r="I3526" i="10"/>
  <c r="J3526" i="10"/>
  <c r="I3527" i="10"/>
  <c r="J3527" i="10"/>
  <c r="I3528" i="10"/>
  <c r="J3528" i="10"/>
  <c r="I3529" i="10"/>
  <c r="J3529" i="10"/>
  <c r="I3530" i="10"/>
  <c r="J3530" i="10"/>
  <c r="I3531" i="10"/>
  <c r="J3531" i="10"/>
  <c r="I3532" i="10"/>
  <c r="J3532" i="10"/>
  <c r="I3533" i="10"/>
  <c r="J3533" i="10"/>
  <c r="I3534" i="10"/>
  <c r="J3534" i="10"/>
  <c r="I3535" i="10"/>
  <c r="J3535" i="10"/>
  <c r="I3536" i="10"/>
  <c r="J3536" i="10"/>
  <c r="I3537" i="10"/>
  <c r="J3537" i="10"/>
  <c r="I3538" i="10"/>
  <c r="J3538" i="10"/>
  <c r="I3539" i="10"/>
  <c r="J3539" i="10"/>
  <c r="I3540" i="10"/>
  <c r="J3540" i="10"/>
  <c r="I3541" i="10"/>
  <c r="J3541" i="10"/>
  <c r="I3542" i="10"/>
  <c r="J3542" i="10"/>
  <c r="I3543" i="10"/>
  <c r="J3543" i="10"/>
  <c r="I3544" i="10"/>
  <c r="J3544" i="10"/>
  <c r="I3545" i="10"/>
  <c r="J3545" i="10"/>
  <c r="I3546" i="10"/>
  <c r="J3546" i="10"/>
  <c r="I3547" i="10"/>
  <c r="J3547" i="10"/>
  <c r="I3548" i="10"/>
  <c r="J3548" i="10"/>
  <c r="I3549" i="10"/>
  <c r="J3549" i="10"/>
  <c r="I3550" i="10"/>
  <c r="J3550" i="10"/>
  <c r="I3551" i="10"/>
  <c r="J3551" i="10"/>
  <c r="I3552" i="10"/>
  <c r="J3552" i="10"/>
  <c r="I3553" i="10"/>
  <c r="J3553" i="10"/>
  <c r="I3554" i="10"/>
  <c r="J3554" i="10"/>
  <c r="I3555" i="10"/>
  <c r="J3555" i="10"/>
  <c r="I3556" i="10"/>
  <c r="J3556" i="10"/>
  <c r="I3557" i="10"/>
  <c r="J3557" i="10"/>
  <c r="I3558" i="10"/>
  <c r="J3558" i="10"/>
  <c r="I3559" i="10"/>
  <c r="J3559" i="10"/>
  <c r="I3560" i="10"/>
  <c r="J3560" i="10"/>
  <c r="I3561" i="10"/>
  <c r="J3561" i="10"/>
  <c r="I3562" i="10"/>
  <c r="J3562" i="10"/>
  <c r="I3563" i="10"/>
  <c r="J3563" i="10"/>
  <c r="I3564" i="10"/>
  <c r="J3564" i="10"/>
  <c r="I3565" i="10"/>
  <c r="J3565" i="10"/>
  <c r="I3566" i="10"/>
  <c r="J3566" i="10"/>
  <c r="I3567" i="10"/>
  <c r="J3567" i="10"/>
  <c r="I3568" i="10"/>
  <c r="J3568" i="10"/>
  <c r="I3569" i="10"/>
  <c r="J3569" i="10"/>
  <c r="I3570" i="10"/>
  <c r="J3570" i="10"/>
  <c r="I3571" i="10"/>
  <c r="J3571" i="10"/>
  <c r="I3572" i="10"/>
  <c r="J3572" i="10"/>
  <c r="I3573" i="10"/>
  <c r="J3573" i="10"/>
  <c r="I3574" i="10"/>
  <c r="J3574" i="10"/>
  <c r="I3575" i="10"/>
  <c r="J3575" i="10"/>
  <c r="I3576" i="10"/>
  <c r="J3576" i="10"/>
  <c r="I3577" i="10"/>
  <c r="J3577" i="10"/>
  <c r="I3578" i="10"/>
  <c r="J3578" i="10"/>
  <c r="I3579" i="10"/>
  <c r="J3579" i="10"/>
  <c r="I3580" i="10"/>
  <c r="J3580" i="10"/>
  <c r="I3581" i="10"/>
  <c r="J3581" i="10"/>
  <c r="I3582" i="10"/>
  <c r="J3582" i="10"/>
  <c r="I3583" i="10"/>
  <c r="J3583" i="10"/>
  <c r="I3584" i="10"/>
  <c r="J3584" i="10"/>
  <c r="I3585" i="10"/>
  <c r="J3585" i="10"/>
  <c r="I3586" i="10"/>
  <c r="J3586" i="10"/>
  <c r="I3587" i="10"/>
  <c r="J3587" i="10"/>
  <c r="I3588" i="10"/>
  <c r="J3588" i="10"/>
  <c r="I3589" i="10"/>
  <c r="J3589" i="10"/>
  <c r="I3590" i="10"/>
  <c r="J3590" i="10"/>
  <c r="I3591" i="10"/>
  <c r="J3591" i="10"/>
  <c r="I3592" i="10"/>
  <c r="J3592" i="10"/>
  <c r="I3593" i="10"/>
  <c r="J3593" i="10"/>
  <c r="I3594" i="10"/>
  <c r="J3594" i="10"/>
  <c r="I3595" i="10"/>
  <c r="J3595" i="10"/>
  <c r="I3596" i="10"/>
  <c r="J3596" i="10"/>
  <c r="I3597" i="10"/>
  <c r="J3597" i="10"/>
  <c r="I3598" i="10"/>
  <c r="J3598" i="10"/>
  <c r="I3599" i="10"/>
  <c r="J3599" i="10"/>
  <c r="I3600" i="10"/>
  <c r="J3600" i="10"/>
  <c r="I3601" i="10"/>
  <c r="J3601" i="10"/>
  <c r="I3602" i="10"/>
  <c r="J3602" i="10"/>
  <c r="I3603" i="10"/>
  <c r="J3603" i="10"/>
  <c r="I3604" i="10"/>
  <c r="J3604" i="10"/>
  <c r="I3605" i="10"/>
  <c r="J3605" i="10"/>
  <c r="I3606" i="10"/>
  <c r="J3606" i="10"/>
  <c r="I3607" i="10"/>
  <c r="J3607" i="10"/>
  <c r="I3608" i="10"/>
  <c r="J3608" i="10"/>
  <c r="I3609" i="10"/>
  <c r="J3609" i="10"/>
  <c r="I3610" i="10"/>
  <c r="J3610" i="10"/>
  <c r="I3611" i="10"/>
  <c r="J3611" i="10"/>
  <c r="I3612" i="10"/>
  <c r="J3612" i="10"/>
  <c r="I3613" i="10"/>
  <c r="J3613" i="10"/>
  <c r="I3614" i="10"/>
  <c r="J3614" i="10"/>
  <c r="I3615" i="10"/>
  <c r="J3615" i="10"/>
  <c r="I3616" i="10"/>
  <c r="J3616" i="10"/>
  <c r="I3617" i="10"/>
  <c r="J3617" i="10"/>
  <c r="I3618" i="10"/>
  <c r="J3618" i="10"/>
  <c r="I3619" i="10"/>
  <c r="J3619" i="10"/>
  <c r="I3620" i="10"/>
  <c r="J3620" i="10"/>
  <c r="I3621" i="10"/>
  <c r="J3621" i="10"/>
  <c r="I3622" i="10"/>
  <c r="J3622" i="10"/>
  <c r="I3623" i="10"/>
  <c r="J3623" i="10"/>
  <c r="I3624" i="10"/>
  <c r="J3624" i="10"/>
  <c r="I3625" i="10"/>
  <c r="J3625" i="10"/>
  <c r="I3626" i="10"/>
  <c r="J3626" i="10"/>
  <c r="I3627" i="10"/>
  <c r="J3627" i="10"/>
  <c r="I3628" i="10"/>
  <c r="J3628" i="10"/>
  <c r="I3629" i="10"/>
  <c r="J3629" i="10"/>
  <c r="I3630" i="10"/>
  <c r="J3630" i="10"/>
  <c r="I3631" i="10"/>
  <c r="J3631" i="10"/>
  <c r="I3632" i="10"/>
  <c r="J3632" i="10"/>
  <c r="I3633" i="10"/>
  <c r="J3633" i="10"/>
  <c r="I3634" i="10"/>
  <c r="J3634" i="10"/>
  <c r="I3635" i="10"/>
  <c r="J3635" i="10"/>
  <c r="I3636" i="10"/>
  <c r="J3636" i="10"/>
  <c r="I3637" i="10"/>
  <c r="J3637" i="10"/>
  <c r="I3638" i="10"/>
  <c r="J3638" i="10"/>
  <c r="I3639" i="10"/>
  <c r="J3639" i="10"/>
  <c r="I3640" i="10"/>
  <c r="J3640" i="10"/>
  <c r="I3641" i="10"/>
  <c r="J3641" i="10"/>
  <c r="I3642" i="10"/>
  <c r="J3642" i="10"/>
  <c r="I3643" i="10"/>
  <c r="J3643" i="10"/>
  <c r="I3644" i="10"/>
  <c r="J3644" i="10"/>
  <c r="I3645" i="10"/>
  <c r="J3645" i="10"/>
  <c r="I3646" i="10"/>
  <c r="J3646" i="10"/>
  <c r="I3647" i="10"/>
  <c r="J3647" i="10"/>
  <c r="I3648" i="10"/>
  <c r="J3648" i="10"/>
  <c r="I3649" i="10"/>
  <c r="J3649" i="10"/>
  <c r="I3650" i="10"/>
  <c r="J3650" i="10"/>
  <c r="I3651" i="10"/>
  <c r="J3651" i="10"/>
  <c r="I3652" i="10"/>
  <c r="J3652" i="10"/>
  <c r="I3653" i="10"/>
  <c r="J3653" i="10"/>
  <c r="I3654" i="10"/>
  <c r="J3654" i="10"/>
  <c r="I3655" i="10"/>
  <c r="J3655" i="10"/>
  <c r="I3656" i="10"/>
  <c r="J3656" i="10"/>
  <c r="I3657" i="10"/>
  <c r="J3657" i="10"/>
  <c r="I3658" i="10"/>
  <c r="J3658" i="10"/>
  <c r="I3659" i="10"/>
  <c r="J3659" i="10"/>
  <c r="I3660" i="10"/>
  <c r="J3660" i="10"/>
  <c r="I3661" i="10"/>
  <c r="J3661" i="10"/>
  <c r="I3662" i="10"/>
  <c r="J3662" i="10"/>
  <c r="I3663" i="10"/>
  <c r="J3663" i="10"/>
  <c r="I3664" i="10"/>
  <c r="J3664" i="10"/>
  <c r="I3665" i="10"/>
  <c r="J3665" i="10"/>
  <c r="I3666" i="10"/>
  <c r="J3666" i="10"/>
  <c r="I3667" i="10"/>
  <c r="J3667" i="10"/>
  <c r="I3668" i="10"/>
  <c r="J3668" i="10"/>
  <c r="I3669" i="10"/>
  <c r="J3669" i="10"/>
  <c r="I3670" i="10"/>
  <c r="J3670" i="10"/>
  <c r="I3671" i="10"/>
  <c r="J3671" i="10"/>
  <c r="I3672" i="10"/>
  <c r="J3672" i="10"/>
  <c r="I3673" i="10"/>
  <c r="J3673" i="10"/>
  <c r="I3674" i="10"/>
  <c r="J3674" i="10"/>
  <c r="I3675" i="10"/>
  <c r="J3675" i="10"/>
  <c r="I3676" i="10"/>
  <c r="J3676" i="10"/>
  <c r="I3677" i="10"/>
  <c r="J3677" i="10"/>
  <c r="I3678" i="10"/>
  <c r="J3678" i="10"/>
  <c r="I3679" i="10"/>
  <c r="J3679" i="10"/>
  <c r="I3680" i="10"/>
  <c r="J3680" i="10"/>
  <c r="I3681" i="10"/>
  <c r="J3681" i="10"/>
  <c r="I3682" i="10"/>
  <c r="J3682" i="10"/>
  <c r="I3683" i="10"/>
  <c r="J3683" i="10"/>
  <c r="I3684" i="10"/>
  <c r="J3684" i="10"/>
  <c r="I3685" i="10"/>
  <c r="J3685" i="10"/>
  <c r="I3686" i="10"/>
  <c r="J3686" i="10"/>
  <c r="I3687" i="10"/>
  <c r="J3687" i="10"/>
  <c r="I3688" i="10"/>
  <c r="J3688" i="10"/>
  <c r="I3689" i="10"/>
  <c r="J3689" i="10"/>
  <c r="I3690" i="10"/>
  <c r="J3690" i="10"/>
  <c r="I3691" i="10"/>
  <c r="J3691" i="10"/>
  <c r="I3692" i="10"/>
  <c r="J3692" i="10"/>
  <c r="I3693" i="10"/>
  <c r="J3693" i="10"/>
  <c r="I3694" i="10"/>
  <c r="J3694" i="10"/>
  <c r="I3695" i="10"/>
  <c r="J3695" i="10"/>
  <c r="I3696" i="10"/>
  <c r="J3696" i="10"/>
  <c r="I3697" i="10"/>
  <c r="J3697" i="10"/>
  <c r="I3698" i="10"/>
  <c r="J3698" i="10"/>
  <c r="I3699" i="10"/>
  <c r="J3699" i="10"/>
  <c r="I3700" i="10"/>
  <c r="J3700" i="10"/>
  <c r="I3701" i="10"/>
  <c r="J3701" i="10"/>
  <c r="I3702" i="10"/>
  <c r="J3702" i="10"/>
  <c r="I3703" i="10"/>
  <c r="J3703" i="10"/>
  <c r="I3704" i="10"/>
  <c r="J3704" i="10"/>
  <c r="I3705" i="10"/>
  <c r="J3705" i="10"/>
  <c r="I3706" i="10"/>
  <c r="J3706" i="10"/>
  <c r="I3707" i="10"/>
  <c r="J3707" i="10"/>
  <c r="I3708" i="10"/>
  <c r="J3708" i="10"/>
  <c r="I3709" i="10"/>
  <c r="J3709" i="10"/>
  <c r="I3710" i="10"/>
  <c r="J3710" i="10"/>
  <c r="I3711" i="10"/>
  <c r="J3711" i="10"/>
  <c r="I3712" i="10"/>
  <c r="J3712" i="10"/>
  <c r="I3713" i="10"/>
  <c r="J3713" i="10"/>
  <c r="I3714" i="10"/>
  <c r="J3714" i="10"/>
  <c r="I3715" i="10"/>
  <c r="J3715" i="10"/>
  <c r="I3716" i="10"/>
  <c r="J3716" i="10"/>
  <c r="I3717" i="10"/>
  <c r="J3717" i="10"/>
  <c r="I3718" i="10"/>
  <c r="J3718" i="10"/>
  <c r="I3719" i="10"/>
  <c r="J3719" i="10"/>
  <c r="I3720" i="10"/>
  <c r="J3720" i="10"/>
  <c r="I3721" i="10"/>
  <c r="J3721" i="10"/>
  <c r="I3722" i="10"/>
  <c r="J3722" i="10"/>
  <c r="I3723" i="10"/>
  <c r="J3723" i="10"/>
  <c r="I3724" i="10"/>
  <c r="J3724" i="10"/>
  <c r="I3725" i="10"/>
  <c r="J3725" i="10"/>
  <c r="I3726" i="10"/>
  <c r="J3726" i="10"/>
  <c r="I3727" i="10"/>
  <c r="J3727" i="10"/>
  <c r="I3728" i="10"/>
  <c r="J3728" i="10"/>
  <c r="I3729" i="10"/>
  <c r="J3729" i="10"/>
  <c r="I3730" i="10"/>
  <c r="J3730" i="10"/>
  <c r="I3731" i="10"/>
  <c r="J3731" i="10"/>
  <c r="I3732" i="10"/>
  <c r="J3732" i="10"/>
  <c r="I3733" i="10"/>
  <c r="J3733" i="10"/>
  <c r="I3734" i="10"/>
  <c r="J3734" i="10"/>
  <c r="I3735" i="10"/>
  <c r="J3735" i="10"/>
  <c r="I3736" i="10"/>
  <c r="J3736" i="10"/>
  <c r="I3737" i="10"/>
  <c r="J3737" i="10"/>
  <c r="I3738" i="10"/>
  <c r="J3738" i="10"/>
  <c r="I3739" i="10"/>
  <c r="J3739" i="10"/>
  <c r="I3740" i="10"/>
  <c r="J3740" i="10"/>
  <c r="I3741" i="10"/>
  <c r="J3741" i="10"/>
  <c r="I3742" i="10"/>
  <c r="J3742" i="10"/>
  <c r="I3743" i="10"/>
  <c r="J3743" i="10"/>
  <c r="I3744" i="10"/>
  <c r="J3744" i="10"/>
  <c r="I3745" i="10"/>
  <c r="J3745" i="10"/>
  <c r="I3746" i="10"/>
  <c r="J3746" i="10"/>
  <c r="I3747" i="10"/>
  <c r="J3747" i="10"/>
  <c r="I3748" i="10"/>
  <c r="J3748" i="10"/>
  <c r="I3749" i="10"/>
  <c r="J3749" i="10"/>
  <c r="I3750" i="10"/>
  <c r="J3750" i="10"/>
  <c r="I3751" i="10"/>
  <c r="J3751" i="10"/>
  <c r="I3752" i="10"/>
  <c r="J3752" i="10"/>
  <c r="I3753" i="10"/>
  <c r="J3753" i="10"/>
  <c r="I3754" i="10"/>
  <c r="J3754" i="10"/>
  <c r="I3755" i="10"/>
  <c r="J3755" i="10"/>
  <c r="I3756" i="10"/>
  <c r="J3756" i="10"/>
  <c r="I3757" i="10"/>
  <c r="J3757" i="10"/>
  <c r="I3758" i="10"/>
  <c r="J3758" i="10"/>
  <c r="I3759" i="10"/>
  <c r="J3759" i="10"/>
  <c r="I3760" i="10"/>
  <c r="J3760" i="10"/>
  <c r="I3761" i="10"/>
  <c r="J3761" i="10"/>
  <c r="I3762" i="10"/>
  <c r="J3762" i="10"/>
  <c r="I3763" i="10"/>
  <c r="J3763" i="10"/>
  <c r="I3764" i="10"/>
  <c r="J3764" i="10"/>
  <c r="I3765" i="10"/>
  <c r="J3765" i="10"/>
  <c r="I3766" i="10"/>
  <c r="J3766" i="10"/>
  <c r="I3767" i="10"/>
  <c r="J3767" i="10"/>
  <c r="I3768" i="10"/>
  <c r="J3768" i="10"/>
  <c r="I3769" i="10"/>
  <c r="J3769" i="10"/>
  <c r="I3770" i="10"/>
  <c r="J3770" i="10"/>
  <c r="I3771" i="10"/>
  <c r="J3771" i="10"/>
  <c r="I3772" i="10"/>
  <c r="J3772" i="10"/>
  <c r="I3773" i="10"/>
  <c r="J3773" i="10"/>
  <c r="I3774" i="10"/>
  <c r="J3774" i="10"/>
  <c r="I3775" i="10"/>
  <c r="J3775" i="10"/>
  <c r="I3776" i="10"/>
  <c r="J3776" i="10"/>
  <c r="I3777" i="10"/>
  <c r="J3777" i="10"/>
  <c r="I3778" i="10"/>
  <c r="J3778" i="10"/>
  <c r="I3779" i="10"/>
  <c r="J3779" i="10"/>
  <c r="I3780" i="10"/>
  <c r="J3780" i="10"/>
  <c r="I3781" i="10"/>
  <c r="J3781" i="10"/>
  <c r="I3782" i="10"/>
  <c r="J3782" i="10"/>
  <c r="I3783" i="10"/>
  <c r="J3783" i="10"/>
  <c r="I3784" i="10"/>
  <c r="J3784" i="10"/>
  <c r="I3785" i="10"/>
  <c r="J3785" i="10"/>
  <c r="I3786" i="10"/>
  <c r="J3786" i="10"/>
  <c r="I3787" i="10"/>
  <c r="J3787" i="10"/>
  <c r="I3788" i="10"/>
  <c r="J3788" i="10"/>
  <c r="I3789" i="10"/>
  <c r="J3789" i="10"/>
  <c r="I3790" i="10"/>
  <c r="J3790" i="10"/>
  <c r="I3791" i="10"/>
  <c r="J3791" i="10"/>
  <c r="I3792" i="10"/>
  <c r="J3792" i="10"/>
  <c r="I3309" i="10"/>
  <c r="I2914" i="10"/>
  <c r="J2914" i="10"/>
  <c r="I2915" i="10"/>
  <c r="J2915" i="10"/>
  <c r="I2916" i="10"/>
  <c r="J2916" i="10"/>
  <c r="I2917" i="10"/>
  <c r="J2917" i="10"/>
  <c r="I2918" i="10"/>
  <c r="J2918" i="10"/>
  <c r="I2919" i="10"/>
  <c r="J2919" i="10"/>
  <c r="I2920" i="10"/>
  <c r="J2920" i="10"/>
  <c r="I2921" i="10"/>
  <c r="J2921" i="10"/>
  <c r="I2922" i="10"/>
  <c r="J2922" i="10"/>
  <c r="I2923" i="10"/>
  <c r="J2923" i="10"/>
  <c r="I2924" i="10"/>
  <c r="J2924" i="10"/>
  <c r="I2925" i="10"/>
  <c r="J2925" i="10"/>
  <c r="I2926" i="10"/>
  <c r="J2926" i="10"/>
  <c r="I2927" i="10"/>
  <c r="J2927" i="10"/>
  <c r="I2928" i="10"/>
  <c r="J2928" i="10"/>
  <c r="I2929" i="10"/>
  <c r="J2929" i="10"/>
  <c r="I2930" i="10"/>
  <c r="J2930" i="10"/>
  <c r="I2931" i="10"/>
  <c r="J2931" i="10"/>
  <c r="I2932" i="10"/>
  <c r="J2932" i="10"/>
  <c r="I2933" i="10"/>
  <c r="J2933" i="10"/>
  <c r="I2934" i="10"/>
  <c r="J2934" i="10"/>
  <c r="I2935" i="10"/>
  <c r="J2935" i="10"/>
  <c r="I2936" i="10"/>
  <c r="J2936" i="10"/>
  <c r="I2937" i="10"/>
  <c r="J2937" i="10"/>
  <c r="I2938" i="10"/>
  <c r="J2938" i="10"/>
  <c r="I2939" i="10"/>
  <c r="J2939" i="10"/>
  <c r="I2940" i="10"/>
  <c r="J2940" i="10"/>
  <c r="I2941" i="10"/>
  <c r="J2941" i="10"/>
  <c r="I2942" i="10"/>
  <c r="J2942" i="10"/>
  <c r="I2943" i="10"/>
  <c r="J2943" i="10"/>
  <c r="I2944" i="10"/>
  <c r="J2944" i="10"/>
  <c r="I2945" i="10"/>
  <c r="J2945" i="10"/>
  <c r="I2946" i="10"/>
  <c r="J2946" i="10"/>
  <c r="I2947" i="10"/>
  <c r="J2947" i="10"/>
  <c r="I2948" i="10"/>
  <c r="J2948" i="10"/>
  <c r="I2949" i="10"/>
  <c r="J2949" i="10"/>
  <c r="I2950" i="10"/>
  <c r="J2950" i="10"/>
  <c r="I2951" i="10"/>
  <c r="J2951" i="10"/>
  <c r="I2952" i="10"/>
  <c r="J2952" i="10"/>
  <c r="I2953" i="10"/>
  <c r="J2953" i="10"/>
  <c r="I2954" i="10"/>
  <c r="J2954" i="10"/>
  <c r="I2955" i="10"/>
  <c r="J2955" i="10"/>
  <c r="I2956" i="10"/>
  <c r="J2956" i="10"/>
  <c r="I2957" i="10"/>
  <c r="J2957" i="10"/>
  <c r="I2958" i="10"/>
  <c r="J2958" i="10"/>
  <c r="I2959" i="10"/>
  <c r="J2959" i="10"/>
  <c r="I2960" i="10"/>
  <c r="J2960" i="10"/>
  <c r="I2961" i="10"/>
  <c r="J2961" i="10"/>
  <c r="I2962" i="10"/>
  <c r="J2962" i="10"/>
  <c r="I2963" i="10"/>
  <c r="J2963" i="10"/>
  <c r="I2964" i="10"/>
  <c r="J2964" i="10"/>
  <c r="I2965" i="10"/>
  <c r="J2965" i="10"/>
  <c r="I2966" i="10"/>
  <c r="J2966" i="10"/>
  <c r="I2967" i="10"/>
  <c r="J2967" i="10"/>
  <c r="I2968" i="10"/>
  <c r="J2968" i="10"/>
  <c r="I2969" i="10"/>
  <c r="J2969" i="10"/>
  <c r="I2970" i="10"/>
  <c r="J2970" i="10"/>
  <c r="I2971" i="10"/>
  <c r="J2971" i="10"/>
  <c r="I2972" i="10"/>
  <c r="J2972" i="10"/>
  <c r="I2973" i="10"/>
  <c r="J2973" i="10"/>
  <c r="I2974" i="10"/>
  <c r="J2974" i="10"/>
  <c r="I2975" i="10"/>
  <c r="J2975" i="10"/>
  <c r="I2976" i="10"/>
  <c r="J2976" i="10"/>
  <c r="I2977" i="10"/>
  <c r="J2977" i="10"/>
  <c r="I2978" i="10"/>
  <c r="J2978" i="10"/>
  <c r="I2979" i="10"/>
  <c r="J2979" i="10"/>
  <c r="I2980" i="10"/>
  <c r="J2980" i="10"/>
  <c r="I2981" i="10"/>
  <c r="J2981" i="10"/>
  <c r="I2982" i="10"/>
  <c r="J2982" i="10"/>
  <c r="I2983" i="10"/>
  <c r="J2983" i="10"/>
  <c r="I2984" i="10"/>
  <c r="J2984" i="10"/>
  <c r="I2985" i="10"/>
  <c r="J2985" i="10"/>
  <c r="I2986" i="10"/>
  <c r="J2986" i="10"/>
  <c r="I2987" i="10"/>
  <c r="J2987" i="10"/>
  <c r="I2988" i="10"/>
  <c r="J2988" i="10"/>
  <c r="I2989" i="10"/>
  <c r="J2989" i="10"/>
  <c r="I2990" i="10"/>
  <c r="J2990" i="10"/>
  <c r="I2991" i="10"/>
  <c r="J2991" i="10"/>
  <c r="I2992" i="10"/>
  <c r="J2992" i="10"/>
  <c r="I2993" i="10"/>
  <c r="J2993" i="10"/>
  <c r="I2994" i="10"/>
  <c r="J2994" i="10"/>
  <c r="I2995" i="10"/>
  <c r="J2995" i="10"/>
  <c r="I2996" i="10"/>
  <c r="J2996" i="10"/>
  <c r="I2997" i="10"/>
  <c r="J2997" i="10"/>
  <c r="I2998" i="10"/>
  <c r="J2998" i="10"/>
  <c r="I2999" i="10"/>
  <c r="J2999" i="10"/>
  <c r="I3000" i="10"/>
  <c r="J3000" i="10"/>
  <c r="I3001" i="10"/>
  <c r="J3001" i="10"/>
  <c r="I3002" i="10"/>
  <c r="J3002" i="10"/>
  <c r="I3003" i="10"/>
  <c r="J3003" i="10"/>
  <c r="I3004" i="10"/>
  <c r="J3004" i="10"/>
  <c r="I3005" i="10"/>
  <c r="J3005" i="10"/>
  <c r="I3006" i="10"/>
  <c r="J3006" i="10"/>
  <c r="I3007" i="10"/>
  <c r="J3007" i="10"/>
  <c r="I3008" i="10"/>
  <c r="J3008" i="10"/>
  <c r="I3009" i="10"/>
  <c r="J3009" i="10"/>
  <c r="I3010" i="10"/>
  <c r="J3010" i="10"/>
  <c r="I3011" i="10"/>
  <c r="J3011" i="10"/>
  <c r="I3012" i="10"/>
  <c r="J3012" i="10"/>
  <c r="I3013" i="10"/>
  <c r="J3013" i="10"/>
  <c r="I3014" i="10"/>
  <c r="J3014" i="10"/>
  <c r="I3015" i="10"/>
  <c r="J3015" i="10"/>
  <c r="I3016" i="10"/>
  <c r="J3016" i="10"/>
  <c r="I3017" i="10"/>
  <c r="J3017" i="10"/>
  <c r="I3018" i="10"/>
  <c r="J3018" i="10"/>
  <c r="I3019" i="10"/>
  <c r="J3019" i="10"/>
  <c r="I3020" i="10"/>
  <c r="J3020" i="10"/>
  <c r="I3021" i="10"/>
  <c r="J3021" i="10"/>
  <c r="I3022" i="10"/>
  <c r="J3022" i="10"/>
  <c r="I3023" i="10"/>
  <c r="J3023" i="10"/>
  <c r="I3024" i="10"/>
  <c r="J3024" i="10"/>
  <c r="I3025" i="10"/>
  <c r="J3025" i="10"/>
  <c r="I3026" i="10"/>
  <c r="J3026" i="10"/>
  <c r="I3027" i="10"/>
  <c r="J3027" i="10"/>
  <c r="I3028" i="10"/>
  <c r="J3028" i="10"/>
  <c r="I3029" i="10"/>
  <c r="J3029" i="10"/>
  <c r="I3030" i="10"/>
  <c r="J3030" i="10"/>
  <c r="I3031" i="10"/>
  <c r="J3031" i="10"/>
  <c r="I3032" i="10"/>
  <c r="J3032" i="10"/>
  <c r="I3033" i="10"/>
  <c r="J3033" i="10"/>
  <c r="I3034" i="10"/>
  <c r="J3034" i="10"/>
  <c r="I3035" i="10"/>
  <c r="J3035" i="10"/>
  <c r="I3036" i="10"/>
  <c r="J3036" i="10"/>
  <c r="I3037" i="10"/>
  <c r="J3037" i="10"/>
  <c r="I3038" i="10"/>
  <c r="J3038" i="10"/>
  <c r="I3039" i="10"/>
  <c r="J3039" i="10"/>
  <c r="I3040" i="10"/>
  <c r="J3040" i="10"/>
  <c r="I3041" i="10"/>
  <c r="J3041" i="10"/>
  <c r="I3042" i="10"/>
  <c r="J3042" i="10"/>
  <c r="I3043" i="10"/>
  <c r="J3043" i="10"/>
  <c r="I3044" i="10"/>
  <c r="J3044" i="10"/>
  <c r="I3045" i="10"/>
  <c r="J3045" i="10"/>
  <c r="I3046" i="10"/>
  <c r="J3046" i="10"/>
  <c r="I3047" i="10"/>
  <c r="J3047" i="10"/>
  <c r="I3048" i="10"/>
  <c r="J3048" i="10"/>
  <c r="I3049" i="10"/>
  <c r="J3049" i="10"/>
  <c r="I3050" i="10"/>
  <c r="J3050" i="10"/>
  <c r="I3051" i="10"/>
  <c r="J3051" i="10"/>
  <c r="I3052" i="10"/>
  <c r="J3052" i="10"/>
  <c r="I3053" i="10"/>
  <c r="J3053" i="10"/>
  <c r="I3054" i="10"/>
  <c r="J3054" i="10"/>
  <c r="I3055" i="10"/>
  <c r="J3055" i="10"/>
  <c r="I3056" i="10"/>
  <c r="J3056" i="10"/>
  <c r="I3057" i="10"/>
  <c r="J3057" i="10"/>
  <c r="I3058" i="10"/>
  <c r="J3058" i="10"/>
  <c r="I3059" i="10"/>
  <c r="J3059" i="10"/>
  <c r="I3060" i="10"/>
  <c r="J3060" i="10"/>
  <c r="I3061" i="10"/>
  <c r="J3061" i="10"/>
  <c r="I3062" i="10"/>
  <c r="J3062" i="10"/>
  <c r="I3063" i="10"/>
  <c r="J3063" i="10"/>
  <c r="I3064" i="10"/>
  <c r="J3064" i="10"/>
  <c r="I3065" i="10"/>
  <c r="J3065" i="10"/>
  <c r="I3066" i="10"/>
  <c r="J3066" i="10"/>
  <c r="I3067" i="10"/>
  <c r="J3067" i="10"/>
  <c r="I3068" i="10"/>
  <c r="J3068" i="10"/>
  <c r="I3069" i="10"/>
  <c r="J3069" i="10"/>
  <c r="I3070" i="10"/>
  <c r="J3070" i="10"/>
  <c r="I3071" i="10"/>
  <c r="J3071" i="10"/>
  <c r="I3072" i="10"/>
  <c r="J3072" i="10"/>
  <c r="I3073" i="10"/>
  <c r="J3073" i="10"/>
  <c r="I3074" i="10"/>
  <c r="J3074" i="10"/>
  <c r="I3075" i="10"/>
  <c r="J3075" i="10"/>
  <c r="I3076" i="10"/>
  <c r="J3076" i="10"/>
  <c r="I3077" i="10"/>
  <c r="J3077" i="10"/>
  <c r="I3078" i="10"/>
  <c r="J3078" i="10"/>
  <c r="I3079" i="10"/>
  <c r="J3079" i="10"/>
  <c r="I3080" i="10"/>
  <c r="J3080" i="10"/>
  <c r="I3081" i="10"/>
  <c r="J3081" i="10"/>
  <c r="I3082" i="10"/>
  <c r="J3082" i="10"/>
  <c r="I3083" i="10"/>
  <c r="J3083" i="10"/>
  <c r="I3084" i="10"/>
  <c r="J3084" i="10"/>
  <c r="I3085" i="10"/>
  <c r="J3085" i="10"/>
  <c r="I3086" i="10"/>
  <c r="J3086" i="10"/>
  <c r="I3087" i="10"/>
  <c r="J3087" i="10"/>
  <c r="I3088" i="10"/>
  <c r="J3088" i="10"/>
  <c r="I3089" i="10"/>
  <c r="J3089" i="10"/>
  <c r="I3090" i="10"/>
  <c r="J3090" i="10"/>
  <c r="I3091" i="10"/>
  <c r="J3091" i="10"/>
  <c r="I3092" i="10"/>
  <c r="J3092" i="10"/>
  <c r="I3093" i="10"/>
  <c r="J3093" i="10"/>
  <c r="I3094" i="10"/>
  <c r="J3094" i="10"/>
  <c r="I3095" i="10"/>
  <c r="J3095" i="10"/>
  <c r="I3096" i="10"/>
  <c r="J3096" i="10"/>
  <c r="I3097" i="10"/>
  <c r="J3097" i="10"/>
  <c r="I3098" i="10"/>
  <c r="J3098" i="10"/>
  <c r="I3099" i="10"/>
  <c r="J3099" i="10"/>
  <c r="I3100" i="10"/>
  <c r="J3100" i="10"/>
  <c r="I3101" i="10"/>
  <c r="J3101" i="10"/>
  <c r="I3102" i="10"/>
  <c r="J3102" i="10"/>
  <c r="I3103" i="10"/>
  <c r="J3103" i="10"/>
  <c r="I3104" i="10"/>
  <c r="J3104" i="10"/>
  <c r="I3105" i="10"/>
  <c r="J3105" i="10"/>
  <c r="I3106" i="10"/>
  <c r="J3106" i="10"/>
  <c r="I3107" i="10"/>
  <c r="J3107" i="10"/>
  <c r="I3108" i="10"/>
  <c r="J3108" i="10"/>
  <c r="I3109" i="10"/>
  <c r="J3109" i="10"/>
  <c r="I3110" i="10"/>
  <c r="J3110" i="10"/>
  <c r="I3111" i="10"/>
  <c r="J3111" i="10"/>
  <c r="I3112" i="10"/>
  <c r="J3112" i="10"/>
  <c r="I3113" i="10"/>
  <c r="J3113" i="10"/>
  <c r="I3114" i="10"/>
  <c r="J3114" i="10"/>
  <c r="I3115" i="10"/>
  <c r="J3115" i="10"/>
  <c r="I3116" i="10"/>
  <c r="J3116" i="10"/>
  <c r="I3117" i="10"/>
  <c r="J3117" i="10"/>
  <c r="I3118" i="10"/>
  <c r="J3118" i="10"/>
  <c r="I3119" i="10"/>
  <c r="J3119" i="10"/>
  <c r="I3120" i="10"/>
  <c r="J3120" i="10"/>
  <c r="I3121" i="10"/>
  <c r="J3121" i="10"/>
  <c r="I3122" i="10"/>
  <c r="J3122" i="10"/>
  <c r="I3123" i="10"/>
  <c r="J3123" i="10"/>
  <c r="I3124" i="10"/>
  <c r="J3124" i="10"/>
  <c r="I3125" i="10"/>
  <c r="J3125" i="10"/>
  <c r="I3126" i="10"/>
  <c r="J3126" i="10"/>
  <c r="I3127" i="10"/>
  <c r="J3127" i="10"/>
  <c r="I3128" i="10"/>
  <c r="J3128" i="10"/>
  <c r="I3129" i="10"/>
  <c r="J3129" i="10"/>
  <c r="I3130" i="10"/>
  <c r="J3130" i="10"/>
  <c r="I3131" i="10"/>
  <c r="J3131" i="10"/>
  <c r="I3132" i="10"/>
  <c r="J3132" i="10"/>
  <c r="I3133" i="10"/>
  <c r="J3133" i="10"/>
  <c r="I3134" i="10"/>
  <c r="J3134" i="10"/>
  <c r="I3135" i="10"/>
  <c r="J3135" i="10"/>
  <c r="I3136" i="10"/>
  <c r="J3136" i="10"/>
  <c r="I3137" i="10"/>
  <c r="J3137" i="10"/>
  <c r="I3138" i="10"/>
  <c r="J3138" i="10"/>
  <c r="I3139" i="10"/>
  <c r="J3139" i="10"/>
  <c r="I3140" i="10"/>
  <c r="J3140" i="10"/>
  <c r="I3141" i="10"/>
  <c r="J3141" i="10"/>
  <c r="I3142" i="10"/>
  <c r="J3142" i="10"/>
  <c r="I3143" i="10"/>
  <c r="J3143" i="10"/>
  <c r="I3144" i="10"/>
  <c r="J3144" i="10"/>
  <c r="I3145" i="10"/>
  <c r="J3145" i="10"/>
  <c r="I3146" i="10"/>
  <c r="J3146" i="10"/>
  <c r="I3147" i="10"/>
  <c r="J3147" i="10"/>
  <c r="I3148" i="10"/>
  <c r="J3148" i="10"/>
  <c r="I3149" i="10"/>
  <c r="J3149" i="10"/>
  <c r="I3150" i="10"/>
  <c r="J3150" i="10"/>
  <c r="I3151" i="10"/>
  <c r="J3151" i="10"/>
  <c r="I3152" i="10"/>
  <c r="J3152" i="10"/>
  <c r="I3153" i="10"/>
  <c r="J3153" i="10"/>
  <c r="I3154" i="10"/>
  <c r="J3154" i="10"/>
  <c r="I3155" i="10"/>
  <c r="J3155" i="10"/>
  <c r="I3156" i="10"/>
  <c r="J3156" i="10"/>
  <c r="I3157" i="10"/>
  <c r="J3157" i="10"/>
  <c r="I3158" i="10"/>
  <c r="J3158" i="10"/>
  <c r="I3159" i="10"/>
  <c r="J3159" i="10"/>
  <c r="I3160" i="10"/>
  <c r="J3160" i="10"/>
  <c r="I3161" i="10"/>
  <c r="J3161" i="10"/>
  <c r="I3162" i="10"/>
  <c r="J3162" i="10"/>
  <c r="I3163" i="10"/>
  <c r="J3163" i="10"/>
  <c r="I3164" i="10"/>
  <c r="J3164" i="10"/>
  <c r="I3165" i="10"/>
  <c r="J3165" i="10"/>
  <c r="I3166" i="10"/>
  <c r="J3166" i="10"/>
  <c r="I3167" i="10"/>
  <c r="J3167" i="10"/>
  <c r="I3168" i="10"/>
  <c r="J3168" i="10"/>
  <c r="I3169" i="10"/>
  <c r="J3169" i="10"/>
  <c r="I3170" i="10"/>
  <c r="J3170" i="10"/>
  <c r="I3171" i="10"/>
  <c r="J3171" i="10"/>
  <c r="I3172" i="10"/>
  <c r="J3172" i="10"/>
  <c r="I3173" i="10"/>
  <c r="J3173" i="10"/>
  <c r="I3174" i="10"/>
  <c r="J3174" i="10"/>
  <c r="I3175" i="10"/>
  <c r="J3175" i="10"/>
  <c r="I3176" i="10"/>
  <c r="J3176" i="10"/>
  <c r="I3177" i="10"/>
  <c r="J3177" i="10"/>
  <c r="I3178" i="10"/>
  <c r="J3178" i="10"/>
  <c r="I3179" i="10"/>
  <c r="J3179" i="10"/>
  <c r="I3180" i="10"/>
  <c r="J3180" i="10"/>
  <c r="I3181" i="10"/>
  <c r="J3181" i="10"/>
  <c r="I3182" i="10"/>
  <c r="J3182" i="10"/>
  <c r="I3183" i="10"/>
  <c r="J3183" i="10"/>
  <c r="I3184" i="10"/>
  <c r="J3184" i="10"/>
  <c r="I3185" i="10"/>
  <c r="J3185" i="10"/>
  <c r="I3186" i="10"/>
  <c r="J3186" i="10"/>
  <c r="I3187" i="10"/>
  <c r="J3187" i="10"/>
  <c r="I3188" i="10"/>
  <c r="J3188" i="10"/>
  <c r="I3189" i="10"/>
  <c r="J3189" i="10"/>
  <c r="I3190" i="10"/>
  <c r="J3190" i="10"/>
  <c r="I3191" i="10"/>
  <c r="J3191" i="10"/>
  <c r="I3192" i="10"/>
  <c r="J3192" i="10"/>
  <c r="I3193" i="10"/>
  <c r="J3193" i="10"/>
  <c r="I3194" i="10"/>
  <c r="J3194" i="10"/>
  <c r="I3195" i="10"/>
  <c r="J3195" i="10"/>
  <c r="I3196" i="10"/>
  <c r="J3196" i="10"/>
  <c r="I3197" i="10"/>
  <c r="J3197" i="10"/>
  <c r="I3198" i="10"/>
  <c r="J3198" i="10"/>
  <c r="I3199" i="10"/>
  <c r="J3199" i="10"/>
  <c r="I3200" i="10"/>
  <c r="J3200" i="10"/>
  <c r="I3201" i="10"/>
  <c r="J3201" i="10"/>
  <c r="I3202" i="10"/>
  <c r="J3202" i="10"/>
  <c r="I3203" i="10"/>
  <c r="J3203" i="10"/>
  <c r="I3204" i="10"/>
  <c r="J3204" i="10"/>
  <c r="I3205" i="10"/>
  <c r="J3205" i="10"/>
  <c r="I3206" i="10"/>
  <c r="J3206" i="10"/>
  <c r="I3207" i="10"/>
  <c r="J3207" i="10"/>
  <c r="I3208" i="10"/>
  <c r="J3208" i="10"/>
  <c r="I3209" i="10"/>
  <c r="J3209" i="10"/>
  <c r="I3210" i="10"/>
  <c r="J3210" i="10"/>
  <c r="I3211" i="10"/>
  <c r="J3211" i="10"/>
  <c r="I3212" i="10"/>
  <c r="J3212" i="10"/>
  <c r="I3213" i="10"/>
  <c r="J3213" i="10"/>
  <c r="I3214" i="10"/>
  <c r="J3214" i="10"/>
  <c r="I3215" i="10"/>
  <c r="J3215" i="10"/>
  <c r="I3216" i="10"/>
  <c r="J3216" i="10"/>
  <c r="I3217" i="10"/>
  <c r="J3217" i="10"/>
  <c r="I3218" i="10"/>
  <c r="J3218" i="10"/>
  <c r="I3219" i="10"/>
  <c r="J3219" i="10"/>
  <c r="I3220" i="10"/>
  <c r="J3220" i="10"/>
  <c r="I3221" i="10"/>
  <c r="J3221" i="10"/>
  <c r="I3222" i="10"/>
  <c r="J3222" i="10"/>
  <c r="I3223" i="10"/>
  <c r="J3223" i="10"/>
  <c r="I3224" i="10"/>
  <c r="J3224" i="10"/>
  <c r="I3225" i="10"/>
  <c r="J3225" i="10"/>
  <c r="I3226" i="10"/>
  <c r="J3226" i="10"/>
  <c r="I3227" i="10"/>
  <c r="J3227" i="10"/>
  <c r="I3228" i="10"/>
  <c r="J3228" i="10"/>
  <c r="I3229" i="10"/>
  <c r="J3229" i="10"/>
  <c r="I3230" i="10"/>
  <c r="J3230" i="10"/>
  <c r="I3231" i="10"/>
  <c r="J3231" i="10"/>
  <c r="I3232" i="10"/>
  <c r="J3232" i="10"/>
  <c r="I3233" i="10"/>
  <c r="J3233" i="10"/>
  <c r="I3234" i="10"/>
  <c r="J3234" i="10"/>
  <c r="I3235" i="10"/>
  <c r="J3235" i="10"/>
  <c r="I3236" i="10"/>
  <c r="J3236" i="10"/>
  <c r="I3237" i="10"/>
  <c r="J3237" i="10"/>
  <c r="I3238" i="10"/>
  <c r="J3238" i="10"/>
  <c r="I3239" i="10"/>
  <c r="J3239" i="10"/>
  <c r="I3240" i="10"/>
  <c r="J3240" i="10"/>
  <c r="I3241" i="10"/>
  <c r="J3241" i="10"/>
  <c r="I3242" i="10"/>
  <c r="J3242" i="10"/>
  <c r="I3243" i="10"/>
  <c r="J3243" i="10"/>
  <c r="I3244" i="10"/>
  <c r="J3244" i="10"/>
  <c r="I3245" i="10"/>
  <c r="J3245" i="10"/>
  <c r="I3246" i="10"/>
  <c r="J3246" i="10"/>
  <c r="I3247" i="10"/>
  <c r="J3247" i="10"/>
  <c r="I3248" i="10"/>
  <c r="J3248" i="10"/>
  <c r="I3249" i="10"/>
  <c r="J3249" i="10"/>
  <c r="I3250" i="10"/>
  <c r="J3250" i="10"/>
  <c r="I3251" i="10"/>
  <c r="J3251" i="10"/>
  <c r="I3252" i="10"/>
  <c r="J3252" i="10"/>
  <c r="I3253" i="10"/>
  <c r="J3253" i="10"/>
  <c r="I3254" i="10"/>
  <c r="J3254" i="10"/>
  <c r="I3255" i="10"/>
  <c r="J3255" i="10"/>
  <c r="I3256" i="10"/>
  <c r="J3256" i="10"/>
  <c r="I3257" i="10"/>
  <c r="J3257" i="10"/>
  <c r="I3258" i="10"/>
  <c r="J3258" i="10"/>
  <c r="I3259" i="10"/>
  <c r="J3259" i="10"/>
  <c r="I3260" i="10"/>
  <c r="J3260" i="10"/>
  <c r="I3261" i="10"/>
  <c r="J3261" i="10"/>
  <c r="I3262" i="10"/>
  <c r="J3262" i="10"/>
  <c r="I3263" i="10"/>
  <c r="J3263" i="10"/>
  <c r="I3264" i="10"/>
  <c r="J3264" i="10"/>
  <c r="I3265" i="10"/>
  <c r="J3265" i="10"/>
  <c r="I3266" i="10"/>
  <c r="J3266" i="10"/>
  <c r="I3267" i="10"/>
  <c r="J3267" i="10"/>
  <c r="I3268" i="10"/>
  <c r="J3268" i="10"/>
  <c r="I3269" i="10"/>
  <c r="J3269" i="10"/>
  <c r="I3270" i="10"/>
  <c r="J3270" i="10"/>
  <c r="I3271" i="10"/>
  <c r="J3271" i="10"/>
  <c r="I3272" i="10"/>
  <c r="J3272" i="10"/>
  <c r="I3273" i="10"/>
  <c r="J3273" i="10"/>
  <c r="I3274" i="10"/>
  <c r="J3274" i="10"/>
  <c r="I3275" i="10"/>
  <c r="J3275" i="10"/>
  <c r="I3276" i="10"/>
  <c r="J3276" i="10"/>
  <c r="I3277" i="10"/>
  <c r="J3277" i="10"/>
  <c r="I3278" i="10"/>
  <c r="J3278" i="10"/>
  <c r="I3279" i="10"/>
  <c r="J3279" i="10"/>
  <c r="I3280" i="10"/>
  <c r="J3280" i="10"/>
  <c r="I3281" i="10"/>
  <c r="J3281" i="10"/>
  <c r="I3282" i="10"/>
  <c r="J3282" i="10"/>
  <c r="I3283" i="10"/>
  <c r="J3283" i="10"/>
  <c r="I3284" i="10"/>
  <c r="J3284" i="10"/>
  <c r="I3285" i="10"/>
  <c r="J3285" i="10"/>
  <c r="I3286" i="10"/>
  <c r="J3286" i="10"/>
  <c r="I3287" i="10"/>
  <c r="J3287" i="10"/>
  <c r="I3288" i="10"/>
  <c r="J3288" i="10"/>
  <c r="I3289" i="10"/>
  <c r="J3289" i="10"/>
  <c r="I3290" i="10"/>
  <c r="J3290" i="10"/>
  <c r="I3291" i="10"/>
  <c r="J3291" i="10"/>
  <c r="I3292" i="10"/>
  <c r="J3292" i="10"/>
  <c r="I3293" i="10"/>
  <c r="J3293" i="10"/>
  <c r="I3294" i="10"/>
  <c r="J3294" i="10"/>
  <c r="I3295" i="10"/>
  <c r="J3295" i="10"/>
  <c r="I3296" i="10"/>
  <c r="J3296" i="10"/>
  <c r="I3297" i="10"/>
  <c r="J3297" i="10"/>
  <c r="I3298" i="10"/>
  <c r="J3298" i="10"/>
  <c r="I3299" i="10"/>
  <c r="J3299" i="10"/>
  <c r="I3300" i="10"/>
  <c r="J3300" i="10"/>
  <c r="I3301" i="10"/>
  <c r="J3301" i="10"/>
  <c r="I3302" i="10"/>
  <c r="J3302" i="10"/>
  <c r="I3303" i="10"/>
  <c r="J3303" i="10"/>
  <c r="I3304" i="10"/>
  <c r="J3304" i="10"/>
  <c r="I3305" i="10"/>
  <c r="J3305" i="10"/>
  <c r="I3306" i="10"/>
  <c r="J3306" i="10"/>
  <c r="I3307" i="10"/>
  <c r="J3307" i="10"/>
  <c r="I3308" i="10"/>
  <c r="J3308" i="10"/>
  <c r="J3309" i="10"/>
  <c r="I3310" i="10"/>
  <c r="J3310" i="10"/>
  <c r="I3311" i="10"/>
  <c r="J3311" i="10"/>
  <c r="I3312" i="10"/>
  <c r="J3312" i="10"/>
  <c r="I3313" i="10"/>
  <c r="J3313" i="10"/>
  <c r="I3314" i="10"/>
  <c r="J3314" i="10"/>
  <c r="I3315" i="10"/>
  <c r="J3315" i="10"/>
  <c r="I3316" i="10"/>
  <c r="J3316" i="10"/>
  <c r="I3317" i="10"/>
  <c r="J3317" i="10"/>
  <c r="I3318" i="10"/>
  <c r="J3318" i="10"/>
  <c r="I3319" i="10"/>
  <c r="J3319" i="10"/>
  <c r="H28" i="16" l="1"/>
  <c r="N28" i="16" s="1"/>
  <c r="H27" i="16"/>
  <c r="I27" i="16" s="1"/>
  <c r="H26" i="16"/>
  <c r="I26" i="16" s="1"/>
  <c r="H25" i="16"/>
  <c r="N25" i="16" s="1"/>
  <c r="H24" i="16"/>
  <c r="I24" i="16" s="1"/>
  <c r="H23" i="16"/>
  <c r="N23" i="16" s="1"/>
  <c r="H22" i="16"/>
  <c r="N22" i="16" s="1"/>
  <c r="I21" i="16"/>
  <c r="J52" i="16"/>
  <c r="I52" i="16"/>
  <c r="H51" i="16"/>
  <c r="J51" i="16" s="1"/>
  <c r="H50" i="16"/>
  <c r="J50" i="16" s="1"/>
  <c r="H49" i="16"/>
  <c r="J49" i="16" s="1"/>
  <c r="H48" i="16"/>
  <c r="J48" i="16" s="1"/>
  <c r="H47" i="16"/>
  <c r="J47" i="16" s="1"/>
  <c r="H46" i="16"/>
  <c r="J46" i="16" s="1"/>
  <c r="H45" i="16"/>
  <c r="J45" i="16" s="1"/>
  <c r="H44" i="16"/>
  <c r="J44" i="16" s="1"/>
  <c r="H43" i="16"/>
  <c r="J43" i="16" s="1"/>
  <c r="H42" i="16"/>
  <c r="J42" i="16" s="1"/>
  <c r="H41" i="16"/>
  <c r="J41" i="16" s="1"/>
  <c r="H40" i="16"/>
  <c r="J40" i="16" s="1"/>
  <c r="H39" i="16"/>
  <c r="J39" i="16" s="1"/>
  <c r="H38" i="16"/>
  <c r="J38" i="16" s="1"/>
  <c r="H37" i="16"/>
  <c r="J37" i="16" s="1"/>
  <c r="L37" i="16" s="1"/>
  <c r="N7" i="16"/>
  <c r="I7" i="16"/>
  <c r="N6" i="16"/>
  <c r="I6" i="16"/>
  <c r="H35" i="12"/>
  <c r="N5" i="12"/>
  <c r="L5" i="12" s="1"/>
  <c r="L4" i="12"/>
  <c r="N19" i="12"/>
  <c r="I19" i="12"/>
  <c r="N20" i="12"/>
  <c r="N21" i="12"/>
  <c r="N22" i="12"/>
  <c r="N23" i="12"/>
  <c r="N24" i="12"/>
  <c r="N25" i="12"/>
  <c r="N26" i="12"/>
  <c r="I20" i="12"/>
  <c r="I21" i="12"/>
  <c r="I22" i="12"/>
  <c r="I23" i="12"/>
  <c r="I24" i="12"/>
  <c r="I25" i="12"/>
  <c r="I26" i="12"/>
  <c r="L40" i="16" l="1"/>
  <c r="L41" i="16"/>
  <c r="L51" i="16"/>
  <c r="L39" i="16"/>
  <c r="L38" i="16"/>
  <c r="L50" i="16"/>
  <c r="L42" i="16"/>
  <c r="L43" i="16"/>
  <c r="L44" i="16"/>
  <c r="L45" i="16"/>
  <c r="L46" i="16"/>
  <c r="L47" i="16"/>
  <c r="L48" i="16"/>
  <c r="L49" i="16"/>
  <c r="M52" i="16"/>
  <c r="N8" i="16"/>
  <c r="O6" i="16" s="1"/>
  <c r="L6" i="16"/>
  <c r="I28" i="16"/>
  <c r="N27" i="16"/>
  <c r="L27" i="16" s="1"/>
  <c r="N26" i="16"/>
  <c r="I25" i="16"/>
  <c r="N24" i="16"/>
  <c r="L24" i="16" s="1"/>
  <c r="I23" i="16"/>
  <c r="I22" i="16"/>
  <c r="N21" i="16"/>
  <c r="L21" i="16" s="1"/>
  <c r="I8" i="16"/>
  <c r="J6" i="16" s="1"/>
  <c r="I38" i="16"/>
  <c r="I48" i="16"/>
  <c r="I37" i="16"/>
  <c r="K37" i="16" s="1"/>
  <c r="I41" i="16"/>
  <c r="I43" i="16"/>
  <c r="I47" i="16"/>
  <c r="I49" i="16"/>
  <c r="I51" i="16"/>
  <c r="I39" i="16"/>
  <c r="I45" i="16"/>
  <c r="L7" i="16"/>
  <c r="I40" i="16"/>
  <c r="I42" i="16"/>
  <c r="I44" i="16"/>
  <c r="I46" i="16"/>
  <c r="I50" i="16"/>
  <c r="N6" i="12"/>
  <c r="I9" i="12" s="1"/>
  <c r="I6" i="12"/>
  <c r="J9" i="12" s="1"/>
  <c r="L19" i="12"/>
  <c r="L25" i="12"/>
  <c r="L21" i="12"/>
  <c r="L24" i="12"/>
  <c r="L23" i="12"/>
  <c r="L20" i="12"/>
  <c r="L26" i="12"/>
  <c r="L22" i="12"/>
  <c r="N27" i="12"/>
  <c r="O21" i="12" s="1"/>
  <c r="K50" i="12"/>
  <c r="H36" i="12"/>
  <c r="I36" i="12" s="1"/>
  <c r="H37" i="12"/>
  <c r="K37" i="12" s="1"/>
  <c r="H38" i="12"/>
  <c r="K38" i="12" s="1"/>
  <c r="H39" i="12"/>
  <c r="I39" i="12" s="1"/>
  <c r="M39" i="12" s="1"/>
  <c r="H40" i="12"/>
  <c r="K40" i="12" s="1"/>
  <c r="H41" i="12"/>
  <c r="I41" i="12" s="1"/>
  <c r="M41" i="12" s="1"/>
  <c r="H42" i="12"/>
  <c r="I42" i="12" s="1"/>
  <c r="M42" i="12" s="1"/>
  <c r="H43" i="12"/>
  <c r="I43" i="12" s="1"/>
  <c r="M43" i="12" s="1"/>
  <c r="H44" i="12"/>
  <c r="I44" i="12" s="1"/>
  <c r="H45" i="12"/>
  <c r="I45" i="12" s="1"/>
  <c r="H46" i="12"/>
  <c r="K46" i="12" s="1"/>
  <c r="H47" i="12"/>
  <c r="I47" i="12" s="1"/>
  <c r="H48" i="12"/>
  <c r="K48" i="12" s="1"/>
  <c r="H49" i="12"/>
  <c r="I49" i="12" s="1"/>
  <c r="J4" i="10"/>
  <c r="J5" i="10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43" i="10"/>
  <c r="J144" i="10"/>
  <c r="J145" i="10"/>
  <c r="J146" i="10"/>
  <c r="J147" i="10"/>
  <c r="J148" i="10"/>
  <c r="J149" i="10"/>
  <c r="J150" i="10"/>
  <c r="J151" i="10"/>
  <c r="J152" i="10"/>
  <c r="J153" i="10"/>
  <c r="J154" i="10"/>
  <c r="J155" i="10"/>
  <c r="J156" i="10"/>
  <c r="J157" i="10"/>
  <c r="J158" i="10"/>
  <c r="J159" i="10"/>
  <c r="J160" i="10"/>
  <c r="J161" i="10"/>
  <c r="J162" i="10"/>
  <c r="J163" i="10"/>
  <c r="J164" i="10"/>
  <c r="J165" i="10"/>
  <c r="J166" i="10"/>
  <c r="J167" i="10"/>
  <c r="J168" i="10"/>
  <c r="J169" i="10"/>
  <c r="J170" i="10"/>
  <c r="J171" i="10"/>
  <c r="J172" i="10"/>
  <c r="J173" i="10"/>
  <c r="J174" i="10"/>
  <c r="J175" i="10"/>
  <c r="J176" i="10"/>
  <c r="J177" i="10"/>
  <c r="J178" i="10"/>
  <c r="J179" i="10"/>
  <c r="J180" i="10"/>
  <c r="J181" i="10"/>
  <c r="J182" i="10"/>
  <c r="J183" i="10"/>
  <c r="J184" i="10"/>
  <c r="J185" i="10"/>
  <c r="J186" i="10"/>
  <c r="J187" i="10"/>
  <c r="J188" i="10"/>
  <c r="J189" i="10"/>
  <c r="J190" i="10"/>
  <c r="J191" i="10"/>
  <c r="J192" i="10"/>
  <c r="J193" i="10"/>
  <c r="J194" i="10"/>
  <c r="J195" i="10"/>
  <c r="J196" i="10"/>
  <c r="J197" i="10"/>
  <c r="J198" i="10"/>
  <c r="J199" i="10"/>
  <c r="J200" i="10"/>
  <c r="J201" i="10"/>
  <c r="J202" i="10"/>
  <c r="J203" i="10"/>
  <c r="J204" i="10"/>
  <c r="J205" i="10"/>
  <c r="J206" i="10"/>
  <c r="J207" i="10"/>
  <c r="J208" i="10"/>
  <c r="J209" i="10"/>
  <c r="J210" i="10"/>
  <c r="J211" i="10"/>
  <c r="J212" i="10"/>
  <c r="J213" i="10"/>
  <c r="J214" i="10"/>
  <c r="J215" i="10"/>
  <c r="J216" i="10"/>
  <c r="J217" i="10"/>
  <c r="J218" i="10"/>
  <c r="J219" i="10"/>
  <c r="J220" i="10"/>
  <c r="J221" i="10"/>
  <c r="J222" i="10"/>
  <c r="J223" i="10"/>
  <c r="J224" i="10"/>
  <c r="J225" i="10"/>
  <c r="J226" i="10"/>
  <c r="J227" i="10"/>
  <c r="J228" i="10"/>
  <c r="J229" i="10"/>
  <c r="J230" i="10"/>
  <c r="J231" i="10"/>
  <c r="J232" i="10"/>
  <c r="J233" i="10"/>
  <c r="J234" i="10"/>
  <c r="J235" i="10"/>
  <c r="J236" i="10"/>
  <c r="J237" i="10"/>
  <c r="J238" i="10"/>
  <c r="J239" i="10"/>
  <c r="J240" i="10"/>
  <c r="J241" i="10"/>
  <c r="J242" i="10"/>
  <c r="J243" i="10"/>
  <c r="J244" i="10"/>
  <c r="J245" i="10"/>
  <c r="J246" i="10"/>
  <c r="J247" i="10"/>
  <c r="J248" i="10"/>
  <c r="J249" i="10"/>
  <c r="J250" i="10"/>
  <c r="J251" i="10"/>
  <c r="J252" i="10"/>
  <c r="J253" i="10"/>
  <c r="J254" i="10"/>
  <c r="J255" i="10"/>
  <c r="J256" i="10"/>
  <c r="J257" i="10"/>
  <c r="J258" i="10"/>
  <c r="J259" i="10"/>
  <c r="J260" i="10"/>
  <c r="J261" i="10"/>
  <c r="J262" i="10"/>
  <c r="J263" i="10"/>
  <c r="J264" i="10"/>
  <c r="J265" i="10"/>
  <c r="J266" i="10"/>
  <c r="J267" i="10"/>
  <c r="J268" i="10"/>
  <c r="J269" i="10"/>
  <c r="J270" i="10"/>
  <c r="J271" i="10"/>
  <c r="J272" i="10"/>
  <c r="J273" i="10"/>
  <c r="J274" i="10"/>
  <c r="J275" i="10"/>
  <c r="J276" i="10"/>
  <c r="J277" i="10"/>
  <c r="J278" i="10"/>
  <c r="J279" i="10"/>
  <c r="J280" i="10"/>
  <c r="J281" i="10"/>
  <c r="J282" i="10"/>
  <c r="J283" i="10"/>
  <c r="J284" i="10"/>
  <c r="J285" i="10"/>
  <c r="J286" i="10"/>
  <c r="J287" i="10"/>
  <c r="J288" i="10"/>
  <c r="J289" i="10"/>
  <c r="J290" i="10"/>
  <c r="J291" i="10"/>
  <c r="J292" i="10"/>
  <c r="J293" i="10"/>
  <c r="J294" i="10"/>
  <c r="J295" i="10"/>
  <c r="J296" i="10"/>
  <c r="J297" i="10"/>
  <c r="J298" i="10"/>
  <c r="J299" i="10"/>
  <c r="J300" i="10"/>
  <c r="J301" i="10"/>
  <c r="J302" i="10"/>
  <c r="J303" i="10"/>
  <c r="J304" i="10"/>
  <c r="J305" i="10"/>
  <c r="J306" i="10"/>
  <c r="J307" i="10"/>
  <c r="J308" i="10"/>
  <c r="J309" i="10"/>
  <c r="J310" i="10"/>
  <c r="J311" i="10"/>
  <c r="J312" i="10"/>
  <c r="J313" i="10"/>
  <c r="J314" i="10"/>
  <c r="J315" i="10"/>
  <c r="J316" i="10"/>
  <c r="J317" i="10"/>
  <c r="J318" i="10"/>
  <c r="J319" i="10"/>
  <c r="J320" i="10"/>
  <c r="J321" i="10"/>
  <c r="J322" i="10"/>
  <c r="J323" i="10"/>
  <c r="J324" i="10"/>
  <c r="J325" i="10"/>
  <c r="J326" i="10"/>
  <c r="J327" i="10"/>
  <c r="J328" i="10"/>
  <c r="J329" i="10"/>
  <c r="J330" i="10"/>
  <c r="J331" i="10"/>
  <c r="J332" i="10"/>
  <c r="J333" i="10"/>
  <c r="J334" i="10"/>
  <c r="J335" i="10"/>
  <c r="J336" i="10"/>
  <c r="J337" i="10"/>
  <c r="J338" i="10"/>
  <c r="J339" i="10"/>
  <c r="J340" i="10"/>
  <c r="J341" i="10"/>
  <c r="J342" i="10"/>
  <c r="J343" i="10"/>
  <c r="J344" i="10"/>
  <c r="J345" i="10"/>
  <c r="J346" i="10"/>
  <c r="J347" i="10"/>
  <c r="J348" i="10"/>
  <c r="J349" i="10"/>
  <c r="J350" i="10"/>
  <c r="J351" i="10"/>
  <c r="J352" i="10"/>
  <c r="J353" i="10"/>
  <c r="J354" i="10"/>
  <c r="J355" i="10"/>
  <c r="J356" i="10"/>
  <c r="J357" i="10"/>
  <c r="J358" i="10"/>
  <c r="J359" i="10"/>
  <c r="J360" i="10"/>
  <c r="J361" i="10"/>
  <c r="J362" i="10"/>
  <c r="J363" i="10"/>
  <c r="J364" i="10"/>
  <c r="J365" i="10"/>
  <c r="J366" i="10"/>
  <c r="J367" i="10"/>
  <c r="J368" i="10"/>
  <c r="J369" i="10"/>
  <c r="J370" i="10"/>
  <c r="J371" i="10"/>
  <c r="J372" i="10"/>
  <c r="J373" i="10"/>
  <c r="J374" i="10"/>
  <c r="J375" i="10"/>
  <c r="J376" i="10"/>
  <c r="J377" i="10"/>
  <c r="J378" i="10"/>
  <c r="J379" i="10"/>
  <c r="J380" i="10"/>
  <c r="J381" i="10"/>
  <c r="J382" i="10"/>
  <c r="J383" i="10"/>
  <c r="J384" i="10"/>
  <c r="J385" i="10"/>
  <c r="J386" i="10"/>
  <c r="J387" i="10"/>
  <c r="J388" i="10"/>
  <c r="J389" i="10"/>
  <c r="J390" i="10"/>
  <c r="J391" i="10"/>
  <c r="J392" i="10"/>
  <c r="J393" i="10"/>
  <c r="J394" i="10"/>
  <c r="J395" i="10"/>
  <c r="J396" i="10"/>
  <c r="J397" i="10"/>
  <c r="J398" i="10"/>
  <c r="J399" i="10"/>
  <c r="J400" i="10"/>
  <c r="J401" i="10"/>
  <c r="J402" i="10"/>
  <c r="J403" i="10"/>
  <c r="J404" i="10"/>
  <c r="J405" i="10"/>
  <c r="J406" i="10"/>
  <c r="J407" i="10"/>
  <c r="J408" i="10"/>
  <c r="J409" i="10"/>
  <c r="J410" i="10"/>
  <c r="J411" i="10"/>
  <c r="J412" i="10"/>
  <c r="J413" i="10"/>
  <c r="J414" i="10"/>
  <c r="J415" i="10"/>
  <c r="J416" i="10"/>
  <c r="J417" i="10"/>
  <c r="J418" i="10"/>
  <c r="J419" i="10"/>
  <c r="J420" i="10"/>
  <c r="J421" i="10"/>
  <c r="J422" i="10"/>
  <c r="J423" i="10"/>
  <c r="J424" i="10"/>
  <c r="J425" i="10"/>
  <c r="J426" i="10"/>
  <c r="J427" i="10"/>
  <c r="J428" i="10"/>
  <c r="J429" i="10"/>
  <c r="J430" i="10"/>
  <c r="J431" i="10"/>
  <c r="J432" i="10"/>
  <c r="J433" i="10"/>
  <c r="J434" i="10"/>
  <c r="J435" i="10"/>
  <c r="J436" i="10"/>
  <c r="J437" i="10"/>
  <c r="J438" i="10"/>
  <c r="J439" i="10"/>
  <c r="J440" i="10"/>
  <c r="J441" i="10"/>
  <c r="J442" i="10"/>
  <c r="J443" i="10"/>
  <c r="J444" i="10"/>
  <c r="J445" i="10"/>
  <c r="J446" i="10"/>
  <c r="J447" i="10"/>
  <c r="J448" i="10"/>
  <c r="J449" i="10"/>
  <c r="J450" i="10"/>
  <c r="J451" i="10"/>
  <c r="J452" i="10"/>
  <c r="J453" i="10"/>
  <c r="J454" i="10"/>
  <c r="J455" i="10"/>
  <c r="J456" i="10"/>
  <c r="J457" i="10"/>
  <c r="J458" i="10"/>
  <c r="J459" i="10"/>
  <c r="J460" i="10"/>
  <c r="J461" i="10"/>
  <c r="J462" i="10"/>
  <c r="J463" i="10"/>
  <c r="J464" i="10"/>
  <c r="J465" i="10"/>
  <c r="J466" i="10"/>
  <c r="J467" i="10"/>
  <c r="J468" i="10"/>
  <c r="J469" i="10"/>
  <c r="J470" i="10"/>
  <c r="J471" i="10"/>
  <c r="J472" i="10"/>
  <c r="J473" i="10"/>
  <c r="J474" i="10"/>
  <c r="J475" i="10"/>
  <c r="J476" i="10"/>
  <c r="J477" i="10"/>
  <c r="J478" i="10"/>
  <c r="J479" i="10"/>
  <c r="J480" i="10"/>
  <c r="J481" i="10"/>
  <c r="J482" i="10"/>
  <c r="J483" i="10"/>
  <c r="J484" i="10"/>
  <c r="J485" i="10"/>
  <c r="J486" i="10"/>
  <c r="J487" i="10"/>
  <c r="J488" i="10"/>
  <c r="J489" i="10"/>
  <c r="J490" i="10"/>
  <c r="J491" i="10"/>
  <c r="J492" i="10"/>
  <c r="J493" i="10"/>
  <c r="J494" i="10"/>
  <c r="J495" i="10"/>
  <c r="J496" i="10"/>
  <c r="J497" i="10"/>
  <c r="J498" i="10"/>
  <c r="J499" i="10"/>
  <c r="J500" i="10"/>
  <c r="J501" i="10"/>
  <c r="J502" i="10"/>
  <c r="J503" i="10"/>
  <c r="J504" i="10"/>
  <c r="J505" i="10"/>
  <c r="J506" i="10"/>
  <c r="J507" i="10"/>
  <c r="J508" i="10"/>
  <c r="J509" i="10"/>
  <c r="J510" i="10"/>
  <c r="J511" i="10"/>
  <c r="J512" i="10"/>
  <c r="J513" i="10"/>
  <c r="J514" i="10"/>
  <c r="J515" i="10"/>
  <c r="J516" i="10"/>
  <c r="J517" i="10"/>
  <c r="J518" i="10"/>
  <c r="J519" i="10"/>
  <c r="J520" i="10"/>
  <c r="J521" i="10"/>
  <c r="J522" i="10"/>
  <c r="J523" i="10"/>
  <c r="J524" i="10"/>
  <c r="J525" i="10"/>
  <c r="J526" i="10"/>
  <c r="J527" i="10"/>
  <c r="J528" i="10"/>
  <c r="J529" i="10"/>
  <c r="J530" i="10"/>
  <c r="J531" i="10"/>
  <c r="J532" i="10"/>
  <c r="J533" i="10"/>
  <c r="J534" i="10"/>
  <c r="J535" i="10"/>
  <c r="J536" i="10"/>
  <c r="J537" i="10"/>
  <c r="J538" i="10"/>
  <c r="J539" i="10"/>
  <c r="J540" i="10"/>
  <c r="J541" i="10"/>
  <c r="J542" i="10"/>
  <c r="J543" i="10"/>
  <c r="J544" i="10"/>
  <c r="J545" i="10"/>
  <c r="J546" i="10"/>
  <c r="J547" i="10"/>
  <c r="J548" i="10"/>
  <c r="J549" i="10"/>
  <c r="J550" i="10"/>
  <c r="J551" i="10"/>
  <c r="J552" i="10"/>
  <c r="J553" i="10"/>
  <c r="J554" i="10"/>
  <c r="J555" i="10"/>
  <c r="J556" i="10"/>
  <c r="J557" i="10"/>
  <c r="J558" i="10"/>
  <c r="J559" i="10"/>
  <c r="J560" i="10"/>
  <c r="J561" i="10"/>
  <c r="J562" i="10"/>
  <c r="J563" i="10"/>
  <c r="J564" i="10"/>
  <c r="J565" i="10"/>
  <c r="J566" i="10"/>
  <c r="J567" i="10"/>
  <c r="J568" i="10"/>
  <c r="J569" i="10"/>
  <c r="J570" i="10"/>
  <c r="J571" i="10"/>
  <c r="J572" i="10"/>
  <c r="J573" i="10"/>
  <c r="J574" i="10"/>
  <c r="J575" i="10"/>
  <c r="J576" i="10"/>
  <c r="J577" i="10"/>
  <c r="J578" i="10"/>
  <c r="J579" i="10"/>
  <c r="J580" i="10"/>
  <c r="J581" i="10"/>
  <c r="J582" i="10"/>
  <c r="J583" i="10"/>
  <c r="J584" i="10"/>
  <c r="J585" i="10"/>
  <c r="J586" i="10"/>
  <c r="J587" i="10"/>
  <c r="J588" i="10"/>
  <c r="J589" i="10"/>
  <c r="J590" i="10"/>
  <c r="J591" i="10"/>
  <c r="J592" i="10"/>
  <c r="J593" i="10"/>
  <c r="J594" i="10"/>
  <c r="J595" i="10"/>
  <c r="J596" i="10"/>
  <c r="J597" i="10"/>
  <c r="J598" i="10"/>
  <c r="J599" i="10"/>
  <c r="J600" i="10"/>
  <c r="J601" i="10"/>
  <c r="J602" i="10"/>
  <c r="J603" i="10"/>
  <c r="J604" i="10"/>
  <c r="J605" i="10"/>
  <c r="J606" i="10"/>
  <c r="J607" i="10"/>
  <c r="J608" i="10"/>
  <c r="J609" i="10"/>
  <c r="J610" i="10"/>
  <c r="J611" i="10"/>
  <c r="J612" i="10"/>
  <c r="J613" i="10"/>
  <c r="J614" i="10"/>
  <c r="J615" i="10"/>
  <c r="J616" i="10"/>
  <c r="J617" i="10"/>
  <c r="J618" i="10"/>
  <c r="J619" i="10"/>
  <c r="J620" i="10"/>
  <c r="J621" i="10"/>
  <c r="J622" i="10"/>
  <c r="J623" i="10"/>
  <c r="J624" i="10"/>
  <c r="J625" i="10"/>
  <c r="J626" i="10"/>
  <c r="J627" i="10"/>
  <c r="J628" i="10"/>
  <c r="J629" i="10"/>
  <c r="J630" i="10"/>
  <c r="J631" i="10"/>
  <c r="J632" i="10"/>
  <c r="J633" i="10"/>
  <c r="J634" i="10"/>
  <c r="J635" i="10"/>
  <c r="J636" i="10"/>
  <c r="J637" i="10"/>
  <c r="J638" i="10"/>
  <c r="J639" i="10"/>
  <c r="J640" i="10"/>
  <c r="J641" i="10"/>
  <c r="J642" i="10"/>
  <c r="J643" i="10"/>
  <c r="J644" i="10"/>
  <c r="J645" i="10"/>
  <c r="J646" i="10"/>
  <c r="J647" i="10"/>
  <c r="J648" i="10"/>
  <c r="J649" i="10"/>
  <c r="J650" i="10"/>
  <c r="J651" i="10"/>
  <c r="J652" i="10"/>
  <c r="J653" i="10"/>
  <c r="J654" i="10"/>
  <c r="J655" i="10"/>
  <c r="J656" i="10"/>
  <c r="J657" i="10"/>
  <c r="J658" i="10"/>
  <c r="J659" i="10"/>
  <c r="J660" i="10"/>
  <c r="J661" i="10"/>
  <c r="J662" i="10"/>
  <c r="J663" i="10"/>
  <c r="J664" i="10"/>
  <c r="J665" i="10"/>
  <c r="J666" i="10"/>
  <c r="J667" i="10"/>
  <c r="J668" i="10"/>
  <c r="J669" i="10"/>
  <c r="J670" i="10"/>
  <c r="J671" i="10"/>
  <c r="J672" i="10"/>
  <c r="J673" i="10"/>
  <c r="J674" i="10"/>
  <c r="J675" i="10"/>
  <c r="J676" i="10"/>
  <c r="J677" i="10"/>
  <c r="J678" i="10"/>
  <c r="J679" i="10"/>
  <c r="J680" i="10"/>
  <c r="J681" i="10"/>
  <c r="J682" i="10"/>
  <c r="J683" i="10"/>
  <c r="J684" i="10"/>
  <c r="J685" i="10"/>
  <c r="J686" i="10"/>
  <c r="J687" i="10"/>
  <c r="J688" i="10"/>
  <c r="J689" i="10"/>
  <c r="J690" i="10"/>
  <c r="J691" i="10"/>
  <c r="J692" i="10"/>
  <c r="J693" i="10"/>
  <c r="J694" i="10"/>
  <c r="J695" i="10"/>
  <c r="J696" i="10"/>
  <c r="J697" i="10"/>
  <c r="J698" i="10"/>
  <c r="J699" i="10"/>
  <c r="J700" i="10"/>
  <c r="J701" i="10"/>
  <c r="J702" i="10"/>
  <c r="J703" i="10"/>
  <c r="J704" i="10"/>
  <c r="J705" i="10"/>
  <c r="J706" i="10"/>
  <c r="J707" i="10"/>
  <c r="J708" i="10"/>
  <c r="J709" i="10"/>
  <c r="J710" i="10"/>
  <c r="J711" i="10"/>
  <c r="J712" i="10"/>
  <c r="J713" i="10"/>
  <c r="J714" i="10"/>
  <c r="J715" i="10"/>
  <c r="J716" i="10"/>
  <c r="J717" i="10"/>
  <c r="J718" i="10"/>
  <c r="J719" i="10"/>
  <c r="J720" i="10"/>
  <c r="J721" i="10"/>
  <c r="J722" i="10"/>
  <c r="J723" i="10"/>
  <c r="J724" i="10"/>
  <c r="J725" i="10"/>
  <c r="J726" i="10"/>
  <c r="J727" i="10"/>
  <c r="J728" i="10"/>
  <c r="J729" i="10"/>
  <c r="J730" i="10"/>
  <c r="J731" i="10"/>
  <c r="J732" i="10"/>
  <c r="J733" i="10"/>
  <c r="J734" i="10"/>
  <c r="J735" i="10"/>
  <c r="J736" i="10"/>
  <c r="J737" i="10"/>
  <c r="J738" i="10"/>
  <c r="J739" i="10"/>
  <c r="J740" i="10"/>
  <c r="J741" i="10"/>
  <c r="J742" i="10"/>
  <c r="J743" i="10"/>
  <c r="J744" i="10"/>
  <c r="J745" i="10"/>
  <c r="J746" i="10"/>
  <c r="J747" i="10"/>
  <c r="J748" i="10"/>
  <c r="J749" i="10"/>
  <c r="J750" i="10"/>
  <c r="J751" i="10"/>
  <c r="J752" i="10"/>
  <c r="J753" i="10"/>
  <c r="J754" i="10"/>
  <c r="J755" i="10"/>
  <c r="J756" i="10"/>
  <c r="J757" i="10"/>
  <c r="J758" i="10"/>
  <c r="J759" i="10"/>
  <c r="J760" i="10"/>
  <c r="J761" i="10"/>
  <c r="J762" i="10"/>
  <c r="J763" i="10"/>
  <c r="J764" i="10"/>
  <c r="J765" i="10"/>
  <c r="J766" i="10"/>
  <c r="J767" i="10"/>
  <c r="J768" i="10"/>
  <c r="J769" i="10"/>
  <c r="J770" i="10"/>
  <c r="J771" i="10"/>
  <c r="J772" i="10"/>
  <c r="J773" i="10"/>
  <c r="J774" i="10"/>
  <c r="J775" i="10"/>
  <c r="J776" i="10"/>
  <c r="J777" i="10"/>
  <c r="J778" i="10"/>
  <c r="J779" i="10"/>
  <c r="J780" i="10"/>
  <c r="J781" i="10"/>
  <c r="J782" i="10"/>
  <c r="J783" i="10"/>
  <c r="J784" i="10"/>
  <c r="J785" i="10"/>
  <c r="J786" i="10"/>
  <c r="J787" i="10"/>
  <c r="J788" i="10"/>
  <c r="J789" i="10"/>
  <c r="J790" i="10"/>
  <c r="J791" i="10"/>
  <c r="J792" i="10"/>
  <c r="J793" i="10"/>
  <c r="J794" i="10"/>
  <c r="J795" i="10"/>
  <c r="J796" i="10"/>
  <c r="J797" i="10"/>
  <c r="J798" i="10"/>
  <c r="J799" i="10"/>
  <c r="J800" i="10"/>
  <c r="J801" i="10"/>
  <c r="J802" i="10"/>
  <c r="J803" i="10"/>
  <c r="J804" i="10"/>
  <c r="J805" i="10"/>
  <c r="J806" i="10"/>
  <c r="J807" i="10"/>
  <c r="J808" i="10"/>
  <c r="J809" i="10"/>
  <c r="J810" i="10"/>
  <c r="J811" i="10"/>
  <c r="J812" i="10"/>
  <c r="J813" i="10"/>
  <c r="J814" i="10"/>
  <c r="J815" i="10"/>
  <c r="J816" i="10"/>
  <c r="J817" i="10"/>
  <c r="J818" i="10"/>
  <c r="J819" i="10"/>
  <c r="J820" i="10"/>
  <c r="J821" i="10"/>
  <c r="J822" i="10"/>
  <c r="J823" i="10"/>
  <c r="J824" i="10"/>
  <c r="J825" i="10"/>
  <c r="J826" i="10"/>
  <c r="J827" i="10"/>
  <c r="J828" i="10"/>
  <c r="J829" i="10"/>
  <c r="J830" i="10"/>
  <c r="J831" i="10"/>
  <c r="J832" i="10"/>
  <c r="J833" i="10"/>
  <c r="J834" i="10"/>
  <c r="J835" i="10"/>
  <c r="J836" i="10"/>
  <c r="J837" i="10"/>
  <c r="J838" i="10"/>
  <c r="J839" i="10"/>
  <c r="J840" i="10"/>
  <c r="J841" i="10"/>
  <c r="J842" i="10"/>
  <c r="J843" i="10"/>
  <c r="J844" i="10"/>
  <c r="J845" i="10"/>
  <c r="J846" i="10"/>
  <c r="J847" i="10"/>
  <c r="J848" i="10"/>
  <c r="J849" i="10"/>
  <c r="J850" i="10"/>
  <c r="J851" i="10"/>
  <c r="J852" i="10"/>
  <c r="J853" i="10"/>
  <c r="J854" i="10"/>
  <c r="J855" i="10"/>
  <c r="J856" i="10"/>
  <c r="J857" i="10"/>
  <c r="J858" i="10"/>
  <c r="J859" i="10"/>
  <c r="J860" i="10"/>
  <c r="J861" i="10"/>
  <c r="J862" i="10"/>
  <c r="J863" i="10"/>
  <c r="J864" i="10"/>
  <c r="J865" i="10"/>
  <c r="J866" i="10"/>
  <c r="J867" i="10"/>
  <c r="J868" i="10"/>
  <c r="J869" i="10"/>
  <c r="J870" i="10"/>
  <c r="J871" i="10"/>
  <c r="J872" i="10"/>
  <c r="J873" i="10"/>
  <c r="J874" i="10"/>
  <c r="J875" i="10"/>
  <c r="J876" i="10"/>
  <c r="J877" i="10"/>
  <c r="J878" i="10"/>
  <c r="J879" i="10"/>
  <c r="J880" i="10"/>
  <c r="J881" i="10"/>
  <c r="J882" i="10"/>
  <c r="J883" i="10"/>
  <c r="J884" i="10"/>
  <c r="J885" i="10"/>
  <c r="J886" i="10"/>
  <c r="J887" i="10"/>
  <c r="J888" i="10"/>
  <c r="J889" i="10"/>
  <c r="J890" i="10"/>
  <c r="J891" i="10"/>
  <c r="J892" i="10"/>
  <c r="J893" i="10"/>
  <c r="J894" i="10"/>
  <c r="J895" i="10"/>
  <c r="J896" i="10"/>
  <c r="J897" i="10"/>
  <c r="J898" i="10"/>
  <c r="J899" i="10"/>
  <c r="J900" i="10"/>
  <c r="J901" i="10"/>
  <c r="J902" i="10"/>
  <c r="J903" i="10"/>
  <c r="J904" i="10"/>
  <c r="J905" i="10"/>
  <c r="J906" i="10"/>
  <c r="J907" i="10"/>
  <c r="J908" i="10"/>
  <c r="J909" i="10"/>
  <c r="J910" i="10"/>
  <c r="J911" i="10"/>
  <c r="J912" i="10"/>
  <c r="J913" i="10"/>
  <c r="J914" i="10"/>
  <c r="J915" i="10"/>
  <c r="J916" i="10"/>
  <c r="J917" i="10"/>
  <c r="J918" i="10"/>
  <c r="J919" i="10"/>
  <c r="J920" i="10"/>
  <c r="J921" i="10"/>
  <c r="J922" i="10"/>
  <c r="J923" i="10"/>
  <c r="J924" i="10"/>
  <c r="J925" i="10"/>
  <c r="J926" i="10"/>
  <c r="J927" i="10"/>
  <c r="J928" i="10"/>
  <c r="J929" i="10"/>
  <c r="J930" i="10"/>
  <c r="J931" i="10"/>
  <c r="J932" i="10"/>
  <c r="J933" i="10"/>
  <c r="J934" i="10"/>
  <c r="J935" i="10"/>
  <c r="J936" i="10"/>
  <c r="J937" i="10"/>
  <c r="J938" i="10"/>
  <c r="J939" i="10"/>
  <c r="J940" i="10"/>
  <c r="J941" i="10"/>
  <c r="J942" i="10"/>
  <c r="J943" i="10"/>
  <c r="J944" i="10"/>
  <c r="J945" i="10"/>
  <c r="J946" i="10"/>
  <c r="J947" i="10"/>
  <c r="J948" i="10"/>
  <c r="J949" i="10"/>
  <c r="J950" i="10"/>
  <c r="J951" i="10"/>
  <c r="J952" i="10"/>
  <c r="J953" i="10"/>
  <c r="J954" i="10"/>
  <c r="J955" i="10"/>
  <c r="J956" i="10"/>
  <c r="J957" i="10"/>
  <c r="J958" i="10"/>
  <c r="J959" i="10"/>
  <c r="J960" i="10"/>
  <c r="J961" i="10"/>
  <c r="J962" i="10"/>
  <c r="J963" i="10"/>
  <c r="J964" i="10"/>
  <c r="J965" i="10"/>
  <c r="J966" i="10"/>
  <c r="J967" i="10"/>
  <c r="J968" i="10"/>
  <c r="J969" i="10"/>
  <c r="J970" i="10"/>
  <c r="J971" i="10"/>
  <c r="J972" i="10"/>
  <c r="J973" i="10"/>
  <c r="J974" i="10"/>
  <c r="J975" i="10"/>
  <c r="J976" i="10"/>
  <c r="J977" i="10"/>
  <c r="J978" i="10"/>
  <c r="J979" i="10"/>
  <c r="J980" i="10"/>
  <c r="J981" i="10"/>
  <c r="J982" i="10"/>
  <c r="J983" i="10"/>
  <c r="J984" i="10"/>
  <c r="J985" i="10"/>
  <c r="J986" i="10"/>
  <c r="J987" i="10"/>
  <c r="J988" i="10"/>
  <c r="J989" i="10"/>
  <c r="J990" i="10"/>
  <c r="J991" i="10"/>
  <c r="J992" i="10"/>
  <c r="J993" i="10"/>
  <c r="J994" i="10"/>
  <c r="J995" i="10"/>
  <c r="J996" i="10"/>
  <c r="J997" i="10"/>
  <c r="J998" i="10"/>
  <c r="J999" i="10"/>
  <c r="J1000" i="10"/>
  <c r="J1001" i="10"/>
  <c r="J1002" i="10"/>
  <c r="J1003" i="10"/>
  <c r="J1004" i="10"/>
  <c r="J1005" i="10"/>
  <c r="J1006" i="10"/>
  <c r="J1007" i="10"/>
  <c r="J1008" i="10"/>
  <c r="J1009" i="10"/>
  <c r="J1010" i="10"/>
  <c r="J1011" i="10"/>
  <c r="J1012" i="10"/>
  <c r="J1013" i="10"/>
  <c r="J1014" i="10"/>
  <c r="J1015" i="10"/>
  <c r="J1016" i="10"/>
  <c r="J1017" i="10"/>
  <c r="J1018" i="10"/>
  <c r="J1019" i="10"/>
  <c r="J1020" i="10"/>
  <c r="J1021" i="10"/>
  <c r="J1022" i="10"/>
  <c r="J1023" i="10"/>
  <c r="J1024" i="10"/>
  <c r="J1025" i="10"/>
  <c r="J1026" i="10"/>
  <c r="J1027" i="10"/>
  <c r="J1028" i="10"/>
  <c r="J1029" i="10"/>
  <c r="J1030" i="10"/>
  <c r="J1031" i="10"/>
  <c r="J1032" i="10"/>
  <c r="J1033" i="10"/>
  <c r="J1034" i="10"/>
  <c r="J1035" i="10"/>
  <c r="J1036" i="10"/>
  <c r="J1037" i="10"/>
  <c r="J1038" i="10"/>
  <c r="J1039" i="10"/>
  <c r="J1040" i="10"/>
  <c r="J1041" i="10"/>
  <c r="J1042" i="10"/>
  <c r="J1043" i="10"/>
  <c r="J1044" i="10"/>
  <c r="J1045" i="10"/>
  <c r="J1046" i="10"/>
  <c r="J1047" i="10"/>
  <c r="J1048" i="10"/>
  <c r="J1049" i="10"/>
  <c r="J1050" i="10"/>
  <c r="J1051" i="10"/>
  <c r="J1052" i="10"/>
  <c r="J1053" i="10"/>
  <c r="J1054" i="10"/>
  <c r="J1055" i="10"/>
  <c r="J1056" i="10"/>
  <c r="J1057" i="10"/>
  <c r="J1058" i="10"/>
  <c r="J1059" i="10"/>
  <c r="J1060" i="10"/>
  <c r="J1061" i="10"/>
  <c r="J1062" i="10"/>
  <c r="J1063" i="10"/>
  <c r="J1064" i="10"/>
  <c r="J1065" i="10"/>
  <c r="J1066" i="10"/>
  <c r="J1067" i="10"/>
  <c r="J1068" i="10"/>
  <c r="J1069" i="10"/>
  <c r="J1070" i="10"/>
  <c r="J1071" i="10"/>
  <c r="J1072" i="10"/>
  <c r="J1073" i="10"/>
  <c r="J1074" i="10"/>
  <c r="J1075" i="10"/>
  <c r="J1076" i="10"/>
  <c r="J1077" i="10"/>
  <c r="J1078" i="10"/>
  <c r="J1079" i="10"/>
  <c r="J1080" i="10"/>
  <c r="J1081" i="10"/>
  <c r="J1082" i="10"/>
  <c r="J1083" i="10"/>
  <c r="J1084" i="10"/>
  <c r="J1085" i="10"/>
  <c r="J1086" i="10"/>
  <c r="J1087" i="10"/>
  <c r="J1088" i="10"/>
  <c r="J1089" i="10"/>
  <c r="J1090" i="10"/>
  <c r="J1091" i="10"/>
  <c r="J1092" i="10"/>
  <c r="J1093" i="10"/>
  <c r="J1094" i="10"/>
  <c r="J1095" i="10"/>
  <c r="J1096" i="10"/>
  <c r="J1097" i="10"/>
  <c r="J1098" i="10"/>
  <c r="J1099" i="10"/>
  <c r="J1100" i="10"/>
  <c r="J1101" i="10"/>
  <c r="J1102" i="10"/>
  <c r="J1103" i="10"/>
  <c r="J1104" i="10"/>
  <c r="J1105" i="10"/>
  <c r="J1106" i="10"/>
  <c r="J1107" i="10"/>
  <c r="J1108" i="10"/>
  <c r="J1109" i="10"/>
  <c r="J1110" i="10"/>
  <c r="J1111" i="10"/>
  <c r="J1112" i="10"/>
  <c r="J1113" i="10"/>
  <c r="J1114" i="10"/>
  <c r="J1115" i="10"/>
  <c r="J1116" i="10"/>
  <c r="J1117" i="10"/>
  <c r="J1118" i="10"/>
  <c r="J1119" i="10"/>
  <c r="J1120" i="10"/>
  <c r="J1121" i="10"/>
  <c r="J1122" i="10"/>
  <c r="J1123" i="10"/>
  <c r="J1124" i="10"/>
  <c r="J1125" i="10"/>
  <c r="J1126" i="10"/>
  <c r="J1127" i="10"/>
  <c r="J1128" i="10"/>
  <c r="J1129" i="10"/>
  <c r="J1130" i="10"/>
  <c r="J1131" i="10"/>
  <c r="J1132" i="10"/>
  <c r="J1133" i="10"/>
  <c r="J1134" i="10"/>
  <c r="J1135" i="10"/>
  <c r="J1136" i="10"/>
  <c r="J1137" i="10"/>
  <c r="J1138" i="10"/>
  <c r="J1139" i="10"/>
  <c r="J1140" i="10"/>
  <c r="J1141" i="10"/>
  <c r="J1142" i="10"/>
  <c r="J1143" i="10"/>
  <c r="J1144" i="10"/>
  <c r="J1145" i="10"/>
  <c r="J1146" i="10"/>
  <c r="J1147" i="10"/>
  <c r="J1148" i="10"/>
  <c r="J1149" i="10"/>
  <c r="J1150" i="10"/>
  <c r="J1151" i="10"/>
  <c r="J1152" i="10"/>
  <c r="J1153" i="10"/>
  <c r="J1154" i="10"/>
  <c r="J1155" i="10"/>
  <c r="J1156" i="10"/>
  <c r="J1157" i="10"/>
  <c r="J1158" i="10"/>
  <c r="J1159" i="10"/>
  <c r="J1160" i="10"/>
  <c r="J1161" i="10"/>
  <c r="J1162" i="10"/>
  <c r="J1163" i="10"/>
  <c r="J1164" i="10"/>
  <c r="J1165" i="10"/>
  <c r="J1166" i="10"/>
  <c r="J1167" i="10"/>
  <c r="J1168" i="10"/>
  <c r="J1169" i="10"/>
  <c r="J1170" i="10"/>
  <c r="J1171" i="10"/>
  <c r="J1172" i="10"/>
  <c r="J1173" i="10"/>
  <c r="J1174" i="10"/>
  <c r="J1175" i="10"/>
  <c r="J1176" i="10"/>
  <c r="J1177" i="10"/>
  <c r="J1178" i="10"/>
  <c r="J1179" i="10"/>
  <c r="J1180" i="10"/>
  <c r="J1181" i="10"/>
  <c r="J1182" i="10"/>
  <c r="J1183" i="10"/>
  <c r="J1184" i="10"/>
  <c r="J1185" i="10"/>
  <c r="J1186" i="10"/>
  <c r="J1187" i="10"/>
  <c r="J1188" i="10"/>
  <c r="J1189" i="10"/>
  <c r="J1190" i="10"/>
  <c r="J1191" i="10"/>
  <c r="J1192" i="10"/>
  <c r="J1193" i="10"/>
  <c r="J1194" i="10"/>
  <c r="J1195" i="10"/>
  <c r="J1196" i="10"/>
  <c r="J1197" i="10"/>
  <c r="J1198" i="10"/>
  <c r="J1199" i="10"/>
  <c r="J1200" i="10"/>
  <c r="J1201" i="10"/>
  <c r="J1202" i="10"/>
  <c r="J1203" i="10"/>
  <c r="J1204" i="10"/>
  <c r="J1205" i="10"/>
  <c r="J1206" i="10"/>
  <c r="J1207" i="10"/>
  <c r="J1208" i="10"/>
  <c r="J1209" i="10"/>
  <c r="J1210" i="10"/>
  <c r="J1211" i="10"/>
  <c r="J1212" i="10"/>
  <c r="J1213" i="10"/>
  <c r="J1214" i="10"/>
  <c r="J1215" i="10"/>
  <c r="J1216" i="10"/>
  <c r="J1217" i="10"/>
  <c r="J1218" i="10"/>
  <c r="J1219" i="10"/>
  <c r="J1220" i="10"/>
  <c r="J1221" i="10"/>
  <c r="J1222" i="10"/>
  <c r="J1223" i="10"/>
  <c r="J1224" i="10"/>
  <c r="J1225" i="10"/>
  <c r="J1226" i="10"/>
  <c r="J1227" i="10"/>
  <c r="J1228" i="10"/>
  <c r="J1229" i="10"/>
  <c r="J1230" i="10"/>
  <c r="J1231" i="10"/>
  <c r="J1232" i="10"/>
  <c r="J1233" i="10"/>
  <c r="J1234" i="10"/>
  <c r="J1235" i="10"/>
  <c r="J1236" i="10"/>
  <c r="J1237" i="10"/>
  <c r="J1238" i="10"/>
  <c r="J1239" i="10"/>
  <c r="J1240" i="10"/>
  <c r="J1241" i="10"/>
  <c r="J1242" i="10"/>
  <c r="J1243" i="10"/>
  <c r="J1244" i="10"/>
  <c r="J1245" i="10"/>
  <c r="J1246" i="10"/>
  <c r="J1247" i="10"/>
  <c r="J1248" i="10"/>
  <c r="J1249" i="10"/>
  <c r="J1250" i="10"/>
  <c r="J1251" i="10"/>
  <c r="J1252" i="10"/>
  <c r="J1253" i="10"/>
  <c r="J1254" i="10"/>
  <c r="J1255" i="10"/>
  <c r="J1256" i="10"/>
  <c r="J1257" i="10"/>
  <c r="J1258" i="10"/>
  <c r="J1259" i="10"/>
  <c r="J1260" i="10"/>
  <c r="J1261" i="10"/>
  <c r="J1262" i="10"/>
  <c r="J1263" i="10"/>
  <c r="J1264" i="10"/>
  <c r="J1265" i="10"/>
  <c r="J1266" i="10"/>
  <c r="J1267" i="10"/>
  <c r="J1268" i="10"/>
  <c r="J1269" i="10"/>
  <c r="J1270" i="10"/>
  <c r="J1271" i="10"/>
  <c r="J1272" i="10"/>
  <c r="J1273" i="10"/>
  <c r="J1274" i="10"/>
  <c r="J1275" i="10"/>
  <c r="J1276" i="10"/>
  <c r="J1277" i="10"/>
  <c r="J1278" i="10"/>
  <c r="J1279" i="10"/>
  <c r="J1280" i="10"/>
  <c r="J1281" i="10"/>
  <c r="J1282" i="10"/>
  <c r="J1283" i="10"/>
  <c r="J1284" i="10"/>
  <c r="J1285" i="10"/>
  <c r="J1286" i="10"/>
  <c r="J1287" i="10"/>
  <c r="J1288" i="10"/>
  <c r="J1289" i="10"/>
  <c r="J1290" i="10"/>
  <c r="J1291" i="10"/>
  <c r="J1292" i="10"/>
  <c r="J1293" i="10"/>
  <c r="J1294" i="10"/>
  <c r="J1295" i="10"/>
  <c r="J1296" i="10"/>
  <c r="J1297" i="10"/>
  <c r="J1298" i="10"/>
  <c r="J1299" i="10"/>
  <c r="J1300" i="10"/>
  <c r="J1301" i="10"/>
  <c r="J1302" i="10"/>
  <c r="J1303" i="10"/>
  <c r="J1304" i="10"/>
  <c r="J1305" i="10"/>
  <c r="J1306" i="10"/>
  <c r="J1307" i="10"/>
  <c r="J1308" i="10"/>
  <c r="J1309" i="10"/>
  <c r="J1310" i="10"/>
  <c r="J1311" i="10"/>
  <c r="J1312" i="10"/>
  <c r="J1313" i="10"/>
  <c r="J1314" i="10"/>
  <c r="J1315" i="10"/>
  <c r="J1316" i="10"/>
  <c r="J1317" i="10"/>
  <c r="J1318" i="10"/>
  <c r="J1319" i="10"/>
  <c r="J1320" i="10"/>
  <c r="J1321" i="10"/>
  <c r="J1322" i="10"/>
  <c r="J1323" i="10"/>
  <c r="J1324" i="10"/>
  <c r="J1325" i="10"/>
  <c r="J1326" i="10"/>
  <c r="J1327" i="10"/>
  <c r="J1328" i="10"/>
  <c r="J1329" i="10"/>
  <c r="J1330" i="10"/>
  <c r="J1331" i="10"/>
  <c r="J1332" i="10"/>
  <c r="J1333" i="10"/>
  <c r="J1334" i="10"/>
  <c r="J1335" i="10"/>
  <c r="J1336" i="10"/>
  <c r="J1337" i="10"/>
  <c r="J1338" i="10"/>
  <c r="J1339" i="10"/>
  <c r="J1340" i="10"/>
  <c r="J1341" i="10"/>
  <c r="J1342" i="10"/>
  <c r="J1343" i="10"/>
  <c r="J1344" i="10"/>
  <c r="J1345" i="10"/>
  <c r="J1346" i="10"/>
  <c r="J1347" i="10"/>
  <c r="J1348" i="10"/>
  <c r="J1349" i="10"/>
  <c r="J1350" i="10"/>
  <c r="J1351" i="10"/>
  <c r="J1352" i="10"/>
  <c r="J1353" i="10"/>
  <c r="J1354" i="10"/>
  <c r="J1355" i="10"/>
  <c r="J1356" i="10"/>
  <c r="J1357" i="10"/>
  <c r="J1358" i="10"/>
  <c r="J1359" i="10"/>
  <c r="J1360" i="10"/>
  <c r="J1361" i="10"/>
  <c r="J1362" i="10"/>
  <c r="J1363" i="10"/>
  <c r="J1364" i="10"/>
  <c r="J1365" i="10"/>
  <c r="J1366" i="10"/>
  <c r="J1367" i="10"/>
  <c r="J1368" i="10"/>
  <c r="J1369" i="10"/>
  <c r="J1370" i="10"/>
  <c r="J1371" i="10"/>
  <c r="J1372" i="10"/>
  <c r="J1373" i="10"/>
  <c r="J1374" i="10"/>
  <c r="J1375" i="10"/>
  <c r="J1376" i="10"/>
  <c r="J1377" i="10"/>
  <c r="J1378" i="10"/>
  <c r="J1379" i="10"/>
  <c r="J1380" i="10"/>
  <c r="J1381" i="10"/>
  <c r="J1382" i="10"/>
  <c r="J1383" i="10"/>
  <c r="J1384" i="10"/>
  <c r="J1385" i="10"/>
  <c r="J1386" i="10"/>
  <c r="J1387" i="10"/>
  <c r="J1388" i="10"/>
  <c r="J1389" i="10"/>
  <c r="J1390" i="10"/>
  <c r="J1391" i="10"/>
  <c r="J1392" i="10"/>
  <c r="J1393" i="10"/>
  <c r="J1394" i="10"/>
  <c r="J1395" i="10"/>
  <c r="J1396" i="10"/>
  <c r="J1397" i="10"/>
  <c r="J1398" i="10"/>
  <c r="J1399" i="10"/>
  <c r="J1400" i="10"/>
  <c r="J1401" i="10"/>
  <c r="J1402" i="10"/>
  <c r="J1403" i="10"/>
  <c r="J1404" i="10"/>
  <c r="J1405" i="10"/>
  <c r="J1406" i="10"/>
  <c r="J1407" i="10"/>
  <c r="J1408" i="10"/>
  <c r="J1409" i="10"/>
  <c r="J1410" i="10"/>
  <c r="J1411" i="10"/>
  <c r="J1412" i="10"/>
  <c r="J1413" i="10"/>
  <c r="J1414" i="10"/>
  <c r="J1415" i="10"/>
  <c r="J1416" i="10"/>
  <c r="J1417" i="10"/>
  <c r="J1418" i="10"/>
  <c r="J1419" i="10"/>
  <c r="J1420" i="10"/>
  <c r="J1421" i="10"/>
  <c r="J1422" i="10"/>
  <c r="J1423" i="10"/>
  <c r="J1424" i="10"/>
  <c r="J1425" i="10"/>
  <c r="J1426" i="10"/>
  <c r="J1427" i="10"/>
  <c r="J1428" i="10"/>
  <c r="J1429" i="10"/>
  <c r="J1430" i="10"/>
  <c r="J1431" i="10"/>
  <c r="J1432" i="10"/>
  <c r="J1433" i="10"/>
  <c r="J1434" i="10"/>
  <c r="J1435" i="10"/>
  <c r="J1436" i="10"/>
  <c r="J1437" i="10"/>
  <c r="J1438" i="10"/>
  <c r="J1439" i="10"/>
  <c r="J1440" i="10"/>
  <c r="J1441" i="10"/>
  <c r="J1442" i="10"/>
  <c r="J1443" i="10"/>
  <c r="J1444" i="10"/>
  <c r="J1445" i="10"/>
  <c r="J1446" i="10"/>
  <c r="J1447" i="10"/>
  <c r="J1448" i="10"/>
  <c r="J1449" i="10"/>
  <c r="J1450" i="10"/>
  <c r="J1451" i="10"/>
  <c r="J1452" i="10"/>
  <c r="J1453" i="10"/>
  <c r="J1454" i="10"/>
  <c r="J1455" i="10"/>
  <c r="J1456" i="10"/>
  <c r="J1457" i="10"/>
  <c r="J1458" i="10"/>
  <c r="J1459" i="10"/>
  <c r="J1460" i="10"/>
  <c r="J1461" i="10"/>
  <c r="J1462" i="10"/>
  <c r="J1463" i="10"/>
  <c r="J1464" i="10"/>
  <c r="J1465" i="10"/>
  <c r="J1466" i="10"/>
  <c r="J1467" i="10"/>
  <c r="J1468" i="10"/>
  <c r="J1469" i="10"/>
  <c r="J1470" i="10"/>
  <c r="J1471" i="10"/>
  <c r="J1472" i="10"/>
  <c r="J1473" i="10"/>
  <c r="J1474" i="10"/>
  <c r="J1475" i="10"/>
  <c r="J1476" i="10"/>
  <c r="J1477" i="10"/>
  <c r="J1478" i="10"/>
  <c r="J1479" i="10"/>
  <c r="J1480" i="10"/>
  <c r="J1481" i="10"/>
  <c r="J1482" i="10"/>
  <c r="J1483" i="10"/>
  <c r="J1484" i="10"/>
  <c r="J1485" i="10"/>
  <c r="J1486" i="10"/>
  <c r="J1487" i="10"/>
  <c r="J1488" i="10"/>
  <c r="J1489" i="10"/>
  <c r="J1490" i="10"/>
  <c r="J1491" i="10"/>
  <c r="J1492" i="10"/>
  <c r="J1493" i="10"/>
  <c r="J1494" i="10"/>
  <c r="J1495" i="10"/>
  <c r="J1496" i="10"/>
  <c r="J1497" i="10"/>
  <c r="J1498" i="10"/>
  <c r="J1499" i="10"/>
  <c r="J1500" i="10"/>
  <c r="J1501" i="10"/>
  <c r="J1502" i="10"/>
  <c r="J1503" i="10"/>
  <c r="J1504" i="10"/>
  <c r="J1505" i="10"/>
  <c r="J1506" i="10"/>
  <c r="J1507" i="10"/>
  <c r="J1508" i="10"/>
  <c r="J1509" i="10"/>
  <c r="J1510" i="10"/>
  <c r="J1511" i="10"/>
  <c r="J1512" i="10"/>
  <c r="J1513" i="10"/>
  <c r="J1514" i="10"/>
  <c r="J1515" i="10"/>
  <c r="J1516" i="10"/>
  <c r="J1517" i="10"/>
  <c r="J1518" i="10"/>
  <c r="J1519" i="10"/>
  <c r="J1520" i="10"/>
  <c r="J1521" i="10"/>
  <c r="J1522" i="10"/>
  <c r="J1523" i="10"/>
  <c r="J1524" i="10"/>
  <c r="J1525" i="10"/>
  <c r="J1526" i="10"/>
  <c r="J1527" i="10"/>
  <c r="J1528" i="10"/>
  <c r="J1529" i="10"/>
  <c r="J1530" i="10"/>
  <c r="J1531" i="10"/>
  <c r="J1532" i="10"/>
  <c r="J1533" i="10"/>
  <c r="J1534" i="10"/>
  <c r="J1535" i="10"/>
  <c r="J1536" i="10"/>
  <c r="J1537" i="10"/>
  <c r="J1538" i="10"/>
  <c r="J1539" i="10"/>
  <c r="J1540" i="10"/>
  <c r="J1541" i="10"/>
  <c r="J1542" i="10"/>
  <c r="J1543" i="10"/>
  <c r="J1544" i="10"/>
  <c r="J1545" i="10"/>
  <c r="J1546" i="10"/>
  <c r="J1547" i="10"/>
  <c r="J1548" i="10"/>
  <c r="J1549" i="10"/>
  <c r="J1550" i="10"/>
  <c r="J1551" i="10"/>
  <c r="J1552" i="10"/>
  <c r="J1553" i="10"/>
  <c r="J1554" i="10"/>
  <c r="J1555" i="10"/>
  <c r="J1556" i="10"/>
  <c r="J1557" i="10"/>
  <c r="J1558" i="10"/>
  <c r="J1559" i="10"/>
  <c r="J1560" i="10"/>
  <c r="J1561" i="10"/>
  <c r="J1562" i="10"/>
  <c r="J1563" i="10"/>
  <c r="J1564" i="10"/>
  <c r="J1565" i="10"/>
  <c r="J1566" i="10"/>
  <c r="J1567" i="10"/>
  <c r="J1568" i="10"/>
  <c r="J1569" i="10"/>
  <c r="J1570" i="10"/>
  <c r="J1571" i="10"/>
  <c r="J1572" i="10"/>
  <c r="J1573" i="10"/>
  <c r="J1574" i="10"/>
  <c r="J1575" i="10"/>
  <c r="J1576" i="10"/>
  <c r="J1577" i="10"/>
  <c r="J1578" i="10"/>
  <c r="J1579" i="10"/>
  <c r="J1580" i="10"/>
  <c r="J1581" i="10"/>
  <c r="J1582" i="10"/>
  <c r="J1583" i="10"/>
  <c r="J1584" i="10"/>
  <c r="J1585" i="10"/>
  <c r="J1586" i="10"/>
  <c r="J1587" i="10"/>
  <c r="J1588" i="10"/>
  <c r="J1589" i="10"/>
  <c r="J1590" i="10"/>
  <c r="J1591" i="10"/>
  <c r="J1592" i="10"/>
  <c r="J1593" i="10"/>
  <c r="J1594" i="10"/>
  <c r="J1595" i="10"/>
  <c r="J1596" i="10"/>
  <c r="J1597" i="10"/>
  <c r="J1598" i="10"/>
  <c r="J1599" i="10"/>
  <c r="J1600" i="10"/>
  <c r="J1601" i="10"/>
  <c r="J1602" i="10"/>
  <c r="J1603" i="10"/>
  <c r="J1604" i="10"/>
  <c r="J1605" i="10"/>
  <c r="J1606" i="10"/>
  <c r="J1607" i="10"/>
  <c r="J1608" i="10"/>
  <c r="J1609" i="10"/>
  <c r="J1610" i="10"/>
  <c r="J1611" i="10"/>
  <c r="J1612" i="10"/>
  <c r="J1613" i="10"/>
  <c r="J1614" i="10"/>
  <c r="J1615" i="10"/>
  <c r="J1616" i="10"/>
  <c r="J1617" i="10"/>
  <c r="J1618" i="10"/>
  <c r="J1619" i="10"/>
  <c r="J1620" i="10"/>
  <c r="J1621" i="10"/>
  <c r="J1622" i="10"/>
  <c r="J1623" i="10"/>
  <c r="J1624" i="10"/>
  <c r="J1625" i="10"/>
  <c r="J1626" i="10"/>
  <c r="J1627" i="10"/>
  <c r="J1628" i="10"/>
  <c r="J1629" i="10"/>
  <c r="J1630" i="10"/>
  <c r="J1631" i="10"/>
  <c r="J1632" i="10"/>
  <c r="J1633" i="10"/>
  <c r="J1634" i="10"/>
  <c r="J1635" i="10"/>
  <c r="J1636" i="10"/>
  <c r="J1637" i="10"/>
  <c r="J1638" i="10"/>
  <c r="J1639" i="10"/>
  <c r="J1640" i="10"/>
  <c r="J1641" i="10"/>
  <c r="J1642" i="10"/>
  <c r="J1643" i="10"/>
  <c r="J1644" i="10"/>
  <c r="J1645" i="10"/>
  <c r="J1646" i="10"/>
  <c r="J1647" i="10"/>
  <c r="J1648" i="10"/>
  <c r="J1649" i="10"/>
  <c r="J1650" i="10"/>
  <c r="J1651" i="10"/>
  <c r="J1652" i="10"/>
  <c r="J1653" i="10"/>
  <c r="J1654" i="10"/>
  <c r="J1655" i="10"/>
  <c r="J1656" i="10"/>
  <c r="J1657" i="10"/>
  <c r="J1658" i="10"/>
  <c r="J1659" i="10"/>
  <c r="J1660" i="10"/>
  <c r="J1661" i="10"/>
  <c r="J1662" i="10"/>
  <c r="J1663" i="10"/>
  <c r="J1664" i="10"/>
  <c r="J1665" i="10"/>
  <c r="J1666" i="10"/>
  <c r="J1667" i="10"/>
  <c r="J1668" i="10"/>
  <c r="J1669" i="10"/>
  <c r="J1670" i="10"/>
  <c r="J1671" i="10"/>
  <c r="J1672" i="10"/>
  <c r="J1673" i="10"/>
  <c r="J1674" i="10"/>
  <c r="J1675" i="10"/>
  <c r="J1676" i="10"/>
  <c r="J1677" i="10"/>
  <c r="J1678" i="10"/>
  <c r="J1679" i="10"/>
  <c r="J1680" i="10"/>
  <c r="J1681" i="10"/>
  <c r="J1682" i="10"/>
  <c r="J1683" i="10"/>
  <c r="J1684" i="10"/>
  <c r="J1685" i="10"/>
  <c r="J1686" i="10"/>
  <c r="J1687" i="10"/>
  <c r="J1688" i="10"/>
  <c r="J1689" i="10"/>
  <c r="J1690" i="10"/>
  <c r="J1691" i="10"/>
  <c r="J1692" i="10"/>
  <c r="J1693" i="10"/>
  <c r="J1694" i="10"/>
  <c r="J1695" i="10"/>
  <c r="J1696" i="10"/>
  <c r="J1697" i="10"/>
  <c r="J1698" i="10"/>
  <c r="J1699" i="10"/>
  <c r="J1700" i="10"/>
  <c r="J1701" i="10"/>
  <c r="J1702" i="10"/>
  <c r="J1703" i="10"/>
  <c r="J1704" i="10"/>
  <c r="J1705" i="10"/>
  <c r="J1706" i="10"/>
  <c r="J1707" i="10"/>
  <c r="J1708" i="10"/>
  <c r="J1709" i="10"/>
  <c r="J1710" i="10"/>
  <c r="J1711" i="10"/>
  <c r="J1712" i="10"/>
  <c r="J1713" i="10"/>
  <c r="J1714" i="10"/>
  <c r="J1715" i="10"/>
  <c r="J1716" i="10"/>
  <c r="J1717" i="10"/>
  <c r="J1718" i="10"/>
  <c r="J1719" i="10"/>
  <c r="J1720" i="10"/>
  <c r="J1721" i="10"/>
  <c r="J1722" i="10"/>
  <c r="J1723" i="10"/>
  <c r="J1724" i="10"/>
  <c r="J1725" i="10"/>
  <c r="J1726" i="10"/>
  <c r="J1727" i="10"/>
  <c r="J1728" i="10"/>
  <c r="J1729" i="10"/>
  <c r="J1730" i="10"/>
  <c r="J1731" i="10"/>
  <c r="J1732" i="10"/>
  <c r="J1733" i="10"/>
  <c r="J1734" i="10"/>
  <c r="J1735" i="10"/>
  <c r="J1736" i="10"/>
  <c r="J1737" i="10"/>
  <c r="J1738" i="10"/>
  <c r="J1739" i="10"/>
  <c r="J1740" i="10"/>
  <c r="J1741" i="10"/>
  <c r="J1742" i="10"/>
  <c r="J1743" i="10"/>
  <c r="J1744" i="10"/>
  <c r="J1745" i="10"/>
  <c r="J1746" i="10"/>
  <c r="J1747" i="10"/>
  <c r="J1748" i="10"/>
  <c r="J1749" i="10"/>
  <c r="J1750" i="10"/>
  <c r="J1751" i="10"/>
  <c r="J1752" i="10"/>
  <c r="J1753" i="10"/>
  <c r="J1754" i="10"/>
  <c r="J1755" i="10"/>
  <c r="J1756" i="10"/>
  <c r="J1757" i="10"/>
  <c r="J1758" i="10"/>
  <c r="J1759" i="10"/>
  <c r="J1760" i="10"/>
  <c r="J1761" i="10"/>
  <c r="J1762" i="10"/>
  <c r="J1763" i="10"/>
  <c r="J1764" i="10"/>
  <c r="J1765" i="10"/>
  <c r="J1766" i="10"/>
  <c r="J1767" i="10"/>
  <c r="J1768" i="10"/>
  <c r="J1769" i="10"/>
  <c r="J1770" i="10"/>
  <c r="J1771" i="10"/>
  <c r="J1772" i="10"/>
  <c r="J1773" i="10"/>
  <c r="J1774" i="10"/>
  <c r="J1775" i="10"/>
  <c r="J1776" i="10"/>
  <c r="J1777" i="10"/>
  <c r="J1778" i="10"/>
  <c r="J1779" i="10"/>
  <c r="J1780" i="10"/>
  <c r="J1781" i="10"/>
  <c r="J1782" i="10"/>
  <c r="J1783" i="10"/>
  <c r="J1784" i="10"/>
  <c r="J1785" i="10"/>
  <c r="J1786" i="10"/>
  <c r="J1787" i="10"/>
  <c r="J1788" i="10"/>
  <c r="J1789" i="10"/>
  <c r="J1790" i="10"/>
  <c r="J1791" i="10"/>
  <c r="J1792" i="10"/>
  <c r="J1793" i="10"/>
  <c r="J1794" i="10"/>
  <c r="J1795" i="10"/>
  <c r="J1796" i="10"/>
  <c r="J1797" i="10"/>
  <c r="J1798" i="10"/>
  <c r="J1799" i="10"/>
  <c r="J1800" i="10"/>
  <c r="J1801" i="10"/>
  <c r="J1802" i="10"/>
  <c r="J1803" i="10"/>
  <c r="J1804" i="10"/>
  <c r="J1805" i="10"/>
  <c r="J1806" i="10"/>
  <c r="J1807" i="10"/>
  <c r="J1808" i="10"/>
  <c r="J1809" i="10"/>
  <c r="J1810" i="10"/>
  <c r="J1811" i="10"/>
  <c r="J1812" i="10"/>
  <c r="J1813" i="10"/>
  <c r="J1814" i="10"/>
  <c r="J1815" i="10"/>
  <c r="J1816" i="10"/>
  <c r="J1817" i="10"/>
  <c r="J1818" i="10"/>
  <c r="J1819" i="10"/>
  <c r="J1820" i="10"/>
  <c r="J1821" i="10"/>
  <c r="J1822" i="10"/>
  <c r="J1823" i="10"/>
  <c r="J1824" i="10"/>
  <c r="J1825" i="10"/>
  <c r="J1826" i="10"/>
  <c r="J1827" i="10"/>
  <c r="J1828" i="10"/>
  <c r="J1829" i="10"/>
  <c r="J1830" i="10"/>
  <c r="J1831" i="10"/>
  <c r="J1832" i="10"/>
  <c r="J1833" i="10"/>
  <c r="J1834" i="10"/>
  <c r="J1835" i="10"/>
  <c r="J1836" i="10"/>
  <c r="J1837" i="10"/>
  <c r="J1838" i="10"/>
  <c r="J1839" i="10"/>
  <c r="J1840" i="10"/>
  <c r="J1841" i="10"/>
  <c r="J1842" i="10"/>
  <c r="J1843" i="10"/>
  <c r="J1844" i="10"/>
  <c r="J1845" i="10"/>
  <c r="J1846" i="10"/>
  <c r="J1847" i="10"/>
  <c r="J1848" i="10"/>
  <c r="J1849" i="10"/>
  <c r="J1850" i="10"/>
  <c r="J1851" i="10"/>
  <c r="J1852" i="10"/>
  <c r="J1853" i="10"/>
  <c r="J1854" i="10"/>
  <c r="J1855" i="10"/>
  <c r="J1856" i="10"/>
  <c r="J1857" i="10"/>
  <c r="J1858" i="10"/>
  <c r="J1859" i="10"/>
  <c r="J1860" i="10"/>
  <c r="J1861" i="10"/>
  <c r="J1862" i="10"/>
  <c r="J1863" i="10"/>
  <c r="J1864" i="10"/>
  <c r="J1865" i="10"/>
  <c r="J1866" i="10"/>
  <c r="J1867" i="10"/>
  <c r="J1868" i="10"/>
  <c r="J1869" i="10"/>
  <c r="J1870" i="10"/>
  <c r="J1871" i="10"/>
  <c r="J1872" i="10"/>
  <c r="J1873" i="10"/>
  <c r="J1874" i="10"/>
  <c r="J1875" i="10"/>
  <c r="J1876" i="10"/>
  <c r="J1877" i="10"/>
  <c r="J1878" i="10"/>
  <c r="J1879" i="10"/>
  <c r="J1880" i="10"/>
  <c r="J1881" i="10"/>
  <c r="J1882" i="10"/>
  <c r="J1883" i="10"/>
  <c r="J1884" i="10"/>
  <c r="J1885" i="10"/>
  <c r="J1886" i="10"/>
  <c r="J1887" i="10"/>
  <c r="J1888" i="10"/>
  <c r="J1889" i="10"/>
  <c r="J1890" i="10"/>
  <c r="J1891" i="10"/>
  <c r="J1892" i="10"/>
  <c r="J1893" i="10"/>
  <c r="J1894" i="10"/>
  <c r="J1895" i="10"/>
  <c r="J1896" i="10"/>
  <c r="J1897" i="10"/>
  <c r="J1898" i="10"/>
  <c r="J1899" i="10"/>
  <c r="J1900" i="10"/>
  <c r="J1901" i="10"/>
  <c r="J1902" i="10"/>
  <c r="J1903" i="10"/>
  <c r="J1904" i="10"/>
  <c r="J1905" i="10"/>
  <c r="J1906" i="10"/>
  <c r="J1907" i="10"/>
  <c r="J1908" i="10"/>
  <c r="J1909" i="10"/>
  <c r="J1910" i="10"/>
  <c r="J1911" i="10"/>
  <c r="J1912" i="10"/>
  <c r="J1913" i="10"/>
  <c r="J1914" i="10"/>
  <c r="J1915" i="10"/>
  <c r="J1916" i="10"/>
  <c r="J1917" i="10"/>
  <c r="J1918" i="10"/>
  <c r="J1919" i="10"/>
  <c r="J1920" i="10"/>
  <c r="J1921" i="10"/>
  <c r="J1922" i="10"/>
  <c r="J1923" i="10"/>
  <c r="J1924" i="10"/>
  <c r="J1925" i="10"/>
  <c r="J1926" i="10"/>
  <c r="J1927" i="10"/>
  <c r="J1928" i="10"/>
  <c r="J1929" i="10"/>
  <c r="J1930" i="10"/>
  <c r="J1931" i="10"/>
  <c r="J1932" i="10"/>
  <c r="J1933" i="10"/>
  <c r="J1934" i="10"/>
  <c r="J1935" i="10"/>
  <c r="J1936" i="10"/>
  <c r="J1937" i="10"/>
  <c r="J1938" i="10"/>
  <c r="J1939" i="10"/>
  <c r="J1940" i="10"/>
  <c r="J1941" i="10"/>
  <c r="J1942" i="10"/>
  <c r="J1943" i="10"/>
  <c r="J1944" i="10"/>
  <c r="J1945" i="10"/>
  <c r="J1946" i="10"/>
  <c r="J1947" i="10"/>
  <c r="J1948" i="10"/>
  <c r="J1949" i="10"/>
  <c r="J1950" i="10"/>
  <c r="J1951" i="10"/>
  <c r="J1952" i="10"/>
  <c r="J1953" i="10"/>
  <c r="J1954" i="10"/>
  <c r="J1955" i="10"/>
  <c r="J1956" i="10"/>
  <c r="J1957" i="10"/>
  <c r="J1958" i="10"/>
  <c r="J1959" i="10"/>
  <c r="J1960" i="10"/>
  <c r="J1961" i="10"/>
  <c r="J1962" i="10"/>
  <c r="J1963" i="10"/>
  <c r="J1964" i="10"/>
  <c r="J1965" i="10"/>
  <c r="J1966" i="10"/>
  <c r="J1967" i="10"/>
  <c r="J1968" i="10"/>
  <c r="J1969" i="10"/>
  <c r="J1970" i="10"/>
  <c r="J1971" i="10"/>
  <c r="J1972" i="10"/>
  <c r="J1973" i="10"/>
  <c r="J1974" i="10"/>
  <c r="J1975" i="10"/>
  <c r="J1976" i="10"/>
  <c r="J1977" i="10"/>
  <c r="J1978" i="10"/>
  <c r="J1979" i="10"/>
  <c r="J1980" i="10"/>
  <c r="J1981" i="10"/>
  <c r="J1982" i="10"/>
  <c r="J1983" i="10"/>
  <c r="J1984" i="10"/>
  <c r="J1985" i="10"/>
  <c r="J1986" i="10"/>
  <c r="J1987" i="10"/>
  <c r="J1988" i="10"/>
  <c r="J1989" i="10"/>
  <c r="J1990" i="10"/>
  <c r="J1991" i="10"/>
  <c r="J1992" i="10"/>
  <c r="J1993" i="10"/>
  <c r="J1994" i="10"/>
  <c r="J1995" i="10"/>
  <c r="J1996" i="10"/>
  <c r="J1997" i="10"/>
  <c r="J1998" i="10"/>
  <c r="J1999" i="10"/>
  <c r="J2000" i="10"/>
  <c r="J2001" i="10"/>
  <c r="J2002" i="10"/>
  <c r="J2003" i="10"/>
  <c r="J2004" i="10"/>
  <c r="J2005" i="10"/>
  <c r="J2006" i="10"/>
  <c r="J2007" i="10"/>
  <c r="J2008" i="10"/>
  <c r="J2009" i="10"/>
  <c r="J2010" i="10"/>
  <c r="J2011" i="10"/>
  <c r="J2012" i="10"/>
  <c r="J2013" i="10"/>
  <c r="J2014" i="10"/>
  <c r="J2015" i="10"/>
  <c r="J2016" i="10"/>
  <c r="J2017" i="10"/>
  <c r="J2018" i="10"/>
  <c r="J2019" i="10"/>
  <c r="J2020" i="10"/>
  <c r="J2021" i="10"/>
  <c r="J2022" i="10"/>
  <c r="J2023" i="10"/>
  <c r="J2024" i="10"/>
  <c r="J2025" i="10"/>
  <c r="J2026" i="10"/>
  <c r="J2027" i="10"/>
  <c r="J2028" i="10"/>
  <c r="J2029" i="10"/>
  <c r="J2030" i="10"/>
  <c r="J2031" i="10"/>
  <c r="J2032" i="10"/>
  <c r="J2033" i="10"/>
  <c r="J2034" i="10"/>
  <c r="J2035" i="10"/>
  <c r="J2036" i="10"/>
  <c r="J2037" i="10"/>
  <c r="J2038" i="10"/>
  <c r="J2039" i="10"/>
  <c r="J2040" i="10"/>
  <c r="J2041" i="10"/>
  <c r="J2042" i="10"/>
  <c r="J2043" i="10"/>
  <c r="J2044" i="10"/>
  <c r="J2045" i="10"/>
  <c r="J2046" i="10"/>
  <c r="J2047" i="10"/>
  <c r="J2048" i="10"/>
  <c r="J2049" i="10"/>
  <c r="J2050" i="10"/>
  <c r="J2051" i="10"/>
  <c r="J2052" i="10"/>
  <c r="J2053" i="10"/>
  <c r="J2054" i="10"/>
  <c r="J2055" i="10"/>
  <c r="J2056" i="10"/>
  <c r="J2057" i="10"/>
  <c r="J2058" i="10"/>
  <c r="J2059" i="10"/>
  <c r="J2060" i="10"/>
  <c r="J2061" i="10"/>
  <c r="J2062" i="10"/>
  <c r="J2063" i="10"/>
  <c r="J2064" i="10"/>
  <c r="J2065" i="10"/>
  <c r="J2066" i="10"/>
  <c r="J2067" i="10"/>
  <c r="J2068" i="10"/>
  <c r="J2069" i="10"/>
  <c r="J2070" i="10"/>
  <c r="J2071" i="10"/>
  <c r="J2072" i="10"/>
  <c r="J2073" i="10"/>
  <c r="J2074" i="10"/>
  <c r="J2075" i="10"/>
  <c r="J2076" i="10"/>
  <c r="J2077" i="10"/>
  <c r="J2078" i="10"/>
  <c r="J2079" i="10"/>
  <c r="J2080" i="10"/>
  <c r="J2081" i="10"/>
  <c r="J2082" i="10"/>
  <c r="J2083" i="10"/>
  <c r="J2084" i="10"/>
  <c r="J2085" i="10"/>
  <c r="J2086" i="10"/>
  <c r="J2087" i="10"/>
  <c r="J2088" i="10"/>
  <c r="J2089" i="10"/>
  <c r="J2090" i="10"/>
  <c r="J2091" i="10"/>
  <c r="J2092" i="10"/>
  <c r="J2093" i="10"/>
  <c r="J2094" i="10"/>
  <c r="J2095" i="10"/>
  <c r="J2096" i="10"/>
  <c r="J2097" i="10"/>
  <c r="J2098" i="10"/>
  <c r="J2099" i="10"/>
  <c r="J2100" i="10"/>
  <c r="J2101" i="10"/>
  <c r="J2102" i="10"/>
  <c r="J2103" i="10"/>
  <c r="J2104" i="10"/>
  <c r="J2105" i="10"/>
  <c r="J2106" i="10"/>
  <c r="J2107" i="10"/>
  <c r="J2108" i="10"/>
  <c r="J2109" i="10"/>
  <c r="J2110" i="10"/>
  <c r="J2111" i="10"/>
  <c r="J2112" i="10"/>
  <c r="J2113" i="10"/>
  <c r="J2114" i="10"/>
  <c r="J2115" i="10"/>
  <c r="J2116" i="10"/>
  <c r="J2117" i="10"/>
  <c r="J2118" i="10"/>
  <c r="J2119" i="10"/>
  <c r="J2120" i="10"/>
  <c r="J2121" i="10"/>
  <c r="J2122" i="10"/>
  <c r="J2123" i="10"/>
  <c r="J2124" i="10"/>
  <c r="J2125" i="10"/>
  <c r="J2126" i="10"/>
  <c r="J2127" i="10"/>
  <c r="J2128" i="10"/>
  <c r="J2129" i="10"/>
  <c r="J2130" i="10"/>
  <c r="J2131" i="10"/>
  <c r="J2132" i="10"/>
  <c r="J2133" i="10"/>
  <c r="J2134" i="10"/>
  <c r="J2135" i="10"/>
  <c r="J2136" i="10"/>
  <c r="J2137" i="10"/>
  <c r="J2138" i="10"/>
  <c r="J2139" i="10"/>
  <c r="J2140" i="10"/>
  <c r="J2141" i="10"/>
  <c r="J2142" i="10"/>
  <c r="J2143" i="10"/>
  <c r="J2144" i="10"/>
  <c r="J2145" i="10"/>
  <c r="J2146" i="10"/>
  <c r="J2147" i="10"/>
  <c r="J2148" i="10"/>
  <c r="J2149" i="10"/>
  <c r="J2150" i="10"/>
  <c r="J2151" i="10"/>
  <c r="J2152" i="10"/>
  <c r="J2153" i="10"/>
  <c r="J2154" i="10"/>
  <c r="J2155" i="10"/>
  <c r="J2156" i="10"/>
  <c r="J2157" i="10"/>
  <c r="J2158" i="10"/>
  <c r="J2159" i="10"/>
  <c r="J2160" i="10"/>
  <c r="J2161" i="10"/>
  <c r="J2162" i="10"/>
  <c r="J2163" i="10"/>
  <c r="J2164" i="10"/>
  <c r="J2165" i="10"/>
  <c r="J2166" i="10"/>
  <c r="J2167" i="10"/>
  <c r="J2168" i="10"/>
  <c r="J2169" i="10"/>
  <c r="J2170" i="10"/>
  <c r="J2171" i="10"/>
  <c r="J2172" i="10"/>
  <c r="J2173" i="10"/>
  <c r="J2174" i="10"/>
  <c r="J2175" i="10"/>
  <c r="J2176" i="10"/>
  <c r="J2177" i="10"/>
  <c r="J2178" i="10"/>
  <c r="J2179" i="10"/>
  <c r="J2180" i="10"/>
  <c r="J2181" i="10"/>
  <c r="J2182" i="10"/>
  <c r="J2183" i="10"/>
  <c r="J2184" i="10"/>
  <c r="J2185" i="10"/>
  <c r="J2186" i="10"/>
  <c r="J2187" i="10"/>
  <c r="J2188" i="10"/>
  <c r="J2189" i="10"/>
  <c r="J2190" i="10"/>
  <c r="J2191" i="10"/>
  <c r="J2192" i="10"/>
  <c r="J2193" i="10"/>
  <c r="J2194" i="10"/>
  <c r="J2195" i="10"/>
  <c r="J2196" i="10"/>
  <c r="J2197" i="10"/>
  <c r="J2198" i="10"/>
  <c r="J2199" i="10"/>
  <c r="J2200" i="10"/>
  <c r="J2201" i="10"/>
  <c r="J2202" i="10"/>
  <c r="J2203" i="10"/>
  <c r="J2204" i="10"/>
  <c r="J2205" i="10"/>
  <c r="J2206" i="10"/>
  <c r="J2207" i="10"/>
  <c r="J2208" i="10"/>
  <c r="J2209" i="10"/>
  <c r="J2210" i="10"/>
  <c r="J2211" i="10"/>
  <c r="J2212" i="10"/>
  <c r="J2213" i="10"/>
  <c r="J2214" i="10"/>
  <c r="J2215" i="10"/>
  <c r="J2216" i="10"/>
  <c r="J2217" i="10"/>
  <c r="J2218" i="10"/>
  <c r="J2219" i="10"/>
  <c r="J2220" i="10"/>
  <c r="J2221" i="10"/>
  <c r="J2222" i="10"/>
  <c r="J2223" i="10"/>
  <c r="J2224" i="10"/>
  <c r="J2225" i="10"/>
  <c r="J2226" i="10"/>
  <c r="J2227" i="10"/>
  <c r="J2228" i="10"/>
  <c r="J2229" i="10"/>
  <c r="J2230" i="10"/>
  <c r="J2231" i="10"/>
  <c r="J2232" i="10"/>
  <c r="J2233" i="10"/>
  <c r="J2234" i="10"/>
  <c r="J2235" i="10"/>
  <c r="J2236" i="10"/>
  <c r="J2237" i="10"/>
  <c r="J2238" i="10"/>
  <c r="J2239" i="10"/>
  <c r="J2240" i="10"/>
  <c r="J2241" i="10"/>
  <c r="J2242" i="10"/>
  <c r="J2243" i="10"/>
  <c r="J2244" i="10"/>
  <c r="J2245" i="10"/>
  <c r="J2246" i="10"/>
  <c r="J2247" i="10"/>
  <c r="J2248" i="10"/>
  <c r="J2249" i="10"/>
  <c r="J2250" i="10"/>
  <c r="J2251" i="10"/>
  <c r="J2252" i="10"/>
  <c r="J2253" i="10"/>
  <c r="J2254" i="10"/>
  <c r="J2255" i="10"/>
  <c r="J2256" i="10"/>
  <c r="J2257" i="10"/>
  <c r="J2258" i="10"/>
  <c r="J2259" i="10"/>
  <c r="J2260" i="10"/>
  <c r="J2261" i="10"/>
  <c r="J2262" i="10"/>
  <c r="J2263" i="10"/>
  <c r="J2264" i="10"/>
  <c r="J2265" i="10"/>
  <c r="J2266" i="10"/>
  <c r="J2267" i="10"/>
  <c r="J2268" i="10"/>
  <c r="J2269" i="10"/>
  <c r="J2270" i="10"/>
  <c r="J2271" i="10"/>
  <c r="J2272" i="10"/>
  <c r="J2273" i="10"/>
  <c r="J2274" i="10"/>
  <c r="J2275" i="10"/>
  <c r="J2276" i="10"/>
  <c r="J2277" i="10"/>
  <c r="J2278" i="10"/>
  <c r="J2279" i="10"/>
  <c r="J2280" i="10"/>
  <c r="J2281" i="10"/>
  <c r="J2282" i="10"/>
  <c r="J2283" i="10"/>
  <c r="J2284" i="10"/>
  <c r="J2285" i="10"/>
  <c r="J2286" i="10"/>
  <c r="J2287" i="10"/>
  <c r="J2288" i="10"/>
  <c r="J2289" i="10"/>
  <c r="J2290" i="10"/>
  <c r="J2291" i="10"/>
  <c r="J2292" i="10"/>
  <c r="J2293" i="10"/>
  <c r="J2294" i="10"/>
  <c r="J2295" i="10"/>
  <c r="J2296" i="10"/>
  <c r="J2297" i="10"/>
  <c r="J2298" i="10"/>
  <c r="J2299" i="10"/>
  <c r="J2300" i="10"/>
  <c r="J2301" i="10"/>
  <c r="J2302" i="10"/>
  <c r="J2303" i="10"/>
  <c r="J2304" i="10"/>
  <c r="J2305" i="10"/>
  <c r="J2306" i="10"/>
  <c r="J2307" i="10"/>
  <c r="J2308" i="10"/>
  <c r="J2309" i="10"/>
  <c r="J2310" i="10"/>
  <c r="J2311" i="10"/>
  <c r="J2312" i="10"/>
  <c r="J2313" i="10"/>
  <c r="J2314" i="10"/>
  <c r="J2315" i="10"/>
  <c r="J2316" i="10"/>
  <c r="J2317" i="10"/>
  <c r="J2318" i="10"/>
  <c r="J2319" i="10"/>
  <c r="J2320" i="10"/>
  <c r="J2321" i="10"/>
  <c r="J2322" i="10"/>
  <c r="J2323" i="10"/>
  <c r="J2324" i="10"/>
  <c r="J2325" i="10"/>
  <c r="J2326" i="10"/>
  <c r="J2327" i="10"/>
  <c r="J2328" i="10"/>
  <c r="J2329" i="10"/>
  <c r="J2330" i="10"/>
  <c r="J2331" i="10"/>
  <c r="J2332" i="10"/>
  <c r="J2333" i="10"/>
  <c r="J2334" i="10"/>
  <c r="J2335" i="10"/>
  <c r="J2336" i="10"/>
  <c r="J2337" i="10"/>
  <c r="J2338" i="10"/>
  <c r="J2339" i="10"/>
  <c r="J2340" i="10"/>
  <c r="J2341" i="10"/>
  <c r="J2342" i="10"/>
  <c r="J2343" i="10"/>
  <c r="J2344" i="10"/>
  <c r="J2345" i="10"/>
  <c r="J2346" i="10"/>
  <c r="J2347" i="10"/>
  <c r="J2348" i="10"/>
  <c r="J2349" i="10"/>
  <c r="J2350" i="10"/>
  <c r="J2351" i="10"/>
  <c r="J2352" i="10"/>
  <c r="J2353" i="10"/>
  <c r="J2354" i="10"/>
  <c r="J2355" i="10"/>
  <c r="J2356" i="10"/>
  <c r="J2357" i="10"/>
  <c r="J2358" i="10"/>
  <c r="J2359" i="10"/>
  <c r="J2360" i="10"/>
  <c r="J2361" i="10"/>
  <c r="J2362" i="10"/>
  <c r="J2363" i="10"/>
  <c r="J2364" i="10"/>
  <c r="J2365" i="10"/>
  <c r="J2366" i="10"/>
  <c r="J2367" i="10"/>
  <c r="J2368" i="10"/>
  <c r="J2369" i="10"/>
  <c r="J2370" i="10"/>
  <c r="J2371" i="10"/>
  <c r="J2372" i="10"/>
  <c r="J2373" i="10"/>
  <c r="J2374" i="10"/>
  <c r="J2375" i="10"/>
  <c r="J2376" i="10"/>
  <c r="J2377" i="10"/>
  <c r="J2378" i="10"/>
  <c r="J2379" i="10"/>
  <c r="J2380" i="10"/>
  <c r="J2381" i="10"/>
  <c r="J2382" i="10"/>
  <c r="J2383" i="10"/>
  <c r="J2384" i="10"/>
  <c r="J2385" i="10"/>
  <c r="J2386" i="10"/>
  <c r="J2387" i="10"/>
  <c r="J2388" i="10"/>
  <c r="J2389" i="10"/>
  <c r="J2390" i="10"/>
  <c r="J2391" i="10"/>
  <c r="J2392" i="10"/>
  <c r="J2393" i="10"/>
  <c r="J2394" i="10"/>
  <c r="J2395" i="10"/>
  <c r="J2396" i="10"/>
  <c r="J2397" i="10"/>
  <c r="J2398" i="10"/>
  <c r="J2399" i="10"/>
  <c r="J2400" i="10"/>
  <c r="J2401" i="10"/>
  <c r="J2402" i="10"/>
  <c r="J2403" i="10"/>
  <c r="J2404" i="10"/>
  <c r="J2405" i="10"/>
  <c r="J2406" i="10"/>
  <c r="J2407" i="10"/>
  <c r="J2408" i="10"/>
  <c r="J2409" i="10"/>
  <c r="J2410" i="10"/>
  <c r="J2411" i="10"/>
  <c r="J2412" i="10"/>
  <c r="J2413" i="10"/>
  <c r="J2414" i="10"/>
  <c r="J2415" i="10"/>
  <c r="J2416" i="10"/>
  <c r="J2417" i="10"/>
  <c r="J2418" i="10"/>
  <c r="J2419" i="10"/>
  <c r="J2420" i="10"/>
  <c r="J2421" i="10"/>
  <c r="J2422" i="10"/>
  <c r="J2423" i="10"/>
  <c r="J2424" i="10"/>
  <c r="J2425" i="10"/>
  <c r="J2426" i="10"/>
  <c r="J2427" i="10"/>
  <c r="J2428" i="10"/>
  <c r="J2429" i="10"/>
  <c r="J2430" i="10"/>
  <c r="J2431" i="10"/>
  <c r="J2432" i="10"/>
  <c r="J2433" i="10"/>
  <c r="J2434" i="10"/>
  <c r="J2435" i="10"/>
  <c r="J2436" i="10"/>
  <c r="J2437" i="10"/>
  <c r="J2438" i="10"/>
  <c r="J2439" i="10"/>
  <c r="J2440" i="10"/>
  <c r="J2441" i="10"/>
  <c r="J2442" i="10"/>
  <c r="J2443" i="10"/>
  <c r="J2444" i="10"/>
  <c r="J2445" i="10"/>
  <c r="J2446" i="10"/>
  <c r="J2447" i="10"/>
  <c r="J2448" i="10"/>
  <c r="J2449" i="10"/>
  <c r="J2450" i="10"/>
  <c r="J2451" i="10"/>
  <c r="J2452" i="10"/>
  <c r="J2453" i="10"/>
  <c r="J2454" i="10"/>
  <c r="J2455" i="10"/>
  <c r="J2456" i="10"/>
  <c r="J2457" i="10"/>
  <c r="J2458" i="10"/>
  <c r="J2459" i="10"/>
  <c r="J2460" i="10"/>
  <c r="J2461" i="10"/>
  <c r="J2462" i="10"/>
  <c r="J2463" i="10"/>
  <c r="J2464" i="10"/>
  <c r="J2465" i="10"/>
  <c r="J2466" i="10"/>
  <c r="J2467" i="10"/>
  <c r="J2468" i="10"/>
  <c r="J2469" i="10"/>
  <c r="J2470" i="10"/>
  <c r="J2471" i="10"/>
  <c r="J2472" i="10"/>
  <c r="J2473" i="10"/>
  <c r="J2474" i="10"/>
  <c r="J2475" i="10"/>
  <c r="J2476" i="10"/>
  <c r="J2477" i="10"/>
  <c r="J2478" i="10"/>
  <c r="J2479" i="10"/>
  <c r="J2480" i="10"/>
  <c r="J2481" i="10"/>
  <c r="J2482" i="10"/>
  <c r="J2483" i="10"/>
  <c r="J2484" i="10"/>
  <c r="J2485" i="10"/>
  <c r="J2486" i="10"/>
  <c r="J2487" i="10"/>
  <c r="J2488" i="10"/>
  <c r="J2489" i="10"/>
  <c r="J2490" i="10"/>
  <c r="J2491" i="10"/>
  <c r="J2492" i="10"/>
  <c r="J2493" i="10"/>
  <c r="J2494" i="10"/>
  <c r="J2495" i="10"/>
  <c r="J2496" i="10"/>
  <c r="J2497" i="10"/>
  <c r="J2498" i="10"/>
  <c r="J2499" i="10"/>
  <c r="J2500" i="10"/>
  <c r="J2501" i="10"/>
  <c r="J2502" i="10"/>
  <c r="J2503" i="10"/>
  <c r="J2504" i="10"/>
  <c r="J2505" i="10"/>
  <c r="J2506" i="10"/>
  <c r="J2507" i="10"/>
  <c r="J2508" i="10"/>
  <c r="J2509" i="10"/>
  <c r="J2510" i="10"/>
  <c r="J2511" i="10"/>
  <c r="J2512" i="10"/>
  <c r="J2513" i="10"/>
  <c r="J2514" i="10"/>
  <c r="J2515" i="10"/>
  <c r="J2516" i="10"/>
  <c r="J2517" i="10"/>
  <c r="J2518" i="10"/>
  <c r="J2519" i="10"/>
  <c r="J2520" i="10"/>
  <c r="J2521" i="10"/>
  <c r="J2522" i="10"/>
  <c r="J2523" i="10"/>
  <c r="J2524" i="10"/>
  <c r="J2525" i="10"/>
  <c r="J2526" i="10"/>
  <c r="J2527" i="10"/>
  <c r="J2528" i="10"/>
  <c r="J2529" i="10"/>
  <c r="J2530" i="10"/>
  <c r="J2531" i="10"/>
  <c r="J2532" i="10"/>
  <c r="J2533" i="10"/>
  <c r="J2534" i="10"/>
  <c r="J2535" i="10"/>
  <c r="J2536" i="10"/>
  <c r="J2537" i="10"/>
  <c r="J2538" i="10"/>
  <c r="J2539" i="10"/>
  <c r="J2540" i="10"/>
  <c r="J2541" i="10"/>
  <c r="J2542" i="10"/>
  <c r="J2543" i="10"/>
  <c r="J2544" i="10"/>
  <c r="J2545" i="10"/>
  <c r="J2546" i="10"/>
  <c r="J2547" i="10"/>
  <c r="J2548" i="10"/>
  <c r="J2549" i="10"/>
  <c r="J2550" i="10"/>
  <c r="J2551" i="10"/>
  <c r="J2552" i="10"/>
  <c r="J2553" i="10"/>
  <c r="J2554" i="10"/>
  <c r="J2555" i="10"/>
  <c r="J2556" i="10"/>
  <c r="J2557" i="10"/>
  <c r="J2558" i="10"/>
  <c r="J2559" i="10"/>
  <c r="J2560" i="10"/>
  <c r="J2561" i="10"/>
  <c r="J2562" i="10"/>
  <c r="J2563" i="10"/>
  <c r="J2564" i="10"/>
  <c r="J2565" i="10"/>
  <c r="J2566" i="10"/>
  <c r="J2567" i="10"/>
  <c r="J2568" i="10"/>
  <c r="J2569" i="10"/>
  <c r="J2570" i="10"/>
  <c r="J2571" i="10"/>
  <c r="J2572" i="10"/>
  <c r="J2573" i="10"/>
  <c r="J2574" i="10"/>
  <c r="J2575" i="10"/>
  <c r="J2576" i="10"/>
  <c r="J2577" i="10"/>
  <c r="J2578" i="10"/>
  <c r="J2579" i="10"/>
  <c r="J2580" i="10"/>
  <c r="J2581" i="10"/>
  <c r="J2582" i="10"/>
  <c r="J2583" i="10"/>
  <c r="J2584" i="10"/>
  <c r="J2585" i="10"/>
  <c r="J2586" i="10"/>
  <c r="J2587" i="10"/>
  <c r="J2588" i="10"/>
  <c r="J2589" i="10"/>
  <c r="J2590" i="10"/>
  <c r="J2591" i="10"/>
  <c r="J2592" i="10"/>
  <c r="J2593" i="10"/>
  <c r="J2594" i="10"/>
  <c r="J2595" i="10"/>
  <c r="J2596" i="10"/>
  <c r="J2597" i="10"/>
  <c r="J2598" i="10"/>
  <c r="J2599" i="10"/>
  <c r="J2600" i="10"/>
  <c r="J2601" i="10"/>
  <c r="J2602" i="10"/>
  <c r="J2603" i="10"/>
  <c r="J2604" i="10"/>
  <c r="J2605" i="10"/>
  <c r="J2606" i="10"/>
  <c r="J2607" i="10"/>
  <c r="J2608" i="10"/>
  <c r="J2609" i="10"/>
  <c r="J2610" i="10"/>
  <c r="J2611" i="10"/>
  <c r="J2612" i="10"/>
  <c r="J2613" i="10"/>
  <c r="J2614" i="10"/>
  <c r="J2615" i="10"/>
  <c r="J2616" i="10"/>
  <c r="J2617" i="10"/>
  <c r="J2618" i="10"/>
  <c r="J2619" i="10"/>
  <c r="J2620" i="10"/>
  <c r="J2621" i="10"/>
  <c r="J2622" i="10"/>
  <c r="J2623" i="10"/>
  <c r="J2624" i="10"/>
  <c r="J2625" i="10"/>
  <c r="J2626" i="10"/>
  <c r="J2627" i="10"/>
  <c r="J2628" i="10"/>
  <c r="J2629" i="10"/>
  <c r="J2630" i="10"/>
  <c r="J2631" i="10"/>
  <c r="J2632" i="10"/>
  <c r="J2633" i="10"/>
  <c r="J2634" i="10"/>
  <c r="J2635" i="10"/>
  <c r="J2636" i="10"/>
  <c r="J2637" i="10"/>
  <c r="J2638" i="10"/>
  <c r="J2639" i="10"/>
  <c r="J2640" i="10"/>
  <c r="J2641" i="10"/>
  <c r="J2642" i="10"/>
  <c r="J2643" i="10"/>
  <c r="J2644" i="10"/>
  <c r="J2645" i="10"/>
  <c r="J2646" i="10"/>
  <c r="J2647" i="10"/>
  <c r="J2648" i="10"/>
  <c r="J2649" i="10"/>
  <c r="J2650" i="10"/>
  <c r="J2651" i="10"/>
  <c r="J2652" i="10"/>
  <c r="J2653" i="10"/>
  <c r="J2654" i="10"/>
  <c r="J2655" i="10"/>
  <c r="J2656" i="10"/>
  <c r="J2657" i="10"/>
  <c r="J2658" i="10"/>
  <c r="J2659" i="10"/>
  <c r="J2660" i="10"/>
  <c r="J2661" i="10"/>
  <c r="J2662" i="10"/>
  <c r="J2663" i="10"/>
  <c r="J2664" i="10"/>
  <c r="J2665" i="10"/>
  <c r="J2666" i="10"/>
  <c r="J2667" i="10"/>
  <c r="J2668" i="10"/>
  <c r="J2669" i="10"/>
  <c r="J2670" i="10"/>
  <c r="J2671" i="10"/>
  <c r="J2672" i="10"/>
  <c r="J2673" i="10"/>
  <c r="J2674" i="10"/>
  <c r="J2675" i="10"/>
  <c r="J2676" i="10"/>
  <c r="J2677" i="10"/>
  <c r="J2678" i="10"/>
  <c r="J2679" i="10"/>
  <c r="J2680" i="10"/>
  <c r="J2681" i="10"/>
  <c r="J2682" i="10"/>
  <c r="J2683" i="10"/>
  <c r="J2684" i="10"/>
  <c r="J2685" i="10"/>
  <c r="J2686" i="10"/>
  <c r="J2687" i="10"/>
  <c r="J2688" i="10"/>
  <c r="J2689" i="10"/>
  <c r="J2690" i="10"/>
  <c r="J2691" i="10"/>
  <c r="J2692" i="10"/>
  <c r="J2693" i="10"/>
  <c r="J2694" i="10"/>
  <c r="J2695" i="10"/>
  <c r="J2696" i="10"/>
  <c r="J2697" i="10"/>
  <c r="J2698" i="10"/>
  <c r="J2699" i="10"/>
  <c r="J2700" i="10"/>
  <c r="J2701" i="10"/>
  <c r="J2702" i="10"/>
  <c r="J2703" i="10"/>
  <c r="J2704" i="10"/>
  <c r="J2705" i="10"/>
  <c r="J2706" i="10"/>
  <c r="J2707" i="10"/>
  <c r="J2708" i="10"/>
  <c r="J2709" i="10"/>
  <c r="J2710" i="10"/>
  <c r="J2711" i="10"/>
  <c r="J2712" i="10"/>
  <c r="J2713" i="10"/>
  <c r="J2714" i="10"/>
  <c r="J2715" i="10"/>
  <c r="J2716" i="10"/>
  <c r="J2717" i="10"/>
  <c r="J2718" i="10"/>
  <c r="J2719" i="10"/>
  <c r="J2720" i="10"/>
  <c r="J2721" i="10"/>
  <c r="J2722" i="10"/>
  <c r="J2723" i="10"/>
  <c r="J2724" i="10"/>
  <c r="J2725" i="10"/>
  <c r="J2726" i="10"/>
  <c r="J2727" i="10"/>
  <c r="J2728" i="10"/>
  <c r="J2729" i="10"/>
  <c r="J2730" i="10"/>
  <c r="J2731" i="10"/>
  <c r="J2732" i="10"/>
  <c r="J2733" i="10"/>
  <c r="J2734" i="10"/>
  <c r="J2735" i="10"/>
  <c r="J2736" i="10"/>
  <c r="J2737" i="10"/>
  <c r="J2738" i="10"/>
  <c r="J2739" i="10"/>
  <c r="J2740" i="10"/>
  <c r="J2741" i="10"/>
  <c r="J2742" i="10"/>
  <c r="J2743" i="10"/>
  <c r="J2744" i="10"/>
  <c r="J2745" i="10"/>
  <c r="J2746" i="10"/>
  <c r="J2747" i="10"/>
  <c r="J2748" i="10"/>
  <c r="J2749" i="10"/>
  <c r="J2750" i="10"/>
  <c r="J2751" i="10"/>
  <c r="J2752" i="10"/>
  <c r="J2753" i="10"/>
  <c r="J2754" i="10"/>
  <c r="J2755" i="10"/>
  <c r="J2756" i="10"/>
  <c r="J2757" i="10"/>
  <c r="J2758" i="10"/>
  <c r="J2759" i="10"/>
  <c r="J2760" i="10"/>
  <c r="J2761" i="10"/>
  <c r="J2762" i="10"/>
  <c r="J2763" i="10"/>
  <c r="J2764" i="10"/>
  <c r="J2765" i="10"/>
  <c r="J2766" i="10"/>
  <c r="J2767" i="10"/>
  <c r="J2768" i="10"/>
  <c r="J2769" i="10"/>
  <c r="J2770" i="10"/>
  <c r="J2771" i="10"/>
  <c r="J2772" i="10"/>
  <c r="J2773" i="10"/>
  <c r="J2774" i="10"/>
  <c r="J2775" i="10"/>
  <c r="J2776" i="10"/>
  <c r="J2777" i="10"/>
  <c r="J2778" i="10"/>
  <c r="J2779" i="10"/>
  <c r="J2780" i="10"/>
  <c r="J2781" i="10"/>
  <c r="J2782" i="10"/>
  <c r="J2783" i="10"/>
  <c r="J2784" i="10"/>
  <c r="J2785" i="10"/>
  <c r="J2786" i="10"/>
  <c r="J2787" i="10"/>
  <c r="J2788" i="10"/>
  <c r="J2789" i="10"/>
  <c r="J2790" i="10"/>
  <c r="J2791" i="10"/>
  <c r="J2792" i="10"/>
  <c r="J2793" i="10"/>
  <c r="J2794" i="10"/>
  <c r="J2795" i="10"/>
  <c r="J2796" i="10"/>
  <c r="J2797" i="10"/>
  <c r="J2798" i="10"/>
  <c r="J2799" i="10"/>
  <c r="J2800" i="10"/>
  <c r="J2801" i="10"/>
  <c r="J2802" i="10"/>
  <c r="J2803" i="10"/>
  <c r="J2804" i="10"/>
  <c r="J2805" i="10"/>
  <c r="J2806" i="10"/>
  <c r="J2807" i="10"/>
  <c r="J2808" i="10"/>
  <c r="J2809" i="10"/>
  <c r="J2810" i="10"/>
  <c r="J2811" i="10"/>
  <c r="J2812" i="10"/>
  <c r="J2813" i="10"/>
  <c r="J2814" i="10"/>
  <c r="J2815" i="10"/>
  <c r="J2816" i="10"/>
  <c r="J2817" i="10"/>
  <c r="J2818" i="10"/>
  <c r="J2819" i="10"/>
  <c r="J2820" i="10"/>
  <c r="J2821" i="10"/>
  <c r="J2822" i="10"/>
  <c r="J2823" i="10"/>
  <c r="J2824" i="10"/>
  <c r="J2825" i="10"/>
  <c r="J2826" i="10"/>
  <c r="J2827" i="10"/>
  <c r="J2828" i="10"/>
  <c r="J2829" i="10"/>
  <c r="J2830" i="10"/>
  <c r="J2831" i="10"/>
  <c r="J2832" i="10"/>
  <c r="J2833" i="10"/>
  <c r="J2834" i="10"/>
  <c r="J2835" i="10"/>
  <c r="J2836" i="10"/>
  <c r="J2837" i="10"/>
  <c r="J2838" i="10"/>
  <c r="J2839" i="10"/>
  <c r="J2840" i="10"/>
  <c r="J2841" i="10"/>
  <c r="J2842" i="10"/>
  <c r="J2843" i="10"/>
  <c r="J2844" i="10"/>
  <c r="J2845" i="10"/>
  <c r="J2846" i="10"/>
  <c r="J2847" i="10"/>
  <c r="J2848" i="10"/>
  <c r="J2849" i="10"/>
  <c r="J2850" i="10"/>
  <c r="J2851" i="10"/>
  <c r="J2852" i="10"/>
  <c r="J2853" i="10"/>
  <c r="J2854" i="10"/>
  <c r="J2855" i="10"/>
  <c r="J2856" i="10"/>
  <c r="J2857" i="10"/>
  <c r="J2858" i="10"/>
  <c r="J2859" i="10"/>
  <c r="J2860" i="10"/>
  <c r="J2861" i="10"/>
  <c r="J2862" i="10"/>
  <c r="J2863" i="10"/>
  <c r="J2864" i="10"/>
  <c r="J2865" i="10"/>
  <c r="J2866" i="10"/>
  <c r="J2867" i="10"/>
  <c r="J2868" i="10"/>
  <c r="J2869" i="10"/>
  <c r="J2870" i="10"/>
  <c r="J2871" i="10"/>
  <c r="J2872" i="10"/>
  <c r="J2873" i="10"/>
  <c r="J2874" i="10"/>
  <c r="J2875" i="10"/>
  <c r="J2876" i="10"/>
  <c r="J2877" i="10"/>
  <c r="J2878" i="10"/>
  <c r="J2879" i="10"/>
  <c r="J2880" i="10"/>
  <c r="J2881" i="10"/>
  <c r="J2882" i="10"/>
  <c r="J2883" i="10"/>
  <c r="J2884" i="10"/>
  <c r="J2885" i="10"/>
  <c r="J2886" i="10"/>
  <c r="J2887" i="10"/>
  <c r="J2888" i="10"/>
  <c r="J2889" i="10"/>
  <c r="J2890" i="10"/>
  <c r="J2891" i="10"/>
  <c r="J2892" i="10"/>
  <c r="J2893" i="10"/>
  <c r="J2894" i="10"/>
  <c r="J2895" i="10"/>
  <c r="J2896" i="10"/>
  <c r="J2897" i="10"/>
  <c r="J2898" i="10"/>
  <c r="J2899" i="10"/>
  <c r="J2900" i="10"/>
  <c r="J2901" i="10"/>
  <c r="J2902" i="10"/>
  <c r="J2903" i="10"/>
  <c r="J2904" i="10"/>
  <c r="J2905" i="10"/>
  <c r="J2906" i="10"/>
  <c r="J2907" i="10"/>
  <c r="J2908" i="10"/>
  <c r="J2909" i="10"/>
  <c r="J2910" i="10"/>
  <c r="J2911" i="10"/>
  <c r="J2912" i="10"/>
  <c r="J2913" i="10"/>
  <c r="J3" i="10"/>
  <c r="I3" i="10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I185" i="10"/>
  <c r="I186" i="10"/>
  <c r="I187" i="10"/>
  <c r="I188" i="10"/>
  <c r="I189" i="10"/>
  <c r="I190" i="10"/>
  <c r="I191" i="10"/>
  <c r="I192" i="10"/>
  <c r="I193" i="10"/>
  <c r="I194" i="10"/>
  <c r="I195" i="10"/>
  <c r="I196" i="10"/>
  <c r="I197" i="10"/>
  <c r="I198" i="10"/>
  <c r="I199" i="10"/>
  <c r="I200" i="10"/>
  <c r="I201" i="10"/>
  <c r="I202" i="10"/>
  <c r="I203" i="10"/>
  <c r="I204" i="10"/>
  <c r="I205" i="10"/>
  <c r="I206" i="10"/>
  <c r="I207" i="10"/>
  <c r="I208" i="10"/>
  <c r="I209" i="10"/>
  <c r="I210" i="10"/>
  <c r="I211" i="10"/>
  <c r="I212" i="10"/>
  <c r="I213" i="10"/>
  <c r="I214" i="10"/>
  <c r="I215" i="10"/>
  <c r="I216" i="10"/>
  <c r="I217" i="10"/>
  <c r="I218" i="10"/>
  <c r="I219" i="10"/>
  <c r="I220" i="10"/>
  <c r="I221" i="10"/>
  <c r="I222" i="10"/>
  <c r="I223" i="10"/>
  <c r="I224" i="10"/>
  <c r="I225" i="10"/>
  <c r="I226" i="10"/>
  <c r="I227" i="10"/>
  <c r="I228" i="10"/>
  <c r="I229" i="10"/>
  <c r="I230" i="10"/>
  <c r="I231" i="10"/>
  <c r="I232" i="10"/>
  <c r="I233" i="10"/>
  <c r="I234" i="10"/>
  <c r="I235" i="10"/>
  <c r="I236" i="10"/>
  <c r="I237" i="10"/>
  <c r="I238" i="10"/>
  <c r="I239" i="10"/>
  <c r="I240" i="10"/>
  <c r="I241" i="10"/>
  <c r="I242" i="10"/>
  <c r="I243" i="10"/>
  <c r="I244" i="10"/>
  <c r="I245" i="10"/>
  <c r="I246" i="10"/>
  <c r="I247" i="10"/>
  <c r="I248" i="10"/>
  <c r="I249" i="10"/>
  <c r="I250" i="10"/>
  <c r="I251" i="10"/>
  <c r="I252" i="10"/>
  <c r="I253" i="10"/>
  <c r="I254" i="10"/>
  <c r="I255" i="10"/>
  <c r="I256" i="10"/>
  <c r="I257" i="10"/>
  <c r="I258" i="10"/>
  <c r="I259" i="10"/>
  <c r="I260" i="10"/>
  <c r="I261" i="10"/>
  <c r="I262" i="10"/>
  <c r="I263" i="10"/>
  <c r="I264" i="10"/>
  <c r="I265" i="10"/>
  <c r="I266" i="10"/>
  <c r="I267" i="10"/>
  <c r="I268" i="10"/>
  <c r="I269" i="10"/>
  <c r="I270" i="10"/>
  <c r="I271" i="10"/>
  <c r="I272" i="10"/>
  <c r="I273" i="10"/>
  <c r="I274" i="10"/>
  <c r="I275" i="10"/>
  <c r="I276" i="10"/>
  <c r="I277" i="10"/>
  <c r="I278" i="10"/>
  <c r="I279" i="10"/>
  <c r="I280" i="10"/>
  <c r="I281" i="10"/>
  <c r="I282" i="10"/>
  <c r="I283" i="10"/>
  <c r="I284" i="10"/>
  <c r="I285" i="10"/>
  <c r="I286" i="10"/>
  <c r="I287" i="10"/>
  <c r="I288" i="10"/>
  <c r="I289" i="10"/>
  <c r="I290" i="10"/>
  <c r="I291" i="10"/>
  <c r="I292" i="10"/>
  <c r="I293" i="10"/>
  <c r="I294" i="10"/>
  <c r="I295" i="10"/>
  <c r="I296" i="10"/>
  <c r="I297" i="10"/>
  <c r="I298" i="10"/>
  <c r="I299" i="10"/>
  <c r="I300" i="10"/>
  <c r="I301" i="10"/>
  <c r="I302" i="10"/>
  <c r="I303" i="10"/>
  <c r="I304" i="10"/>
  <c r="I305" i="10"/>
  <c r="I306" i="10"/>
  <c r="I307" i="10"/>
  <c r="I308" i="10"/>
  <c r="I309" i="10"/>
  <c r="I310" i="10"/>
  <c r="I311" i="10"/>
  <c r="I312" i="10"/>
  <c r="I313" i="10"/>
  <c r="I314" i="10"/>
  <c r="I315" i="10"/>
  <c r="I316" i="10"/>
  <c r="I317" i="10"/>
  <c r="I318" i="10"/>
  <c r="I319" i="10"/>
  <c r="I320" i="10"/>
  <c r="I321" i="10"/>
  <c r="I322" i="10"/>
  <c r="I323" i="10"/>
  <c r="I324" i="10"/>
  <c r="I325" i="10"/>
  <c r="I326" i="10"/>
  <c r="I327" i="10"/>
  <c r="I328" i="10"/>
  <c r="I329" i="10"/>
  <c r="I330" i="10"/>
  <c r="I331" i="10"/>
  <c r="I332" i="10"/>
  <c r="I333" i="10"/>
  <c r="I334" i="10"/>
  <c r="I335" i="10"/>
  <c r="I336" i="10"/>
  <c r="I337" i="10"/>
  <c r="I338" i="10"/>
  <c r="I339" i="10"/>
  <c r="I340" i="10"/>
  <c r="I341" i="10"/>
  <c r="I342" i="10"/>
  <c r="I343" i="10"/>
  <c r="I344" i="10"/>
  <c r="I345" i="10"/>
  <c r="I346" i="10"/>
  <c r="I347" i="10"/>
  <c r="I348" i="10"/>
  <c r="I349" i="10"/>
  <c r="I350" i="10"/>
  <c r="I351" i="10"/>
  <c r="I352" i="10"/>
  <c r="I353" i="10"/>
  <c r="I354" i="10"/>
  <c r="I355" i="10"/>
  <c r="I356" i="10"/>
  <c r="I357" i="10"/>
  <c r="I358" i="10"/>
  <c r="I359" i="10"/>
  <c r="I360" i="10"/>
  <c r="I361" i="10"/>
  <c r="I362" i="10"/>
  <c r="I363" i="10"/>
  <c r="I364" i="10"/>
  <c r="I365" i="10"/>
  <c r="I366" i="10"/>
  <c r="I367" i="10"/>
  <c r="I368" i="10"/>
  <c r="I369" i="10"/>
  <c r="I370" i="10"/>
  <c r="I371" i="10"/>
  <c r="I372" i="10"/>
  <c r="I373" i="10"/>
  <c r="I374" i="10"/>
  <c r="I375" i="10"/>
  <c r="I376" i="10"/>
  <c r="I377" i="10"/>
  <c r="I378" i="10"/>
  <c r="I379" i="10"/>
  <c r="I380" i="10"/>
  <c r="I381" i="10"/>
  <c r="I382" i="10"/>
  <c r="I383" i="10"/>
  <c r="I384" i="10"/>
  <c r="I385" i="10"/>
  <c r="I386" i="10"/>
  <c r="I387" i="10"/>
  <c r="I388" i="10"/>
  <c r="I389" i="10"/>
  <c r="I390" i="10"/>
  <c r="I391" i="10"/>
  <c r="I392" i="10"/>
  <c r="I393" i="10"/>
  <c r="I394" i="10"/>
  <c r="I395" i="10"/>
  <c r="I396" i="10"/>
  <c r="I397" i="10"/>
  <c r="I398" i="10"/>
  <c r="I399" i="10"/>
  <c r="I400" i="10"/>
  <c r="I401" i="10"/>
  <c r="I402" i="10"/>
  <c r="I403" i="10"/>
  <c r="I404" i="10"/>
  <c r="I405" i="10"/>
  <c r="I406" i="10"/>
  <c r="I407" i="10"/>
  <c r="I408" i="10"/>
  <c r="I409" i="10"/>
  <c r="I410" i="10"/>
  <c r="I411" i="10"/>
  <c r="I412" i="10"/>
  <c r="I413" i="10"/>
  <c r="I414" i="10"/>
  <c r="I415" i="10"/>
  <c r="I416" i="10"/>
  <c r="I417" i="10"/>
  <c r="I418" i="10"/>
  <c r="I419" i="10"/>
  <c r="I420" i="10"/>
  <c r="I421" i="10"/>
  <c r="I422" i="10"/>
  <c r="I423" i="10"/>
  <c r="I424" i="10"/>
  <c r="I425" i="10"/>
  <c r="I426" i="10"/>
  <c r="I427" i="10"/>
  <c r="I428" i="10"/>
  <c r="I429" i="10"/>
  <c r="I430" i="10"/>
  <c r="I431" i="10"/>
  <c r="I432" i="10"/>
  <c r="I433" i="10"/>
  <c r="I434" i="10"/>
  <c r="I435" i="10"/>
  <c r="I436" i="10"/>
  <c r="I437" i="10"/>
  <c r="I438" i="10"/>
  <c r="I439" i="10"/>
  <c r="I440" i="10"/>
  <c r="I441" i="10"/>
  <c r="I442" i="10"/>
  <c r="I443" i="10"/>
  <c r="I444" i="10"/>
  <c r="I445" i="10"/>
  <c r="I446" i="10"/>
  <c r="I447" i="10"/>
  <c r="I448" i="10"/>
  <c r="I449" i="10"/>
  <c r="I450" i="10"/>
  <c r="I451" i="10"/>
  <c r="I452" i="10"/>
  <c r="I453" i="10"/>
  <c r="I454" i="10"/>
  <c r="I455" i="10"/>
  <c r="I456" i="10"/>
  <c r="I457" i="10"/>
  <c r="I458" i="10"/>
  <c r="I459" i="10"/>
  <c r="I460" i="10"/>
  <c r="I461" i="10"/>
  <c r="I462" i="10"/>
  <c r="I463" i="10"/>
  <c r="I464" i="10"/>
  <c r="I465" i="10"/>
  <c r="I466" i="10"/>
  <c r="I467" i="10"/>
  <c r="I468" i="10"/>
  <c r="I469" i="10"/>
  <c r="I470" i="10"/>
  <c r="I471" i="10"/>
  <c r="I472" i="10"/>
  <c r="I473" i="10"/>
  <c r="I474" i="10"/>
  <c r="I475" i="10"/>
  <c r="I476" i="10"/>
  <c r="I477" i="10"/>
  <c r="I478" i="10"/>
  <c r="I479" i="10"/>
  <c r="I480" i="10"/>
  <c r="I481" i="10"/>
  <c r="I482" i="10"/>
  <c r="I483" i="10"/>
  <c r="I484" i="10"/>
  <c r="I485" i="10"/>
  <c r="I486" i="10"/>
  <c r="I487" i="10"/>
  <c r="I488" i="10"/>
  <c r="I489" i="10"/>
  <c r="I490" i="10"/>
  <c r="I491" i="10"/>
  <c r="I492" i="10"/>
  <c r="I493" i="10"/>
  <c r="I494" i="10"/>
  <c r="I495" i="10"/>
  <c r="I496" i="10"/>
  <c r="I497" i="10"/>
  <c r="I498" i="10"/>
  <c r="I499" i="10"/>
  <c r="I500" i="10"/>
  <c r="I501" i="10"/>
  <c r="I502" i="10"/>
  <c r="I503" i="10"/>
  <c r="I504" i="10"/>
  <c r="I505" i="10"/>
  <c r="I506" i="10"/>
  <c r="I507" i="10"/>
  <c r="I508" i="10"/>
  <c r="I509" i="10"/>
  <c r="I510" i="10"/>
  <c r="I511" i="10"/>
  <c r="I512" i="10"/>
  <c r="I513" i="10"/>
  <c r="I514" i="10"/>
  <c r="I515" i="10"/>
  <c r="I516" i="10"/>
  <c r="I517" i="10"/>
  <c r="I518" i="10"/>
  <c r="I519" i="10"/>
  <c r="I520" i="10"/>
  <c r="I521" i="10"/>
  <c r="I522" i="10"/>
  <c r="I523" i="10"/>
  <c r="I524" i="10"/>
  <c r="I525" i="10"/>
  <c r="I526" i="10"/>
  <c r="I527" i="10"/>
  <c r="I528" i="10"/>
  <c r="I529" i="10"/>
  <c r="I530" i="10"/>
  <c r="I531" i="10"/>
  <c r="I532" i="10"/>
  <c r="I533" i="10"/>
  <c r="I534" i="10"/>
  <c r="I535" i="10"/>
  <c r="I536" i="10"/>
  <c r="I537" i="10"/>
  <c r="I538" i="10"/>
  <c r="I539" i="10"/>
  <c r="I540" i="10"/>
  <c r="I541" i="10"/>
  <c r="I542" i="10"/>
  <c r="I543" i="10"/>
  <c r="I544" i="10"/>
  <c r="I545" i="10"/>
  <c r="I546" i="10"/>
  <c r="I547" i="10"/>
  <c r="I548" i="10"/>
  <c r="I549" i="10"/>
  <c r="I550" i="10"/>
  <c r="I551" i="10"/>
  <c r="I552" i="10"/>
  <c r="I553" i="10"/>
  <c r="I554" i="10"/>
  <c r="I555" i="10"/>
  <c r="I556" i="10"/>
  <c r="I557" i="10"/>
  <c r="I558" i="10"/>
  <c r="I559" i="10"/>
  <c r="I560" i="10"/>
  <c r="I561" i="10"/>
  <c r="I562" i="10"/>
  <c r="I563" i="10"/>
  <c r="I564" i="10"/>
  <c r="I565" i="10"/>
  <c r="I566" i="10"/>
  <c r="I567" i="10"/>
  <c r="I568" i="10"/>
  <c r="I569" i="10"/>
  <c r="I570" i="10"/>
  <c r="I571" i="10"/>
  <c r="I572" i="10"/>
  <c r="I573" i="10"/>
  <c r="I574" i="10"/>
  <c r="I575" i="10"/>
  <c r="I576" i="10"/>
  <c r="I577" i="10"/>
  <c r="I578" i="10"/>
  <c r="I579" i="10"/>
  <c r="I580" i="10"/>
  <c r="I581" i="10"/>
  <c r="I582" i="10"/>
  <c r="I583" i="10"/>
  <c r="I584" i="10"/>
  <c r="I585" i="10"/>
  <c r="I586" i="10"/>
  <c r="I587" i="10"/>
  <c r="I588" i="10"/>
  <c r="I589" i="10"/>
  <c r="I590" i="10"/>
  <c r="I591" i="10"/>
  <c r="I592" i="10"/>
  <c r="I593" i="10"/>
  <c r="I594" i="10"/>
  <c r="I595" i="10"/>
  <c r="I596" i="10"/>
  <c r="I597" i="10"/>
  <c r="I598" i="10"/>
  <c r="I599" i="10"/>
  <c r="I600" i="10"/>
  <c r="I601" i="10"/>
  <c r="I602" i="10"/>
  <c r="I603" i="10"/>
  <c r="I604" i="10"/>
  <c r="I605" i="10"/>
  <c r="I606" i="10"/>
  <c r="I607" i="10"/>
  <c r="I608" i="10"/>
  <c r="I609" i="10"/>
  <c r="I610" i="10"/>
  <c r="I611" i="10"/>
  <c r="I612" i="10"/>
  <c r="I613" i="10"/>
  <c r="I614" i="10"/>
  <c r="I615" i="10"/>
  <c r="I616" i="10"/>
  <c r="I617" i="10"/>
  <c r="I618" i="10"/>
  <c r="I619" i="10"/>
  <c r="I620" i="10"/>
  <c r="I621" i="10"/>
  <c r="I622" i="10"/>
  <c r="I623" i="10"/>
  <c r="I624" i="10"/>
  <c r="I625" i="10"/>
  <c r="I626" i="10"/>
  <c r="I627" i="10"/>
  <c r="I628" i="10"/>
  <c r="I629" i="10"/>
  <c r="I630" i="10"/>
  <c r="I631" i="10"/>
  <c r="I632" i="10"/>
  <c r="I633" i="10"/>
  <c r="I634" i="10"/>
  <c r="I635" i="10"/>
  <c r="I636" i="10"/>
  <c r="I637" i="10"/>
  <c r="I638" i="10"/>
  <c r="I639" i="10"/>
  <c r="I640" i="10"/>
  <c r="I641" i="10"/>
  <c r="I642" i="10"/>
  <c r="I643" i="10"/>
  <c r="I644" i="10"/>
  <c r="I645" i="10"/>
  <c r="I646" i="10"/>
  <c r="I647" i="10"/>
  <c r="I648" i="10"/>
  <c r="I649" i="10"/>
  <c r="I650" i="10"/>
  <c r="I651" i="10"/>
  <c r="I652" i="10"/>
  <c r="I653" i="10"/>
  <c r="I654" i="10"/>
  <c r="I655" i="10"/>
  <c r="I656" i="10"/>
  <c r="I657" i="10"/>
  <c r="I658" i="10"/>
  <c r="I659" i="10"/>
  <c r="I660" i="10"/>
  <c r="I661" i="10"/>
  <c r="I662" i="10"/>
  <c r="I663" i="10"/>
  <c r="I664" i="10"/>
  <c r="I665" i="10"/>
  <c r="I666" i="10"/>
  <c r="I667" i="10"/>
  <c r="I668" i="10"/>
  <c r="I669" i="10"/>
  <c r="I670" i="10"/>
  <c r="I671" i="10"/>
  <c r="I672" i="10"/>
  <c r="I673" i="10"/>
  <c r="I674" i="10"/>
  <c r="I675" i="10"/>
  <c r="I676" i="10"/>
  <c r="I677" i="10"/>
  <c r="I678" i="10"/>
  <c r="I679" i="10"/>
  <c r="I680" i="10"/>
  <c r="I681" i="10"/>
  <c r="I682" i="10"/>
  <c r="I683" i="10"/>
  <c r="I684" i="10"/>
  <c r="I685" i="10"/>
  <c r="I686" i="10"/>
  <c r="I687" i="10"/>
  <c r="I688" i="10"/>
  <c r="I689" i="10"/>
  <c r="I690" i="10"/>
  <c r="I691" i="10"/>
  <c r="I692" i="10"/>
  <c r="I693" i="10"/>
  <c r="I694" i="10"/>
  <c r="I695" i="10"/>
  <c r="I696" i="10"/>
  <c r="I697" i="10"/>
  <c r="I698" i="10"/>
  <c r="I699" i="10"/>
  <c r="I700" i="10"/>
  <c r="I701" i="10"/>
  <c r="I702" i="10"/>
  <c r="I703" i="10"/>
  <c r="I704" i="10"/>
  <c r="I705" i="10"/>
  <c r="I706" i="10"/>
  <c r="I707" i="10"/>
  <c r="I708" i="10"/>
  <c r="I709" i="10"/>
  <c r="I710" i="10"/>
  <c r="I711" i="10"/>
  <c r="I712" i="10"/>
  <c r="I713" i="10"/>
  <c r="I714" i="10"/>
  <c r="I715" i="10"/>
  <c r="I716" i="10"/>
  <c r="I717" i="10"/>
  <c r="I718" i="10"/>
  <c r="I719" i="10"/>
  <c r="I720" i="10"/>
  <c r="I721" i="10"/>
  <c r="I722" i="10"/>
  <c r="I723" i="10"/>
  <c r="I724" i="10"/>
  <c r="I725" i="10"/>
  <c r="I726" i="10"/>
  <c r="I727" i="10"/>
  <c r="I728" i="10"/>
  <c r="I729" i="10"/>
  <c r="I730" i="10"/>
  <c r="I731" i="10"/>
  <c r="I732" i="10"/>
  <c r="I733" i="10"/>
  <c r="I734" i="10"/>
  <c r="I735" i="10"/>
  <c r="I736" i="10"/>
  <c r="I737" i="10"/>
  <c r="I738" i="10"/>
  <c r="I739" i="10"/>
  <c r="I740" i="10"/>
  <c r="I741" i="10"/>
  <c r="I742" i="10"/>
  <c r="I743" i="10"/>
  <c r="I744" i="10"/>
  <c r="I745" i="10"/>
  <c r="I746" i="10"/>
  <c r="I747" i="10"/>
  <c r="I748" i="10"/>
  <c r="I749" i="10"/>
  <c r="I750" i="10"/>
  <c r="I751" i="10"/>
  <c r="I752" i="10"/>
  <c r="I753" i="10"/>
  <c r="I754" i="10"/>
  <c r="I755" i="10"/>
  <c r="I756" i="10"/>
  <c r="I757" i="10"/>
  <c r="I758" i="10"/>
  <c r="I759" i="10"/>
  <c r="I760" i="10"/>
  <c r="I761" i="10"/>
  <c r="I762" i="10"/>
  <c r="I763" i="10"/>
  <c r="I764" i="10"/>
  <c r="I765" i="10"/>
  <c r="I766" i="10"/>
  <c r="I767" i="10"/>
  <c r="I768" i="10"/>
  <c r="I769" i="10"/>
  <c r="I770" i="10"/>
  <c r="I771" i="10"/>
  <c r="I772" i="10"/>
  <c r="I773" i="10"/>
  <c r="I774" i="10"/>
  <c r="I775" i="10"/>
  <c r="I776" i="10"/>
  <c r="I777" i="10"/>
  <c r="I778" i="10"/>
  <c r="I779" i="10"/>
  <c r="I780" i="10"/>
  <c r="I781" i="10"/>
  <c r="I782" i="10"/>
  <c r="I783" i="10"/>
  <c r="I784" i="10"/>
  <c r="I785" i="10"/>
  <c r="I786" i="10"/>
  <c r="I787" i="10"/>
  <c r="I788" i="10"/>
  <c r="I789" i="10"/>
  <c r="I790" i="10"/>
  <c r="I791" i="10"/>
  <c r="I792" i="10"/>
  <c r="I793" i="10"/>
  <c r="I794" i="10"/>
  <c r="I795" i="10"/>
  <c r="I796" i="10"/>
  <c r="I797" i="10"/>
  <c r="I798" i="10"/>
  <c r="I799" i="10"/>
  <c r="I800" i="10"/>
  <c r="I801" i="10"/>
  <c r="I802" i="10"/>
  <c r="I803" i="10"/>
  <c r="I804" i="10"/>
  <c r="I805" i="10"/>
  <c r="I806" i="10"/>
  <c r="I807" i="10"/>
  <c r="I808" i="10"/>
  <c r="I809" i="10"/>
  <c r="I810" i="10"/>
  <c r="I811" i="10"/>
  <c r="I812" i="10"/>
  <c r="I813" i="10"/>
  <c r="I814" i="10"/>
  <c r="I815" i="10"/>
  <c r="I816" i="10"/>
  <c r="I817" i="10"/>
  <c r="I818" i="10"/>
  <c r="I819" i="10"/>
  <c r="I820" i="10"/>
  <c r="I821" i="10"/>
  <c r="I822" i="10"/>
  <c r="I823" i="10"/>
  <c r="I824" i="10"/>
  <c r="I825" i="10"/>
  <c r="I826" i="10"/>
  <c r="I827" i="10"/>
  <c r="I828" i="10"/>
  <c r="I829" i="10"/>
  <c r="I830" i="10"/>
  <c r="I831" i="10"/>
  <c r="I832" i="10"/>
  <c r="I833" i="10"/>
  <c r="I834" i="10"/>
  <c r="I835" i="10"/>
  <c r="I836" i="10"/>
  <c r="I837" i="10"/>
  <c r="I838" i="10"/>
  <c r="I839" i="10"/>
  <c r="I840" i="10"/>
  <c r="I841" i="10"/>
  <c r="I842" i="10"/>
  <c r="I843" i="10"/>
  <c r="I844" i="10"/>
  <c r="I845" i="10"/>
  <c r="I846" i="10"/>
  <c r="I847" i="10"/>
  <c r="I848" i="10"/>
  <c r="I849" i="10"/>
  <c r="I850" i="10"/>
  <c r="I851" i="10"/>
  <c r="I852" i="10"/>
  <c r="I853" i="10"/>
  <c r="I854" i="10"/>
  <c r="I855" i="10"/>
  <c r="I856" i="10"/>
  <c r="I857" i="10"/>
  <c r="I858" i="10"/>
  <c r="I859" i="10"/>
  <c r="I860" i="10"/>
  <c r="I861" i="10"/>
  <c r="I862" i="10"/>
  <c r="I863" i="10"/>
  <c r="I864" i="10"/>
  <c r="I865" i="10"/>
  <c r="I866" i="10"/>
  <c r="I867" i="10"/>
  <c r="I868" i="10"/>
  <c r="I869" i="10"/>
  <c r="I870" i="10"/>
  <c r="I871" i="10"/>
  <c r="I872" i="10"/>
  <c r="I873" i="10"/>
  <c r="I874" i="10"/>
  <c r="I875" i="10"/>
  <c r="I876" i="10"/>
  <c r="I877" i="10"/>
  <c r="I878" i="10"/>
  <c r="I879" i="10"/>
  <c r="I880" i="10"/>
  <c r="I881" i="10"/>
  <c r="I882" i="10"/>
  <c r="I883" i="10"/>
  <c r="I884" i="10"/>
  <c r="I885" i="10"/>
  <c r="I886" i="10"/>
  <c r="I887" i="10"/>
  <c r="I888" i="10"/>
  <c r="I889" i="10"/>
  <c r="I890" i="10"/>
  <c r="I891" i="10"/>
  <c r="I892" i="10"/>
  <c r="I893" i="10"/>
  <c r="I894" i="10"/>
  <c r="I895" i="10"/>
  <c r="I896" i="10"/>
  <c r="I897" i="10"/>
  <c r="I898" i="10"/>
  <c r="I899" i="10"/>
  <c r="I900" i="10"/>
  <c r="I901" i="10"/>
  <c r="I902" i="10"/>
  <c r="I903" i="10"/>
  <c r="I904" i="10"/>
  <c r="I905" i="10"/>
  <c r="I906" i="10"/>
  <c r="I907" i="10"/>
  <c r="I908" i="10"/>
  <c r="I909" i="10"/>
  <c r="I910" i="10"/>
  <c r="I911" i="10"/>
  <c r="I912" i="10"/>
  <c r="I913" i="10"/>
  <c r="I914" i="10"/>
  <c r="I915" i="10"/>
  <c r="I916" i="10"/>
  <c r="I917" i="10"/>
  <c r="I918" i="10"/>
  <c r="I919" i="10"/>
  <c r="I920" i="10"/>
  <c r="I921" i="10"/>
  <c r="I922" i="10"/>
  <c r="I923" i="10"/>
  <c r="I924" i="10"/>
  <c r="I925" i="10"/>
  <c r="I926" i="10"/>
  <c r="I927" i="10"/>
  <c r="I928" i="10"/>
  <c r="I929" i="10"/>
  <c r="I930" i="10"/>
  <c r="I931" i="10"/>
  <c r="I932" i="10"/>
  <c r="I933" i="10"/>
  <c r="I934" i="10"/>
  <c r="I935" i="10"/>
  <c r="I936" i="10"/>
  <c r="I937" i="10"/>
  <c r="I938" i="10"/>
  <c r="I939" i="10"/>
  <c r="I940" i="10"/>
  <c r="I941" i="10"/>
  <c r="I942" i="10"/>
  <c r="I943" i="10"/>
  <c r="I944" i="10"/>
  <c r="I945" i="10"/>
  <c r="I946" i="10"/>
  <c r="I947" i="10"/>
  <c r="I948" i="10"/>
  <c r="I949" i="10"/>
  <c r="I950" i="10"/>
  <c r="I951" i="10"/>
  <c r="I952" i="10"/>
  <c r="I953" i="10"/>
  <c r="I954" i="10"/>
  <c r="I955" i="10"/>
  <c r="I956" i="10"/>
  <c r="I957" i="10"/>
  <c r="I958" i="10"/>
  <c r="I959" i="10"/>
  <c r="I960" i="10"/>
  <c r="I961" i="10"/>
  <c r="I962" i="10"/>
  <c r="I963" i="10"/>
  <c r="I964" i="10"/>
  <c r="I965" i="10"/>
  <c r="I966" i="10"/>
  <c r="I967" i="10"/>
  <c r="I968" i="10"/>
  <c r="I969" i="10"/>
  <c r="I970" i="10"/>
  <c r="I971" i="10"/>
  <c r="I972" i="10"/>
  <c r="I973" i="10"/>
  <c r="I974" i="10"/>
  <c r="I975" i="10"/>
  <c r="I976" i="10"/>
  <c r="I977" i="10"/>
  <c r="I978" i="10"/>
  <c r="I979" i="10"/>
  <c r="I980" i="10"/>
  <c r="I981" i="10"/>
  <c r="I982" i="10"/>
  <c r="I983" i="10"/>
  <c r="I984" i="10"/>
  <c r="I985" i="10"/>
  <c r="I986" i="10"/>
  <c r="I987" i="10"/>
  <c r="I988" i="10"/>
  <c r="I989" i="10"/>
  <c r="I990" i="10"/>
  <c r="I991" i="10"/>
  <c r="I992" i="10"/>
  <c r="I993" i="10"/>
  <c r="I994" i="10"/>
  <c r="I995" i="10"/>
  <c r="I996" i="10"/>
  <c r="I997" i="10"/>
  <c r="I998" i="10"/>
  <c r="I999" i="10"/>
  <c r="I1000" i="10"/>
  <c r="I1001" i="10"/>
  <c r="I1002" i="10"/>
  <c r="I1003" i="10"/>
  <c r="I1004" i="10"/>
  <c r="I1005" i="10"/>
  <c r="I1006" i="10"/>
  <c r="I1007" i="10"/>
  <c r="I1008" i="10"/>
  <c r="I1009" i="10"/>
  <c r="I1010" i="10"/>
  <c r="I1011" i="10"/>
  <c r="I1012" i="10"/>
  <c r="I1013" i="10"/>
  <c r="I1014" i="10"/>
  <c r="I1015" i="10"/>
  <c r="I1016" i="10"/>
  <c r="I1017" i="10"/>
  <c r="I1018" i="10"/>
  <c r="I1019" i="10"/>
  <c r="I1020" i="10"/>
  <c r="I1021" i="10"/>
  <c r="I1022" i="10"/>
  <c r="I1023" i="10"/>
  <c r="I1024" i="10"/>
  <c r="I1025" i="10"/>
  <c r="I1026" i="10"/>
  <c r="I1027" i="10"/>
  <c r="I1028" i="10"/>
  <c r="I1029" i="10"/>
  <c r="I1030" i="10"/>
  <c r="I1031" i="10"/>
  <c r="I1032" i="10"/>
  <c r="I1033" i="10"/>
  <c r="I1034" i="10"/>
  <c r="I1035" i="10"/>
  <c r="I1036" i="10"/>
  <c r="I1037" i="10"/>
  <c r="I1038" i="10"/>
  <c r="I1039" i="10"/>
  <c r="I1040" i="10"/>
  <c r="I1041" i="10"/>
  <c r="I1042" i="10"/>
  <c r="I1043" i="10"/>
  <c r="I1044" i="10"/>
  <c r="I1045" i="10"/>
  <c r="I1046" i="10"/>
  <c r="I1047" i="10"/>
  <c r="I1048" i="10"/>
  <c r="I1049" i="10"/>
  <c r="I1050" i="10"/>
  <c r="I1051" i="10"/>
  <c r="I1052" i="10"/>
  <c r="I1053" i="10"/>
  <c r="I1054" i="10"/>
  <c r="I1055" i="10"/>
  <c r="I1056" i="10"/>
  <c r="I1057" i="10"/>
  <c r="I1058" i="10"/>
  <c r="I1059" i="10"/>
  <c r="I1060" i="10"/>
  <c r="I1061" i="10"/>
  <c r="I1062" i="10"/>
  <c r="I1063" i="10"/>
  <c r="I1064" i="10"/>
  <c r="I1065" i="10"/>
  <c r="I1066" i="10"/>
  <c r="I1067" i="10"/>
  <c r="I1068" i="10"/>
  <c r="I1069" i="10"/>
  <c r="I1070" i="10"/>
  <c r="I1071" i="10"/>
  <c r="I1072" i="10"/>
  <c r="I1073" i="10"/>
  <c r="I1074" i="10"/>
  <c r="I1075" i="10"/>
  <c r="I1076" i="10"/>
  <c r="I1077" i="10"/>
  <c r="I1078" i="10"/>
  <c r="I1079" i="10"/>
  <c r="I1080" i="10"/>
  <c r="I1081" i="10"/>
  <c r="I1082" i="10"/>
  <c r="I1083" i="10"/>
  <c r="I1084" i="10"/>
  <c r="I1085" i="10"/>
  <c r="I1086" i="10"/>
  <c r="I1087" i="10"/>
  <c r="I1088" i="10"/>
  <c r="I1089" i="10"/>
  <c r="I1090" i="10"/>
  <c r="I1091" i="10"/>
  <c r="I1092" i="10"/>
  <c r="I1093" i="10"/>
  <c r="I1094" i="10"/>
  <c r="I1095" i="10"/>
  <c r="I1096" i="10"/>
  <c r="I1097" i="10"/>
  <c r="I1098" i="10"/>
  <c r="I1099" i="10"/>
  <c r="I1100" i="10"/>
  <c r="I1101" i="10"/>
  <c r="I1102" i="10"/>
  <c r="I1103" i="10"/>
  <c r="I1104" i="10"/>
  <c r="I1105" i="10"/>
  <c r="I1106" i="10"/>
  <c r="I1107" i="10"/>
  <c r="I1108" i="10"/>
  <c r="I1109" i="10"/>
  <c r="I1110" i="10"/>
  <c r="I1111" i="10"/>
  <c r="I1112" i="10"/>
  <c r="I1113" i="10"/>
  <c r="I1114" i="10"/>
  <c r="I1115" i="10"/>
  <c r="I1116" i="10"/>
  <c r="I1117" i="10"/>
  <c r="I1118" i="10"/>
  <c r="I1119" i="10"/>
  <c r="I1120" i="10"/>
  <c r="I1121" i="10"/>
  <c r="I1122" i="10"/>
  <c r="I1123" i="10"/>
  <c r="I1124" i="10"/>
  <c r="I1125" i="10"/>
  <c r="I1126" i="10"/>
  <c r="I1127" i="10"/>
  <c r="I1128" i="10"/>
  <c r="I1129" i="10"/>
  <c r="I1130" i="10"/>
  <c r="I1131" i="10"/>
  <c r="I1132" i="10"/>
  <c r="I1133" i="10"/>
  <c r="I1134" i="10"/>
  <c r="I1135" i="10"/>
  <c r="I1136" i="10"/>
  <c r="I1137" i="10"/>
  <c r="I1138" i="10"/>
  <c r="I1139" i="10"/>
  <c r="I1140" i="10"/>
  <c r="I1141" i="10"/>
  <c r="I1142" i="10"/>
  <c r="I1143" i="10"/>
  <c r="I1144" i="10"/>
  <c r="I1145" i="10"/>
  <c r="I1146" i="10"/>
  <c r="I1147" i="10"/>
  <c r="I1148" i="10"/>
  <c r="I1149" i="10"/>
  <c r="I1150" i="10"/>
  <c r="I1151" i="10"/>
  <c r="I1152" i="10"/>
  <c r="I1153" i="10"/>
  <c r="I1154" i="10"/>
  <c r="I1155" i="10"/>
  <c r="I1156" i="10"/>
  <c r="I1157" i="10"/>
  <c r="I1158" i="10"/>
  <c r="I1159" i="10"/>
  <c r="I1160" i="10"/>
  <c r="I1161" i="10"/>
  <c r="I1162" i="10"/>
  <c r="I1163" i="10"/>
  <c r="I1164" i="10"/>
  <c r="I1165" i="10"/>
  <c r="I1166" i="10"/>
  <c r="I1167" i="10"/>
  <c r="I1168" i="10"/>
  <c r="I1169" i="10"/>
  <c r="I1170" i="10"/>
  <c r="I1171" i="10"/>
  <c r="I1172" i="10"/>
  <c r="I1173" i="10"/>
  <c r="I1174" i="10"/>
  <c r="I1175" i="10"/>
  <c r="I1176" i="10"/>
  <c r="I1177" i="10"/>
  <c r="I1178" i="10"/>
  <c r="I1179" i="10"/>
  <c r="I1180" i="10"/>
  <c r="I1181" i="10"/>
  <c r="I1182" i="10"/>
  <c r="I1183" i="10"/>
  <c r="I1184" i="10"/>
  <c r="I1185" i="10"/>
  <c r="I1186" i="10"/>
  <c r="I1187" i="10"/>
  <c r="I1188" i="10"/>
  <c r="I1189" i="10"/>
  <c r="I1190" i="10"/>
  <c r="I1191" i="10"/>
  <c r="I1192" i="10"/>
  <c r="I1193" i="10"/>
  <c r="I1194" i="10"/>
  <c r="I1195" i="10"/>
  <c r="I1196" i="10"/>
  <c r="I1197" i="10"/>
  <c r="I1198" i="10"/>
  <c r="I1199" i="10"/>
  <c r="I1200" i="10"/>
  <c r="I1201" i="10"/>
  <c r="I1202" i="10"/>
  <c r="I1203" i="10"/>
  <c r="I1204" i="10"/>
  <c r="I1205" i="10"/>
  <c r="I1206" i="10"/>
  <c r="I1207" i="10"/>
  <c r="I1208" i="10"/>
  <c r="I1209" i="10"/>
  <c r="I1210" i="10"/>
  <c r="I1211" i="10"/>
  <c r="I1212" i="10"/>
  <c r="I1213" i="10"/>
  <c r="I1214" i="10"/>
  <c r="I1215" i="10"/>
  <c r="I1216" i="10"/>
  <c r="I1217" i="10"/>
  <c r="I1218" i="10"/>
  <c r="I1219" i="10"/>
  <c r="I1220" i="10"/>
  <c r="I1221" i="10"/>
  <c r="I1222" i="10"/>
  <c r="I1223" i="10"/>
  <c r="I1224" i="10"/>
  <c r="I1225" i="10"/>
  <c r="I1226" i="10"/>
  <c r="I1227" i="10"/>
  <c r="I1228" i="10"/>
  <c r="I1229" i="10"/>
  <c r="I1230" i="10"/>
  <c r="I1231" i="10"/>
  <c r="I1232" i="10"/>
  <c r="I1233" i="10"/>
  <c r="I1234" i="10"/>
  <c r="I1235" i="10"/>
  <c r="I1236" i="10"/>
  <c r="I1237" i="10"/>
  <c r="I1238" i="10"/>
  <c r="I1239" i="10"/>
  <c r="I1240" i="10"/>
  <c r="I1241" i="10"/>
  <c r="I1242" i="10"/>
  <c r="I1243" i="10"/>
  <c r="I1244" i="10"/>
  <c r="I1245" i="10"/>
  <c r="I1246" i="10"/>
  <c r="I1247" i="10"/>
  <c r="I1248" i="10"/>
  <c r="I1249" i="10"/>
  <c r="I1250" i="10"/>
  <c r="I1251" i="10"/>
  <c r="I1252" i="10"/>
  <c r="I1253" i="10"/>
  <c r="I1254" i="10"/>
  <c r="I1255" i="10"/>
  <c r="I1256" i="10"/>
  <c r="I1257" i="10"/>
  <c r="I1258" i="10"/>
  <c r="I1259" i="10"/>
  <c r="I1260" i="10"/>
  <c r="I1261" i="10"/>
  <c r="I1262" i="10"/>
  <c r="I1263" i="10"/>
  <c r="I1264" i="10"/>
  <c r="I1265" i="10"/>
  <c r="I1266" i="10"/>
  <c r="I1267" i="10"/>
  <c r="I1268" i="10"/>
  <c r="I1269" i="10"/>
  <c r="I1270" i="10"/>
  <c r="I1271" i="10"/>
  <c r="I1272" i="10"/>
  <c r="I1273" i="10"/>
  <c r="I1274" i="10"/>
  <c r="I1275" i="10"/>
  <c r="I1276" i="10"/>
  <c r="I1277" i="10"/>
  <c r="I1278" i="10"/>
  <c r="I1279" i="10"/>
  <c r="I1280" i="10"/>
  <c r="I1281" i="10"/>
  <c r="I1282" i="10"/>
  <c r="I1283" i="10"/>
  <c r="I1284" i="10"/>
  <c r="I1285" i="10"/>
  <c r="I1286" i="10"/>
  <c r="I1287" i="10"/>
  <c r="I1288" i="10"/>
  <c r="I1289" i="10"/>
  <c r="I1290" i="10"/>
  <c r="I1291" i="10"/>
  <c r="I1292" i="10"/>
  <c r="I1293" i="10"/>
  <c r="I1294" i="10"/>
  <c r="I1295" i="10"/>
  <c r="I1296" i="10"/>
  <c r="I1297" i="10"/>
  <c r="I1298" i="10"/>
  <c r="I1299" i="10"/>
  <c r="I1300" i="10"/>
  <c r="I1301" i="10"/>
  <c r="I1302" i="10"/>
  <c r="I1303" i="10"/>
  <c r="I1304" i="10"/>
  <c r="I1305" i="10"/>
  <c r="I1306" i="10"/>
  <c r="I1307" i="10"/>
  <c r="I1308" i="10"/>
  <c r="I1309" i="10"/>
  <c r="I1310" i="10"/>
  <c r="I1311" i="10"/>
  <c r="I1312" i="10"/>
  <c r="I1313" i="10"/>
  <c r="I1314" i="10"/>
  <c r="I1315" i="10"/>
  <c r="I1316" i="10"/>
  <c r="I1317" i="10"/>
  <c r="I1318" i="10"/>
  <c r="I1319" i="10"/>
  <c r="I1320" i="10"/>
  <c r="I1321" i="10"/>
  <c r="I1322" i="10"/>
  <c r="I1323" i="10"/>
  <c r="I1324" i="10"/>
  <c r="I1325" i="10"/>
  <c r="I1326" i="10"/>
  <c r="I1327" i="10"/>
  <c r="I1328" i="10"/>
  <c r="I1329" i="10"/>
  <c r="I1330" i="10"/>
  <c r="I1331" i="10"/>
  <c r="I1332" i="10"/>
  <c r="I1333" i="10"/>
  <c r="I1334" i="10"/>
  <c r="I1335" i="10"/>
  <c r="I1336" i="10"/>
  <c r="I1337" i="10"/>
  <c r="I1338" i="10"/>
  <c r="I1339" i="10"/>
  <c r="I1340" i="10"/>
  <c r="I1341" i="10"/>
  <c r="I1342" i="10"/>
  <c r="I1343" i="10"/>
  <c r="I1344" i="10"/>
  <c r="I1345" i="10"/>
  <c r="I1346" i="10"/>
  <c r="I1347" i="10"/>
  <c r="I1348" i="10"/>
  <c r="I1349" i="10"/>
  <c r="I1350" i="10"/>
  <c r="I1351" i="10"/>
  <c r="I1352" i="10"/>
  <c r="I1353" i="10"/>
  <c r="I1354" i="10"/>
  <c r="I1355" i="10"/>
  <c r="I1356" i="10"/>
  <c r="I1357" i="10"/>
  <c r="I1358" i="10"/>
  <c r="I1359" i="10"/>
  <c r="I1360" i="10"/>
  <c r="I1361" i="10"/>
  <c r="I1362" i="10"/>
  <c r="I1363" i="10"/>
  <c r="I1364" i="10"/>
  <c r="I1365" i="10"/>
  <c r="I1366" i="10"/>
  <c r="I1367" i="10"/>
  <c r="I1368" i="10"/>
  <c r="I1369" i="10"/>
  <c r="I1370" i="10"/>
  <c r="I1371" i="10"/>
  <c r="I1372" i="10"/>
  <c r="I1373" i="10"/>
  <c r="I1374" i="10"/>
  <c r="I1375" i="10"/>
  <c r="I1376" i="10"/>
  <c r="I1377" i="10"/>
  <c r="I1378" i="10"/>
  <c r="I1379" i="10"/>
  <c r="I1380" i="10"/>
  <c r="I1381" i="10"/>
  <c r="I1382" i="10"/>
  <c r="I1383" i="10"/>
  <c r="I1384" i="10"/>
  <c r="I1385" i="10"/>
  <c r="I1386" i="10"/>
  <c r="I1387" i="10"/>
  <c r="I1388" i="10"/>
  <c r="I1389" i="10"/>
  <c r="I1390" i="10"/>
  <c r="I1391" i="10"/>
  <c r="I1392" i="10"/>
  <c r="I1393" i="10"/>
  <c r="I1394" i="10"/>
  <c r="I1395" i="10"/>
  <c r="I1396" i="10"/>
  <c r="I1397" i="10"/>
  <c r="I1398" i="10"/>
  <c r="I1399" i="10"/>
  <c r="I1400" i="10"/>
  <c r="I1401" i="10"/>
  <c r="I1402" i="10"/>
  <c r="I1403" i="10"/>
  <c r="I1404" i="10"/>
  <c r="I1405" i="10"/>
  <c r="I1406" i="10"/>
  <c r="I1407" i="10"/>
  <c r="I1408" i="10"/>
  <c r="I1409" i="10"/>
  <c r="I1410" i="10"/>
  <c r="I1411" i="10"/>
  <c r="I1412" i="10"/>
  <c r="I1413" i="10"/>
  <c r="I1414" i="10"/>
  <c r="I1415" i="10"/>
  <c r="I1416" i="10"/>
  <c r="I1417" i="10"/>
  <c r="I1418" i="10"/>
  <c r="I1419" i="10"/>
  <c r="I1420" i="10"/>
  <c r="I1421" i="10"/>
  <c r="I1422" i="10"/>
  <c r="I1423" i="10"/>
  <c r="I1424" i="10"/>
  <c r="I1425" i="10"/>
  <c r="I1426" i="10"/>
  <c r="I1427" i="10"/>
  <c r="I1428" i="10"/>
  <c r="I1429" i="10"/>
  <c r="I1430" i="10"/>
  <c r="I1431" i="10"/>
  <c r="I1432" i="10"/>
  <c r="I1433" i="10"/>
  <c r="I1434" i="10"/>
  <c r="I1435" i="10"/>
  <c r="I1436" i="10"/>
  <c r="I1437" i="10"/>
  <c r="I1438" i="10"/>
  <c r="I1439" i="10"/>
  <c r="I1440" i="10"/>
  <c r="I1441" i="10"/>
  <c r="I1442" i="10"/>
  <c r="I1443" i="10"/>
  <c r="I1444" i="10"/>
  <c r="I1445" i="10"/>
  <c r="I1446" i="10"/>
  <c r="I1447" i="10"/>
  <c r="I1448" i="10"/>
  <c r="I1449" i="10"/>
  <c r="I1450" i="10"/>
  <c r="I1451" i="10"/>
  <c r="I1452" i="10"/>
  <c r="I1453" i="10"/>
  <c r="I1454" i="10"/>
  <c r="I1455" i="10"/>
  <c r="I1456" i="10"/>
  <c r="I1457" i="10"/>
  <c r="I1458" i="10"/>
  <c r="I1459" i="10"/>
  <c r="I1460" i="10"/>
  <c r="I1461" i="10"/>
  <c r="I1462" i="10"/>
  <c r="I1463" i="10"/>
  <c r="I1464" i="10"/>
  <c r="I1465" i="10"/>
  <c r="I1466" i="10"/>
  <c r="I1467" i="10"/>
  <c r="I1468" i="10"/>
  <c r="I1469" i="10"/>
  <c r="I1470" i="10"/>
  <c r="I1471" i="10"/>
  <c r="I1472" i="10"/>
  <c r="I1473" i="10"/>
  <c r="I1474" i="10"/>
  <c r="I1475" i="10"/>
  <c r="I1476" i="10"/>
  <c r="I1477" i="10"/>
  <c r="I1478" i="10"/>
  <c r="I1479" i="10"/>
  <c r="I1480" i="10"/>
  <c r="I1481" i="10"/>
  <c r="I1482" i="10"/>
  <c r="I1483" i="10"/>
  <c r="I1484" i="10"/>
  <c r="I1485" i="10"/>
  <c r="I1486" i="10"/>
  <c r="I1487" i="10"/>
  <c r="I1488" i="10"/>
  <c r="I1489" i="10"/>
  <c r="I1490" i="10"/>
  <c r="I1491" i="10"/>
  <c r="I1492" i="10"/>
  <c r="I1493" i="10"/>
  <c r="I1494" i="10"/>
  <c r="I1495" i="10"/>
  <c r="I1496" i="10"/>
  <c r="I1497" i="10"/>
  <c r="I1498" i="10"/>
  <c r="I1499" i="10"/>
  <c r="I1500" i="10"/>
  <c r="I1501" i="10"/>
  <c r="I1502" i="10"/>
  <c r="I1503" i="10"/>
  <c r="I1504" i="10"/>
  <c r="I1505" i="10"/>
  <c r="I1506" i="10"/>
  <c r="I1507" i="10"/>
  <c r="I1508" i="10"/>
  <c r="I1509" i="10"/>
  <c r="I1510" i="10"/>
  <c r="I1511" i="10"/>
  <c r="I1512" i="10"/>
  <c r="I1513" i="10"/>
  <c r="I1514" i="10"/>
  <c r="I1515" i="10"/>
  <c r="I1516" i="10"/>
  <c r="I1517" i="10"/>
  <c r="I1518" i="10"/>
  <c r="I1519" i="10"/>
  <c r="I1520" i="10"/>
  <c r="I1521" i="10"/>
  <c r="I1522" i="10"/>
  <c r="I1523" i="10"/>
  <c r="I1524" i="10"/>
  <c r="I1525" i="10"/>
  <c r="I1526" i="10"/>
  <c r="I1527" i="10"/>
  <c r="I1528" i="10"/>
  <c r="I1529" i="10"/>
  <c r="I1530" i="10"/>
  <c r="I1531" i="10"/>
  <c r="I1532" i="10"/>
  <c r="I1533" i="10"/>
  <c r="I1534" i="10"/>
  <c r="I1535" i="10"/>
  <c r="I1536" i="10"/>
  <c r="I1537" i="10"/>
  <c r="I1538" i="10"/>
  <c r="I1539" i="10"/>
  <c r="I1540" i="10"/>
  <c r="I1541" i="10"/>
  <c r="I1542" i="10"/>
  <c r="I1543" i="10"/>
  <c r="I1544" i="10"/>
  <c r="I1545" i="10"/>
  <c r="I1546" i="10"/>
  <c r="I1547" i="10"/>
  <c r="I1548" i="10"/>
  <c r="I1549" i="10"/>
  <c r="I1550" i="10"/>
  <c r="I1551" i="10"/>
  <c r="I1552" i="10"/>
  <c r="I1553" i="10"/>
  <c r="I1554" i="10"/>
  <c r="I1555" i="10"/>
  <c r="I1556" i="10"/>
  <c r="I1557" i="10"/>
  <c r="I1558" i="10"/>
  <c r="I1559" i="10"/>
  <c r="I1560" i="10"/>
  <c r="I1561" i="10"/>
  <c r="I1562" i="10"/>
  <c r="I1563" i="10"/>
  <c r="I1564" i="10"/>
  <c r="I1565" i="10"/>
  <c r="I1566" i="10"/>
  <c r="I1567" i="10"/>
  <c r="I1568" i="10"/>
  <c r="I1569" i="10"/>
  <c r="I1570" i="10"/>
  <c r="I1571" i="10"/>
  <c r="I1572" i="10"/>
  <c r="I1573" i="10"/>
  <c r="I1574" i="10"/>
  <c r="I1575" i="10"/>
  <c r="I1576" i="10"/>
  <c r="I1577" i="10"/>
  <c r="I1578" i="10"/>
  <c r="I1579" i="10"/>
  <c r="I1580" i="10"/>
  <c r="I1581" i="10"/>
  <c r="I1582" i="10"/>
  <c r="I1583" i="10"/>
  <c r="I1584" i="10"/>
  <c r="I1585" i="10"/>
  <c r="I1586" i="10"/>
  <c r="I1587" i="10"/>
  <c r="I1588" i="10"/>
  <c r="I1589" i="10"/>
  <c r="I1590" i="10"/>
  <c r="I1591" i="10"/>
  <c r="I1592" i="10"/>
  <c r="I1593" i="10"/>
  <c r="I1594" i="10"/>
  <c r="I1595" i="10"/>
  <c r="I1596" i="10"/>
  <c r="I1597" i="10"/>
  <c r="I1598" i="10"/>
  <c r="I1599" i="10"/>
  <c r="I1600" i="10"/>
  <c r="I1601" i="10"/>
  <c r="I1602" i="10"/>
  <c r="I1603" i="10"/>
  <c r="I1604" i="10"/>
  <c r="I1605" i="10"/>
  <c r="I1606" i="10"/>
  <c r="I1607" i="10"/>
  <c r="I1608" i="10"/>
  <c r="I1609" i="10"/>
  <c r="I1610" i="10"/>
  <c r="I1611" i="10"/>
  <c r="I1612" i="10"/>
  <c r="I1613" i="10"/>
  <c r="I1614" i="10"/>
  <c r="I1615" i="10"/>
  <c r="I1616" i="10"/>
  <c r="I1617" i="10"/>
  <c r="I1618" i="10"/>
  <c r="I1619" i="10"/>
  <c r="I1620" i="10"/>
  <c r="I1621" i="10"/>
  <c r="I1622" i="10"/>
  <c r="I1623" i="10"/>
  <c r="I1624" i="10"/>
  <c r="I1625" i="10"/>
  <c r="I1626" i="10"/>
  <c r="I1627" i="10"/>
  <c r="I1628" i="10"/>
  <c r="I1629" i="10"/>
  <c r="I1630" i="10"/>
  <c r="I1631" i="10"/>
  <c r="I1632" i="10"/>
  <c r="I1633" i="10"/>
  <c r="I1634" i="10"/>
  <c r="I1635" i="10"/>
  <c r="I1636" i="10"/>
  <c r="I1637" i="10"/>
  <c r="I1638" i="10"/>
  <c r="I1639" i="10"/>
  <c r="I1640" i="10"/>
  <c r="I1641" i="10"/>
  <c r="I1642" i="10"/>
  <c r="I1643" i="10"/>
  <c r="I1644" i="10"/>
  <c r="I1645" i="10"/>
  <c r="I1646" i="10"/>
  <c r="I1647" i="10"/>
  <c r="I1648" i="10"/>
  <c r="I1649" i="10"/>
  <c r="I1650" i="10"/>
  <c r="I1651" i="10"/>
  <c r="I1652" i="10"/>
  <c r="I1653" i="10"/>
  <c r="I1654" i="10"/>
  <c r="I1655" i="10"/>
  <c r="I1656" i="10"/>
  <c r="I1657" i="10"/>
  <c r="I1658" i="10"/>
  <c r="I1659" i="10"/>
  <c r="I1660" i="10"/>
  <c r="I1661" i="10"/>
  <c r="I1662" i="10"/>
  <c r="I1663" i="10"/>
  <c r="I1664" i="10"/>
  <c r="I1665" i="10"/>
  <c r="I1666" i="10"/>
  <c r="I1667" i="10"/>
  <c r="I1668" i="10"/>
  <c r="I1669" i="10"/>
  <c r="I1670" i="10"/>
  <c r="I1671" i="10"/>
  <c r="I1672" i="10"/>
  <c r="I1673" i="10"/>
  <c r="I1674" i="10"/>
  <c r="I1675" i="10"/>
  <c r="I1676" i="10"/>
  <c r="I1677" i="10"/>
  <c r="I1678" i="10"/>
  <c r="I1679" i="10"/>
  <c r="I1680" i="10"/>
  <c r="I1681" i="10"/>
  <c r="I1682" i="10"/>
  <c r="I1683" i="10"/>
  <c r="I1684" i="10"/>
  <c r="I1685" i="10"/>
  <c r="I1686" i="10"/>
  <c r="I1687" i="10"/>
  <c r="I1688" i="10"/>
  <c r="I1689" i="10"/>
  <c r="I1690" i="10"/>
  <c r="I1691" i="10"/>
  <c r="I1692" i="10"/>
  <c r="I1693" i="10"/>
  <c r="I1694" i="10"/>
  <c r="I1695" i="10"/>
  <c r="I1696" i="10"/>
  <c r="I1697" i="10"/>
  <c r="I1698" i="10"/>
  <c r="I1699" i="10"/>
  <c r="I1700" i="10"/>
  <c r="I1701" i="10"/>
  <c r="I1702" i="10"/>
  <c r="I1703" i="10"/>
  <c r="I1704" i="10"/>
  <c r="I1705" i="10"/>
  <c r="I1706" i="10"/>
  <c r="I1707" i="10"/>
  <c r="I1708" i="10"/>
  <c r="I1709" i="10"/>
  <c r="I1710" i="10"/>
  <c r="I1711" i="10"/>
  <c r="I1712" i="10"/>
  <c r="I1713" i="10"/>
  <c r="I1714" i="10"/>
  <c r="I1715" i="10"/>
  <c r="I1716" i="10"/>
  <c r="I1717" i="10"/>
  <c r="I1718" i="10"/>
  <c r="I1719" i="10"/>
  <c r="I1720" i="10"/>
  <c r="I1721" i="10"/>
  <c r="I1722" i="10"/>
  <c r="I1723" i="10"/>
  <c r="I1724" i="10"/>
  <c r="I1725" i="10"/>
  <c r="I1726" i="10"/>
  <c r="I1727" i="10"/>
  <c r="I1728" i="10"/>
  <c r="I1729" i="10"/>
  <c r="I1730" i="10"/>
  <c r="I1731" i="10"/>
  <c r="I1732" i="10"/>
  <c r="I1733" i="10"/>
  <c r="I1734" i="10"/>
  <c r="I1735" i="10"/>
  <c r="I1736" i="10"/>
  <c r="I1737" i="10"/>
  <c r="I1738" i="10"/>
  <c r="I1739" i="10"/>
  <c r="I1740" i="10"/>
  <c r="I1741" i="10"/>
  <c r="I1742" i="10"/>
  <c r="I1743" i="10"/>
  <c r="I1744" i="10"/>
  <c r="I1745" i="10"/>
  <c r="I1746" i="10"/>
  <c r="I1747" i="10"/>
  <c r="I1748" i="10"/>
  <c r="I1749" i="10"/>
  <c r="I1750" i="10"/>
  <c r="I1751" i="10"/>
  <c r="I1752" i="10"/>
  <c r="I1753" i="10"/>
  <c r="I1754" i="10"/>
  <c r="I1755" i="10"/>
  <c r="I1756" i="10"/>
  <c r="I1757" i="10"/>
  <c r="I1758" i="10"/>
  <c r="I1759" i="10"/>
  <c r="I1760" i="10"/>
  <c r="I1761" i="10"/>
  <c r="I1762" i="10"/>
  <c r="I1763" i="10"/>
  <c r="I1764" i="10"/>
  <c r="I1765" i="10"/>
  <c r="I1766" i="10"/>
  <c r="I1767" i="10"/>
  <c r="I1768" i="10"/>
  <c r="I1769" i="10"/>
  <c r="I1770" i="10"/>
  <c r="I1771" i="10"/>
  <c r="I1772" i="10"/>
  <c r="I1773" i="10"/>
  <c r="I1774" i="10"/>
  <c r="I1775" i="10"/>
  <c r="I1776" i="10"/>
  <c r="I1777" i="10"/>
  <c r="I1778" i="10"/>
  <c r="I1779" i="10"/>
  <c r="I1780" i="10"/>
  <c r="I1781" i="10"/>
  <c r="I1782" i="10"/>
  <c r="I1783" i="10"/>
  <c r="I1784" i="10"/>
  <c r="I1785" i="10"/>
  <c r="I1786" i="10"/>
  <c r="I1787" i="10"/>
  <c r="I1788" i="10"/>
  <c r="I1789" i="10"/>
  <c r="I1790" i="10"/>
  <c r="I1791" i="10"/>
  <c r="I1792" i="10"/>
  <c r="I1793" i="10"/>
  <c r="I1794" i="10"/>
  <c r="I1795" i="10"/>
  <c r="I1796" i="10"/>
  <c r="I1797" i="10"/>
  <c r="I1798" i="10"/>
  <c r="I1799" i="10"/>
  <c r="I1800" i="10"/>
  <c r="I1801" i="10"/>
  <c r="I1802" i="10"/>
  <c r="I1803" i="10"/>
  <c r="I1804" i="10"/>
  <c r="I1805" i="10"/>
  <c r="I1806" i="10"/>
  <c r="I1807" i="10"/>
  <c r="I1808" i="10"/>
  <c r="I1809" i="10"/>
  <c r="I1810" i="10"/>
  <c r="I1811" i="10"/>
  <c r="I1812" i="10"/>
  <c r="I1813" i="10"/>
  <c r="I1814" i="10"/>
  <c r="I1815" i="10"/>
  <c r="I1816" i="10"/>
  <c r="I1817" i="10"/>
  <c r="I1818" i="10"/>
  <c r="I1819" i="10"/>
  <c r="I1820" i="10"/>
  <c r="I1821" i="10"/>
  <c r="I1822" i="10"/>
  <c r="I1823" i="10"/>
  <c r="I1824" i="10"/>
  <c r="I1825" i="10"/>
  <c r="I1826" i="10"/>
  <c r="I1827" i="10"/>
  <c r="I1828" i="10"/>
  <c r="I1829" i="10"/>
  <c r="I1830" i="10"/>
  <c r="I1831" i="10"/>
  <c r="I1832" i="10"/>
  <c r="I1833" i="10"/>
  <c r="I1834" i="10"/>
  <c r="I1835" i="10"/>
  <c r="I1836" i="10"/>
  <c r="I1837" i="10"/>
  <c r="I1838" i="10"/>
  <c r="I1839" i="10"/>
  <c r="I1840" i="10"/>
  <c r="I1841" i="10"/>
  <c r="I1842" i="10"/>
  <c r="I1843" i="10"/>
  <c r="I1844" i="10"/>
  <c r="I1845" i="10"/>
  <c r="I1846" i="10"/>
  <c r="I1847" i="10"/>
  <c r="I1848" i="10"/>
  <c r="I1849" i="10"/>
  <c r="I1850" i="10"/>
  <c r="I1851" i="10"/>
  <c r="I1852" i="10"/>
  <c r="I1853" i="10"/>
  <c r="I1854" i="10"/>
  <c r="I1855" i="10"/>
  <c r="I1856" i="10"/>
  <c r="I1857" i="10"/>
  <c r="I1858" i="10"/>
  <c r="I1859" i="10"/>
  <c r="I1860" i="10"/>
  <c r="I1861" i="10"/>
  <c r="I1862" i="10"/>
  <c r="I1863" i="10"/>
  <c r="I1864" i="10"/>
  <c r="I1865" i="10"/>
  <c r="I1866" i="10"/>
  <c r="I1867" i="10"/>
  <c r="I1868" i="10"/>
  <c r="I1869" i="10"/>
  <c r="I1870" i="10"/>
  <c r="I1871" i="10"/>
  <c r="I1872" i="10"/>
  <c r="I1873" i="10"/>
  <c r="I1874" i="10"/>
  <c r="I1875" i="10"/>
  <c r="I1876" i="10"/>
  <c r="I1877" i="10"/>
  <c r="I1878" i="10"/>
  <c r="I1879" i="10"/>
  <c r="I1880" i="10"/>
  <c r="I1881" i="10"/>
  <c r="I1882" i="10"/>
  <c r="I1883" i="10"/>
  <c r="I1884" i="10"/>
  <c r="I1885" i="10"/>
  <c r="I1886" i="10"/>
  <c r="I1887" i="10"/>
  <c r="I1888" i="10"/>
  <c r="I1889" i="10"/>
  <c r="I1890" i="10"/>
  <c r="I1891" i="10"/>
  <c r="I1892" i="10"/>
  <c r="I1893" i="10"/>
  <c r="I1894" i="10"/>
  <c r="I1895" i="10"/>
  <c r="I1896" i="10"/>
  <c r="I1897" i="10"/>
  <c r="I1898" i="10"/>
  <c r="I1899" i="10"/>
  <c r="I1900" i="10"/>
  <c r="I1901" i="10"/>
  <c r="I1902" i="10"/>
  <c r="I1903" i="10"/>
  <c r="I1904" i="10"/>
  <c r="I1905" i="10"/>
  <c r="I1906" i="10"/>
  <c r="I1907" i="10"/>
  <c r="I1908" i="10"/>
  <c r="I1909" i="10"/>
  <c r="I1910" i="10"/>
  <c r="I1911" i="10"/>
  <c r="I1912" i="10"/>
  <c r="I1913" i="10"/>
  <c r="I1914" i="10"/>
  <c r="I1915" i="10"/>
  <c r="I1916" i="10"/>
  <c r="I1917" i="10"/>
  <c r="I1918" i="10"/>
  <c r="I1919" i="10"/>
  <c r="I1920" i="10"/>
  <c r="I1921" i="10"/>
  <c r="I1922" i="10"/>
  <c r="I1923" i="10"/>
  <c r="I1924" i="10"/>
  <c r="I1925" i="10"/>
  <c r="I1926" i="10"/>
  <c r="I1927" i="10"/>
  <c r="I1928" i="10"/>
  <c r="I1929" i="10"/>
  <c r="I1930" i="10"/>
  <c r="I1931" i="10"/>
  <c r="I1932" i="10"/>
  <c r="I1933" i="10"/>
  <c r="I1934" i="10"/>
  <c r="I1935" i="10"/>
  <c r="I1936" i="10"/>
  <c r="I1937" i="10"/>
  <c r="I1938" i="10"/>
  <c r="I1939" i="10"/>
  <c r="I1940" i="10"/>
  <c r="I1941" i="10"/>
  <c r="I1942" i="10"/>
  <c r="I1943" i="10"/>
  <c r="I1944" i="10"/>
  <c r="I1945" i="10"/>
  <c r="I1946" i="10"/>
  <c r="I1947" i="10"/>
  <c r="I1948" i="10"/>
  <c r="I1949" i="10"/>
  <c r="I1950" i="10"/>
  <c r="I1951" i="10"/>
  <c r="I1952" i="10"/>
  <c r="I1953" i="10"/>
  <c r="I1954" i="10"/>
  <c r="I1955" i="10"/>
  <c r="I1956" i="10"/>
  <c r="I1957" i="10"/>
  <c r="I1958" i="10"/>
  <c r="I1959" i="10"/>
  <c r="I1960" i="10"/>
  <c r="I1961" i="10"/>
  <c r="I1962" i="10"/>
  <c r="I1963" i="10"/>
  <c r="I1964" i="10"/>
  <c r="I1965" i="10"/>
  <c r="I1966" i="10"/>
  <c r="I1967" i="10"/>
  <c r="I1968" i="10"/>
  <c r="I1969" i="10"/>
  <c r="I1970" i="10"/>
  <c r="I1971" i="10"/>
  <c r="I1972" i="10"/>
  <c r="I1973" i="10"/>
  <c r="I1974" i="10"/>
  <c r="I1975" i="10"/>
  <c r="I1976" i="10"/>
  <c r="I1977" i="10"/>
  <c r="I1978" i="10"/>
  <c r="I1979" i="10"/>
  <c r="I1980" i="10"/>
  <c r="I1981" i="10"/>
  <c r="I1982" i="10"/>
  <c r="I1983" i="10"/>
  <c r="I1984" i="10"/>
  <c r="I1985" i="10"/>
  <c r="I1986" i="10"/>
  <c r="I1987" i="10"/>
  <c r="I1988" i="10"/>
  <c r="I1989" i="10"/>
  <c r="I1990" i="10"/>
  <c r="I1991" i="10"/>
  <c r="I1992" i="10"/>
  <c r="I1993" i="10"/>
  <c r="I1994" i="10"/>
  <c r="I1995" i="10"/>
  <c r="I1996" i="10"/>
  <c r="I1997" i="10"/>
  <c r="I1998" i="10"/>
  <c r="I1999" i="10"/>
  <c r="I2000" i="10"/>
  <c r="I2001" i="10"/>
  <c r="I2002" i="10"/>
  <c r="I2003" i="10"/>
  <c r="I2004" i="10"/>
  <c r="I2005" i="10"/>
  <c r="I2006" i="10"/>
  <c r="I2007" i="10"/>
  <c r="I2008" i="10"/>
  <c r="I2009" i="10"/>
  <c r="I2010" i="10"/>
  <c r="I2011" i="10"/>
  <c r="I2012" i="10"/>
  <c r="I2013" i="10"/>
  <c r="I2014" i="10"/>
  <c r="I2015" i="10"/>
  <c r="I2016" i="10"/>
  <c r="I2017" i="10"/>
  <c r="I2018" i="10"/>
  <c r="I2019" i="10"/>
  <c r="I2020" i="10"/>
  <c r="I2021" i="10"/>
  <c r="I2022" i="10"/>
  <c r="I2023" i="10"/>
  <c r="I2024" i="10"/>
  <c r="I2025" i="10"/>
  <c r="I2026" i="10"/>
  <c r="I2027" i="10"/>
  <c r="I2028" i="10"/>
  <c r="I2029" i="10"/>
  <c r="I2030" i="10"/>
  <c r="I2031" i="10"/>
  <c r="I2032" i="10"/>
  <c r="I2033" i="10"/>
  <c r="I2034" i="10"/>
  <c r="I2035" i="10"/>
  <c r="I2036" i="10"/>
  <c r="I2037" i="10"/>
  <c r="I2038" i="10"/>
  <c r="I2039" i="10"/>
  <c r="I2040" i="10"/>
  <c r="I2041" i="10"/>
  <c r="I2042" i="10"/>
  <c r="I2043" i="10"/>
  <c r="I2044" i="10"/>
  <c r="I2045" i="10"/>
  <c r="I2046" i="10"/>
  <c r="I2047" i="10"/>
  <c r="I2048" i="10"/>
  <c r="I2049" i="10"/>
  <c r="I2050" i="10"/>
  <c r="I2051" i="10"/>
  <c r="I2052" i="10"/>
  <c r="I2053" i="10"/>
  <c r="I2054" i="10"/>
  <c r="I2055" i="10"/>
  <c r="I2056" i="10"/>
  <c r="I2057" i="10"/>
  <c r="I2058" i="10"/>
  <c r="I2059" i="10"/>
  <c r="I2060" i="10"/>
  <c r="I2061" i="10"/>
  <c r="I2062" i="10"/>
  <c r="I2063" i="10"/>
  <c r="I2064" i="10"/>
  <c r="I2065" i="10"/>
  <c r="I2066" i="10"/>
  <c r="I2067" i="10"/>
  <c r="I2068" i="10"/>
  <c r="I2069" i="10"/>
  <c r="I2070" i="10"/>
  <c r="I2071" i="10"/>
  <c r="I2072" i="10"/>
  <c r="I2073" i="10"/>
  <c r="I2074" i="10"/>
  <c r="I2075" i="10"/>
  <c r="I2076" i="10"/>
  <c r="I2077" i="10"/>
  <c r="I2078" i="10"/>
  <c r="I2079" i="10"/>
  <c r="I2080" i="10"/>
  <c r="I2081" i="10"/>
  <c r="I2082" i="10"/>
  <c r="I2083" i="10"/>
  <c r="I2084" i="10"/>
  <c r="I2085" i="10"/>
  <c r="I2086" i="10"/>
  <c r="I2087" i="10"/>
  <c r="I2088" i="10"/>
  <c r="I2089" i="10"/>
  <c r="I2090" i="10"/>
  <c r="I2091" i="10"/>
  <c r="I2092" i="10"/>
  <c r="I2093" i="10"/>
  <c r="I2094" i="10"/>
  <c r="I2095" i="10"/>
  <c r="I2096" i="10"/>
  <c r="I2097" i="10"/>
  <c r="I2098" i="10"/>
  <c r="I2099" i="10"/>
  <c r="I2100" i="10"/>
  <c r="I2101" i="10"/>
  <c r="I2102" i="10"/>
  <c r="I2103" i="10"/>
  <c r="I2104" i="10"/>
  <c r="I2105" i="10"/>
  <c r="I2106" i="10"/>
  <c r="I2107" i="10"/>
  <c r="I2108" i="10"/>
  <c r="I2109" i="10"/>
  <c r="I2110" i="10"/>
  <c r="I2111" i="10"/>
  <c r="I2112" i="10"/>
  <c r="I2113" i="10"/>
  <c r="I2114" i="10"/>
  <c r="I2115" i="10"/>
  <c r="I2116" i="10"/>
  <c r="I2117" i="10"/>
  <c r="I2118" i="10"/>
  <c r="I2119" i="10"/>
  <c r="I2120" i="10"/>
  <c r="I2121" i="10"/>
  <c r="I2122" i="10"/>
  <c r="I2123" i="10"/>
  <c r="I2124" i="10"/>
  <c r="I2125" i="10"/>
  <c r="I2126" i="10"/>
  <c r="I2127" i="10"/>
  <c r="I2128" i="10"/>
  <c r="I2129" i="10"/>
  <c r="I2130" i="10"/>
  <c r="I2131" i="10"/>
  <c r="I2132" i="10"/>
  <c r="I2133" i="10"/>
  <c r="I2134" i="10"/>
  <c r="I2135" i="10"/>
  <c r="I2136" i="10"/>
  <c r="I2137" i="10"/>
  <c r="I2138" i="10"/>
  <c r="I2139" i="10"/>
  <c r="I2140" i="10"/>
  <c r="I2141" i="10"/>
  <c r="I2142" i="10"/>
  <c r="I2143" i="10"/>
  <c r="I2144" i="10"/>
  <c r="I2145" i="10"/>
  <c r="I2146" i="10"/>
  <c r="I2147" i="10"/>
  <c r="I2148" i="10"/>
  <c r="I2149" i="10"/>
  <c r="I2150" i="10"/>
  <c r="I2151" i="10"/>
  <c r="I2152" i="10"/>
  <c r="I2153" i="10"/>
  <c r="I2154" i="10"/>
  <c r="I2155" i="10"/>
  <c r="I2156" i="10"/>
  <c r="I2157" i="10"/>
  <c r="I2158" i="10"/>
  <c r="I2159" i="10"/>
  <c r="I2160" i="10"/>
  <c r="I2161" i="10"/>
  <c r="I2162" i="10"/>
  <c r="I2163" i="10"/>
  <c r="I2164" i="10"/>
  <c r="I2165" i="10"/>
  <c r="I2166" i="10"/>
  <c r="I2167" i="10"/>
  <c r="I2168" i="10"/>
  <c r="I2169" i="10"/>
  <c r="I2170" i="10"/>
  <c r="I2171" i="10"/>
  <c r="I2172" i="10"/>
  <c r="I2173" i="10"/>
  <c r="I2174" i="10"/>
  <c r="I2175" i="10"/>
  <c r="I2176" i="10"/>
  <c r="I2177" i="10"/>
  <c r="I2178" i="10"/>
  <c r="I2179" i="10"/>
  <c r="I2180" i="10"/>
  <c r="I2181" i="10"/>
  <c r="I2182" i="10"/>
  <c r="I2183" i="10"/>
  <c r="I2184" i="10"/>
  <c r="I2185" i="10"/>
  <c r="I2186" i="10"/>
  <c r="I2187" i="10"/>
  <c r="I2188" i="10"/>
  <c r="I2189" i="10"/>
  <c r="I2190" i="10"/>
  <c r="I2191" i="10"/>
  <c r="I2192" i="10"/>
  <c r="I2193" i="10"/>
  <c r="I2194" i="10"/>
  <c r="I2195" i="10"/>
  <c r="I2196" i="10"/>
  <c r="I2197" i="10"/>
  <c r="I2198" i="10"/>
  <c r="I2199" i="10"/>
  <c r="I2200" i="10"/>
  <c r="I2201" i="10"/>
  <c r="I2202" i="10"/>
  <c r="I2203" i="10"/>
  <c r="I2204" i="10"/>
  <c r="I2205" i="10"/>
  <c r="I2206" i="10"/>
  <c r="I2207" i="10"/>
  <c r="I2208" i="10"/>
  <c r="I2209" i="10"/>
  <c r="I2210" i="10"/>
  <c r="I2211" i="10"/>
  <c r="I2212" i="10"/>
  <c r="I2213" i="10"/>
  <c r="I2214" i="10"/>
  <c r="I2215" i="10"/>
  <c r="I2216" i="10"/>
  <c r="I2217" i="10"/>
  <c r="I2218" i="10"/>
  <c r="I2219" i="10"/>
  <c r="I2220" i="10"/>
  <c r="I2221" i="10"/>
  <c r="I2222" i="10"/>
  <c r="I2223" i="10"/>
  <c r="I2224" i="10"/>
  <c r="I2225" i="10"/>
  <c r="I2226" i="10"/>
  <c r="I2227" i="10"/>
  <c r="I2228" i="10"/>
  <c r="I2229" i="10"/>
  <c r="I2230" i="10"/>
  <c r="I2231" i="10"/>
  <c r="I2232" i="10"/>
  <c r="I2233" i="10"/>
  <c r="I2234" i="10"/>
  <c r="I2235" i="10"/>
  <c r="I2236" i="10"/>
  <c r="I2237" i="10"/>
  <c r="I2238" i="10"/>
  <c r="I2239" i="10"/>
  <c r="I2240" i="10"/>
  <c r="I2241" i="10"/>
  <c r="I2242" i="10"/>
  <c r="I2243" i="10"/>
  <c r="I2244" i="10"/>
  <c r="I2245" i="10"/>
  <c r="I2246" i="10"/>
  <c r="I2247" i="10"/>
  <c r="I2248" i="10"/>
  <c r="I2249" i="10"/>
  <c r="I2250" i="10"/>
  <c r="I2251" i="10"/>
  <c r="I2252" i="10"/>
  <c r="I2253" i="10"/>
  <c r="I2254" i="10"/>
  <c r="I2255" i="10"/>
  <c r="I2256" i="10"/>
  <c r="I2257" i="10"/>
  <c r="I2258" i="10"/>
  <c r="I2259" i="10"/>
  <c r="I2260" i="10"/>
  <c r="I2261" i="10"/>
  <c r="I2262" i="10"/>
  <c r="I2263" i="10"/>
  <c r="I2264" i="10"/>
  <c r="I2265" i="10"/>
  <c r="I2266" i="10"/>
  <c r="I2267" i="10"/>
  <c r="I2268" i="10"/>
  <c r="I2269" i="10"/>
  <c r="I2270" i="10"/>
  <c r="I2271" i="10"/>
  <c r="I2272" i="10"/>
  <c r="I2273" i="10"/>
  <c r="I2274" i="10"/>
  <c r="I2275" i="10"/>
  <c r="I2276" i="10"/>
  <c r="I2277" i="10"/>
  <c r="I2278" i="10"/>
  <c r="I2279" i="10"/>
  <c r="I2280" i="10"/>
  <c r="I2281" i="10"/>
  <c r="I2282" i="10"/>
  <c r="I2283" i="10"/>
  <c r="I2284" i="10"/>
  <c r="I2285" i="10"/>
  <c r="I2286" i="10"/>
  <c r="I2287" i="10"/>
  <c r="I2288" i="10"/>
  <c r="I2289" i="10"/>
  <c r="I2290" i="10"/>
  <c r="I2291" i="10"/>
  <c r="I2292" i="10"/>
  <c r="I2293" i="10"/>
  <c r="I2294" i="10"/>
  <c r="I2295" i="10"/>
  <c r="I2296" i="10"/>
  <c r="I2297" i="10"/>
  <c r="I2298" i="10"/>
  <c r="I2299" i="10"/>
  <c r="I2300" i="10"/>
  <c r="I2301" i="10"/>
  <c r="I2302" i="10"/>
  <c r="I2303" i="10"/>
  <c r="I2304" i="10"/>
  <c r="I2305" i="10"/>
  <c r="I2306" i="10"/>
  <c r="I2307" i="10"/>
  <c r="I2308" i="10"/>
  <c r="I2309" i="10"/>
  <c r="I2310" i="10"/>
  <c r="I2311" i="10"/>
  <c r="I2312" i="10"/>
  <c r="I2313" i="10"/>
  <c r="I2314" i="10"/>
  <c r="I2315" i="10"/>
  <c r="I2316" i="10"/>
  <c r="I2317" i="10"/>
  <c r="I2318" i="10"/>
  <c r="I2319" i="10"/>
  <c r="I2320" i="10"/>
  <c r="I2321" i="10"/>
  <c r="I2322" i="10"/>
  <c r="I2323" i="10"/>
  <c r="I2324" i="10"/>
  <c r="I2325" i="10"/>
  <c r="I2326" i="10"/>
  <c r="I2327" i="10"/>
  <c r="I2328" i="10"/>
  <c r="I2329" i="10"/>
  <c r="I2330" i="10"/>
  <c r="I2331" i="10"/>
  <c r="I2332" i="10"/>
  <c r="I2333" i="10"/>
  <c r="I2334" i="10"/>
  <c r="I2335" i="10"/>
  <c r="I2336" i="10"/>
  <c r="I2337" i="10"/>
  <c r="I2338" i="10"/>
  <c r="I2339" i="10"/>
  <c r="I2340" i="10"/>
  <c r="I2341" i="10"/>
  <c r="I2342" i="10"/>
  <c r="I2343" i="10"/>
  <c r="I2344" i="10"/>
  <c r="I2345" i="10"/>
  <c r="I2346" i="10"/>
  <c r="I2347" i="10"/>
  <c r="I2348" i="10"/>
  <c r="I2349" i="10"/>
  <c r="I2350" i="10"/>
  <c r="I2351" i="10"/>
  <c r="I2352" i="10"/>
  <c r="I2353" i="10"/>
  <c r="I2354" i="10"/>
  <c r="I2355" i="10"/>
  <c r="I2356" i="10"/>
  <c r="I2357" i="10"/>
  <c r="I2358" i="10"/>
  <c r="I2359" i="10"/>
  <c r="I2360" i="10"/>
  <c r="I2361" i="10"/>
  <c r="I2362" i="10"/>
  <c r="I2363" i="10"/>
  <c r="I2364" i="10"/>
  <c r="I2365" i="10"/>
  <c r="I2366" i="10"/>
  <c r="I2367" i="10"/>
  <c r="I2368" i="10"/>
  <c r="I2369" i="10"/>
  <c r="I2370" i="10"/>
  <c r="I2371" i="10"/>
  <c r="I2372" i="10"/>
  <c r="I2373" i="10"/>
  <c r="I2374" i="10"/>
  <c r="I2375" i="10"/>
  <c r="I2376" i="10"/>
  <c r="I2377" i="10"/>
  <c r="I2378" i="10"/>
  <c r="I2379" i="10"/>
  <c r="I2380" i="10"/>
  <c r="I2381" i="10"/>
  <c r="I2382" i="10"/>
  <c r="I2383" i="10"/>
  <c r="I2384" i="10"/>
  <c r="I2385" i="10"/>
  <c r="I2386" i="10"/>
  <c r="I2387" i="10"/>
  <c r="I2388" i="10"/>
  <c r="I2389" i="10"/>
  <c r="I2390" i="10"/>
  <c r="I2391" i="10"/>
  <c r="I2392" i="10"/>
  <c r="I2393" i="10"/>
  <c r="I2394" i="10"/>
  <c r="I2395" i="10"/>
  <c r="I2396" i="10"/>
  <c r="I2397" i="10"/>
  <c r="I2398" i="10"/>
  <c r="I2399" i="10"/>
  <c r="I2400" i="10"/>
  <c r="I2401" i="10"/>
  <c r="I2402" i="10"/>
  <c r="I2403" i="10"/>
  <c r="I2404" i="10"/>
  <c r="I2405" i="10"/>
  <c r="I2406" i="10"/>
  <c r="I2407" i="10"/>
  <c r="I2408" i="10"/>
  <c r="I2409" i="10"/>
  <c r="I2410" i="10"/>
  <c r="I2411" i="10"/>
  <c r="I2412" i="10"/>
  <c r="I2413" i="10"/>
  <c r="I2414" i="10"/>
  <c r="I2415" i="10"/>
  <c r="I2416" i="10"/>
  <c r="I2417" i="10"/>
  <c r="I2418" i="10"/>
  <c r="I2419" i="10"/>
  <c r="I2420" i="10"/>
  <c r="I2421" i="10"/>
  <c r="I2422" i="10"/>
  <c r="I2423" i="10"/>
  <c r="I2424" i="10"/>
  <c r="I2425" i="10"/>
  <c r="I2426" i="10"/>
  <c r="I2427" i="10"/>
  <c r="I2428" i="10"/>
  <c r="I2429" i="10"/>
  <c r="I2430" i="10"/>
  <c r="I2431" i="10"/>
  <c r="I2432" i="10"/>
  <c r="I2433" i="10"/>
  <c r="I2434" i="10"/>
  <c r="I2435" i="10"/>
  <c r="I2436" i="10"/>
  <c r="I2437" i="10"/>
  <c r="I2438" i="10"/>
  <c r="I2439" i="10"/>
  <c r="I2440" i="10"/>
  <c r="I2441" i="10"/>
  <c r="I2442" i="10"/>
  <c r="I2443" i="10"/>
  <c r="I2444" i="10"/>
  <c r="I2445" i="10"/>
  <c r="I2446" i="10"/>
  <c r="I2447" i="10"/>
  <c r="I2448" i="10"/>
  <c r="I2449" i="10"/>
  <c r="I2450" i="10"/>
  <c r="I2451" i="10"/>
  <c r="I2452" i="10"/>
  <c r="I2453" i="10"/>
  <c r="I2454" i="10"/>
  <c r="I2455" i="10"/>
  <c r="I2456" i="10"/>
  <c r="I2457" i="10"/>
  <c r="I2458" i="10"/>
  <c r="I2459" i="10"/>
  <c r="I2460" i="10"/>
  <c r="I2461" i="10"/>
  <c r="I2462" i="10"/>
  <c r="I2463" i="10"/>
  <c r="I2464" i="10"/>
  <c r="I2465" i="10"/>
  <c r="I2466" i="10"/>
  <c r="I2467" i="10"/>
  <c r="I2468" i="10"/>
  <c r="I2469" i="10"/>
  <c r="I2470" i="10"/>
  <c r="I2471" i="10"/>
  <c r="I2472" i="10"/>
  <c r="I2473" i="10"/>
  <c r="I2474" i="10"/>
  <c r="I2475" i="10"/>
  <c r="I2476" i="10"/>
  <c r="I2477" i="10"/>
  <c r="I2478" i="10"/>
  <c r="I2479" i="10"/>
  <c r="I2480" i="10"/>
  <c r="I2481" i="10"/>
  <c r="I2482" i="10"/>
  <c r="I2483" i="10"/>
  <c r="I2484" i="10"/>
  <c r="I2485" i="10"/>
  <c r="I2486" i="10"/>
  <c r="I2487" i="10"/>
  <c r="I2488" i="10"/>
  <c r="I2489" i="10"/>
  <c r="I2490" i="10"/>
  <c r="I2491" i="10"/>
  <c r="I2492" i="10"/>
  <c r="I2493" i="10"/>
  <c r="I2494" i="10"/>
  <c r="I2495" i="10"/>
  <c r="I2496" i="10"/>
  <c r="I2497" i="10"/>
  <c r="I2498" i="10"/>
  <c r="I2499" i="10"/>
  <c r="I2500" i="10"/>
  <c r="I2501" i="10"/>
  <c r="I2502" i="10"/>
  <c r="I2503" i="10"/>
  <c r="I2504" i="10"/>
  <c r="I2505" i="10"/>
  <c r="I2506" i="10"/>
  <c r="I2507" i="10"/>
  <c r="I2508" i="10"/>
  <c r="I2509" i="10"/>
  <c r="I2510" i="10"/>
  <c r="I2511" i="10"/>
  <c r="I2512" i="10"/>
  <c r="I2513" i="10"/>
  <c r="I2514" i="10"/>
  <c r="I2515" i="10"/>
  <c r="I2516" i="10"/>
  <c r="I2517" i="10"/>
  <c r="I2518" i="10"/>
  <c r="I2519" i="10"/>
  <c r="I2520" i="10"/>
  <c r="I2521" i="10"/>
  <c r="I2522" i="10"/>
  <c r="I2523" i="10"/>
  <c r="I2524" i="10"/>
  <c r="I2525" i="10"/>
  <c r="I2526" i="10"/>
  <c r="I2527" i="10"/>
  <c r="I2528" i="10"/>
  <c r="I2529" i="10"/>
  <c r="I2530" i="10"/>
  <c r="I2531" i="10"/>
  <c r="I2532" i="10"/>
  <c r="I2533" i="10"/>
  <c r="I2534" i="10"/>
  <c r="I2535" i="10"/>
  <c r="I2536" i="10"/>
  <c r="I2537" i="10"/>
  <c r="I2538" i="10"/>
  <c r="I2539" i="10"/>
  <c r="I2540" i="10"/>
  <c r="I2541" i="10"/>
  <c r="I2542" i="10"/>
  <c r="I2543" i="10"/>
  <c r="I2544" i="10"/>
  <c r="I2545" i="10"/>
  <c r="I2546" i="10"/>
  <c r="I2547" i="10"/>
  <c r="I2548" i="10"/>
  <c r="I2549" i="10"/>
  <c r="I2550" i="10"/>
  <c r="I2551" i="10"/>
  <c r="I2552" i="10"/>
  <c r="I2553" i="10"/>
  <c r="I2554" i="10"/>
  <c r="I2555" i="10"/>
  <c r="I2556" i="10"/>
  <c r="I2557" i="10"/>
  <c r="I2558" i="10"/>
  <c r="I2559" i="10"/>
  <c r="I2560" i="10"/>
  <c r="I2561" i="10"/>
  <c r="I2562" i="10"/>
  <c r="I2563" i="10"/>
  <c r="I2564" i="10"/>
  <c r="I2565" i="10"/>
  <c r="I2566" i="10"/>
  <c r="I2567" i="10"/>
  <c r="I2568" i="10"/>
  <c r="I2569" i="10"/>
  <c r="I2570" i="10"/>
  <c r="I2571" i="10"/>
  <c r="I2572" i="10"/>
  <c r="I2573" i="10"/>
  <c r="I2574" i="10"/>
  <c r="I2575" i="10"/>
  <c r="I2576" i="10"/>
  <c r="I2577" i="10"/>
  <c r="I2578" i="10"/>
  <c r="I2579" i="10"/>
  <c r="I2580" i="10"/>
  <c r="I2581" i="10"/>
  <c r="I2582" i="10"/>
  <c r="I2583" i="10"/>
  <c r="I2584" i="10"/>
  <c r="I2585" i="10"/>
  <c r="I2586" i="10"/>
  <c r="I2587" i="10"/>
  <c r="I2588" i="10"/>
  <c r="I2589" i="10"/>
  <c r="I2590" i="10"/>
  <c r="I2591" i="10"/>
  <c r="I2592" i="10"/>
  <c r="I2593" i="10"/>
  <c r="I2594" i="10"/>
  <c r="I2595" i="10"/>
  <c r="I2596" i="10"/>
  <c r="I2597" i="10"/>
  <c r="I2598" i="10"/>
  <c r="I2599" i="10"/>
  <c r="I2600" i="10"/>
  <c r="I2601" i="10"/>
  <c r="I2602" i="10"/>
  <c r="I2603" i="10"/>
  <c r="I2604" i="10"/>
  <c r="I2605" i="10"/>
  <c r="I2606" i="10"/>
  <c r="I2607" i="10"/>
  <c r="I2608" i="10"/>
  <c r="I2609" i="10"/>
  <c r="I2610" i="10"/>
  <c r="I2611" i="10"/>
  <c r="I2612" i="10"/>
  <c r="I2613" i="10"/>
  <c r="I2614" i="10"/>
  <c r="I2615" i="10"/>
  <c r="I2616" i="10"/>
  <c r="I2617" i="10"/>
  <c r="I2618" i="10"/>
  <c r="I2619" i="10"/>
  <c r="I2620" i="10"/>
  <c r="I2621" i="10"/>
  <c r="I2622" i="10"/>
  <c r="I2623" i="10"/>
  <c r="I2624" i="10"/>
  <c r="I2625" i="10"/>
  <c r="I2626" i="10"/>
  <c r="I2627" i="10"/>
  <c r="I2628" i="10"/>
  <c r="I2629" i="10"/>
  <c r="I2630" i="10"/>
  <c r="I2631" i="10"/>
  <c r="I2632" i="10"/>
  <c r="I2633" i="10"/>
  <c r="I2634" i="10"/>
  <c r="I2635" i="10"/>
  <c r="I2636" i="10"/>
  <c r="I2637" i="10"/>
  <c r="I2638" i="10"/>
  <c r="I2639" i="10"/>
  <c r="I2640" i="10"/>
  <c r="I2641" i="10"/>
  <c r="I2642" i="10"/>
  <c r="I2643" i="10"/>
  <c r="I2644" i="10"/>
  <c r="I2645" i="10"/>
  <c r="I2646" i="10"/>
  <c r="I2647" i="10"/>
  <c r="I2648" i="10"/>
  <c r="I2649" i="10"/>
  <c r="I2650" i="10"/>
  <c r="I2651" i="10"/>
  <c r="I2652" i="10"/>
  <c r="I2653" i="10"/>
  <c r="I2654" i="10"/>
  <c r="I2655" i="10"/>
  <c r="I2656" i="10"/>
  <c r="I2657" i="10"/>
  <c r="I2658" i="10"/>
  <c r="I2659" i="10"/>
  <c r="I2660" i="10"/>
  <c r="I2661" i="10"/>
  <c r="I2662" i="10"/>
  <c r="I2663" i="10"/>
  <c r="I2664" i="10"/>
  <c r="I2665" i="10"/>
  <c r="I2666" i="10"/>
  <c r="I2667" i="10"/>
  <c r="I2668" i="10"/>
  <c r="I2669" i="10"/>
  <c r="I2670" i="10"/>
  <c r="I2671" i="10"/>
  <c r="I2672" i="10"/>
  <c r="I2673" i="10"/>
  <c r="I2674" i="10"/>
  <c r="I2675" i="10"/>
  <c r="I2676" i="10"/>
  <c r="I2677" i="10"/>
  <c r="I2678" i="10"/>
  <c r="I2679" i="10"/>
  <c r="I2680" i="10"/>
  <c r="I2681" i="10"/>
  <c r="I2682" i="10"/>
  <c r="I2683" i="10"/>
  <c r="I2684" i="10"/>
  <c r="I2685" i="10"/>
  <c r="I2686" i="10"/>
  <c r="I2687" i="10"/>
  <c r="I2688" i="10"/>
  <c r="I2689" i="10"/>
  <c r="I2690" i="10"/>
  <c r="I2691" i="10"/>
  <c r="I2692" i="10"/>
  <c r="I2693" i="10"/>
  <c r="I2694" i="10"/>
  <c r="I2695" i="10"/>
  <c r="I2696" i="10"/>
  <c r="I2697" i="10"/>
  <c r="I2698" i="10"/>
  <c r="I2699" i="10"/>
  <c r="I2700" i="10"/>
  <c r="I2701" i="10"/>
  <c r="I2702" i="10"/>
  <c r="I2703" i="10"/>
  <c r="I2704" i="10"/>
  <c r="I2705" i="10"/>
  <c r="I2706" i="10"/>
  <c r="I2707" i="10"/>
  <c r="I2708" i="10"/>
  <c r="I2709" i="10"/>
  <c r="I2710" i="10"/>
  <c r="I2711" i="10"/>
  <c r="I2712" i="10"/>
  <c r="I2713" i="10"/>
  <c r="I2714" i="10"/>
  <c r="I2715" i="10"/>
  <c r="I2716" i="10"/>
  <c r="I2717" i="10"/>
  <c r="I2718" i="10"/>
  <c r="I2719" i="10"/>
  <c r="I2720" i="10"/>
  <c r="I2721" i="10"/>
  <c r="I2722" i="10"/>
  <c r="I2723" i="10"/>
  <c r="I2724" i="10"/>
  <c r="I2725" i="10"/>
  <c r="I2726" i="10"/>
  <c r="I2727" i="10"/>
  <c r="I2728" i="10"/>
  <c r="I2729" i="10"/>
  <c r="I2730" i="10"/>
  <c r="I2731" i="10"/>
  <c r="I2732" i="10"/>
  <c r="I2733" i="10"/>
  <c r="I2734" i="10"/>
  <c r="I2735" i="10"/>
  <c r="I2736" i="10"/>
  <c r="I2737" i="10"/>
  <c r="I2738" i="10"/>
  <c r="I2739" i="10"/>
  <c r="I2740" i="10"/>
  <c r="I2741" i="10"/>
  <c r="I2742" i="10"/>
  <c r="I2743" i="10"/>
  <c r="I2744" i="10"/>
  <c r="I2745" i="10"/>
  <c r="I2746" i="10"/>
  <c r="I2747" i="10"/>
  <c r="I2748" i="10"/>
  <c r="I2749" i="10"/>
  <c r="I2750" i="10"/>
  <c r="I2751" i="10"/>
  <c r="I2752" i="10"/>
  <c r="I2753" i="10"/>
  <c r="I2754" i="10"/>
  <c r="I2755" i="10"/>
  <c r="I2756" i="10"/>
  <c r="I2757" i="10"/>
  <c r="I2758" i="10"/>
  <c r="I2759" i="10"/>
  <c r="I2760" i="10"/>
  <c r="I2761" i="10"/>
  <c r="I2762" i="10"/>
  <c r="I2763" i="10"/>
  <c r="I2764" i="10"/>
  <c r="I2765" i="10"/>
  <c r="I2766" i="10"/>
  <c r="I2767" i="10"/>
  <c r="I2768" i="10"/>
  <c r="I2769" i="10"/>
  <c r="I2770" i="10"/>
  <c r="I2771" i="10"/>
  <c r="I2772" i="10"/>
  <c r="I2773" i="10"/>
  <c r="I2774" i="10"/>
  <c r="I2775" i="10"/>
  <c r="I2776" i="10"/>
  <c r="I2777" i="10"/>
  <c r="I2778" i="10"/>
  <c r="I2779" i="10"/>
  <c r="I2780" i="10"/>
  <c r="I2781" i="10"/>
  <c r="I2782" i="10"/>
  <c r="I2783" i="10"/>
  <c r="I2784" i="10"/>
  <c r="I2785" i="10"/>
  <c r="I2786" i="10"/>
  <c r="I2787" i="10"/>
  <c r="I2788" i="10"/>
  <c r="I2789" i="10"/>
  <c r="I2790" i="10"/>
  <c r="I2791" i="10"/>
  <c r="I2792" i="10"/>
  <c r="I2793" i="10"/>
  <c r="I2794" i="10"/>
  <c r="I2795" i="10"/>
  <c r="I2796" i="10"/>
  <c r="I2797" i="10"/>
  <c r="I2798" i="10"/>
  <c r="I2799" i="10"/>
  <c r="I2800" i="10"/>
  <c r="I2801" i="10"/>
  <c r="I2802" i="10"/>
  <c r="I2803" i="10"/>
  <c r="I2804" i="10"/>
  <c r="I2805" i="10"/>
  <c r="I2806" i="10"/>
  <c r="I2807" i="10"/>
  <c r="I2808" i="10"/>
  <c r="I2809" i="10"/>
  <c r="I2810" i="10"/>
  <c r="I2811" i="10"/>
  <c r="I2812" i="10"/>
  <c r="I2813" i="10"/>
  <c r="I2814" i="10"/>
  <c r="I2815" i="10"/>
  <c r="I2816" i="10"/>
  <c r="I2817" i="10"/>
  <c r="I2818" i="10"/>
  <c r="I2819" i="10"/>
  <c r="I2820" i="10"/>
  <c r="I2821" i="10"/>
  <c r="I2822" i="10"/>
  <c r="I2823" i="10"/>
  <c r="I2824" i="10"/>
  <c r="I2825" i="10"/>
  <c r="I2826" i="10"/>
  <c r="I2827" i="10"/>
  <c r="I2828" i="10"/>
  <c r="I2829" i="10"/>
  <c r="I2830" i="10"/>
  <c r="I2831" i="10"/>
  <c r="I2832" i="10"/>
  <c r="I2833" i="10"/>
  <c r="I2834" i="10"/>
  <c r="I2835" i="10"/>
  <c r="I2836" i="10"/>
  <c r="I2837" i="10"/>
  <c r="I2838" i="10"/>
  <c r="I2839" i="10"/>
  <c r="I2840" i="10"/>
  <c r="I2841" i="10"/>
  <c r="I2842" i="10"/>
  <c r="I2843" i="10"/>
  <c r="I2844" i="10"/>
  <c r="I2845" i="10"/>
  <c r="I2846" i="10"/>
  <c r="I2847" i="10"/>
  <c r="I2848" i="10"/>
  <c r="I2849" i="10"/>
  <c r="I2850" i="10"/>
  <c r="I2851" i="10"/>
  <c r="I2852" i="10"/>
  <c r="I2853" i="10"/>
  <c r="I2854" i="10"/>
  <c r="I2855" i="10"/>
  <c r="I2856" i="10"/>
  <c r="I2857" i="10"/>
  <c r="I2858" i="10"/>
  <c r="I2859" i="10"/>
  <c r="I2860" i="10"/>
  <c r="I2861" i="10"/>
  <c r="I2862" i="10"/>
  <c r="I2863" i="10"/>
  <c r="I2864" i="10"/>
  <c r="I2865" i="10"/>
  <c r="I2866" i="10"/>
  <c r="I2867" i="10"/>
  <c r="I2868" i="10"/>
  <c r="I2869" i="10"/>
  <c r="I2870" i="10"/>
  <c r="I2871" i="10"/>
  <c r="I2872" i="10"/>
  <c r="I2873" i="10"/>
  <c r="I2874" i="10"/>
  <c r="I2875" i="10"/>
  <c r="I2876" i="10"/>
  <c r="I2877" i="10"/>
  <c r="I2878" i="10"/>
  <c r="I2879" i="10"/>
  <c r="I2880" i="10"/>
  <c r="I2881" i="10"/>
  <c r="I2882" i="10"/>
  <c r="I2883" i="10"/>
  <c r="I2884" i="10"/>
  <c r="I2885" i="10"/>
  <c r="I2886" i="10"/>
  <c r="I2887" i="10"/>
  <c r="I2888" i="10"/>
  <c r="I2889" i="10"/>
  <c r="I2890" i="10"/>
  <c r="I2891" i="10"/>
  <c r="I2892" i="10"/>
  <c r="I2893" i="10"/>
  <c r="I2894" i="10"/>
  <c r="I2895" i="10"/>
  <c r="I2896" i="10"/>
  <c r="I2897" i="10"/>
  <c r="I2898" i="10"/>
  <c r="I2899" i="10"/>
  <c r="I2900" i="10"/>
  <c r="I2901" i="10"/>
  <c r="I2902" i="10"/>
  <c r="I2903" i="10"/>
  <c r="I2904" i="10"/>
  <c r="I2905" i="10"/>
  <c r="I2906" i="10"/>
  <c r="I2907" i="10"/>
  <c r="I2908" i="10"/>
  <c r="I2909" i="10"/>
  <c r="I2910" i="10"/>
  <c r="I2911" i="10"/>
  <c r="I2912" i="10"/>
  <c r="I2913" i="10"/>
  <c r="E23" i="18" l="1"/>
  <c r="E22" i="18"/>
  <c r="J49" i="12"/>
  <c r="J47" i="12"/>
  <c r="J45" i="12"/>
  <c r="J44" i="12"/>
  <c r="M49" i="12"/>
  <c r="M47" i="12"/>
  <c r="M45" i="12"/>
  <c r="M44" i="12"/>
  <c r="M36" i="12"/>
  <c r="O4" i="12"/>
  <c r="O5" i="12"/>
  <c r="M37" i="16"/>
  <c r="O7" i="16"/>
  <c r="L22" i="16"/>
  <c r="L23" i="16"/>
  <c r="L25" i="16"/>
  <c r="L28" i="16"/>
  <c r="I29" i="16"/>
  <c r="N29" i="16"/>
  <c r="K24" i="16" s="1"/>
  <c r="L26" i="16"/>
  <c r="L8" i="16"/>
  <c r="J7" i="16"/>
  <c r="K44" i="16"/>
  <c r="N44" i="16"/>
  <c r="M44" i="16"/>
  <c r="K42" i="16"/>
  <c r="N42" i="16"/>
  <c r="M42" i="16"/>
  <c r="K48" i="16"/>
  <c r="N48" i="16"/>
  <c r="M48" i="16"/>
  <c r="K40" i="16"/>
  <c r="N40" i="16"/>
  <c r="M40" i="16"/>
  <c r="K38" i="16"/>
  <c r="N38" i="16"/>
  <c r="M38" i="16"/>
  <c r="N37" i="16"/>
  <c r="N45" i="16"/>
  <c r="M45" i="16"/>
  <c r="K45" i="16"/>
  <c r="N39" i="16"/>
  <c r="M39" i="16"/>
  <c r="K39" i="16"/>
  <c r="K46" i="16"/>
  <c r="N46" i="16"/>
  <c r="M46" i="16"/>
  <c r="N51" i="16"/>
  <c r="M51" i="16"/>
  <c r="K51" i="16"/>
  <c r="N49" i="16"/>
  <c r="M49" i="16"/>
  <c r="K49" i="16"/>
  <c r="N41" i="16"/>
  <c r="M41" i="16"/>
  <c r="K41" i="16"/>
  <c r="N47" i="16"/>
  <c r="M47" i="16"/>
  <c r="K47" i="16"/>
  <c r="K50" i="16"/>
  <c r="N50" i="16"/>
  <c r="M50" i="16"/>
  <c r="N43" i="16"/>
  <c r="M43" i="16"/>
  <c r="K43" i="16"/>
  <c r="J5" i="12"/>
  <c r="L6" i="12"/>
  <c r="J4" i="12"/>
  <c r="O25" i="12"/>
  <c r="O24" i="12"/>
  <c r="O22" i="12"/>
  <c r="O26" i="12"/>
  <c r="O19" i="12"/>
  <c r="O20" i="12"/>
  <c r="O23" i="12"/>
  <c r="I48" i="12"/>
  <c r="J48" i="12" s="1"/>
  <c r="I37" i="12"/>
  <c r="J43" i="12"/>
  <c r="K47" i="12"/>
  <c r="J42" i="12"/>
  <c r="K39" i="12"/>
  <c r="K36" i="12"/>
  <c r="L36" i="12" s="1"/>
  <c r="I40" i="12"/>
  <c r="M40" i="12" s="1"/>
  <c r="J36" i="12"/>
  <c r="J41" i="12"/>
  <c r="J39" i="12"/>
  <c r="K49" i="12"/>
  <c r="K43" i="12"/>
  <c r="K41" i="12"/>
  <c r="I46" i="12"/>
  <c r="J46" i="12" s="1"/>
  <c r="I38" i="12"/>
  <c r="K45" i="12"/>
  <c r="K44" i="12"/>
  <c r="L44" i="12" s="1"/>
  <c r="K42" i="12"/>
  <c r="L50" i="12"/>
  <c r="F15" i="18" l="1"/>
  <c r="E15" i="18"/>
  <c r="M38" i="12"/>
  <c r="L38" i="12"/>
  <c r="M48" i="12"/>
  <c r="M46" i="12"/>
  <c r="M37" i="12"/>
  <c r="L37" i="12"/>
  <c r="J21" i="16"/>
  <c r="J26" i="16"/>
  <c r="J24" i="16"/>
  <c r="J27" i="16"/>
  <c r="J25" i="16"/>
  <c r="J28" i="16"/>
  <c r="J22" i="16"/>
  <c r="J23" i="16"/>
  <c r="L29" i="16"/>
  <c r="K21" i="16"/>
  <c r="K25" i="16"/>
  <c r="K22" i="16"/>
  <c r="K27" i="16"/>
  <c r="K28" i="16"/>
  <c r="K23" i="16"/>
  <c r="K26" i="16"/>
  <c r="N52" i="16"/>
  <c r="L39" i="12"/>
  <c r="L41" i="12"/>
  <c r="L43" i="12"/>
  <c r="L49" i="12"/>
  <c r="L47" i="12"/>
  <c r="L42" i="12"/>
  <c r="L45" i="12"/>
  <c r="J38" i="12"/>
  <c r="L48" i="12"/>
  <c r="J40" i="12"/>
  <c r="J37" i="12"/>
  <c r="L40" i="12"/>
  <c r="L46" i="12"/>
  <c r="I27" i="12"/>
  <c r="L27" i="12" s="1"/>
  <c r="J19" i="12" l="1"/>
  <c r="K19" i="12" s="1"/>
  <c r="J20" i="12"/>
  <c r="K20" i="12" s="1"/>
  <c r="J21" i="12"/>
  <c r="K21" i="12" s="1"/>
  <c r="J22" i="12"/>
  <c r="K22" i="12" s="1"/>
  <c r="J23" i="12"/>
  <c r="K23" i="12" s="1"/>
  <c r="J24" i="12"/>
  <c r="K24" i="12" s="1"/>
  <c r="J25" i="12"/>
  <c r="K25" i="12" s="1"/>
  <c r="J26" i="12"/>
  <c r="K26" i="12" s="1"/>
  <c r="K35" i="12"/>
  <c r="I35" i="12"/>
  <c r="J35" i="12" l="1"/>
  <c r="L35" i="12"/>
  <c r="M35" i="12"/>
  <c r="M50" i="12" s="1"/>
</calcChain>
</file>

<file path=xl/sharedStrings.xml><?xml version="1.0" encoding="utf-8"?>
<sst xmlns="http://schemas.openxmlformats.org/spreadsheetml/2006/main" count="57222" uniqueCount="2852">
  <si>
    <t>Марка</t>
  </si>
  <si>
    <t>Модель</t>
  </si>
  <si>
    <t>ACURA</t>
  </si>
  <si>
    <t>ACURA ILX</t>
  </si>
  <si>
    <t>ACURA MDX</t>
  </si>
  <si>
    <t>ACURA RDX</t>
  </si>
  <si>
    <t>ACURA TLX</t>
  </si>
  <si>
    <t>ALFAROMEO</t>
  </si>
  <si>
    <t>ALFA GIULIA</t>
  </si>
  <si>
    <t>ALFA STELVIO</t>
  </si>
  <si>
    <t>ALPINA</t>
  </si>
  <si>
    <t>ALPINA B5</t>
  </si>
  <si>
    <t>ALPINA B7</t>
  </si>
  <si>
    <t>ALPINE</t>
  </si>
  <si>
    <t>APAL</t>
  </si>
  <si>
    <t>ASTON MARTIN</t>
  </si>
  <si>
    <t>ASTON MARTIN DB 11</t>
  </si>
  <si>
    <t>ASTON MARTIN DBX</t>
  </si>
  <si>
    <t>AUDI</t>
  </si>
  <si>
    <t>AURUS</t>
  </si>
  <si>
    <t>SENAT</t>
  </si>
  <si>
    <t>AVATR</t>
  </si>
  <si>
    <t>BAIC</t>
  </si>
  <si>
    <t>BAOJUN</t>
  </si>
  <si>
    <t>BENTLEY</t>
  </si>
  <si>
    <t>BENTLEY BENTAYGA</t>
  </si>
  <si>
    <t>BENTLEY CONTINENTAL</t>
  </si>
  <si>
    <t>BENTLEY FLYING SPUR</t>
  </si>
  <si>
    <t>BLAVAL</t>
  </si>
  <si>
    <t>BMW</t>
  </si>
  <si>
    <t>BMW 340</t>
  </si>
  <si>
    <t>BMW I3</t>
  </si>
  <si>
    <t>BMW I4</t>
  </si>
  <si>
    <t>BMW I7</t>
  </si>
  <si>
    <t>BMW IX</t>
  </si>
  <si>
    <t>BMW SERIE 2</t>
  </si>
  <si>
    <t>BMW SERIE 3</t>
  </si>
  <si>
    <t>BMW SERIE 4</t>
  </si>
  <si>
    <t>BMW SERIE 5</t>
  </si>
  <si>
    <t>BMW SERIE 6 GT</t>
  </si>
  <si>
    <t>BMW SERIE 7</t>
  </si>
  <si>
    <t>BMW SERIE 8</t>
  </si>
  <si>
    <t>M2</t>
  </si>
  <si>
    <t>M3</t>
  </si>
  <si>
    <t>M4</t>
  </si>
  <si>
    <t>M5</t>
  </si>
  <si>
    <t>M8</t>
  </si>
  <si>
    <t>X1</t>
  </si>
  <si>
    <t>X2</t>
  </si>
  <si>
    <t>X3</t>
  </si>
  <si>
    <t>X4</t>
  </si>
  <si>
    <t>X4M</t>
  </si>
  <si>
    <t>X5</t>
  </si>
  <si>
    <t>X5M</t>
  </si>
  <si>
    <t>X6</t>
  </si>
  <si>
    <t>X6M</t>
  </si>
  <si>
    <t>X7</t>
  </si>
  <si>
    <t>Z 4</t>
  </si>
  <si>
    <t>Z4M</t>
  </si>
  <si>
    <t>BUICK</t>
  </si>
  <si>
    <t>BUICK ENCORE</t>
  </si>
  <si>
    <t>BUICK ENVISION</t>
  </si>
  <si>
    <t>BYD</t>
  </si>
  <si>
    <t>BYD EA1 DOLPHIN</t>
  </si>
  <si>
    <t>BYD HAN</t>
  </si>
  <si>
    <t>BYD QIN</t>
  </si>
  <si>
    <t>BYD SEAL</t>
  </si>
  <si>
    <t>BYD SONG</t>
  </si>
  <si>
    <t>BYD TANG</t>
  </si>
  <si>
    <t>BYD YUAN</t>
  </si>
  <si>
    <t>CADILLAC</t>
  </si>
  <si>
    <t>CADILLAC XT4</t>
  </si>
  <si>
    <t>CADILLAC XT5</t>
  </si>
  <si>
    <t>CADILLAC XT6</t>
  </si>
  <si>
    <t>ESCALADE</t>
  </si>
  <si>
    <t>CHANGAN</t>
  </si>
  <si>
    <t>CHANGAN CS35</t>
  </si>
  <si>
    <t>CHANGAN CS55</t>
  </si>
  <si>
    <t>CHANGAN CS75</t>
  </si>
  <si>
    <t>CHANGAN CS85</t>
  </si>
  <si>
    <t>CHANGAN OSHAN X5</t>
  </si>
  <si>
    <t>CHANGAN UNI-K</t>
  </si>
  <si>
    <t>CHANGAN UNI-V</t>
  </si>
  <si>
    <t>CHERY</t>
  </si>
  <si>
    <t>AMULET FLAGCLOUD</t>
  </si>
  <si>
    <t>CHERY A3 M11</t>
  </si>
  <si>
    <t>CHERY EQ5</t>
  </si>
  <si>
    <t>CHERY EXEED</t>
  </si>
  <si>
    <t>CHERY JETOUR DASHING</t>
  </si>
  <si>
    <t>CHERY JETOUR X70</t>
  </si>
  <si>
    <t>CHERY JETOUR X90</t>
  </si>
  <si>
    <t>CHERY TIGGO 4</t>
  </si>
  <si>
    <t>CHERY TIGGO 4 PRO</t>
  </si>
  <si>
    <t>CHERY TIGGO 7</t>
  </si>
  <si>
    <t>CHERY TIGGO 7 PRO</t>
  </si>
  <si>
    <t>CHERY TIGGO 8</t>
  </si>
  <si>
    <t>CHERY TIGGO 8 PRO</t>
  </si>
  <si>
    <t>CHERY TIGGO 8 PRO MAX</t>
  </si>
  <si>
    <t>TIGGO</t>
  </si>
  <si>
    <t>CHEVROLET</t>
  </si>
  <si>
    <t>BLAZER</t>
  </si>
  <si>
    <t>BOLT</t>
  </si>
  <si>
    <t>CAMARO</t>
  </si>
  <si>
    <t>CHEVROLET CAPTIVA</t>
  </si>
  <si>
    <t>CHEVROLET GROOVE</t>
  </si>
  <si>
    <t>CHEVROLET MENLO</t>
  </si>
  <si>
    <t>CHEVROLET NEXIA</t>
  </si>
  <si>
    <t>CHEVROLET TRAVERSE</t>
  </si>
  <si>
    <t>CHEVROLET TRAX</t>
  </si>
  <si>
    <t>COBALT</t>
  </si>
  <si>
    <t>CORVETTE</t>
  </si>
  <si>
    <t>EQUINOX</t>
  </si>
  <si>
    <t>MALIBU</t>
  </si>
  <si>
    <t>SPARK</t>
  </si>
  <si>
    <t>SUBURBAN</t>
  </si>
  <si>
    <t>TAHOE</t>
  </si>
  <si>
    <t>TRACKER</t>
  </si>
  <si>
    <t>TRAILBLAZER</t>
  </si>
  <si>
    <t>VOLT</t>
  </si>
  <si>
    <t>CHRYSLER</t>
  </si>
  <si>
    <t>VOYAGER</t>
  </si>
  <si>
    <t>CITROEN</t>
  </si>
  <si>
    <t>C3 AIRCROSS</t>
  </si>
  <si>
    <t>C4</t>
  </si>
  <si>
    <t>C5 AIRCROSS</t>
  </si>
  <si>
    <t>CUPRA</t>
  </si>
  <si>
    <t>FORMENTOR</t>
  </si>
  <si>
    <t>DACIA</t>
  </si>
  <si>
    <t>DACIA DUSTER</t>
  </si>
  <si>
    <t>DAEWOO</t>
  </si>
  <si>
    <t>DAMAS</t>
  </si>
  <si>
    <t>DAIHATSU</t>
  </si>
  <si>
    <t>COPEN</t>
  </si>
  <si>
    <t>DAIHATSU UNSPECIFIED</t>
  </si>
  <si>
    <t>MAX</t>
  </si>
  <si>
    <t>MIRA</t>
  </si>
  <si>
    <t>MOVE</t>
  </si>
  <si>
    <t>ROCKY</t>
  </si>
  <si>
    <t>DATSUN</t>
  </si>
  <si>
    <t>DATSUN ON-DO</t>
  </si>
  <si>
    <t>DFSK</t>
  </si>
  <si>
    <t>DFSK 580</t>
  </si>
  <si>
    <t>DODGE</t>
  </si>
  <si>
    <t>CHARGER</t>
  </si>
  <si>
    <t>DODGE CHALLENGER</t>
  </si>
  <si>
    <t>DURANGO</t>
  </si>
  <si>
    <t>GRAND CARAVAN</t>
  </si>
  <si>
    <t>DONGFENG</t>
  </si>
  <si>
    <t>DONGFENG E11K</t>
  </si>
  <si>
    <t>DONGFENG UNSPECIFIED</t>
  </si>
  <si>
    <t>DONGFENG X-NV</t>
  </si>
  <si>
    <t>ENOVATE</t>
  </si>
  <si>
    <t>ENOVATE ME5</t>
  </si>
  <si>
    <t>EVOLUTE</t>
  </si>
  <si>
    <t>EVOLUTE IJOY</t>
  </si>
  <si>
    <t>EVOLUTE I-PRO</t>
  </si>
  <si>
    <t>EXEED</t>
  </si>
  <si>
    <t>EXEED LX</t>
  </si>
  <si>
    <t>EXEED TXL</t>
  </si>
  <si>
    <t>EXEED VX</t>
  </si>
  <si>
    <t>FAW</t>
  </si>
  <si>
    <t>BESTURN B50</t>
  </si>
  <si>
    <t>BESTURN B70</t>
  </si>
  <si>
    <t>BESTURN T77</t>
  </si>
  <si>
    <t>BESTURN X40</t>
  </si>
  <si>
    <t>BESTURN X80</t>
  </si>
  <si>
    <t>FERRARI</t>
  </si>
  <si>
    <t>FERRARI 812 SUPERFAST</t>
  </si>
  <si>
    <t>FERRARI F8 SPIDER</t>
  </si>
  <si>
    <t>FERRARI F8 TRIBUTO</t>
  </si>
  <si>
    <t>FERRARI PORTOFINO</t>
  </si>
  <si>
    <t>FERRARI ROMA</t>
  </si>
  <si>
    <t>FERRARI SF90 STRADALE</t>
  </si>
  <si>
    <t>FIAT</t>
  </si>
  <si>
    <t>DOBLO</t>
  </si>
  <si>
    <t>FIAT 124</t>
  </si>
  <si>
    <t>FIAT 500 E</t>
  </si>
  <si>
    <t>FORD</t>
  </si>
  <si>
    <t>BRONCO</t>
  </si>
  <si>
    <t>EDGE</t>
  </si>
  <si>
    <t>ESCAPE</t>
  </si>
  <si>
    <t>EXPEDITION</t>
  </si>
  <si>
    <t>EXPLORER</t>
  </si>
  <si>
    <t>FIESTA ASPIRE</t>
  </si>
  <si>
    <t>FUSION</t>
  </si>
  <si>
    <t>MONDEO</t>
  </si>
  <si>
    <t>MUSTANG</t>
  </si>
  <si>
    <t>MUSTANG MACH-E</t>
  </si>
  <si>
    <t>GAC</t>
  </si>
  <si>
    <t>GAC AION LX</t>
  </si>
  <si>
    <t>GAC GN8</t>
  </si>
  <si>
    <t>GAC GS5</t>
  </si>
  <si>
    <t>GS8</t>
  </si>
  <si>
    <t>GAZ</t>
  </si>
  <si>
    <t>GAZ 2330 TIGER</t>
  </si>
  <si>
    <t>GEELY</t>
  </si>
  <si>
    <t>GEELY ATLAS</t>
  </si>
  <si>
    <t>GEELY ATLAS PRO</t>
  </si>
  <si>
    <t>GEELY COOLRAY</t>
  </si>
  <si>
    <t>GEELY EMGRAND</t>
  </si>
  <si>
    <t>GEELY EMGRAND 7</t>
  </si>
  <si>
    <t>GEELY EMGRAND X7</t>
  </si>
  <si>
    <t>GEELY GEOMETRY C</t>
  </si>
  <si>
    <t>GEELY GS</t>
  </si>
  <si>
    <t>GEELY MONJARO</t>
  </si>
  <si>
    <t>GEELY OKAVANGO</t>
  </si>
  <si>
    <t>GEELY TUGELLA</t>
  </si>
  <si>
    <t>GEELY XINGYUE</t>
  </si>
  <si>
    <t>GEELY ZEEKR 001</t>
  </si>
  <si>
    <t>GENESIS</t>
  </si>
  <si>
    <t>GENESIS G70</t>
  </si>
  <si>
    <t>GENESIS G80</t>
  </si>
  <si>
    <t>GENESIS G90</t>
  </si>
  <si>
    <t>GENESIS GV70</t>
  </si>
  <si>
    <t>GENESIS GV80</t>
  </si>
  <si>
    <t>GMC</t>
  </si>
  <si>
    <t>GMC ACADIA</t>
  </si>
  <si>
    <t>GMC TERRAIN</t>
  </si>
  <si>
    <t>GMC YUKON</t>
  </si>
  <si>
    <t>HAVAL</t>
  </si>
  <si>
    <t>HAVAL DARGO</t>
  </si>
  <si>
    <t>HAVAL F7</t>
  </si>
  <si>
    <t>HAVAL F7X</t>
  </si>
  <si>
    <t>HAVAL H5</t>
  </si>
  <si>
    <t>HAVAL H6</t>
  </si>
  <si>
    <t>HAVAL H9</t>
  </si>
  <si>
    <t>HAVAL JOLION</t>
  </si>
  <si>
    <t>HAVAL SHENSHOU</t>
  </si>
  <si>
    <t>HIPHI</t>
  </si>
  <si>
    <t>HIPHI X</t>
  </si>
  <si>
    <t>HONDA</t>
  </si>
  <si>
    <t>ACCORD</t>
  </si>
  <si>
    <t>CIVIC</t>
  </si>
  <si>
    <t>CR-V</t>
  </si>
  <si>
    <t>FIT</t>
  </si>
  <si>
    <t>FREED</t>
  </si>
  <si>
    <t>HONDA E</t>
  </si>
  <si>
    <t>HONDA E:NS1</t>
  </si>
  <si>
    <t>HONDA EVERUS VE1</t>
  </si>
  <si>
    <t>HONDA M-NV</t>
  </si>
  <si>
    <t>HONDA X-NV</t>
  </si>
  <si>
    <t>HONDA ZR-V</t>
  </si>
  <si>
    <t>HR-V</t>
  </si>
  <si>
    <t>INSIGHT</t>
  </si>
  <si>
    <t>JADE</t>
  </si>
  <si>
    <t>N-WGN</t>
  </si>
  <si>
    <t>ODYSSEY</t>
  </si>
  <si>
    <t>PILOT</t>
  </si>
  <si>
    <t>SHUTTLE</t>
  </si>
  <si>
    <t>STEPWGN</t>
  </si>
  <si>
    <t>VEZEL</t>
  </si>
  <si>
    <t>HONGQI</t>
  </si>
  <si>
    <t>HONGQI E HS9</t>
  </si>
  <si>
    <t>HONGQI HS5</t>
  </si>
  <si>
    <t>HOZON</t>
  </si>
  <si>
    <t>HOZON NETA U</t>
  </si>
  <si>
    <t>HUAWEI</t>
  </si>
  <si>
    <t>HYUNDAI</t>
  </si>
  <si>
    <t>HYUNDAI ACCENT</t>
  </si>
  <si>
    <t>HYUNDAI BAYON</t>
  </si>
  <si>
    <t>HYUNDAI ELANTRA</t>
  </si>
  <si>
    <t>HYUNDAI IONIQ</t>
  </si>
  <si>
    <t>HYUNDAI KONA</t>
  </si>
  <si>
    <t>HYUNDAI SANTA FE</t>
  </si>
  <si>
    <t>HYUNDAI SONATA</t>
  </si>
  <si>
    <t>HYUNDAI STARIA</t>
  </si>
  <si>
    <t>INFINITI</t>
  </si>
  <si>
    <t>INFINITI Q50</t>
  </si>
  <si>
    <t>INFINITI QX50 EX</t>
  </si>
  <si>
    <t>INFINITI QX55</t>
  </si>
  <si>
    <t>INFINITI QX60 JX</t>
  </si>
  <si>
    <t>INFINITI QX80 QX56</t>
  </si>
  <si>
    <t>IRAN KHODRO</t>
  </si>
  <si>
    <t>IRAN KHODRO TARA</t>
  </si>
  <si>
    <t>ISUZU</t>
  </si>
  <si>
    <t>ISUZU MU-X</t>
  </si>
  <si>
    <t>JAC</t>
  </si>
  <si>
    <t>JAC IEV7S</t>
  </si>
  <si>
    <t>JAC J6</t>
  </si>
  <si>
    <t>JAC J7</t>
  </si>
  <si>
    <t>JAC JS4</t>
  </si>
  <si>
    <t>JAC S4</t>
  </si>
  <si>
    <t>JAC S7</t>
  </si>
  <si>
    <t>REFINE S3</t>
  </si>
  <si>
    <t>REFINE S5</t>
  </si>
  <si>
    <t>JAGUAR</t>
  </si>
  <si>
    <t>E-PACE</t>
  </si>
  <si>
    <t>F-PACE</t>
  </si>
  <si>
    <t>F-TYPE</t>
  </si>
  <si>
    <t>I-PACE</t>
  </si>
  <si>
    <t>XF-SERIE</t>
  </si>
  <si>
    <t>JEEP</t>
  </si>
  <si>
    <t>CHEROKEE</t>
  </si>
  <si>
    <t>COMPASS</t>
  </si>
  <si>
    <t>GRAND CHEROKEE</t>
  </si>
  <si>
    <t>RENEGADE</t>
  </si>
  <si>
    <t>WRANGLER</t>
  </si>
  <si>
    <t>JMEV</t>
  </si>
  <si>
    <t>JMEV GSE</t>
  </si>
  <si>
    <t>KAIYI</t>
  </si>
  <si>
    <t>KAIYI E5</t>
  </si>
  <si>
    <t>KIA</t>
  </si>
  <si>
    <t>KIA K3</t>
  </si>
  <si>
    <t>KIA K5</t>
  </si>
  <si>
    <t>KIA K7</t>
  </si>
  <si>
    <t>KIA K8</t>
  </si>
  <si>
    <t>KIA K9</t>
  </si>
  <si>
    <t>KIA K900</t>
  </si>
  <si>
    <t>KIA TELLURIDE</t>
  </si>
  <si>
    <t>MOHAVE BORREGO</t>
  </si>
  <si>
    <t>PICANTO MORNING</t>
  </si>
  <si>
    <t>LADA</t>
  </si>
  <si>
    <t>2121 NIVA</t>
  </si>
  <si>
    <t>2123 NIVA</t>
  </si>
  <si>
    <t>2131 NIVA</t>
  </si>
  <si>
    <t>2190 GRANTA</t>
  </si>
  <si>
    <t>2191 GRANTA</t>
  </si>
  <si>
    <t>2192 GRANTA</t>
  </si>
  <si>
    <t>2194 GRANTA</t>
  </si>
  <si>
    <t>2980 WIS</t>
  </si>
  <si>
    <t>LARGUS</t>
  </si>
  <si>
    <t>VESTA</t>
  </si>
  <si>
    <t>XRAY</t>
  </si>
  <si>
    <t>LAMBORGHINI</t>
  </si>
  <si>
    <t>LAMBORGHINI AVENTADOR</t>
  </si>
  <si>
    <t>LAMBORGHINI HURACAN</t>
  </si>
  <si>
    <t>LAMBORGHINI URUS</t>
  </si>
  <si>
    <t>LANDROVER</t>
  </si>
  <si>
    <t>DEFENDER</t>
  </si>
  <si>
    <t>DISCOVERY</t>
  </si>
  <si>
    <t>DISCOVERY SPORT</t>
  </si>
  <si>
    <t>RANGE ROVER</t>
  </si>
  <si>
    <t>RANGE ROVER EVOQUE</t>
  </si>
  <si>
    <t>RANGE ROVER SPORT</t>
  </si>
  <si>
    <t>RANGE ROVER VELAR</t>
  </si>
  <si>
    <t>LEAPMOTOR</t>
  </si>
  <si>
    <t>LEXUS</t>
  </si>
  <si>
    <t>LEXUS CT</t>
  </si>
  <si>
    <t>LEXUS ES</t>
  </si>
  <si>
    <t>LEXUS GX</t>
  </si>
  <si>
    <t>LEXUS IS</t>
  </si>
  <si>
    <t>LEXUS LC</t>
  </si>
  <si>
    <t>LEXUS LS</t>
  </si>
  <si>
    <t>LEXUS LX</t>
  </si>
  <si>
    <t>LEXUS NX</t>
  </si>
  <si>
    <t>LEXUS RX</t>
  </si>
  <si>
    <t>LEXUS UX</t>
  </si>
  <si>
    <t>LI XIANG</t>
  </si>
  <si>
    <t>LI XIANG ONE</t>
  </si>
  <si>
    <t>LIL9</t>
  </si>
  <si>
    <t>LINCOLN</t>
  </si>
  <si>
    <t>AVIATOR</t>
  </si>
  <si>
    <t>LINCOLN CORSAIR</t>
  </si>
  <si>
    <t>LINCOLN MKS</t>
  </si>
  <si>
    <t>LINCOLN NAUTILUS</t>
  </si>
  <si>
    <t>NAVIGATOR</t>
  </si>
  <si>
    <t>MASERATI</t>
  </si>
  <si>
    <t>MASERATI GRECALE</t>
  </si>
  <si>
    <t>MASERATI LEVANTE</t>
  </si>
  <si>
    <t>MAZDA</t>
  </si>
  <si>
    <t>ATENZA</t>
  </si>
  <si>
    <t>CX-3</t>
  </si>
  <si>
    <t>CX-30</t>
  </si>
  <si>
    <t>CX-5</t>
  </si>
  <si>
    <t>CX-60</t>
  </si>
  <si>
    <t>CX-8</t>
  </si>
  <si>
    <t>CX-9</t>
  </si>
  <si>
    <t>FLAIR</t>
  </si>
  <si>
    <t>MAZDA 2</t>
  </si>
  <si>
    <t>MAZDA 3</t>
  </si>
  <si>
    <t>MAZDA 6</t>
  </si>
  <si>
    <t>MAZDA CX-4</t>
  </si>
  <si>
    <t>MAZDA UNSPECIFIED</t>
  </si>
  <si>
    <t>MX-30</t>
  </si>
  <si>
    <t>MX-5</t>
  </si>
  <si>
    <t>MCLAREN</t>
  </si>
  <si>
    <t>MCLAREN 570S</t>
  </si>
  <si>
    <t>MERCEDES</t>
  </si>
  <si>
    <t>A-KLASSE</t>
  </si>
  <si>
    <t>AMG GT</t>
  </si>
  <si>
    <t>C-KLASSE</t>
  </si>
  <si>
    <t>CLA-KLASSE</t>
  </si>
  <si>
    <t>CLS-KLASSE</t>
  </si>
  <si>
    <t>E-KLASSE</t>
  </si>
  <si>
    <t>G-KLASSE</t>
  </si>
  <si>
    <t>GLA-KLASSE</t>
  </si>
  <si>
    <t>GLB-KLASSE</t>
  </si>
  <si>
    <t>GLC-KLASSE</t>
  </si>
  <si>
    <t>GLE-KLASSE</t>
  </si>
  <si>
    <t>GL-KLASSE</t>
  </si>
  <si>
    <t>GLS-KLASSE</t>
  </si>
  <si>
    <t>MERCEDES EQA</t>
  </si>
  <si>
    <t>MERCEDES EQB</t>
  </si>
  <si>
    <t>MERCEDES EQC</t>
  </si>
  <si>
    <t>MERCEDES EQE</t>
  </si>
  <si>
    <t>MERCEDES EQS</t>
  </si>
  <si>
    <t>S-KLASSE</t>
  </si>
  <si>
    <t>SL-KLASSE</t>
  </si>
  <si>
    <t>MG</t>
  </si>
  <si>
    <t>MG 5</t>
  </si>
  <si>
    <t>MG 6</t>
  </si>
  <si>
    <t>MG ZS</t>
  </si>
  <si>
    <t>MINI</t>
  </si>
  <si>
    <t>MINI MINI</t>
  </si>
  <si>
    <t>MITSUBISHI</t>
  </si>
  <si>
    <t>AIRTREK</t>
  </si>
  <si>
    <t>ASX</t>
  </si>
  <si>
    <t>ECLIPSE CROSS</t>
  </si>
  <si>
    <t>MIRAGE DINGO</t>
  </si>
  <si>
    <t>MITSUBISHI ATTRAGE</t>
  </si>
  <si>
    <t>MITSUBISHI XPANDER</t>
  </si>
  <si>
    <t>MONTERO</t>
  </si>
  <si>
    <t>OUTLANDER</t>
  </si>
  <si>
    <t>PAJERO</t>
  </si>
  <si>
    <t>PAJERO SPORT</t>
  </si>
  <si>
    <t>RVR</t>
  </si>
  <si>
    <t>NIO</t>
  </si>
  <si>
    <t>NIO ES8</t>
  </si>
  <si>
    <t>NISSAN</t>
  </si>
  <si>
    <t>ALTIMA</t>
  </si>
  <si>
    <t>DAYZ</t>
  </si>
  <si>
    <t>GT-R</t>
  </si>
  <si>
    <t>JUKE</t>
  </si>
  <si>
    <t>KIX</t>
  </si>
  <si>
    <t>LEAF</t>
  </si>
  <si>
    <t>MAXIMA</t>
  </si>
  <si>
    <t>MURANO</t>
  </si>
  <si>
    <t>NISSAN UNSPECIFIED</t>
  </si>
  <si>
    <t>NOTE</t>
  </si>
  <si>
    <t>PATHFINDER</t>
  </si>
  <si>
    <t>PATROL</t>
  </si>
  <si>
    <t>QASHQAI</t>
  </si>
  <si>
    <t>ROGUE</t>
  </si>
  <si>
    <t>SERENA</t>
  </si>
  <si>
    <t>TERRANO</t>
  </si>
  <si>
    <t>XTERRA PALADIN</t>
  </si>
  <si>
    <t>X-TRAIL</t>
  </si>
  <si>
    <t>OMODA</t>
  </si>
  <si>
    <t>OMODA C5</t>
  </si>
  <si>
    <t>OPEL</t>
  </si>
  <si>
    <t>ASTRA</t>
  </si>
  <si>
    <t>GRANDLAND X</t>
  </si>
  <si>
    <t>MOKKA</t>
  </si>
  <si>
    <t>OPEL CROSSLAND X</t>
  </si>
  <si>
    <t>ORA</t>
  </si>
  <si>
    <t>PEUGEOT</t>
  </si>
  <si>
    <t>PEUGEOT 2008</t>
  </si>
  <si>
    <t>PEUGEOT 208</t>
  </si>
  <si>
    <t>PEUGEOT 3008</t>
  </si>
  <si>
    <t>PEUGEOT 408</t>
  </si>
  <si>
    <t>PEUGEOT 5008</t>
  </si>
  <si>
    <t>POLESTAR</t>
  </si>
  <si>
    <t>POLESTAR 2</t>
  </si>
  <si>
    <t>PORSCHE</t>
  </si>
  <si>
    <t>BOXSTER</t>
  </si>
  <si>
    <t>CAYENNE</t>
  </si>
  <si>
    <t>CAYMAN</t>
  </si>
  <si>
    <t>MACAN</t>
  </si>
  <si>
    <t>PANAMERA</t>
  </si>
  <si>
    <t>PORSCHE 911 CARRERA</t>
  </si>
  <si>
    <t>PORSCHE 911 TURBO</t>
  </si>
  <si>
    <t>PORSCHE TAYCAN</t>
  </si>
  <si>
    <t>RAVON</t>
  </si>
  <si>
    <t>RAVON R4</t>
  </si>
  <si>
    <t>RENAULT</t>
  </si>
  <si>
    <t>ARKANA</t>
  </si>
  <si>
    <t>DUSTER</t>
  </si>
  <si>
    <t>KAPTUR</t>
  </si>
  <si>
    <t>KOLEOS</t>
  </si>
  <si>
    <t>RENAULT LODGY</t>
  </si>
  <si>
    <t>RENAULT LOGAN</t>
  </si>
  <si>
    <t>RENAULT SANDERO</t>
  </si>
  <si>
    <t>RENAULT ZOE</t>
  </si>
  <si>
    <t>RIVIAN</t>
  </si>
  <si>
    <t>RIVIAN R1S</t>
  </si>
  <si>
    <t>ROEWE</t>
  </si>
  <si>
    <t>ROLLS ROYCE</t>
  </si>
  <si>
    <t>ROLLS-ROYCE CULLINAN</t>
  </si>
  <si>
    <t>ROLLS-ROYCE GHOST</t>
  </si>
  <si>
    <t>ROLLS-ROYCE PHANTOM</t>
  </si>
  <si>
    <t>ROLLS-ROYCE WRAITH</t>
  </si>
  <si>
    <t>SIMING</t>
  </si>
  <si>
    <t>SKODA</t>
  </si>
  <si>
    <t>FABIA</t>
  </si>
  <si>
    <t>KAROQ</t>
  </si>
  <si>
    <t>KODIAQ</t>
  </si>
  <si>
    <t>OCTAVIA</t>
  </si>
  <si>
    <t>SKODA KAMIQ</t>
  </si>
  <si>
    <t>SKODA RAPID</t>
  </si>
  <si>
    <t>SUPERB</t>
  </si>
  <si>
    <t>SKYWELL</t>
  </si>
  <si>
    <t>SKYWELL ET5</t>
  </si>
  <si>
    <t>SMA</t>
  </si>
  <si>
    <t>SMA MAPLE C32</t>
  </si>
  <si>
    <t>SMART</t>
  </si>
  <si>
    <t>FORTWO</t>
  </si>
  <si>
    <t>SOKON</t>
  </si>
  <si>
    <t>SOKON SERES SF5</t>
  </si>
  <si>
    <t>SSANGYONG</t>
  </si>
  <si>
    <t>REXTON</t>
  </si>
  <si>
    <t>SUBARU</t>
  </si>
  <si>
    <t>ASCENT</t>
  </si>
  <si>
    <t>BRZ</t>
  </si>
  <si>
    <t>FORESTER</t>
  </si>
  <si>
    <t>IMPREZA</t>
  </si>
  <si>
    <t>LEGACY</t>
  </si>
  <si>
    <t>LEVORG</t>
  </si>
  <si>
    <t>OUTBACK</t>
  </si>
  <si>
    <t>SUBARU CROSSTREK</t>
  </si>
  <si>
    <t>SUBARU XV</t>
  </si>
  <si>
    <t>WRX</t>
  </si>
  <si>
    <t>SUZUKI</t>
  </si>
  <si>
    <t>ALTO</t>
  </si>
  <si>
    <t>BALENO</t>
  </si>
  <si>
    <t>CELERIO</t>
  </si>
  <si>
    <t>ESCUDO</t>
  </si>
  <si>
    <t>GRAND VITARA</t>
  </si>
  <si>
    <t>HUSTLER</t>
  </si>
  <si>
    <t>IGNIS</t>
  </si>
  <si>
    <t>JIMNY</t>
  </si>
  <si>
    <t>SOLIO</t>
  </si>
  <si>
    <t>SUZUKI CIAZ</t>
  </si>
  <si>
    <t>SWIFT</t>
  </si>
  <si>
    <t>SX 4</t>
  </si>
  <si>
    <t>XBEE</t>
  </si>
  <si>
    <t>TANK</t>
  </si>
  <si>
    <t>TANK 300</t>
  </si>
  <si>
    <t>TANK 500</t>
  </si>
  <si>
    <t>TESLA</t>
  </si>
  <si>
    <t>TESLA 3</t>
  </si>
  <si>
    <t>TESLA S</t>
  </si>
  <si>
    <t>TESLA X</t>
  </si>
  <si>
    <t>TESLA Y</t>
  </si>
  <si>
    <t>TOYOTA</t>
  </si>
  <si>
    <t>ALPHARD</t>
  </si>
  <si>
    <t>AVALON</t>
  </si>
  <si>
    <t>CAMRY</t>
  </si>
  <si>
    <t>C-HR</t>
  </si>
  <si>
    <t>COROLLA</t>
  </si>
  <si>
    <t>FJ CRUISER</t>
  </si>
  <si>
    <t>FORTUNER</t>
  </si>
  <si>
    <t>GRANVIA</t>
  </si>
  <si>
    <t>GT 86</t>
  </si>
  <si>
    <t>HARRIER</t>
  </si>
  <si>
    <t>HIGHLANDER</t>
  </si>
  <si>
    <t>LAND CRUISER 300</t>
  </si>
  <si>
    <t>LANDCRUISER</t>
  </si>
  <si>
    <t>LANDCRUISER 200</t>
  </si>
  <si>
    <t>LEVIN</t>
  </si>
  <si>
    <t>PASSO</t>
  </si>
  <si>
    <t>PRIUS</t>
  </si>
  <si>
    <t>PROBOX</t>
  </si>
  <si>
    <t>RAV4</t>
  </si>
  <si>
    <t>ROOMY</t>
  </si>
  <si>
    <t>RUNNER</t>
  </si>
  <si>
    <t>RUSH</t>
  </si>
  <si>
    <t>SEQUOIA</t>
  </si>
  <si>
    <t>SIENNA</t>
  </si>
  <si>
    <t>SPADE</t>
  </si>
  <si>
    <t>SUPRA</t>
  </si>
  <si>
    <t>TOYOTA RAIZE</t>
  </si>
  <si>
    <t>VENZA</t>
  </si>
  <si>
    <t>VOXY</t>
  </si>
  <si>
    <t>YARIS</t>
  </si>
  <si>
    <t>UAZ</t>
  </si>
  <si>
    <t>UAZ 3151 HUNTER</t>
  </si>
  <si>
    <t>UAZ 3163 PATRIOT</t>
  </si>
  <si>
    <t>UAZ UNSPECIFIED</t>
  </si>
  <si>
    <t>VOLKSWAGEN</t>
  </si>
  <si>
    <t>JETTA</t>
  </si>
  <si>
    <t>VOLVO</t>
  </si>
  <si>
    <t>S40</t>
  </si>
  <si>
    <t>S60</t>
  </si>
  <si>
    <t>S90</t>
  </si>
  <si>
    <t>V60</t>
  </si>
  <si>
    <t>V90</t>
  </si>
  <si>
    <t>XC40</t>
  </si>
  <si>
    <t>XC60</t>
  </si>
  <si>
    <t>XC90</t>
  </si>
  <si>
    <t>VOYAH</t>
  </si>
  <si>
    <t>VOYAH DREAMER</t>
  </si>
  <si>
    <t>VOYAH FREE</t>
  </si>
  <si>
    <t>WELTMEISTER</t>
  </si>
  <si>
    <t>WELTMEISTER EX-5</t>
  </si>
  <si>
    <t>WULING</t>
  </si>
  <si>
    <t>XIAOPENG</t>
  </si>
  <si>
    <t>XIAOPENG G3</t>
  </si>
  <si>
    <t>XIAOPENG P7</t>
  </si>
  <si>
    <t>YEMA</t>
  </si>
  <si>
    <t>YEMA EC30</t>
  </si>
  <si>
    <t>ДФО</t>
  </si>
  <si>
    <t>ПФО</t>
  </si>
  <si>
    <t>СЗФО</t>
  </si>
  <si>
    <t>СКФО</t>
  </si>
  <si>
    <t>СФО</t>
  </si>
  <si>
    <t>УФО</t>
  </si>
  <si>
    <t>ЦФО</t>
  </si>
  <si>
    <t>ЮФО</t>
  </si>
  <si>
    <t>РОССИЯ</t>
  </si>
  <si>
    <t>ФО</t>
  </si>
  <si>
    <t>Легковые</t>
  </si>
  <si>
    <t>ТИП ТС</t>
  </si>
  <si>
    <t>Названия строк</t>
  </si>
  <si>
    <t>Общий итог</t>
  </si>
  <si>
    <t>(Все)</t>
  </si>
  <si>
    <t>ЯПОНИЯ</t>
  </si>
  <si>
    <t>ЕВРОПА</t>
  </si>
  <si>
    <t>Страна Бренда</t>
  </si>
  <si>
    <t>КИТАЙ</t>
  </si>
  <si>
    <t>США</t>
  </si>
  <si>
    <t>КОРЕЯ</t>
  </si>
  <si>
    <t>ИРАН</t>
  </si>
  <si>
    <t>Страна производитель</t>
  </si>
  <si>
    <t>Сегмент</t>
  </si>
  <si>
    <t>ИНОМАРКИ</t>
  </si>
  <si>
    <t>ОТЕЧЕСТВЕННЫЕ</t>
  </si>
  <si>
    <t>СЕГМЕНТ</t>
  </si>
  <si>
    <t>Доля</t>
  </si>
  <si>
    <t>Динамика</t>
  </si>
  <si>
    <t>Столбец1</t>
  </si>
  <si>
    <t>Регистрации</t>
  </si>
  <si>
    <r>
      <rPr>
        <b/>
        <sz val="9"/>
        <rFont val="Calibri"/>
        <family val="2"/>
        <charset val="204"/>
      </rPr>
      <t>АППГ</t>
    </r>
    <r>
      <rPr>
        <sz val="9"/>
        <rFont val="Calibri"/>
        <family val="2"/>
        <charset val="204"/>
      </rPr>
      <t xml:space="preserve"> - динамика к Аналогичному Периоду Предыдущего Года</t>
    </r>
  </si>
  <si>
    <t>INFINITI Q60</t>
  </si>
  <si>
    <t>ASTON MARTIN DBS</t>
  </si>
  <si>
    <t>BMW SERIE 1</t>
  </si>
  <si>
    <t>DENZA</t>
  </si>
  <si>
    <t>HYUNDAI ENCINO</t>
  </si>
  <si>
    <t>VAZ UNSPECIFIED</t>
  </si>
  <si>
    <t>NISSAN ARIYA</t>
  </si>
  <si>
    <t>OMODA S5</t>
  </si>
  <si>
    <t>TIVOLI</t>
  </si>
  <si>
    <t>WAGON R+</t>
  </si>
  <si>
    <t>X3M</t>
  </si>
  <si>
    <t>BUICK LACROSSE</t>
  </si>
  <si>
    <t>PASSPORT</t>
  </si>
  <si>
    <t>LYNK AND CO</t>
  </si>
  <si>
    <t>PEUGEOT 508</t>
  </si>
  <si>
    <t>ALPINA XB7</t>
  </si>
  <si>
    <t>CITY</t>
  </si>
  <si>
    <t>HONDA NBOX</t>
  </si>
  <si>
    <t>RIDGELINE</t>
  </si>
  <si>
    <t>ARSENAL</t>
  </si>
  <si>
    <t>BUICK CENTURY</t>
  </si>
  <si>
    <t>EXPRESS VAN</t>
  </si>
  <si>
    <t>ORLANDO</t>
  </si>
  <si>
    <t>PACIFICA</t>
  </si>
  <si>
    <t>FORD FOCUS</t>
  </si>
  <si>
    <t>HONDA UNSPECIFIED</t>
  </si>
  <si>
    <t>INFINITI UNSPECIFIED</t>
  </si>
  <si>
    <t>LIVAN</t>
  </si>
  <si>
    <t>CLIO</t>
  </si>
  <si>
    <t>SAIC-GM-Wuling</t>
  </si>
  <si>
    <t>SMART SMART</t>
  </si>
  <si>
    <t>COLORADO</t>
  </si>
  <si>
    <t>RAM</t>
  </si>
  <si>
    <t>FORD F-SERIE</t>
  </si>
  <si>
    <t>RANGER</t>
  </si>
  <si>
    <t>GREAT WALL</t>
  </si>
  <si>
    <t>GREAT WALL POER</t>
  </si>
  <si>
    <t>WINGLE</t>
  </si>
  <si>
    <t>ISUZU D-MAX</t>
  </si>
  <si>
    <t>JAC T6</t>
  </si>
  <si>
    <t>JEEP GLADIATOR</t>
  </si>
  <si>
    <t>L 200</t>
  </si>
  <si>
    <t>HILUX</t>
  </si>
  <si>
    <t>TACOMA</t>
  </si>
  <si>
    <t>TUNDRA</t>
  </si>
  <si>
    <t>UAZ 2363 PICKUP</t>
  </si>
  <si>
    <t>DONGFENG ZNA</t>
  </si>
  <si>
    <t>GMC SIERRA</t>
  </si>
  <si>
    <t>SILVERADO</t>
  </si>
  <si>
    <t>FOTON</t>
  </si>
  <si>
    <t>TUNLAND</t>
  </si>
  <si>
    <t>JAC RENI HFC 1027</t>
  </si>
  <si>
    <t>CHEVROLET CHEYENNE</t>
  </si>
  <si>
    <t>GMC HUMMER EV</t>
  </si>
  <si>
    <t>BAW</t>
  </si>
  <si>
    <t>BAW BJ-SERIE LNF</t>
  </si>
  <si>
    <t>JUMPER</t>
  </si>
  <si>
    <t>SPACE TOURER</t>
  </si>
  <si>
    <t>HIJET</t>
  </si>
  <si>
    <t>TRANSIT</t>
  </si>
  <si>
    <t>GAZ 2217 SOBOL</t>
  </si>
  <si>
    <t>GAZ 2310 SOBOL</t>
  </si>
  <si>
    <t>GAZ 2705 GAZEL</t>
  </si>
  <si>
    <t>GAZ 2752 SOBOL</t>
  </si>
  <si>
    <t>GAZ 3221 GAZEL</t>
  </si>
  <si>
    <t>GAZ 3302 GAZEL</t>
  </si>
  <si>
    <t>GAZ GAZEL NEXT</t>
  </si>
  <si>
    <t>GAZ GAZEL NN</t>
  </si>
  <si>
    <t>GAZ SOBOL NN</t>
  </si>
  <si>
    <t>GRAND STAREX</t>
  </si>
  <si>
    <t>H 1 H 100 STAREX</t>
  </si>
  <si>
    <t>HYUNDAI PORTER</t>
  </si>
  <si>
    <t>IVECO</t>
  </si>
  <si>
    <t>DAILY</t>
  </si>
  <si>
    <t>HFC 1045</t>
  </si>
  <si>
    <t>KIA BONGO</t>
  </si>
  <si>
    <t>2346 WIS</t>
  </si>
  <si>
    <t>2349 WIS</t>
  </si>
  <si>
    <t>LARGUS FURGON</t>
  </si>
  <si>
    <t>MERCEDES SPRINTER</t>
  </si>
  <si>
    <t>VITO</t>
  </si>
  <si>
    <t>V-KLASSE</t>
  </si>
  <si>
    <t>DELICA</t>
  </si>
  <si>
    <t>CLIPPER</t>
  </si>
  <si>
    <t>NISSAN CARAVAN</t>
  </si>
  <si>
    <t>NV 200</t>
  </si>
  <si>
    <t>ZAFIRA LIFE</t>
  </si>
  <si>
    <t>EXPERT</t>
  </si>
  <si>
    <t>PARTNER</t>
  </si>
  <si>
    <t>TRAVELLER</t>
  </si>
  <si>
    <t>MASTER</t>
  </si>
  <si>
    <t>SOLLERS</t>
  </si>
  <si>
    <t>SOLLERS ATLANT</t>
  </si>
  <si>
    <t>CARRY</t>
  </si>
  <si>
    <t>DYNA</t>
  </si>
  <si>
    <t>HIACE</t>
  </si>
  <si>
    <t>TOWNACE</t>
  </si>
  <si>
    <t>UAZ 128811</t>
  </si>
  <si>
    <t>UAZ 2206</t>
  </si>
  <si>
    <t>UAZ 2360 CARGO</t>
  </si>
  <si>
    <t>UAZ 3303</t>
  </si>
  <si>
    <t>UAZ 3741</t>
  </si>
  <si>
    <t>UAZ 3909</t>
  </si>
  <si>
    <t>UAZ 3962</t>
  </si>
  <si>
    <t>UAZ PROFI</t>
  </si>
  <si>
    <t>FENIX 1044</t>
  </si>
  <si>
    <t>BERLINGO</t>
  </si>
  <si>
    <t>JUMPY</t>
  </si>
  <si>
    <t>DONGFENG CAPTAIN T</t>
  </si>
  <si>
    <t>DUCATO</t>
  </si>
  <si>
    <t>TOURNEO CUSTOM</t>
  </si>
  <si>
    <t>HFC 1020</t>
  </si>
  <si>
    <t>MERCEDES EQV</t>
  </si>
  <si>
    <t>COMBO</t>
  </si>
  <si>
    <t>VIVARO</t>
  </si>
  <si>
    <t>BOXER</t>
  </si>
  <si>
    <t>SOLLERS ARGO</t>
  </si>
  <si>
    <t>SUZUKI ERTIGO</t>
  </si>
  <si>
    <t>TOYOTA PROACE CITY</t>
  </si>
  <si>
    <t>K 2700, K 2500</t>
  </si>
  <si>
    <t>LDV</t>
  </si>
  <si>
    <t>LDV MAXUS</t>
  </si>
  <si>
    <t>CITAN</t>
  </si>
  <si>
    <t>OPEL COMBO CARGO</t>
  </si>
  <si>
    <t>OPEL COMBO LIFE</t>
  </si>
  <si>
    <t>TRAFIC</t>
  </si>
  <si>
    <t>MAZ</t>
  </si>
  <si>
    <t>2345 WIS</t>
  </si>
  <si>
    <t>CABSTAR</t>
  </si>
  <si>
    <t>EVERY LANDY</t>
  </si>
  <si>
    <t>JAC N35</t>
  </si>
  <si>
    <t>ASHOK LEYLAND</t>
  </si>
  <si>
    <t>CHANGAN KYC V3</t>
  </si>
  <si>
    <t>EVM</t>
  </si>
  <si>
    <t>TALENTO</t>
  </si>
  <si>
    <t>TRANSIT CONNECT</t>
  </si>
  <si>
    <t>TRANSIT CUSTOM</t>
  </si>
  <si>
    <t>GMC SAVANA</t>
  </si>
  <si>
    <t>MOVANO</t>
  </si>
  <si>
    <t>ИНДИЯ</t>
  </si>
  <si>
    <t>2023</t>
  </si>
  <si>
    <t>2022</t>
  </si>
  <si>
    <t>мес 2023</t>
  </si>
  <si>
    <t>мес 2022</t>
  </si>
  <si>
    <t>Сумма по полю 2023</t>
  </si>
  <si>
    <t>Сумма по полю 2022</t>
  </si>
  <si>
    <t>Центральный ФО</t>
  </si>
  <si>
    <t>Северо-Западный ФО</t>
  </si>
  <si>
    <t>Сибирский ФО</t>
  </si>
  <si>
    <t>Северо-Кавказский ФО</t>
  </si>
  <si>
    <t>Приволжский ФО</t>
  </si>
  <si>
    <t>Уральский ФО</t>
  </si>
  <si>
    <t>Дальневосточный ФО</t>
  </si>
  <si>
    <t>Южный ФО</t>
  </si>
  <si>
    <t>Сокращение</t>
  </si>
  <si>
    <t>Наименование</t>
  </si>
  <si>
    <t>6 952 555 км²</t>
  </si>
  <si>
    <t>Территория</t>
  </si>
  <si>
    <t>1,14 чел./км²</t>
  </si>
  <si>
    <t>Плотность</t>
  </si>
  <si>
    <t>ВРП млн.руб. (2020 г)</t>
  </si>
  <si>
    <t>Доля ВРП, %</t>
  </si>
  <si>
    <t>ВРП на 1 чел. руб.</t>
  </si>
  <si>
    <t>Средняя зарплата, руб. (2022 г)</t>
  </si>
  <si>
    <t>1 036 975 км²</t>
  </si>
  <si>
    <t>27,66 чел./км²</t>
  </si>
  <si>
    <t>1 686 972 км²</t>
  </si>
  <si>
    <t>Население, чел. (2023 г)</t>
  </si>
  <si>
    <t>8,22 чел./км²</t>
  </si>
  <si>
    <t>170 439 км²</t>
  </si>
  <si>
    <t>59,88 чел./км²</t>
  </si>
  <si>
    <t>4 361 727 км²</t>
  </si>
  <si>
    <t>3,82 чел./км²</t>
  </si>
  <si>
    <t>1 818 497 км²</t>
  </si>
  <si>
    <t>6,74 чел./км²</t>
  </si>
  <si>
    <t>650 205 км²</t>
  </si>
  <si>
    <t xml:space="preserve"> 61,89 чел./км²</t>
  </si>
  <si>
    <t>447 821 км²</t>
  </si>
  <si>
    <t>37,16 чел/км²</t>
  </si>
  <si>
    <t>ФО описание</t>
  </si>
  <si>
    <t>ТОП</t>
  </si>
  <si>
    <t>График</t>
  </si>
  <si>
    <t>ДАННЫЕ ЗАПОЛНЯЮТСЯ АВТОМАТИЧЕСКИ ИЗ СПРАВОЧНИКА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</si>
  <si>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</si>
  <si>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Пермский край</t>
  </si>
  <si>
    <t>№</t>
  </si>
  <si>
    <t>МАРКА</t>
  </si>
  <si>
    <t>Кол-во 6M'23</t>
  </si>
  <si>
    <t>Доля 6M'23</t>
  </si>
  <si>
    <t>Кол-во 6M'22</t>
  </si>
  <si>
    <t>Динамика 23/22</t>
  </si>
  <si>
    <t>МОСКВИЧ</t>
  </si>
  <si>
    <t>FORTHING</t>
  </si>
  <si>
    <t>SAMSUNG</t>
  </si>
  <si>
    <t>LINKTOUR</t>
  </si>
  <si>
    <t>LINGSTAR</t>
  </si>
  <si>
    <t>РЫНОК</t>
  </si>
  <si>
    <t>6M'23</t>
  </si>
  <si>
    <t>6M'22</t>
  </si>
  <si>
    <t>ECOSPORT</t>
  </si>
  <si>
    <t>JAC JS6</t>
  </si>
  <si>
    <t>CADILLAC CTS</t>
  </si>
  <si>
    <t>GAZ UNSPECIFIED</t>
  </si>
  <si>
    <t>JETTA VA-3</t>
  </si>
  <si>
    <t>JETTA VS-5</t>
  </si>
  <si>
    <t>JETTA VS-7</t>
  </si>
  <si>
    <t>NV 100</t>
  </si>
  <si>
    <t>CHANGAN EADO</t>
  </si>
  <si>
    <t>SENTRA LUCINO</t>
  </si>
  <si>
    <t>PORSCHE 911</t>
  </si>
  <si>
    <t>SAMSUNG QM 6</t>
  </si>
  <si>
    <t>VOYAH PASSION</t>
  </si>
  <si>
    <t>DEMIO</t>
  </si>
  <si>
    <t>MITSUBISHI EK X</t>
  </si>
  <si>
    <t>FORTHING FRIDAY</t>
  </si>
  <si>
    <t>BENTLEY MULSANNE</t>
  </si>
  <si>
    <t>BMW SERIE 2 ACTIVE TOURER</t>
  </si>
  <si>
    <t>ATRAI</t>
  </si>
  <si>
    <t>HONGQI LS7</t>
  </si>
  <si>
    <t>HYUNDAI CELESTA</t>
  </si>
  <si>
    <t>KX1</t>
  </si>
  <si>
    <t>MITSUBISHI UNSPECIFIED</t>
  </si>
  <si>
    <t>VERSA</t>
  </si>
  <si>
    <t>OPEL CORSA</t>
  </si>
  <si>
    <t>MEGANE</t>
  </si>
  <si>
    <t>SAMSUNG XM3</t>
  </si>
  <si>
    <t>SKODA UNSPECIFIED</t>
  </si>
  <si>
    <t>LEXUS RC</t>
  </si>
  <si>
    <t>Пикап</t>
  </si>
  <si>
    <t>EXPRESS</t>
  </si>
  <si>
    <t>TOURNEO CONNECT</t>
  </si>
  <si>
    <t>MAN</t>
  </si>
  <si>
    <t>MAN TGE</t>
  </si>
  <si>
    <t>Названия столбцов</t>
  </si>
  <si>
    <t>ТОП - 50</t>
  </si>
  <si>
    <t>(несколько элементов)</t>
  </si>
  <si>
    <t>ВЫБОР РЕГИОНА</t>
  </si>
  <si>
    <t>Acura</t>
  </si>
  <si>
    <t>Alpina</t>
  </si>
  <si>
    <t>Aston Martin</t>
  </si>
  <si>
    <t>Audi</t>
  </si>
  <si>
    <t>Aurus</t>
  </si>
  <si>
    <t>Bentley</t>
  </si>
  <si>
    <t>Buick</t>
  </si>
  <si>
    <t>Cadillac</t>
  </si>
  <si>
    <t>Changan</t>
  </si>
  <si>
    <t>Chery</t>
  </si>
  <si>
    <t>Chevrolet</t>
  </si>
  <si>
    <t>Chrysler</t>
  </si>
  <si>
    <t>Citroen</t>
  </si>
  <si>
    <t>Daewoo</t>
  </si>
  <si>
    <t>Dodge</t>
  </si>
  <si>
    <t>Dongfeng</t>
  </si>
  <si>
    <t>Evolute</t>
  </si>
  <si>
    <t>Exeed</t>
  </si>
  <si>
    <t>Ferrari</t>
  </si>
  <si>
    <t>Fiat</t>
  </si>
  <si>
    <t>Ford</t>
  </si>
  <si>
    <t>Geely</t>
  </si>
  <si>
    <t>Genesis</t>
  </si>
  <si>
    <t>Great Wall</t>
  </si>
  <si>
    <t>Haval</t>
  </si>
  <si>
    <t>Hiphi</t>
  </si>
  <si>
    <t>Honda</t>
  </si>
  <si>
    <t>Hongqi</t>
  </si>
  <si>
    <t>Hozon</t>
  </si>
  <si>
    <t>Hyundai</t>
  </si>
  <si>
    <t>Infiniti</t>
  </si>
  <si>
    <t>Isuzu</t>
  </si>
  <si>
    <t>Jaguar</t>
  </si>
  <si>
    <t>Jeep</t>
  </si>
  <si>
    <t>Jetta</t>
  </si>
  <si>
    <t>Kaiyi</t>
  </si>
  <si>
    <t>Kia</t>
  </si>
  <si>
    <t>Lamborghini</t>
  </si>
  <si>
    <t>Leapmotor</t>
  </si>
  <si>
    <t>Lexus</t>
  </si>
  <si>
    <t>Li Xiang</t>
  </si>
  <si>
    <t>Lincoln</t>
  </si>
  <si>
    <t>Maserati</t>
  </si>
  <si>
    <t>Mazda</t>
  </si>
  <si>
    <t>Mclaren</t>
  </si>
  <si>
    <t>Mitsubishi</t>
  </si>
  <si>
    <t>Nissan</t>
  </si>
  <si>
    <t>Omoda</t>
  </si>
  <si>
    <t>Opel</t>
  </si>
  <si>
    <t>Peugeot</t>
  </si>
  <si>
    <t>Polestar</t>
  </si>
  <si>
    <t>Porsche</t>
  </si>
  <si>
    <t>Renault</t>
  </si>
  <si>
    <t>Rivian</t>
  </si>
  <si>
    <t>Roewe</t>
  </si>
  <si>
    <t>Rolls Royce</t>
  </si>
  <si>
    <t>Skywell</t>
  </si>
  <si>
    <t>Sma</t>
  </si>
  <si>
    <t>Smart</t>
  </si>
  <si>
    <t>Ssangyong</t>
  </si>
  <si>
    <t>Subaru</t>
  </si>
  <si>
    <t>Suzuki</t>
  </si>
  <si>
    <t>Tank</t>
  </si>
  <si>
    <t>Tesla</t>
  </si>
  <si>
    <t>Toyota</t>
  </si>
  <si>
    <t>Volkswagen</t>
  </si>
  <si>
    <t>Volvo</t>
  </si>
  <si>
    <t>Voyah</t>
  </si>
  <si>
    <t>Weltmeister</t>
  </si>
  <si>
    <t>Xiaopeng</t>
  </si>
  <si>
    <t>Yema</t>
  </si>
  <si>
    <t>Регион</t>
  </si>
  <si>
    <t>Москва</t>
  </si>
  <si>
    <t>Daihatsu</t>
  </si>
  <si>
    <t>Foton</t>
  </si>
  <si>
    <t>Iran Khodro</t>
  </si>
  <si>
    <t>Samsung</t>
  </si>
  <si>
    <t>Московская область</t>
  </si>
  <si>
    <t>Ставропольский край</t>
  </si>
  <si>
    <t>Ravon</t>
  </si>
  <si>
    <t>Татарстан</t>
  </si>
  <si>
    <t>Сумма по полю 6M'23</t>
  </si>
  <si>
    <t>Сумма по полю 6M'22</t>
  </si>
  <si>
    <t>Санкт-Петербург</t>
  </si>
  <si>
    <t>Динамика регистраций РОССИЯ</t>
  </si>
  <si>
    <t>A3</t>
  </si>
  <si>
    <t>A3 SPORTBACK</t>
  </si>
  <si>
    <t>A4</t>
  </si>
  <si>
    <t>A5</t>
  </si>
  <si>
    <t>A6</t>
  </si>
  <si>
    <t>A7</t>
  </si>
  <si>
    <t>A8</t>
  </si>
  <si>
    <t>E-TRON</t>
  </si>
  <si>
    <t>E-TRON GT</t>
  </si>
  <si>
    <t>Q2</t>
  </si>
  <si>
    <t>Q3</t>
  </si>
  <si>
    <t>Q4</t>
  </si>
  <si>
    <t>Q5</t>
  </si>
  <si>
    <t>Q7</t>
  </si>
  <si>
    <t>Q8</t>
  </si>
  <si>
    <t>R8</t>
  </si>
  <si>
    <t>RS Q3</t>
  </si>
  <si>
    <t>RS Q8</t>
  </si>
  <si>
    <t>RS3</t>
  </si>
  <si>
    <t>RS5</t>
  </si>
  <si>
    <t>RS6</t>
  </si>
  <si>
    <t>RS7</t>
  </si>
  <si>
    <t>S3</t>
  </si>
  <si>
    <t>S5</t>
  </si>
  <si>
    <t>S6</t>
  </si>
  <si>
    <t>S7</t>
  </si>
  <si>
    <t>S8</t>
  </si>
  <si>
    <t>SQ5</t>
  </si>
  <si>
    <t>SQ7</t>
  </si>
  <si>
    <t>SQ8</t>
  </si>
  <si>
    <t>TT</t>
  </si>
  <si>
    <t>MPV</t>
  </si>
  <si>
    <t>AVANTE</t>
  </si>
  <si>
    <t>CRETA</t>
  </si>
  <si>
    <t>GRANDEUR</t>
  </si>
  <si>
    <t>I20</t>
  </si>
  <si>
    <t>I30</t>
  </si>
  <si>
    <t>IX35</t>
  </si>
  <si>
    <t>PALISADE</t>
  </si>
  <si>
    <t>SOLARIS</t>
  </si>
  <si>
    <t>TUCSON</t>
  </si>
  <si>
    <t>VENUE</t>
  </si>
  <si>
    <t>CARENS</t>
  </si>
  <si>
    <t>CARNIVAL</t>
  </si>
  <si>
    <t>CEE'D</t>
  </si>
  <si>
    <t>CERATO</t>
  </si>
  <si>
    <t>FORTE</t>
  </si>
  <si>
    <t>NIRO</t>
  </si>
  <si>
    <t>RAY</t>
  </si>
  <si>
    <t>RIO</t>
  </si>
  <si>
    <t>SELTOS</t>
  </si>
  <si>
    <t>SORENTO</t>
  </si>
  <si>
    <t>SOUL</t>
  </si>
  <si>
    <t>SPORTAGE</t>
  </si>
  <si>
    <t>STINGER</t>
  </si>
  <si>
    <t>AQUA</t>
  </si>
  <si>
    <t>AVANZA</t>
  </si>
  <si>
    <t>AYGO</t>
  </si>
  <si>
    <t>CROWN</t>
  </si>
  <si>
    <t>ESQUIRE</t>
  </si>
  <si>
    <t>GR 86</t>
  </si>
  <si>
    <t>NOAH</t>
  </si>
  <si>
    <t>PIXIS SPACE</t>
  </si>
  <si>
    <t>PREMIO</t>
  </si>
  <si>
    <t>SIENTA</t>
  </si>
  <si>
    <t>TOYOTA UNSPECIFIED</t>
  </si>
  <si>
    <t>VELLFIRE</t>
  </si>
  <si>
    <t>ARTEON</t>
  </si>
  <si>
    <t>BORA</t>
  </si>
  <si>
    <t>CC</t>
  </si>
  <si>
    <t>E-LAVIDA</t>
  </si>
  <si>
    <t>GOLF</t>
  </si>
  <si>
    <t>ID3</t>
  </si>
  <si>
    <t>ID4</t>
  </si>
  <si>
    <t>ID6</t>
  </si>
  <si>
    <t>PASSAT</t>
  </si>
  <si>
    <t>POLO</t>
  </si>
  <si>
    <t>TERAMONT</t>
  </si>
  <si>
    <t>TIGUAN</t>
  </si>
  <si>
    <t>TOUAREG</t>
  </si>
  <si>
    <t>T-ROC</t>
  </si>
  <si>
    <t>VW ATLAS</t>
  </si>
  <si>
    <t>VW TAOS</t>
  </si>
  <si>
    <t>VW T-CROSS</t>
  </si>
  <si>
    <t>VW THARU</t>
  </si>
  <si>
    <t>VW VILORAN</t>
  </si>
  <si>
    <t>Aichi</t>
  </si>
  <si>
    <t>Alfa Romeo</t>
  </si>
  <si>
    <t>ARO</t>
  </si>
  <si>
    <t>Asia</t>
  </si>
  <si>
    <t>Auburn</t>
  </si>
  <si>
    <t>AZLK</t>
  </si>
  <si>
    <t>BIAC</t>
  </si>
  <si>
    <t>Bio</t>
  </si>
  <si>
    <t>Bogdan</t>
  </si>
  <si>
    <t>Brilliance</t>
  </si>
  <si>
    <t>Dacia</t>
  </si>
  <si>
    <t>DAF</t>
  </si>
  <si>
    <t>Datsun</t>
  </si>
  <si>
    <t>De Tomaso</t>
  </si>
  <si>
    <t>Derways</t>
  </si>
  <si>
    <t>Doninvest</t>
  </si>
  <si>
    <t>DW Hower</t>
  </si>
  <si>
    <t>ERAZ</t>
  </si>
  <si>
    <t>Gonow</t>
  </si>
  <si>
    <t>Hafei</t>
  </si>
  <si>
    <t>Haima</t>
  </si>
  <si>
    <t>Hawtai</t>
  </si>
  <si>
    <t>Hummer</t>
  </si>
  <si>
    <t>IFA</t>
  </si>
  <si>
    <t>IZH</t>
  </si>
  <si>
    <t>L.T.I.</t>
  </si>
  <si>
    <t>Lancia</t>
  </si>
  <si>
    <t>Land Rover</t>
  </si>
  <si>
    <t>Lifan</t>
  </si>
  <si>
    <t>London Taxis</t>
  </si>
  <si>
    <t>Lotus</t>
  </si>
  <si>
    <t>LUAZ</t>
  </si>
  <si>
    <t>Luxgen</t>
  </si>
  <si>
    <t>Maybach</t>
  </si>
  <si>
    <t>Mercedes-Benz</t>
  </si>
  <si>
    <t>Mercury</t>
  </si>
  <si>
    <t>Mitsuoka</t>
  </si>
  <si>
    <t>Oldsmobile</t>
  </si>
  <si>
    <t>Plymouth</t>
  </si>
  <si>
    <t>Pontiac</t>
  </si>
  <si>
    <t>Proton</t>
  </si>
  <si>
    <t>RAF</t>
  </si>
  <si>
    <t>Rover</t>
  </si>
  <si>
    <t>Saab</t>
  </si>
  <si>
    <t>Saipa</t>
  </si>
  <si>
    <t>Saturn</t>
  </si>
  <si>
    <t>Scion</t>
  </si>
  <si>
    <t>Seat</t>
  </si>
  <si>
    <t>SeAZ</t>
  </si>
  <si>
    <t>Škoda</t>
  </si>
  <si>
    <t>Spyker</t>
  </si>
  <si>
    <t>Tagaz</t>
  </si>
  <si>
    <t>Wartburg</t>
  </si>
  <si>
    <t>ZAZ</t>
  </si>
  <si>
    <t>ZIL</t>
  </si>
  <si>
    <t>ZIS</t>
  </si>
  <si>
    <t>Zotye</t>
  </si>
  <si>
    <t>ZX-Auto</t>
  </si>
  <si>
    <t>GEO</t>
  </si>
  <si>
    <t>Scorpion</t>
  </si>
  <si>
    <t>Tata</t>
  </si>
  <si>
    <t>Tianma</t>
  </si>
  <si>
    <t>Tianye</t>
  </si>
  <si>
    <t>Xinkai</t>
  </si>
  <si>
    <t>Autokam</t>
  </si>
  <si>
    <t>Excalibur</t>
  </si>
  <si>
    <t>Santana</t>
  </si>
  <si>
    <t>Yue Loong</t>
  </si>
  <si>
    <t>Changfeng</t>
  </si>
  <si>
    <t>Landwind Jiangling - Jmc</t>
  </si>
  <si>
    <t>Коммерческие</t>
  </si>
  <si>
    <t>ASIA</t>
  </si>
  <si>
    <t>ASIA HI-TOPIC</t>
  </si>
  <si>
    <t>BAW TONIK</t>
  </si>
  <si>
    <t>BRILLIANCE</t>
  </si>
  <si>
    <t>JINBEI HAICE</t>
  </si>
  <si>
    <t>BUCHER</t>
  </si>
  <si>
    <t>CITIKING</t>
  </si>
  <si>
    <t>LABO</t>
  </si>
  <si>
    <t>DAIHATSU DELTA</t>
  </si>
  <si>
    <t>FAW CA 1041 4X2</t>
  </si>
  <si>
    <t>FAW CA 1042 1047 4X2</t>
  </si>
  <si>
    <t>FAW CA 1051 4X2</t>
  </si>
  <si>
    <t>FREDA</t>
  </si>
  <si>
    <t>GAZ 2775 GAZEL</t>
  </si>
  <si>
    <t>GOLAZ</t>
  </si>
  <si>
    <t>GOLAZ TRANSIT 3030</t>
  </si>
  <si>
    <t>GURAN</t>
  </si>
  <si>
    <t>GURAN 2318</t>
  </si>
  <si>
    <t>ACTY</t>
  </si>
  <si>
    <t>GRACE</t>
  </si>
  <si>
    <t>H-100</t>
  </si>
  <si>
    <t>HYUNDAI UNSPECIFIED LCV</t>
  </si>
  <si>
    <t>COMO</t>
  </si>
  <si>
    <t>FARGO</t>
  </si>
  <si>
    <t>ISUZU NKR</t>
  </si>
  <si>
    <t>KIA FRONTIER</t>
  </si>
  <si>
    <t>MAZDA BONGO</t>
  </si>
  <si>
    <t>MB-SERIE</t>
  </si>
  <si>
    <t>TRANSPORTER 500-510</t>
  </si>
  <si>
    <t>VARIO</t>
  </si>
  <si>
    <t>VIANO</t>
  </si>
  <si>
    <t>MINI CAB</t>
  </si>
  <si>
    <t>AD AD VAN</t>
  </si>
  <si>
    <t>KUBISTAR</t>
  </si>
  <si>
    <t>LARGO</t>
  </si>
  <si>
    <t>NV 350</t>
  </si>
  <si>
    <t>URVAN</t>
  </si>
  <si>
    <t>VANETTE</t>
  </si>
  <si>
    <t>DOKKER</t>
  </si>
  <si>
    <t>KANGOO</t>
  </si>
  <si>
    <t>ROOMSTER</t>
  </si>
  <si>
    <t>SSANGYONG ISTANA</t>
  </si>
  <si>
    <t>DOMINGO BUS</t>
  </si>
  <si>
    <t>TAGAZ</t>
  </si>
  <si>
    <t>TAGAZ PORTER</t>
  </si>
  <si>
    <t>DELIBOY</t>
  </si>
  <si>
    <t>LITEACE</t>
  </si>
  <si>
    <t>REGIUSACE</t>
  </si>
  <si>
    <t>TOYOTA TOYOACE</t>
  </si>
  <si>
    <t>UAZ 3301</t>
  </si>
  <si>
    <t>UAZ 3903</t>
  </si>
  <si>
    <t>UAZ 3960</t>
  </si>
  <si>
    <t>CADDY</t>
  </si>
  <si>
    <t>CARAVELLE</t>
  </si>
  <si>
    <t>CRAFTER</t>
  </si>
  <si>
    <t>LT</t>
  </si>
  <si>
    <t>MULTIVAN</t>
  </si>
  <si>
    <t>TRANSPORTER</t>
  </si>
  <si>
    <t>YUEJIN</t>
  </si>
  <si>
    <t>NJ 1020</t>
  </si>
  <si>
    <t>BARKAS</t>
  </si>
  <si>
    <t>BARKAS UNSPECIFIED LCV</t>
  </si>
  <si>
    <t>FENIX 1065</t>
  </si>
  <si>
    <t>CHANGAN SC 1021</t>
  </si>
  <si>
    <t>CHANGAN SC 103X</t>
  </si>
  <si>
    <t>CHEVROLET C 4500</t>
  </si>
  <si>
    <t>CHEVY VAN</t>
  </si>
  <si>
    <t>NEMO</t>
  </si>
  <si>
    <t>DACIA DOKKER</t>
  </si>
  <si>
    <t>LUBLIN</t>
  </si>
  <si>
    <t>DAF 400-SERIE</t>
  </si>
  <si>
    <t>DONGFENG 1045</t>
  </si>
  <si>
    <t>ERAZ 762</t>
  </si>
  <si>
    <t>FAW 6371</t>
  </si>
  <si>
    <t>FAW CA 1010 1011 4X2</t>
  </si>
  <si>
    <t>FAW CA 1020 1021 4X2</t>
  </si>
  <si>
    <t>FAW CA 1030 1031 4X2</t>
  </si>
  <si>
    <t>FIORINO</t>
  </si>
  <si>
    <t>SCUDO</t>
  </si>
  <si>
    <t>ECONOLINE</t>
  </si>
  <si>
    <t>ALPHA VAN</t>
  </si>
  <si>
    <t>GONOW</t>
  </si>
  <si>
    <t>GONOW GA6530</t>
  </si>
  <si>
    <t>HYUNDAI H 2 H 200</t>
  </si>
  <si>
    <t>IFA MULTICAR 25</t>
  </si>
  <si>
    <t>HFC 1040</t>
  </si>
  <si>
    <t>K 3000</t>
  </si>
  <si>
    <t>K 3600</t>
  </si>
  <si>
    <t>1705 WIS</t>
  </si>
  <si>
    <t>2347 WIS</t>
  </si>
  <si>
    <t>2751 WIS</t>
  </si>
  <si>
    <t>WIS UNSPECIFIED</t>
  </si>
  <si>
    <t>MAZDA E-SERIE</t>
  </si>
  <si>
    <t>MB 100</t>
  </si>
  <si>
    <t>TRANSPORTER 206-219</t>
  </si>
  <si>
    <t>VANEO</t>
  </si>
  <si>
    <t>L 300</t>
  </si>
  <si>
    <t>L 400</t>
  </si>
  <si>
    <t>MULTICAR</t>
  </si>
  <si>
    <t>MULTICAR M 25</t>
  </si>
  <si>
    <t>INTERSTAR</t>
  </si>
  <si>
    <t>NV 300</t>
  </si>
  <si>
    <t>PRIMASTAR</t>
  </si>
  <si>
    <t>BIPPER</t>
  </si>
  <si>
    <t>J 5</t>
  </si>
  <si>
    <t>RAF 2203</t>
  </si>
  <si>
    <t>RAF 2915</t>
  </si>
  <si>
    <t>RAPID</t>
  </si>
  <si>
    <t>SEAT</t>
  </si>
  <si>
    <t>INCA</t>
  </si>
  <si>
    <t>PRAKTIK</t>
  </si>
  <si>
    <t>SOKON MINI TRUCK</t>
  </si>
  <si>
    <t>LIBERO E 12</t>
  </si>
  <si>
    <t>TAGAZ HARDY LC10</t>
  </si>
  <si>
    <t>MODEL F</t>
  </si>
  <si>
    <t>UAZ 1927 PRAKTIK</t>
  </si>
  <si>
    <t>UAZ 298903</t>
  </si>
  <si>
    <t>UAZ 3309</t>
  </si>
  <si>
    <t>VW SHUTTLE</t>
  </si>
  <si>
    <t>NJ 1041</t>
  </si>
  <si>
    <t>ZUK</t>
  </si>
  <si>
    <t>ZUK A-06</t>
  </si>
  <si>
    <t>ZUK A-11</t>
  </si>
  <si>
    <t>ASIA TOWNER</t>
  </si>
  <si>
    <t>CHANGAN SC 6390</t>
  </si>
  <si>
    <t>CITROEN C 25</t>
  </si>
  <si>
    <t>DAEWOO CARGO TRUCK</t>
  </si>
  <si>
    <t>DODGE SPRINTER</t>
  </si>
  <si>
    <t>DONGFENG 1030</t>
  </si>
  <si>
    <t>FIESTA COURIER</t>
  </si>
  <si>
    <t>FREIGHTLINER</t>
  </si>
  <si>
    <t>FREIGHTLINER SPRINTER</t>
  </si>
  <si>
    <t>MIDI</t>
  </si>
  <si>
    <t>PAMAX</t>
  </si>
  <si>
    <t>TRANSPORTER 306-330</t>
  </si>
  <si>
    <t>MULTICAR FUMO</t>
  </si>
  <si>
    <t>MULTICAR M 26</t>
  </si>
  <si>
    <t>KINGCAB</t>
  </si>
  <si>
    <t>NV 400</t>
  </si>
  <si>
    <t>PEUGEOT RIFTER</t>
  </si>
  <si>
    <t>STEYR-PUCH</t>
  </si>
  <si>
    <t>STEYR-PUCH PINZGAUER</t>
  </si>
  <si>
    <t>TAGAZ MASTER LC-100</t>
  </si>
  <si>
    <t>L 80</t>
  </si>
  <si>
    <t>ZUK UNSPECIFIED LCV</t>
  </si>
  <si>
    <t>DAF 200-SERIE</t>
  </si>
  <si>
    <t>HYUNDAI ENTOURAGE</t>
  </si>
  <si>
    <t>HYUNDAI LIBERO</t>
  </si>
  <si>
    <t>HFC 1042</t>
  </si>
  <si>
    <t>2348 WIS</t>
  </si>
  <si>
    <t>TRANSPORTER 400-410</t>
  </si>
  <si>
    <t>PSKOWAUTO</t>
  </si>
  <si>
    <t>2214 GAZ 3221</t>
  </si>
  <si>
    <t>SOKON MINI VAN</t>
  </si>
  <si>
    <t>VW EUROVAN</t>
  </si>
  <si>
    <t>ZUK UNSPECIFIED</t>
  </si>
  <si>
    <t>BAW HIACE</t>
  </si>
  <si>
    <t>FOTON BJ-SERIE LCV</t>
  </si>
  <si>
    <t>SUNGARI</t>
  </si>
  <si>
    <t>SUNGARI ANCHI</t>
  </si>
  <si>
    <t>UAZ 3622</t>
  </si>
  <si>
    <t>NJ 5041 5033 5031</t>
  </si>
  <si>
    <t>YUEJIN NAVECO</t>
  </si>
  <si>
    <t>AMIGO</t>
  </si>
  <si>
    <t>AMIGO M4</t>
  </si>
  <si>
    <t>BARKAS B 1000</t>
  </si>
  <si>
    <t>CHEVROLET BEAUVILLE</t>
  </si>
  <si>
    <t>DAEWOO UNSPECIFIED LCV</t>
  </si>
  <si>
    <t>V21</t>
  </si>
  <si>
    <t>V27</t>
  </si>
  <si>
    <t>FAW 6350</t>
  </si>
  <si>
    <t>GAZ 3205</t>
  </si>
  <si>
    <t>LDV CONVOY</t>
  </si>
  <si>
    <t>METRIS</t>
  </si>
  <si>
    <t>MULTICAR M 27</t>
  </si>
  <si>
    <t>MULTICAR UNSPECIFIED LCV</t>
  </si>
  <si>
    <t>RAF 3311</t>
  </si>
  <si>
    <t>RAF UNSPECIFIED LCV</t>
  </si>
  <si>
    <t>UAZ 3961</t>
  </si>
  <si>
    <t>CHANGAN SC-SERIE LNF</t>
  </si>
  <si>
    <t>CHEVROLET CITY EXPRESS</t>
  </si>
  <si>
    <t>DFSK C31 C32</t>
  </si>
  <si>
    <t>DONGFENG DFA-SERIE</t>
  </si>
  <si>
    <t>FAW CA 1047</t>
  </si>
  <si>
    <t>FAW CA-SERIE LNF</t>
  </si>
  <si>
    <t>FORD TOURNEO COURIER</t>
  </si>
  <si>
    <t>FOTON BJ-SERIE LNF</t>
  </si>
  <si>
    <t>MUDAN</t>
  </si>
  <si>
    <t>MUDAN 4105</t>
  </si>
  <si>
    <t>ARENA</t>
  </si>
  <si>
    <t>POLARSUN</t>
  </si>
  <si>
    <t>POLARSUN CENTURY</t>
  </si>
  <si>
    <t>WULING SHUNSHINE LZW6376C</t>
  </si>
  <si>
    <t>ZUK A-07</t>
  </si>
  <si>
    <t>ACURA RL</t>
  </si>
  <si>
    <t>ACURA RSX</t>
  </si>
  <si>
    <t>ACURA TSX</t>
  </si>
  <si>
    <t>ACURA ZDX</t>
  </si>
  <si>
    <t>ALFA 145</t>
  </si>
  <si>
    <t>ALFA 147</t>
  </si>
  <si>
    <t>ALFA 156</t>
  </si>
  <si>
    <t>ALFA GIULIETTA</t>
  </si>
  <si>
    <t>ALFA MITO</t>
  </si>
  <si>
    <t>ARO 243</t>
  </si>
  <si>
    <t>ASIA ROCSTA</t>
  </si>
  <si>
    <t>A1</t>
  </si>
  <si>
    <t>A2</t>
  </si>
  <si>
    <t>AUDI 100</t>
  </si>
  <si>
    <t>AUDI 80</t>
  </si>
  <si>
    <t>AUDI 90</t>
  </si>
  <si>
    <t>S4</t>
  </si>
  <si>
    <t>AZLK UNSPECIFIED</t>
  </si>
  <si>
    <t>MOSKWITSCH 2140</t>
  </si>
  <si>
    <t>MOSKWITSCH 2141</t>
  </si>
  <si>
    <t>MOSKWITSCH 401</t>
  </si>
  <si>
    <t>MOSKWITSCH 408</t>
  </si>
  <si>
    <t>MOSKWITSCH 412</t>
  </si>
  <si>
    <t>BMW I8</t>
  </si>
  <si>
    <t>BMW SERIE 3 GT</t>
  </si>
  <si>
    <t>BMW SERIE 5 GT</t>
  </si>
  <si>
    <t>BMW SERIE 6</t>
  </si>
  <si>
    <t>BMW SERIE 6 GRAN COUPE</t>
  </si>
  <si>
    <t>M6</t>
  </si>
  <si>
    <t>BOGDAN</t>
  </si>
  <si>
    <t>BOGDAN 2110 2111</t>
  </si>
  <si>
    <t>BRILLIANCE V5</t>
  </si>
  <si>
    <t>BYD F3</t>
  </si>
  <si>
    <t>CADILLAC BLS</t>
  </si>
  <si>
    <t>CADILLAC BROUGHAM</t>
  </si>
  <si>
    <t>CADILLAC CT5</t>
  </si>
  <si>
    <t>CADILLAC DE VILLE</t>
  </si>
  <si>
    <t>CADILLAC SRX</t>
  </si>
  <si>
    <t>CADILLAC STS</t>
  </si>
  <si>
    <t>CADILLAC XTS</t>
  </si>
  <si>
    <t>CHERY A19</t>
  </si>
  <si>
    <t>CHERY BONUS A13</t>
  </si>
  <si>
    <t>CHERY FORA A21</t>
  </si>
  <si>
    <t>CHERY INDIS S18</t>
  </si>
  <si>
    <t>CHERY TIGGO 3</t>
  </si>
  <si>
    <t>QQ6 S21</t>
  </si>
  <si>
    <t>CAPRICE</t>
  </si>
  <si>
    <t>CHEVROLET AVEO</t>
  </si>
  <si>
    <t>CHEVROLET EPICA</t>
  </si>
  <si>
    <t>CHEVROLET LACETTI</t>
  </si>
  <si>
    <t>CHEVROLET METRO</t>
  </si>
  <si>
    <t>CHEVROLET MW</t>
  </si>
  <si>
    <t>CHEVROLET NIVA</t>
  </si>
  <si>
    <t>CHEVROLET REZZO</t>
  </si>
  <si>
    <t>CHEVROLET UNSPECIFIED</t>
  </si>
  <si>
    <t>CRUZE</t>
  </si>
  <si>
    <t>LUMINA</t>
  </si>
  <si>
    <t>VIVA</t>
  </si>
  <si>
    <t>CHRYSLER SERIE 300</t>
  </si>
  <si>
    <t>CONCORDE</t>
  </si>
  <si>
    <t>CROSSFIRE</t>
  </si>
  <si>
    <t>NEON</t>
  </si>
  <si>
    <t>PT CRUISER</t>
  </si>
  <si>
    <t>SEBRING</t>
  </si>
  <si>
    <t>TOWN &amp; COUNTRY</t>
  </si>
  <si>
    <t>C3</t>
  </si>
  <si>
    <t>C4 PICASSO</t>
  </si>
  <si>
    <t>C5</t>
  </si>
  <si>
    <t>C-CROSSER</t>
  </si>
  <si>
    <t>C-ELYSEE</t>
  </si>
  <si>
    <t>DS3</t>
  </si>
  <si>
    <t>DS4</t>
  </si>
  <si>
    <t>DS5</t>
  </si>
  <si>
    <t>XSARA</t>
  </si>
  <si>
    <t>DAEWOO ARCADIA</t>
  </si>
  <si>
    <t>DAEWOO ESPERO</t>
  </si>
  <si>
    <t>DAEWOO LACETTI</t>
  </si>
  <si>
    <t>DAEWOO LANOS</t>
  </si>
  <si>
    <t>DAEWOO MATIZ</t>
  </si>
  <si>
    <t>DAEWOO NEXIA</t>
  </si>
  <si>
    <t>DAEWOO NUBIRA</t>
  </si>
  <si>
    <t>GENTRA</t>
  </si>
  <si>
    <t>LEGANZA</t>
  </si>
  <si>
    <t>TICO</t>
  </si>
  <si>
    <t>WINSTORM</t>
  </si>
  <si>
    <t>ALTIS</t>
  </si>
  <si>
    <t>APPLAUSE</t>
  </si>
  <si>
    <t>BE-GO</t>
  </si>
  <si>
    <t>BOON</t>
  </si>
  <si>
    <t>CHARADE</t>
  </si>
  <si>
    <t>COO</t>
  </si>
  <si>
    <t>CUORE</t>
  </si>
  <si>
    <t>DAIHATSU CAST</t>
  </si>
  <si>
    <t>DAIHATSU SONICA</t>
  </si>
  <si>
    <t>ESSE</t>
  </si>
  <si>
    <t>MEBIUS</t>
  </si>
  <si>
    <t>NAKED</t>
  </si>
  <si>
    <t>PYZAR</t>
  </si>
  <si>
    <t>RUGGER</t>
  </si>
  <si>
    <t>SIRION</t>
  </si>
  <si>
    <t>STORIA</t>
  </si>
  <si>
    <t>TANTO</t>
  </si>
  <si>
    <t>TERIOS</t>
  </si>
  <si>
    <t>THOR</t>
  </si>
  <si>
    <t>WAKE</t>
  </si>
  <si>
    <t>YRV</t>
  </si>
  <si>
    <t>DATSUN 120 A CHERRY</t>
  </si>
  <si>
    <t>DATSUN MI-DO</t>
  </si>
  <si>
    <t>DATSUN UNSPECIFIED</t>
  </si>
  <si>
    <t>DERWAYS</t>
  </si>
  <si>
    <t>DERWAYS AURORA</t>
  </si>
  <si>
    <t>DERWAYS HAIMA 3</t>
  </si>
  <si>
    <t>DERWAYS SALADIN</t>
  </si>
  <si>
    <t>CALIBER</t>
  </si>
  <si>
    <t>CORONET</t>
  </si>
  <si>
    <t>DODGE JOURNEY</t>
  </si>
  <si>
    <t>DODGE NEON</t>
  </si>
  <si>
    <t>DODGE STRATUS</t>
  </si>
  <si>
    <t>DODGE UNSPECIFIED</t>
  </si>
  <si>
    <t>INTREPID</t>
  </si>
  <si>
    <t>NITRO</t>
  </si>
  <si>
    <t>STEALTH</t>
  </si>
  <si>
    <t>DONGFENG AX7</t>
  </si>
  <si>
    <t>DONINVEST</t>
  </si>
  <si>
    <t>DONINVEST KONDOR</t>
  </si>
  <si>
    <t>DONINVEST ORION</t>
  </si>
  <si>
    <t>FAW OLEY</t>
  </si>
  <si>
    <t>FAW VITA</t>
  </si>
  <si>
    <t>F 599</t>
  </si>
  <si>
    <t>FERRARI 612 SCAGLIETTI</t>
  </si>
  <si>
    <t>ALBEA</t>
  </si>
  <si>
    <t>FIAT 500</t>
  </si>
  <si>
    <t>LINEA</t>
  </si>
  <si>
    <t>PANDA</t>
  </si>
  <si>
    <t>PUNTO</t>
  </si>
  <si>
    <t>TIPO</t>
  </si>
  <si>
    <t>ESCORT</t>
  </si>
  <si>
    <t>EXCURSION</t>
  </si>
  <si>
    <t>FESTIVA</t>
  </si>
  <si>
    <t>FOCUS C-MAX</t>
  </si>
  <si>
    <t>FORD LASER</t>
  </si>
  <si>
    <t>FORD UNSPECIFIED</t>
  </si>
  <si>
    <t>GALAXY</t>
  </si>
  <si>
    <t>IXION</t>
  </si>
  <si>
    <t>J 100</t>
  </si>
  <si>
    <t>KUGA</t>
  </si>
  <si>
    <t>MAVERICK</t>
  </si>
  <si>
    <t>PROBE</t>
  </si>
  <si>
    <t>S-MAX</t>
  </si>
  <si>
    <t>SPECTRON</t>
  </si>
  <si>
    <t>TAURUS</t>
  </si>
  <si>
    <t>TELSTAR</t>
  </si>
  <si>
    <t>TIERRA LASER</t>
  </si>
  <si>
    <t>GAZ 13 CHAJKA</t>
  </si>
  <si>
    <t>GAZ 14 CHAJKA</t>
  </si>
  <si>
    <t>GAZ 24 WOLGA</t>
  </si>
  <si>
    <t>GAZ 3102 WOLGA</t>
  </si>
  <si>
    <t>GAZ 3110 WOLGA</t>
  </si>
  <si>
    <t>GAZ 69</t>
  </si>
  <si>
    <t>GAZ M12</t>
  </si>
  <si>
    <t>GAZ M20 POBEDA</t>
  </si>
  <si>
    <t>GAZ M21 WOLGA</t>
  </si>
  <si>
    <t>GAZ M67</t>
  </si>
  <si>
    <t>GAZ WOLGA SIBER</t>
  </si>
  <si>
    <t>GEELY AZKARRA</t>
  </si>
  <si>
    <t>GEELY CK</t>
  </si>
  <si>
    <t>GEELY MK</t>
  </si>
  <si>
    <t>GEELY MK CROSS</t>
  </si>
  <si>
    <t>GEELY VISION</t>
  </si>
  <si>
    <t>GMC JIMMY</t>
  </si>
  <si>
    <t>GMC SUBURBAN</t>
  </si>
  <si>
    <t>COOLBEAR</t>
  </si>
  <si>
    <t>GREAT WALL H5</t>
  </si>
  <si>
    <t>HOVER</t>
  </si>
  <si>
    <t>SAFE</t>
  </si>
  <si>
    <t>HAVAL H2</t>
  </si>
  <si>
    <t>AIRWAVE</t>
  </si>
  <si>
    <t>ASCOT</t>
  </si>
  <si>
    <t>AVANCIER</t>
  </si>
  <si>
    <t>BALLADE</t>
  </si>
  <si>
    <t>CAPA</t>
  </si>
  <si>
    <t>CONCERTO</t>
  </si>
  <si>
    <t>CROSSROAD</t>
  </si>
  <si>
    <t>CROSSTOUR</t>
  </si>
  <si>
    <t>CRX ROADSTER</t>
  </si>
  <si>
    <t>CR-Z</t>
  </si>
  <si>
    <t>DOMANI</t>
  </si>
  <si>
    <t>ELEMENT</t>
  </si>
  <si>
    <t>ELYSION</t>
  </si>
  <si>
    <t>FR-V EDIKS</t>
  </si>
  <si>
    <t>HONDA CLARITY</t>
  </si>
  <si>
    <t>HONDA GRACE</t>
  </si>
  <si>
    <t>HONDA PARTNER</t>
  </si>
  <si>
    <t>HONDA S 2000</t>
  </si>
  <si>
    <t>HONDA Z</t>
  </si>
  <si>
    <t>INSPIRE</t>
  </si>
  <si>
    <t>INTEGRA</t>
  </si>
  <si>
    <t>JAZZ</t>
  </si>
  <si>
    <t>LEGEND</t>
  </si>
  <si>
    <t>LIFE</t>
  </si>
  <si>
    <t>LOGO</t>
  </si>
  <si>
    <t>MOBILIO SPIKE</t>
  </si>
  <si>
    <t>N-ONE</t>
  </si>
  <si>
    <t>ORTHIA</t>
  </si>
  <si>
    <t>PRELUDE</t>
  </si>
  <si>
    <t>RAFAGA</t>
  </si>
  <si>
    <t>S 660</t>
  </si>
  <si>
    <t>SABER</t>
  </si>
  <si>
    <t>S-MX</t>
  </si>
  <si>
    <t>STREAM</t>
  </si>
  <si>
    <t>THATS</t>
  </si>
  <si>
    <t>TODAY</t>
  </si>
  <si>
    <t>TORNEO</t>
  </si>
  <si>
    <t>VAMOS</t>
  </si>
  <si>
    <t>VIGOR</t>
  </si>
  <si>
    <t>ZEST</t>
  </si>
  <si>
    <t>HUMMER</t>
  </si>
  <si>
    <t>HUMMER H2</t>
  </si>
  <si>
    <t>HUMMER H3</t>
  </si>
  <si>
    <t>EQUUS</t>
  </si>
  <si>
    <t>GALLOPER</t>
  </si>
  <si>
    <t>GETZ</t>
  </si>
  <si>
    <t>HYUNDAI GRAND SANTA FE</t>
  </si>
  <si>
    <t>HYUNDAI MATRIX</t>
  </si>
  <si>
    <t>HYUNDAI UNSPECIFIED</t>
  </si>
  <si>
    <t>I40</t>
  </si>
  <si>
    <t>IX55</t>
  </si>
  <si>
    <t>LANTRA</t>
  </si>
  <si>
    <t>S- COUPE TUSCANI</t>
  </si>
  <si>
    <t>TERRACAN</t>
  </si>
  <si>
    <t>TIBURON</t>
  </si>
  <si>
    <t>VELOSTER</t>
  </si>
  <si>
    <t>VERACRUZ</t>
  </si>
  <si>
    <t>INFINITI G</t>
  </si>
  <si>
    <t>INFINITI G35</t>
  </si>
  <si>
    <t>INFINITI G37</t>
  </si>
  <si>
    <t>INFINITI JX</t>
  </si>
  <si>
    <t>INFINITI M</t>
  </si>
  <si>
    <t>INFINITI Q30</t>
  </si>
  <si>
    <t>INFINITI Q70</t>
  </si>
  <si>
    <t>INFINITI QX30</t>
  </si>
  <si>
    <t>INFINITI QX4</t>
  </si>
  <si>
    <t>INFINITI QX70 FX</t>
  </si>
  <si>
    <t>IRAN KHODRO SAMAND</t>
  </si>
  <si>
    <t>ASKA</t>
  </si>
  <si>
    <t>AXIOM</t>
  </si>
  <si>
    <t>BIGHORN</t>
  </si>
  <si>
    <t>GEMINI</t>
  </si>
  <si>
    <t>ISUZU MU</t>
  </si>
  <si>
    <t>ISUZU UNSPECIFIED</t>
  </si>
  <si>
    <t>RODEO</t>
  </si>
  <si>
    <t>TROOPER</t>
  </si>
  <si>
    <t>VEHICROSS</t>
  </si>
  <si>
    <t>WIZARD</t>
  </si>
  <si>
    <t>IZH 2125</t>
  </si>
  <si>
    <t>IZH 2126</t>
  </si>
  <si>
    <t>JAC IEVS4</t>
  </si>
  <si>
    <t>S-TYPE</t>
  </si>
  <si>
    <t>XE-SERIE</t>
  </si>
  <si>
    <t>XJ-SERIE</t>
  </si>
  <si>
    <t>X-TYPE</t>
  </si>
  <si>
    <t>COMMANDER</t>
  </si>
  <si>
    <t>JEEP LIBERTY</t>
  </si>
  <si>
    <t>PATRIOT</t>
  </si>
  <si>
    <t>BESTA</t>
  </si>
  <si>
    <t>KIA LOTZE</t>
  </si>
  <si>
    <t>KIA UNSPECIFIED</t>
  </si>
  <si>
    <t>MAGENTIS OPTIMA</t>
  </si>
  <si>
    <t>OPIRUS</t>
  </si>
  <si>
    <t>PREGIO</t>
  </si>
  <si>
    <t>PRIDE</t>
  </si>
  <si>
    <t>QUORIS</t>
  </si>
  <si>
    <t>RETONA</t>
  </si>
  <si>
    <t>SEPHIA</t>
  </si>
  <si>
    <t>SPECTRA</t>
  </si>
  <si>
    <t>STONIC</t>
  </si>
  <si>
    <t>VENGA</t>
  </si>
  <si>
    <t>1117 KALINA</t>
  </si>
  <si>
    <t>1118 KALINA</t>
  </si>
  <si>
    <t>1119 KALINA</t>
  </si>
  <si>
    <t>1932 LAURA</t>
  </si>
  <si>
    <t>2101 LADA</t>
  </si>
  <si>
    <t>2102 LADA</t>
  </si>
  <si>
    <t>2103 LADA</t>
  </si>
  <si>
    <t>2104 LADA</t>
  </si>
  <si>
    <t>2105 LADA</t>
  </si>
  <si>
    <t>2106 LADA</t>
  </si>
  <si>
    <t>2107 LADA</t>
  </si>
  <si>
    <t>2108 SAMARA</t>
  </si>
  <si>
    <t>2109 SAMARA</t>
  </si>
  <si>
    <t>2110 LADA</t>
  </si>
  <si>
    <t>2111 LADA</t>
  </si>
  <si>
    <t>2112 LADA</t>
  </si>
  <si>
    <t>2113 SAMARA</t>
  </si>
  <si>
    <t>2114 SAMARA</t>
  </si>
  <si>
    <t>2115 SAMARA</t>
  </si>
  <si>
    <t>2120 NADESHDA</t>
  </si>
  <si>
    <t>2170 PRIORA</t>
  </si>
  <si>
    <t>2171 PRIORA</t>
  </si>
  <si>
    <t>2172 PRIORA</t>
  </si>
  <si>
    <t>2192 KALINA</t>
  </si>
  <si>
    <t>2194 KALINA</t>
  </si>
  <si>
    <t>LAMBORGHINI GALLARDO</t>
  </si>
  <si>
    <t>LANCIA</t>
  </si>
  <si>
    <t>DEDRA</t>
  </si>
  <si>
    <t>YPSILON</t>
  </si>
  <si>
    <t>FREELANDER</t>
  </si>
  <si>
    <t>LEXUS GS</t>
  </si>
  <si>
    <t>LEXUS HS</t>
  </si>
  <si>
    <t>LEXUS SC</t>
  </si>
  <si>
    <t>LEXUS UNSPECIFIED</t>
  </si>
  <si>
    <t>LIFAN</t>
  </si>
  <si>
    <t>CEBRIUM</t>
  </si>
  <si>
    <t>LIFAN MYWAY</t>
  </si>
  <si>
    <t>LIFAN X 50</t>
  </si>
  <si>
    <t>LIFAN X 60</t>
  </si>
  <si>
    <t>SMILY</t>
  </si>
  <si>
    <t>SOLANO</t>
  </si>
  <si>
    <t>LINCOLN MKX</t>
  </si>
  <si>
    <t>MARK</t>
  </si>
  <si>
    <t>TOWN CAR</t>
  </si>
  <si>
    <t>LUAZ 969</t>
  </si>
  <si>
    <t>LUXGEN</t>
  </si>
  <si>
    <t>LUXGEN7 SUV</t>
  </si>
  <si>
    <t>GHIBLI</t>
  </si>
  <si>
    <t>QUATTROPORTE</t>
  </si>
  <si>
    <t>AUTOZAM AZ-3</t>
  </si>
  <si>
    <t>AXELA</t>
  </si>
  <si>
    <t>BIANTE</t>
  </si>
  <si>
    <t>CAPELLA</t>
  </si>
  <si>
    <t>CAROL</t>
  </si>
  <si>
    <t>CRONOS</t>
  </si>
  <si>
    <t>CX-7</t>
  </si>
  <si>
    <t>EFINI MPV</t>
  </si>
  <si>
    <t>EUNOS</t>
  </si>
  <si>
    <t>FAMILIA</t>
  </si>
  <si>
    <t>LAPUTA</t>
  </si>
  <si>
    <t>MAZDA 121</t>
  </si>
  <si>
    <t>MAZDA 323</t>
  </si>
  <si>
    <t>MAZDA 5</t>
  </si>
  <si>
    <t>MAZDA 626</t>
  </si>
  <si>
    <t>MAZDA LANTIS</t>
  </si>
  <si>
    <t>MAZDA PERSONA</t>
  </si>
  <si>
    <t>MILLENIA</t>
  </si>
  <si>
    <t>PREMACY</t>
  </si>
  <si>
    <t>PROCEED</t>
  </si>
  <si>
    <t>RX-7</t>
  </si>
  <si>
    <t>RX-8</t>
  </si>
  <si>
    <t>SCRUM</t>
  </si>
  <si>
    <t>SENTIA</t>
  </si>
  <si>
    <t>TRIBUTE</t>
  </si>
  <si>
    <t>VERISA</t>
  </si>
  <si>
    <t>XEDOS 6 XEDOS 9</t>
  </si>
  <si>
    <t>B-KLASSE</t>
  </si>
  <si>
    <t>CLC-KLASSE</t>
  </si>
  <si>
    <t>CLK-KLASSE</t>
  </si>
  <si>
    <t>CL-KLASSE</t>
  </si>
  <si>
    <t>GLK-KLASSE</t>
  </si>
  <si>
    <t>MERCEDES 200-SERIE</t>
  </si>
  <si>
    <t>MERCEDES 300-SERIE</t>
  </si>
  <si>
    <t>MERCEDES UNSPECIFIED</t>
  </si>
  <si>
    <t>M-KLASSE</t>
  </si>
  <si>
    <t>R-KLASSE</t>
  </si>
  <si>
    <t>SLK-KLASSE</t>
  </si>
  <si>
    <t>MERCURY</t>
  </si>
  <si>
    <t>MERCURY MARINER</t>
  </si>
  <si>
    <t>ASPIRE</t>
  </si>
  <si>
    <t>CARISMA</t>
  </si>
  <si>
    <t>CHALLENGER</t>
  </si>
  <si>
    <t>CHARIOT</t>
  </si>
  <si>
    <t>COLT</t>
  </si>
  <si>
    <t>DEBONAIR</t>
  </si>
  <si>
    <t>DIAMANTE</t>
  </si>
  <si>
    <t>DION</t>
  </si>
  <si>
    <t>ECLIPSE</t>
  </si>
  <si>
    <t>EK SPORT WAGON</t>
  </si>
  <si>
    <t>EMERAUDE</t>
  </si>
  <si>
    <t>ENDEAVOR</t>
  </si>
  <si>
    <t>ETERNA</t>
  </si>
  <si>
    <t>FTO</t>
  </si>
  <si>
    <t>GALANT</t>
  </si>
  <si>
    <t>GRANDIS</t>
  </si>
  <si>
    <t>GTO 3000GT</t>
  </si>
  <si>
    <t>I -MIEV</t>
  </si>
  <si>
    <t>LANCER</t>
  </si>
  <si>
    <t>LEGNUM</t>
  </si>
  <si>
    <t>LIBERO</t>
  </si>
  <si>
    <t>MINICA</t>
  </si>
  <si>
    <t>MITSUBISHI I</t>
  </si>
  <si>
    <t>PAJERO IO</t>
  </si>
  <si>
    <t>PAJERO MINI</t>
  </si>
  <si>
    <t>PAJERO PININ</t>
  </si>
  <si>
    <t>SIGMA</t>
  </si>
  <si>
    <t>SPACE GEAR</t>
  </si>
  <si>
    <t>SPACE RUNNER</t>
  </si>
  <si>
    <t>SPACE STAR</t>
  </si>
  <si>
    <t>SPACE WAGON</t>
  </si>
  <si>
    <t>TOPPO</t>
  </si>
  <si>
    <t>TOWN BOX</t>
  </si>
  <si>
    <t>MITSUOKA</t>
  </si>
  <si>
    <t>MITSUOKA GALUE</t>
  </si>
  <si>
    <t>MITSUOKA LE-SEYDE</t>
  </si>
  <si>
    <t>MITSUOKA RYOGA</t>
  </si>
  <si>
    <t>ALMERA</t>
  </si>
  <si>
    <t>ALMERA AVTOVAZ</t>
  </si>
  <si>
    <t>ALMERA TINO</t>
  </si>
  <si>
    <t>ARMADA</t>
  </si>
  <si>
    <t>AVENIR</t>
  </si>
  <si>
    <t>BASSARA</t>
  </si>
  <si>
    <t>BLUEBIRD</t>
  </si>
  <si>
    <t>CALIFORNIA</t>
  </si>
  <si>
    <t>CEDRIC</t>
  </si>
  <si>
    <t>CEFIRO</t>
  </si>
  <si>
    <t>CHERRY</t>
  </si>
  <si>
    <t>CIMA</t>
  </si>
  <si>
    <t>CUBE</t>
  </si>
  <si>
    <t>DUALIS</t>
  </si>
  <si>
    <t>ELGRAND</t>
  </si>
  <si>
    <t>FAIRLADY</t>
  </si>
  <si>
    <t>FIGARO</t>
  </si>
  <si>
    <t>FUGA</t>
  </si>
  <si>
    <t>GLORIA</t>
  </si>
  <si>
    <t>HOMY</t>
  </si>
  <si>
    <t>LAFESTA</t>
  </si>
  <si>
    <t>LANGLEY</t>
  </si>
  <si>
    <t>LAUREL</t>
  </si>
  <si>
    <t>LEOPARD</t>
  </si>
  <si>
    <t>MARCH</t>
  </si>
  <si>
    <t>MICRA</t>
  </si>
  <si>
    <t>MISTRAL</t>
  </si>
  <si>
    <t>MOCO</t>
  </si>
  <si>
    <t>NISSAN 350 Z</t>
  </si>
  <si>
    <t>NISSAN 370 Z</t>
  </si>
  <si>
    <t>NISSAN EXPERT</t>
  </si>
  <si>
    <t>NISSAN LATIO</t>
  </si>
  <si>
    <t>NISSAN LIBERTY</t>
  </si>
  <si>
    <t>OTTI</t>
  </si>
  <si>
    <t>PINO</t>
  </si>
  <si>
    <t>PRAIRIE</t>
  </si>
  <si>
    <t>PRESAGE</t>
  </si>
  <si>
    <t>PRESEA</t>
  </si>
  <si>
    <t>PRESIDENT</t>
  </si>
  <si>
    <t>PRIMERA</t>
  </si>
  <si>
    <t>PULSAR</t>
  </si>
  <si>
    <t>RASHEEN</t>
  </si>
  <si>
    <t>R'NESSA</t>
  </si>
  <si>
    <t>ROOX</t>
  </si>
  <si>
    <t>SAFARI</t>
  </si>
  <si>
    <t>SILVIA</t>
  </si>
  <si>
    <t>SKYLINE</t>
  </si>
  <si>
    <t>STAGEA</t>
  </si>
  <si>
    <t>SUNNY</t>
  </si>
  <si>
    <t>SYLPHY</t>
  </si>
  <si>
    <t>TEANA</t>
  </si>
  <si>
    <t>TIIDA</t>
  </si>
  <si>
    <t>WINGROAD</t>
  </si>
  <si>
    <t>AGILA</t>
  </si>
  <si>
    <t>ANTARA</t>
  </si>
  <si>
    <t>FRONTERA</t>
  </si>
  <si>
    <t>INSIGNIA</t>
  </si>
  <si>
    <t>MERIVA</t>
  </si>
  <si>
    <t>MONTEREY</t>
  </si>
  <si>
    <t>OMEGA</t>
  </si>
  <si>
    <t>OPEL VITA</t>
  </si>
  <si>
    <t>VECTRA</t>
  </si>
  <si>
    <t>ZAFIRA</t>
  </si>
  <si>
    <t>PEUGEOT 1007</t>
  </si>
  <si>
    <t>PEUGEOT 107</t>
  </si>
  <si>
    <t>PEUGEOT 206</t>
  </si>
  <si>
    <t>PEUGEOT 206 CC</t>
  </si>
  <si>
    <t>PEUGEOT 207</t>
  </si>
  <si>
    <t>PEUGEOT 207 CC</t>
  </si>
  <si>
    <t>PEUGEOT 306</t>
  </si>
  <si>
    <t>PEUGEOT 307</t>
  </si>
  <si>
    <t>PEUGEOT 308</t>
  </si>
  <si>
    <t>PEUGEOT 4007</t>
  </si>
  <si>
    <t>PEUGEOT 406</t>
  </si>
  <si>
    <t>PEUGEOT 407</t>
  </si>
  <si>
    <t>PEUGEOT 605</t>
  </si>
  <si>
    <t>PEUGEOT 607</t>
  </si>
  <si>
    <t>PLYMOUTH</t>
  </si>
  <si>
    <t>PLYMOUTH UNSPECIFIED</t>
  </si>
  <si>
    <t>PONTIAC</t>
  </si>
  <si>
    <t>PONTIAC VIBE</t>
  </si>
  <si>
    <t>PROTON</t>
  </si>
  <si>
    <t>PROTON 400-SERIE</t>
  </si>
  <si>
    <t>RAVON NEXIA R3</t>
  </si>
  <si>
    <t>RAVON R2</t>
  </si>
  <si>
    <t>FLUENCE</t>
  </si>
  <si>
    <t>FUEGO</t>
  </si>
  <si>
    <t>GRAND ESPACE</t>
  </si>
  <si>
    <t>LAGUNA</t>
  </si>
  <si>
    <t>LATITUDE</t>
  </si>
  <si>
    <t>MEGANE GRAND SCENIC</t>
  </si>
  <si>
    <t>R 19</t>
  </si>
  <si>
    <t>SYMBOL</t>
  </si>
  <si>
    <t>TALISMAN</t>
  </si>
  <si>
    <t>TWIZY</t>
  </si>
  <si>
    <t>ROEWE EI5</t>
  </si>
  <si>
    <t>ROVER</t>
  </si>
  <si>
    <t>ROVER 25</t>
  </si>
  <si>
    <t>ROVER 45</t>
  </si>
  <si>
    <t>ROVER 600-SERIE</t>
  </si>
  <si>
    <t>ROVER 75</t>
  </si>
  <si>
    <t>SAAB</t>
  </si>
  <si>
    <t>SAAB 9000</t>
  </si>
  <si>
    <t>SAAB 9-3</t>
  </si>
  <si>
    <t>SAAB 9-5</t>
  </si>
  <si>
    <t>SAMSUNG QM 5</t>
  </si>
  <si>
    <t>SAMSUNG SM 3</t>
  </si>
  <si>
    <t>SATURN</t>
  </si>
  <si>
    <t>SATURN UNSPECIFIED</t>
  </si>
  <si>
    <t>SCION</t>
  </si>
  <si>
    <t>SCION XA</t>
  </si>
  <si>
    <t>SCION XD</t>
  </si>
  <si>
    <t>CORDOBA</t>
  </si>
  <si>
    <t>IBIZA</t>
  </si>
  <si>
    <t>LEON</t>
  </si>
  <si>
    <t>SEAZ</t>
  </si>
  <si>
    <t>OKA</t>
  </si>
  <si>
    <t>YETI</t>
  </si>
  <si>
    <t>FORFOUR</t>
  </si>
  <si>
    <t>SMART ROADSTER</t>
  </si>
  <si>
    <t>ACTYON</t>
  </si>
  <si>
    <t>KORANDO</t>
  </si>
  <si>
    <t>KYRON</t>
  </si>
  <si>
    <t>MUSSO</t>
  </si>
  <si>
    <t>RODIUS</t>
  </si>
  <si>
    <t>ALCYONE</t>
  </si>
  <si>
    <t>B9 TRIBECA</t>
  </si>
  <si>
    <t>DEX</t>
  </si>
  <si>
    <t>EXIGA</t>
  </si>
  <si>
    <t>JUSTY</t>
  </si>
  <si>
    <t>LEONE</t>
  </si>
  <si>
    <t>PLEO</t>
  </si>
  <si>
    <t>REX</t>
  </si>
  <si>
    <t>STELLA</t>
  </si>
  <si>
    <t>SUBARU LUCRA</t>
  </si>
  <si>
    <t>SUBARU R2</t>
  </si>
  <si>
    <t>SUBARU UNSPECIFIED</t>
  </si>
  <si>
    <t>TRAVIQ</t>
  </si>
  <si>
    <t>TREZIA</t>
  </si>
  <si>
    <t>AERIO</t>
  </si>
  <si>
    <t>CERVO</t>
  </si>
  <si>
    <t>CULTUS</t>
  </si>
  <si>
    <t>FRONTE</t>
  </si>
  <si>
    <t>KEI</t>
  </si>
  <si>
    <t>KIZASHI</t>
  </si>
  <si>
    <t>LAPIN</t>
  </si>
  <si>
    <t>LIANA</t>
  </si>
  <si>
    <t>PALETTE</t>
  </si>
  <si>
    <t>SAMURAI</t>
  </si>
  <si>
    <t>SPLASH</t>
  </si>
  <si>
    <t>SUZUKI SPACIA</t>
  </si>
  <si>
    <t>SUZUKI UNSPECIFIED</t>
  </si>
  <si>
    <t>X 90</t>
  </si>
  <si>
    <t>TAGAZ ACCENT</t>
  </si>
  <si>
    <t>TAGAZ ELANTRA XD</t>
  </si>
  <si>
    <t>TAGAZ ROAD PARTNER</t>
  </si>
  <si>
    <t>TAGAZ SANTA FE CLASSIC</t>
  </si>
  <si>
    <t>TAGAZ SONATA</t>
  </si>
  <si>
    <t>TAGAZ TAGER</t>
  </si>
  <si>
    <t>TAGAZ TINGO</t>
  </si>
  <si>
    <t>TAGAZ VORTEX ESTINA</t>
  </si>
  <si>
    <t>TIANYE</t>
  </si>
  <si>
    <t>ZHONGXING-TIANYE ADMIRAL</t>
  </si>
  <si>
    <t>ALLEX</t>
  </si>
  <si>
    <t>ALLION</t>
  </si>
  <si>
    <t>ALTEZZA</t>
  </si>
  <si>
    <t>ARISTO</t>
  </si>
  <si>
    <t>AURIS</t>
  </si>
  <si>
    <t>AVENSIS</t>
  </si>
  <si>
    <t>BB</t>
  </si>
  <si>
    <t>BELTA</t>
  </si>
  <si>
    <t>BLADE</t>
  </si>
  <si>
    <t>BLIZZARD</t>
  </si>
  <si>
    <t>BREVIS</t>
  </si>
  <si>
    <t>CALDINA</t>
  </si>
  <si>
    <t>CAMI</t>
  </si>
  <si>
    <t>CARIB</t>
  </si>
  <si>
    <t>CARINA</t>
  </si>
  <si>
    <t>CELICA</t>
  </si>
  <si>
    <t>CELSIOR</t>
  </si>
  <si>
    <t>CENTURY</t>
  </si>
  <si>
    <t>CHASER</t>
  </si>
  <si>
    <t>CORONA</t>
  </si>
  <si>
    <t>CRESTA</t>
  </si>
  <si>
    <t>CURREN</t>
  </si>
  <si>
    <t>CYNOS</t>
  </si>
  <si>
    <t>DUET</t>
  </si>
  <si>
    <t>ECHO</t>
  </si>
  <si>
    <t>ESTIMA</t>
  </si>
  <si>
    <t>FUN CARGO</t>
  </si>
  <si>
    <t>GAIA</t>
  </si>
  <si>
    <t>IPSUM</t>
  </si>
  <si>
    <t>IQ</t>
  </si>
  <si>
    <t>ISIS</t>
  </si>
  <si>
    <t>IST</t>
  </si>
  <si>
    <t>KLUGER V</t>
  </si>
  <si>
    <t>MARK II</t>
  </si>
  <si>
    <t>MARK X</t>
  </si>
  <si>
    <t>MARK X ZIO</t>
  </si>
  <si>
    <t>MR 2</t>
  </si>
  <si>
    <t>MR-S</t>
  </si>
  <si>
    <t>NADIA</t>
  </si>
  <si>
    <t>OPA</t>
  </si>
  <si>
    <t>PICNIC</t>
  </si>
  <si>
    <t>PLATZ</t>
  </si>
  <si>
    <t>PORTE</t>
  </si>
  <si>
    <t>PREVIA</t>
  </si>
  <si>
    <t>PROGRES</t>
  </si>
  <si>
    <t>PRONARD</t>
  </si>
  <si>
    <t>RACTIS</t>
  </si>
  <si>
    <t>RAUM</t>
  </si>
  <si>
    <t>RUNX</t>
  </si>
  <si>
    <t>SAI</t>
  </si>
  <si>
    <t>SCEPTER</t>
  </si>
  <si>
    <t>SERA</t>
  </si>
  <si>
    <t>SOARER</t>
  </si>
  <si>
    <t>SOLUNA VIOS</t>
  </si>
  <si>
    <t>SPARKY</t>
  </si>
  <si>
    <t>STARLET</t>
  </si>
  <si>
    <t>SUCCEED</t>
  </si>
  <si>
    <t>TERCEL</t>
  </si>
  <si>
    <t>TOYOTA CAVALIER</t>
  </si>
  <si>
    <t>TOYOTA CERES</t>
  </si>
  <si>
    <t>TOYOTA CORSA</t>
  </si>
  <si>
    <t>TOYOTA MATRIX</t>
  </si>
  <si>
    <t>TOYOTA PIXIS EPOCH</t>
  </si>
  <si>
    <t>TOYOTA PIXIS JOY</t>
  </si>
  <si>
    <t>TOYOTA SPACIO</t>
  </si>
  <si>
    <t>TOYOTA SPRINTER</t>
  </si>
  <si>
    <t>VANGUARD</t>
  </si>
  <si>
    <t>VEROSSA</t>
  </si>
  <si>
    <t>VERSO</t>
  </si>
  <si>
    <t>VISTA</t>
  </si>
  <si>
    <t>VITZ</t>
  </si>
  <si>
    <t>VOLTZ</t>
  </si>
  <si>
    <t>WILL CYPHA</t>
  </si>
  <si>
    <t>WILL VS</t>
  </si>
  <si>
    <t>WINDOM</t>
  </si>
  <si>
    <t>WISH</t>
  </si>
  <si>
    <t>ZACE SURF</t>
  </si>
  <si>
    <t>UAZ 3153</t>
  </si>
  <si>
    <t>UAZ 3159</t>
  </si>
  <si>
    <t>UAZ 3160 PATRIOT</t>
  </si>
  <si>
    <t>UAZ 3162 SIMBIR</t>
  </si>
  <si>
    <t>UAZ 3164 PATRIOT</t>
  </si>
  <si>
    <t>UAZ 452</t>
  </si>
  <si>
    <t>UAZ 469</t>
  </si>
  <si>
    <t>BEETLE</t>
  </si>
  <si>
    <t>EOS</t>
  </si>
  <si>
    <t>GOLF PLUS</t>
  </si>
  <si>
    <t>PHAETON</t>
  </si>
  <si>
    <t>SANTANA</t>
  </si>
  <si>
    <t>SCIROCCO</t>
  </si>
  <si>
    <t>SHARAN</t>
  </si>
  <si>
    <t>TOURAN</t>
  </si>
  <si>
    <t>UP!</t>
  </si>
  <si>
    <t>VENTO</t>
  </si>
  <si>
    <t>C30</t>
  </si>
  <si>
    <t>S80</t>
  </si>
  <si>
    <t>V40</t>
  </si>
  <si>
    <t>V70</t>
  </si>
  <si>
    <t>VOLVO 240-SERIE</t>
  </si>
  <si>
    <t>VOLVO 340</t>
  </si>
  <si>
    <t>VOLVO 460</t>
  </si>
  <si>
    <t>VOLVO 740</t>
  </si>
  <si>
    <t>VOLVO 850</t>
  </si>
  <si>
    <t>VOLVO 900-SERIE</t>
  </si>
  <si>
    <t>XC70</t>
  </si>
  <si>
    <t>WILLIS OVERLAND</t>
  </si>
  <si>
    <t>WILLY'S JEEP</t>
  </si>
  <si>
    <t>ZAZ CHANCE</t>
  </si>
  <si>
    <t>ZAZ LANOS</t>
  </si>
  <si>
    <t>ZAZ SENS</t>
  </si>
  <si>
    <t>ZAZ VIDA</t>
  </si>
  <si>
    <t>ZAZ-1102 TAVRIA</t>
  </si>
  <si>
    <t>ZAZ-1103 SLAVUTA</t>
  </si>
  <si>
    <t>ZAZ-965</t>
  </si>
  <si>
    <t>ZAZ-968</t>
  </si>
  <si>
    <t>ZOTYE</t>
  </si>
  <si>
    <t>ZOTYE T600</t>
  </si>
  <si>
    <t>ACURA CL</t>
  </si>
  <si>
    <t>ACURA INTEGRA</t>
  </si>
  <si>
    <t>ACURA TL</t>
  </si>
  <si>
    <t>ALFA 155</t>
  </si>
  <si>
    <t>ALFA 159</t>
  </si>
  <si>
    <t>ALFA 166</t>
  </si>
  <si>
    <t>ALFA 33</t>
  </si>
  <si>
    <t>ALFA BRERA</t>
  </si>
  <si>
    <t>ALFA GT COUPE</t>
  </si>
  <si>
    <t>ALFA UNSPECIFIED</t>
  </si>
  <si>
    <t>ARO 244</t>
  </si>
  <si>
    <t>ASTON MARTIN DB 9</t>
  </si>
  <si>
    <t>ASTON MARTIN RAPIDE</t>
  </si>
  <si>
    <t>A1 SPORTBACK</t>
  </si>
  <si>
    <t>AUDI 200</t>
  </si>
  <si>
    <t>AUDI ALLROAD</t>
  </si>
  <si>
    <t>AUDI V8</t>
  </si>
  <si>
    <t>RS4</t>
  </si>
  <si>
    <t>AUTOKAM</t>
  </si>
  <si>
    <t>AVTOKAM 2160</t>
  </si>
  <si>
    <t>AVTOKAM UNSPECIFIED</t>
  </si>
  <si>
    <t>AZLK MOSKWITSCH 3</t>
  </si>
  <si>
    <t>MOSKWITSCH 2125</t>
  </si>
  <si>
    <t>MOSKWITSCH 2137</t>
  </si>
  <si>
    <t>MOSKWITSCH 2142</t>
  </si>
  <si>
    <t>MOSKWITSCH 400</t>
  </si>
  <si>
    <t>MOSKWITSCH 402</t>
  </si>
  <si>
    <t>MOSKWITSCH 403</t>
  </si>
  <si>
    <t>MOSKWITSCH 407</t>
  </si>
  <si>
    <t>MOSKWITSCH 423</t>
  </si>
  <si>
    <t>BEIJING CHEROKEE</t>
  </si>
  <si>
    <t>BMW UNSPECIFIED</t>
  </si>
  <si>
    <t>Z 3</t>
  </si>
  <si>
    <t>BRILLIANCE H530</t>
  </si>
  <si>
    <t>BRILLIANCE UNSPECIFIED</t>
  </si>
  <si>
    <t>BRILLIANCE V3</t>
  </si>
  <si>
    <t>M 1 ZHONGHUA</t>
  </si>
  <si>
    <t>M 2 JUNJIE</t>
  </si>
  <si>
    <t>BUICK CASCADA</t>
  </si>
  <si>
    <t>BUICK ENCLAVE</t>
  </si>
  <si>
    <t>BUICK LE SABRE</t>
  </si>
  <si>
    <t>BUICK PARK AVENUE</t>
  </si>
  <si>
    <t>BUICK REGAL</t>
  </si>
  <si>
    <t>BUICK RENDEZVOUS</t>
  </si>
  <si>
    <t>BUICK UNSPECIFIED</t>
  </si>
  <si>
    <t>BYD E6</t>
  </si>
  <si>
    <t>BYD FLYER</t>
  </si>
  <si>
    <t>CADILLAC ATS</t>
  </si>
  <si>
    <t>CADILLAC CT6</t>
  </si>
  <si>
    <t>CADILLAC DTS</t>
  </si>
  <si>
    <t>CADILLAC ELR</t>
  </si>
  <si>
    <t>CADILLAC UNSPECIFIED</t>
  </si>
  <si>
    <t>FLEETWOOD</t>
  </si>
  <si>
    <t>SEVILLE</t>
  </si>
  <si>
    <t>CHANGAN BENNI</t>
  </si>
  <si>
    <t>CHANGAN RAETON</t>
  </si>
  <si>
    <t>CHERY ARRIZO 7 M16</t>
  </si>
  <si>
    <t>CHERY KIMO A1</t>
  </si>
  <si>
    <t>CHERY TIGGO 2</t>
  </si>
  <si>
    <t>CHERY TIGGO 5</t>
  </si>
  <si>
    <t>CHERY VERY A13A</t>
  </si>
  <si>
    <t>CROSSEASTAR B14</t>
  </si>
  <si>
    <t>EASTAR ORIENTAL SON B11</t>
  </si>
  <si>
    <t>QQ SWEET</t>
  </si>
  <si>
    <t>ASTRO</t>
  </si>
  <si>
    <t>CHEVROLET CAVALIER</t>
  </si>
  <si>
    <t>CHEVROLET EVANDA</t>
  </si>
  <si>
    <t>CHEVROLET LANOS</t>
  </si>
  <si>
    <t>CHEVROLET MATIZ</t>
  </si>
  <si>
    <t>CORSICA</t>
  </si>
  <si>
    <t>HHR</t>
  </si>
  <si>
    <t>IMPALA</t>
  </si>
  <si>
    <t>KALOS</t>
  </si>
  <si>
    <t>TACUMA</t>
  </si>
  <si>
    <t>TRANS SPORT</t>
  </si>
  <si>
    <t>CHRYSLER 200</t>
  </si>
  <si>
    <t>CHRYSLER LHS</t>
  </si>
  <si>
    <t>CHRYSLER UNSPECIFIED</t>
  </si>
  <si>
    <t>CIRRUS</t>
  </si>
  <si>
    <t>EAGLE</t>
  </si>
  <si>
    <t>GRAND VOYAGER</t>
  </si>
  <si>
    <t>NEW YORKER</t>
  </si>
  <si>
    <t>STRATUS</t>
  </si>
  <si>
    <t>C1</t>
  </si>
  <si>
    <t>C2</t>
  </si>
  <si>
    <t>C3 PICASSO</t>
  </si>
  <si>
    <t>C4 AIRCROSS</t>
  </si>
  <si>
    <t>C6</t>
  </si>
  <si>
    <t>C8</t>
  </si>
  <si>
    <t>CITROEN 2 CV</t>
  </si>
  <si>
    <t>CITROEN BX</t>
  </si>
  <si>
    <t>EVASION</t>
  </si>
  <si>
    <t>XANTIA</t>
  </si>
  <si>
    <t>XSARA PICASSO</t>
  </si>
  <si>
    <t>DACIA LODGY</t>
  </si>
  <si>
    <t>DACIA LOGAN</t>
  </si>
  <si>
    <t>DACIA SANDERO</t>
  </si>
  <si>
    <t>SOLENZA</t>
  </si>
  <si>
    <t>DADI</t>
  </si>
  <si>
    <t>CITY LEADING</t>
  </si>
  <si>
    <t>DADI SHUTTLE</t>
  </si>
  <si>
    <t>DAEWOO ALPHEON</t>
  </si>
  <si>
    <t>DAEWOO EVANDA</t>
  </si>
  <si>
    <t>DAEWOO KALOS</t>
  </si>
  <si>
    <t>DAEWOO REZZO</t>
  </si>
  <si>
    <t>DAEWOO SENS</t>
  </si>
  <si>
    <t>DAEWOO TACUMA</t>
  </si>
  <si>
    <t>MAGNUS</t>
  </si>
  <si>
    <t>RACER</t>
  </si>
  <si>
    <t>SUPER SALON</t>
  </si>
  <si>
    <t>FEROZA</t>
  </si>
  <si>
    <t>GRAN MOVE</t>
  </si>
  <si>
    <t>DERWAYS COWBOY</t>
  </si>
  <si>
    <t>DERWAYS SHUTTLE</t>
  </si>
  <si>
    <t>AVENGER</t>
  </si>
  <si>
    <t>DODGE DART</t>
  </si>
  <si>
    <t>DODGE MAGNUM</t>
  </si>
  <si>
    <t>DONGFENG H30</t>
  </si>
  <si>
    <t>DONGFENG MPV</t>
  </si>
  <si>
    <t>DONGFENG S30</t>
  </si>
  <si>
    <t>DONINVEST ASSOL</t>
  </si>
  <si>
    <t>DONINVEST UNSPECIFIED</t>
  </si>
  <si>
    <t>DW HOWER</t>
  </si>
  <si>
    <t>DW HOWER H3</t>
  </si>
  <si>
    <t>DW HOWER H5</t>
  </si>
  <si>
    <t>FAW JINN</t>
  </si>
  <si>
    <t>FAW V2</t>
  </si>
  <si>
    <t>FAW V5</t>
  </si>
  <si>
    <t>F 458</t>
  </si>
  <si>
    <t>FERRARI 488 GTB</t>
  </si>
  <si>
    <t>FERRARI CALIFORNIA</t>
  </si>
  <si>
    <t>BRAVA BRAVO</t>
  </si>
  <si>
    <t>COUPE</t>
  </si>
  <si>
    <t>CROMA</t>
  </si>
  <si>
    <t>FIAT 125</t>
  </si>
  <si>
    <t>FIAT 132</t>
  </si>
  <si>
    <t>FIAT 500 L</t>
  </si>
  <si>
    <t>FIAT RITMO</t>
  </si>
  <si>
    <t>FREEMONT</t>
  </si>
  <si>
    <t>IDEA</t>
  </si>
  <si>
    <t>MAREA</t>
  </si>
  <si>
    <t>MULTIPLA</t>
  </si>
  <si>
    <t>PALIO</t>
  </si>
  <si>
    <t>SEDICI</t>
  </si>
  <si>
    <t>SEICENTO</t>
  </si>
  <si>
    <t>SIENA</t>
  </si>
  <si>
    <t>STILO</t>
  </si>
  <si>
    <t>TEMPRA</t>
  </si>
  <si>
    <t>ULYSSE</t>
  </si>
  <si>
    <t>UNO</t>
  </si>
  <si>
    <t>AEROSTAR</t>
  </si>
  <si>
    <t>CONTOUR</t>
  </si>
  <si>
    <t>COUGAR</t>
  </si>
  <si>
    <t>CROWN VICTORIA</t>
  </si>
  <si>
    <t>FLEX</t>
  </si>
  <si>
    <t>FORD SIERRA</t>
  </si>
  <si>
    <t>FREESTYLE</t>
  </si>
  <si>
    <t>GRANADA</t>
  </si>
  <si>
    <t>KA</t>
  </si>
  <si>
    <t>ORION</t>
  </si>
  <si>
    <t>PUMA</t>
  </si>
  <si>
    <t>SCORPIO</t>
  </si>
  <si>
    <t>TAUNUS</t>
  </si>
  <si>
    <t>THUNDERBIRD</t>
  </si>
  <si>
    <t>WINDSTAR</t>
  </si>
  <si>
    <t>FOTON SAUVANA</t>
  </si>
  <si>
    <t>GAZ 17310 TROFIM</t>
  </si>
  <si>
    <t>GAZ 3111 WOLGA</t>
  </si>
  <si>
    <t>GAZ M1</t>
  </si>
  <si>
    <t>GAZ M72</t>
  </si>
  <si>
    <t>GAZ MARSHAL</t>
  </si>
  <si>
    <t>GEELY EMGRAND GT</t>
  </si>
  <si>
    <t>GEELY GC6</t>
  </si>
  <si>
    <t>GEO PRIZM</t>
  </si>
  <si>
    <t>GMC UNSPECIFIED</t>
  </si>
  <si>
    <t>GREAT WALL H3</t>
  </si>
  <si>
    <t>GREAT WALL M2</t>
  </si>
  <si>
    <t>GREAT WALL M4</t>
  </si>
  <si>
    <t>GREAT WALL PERI</t>
  </si>
  <si>
    <t>GREAT WALL UNSPECIFIED</t>
  </si>
  <si>
    <t>GWPERI</t>
  </si>
  <si>
    <t>PEGASUS</t>
  </si>
  <si>
    <t>HAFEI</t>
  </si>
  <si>
    <t>LOBO BRIO</t>
  </si>
  <si>
    <t>SAIBAO PRINCIP</t>
  </si>
  <si>
    <t>SAIMA SIMBO</t>
  </si>
  <si>
    <t>HAIMA</t>
  </si>
  <si>
    <t>HAIMA 7</t>
  </si>
  <si>
    <t>HAIMA M3</t>
  </si>
  <si>
    <t>HAVAL H8</t>
  </si>
  <si>
    <t>HAWTAI</t>
  </si>
  <si>
    <t>HAWTAI BOLIGER</t>
  </si>
  <si>
    <t>HAWTAI LAVILLE</t>
  </si>
  <si>
    <t>HONDA MR-V</t>
  </si>
  <si>
    <t>HORCH</t>
  </si>
  <si>
    <t>HORCH 853 SPORT</t>
  </si>
  <si>
    <t>HUMMER H1</t>
  </si>
  <si>
    <t>HUMMER UNSPECIFIED</t>
  </si>
  <si>
    <t>ATOS</t>
  </si>
  <si>
    <t>CLICK</t>
  </si>
  <si>
    <t>I10</t>
  </si>
  <si>
    <t>LAVITA</t>
  </si>
  <si>
    <t>MAXCRUZ</t>
  </si>
  <si>
    <t>PONY</t>
  </si>
  <si>
    <t>SANTAMO</t>
  </si>
  <si>
    <t>TRAJET</t>
  </si>
  <si>
    <t>VERNA</t>
  </si>
  <si>
    <t>XG-SERIE</t>
  </si>
  <si>
    <t>INFINITI G20</t>
  </si>
  <si>
    <t>INFINITI I30 I35</t>
  </si>
  <si>
    <t>INFINITI J</t>
  </si>
  <si>
    <t>INFINITI Q45</t>
  </si>
  <si>
    <t>JAC IEV6S</t>
  </si>
  <si>
    <t>JAC J3</t>
  </si>
  <si>
    <t>JAC J5</t>
  </si>
  <si>
    <t>JAC UNSPECIFIED</t>
  </si>
  <si>
    <t>REIN</t>
  </si>
  <si>
    <t>E-TYPE</t>
  </si>
  <si>
    <t>JAGUAR DAIMLER</t>
  </si>
  <si>
    <t>SUPER V8</t>
  </si>
  <si>
    <t>AVELLA</t>
  </si>
  <si>
    <t>CLARUS</t>
  </si>
  <si>
    <t>CREDOS</t>
  </si>
  <si>
    <t>JOICE</t>
  </si>
  <si>
    <t>KIA X-TREK</t>
  </si>
  <si>
    <t>SHUMA</t>
  </si>
  <si>
    <t>L.T.I. TAXI</t>
  </si>
  <si>
    <t>1113 KALINA</t>
  </si>
  <si>
    <t>2129 NIVA</t>
  </si>
  <si>
    <t>ELLADA</t>
  </si>
  <si>
    <t>DELTA</t>
  </si>
  <si>
    <t>KAPPA</t>
  </si>
  <si>
    <t>LANCIA UNSPECIFIED</t>
  </si>
  <si>
    <t>LYBRA</t>
  </si>
  <si>
    <t>THESIS</t>
  </si>
  <si>
    <t>LANDWIND JIANGLING - JMC</t>
  </si>
  <si>
    <t>LANDWIND X6</t>
  </si>
  <si>
    <t>BREEZ</t>
  </si>
  <si>
    <t>CELLIYA</t>
  </si>
  <si>
    <t>LIFAN MURMAN</t>
  </si>
  <si>
    <t>LIFAN X70</t>
  </si>
  <si>
    <t>CONTINENTAL</t>
  </si>
  <si>
    <t>LINCOLN MKT</t>
  </si>
  <si>
    <t>LINCOLN MKZ</t>
  </si>
  <si>
    <t>LUAZ 1302</t>
  </si>
  <si>
    <t>LUAZ 967</t>
  </si>
  <si>
    <t>LUAZ 968</t>
  </si>
  <si>
    <t>GRANSPORT</t>
  </si>
  <si>
    <t>GRANTURISMO</t>
  </si>
  <si>
    <t>MASERATI 3200 GT</t>
  </si>
  <si>
    <t>MAYBACH</t>
  </si>
  <si>
    <t>MAYBACH 57</t>
  </si>
  <si>
    <t>MAYBACH 62</t>
  </si>
  <si>
    <t>EFINI MS</t>
  </si>
  <si>
    <t>MAZDA 929</t>
  </si>
  <si>
    <t>MX-3</t>
  </si>
  <si>
    <t>MX-6</t>
  </si>
  <si>
    <t>PROTEGE</t>
  </si>
  <si>
    <t>MCLAREN 720S</t>
  </si>
  <si>
    <t>MERCEDES 400...500...600</t>
  </si>
  <si>
    <t>SLC-KLASSE</t>
  </si>
  <si>
    <t>SLS AMG</t>
  </si>
  <si>
    <t>MERCURY COUGAR</t>
  </si>
  <si>
    <t>MERCURY MOUNTAINEER</t>
  </si>
  <si>
    <t>MERCURY SABLE</t>
  </si>
  <si>
    <t>MERCURY TOPAZ</t>
  </si>
  <si>
    <t>MG 550</t>
  </si>
  <si>
    <t>MG ZT</t>
  </si>
  <si>
    <t>EXPO</t>
  </si>
  <si>
    <t>NATIVA</t>
  </si>
  <si>
    <t>STARION</t>
  </si>
  <si>
    <t>MITSUOKA UNSPECIFIED</t>
  </si>
  <si>
    <t>NISSAN 100 NX</t>
  </si>
  <si>
    <t>NISSAN 200 SX</t>
  </si>
  <si>
    <t>PIXO</t>
  </si>
  <si>
    <t>QUEST</t>
  </si>
  <si>
    <t>OLDSMOBILE</t>
  </si>
  <si>
    <t>OLDSMOBILE AURORA</t>
  </si>
  <si>
    <t>OLDSMOBILE SILHOUETTE</t>
  </si>
  <si>
    <t>AMPERA</t>
  </si>
  <si>
    <t>ASCONA</t>
  </si>
  <si>
    <t>CALIBRA</t>
  </si>
  <si>
    <t>KADETT</t>
  </si>
  <si>
    <t>OPEL ADAM</t>
  </si>
  <si>
    <t>OPEL UNSPECIFIED</t>
  </si>
  <si>
    <t>REKORD</t>
  </si>
  <si>
    <t>SIGNUM</t>
  </si>
  <si>
    <t>SINTRA</t>
  </si>
  <si>
    <t>TIGRA</t>
  </si>
  <si>
    <t>PEUGEOT 106</t>
  </si>
  <si>
    <t>PEUGEOT 301</t>
  </si>
  <si>
    <t>PEUGEOT 305</t>
  </si>
  <si>
    <t>PEUGEOT 307 CC</t>
  </si>
  <si>
    <t>PEUGEOT 4008</t>
  </si>
  <si>
    <t>PEUGEOT 405</t>
  </si>
  <si>
    <t>PEUGEOT 806</t>
  </si>
  <si>
    <t>PEUGEOT 807</t>
  </si>
  <si>
    <t>PEUGEOT RCZ</t>
  </si>
  <si>
    <t>PEUGEOT UNSPECIFIED</t>
  </si>
  <si>
    <t>PLYMOUTH GRAND VOYAGER</t>
  </si>
  <si>
    <t>PLYMOUTH LASER</t>
  </si>
  <si>
    <t>PLYMOUTH NEON</t>
  </si>
  <si>
    <t>PONTIAC 6000</t>
  </si>
  <si>
    <t>PONTIAC BONNEVILLE</t>
  </si>
  <si>
    <t>PONTIAC GRAND AM</t>
  </si>
  <si>
    <t>PONTIAC SUNFIRE</t>
  </si>
  <si>
    <t>PONTIAC TORRENT</t>
  </si>
  <si>
    <t>PONTIAC TRANS SPORT</t>
  </si>
  <si>
    <t>CARRERA GT</t>
  </si>
  <si>
    <t>PORSCHE 924</t>
  </si>
  <si>
    <t>PORSCHE 944</t>
  </si>
  <si>
    <t>PROTON 300-SERIE</t>
  </si>
  <si>
    <t>PROTON UNSPECIFIED</t>
  </si>
  <si>
    <t>RAVON GENTRA</t>
  </si>
  <si>
    <t>RAVON MATIZ</t>
  </si>
  <si>
    <t>KADJAR</t>
  </si>
  <si>
    <t>MODUS</t>
  </si>
  <si>
    <t>R 18</t>
  </si>
  <si>
    <t>R 21</t>
  </si>
  <si>
    <t>RENAULT UNSPECIFIED</t>
  </si>
  <si>
    <t>SAFRANE</t>
  </si>
  <si>
    <t>THALIA</t>
  </si>
  <si>
    <t>TWINGO</t>
  </si>
  <si>
    <t>VEL SATIS</t>
  </si>
  <si>
    <t>ROLLS-ROYCE SILVER WRIGHT</t>
  </si>
  <si>
    <t>ROVER 200-SERIE</t>
  </si>
  <si>
    <t>ROVER 400-SERIE</t>
  </si>
  <si>
    <t>ROVER 800-SERIE</t>
  </si>
  <si>
    <t>SAAB 900</t>
  </si>
  <si>
    <t>SAAB 9-7X</t>
  </si>
  <si>
    <t>SAMSUNG QM 3</t>
  </si>
  <si>
    <t>SAMSUNG SM 5</t>
  </si>
  <si>
    <t>SAMSUNG SM 6</t>
  </si>
  <si>
    <t>SATURN OUTLOOK</t>
  </si>
  <si>
    <t>SATURN VUE</t>
  </si>
  <si>
    <t>SCION IM</t>
  </si>
  <si>
    <t>SCION TC</t>
  </si>
  <si>
    <t>SCION XB</t>
  </si>
  <si>
    <t>ALHAMBRA</t>
  </si>
  <si>
    <t>ALTEA</t>
  </si>
  <si>
    <t>AROSA</t>
  </si>
  <si>
    <t>SEAT ARONA</t>
  </si>
  <si>
    <t>SEAT ATECA</t>
  </si>
  <si>
    <t>SEAT TARRACO</t>
  </si>
  <si>
    <t>SEAT UNSPECIFIED</t>
  </si>
  <si>
    <t>TOLEDO</t>
  </si>
  <si>
    <t>SZD MOTO</t>
  </si>
  <si>
    <t>SHUANGHUAN</t>
  </si>
  <si>
    <t>SHUANGHUAN SCEO</t>
  </si>
  <si>
    <t>FELICIA</t>
  </si>
  <si>
    <t>FORMAN</t>
  </si>
  <si>
    <t>SMA MAPLE C51 C52</t>
  </si>
  <si>
    <t>SMA MAPLE C61</t>
  </si>
  <si>
    <t>SMA MAPLE C81</t>
  </si>
  <si>
    <t>SSANGYONG UNSPECIFIED</t>
  </si>
  <si>
    <t>STAVIC</t>
  </si>
  <si>
    <t>XLV</t>
  </si>
  <si>
    <t>VIVIO</t>
  </si>
  <si>
    <t>ESTEEM</t>
  </si>
  <si>
    <t>FORENZA</t>
  </si>
  <si>
    <t>SIDEKICK</t>
  </si>
  <si>
    <t>TAGAZ AQUILA</t>
  </si>
  <si>
    <t>TAGAZ C10</t>
  </si>
  <si>
    <t>TAGAZ C190</t>
  </si>
  <si>
    <t>TAGAZ C30</t>
  </si>
  <si>
    <t>TAGAZ CORDA</t>
  </si>
  <si>
    <t>TAGAZ VEGA C-100</t>
  </si>
  <si>
    <t>TALBOT</t>
  </si>
  <si>
    <t>TALBOT UNSPECIFIED</t>
  </si>
  <si>
    <t>PASEO</t>
  </si>
  <si>
    <t>SOLARA</t>
  </si>
  <si>
    <t>URBAN CRUISER</t>
  </si>
  <si>
    <t>UAZ 3112-01</t>
  </si>
  <si>
    <t>UAZ 3152 GUSAR</t>
  </si>
  <si>
    <t>UAZ 451</t>
  </si>
  <si>
    <t>CORRADO</t>
  </si>
  <si>
    <t>FOX</t>
  </si>
  <si>
    <t>LUPO</t>
  </si>
  <si>
    <t>POINTER</t>
  </si>
  <si>
    <t>ROUTAN</t>
  </si>
  <si>
    <t>VW TACQUA</t>
  </si>
  <si>
    <t>VW UNSPECIFIED</t>
  </si>
  <si>
    <t>C70</t>
  </si>
  <si>
    <t>S70</t>
  </si>
  <si>
    <t>V50</t>
  </si>
  <si>
    <t>VOLVO 440</t>
  </si>
  <si>
    <t>VOLVO UNSPECIFIED</t>
  </si>
  <si>
    <t>FORZA</t>
  </si>
  <si>
    <t>ZAZ-1105 DANA</t>
  </si>
  <si>
    <t>ZAZ-969</t>
  </si>
  <si>
    <t>ZOTYE COUPA</t>
  </si>
  <si>
    <t>ZOTYE Z300</t>
  </si>
  <si>
    <t>ZX-AUTO</t>
  </si>
  <si>
    <t>ZX-AUTO AMUR 3135</t>
  </si>
  <si>
    <t>ZX-AUTO LANDMARK</t>
  </si>
  <si>
    <t>ACURA EL</t>
  </si>
  <si>
    <t>ACURA NSX</t>
  </si>
  <si>
    <t>ACURA SLX</t>
  </si>
  <si>
    <t>ALFA 146</t>
  </si>
  <si>
    <t>ALFA 164</t>
  </si>
  <si>
    <t>ALFA 4C</t>
  </si>
  <si>
    <t>ALFA GTV</t>
  </si>
  <si>
    <t>ALFA SPIDER</t>
  </si>
  <si>
    <t>ALPINA B10</t>
  </si>
  <si>
    <t>ALPINA B3</t>
  </si>
  <si>
    <t>ALPINA B6</t>
  </si>
  <si>
    <t>ALPINA XD4</t>
  </si>
  <si>
    <t>ASTON MARTIN V12 VANQUISH</t>
  </si>
  <si>
    <t>ASTON MARTIN V8 VANTAGE</t>
  </si>
  <si>
    <t>MOSKWITSCH 2138</t>
  </si>
  <si>
    <t>MOSKWITSCH 410</t>
  </si>
  <si>
    <t>MOSKWITSCH 426</t>
  </si>
  <si>
    <t>MOSKWITSCH 427</t>
  </si>
  <si>
    <t>BENTLEY BROOKLANDS</t>
  </si>
  <si>
    <t>BRILLIANCE H230</t>
  </si>
  <si>
    <t>BUICK ROADMASTER</t>
  </si>
  <si>
    <t>CATERA</t>
  </si>
  <si>
    <t>CHANGFENG</t>
  </si>
  <si>
    <t>CHANGFENG LIEBAO</t>
  </si>
  <si>
    <t>ALERO</t>
  </si>
  <si>
    <t>LE BARON</t>
  </si>
  <si>
    <t>SARATOGA</t>
  </si>
  <si>
    <t>VISION</t>
  </si>
  <si>
    <t>C3 PLURIEL</t>
  </si>
  <si>
    <t>CITROEN 15</t>
  </si>
  <si>
    <t>CITROEN CX</t>
  </si>
  <si>
    <t>CITROEN XM</t>
  </si>
  <si>
    <t>DS7 CROSSBACK</t>
  </si>
  <si>
    <t>SAXO</t>
  </si>
  <si>
    <t>DACIA SUPERNOVA</t>
  </si>
  <si>
    <t>MATERIA</t>
  </si>
  <si>
    <t>TREVIS</t>
  </si>
  <si>
    <t>DODGE DAYTONA</t>
  </si>
  <si>
    <t>DODGE VIPER</t>
  </si>
  <si>
    <t>FERRARI 348</t>
  </si>
  <si>
    <t>FERRARI FF</t>
  </si>
  <si>
    <t>FERRARI GTC4 LUSSO</t>
  </si>
  <si>
    <t>BARCHETTA</t>
  </si>
  <si>
    <t>FIAT UNSPECIFIED</t>
  </si>
  <si>
    <t>CAPRI</t>
  </si>
  <si>
    <t>ECONOVAN</t>
  </si>
  <si>
    <t>FIVE HUNDRED</t>
  </si>
  <si>
    <t>FORD B-MAX</t>
  </si>
  <si>
    <t>FORD SHELBY COBRA GT 500</t>
  </si>
  <si>
    <t>FSO</t>
  </si>
  <si>
    <t>FSO POLONEZ</t>
  </si>
  <si>
    <t>GAC AION S</t>
  </si>
  <si>
    <t>GAZ AC-1925 ONEGA</t>
  </si>
  <si>
    <t>GEO UNSPECIFIED</t>
  </si>
  <si>
    <t>GMC ENVOY</t>
  </si>
  <si>
    <t>GMC VANDURA</t>
  </si>
  <si>
    <t>VOLEEX C10</t>
  </si>
  <si>
    <t>VOLEEX C30</t>
  </si>
  <si>
    <t>HYUNDAI EXCEL</t>
  </si>
  <si>
    <t>IZH 412</t>
  </si>
  <si>
    <t>JAGUAR UNSPECIFIED</t>
  </si>
  <si>
    <t>XKR-SERIE</t>
  </si>
  <si>
    <t>XK-SERIE</t>
  </si>
  <si>
    <t>JONWAY</t>
  </si>
  <si>
    <t>UFO</t>
  </si>
  <si>
    <t>CADENZA</t>
  </si>
  <si>
    <t>PRISMA</t>
  </si>
  <si>
    <t>THEMA</t>
  </si>
  <si>
    <t>Y</t>
  </si>
  <si>
    <t>SPYDER</t>
  </si>
  <si>
    <t>MCLAREN 600LT</t>
  </si>
  <si>
    <t>MERCURY GRAND MARQUIS</t>
  </si>
  <si>
    <t>MERCURY MYSTIQUE</t>
  </si>
  <si>
    <t>MERCURY UNSPECIFIED</t>
  </si>
  <si>
    <t>MERCURY VILLAGER</t>
  </si>
  <si>
    <t>S-CARGO</t>
  </si>
  <si>
    <t>OLDSMOBILE CUTLASS</t>
  </si>
  <si>
    <t>OLDSMOBILE DELTA</t>
  </si>
  <si>
    <t>OLYMPIA</t>
  </si>
  <si>
    <t>OPEL MONZA</t>
  </si>
  <si>
    <t>SENATOR</t>
  </si>
  <si>
    <t>PEUGEOT 108</t>
  </si>
  <si>
    <t>PEUGEOT 205</t>
  </si>
  <si>
    <t>PEUGEOT 309</t>
  </si>
  <si>
    <t>PONTIAC AZTEK</t>
  </si>
  <si>
    <t>PONTIAC FIREBIRD</t>
  </si>
  <si>
    <t>PONTIAC FIREFLY</t>
  </si>
  <si>
    <t>PONTIAC PARISIENNE</t>
  </si>
  <si>
    <t>PONTIAC UNSPECIFIED</t>
  </si>
  <si>
    <t>R 11</t>
  </si>
  <si>
    <t>R 25</t>
  </si>
  <si>
    <t>R 5</t>
  </si>
  <si>
    <t>R 9</t>
  </si>
  <si>
    <t>WIND</t>
  </si>
  <si>
    <t>ROLLS-ROYCE CORNICHE</t>
  </si>
  <si>
    <t>ROLLS-ROYCE DAWN</t>
  </si>
  <si>
    <t>ROLLS-ROYCE SILVER SHADOW</t>
  </si>
  <si>
    <t>SAAB 96</t>
  </si>
  <si>
    <t>SANTANA PS 10</t>
  </si>
  <si>
    <t>SATURN ASTRA</t>
  </si>
  <si>
    <t>SCORPION</t>
  </si>
  <si>
    <t>SCORPION 2M</t>
  </si>
  <si>
    <t>MALAGA</t>
  </si>
  <si>
    <t>MARBELLA</t>
  </si>
  <si>
    <t>RONDA</t>
  </si>
  <si>
    <t>TERRA</t>
  </si>
  <si>
    <t>FAVORIT</t>
  </si>
  <si>
    <t>SKODA SCALA</t>
  </si>
  <si>
    <t>CHAIRMAN</t>
  </si>
  <si>
    <t>SUBARU R1</t>
  </si>
  <si>
    <t>TRABANT</t>
  </si>
  <si>
    <t>SACHSENRING TRABANT</t>
  </si>
  <si>
    <t>KAEFER</t>
  </si>
  <si>
    <t>VOLVO 343</t>
  </si>
  <si>
    <t>VOLVO 480</t>
  </si>
  <si>
    <t>VOLVO 760</t>
  </si>
  <si>
    <t>WARTBURG</t>
  </si>
  <si>
    <t>WARTBURG UNSPECIFIED</t>
  </si>
  <si>
    <t>XINKAI</t>
  </si>
  <si>
    <t>XINKAI UNSPECIFIED</t>
  </si>
  <si>
    <t>YUE LOONG</t>
  </si>
  <si>
    <t>YUE LOONG FEELING</t>
  </si>
  <si>
    <t>ZAZ-966</t>
  </si>
  <si>
    <t>ARO UNSPECIFIED</t>
  </si>
  <si>
    <t>MOSKWITSCH 2901</t>
  </si>
  <si>
    <t>BENTLEY ARNAGE</t>
  </si>
  <si>
    <t>CHANGAN UNSPECIFIED</t>
  </si>
  <si>
    <t>CHERY UNSPECIFIED</t>
  </si>
  <si>
    <t>CHEVROLET BEL AIR</t>
  </si>
  <si>
    <t>CHEVROLET SONIC</t>
  </si>
  <si>
    <t>DAEWOO CHAIRMAN</t>
  </si>
  <si>
    <t>DAEWOO KORANDO</t>
  </si>
  <si>
    <t>PRINCE</t>
  </si>
  <si>
    <t>DODGE COLT</t>
  </si>
  <si>
    <t>FIAT 500 X</t>
  </si>
  <si>
    <t>FORD TEMPO</t>
  </si>
  <si>
    <t>STREET KA</t>
  </si>
  <si>
    <t>GEELY LC CROSS</t>
  </si>
  <si>
    <t>LAGREAT</t>
  </si>
  <si>
    <t>AZERA</t>
  </si>
  <si>
    <t>STELLAR</t>
  </si>
  <si>
    <t>LIFAN LF7131</t>
  </si>
  <si>
    <t>LINCOLN UNSPECIFIED</t>
  </si>
  <si>
    <t>MERCEDES 190-SERIE</t>
  </si>
  <si>
    <t>OLDSMOBILE ALERO</t>
  </si>
  <si>
    <t>PLYMOUTH BREEZE</t>
  </si>
  <si>
    <t>PLYMOUTH COLT</t>
  </si>
  <si>
    <t>SATURN ION</t>
  </si>
  <si>
    <t>SUBARU SVX</t>
  </si>
  <si>
    <t>RENO</t>
  </si>
  <si>
    <t>TATA</t>
  </si>
  <si>
    <t>INDICA</t>
  </si>
  <si>
    <t>AURION</t>
  </si>
  <si>
    <t>ZIS 110</t>
  </si>
  <si>
    <t>ACURA UNSPECIFIED</t>
  </si>
  <si>
    <t>ALFA 90</t>
  </si>
  <si>
    <t>ALPINA D5</t>
  </si>
  <si>
    <t>BAIC EX5</t>
  </si>
  <si>
    <t>ELDORADO</t>
  </si>
  <si>
    <t>CHANGHE</t>
  </si>
  <si>
    <t>CHANGHE IDEAL</t>
  </si>
  <si>
    <t>CHEVROLET 2500</t>
  </si>
  <si>
    <t>DAEWOO MUSSO</t>
  </si>
  <si>
    <t>DAEWOO UNSPECIFIED</t>
  </si>
  <si>
    <t>TOSCA</t>
  </si>
  <si>
    <t>OPTI LEEZA</t>
  </si>
  <si>
    <t>DERWAYS LAND CROWN</t>
  </si>
  <si>
    <t>STAR</t>
  </si>
  <si>
    <t>GAZ M22 WOLGA</t>
  </si>
  <si>
    <t>GEELY SC7</t>
  </si>
  <si>
    <t>HONDA VE-1</t>
  </si>
  <si>
    <t>HYUNDAI MARCIA</t>
  </si>
  <si>
    <t>INFINITI Q30 OLD</t>
  </si>
  <si>
    <t>IZH UNSPECIFIED</t>
  </si>
  <si>
    <t>JINBEI</t>
  </si>
  <si>
    <t>JINBEI SY-SERIE PC</t>
  </si>
  <si>
    <t>LOTUS</t>
  </si>
  <si>
    <t>LOTUS ELISE</t>
  </si>
  <si>
    <t>MASERATI COUPE</t>
  </si>
  <si>
    <t>LUCE</t>
  </si>
  <si>
    <t>REVUE</t>
  </si>
  <si>
    <t>MAGNA</t>
  </si>
  <si>
    <t>MITSUBISHI BRAVO</t>
  </si>
  <si>
    <t>SAPPORO</t>
  </si>
  <si>
    <t>TREDIA</t>
  </si>
  <si>
    <t>MORGAN</t>
  </si>
  <si>
    <t>MORGAN PLUS 4</t>
  </si>
  <si>
    <t>NISSAN 300 ZX</t>
  </si>
  <si>
    <t>OLDSMOBILE UNSPECIFIED</t>
  </si>
  <si>
    <t>PEUGEOT 505</t>
  </si>
  <si>
    <t>PLYMOUTH ACCLAIM</t>
  </si>
  <si>
    <t>RENAULT CITY K-ZE</t>
  </si>
  <si>
    <t>ROVER UNSPECIFIED</t>
  </si>
  <si>
    <t>SAAB UNSPECIFIED</t>
  </si>
  <si>
    <t>SATURN L-SERIES</t>
  </si>
  <si>
    <t>SATURN S-SERIES</t>
  </si>
  <si>
    <t>SOUEAST</t>
  </si>
  <si>
    <t>SOUEAST LIONCEL</t>
  </si>
  <si>
    <t>TIANMA</t>
  </si>
  <si>
    <t>TIANMA UNSPECIFIED</t>
  </si>
  <si>
    <t>RABBIT</t>
  </si>
  <si>
    <t>ZIL 4104</t>
  </si>
  <si>
    <t>ASIA UNSPECIFIED</t>
  </si>
  <si>
    <t>BAW UNSPECIFIED</t>
  </si>
  <si>
    <t>BMW 1500 1600 1800 2000</t>
  </si>
  <si>
    <t>BUICK RIVIERA</t>
  </si>
  <si>
    <t>BYD F0</t>
  </si>
  <si>
    <t>BYD F6</t>
  </si>
  <si>
    <t>CHERY ELARA</t>
  </si>
  <si>
    <t>CHERY JETOUR X95</t>
  </si>
  <si>
    <t>PICASSO</t>
  </si>
  <si>
    <t>FAW HAPPY STAR</t>
  </si>
  <si>
    <t>F 355</t>
  </si>
  <si>
    <t>F 512</t>
  </si>
  <si>
    <t>FERRARI 360</t>
  </si>
  <si>
    <t>CINQUECENTO</t>
  </si>
  <si>
    <t>GEELY MAPLE</t>
  </si>
  <si>
    <t>CENTENNIAL</t>
  </si>
  <si>
    <t>GRANCABRIO</t>
  </si>
  <si>
    <t>MERCURY TRACER</t>
  </si>
  <si>
    <t>MITSUOKA VIEWT</t>
  </si>
  <si>
    <t>NISSAN 180 SX</t>
  </si>
  <si>
    <t>PLYMOUTH PROWLER</t>
  </si>
  <si>
    <t>PONTIAC FIERO</t>
  </si>
  <si>
    <t>PROTON 200-SERIE</t>
  </si>
  <si>
    <t>SAAB 99</t>
  </si>
  <si>
    <t>SKODA CITIGO</t>
  </si>
  <si>
    <t>SUZUKI MARUTI</t>
  </si>
  <si>
    <t>VERONA</t>
  </si>
  <si>
    <t>TATRA</t>
  </si>
  <si>
    <t>TATRA 613</t>
  </si>
  <si>
    <t>WANDERER</t>
  </si>
  <si>
    <t>WANDERER W-52</t>
  </si>
  <si>
    <t>ZIL 111</t>
  </si>
  <si>
    <t>ZIL 114</t>
  </si>
  <si>
    <t>ZIL 117</t>
  </si>
  <si>
    <t>ZIL 4105</t>
  </si>
  <si>
    <t>ZIL 4107</t>
  </si>
  <si>
    <t>ACURA LEGEND</t>
  </si>
  <si>
    <t>AICHI</t>
  </si>
  <si>
    <t>AICHI AIWAYS U5</t>
  </si>
  <si>
    <t>ALFA 75</t>
  </si>
  <si>
    <t>ALPINA B12</t>
  </si>
  <si>
    <t>ARO 10</t>
  </si>
  <si>
    <t>ASTON MARTIN DB 7</t>
  </si>
  <si>
    <t>AUBURN</t>
  </si>
  <si>
    <t>AUBURN SPEEDSTER</t>
  </si>
  <si>
    <t>AUDI 5000</t>
  </si>
  <si>
    <t>AUDI UNSPECIFIED</t>
  </si>
  <si>
    <t>D50</t>
  </si>
  <si>
    <t>BENTLEY AZURE</t>
  </si>
  <si>
    <t>BENTLEY TURBO R</t>
  </si>
  <si>
    <t>BENTLEY UNSPECIFIED</t>
  </si>
  <si>
    <t>BIO</t>
  </si>
  <si>
    <t>BIO EVA4</t>
  </si>
  <si>
    <t>Z 1</t>
  </si>
  <si>
    <t>Z 8</t>
  </si>
  <si>
    <t>BUICK GL8</t>
  </si>
  <si>
    <t>BUICK SOMERSET</t>
  </si>
  <si>
    <t>BYD S6</t>
  </si>
  <si>
    <t>CHANGAN OSHAN X7</t>
  </si>
  <si>
    <t>CHERY BEAT</t>
  </si>
  <si>
    <t>RIICH</t>
  </si>
  <si>
    <t>CHEVROLET 1500</t>
  </si>
  <si>
    <t>CHEVROLET 3500</t>
  </si>
  <si>
    <t>CHEVROLET NUBIRA</t>
  </si>
  <si>
    <t>MONTE CARLO</t>
  </si>
  <si>
    <t>STARCRAFT</t>
  </si>
  <si>
    <t>VENTURE</t>
  </si>
  <si>
    <t>DAYTONA</t>
  </si>
  <si>
    <t>VIPER</t>
  </si>
  <si>
    <t>CITROEN AX</t>
  </si>
  <si>
    <t>CITROEN ZX</t>
  </si>
  <si>
    <t>SERIE DS</t>
  </si>
  <si>
    <t>DE TOMASO</t>
  </si>
  <si>
    <t>DE TOMASO UNSPECIFIED</t>
  </si>
  <si>
    <t>DODGE RAIDER</t>
  </si>
  <si>
    <t>DODGE SPIRIT</t>
  </si>
  <si>
    <t>DONGFENG AX4</t>
  </si>
  <si>
    <t>488 PISTA</t>
  </si>
  <si>
    <t>F 152</t>
  </si>
  <si>
    <t>F 430</t>
  </si>
  <si>
    <t>F 550, F 575</t>
  </si>
  <si>
    <t>FERRARI 308</t>
  </si>
  <si>
    <t>FERRARI TESTAROSSA</t>
  </si>
  <si>
    <t>CAMPAGNOLA</t>
  </si>
  <si>
    <t>FIAT 127</t>
  </si>
  <si>
    <t>CLUB WAGON</t>
  </si>
  <si>
    <t>TORINO</t>
  </si>
  <si>
    <t>GAZ 3101 WOLGA</t>
  </si>
  <si>
    <t>GAZ 3112 WOLGA</t>
  </si>
  <si>
    <t>GAZ WOLGA</t>
  </si>
  <si>
    <t>GEELY GEOMETRY A</t>
  </si>
  <si>
    <t>GEO METRO</t>
  </si>
  <si>
    <t>GEO TRACKER</t>
  </si>
  <si>
    <t>GMC TYPHOON</t>
  </si>
  <si>
    <t>COWRY</t>
  </si>
  <si>
    <t>SING</t>
  </si>
  <si>
    <t>HAVAL BIG DOG</t>
  </si>
  <si>
    <t>BELLETT</t>
  </si>
  <si>
    <t>XJR-SERIE</t>
  </si>
  <si>
    <t>VISTO</t>
  </si>
  <si>
    <t>2173 PRIORA</t>
  </si>
  <si>
    <t>LAMBORGHINI DIABLO</t>
  </si>
  <si>
    <t>LAMBORGHINI MURCIELAGO</t>
  </si>
  <si>
    <t>LANCIA VOYAGER</t>
  </si>
  <si>
    <t>MUSA</t>
  </si>
  <si>
    <t>ZETA</t>
  </si>
  <si>
    <t>LEAPMOTOR T03</t>
  </si>
  <si>
    <t>LINCOLN LS</t>
  </si>
  <si>
    <t>LINGSTAR NEVROVE</t>
  </si>
  <si>
    <t>LONDON TAXIS</t>
  </si>
  <si>
    <t>LONDON TAXIS UNSPECIFIED</t>
  </si>
  <si>
    <t>LOTUS EUROPA</t>
  </si>
  <si>
    <t>LUIS</t>
  </si>
  <si>
    <t>LUIS 4U</t>
  </si>
  <si>
    <t>CX-6</t>
  </si>
  <si>
    <t>MAZDA NAVAJO</t>
  </si>
  <si>
    <t>SLR</t>
  </si>
  <si>
    <t>MG 3 XROSS</t>
  </si>
  <si>
    <t>MG STREETWISE</t>
  </si>
  <si>
    <t>MG TF</t>
  </si>
  <si>
    <t>MG UNSPECIFIED</t>
  </si>
  <si>
    <t>MG ZR</t>
  </si>
  <si>
    <t>NETAM</t>
  </si>
  <si>
    <t>V РRО 500</t>
  </si>
  <si>
    <t>OLDSMOBILE 98</t>
  </si>
  <si>
    <t>MANTA</t>
  </si>
  <si>
    <t>OPEL ADMIRAL</t>
  </si>
  <si>
    <t>PLYMOUTH RELIANT</t>
  </si>
  <si>
    <t>PONTIAC G6</t>
  </si>
  <si>
    <t>PONTIAC GRAND PRIX</t>
  </si>
  <si>
    <t>PONTIAC MONTANA</t>
  </si>
  <si>
    <t>PONTIAC SOLSTICE</t>
  </si>
  <si>
    <t>PONTIAC SUNBIRD</t>
  </si>
  <si>
    <t>PONTIAC WAVE</t>
  </si>
  <si>
    <t>PORSCHE 912</t>
  </si>
  <si>
    <t>PORSCHE 928</t>
  </si>
  <si>
    <t>PROTON PERSONA</t>
  </si>
  <si>
    <t>AVANTIME</t>
  </si>
  <si>
    <t>ROEWE MG 350</t>
  </si>
  <si>
    <t>ROLLS-ROYCE SILVER CLOUD</t>
  </si>
  <si>
    <t>ROLLS-ROYCE SILVER SERAPH</t>
  </si>
  <si>
    <t>ROLLS-ROYCE SILVER SPIRIT</t>
  </si>
  <si>
    <t>ROVER MINI</t>
  </si>
  <si>
    <t>SAAB 9-2X</t>
  </si>
  <si>
    <t>SAIPA</t>
  </si>
  <si>
    <t>SAIPA TIBA</t>
  </si>
  <si>
    <t>SATURN SKY</t>
  </si>
  <si>
    <t>SCION FR-S</t>
  </si>
  <si>
    <t>SPYKER</t>
  </si>
  <si>
    <t>SPYKER C8</t>
  </si>
  <si>
    <t>CAPPUCCINO</t>
  </si>
  <si>
    <t>INDIGO</t>
  </si>
  <si>
    <t>CRESSIDA</t>
  </si>
  <si>
    <t>KARMANN GHIA</t>
  </si>
  <si>
    <t>WARTBURG 1300</t>
  </si>
  <si>
    <t>WARTBURG 353</t>
  </si>
  <si>
    <t>WULING UNSPECIFIED</t>
  </si>
  <si>
    <t>AUSTIN</t>
  </si>
  <si>
    <t>AUSTIN UNSPECIFIED</t>
  </si>
  <si>
    <t>REACH</t>
  </si>
  <si>
    <t>BRILLIANCE BS6</t>
  </si>
  <si>
    <t>BYD G3</t>
  </si>
  <si>
    <t>BYD G6</t>
  </si>
  <si>
    <t>CHERY TIGGO 2 PRO</t>
  </si>
  <si>
    <t>BERETTA</t>
  </si>
  <si>
    <t>CITROEN UNSPECIFIED</t>
  </si>
  <si>
    <t>DACIA 1310</t>
  </si>
  <si>
    <t>CIELO</t>
  </si>
  <si>
    <t>ROYALE</t>
  </si>
  <si>
    <t>DODGE DYNASTY</t>
  </si>
  <si>
    <t>FAW CA-SERIE</t>
  </si>
  <si>
    <t>FIAT 131</t>
  </si>
  <si>
    <t>REGATA</t>
  </si>
  <si>
    <t>FISKER</t>
  </si>
  <si>
    <t>FISKER KARMA</t>
  </si>
  <si>
    <t>FUQI</t>
  </si>
  <si>
    <t>FUQI 6510B</t>
  </si>
  <si>
    <t>GEELY EMGRAND EC8</t>
  </si>
  <si>
    <t>GEELY GC2</t>
  </si>
  <si>
    <t>GEELY GC7</t>
  </si>
  <si>
    <t>GEELY GX2</t>
  </si>
  <si>
    <t>GLEAGLE GC7</t>
  </si>
  <si>
    <t>GEO STORM</t>
  </si>
  <si>
    <t>GROZ</t>
  </si>
  <si>
    <t>GROZ SHUTTLE</t>
  </si>
  <si>
    <t>HAVAL H3</t>
  </si>
  <si>
    <t>IRAN KHODRO RUNNA</t>
  </si>
  <si>
    <t>JAC J2</t>
  </si>
  <si>
    <t>JAC S5</t>
  </si>
  <si>
    <t>JEEP UNSPECIFIED</t>
  </si>
  <si>
    <t>PHEDRA</t>
  </si>
  <si>
    <t>LUAZ UNSPECIFIED</t>
  </si>
  <si>
    <t>MAHINDRA</t>
  </si>
  <si>
    <t>MAHINDRA MARSHAL</t>
  </si>
  <si>
    <t>MASERATI UNSPECIFIED</t>
  </si>
  <si>
    <t>MCLAREN MP4-12C</t>
  </si>
  <si>
    <t>MG 3</t>
  </si>
  <si>
    <t>COMMODORE</t>
  </si>
  <si>
    <t>SUPER 6</t>
  </si>
  <si>
    <t>PEUGEOT ION</t>
  </si>
  <si>
    <t>PLYMOUTH SUNDANCE</t>
  </si>
  <si>
    <t>POLARSUN 5023</t>
  </si>
  <si>
    <t>LUTECIA</t>
  </si>
  <si>
    <t>SAMSUNG SM 7</t>
  </si>
  <si>
    <t>SAMSUNG SQ5</t>
  </si>
  <si>
    <t>SCION UNSPECIFIED</t>
  </si>
  <si>
    <t>TATA SUMO</t>
  </si>
  <si>
    <t>TIANMA DRAGON</t>
  </si>
  <si>
    <t>UAZ 3912</t>
  </si>
  <si>
    <t>VOLVO 360</t>
  </si>
  <si>
    <t>ZAZ 1111</t>
  </si>
  <si>
    <t>ZAZ 1125</t>
  </si>
  <si>
    <t>ZAZ UNSPECIFIED</t>
  </si>
  <si>
    <t>MOSKWITSCH 2335</t>
  </si>
  <si>
    <t>AVALANCHE</t>
  </si>
  <si>
    <t>FULLBACK</t>
  </si>
  <si>
    <t>DEER</t>
  </si>
  <si>
    <t>SAILOR</t>
  </si>
  <si>
    <t>SOCOOL</t>
  </si>
  <si>
    <t>IZH 2715</t>
  </si>
  <si>
    <t>IZH 2717</t>
  </si>
  <si>
    <t>2329 NIVA</t>
  </si>
  <si>
    <t>BT-50</t>
  </si>
  <si>
    <t>MAZDA B-SERIE</t>
  </si>
  <si>
    <t>X-KLASSE</t>
  </si>
  <si>
    <t>STRADA</t>
  </si>
  <si>
    <t>TRITON</t>
  </si>
  <si>
    <t>NAVARA</t>
  </si>
  <si>
    <t>NISSAN FRONTIER</t>
  </si>
  <si>
    <t>NP 300</t>
  </si>
  <si>
    <t>TITAN</t>
  </si>
  <si>
    <t>ACTYON SPORTS</t>
  </si>
  <si>
    <t>SAMBAR DIAS</t>
  </si>
  <si>
    <t>AMAROK</t>
  </si>
  <si>
    <t>XINKAI NXK 1021</t>
  </si>
  <si>
    <t>ZX-AUTO GRAND TIGER</t>
  </si>
  <si>
    <t>BOGDAN 2310</t>
  </si>
  <si>
    <t>CHANGFENG FLYING</t>
  </si>
  <si>
    <t>S-10</t>
  </si>
  <si>
    <t>SMOOTHING</t>
  </si>
  <si>
    <t>DERWAYS ANTELOPE</t>
  </si>
  <si>
    <t>DERWAYS PLUTUS</t>
  </si>
  <si>
    <t>DAKOTA</t>
  </si>
  <si>
    <t>GAZ 2308 ATAMAN</t>
  </si>
  <si>
    <t>GMC SAFARI</t>
  </si>
  <si>
    <t>GONOW TROY</t>
  </si>
  <si>
    <t>2302 BIZON</t>
  </si>
  <si>
    <t>JMC BAODIAN</t>
  </si>
  <si>
    <t>OPEL CAMPO</t>
  </si>
  <si>
    <t>BAJA</t>
  </si>
  <si>
    <t>TELCOLINE</t>
  </si>
  <si>
    <t>TIANMA CENTURY</t>
  </si>
  <si>
    <t>TARO</t>
  </si>
  <si>
    <t>MOSKWITSCH 433-434</t>
  </si>
  <si>
    <t>HOMBRE</t>
  </si>
  <si>
    <t>ISUZU PICKUP</t>
  </si>
  <si>
    <t>PICK-UP</t>
  </si>
  <si>
    <t>GMC PICKUP</t>
  </si>
  <si>
    <t>CHEVROLET T-SERIES</t>
  </si>
  <si>
    <t>ISUZU CAMPO</t>
  </si>
  <si>
    <t>KANONIR</t>
  </si>
  <si>
    <t>KANONIR 2317</t>
  </si>
  <si>
    <t>NOMAD</t>
  </si>
  <si>
    <t>MARK LT</t>
  </si>
  <si>
    <t>EL CAMINO</t>
  </si>
  <si>
    <t>GMC 6500</t>
  </si>
  <si>
    <t>GMC CANYON</t>
  </si>
  <si>
    <t>GMC SONOMA</t>
  </si>
  <si>
    <t>GREAT WALL PAO</t>
  </si>
  <si>
    <t>GROZ TARGET</t>
  </si>
  <si>
    <t>WANFENG</t>
  </si>
  <si>
    <t>WANFENG SHK</t>
  </si>
  <si>
    <t xml:space="preserve">Заменить на </t>
  </si>
  <si>
    <t>Текущее Марка</t>
  </si>
  <si>
    <t>СВОДНЫЙ ОТЧЕТ ЛЕГКОВЫЕ АВТО и ПИКАПЫ</t>
  </si>
  <si>
    <t>ТОП-5</t>
  </si>
  <si>
    <t>ПЕРЕРЕГИСТРАЦИИ  АВТОМОБИЛЕЙ Январь - Июнь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</si>
</sst>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_-;\-* #,##0.0_-;_-* &quot;-&quot;??_-;_-@_-"/>
  </numFmts>
  <fonts count="34" x14ac:knownFonts="1">
    <font>
      <sz val="11"/>
      <name val="Calibri"/>
    </font>
    <font>
      <sz val="11"/>
      <color rgb="FFFFFFFF"/>
      <name val="Calibri"/>
      <family val="2"/>
    </font>
    <font>
      <sz val="11"/>
      <color rgb="FF383838"/>
      <name val="Calibri"/>
      <family val="2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9"/>
      <name val="Calibri"/>
      <family val="2"/>
      <charset val="204"/>
    </font>
    <font>
      <b/>
      <sz val="9"/>
      <name val="Calibri"/>
      <family val="2"/>
      <charset val="204"/>
    </font>
    <font>
      <sz val="11"/>
      <color theme="0"/>
      <name val="Calibri"/>
      <family val="2"/>
      <charset val="204"/>
    </font>
    <font>
      <sz val="8"/>
      <color theme="0" tint="-4.9989318521683403E-2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22"/>
      <color theme="1"/>
      <name val="Calibri"/>
      <family val="2"/>
      <charset val="204"/>
    </font>
    <font>
      <b/>
      <sz val="2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theme="0" tint="-0.34998626667073579"/>
      <name val="Calibri"/>
      <family val="2"/>
      <charset val="204"/>
    </font>
    <font>
      <sz val="11"/>
      <color rgb="FF202122"/>
      <name val="Calibri"/>
      <family val="2"/>
      <charset val="204"/>
      <scheme val="minor"/>
    </font>
    <font>
      <b/>
      <sz val="26"/>
      <name val="Calibri"/>
      <family val="2"/>
      <charset val="204"/>
    </font>
    <font>
      <b/>
      <sz val="26"/>
      <color rgb="FF00B0F0"/>
      <name val="Calibri"/>
      <family val="2"/>
      <charset val="204"/>
    </font>
    <font>
      <sz val="12"/>
      <name val="Calibri"/>
      <family val="2"/>
      <charset val="204"/>
    </font>
    <font>
      <b/>
      <sz val="16"/>
      <name val="Calibri"/>
      <family val="2"/>
      <charset val="204"/>
    </font>
    <font>
      <b/>
      <sz val="12"/>
      <name val="Calibri"/>
      <family val="2"/>
      <charset val="204"/>
    </font>
    <font>
      <b/>
      <sz val="1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24"/>
      <name val="Calibri"/>
      <family val="2"/>
      <charset val="204"/>
    </font>
    <font>
      <sz val="20"/>
      <name val="Calibri"/>
      <family val="2"/>
      <charset val="204"/>
    </font>
    <font>
      <sz val="28"/>
      <name val="Calibri"/>
      <family val="2"/>
      <charset val="204"/>
    </font>
    <font>
      <sz val="10"/>
      <color indexed="8"/>
      <name val="Arial"/>
      <family val="2"/>
    </font>
    <font>
      <sz val="11"/>
      <color rgb="FF383838"/>
      <name val="Calibri"/>
      <family val="2"/>
    </font>
    <font>
      <b/>
      <sz val="12"/>
      <color theme="1"/>
      <name val="Calibri"/>
      <family val="2"/>
      <charset val="204"/>
    </font>
    <font>
      <sz val="12"/>
      <color theme="0"/>
      <name val="Calibri"/>
      <family val="2"/>
      <charset val="204"/>
    </font>
    <font>
      <b/>
      <sz val="16"/>
      <color theme="1"/>
      <name val="Calibri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376091"/>
      </patternFill>
    </fill>
    <fill>
      <patternFill patternType="solid">
        <fgColor rgb="FFD7E4BC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 style="thin">
        <color rgb="FFA9A9A9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9" fillId="0" borderId="0"/>
  </cellStyleXfs>
  <cellXfs count="155">
    <xf numFmtId="0" fontId="0" fillId="0" borderId="0" xfId="0"/>
    <xf numFmtId="0" fontId="2" fillId="2" borderId="1" xfId="0" applyFont="1" applyFill="1" applyBorder="1"/>
    <xf numFmtId="3" fontId="2" fillId="4" borderId="1" xfId="0" applyNumberFormat="1" applyFont="1" applyFill="1" applyBorder="1"/>
    <xf numFmtId="3" fontId="2" fillId="2" borderId="1" xfId="0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1" applyNumberFormat="1" applyFont="1"/>
    <xf numFmtId="164" fontId="0" fillId="0" borderId="0" xfId="0" applyNumberFormat="1"/>
    <xf numFmtId="164" fontId="4" fillId="0" borderId="2" xfId="0" applyNumberFormat="1" applyFont="1" applyBorder="1"/>
    <xf numFmtId="0" fontId="5" fillId="0" borderId="0" xfId="0" applyFont="1"/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0" fillId="0" borderId="5" xfId="0" applyBorder="1"/>
    <xf numFmtId="0" fontId="0" fillId="0" borderId="4" xfId="0" applyBorder="1" applyAlignment="1">
      <alignment vertical="top"/>
    </xf>
    <xf numFmtId="0" fontId="7" fillId="0" borderId="6" xfId="0" applyFont="1" applyBorder="1" applyAlignment="1">
      <alignment vertical="top"/>
    </xf>
    <xf numFmtId="0" fontId="10" fillId="0" borderId="6" xfId="0" applyFont="1" applyBorder="1"/>
    <xf numFmtId="0" fontId="9" fillId="0" borderId="6" xfId="0" applyFont="1" applyBorder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/>
    </xf>
    <xf numFmtId="17" fontId="0" fillId="0" borderId="0" xfId="0" applyNumberFormat="1"/>
    <xf numFmtId="0" fontId="3" fillId="0" borderId="0" xfId="0" applyFont="1" applyAlignment="1">
      <alignment horizontal="left"/>
    </xf>
    <xf numFmtId="164" fontId="12" fillId="0" borderId="0" xfId="1" applyNumberFormat="1" applyFont="1"/>
    <xf numFmtId="164" fontId="13" fillId="0" borderId="0" xfId="1" applyNumberFormat="1" applyFont="1"/>
    <xf numFmtId="0" fontId="7" fillId="0" borderId="0" xfId="0" applyFont="1"/>
    <xf numFmtId="0" fontId="0" fillId="6" borderId="7" xfId="0" applyFill="1" applyBorder="1"/>
    <xf numFmtId="0" fontId="0" fillId="6" borderId="8" xfId="0" applyFill="1" applyBorder="1"/>
    <xf numFmtId="0" fontId="0" fillId="6" borderId="8" xfId="0" applyFill="1" applyBorder="1" applyAlignment="1">
      <alignment horizontal="right"/>
    </xf>
    <xf numFmtId="164" fontId="0" fillId="6" borderId="8" xfId="1" applyNumberFormat="1" applyFont="1" applyFill="1" applyBorder="1" applyAlignment="1">
      <alignment horizontal="right"/>
    </xf>
    <xf numFmtId="165" fontId="0" fillId="6" borderId="8" xfId="2" applyNumberFormat="1" applyFont="1" applyFill="1" applyBorder="1" applyAlignment="1">
      <alignment horizontal="right"/>
    </xf>
    <xf numFmtId="166" fontId="0" fillId="6" borderId="8" xfId="1" applyNumberFormat="1" applyFont="1" applyFill="1" applyBorder="1" applyAlignment="1">
      <alignment horizontal="right"/>
    </xf>
    <xf numFmtId="164" fontId="0" fillId="6" borderId="9" xfId="1" applyNumberFormat="1" applyFont="1" applyFill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13" xfId="1" applyNumberFormat="1" applyFont="1" applyBorder="1" applyAlignment="1">
      <alignment horizontal="center"/>
    </xf>
    <xf numFmtId="164" fontId="0" fillId="0" borderId="14" xfId="1" applyNumberFormat="1" applyFont="1" applyBorder="1" applyAlignment="1">
      <alignment horizontal="center"/>
    </xf>
    <xf numFmtId="165" fontId="0" fillId="0" borderId="15" xfId="2" applyNumberFormat="1" applyFont="1" applyBorder="1" applyAlignment="1">
      <alignment horizontal="center"/>
    </xf>
    <xf numFmtId="0" fontId="4" fillId="5" borderId="16" xfId="0" applyFont="1" applyFill="1" applyBorder="1" applyAlignment="1">
      <alignment horizontal="center"/>
    </xf>
    <xf numFmtId="0" fontId="0" fillId="0" borderId="11" xfId="0" applyBorder="1"/>
    <xf numFmtId="0" fontId="4" fillId="5" borderId="17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165" fontId="0" fillId="0" borderId="19" xfId="2" applyNumberFormat="1" applyFont="1" applyBorder="1"/>
    <xf numFmtId="165" fontId="0" fillId="0" borderId="20" xfId="2" applyNumberFormat="1" applyFont="1" applyBorder="1"/>
    <xf numFmtId="165" fontId="0" fillId="0" borderId="13" xfId="2" applyNumberFormat="1" applyFont="1" applyBorder="1"/>
    <xf numFmtId="0" fontId="0" fillId="0" borderId="14" xfId="0" applyBorder="1"/>
    <xf numFmtId="164" fontId="4" fillId="5" borderId="21" xfId="0" applyNumberFormat="1" applyFont="1" applyFill="1" applyBorder="1"/>
    <xf numFmtId="0" fontId="0" fillId="0" borderId="15" xfId="0" applyBorder="1"/>
    <xf numFmtId="0" fontId="4" fillId="5" borderId="16" xfId="0" applyFont="1" applyFill="1" applyBorder="1"/>
    <xf numFmtId="0" fontId="0" fillId="0" borderId="19" xfId="0" applyBorder="1" applyAlignment="1">
      <alignment horizontal="left"/>
    </xf>
    <xf numFmtId="164" fontId="0" fillId="0" borderId="0" xfId="1" applyNumberFormat="1" applyFont="1" applyBorder="1"/>
    <xf numFmtId="0" fontId="4" fillId="5" borderId="22" xfId="0" applyFont="1" applyFill="1" applyBorder="1" applyAlignment="1">
      <alignment horizontal="left"/>
    </xf>
    <xf numFmtId="165" fontId="0" fillId="0" borderId="0" xfId="2" applyNumberFormat="1" applyFont="1" applyBorder="1"/>
    <xf numFmtId="164" fontId="4" fillId="0" borderId="23" xfId="0" applyNumberFormat="1" applyFont="1" applyBorder="1"/>
    <xf numFmtId="165" fontId="0" fillId="0" borderId="14" xfId="2" applyNumberFormat="1" applyFont="1" applyBorder="1"/>
    <xf numFmtId="164" fontId="4" fillId="5" borderId="24" xfId="0" applyNumberFormat="1" applyFont="1" applyFill="1" applyBorder="1"/>
    <xf numFmtId="0" fontId="0" fillId="0" borderId="10" xfId="0" applyBorder="1"/>
    <xf numFmtId="0" fontId="0" fillId="0" borderId="20" xfId="0" applyBorder="1"/>
    <xf numFmtId="164" fontId="0" fillId="0" borderId="14" xfId="0" applyNumberFormat="1" applyBorder="1"/>
    <xf numFmtId="0" fontId="3" fillId="0" borderId="11" xfId="0" applyFont="1" applyBorder="1"/>
    <xf numFmtId="0" fontId="3" fillId="0" borderId="12" xfId="0" applyFont="1" applyBorder="1"/>
    <xf numFmtId="0" fontId="0" fillId="0" borderId="19" xfId="0" applyBorder="1"/>
    <xf numFmtId="165" fontId="0" fillId="0" borderId="15" xfId="2" applyNumberFormat="1" applyFont="1" applyBorder="1"/>
    <xf numFmtId="0" fontId="0" fillId="0" borderId="13" xfId="0" applyBorder="1"/>
    <xf numFmtId="9" fontId="0" fillId="0" borderId="0" xfId="2" applyFont="1" applyBorder="1"/>
    <xf numFmtId="0" fontId="17" fillId="0" borderId="11" xfId="0" applyFont="1" applyBorder="1"/>
    <xf numFmtId="165" fontId="17" fillId="0" borderId="0" xfId="0" applyNumberFormat="1" applyFont="1"/>
    <xf numFmtId="164" fontId="4" fillId="0" borderId="0" xfId="0" applyNumberFormat="1" applyFont="1"/>
    <xf numFmtId="0" fontId="2" fillId="7" borderId="1" xfId="0" applyFont="1" applyFill="1" applyBorder="1"/>
    <xf numFmtId="0" fontId="0" fillId="7" borderId="0" xfId="0" applyFill="1"/>
    <xf numFmtId="0" fontId="1" fillId="8" borderId="3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6" fillId="8" borderId="0" xfId="0" applyFont="1" applyFill="1" applyAlignment="1">
      <alignment horizontal="centerContinuous"/>
    </xf>
    <xf numFmtId="0" fontId="18" fillId="0" borderId="0" xfId="0" applyFont="1" applyAlignment="1">
      <alignment horizontal="right"/>
    </xf>
    <xf numFmtId="3" fontId="13" fillId="0" borderId="0" xfId="0" applyNumberFormat="1" applyFont="1"/>
    <xf numFmtId="0" fontId="13" fillId="0" borderId="0" xfId="0" applyFont="1" applyAlignment="1">
      <alignment horizontal="right"/>
    </xf>
    <xf numFmtId="166" fontId="13" fillId="0" borderId="0" xfId="1" applyNumberFormat="1" applyFont="1"/>
    <xf numFmtId="165" fontId="13" fillId="0" borderId="0" xfId="2" applyNumberFormat="1" applyFont="1"/>
    <xf numFmtId="3" fontId="13" fillId="0" borderId="0" xfId="0" applyNumberFormat="1" applyFont="1" applyAlignment="1">
      <alignment horizontal="right"/>
    </xf>
    <xf numFmtId="0" fontId="13" fillId="0" borderId="0" xfId="0" applyFont="1"/>
    <xf numFmtId="0" fontId="3" fillId="0" borderId="0" xfId="3" applyAlignment="1">
      <alignment horizontal="center"/>
    </xf>
    <xf numFmtId="0" fontId="19" fillId="0" borderId="0" xfId="3" applyFont="1"/>
    <xf numFmtId="0" fontId="3" fillId="0" borderId="0" xfId="3"/>
    <xf numFmtId="0" fontId="21" fillId="0" borderId="25" xfId="3" applyFont="1" applyBorder="1" applyAlignment="1">
      <alignment horizontal="left"/>
    </xf>
    <xf numFmtId="0" fontId="22" fillId="0" borderId="0" xfId="3" applyFont="1"/>
    <xf numFmtId="0" fontId="7" fillId="0" borderId="0" xfId="3" applyFont="1"/>
    <xf numFmtId="0" fontId="23" fillId="0" borderId="0" xfId="3" applyFont="1"/>
    <xf numFmtId="0" fontId="24" fillId="9" borderId="26" xfId="3" applyFont="1" applyFill="1" applyBorder="1" applyAlignment="1">
      <alignment horizontal="center" vertical="center" wrapText="1"/>
    </xf>
    <xf numFmtId="0" fontId="24" fillId="6" borderId="26" xfId="3" applyFont="1" applyFill="1" applyBorder="1" applyAlignment="1">
      <alignment horizontal="center" vertical="center" wrapText="1"/>
    </xf>
    <xf numFmtId="0" fontId="3" fillId="0" borderId="25" xfId="3" applyBorder="1" applyAlignment="1">
      <alignment horizontal="center"/>
    </xf>
    <xf numFmtId="164" fontId="0" fillId="0" borderId="25" xfId="1" applyNumberFormat="1" applyFont="1" applyBorder="1"/>
    <xf numFmtId="165" fontId="0" fillId="0" borderId="25" xfId="2" applyNumberFormat="1" applyFont="1" applyBorder="1"/>
    <xf numFmtId="0" fontId="4" fillId="10" borderId="11" xfId="3" applyFont="1" applyFill="1" applyBorder="1" applyAlignment="1">
      <alignment horizontal="left"/>
    </xf>
    <xf numFmtId="0" fontId="25" fillId="10" borderId="11" xfId="3" applyFont="1" applyFill="1" applyBorder="1" applyAlignment="1">
      <alignment horizontal="left"/>
    </xf>
    <xf numFmtId="164" fontId="4" fillId="10" borderId="11" xfId="1" applyNumberFormat="1" applyFont="1" applyFill="1" applyBorder="1" applyAlignment="1">
      <alignment horizontal="left"/>
    </xf>
    <xf numFmtId="9" fontId="4" fillId="10" borderId="11" xfId="2" applyFont="1" applyFill="1" applyBorder="1" applyAlignment="1">
      <alignment horizontal="center"/>
    </xf>
    <xf numFmtId="165" fontId="3" fillId="11" borderId="11" xfId="2" applyNumberFormat="1" applyFont="1" applyFill="1" applyBorder="1"/>
    <xf numFmtId="165" fontId="0" fillId="11" borderId="11" xfId="2" applyNumberFormat="1" applyFont="1" applyFill="1" applyBorder="1"/>
    <xf numFmtId="0" fontId="16" fillId="12" borderId="26" xfId="3" applyFont="1" applyFill="1" applyBorder="1" applyAlignment="1">
      <alignment horizontal="center" vertical="center" wrapText="1"/>
    </xf>
    <xf numFmtId="0" fontId="16" fillId="13" borderId="26" xfId="3" applyFont="1" applyFill="1" applyBorder="1" applyAlignment="1">
      <alignment horizontal="center" vertical="center" wrapText="1"/>
    </xf>
    <xf numFmtId="0" fontId="3" fillId="0" borderId="27" xfId="3" applyBorder="1" applyAlignment="1">
      <alignment horizontal="center"/>
    </xf>
    <xf numFmtId="0" fontId="3" fillId="0" borderId="27" xfId="3" applyBorder="1" applyAlignment="1">
      <alignment horizontal="left"/>
    </xf>
    <xf numFmtId="9" fontId="0" fillId="0" borderId="27" xfId="2" applyFont="1" applyBorder="1"/>
    <xf numFmtId="165" fontId="0" fillId="0" borderId="27" xfId="2" applyNumberFormat="1" applyFont="1" applyBorder="1"/>
    <xf numFmtId="9" fontId="0" fillId="0" borderId="25" xfId="2" applyFont="1" applyBorder="1"/>
    <xf numFmtId="0" fontId="3" fillId="0" borderId="25" xfId="3" applyBorder="1" applyAlignment="1">
      <alignment horizontal="left"/>
    </xf>
    <xf numFmtId="10" fontId="0" fillId="0" borderId="0" xfId="2" applyNumberFormat="1" applyFont="1"/>
    <xf numFmtId="3" fontId="0" fillId="0" borderId="0" xfId="0" applyNumberFormat="1"/>
    <xf numFmtId="0" fontId="24" fillId="6" borderId="26" xfId="0" applyFont="1" applyFill="1" applyBorder="1" applyAlignment="1">
      <alignment horizontal="center"/>
    </xf>
    <xf numFmtId="0" fontId="10" fillId="0" borderId="0" xfId="3" applyFont="1"/>
    <xf numFmtId="0" fontId="20" fillId="0" borderId="0" xfId="3" applyFont="1"/>
    <xf numFmtId="0" fontId="24" fillId="0" borderId="0" xfId="3" applyFont="1" applyAlignment="1">
      <alignment horizontal="center"/>
    </xf>
    <xf numFmtId="0" fontId="16" fillId="0" borderId="0" xfId="3" applyFont="1"/>
    <xf numFmtId="0" fontId="24" fillId="0" borderId="0" xfId="3" applyFont="1"/>
    <xf numFmtId="0" fontId="3" fillId="15" borderId="0" xfId="3" applyFill="1"/>
    <xf numFmtId="0" fontId="24" fillId="0" borderId="0" xfId="3" applyFont="1" applyAlignment="1">
      <alignment horizontal="center" vertical="center"/>
    </xf>
    <xf numFmtId="0" fontId="23" fillId="0" borderId="0" xfId="3" applyFont="1" applyAlignment="1">
      <alignment vertical="center"/>
    </xf>
    <xf numFmtId="0" fontId="16" fillId="0" borderId="0" xfId="3" applyFont="1" applyAlignment="1">
      <alignment vertical="center"/>
    </xf>
    <xf numFmtId="0" fontId="24" fillId="0" borderId="0" xfId="3" applyFont="1" applyAlignment="1">
      <alignment vertical="center"/>
    </xf>
    <xf numFmtId="0" fontId="22" fillId="0" borderId="0" xfId="3" applyFont="1" applyAlignment="1">
      <alignment vertical="center"/>
    </xf>
    <xf numFmtId="0" fontId="26" fillId="15" borderId="0" xfId="3" applyFont="1" applyFill="1" applyAlignment="1">
      <alignment horizontal="left" vertical="center"/>
    </xf>
    <xf numFmtId="0" fontId="2" fillId="2" borderId="28" xfId="0" applyFont="1" applyFill="1" applyBorder="1"/>
    <xf numFmtId="0" fontId="2" fillId="2" borderId="29" xfId="0" applyFont="1" applyFill="1" applyBorder="1"/>
    <xf numFmtId="0" fontId="1" fillId="3" borderId="30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2" fillId="2" borderId="32" xfId="0" applyFont="1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0" fillId="17" borderId="0" xfId="0" applyFill="1"/>
    <xf numFmtId="0" fontId="8" fillId="17" borderId="0" xfId="0" applyFont="1" applyFill="1" applyAlignment="1">
      <alignment wrapText="1"/>
    </xf>
    <xf numFmtId="0" fontId="5" fillId="17" borderId="0" xfId="0" applyFont="1" applyFill="1"/>
    <xf numFmtId="0" fontId="30" fillId="14" borderId="28" xfId="0" applyFont="1" applyFill="1" applyBorder="1"/>
    <xf numFmtId="0" fontId="30" fillId="14" borderId="1" xfId="0" applyFont="1" applyFill="1" applyBorder="1"/>
    <xf numFmtId="0" fontId="30" fillId="14" borderId="29" xfId="0" applyFont="1" applyFill="1" applyBorder="1"/>
    <xf numFmtId="0" fontId="30" fillId="14" borderId="32" xfId="0" applyFont="1" applyFill="1" applyBorder="1"/>
    <xf numFmtId="0" fontId="30" fillId="14" borderId="34" xfId="0" applyFont="1" applyFill="1" applyBorder="1"/>
    <xf numFmtId="0" fontId="31" fillId="10" borderId="11" xfId="3" applyFont="1" applyFill="1" applyBorder="1" applyAlignment="1">
      <alignment horizontal="left" vertical="center"/>
    </xf>
    <xf numFmtId="164" fontId="31" fillId="10" borderId="11" xfId="1" applyNumberFormat="1" applyFont="1" applyFill="1" applyBorder="1" applyAlignment="1">
      <alignment horizontal="left" vertical="center"/>
    </xf>
    <xf numFmtId="9" fontId="31" fillId="10" borderId="11" xfId="2" applyFont="1" applyFill="1" applyBorder="1" applyAlignment="1">
      <alignment horizontal="center" vertical="center"/>
    </xf>
    <xf numFmtId="165" fontId="21" fillId="11" borderId="11" xfId="2" applyNumberFormat="1" applyFont="1" applyFill="1" applyBorder="1" applyAlignment="1">
      <alignment vertical="center"/>
    </xf>
    <xf numFmtId="0" fontId="32" fillId="0" borderId="0" xfId="3" applyFont="1" applyAlignment="1">
      <alignment vertical="center"/>
    </xf>
    <xf numFmtId="0" fontId="21" fillId="0" borderId="0" xfId="3" applyFont="1" applyAlignment="1">
      <alignment vertical="center"/>
    </xf>
    <xf numFmtId="0" fontId="33" fillId="10" borderId="11" xfId="3" applyFont="1" applyFill="1" applyBorder="1" applyAlignment="1">
      <alignment horizontal="left" vertical="center"/>
    </xf>
    <xf numFmtId="0" fontId="24" fillId="18" borderId="0" xfId="0" applyFont="1" applyFill="1"/>
    <xf numFmtId="0" fontId="0" fillId="0" borderId="0" xfId="0" applyAlignment="1">
      <alignment horizontal="center"/>
    </xf>
    <xf numFmtId="165" fontId="15" fillId="0" borderId="0" xfId="2" applyNumberFormat="1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2" fillId="0" borderId="14" xfId="3" applyFont="1" applyBorder="1" applyAlignment="1">
      <alignment horizontal="center"/>
    </xf>
    <xf numFmtId="0" fontId="22" fillId="6" borderId="14" xfId="3" applyFont="1" applyFill="1" applyBorder="1" applyAlignment="1">
      <alignment horizontal="center"/>
    </xf>
    <xf numFmtId="0" fontId="22" fillId="0" borderId="14" xfId="3" applyFont="1" applyBorder="1" applyAlignment="1">
      <alignment horizontal="center" vertical="center"/>
    </xf>
    <xf numFmtId="0" fontId="22" fillId="6" borderId="14" xfId="3" applyFont="1" applyFill="1" applyBorder="1" applyAlignment="1">
      <alignment horizontal="center" vertical="center"/>
    </xf>
    <xf numFmtId="0" fontId="15" fillId="16" borderId="26" xfId="3" applyFont="1" applyFill="1" applyBorder="1" applyAlignment="1">
      <alignment horizontal="left"/>
    </xf>
    <xf numFmtId="165" fontId="27" fillId="0" borderId="26" xfId="3" applyNumberFormat="1" applyFont="1" applyBorder="1" applyAlignment="1">
      <alignment horizontal="center" vertical="center"/>
    </xf>
    <xf numFmtId="165" fontId="28" fillId="0" borderId="26" xfId="3" applyNumberFormat="1" applyFont="1" applyBorder="1" applyAlignment="1">
      <alignment horizontal="center" vertical="center"/>
    </xf>
    <xf numFmtId="0" fontId="15" fillId="0" borderId="26" xfId="3" applyFont="1" applyBorder="1" applyAlignment="1">
      <alignment horizontal="left" vertical="top" wrapText="1"/>
    </xf>
  </cellXfs>
  <cellStyles count="5">
    <cellStyle name="Обычный" xfId="0" builtinId="0"/>
    <cellStyle name="Обычный 2" xfId="3" xr:uid="{00000000-0005-0000-0000-000002000000}"/>
    <cellStyle name="Процентный" xfId="2" builtinId="5"/>
    <cellStyle name="Финансовый" xfId="1" builtinId="3"/>
    <cellStyle name="Standard_Jun 2023" xfId="4" xr:uid="{00000000-0005-0000-0000-000000000000}"/>
  </cellStyles>
  <dxfs count="216"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</dxf>
    <dxf>
      <font>
        <b/>
        <i val="0"/>
        <color rgb="FF00B05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00B05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00B050"/>
      </font>
    </dxf>
    <dxf>
      <font>
        <color theme="0"/>
      </font>
    </dxf>
    <dxf>
      <font>
        <color theme="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00B05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</dxf>
    <dxf>
      <font>
        <color theme="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00B050"/>
      </font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83838"/>
        <name val="Calibri"/>
        <scheme val="none"/>
      </font>
      <fill>
        <patternFill patternType="solid">
          <fgColor indexed="64"/>
          <bgColor rgb="FFFFFFFF"/>
        </patternFill>
      </fill>
      <border diagonalUp="0" diagonalDown="0">
        <left style="thin">
          <color rgb="FFA9A9A9"/>
        </left>
        <right/>
        <top style="thin">
          <color rgb="FFA9A9A9"/>
        </top>
        <bottom style="thin">
          <color rgb="FFA9A9A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83838"/>
        <name val="Calibri"/>
        <scheme val="none"/>
      </font>
      <fill>
        <patternFill patternType="solid">
          <fgColor indexed="64"/>
          <bgColor rgb="FFFFFFFF"/>
        </patternFill>
      </fill>
      <border diagonalUp="0" diagonalDown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83838"/>
        <name val="Calibri"/>
        <scheme val="none"/>
      </font>
      <fill>
        <patternFill patternType="solid">
          <fgColor indexed="64"/>
          <bgColor rgb="FFFFFFFF"/>
        </patternFill>
      </fill>
      <border diagonalUp="0" diagonalDown="0">
        <left/>
        <right style="thin">
          <color rgb="FFA9A9A9"/>
        </right>
        <top style="thin">
          <color rgb="FFA9A9A9"/>
        </top>
        <bottom style="thin">
          <color rgb="FFA9A9A9"/>
        </bottom>
        <vertical/>
        <horizontal/>
      </border>
    </dxf>
    <dxf>
      <border outline="0">
        <top style="thin">
          <color rgb="FFA9A9A9"/>
        </top>
      </border>
    </dxf>
    <dxf>
      <border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border outline="0"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fill>
        <patternFill patternType="solid">
          <fgColor indexed="64"/>
          <bgColor rgb="FF37609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A9A9A9"/>
        </left>
        <right style="thin">
          <color rgb="FFA9A9A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top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1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</dxf>
    <dxf>
      <numFmt numFmtId="0" formatCode="General"/>
      <fill>
        <patternFill>
          <fgColor indexed="64"/>
          <bgColor theme="8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83838"/>
        <name val="Calibri"/>
        <scheme val="none"/>
      </font>
      <fill>
        <patternFill patternType="solid">
          <fgColor indexed="64"/>
          <bgColor theme="8" tint="0.39997558519241921"/>
        </patternFill>
      </fill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83838"/>
        <name val="Calibri"/>
        <scheme val="none"/>
      </font>
      <fill>
        <patternFill patternType="solid">
          <fgColor indexed="64"/>
          <bgColor theme="8" tint="0.39997558519241921"/>
        </patternFill>
      </fill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83838"/>
        <name val="Calibri"/>
        <scheme val="none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83838"/>
        <name val="Calibri"/>
        <scheme val="none"/>
      </font>
      <numFmt numFmtId="3" formatCode="#,##0"/>
      <fill>
        <patternFill patternType="solid">
          <fgColor indexed="64"/>
          <bgColor rgb="FFD7E4BC"/>
        </patternFill>
      </fill>
      <border diagonalUp="0" diagonalDown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83838"/>
        <name val="Calibri"/>
        <scheme val="none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83838"/>
        <name val="Calibri"/>
        <scheme val="none"/>
      </font>
      <numFmt numFmtId="3" formatCode="#,##0"/>
      <fill>
        <patternFill patternType="solid">
          <fgColor indexed="64"/>
          <bgColor rgb="FFD7E4BC"/>
        </patternFill>
      </fill>
      <border diagonalUp="0" diagonalDown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83838"/>
        <name val="Calibri"/>
        <scheme val="none"/>
      </font>
      <fill>
        <patternFill patternType="solid">
          <fgColor indexed="64"/>
          <bgColor rgb="FFFFFFFF"/>
        </patternFill>
      </fill>
      <border diagonalUp="0" diagonalDown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83838"/>
        <name val="Calibri"/>
        <scheme val="none"/>
      </font>
      <fill>
        <patternFill patternType="solid">
          <fgColor indexed="64"/>
          <bgColor rgb="FFFFFFFF"/>
        </patternFill>
      </fill>
      <border diagonalUp="0" diagonalDown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  <vertical/>
        <horizontal/>
      </border>
    </dxf>
    <dxf>
      <border outline="0">
        <top style="thin">
          <color rgb="FFA9A9A9"/>
        </top>
      </border>
    </dxf>
    <dxf>
      <border outline="0"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fill>
        <patternFill patternType="solid">
          <fgColor indexed="64"/>
          <bgColor rgb="FF37609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A9A9A9"/>
        </left>
        <right style="thin">
          <color rgb="FFA9A9A9"/>
        </right>
        <top/>
        <bottom/>
      </border>
    </dxf>
    <dxf>
      <numFmt numFmtId="164" formatCode="_-* #,##0_-;\-* #,##0_-;_-* &quot;-&quot;??_-;_-@_-"/>
    </dxf>
    <dxf>
      <numFmt numFmtId="166" formatCode="_-* #,##0.0_-;\-* #,##0.0_-;_-* &quot;-&quot;??_-;_-@_-"/>
    </dxf>
    <dxf>
      <numFmt numFmtId="164" formatCode="_-* #,##0_-;\-* #,##0_-;_-* &quot;-&quot;??_-;_-@_-"/>
    </dxf>
    <dxf>
      <numFmt numFmtId="166" formatCode="_-* #,##0.0_-;\-* #,##0.0_-;_-* &quot;-&quot;??_-;_-@_-"/>
    </dxf>
    <dxf>
      <numFmt numFmtId="164" formatCode="_-* #,##0_-;\-* #,##0_-;_-* &quot;-&quot;??_-;_-@_-"/>
    </dxf>
    <dxf>
      <numFmt numFmtId="166" formatCode="_-* #,##0.0_-;\-* #,##0.0_-;_-* &quot;-&quot;??_-;_-@_-"/>
    </dxf>
    <dxf>
      <numFmt numFmtId="164" formatCode="_-* #,##0_-;\-* #,##0_-;_-* &quot;-&quot;??_-;_-@_-"/>
    </dxf>
    <dxf>
      <numFmt numFmtId="166" formatCode="_-* #,##0.0_-;\-* #,##0.0_-;_-* &quot;-&quot;??_-;_-@_-"/>
    </dxf>
    <dxf>
      <numFmt numFmtId="164" formatCode="_-* #,##0_-;\-* #,##0_-;_-* &quot;-&quot;??_-;_-@_-"/>
    </dxf>
    <dxf>
      <numFmt numFmtId="166" formatCode="_-* #,##0.0_-;\-* #,##0.0_-;_-* &quot;-&quot;??_-;_-@_-"/>
    </dxf>
    <dxf>
      <numFmt numFmtId="164" formatCode="_-* #,##0_-;\-* #,##0_-;_-* &quot;-&quot;??_-;_-@_-"/>
    </dxf>
    <dxf>
      <numFmt numFmtId="166" formatCode="_-* #,##0.0_-;\-* #,##0.0_-;_-* &quot;-&quot;??_-;_-@_-"/>
    </dxf>
    <dxf>
      <numFmt numFmtId="164" formatCode="_-* #,##0_-;\-* #,##0_-;_-* &quot;-&quot;??_-;_-@_-"/>
    </dxf>
    <dxf>
      <numFmt numFmtId="166" formatCode="_-* #,##0.0_-;\-* #,##0.0_-;_-* &quot;-&quot;??_-;_-@_-"/>
    </dxf>
    <dxf>
      <numFmt numFmtId="164" formatCode="_-* #,##0_-;\-* #,##0_-;_-* &quot;-&quot;??_-;_-@_-"/>
    </dxf>
    <dxf>
      <numFmt numFmtId="166" formatCode="_-* #,##0.0_-;\-* #,##0.0_-;_-* &quot;-&quot;??_-;_-@_-"/>
    </dxf>
    <dxf>
      <numFmt numFmtId="164" formatCode="_-* #,##0_-;\-* #,##0_-;_-* &quot;-&quot;??_-;_-@_-"/>
    </dxf>
    <dxf>
      <numFmt numFmtId="166" formatCode="_-* #,##0.0_-;\-* #,##0.0_-;_-* &quot;-&quot;??_-;_-@_-"/>
    </dxf>
    <dxf>
      <numFmt numFmtId="164" formatCode="_-* #,##0_-;\-* #,##0_-;_-* &quot;-&quot;??_-;_-@_-"/>
    </dxf>
    <dxf>
      <numFmt numFmtId="166" formatCode="_-* #,##0.0_-;\-* #,##0.0_-;_-* &quot;-&quot;??_-;_-@_-"/>
    </dxf>
    <dxf>
      <numFmt numFmtId="164" formatCode="_-* #,##0_-;\-* #,##0_-;_-* &quot;-&quot;??_-;_-@_-"/>
    </dxf>
    <dxf>
      <numFmt numFmtId="166" formatCode="_-* #,##0.0_-;\-* #,##0.0_-;_-* &quot;-&quot;??_-;_-@_-"/>
    </dxf>
    <dxf>
      <numFmt numFmtId="164" formatCode="_-* #,##0_-;\-* #,##0_-;_-* &quot;-&quot;??_-;_-@_-"/>
    </dxf>
    <dxf>
      <numFmt numFmtId="166" formatCode="_-* #,##0.0_-;\-* #,##0.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alignment horizontal="general" vertical="top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  <alignment horizontal="general" vertical="top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none"/>
      </font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none"/>
      </font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top style="thin">
          <color theme="0"/>
        </top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none"/>
      </font>
    </dxf>
    <dxf>
      <border>
        <bottom style="thin">
          <color theme="0"/>
        </bottom>
      </border>
    </dxf>
    <dxf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</dxfs>
  <tableStyles count="0" defaultTableStyle="TableStyleMedium2" defaultPivotStyle="PivotStyleLight16"/>
  <colors>
    <mruColors>
      <color rgb="FF740000"/>
      <color rgb="FF860000"/>
      <color rgb="FF0024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07/relationships/slicerCache" Target="slicerCaches/slicerCache1.xml"/><Relationship Id="rId26" Type="http://schemas.microsoft.com/office/2007/relationships/slicerCache" Target="slicerCaches/slicerCache9.xml"/><Relationship Id="rId3" Type="http://schemas.openxmlformats.org/officeDocument/2006/relationships/worksheet" Target="worksheets/sheet3.xml"/><Relationship Id="rId21" Type="http://schemas.microsoft.com/office/2007/relationships/slicerCache" Target="slicerCaches/slicerCache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2.xml"/><Relationship Id="rId25" Type="http://schemas.microsoft.com/office/2007/relationships/slicerCache" Target="slicerCaches/slicerCache8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microsoft.com/office/2007/relationships/slicerCache" Target="slicerCaches/slicerCache3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7/relationships/slicerCache" Target="slicerCaches/slicerCache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7/relationships/slicerCache" Target="slicerCaches/slicerCache6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microsoft.com/office/2007/relationships/slicerCache" Target="slicerCaches/slicerCache2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07/relationships/slicerCache" Target="slicerCaches/slicerCache5.xml"/><Relationship Id="rId27" Type="http://schemas.microsoft.com/office/2007/relationships/slicerCache" Target="slicerCaches/slicerCache10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44B-40C2-AAA6-CE856E1EBCCF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44B-40C2-AAA6-CE856E1EBCCF}"/>
              </c:ext>
            </c:extLst>
          </c:dPt>
          <c:dLbls>
            <c:dLbl>
              <c:idx val="0"/>
              <c:layout>
                <c:manualLayout>
                  <c:x val="0.17488583907381319"/>
                  <c:y val="-4.9922040556139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353450704383217"/>
                      <c:h val="0.408341660493082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44B-40C2-AAA6-CE856E1EBCC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4B-40C2-AAA6-CE856E1EBC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'СВОД РОССИЯ'!$J$19:$K$19</c:f>
              <c:numCache>
                <c:formatCode>0.0%</c:formatCode>
                <c:ptCount val="2"/>
                <c:pt idx="0">
                  <c:v>0.23894477379751095</c:v>
                </c:pt>
                <c:pt idx="1">
                  <c:v>0.761055226202489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4B-40C2-AAA6-CE856E1EBC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43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287-4B1C-B3C8-AB5BD4C19219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287-4B1C-B3C8-AB5BD4C19219}"/>
              </c:ext>
            </c:extLst>
          </c:dPt>
          <c:dLbls>
            <c:dLbl>
              <c:idx val="0"/>
              <c:layout>
                <c:manualLayout>
                  <c:x val="0.19150057922647265"/>
                  <c:y val="9.01031540164174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353450704383217"/>
                      <c:h val="0.408341660493082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287-4B1C-B3C8-AB5BD4C1921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87-4B1C-B3C8-AB5BD4C192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'СВОД РОССИЯ'!$J$22:$K$22</c:f>
              <c:numCache>
                <c:formatCode>0.0%</c:formatCode>
                <c:ptCount val="2"/>
                <c:pt idx="0">
                  <c:v>0.16070736162499533</c:v>
                </c:pt>
                <c:pt idx="1">
                  <c:v>0.83929263837500467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87-4B1C-B3C8-AB5BD4C192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43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6BB-451F-B4B7-915ED77C2702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6BB-451F-B4B7-915ED77C2702}"/>
              </c:ext>
            </c:extLst>
          </c:dPt>
          <c:dLbls>
            <c:dLbl>
              <c:idx val="0"/>
              <c:layout>
                <c:manualLayout>
                  <c:x val="0.20811531937913202"/>
                  <c:y val="-3.5188605263035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353450704383217"/>
                      <c:h val="0.408341660493082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6BB-451F-B4B7-915ED77C270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BB-451F-B4B7-915ED77C27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'СВОД РОССИЯ'!$J$25:$K$25</c:f>
              <c:numCache>
                <c:formatCode>0.0%</c:formatCode>
                <c:ptCount val="2"/>
                <c:pt idx="0">
                  <c:v>7.7850247131591735E-2</c:v>
                </c:pt>
                <c:pt idx="1">
                  <c:v>0.92214975286840828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BB-451F-B4B7-915ED77C27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43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7B-414C-B772-C37D8E2087E6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7B-414C-B772-C37D8E2087E6}"/>
              </c:ext>
            </c:extLst>
          </c:dPt>
          <c:dLbls>
            <c:dLbl>
              <c:idx val="0"/>
              <c:layout>
                <c:manualLayout>
                  <c:x val="0.19164814467741381"/>
                  <c:y val="-4.99215788179283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353450704383217"/>
                      <c:h val="0.408341660493082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87B-414C-B772-C37D8E2087E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7B-414C-B772-C37D8E2087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'СВОД РОССИЯ'!$J$20:$K$20</c:f>
              <c:numCache>
                <c:formatCode>0.0%</c:formatCode>
                <c:ptCount val="2"/>
                <c:pt idx="0">
                  <c:v>0.17185718924019883</c:v>
                </c:pt>
                <c:pt idx="1">
                  <c:v>0.82814281075980123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7B-414C-B772-C37D8E2087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43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4B-4FBE-91CA-FF5251865892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4B-4FBE-91CA-FF5251865892}"/>
              </c:ext>
            </c:extLst>
          </c:dPt>
          <c:dLbls>
            <c:dLbl>
              <c:idx val="0"/>
              <c:layout>
                <c:manualLayout>
                  <c:x val="0.17488583907381319"/>
                  <c:y val="-4.9922040556139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353450704383217"/>
                      <c:h val="0.408341660493082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14B-4FBE-91CA-FF525186589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4B-4FBE-91CA-FF52518658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'СВОД РОССИЯ'!$J$24:$K$24</c:f>
              <c:numCache>
                <c:formatCode>0.0%</c:formatCode>
                <c:ptCount val="2"/>
                <c:pt idx="0">
                  <c:v>0.13452116502223718</c:v>
                </c:pt>
                <c:pt idx="1">
                  <c:v>0.86547883497776279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4B-4FBE-91CA-FF52518658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43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807-4059-B310-3CECE1708A31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807-4059-B310-3CECE1708A31}"/>
              </c:ext>
            </c:extLst>
          </c:dPt>
          <c:dLbls>
            <c:dLbl>
              <c:idx val="0"/>
              <c:layout>
                <c:manualLayout>
                  <c:x val="0.19980794930280227"/>
                  <c:y val="-5.72265815325076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353450704383217"/>
                      <c:h val="0.408341660493082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807-4059-B310-3CECE1708A3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07-4059-B310-3CECE1708A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'СВОД РОССИЯ'!$J$21:$K$21</c:f>
              <c:numCache>
                <c:formatCode>0.0%</c:formatCode>
                <c:ptCount val="2"/>
                <c:pt idx="0">
                  <c:v>8.1951393560563593E-2</c:v>
                </c:pt>
                <c:pt idx="1">
                  <c:v>0.91804860643943642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07-4059-B310-3CECE1708A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43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CD3-4AC2-8647-770B6A79B842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CD3-4AC2-8647-770B6A79B842}"/>
              </c:ext>
            </c:extLst>
          </c:dPt>
          <c:dLbls>
            <c:dLbl>
              <c:idx val="0"/>
              <c:layout>
                <c:manualLayout>
                  <c:x val="0.19980794930280227"/>
                  <c:y val="-5.72265815325076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353450704383217"/>
                      <c:h val="0.408341660493082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CD3-4AC2-8647-770B6A79B84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D3-4AC2-8647-770B6A79B8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'СВОД РОССИЯ'!$J$23:$K$23</c:f>
              <c:numCache>
                <c:formatCode>0.0%</c:formatCode>
                <c:ptCount val="2"/>
                <c:pt idx="0">
                  <c:v>8.1822338546922307E-2</c:v>
                </c:pt>
                <c:pt idx="1">
                  <c:v>0.91817766145307766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D3-4AC2-8647-770B6A79B8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43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ru-RU" b="1">
                <a:solidFill>
                  <a:schemeClr val="tx1"/>
                </a:solidFill>
              </a:rPr>
              <a:t>ПЕРЕРЕГИСТРАЦИИ, шт.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305191834162031E-2"/>
          <c:y val="0.3928627450980392"/>
          <c:w val="0.86738961633167599"/>
          <c:h val="0.381515516442797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'СВОД РОССИЯ'!$H$9</c:f>
              <c:strCache>
                <c:ptCount val="1"/>
                <c:pt idx="0">
                  <c:v>Регистрации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'СВОД РОССИЯ'!$I$8:$J$8</c:f>
              <c:strCache>
                <c:ptCount val="2"/>
                <c:pt idx="0">
                  <c:v>6M'22</c:v>
                </c:pt>
                <c:pt idx="1">
                  <c:v>6M'23</c:v>
                </c:pt>
              </c:strCache>
            </c:strRef>
          </c:cat>
          <c:val>
            <c:numRef>
              <c:f>'СВОД РОССИЯ'!$I$9:$J$9</c:f>
              <c:numCache>
                <c:formatCode>_-* #\ ##0_-;\-* #\ ##0_-;_-* "-"??_-;_-@_-</c:formatCode>
                <c:ptCount val="2"/>
                <c:pt idx="0">
                  <c:v>2613677</c:v>
                </c:pt>
                <c:pt idx="1">
                  <c:v>3424896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55-42AD-B5DE-A15FDA72C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overlap val="-27"/>
        <c:axId val="1167667392"/>
        <c:axId val="1167675712"/>
      </c:barChart>
      <c:catAx>
        <c:axId val="116766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67675712"/>
        <c:crosses val="autoZero"/>
        <c:auto val="1"/>
        <c:lblAlgn val="ctr"/>
        <c:lblOffset val="100"/>
        <c:noMultiLvlLbl val="0"/>
      </c:catAx>
      <c:valAx>
        <c:axId val="1167675712"/>
        <c:scaling>
          <c:orientation val="minMax"/>
          <c:min val="0"/>
        </c:scaling>
        <c:delete val="1"/>
        <c:axPos val="l"/>
        <c:numFmt formatCode="_-* #\ ##0_-;\-* #\ ##0_-;_-* &quot;-&quot;??_-;_-@_-" sourceLinked="1"/>
        <c:majorTickMark val="none"/>
        <c:minorTickMark val="none"/>
        <c:tickLblPos val="nextTo"/>
        <c:crossAx val="116766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2D7-4D00-8EE9-2CEA96065A0D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2D7-4D00-8EE9-2CEA96065A0D}"/>
              </c:ext>
            </c:extLst>
          </c:dPt>
          <c:dLbls>
            <c:dLbl>
              <c:idx val="0"/>
              <c:layout>
                <c:manualLayout>
                  <c:x val="0.19980794930280227"/>
                  <c:y val="-5.72265815325076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353450704383217"/>
                      <c:h val="0.408341660493082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2D7-4D00-8EE9-2CEA96065A0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D7-4D00-8EE9-2CEA96065A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'СВОД РОССИЯ'!$J$26:$K$26</c:f>
              <c:numCache>
                <c:formatCode>0.0%</c:formatCode>
                <c:ptCount val="2"/>
                <c:pt idx="0">
                  <c:v>5.2345531075980119E-2</c:v>
                </c:pt>
                <c:pt idx="1">
                  <c:v>0.94765446892401983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D7-4D00-8EE9-2CEA96065A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43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54389549921344"/>
          <c:y val="5.0925925925925923E-2"/>
          <c:w val="0.53442987192578395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'СВОД РОССИЯ'!$L$18</c:f>
              <c:strCache>
                <c:ptCount val="1"/>
                <c:pt idx="0">
                  <c:v>Динамика</c:v>
                </c:pt>
              </c:strCache>
            </c:strRef>
          </c:tx>
          <c:spPr>
            <a:solidFill>
              <a:srgbClr val="00B050">
                <a:alpha val="54510"/>
              </a:srgbClr>
            </a:solidFill>
            <a:ln>
              <a:noFill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'СВОД РОССИЯ'!$H$35:$H$49</c:f>
              <c:strCache>
                <c:ptCount val="15"/>
                <c:pt idx="0">
                  <c:v>LADA</c:v>
                </c:pt>
                <c:pt idx="1">
                  <c:v>TOYOTA</c:v>
                </c:pt>
                <c:pt idx="2">
                  <c:v>KIA</c:v>
                </c:pt>
                <c:pt idx="3">
                  <c:v>HYUNDAI</c:v>
                </c:pt>
                <c:pt idx="4">
                  <c:v>NISSAN</c:v>
                </c:pt>
                <c:pt idx="5">
                  <c:v>VOLKSWAGEN</c:v>
                </c:pt>
                <c:pt idx="6">
                  <c:v>FORD</c:v>
                </c:pt>
                <c:pt idx="7">
                  <c:v>RENAULT</c:v>
                </c:pt>
                <c:pt idx="8">
                  <c:v>GAZ</c:v>
                </c:pt>
                <c:pt idx="9">
                  <c:v>CHEVROLET</c:v>
                </c:pt>
                <c:pt idx="10">
                  <c:v>HONDA</c:v>
                </c:pt>
                <c:pt idx="11">
                  <c:v>MERCEDES</c:v>
                </c:pt>
                <c:pt idx="12">
                  <c:v>BMW</c:v>
                </c:pt>
                <c:pt idx="13">
                  <c:v>MITSUBISHI</c:v>
                </c:pt>
                <c:pt idx="14">
                  <c:v>SKODA</c:v>
                </c:pt>
              </c:strCache>
            </c:strRef>
          </c:cat>
          <c:val>
            <c:numRef>
              <c:f>'СВОД РОССИЯ'!$L$35:$L$49</c:f>
              <c:numCache>
                <c:formatCode>0%</c:formatCode>
                <c:ptCount val="15"/>
                <c:pt idx="0">
                  <c:v>0.16876852664279451</c:v>
                </c:pt>
                <c:pt idx="1">
                  <c:v>0.36112382653329234</c:v>
                </c:pt>
                <c:pt idx="2">
                  <c:v>0.42780858336498295</c:v>
                </c:pt>
                <c:pt idx="3">
                  <c:v>0.40465459175979768</c:v>
                </c:pt>
                <c:pt idx="4">
                  <c:v>0.30886996309731818</c:v>
                </c:pt>
                <c:pt idx="5">
                  <c:v>0.42177771770960049</c:v>
                </c:pt>
                <c:pt idx="6">
                  <c:v>0.32582344905349436</c:v>
                </c:pt>
                <c:pt idx="7">
                  <c:v>0.23010329038441069</c:v>
                </c:pt>
                <c:pt idx="8">
                  <c:v>9.5505401606039042E-2</c:v>
                </c:pt>
                <c:pt idx="9">
                  <c:v>0.28572822282655097</c:v>
                </c:pt>
                <c:pt idx="10">
                  <c:v>0.55790984169630731</c:v>
                </c:pt>
                <c:pt idx="11">
                  <c:v>0.33487521661413355</c:v>
                </c:pt>
                <c:pt idx="12">
                  <c:v>0.57961752045476955</c:v>
                </c:pt>
                <c:pt idx="13">
                  <c:v>0.32432391254665949</c:v>
                </c:pt>
                <c:pt idx="14">
                  <c:v>0.47158081705150967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0000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F10B-4E64-A8A6-AF5EC2C761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1027437104"/>
        <c:axId val="1027433360"/>
      </c:barChart>
      <c:catAx>
        <c:axId val="1027437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027433360"/>
        <c:crosses val="autoZero"/>
        <c:auto val="1"/>
        <c:lblAlgn val="ctr"/>
        <c:lblOffset val="100"/>
        <c:noMultiLvlLbl val="0"/>
      </c:catAx>
      <c:valAx>
        <c:axId val="1027433360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102743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38736253002163E-2"/>
          <c:y val="4.675368139223561E-2"/>
          <c:w val="0.52880109928731567"/>
          <c:h val="0.9064926372155287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'СВОД РОССИЯ'!$J$18</c:f>
              <c:strCache>
                <c:ptCount val="1"/>
                <c:pt idx="0">
                  <c:v>Доля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'СВОД РОССИЯ'!$H$35:$H$49</c:f>
              <c:strCache>
                <c:ptCount val="15"/>
                <c:pt idx="0">
                  <c:v>LADA</c:v>
                </c:pt>
                <c:pt idx="1">
                  <c:v>TOYOTA</c:v>
                </c:pt>
                <c:pt idx="2">
                  <c:v>KIA</c:v>
                </c:pt>
                <c:pt idx="3">
                  <c:v>HYUNDAI</c:v>
                </c:pt>
                <c:pt idx="4">
                  <c:v>NISSAN</c:v>
                </c:pt>
                <c:pt idx="5">
                  <c:v>VOLKSWAGEN</c:v>
                </c:pt>
                <c:pt idx="6">
                  <c:v>FORD</c:v>
                </c:pt>
                <c:pt idx="7">
                  <c:v>RENAULT</c:v>
                </c:pt>
                <c:pt idx="8">
                  <c:v>GAZ</c:v>
                </c:pt>
                <c:pt idx="9">
                  <c:v>CHEVROLET</c:v>
                </c:pt>
                <c:pt idx="10">
                  <c:v>HONDA</c:v>
                </c:pt>
                <c:pt idx="11">
                  <c:v>MERCEDES</c:v>
                </c:pt>
                <c:pt idx="12">
                  <c:v>BMW</c:v>
                </c:pt>
                <c:pt idx="13">
                  <c:v>MITSUBISHI</c:v>
                </c:pt>
                <c:pt idx="14">
                  <c:v>SKODA</c:v>
                </c:pt>
              </c:strCache>
            </c:strRef>
          </c:cat>
          <c:val>
            <c:numRef>
              <c:f>'СВОД РОССИЯ'!$J$35:$J$49</c:f>
              <c:numCache>
                <c:formatCode>0.0%</c:formatCode>
                <c:ptCount val="15"/>
                <c:pt idx="0">
                  <c:v>0.21585677346115034</c:v>
                </c:pt>
                <c:pt idx="1">
                  <c:v>0.10591971259857233</c:v>
                </c:pt>
                <c:pt idx="2">
                  <c:v>5.4883710337481781E-2</c:v>
                </c:pt>
                <c:pt idx="3">
                  <c:v>4.8955647120379711E-2</c:v>
                </c:pt>
                <c:pt idx="4">
                  <c:v>4.8776663583361364E-2</c:v>
                </c:pt>
                <c:pt idx="5">
                  <c:v>4.6073223829278323E-2</c:v>
                </c:pt>
                <c:pt idx="6">
                  <c:v>3.5705025787644354E-2</c:v>
                </c:pt>
                <c:pt idx="7">
                  <c:v>3.3729199368389577E-2</c:v>
                </c:pt>
                <c:pt idx="8">
                  <c:v>3.3220570785215085E-2</c:v>
                </c:pt>
                <c:pt idx="9">
                  <c:v>3.0783708468811899E-2</c:v>
                </c:pt>
                <c:pt idx="10">
                  <c:v>2.979769312703218E-2</c:v>
                </c:pt>
                <c:pt idx="11">
                  <c:v>2.8564079026049259E-2</c:v>
                </c:pt>
                <c:pt idx="12">
                  <c:v>2.8072385263669321E-2</c:v>
                </c:pt>
                <c:pt idx="13">
                  <c:v>2.5379456777665659E-2</c:v>
                </c:pt>
                <c:pt idx="14">
                  <c:v>2.1771464009418096E-2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92-4C1C-904C-C1100DEC56C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1027437104"/>
        <c:axId val="1027433360"/>
      </c:barChart>
      <c:valAx>
        <c:axId val="1027433360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1027437104"/>
        <c:crosses val="autoZero"/>
        <c:crossBetween val="between"/>
      </c:valAx>
      <c:catAx>
        <c:axId val="1027437104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1027433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307177561143131"/>
          <c:y val="0.15862394336126789"/>
          <c:w val="0.42290657489655298"/>
          <c:h val="0.794332018435066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'СВОД РОССИЯ'!$I$18</c:f>
              <c:strCache>
                <c:ptCount val="1"/>
                <c:pt idx="0">
                  <c:v>6M'23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'СВОД РОССИЯ'!$H$19:$H$26</c:f>
              <c:strCache>
                <c:ptCount val="8"/>
                <c:pt idx="0">
                  <c:v>Центральный ФО</c:v>
                </c:pt>
                <c:pt idx="1">
                  <c:v>Приволжский ФО</c:v>
                </c:pt>
                <c:pt idx="2">
                  <c:v>Северо-Западный ФО</c:v>
                </c:pt>
                <c:pt idx="3">
                  <c:v>Южный ФО</c:v>
                </c:pt>
                <c:pt idx="4">
                  <c:v>Уральский ФО</c:v>
                </c:pt>
                <c:pt idx="5">
                  <c:v>Сибирский ФО</c:v>
                </c:pt>
                <c:pt idx="6">
                  <c:v>Северо-Кавказский ФО</c:v>
                </c:pt>
                <c:pt idx="7">
                  <c:v>Дальневосточный ФО</c:v>
                </c:pt>
              </c:strCache>
            </c:strRef>
          </c:cat>
          <c:val>
            <c:numRef>
              <c:f>'СВОД РОССИЯ'!$I$19:$I$26</c:f>
              <c:numCache>
                <c:formatCode>_-* #\ ##0_-;\-* #\ ##0_-;_-* "-"??_-;_-@_-</c:formatCode>
                <c:ptCount val="8"/>
                <c:pt idx="0">
                  <c:v>818361</c:v>
                </c:pt>
                <c:pt idx="1">
                  <c:v>588593</c:v>
                </c:pt>
                <c:pt idx="2">
                  <c:v>280675</c:v>
                </c:pt>
                <c:pt idx="3">
                  <c:v>550406</c:v>
                </c:pt>
                <c:pt idx="4">
                  <c:v>280233</c:v>
                </c:pt>
                <c:pt idx="5">
                  <c:v>460721</c:v>
                </c:pt>
                <c:pt idx="6">
                  <c:v>266629</c:v>
                </c:pt>
                <c:pt idx="7">
                  <c:v>179278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58-41AB-A567-D866146039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8"/>
        <c:axId val="1027437104"/>
        <c:axId val="1027433360"/>
      </c:barChart>
      <c:catAx>
        <c:axId val="10274371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27433360"/>
        <c:crosses val="autoZero"/>
        <c:auto val="1"/>
        <c:lblAlgn val="ctr"/>
        <c:lblOffset val="100"/>
        <c:noMultiLvlLbl val="0"/>
      </c:catAx>
      <c:valAx>
        <c:axId val="1027433360"/>
        <c:scaling>
          <c:orientation val="minMax"/>
        </c:scaling>
        <c:delete val="1"/>
        <c:axPos val="t"/>
        <c:numFmt formatCode="_-* #\ ##0_-;\-* #\ ##0_-;_-* &quot;-&quot;??_-;_-@_-" sourceLinked="1"/>
        <c:majorTickMark val="none"/>
        <c:minorTickMark val="none"/>
        <c:tickLblPos val="nextTo"/>
        <c:crossAx val="102743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013489792983228"/>
          <c:y val="0.15831537940379403"/>
          <c:w val="0.47416672771796481"/>
          <c:h val="0.79464058265582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'СВОД РОССИЯ'!$L$18</c:f>
              <c:strCache>
                <c:ptCount val="1"/>
                <c:pt idx="0">
                  <c:v>Динамика</c:v>
                </c:pt>
              </c:strCache>
            </c:strRef>
          </c:tx>
          <c:spPr>
            <a:solidFill>
              <a:srgbClr val="00B050">
                <a:alpha val="41961"/>
              </a:srgbClr>
            </a:solidFill>
            <a:ln>
              <a:noFill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'СВОД РОССИЯ'!$H$19:$H$26</c:f>
              <c:strCache>
                <c:ptCount val="8"/>
                <c:pt idx="0">
                  <c:v>Центральный ФО</c:v>
                </c:pt>
                <c:pt idx="1">
                  <c:v>Приволжский ФО</c:v>
                </c:pt>
                <c:pt idx="2">
                  <c:v>Северо-Западный ФО</c:v>
                </c:pt>
                <c:pt idx="3">
                  <c:v>Южный ФО</c:v>
                </c:pt>
                <c:pt idx="4">
                  <c:v>Уральский ФО</c:v>
                </c:pt>
                <c:pt idx="5">
                  <c:v>Сибирский ФО</c:v>
                </c:pt>
                <c:pt idx="6">
                  <c:v>Северо-Кавказский ФО</c:v>
                </c:pt>
                <c:pt idx="7">
                  <c:v>Дальневосточный ФО</c:v>
                </c:pt>
              </c:strCache>
            </c:strRef>
          </c:cat>
          <c:val>
            <c:numRef>
              <c:f>'СВОД РОССИЯ'!$L$19:$L$26</c:f>
              <c:numCache>
                <c:formatCode>0%</c:formatCode>
                <c:ptCount val="8"/>
                <c:pt idx="0">
                  <c:v>0.25830646388885037</c:v>
                </c:pt>
                <c:pt idx="1">
                  <c:v>0.28300015476400664</c:v>
                </c:pt>
                <c:pt idx="2">
                  <c:v>0.22702135565804715</c:v>
                </c:pt>
                <c:pt idx="3">
                  <c:v>0.69404167961909091</c:v>
                </c:pt>
                <c:pt idx="4">
                  <c:v>0.29816231140182237</c:v>
                </c:pt>
                <c:pt idx="5">
                  <c:v>0.252221252816486</c:v>
                </c:pt>
                <c:pt idx="6">
                  <c:v>0.19695003972939129</c:v>
                </c:pt>
                <c:pt idx="7">
                  <c:v>0.24200185664999374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0000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5884-45DC-AA2F-1CB697DEC9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8"/>
        <c:axId val="1027437104"/>
        <c:axId val="1027433360"/>
      </c:barChart>
      <c:catAx>
        <c:axId val="1027437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027433360"/>
        <c:crosses val="autoZero"/>
        <c:auto val="1"/>
        <c:lblAlgn val="ctr"/>
        <c:lblOffset val="100"/>
        <c:noMultiLvlLbl val="0"/>
      </c:catAx>
      <c:valAx>
        <c:axId val="1027433360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102743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47137622597761"/>
          <c:y val="5.0925925925925923E-2"/>
          <c:w val="0.45017990341082509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'СВОД РОССИЯ'!$J$18</c:f>
              <c:strCache>
                <c:ptCount val="1"/>
                <c:pt idx="0">
                  <c:v>Доля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'СВОД РОССИЯ'!$H$19:$H$26</c:f>
              <c:strCache>
                <c:ptCount val="8"/>
                <c:pt idx="0">
                  <c:v>Центральный ФО</c:v>
                </c:pt>
                <c:pt idx="1">
                  <c:v>Приволжский ФО</c:v>
                </c:pt>
                <c:pt idx="2">
                  <c:v>Северо-Западный ФО</c:v>
                </c:pt>
                <c:pt idx="3">
                  <c:v>Южный ФО</c:v>
                </c:pt>
                <c:pt idx="4">
                  <c:v>Уральский ФО</c:v>
                </c:pt>
                <c:pt idx="5">
                  <c:v>Сибирский ФО</c:v>
                </c:pt>
                <c:pt idx="6">
                  <c:v>Северо-Кавказский ФО</c:v>
                </c:pt>
                <c:pt idx="7">
                  <c:v>Дальневосточный ФО</c:v>
                </c:pt>
              </c:strCache>
            </c:strRef>
          </c:cat>
          <c:val>
            <c:numRef>
              <c:f>'СВОД РОССИЯ'!$J$19:$J$26</c:f>
              <c:numCache>
                <c:formatCode>0.0%</c:formatCode>
                <c:ptCount val="8"/>
                <c:pt idx="0">
                  <c:v>0.23894477379751095</c:v>
                </c:pt>
                <c:pt idx="1">
                  <c:v>0.17185718924019883</c:v>
                </c:pt>
                <c:pt idx="2">
                  <c:v>8.1951393560563593E-2</c:v>
                </c:pt>
                <c:pt idx="3">
                  <c:v>0.16070736162499533</c:v>
                </c:pt>
                <c:pt idx="4">
                  <c:v>8.1822338546922307E-2</c:v>
                </c:pt>
                <c:pt idx="5">
                  <c:v>0.13452116502223718</c:v>
                </c:pt>
                <c:pt idx="6">
                  <c:v>7.7850247131591735E-2</c:v>
                </c:pt>
                <c:pt idx="7">
                  <c:v>5.2345531075980119E-2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44-494C-999F-3494B4FE3E3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8"/>
        <c:axId val="1027437104"/>
        <c:axId val="1027433360"/>
      </c:barChart>
      <c:valAx>
        <c:axId val="1027433360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1027437104"/>
        <c:crosses val="autoZero"/>
        <c:crossBetween val="between"/>
      </c:valAx>
      <c:catAx>
        <c:axId val="1027437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027433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862660300963662"/>
          <c:y val="4.3742696503965964E-2"/>
          <c:w val="0.51870275181723791"/>
          <c:h val="0.91251460699206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'СВОД РОССИЯ'!$I$18</c:f>
              <c:strCache>
                <c:ptCount val="1"/>
                <c:pt idx="0">
                  <c:v>6M'23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'СВОД РОССИЯ'!$H$35:$H$49</c:f>
              <c:strCache>
                <c:ptCount val="15"/>
                <c:pt idx="0">
                  <c:v>LADA</c:v>
                </c:pt>
                <c:pt idx="1">
                  <c:v>TOYOTA</c:v>
                </c:pt>
                <c:pt idx="2">
                  <c:v>KIA</c:v>
                </c:pt>
                <c:pt idx="3">
                  <c:v>HYUNDAI</c:v>
                </c:pt>
                <c:pt idx="4">
                  <c:v>NISSAN</c:v>
                </c:pt>
                <c:pt idx="5">
                  <c:v>VOLKSWAGEN</c:v>
                </c:pt>
                <c:pt idx="6">
                  <c:v>FORD</c:v>
                </c:pt>
                <c:pt idx="7">
                  <c:v>RENAULT</c:v>
                </c:pt>
                <c:pt idx="8">
                  <c:v>GAZ</c:v>
                </c:pt>
                <c:pt idx="9">
                  <c:v>CHEVROLET</c:v>
                </c:pt>
                <c:pt idx="10">
                  <c:v>HONDA</c:v>
                </c:pt>
                <c:pt idx="11">
                  <c:v>MERCEDES</c:v>
                </c:pt>
                <c:pt idx="12">
                  <c:v>BMW</c:v>
                </c:pt>
                <c:pt idx="13">
                  <c:v>MITSUBISHI</c:v>
                </c:pt>
                <c:pt idx="14">
                  <c:v>SKODA</c:v>
                </c:pt>
              </c:strCache>
            </c:strRef>
          </c:cat>
          <c:val>
            <c:numRef>
              <c:f>'СВОД РОССИЯ'!$I$35:$I$49</c:f>
              <c:numCache>
                <c:formatCode>_-* #\ ##0_-;\-* #\ ##0_-;_-* "-"??_-;_-@_-</c:formatCode>
                <c:ptCount val="15"/>
                <c:pt idx="0">
                  <c:v>739287</c:v>
                </c:pt>
                <c:pt idx="1">
                  <c:v>362764</c:v>
                </c:pt>
                <c:pt idx="2">
                  <c:v>187971</c:v>
                </c:pt>
                <c:pt idx="3">
                  <c:v>167668</c:v>
                </c:pt>
                <c:pt idx="4">
                  <c:v>167055</c:v>
                </c:pt>
                <c:pt idx="5">
                  <c:v>157796</c:v>
                </c:pt>
                <c:pt idx="6">
                  <c:v>122286</c:v>
                </c:pt>
                <c:pt idx="7">
                  <c:v>115519</c:v>
                </c:pt>
                <c:pt idx="8">
                  <c:v>113777</c:v>
                </c:pt>
                <c:pt idx="9">
                  <c:v>105431</c:v>
                </c:pt>
                <c:pt idx="10">
                  <c:v>102054</c:v>
                </c:pt>
                <c:pt idx="11">
                  <c:v>97829</c:v>
                </c:pt>
                <c:pt idx="12">
                  <c:v>96145</c:v>
                </c:pt>
                <c:pt idx="13">
                  <c:v>86922</c:v>
                </c:pt>
                <c:pt idx="14">
                  <c:v>74565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76-481C-BEAF-5264171D8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027437104"/>
        <c:axId val="1027433360"/>
      </c:barChart>
      <c:catAx>
        <c:axId val="10274371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27433360"/>
        <c:crosses val="autoZero"/>
        <c:auto val="1"/>
        <c:lblAlgn val="ctr"/>
        <c:lblOffset val="100"/>
        <c:noMultiLvlLbl val="0"/>
      </c:catAx>
      <c:valAx>
        <c:axId val="1027433360"/>
        <c:scaling>
          <c:orientation val="minMax"/>
        </c:scaling>
        <c:delete val="1"/>
        <c:axPos val="t"/>
        <c:numFmt formatCode="_-* #\ ##0_-;\-* #\ ##0_-;_-* &quot;-&quot;??_-;_-@_-" sourceLinked="1"/>
        <c:majorTickMark val="none"/>
        <c:minorTickMark val="none"/>
        <c:tickLblPos val="nextTo"/>
        <c:crossAx val="102743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5213962932882"/>
          <c:y val="0.10303028515124875"/>
          <c:w val="0.39010841745596481"/>
          <c:h val="0.793939429697502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'СВОД РОССИЯ'!$H$9</c:f>
              <c:strCache>
                <c:ptCount val="1"/>
                <c:pt idx="0">
                  <c:v>Регистрации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7D-4D7D-A632-A1DAF8752D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'СВОД РОССИЯ'!$I$8:$J$8</c:f>
              <c:strCache>
                <c:ptCount val="2"/>
                <c:pt idx="0">
                  <c:v>6M'22</c:v>
                </c:pt>
                <c:pt idx="1">
                  <c:v>6M'23</c:v>
                </c:pt>
              </c:strCache>
            </c:strRef>
          </c:cat>
          <c:val>
            <c:numRef>
              <c:f>'СВОД РОССИЯ'!$I$9:$J$9</c:f>
              <c:numCache>
                <c:formatCode>_-* #\ ##0_-;\-* #\ ##0_-;_-* "-"??_-;_-@_-</c:formatCode>
                <c:ptCount val="2"/>
                <c:pt idx="0">
                  <c:v>2613677</c:v>
                </c:pt>
                <c:pt idx="1">
                  <c:v>3424896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7D-4D7D-A632-A1DAF8752D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7"/>
        <c:axId val="1167667392"/>
        <c:axId val="1167675712"/>
      </c:barChart>
      <c:catAx>
        <c:axId val="1167667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67675712"/>
        <c:crosses val="autoZero"/>
        <c:auto val="1"/>
        <c:lblAlgn val="ctr"/>
        <c:lblOffset val="100"/>
        <c:noMultiLvlLbl val="0"/>
      </c:catAx>
      <c:valAx>
        <c:axId val="1167675712"/>
        <c:scaling>
          <c:orientation val="minMax"/>
          <c:min val="0"/>
        </c:scaling>
        <c:delete val="1"/>
        <c:axPos val="b"/>
        <c:numFmt formatCode="_-* #\ ##0_-;\-* #\ ##0_-;_-* &quot;-&quot;??_-;_-@_-" sourceLinked="1"/>
        <c:majorTickMark val="none"/>
        <c:minorTickMark val="none"/>
        <c:tickLblPos val="nextTo"/>
        <c:crossAx val="116766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885301175802713E-2"/>
          <c:y val="9.3034778491318193E-2"/>
          <c:w val="0.93016445755670429"/>
          <c:h val="0.813930443017363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'СВОД РОССИЯ'!$M$70</c:f>
              <c:strCache>
                <c:ptCount val="1"/>
                <c:pt idx="0">
                  <c:v>Доля 6M'22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2D-4A88-9940-695ECF1318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'СВОД РОССИЯ'!$L$71:$L$76</c:f>
              <c:strCache>
                <c:ptCount val="6"/>
                <c:pt idx="0">
                  <c:v>РОССИЯ</c:v>
                </c:pt>
                <c:pt idx="1">
                  <c:v>КИТАЙ</c:v>
                </c:pt>
                <c:pt idx="2">
                  <c:v>КОРЕЯ</c:v>
                </c:pt>
                <c:pt idx="3">
                  <c:v>ЕВРОПА</c:v>
                </c:pt>
                <c:pt idx="4">
                  <c:v>ЯПОНИЯ</c:v>
                </c:pt>
                <c:pt idx="5">
                  <c:v>США</c:v>
                </c:pt>
              </c:strCache>
            </c:strRef>
          </c:cat>
          <c:val>
            <c:numRef>
              <c:f>'СВОД РОССИЯ'!$M$71:$M$76</c:f>
              <c:numCache>
                <c:formatCode>0.0%</c:formatCode>
                <c:ptCount val="6"/>
                <c:pt idx="0">
                  <c:v>0.32366088082039213</c:v>
                </c:pt>
                <c:pt idx="1">
                  <c:v>1.6860155252542683E-2</c:v>
                </c:pt>
                <c:pt idx="2">
                  <c:v>0.11627450522769263</c:v>
                </c:pt>
                <c:pt idx="3">
                  <c:v>0.22022843679613052</c:v>
                </c:pt>
                <c:pt idx="4">
                  <c:v>0.25075975340487749</c:v>
                </c:pt>
                <c:pt idx="5">
                  <c:v>7.196987232928935E-2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2D-4A88-9940-695ECF131833}"/>
            </c:ext>
          </c:extLst>
        </c:ser>
        <c:ser>
          <c:idx val="1"/>
          <c:order val="1"/>
          <c:tx>
            <c:strRef>
              <c:f>'СВОД РОССИЯ'!$N$70</c:f>
              <c:strCache>
                <c:ptCount val="1"/>
                <c:pt idx="0">
                  <c:v>Доля 6M'23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8167761634269078E-18"/>
                  <c:y val="-0.262087984182041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2D-4A88-9940-695ECF131833}"/>
                </c:ext>
              </c:extLst>
            </c:dLbl>
            <c:dLbl>
              <c:idx val="1"/>
              <c:layout>
                <c:manualLayout>
                  <c:x val="0"/>
                  <c:y val="-0.2783725561892604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2D-4A88-9940-695ECF131833}"/>
                </c:ext>
              </c:extLst>
            </c:dLbl>
            <c:dLbl>
              <c:idx val="2"/>
              <c:layout>
                <c:manualLayout>
                  <c:x val="-5.4534209307415262E-17"/>
                  <c:y val="-0.1050771972506881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2D-4A88-9940-695ECF131833}"/>
                </c:ext>
              </c:extLst>
            </c:dLbl>
            <c:dLbl>
              <c:idx val="3"/>
              <c:layout>
                <c:manualLayout>
                  <c:x val="0"/>
                  <c:y val="-8.67873987224479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2D-4A88-9940-695ECF131833}"/>
                </c:ext>
              </c:extLst>
            </c:dLbl>
            <c:dLbl>
              <c:idx val="4"/>
              <c:layout>
                <c:manualLayout>
                  <c:x val="-1.0906841861483052E-16"/>
                  <c:y val="-8.80874116923272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2D-4A88-9940-695ECF131833}"/>
                </c:ext>
              </c:extLst>
            </c:dLbl>
            <c:dLbl>
              <c:idx val="5"/>
              <c:layout>
                <c:manualLayout>
                  <c:x val="-1.0906841861483052E-16"/>
                  <c:y val="-6.96516547561832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2D-4A88-9940-695ECF1318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'СВОД РОССИЯ'!$L$71:$L$76</c:f>
              <c:strCache>
                <c:ptCount val="6"/>
                <c:pt idx="0">
                  <c:v>РОССИЯ</c:v>
                </c:pt>
                <c:pt idx="1">
                  <c:v>КИТАЙ</c:v>
                </c:pt>
                <c:pt idx="2">
                  <c:v>КОРЕЯ</c:v>
                </c:pt>
                <c:pt idx="3">
                  <c:v>ЕВРОПА</c:v>
                </c:pt>
                <c:pt idx="4">
                  <c:v>ЯПОНИЯ</c:v>
                </c:pt>
                <c:pt idx="5">
                  <c:v>США</c:v>
                </c:pt>
              </c:strCache>
            </c:strRef>
          </c:cat>
          <c:val>
            <c:numRef>
              <c:f>'СВОД РОССИЯ'!$N$71:$N$76</c:f>
              <c:numCache>
                <c:formatCode>0.0%</c:formatCode>
                <c:ptCount val="6"/>
                <c:pt idx="0">
                  <c:v>0.28720171357028068</c:v>
                </c:pt>
                <c:pt idx="1">
                  <c:v>1.9589791923608775E-2</c:v>
                </c:pt>
                <c:pt idx="2">
                  <c:v>0.12469955292073102</c:v>
                </c:pt>
                <c:pt idx="3">
                  <c:v>0.23339365633292222</c:v>
                </c:pt>
                <c:pt idx="4">
                  <c:v>0.26267804920207793</c:v>
                </c:pt>
                <c:pt idx="5">
                  <c:v>7.2183505718129828E-2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2D-4A88-9940-695ECF13183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"/>
        <c:overlap val="100"/>
        <c:axId val="973589936"/>
        <c:axId val="973590352"/>
      </c:barChart>
      <c:catAx>
        <c:axId val="97358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73590352"/>
        <c:crosses val="autoZero"/>
        <c:auto val="1"/>
        <c:lblAlgn val="ctr"/>
        <c:lblOffset val="100"/>
        <c:noMultiLvlLbl val="0"/>
      </c:catAx>
      <c:valAx>
        <c:axId val="97359035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973589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136925039731239"/>
          <c:y val="3.2635253502566318E-2"/>
          <c:w val="0.61676776170470859"/>
          <c:h val="0.934729492994867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'СВОД ФО'!$M$36</c:f>
              <c:strCache>
                <c:ptCount val="1"/>
                <c:pt idx="0">
                  <c:v>Динамика</c:v>
                </c:pt>
              </c:strCache>
            </c:strRef>
          </c:tx>
          <c:spPr>
            <a:solidFill>
              <a:srgbClr val="00B050">
                <a:alpha val="41961"/>
              </a:srgbClr>
            </a:solidFill>
            <a:ln>
              <a:noFill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'СВОД ФО'!$H$37:$H$51</c:f>
              <c:strCache>
                <c:ptCount val="15"/>
                <c:pt idx="0">
                  <c:v>LADA</c:v>
                </c:pt>
                <c:pt idx="1">
                  <c:v>KIA</c:v>
                </c:pt>
                <c:pt idx="2">
                  <c:v>HYUNDAI</c:v>
                </c:pt>
                <c:pt idx="3">
                  <c:v>RENAULT</c:v>
                </c:pt>
                <c:pt idx="4">
                  <c:v>VOLKSWAGEN</c:v>
                </c:pt>
                <c:pt idx="5">
                  <c:v>TOYOTA</c:v>
                </c:pt>
                <c:pt idx="6">
                  <c:v>CHEVROLET</c:v>
                </c:pt>
                <c:pt idx="7">
                  <c:v>GAZ</c:v>
                </c:pt>
                <c:pt idx="8">
                  <c:v>NISSAN</c:v>
                </c:pt>
                <c:pt idx="9">
                  <c:v>FORD</c:v>
                </c:pt>
                <c:pt idx="10">
                  <c:v>SKODA</c:v>
                </c:pt>
                <c:pt idx="11">
                  <c:v>MITSUBISHI</c:v>
                </c:pt>
                <c:pt idx="12">
                  <c:v>BMW</c:v>
                </c:pt>
                <c:pt idx="13">
                  <c:v>OPEL</c:v>
                </c:pt>
                <c:pt idx="14">
                  <c:v>MAZDA</c:v>
                </c:pt>
              </c:strCache>
            </c:strRef>
          </c:cat>
          <c:val>
            <c:numRef>
              <c:f>'СВОД ФО'!$M$37:$M$51</c:f>
              <c:numCache>
                <c:formatCode>0.0%</c:formatCode>
                <c:ptCount val="15"/>
                <c:pt idx="0">
                  <c:v>0.14101911152421098</c:v>
                </c:pt>
                <c:pt idx="1">
                  <c:v>0.47856494783003178</c:v>
                </c:pt>
                <c:pt idx="2">
                  <c:v>0.4618437410347136</c:v>
                </c:pt>
                <c:pt idx="3">
                  <c:v>0.21099600878963187</c:v>
                </c:pt>
                <c:pt idx="4">
                  <c:v>0.45776085637035813</c:v>
                </c:pt>
                <c:pt idx="5">
                  <c:v>0.46208163499626842</c:v>
                </c:pt>
                <c:pt idx="6">
                  <c:v>0.22740085536547427</c:v>
                </c:pt>
                <c:pt idx="7">
                  <c:v>8.8094893678576591E-2</c:v>
                </c:pt>
                <c:pt idx="8">
                  <c:v>0.4060829359919087</c:v>
                </c:pt>
                <c:pt idx="9">
                  <c:v>0.34976559170336685</c:v>
                </c:pt>
                <c:pt idx="10">
                  <c:v>0.47517579373535046</c:v>
                </c:pt>
                <c:pt idx="11">
                  <c:v>0.35005076142131974</c:v>
                </c:pt>
                <c:pt idx="12">
                  <c:v>0.70551508844953181</c:v>
                </c:pt>
                <c:pt idx="13">
                  <c:v>0.41051388068517425</c:v>
                </c:pt>
                <c:pt idx="14">
                  <c:v>0.59225037257824154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0000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B195-47ED-BC9E-D742FBE1B6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6"/>
        <c:axId val="1027437104"/>
        <c:axId val="1027433360"/>
      </c:barChart>
      <c:catAx>
        <c:axId val="1027437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027433360"/>
        <c:crosses val="autoZero"/>
        <c:auto val="1"/>
        <c:lblAlgn val="ctr"/>
        <c:lblOffset val="100"/>
        <c:noMultiLvlLbl val="0"/>
      </c:catAx>
      <c:valAx>
        <c:axId val="1027433360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102743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899544250755095"/>
          <c:y val="6.180524302068708E-2"/>
          <c:w val="0.51030321984247207"/>
          <c:h val="0.912543180307080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'СВОД ФО'!$I$36</c:f>
              <c:strCache>
                <c:ptCount val="1"/>
                <c:pt idx="0">
                  <c:v>6M'23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'СВОД ФО'!$H$37:$H$51</c:f>
              <c:strCache>
                <c:ptCount val="15"/>
                <c:pt idx="0">
                  <c:v>LADA</c:v>
                </c:pt>
                <c:pt idx="1">
                  <c:v>KIA</c:v>
                </c:pt>
                <c:pt idx="2">
                  <c:v>HYUNDAI</c:v>
                </c:pt>
                <c:pt idx="3">
                  <c:v>RENAULT</c:v>
                </c:pt>
                <c:pt idx="4">
                  <c:v>VOLKSWAGEN</c:v>
                </c:pt>
                <c:pt idx="5">
                  <c:v>TOYOTA</c:v>
                </c:pt>
                <c:pt idx="6">
                  <c:v>CHEVROLET</c:v>
                </c:pt>
                <c:pt idx="7">
                  <c:v>GAZ</c:v>
                </c:pt>
                <c:pt idx="8">
                  <c:v>NISSAN</c:v>
                </c:pt>
                <c:pt idx="9">
                  <c:v>FORD</c:v>
                </c:pt>
                <c:pt idx="10">
                  <c:v>SKODA</c:v>
                </c:pt>
                <c:pt idx="11">
                  <c:v>MITSUBISHI</c:v>
                </c:pt>
                <c:pt idx="12">
                  <c:v>BMW</c:v>
                </c:pt>
                <c:pt idx="13">
                  <c:v>OPEL</c:v>
                </c:pt>
                <c:pt idx="14">
                  <c:v>MAZDA</c:v>
                </c:pt>
              </c:strCache>
            </c:strRef>
          </c:cat>
          <c:val>
            <c:numRef>
              <c:f>'СВОД ФО'!$I$37:$I$51</c:f>
              <c:numCache>
                <c:formatCode>_-* #\ ##0_-;\-* #\ ##0_-;_-* "-"??_-;_-@_-</c:formatCode>
                <c:ptCount val="15"/>
                <c:pt idx="0">
                  <c:v>179229</c:v>
                </c:pt>
                <c:pt idx="1">
                  <c:v>39111</c:v>
                </c:pt>
                <c:pt idx="2">
                  <c:v>30573</c:v>
                </c:pt>
                <c:pt idx="3">
                  <c:v>27004</c:v>
                </c:pt>
                <c:pt idx="4">
                  <c:v>26419</c:v>
                </c:pt>
                <c:pt idx="5">
                  <c:v>25468</c:v>
                </c:pt>
                <c:pt idx="6">
                  <c:v>25255</c:v>
                </c:pt>
                <c:pt idx="7">
                  <c:v>22566</c:v>
                </c:pt>
                <c:pt idx="8">
                  <c:v>19463</c:v>
                </c:pt>
                <c:pt idx="9">
                  <c:v>19002</c:v>
                </c:pt>
                <c:pt idx="10">
                  <c:v>13846</c:v>
                </c:pt>
                <c:pt idx="11">
                  <c:v>13298</c:v>
                </c:pt>
                <c:pt idx="12">
                  <c:v>13112</c:v>
                </c:pt>
                <c:pt idx="13">
                  <c:v>11940</c:v>
                </c:pt>
                <c:pt idx="14">
                  <c:v>10684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7D-4D20-B348-0CD99338A932}"/>
            </c:ext>
          </c:extLst>
        </c:ser>
        <c:ser>
          <c:idx val="1"/>
          <c:order val="1"/>
          <c:tx>
            <c:strRef>
              <c:f>'СВОД ФО'!$J$36</c:f>
              <c:strCache>
                <c:ptCount val="1"/>
                <c:pt idx="0">
                  <c:v>6M'22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'СВОД ФО'!$H$37:$H$51</c:f>
              <c:strCache>
                <c:ptCount val="15"/>
                <c:pt idx="0">
                  <c:v>LADA</c:v>
                </c:pt>
                <c:pt idx="1">
                  <c:v>KIA</c:v>
                </c:pt>
                <c:pt idx="2">
                  <c:v>HYUNDAI</c:v>
                </c:pt>
                <c:pt idx="3">
                  <c:v>RENAULT</c:v>
                </c:pt>
                <c:pt idx="4">
                  <c:v>VOLKSWAGEN</c:v>
                </c:pt>
                <c:pt idx="5">
                  <c:v>TOYOTA</c:v>
                </c:pt>
                <c:pt idx="6">
                  <c:v>CHEVROLET</c:v>
                </c:pt>
                <c:pt idx="7">
                  <c:v>GAZ</c:v>
                </c:pt>
                <c:pt idx="8">
                  <c:v>NISSAN</c:v>
                </c:pt>
                <c:pt idx="9">
                  <c:v>FORD</c:v>
                </c:pt>
                <c:pt idx="10">
                  <c:v>SKODA</c:v>
                </c:pt>
                <c:pt idx="11">
                  <c:v>MITSUBISHI</c:v>
                </c:pt>
                <c:pt idx="12">
                  <c:v>BMW</c:v>
                </c:pt>
                <c:pt idx="13">
                  <c:v>OPEL</c:v>
                </c:pt>
                <c:pt idx="14">
                  <c:v>MAZDA</c:v>
                </c:pt>
              </c:strCache>
            </c:strRef>
          </c:cat>
          <c:val>
            <c:numRef>
              <c:f>'СВОД ФО'!$J$37:$J$51</c:f>
              <c:numCache>
                <c:formatCode>_-* #\ ##0_-;\-* #\ ##0_-;_-* "-"??_-;_-@_-</c:formatCode>
                <c:ptCount val="15"/>
                <c:pt idx="0">
                  <c:v>157078</c:v>
                </c:pt>
                <c:pt idx="1">
                  <c:v>26452</c:v>
                </c:pt>
                <c:pt idx="2">
                  <c:v>20914</c:v>
                </c:pt>
                <c:pt idx="3">
                  <c:v>22299</c:v>
                </c:pt>
                <c:pt idx="4">
                  <c:v>18123</c:v>
                </c:pt>
                <c:pt idx="5">
                  <c:v>17419</c:v>
                </c:pt>
                <c:pt idx="6">
                  <c:v>20576</c:v>
                </c:pt>
                <c:pt idx="7">
                  <c:v>20739</c:v>
                </c:pt>
                <c:pt idx="8">
                  <c:v>13842</c:v>
                </c:pt>
                <c:pt idx="9">
                  <c:v>14078</c:v>
                </c:pt>
                <c:pt idx="10">
                  <c:v>9386</c:v>
                </c:pt>
                <c:pt idx="11">
                  <c:v>9850</c:v>
                </c:pt>
                <c:pt idx="12">
                  <c:v>7688</c:v>
                </c:pt>
                <c:pt idx="13">
                  <c:v>8465</c:v>
                </c:pt>
                <c:pt idx="14">
                  <c:v>6710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7D-4D20-B348-0CD99338A9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5"/>
        <c:axId val="899882400"/>
        <c:axId val="899879904"/>
      </c:barChart>
      <c:catAx>
        <c:axId val="8998824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99879904"/>
        <c:crosses val="autoZero"/>
        <c:auto val="1"/>
        <c:lblAlgn val="ctr"/>
        <c:lblOffset val="100"/>
        <c:noMultiLvlLbl val="0"/>
      </c:catAx>
      <c:valAx>
        <c:axId val="899879904"/>
        <c:scaling>
          <c:orientation val="minMax"/>
        </c:scaling>
        <c:delete val="1"/>
        <c:axPos val="t"/>
        <c:numFmt formatCode="_-* #\ ##0_-;\-* #\ ##0_-;_-* &quot;-&quot;??_-;_-@_-" sourceLinked="1"/>
        <c:majorTickMark val="none"/>
        <c:minorTickMark val="none"/>
        <c:tickLblPos val="nextTo"/>
        <c:crossAx val="899882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7454662474548661"/>
          <c:y val="2.1283241186255804E-2"/>
          <c:w val="0.24567360772463875"/>
          <c:h val="4.9727580797237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2159386969729"/>
          <c:y val="5.781439962665777E-2"/>
          <c:w val="0.65952860800425139"/>
          <c:h val="0.911720699885838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'СВОД ФО'!$K$36</c:f>
              <c:strCache>
                <c:ptCount val="1"/>
                <c:pt idx="0">
                  <c:v>Доля 6M'23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'СВОД ФО'!$H$37:$H$51</c:f>
              <c:strCache>
                <c:ptCount val="15"/>
                <c:pt idx="0">
                  <c:v>LADA</c:v>
                </c:pt>
                <c:pt idx="1">
                  <c:v>KIA</c:v>
                </c:pt>
                <c:pt idx="2">
                  <c:v>HYUNDAI</c:v>
                </c:pt>
                <c:pt idx="3">
                  <c:v>RENAULT</c:v>
                </c:pt>
                <c:pt idx="4">
                  <c:v>VOLKSWAGEN</c:v>
                </c:pt>
                <c:pt idx="5">
                  <c:v>TOYOTA</c:v>
                </c:pt>
                <c:pt idx="6">
                  <c:v>CHEVROLET</c:v>
                </c:pt>
                <c:pt idx="7">
                  <c:v>GAZ</c:v>
                </c:pt>
                <c:pt idx="8">
                  <c:v>NISSAN</c:v>
                </c:pt>
                <c:pt idx="9">
                  <c:v>FORD</c:v>
                </c:pt>
                <c:pt idx="10">
                  <c:v>SKODA</c:v>
                </c:pt>
                <c:pt idx="11">
                  <c:v>MITSUBISHI</c:v>
                </c:pt>
                <c:pt idx="12">
                  <c:v>BMW</c:v>
                </c:pt>
                <c:pt idx="13">
                  <c:v>OPEL</c:v>
                </c:pt>
                <c:pt idx="14">
                  <c:v>MAZDA</c:v>
                </c:pt>
              </c:strCache>
            </c:strRef>
          </c:cat>
          <c:val>
            <c:numRef>
              <c:f>'СВОД ФО'!$K$37:$K$51</c:f>
              <c:numCache>
                <c:formatCode>0.0%</c:formatCode>
                <c:ptCount val="15"/>
                <c:pt idx="0">
                  <c:v>0.30450413103791585</c:v>
                </c:pt>
                <c:pt idx="1">
                  <c:v>6.644829279315248E-2</c:v>
                </c:pt>
                <c:pt idx="2">
                  <c:v>5.1942513757384137E-2</c:v>
                </c:pt>
                <c:pt idx="3">
                  <c:v>4.5878901040277406E-2</c:v>
                </c:pt>
                <c:pt idx="4">
                  <c:v>4.4885005428199114E-2</c:v>
                </c:pt>
                <c:pt idx="5">
                  <c:v>4.3269287946000039E-2</c:v>
                </c:pt>
                <c:pt idx="6">
                  <c:v>4.2907408005192042E-2</c:v>
                </c:pt>
                <c:pt idx="7">
                  <c:v>3.833888612334839E-2</c:v>
                </c:pt>
                <c:pt idx="8">
                  <c:v>3.3066991962187792E-2</c:v>
                </c:pt>
                <c:pt idx="9">
                  <c:v>3.2283768240532931E-2</c:v>
                </c:pt>
                <c:pt idx="10">
                  <c:v>2.3523895119377906E-2</c:v>
                </c:pt>
                <c:pt idx="11">
                  <c:v>2.2592861281054991E-2</c:v>
                </c:pt>
                <c:pt idx="12">
                  <c:v>2.2276853445419839E-2</c:v>
                </c:pt>
                <c:pt idx="13">
                  <c:v>2.0285664287546742E-2</c:v>
                </c:pt>
                <c:pt idx="14">
                  <c:v>1.8151761913580353E-2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E-44DA-9E26-F39807EC32A3}"/>
            </c:ext>
          </c:extLst>
        </c:ser>
        <c:ser>
          <c:idx val="1"/>
          <c:order val="1"/>
          <c:tx>
            <c:strRef>
              <c:f>'СВОД ФО'!$L$36</c:f>
              <c:strCache>
                <c:ptCount val="1"/>
                <c:pt idx="0">
                  <c:v>Доля 6M'22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'СВОД ФО'!$H$37:$H$51</c:f>
              <c:strCache>
                <c:ptCount val="15"/>
                <c:pt idx="0">
                  <c:v>LADA</c:v>
                </c:pt>
                <c:pt idx="1">
                  <c:v>KIA</c:v>
                </c:pt>
                <c:pt idx="2">
                  <c:v>HYUNDAI</c:v>
                </c:pt>
                <c:pt idx="3">
                  <c:v>RENAULT</c:v>
                </c:pt>
                <c:pt idx="4">
                  <c:v>VOLKSWAGEN</c:v>
                </c:pt>
                <c:pt idx="5">
                  <c:v>TOYOTA</c:v>
                </c:pt>
                <c:pt idx="6">
                  <c:v>CHEVROLET</c:v>
                </c:pt>
                <c:pt idx="7">
                  <c:v>GAZ</c:v>
                </c:pt>
                <c:pt idx="8">
                  <c:v>NISSAN</c:v>
                </c:pt>
                <c:pt idx="9">
                  <c:v>FORD</c:v>
                </c:pt>
                <c:pt idx="10">
                  <c:v>SKODA</c:v>
                </c:pt>
                <c:pt idx="11">
                  <c:v>MITSUBISHI</c:v>
                </c:pt>
                <c:pt idx="12">
                  <c:v>BMW</c:v>
                </c:pt>
                <c:pt idx="13">
                  <c:v>OPEL</c:v>
                </c:pt>
                <c:pt idx="14">
                  <c:v>MAZDA</c:v>
                </c:pt>
              </c:strCache>
            </c:strRef>
          </c:cat>
          <c:val>
            <c:numRef>
              <c:f>'СВОД ФО'!$L$37:$L$51</c:f>
              <c:numCache>
                <c:formatCode>0.0%</c:formatCode>
                <c:ptCount val="15"/>
                <c:pt idx="0">
                  <c:v>0.34239465693615223</c:v>
                </c:pt>
                <c:pt idx="1">
                  <c:v>5.7659401477451321E-2</c:v>
                </c:pt>
                <c:pt idx="2">
                  <c:v>4.5587808955822505E-2</c:v>
                </c:pt>
                <c:pt idx="3">
                  <c:v>4.8606796973600749E-2</c:v>
                </c:pt>
                <c:pt idx="4">
                  <c:v>3.9504057650682378E-2</c:v>
                </c:pt>
                <c:pt idx="5">
                  <c:v>3.7969496232259356E-2</c:v>
                </c:pt>
                <c:pt idx="6">
                  <c:v>4.4851045093000086E-2</c:v>
                </c:pt>
                <c:pt idx="7">
                  <c:v>4.5206348375958827E-2</c:v>
                </c:pt>
                <c:pt idx="8">
                  <c:v>3.0172441979845803E-2</c:v>
                </c:pt>
                <c:pt idx="9">
                  <c:v>3.0686868818976247E-2</c:v>
                </c:pt>
                <c:pt idx="10">
                  <c:v>2.045936572914555E-2</c:v>
                </c:pt>
                <c:pt idx="11">
                  <c:v>2.1470781209469814E-2</c:v>
                </c:pt>
                <c:pt idx="12">
                  <c:v>1.6758108217096845E-2</c:v>
                </c:pt>
                <c:pt idx="13">
                  <c:v>1.845179319169157E-2</c:v>
                </c:pt>
                <c:pt idx="14">
                  <c:v>1.4626288519344411E-2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1E-44DA-9E26-F39807EC32A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90"/>
        <c:axId val="899882400"/>
        <c:axId val="899879904"/>
      </c:barChart>
      <c:catAx>
        <c:axId val="899882400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899879904"/>
        <c:crosses val="autoZero"/>
        <c:auto val="1"/>
        <c:lblAlgn val="ctr"/>
        <c:lblOffset val="100"/>
        <c:noMultiLvlLbl val="0"/>
      </c:catAx>
      <c:valAx>
        <c:axId val="899879904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899882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358971880704418E-2"/>
          <c:y val="0.15946845406043858"/>
          <c:w val="0.92328205623859116"/>
          <c:h val="0.691882954114869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'СВОД ФО'!$M$71</c:f>
              <c:strCache>
                <c:ptCount val="1"/>
                <c:pt idx="0">
                  <c:v>Доля 6M'22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3E-4B36-BE35-9E1E9E7ADB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'СВОД ФО'!$L$72:$L$77</c:f>
              <c:strCache>
                <c:ptCount val="6"/>
                <c:pt idx="0">
                  <c:v>РОССИЯ</c:v>
                </c:pt>
                <c:pt idx="1">
                  <c:v>КИТАЙ</c:v>
                </c:pt>
                <c:pt idx="2">
                  <c:v>КОРЕЯ</c:v>
                </c:pt>
                <c:pt idx="3">
                  <c:v>ЕВРОПА</c:v>
                </c:pt>
                <c:pt idx="4">
                  <c:v>ЯПОНИЯ</c:v>
                </c:pt>
                <c:pt idx="5">
                  <c:v>США</c:v>
                </c:pt>
              </c:strCache>
            </c:strRef>
          </c:cat>
          <c:val>
            <c:numRef>
              <c:f>'СВОД ФО'!$M$72:$M$77</c:f>
              <c:numCache>
                <c:formatCode>0.0%</c:formatCode>
                <c:ptCount val="6"/>
                <c:pt idx="0">
                  <c:v>0.43664157745938537</c:v>
                </c:pt>
                <c:pt idx="1">
                  <c:v>2.2480016915051998E-2</c:v>
                </c:pt>
                <c:pt idx="2">
                  <c:v>0.12440410407988438</c:v>
                </c:pt>
                <c:pt idx="3">
                  <c:v>0.2059516569557702</c:v>
                </c:pt>
                <c:pt idx="4">
                  <c:v>0.13111563051074301</c:v>
                </c:pt>
                <c:pt idx="5">
                  <c:v>7.9010295076106837E-2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E-4B36-BE35-9E1E9E7ADB1B}"/>
            </c:ext>
          </c:extLst>
        </c:ser>
        <c:ser>
          <c:idx val="1"/>
          <c:order val="1"/>
          <c:tx>
            <c:strRef>
              <c:f>'СВОД ФО'!$N$71</c:f>
              <c:strCache>
                <c:ptCount val="1"/>
                <c:pt idx="0">
                  <c:v>Доля 6M'23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9913601582722772E-18"/>
                  <c:y val="-0.2492147213294441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3E-4B36-BE35-9E1E9E7ADB1B}"/>
                </c:ext>
              </c:extLst>
            </c:dLbl>
            <c:dLbl>
              <c:idx val="1"/>
              <c:layout>
                <c:manualLayout>
                  <c:x val="3.4871792618822203E-3"/>
                  <c:y val="-0.2017452506000262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3E-4B36-BE35-9E1E9E7ADB1B}"/>
                </c:ext>
              </c:extLst>
            </c:dLbl>
            <c:dLbl>
              <c:idx val="2"/>
              <c:layout>
                <c:manualLayout>
                  <c:x val="0"/>
                  <c:y val="-8.307157377648140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3E-4B36-BE35-9E1E9E7ADB1B}"/>
                </c:ext>
              </c:extLst>
            </c:dLbl>
            <c:dLbl>
              <c:idx val="3"/>
              <c:layout>
                <c:manualLayout>
                  <c:x val="0"/>
                  <c:y val="-8.30715737764813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3E-4B36-BE35-9E1E9E7ADB1B}"/>
                </c:ext>
              </c:extLst>
            </c:dLbl>
            <c:dLbl>
              <c:idx val="4"/>
              <c:layout>
                <c:manualLayout>
                  <c:x val="3.4873165524043413E-3"/>
                  <c:y val="-4.74694707294179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19050" rIns="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0701532601556528E-2"/>
                      <c:h val="9.02218964147000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5C3E-4B36-BE35-9E1E9E7ADB1B}"/>
                </c:ext>
              </c:extLst>
            </c:dLbl>
            <c:dLbl>
              <c:idx val="5"/>
              <c:layout>
                <c:manualLayout>
                  <c:x val="0"/>
                  <c:y val="-4.74694707294180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3E-4B36-BE35-9E1E9E7ADB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19050" rIns="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'СВОД ФО'!$L$72:$L$77</c:f>
              <c:strCache>
                <c:ptCount val="6"/>
                <c:pt idx="0">
                  <c:v>РОССИЯ</c:v>
                </c:pt>
                <c:pt idx="1">
                  <c:v>КИТАЙ</c:v>
                </c:pt>
                <c:pt idx="2">
                  <c:v>КОРЕЯ</c:v>
                </c:pt>
                <c:pt idx="3">
                  <c:v>ЕВРОПА</c:v>
                </c:pt>
                <c:pt idx="4">
                  <c:v>ЯПОНИЯ</c:v>
                </c:pt>
                <c:pt idx="5">
                  <c:v>США</c:v>
                </c:pt>
              </c:strCache>
            </c:strRef>
          </c:cat>
          <c:val>
            <c:numRef>
              <c:f>'СВОД ФО'!$N$72:$N$77</c:f>
              <c:numCache>
                <c:formatCode>0.0%</c:formatCode>
                <c:ptCount val="6"/>
                <c:pt idx="0">
                  <c:v>0.38407864177793483</c:v>
                </c:pt>
                <c:pt idx="1">
                  <c:v>2.3885775060185899E-2</c:v>
                </c:pt>
                <c:pt idx="2">
                  <c:v>0.13899417764057675</c:v>
                </c:pt>
                <c:pt idx="3">
                  <c:v>0.22368257862393878</c:v>
                </c:pt>
                <c:pt idx="4">
                  <c:v>0.1498726624339739</c:v>
                </c:pt>
                <c:pt idx="5">
                  <c:v>7.9183748362620696E-2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3E-4B36-BE35-9E1E9E7ADB1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4"/>
        <c:overlap val="100"/>
        <c:axId val="1039507152"/>
        <c:axId val="1039517136"/>
      </c:barChart>
      <c:catAx>
        <c:axId val="103950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39517136"/>
        <c:crosses val="autoZero"/>
        <c:auto val="1"/>
        <c:lblAlgn val="ctr"/>
        <c:lblOffset val="100"/>
        <c:noMultiLvlLbl val="0"/>
      </c:catAx>
      <c:valAx>
        <c:axId val="103951713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03950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952951918818807"/>
          <c:y val="0.15390954481555091"/>
          <c:w val="0.74537374037636273"/>
          <c:h val="0.6921809103688981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D3EF-4944-8B89-7BBFA7D8B921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3EF-4944-8B89-7BBFA7D8B921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D3EF-4944-8B89-7BBFA7D8B9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'СВОД ФО'!$H$11:$I$11</c:f>
              <c:strCache>
                <c:ptCount val="2"/>
                <c:pt idx="0">
                  <c:v>6M'22</c:v>
                </c:pt>
                <c:pt idx="1">
                  <c:v>6M'23</c:v>
                </c:pt>
              </c:strCache>
            </c:strRef>
          </c:cat>
          <c:val>
            <c:numRef>
              <c:f>'СВОД ФО'!$H$12:$I$12</c:f>
              <c:numCache>
                <c:formatCode>_-* #\ ##0_-;\-* #\ ##0_-;_-* "-"??_-;_-@_-</c:formatCode>
                <c:ptCount val="2"/>
                <c:pt idx="0">
                  <c:v>458763</c:v>
                </c:pt>
                <c:pt idx="1">
                  <c:v>588593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EF-4944-8B89-7BBFA7D8B92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"/>
        <c:axId val="1039474288"/>
        <c:axId val="1039478864"/>
      </c:barChart>
      <c:catAx>
        <c:axId val="1039474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39478864"/>
        <c:crosses val="autoZero"/>
        <c:auto val="1"/>
        <c:lblAlgn val="ctr"/>
        <c:lblOffset val="100"/>
        <c:noMultiLvlLbl val="0"/>
      </c:catAx>
      <c:valAx>
        <c:axId val="1039478864"/>
        <c:scaling>
          <c:orientation val="minMax"/>
        </c:scaling>
        <c:delete val="1"/>
        <c:axPos val="b"/>
        <c:numFmt formatCode="_-* #\ ##0_-;\-* #\ ##0_-;_-* &quot;-&quot;??_-;_-@_-" sourceLinked="1"/>
        <c:majorTickMark val="none"/>
        <c:minorTickMark val="none"/>
        <c:tickLblPos val="nextTo"/>
        <c:crossAx val="1039474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'СВОД РОССИЯ'!$H$9</c:f>
              <c:strCache>
                <c:ptCount val="1"/>
                <c:pt idx="0">
                  <c:v>Регистрации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'СВОД РОССИЯ'!$I$8:$J$8</c:f>
              <c:strCache>
                <c:ptCount val="2"/>
                <c:pt idx="0">
                  <c:v>6M'22</c:v>
                </c:pt>
                <c:pt idx="1">
                  <c:v>6M'23</c:v>
                </c:pt>
              </c:strCache>
            </c:strRef>
          </c:cat>
          <c:val>
            <c:numRef>
              <c:f>'СВОД РОССИЯ'!$I$9:$J$9</c:f>
              <c:numCache>
                <c:formatCode>_-* #\ ##0_-;\-* #\ ##0_-;_-* "-"??_-;_-@_-</c:formatCode>
                <c:ptCount val="2"/>
                <c:pt idx="0">
                  <c:v>2613677</c:v>
                </c:pt>
                <c:pt idx="1">
                  <c:v>3424896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63-42EF-96C3-B6658EC3A6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96"/>
        <c:overlap val="-27"/>
        <c:axId val="1167667392"/>
        <c:axId val="1167675712"/>
      </c:barChart>
      <c:catAx>
        <c:axId val="116766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67675712"/>
        <c:crosses val="autoZero"/>
        <c:auto val="1"/>
        <c:lblAlgn val="ctr"/>
        <c:lblOffset val="100"/>
        <c:noMultiLvlLbl val="0"/>
      </c:catAx>
      <c:valAx>
        <c:axId val="1167675712"/>
        <c:scaling>
          <c:orientation val="minMax"/>
          <c:min val="0"/>
        </c:scaling>
        <c:delete val="1"/>
        <c:axPos val="l"/>
        <c:numFmt formatCode="_-* #\ ##0_-;\-* #\ ##0_-;_-* &quot;-&quot;??_-;_-@_-" sourceLinked="1"/>
        <c:majorTickMark val="none"/>
        <c:minorTickMark val="none"/>
        <c:tickLblPos val="nextTo"/>
        <c:crossAx val="116766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'СВОД РОССИЯ'!$L$18</c:f>
              <c:strCache>
                <c:ptCount val="1"/>
                <c:pt idx="0">
                  <c:v>Динамика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'СВОД РОССИЯ'!$H$19:$H$26</c:f>
              <c:strCache>
                <c:ptCount val="8"/>
                <c:pt idx="0">
                  <c:v>Центральный ФО</c:v>
                </c:pt>
                <c:pt idx="1">
                  <c:v>Приволжский ФО</c:v>
                </c:pt>
                <c:pt idx="2">
                  <c:v>Северо-Западный ФО</c:v>
                </c:pt>
                <c:pt idx="3">
                  <c:v>Южный ФО</c:v>
                </c:pt>
                <c:pt idx="4">
                  <c:v>Уральский ФО</c:v>
                </c:pt>
                <c:pt idx="5">
                  <c:v>Сибирский ФО</c:v>
                </c:pt>
                <c:pt idx="6">
                  <c:v>Северо-Кавказский ФО</c:v>
                </c:pt>
                <c:pt idx="7">
                  <c:v>Дальневосточный ФО</c:v>
                </c:pt>
              </c:strCache>
            </c:strRef>
          </c:cat>
          <c:val>
            <c:numRef>
              <c:f>'СВОД РОССИЯ'!$L$19:$L$26</c:f>
              <c:numCache>
                <c:formatCode>0%</c:formatCode>
                <c:ptCount val="8"/>
                <c:pt idx="0">
                  <c:v>0.25830646388885037</c:v>
                </c:pt>
                <c:pt idx="1">
                  <c:v>0.28300015476400664</c:v>
                </c:pt>
                <c:pt idx="2">
                  <c:v>0.22702135565804715</c:v>
                </c:pt>
                <c:pt idx="3">
                  <c:v>0.69404167961909091</c:v>
                </c:pt>
                <c:pt idx="4">
                  <c:v>0.29816231140182237</c:v>
                </c:pt>
                <c:pt idx="5">
                  <c:v>0.252221252816486</c:v>
                </c:pt>
                <c:pt idx="6">
                  <c:v>0.19695003972939129</c:v>
                </c:pt>
                <c:pt idx="7">
                  <c:v>0.24200185664999374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0000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A7EB-4E71-8C04-4274BD2E21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27437104"/>
        <c:axId val="1027433360"/>
      </c:barChart>
      <c:catAx>
        <c:axId val="10274371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27433360"/>
        <c:crosses val="autoZero"/>
        <c:auto val="1"/>
        <c:lblAlgn val="ctr"/>
        <c:lblOffset val="100"/>
        <c:noMultiLvlLbl val="0"/>
      </c:catAx>
      <c:valAx>
        <c:axId val="102743336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02743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'СВОД РОССИЯ'!$J$18</c:f>
              <c:strCache>
                <c:ptCount val="1"/>
                <c:pt idx="0">
                  <c:v>Доля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'СВОД РОССИЯ'!$H$19:$H$26</c:f>
              <c:strCache>
                <c:ptCount val="8"/>
                <c:pt idx="0">
                  <c:v>Центральный ФО</c:v>
                </c:pt>
                <c:pt idx="1">
                  <c:v>Приволжский ФО</c:v>
                </c:pt>
                <c:pt idx="2">
                  <c:v>Северо-Западный ФО</c:v>
                </c:pt>
                <c:pt idx="3">
                  <c:v>Южный ФО</c:v>
                </c:pt>
                <c:pt idx="4">
                  <c:v>Уральский ФО</c:v>
                </c:pt>
                <c:pt idx="5">
                  <c:v>Сибирский ФО</c:v>
                </c:pt>
                <c:pt idx="6">
                  <c:v>Северо-Кавказский ФО</c:v>
                </c:pt>
                <c:pt idx="7">
                  <c:v>Дальневосточный ФО</c:v>
                </c:pt>
              </c:strCache>
            </c:strRef>
          </c:cat>
          <c:val>
            <c:numRef>
              <c:f>'СВОД РОССИЯ'!$J$19:$J$26</c:f>
              <c:numCache>
                <c:formatCode>0.0%</c:formatCode>
                <c:ptCount val="8"/>
                <c:pt idx="0">
                  <c:v>0.23894477379751095</c:v>
                </c:pt>
                <c:pt idx="1">
                  <c:v>0.17185718924019883</c:v>
                </c:pt>
                <c:pt idx="2">
                  <c:v>8.1951393560563593E-2</c:v>
                </c:pt>
                <c:pt idx="3">
                  <c:v>0.16070736162499533</c:v>
                </c:pt>
                <c:pt idx="4">
                  <c:v>8.1822338546922307E-2</c:v>
                </c:pt>
                <c:pt idx="5">
                  <c:v>0.13452116502223718</c:v>
                </c:pt>
                <c:pt idx="6">
                  <c:v>7.7850247131591735E-2</c:v>
                </c:pt>
                <c:pt idx="7">
                  <c:v>5.2345531075980119E-2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D-4E9D-A977-2CBDE0E94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27437104"/>
        <c:axId val="1027433360"/>
      </c:barChart>
      <c:valAx>
        <c:axId val="1027433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27437104"/>
        <c:crosses val="autoZero"/>
        <c:crossBetween val="between"/>
      </c:valAx>
      <c:catAx>
        <c:axId val="1027437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27433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'СВОД РОССИЯ'!$I$18</c:f>
              <c:strCache>
                <c:ptCount val="1"/>
                <c:pt idx="0">
                  <c:v>6M'23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'СВОД РОССИЯ'!$H$35:$H$49</c:f>
              <c:strCache>
                <c:ptCount val="15"/>
                <c:pt idx="0">
                  <c:v>LADA</c:v>
                </c:pt>
                <c:pt idx="1">
                  <c:v>TOYOTA</c:v>
                </c:pt>
                <c:pt idx="2">
                  <c:v>KIA</c:v>
                </c:pt>
                <c:pt idx="3">
                  <c:v>HYUNDAI</c:v>
                </c:pt>
                <c:pt idx="4">
                  <c:v>NISSAN</c:v>
                </c:pt>
                <c:pt idx="5">
                  <c:v>VOLKSWAGEN</c:v>
                </c:pt>
                <c:pt idx="6">
                  <c:v>FORD</c:v>
                </c:pt>
                <c:pt idx="7">
                  <c:v>RENAULT</c:v>
                </c:pt>
                <c:pt idx="8">
                  <c:v>GAZ</c:v>
                </c:pt>
                <c:pt idx="9">
                  <c:v>CHEVROLET</c:v>
                </c:pt>
                <c:pt idx="10">
                  <c:v>HONDA</c:v>
                </c:pt>
                <c:pt idx="11">
                  <c:v>MERCEDES</c:v>
                </c:pt>
                <c:pt idx="12">
                  <c:v>BMW</c:v>
                </c:pt>
                <c:pt idx="13">
                  <c:v>MITSUBISHI</c:v>
                </c:pt>
                <c:pt idx="14">
                  <c:v>SKODA</c:v>
                </c:pt>
              </c:strCache>
            </c:strRef>
          </c:cat>
          <c:val>
            <c:numRef>
              <c:f>'СВОД РОССИЯ'!$I$35:$I$49</c:f>
              <c:numCache>
                <c:formatCode>_-* #\ ##0_-;\-* #\ ##0_-;_-* "-"??_-;_-@_-</c:formatCode>
                <c:ptCount val="15"/>
                <c:pt idx="0">
                  <c:v>739287</c:v>
                </c:pt>
                <c:pt idx="1">
                  <c:v>362764</c:v>
                </c:pt>
                <c:pt idx="2">
                  <c:v>187971</c:v>
                </c:pt>
                <c:pt idx="3">
                  <c:v>167668</c:v>
                </c:pt>
                <c:pt idx="4">
                  <c:v>167055</c:v>
                </c:pt>
                <c:pt idx="5">
                  <c:v>157796</c:v>
                </c:pt>
                <c:pt idx="6">
                  <c:v>122286</c:v>
                </c:pt>
                <c:pt idx="7">
                  <c:v>115519</c:v>
                </c:pt>
                <c:pt idx="8">
                  <c:v>113777</c:v>
                </c:pt>
                <c:pt idx="9">
                  <c:v>105431</c:v>
                </c:pt>
                <c:pt idx="10">
                  <c:v>102054</c:v>
                </c:pt>
                <c:pt idx="11">
                  <c:v>97829</c:v>
                </c:pt>
                <c:pt idx="12">
                  <c:v>96145</c:v>
                </c:pt>
                <c:pt idx="13">
                  <c:v>86922</c:v>
                </c:pt>
                <c:pt idx="14">
                  <c:v>74565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D9-4A89-BC00-8F535B804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27437104"/>
        <c:axId val="1027433360"/>
      </c:barChart>
      <c:catAx>
        <c:axId val="1027437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27433360"/>
        <c:crosses val="autoZero"/>
        <c:auto val="1"/>
        <c:lblAlgn val="ctr"/>
        <c:lblOffset val="100"/>
        <c:noMultiLvlLbl val="0"/>
      </c:catAx>
      <c:valAx>
        <c:axId val="1027433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2743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'СВОД РОССИЯ'!$L$18</c:f>
              <c:strCache>
                <c:ptCount val="1"/>
                <c:pt idx="0">
                  <c:v>Динамика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'СВОД РОССИЯ'!$H$35:$H$49</c:f>
              <c:strCache>
                <c:ptCount val="15"/>
                <c:pt idx="0">
                  <c:v>LADA</c:v>
                </c:pt>
                <c:pt idx="1">
                  <c:v>TOYOTA</c:v>
                </c:pt>
                <c:pt idx="2">
                  <c:v>KIA</c:v>
                </c:pt>
                <c:pt idx="3">
                  <c:v>HYUNDAI</c:v>
                </c:pt>
                <c:pt idx="4">
                  <c:v>NISSAN</c:v>
                </c:pt>
                <c:pt idx="5">
                  <c:v>VOLKSWAGEN</c:v>
                </c:pt>
                <c:pt idx="6">
                  <c:v>FORD</c:v>
                </c:pt>
                <c:pt idx="7">
                  <c:v>RENAULT</c:v>
                </c:pt>
                <c:pt idx="8">
                  <c:v>GAZ</c:v>
                </c:pt>
                <c:pt idx="9">
                  <c:v>CHEVROLET</c:v>
                </c:pt>
                <c:pt idx="10">
                  <c:v>HONDA</c:v>
                </c:pt>
                <c:pt idx="11">
                  <c:v>MERCEDES</c:v>
                </c:pt>
                <c:pt idx="12">
                  <c:v>BMW</c:v>
                </c:pt>
                <c:pt idx="13">
                  <c:v>MITSUBISHI</c:v>
                </c:pt>
                <c:pt idx="14">
                  <c:v>SKODA</c:v>
                </c:pt>
              </c:strCache>
            </c:strRef>
          </c:cat>
          <c:val>
            <c:numRef>
              <c:f>'СВОД РОССИЯ'!$L$35:$L$49</c:f>
              <c:numCache>
                <c:formatCode>0%</c:formatCode>
                <c:ptCount val="15"/>
                <c:pt idx="0">
                  <c:v>0.16876852664279451</c:v>
                </c:pt>
                <c:pt idx="1">
                  <c:v>0.36112382653329234</c:v>
                </c:pt>
                <c:pt idx="2">
                  <c:v>0.42780858336498295</c:v>
                </c:pt>
                <c:pt idx="3">
                  <c:v>0.40465459175979768</c:v>
                </c:pt>
                <c:pt idx="4">
                  <c:v>0.30886996309731818</c:v>
                </c:pt>
                <c:pt idx="5">
                  <c:v>0.42177771770960049</c:v>
                </c:pt>
                <c:pt idx="6">
                  <c:v>0.32582344905349436</c:v>
                </c:pt>
                <c:pt idx="7">
                  <c:v>0.23010329038441069</c:v>
                </c:pt>
                <c:pt idx="8">
                  <c:v>9.5505401606039042E-2</c:v>
                </c:pt>
                <c:pt idx="9">
                  <c:v>0.28572822282655097</c:v>
                </c:pt>
                <c:pt idx="10">
                  <c:v>0.55790984169630731</c:v>
                </c:pt>
                <c:pt idx="11">
                  <c:v>0.33487521661413355</c:v>
                </c:pt>
                <c:pt idx="12">
                  <c:v>0.57961752045476955</c:v>
                </c:pt>
                <c:pt idx="13">
                  <c:v>0.32432391254665949</c:v>
                </c:pt>
                <c:pt idx="14">
                  <c:v>0.47158081705150967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0000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09F2-4911-B637-B31C247707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27437104"/>
        <c:axId val="1027433360"/>
      </c:barChart>
      <c:catAx>
        <c:axId val="10274371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27433360"/>
        <c:crosses val="autoZero"/>
        <c:auto val="1"/>
        <c:lblAlgn val="ctr"/>
        <c:lblOffset val="100"/>
        <c:noMultiLvlLbl val="0"/>
      </c:catAx>
      <c:valAx>
        <c:axId val="102743336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02743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'СВОД РОССИЯ'!$J$18</c:f>
              <c:strCache>
                <c:ptCount val="1"/>
                <c:pt idx="0">
                  <c:v>Доля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'СВОД РОССИЯ'!$H$35:$H$49</c:f>
              <c:strCache>
                <c:ptCount val="15"/>
                <c:pt idx="0">
                  <c:v>LADA</c:v>
                </c:pt>
                <c:pt idx="1">
                  <c:v>TOYOTA</c:v>
                </c:pt>
                <c:pt idx="2">
                  <c:v>KIA</c:v>
                </c:pt>
                <c:pt idx="3">
                  <c:v>HYUNDAI</c:v>
                </c:pt>
                <c:pt idx="4">
                  <c:v>NISSAN</c:v>
                </c:pt>
                <c:pt idx="5">
                  <c:v>VOLKSWAGEN</c:v>
                </c:pt>
                <c:pt idx="6">
                  <c:v>FORD</c:v>
                </c:pt>
                <c:pt idx="7">
                  <c:v>RENAULT</c:v>
                </c:pt>
                <c:pt idx="8">
                  <c:v>GAZ</c:v>
                </c:pt>
                <c:pt idx="9">
                  <c:v>CHEVROLET</c:v>
                </c:pt>
                <c:pt idx="10">
                  <c:v>HONDA</c:v>
                </c:pt>
                <c:pt idx="11">
                  <c:v>MERCEDES</c:v>
                </c:pt>
                <c:pt idx="12">
                  <c:v>BMW</c:v>
                </c:pt>
                <c:pt idx="13">
                  <c:v>MITSUBISHI</c:v>
                </c:pt>
                <c:pt idx="14">
                  <c:v>SKODA</c:v>
                </c:pt>
              </c:strCache>
            </c:strRef>
          </c:cat>
          <c:val>
            <c:numRef>
              <c:f>'СВОД РОССИЯ'!$J$35:$J$49</c:f>
              <c:numCache>
                <c:formatCode>0.0%</c:formatCode>
                <c:ptCount val="15"/>
                <c:pt idx="0">
                  <c:v>0.21585677346115034</c:v>
                </c:pt>
                <c:pt idx="1">
                  <c:v>0.10591971259857233</c:v>
                </c:pt>
                <c:pt idx="2">
                  <c:v>5.4883710337481781E-2</c:v>
                </c:pt>
                <c:pt idx="3">
                  <c:v>4.8955647120379711E-2</c:v>
                </c:pt>
                <c:pt idx="4">
                  <c:v>4.8776663583361364E-2</c:v>
                </c:pt>
                <c:pt idx="5">
                  <c:v>4.6073223829278323E-2</c:v>
                </c:pt>
                <c:pt idx="6">
                  <c:v>3.5705025787644354E-2</c:v>
                </c:pt>
                <c:pt idx="7">
                  <c:v>3.3729199368389577E-2</c:v>
                </c:pt>
                <c:pt idx="8">
                  <c:v>3.3220570785215085E-2</c:v>
                </c:pt>
                <c:pt idx="9">
                  <c:v>3.0783708468811899E-2</c:v>
                </c:pt>
                <c:pt idx="10">
                  <c:v>2.979769312703218E-2</c:v>
                </c:pt>
                <c:pt idx="11">
                  <c:v>2.8564079026049259E-2</c:v>
                </c:pt>
                <c:pt idx="12">
                  <c:v>2.8072385263669321E-2</c:v>
                </c:pt>
                <c:pt idx="13">
                  <c:v>2.5379456777665659E-2</c:v>
                </c:pt>
                <c:pt idx="14">
                  <c:v>2.1771464009418096E-2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7-4B56-9735-E468F9F2A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27437104"/>
        <c:axId val="1027433360"/>
      </c:barChart>
      <c:valAx>
        <c:axId val="1027433360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1027437104"/>
        <c:crosses val="autoZero"/>
        <c:crossBetween val="between"/>
      </c:valAx>
      <c:catAx>
        <c:axId val="1027437104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1027433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'СВОД ФО'!$M$71</c:f>
              <c:strCache>
                <c:ptCount val="1"/>
                <c:pt idx="0">
                  <c:v>Доля 6M'22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'СВОД ФО'!$L$72:$L$77</c:f>
              <c:strCache>
                <c:ptCount val="6"/>
                <c:pt idx="0">
                  <c:v>РОССИЯ</c:v>
                </c:pt>
                <c:pt idx="1">
                  <c:v>КИТАЙ</c:v>
                </c:pt>
                <c:pt idx="2">
                  <c:v>КОРЕЯ</c:v>
                </c:pt>
                <c:pt idx="3">
                  <c:v>ЕВРОПА</c:v>
                </c:pt>
                <c:pt idx="4">
                  <c:v>ЯПОНИЯ</c:v>
                </c:pt>
                <c:pt idx="5">
                  <c:v>США</c:v>
                </c:pt>
              </c:strCache>
            </c:strRef>
          </c:cat>
          <c:val>
            <c:numRef>
              <c:f>'СВОД ФО'!$M$72:$M$77</c:f>
              <c:numCache>
                <c:formatCode>0.0%</c:formatCode>
                <c:ptCount val="6"/>
                <c:pt idx="0">
                  <c:v>0.43664157745938537</c:v>
                </c:pt>
                <c:pt idx="1">
                  <c:v>2.2480016915051998E-2</c:v>
                </c:pt>
                <c:pt idx="2">
                  <c:v>0.12440410407988438</c:v>
                </c:pt>
                <c:pt idx="3">
                  <c:v>0.2059516569557702</c:v>
                </c:pt>
                <c:pt idx="4">
                  <c:v>0.13111563051074301</c:v>
                </c:pt>
                <c:pt idx="5">
                  <c:v>7.9010295076106837E-2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02-402C-8F3F-25CB71A7FE13}"/>
            </c:ext>
          </c:extLst>
        </c:ser>
        <c:ser>
          <c:idx val="1"/>
          <c:order val="1"/>
          <c:tx>
            <c:strRef>
              <c:f>'СВОД ФО'!$N$71</c:f>
              <c:strCache>
                <c:ptCount val="1"/>
                <c:pt idx="0">
                  <c:v>Доля 6M'23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'СВОД ФО'!$L$72:$L$77</c:f>
              <c:strCache>
                <c:ptCount val="6"/>
                <c:pt idx="0">
                  <c:v>РОССИЯ</c:v>
                </c:pt>
                <c:pt idx="1">
                  <c:v>КИТАЙ</c:v>
                </c:pt>
                <c:pt idx="2">
                  <c:v>КОРЕЯ</c:v>
                </c:pt>
                <c:pt idx="3">
                  <c:v>ЕВРОПА</c:v>
                </c:pt>
                <c:pt idx="4">
                  <c:v>ЯПОНИЯ</c:v>
                </c:pt>
                <c:pt idx="5">
                  <c:v>США</c:v>
                </c:pt>
              </c:strCache>
            </c:strRef>
          </c:cat>
          <c:val>
            <c:numRef>
              <c:f>'СВОД ФО'!$N$72:$N$77</c:f>
              <c:numCache>
                <c:formatCode>0.0%</c:formatCode>
                <c:ptCount val="6"/>
                <c:pt idx="0">
                  <c:v>0.38407864177793483</c:v>
                </c:pt>
                <c:pt idx="1">
                  <c:v>2.3885775060185899E-2</c:v>
                </c:pt>
                <c:pt idx="2">
                  <c:v>0.13899417764057675</c:v>
                </c:pt>
                <c:pt idx="3">
                  <c:v>0.22368257862393878</c:v>
                </c:pt>
                <c:pt idx="4">
                  <c:v>0.1498726624339739</c:v>
                </c:pt>
                <c:pt idx="5">
                  <c:v>7.9183748362620696E-2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02-402C-8F3F-25CB71A7FE1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39507152"/>
        <c:axId val="1039517136"/>
      </c:barChart>
      <c:catAx>
        <c:axId val="103950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39517136"/>
        <c:crosses val="autoZero"/>
        <c:auto val="1"/>
        <c:lblAlgn val="ctr"/>
        <c:lblOffset val="100"/>
        <c:noMultiLvlLbl val="0"/>
      </c:catAx>
      <c:valAx>
        <c:axId val="103951713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03950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51233414626657625"/>
          <c:y val="0.15242925065757201"/>
          <c:w val="0.40092718629465202"/>
          <c:h val="0.58886138008371092"/>
        </c:manualLayout>
      </c:layout>
      <c:pie3DChart>
        <c:varyColors val="1"/>
        <c:ser>
          <c:idx val="0"/>
          <c:order val="0"/>
          <c:tx>
            <c:strRef>
              <c:f>'СВОДНЫЙ ОТЧЕТ'!$D$131</c:f>
              <c:strCache>
                <c:ptCount val="1"/>
                <c:pt idx="0">
                  <c:v>Доля 6M'23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3A5-4D93-8EC1-96A99CE81F8E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3A5-4D93-8EC1-96A99CE81F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'СВОДНЫЙ ОТЧЕТ'!$B$132:$B$133</c:f>
              <c:strCache>
                <c:ptCount val="2"/>
                <c:pt idx="0">
                  <c:v>ИНОМАРКИ</c:v>
                </c:pt>
                <c:pt idx="1">
                  <c:v>ОТЕЧЕСТВЕННЫЕ</c:v>
                </c:pt>
              </c:strCache>
            </c:strRef>
          </c:cat>
          <c:val>
            <c:numRef>
              <c:f>'СВОДНЫЙ ОТЧЕТ'!$D$132:$D$133</c:f>
              <c:numCache>
                <c:formatCode>0%</c:formatCode>
                <c:ptCount val="2"/>
                <c:pt idx="0">
                  <c:v>0.73249308290255433</c:v>
                </c:pt>
                <c:pt idx="1">
                  <c:v>0.26750691709744562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A5-4D93-8EC1-96A99CE81F8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2.0964367508333748E-2"/>
          <c:y val="0.24503750071696953"/>
          <c:w val="0.39205249081447063"/>
          <c:h val="0.346077935320404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41578764918536"/>
          <c:y val="0.11981224387065956"/>
          <c:w val="0.74517321096452349"/>
          <c:h val="0.88018775612934042"/>
        </c:manualLayout>
      </c:layout>
      <c:pie3DChart>
        <c:varyColors val="1"/>
        <c:ser>
          <c:idx val="0"/>
          <c:order val="0"/>
          <c:tx>
            <c:strRef>
              <c:f>'СВОДНЫЙ ОТЧЕТ'!$N$131</c:f>
              <c:strCache>
                <c:ptCount val="1"/>
                <c:pt idx="0">
                  <c:v>Доля 6M'23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368-4887-AA9F-3B9976B85E67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368-4887-AA9F-3B9976B85E67}"/>
              </c:ext>
            </c:extLst>
          </c:dPt>
          <c:dLbls>
            <c:dLbl>
              <c:idx val="1"/>
              <c:layout>
                <c:manualLayout>
                  <c:x val="5.2980132450331126E-2"/>
                  <c:y val="-7.53161875555115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242825607064017"/>
                      <c:h val="0.215083882983184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368-4887-AA9F-3B9976B85E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'СВОДНЫЙ ОТЧЕТ'!$B$132:$B$133</c:f>
              <c:strCache>
                <c:ptCount val="2"/>
                <c:pt idx="0">
                  <c:v>ИНОМАРКИ</c:v>
                </c:pt>
                <c:pt idx="1">
                  <c:v>ОТЕЧЕСТВЕННЫЕ</c:v>
                </c:pt>
              </c:strCache>
            </c:strRef>
          </c:cat>
          <c:val>
            <c:numRef>
              <c:f>'СВОДНЫЙ ОТЧЕТ'!$N$132:$N$133</c:f>
              <c:numCache>
                <c:formatCode>0%</c:formatCode>
                <c:ptCount val="2"/>
                <c:pt idx="0">
                  <c:v>0.63966825640728286</c:v>
                </c:pt>
                <c:pt idx="1">
                  <c:v>0.36033174359271714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68-4887-AA9F-3B9976B85E6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860236220472442"/>
          <c:y val="5.1532013957214365E-2"/>
          <c:w val="0.73733456756148219"/>
          <c:h val="0.89384344908788849"/>
        </c:manualLayout>
      </c:layout>
      <c:pie3DChart>
        <c:varyColors val="1"/>
        <c:ser>
          <c:idx val="0"/>
          <c:order val="0"/>
          <c:tx>
            <c:strRef>
              <c:f>'СВОДНЫЙ ОТЧЕТ'!$I$131</c:f>
              <c:strCache>
                <c:ptCount val="1"/>
                <c:pt idx="0">
                  <c:v>Доля 6M'23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D36-4B41-BF65-D4618D5B65FD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D36-4B41-BF65-D4618D5B65FD}"/>
              </c:ext>
            </c:extLst>
          </c:dPt>
          <c:dLbls>
            <c:dLbl>
              <c:idx val="1"/>
              <c:layout>
                <c:manualLayout>
                  <c:x val="-0.33333333333333331"/>
                  <c:y val="-6.16380909369505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777777777777777"/>
                      <c:h val="0.194862982170804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D36-4B41-BF65-D4618D5B65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'СВОДНЫЙ ОТЧЕТ'!$B$132:$B$133</c:f>
              <c:strCache>
                <c:ptCount val="2"/>
                <c:pt idx="0">
                  <c:v>ИНОМАРКИ</c:v>
                </c:pt>
                <c:pt idx="1">
                  <c:v>ОТЕЧЕСТВЕННЫЕ</c:v>
                </c:pt>
              </c:strCache>
            </c:strRef>
          </c:cat>
          <c:val>
            <c:numRef>
              <c:f>'СВОДНЫЙ ОТЧЕТ'!$I$132:$I$133</c:f>
              <c:numCache>
                <c:formatCode>0%</c:formatCode>
                <c:ptCount val="2"/>
                <c:pt idx="0">
                  <c:v>0.88479465482406128</c:v>
                </c:pt>
                <c:pt idx="1">
                  <c:v>0.11520534517593871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36-4B41-BF65-D4618D5B65F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120721638556487"/>
          <c:y val="5.1532013957214365E-2"/>
          <c:w val="0.77705088947214929"/>
          <c:h val="0.94846798604278559"/>
        </c:manualLayout>
      </c:layout>
      <c:pie3DChart>
        <c:varyColors val="1"/>
        <c:ser>
          <c:idx val="0"/>
          <c:order val="0"/>
          <c:tx>
            <c:strRef>
              <c:f>'СВОДНЫЙ ОТЧЕТ'!$S$131</c:f>
              <c:strCache>
                <c:ptCount val="1"/>
                <c:pt idx="0">
                  <c:v>Доля 6M'23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02B-40D4-A495-A26CCC7B3E9B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02B-40D4-A495-A26CCC7B3E9B}"/>
              </c:ext>
            </c:extLst>
          </c:dPt>
          <c:dLbls>
            <c:dLbl>
              <c:idx val="0"/>
              <c:layout>
                <c:manualLayout>
                  <c:x val="2.8046381795910676E-2"/>
                  <c:y val="-0.3170427480013118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313127178931501"/>
                      <c:h val="0.337989322408425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02B-40D4-A495-A26CCC7B3E9B}"/>
                </c:ext>
              </c:extLst>
            </c:dLbl>
            <c:dLbl>
              <c:idx val="1"/>
              <c:layout>
                <c:manualLayout>
                  <c:x val="-0.33333333333333331"/>
                  <c:y val="-6.16380909369505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777777777777777"/>
                      <c:h val="0.194862982170804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02B-40D4-A495-A26CCC7B3E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'СВОДНЫЙ ОТЧЕТ'!$B$132:$B$133</c:f>
              <c:strCache>
                <c:ptCount val="2"/>
                <c:pt idx="0">
                  <c:v>ИНОМАРКИ</c:v>
                </c:pt>
                <c:pt idx="1">
                  <c:v>ОТЕЧЕСТВЕННЫЕ</c:v>
                </c:pt>
              </c:strCache>
            </c:strRef>
          </c:cat>
          <c:val>
            <c:numRef>
              <c:f>'СВОДНЫЙ ОТЧЕТ'!$S$132:$S$133</c:f>
              <c:numCache>
                <c:formatCode>0%</c:formatCode>
                <c:ptCount val="2"/>
                <c:pt idx="0">
                  <c:v>0.83584238522052634</c:v>
                </c:pt>
                <c:pt idx="1">
                  <c:v>0.16415761477947363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2B-40D4-A495-A26CCC7B3E9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860236220472442"/>
          <c:y val="5.1532013957214365E-2"/>
          <c:w val="0.77705088947214929"/>
          <c:h val="0.94846798604278559"/>
        </c:manualLayout>
      </c:layout>
      <c:pie3DChart>
        <c:varyColors val="1"/>
        <c:ser>
          <c:idx val="0"/>
          <c:order val="0"/>
          <c:tx>
            <c:strRef>
              <c:f>'СВОДНЫЙ ОТЧЕТ'!$X$131</c:f>
              <c:strCache>
                <c:ptCount val="1"/>
                <c:pt idx="0">
                  <c:v>Доля 6M'23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0D6-44A0-934B-467FFDA05096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0D6-44A0-934B-467FFDA05096}"/>
              </c:ext>
            </c:extLst>
          </c:dPt>
          <c:dLbls>
            <c:dLbl>
              <c:idx val="0"/>
              <c:layout>
                <c:manualLayout>
                  <c:x val="-0.11026689631778414"/>
                  <c:y val="-0.2800486029344559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51099518083563"/>
                      <c:h val="0.340993671940945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0D6-44A0-934B-467FFDA05096}"/>
                </c:ext>
              </c:extLst>
            </c:dLbl>
            <c:dLbl>
              <c:idx val="1"/>
              <c:layout>
                <c:manualLayout>
                  <c:x val="-0.33333333333333331"/>
                  <c:y val="-6.16380909369505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777777777777777"/>
                      <c:h val="0.194862982170804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0D6-44A0-934B-467FFDA050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'СВОДНЫЙ ОТЧЕТ'!$B$132:$B$133</c:f>
              <c:strCache>
                <c:ptCount val="2"/>
                <c:pt idx="0">
                  <c:v>ИНОМАРКИ</c:v>
                </c:pt>
                <c:pt idx="1">
                  <c:v>ОТЕЧЕСТВЕННЫЕ</c:v>
                </c:pt>
              </c:strCache>
            </c:strRef>
          </c:cat>
          <c:val>
            <c:numRef>
              <c:f>'СВОДНЫЙ ОТЧЕТ'!$X$132:$X$133</c:f>
              <c:numCache>
                <c:formatCode>0%</c:formatCode>
                <c:ptCount val="2"/>
                <c:pt idx="0">
                  <c:v>0.78439680095322439</c:v>
                </c:pt>
                <c:pt idx="1">
                  <c:v>0.21560319904677555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D6-44A0-934B-467FFDA0509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860236220472442"/>
          <c:y val="5.1532013957214365E-2"/>
          <c:w val="0.77705088947214929"/>
          <c:h val="0.94846798604278559"/>
        </c:manualLayout>
      </c:layout>
      <c:pie3DChart>
        <c:varyColors val="1"/>
        <c:ser>
          <c:idx val="0"/>
          <c:order val="0"/>
          <c:tx>
            <c:strRef>
              <c:f>'СВОДНЫЙ ОТЧЕТ'!$AC$131</c:f>
              <c:strCache>
                <c:ptCount val="1"/>
                <c:pt idx="0">
                  <c:v>Доля 6M'23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B95-40BF-B09F-85B52D15C427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B95-40BF-B09F-85B52D15C427}"/>
              </c:ext>
            </c:extLst>
          </c:dPt>
          <c:dLbls>
            <c:dLbl>
              <c:idx val="0"/>
              <c:layout>
                <c:manualLayout>
                  <c:x val="-0.18064933910821493"/>
                  <c:y val="-0.227740232369339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957071534816096"/>
                      <c:h val="0.374314639483432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B95-40BF-B09F-85B52D15C427}"/>
                </c:ext>
              </c:extLst>
            </c:dLbl>
            <c:dLbl>
              <c:idx val="1"/>
              <c:layout>
                <c:manualLayout>
                  <c:x val="-0.33333333333333331"/>
                  <c:y val="-6.16380909369505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777777777777777"/>
                      <c:h val="0.194862982170804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B95-40BF-B09F-85B52D15C4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'СВОДНЫЙ ОТЧЕТ'!$B$132:$B$133</c:f>
              <c:strCache>
                <c:ptCount val="2"/>
                <c:pt idx="0">
                  <c:v>ИНОМАРКИ</c:v>
                </c:pt>
                <c:pt idx="1">
                  <c:v>ОТЕЧЕСТВЕННЫЕ</c:v>
                </c:pt>
              </c:strCache>
            </c:strRef>
          </c:cat>
          <c:val>
            <c:numRef>
              <c:f>'СВОДНЫЙ ОТЧЕТ'!$AC$132:$AC$133</c:f>
              <c:numCache>
                <c:formatCode>0%</c:formatCode>
                <c:ptCount val="2"/>
                <c:pt idx="0">
                  <c:v>0.7205542550209475</c:v>
                </c:pt>
                <c:pt idx="1">
                  <c:v>0.27944574497905256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95-40BF-B09F-85B52D15C42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860236220472442"/>
          <c:y val="5.1532013957214365E-2"/>
          <c:w val="0.77705088947214929"/>
          <c:h val="0.94846798604278559"/>
        </c:manualLayout>
      </c:layout>
      <c:pie3DChart>
        <c:varyColors val="1"/>
        <c:ser>
          <c:idx val="0"/>
          <c:order val="0"/>
          <c:tx>
            <c:strRef>
              <c:f>'СВОДНЫЙ ОТЧЕТ'!$AH$131</c:f>
              <c:strCache>
                <c:ptCount val="1"/>
                <c:pt idx="0">
                  <c:v>Доля 6M'23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72C-49D3-A6B2-7C8ACFE46EA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72C-49D3-A6B2-7C8ACFE46EA0}"/>
              </c:ext>
            </c:extLst>
          </c:dPt>
          <c:dLbls>
            <c:dLbl>
              <c:idx val="0"/>
              <c:layout>
                <c:manualLayout>
                  <c:x val="-0.17287147625205451"/>
                  <c:y val="-0.3723855761114426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31587282927197"/>
                      <c:h val="0.374314639483432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72C-49D3-A6B2-7C8ACFE46EA0}"/>
                </c:ext>
              </c:extLst>
            </c:dLbl>
            <c:dLbl>
              <c:idx val="1"/>
              <c:layout>
                <c:manualLayout>
                  <c:x val="-0.33333333333333331"/>
                  <c:y val="-6.16380909369505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777777777777777"/>
                      <c:h val="0.194862982170804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72C-49D3-A6B2-7C8ACFE46E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'СВОДНЫЙ ОТЧЕТ'!$B$132:$B$133</c:f>
              <c:strCache>
                <c:ptCount val="2"/>
                <c:pt idx="0">
                  <c:v>ИНОМАРКИ</c:v>
                </c:pt>
                <c:pt idx="1">
                  <c:v>ОТЕЧЕСТВЕННЫЕ</c:v>
                </c:pt>
              </c:strCache>
            </c:strRef>
          </c:cat>
          <c:val>
            <c:numRef>
              <c:f>'СВОДНЫЙ ОТЧЕТ'!$AH$132:$AH$133</c:f>
              <c:numCache>
                <c:formatCode>0%</c:formatCode>
                <c:ptCount val="2"/>
                <c:pt idx="0">
                  <c:v>0.83360037094508355</c:v>
                </c:pt>
                <c:pt idx="1">
                  <c:v>0.1663996290549164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2C-49D3-A6B2-7C8ACFE46EA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860236220472442"/>
          <c:y val="5.1532013957214365E-2"/>
          <c:w val="0.77705088947214929"/>
          <c:h val="0.94846798604278559"/>
        </c:manualLayout>
      </c:layout>
      <c:pie3DChart>
        <c:varyColors val="1"/>
        <c:ser>
          <c:idx val="0"/>
          <c:order val="0"/>
          <c:tx>
            <c:strRef>
              <c:f>'СВОДНЫЙ ОТЧЕТ'!$AM$131</c:f>
              <c:strCache>
                <c:ptCount val="1"/>
                <c:pt idx="0">
                  <c:v>Доля 6M'23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C60-4451-AA96-617D9EDA443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C60-4451-AA96-617D9EDA443A}"/>
              </c:ext>
            </c:extLst>
          </c:dPt>
          <c:dLbls>
            <c:dLbl>
              <c:idx val="0"/>
              <c:layout>
                <c:manualLayout>
                  <c:x val="-0.10798792359952965"/>
                  <c:y val="2.396597794588084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21687481316999"/>
                      <c:h val="0.374314639483432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C60-4451-AA96-617D9EDA443A}"/>
                </c:ext>
              </c:extLst>
            </c:dLbl>
            <c:dLbl>
              <c:idx val="1"/>
              <c:layout>
                <c:manualLayout>
                  <c:x val="-0.33333333333333331"/>
                  <c:y val="-6.16380909369505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777777777777777"/>
                      <c:h val="0.194862982170804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C60-4451-AA96-617D9EDA44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'СВОДНЫЙ ОТЧЕТ'!$B$132:$B$133</c:f>
              <c:strCache>
                <c:ptCount val="2"/>
                <c:pt idx="0">
                  <c:v>ИНОМАРКИ</c:v>
                </c:pt>
                <c:pt idx="1">
                  <c:v>ОТЕЧЕСТВЕННЫЕ</c:v>
                </c:pt>
              </c:strCache>
            </c:strRef>
          </c:cat>
          <c:val>
            <c:numRef>
              <c:f>'СВОДНЫЙ ОТЧЕТ'!$AM$132:$AM$133</c:f>
              <c:numCache>
                <c:formatCode>0%</c:formatCode>
                <c:ptCount val="2"/>
                <c:pt idx="0">
                  <c:v>0.49929158173047811</c:v>
                </c:pt>
                <c:pt idx="1">
                  <c:v>0.50070841826952184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60-4451-AA96-617D9EDA443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860236220472442"/>
          <c:y val="5.1532013957214365E-2"/>
          <c:w val="0.77705088947214929"/>
          <c:h val="0.94846798604278559"/>
        </c:manualLayout>
      </c:layout>
      <c:pie3DChart>
        <c:varyColors val="1"/>
        <c:ser>
          <c:idx val="0"/>
          <c:order val="0"/>
          <c:tx>
            <c:strRef>
              <c:f>'СВОДНЫЙ ОТЧЕТ'!$AR$131</c:f>
              <c:strCache>
                <c:ptCount val="1"/>
                <c:pt idx="0">
                  <c:v>Доля 6M'23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1A2-4960-9958-395A10A5DE0C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1A2-4960-9958-395A10A5DE0C}"/>
              </c:ext>
            </c:extLst>
          </c:dPt>
          <c:dLbls>
            <c:dLbl>
              <c:idx val="0"/>
              <c:layout>
                <c:manualLayout>
                  <c:x val="-0.14827125044251269"/>
                  <c:y val="-0.2329661231095125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8215978240759"/>
                      <c:h val="0.374314639483432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1A2-4960-9958-395A10A5DE0C}"/>
                </c:ext>
              </c:extLst>
            </c:dLbl>
            <c:dLbl>
              <c:idx val="1"/>
              <c:layout>
                <c:manualLayout>
                  <c:x val="-0.33333333333333331"/>
                  <c:y val="-6.16380909369505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777777777777777"/>
                      <c:h val="0.194862982170804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1A2-4960-9958-395A10A5DE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'СВОДНЫЙ ОТЧЕТ'!$B$132:$B$133</c:f>
              <c:strCache>
                <c:ptCount val="2"/>
                <c:pt idx="0">
                  <c:v>ИНОМАРКИ</c:v>
                </c:pt>
                <c:pt idx="1">
                  <c:v>ОТЕЧЕСТВЕННЫЕ</c:v>
                </c:pt>
              </c:strCache>
            </c:strRef>
          </c:cat>
          <c:val>
            <c:numRef>
              <c:f>'СВОДНЫЙ ОТЧЕТ'!$AR$132:$AR$133</c:f>
              <c:numCache>
                <c:formatCode>0%</c:formatCode>
                <c:ptCount val="2"/>
                <c:pt idx="0">
                  <c:v>0.6583144984084407</c:v>
                </c:pt>
                <c:pt idx="1">
                  <c:v>0.34168550159155936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A2-4960-9958-395A10A5DE0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860236220472442"/>
          <c:y val="5.1532013957214365E-2"/>
          <c:w val="0.77705088947214929"/>
          <c:h val="0.94846798604278559"/>
        </c:manualLayout>
      </c:layout>
      <c:pie3DChart>
        <c:varyColors val="1"/>
        <c:ser>
          <c:idx val="0"/>
          <c:order val="0"/>
          <c:tx>
            <c:strRef>
              <c:f>'СВОДНЫЙ ОТЧЕТ'!$AW$131</c:f>
              <c:strCache>
                <c:ptCount val="1"/>
                <c:pt idx="0">
                  <c:v>Доля 6M'23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821-4539-9208-4E68006B567C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821-4539-9208-4E68006B567C}"/>
              </c:ext>
            </c:extLst>
          </c:dPt>
          <c:dLbls>
            <c:dLbl>
              <c:idx val="0"/>
              <c:layout>
                <c:manualLayout>
                  <c:x val="6.4814814814814811E-2"/>
                  <c:y val="-0.358161690779958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87037037037035"/>
                      <c:h val="0.368715624445555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821-4539-9208-4E68006B567C}"/>
                </c:ext>
              </c:extLst>
            </c:dLbl>
            <c:dLbl>
              <c:idx val="1"/>
              <c:layout>
                <c:manualLayout>
                  <c:x val="-0.33333333333333331"/>
                  <c:y val="-6.16380909369505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777777777777777"/>
                      <c:h val="0.194862982170804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821-4539-9208-4E68006B56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'СВОДНЫЙ ОТЧЕТ'!$B$132:$B$133</c:f>
              <c:strCache>
                <c:ptCount val="2"/>
                <c:pt idx="0">
                  <c:v>ИНОМАРКИ</c:v>
                </c:pt>
                <c:pt idx="1">
                  <c:v>ОТЕЧЕСТВЕННЫЕ</c:v>
                </c:pt>
              </c:strCache>
            </c:strRef>
          </c:cat>
          <c:val>
            <c:numRef>
              <c:f>'СВОДНЫЙ ОТЧЕТ'!$AW$132:$AW$133</c:f>
              <c:numCache>
                <c:formatCode>0%</c:formatCode>
                <c:ptCount val="2"/>
                <c:pt idx="0">
                  <c:v>0.97226859081363415</c:v>
                </c:pt>
                <c:pt idx="1">
                  <c:v>2.7731409186365838E-2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21-4539-9208-4E68006B567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chart" Target="../charts/chart1.xml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11" Type="http://schemas.openxmlformats.org/officeDocument/2006/relationships/chart" Target="../charts/chart8.xml"/><Relationship Id="rId5" Type="http://schemas.openxmlformats.org/officeDocument/2006/relationships/chart" Target="../charts/chart3.xml"/><Relationship Id="rId10" Type="http://schemas.openxmlformats.org/officeDocument/2006/relationships/chart" Target="../charts/chart7.xml"/><Relationship Id="rId4" Type="http://schemas.openxmlformats.org/officeDocument/2006/relationships/chart" Target="../charts/chart2.xml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image" Target="../media/image3.png"/><Relationship Id="rId7" Type="http://schemas.openxmlformats.org/officeDocument/2006/relationships/chart" Target="../charts/chart14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10" Type="http://schemas.openxmlformats.org/officeDocument/2006/relationships/chart" Target="../charts/chart17.xml"/><Relationship Id="rId4" Type="http://schemas.openxmlformats.org/officeDocument/2006/relationships/image" Target="../media/image2.png"/><Relationship Id="rId9" Type="http://schemas.openxmlformats.org/officeDocument/2006/relationships/chart" Target="../charts/chart16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chart" Target="../charts/chart21.xml"/><Relationship Id="rId3" Type="http://schemas.openxmlformats.org/officeDocument/2006/relationships/image" Target="../media/image2.png"/><Relationship Id="rId7" Type="http://schemas.openxmlformats.org/officeDocument/2006/relationships/image" Target="../media/image7.png"/><Relationship Id="rId12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.xml"/><Relationship Id="rId3" Type="http://schemas.openxmlformats.org/officeDocument/2006/relationships/chart" Target="../charts/chart32.xml"/><Relationship Id="rId7" Type="http://schemas.openxmlformats.org/officeDocument/2006/relationships/chart" Target="../charts/chart36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6" Type="http://schemas.openxmlformats.org/officeDocument/2006/relationships/chart" Target="../charts/chart35.xml"/><Relationship Id="rId5" Type="http://schemas.openxmlformats.org/officeDocument/2006/relationships/chart" Target="../charts/chart34.xml"/><Relationship Id="rId10" Type="http://schemas.openxmlformats.org/officeDocument/2006/relationships/chart" Target="../charts/chart39.xml"/><Relationship Id="rId4" Type="http://schemas.openxmlformats.org/officeDocument/2006/relationships/chart" Target="../charts/chart33.xml"/><Relationship Id="rId9" Type="http://schemas.openxmlformats.org/officeDocument/2006/relationships/chart" Target="../charts/chart3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504265</xdr:colOff>
      <xdr:row>0</xdr:row>
      <xdr:rowOff>168088</xdr:rowOff>
    </xdr:from>
    <xdr:to>
      <xdr:col>25</xdr:col>
      <xdr:colOff>459441</xdr:colOff>
      <xdr:row>29</xdr:row>
      <xdr:rowOff>0</xdr:rowOff>
    </xdr:to>
    <xdr:sp macro="" textlink="">
      <xdr:nvSpPr>
        <xdr:cNvPr id="3" name="Скругленный 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460941" y="168088"/>
          <a:ext cx="4000500" cy="5356412"/>
        </a:xfrm>
        <a:prstGeom prst="roundRect">
          <a:avLst>
            <a:gd name="adj" fmla="val 0"/>
          </a:avLst>
        </a:prstGeom>
        <a:solidFill>
          <a:schemeClr val="accent3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1400" b="1"/>
            <a:t>ВЫБОР</a:t>
          </a:r>
          <a:r>
            <a:rPr lang="ru-RU" sz="1400" b="1" baseline="0"/>
            <a:t> ДАННЫХ</a:t>
          </a:r>
          <a:endParaRPr lang="ru-RU" sz="1400" b="1"/>
        </a:p>
      </xdr:txBody>
    </xdr:sp>
    <xdr:clientData/>
  </xdr:twoCellAnchor>
  <xdr:twoCellAnchor>
    <xdr:from>
      <xdr:col>0</xdr:col>
      <xdr:colOff>9525</xdr:colOff>
      <xdr:row>0</xdr:row>
      <xdr:rowOff>180975</xdr:rowOff>
    </xdr:from>
    <xdr:to>
      <xdr:col>19</xdr:col>
      <xdr:colOff>447675</xdr:colOff>
      <xdr:row>35</xdr:row>
      <xdr:rowOff>173475</xdr:rowOff>
    </xdr:to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525" y="180975"/>
          <a:ext cx="12020550" cy="6660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absolute">
    <xdr:from>
      <xdr:col>0</xdr:col>
      <xdr:colOff>13137</xdr:colOff>
      <xdr:row>0</xdr:row>
      <xdr:rowOff>167508</xdr:rowOff>
    </xdr:from>
    <xdr:to>
      <xdr:col>20</xdr:col>
      <xdr:colOff>0</xdr:colOff>
      <xdr:row>2</xdr:row>
      <xdr:rowOff>110508</xdr:rowOff>
    </xdr:to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13137" y="167508"/>
          <a:ext cx="12026463" cy="324000"/>
        </a:xfrm>
        <a:prstGeom prst="rect">
          <a:avLst/>
        </a:prstGeom>
        <a:solidFill>
          <a:srgbClr val="1D24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/>
        </a:p>
      </xdr:txBody>
    </xdr:sp>
    <xdr:clientData/>
  </xdr:twoCellAnchor>
  <xdr:twoCellAnchor editAs="absolute">
    <xdr:from>
      <xdr:col>2</xdr:col>
      <xdr:colOff>26796</xdr:colOff>
      <xdr:row>5</xdr:row>
      <xdr:rowOff>149479</xdr:rowOff>
    </xdr:from>
    <xdr:to>
      <xdr:col>17</xdr:col>
      <xdr:colOff>431339</xdr:colOff>
      <xdr:row>35</xdr:row>
      <xdr:rowOff>14479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32000"/>
                  </a14:imgEffect>
                  <a14:imgEffect>
                    <a14:brightnessContrast bright="-7000" contrast="-59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0007" y="1101979"/>
          <a:ext cx="9578621" cy="5580000"/>
        </a:xfrm>
        <a:prstGeom prst="rect">
          <a:avLst/>
        </a:prstGeom>
      </xdr:spPr>
    </xdr:pic>
    <xdr:clientData/>
  </xdr:twoCellAnchor>
  <xdr:twoCellAnchor>
    <xdr:from>
      <xdr:col>4</xdr:col>
      <xdr:colOff>547496</xdr:colOff>
      <xdr:row>18</xdr:row>
      <xdr:rowOff>79884</xdr:rowOff>
    </xdr:from>
    <xdr:to>
      <xdr:col>5</xdr:col>
      <xdr:colOff>81896</xdr:colOff>
      <xdr:row>19</xdr:row>
      <xdr:rowOff>33384</xdr:rowOff>
    </xdr:to>
    <xdr:sp macro="" textlink="">
      <xdr:nvSpPr>
        <xdr:cNvPr id="135" name="Овал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/>
        </xdr:cNvSpPr>
      </xdr:nvSpPr>
      <xdr:spPr>
        <a:xfrm rot="20019042">
          <a:off x="2985896" y="3508884"/>
          <a:ext cx="144000" cy="144000"/>
        </a:xfrm>
        <a:prstGeom prst="ellipse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/>
        </a:p>
      </xdr:txBody>
    </xdr:sp>
    <xdr:clientData/>
  </xdr:twoCellAnchor>
  <xdr:twoCellAnchor>
    <xdr:from>
      <xdr:col>3</xdr:col>
      <xdr:colOff>459866</xdr:colOff>
      <xdr:row>17</xdr:row>
      <xdr:rowOff>171489</xdr:rowOff>
    </xdr:from>
    <xdr:to>
      <xdr:col>4</xdr:col>
      <xdr:colOff>551277</xdr:colOff>
      <xdr:row>18</xdr:row>
      <xdr:rowOff>128858</xdr:rowOff>
    </xdr:to>
    <xdr:cxnSp macro="">
      <xdr:nvCxnSpPr>
        <xdr:cNvPr id="136" name="Прямая соединительная линия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CxnSpPr>
          <a:stCxn id="135" idx="1"/>
          <a:endCxn id="137" idx="3"/>
        </xdr:cNvCxnSpPr>
      </xdr:nvCxnSpPr>
      <xdr:spPr>
        <a:xfrm flipH="1" flipV="1">
          <a:off x="2288666" y="3409989"/>
          <a:ext cx="701011" cy="14786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203327</xdr:colOff>
      <xdr:row>15</xdr:row>
      <xdr:rowOff>103861</xdr:rowOff>
    </xdr:from>
    <xdr:to>
      <xdr:col>3</xdr:col>
      <xdr:colOff>459866</xdr:colOff>
      <xdr:row>20</xdr:row>
      <xdr:rowOff>48616</xdr:rowOff>
    </xdr:to>
    <xdr:sp macro="" textlink="">
      <xdr:nvSpPr>
        <xdr:cNvPr id="137" name="Скругленный 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203327" y="2961361"/>
          <a:ext cx="2085339" cy="897255"/>
        </a:xfrm>
        <a:prstGeom prst="roundRect">
          <a:avLst>
            <a:gd name="adj" fmla="val 699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tIns="36000" bIns="36000" rtlCol="0" anchor="t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255541</xdr:colOff>
      <xdr:row>22</xdr:row>
      <xdr:rowOff>190420</xdr:rowOff>
    </xdr:from>
    <xdr:to>
      <xdr:col>4</xdr:col>
      <xdr:colOff>399541</xdr:colOff>
      <xdr:row>23</xdr:row>
      <xdr:rowOff>143920</xdr:rowOff>
    </xdr:to>
    <xdr:sp macro="" textlink="">
      <xdr:nvSpPr>
        <xdr:cNvPr id="138" name="Овал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/>
        </xdr:cNvSpPr>
      </xdr:nvSpPr>
      <xdr:spPr>
        <a:xfrm rot="17299284">
          <a:off x="2693941" y="4381420"/>
          <a:ext cx="144000" cy="144000"/>
        </a:xfrm>
        <a:prstGeom prst="ellipse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/>
        </a:p>
      </xdr:txBody>
    </xdr:sp>
    <xdr:clientData/>
  </xdr:twoCellAnchor>
  <xdr:twoCellAnchor>
    <xdr:from>
      <xdr:col>3</xdr:col>
      <xdr:colOff>459867</xdr:colOff>
      <xdr:row>23</xdr:row>
      <xdr:rowOff>104247</xdr:rowOff>
    </xdr:from>
    <xdr:to>
      <xdr:col>4</xdr:col>
      <xdr:colOff>263206</xdr:colOff>
      <xdr:row>24</xdr:row>
      <xdr:rowOff>70657</xdr:rowOff>
    </xdr:to>
    <xdr:cxnSp macro="">
      <xdr:nvCxnSpPr>
        <xdr:cNvPr id="139" name="Прямая соединительная линия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CxnSpPr>
          <a:stCxn id="138" idx="1"/>
          <a:endCxn id="140" idx="3"/>
        </xdr:cNvCxnSpPr>
      </xdr:nvCxnSpPr>
      <xdr:spPr>
        <a:xfrm flipH="1">
          <a:off x="2288667" y="4485747"/>
          <a:ext cx="412939" cy="15691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203327</xdr:colOff>
      <xdr:row>22</xdr:row>
      <xdr:rowOff>3029</xdr:rowOff>
    </xdr:from>
    <xdr:to>
      <xdr:col>3</xdr:col>
      <xdr:colOff>459867</xdr:colOff>
      <xdr:row>26</xdr:row>
      <xdr:rowOff>138284</xdr:rowOff>
    </xdr:to>
    <xdr:sp macro="" textlink="">
      <xdr:nvSpPr>
        <xdr:cNvPr id="140" name="Скругленный 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203327" y="4194029"/>
          <a:ext cx="2085340" cy="897255"/>
        </a:xfrm>
        <a:prstGeom prst="roundRect">
          <a:avLst>
            <a:gd name="adj" fmla="val 699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tIns="36000" bIns="36000" rtlCol="0" anchor="t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20975</xdr:colOff>
      <xdr:row>24</xdr:row>
      <xdr:rowOff>163431</xdr:rowOff>
    </xdr:from>
    <xdr:to>
      <xdr:col>4</xdr:col>
      <xdr:colOff>164975</xdr:colOff>
      <xdr:row>25</xdr:row>
      <xdr:rowOff>116931</xdr:rowOff>
    </xdr:to>
    <xdr:sp macro="" textlink="">
      <xdr:nvSpPr>
        <xdr:cNvPr id="141" name="Овал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/>
        </xdr:cNvSpPr>
      </xdr:nvSpPr>
      <xdr:spPr>
        <a:xfrm rot="20080896">
          <a:off x="2459375" y="4735431"/>
          <a:ext cx="144000" cy="144000"/>
        </a:xfrm>
        <a:prstGeom prst="ellipse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/>
        </a:p>
      </xdr:txBody>
    </xdr:sp>
    <xdr:clientData/>
  </xdr:twoCellAnchor>
  <xdr:twoCellAnchor>
    <xdr:from>
      <xdr:col>3</xdr:col>
      <xdr:colOff>459867</xdr:colOff>
      <xdr:row>25</xdr:row>
      <xdr:rowOff>112725</xdr:rowOff>
    </xdr:from>
    <xdr:to>
      <xdr:col>4</xdr:col>
      <xdr:colOff>68726</xdr:colOff>
      <xdr:row>30</xdr:row>
      <xdr:rowOff>136720</xdr:rowOff>
    </xdr:to>
    <xdr:cxnSp macro="">
      <xdr:nvCxnSpPr>
        <xdr:cNvPr id="142" name="Прямая соединительная линия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CxnSpPr>
          <a:stCxn id="141" idx="3"/>
          <a:endCxn id="143" idx="3"/>
        </xdr:cNvCxnSpPr>
      </xdr:nvCxnSpPr>
      <xdr:spPr>
        <a:xfrm flipH="1">
          <a:off x="2288667" y="4875225"/>
          <a:ext cx="218459" cy="97649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203327</xdr:colOff>
      <xdr:row>28</xdr:row>
      <xdr:rowOff>69092</xdr:rowOff>
    </xdr:from>
    <xdr:to>
      <xdr:col>3</xdr:col>
      <xdr:colOff>459867</xdr:colOff>
      <xdr:row>33</xdr:row>
      <xdr:rowOff>13847</xdr:rowOff>
    </xdr:to>
    <xdr:sp macro="" textlink="">
      <xdr:nvSpPr>
        <xdr:cNvPr id="143" name="Скругленный 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203327" y="5403092"/>
          <a:ext cx="2085340" cy="897255"/>
        </a:xfrm>
        <a:prstGeom prst="roundRect">
          <a:avLst>
            <a:gd name="adj" fmla="val 699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tIns="36000" bIns="36000" rtlCol="0" anchor="t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0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222886</xdr:colOff>
      <xdr:row>21</xdr:row>
      <xdr:rowOff>41720</xdr:rowOff>
    </xdr:from>
    <xdr:to>
      <xdr:col>6</xdr:col>
      <xdr:colOff>366886</xdr:colOff>
      <xdr:row>21</xdr:row>
      <xdr:rowOff>185720</xdr:rowOff>
    </xdr:to>
    <xdr:sp macro="" textlink="">
      <xdr:nvSpPr>
        <xdr:cNvPr id="144" name="Овал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/>
        </xdr:cNvSpPr>
      </xdr:nvSpPr>
      <xdr:spPr>
        <a:xfrm rot="527011">
          <a:off x="3866199" y="4042220"/>
          <a:ext cx="144000" cy="144000"/>
        </a:xfrm>
        <a:prstGeom prst="ellipse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/>
        </a:p>
      </xdr:txBody>
    </xdr:sp>
    <xdr:clientData/>
  </xdr:twoCellAnchor>
  <xdr:twoCellAnchor>
    <xdr:from>
      <xdr:col>6</xdr:col>
      <xdr:colOff>283891</xdr:colOff>
      <xdr:row>21</xdr:row>
      <xdr:rowOff>184876</xdr:rowOff>
    </xdr:from>
    <xdr:to>
      <xdr:col>6</xdr:col>
      <xdr:colOff>341295</xdr:colOff>
      <xdr:row>29</xdr:row>
      <xdr:rowOff>55746</xdr:rowOff>
    </xdr:to>
    <xdr:cxnSp macro="">
      <xdr:nvCxnSpPr>
        <xdr:cNvPr id="145" name="Прямая соединительная линия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CxnSpPr>
          <a:stCxn id="144" idx="4"/>
          <a:endCxn id="146" idx="0"/>
        </xdr:cNvCxnSpPr>
      </xdr:nvCxnSpPr>
      <xdr:spPr>
        <a:xfrm>
          <a:off x="3941491" y="4185376"/>
          <a:ext cx="57404" cy="139487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108009</xdr:colOff>
      <xdr:row>22</xdr:row>
      <xdr:rowOff>72147</xdr:rowOff>
    </xdr:from>
    <xdr:to>
      <xdr:col>10</xdr:col>
      <xdr:colOff>252009</xdr:colOff>
      <xdr:row>23</xdr:row>
      <xdr:rowOff>25647</xdr:rowOff>
    </xdr:to>
    <xdr:sp macro="" textlink="">
      <xdr:nvSpPr>
        <xdr:cNvPr id="147" name="Овал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/>
        </xdr:cNvSpPr>
      </xdr:nvSpPr>
      <xdr:spPr>
        <a:xfrm rot="20763302">
          <a:off x="6204009" y="4263147"/>
          <a:ext cx="144000" cy="144000"/>
        </a:xfrm>
        <a:prstGeom prst="ellipse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/>
        </a:p>
      </xdr:txBody>
    </xdr:sp>
    <xdr:clientData/>
  </xdr:twoCellAnchor>
  <xdr:twoCellAnchor>
    <xdr:from>
      <xdr:col>10</xdr:col>
      <xdr:colOff>197360</xdr:colOff>
      <xdr:row>23</xdr:row>
      <xdr:rowOff>23525</xdr:rowOff>
    </xdr:from>
    <xdr:to>
      <xdr:col>10</xdr:col>
      <xdr:colOff>574592</xdr:colOff>
      <xdr:row>29</xdr:row>
      <xdr:rowOff>55746</xdr:rowOff>
    </xdr:to>
    <xdr:cxnSp macro="">
      <xdr:nvCxnSpPr>
        <xdr:cNvPr id="148" name="Прямая соединительная линия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CxnSpPr>
          <a:stCxn id="147" idx="4"/>
          <a:endCxn id="149" idx="0"/>
        </xdr:cNvCxnSpPr>
      </xdr:nvCxnSpPr>
      <xdr:spPr>
        <a:xfrm>
          <a:off x="6293360" y="4405025"/>
          <a:ext cx="377232" cy="117522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144470</xdr:colOff>
      <xdr:row>20</xdr:row>
      <xdr:rowOff>96599</xdr:rowOff>
    </xdr:from>
    <xdr:to>
      <xdr:col>13</xdr:col>
      <xdr:colOff>288470</xdr:colOff>
      <xdr:row>21</xdr:row>
      <xdr:rowOff>50099</xdr:rowOff>
    </xdr:to>
    <xdr:sp macro="" textlink="">
      <xdr:nvSpPr>
        <xdr:cNvPr id="150" name="Овал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/>
        </xdr:cNvSpPr>
      </xdr:nvSpPr>
      <xdr:spPr>
        <a:xfrm rot="19103076">
          <a:off x="8069270" y="3906599"/>
          <a:ext cx="144000" cy="144000"/>
        </a:xfrm>
        <a:prstGeom prst="ellipse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/>
        </a:p>
      </xdr:txBody>
    </xdr:sp>
    <xdr:clientData/>
  </xdr:twoCellAnchor>
  <xdr:twoCellAnchor>
    <xdr:from>
      <xdr:col>13</xdr:col>
      <xdr:colOff>264287</xdr:colOff>
      <xdr:row>21</xdr:row>
      <xdr:rowOff>31928</xdr:rowOff>
    </xdr:from>
    <xdr:to>
      <xdr:col>15</xdr:col>
      <xdr:colOff>302830</xdr:colOff>
      <xdr:row>29</xdr:row>
      <xdr:rowOff>55746</xdr:rowOff>
    </xdr:to>
    <xdr:cxnSp macro="">
      <xdr:nvCxnSpPr>
        <xdr:cNvPr id="151" name="Прямая соединительная линия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CxnSpPr>
          <a:stCxn id="150" idx="4"/>
          <a:endCxn id="152" idx="0"/>
        </xdr:cNvCxnSpPr>
      </xdr:nvCxnSpPr>
      <xdr:spPr>
        <a:xfrm>
          <a:off x="8189087" y="4032428"/>
          <a:ext cx="1257743" cy="154781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100886</xdr:colOff>
      <xdr:row>16</xdr:row>
      <xdr:rowOff>175949</xdr:rowOff>
    </xdr:from>
    <xdr:to>
      <xdr:col>6</xdr:col>
      <xdr:colOff>244886</xdr:colOff>
      <xdr:row>17</xdr:row>
      <xdr:rowOff>129449</xdr:rowOff>
    </xdr:to>
    <xdr:sp macro="" textlink="">
      <xdr:nvSpPr>
        <xdr:cNvPr id="153" name="Овал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/>
        </xdr:cNvSpPr>
      </xdr:nvSpPr>
      <xdr:spPr>
        <a:xfrm rot="14424938">
          <a:off x="3758486" y="3223949"/>
          <a:ext cx="144000" cy="144000"/>
        </a:xfrm>
        <a:prstGeom prst="ellipse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/>
        </a:p>
      </xdr:txBody>
    </xdr:sp>
    <xdr:clientData/>
  </xdr:twoCellAnchor>
  <xdr:twoCellAnchor>
    <xdr:from>
      <xdr:col>6</xdr:col>
      <xdr:colOff>235499</xdr:colOff>
      <xdr:row>13</xdr:row>
      <xdr:rowOff>143860</xdr:rowOff>
    </xdr:from>
    <xdr:to>
      <xdr:col>7</xdr:col>
      <xdr:colOff>467453</xdr:colOff>
      <xdr:row>17</xdr:row>
      <xdr:rowOff>21902</xdr:rowOff>
    </xdr:to>
    <xdr:cxnSp macro="">
      <xdr:nvCxnSpPr>
        <xdr:cNvPr id="154" name="Прямая соединительная линия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CxnSpPr>
          <a:stCxn id="153" idx="4"/>
          <a:endCxn id="155" idx="2"/>
        </xdr:cNvCxnSpPr>
      </xdr:nvCxnSpPr>
      <xdr:spPr>
        <a:xfrm flipV="1">
          <a:off x="3866205" y="2620360"/>
          <a:ext cx="837072" cy="640042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371804</xdr:colOff>
      <xdr:row>21</xdr:row>
      <xdr:rowOff>77848</xdr:rowOff>
    </xdr:from>
    <xdr:to>
      <xdr:col>8</xdr:col>
      <xdr:colOff>515804</xdr:colOff>
      <xdr:row>22</xdr:row>
      <xdr:rowOff>31348</xdr:rowOff>
    </xdr:to>
    <xdr:sp macro="" textlink="">
      <xdr:nvSpPr>
        <xdr:cNvPr id="156" name="Овал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/>
        </xdr:cNvSpPr>
      </xdr:nvSpPr>
      <xdr:spPr>
        <a:xfrm rot="13950700">
          <a:off x="5248604" y="4078348"/>
          <a:ext cx="144000" cy="144000"/>
        </a:xfrm>
        <a:prstGeom prst="ellipse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/>
        </a:p>
      </xdr:txBody>
    </xdr:sp>
    <xdr:clientData/>
  </xdr:twoCellAnchor>
  <xdr:twoCellAnchor>
    <xdr:from>
      <xdr:col>8</xdr:col>
      <xdr:colOff>500934</xdr:colOff>
      <xdr:row>13</xdr:row>
      <xdr:rowOff>143860</xdr:rowOff>
    </xdr:from>
    <xdr:to>
      <xdr:col>12</xdr:col>
      <xdr:colOff>393996</xdr:colOff>
      <xdr:row>21</xdr:row>
      <xdr:rowOff>106029</xdr:rowOff>
    </xdr:to>
    <xdr:cxnSp macro="">
      <xdr:nvCxnSpPr>
        <xdr:cNvPr id="157" name="Прямая соединительная линия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CxnSpPr>
          <a:stCxn id="156" idx="4"/>
          <a:endCxn id="158" idx="2"/>
        </xdr:cNvCxnSpPr>
      </xdr:nvCxnSpPr>
      <xdr:spPr>
        <a:xfrm flipV="1">
          <a:off x="5341875" y="2620360"/>
          <a:ext cx="2313533" cy="148616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332494</xdr:colOff>
      <xdr:row>15</xdr:row>
      <xdr:rowOff>20715</xdr:rowOff>
    </xdr:from>
    <xdr:to>
      <xdr:col>2</xdr:col>
      <xdr:colOff>426709</xdr:colOff>
      <xdr:row>15</xdr:row>
      <xdr:rowOff>174603</xdr:rowOff>
    </xdr:to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332494" y="2878215"/>
          <a:ext cx="1313415" cy="153888"/>
        </a:xfrm>
        <a:prstGeom prst="rect">
          <a:avLst/>
        </a:prstGeom>
        <a:solidFill>
          <a:schemeClr val="bg1"/>
        </a:solidFill>
      </xdr:spPr>
      <xdr:txBody>
        <a:bodyPr wrap="square" lIns="36000" tIns="0" rIns="36000" bIns="0">
          <a:sp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ru-RU" sz="1000" b="1"/>
            <a:t>ЦЕНТРАЛЬНЫЙ ФО</a:t>
          </a:r>
        </a:p>
      </xdr:txBody>
    </xdr:sp>
    <xdr:clientData/>
  </xdr:twoCellAnchor>
  <xdr:twoCellAnchor editAs="absolute">
    <xdr:from>
      <xdr:col>0</xdr:col>
      <xdr:colOff>332495</xdr:colOff>
      <xdr:row>21</xdr:row>
      <xdr:rowOff>116733</xdr:rowOff>
    </xdr:from>
    <xdr:to>
      <xdr:col>1</xdr:col>
      <xdr:colOff>598505</xdr:colOff>
      <xdr:row>22</xdr:row>
      <xdr:rowOff>80121</xdr:rowOff>
    </xdr:to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332495" y="4117233"/>
          <a:ext cx="875610" cy="153888"/>
        </a:xfrm>
        <a:prstGeom prst="rect">
          <a:avLst/>
        </a:prstGeom>
        <a:solidFill>
          <a:schemeClr val="bg1"/>
        </a:solidFill>
      </xdr:spPr>
      <xdr:txBody>
        <a:bodyPr wrap="square" lIns="36000" tIns="0" rIns="36000" bIns="0">
          <a:sp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ru-RU" sz="1000" b="1"/>
            <a:t>ЮЖНЫЙ ФО</a:t>
          </a:r>
        </a:p>
      </xdr:txBody>
    </xdr:sp>
    <xdr:clientData/>
  </xdr:twoCellAnchor>
  <xdr:twoCellAnchor editAs="absolute">
    <xdr:from>
      <xdr:col>0</xdr:col>
      <xdr:colOff>332494</xdr:colOff>
      <xdr:row>27</xdr:row>
      <xdr:rowOff>182796</xdr:rowOff>
    </xdr:from>
    <xdr:to>
      <xdr:col>3</xdr:col>
      <xdr:colOff>157624</xdr:colOff>
      <xdr:row>28</xdr:row>
      <xdr:rowOff>146184</xdr:rowOff>
    </xdr:to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332494" y="5326296"/>
          <a:ext cx="1653930" cy="153888"/>
        </a:xfrm>
        <a:prstGeom prst="rect">
          <a:avLst/>
        </a:prstGeom>
        <a:gradFill flip="none" rotWithShape="1">
          <a:gsLst>
            <a:gs pos="0">
              <a:schemeClr val="bg1"/>
            </a:gs>
            <a:gs pos="100000">
              <a:schemeClr val="bg1"/>
            </a:gs>
          </a:gsLst>
          <a:lin ang="0" scaled="1"/>
          <a:tileRect/>
        </a:gradFill>
      </xdr:spPr>
      <xdr:txBody>
        <a:bodyPr wrap="square" lIns="36000" tIns="0" rIns="36000" bIns="0">
          <a:sp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ru-RU" sz="1000" b="1">
              <a:solidFill>
                <a:schemeClr val="tx1"/>
              </a:solidFill>
            </a:rPr>
            <a:t>СЕВЕРО-КАВКАЗСКИЙ</a:t>
          </a:r>
          <a:r>
            <a:rPr lang="ru-RU" sz="1000" b="1"/>
            <a:t> ФО</a:t>
          </a:r>
        </a:p>
      </xdr:txBody>
    </xdr:sp>
    <xdr:clientData/>
  </xdr:twoCellAnchor>
  <xdr:twoCellAnchor editAs="absolute">
    <xdr:from>
      <xdr:col>0</xdr:col>
      <xdr:colOff>123265</xdr:colOff>
      <xdr:row>16</xdr:row>
      <xdr:rowOff>145810</xdr:rowOff>
    </xdr:from>
    <xdr:to>
      <xdr:col>2</xdr:col>
      <xdr:colOff>63083</xdr:colOff>
      <xdr:row>18</xdr:row>
      <xdr:rowOff>181127</xdr:rowOff>
    </xdr:to>
    <xdr:sp macro="" textlink="'СВОД РОССИЯ'!I19">
      <xdr:nvSpPr>
        <xdr:cNvPr id="218" name="TextBox 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23265" y="3106724"/>
          <a:ext cx="1180789" cy="405432"/>
        </a:xfrm>
        <a:prstGeom prst="rect">
          <a:avLst/>
        </a:prstGeom>
        <a:noFill/>
      </xdr:spPr>
      <xdr:txBody>
        <a:bodyPr wrap="square" lIns="0" rIns="72000" rtlCol="0">
          <a:sp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fld id="{52F4F12B-25FA-4FBD-AF15-D9EA57DD20E2}" type="TxLink">
            <a:rPr lang="en-US" sz="2000" b="1" i="0" u="none" strike="noStrike">
              <a:solidFill>
                <a:srgbClr val="000000"/>
              </a:solidFill>
              <a:latin typeface="Calibri"/>
              <a:cs typeface="Calibri"/>
            </a:rPr>
            <a:pPr algn="r"/>
            <a:t> 818 361 </a:t>
          </a:fld>
          <a:endParaRPr lang="ru-RU" sz="4800" b="1"/>
        </a:p>
      </xdr:txBody>
    </xdr:sp>
    <xdr:clientData/>
  </xdr:twoCellAnchor>
  <xdr:twoCellAnchor editAs="absolute">
    <xdr:from>
      <xdr:col>0</xdr:col>
      <xdr:colOff>332494</xdr:colOff>
      <xdr:row>16</xdr:row>
      <xdr:rowOff>42516</xdr:rowOff>
    </xdr:from>
    <xdr:to>
      <xdr:col>2</xdr:col>
      <xdr:colOff>426709</xdr:colOff>
      <xdr:row>16</xdr:row>
      <xdr:rowOff>183388</xdr:rowOff>
    </xdr:to>
    <xdr:sp macro="" textlink="$V$2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332494" y="3090516"/>
          <a:ext cx="1313415" cy="140872"/>
        </a:xfrm>
        <a:prstGeom prst="rect">
          <a:avLst/>
        </a:prstGeom>
        <a:noFill/>
      </xdr:spPr>
      <xdr:txBody>
        <a:bodyPr wrap="square" lIns="36000" tIns="0" rIns="36000" bIns="0">
          <a:sp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fld id="{43A95526-4957-46CC-8816-F807F09CD47D}" type="TxLink">
            <a:rPr lang="ru-RU" sz="9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РЕГИСТРАЦИИ 6M'23</a:t>
          </a:fld>
          <a:endParaRPr lang="ru-RU" sz="600"/>
        </a:p>
      </xdr:txBody>
    </xdr:sp>
    <xdr:clientData/>
  </xdr:twoCellAnchor>
  <xdr:twoCellAnchor>
    <xdr:from>
      <xdr:col>2</xdr:col>
      <xdr:colOff>309885</xdr:colOff>
      <xdr:row>16</xdr:row>
      <xdr:rowOff>42516</xdr:rowOff>
    </xdr:from>
    <xdr:to>
      <xdr:col>3</xdr:col>
      <xdr:colOff>118009</xdr:colOff>
      <xdr:row>16</xdr:row>
      <xdr:rowOff>181015</xdr:rowOff>
    </xdr:to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1529085" y="3090516"/>
          <a:ext cx="417724" cy="138499"/>
        </a:xfrm>
        <a:prstGeom prst="rect">
          <a:avLst/>
        </a:prstGeom>
        <a:noFill/>
      </xdr:spPr>
      <xdr:txBody>
        <a:bodyPr wrap="square" lIns="36000" tIns="0" rIns="36000" bIns="0">
          <a:sp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ru-RU" sz="900"/>
            <a:t>ДОЛЯ</a:t>
          </a:r>
        </a:p>
      </xdr:txBody>
    </xdr:sp>
    <xdr:clientData/>
  </xdr:twoCellAnchor>
  <xdr:twoCellAnchor editAs="absolute">
    <xdr:from>
      <xdr:col>0</xdr:col>
      <xdr:colOff>284894</xdr:colOff>
      <xdr:row>23</xdr:row>
      <xdr:rowOff>53959</xdr:rowOff>
    </xdr:from>
    <xdr:to>
      <xdr:col>2</xdr:col>
      <xdr:colOff>43847</xdr:colOff>
      <xdr:row>25</xdr:row>
      <xdr:rowOff>26630</xdr:rowOff>
    </xdr:to>
    <xdr:sp macro="" textlink="'СВОД РОССИЯ'!I22">
      <xdr:nvSpPr>
        <xdr:cNvPr id="221" name="TextBox 143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284894" y="4310273"/>
          <a:ext cx="999924" cy="34278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fld id="{D136C849-9310-4398-ABFA-BF46E8FFF79E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r"/>
            <a:t> 550 406 </a:t>
          </a:fld>
          <a:endParaRPr lang="ru-RU" sz="4000" b="1"/>
        </a:p>
      </xdr:txBody>
    </xdr:sp>
    <xdr:clientData/>
  </xdr:twoCellAnchor>
  <xdr:twoCellAnchor editAs="absolute">
    <xdr:from>
      <xdr:col>0</xdr:col>
      <xdr:colOff>332494</xdr:colOff>
      <xdr:row>22</xdr:row>
      <xdr:rowOff>141165</xdr:rowOff>
    </xdr:from>
    <xdr:to>
      <xdr:col>2</xdr:col>
      <xdr:colOff>426709</xdr:colOff>
      <xdr:row>23</xdr:row>
      <xdr:rowOff>96980</xdr:rowOff>
    </xdr:to>
    <xdr:sp macro="" textlink="$V$2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332494" y="4212422"/>
          <a:ext cx="1335186" cy="140872"/>
        </a:xfrm>
        <a:prstGeom prst="rect">
          <a:avLst/>
        </a:prstGeom>
        <a:noFill/>
      </xdr:spPr>
      <xdr:txBody>
        <a:bodyPr wrap="square" lIns="36000" tIns="0" rIns="36000" bIns="0">
          <a:sp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fld id="{AF6EFF77-E669-4C03-B1B6-6E1B059A623F}" type="TxLink">
            <a:rPr lang="ru-RU" sz="9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РЕГИСТРАЦИИ 6M'23</a:t>
          </a:fld>
          <a:endParaRPr lang="ru-RU" sz="600"/>
        </a:p>
      </xdr:txBody>
    </xdr:sp>
    <xdr:clientData/>
  </xdr:twoCellAnchor>
  <xdr:twoCellAnchor>
    <xdr:from>
      <xdr:col>2</xdr:col>
      <xdr:colOff>309885</xdr:colOff>
      <xdr:row>22</xdr:row>
      <xdr:rowOff>141165</xdr:rowOff>
    </xdr:from>
    <xdr:to>
      <xdr:col>3</xdr:col>
      <xdr:colOff>118009</xdr:colOff>
      <xdr:row>23</xdr:row>
      <xdr:rowOff>89164</xdr:rowOff>
    </xdr:to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1529085" y="4332165"/>
          <a:ext cx="417724" cy="138499"/>
        </a:xfrm>
        <a:prstGeom prst="rect">
          <a:avLst/>
        </a:prstGeom>
        <a:noFill/>
      </xdr:spPr>
      <xdr:txBody>
        <a:bodyPr wrap="square" lIns="36000" tIns="0" rIns="36000" bIns="0">
          <a:sp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ru-RU" sz="900"/>
            <a:t>ДОЛЯ</a:t>
          </a:r>
        </a:p>
      </xdr:txBody>
    </xdr:sp>
    <xdr:clientData/>
  </xdr:twoCellAnchor>
  <xdr:twoCellAnchor editAs="absolute">
    <xdr:from>
      <xdr:col>0</xdr:col>
      <xdr:colOff>284894</xdr:colOff>
      <xdr:row>29</xdr:row>
      <xdr:rowOff>133112</xdr:rowOff>
    </xdr:from>
    <xdr:to>
      <xdr:col>2</xdr:col>
      <xdr:colOff>43847</xdr:colOff>
      <xdr:row>31</xdr:row>
      <xdr:rowOff>105784</xdr:rowOff>
    </xdr:to>
    <xdr:sp macro="" textlink="'СВОД РОССИЯ'!I25">
      <xdr:nvSpPr>
        <xdr:cNvPr id="224" name="TextBox 147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284894" y="5499769"/>
          <a:ext cx="999924" cy="34278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fld id="{32605B65-A557-4EDD-A15D-A534F37C1805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r"/>
            <a:t> 266 629 </a:t>
          </a:fld>
          <a:endParaRPr lang="ru-RU" sz="4000" b="1"/>
        </a:p>
      </xdr:txBody>
    </xdr:sp>
    <xdr:clientData/>
  </xdr:twoCellAnchor>
  <xdr:twoCellAnchor editAs="absolute">
    <xdr:from>
      <xdr:col>0</xdr:col>
      <xdr:colOff>332494</xdr:colOff>
      <xdr:row>29</xdr:row>
      <xdr:rowOff>29818</xdr:rowOff>
    </xdr:from>
    <xdr:to>
      <xdr:col>2</xdr:col>
      <xdr:colOff>426709</xdr:colOff>
      <xdr:row>29</xdr:row>
      <xdr:rowOff>170690</xdr:rowOff>
    </xdr:to>
    <xdr:sp macro="" textlink="$V$2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332494" y="5554318"/>
          <a:ext cx="1313415" cy="140872"/>
        </a:xfrm>
        <a:prstGeom prst="rect">
          <a:avLst/>
        </a:prstGeom>
        <a:noFill/>
      </xdr:spPr>
      <xdr:txBody>
        <a:bodyPr wrap="square" lIns="36000" tIns="0" rIns="36000" bIns="0">
          <a:sp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fld id="{EA293865-18F9-42C3-9520-4B67DC24C3EA}" type="TxLink">
            <a:rPr lang="ru-RU" sz="9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РЕГИСТРАЦИИ 6M'23</a:t>
          </a:fld>
          <a:endParaRPr lang="ru-RU" sz="600"/>
        </a:p>
      </xdr:txBody>
    </xdr:sp>
    <xdr:clientData/>
  </xdr:twoCellAnchor>
  <xdr:twoCellAnchor>
    <xdr:from>
      <xdr:col>2</xdr:col>
      <xdr:colOff>309885</xdr:colOff>
      <xdr:row>29</xdr:row>
      <xdr:rowOff>29818</xdr:rowOff>
    </xdr:from>
    <xdr:to>
      <xdr:col>3</xdr:col>
      <xdr:colOff>118009</xdr:colOff>
      <xdr:row>29</xdr:row>
      <xdr:rowOff>168317</xdr:rowOff>
    </xdr:to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1529085" y="5554318"/>
          <a:ext cx="417724" cy="138499"/>
        </a:xfrm>
        <a:prstGeom prst="rect">
          <a:avLst/>
        </a:prstGeom>
        <a:noFill/>
      </xdr:spPr>
      <xdr:txBody>
        <a:bodyPr wrap="square" lIns="36000" tIns="0" rIns="36000" bIns="0">
          <a:sp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ru-RU" sz="900"/>
            <a:t>ДОЛЯ</a:t>
          </a:r>
        </a:p>
      </xdr:txBody>
    </xdr:sp>
    <xdr:clientData/>
  </xdr:twoCellAnchor>
  <xdr:twoCellAnchor>
    <xdr:from>
      <xdr:col>1</xdr:col>
      <xdr:colOff>215737</xdr:colOff>
      <xdr:row>16</xdr:row>
      <xdr:rowOff>62738</xdr:rowOff>
    </xdr:from>
    <xdr:to>
      <xdr:col>3</xdr:col>
      <xdr:colOff>525300</xdr:colOff>
      <xdr:row>20</xdr:row>
      <xdr:rowOff>162750</xdr:rowOff>
    </xdr:to>
    <xdr:graphicFrame macro="">
      <xdr:nvGraphicFramePr>
        <xdr:cNvPr id="227" name="Диаграмма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215737</xdr:colOff>
      <xdr:row>22</xdr:row>
      <xdr:rowOff>123254</xdr:rowOff>
    </xdr:from>
    <xdr:to>
      <xdr:col>3</xdr:col>
      <xdr:colOff>525300</xdr:colOff>
      <xdr:row>27</xdr:row>
      <xdr:rowOff>32766</xdr:rowOff>
    </xdr:to>
    <xdr:graphicFrame macro="">
      <xdr:nvGraphicFramePr>
        <xdr:cNvPr id="228" name="Диаграмма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229228</xdr:colOff>
      <xdr:row>29</xdr:row>
      <xdr:rowOff>65357</xdr:rowOff>
    </xdr:from>
    <xdr:to>
      <xdr:col>3</xdr:col>
      <xdr:colOff>538791</xdr:colOff>
      <xdr:row>33</xdr:row>
      <xdr:rowOff>165369</xdr:rowOff>
    </xdr:to>
    <xdr:graphicFrame macro="">
      <xdr:nvGraphicFramePr>
        <xdr:cNvPr id="229" name="Диаграмма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0</xdr:col>
      <xdr:colOff>161890</xdr:colOff>
      <xdr:row>1</xdr:row>
      <xdr:rowOff>3579</xdr:rowOff>
    </xdr:from>
    <xdr:to>
      <xdr:col>12</xdr:col>
      <xdr:colOff>86287</xdr:colOff>
      <xdr:row>2</xdr:row>
      <xdr:rowOff>147145</xdr:rowOff>
    </xdr:to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161890" y="194079"/>
          <a:ext cx="7239597" cy="334066"/>
        </a:xfrm>
        <a:prstGeom prst="rect">
          <a:avLst/>
        </a:prstGeom>
        <a:noFill/>
      </xdr:spPr>
      <xdr:txBody>
        <a:bodyPr wrap="square" lIns="108000" tIns="0" rIns="36000" bIns="0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ru-RU" sz="1800" b="1">
              <a:solidFill>
                <a:schemeClr val="bg1"/>
              </a:solidFill>
            </a:rPr>
            <a:t>ПЕРЕРЕГИСТРАЦИИ  АВТОМОБИЛЕЙ </a:t>
          </a:r>
          <a:r>
            <a:rPr lang="en-US" sz="1800" b="1">
              <a:solidFill>
                <a:schemeClr val="bg1"/>
              </a:solidFill>
            </a:rPr>
            <a:t> </a:t>
          </a:r>
          <a:r>
            <a:rPr lang="ru-RU" sz="1800" b="1">
              <a:solidFill>
                <a:schemeClr val="bg1"/>
              </a:solidFill>
            </a:rPr>
            <a:t>в</a:t>
          </a:r>
          <a:r>
            <a:rPr lang="en-US" sz="1800" b="1">
              <a:solidFill>
                <a:schemeClr val="bg1"/>
              </a:solidFill>
            </a:rPr>
            <a:t> </a:t>
          </a:r>
          <a:r>
            <a:rPr lang="ru-RU" sz="1800" b="1">
              <a:solidFill>
                <a:schemeClr val="bg1"/>
              </a:solidFill>
            </a:rPr>
            <a:t> РОССИИ</a:t>
          </a:r>
        </a:p>
      </xdr:txBody>
    </xdr:sp>
    <xdr:clientData/>
  </xdr:twoCellAnchor>
  <xdr:twoCellAnchor editAs="absolute">
    <xdr:from>
      <xdr:col>2</xdr:col>
      <xdr:colOff>87086</xdr:colOff>
      <xdr:row>3</xdr:row>
      <xdr:rowOff>56027</xdr:rowOff>
    </xdr:from>
    <xdr:to>
      <xdr:col>5</xdr:col>
      <xdr:colOff>130969</xdr:colOff>
      <xdr:row>4</xdr:row>
      <xdr:rowOff>58841</xdr:rowOff>
    </xdr:to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1328057" y="611198"/>
          <a:ext cx="1905341" cy="187872"/>
        </a:xfrm>
        <a:prstGeom prst="rect">
          <a:avLst/>
        </a:prstGeom>
        <a:noFill/>
      </xdr:spPr>
      <xdr:txBody>
        <a:bodyPr wrap="square" lIns="108000" tIns="0" rIns="36000" bIns="0">
          <a:sp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ru-RU" sz="1200" b="1"/>
            <a:t>Январь – Июнь 2023 года. </a:t>
          </a:r>
        </a:p>
      </xdr:txBody>
    </xdr:sp>
    <xdr:clientData/>
  </xdr:twoCellAnchor>
  <xdr:twoCellAnchor editAs="absolute">
    <xdr:from>
      <xdr:col>16</xdr:col>
      <xdr:colOff>273839</xdr:colOff>
      <xdr:row>0</xdr:row>
      <xdr:rowOff>183174</xdr:rowOff>
    </xdr:from>
    <xdr:to>
      <xdr:col>19</xdr:col>
      <xdr:colOff>339207</xdr:colOff>
      <xdr:row>2</xdr:row>
      <xdr:rowOff>90174</xdr:rowOff>
    </xdr:to>
    <xdr:pic>
      <xdr:nvPicPr>
        <xdr:cNvPr id="269" name="Рисуно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t="50283" b="14905"/>
        <a:stretch/>
      </xdr:blipFill>
      <xdr:spPr>
        <a:xfrm>
          <a:off x="10637039" y="373674"/>
          <a:ext cx="1894168" cy="288000"/>
        </a:xfrm>
        <a:prstGeom prst="rect">
          <a:avLst/>
        </a:prstGeom>
      </xdr:spPr>
    </xdr:pic>
    <xdr:clientData/>
  </xdr:twoCellAnchor>
  <xdr:twoCellAnchor editAs="absolute">
    <xdr:from>
      <xdr:col>16</xdr:col>
      <xdr:colOff>1</xdr:colOff>
      <xdr:row>1</xdr:row>
      <xdr:rowOff>2314</xdr:rowOff>
    </xdr:from>
    <xdr:to>
      <xdr:col>16</xdr:col>
      <xdr:colOff>411081</xdr:colOff>
      <xdr:row>2</xdr:row>
      <xdr:rowOff>90237</xdr:rowOff>
    </xdr:to>
    <xdr:pic>
      <xdr:nvPicPr>
        <xdr:cNvPr id="273" name="Рисуно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39638" t="17514" r="38728" b="48832"/>
        <a:stretch/>
      </xdr:blipFill>
      <xdr:spPr>
        <a:xfrm>
          <a:off x="10363201" y="383314"/>
          <a:ext cx="411080" cy="278423"/>
        </a:xfrm>
        <a:prstGeom prst="rect">
          <a:avLst/>
        </a:prstGeom>
      </xdr:spPr>
    </xdr:pic>
    <xdr:clientData/>
  </xdr:twoCellAnchor>
  <xdr:twoCellAnchor editAs="absolute">
    <xdr:from>
      <xdr:col>0</xdr:col>
      <xdr:colOff>9525</xdr:colOff>
      <xdr:row>34</xdr:row>
      <xdr:rowOff>114300</xdr:rowOff>
    </xdr:from>
    <xdr:to>
      <xdr:col>2</xdr:col>
      <xdr:colOff>446087</xdr:colOff>
      <xdr:row>35</xdr:row>
      <xdr:rowOff>180740</xdr:rowOff>
    </xdr:to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9525" y="6591300"/>
          <a:ext cx="164679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www.automarketolog.ru</a:t>
          </a:r>
          <a:endParaRPr lang="ru-RU" sz="1100" b="1"/>
        </a:p>
      </xdr:txBody>
    </xdr:sp>
    <xdr:clientData/>
  </xdr:twoCellAnchor>
  <xdr:twoCellAnchor editAs="absolute">
    <xdr:from>
      <xdr:col>2</xdr:col>
      <xdr:colOff>380400</xdr:colOff>
      <xdr:row>35</xdr:row>
      <xdr:rowOff>51527</xdr:rowOff>
    </xdr:from>
    <xdr:to>
      <xdr:col>20</xdr:col>
      <xdr:colOff>0</xdr:colOff>
      <xdr:row>35</xdr:row>
      <xdr:rowOff>80327</xdr:rowOff>
    </xdr:to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1590635" y="6719027"/>
          <a:ext cx="10366041" cy="28800"/>
        </a:xfrm>
        <a:prstGeom prst="rect">
          <a:avLst/>
        </a:prstGeom>
        <a:solidFill>
          <a:srgbClr val="1D24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/>
        </a:p>
      </xdr:txBody>
    </xdr:sp>
    <xdr:clientData/>
  </xdr:twoCellAnchor>
  <xdr:twoCellAnchor editAs="absolute">
    <xdr:from>
      <xdr:col>15</xdr:col>
      <xdr:colOff>152400</xdr:colOff>
      <xdr:row>3</xdr:row>
      <xdr:rowOff>130703</xdr:rowOff>
    </xdr:from>
    <xdr:to>
      <xdr:col>19</xdr:col>
      <xdr:colOff>390525</xdr:colOff>
      <xdr:row>25</xdr:row>
      <xdr:rowOff>97029</xdr:rowOff>
    </xdr:to>
    <xdr:grpSp>
      <xdr:nvGrpSpPr>
        <xdr:cNvPr id="7" name="Группа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10765971" y="729417"/>
          <a:ext cx="3068411" cy="4356898"/>
          <a:chOff x="9296400" y="702203"/>
          <a:chExt cx="2676525" cy="4157326"/>
        </a:xfrm>
      </xdr:grpSpPr>
      <xdr:sp macro="" textlink="">
        <xdr:nvSpPr>
          <xdr:cNvPr id="133" name="Скругленный прямоугольник 132">
            <a:extLst>
              <a:ext uri="{FF2B5EF4-FFF2-40B4-BE49-F238E27FC236}">
                <a16:creationId xmlns:a16="http://schemas.microsoft.com/office/drawing/2014/main" id="{00000000-0008-0000-0000-000085000000}"/>
              </a:ext>
            </a:extLst>
          </xdr:cNvPr>
          <xdr:cNvSpPr/>
        </xdr:nvSpPr>
        <xdr:spPr>
          <a:xfrm>
            <a:off x="9296400" y="810682"/>
            <a:ext cx="2676525" cy="4048847"/>
          </a:xfrm>
          <a:prstGeom prst="roundRect">
            <a:avLst>
              <a:gd name="adj" fmla="val 4277"/>
            </a:avLst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tIns="36000" bIns="36000" rtlCol="0" anchor="t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000" b="1">
              <a:solidFill>
                <a:schemeClr val="tx1"/>
              </a:solidFill>
            </a:endParaRPr>
          </a:p>
        </xdr:txBody>
      </xdr:sp>
      <xdr:sp macro="" textlink="">
        <xdr:nvSpPr>
          <xdr:cNvPr id="134" name="Прямоугольник 133">
            <a:extLst>
              <a:ext uri="{FF2B5EF4-FFF2-40B4-BE49-F238E27FC236}">
                <a16:creationId xmlns:a16="http://schemas.microsoft.com/office/drawing/2014/main" id="{00000000-0008-0000-0000-000086000000}"/>
              </a:ext>
            </a:extLst>
          </xdr:cNvPr>
          <xdr:cNvSpPr/>
        </xdr:nvSpPr>
        <xdr:spPr>
          <a:xfrm>
            <a:off x="9476823" y="702203"/>
            <a:ext cx="612000" cy="187872"/>
          </a:xfrm>
          <a:prstGeom prst="rect">
            <a:avLst/>
          </a:prstGeom>
          <a:solidFill>
            <a:schemeClr val="bg1"/>
          </a:solidFill>
        </xdr:spPr>
        <xdr:txBody>
          <a:bodyPr wrap="square" lIns="36000" tIns="0" rIns="36000" bIns="0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ru-RU" sz="1200" b="1"/>
              <a:t>ТОП-</a:t>
            </a:r>
            <a:endParaRPr lang="ru-RU" sz="1050" b="1"/>
          </a:p>
        </xdr:txBody>
      </xdr:sp>
      <xdr:sp macro="" textlink="'СВОД РОССИЯ'!H35">
        <xdr:nvSpPr>
          <xdr:cNvPr id="167" name="Скругленный прямоугольник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SpPr/>
        </xdr:nvSpPr>
        <xdr:spPr>
          <a:xfrm>
            <a:off x="9350829" y="1133938"/>
            <a:ext cx="915894" cy="180000"/>
          </a:xfrm>
          <a:prstGeom prst="roundRect">
            <a:avLst>
              <a:gd name="adj" fmla="val 6996"/>
            </a:avLst>
          </a:prstGeom>
          <a:solidFill>
            <a:schemeClr val="bg1"/>
          </a:solidFill>
          <a:ln w="6350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36000" tIns="0" rIns="36000" bIns="0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fld id="{CB2B9911-5D7F-4FCF-A49C-F9082D9186BD}" type="TxLink">
              <a:rPr lang="en-US" sz="10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LADA</a:t>
            </a:fld>
            <a:endParaRPr lang="ru-RU" sz="200" b="1">
              <a:solidFill>
                <a:schemeClr val="tx1"/>
              </a:solidFill>
            </a:endParaRPr>
          </a:p>
        </xdr:txBody>
      </xdr:sp>
      <xdr:sp macro="" textlink="'СВОД РОССИЯ'!H36">
        <xdr:nvSpPr>
          <xdr:cNvPr id="168" name="Скругленный прямоугольник 167">
            <a:extLst>
              <a:ext uri="{FF2B5EF4-FFF2-40B4-BE49-F238E27FC236}">
                <a16:creationId xmlns:a16="http://schemas.microsoft.com/office/drawing/2014/main" id="{00000000-0008-0000-0000-0000A8000000}"/>
              </a:ext>
            </a:extLst>
          </xdr:cNvPr>
          <xdr:cNvSpPr/>
        </xdr:nvSpPr>
        <xdr:spPr>
          <a:xfrm>
            <a:off x="9350829" y="1362094"/>
            <a:ext cx="915894" cy="180000"/>
          </a:xfrm>
          <a:prstGeom prst="roundRect">
            <a:avLst>
              <a:gd name="adj" fmla="val 6996"/>
            </a:avLst>
          </a:prstGeom>
          <a:solidFill>
            <a:schemeClr val="bg1"/>
          </a:solidFill>
          <a:ln w="6350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36000" tIns="0" rIns="36000" bIns="0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fld id="{8BCE576C-BA23-45B4-B05A-A87C8CB6F217}" type="TxLink">
              <a:rPr lang="en-US" sz="10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TOYOTA</a:t>
            </a:fld>
            <a:endParaRPr lang="ru-RU" sz="200" b="1">
              <a:solidFill>
                <a:schemeClr val="tx1"/>
              </a:solidFill>
            </a:endParaRPr>
          </a:p>
        </xdr:txBody>
      </xdr:sp>
      <xdr:sp macro="" textlink="'СВОД РОССИЯ'!H37">
        <xdr:nvSpPr>
          <xdr:cNvPr id="169" name="Скругленный прямоугольник 168">
            <a:extLst>
              <a:ext uri="{FF2B5EF4-FFF2-40B4-BE49-F238E27FC236}">
                <a16:creationId xmlns:a16="http://schemas.microsoft.com/office/drawing/2014/main" id="{00000000-0008-0000-0000-0000A9000000}"/>
              </a:ext>
            </a:extLst>
          </xdr:cNvPr>
          <xdr:cNvSpPr/>
        </xdr:nvSpPr>
        <xdr:spPr>
          <a:xfrm>
            <a:off x="9350829" y="1590250"/>
            <a:ext cx="915894" cy="180000"/>
          </a:xfrm>
          <a:prstGeom prst="roundRect">
            <a:avLst>
              <a:gd name="adj" fmla="val 6996"/>
            </a:avLst>
          </a:prstGeom>
          <a:solidFill>
            <a:schemeClr val="bg1"/>
          </a:solidFill>
          <a:ln w="6350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36000" tIns="0" rIns="36000" bIns="0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fld id="{D75F1232-C1BC-4619-B562-DDFCD4677F21}" type="TxLink">
              <a:rPr lang="en-US" sz="10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KIA</a:t>
            </a:fld>
            <a:endParaRPr lang="ru-RU" sz="200" b="1">
              <a:solidFill>
                <a:schemeClr val="tx1"/>
              </a:solidFill>
            </a:endParaRPr>
          </a:p>
        </xdr:txBody>
      </xdr:sp>
      <xdr:sp macro="" textlink="'СВОД РОССИЯ'!H38">
        <xdr:nvSpPr>
          <xdr:cNvPr id="170" name="Скругленный прямоугольник 169">
            <a:extLst>
              <a:ext uri="{FF2B5EF4-FFF2-40B4-BE49-F238E27FC236}">
                <a16:creationId xmlns:a16="http://schemas.microsoft.com/office/drawing/2014/main" id="{00000000-0008-0000-0000-0000AA000000}"/>
              </a:ext>
            </a:extLst>
          </xdr:cNvPr>
          <xdr:cNvSpPr/>
        </xdr:nvSpPr>
        <xdr:spPr>
          <a:xfrm>
            <a:off x="9350829" y="1818406"/>
            <a:ext cx="915894" cy="180000"/>
          </a:xfrm>
          <a:prstGeom prst="roundRect">
            <a:avLst>
              <a:gd name="adj" fmla="val 6996"/>
            </a:avLst>
          </a:prstGeom>
          <a:solidFill>
            <a:schemeClr val="bg1"/>
          </a:solidFill>
          <a:ln w="6350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36000" tIns="0" rIns="36000" bIns="0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fld id="{A1DBC19B-CE4F-46B7-88A3-DE5B557C1C13}" type="TxLink">
              <a:rPr lang="en-US" sz="10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HYUNDAI</a:t>
            </a:fld>
            <a:endParaRPr lang="ru-RU" sz="200" b="1">
              <a:solidFill>
                <a:schemeClr val="tx1"/>
              </a:solidFill>
            </a:endParaRPr>
          </a:p>
        </xdr:txBody>
      </xdr:sp>
      <xdr:sp macro="" textlink="'СВОД РОССИЯ'!H39">
        <xdr:nvSpPr>
          <xdr:cNvPr id="171" name="Скругленный прямоугольник 170">
            <a:extLst>
              <a:ext uri="{FF2B5EF4-FFF2-40B4-BE49-F238E27FC236}">
                <a16:creationId xmlns:a16="http://schemas.microsoft.com/office/drawing/2014/main" id="{00000000-0008-0000-0000-0000AB000000}"/>
              </a:ext>
            </a:extLst>
          </xdr:cNvPr>
          <xdr:cNvSpPr/>
        </xdr:nvSpPr>
        <xdr:spPr>
          <a:xfrm>
            <a:off x="9350829" y="2046562"/>
            <a:ext cx="915894" cy="180000"/>
          </a:xfrm>
          <a:prstGeom prst="roundRect">
            <a:avLst>
              <a:gd name="adj" fmla="val 6996"/>
            </a:avLst>
          </a:prstGeom>
          <a:solidFill>
            <a:schemeClr val="bg1"/>
          </a:solidFill>
          <a:ln w="6350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36000" tIns="0" rIns="36000" bIns="0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fld id="{4F720AC4-CC81-45E8-87C2-19C161E0B758}" type="TxLink">
              <a:rPr lang="en-US" sz="10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NISSAN</a:t>
            </a:fld>
            <a:endParaRPr lang="ru-RU" sz="200" b="1">
              <a:solidFill>
                <a:schemeClr val="tx1"/>
              </a:solidFill>
            </a:endParaRPr>
          </a:p>
        </xdr:txBody>
      </xdr:sp>
      <xdr:sp macro="" textlink="'СВОД РОССИЯ'!H40">
        <xdr:nvSpPr>
          <xdr:cNvPr id="172" name="Скругленный прямоугольник 171">
            <a:extLst>
              <a:ext uri="{FF2B5EF4-FFF2-40B4-BE49-F238E27FC236}">
                <a16:creationId xmlns:a16="http://schemas.microsoft.com/office/drawing/2014/main" id="{00000000-0008-0000-0000-0000AC000000}"/>
              </a:ext>
            </a:extLst>
          </xdr:cNvPr>
          <xdr:cNvSpPr/>
        </xdr:nvSpPr>
        <xdr:spPr>
          <a:xfrm>
            <a:off x="9350829" y="2274718"/>
            <a:ext cx="915894" cy="180000"/>
          </a:xfrm>
          <a:prstGeom prst="roundRect">
            <a:avLst>
              <a:gd name="adj" fmla="val 6996"/>
            </a:avLst>
          </a:prstGeom>
          <a:solidFill>
            <a:schemeClr val="bg1"/>
          </a:solidFill>
          <a:ln w="6350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36000" tIns="0" rIns="36000" bIns="0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fld id="{B7D8A2A6-8B52-4D92-9F75-599B195AA541}" type="TxLink">
              <a:rPr lang="en-US" sz="10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VOLKSWAGEN</a:t>
            </a:fld>
            <a:endParaRPr lang="ru-RU" sz="200" b="1">
              <a:solidFill>
                <a:schemeClr val="tx1"/>
              </a:solidFill>
            </a:endParaRPr>
          </a:p>
        </xdr:txBody>
      </xdr:sp>
      <xdr:sp macro="" textlink="'СВОД РОССИЯ'!H41">
        <xdr:nvSpPr>
          <xdr:cNvPr id="173" name="Скругленный прямоугольник 172">
            <a:extLst>
              <a:ext uri="{FF2B5EF4-FFF2-40B4-BE49-F238E27FC236}">
                <a16:creationId xmlns:a16="http://schemas.microsoft.com/office/drawing/2014/main" id="{00000000-0008-0000-0000-0000AD000000}"/>
              </a:ext>
            </a:extLst>
          </xdr:cNvPr>
          <xdr:cNvSpPr/>
        </xdr:nvSpPr>
        <xdr:spPr>
          <a:xfrm>
            <a:off x="9350829" y="2502874"/>
            <a:ext cx="915894" cy="180000"/>
          </a:xfrm>
          <a:prstGeom prst="roundRect">
            <a:avLst>
              <a:gd name="adj" fmla="val 6996"/>
            </a:avLst>
          </a:prstGeom>
          <a:solidFill>
            <a:schemeClr val="bg1"/>
          </a:solidFill>
          <a:ln w="6350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36000" tIns="0" rIns="36000" bIns="0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fld id="{1B1FE049-DB65-4EAD-B7DE-FB302BB7249D}" type="TxLink">
              <a:rPr lang="en-US" sz="10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FORD</a:t>
            </a:fld>
            <a:endParaRPr lang="ru-RU" sz="200" b="1">
              <a:solidFill>
                <a:schemeClr val="tx1"/>
              </a:solidFill>
            </a:endParaRPr>
          </a:p>
        </xdr:txBody>
      </xdr:sp>
      <xdr:sp macro="" textlink="'СВОД РОССИЯ'!H42">
        <xdr:nvSpPr>
          <xdr:cNvPr id="174" name="Скругленный прямоугольник 173">
            <a:extLst>
              <a:ext uri="{FF2B5EF4-FFF2-40B4-BE49-F238E27FC236}">
                <a16:creationId xmlns:a16="http://schemas.microsoft.com/office/drawing/2014/main" id="{00000000-0008-0000-0000-0000AE000000}"/>
              </a:ext>
            </a:extLst>
          </xdr:cNvPr>
          <xdr:cNvSpPr/>
        </xdr:nvSpPr>
        <xdr:spPr>
          <a:xfrm>
            <a:off x="9350829" y="2731030"/>
            <a:ext cx="915894" cy="180000"/>
          </a:xfrm>
          <a:prstGeom prst="roundRect">
            <a:avLst>
              <a:gd name="adj" fmla="val 6996"/>
            </a:avLst>
          </a:prstGeom>
          <a:solidFill>
            <a:schemeClr val="bg1"/>
          </a:solidFill>
          <a:ln w="6350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36000" tIns="0" rIns="36000" bIns="0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fld id="{4900069F-653B-45A4-8857-AF016A08476C}" type="TxLink">
              <a:rPr lang="en-US" sz="10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RENAULT</a:t>
            </a:fld>
            <a:endParaRPr lang="ru-RU" sz="200" b="1">
              <a:solidFill>
                <a:schemeClr val="tx1"/>
              </a:solidFill>
            </a:endParaRPr>
          </a:p>
        </xdr:txBody>
      </xdr:sp>
      <xdr:sp macro="" textlink="'СВОД РОССИЯ'!H43">
        <xdr:nvSpPr>
          <xdr:cNvPr id="175" name="Скругленный прямоугольник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SpPr/>
        </xdr:nvSpPr>
        <xdr:spPr>
          <a:xfrm>
            <a:off x="9350829" y="2959186"/>
            <a:ext cx="915894" cy="180000"/>
          </a:xfrm>
          <a:prstGeom prst="roundRect">
            <a:avLst>
              <a:gd name="adj" fmla="val 6996"/>
            </a:avLst>
          </a:prstGeom>
          <a:solidFill>
            <a:schemeClr val="bg1"/>
          </a:solidFill>
          <a:ln w="6350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36000" tIns="0" rIns="36000" bIns="0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fld id="{EFD701D3-D5FD-4A5A-8972-DBEF950EE80E}" type="TxLink">
              <a:rPr lang="en-US" sz="10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GAZ</a:t>
            </a:fld>
            <a:endParaRPr lang="ru-RU" sz="200" b="1">
              <a:solidFill>
                <a:schemeClr val="tx1"/>
              </a:solidFill>
            </a:endParaRPr>
          </a:p>
        </xdr:txBody>
      </xdr:sp>
      <xdr:sp macro="" textlink="'СВОД РОССИЯ'!H44">
        <xdr:nvSpPr>
          <xdr:cNvPr id="176" name="Скругленный прямоугольник 175">
            <a:extLst>
              <a:ext uri="{FF2B5EF4-FFF2-40B4-BE49-F238E27FC236}">
                <a16:creationId xmlns:a16="http://schemas.microsoft.com/office/drawing/2014/main" id="{00000000-0008-0000-0000-0000B0000000}"/>
              </a:ext>
            </a:extLst>
          </xdr:cNvPr>
          <xdr:cNvSpPr/>
        </xdr:nvSpPr>
        <xdr:spPr>
          <a:xfrm>
            <a:off x="9350829" y="3187342"/>
            <a:ext cx="915894" cy="180000"/>
          </a:xfrm>
          <a:prstGeom prst="roundRect">
            <a:avLst>
              <a:gd name="adj" fmla="val 6996"/>
            </a:avLst>
          </a:prstGeom>
          <a:solidFill>
            <a:schemeClr val="bg1"/>
          </a:solidFill>
          <a:ln w="6350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36000" tIns="0" rIns="36000" bIns="0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fld id="{09AAA387-5A4C-40D8-9930-FF5484EFBA19}" type="TxLink">
              <a:rPr lang="en-US" sz="10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CHEVROLET</a:t>
            </a:fld>
            <a:endParaRPr lang="ru-RU" sz="200" b="1">
              <a:solidFill>
                <a:schemeClr val="tx1"/>
              </a:solidFill>
            </a:endParaRPr>
          </a:p>
        </xdr:txBody>
      </xdr:sp>
      <xdr:sp macro="" textlink="'СВОД РОССИЯ'!H45">
        <xdr:nvSpPr>
          <xdr:cNvPr id="177" name="Скругленный прямоугольник 176">
            <a:extLst>
              <a:ext uri="{FF2B5EF4-FFF2-40B4-BE49-F238E27FC236}">
                <a16:creationId xmlns:a16="http://schemas.microsoft.com/office/drawing/2014/main" id="{00000000-0008-0000-0000-0000B1000000}"/>
              </a:ext>
            </a:extLst>
          </xdr:cNvPr>
          <xdr:cNvSpPr/>
        </xdr:nvSpPr>
        <xdr:spPr>
          <a:xfrm>
            <a:off x="9350829" y="3415498"/>
            <a:ext cx="915894" cy="180000"/>
          </a:xfrm>
          <a:prstGeom prst="roundRect">
            <a:avLst>
              <a:gd name="adj" fmla="val 6996"/>
            </a:avLst>
          </a:prstGeom>
          <a:solidFill>
            <a:schemeClr val="bg1"/>
          </a:solidFill>
          <a:ln w="6350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36000" tIns="0" rIns="36000" bIns="0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fld id="{FCE8B640-1709-44EA-91D2-52F1C5C2BD99}" type="TxLink">
              <a:rPr lang="en-US" sz="10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HONDA</a:t>
            </a:fld>
            <a:endParaRPr lang="ru-RU" sz="200" b="1">
              <a:solidFill>
                <a:schemeClr val="tx1"/>
              </a:solidFill>
            </a:endParaRPr>
          </a:p>
        </xdr:txBody>
      </xdr:sp>
      <xdr:sp macro="" textlink="'СВОД РОССИЯ'!H46">
        <xdr:nvSpPr>
          <xdr:cNvPr id="178" name="Скругленный прямоугольник 177">
            <a:extLst>
              <a:ext uri="{FF2B5EF4-FFF2-40B4-BE49-F238E27FC236}">
                <a16:creationId xmlns:a16="http://schemas.microsoft.com/office/drawing/2014/main" id="{00000000-0008-0000-0000-0000B2000000}"/>
              </a:ext>
            </a:extLst>
          </xdr:cNvPr>
          <xdr:cNvSpPr/>
        </xdr:nvSpPr>
        <xdr:spPr>
          <a:xfrm>
            <a:off x="9350829" y="3643654"/>
            <a:ext cx="915894" cy="180000"/>
          </a:xfrm>
          <a:prstGeom prst="roundRect">
            <a:avLst>
              <a:gd name="adj" fmla="val 6996"/>
            </a:avLst>
          </a:prstGeom>
          <a:solidFill>
            <a:schemeClr val="bg1"/>
          </a:solidFill>
          <a:ln w="6350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36000" tIns="0" rIns="36000" bIns="0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fld id="{EBAEF6AF-2B9E-41E8-941D-84196F498BDA}" type="TxLink">
              <a:rPr lang="en-US" sz="10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MERCEDES</a:t>
            </a:fld>
            <a:endParaRPr lang="ru-RU" sz="200" b="1">
              <a:solidFill>
                <a:schemeClr val="tx1"/>
              </a:solidFill>
            </a:endParaRPr>
          </a:p>
        </xdr:txBody>
      </xdr:sp>
      <xdr:sp macro="" textlink="'СВОД РОССИЯ'!H47">
        <xdr:nvSpPr>
          <xdr:cNvPr id="179" name="Скругленный прямоугольник 178">
            <a:extLst>
              <a:ext uri="{FF2B5EF4-FFF2-40B4-BE49-F238E27FC236}">
                <a16:creationId xmlns:a16="http://schemas.microsoft.com/office/drawing/2014/main" id="{00000000-0008-0000-0000-0000B3000000}"/>
              </a:ext>
            </a:extLst>
          </xdr:cNvPr>
          <xdr:cNvSpPr/>
        </xdr:nvSpPr>
        <xdr:spPr>
          <a:xfrm>
            <a:off x="9350829" y="3871810"/>
            <a:ext cx="915894" cy="180000"/>
          </a:xfrm>
          <a:prstGeom prst="roundRect">
            <a:avLst>
              <a:gd name="adj" fmla="val 6996"/>
            </a:avLst>
          </a:prstGeom>
          <a:solidFill>
            <a:schemeClr val="bg1"/>
          </a:solidFill>
          <a:ln w="6350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36000" tIns="0" rIns="36000" bIns="0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fld id="{4F80BB13-434C-4A01-BDFC-9CFDA43AF157}" type="TxLink">
              <a:rPr lang="en-US" sz="10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BMW</a:t>
            </a:fld>
            <a:endParaRPr lang="ru-RU" sz="200" b="1">
              <a:solidFill>
                <a:schemeClr val="tx1"/>
              </a:solidFill>
            </a:endParaRPr>
          </a:p>
        </xdr:txBody>
      </xdr:sp>
      <xdr:sp macro="" textlink="'СВОД РОССИЯ'!H48">
        <xdr:nvSpPr>
          <xdr:cNvPr id="180" name="Скругленный прямоугольник 179">
            <a:extLst>
              <a:ext uri="{FF2B5EF4-FFF2-40B4-BE49-F238E27FC236}">
                <a16:creationId xmlns:a16="http://schemas.microsoft.com/office/drawing/2014/main" id="{00000000-0008-0000-0000-0000B4000000}"/>
              </a:ext>
            </a:extLst>
          </xdr:cNvPr>
          <xdr:cNvSpPr/>
        </xdr:nvSpPr>
        <xdr:spPr>
          <a:xfrm>
            <a:off x="9350829" y="4099966"/>
            <a:ext cx="915894" cy="180000"/>
          </a:xfrm>
          <a:prstGeom prst="roundRect">
            <a:avLst>
              <a:gd name="adj" fmla="val 6996"/>
            </a:avLst>
          </a:prstGeom>
          <a:solidFill>
            <a:schemeClr val="bg1"/>
          </a:solidFill>
          <a:ln w="6350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36000" tIns="0" rIns="36000" bIns="0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fld id="{35EDC7AA-99F1-4BD2-BF6F-25E94C590BCA}" type="TxLink">
              <a:rPr lang="en-US" sz="10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MITSUBISHI</a:t>
            </a:fld>
            <a:endParaRPr lang="ru-RU" sz="200" b="1">
              <a:solidFill>
                <a:schemeClr val="tx1"/>
              </a:solidFill>
            </a:endParaRPr>
          </a:p>
        </xdr:txBody>
      </xdr:sp>
      <xdr:sp macro="" textlink="'СВОД РОССИЯ'!H49">
        <xdr:nvSpPr>
          <xdr:cNvPr id="181" name="Скругленный прямоугольник 180">
            <a:extLst>
              <a:ext uri="{FF2B5EF4-FFF2-40B4-BE49-F238E27FC236}">
                <a16:creationId xmlns:a16="http://schemas.microsoft.com/office/drawing/2014/main" id="{00000000-0008-0000-0000-0000B5000000}"/>
              </a:ext>
            </a:extLst>
          </xdr:cNvPr>
          <xdr:cNvSpPr/>
        </xdr:nvSpPr>
        <xdr:spPr>
          <a:xfrm>
            <a:off x="9350829" y="4328128"/>
            <a:ext cx="915894" cy="180000"/>
          </a:xfrm>
          <a:prstGeom prst="roundRect">
            <a:avLst>
              <a:gd name="adj" fmla="val 6996"/>
            </a:avLst>
          </a:prstGeom>
          <a:solidFill>
            <a:schemeClr val="bg1"/>
          </a:solidFill>
          <a:ln w="6350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36000" tIns="0" rIns="36000" bIns="0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fld id="{FAC5F178-592E-4393-9FEE-5ADC028B3DFB}" type="TxLink">
              <a:rPr lang="en-US" sz="10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SKODA</a:t>
            </a:fld>
            <a:endParaRPr lang="ru-RU" sz="200" b="1">
              <a:solidFill>
                <a:schemeClr val="tx1"/>
              </a:solidFill>
            </a:endParaRPr>
          </a:p>
        </xdr:txBody>
      </xdr:sp>
      <xdr:sp macro="" textlink="'СВОД РОССИЯ'!I35">
        <xdr:nvSpPr>
          <xdr:cNvPr id="182" name="Скругленный прямоугольник 181">
            <a:extLst>
              <a:ext uri="{FF2B5EF4-FFF2-40B4-BE49-F238E27FC236}">
                <a16:creationId xmlns:a16="http://schemas.microsoft.com/office/drawing/2014/main" id="{00000000-0008-0000-0000-0000B6000000}"/>
              </a:ext>
            </a:extLst>
          </xdr:cNvPr>
          <xdr:cNvSpPr/>
        </xdr:nvSpPr>
        <xdr:spPr>
          <a:xfrm>
            <a:off x="10308752" y="1133938"/>
            <a:ext cx="590856" cy="180000"/>
          </a:xfrm>
          <a:prstGeom prst="roundRect">
            <a:avLst>
              <a:gd name="adj" fmla="val 6996"/>
            </a:avLst>
          </a:prstGeom>
          <a:solidFill>
            <a:schemeClr val="bg1"/>
          </a:solidFill>
          <a:ln w="6350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36000" tIns="0" rIns="36000" bIns="0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fld id="{1945BEDB-A19F-41BB-B8AB-7055718398ED}" type="TxLink">
              <a:rPr lang="en-US" sz="10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 739 287 </a:t>
            </a:fld>
            <a:endParaRPr lang="ru-RU" sz="200" b="1">
              <a:solidFill>
                <a:schemeClr val="tx1"/>
              </a:solidFill>
            </a:endParaRPr>
          </a:p>
        </xdr:txBody>
      </xdr:sp>
      <xdr:sp macro="" textlink="'СВОД РОССИЯ'!I36">
        <xdr:nvSpPr>
          <xdr:cNvPr id="183" name="Скругленный прямоугольник 182">
            <a:extLst>
              <a:ext uri="{FF2B5EF4-FFF2-40B4-BE49-F238E27FC236}">
                <a16:creationId xmlns:a16="http://schemas.microsoft.com/office/drawing/2014/main" id="{00000000-0008-0000-0000-0000B7000000}"/>
              </a:ext>
            </a:extLst>
          </xdr:cNvPr>
          <xdr:cNvSpPr/>
        </xdr:nvSpPr>
        <xdr:spPr>
          <a:xfrm>
            <a:off x="10308752" y="1362094"/>
            <a:ext cx="590856" cy="180000"/>
          </a:xfrm>
          <a:prstGeom prst="roundRect">
            <a:avLst>
              <a:gd name="adj" fmla="val 6996"/>
            </a:avLst>
          </a:prstGeom>
          <a:solidFill>
            <a:schemeClr val="bg1"/>
          </a:solidFill>
          <a:ln w="6350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36000" tIns="0" rIns="36000" bIns="0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fld id="{513B3D4D-C5F5-4FBE-88DC-2F9847E26FB3}" type="TxLink">
              <a:rPr lang="en-US" sz="10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 362 764 </a:t>
            </a:fld>
            <a:endParaRPr lang="ru-RU" sz="200" b="1">
              <a:solidFill>
                <a:schemeClr val="tx1"/>
              </a:solidFill>
            </a:endParaRPr>
          </a:p>
        </xdr:txBody>
      </xdr:sp>
      <xdr:sp macro="" textlink="'СВОД РОССИЯ'!I37">
        <xdr:nvSpPr>
          <xdr:cNvPr id="184" name="Скругленный прямоугольник 183">
            <a:extLst>
              <a:ext uri="{FF2B5EF4-FFF2-40B4-BE49-F238E27FC236}">
                <a16:creationId xmlns:a16="http://schemas.microsoft.com/office/drawing/2014/main" id="{00000000-0008-0000-0000-0000B8000000}"/>
              </a:ext>
            </a:extLst>
          </xdr:cNvPr>
          <xdr:cNvSpPr/>
        </xdr:nvSpPr>
        <xdr:spPr>
          <a:xfrm>
            <a:off x="10308752" y="1590250"/>
            <a:ext cx="590856" cy="180000"/>
          </a:xfrm>
          <a:prstGeom prst="roundRect">
            <a:avLst>
              <a:gd name="adj" fmla="val 6996"/>
            </a:avLst>
          </a:prstGeom>
          <a:solidFill>
            <a:schemeClr val="bg1"/>
          </a:solidFill>
          <a:ln w="6350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36000" tIns="0" rIns="36000" bIns="0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fld id="{9CE69714-FA35-498D-9D3F-33A35AFB243D}" type="TxLink">
              <a:rPr lang="en-US" sz="10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 187 971 </a:t>
            </a:fld>
            <a:endParaRPr lang="ru-RU" sz="200" b="1">
              <a:solidFill>
                <a:schemeClr val="tx1"/>
              </a:solidFill>
            </a:endParaRPr>
          </a:p>
        </xdr:txBody>
      </xdr:sp>
      <xdr:sp macro="" textlink="'СВОД РОССИЯ'!I38">
        <xdr:nvSpPr>
          <xdr:cNvPr id="185" name="Скругленный прямоугольник 184">
            <a:extLst>
              <a:ext uri="{FF2B5EF4-FFF2-40B4-BE49-F238E27FC236}">
                <a16:creationId xmlns:a16="http://schemas.microsoft.com/office/drawing/2014/main" id="{00000000-0008-0000-0000-0000B9000000}"/>
              </a:ext>
            </a:extLst>
          </xdr:cNvPr>
          <xdr:cNvSpPr/>
        </xdr:nvSpPr>
        <xdr:spPr>
          <a:xfrm>
            <a:off x="10308752" y="1818406"/>
            <a:ext cx="590856" cy="180000"/>
          </a:xfrm>
          <a:prstGeom prst="roundRect">
            <a:avLst>
              <a:gd name="adj" fmla="val 6996"/>
            </a:avLst>
          </a:prstGeom>
          <a:solidFill>
            <a:schemeClr val="bg1"/>
          </a:solidFill>
          <a:ln w="6350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36000" tIns="0" rIns="36000" bIns="0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fld id="{7D741401-065D-46A6-8868-0ABF5404B079}" type="TxLink">
              <a:rPr lang="en-US" sz="10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 167 668 </a:t>
            </a:fld>
            <a:endParaRPr lang="ru-RU" sz="200" b="1">
              <a:solidFill>
                <a:schemeClr val="tx1"/>
              </a:solidFill>
            </a:endParaRPr>
          </a:p>
        </xdr:txBody>
      </xdr:sp>
      <xdr:sp macro="" textlink="'СВОД РОССИЯ'!I39">
        <xdr:nvSpPr>
          <xdr:cNvPr id="186" name="Скругленный прямоугольник 185">
            <a:extLst>
              <a:ext uri="{FF2B5EF4-FFF2-40B4-BE49-F238E27FC236}">
                <a16:creationId xmlns:a16="http://schemas.microsoft.com/office/drawing/2014/main" id="{00000000-0008-0000-0000-0000BA000000}"/>
              </a:ext>
            </a:extLst>
          </xdr:cNvPr>
          <xdr:cNvSpPr/>
        </xdr:nvSpPr>
        <xdr:spPr>
          <a:xfrm>
            <a:off x="10308752" y="2046562"/>
            <a:ext cx="590856" cy="180000"/>
          </a:xfrm>
          <a:prstGeom prst="roundRect">
            <a:avLst>
              <a:gd name="adj" fmla="val 6996"/>
            </a:avLst>
          </a:prstGeom>
          <a:solidFill>
            <a:schemeClr val="bg1"/>
          </a:solidFill>
          <a:ln w="6350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36000" tIns="0" rIns="36000" bIns="0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fld id="{EE333C3F-484C-48CB-8570-845E3DBF7981}" type="TxLink">
              <a:rPr lang="en-US" sz="10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 167 055 </a:t>
            </a:fld>
            <a:endParaRPr lang="ru-RU" sz="200" b="1">
              <a:solidFill>
                <a:schemeClr val="tx1"/>
              </a:solidFill>
            </a:endParaRPr>
          </a:p>
        </xdr:txBody>
      </xdr:sp>
      <xdr:sp macro="" textlink="'СВОД РОССИЯ'!I40">
        <xdr:nvSpPr>
          <xdr:cNvPr id="187" name="Скругленный прямоугольник 186">
            <a:extLst>
              <a:ext uri="{FF2B5EF4-FFF2-40B4-BE49-F238E27FC236}">
                <a16:creationId xmlns:a16="http://schemas.microsoft.com/office/drawing/2014/main" id="{00000000-0008-0000-0000-0000BB000000}"/>
              </a:ext>
            </a:extLst>
          </xdr:cNvPr>
          <xdr:cNvSpPr/>
        </xdr:nvSpPr>
        <xdr:spPr>
          <a:xfrm>
            <a:off x="10308752" y="2274718"/>
            <a:ext cx="590856" cy="180000"/>
          </a:xfrm>
          <a:prstGeom prst="roundRect">
            <a:avLst>
              <a:gd name="adj" fmla="val 6996"/>
            </a:avLst>
          </a:prstGeom>
          <a:solidFill>
            <a:schemeClr val="bg1"/>
          </a:solidFill>
          <a:ln w="6350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36000" tIns="0" rIns="36000" bIns="0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fld id="{6F77E77C-72CF-4CF8-A769-766A44A76DB2}" type="TxLink">
              <a:rPr lang="en-US" sz="10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 157 796 </a:t>
            </a:fld>
            <a:endParaRPr lang="ru-RU" sz="200" b="1">
              <a:solidFill>
                <a:schemeClr val="tx1"/>
              </a:solidFill>
            </a:endParaRPr>
          </a:p>
        </xdr:txBody>
      </xdr:sp>
      <xdr:sp macro="" textlink="'СВОД РОССИЯ'!I41">
        <xdr:nvSpPr>
          <xdr:cNvPr id="188" name="Скругленный прямоугольник 187">
            <a:extLst>
              <a:ext uri="{FF2B5EF4-FFF2-40B4-BE49-F238E27FC236}">
                <a16:creationId xmlns:a16="http://schemas.microsoft.com/office/drawing/2014/main" id="{00000000-0008-0000-0000-0000BC000000}"/>
              </a:ext>
            </a:extLst>
          </xdr:cNvPr>
          <xdr:cNvSpPr/>
        </xdr:nvSpPr>
        <xdr:spPr>
          <a:xfrm>
            <a:off x="10308752" y="2502874"/>
            <a:ext cx="590856" cy="180000"/>
          </a:xfrm>
          <a:prstGeom prst="roundRect">
            <a:avLst>
              <a:gd name="adj" fmla="val 6996"/>
            </a:avLst>
          </a:prstGeom>
          <a:solidFill>
            <a:schemeClr val="bg1"/>
          </a:solidFill>
          <a:ln w="6350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36000" tIns="0" rIns="36000" bIns="0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fld id="{7960EA28-A8D5-47A1-B923-3E78D27EF746}" type="TxLink">
              <a:rPr lang="en-US" sz="10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 122 286 </a:t>
            </a:fld>
            <a:endParaRPr lang="ru-RU" sz="200" b="1">
              <a:solidFill>
                <a:schemeClr val="tx1"/>
              </a:solidFill>
            </a:endParaRPr>
          </a:p>
        </xdr:txBody>
      </xdr:sp>
      <xdr:sp macro="" textlink="'СВОД РОССИЯ'!I42">
        <xdr:nvSpPr>
          <xdr:cNvPr id="189" name="Скругленный прямоугольник 188">
            <a:extLst>
              <a:ext uri="{FF2B5EF4-FFF2-40B4-BE49-F238E27FC236}">
                <a16:creationId xmlns:a16="http://schemas.microsoft.com/office/drawing/2014/main" id="{00000000-0008-0000-0000-0000BD000000}"/>
              </a:ext>
            </a:extLst>
          </xdr:cNvPr>
          <xdr:cNvSpPr/>
        </xdr:nvSpPr>
        <xdr:spPr>
          <a:xfrm>
            <a:off x="10308752" y="2731030"/>
            <a:ext cx="590856" cy="180000"/>
          </a:xfrm>
          <a:prstGeom prst="roundRect">
            <a:avLst>
              <a:gd name="adj" fmla="val 6996"/>
            </a:avLst>
          </a:prstGeom>
          <a:solidFill>
            <a:schemeClr val="bg1"/>
          </a:solidFill>
          <a:ln w="6350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36000" tIns="0" rIns="36000" bIns="0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fld id="{CDEBB732-3E02-4B4B-B7AF-C7326DCEC98B}" type="TxLink">
              <a:rPr lang="en-US" sz="10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 115 519 </a:t>
            </a:fld>
            <a:endParaRPr lang="ru-RU" sz="200" b="1">
              <a:solidFill>
                <a:schemeClr val="tx1"/>
              </a:solidFill>
            </a:endParaRPr>
          </a:p>
        </xdr:txBody>
      </xdr:sp>
      <xdr:sp macro="" textlink="'СВОД РОССИЯ'!I43">
        <xdr:nvSpPr>
          <xdr:cNvPr id="190" name="Скругленный прямоугольник 189">
            <a:extLst>
              <a:ext uri="{FF2B5EF4-FFF2-40B4-BE49-F238E27FC236}">
                <a16:creationId xmlns:a16="http://schemas.microsoft.com/office/drawing/2014/main" id="{00000000-0008-0000-0000-0000BE000000}"/>
              </a:ext>
            </a:extLst>
          </xdr:cNvPr>
          <xdr:cNvSpPr/>
        </xdr:nvSpPr>
        <xdr:spPr>
          <a:xfrm>
            <a:off x="10308752" y="2959186"/>
            <a:ext cx="590856" cy="180000"/>
          </a:xfrm>
          <a:prstGeom prst="roundRect">
            <a:avLst>
              <a:gd name="adj" fmla="val 6996"/>
            </a:avLst>
          </a:prstGeom>
          <a:solidFill>
            <a:schemeClr val="bg1"/>
          </a:solidFill>
          <a:ln w="6350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36000" tIns="0" rIns="36000" bIns="0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fld id="{0EDFE0EB-2CD6-4A02-8AA5-FAFC406B5219}" type="TxLink">
              <a:rPr lang="en-US" sz="10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 113 777 </a:t>
            </a:fld>
            <a:endParaRPr lang="ru-RU" sz="200" b="1">
              <a:solidFill>
                <a:schemeClr val="tx1"/>
              </a:solidFill>
            </a:endParaRPr>
          </a:p>
        </xdr:txBody>
      </xdr:sp>
      <xdr:sp macro="" textlink="'СВОД РОССИЯ'!I44">
        <xdr:nvSpPr>
          <xdr:cNvPr id="191" name="Скругленный прямоугольник 190">
            <a:extLst>
              <a:ext uri="{FF2B5EF4-FFF2-40B4-BE49-F238E27FC236}">
                <a16:creationId xmlns:a16="http://schemas.microsoft.com/office/drawing/2014/main" id="{00000000-0008-0000-0000-0000BF000000}"/>
              </a:ext>
            </a:extLst>
          </xdr:cNvPr>
          <xdr:cNvSpPr/>
        </xdr:nvSpPr>
        <xdr:spPr>
          <a:xfrm>
            <a:off x="10308752" y="3187342"/>
            <a:ext cx="590856" cy="180000"/>
          </a:xfrm>
          <a:prstGeom prst="roundRect">
            <a:avLst>
              <a:gd name="adj" fmla="val 6996"/>
            </a:avLst>
          </a:prstGeom>
          <a:solidFill>
            <a:schemeClr val="bg1"/>
          </a:solidFill>
          <a:ln w="6350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36000" tIns="0" rIns="36000" bIns="0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fld id="{6B348E82-07B9-492E-8E6D-A197C1A8A991}" type="TxLink">
              <a:rPr lang="en-US" sz="10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 105 431 </a:t>
            </a:fld>
            <a:endParaRPr lang="ru-RU" sz="200" b="1">
              <a:solidFill>
                <a:schemeClr val="tx1"/>
              </a:solidFill>
            </a:endParaRPr>
          </a:p>
        </xdr:txBody>
      </xdr:sp>
      <xdr:sp macro="" textlink="'СВОД РОССИЯ'!I45">
        <xdr:nvSpPr>
          <xdr:cNvPr id="192" name="Скругленный прямоугольник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SpPr/>
        </xdr:nvSpPr>
        <xdr:spPr>
          <a:xfrm>
            <a:off x="10308752" y="3415498"/>
            <a:ext cx="590856" cy="180000"/>
          </a:xfrm>
          <a:prstGeom prst="roundRect">
            <a:avLst>
              <a:gd name="adj" fmla="val 6996"/>
            </a:avLst>
          </a:prstGeom>
          <a:solidFill>
            <a:schemeClr val="bg1"/>
          </a:solidFill>
          <a:ln w="6350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36000" tIns="0" rIns="36000" bIns="0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fld id="{5391928C-7977-4ED2-9581-4D507CCA0A78}" type="TxLink">
              <a:rPr lang="en-US" sz="10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 102 054 </a:t>
            </a:fld>
            <a:endParaRPr lang="ru-RU" sz="200" b="1">
              <a:solidFill>
                <a:schemeClr val="tx1"/>
              </a:solidFill>
            </a:endParaRPr>
          </a:p>
        </xdr:txBody>
      </xdr:sp>
      <xdr:sp macro="" textlink="'СВОД РОССИЯ'!I46">
        <xdr:nvSpPr>
          <xdr:cNvPr id="193" name="Скругленный прямоугольник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SpPr/>
        </xdr:nvSpPr>
        <xdr:spPr>
          <a:xfrm>
            <a:off x="10308752" y="3643654"/>
            <a:ext cx="590856" cy="180000"/>
          </a:xfrm>
          <a:prstGeom prst="roundRect">
            <a:avLst>
              <a:gd name="adj" fmla="val 6996"/>
            </a:avLst>
          </a:prstGeom>
          <a:solidFill>
            <a:schemeClr val="bg1"/>
          </a:solidFill>
          <a:ln w="6350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36000" tIns="0" rIns="36000" bIns="0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fld id="{A7529B03-1557-4550-B5BD-162BD5FAC18E}" type="TxLink">
              <a:rPr lang="en-US" sz="10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 97 829 </a:t>
            </a:fld>
            <a:endParaRPr lang="ru-RU" sz="200" b="1">
              <a:solidFill>
                <a:schemeClr val="tx1"/>
              </a:solidFill>
            </a:endParaRPr>
          </a:p>
        </xdr:txBody>
      </xdr:sp>
      <xdr:sp macro="" textlink="'СВОД РОССИЯ'!I47">
        <xdr:nvSpPr>
          <xdr:cNvPr id="194" name="Скругленный прямоугольник 193">
            <a:extLst>
              <a:ext uri="{FF2B5EF4-FFF2-40B4-BE49-F238E27FC236}">
                <a16:creationId xmlns:a16="http://schemas.microsoft.com/office/drawing/2014/main" id="{00000000-0008-0000-0000-0000C2000000}"/>
              </a:ext>
            </a:extLst>
          </xdr:cNvPr>
          <xdr:cNvSpPr/>
        </xdr:nvSpPr>
        <xdr:spPr>
          <a:xfrm>
            <a:off x="10308752" y="3871810"/>
            <a:ext cx="590856" cy="180000"/>
          </a:xfrm>
          <a:prstGeom prst="roundRect">
            <a:avLst>
              <a:gd name="adj" fmla="val 6996"/>
            </a:avLst>
          </a:prstGeom>
          <a:solidFill>
            <a:schemeClr val="bg1"/>
          </a:solidFill>
          <a:ln w="6350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36000" tIns="0" rIns="36000" bIns="0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fld id="{78723477-020C-4EDF-9008-9F92E413AA9C}" type="TxLink">
              <a:rPr lang="en-US" sz="10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 96 145 </a:t>
            </a:fld>
            <a:endParaRPr lang="ru-RU" sz="200" b="1">
              <a:solidFill>
                <a:schemeClr val="tx1"/>
              </a:solidFill>
            </a:endParaRPr>
          </a:p>
        </xdr:txBody>
      </xdr:sp>
      <xdr:sp macro="" textlink="'СВОД РОССИЯ'!I48">
        <xdr:nvSpPr>
          <xdr:cNvPr id="195" name="Скругленный прямоугольник 194">
            <a:extLst>
              <a:ext uri="{FF2B5EF4-FFF2-40B4-BE49-F238E27FC236}">
                <a16:creationId xmlns:a16="http://schemas.microsoft.com/office/drawing/2014/main" id="{00000000-0008-0000-0000-0000C3000000}"/>
              </a:ext>
            </a:extLst>
          </xdr:cNvPr>
          <xdr:cNvSpPr/>
        </xdr:nvSpPr>
        <xdr:spPr>
          <a:xfrm>
            <a:off x="10308752" y="4099966"/>
            <a:ext cx="590856" cy="180000"/>
          </a:xfrm>
          <a:prstGeom prst="roundRect">
            <a:avLst>
              <a:gd name="adj" fmla="val 6996"/>
            </a:avLst>
          </a:prstGeom>
          <a:solidFill>
            <a:schemeClr val="bg1"/>
          </a:solidFill>
          <a:ln w="6350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36000" tIns="0" rIns="36000" bIns="0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fld id="{F9BDD45D-0037-4204-B74B-E344F28A74FA}" type="TxLink">
              <a:rPr lang="en-US" sz="10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 86 922 </a:t>
            </a:fld>
            <a:endParaRPr lang="ru-RU" sz="200" b="1">
              <a:solidFill>
                <a:schemeClr val="tx1"/>
              </a:solidFill>
            </a:endParaRPr>
          </a:p>
        </xdr:txBody>
      </xdr:sp>
      <xdr:sp macro="" textlink="'СВОД РОССИЯ'!I49">
        <xdr:nvSpPr>
          <xdr:cNvPr id="196" name="Скругленный прямоугольник 195">
            <a:extLst>
              <a:ext uri="{FF2B5EF4-FFF2-40B4-BE49-F238E27FC236}">
                <a16:creationId xmlns:a16="http://schemas.microsoft.com/office/drawing/2014/main" id="{00000000-0008-0000-0000-0000C4000000}"/>
              </a:ext>
            </a:extLst>
          </xdr:cNvPr>
          <xdr:cNvSpPr/>
        </xdr:nvSpPr>
        <xdr:spPr>
          <a:xfrm>
            <a:off x="10308752" y="4328128"/>
            <a:ext cx="590856" cy="180000"/>
          </a:xfrm>
          <a:prstGeom prst="roundRect">
            <a:avLst>
              <a:gd name="adj" fmla="val 6996"/>
            </a:avLst>
          </a:prstGeom>
          <a:solidFill>
            <a:schemeClr val="bg1"/>
          </a:solidFill>
          <a:ln w="6350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36000" tIns="0" rIns="36000" bIns="0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fld id="{8B7301F8-6823-41F0-BF7C-A404BC3B627F}" type="TxLink">
              <a:rPr lang="en-US" sz="10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 74 565 </a:t>
            </a:fld>
            <a:endParaRPr lang="ru-RU" sz="200" b="1">
              <a:solidFill>
                <a:schemeClr val="tx1"/>
              </a:solidFill>
            </a:endParaRPr>
          </a:p>
        </xdr:txBody>
      </xdr:sp>
      <xdr:sp macro="" textlink="">
        <xdr:nvSpPr>
          <xdr:cNvPr id="197" name="Скругленный прямоугольник 196">
            <a:extLst>
              <a:ext uri="{FF2B5EF4-FFF2-40B4-BE49-F238E27FC236}">
                <a16:creationId xmlns:a16="http://schemas.microsoft.com/office/drawing/2014/main" id="{00000000-0008-0000-0000-0000C5000000}"/>
              </a:ext>
            </a:extLst>
          </xdr:cNvPr>
          <xdr:cNvSpPr/>
        </xdr:nvSpPr>
        <xdr:spPr>
          <a:xfrm>
            <a:off x="9356481" y="4552563"/>
            <a:ext cx="910242" cy="218219"/>
          </a:xfrm>
          <a:prstGeom prst="roundRect">
            <a:avLst>
              <a:gd name="adj" fmla="val 6996"/>
            </a:avLst>
          </a:prstGeom>
          <a:solidFill>
            <a:schemeClr val="bg1">
              <a:lumMod val="7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36000" tIns="0" rIns="36000" bIns="0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100" b="1">
                <a:solidFill>
                  <a:schemeClr val="tx1"/>
                </a:solidFill>
              </a:rPr>
              <a:t>ВСЕГО</a:t>
            </a:r>
            <a:endParaRPr lang="ru-RU" sz="600" b="1">
              <a:solidFill>
                <a:schemeClr val="tx1"/>
              </a:solidFill>
            </a:endParaRPr>
          </a:p>
        </xdr:txBody>
      </xdr:sp>
      <xdr:sp macro="" textlink="'СВОД РОССИЯ'!I50">
        <xdr:nvSpPr>
          <xdr:cNvPr id="198" name="Скругленный прямоугольник 197">
            <a:extLst>
              <a:ext uri="{FF2B5EF4-FFF2-40B4-BE49-F238E27FC236}">
                <a16:creationId xmlns:a16="http://schemas.microsoft.com/office/drawing/2014/main" id="{00000000-0008-0000-0000-0000C6000000}"/>
              </a:ext>
            </a:extLst>
          </xdr:cNvPr>
          <xdr:cNvSpPr/>
        </xdr:nvSpPr>
        <xdr:spPr>
          <a:xfrm>
            <a:off x="10308752" y="4552563"/>
            <a:ext cx="590856" cy="218219"/>
          </a:xfrm>
          <a:prstGeom prst="roundRect">
            <a:avLst>
              <a:gd name="adj" fmla="val 6996"/>
            </a:avLst>
          </a:prstGeom>
          <a:solidFill>
            <a:schemeClr val="bg1">
              <a:lumMod val="7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0" tIns="0" rIns="36000" bIns="0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fld id="{22077041-EFAC-4B2C-A97D-3A865B46C4E1}" type="TxLink">
              <a:rPr lang="en-US" sz="10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 3 424 896 </a:t>
            </a:fld>
            <a:endParaRPr lang="ru-RU" sz="400" b="1">
              <a:solidFill>
                <a:schemeClr val="tx1"/>
              </a:solidFill>
            </a:endParaRPr>
          </a:p>
        </xdr:txBody>
      </xdr:sp>
      <xdr:sp macro="" textlink="'СВОД РОССИЯ'!I3">
        <xdr:nvSpPr>
          <xdr:cNvPr id="199" name="Прямоугольник 198">
            <a:extLst>
              <a:ext uri="{FF2B5EF4-FFF2-40B4-BE49-F238E27FC236}">
                <a16:creationId xmlns:a16="http://schemas.microsoft.com/office/drawing/2014/main" id="{00000000-0008-0000-0000-0000C7000000}"/>
              </a:ext>
            </a:extLst>
          </xdr:cNvPr>
          <xdr:cNvSpPr/>
        </xdr:nvSpPr>
        <xdr:spPr>
          <a:xfrm>
            <a:off x="10389581" y="975119"/>
            <a:ext cx="503134" cy="161160"/>
          </a:xfrm>
          <a:prstGeom prst="rect">
            <a:avLst/>
          </a:prstGeom>
          <a:solidFill>
            <a:schemeClr val="bg1"/>
          </a:solidFill>
        </xdr:spPr>
        <xdr:txBody>
          <a:bodyPr wrap="square" lIns="36000" tIns="0" rIns="36000" bIns="0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fld id="{BA5D9C75-DA0E-443D-94C9-F4BE9E83000C}" type="TxLink">
              <a:rPr lang="en-US" sz="10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6M'23</a:t>
            </a:fld>
            <a:endParaRPr lang="ru-RU" sz="700" b="1"/>
          </a:p>
        </xdr:txBody>
      </xdr:sp>
      <xdr:sp macro="" textlink="">
        <xdr:nvSpPr>
          <xdr:cNvPr id="200" name="Прямоугольник 199">
            <a:extLst>
              <a:ext uri="{FF2B5EF4-FFF2-40B4-BE49-F238E27FC236}">
                <a16:creationId xmlns:a16="http://schemas.microsoft.com/office/drawing/2014/main" id="{00000000-0008-0000-0000-0000C8000000}"/>
              </a:ext>
            </a:extLst>
          </xdr:cNvPr>
          <xdr:cNvSpPr/>
        </xdr:nvSpPr>
        <xdr:spPr>
          <a:xfrm>
            <a:off x="9438723" y="975119"/>
            <a:ext cx="828000" cy="140872"/>
          </a:xfrm>
          <a:prstGeom prst="rect">
            <a:avLst/>
          </a:prstGeom>
          <a:solidFill>
            <a:schemeClr val="bg1"/>
          </a:solidFill>
        </xdr:spPr>
        <xdr:txBody>
          <a:bodyPr wrap="square" lIns="36000" tIns="0" rIns="36000" bIns="0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900" b="1"/>
              <a:t>РЕГИСТРАЦИИ</a:t>
            </a:r>
          </a:p>
        </xdr:txBody>
      </xdr:sp>
      <xdr:sp macro="" textlink="'СВОД РОССИЯ'!L35">
        <xdr:nvSpPr>
          <xdr:cNvPr id="201" name="Скругленный прямоугольник 200">
            <a:extLst>
              <a:ext uri="{FF2B5EF4-FFF2-40B4-BE49-F238E27FC236}">
                <a16:creationId xmlns:a16="http://schemas.microsoft.com/office/drawing/2014/main" id="{00000000-0008-0000-0000-0000C9000000}"/>
              </a:ext>
            </a:extLst>
          </xdr:cNvPr>
          <xdr:cNvSpPr/>
        </xdr:nvSpPr>
        <xdr:spPr>
          <a:xfrm>
            <a:off x="10944492" y="1133938"/>
            <a:ext cx="488106" cy="180000"/>
          </a:xfrm>
          <a:prstGeom prst="roundRect">
            <a:avLst>
              <a:gd name="adj" fmla="val 6996"/>
            </a:avLst>
          </a:prstGeom>
          <a:solidFill>
            <a:schemeClr val="bg1"/>
          </a:solidFill>
          <a:ln w="6350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36000" tIns="0" rIns="36000" bIns="0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fld id="{541145C3-4332-4684-9353-5A57B727E45C}" type="TxLink">
              <a:rPr lang="en-US" sz="9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17%</a:t>
            </a:fld>
            <a:endParaRPr lang="ru-RU" sz="200" b="1">
              <a:solidFill>
                <a:schemeClr val="tx1"/>
              </a:solidFill>
            </a:endParaRPr>
          </a:p>
        </xdr:txBody>
      </xdr:sp>
      <xdr:sp macro="" textlink="'СВОД РОССИЯ'!L36">
        <xdr:nvSpPr>
          <xdr:cNvPr id="202" name="Скругленный прямоугольник 201">
            <a:extLst>
              <a:ext uri="{FF2B5EF4-FFF2-40B4-BE49-F238E27FC236}">
                <a16:creationId xmlns:a16="http://schemas.microsoft.com/office/drawing/2014/main" id="{00000000-0008-0000-0000-0000CA000000}"/>
              </a:ext>
            </a:extLst>
          </xdr:cNvPr>
          <xdr:cNvSpPr/>
        </xdr:nvSpPr>
        <xdr:spPr>
          <a:xfrm>
            <a:off x="10944492" y="1362094"/>
            <a:ext cx="488106" cy="180000"/>
          </a:xfrm>
          <a:prstGeom prst="roundRect">
            <a:avLst>
              <a:gd name="adj" fmla="val 6996"/>
            </a:avLst>
          </a:prstGeom>
          <a:solidFill>
            <a:schemeClr val="bg1"/>
          </a:solidFill>
          <a:ln w="6350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36000" tIns="0" rIns="36000" bIns="0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fld id="{0E0DD274-1363-404F-AE9D-625929F46653}" type="TxLink">
              <a:rPr lang="en-US" sz="9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36%</a:t>
            </a:fld>
            <a:endParaRPr lang="ru-RU" sz="100" b="1">
              <a:solidFill>
                <a:schemeClr val="tx1"/>
              </a:solidFill>
            </a:endParaRPr>
          </a:p>
        </xdr:txBody>
      </xdr:sp>
      <xdr:sp macro="" textlink="'СВОД РОССИЯ'!L37">
        <xdr:nvSpPr>
          <xdr:cNvPr id="203" name="Скругленный прямоугольник 202">
            <a:extLst>
              <a:ext uri="{FF2B5EF4-FFF2-40B4-BE49-F238E27FC236}">
                <a16:creationId xmlns:a16="http://schemas.microsoft.com/office/drawing/2014/main" id="{00000000-0008-0000-0000-0000CB000000}"/>
              </a:ext>
            </a:extLst>
          </xdr:cNvPr>
          <xdr:cNvSpPr/>
        </xdr:nvSpPr>
        <xdr:spPr>
          <a:xfrm>
            <a:off x="10944492" y="1590250"/>
            <a:ext cx="488106" cy="180000"/>
          </a:xfrm>
          <a:prstGeom prst="roundRect">
            <a:avLst>
              <a:gd name="adj" fmla="val 6996"/>
            </a:avLst>
          </a:prstGeom>
          <a:solidFill>
            <a:schemeClr val="bg1"/>
          </a:solidFill>
          <a:ln w="6350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36000" tIns="0" rIns="36000" bIns="0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fld id="{69EF045E-05FE-4C9E-8407-8CC137759890}" type="TxLink">
              <a:rPr lang="en-US" sz="9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43%</a:t>
            </a:fld>
            <a:endParaRPr lang="ru-RU" sz="100" b="1">
              <a:solidFill>
                <a:schemeClr val="tx1"/>
              </a:solidFill>
            </a:endParaRPr>
          </a:p>
        </xdr:txBody>
      </xdr:sp>
      <xdr:sp macro="" textlink="'СВОД РОССИЯ'!L38">
        <xdr:nvSpPr>
          <xdr:cNvPr id="204" name="Скругленный прямоугольник 203">
            <a:extLst>
              <a:ext uri="{FF2B5EF4-FFF2-40B4-BE49-F238E27FC236}">
                <a16:creationId xmlns:a16="http://schemas.microsoft.com/office/drawing/2014/main" id="{00000000-0008-0000-0000-0000CC000000}"/>
              </a:ext>
            </a:extLst>
          </xdr:cNvPr>
          <xdr:cNvSpPr/>
        </xdr:nvSpPr>
        <xdr:spPr>
          <a:xfrm>
            <a:off x="10944492" y="1818406"/>
            <a:ext cx="488106" cy="180000"/>
          </a:xfrm>
          <a:prstGeom prst="roundRect">
            <a:avLst>
              <a:gd name="adj" fmla="val 6996"/>
            </a:avLst>
          </a:prstGeom>
          <a:solidFill>
            <a:schemeClr val="bg1"/>
          </a:solidFill>
          <a:ln w="6350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36000" tIns="0" rIns="36000" bIns="0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fld id="{D2803660-772E-4BC0-B0B5-91E97E368CBF}" type="TxLink">
              <a:rPr lang="en-US" sz="9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40%</a:t>
            </a:fld>
            <a:endParaRPr lang="ru-RU" sz="100" b="1">
              <a:solidFill>
                <a:schemeClr val="tx1"/>
              </a:solidFill>
            </a:endParaRPr>
          </a:p>
        </xdr:txBody>
      </xdr:sp>
      <xdr:sp macro="" textlink="'СВОД РОССИЯ'!L39">
        <xdr:nvSpPr>
          <xdr:cNvPr id="205" name="Скругленный прямоугольник 204">
            <a:extLst>
              <a:ext uri="{FF2B5EF4-FFF2-40B4-BE49-F238E27FC236}">
                <a16:creationId xmlns:a16="http://schemas.microsoft.com/office/drawing/2014/main" id="{00000000-0008-0000-0000-0000CD000000}"/>
              </a:ext>
            </a:extLst>
          </xdr:cNvPr>
          <xdr:cNvSpPr/>
        </xdr:nvSpPr>
        <xdr:spPr>
          <a:xfrm>
            <a:off x="10944492" y="2046562"/>
            <a:ext cx="488106" cy="180000"/>
          </a:xfrm>
          <a:prstGeom prst="roundRect">
            <a:avLst>
              <a:gd name="adj" fmla="val 6996"/>
            </a:avLst>
          </a:prstGeom>
          <a:solidFill>
            <a:schemeClr val="bg1"/>
          </a:solidFill>
          <a:ln w="6350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36000" tIns="0" rIns="36000" bIns="0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fld id="{341647AE-D0ED-4F30-BE58-A7AD62F29F55}" type="TxLink">
              <a:rPr lang="en-US" sz="9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31%</a:t>
            </a:fld>
            <a:endParaRPr lang="ru-RU" sz="100" b="1">
              <a:solidFill>
                <a:schemeClr val="tx1"/>
              </a:solidFill>
            </a:endParaRPr>
          </a:p>
        </xdr:txBody>
      </xdr:sp>
      <xdr:sp macro="" textlink="'СВОД РОССИЯ'!L40">
        <xdr:nvSpPr>
          <xdr:cNvPr id="206" name="Скругленный прямоугольник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SpPr/>
        </xdr:nvSpPr>
        <xdr:spPr>
          <a:xfrm>
            <a:off x="10944492" y="2274718"/>
            <a:ext cx="488106" cy="180000"/>
          </a:xfrm>
          <a:prstGeom prst="roundRect">
            <a:avLst>
              <a:gd name="adj" fmla="val 6996"/>
            </a:avLst>
          </a:prstGeom>
          <a:solidFill>
            <a:schemeClr val="bg1"/>
          </a:solidFill>
          <a:ln w="6350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36000" tIns="0" rIns="36000" bIns="0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fld id="{CC83431A-5951-4AE8-84AB-CD2360CB7B66}" type="TxLink">
              <a:rPr lang="en-US" sz="9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42%</a:t>
            </a:fld>
            <a:endParaRPr lang="ru-RU" sz="100" b="1">
              <a:solidFill>
                <a:schemeClr val="tx1"/>
              </a:solidFill>
            </a:endParaRPr>
          </a:p>
        </xdr:txBody>
      </xdr:sp>
      <xdr:sp macro="" textlink="'СВОД РОССИЯ'!L41">
        <xdr:nvSpPr>
          <xdr:cNvPr id="207" name="Скругленный прямоугольник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SpPr/>
        </xdr:nvSpPr>
        <xdr:spPr>
          <a:xfrm>
            <a:off x="10944492" y="2502874"/>
            <a:ext cx="488106" cy="180000"/>
          </a:xfrm>
          <a:prstGeom prst="roundRect">
            <a:avLst>
              <a:gd name="adj" fmla="val 6996"/>
            </a:avLst>
          </a:prstGeom>
          <a:solidFill>
            <a:schemeClr val="bg1"/>
          </a:solidFill>
          <a:ln w="6350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36000" tIns="0" rIns="36000" bIns="0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fld id="{3CAA0F1A-27BA-4040-BF30-090BD9FCE750}" type="TxLink">
              <a:rPr lang="en-US" sz="9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33%</a:t>
            </a:fld>
            <a:endParaRPr lang="ru-RU" sz="100" b="1">
              <a:solidFill>
                <a:schemeClr val="tx1"/>
              </a:solidFill>
            </a:endParaRPr>
          </a:p>
        </xdr:txBody>
      </xdr:sp>
      <xdr:sp macro="" textlink="'СВОД РОССИЯ'!L42">
        <xdr:nvSpPr>
          <xdr:cNvPr id="208" name="Скругленный прямоугольник 207">
            <a:extLst>
              <a:ext uri="{FF2B5EF4-FFF2-40B4-BE49-F238E27FC236}">
                <a16:creationId xmlns:a16="http://schemas.microsoft.com/office/drawing/2014/main" id="{00000000-0008-0000-0000-0000D0000000}"/>
              </a:ext>
            </a:extLst>
          </xdr:cNvPr>
          <xdr:cNvSpPr/>
        </xdr:nvSpPr>
        <xdr:spPr>
          <a:xfrm>
            <a:off x="10944492" y="2731030"/>
            <a:ext cx="488106" cy="180000"/>
          </a:xfrm>
          <a:prstGeom prst="roundRect">
            <a:avLst>
              <a:gd name="adj" fmla="val 6996"/>
            </a:avLst>
          </a:prstGeom>
          <a:solidFill>
            <a:schemeClr val="bg1"/>
          </a:solidFill>
          <a:ln w="6350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36000" tIns="0" rIns="36000" bIns="0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fld id="{8C1E0E39-E24E-40B9-BB79-3617645CF270}" type="TxLink">
              <a:rPr lang="en-US" sz="9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23%</a:t>
            </a:fld>
            <a:endParaRPr lang="ru-RU" sz="100" b="1">
              <a:solidFill>
                <a:schemeClr val="tx1"/>
              </a:solidFill>
            </a:endParaRPr>
          </a:p>
        </xdr:txBody>
      </xdr:sp>
      <xdr:sp macro="" textlink="'СВОД РОССИЯ'!L43">
        <xdr:nvSpPr>
          <xdr:cNvPr id="209" name="Скругленный прямоугольник 208">
            <a:extLst>
              <a:ext uri="{FF2B5EF4-FFF2-40B4-BE49-F238E27FC236}">
                <a16:creationId xmlns:a16="http://schemas.microsoft.com/office/drawing/2014/main" id="{00000000-0008-0000-0000-0000D1000000}"/>
              </a:ext>
            </a:extLst>
          </xdr:cNvPr>
          <xdr:cNvSpPr/>
        </xdr:nvSpPr>
        <xdr:spPr>
          <a:xfrm>
            <a:off x="10944492" y="2959186"/>
            <a:ext cx="488106" cy="180000"/>
          </a:xfrm>
          <a:prstGeom prst="roundRect">
            <a:avLst>
              <a:gd name="adj" fmla="val 6996"/>
            </a:avLst>
          </a:prstGeom>
          <a:solidFill>
            <a:schemeClr val="bg1"/>
          </a:solidFill>
          <a:ln w="6350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36000" tIns="0" rIns="36000" bIns="0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fld id="{EF8856A3-A554-4AE1-98FD-EC4AE25DD2B2}" type="TxLink">
              <a:rPr lang="en-US" sz="9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10%</a:t>
            </a:fld>
            <a:endParaRPr lang="ru-RU" sz="100" b="1">
              <a:solidFill>
                <a:schemeClr val="tx1"/>
              </a:solidFill>
            </a:endParaRPr>
          </a:p>
        </xdr:txBody>
      </xdr:sp>
      <xdr:sp macro="" textlink="'СВОД РОССИЯ'!L44">
        <xdr:nvSpPr>
          <xdr:cNvPr id="210" name="Скругленный прямоугольник 209">
            <a:extLst>
              <a:ext uri="{FF2B5EF4-FFF2-40B4-BE49-F238E27FC236}">
                <a16:creationId xmlns:a16="http://schemas.microsoft.com/office/drawing/2014/main" id="{00000000-0008-0000-0000-0000D2000000}"/>
              </a:ext>
            </a:extLst>
          </xdr:cNvPr>
          <xdr:cNvSpPr/>
        </xdr:nvSpPr>
        <xdr:spPr>
          <a:xfrm>
            <a:off x="10944492" y="3187342"/>
            <a:ext cx="488106" cy="180000"/>
          </a:xfrm>
          <a:prstGeom prst="roundRect">
            <a:avLst>
              <a:gd name="adj" fmla="val 6996"/>
            </a:avLst>
          </a:prstGeom>
          <a:solidFill>
            <a:schemeClr val="bg1"/>
          </a:solidFill>
          <a:ln w="6350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36000" tIns="0" rIns="36000" bIns="0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fld id="{B8C862AB-10BA-4718-8ABC-E46F28F5A9F7}" type="TxLink">
              <a:rPr lang="en-US" sz="9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29%</a:t>
            </a:fld>
            <a:endParaRPr lang="ru-RU" sz="100" b="1">
              <a:solidFill>
                <a:schemeClr val="tx1"/>
              </a:solidFill>
            </a:endParaRPr>
          </a:p>
        </xdr:txBody>
      </xdr:sp>
      <xdr:sp macro="" textlink="'СВОД РОССИЯ'!L45">
        <xdr:nvSpPr>
          <xdr:cNvPr id="211" name="Скругленный прямоугольник 210">
            <a:extLst>
              <a:ext uri="{FF2B5EF4-FFF2-40B4-BE49-F238E27FC236}">
                <a16:creationId xmlns:a16="http://schemas.microsoft.com/office/drawing/2014/main" id="{00000000-0008-0000-0000-0000D3000000}"/>
              </a:ext>
            </a:extLst>
          </xdr:cNvPr>
          <xdr:cNvSpPr/>
        </xdr:nvSpPr>
        <xdr:spPr>
          <a:xfrm>
            <a:off x="10944492" y="3415498"/>
            <a:ext cx="488106" cy="180000"/>
          </a:xfrm>
          <a:prstGeom prst="roundRect">
            <a:avLst>
              <a:gd name="adj" fmla="val 6996"/>
            </a:avLst>
          </a:prstGeom>
          <a:solidFill>
            <a:schemeClr val="bg1"/>
          </a:solidFill>
          <a:ln w="6350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36000" tIns="0" rIns="36000" bIns="0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fld id="{141B0278-7A01-42A2-B187-560026089AD9}" type="TxLink">
              <a:rPr lang="en-US" sz="9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56%</a:t>
            </a:fld>
            <a:endParaRPr lang="ru-RU" sz="100" b="1">
              <a:solidFill>
                <a:schemeClr val="tx1"/>
              </a:solidFill>
            </a:endParaRPr>
          </a:p>
        </xdr:txBody>
      </xdr:sp>
      <xdr:sp macro="" textlink="'СВОД РОССИЯ'!L46">
        <xdr:nvSpPr>
          <xdr:cNvPr id="212" name="Скругленный прямоугольник 211">
            <a:extLst>
              <a:ext uri="{FF2B5EF4-FFF2-40B4-BE49-F238E27FC236}">
                <a16:creationId xmlns:a16="http://schemas.microsoft.com/office/drawing/2014/main" id="{00000000-0008-0000-0000-0000D4000000}"/>
              </a:ext>
            </a:extLst>
          </xdr:cNvPr>
          <xdr:cNvSpPr/>
        </xdr:nvSpPr>
        <xdr:spPr>
          <a:xfrm>
            <a:off x="10944492" y="3643654"/>
            <a:ext cx="488106" cy="180000"/>
          </a:xfrm>
          <a:prstGeom prst="roundRect">
            <a:avLst>
              <a:gd name="adj" fmla="val 6996"/>
            </a:avLst>
          </a:prstGeom>
          <a:solidFill>
            <a:schemeClr val="bg1"/>
          </a:solidFill>
          <a:ln w="6350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36000" tIns="0" rIns="36000" bIns="0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fld id="{98585289-B072-40C3-BC9F-359335BCD935}" type="TxLink">
              <a:rPr lang="en-US" sz="9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33%</a:t>
            </a:fld>
            <a:endParaRPr lang="ru-RU" sz="100" b="1">
              <a:solidFill>
                <a:schemeClr val="tx1"/>
              </a:solidFill>
            </a:endParaRPr>
          </a:p>
        </xdr:txBody>
      </xdr:sp>
      <xdr:sp macro="" textlink="'СВОД РОССИЯ'!L47">
        <xdr:nvSpPr>
          <xdr:cNvPr id="213" name="Скругленный прямоугольник 212">
            <a:extLst>
              <a:ext uri="{FF2B5EF4-FFF2-40B4-BE49-F238E27FC236}">
                <a16:creationId xmlns:a16="http://schemas.microsoft.com/office/drawing/2014/main" id="{00000000-0008-0000-0000-0000D5000000}"/>
              </a:ext>
            </a:extLst>
          </xdr:cNvPr>
          <xdr:cNvSpPr/>
        </xdr:nvSpPr>
        <xdr:spPr>
          <a:xfrm>
            <a:off x="10944492" y="3871810"/>
            <a:ext cx="488106" cy="180000"/>
          </a:xfrm>
          <a:prstGeom prst="roundRect">
            <a:avLst>
              <a:gd name="adj" fmla="val 6996"/>
            </a:avLst>
          </a:prstGeom>
          <a:solidFill>
            <a:schemeClr val="bg1"/>
          </a:solidFill>
          <a:ln w="6350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36000" tIns="0" rIns="36000" bIns="0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fld id="{16142E40-1109-4F7F-A1BC-C90E67AC5BF7}" type="TxLink">
              <a:rPr lang="en-US" sz="9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58%</a:t>
            </a:fld>
            <a:endParaRPr lang="ru-RU" sz="100" b="1">
              <a:solidFill>
                <a:schemeClr val="tx1"/>
              </a:solidFill>
            </a:endParaRPr>
          </a:p>
        </xdr:txBody>
      </xdr:sp>
      <xdr:sp macro="" textlink="'СВОД РОССИЯ'!L48">
        <xdr:nvSpPr>
          <xdr:cNvPr id="214" name="Скругленный прямоугольник 213">
            <a:extLst>
              <a:ext uri="{FF2B5EF4-FFF2-40B4-BE49-F238E27FC236}">
                <a16:creationId xmlns:a16="http://schemas.microsoft.com/office/drawing/2014/main" id="{00000000-0008-0000-0000-0000D6000000}"/>
              </a:ext>
            </a:extLst>
          </xdr:cNvPr>
          <xdr:cNvSpPr/>
        </xdr:nvSpPr>
        <xdr:spPr>
          <a:xfrm>
            <a:off x="10944492" y="4099966"/>
            <a:ext cx="488106" cy="180000"/>
          </a:xfrm>
          <a:prstGeom prst="roundRect">
            <a:avLst>
              <a:gd name="adj" fmla="val 6996"/>
            </a:avLst>
          </a:prstGeom>
          <a:solidFill>
            <a:schemeClr val="bg1"/>
          </a:solidFill>
          <a:ln w="6350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36000" tIns="0" rIns="36000" bIns="0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fld id="{C0CE0053-50A2-4634-89B5-C9CAD833BC68}" type="TxLink">
              <a:rPr lang="en-US" sz="9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32%</a:t>
            </a:fld>
            <a:endParaRPr lang="ru-RU" sz="100" b="1">
              <a:solidFill>
                <a:schemeClr val="tx1"/>
              </a:solidFill>
            </a:endParaRPr>
          </a:p>
        </xdr:txBody>
      </xdr:sp>
      <xdr:sp macro="" textlink="'СВОД РОССИЯ'!L49">
        <xdr:nvSpPr>
          <xdr:cNvPr id="215" name="Скругленный прямоугольник 214">
            <a:extLst>
              <a:ext uri="{FF2B5EF4-FFF2-40B4-BE49-F238E27FC236}">
                <a16:creationId xmlns:a16="http://schemas.microsoft.com/office/drawing/2014/main" id="{00000000-0008-0000-0000-0000D7000000}"/>
              </a:ext>
            </a:extLst>
          </xdr:cNvPr>
          <xdr:cNvSpPr/>
        </xdr:nvSpPr>
        <xdr:spPr>
          <a:xfrm>
            <a:off x="10944492" y="4328128"/>
            <a:ext cx="488106" cy="180000"/>
          </a:xfrm>
          <a:prstGeom prst="roundRect">
            <a:avLst>
              <a:gd name="adj" fmla="val 6996"/>
            </a:avLst>
          </a:prstGeom>
          <a:solidFill>
            <a:schemeClr val="bg1"/>
          </a:solidFill>
          <a:ln w="6350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36000" tIns="0" rIns="36000" bIns="0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fld id="{25A9D87A-142D-430D-9538-E91572831C43}" type="TxLink">
              <a:rPr lang="en-US" sz="9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47%</a:t>
            </a:fld>
            <a:endParaRPr lang="ru-RU" sz="100" b="1">
              <a:solidFill>
                <a:schemeClr val="tx1"/>
              </a:solidFill>
            </a:endParaRPr>
          </a:p>
        </xdr:txBody>
      </xdr:sp>
      <xdr:sp macro="" textlink="'СВОД РОССИЯ'!L50">
        <xdr:nvSpPr>
          <xdr:cNvPr id="216" name="Скругленный прямоугольник 215">
            <a:extLst>
              <a:ext uri="{FF2B5EF4-FFF2-40B4-BE49-F238E27FC236}">
                <a16:creationId xmlns:a16="http://schemas.microsoft.com/office/drawing/2014/main" id="{00000000-0008-0000-0000-0000D8000000}"/>
              </a:ext>
            </a:extLst>
          </xdr:cNvPr>
          <xdr:cNvSpPr/>
        </xdr:nvSpPr>
        <xdr:spPr>
          <a:xfrm>
            <a:off x="10944492" y="4552563"/>
            <a:ext cx="488106" cy="218219"/>
          </a:xfrm>
          <a:prstGeom prst="roundRect">
            <a:avLst>
              <a:gd name="adj" fmla="val 6996"/>
            </a:avLst>
          </a:prstGeom>
          <a:solidFill>
            <a:schemeClr val="bg1">
              <a:lumMod val="75000"/>
            </a:schemeClr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36000" tIns="0" rIns="36000" bIns="0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fld id="{EBDCCE40-F8B7-479E-AABB-D9BC06C1EC2B}" type="TxLink">
              <a:rPr lang="en-US" sz="105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 </a:t>
            </a:fld>
            <a:endParaRPr lang="ru-RU" sz="200" b="1">
              <a:solidFill>
                <a:schemeClr val="tx1"/>
              </a:solidFill>
            </a:endParaRPr>
          </a:p>
        </xdr:txBody>
      </xdr:sp>
      <xdr:sp macro="" textlink="">
        <xdr:nvSpPr>
          <xdr:cNvPr id="217" name="Прямоугольник 216">
            <a:extLst>
              <a:ext uri="{FF2B5EF4-FFF2-40B4-BE49-F238E27FC236}">
                <a16:creationId xmlns:a16="http://schemas.microsoft.com/office/drawing/2014/main" id="{00000000-0008-0000-0000-0000D9000000}"/>
              </a:ext>
            </a:extLst>
          </xdr:cNvPr>
          <xdr:cNvSpPr/>
        </xdr:nvSpPr>
        <xdr:spPr>
          <a:xfrm>
            <a:off x="10920769" y="991298"/>
            <a:ext cx="542842" cy="109582"/>
          </a:xfrm>
          <a:prstGeom prst="rect">
            <a:avLst/>
          </a:prstGeom>
          <a:solidFill>
            <a:schemeClr val="bg1"/>
          </a:solidFill>
        </xdr:spPr>
        <xdr:txBody>
          <a:bodyPr wrap="square" lIns="36000" tIns="0" rIns="36000" bIns="0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ru-RU" sz="700" b="1"/>
              <a:t>ДИНАМИКА</a:t>
            </a:r>
            <a:endParaRPr lang="en-US" sz="700" b="1"/>
          </a:p>
        </xdr:txBody>
      </xdr:sp>
      <xdr:sp macro="" textlink="'СВОД РОССИЯ'!J35">
        <xdr:nvSpPr>
          <xdr:cNvPr id="129" name="Скругленный прямоугольник 128">
            <a:extLst>
              <a:ext uri="{FF2B5EF4-FFF2-40B4-BE49-F238E27FC236}">
                <a16:creationId xmlns:a16="http://schemas.microsoft.com/office/drawing/2014/main" id="{00000000-0008-0000-0000-000081000000}"/>
              </a:ext>
            </a:extLst>
          </xdr:cNvPr>
          <xdr:cNvSpPr/>
        </xdr:nvSpPr>
        <xdr:spPr>
          <a:xfrm>
            <a:off x="11480223" y="1133938"/>
            <a:ext cx="432000" cy="180000"/>
          </a:xfrm>
          <a:prstGeom prst="roundRect">
            <a:avLst>
              <a:gd name="adj" fmla="val 6996"/>
            </a:avLst>
          </a:prstGeom>
          <a:solidFill>
            <a:schemeClr val="bg1"/>
          </a:solidFill>
          <a:ln w="6350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36000" tIns="0" rIns="36000" bIns="0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fld id="{1B2E03A1-E54D-43C6-B2B4-2B7F919DD78B}" type="TxLink">
              <a:rPr lang="en-US" sz="9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21,6%</a:t>
            </a:fld>
            <a:endParaRPr lang="ru-RU" sz="600" b="1">
              <a:solidFill>
                <a:schemeClr val="tx1"/>
              </a:solidFill>
            </a:endParaRPr>
          </a:p>
        </xdr:txBody>
      </xdr:sp>
      <xdr:sp macro="" textlink="'СВОД РОССИЯ'!J36">
        <xdr:nvSpPr>
          <xdr:cNvPr id="130" name="Скругленный прямоугольник 129">
            <a:extLst>
              <a:ext uri="{FF2B5EF4-FFF2-40B4-BE49-F238E27FC236}">
                <a16:creationId xmlns:a16="http://schemas.microsoft.com/office/drawing/2014/main" id="{00000000-0008-0000-0000-000082000000}"/>
              </a:ext>
            </a:extLst>
          </xdr:cNvPr>
          <xdr:cNvSpPr/>
        </xdr:nvSpPr>
        <xdr:spPr>
          <a:xfrm>
            <a:off x="11480223" y="1362094"/>
            <a:ext cx="432000" cy="180000"/>
          </a:xfrm>
          <a:prstGeom prst="roundRect">
            <a:avLst>
              <a:gd name="adj" fmla="val 6996"/>
            </a:avLst>
          </a:prstGeom>
          <a:solidFill>
            <a:schemeClr val="bg1"/>
          </a:solidFill>
          <a:ln w="6350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36000" tIns="0" rIns="36000" bIns="0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fld id="{6117A4D2-375A-478B-AAFE-030317F0F048}" type="TxLink">
              <a:rPr lang="en-US" sz="9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10,6%</a:t>
            </a:fld>
            <a:endParaRPr lang="ru-RU" sz="600" b="1">
              <a:solidFill>
                <a:schemeClr val="tx1"/>
              </a:solidFill>
            </a:endParaRPr>
          </a:p>
        </xdr:txBody>
      </xdr:sp>
      <xdr:sp macro="" textlink="'СВОД РОССИЯ'!J37">
        <xdr:nvSpPr>
          <xdr:cNvPr id="131" name="Скругленный прямоугольник 130">
            <a:extLst>
              <a:ext uri="{FF2B5EF4-FFF2-40B4-BE49-F238E27FC236}">
                <a16:creationId xmlns:a16="http://schemas.microsoft.com/office/drawing/2014/main" id="{00000000-0008-0000-0000-000083000000}"/>
              </a:ext>
            </a:extLst>
          </xdr:cNvPr>
          <xdr:cNvSpPr/>
        </xdr:nvSpPr>
        <xdr:spPr>
          <a:xfrm>
            <a:off x="11480223" y="1590250"/>
            <a:ext cx="432000" cy="180000"/>
          </a:xfrm>
          <a:prstGeom prst="roundRect">
            <a:avLst>
              <a:gd name="adj" fmla="val 6996"/>
            </a:avLst>
          </a:prstGeom>
          <a:solidFill>
            <a:schemeClr val="bg1"/>
          </a:solidFill>
          <a:ln w="6350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36000" tIns="0" rIns="36000" bIns="0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fld id="{9673AB56-FC9F-45BF-A335-A65AF7992403}" type="TxLink">
              <a:rPr lang="en-US" sz="9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5,5%</a:t>
            </a:fld>
            <a:endParaRPr lang="ru-RU" sz="600" b="1">
              <a:solidFill>
                <a:schemeClr val="tx1"/>
              </a:solidFill>
            </a:endParaRPr>
          </a:p>
        </xdr:txBody>
      </xdr:sp>
      <xdr:sp macro="" textlink="'СВОД РОССИЯ'!J38">
        <xdr:nvSpPr>
          <xdr:cNvPr id="252" name="Скругленный прямоугольник 251">
            <a:extLst>
              <a:ext uri="{FF2B5EF4-FFF2-40B4-BE49-F238E27FC236}">
                <a16:creationId xmlns:a16="http://schemas.microsoft.com/office/drawing/2014/main" id="{00000000-0008-0000-0000-0000FC000000}"/>
              </a:ext>
            </a:extLst>
          </xdr:cNvPr>
          <xdr:cNvSpPr/>
        </xdr:nvSpPr>
        <xdr:spPr>
          <a:xfrm>
            <a:off x="11480223" y="1818406"/>
            <a:ext cx="432000" cy="180000"/>
          </a:xfrm>
          <a:prstGeom prst="roundRect">
            <a:avLst>
              <a:gd name="adj" fmla="val 6996"/>
            </a:avLst>
          </a:prstGeom>
          <a:solidFill>
            <a:schemeClr val="bg1"/>
          </a:solidFill>
          <a:ln w="6350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36000" tIns="0" rIns="36000" bIns="0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fld id="{67C0FDB3-DB4E-4769-84D8-3BB545803AE7}" type="TxLink">
              <a:rPr lang="en-US" sz="9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4,9%</a:t>
            </a:fld>
            <a:endParaRPr lang="ru-RU" sz="600" b="1">
              <a:solidFill>
                <a:schemeClr val="tx1"/>
              </a:solidFill>
            </a:endParaRPr>
          </a:p>
        </xdr:txBody>
      </xdr:sp>
      <xdr:sp macro="" textlink="'СВОД РОССИЯ'!J39">
        <xdr:nvSpPr>
          <xdr:cNvPr id="253" name="Скругленный прямоугольник 252">
            <a:extLst>
              <a:ext uri="{FF2B5EF4-FFF2-40B4-BE49-F238E27FC236}">
                <a16:creationId xmlns:a16="http://schemas.microsoft.com/office/drawing/2014/main" id="{00000000-0008-0000-0000-0000FD000000}"/>
              </a:ext>
            </a:extLst>
          </xdr:cNvPr>
          <xdr:cNvSpPr/>
        </xdr:nvSpPr>
        <xdr:spPr>
          <a:xfrm>
            <a:off x="11480223" y="2046562"/>
            <a:ext cx="432000" cy="180000"/>
          </a:xfrm>
          <a:prstGeom prst="roundRect">
            <a:avLst>
              <a:gd name="adj" fmla="val 6996"/>
            </a:avLst>
          </a:prstGeom>
          <a:solidFill>
            <a:schemeClr val="bg1"/>
          </a:solidFill>
          <a:ln w="6350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36000" tIns="0" rIns="36000" bIns="0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fld id="{F209FA9C-CA12-4A61-A79B-34914FAE42DE}" type="TxLink">
              <a:rPr lang="en-US" sz="9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4,9%</a:t>
            </a:fld>
            <a:endParaRPr lang="ru-RU" sz="600" b="1">
              <a:solidFill>
                <a:schemeClr val="tx1"/>
              </a:solidFill>
            </a:endParaRPr>
          </a:p>
        </xdr:txBody>
      </xdr:sp>
      <xdr:sp macro="" textlink="'СВОД РОССИЯ'!J40">
        <xdr:nvSpPr>
          <xdr:cNvPr id="254" name="Скругленный прямоугольник 253">
            <a:extLst>
              <a:ext uri="{FF2B5EF4-FFF2-40B4-BE49-F238E27FC236}">
                <a16:creationId xmlns:a16="http://schemas.microsoft.com/office/drawing/2014/main" id="{00000000-0008-0000-0000-0000FE000000}"/>
              </a:ext>
            </a:extLst>
          </xdr:cNvPr>
          <xdr:cNvSpPr/>
        </xdr:nvSpPr>
        <xdr:spPr>
          <a:xfrm>
            <a:off x="11480223" y="2274718"/>
            <a:ext cx="432000" cy="180000"/>
          </a:xfrm>
          <a:prstGeom prst="roundRect">
            <a:avLst>
              <a:gd name="adj" fmla="val 6996"/>
            </a:avLst>
          </a:prstGeom>
          <a:solidFill>
            <a:schemeClr val="bg1"/>
          </a:solidFill>
          <a:ln w="6350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36000" tIns="0" rIns="36000" bIns="0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fld id="{86B42395-0D48-4BF1-9CE0-3A8377B1DE95}" type="TxLink">
              <a:rPr lang="en-US" sz="9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4,6%</a:t>
            </a:fld>
            <a:endParaRPr lang="ru-RU" sz="600" b="1">
              <a:solidFill>
                <a:schemeClr val="tx1"/>
              </a:solidFill>
            </a:endParaRPr>
          </a:p>
        </xdr:txBody>
      </xdr:sp>
      <xdr:sp macro="" textlink="'СВОД РОССИЯ'!J41">
        <xdr:nvSpPr>
          <xdr:cNvPr id="255" name="Скругленный прямоугольник 254">
            <a:extLst>
              <a:ext uri="{FF2B5EF4-FFF2-40B4-BE49-F238E27FC236}">
                <a16:creationId xmlns:a16="http://schemas.microsoft.com/office/drawing/2014/main" id="{00000000-0008-0000-0000-0000FF000000}"/>
              </a:ext>
            </a:extLst>
          </xdr:cNvPr>
          <xdr:cNvSpPr/>
        </xdr:nvSpPr>
        <xdr:spPr>
          <a:xfrm>
            <a:off x="11480223" y="2502874"/>
            <a:ext cx="432000" cy="180000"/>
          </a:xfrm>
          <a:prstGeom prst="roundRect">
            <a:avLst>
              <a:gd name="adj" fmla="val 6996"/>
            </a:avLst>
          </a:prstGeom>
          <a:solidFill>
            <a:schemeClr val="bg1"/>
          </a:solidFill>
          <a:ln w="6350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36000" tIns="0" rIns="36000" bIns="0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fld id="{4A8655B8-1EA9-4C2B-8465-BB0B7E9A5763}" type="TxLink">
              <a:rPr lang="en-US" sz="9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3,6%</a:t>
            </a:fld>
            <a:endParaRPr lang="ru-RU" sz="600" b="1">
              <a:solidFill>
                <a:schemeClr val="tx1"/>
              </a:solidFill>
            </a:endParaRPr>
          </a:p>
        </xdr:txBody>
      </xdr:sp>
      <xdr:sp macro="" textlink="'СВОД РОССИЯ'!J42">
        <xdr:nvSpPr>
          <xdr:cNvPr id="256" name="Скругленный прямоугольник 255">
            <a:extLst>
              <a:ext uri="{FF2B5EF4-FFF2-40B4-BE49-F238E27FC236}">
                <a16:creationId xmlns:a16="http://schemas.microsoft.com/office/drawing/2014/main" id="{00000000-0008-0000-0000-000000010000}"/>
              </a:ext>
            </a:extLst>
          </xdr:cNvPr>
          <xdr:cNvSpPr/>
        </xdr:nvSpPr>
        <xdr:spPr>
          <a:xfrm>
            <a:off x="11480223" y="2731030"/>
            <a:ext cx="432000" cy="180000"/>
          </a:xfrm>
          <a:prstGeom prst="roundRect">
            <a:avLst>
              <a:gd name="adj" fmla="val 6996"/>
            </a:avLst>
          </a:prstGeom>
          <a:solidFill>
            <a:schemeClr val="bg1"/>
          </a:solidFill>
          <a:ln w="6350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36000" tIns="0" rIns="36000" bIns="0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fld id="{89FB3126-9413-4083-88CB-39646E3B5EF7}" type="TxLink">
              <a:rPr lang="en-US" sz="9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3,4%</a:t>
            </a:fld>
            <a:endParaRPr lang="ru-RU" sz="600" b="1">
              <a:solidFill>
                <a:schemeClr val="tx1"/>
              </a:solidFill>
            </a:endParaRPr>
          </a:p>
        </xdr:txBody>
      </xdr:sp>
      <xdr:sp macro="" textlink="'СВОД РОССИЯ'!J43">
        <xdr:nvSpPr>
          <xdr:cNvPr id="257" name="Скругленный прямоугольник 256">
            <a:extLst>
              <a:ext uri="{FF2B5EF4-FFF2-40B4-BE49-F238E27FC236}">
                <a16:creationId xmlns:a16="http://schemas.microsoft.com/office/drawing/2014/main" id="{00000000-0008-0000-0000-000001010000}"/>
              </a:ext>
            </a:extLst>
          </xdr:cNvPr>
          <xdr:cNvSpPr/>
        </xdr:nvSpPr>
        <xdr:spPr>
          <a:xfrm>
            <a:off x="11480223" y="2959186"/>
            <a:ext cx="432000" cy="180000"/>
          </a:xfrm>
          <a:prstGeom prst="roundRect">
            <a:avLst>
              <a:gd name="adj" fmla="val 6996"/>
            </a:avLst>
          </a:prstGeom>
          <a:solidFill>
            <a:schemeClr val="bg1"/>
          </a:solidFill>
          <a:ln w="6350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36000" tIns="0" rIns="36000" bIns="0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fld id="{E17492EC-FC25-4DFB-86C4-7722AD364460}" type="TxLink">
              <a:rPr lang="en-US" sz="9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3,3%</a:t>
            </a:fld>
            <a:endParaRPr lang="ru-RU" sz="600" b="1">
              <a:solidFill>
                <a:schemeClr val="tx1"/>
              </a:solidFill>
            </a:endParaRPr>
          </a:p>
        </xdr:txBody>
      </xdr:sp>
      <xdr:sp macro="" textlink="'СВОД РОССИЯ'!J44">
        <xdr:nvSpPr>
          <xdr:cNvPr id="258" name="Скругленный прямоугольник 257">
            <a:extLst>
              <a:ext uri="{FF2B5EF4-FFF2-40B4-BE49-F238E27FC236}">
                <a16:creationId xmlns:a16="http://schemas.microsoft.com/office/drawing/2014/main" id="{00000000-0008-0000-0000-000002010000}"/>
              </a:ext>
            </a:extLst>
          </xdr:cNvPr>
          <xdr:cNvSpPr/>
        </xdr:nvSpPr>
        <xdr:spPr>
          <a:xfrm>
            <a:off x="11480223" y="3187342"/>
            <a:ext cx="432000" cy="180000"/>
          </a:xfrm>
          <a:prstGeom prst="roundRect">
            <a:avLst>
              <a:gd name="adj" fmla="val 6996"/>
            </a:avLst>
          </a:prstGeom>
          <a:solidFill>
            <a:schemeClr val="bg1"/>
          </a:solidFill>
          <a:ln w="6350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36000" tIns="0" rIns="36000" bIns="0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fld id="{FBCCE360-2147-4036-BC37-A7C726C7975E}" type="TxLink">
              <a:rPr lang="en-US" sz="9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3,1%</a:t>
            </a:fld>
            <a:endParaRPr lang="ru-RU" sz="600" b="1">
              <a:solidFill>
                <a:schemeClr val="tx1"/>
              </a:solidFill>
            </a:endParaRPr>
          </a:p>
        </xdr:txBody>
      </xdr:sp>
      <xdr:sp macro="" textlink="'СВОД РОССИЯ'!J45">
        <xdr:nvSpPr>
          <xdr:cNvPr id="259" name="Скругленный прямоугольник 258">
            <a:extLst>
              <a:ext uri="{FF2B5EF4-FFF2-40B4-BE49-F238E27FC236}">
                <a16:creationId xmlns:a16="http://schemas.microsoft.com/office/drawing/2014/main" id="{00000000-0008-0000-0000-000003010000}"/>
              </a:ext>
            </a:extLst>
          </xdr:cNvPr>
          <xdr:cNvSpPr/>
        </xdr:nvSpPr>
        <xdr:spPr>
          <a:xfrm>
            <a:off x="11480223" y="3415498"/>
            <a:ext cx="432000" cy="180000"/>
          </a:xfrm>
          <a:prstGeom prst="roundRect">
            <a:avLst>
              <a:gd name="adj" fmla="val 6996"/>
            </a:avLst>
          </a:prstGeom>
          <a:solidFill>
            <a:schemeClr val="bg1"/>
          </a:solidFill>
          <a:ln w="6350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36000" tIns="0" rIns="36000" bIns="0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fld id="{5E569251-2E5C-45A5-BFFB-36B07FFEDE68}" type="TxLink">
              <a:rPr lang="en-US" sz="9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3,0%</a:t>
            </a:fld>
            <a:endParaRPr lang="ru-RU" sz="600" b="1">
              <a:solidFill>
                <a:schemeClr val="tx1"/>
              </a:solidFill>
            </a:endParaRPr>
          </a:p>
        </xdr:txBody>
      </xdr:sp>
      <xdr:sp macro="" textlink="'СВОД РОССИЯ'!J46">
        <xdr:nvSpPr>
          <xdr:cNvPr id="260" name="Скругленный прямоугольник 259">
            <a:extLst>
              <a:ext uri="{FF2B5EF4-FFF2-40B4-BE49-F238E27FC236}">
                <a16:creationId xmlns:a16="http://schemas.microsoft.com/office/drawing/2014/main" id="{00000000-0008-0000-0000-000004010000}"/>
              </a:ext>
            </a:extLst>
          </xdr:cNvPr>
          <xdr:cNvSpPr/>
        </xdr:nvSpPr>
        <xdr:spPr>
          <a:xfrm>
            <a:off x="11480223" y="3643654"/>
            <a:ext cx="432000" cy="180000"/>
          </a:xfrm>
          <a:prstGeom prst="roundRect">
            <a:avLst>
              <a:gd name="adj" fmla="val 6996"/>
            </a:avLst>
          </a:prstGeom>
          <a:solidFill>
            <a:schemeClr val="bg1"/>
          </a:solidFill>
          <a:ln w="6350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36000" tIns="0" rIns="36000" bIns="0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fld id="{582E24F7-AAC4-4C90-AC73-141C872DD7AD}" type="TxLink">
              <a:rPr lang="en-US" sz="9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2,9%</a:t>
            </a:fld>
            <a:endParaRPr lang="ru-RU" sz="600" b="1">
              <a:solidFill>
                <a:schemeClr val="tx1"/>
              </a:solidFill>
            </a:endParaRPr>
          </a:p>
        </xdr:txBody>
      </xdr:sp>
      <xdr:sp macro="" textlink="'СВОД РОССИЯ'!J47">
        <xdr:nvSpPr>
          <xdr:cNvPr id="261" name="Скругленный прямоугольник 260">
            <a:extLst>
              <a:ext uri="{FF2B5EF4-FFF2-40B4-BE49-F238E27FC236}">
                <a16:creationId xmlns:a16="http://schemas.microsoft.com/office/drawing/2014/main" id="{00000000-0008-0000-0000-000005010000}"/>
              </a:ext>
            </a:extLst>
          </xdr:cNvPr>
          <xdr:cNvSpPr/>
        </xdr:nvSpPr>
        <xdr:spPr>
          <a:xfrm>
            <a:off x="11480223" y="3871810"/>
            <a:ext cx="432000" cy="180000"/>
          </a:xfrm>
          <a:prstGeom prst="roundRect">
            <a:avLst>
              <a:gd name="adj" fmla="val 6996"/>
            </a:avLst>
          </a:prstGeom>
          <a:solidFill>
            <a:schemeClr val="bg1"/>
          </a:solidFill>
          <a:ln w="6350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36000" tIns="0" rIns="36000" bIns="0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fld id="{228541CB-9B2F-4300-96A6-FB9330E50C48}" type="TxLink">
              <a:rPr lang="en-US" sz="9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2,8%</a:t>
            </a:fld>
            <a:endParaRPr lang="ru-RU" sz="600" b="1">
              <a:solidFill>
                <a:schemeClr val="tx1"/>
              </a:solidFill>
            </a:endParaRPr>
          </a:p>
        </xdr:txBody>
      </xdr:sp>
      <xdr:sp macro="" textlink="'СВОД РОССИЯ'!J48">
        <xdr:nvSpPr>
          <xdr:cNvPr id="262" name="Скругленный прямоугольник 261">
            <a:extLst>
              <a:ext uri="{FF2B5EF4-FFF2-40B4-BE49-F238E27FC236}">
                <a16:creationId xmlns:a16="http://schemas.microsoft.com/office/drawing/2014/main" id="{00000000-0008-0000-0000-000006010000}"/>
              </a:ext>
            </a:extLst>
          </xdr:cNvPr>
          <xdr:cNvSpPr/>
        </xdr:nvSpPr>
        <xdr:spPr>
          <a:xfrm>
            <a:off x="11480223" y="4099966"/>
            <a:ext cx="432000" cy="180000"/>
          </a:xfrm>
          <a:prstGeom prst="roundRect">
            <a:avLst>
              <a:gd name="adj" fmla="val 6996"/>
            </a:avLst>
          </a:prstGeom>
          <a:solidFill>
            <a:schemeClr val="bg1"/>
          </a:solidFill>
          <a:ln w="6350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36000" tIns="0" rIns="36000" bIns="0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fld id="{D15BA3C4-4D15-4FEE-A6DD-23D587AA39BF}" type="TxLink">
              <a:rPr lang="en-US" sz="9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2,5%</a:t>
            </a:fld>
            <a:endParaRPr lang="ru-RU" sz="600" b="1">
              <a:solidFill>
                <a:schemeClr val="tx1"/>
              </a:solidFill>
            </a:endParaRPr>
          </a:p>
        </xdr:txBody>
      </xdr:sp>
      <xdr:sp macro="" textlink="'СВОД РОССИЯ'!J49">
        <xdr:nvSpPr>
          <xdr:cNvPr id="263" name="Скругленный прямоугольник 262">
            <a:extLst>
              <a:ext uri="{FF2B5EF4-FFF2-40B4-BE49-F238E27FC236}">
                <a16:creationId xmlns:a16="http://schemas.microsoft.com/office/drawing/2014/main" id="{00000000-0008-0000-0000-000007010000}"/>
              </a:ext>
            </a:extLst>
          </xdr:cNvPr>
          <xdr:cNvSpPr/>
        </xdr:nvSpPr>
        <xdr:spPr>
          <a:xfrm>
            <a:off x="11480223" y="4328128"/>
            <a:ext cx="432000" cy="180000"/>
          </a:xfrm>
          <a:prstGeom prst="roundRect">
            <a:avLst>
              <a:gd name="adj" fmla="val 6996"/>
            </a:avLst>
          </a:prstGeom>
          <a:solidFill>
            <a:schemeClr val="bg1"/>
          </a:solidFill>
          <a:ln w="6350"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36000" tIns="0" rIns="36000" bIns="0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fld id="{0B71C677-5CB7-474A-A59A-DB0CB2F0D0B2}" type="TxLink">
              <a:rPr lang="en-US" sz="9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2,2%</a:t>
            </a:fld>
            <a:endParaRPr lang="ru-RU" sz="600" b="1">
              <a:solidFill>
                <a:schemeClr val="tx1"/>
              </a:solidFill>
            </a:endParaRPr>
          </a:p>
        </xdr:txBody>
      </xdr:sp>
      <xdr:sp macro="" textlink="">
        <xdr:nvSpPr>
          <xdr:cNvPr id="265" name="Прямоугольник 264">
            <a:extLst>
              <a:ext uri="{FF2B5EF4-FFF2-40B4-BE49-F238E27FC236}">
                <a16:creationId xmlns:a16="http://schemas.microsoft.com/office/drawing/2014/main" id="{00000000-0008-0000-0000-000009010000}"/>
              </a:ext>
            </a:extLst>
          </xdr:cNvPr>
          <xdr:cNvSpPr/>
        </xdr:nvSpPr>
        <xdr:spPr>
          <a:xfrm>
            <a:off x="11474162" y="996767"/>
            <a:ext cx="396946" cy="109582"/>
          </a:xfrm>
          <a:prstGeom prst="rect">
            <a:avLst/>
          </a:prstGeom>
          <a:solidFill>
            <a:schemeClr val="bg1"/>
          </a:solidFill>
        </xdr:spPr>
        <xdr:txBody>
          <a:bodyPr wrap="square" lIns="36000" tIns="0" rIns="36000" bIns="0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ru-RU" sz="700" b="1"/>
              <a:t>ДОЛЯ</a:t>
            </a:r>
          </a:p>
        </xdr:txBody>
      </xdr:sp>
      <xdr:sp macro="" textlink="">
        <xdr:nvSpPr>
          <xdr:cNvPr id="301" name="Прямоугольник 300">
            <a:extLst>
              <a:ext uri="{FF2B5EF4-FFF2-40B4-BE49-F238E27FC236}">
                <a16:creationId xmlns:a16="http://schemas.microsoft.com/office/drawing/2014/main" id="{00000000-0008-0000-0000-00002D010000}"/>
              </a:ext>
            </a:extLst>
          </xdr:cNvPr>
          <xdr:cNvSpPr/>
        </xdr:nvSpPr>
        <xdr:spPr>
          <a:xfrm>
            <a:off x="10019748" y="702203"/>
            <a:ext cx="756000" cy="187872"/>
          </a:xfrm>
          <a:prstGeom prst="rect">
            <a:avLst/>
          </a:prstGeom>
          <a:solidFill>
            <a:schemeClr val="bg1"/>
          </a:solidFill>
        </xdr:spPr>
        <xdr:txBody>
          <a:bodyPr wrap="square" lIns="36000" tIns="0" rIns="36000" bIns="0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ru-RU" sz="1200" b="1"/>
              <a:t>БРЕНДОВ</a:t>
            </a:r>
            <a:endParaRPr lang="ru-RU" sz="1050" b="1"/>
          </a:p>
        </xdr:txBody>
      </xdr:sp>
      <xdr:sp macro="" textlink="'СВОД РОССИЯ'!M50">
        <xdr:nvSpPr>
          <xdr:cNvPr id="302" name="Прямоугольник 301">
            <a:extLst>
              <a:ext uri="{FF2B5EF4-FFF2-40B4-BE49-F238E27FC236}">
                <a16:creationId xmlns:a16="http://schemas.microsoft.com/office/drawing/2014/main" id="{00000000-0008-0000-0000-00002E010000}"/>
              </a:ext>
            </a:extLst>
          </xdr:cNvPr>
          <xdr:cNvSpPr/>
        </xdr:nvSpPr>
        <xdr:spPr>
          <a:xfrm>
            <a:off x="9810198" y="702203"/>
            <a:ext cx="252000" cy="193444"/>
          </a:xfrm>
          <a:prstGeom prst="rect">
            <a:avLst/>
          </a:prstGeom>
          <a:noFill/>
        </xdr:spPr>
        <xdr:txBody>
          <a:bodyPr wrap="square" lIns="36000" tIns="0" rIns="36000" bIns="0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fld id="{A564B6B6-1367-417C-BD8D-EDC7CF5B297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l"/>
              <a:t>15</a:t>
            </a:fld>
            <a:endParaRPr lang="ru-RU" sz="1100" b="1"/>
          </a:p>
        </xdr:txBody>
      </xdr:sp>
    </xdr:grpSp>
    <xdr:clientData/>
  </xdr:twoCellAnchor>
  <xdr:twoCellAnchor>
    <xdr:from>
      <xdr:col>1</xdr:col>
      <xdr:colOff>28575</xdr:colOff>
      <xdr:row>18</xdr:row>
      <xdr:rowOff>70971</xdr:rowOff>
    </xdr:from>
    <xdr:to>
      <xdr:col>2</xdr:col>
      <xdr:colOff>30975</xdr:colOff>
      <xdr:row>19</xdr:row>
      <xdr:rowOff>150474</xdr:rowOff>
    </xdr:to>
    <xdr:sp macro="" textlink="'СВОД РОССИЯ'!L19">
      <xdr:nvSpPr>
        <xdr:cNvPr id="264" name="TextBox 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649061" y="3402000"/>
          <a:ext cx="622885" cy="264560"/>
        </a:xfrm>
        <a:prstGeom prst="rect">
          <a:avLst/>
        </a:prstGeom>
        <a:noFill/>
      </xdr:spPr>
      <xdr:txBody>
        <a:bodyPr wrap="square" lIns="36000" rIns="36000" rtlCol="0">
          <a:sp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fld id="{275F70B7-538F-4FF2-A48D-F69C98E2EEDC}" type="TxLink">
            <a:rPr lang="en-US" sz="1100" b="1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Calibri"/>
              <a:cs typeface="Calibri"/>
            </a:rPr>
            <a:pPr algn="r"/>
            <a:t>26%</a:t>
          </a:fld>
          <a:endParaRPr lang="ru-RU" sz="3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323850</xdr:colOff>
      <xdr:row>18</xdr:row>
      <xdr:rowOff>90021</xdr:rowOff>
    </xdr:from>
    <xdr:to>
      <xdr:col>1</xdr:col>
      <xdr:colOff>192900</xdr:colOff>
      <xdr:row>20</xdr:row>
      <xdr:rowOff>130162</xdr:rowOff>
    </xdr:to>
    <xdr:sp macro="" textlink="">
      <xdr:nvSpPr>
        <xdr:cNvPr id="271" name="TextBox 1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323850" y="3519021"/>
          <a:ext cx="478650" cy="421141"/>
        </a:xfrm>
        <a:prstGeom prst="rect">
          <a:avLst/>
        </a:prstGeom>
        <a:noFill/>
      </xdr:spPr>
      <xdr:txBody>
        <a:bodyPr wrap="square" lIns="36000" rIns="36000" rtlCol="0">
          <a:spAutoFit/>
        </a:bodyPr>
        <a:lstStyle/>
        <a:p>
          <a:pPr algn="l"/>
          <a:r>
            <a:rPr lang="ru-RU" sz="1050" b="0" i="0" u="none" strike="noStrike">
              <a:solidFill>
                <a:srgbClr val="000000"/>
              </a:solidFill>
              <a:latin typeface="Calibri"/>
              <a:cs typeface="Calibri"/>
            </a:rPr>
            <a:t>АППГ</a:t>
          </a:r>
          <a:endParaRPr lang="en-US" sz="1400" b="0" i="0" u="none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</xdr:col>
      <xdr:colOff>28575</xdr:colOff>
      <xdr:row>24</xdr:row>
      <xdr:rowOff>147171</xdr:rowOff>
    </xdr:from>
    <xdr:to>
      <xdr:col>2</xdr:col>
      <xdr:colOff>30975</xdr:colOff>
      <xdr:row>26</xdr:row>
      <xdr:rowOff>41616</xdr:rowOff>
    </xdr:to>
    <xdr:sp macro="" textlink="'СВОД РОССИЯ'!L22">
      <xdr:nvSpPr>
        <xdr:cNvPr id="276" name="TextBox 1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649061" y="4588542"/>
          <a:ext cx="622885" cy="264560"/>
        </a:xfrm>
        <a:prstGeom prst="rect">
          <a:avLst/>
        </a:prstGeom>
        <a:noFill/>
      </xdr:spPr>
      <xdr:txBody>
        <a:bodyPr wrap="square" lIns="36000" rIns="36000" rtlCol="0">
          <a:sp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fld id="{7F415AF5-A09C-4702-AB56-6136D74205FE}" type="TxLink">
            <a:rPr lang="en-US" sz="1100" b="1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Calibri"/>
              <a:cs typeface="Calibri"/>
            </a:rPr>
            <a:pPr algn="r"/>
            <a:t>69%</a:t>
          </a:fld>
          <a:endParaRPr lang="ru-RU" sz="3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323850</xdr:colOff>
      <xdr:row>24</xdr:row>
      <xdr:rowOff>156696</xdr:rowOff>
    </xdr:from>
    <xdr:to>
      <xdr:col>1</xdr:col>
      <xdr:colOff>192900</xdr:colOff>
      <xdr:row>25</xdr:row>
      <xdr:rowOff>182196</xdr:rowOff>
    </xdr:to>
    <xdr:sp macro="" textlink="">
      <xdr:nvSpPr>
        <xdr:cNvPr id="277" name="TextBox 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323850" y="4728696"/>
          <a:ext cx="478650" cy="216000"/>
        </a:xfrm>
        <a:prstGeom prst="rect">
          <a:avLst/>
        </a:prstGeom>
        <a:noFill/>
      </xdr:spPr>
      <xdr:txBody>
        <a:bodyPr wrap="square" lIns="36000" rIns="36000" rtlCol="0">
          <a:spAutoFit/>
        </a:bodyPr>
        <a:lstStyle/>
        <a:p>
          <a:pPr algn="l"/>
          <a:r>
            <a:rPr lang="ru-RU" sz="1050" b="0" i="0" u="none" strike="noStrike">
              <a:solidFill>
                <a:srgbClr val="000000"/>
              </a:solidFill>
              <a:latin typeface="Calibri"/>
              <a:cs typeface="Calibri"/>
            </a:rPr>
            <a:t>АППГ</a:t>
          </a:r>
          <a:endParaRPr lang="en-US" sz="1400" b="0" i="0" u="none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</xdr:col>
      <xdr:colOff>28575</xdr:colOff>
      <xdr:row>31</xdr:row>
      <xdr:rowOff>65842</xdr:rowOff>
    </xdr:from>
    <xdr:to>
      <xdr:col>2</xdr:col>
      <xdr:colOff>30975</xdr:colOff>
      <xdr:row>32</xdr:row>
      <xdr:rowOff>145344</xdr:rowOff>
    </xdr:to>
    <xdr:sp macro="" textlink="'СВОД РОССИЯ'!L25">
      <xdr:nvSpPr>
        <xdr:cNvPr id="278" name="TextBox 1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649061" y="5802613"/>
          <a:ext cx="622885" cy="264560"/>
        </a:xfrm>
        <a:prstGeom prst="rect">
          <a:avLst/>
        </a:prstGeom>
        <a:noFill/>
      </xdr:spPr>
      <xdr:txBody>
        <a:bodyPr wrap="square" lIns="36000" rIns="36000" rtlCol="0">
          <a:sp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fld id="{D5A4CB93-ADEF-4F8B-8243-9A52F310DD68}" type="TxLink">
            <a:rPr lang="en-US" sz="1100" b="1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Calibri"/>
              <a:cs typeface="Calibri"/>
            </a:rPr>
            <a:pPr algn="r"/>
            <a:t>20%</a:t>
          </a:fld>
          <a:endParaRPr lang="ru-RU" sz="3200" b="1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323850</xdr:colOff>
      <xdr:row>31</xdr:row>
      <xdr:rowOff>75367</xdr:rowOff>
    </xdr:from>
    <xdr:to>
      <xdr:col>1</xdr:col>
      <xdr:colOff>192900</xdr:colOff>
      <xdr:row>32</xdr:row>
      <xdr:rowOff>100867</xdr:rowOff>
    </xdr:to>
    <xdr:sp macro="" textlink="">
      <xdr:nvSpPr>
        <xdr:cNvPr id="279" name="TextBox 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323850" y="5980867"/>
          <a:ext cx="478650" cy="216000"/>
        </a:xfrm>
        <a:prstGeom prst="rect">
          <a:avLst/>
        </a:prstGeom>
        <a:noFill/>
      </xdr:spPr>
      <xdr:txBody>
        <a:bodyPr wrap="square" lIns="36000" rIns="36000" rtlCol="0">
          <a:spAutoFit/>
        </a:bodyPr>
        <a:lstStyle/>
        <a:p>
          <a:pPr algn="l"/>
          <a:r>
            <a:rPr lang="ru-RU" sz="1050" b="0" i="0" u="none" strike="noStrike">
              <a:solidFill>
                <a:srgbClr val="000000"/>
              </a:solidFill>
              <a:latin typeface="Calibri"/>
              <a:cs typeface="Calibri"/>
            </a:rPr>
            <a:t>АППГ</a:t>
          </a:r>
          <a:endParaRPr lang="en-US" sz="1400" b="0" i="0" u="none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4</xdr:col>
      <xdr:colOff>517825</xdr:colOff>
      <xdr:row>29</xdr:row>
      <xdr:rowOff>55746</xdr:rowOff>
    </xdr:from>
    <xdr:to>
      <xdr:col>8</xdr:col>
      <xdr:colOff>258571</xdr:colOff>
      <xdr:row>34</xdr:row>
      <xdr:rowOff>77445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3348111" y="5843317"/>
          <a:ext cx="2571031" cy="1019557"/>
          <a:chOff x="2699050" y="5580246"/>
          <a:chExt cx="2179146" cy="974199"/>
        </a:xfrm>
      </xdr:grpSpPr>
      <xdr:sp macro="" textlink="">
        <xdr:nvSpPr>
          <xdr:cNvPr id="146" name="Скругленный прямоугольник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SpPr/>
        </xdr:nvSpPr>
        <xdr:spPr>
          <a:xfrm>
            <a:off x="2699050" y="5580246"/>
            <a:ext cx="2085340" cy="897255"/>
          </a:xfrm>
          <a:prstGeom prst="roundRect">
            <a:avLst>
              <a:gd name="adj" fmla="val 6996"/>
            </a:avLst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tIns="36000" bIns="36000" rtlCol="0" anchor="t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000" b="1">
              <a:solidFill>
                <a:schemeClr val="tx1"/>
              </a:solidFill>
            </a:endParaRPr>
          </a:p>
        </xdr:txBody>
      </xdr:sp>
      <xdr:sp macro="" textlink="">
        <xdr:nvSpPr>
          <xdr:cNvPr id="162" name="Прямоугольник 161">
            <a:extLst>
              <a:ext uri="{FF2B5EF4-FFF2-40B4-BE49-F238E27FC236}">
                <a16:creationId xmlns:a16="http://schemas.microsoft.com/office/drawing/2014/main" id="{00000000-0008-0000-0000-0000A2000000}"/>
              </a:ext>
            </a:extLst>
          </xdr:cNvPr>
          <xdr:cNvSpPr/>
        </xdr:nvSpPr>
        <xdr:spPr>
          <a:xfrm>
            <a:off x="2818111" y="6400557"/>
            <a:ext cx="1224000" cy="153888"/>
          </a:xfrm>
          <a:prstGeom prst="rect">
            <a:avLst/>
          </a:prstGeom>
          <a:solidFill>
            <a:schemeClr val="bg1"/>
          </a:solidFill>
        </xdr:spPr>
        <xdr:txBody>
          <a:bodyPr wrap="square" lIns="36000" tIns="0" rIns="36000" bIns="0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000" b="1"/>
              <a:t>ПРИВОЛЖСК</a:t>
            </a:r>
            <a:r>
              <a:rPr lang="ru-RU" sz="1000" b="1">
                <a:solidFill>
                  <a:schemeClr val="tx1"/>
                </a:solidFill>
              </a:rPr>
              <a:t>ИЙ</a:t>
            </a:r>
            <a:r>
              <a:rPr lang="ru-RU" sz="1000" b="1"/>
              <a:t> ФО</a:t>
            </a:r>
          </a:p>
        </xdr:txBody>
      </xdr:sp>
      <xdr:graphicFrame macro="">
        <xdr:nvGraphicFramePr>
          <xdr:cNvPr id="230" name="Диаграмма 229">
            <a:extLst>
              <a:ext uri="{FF2B5EF4-FFF2-40B4-BE49-F238E27FC236}">
                <a16:creationId xmlns:a16="http://schemas.microsoft.com/office/drawing/2014/main" id="{00000000-0008-0000-0000-0000E6000000}"/>
              </a:ext>
            </a:extLst>
          </xdr:cNvPr>
          <xdr:cNvGraphicFramePr>
            <a:graphicFrameLocks/>
          </xdr:cNvGraphicFramePr>
        </xdr:nvGraphicFramePr>
        <xdr:xfrm>
          <a:off x="3349433" y="5653961"/>
          <a:ext cx="1528763" cy="86201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sp macro="" textlink="'СВОД РОССИЯ'!I20">
        <xdr:nvSpPr>
          <xdr:cNvPr id="231" name="TextBox 157">
            <a:extLst>
              <a:ext uri="{FF2B5EF4-FFF2-40B4-BE49-F238E27FC236}">
                <a16:creationId xmlns:a16="http://schemas.microsoft.com/office/drawing/2014/main" id="{00000000-0008-0000-0000-0000E7000000}"/>
              </a:ext>
            </a:extLst>
          </xdr:cNvPr>
          <xdr:cNvSpPr txBox="1"/>
        </xdr:nvSpPr>
        <xdr:spPr>
          <a:xfrm>
            <a:off x="2796638" y="5736759"/>
            <a:ext cx="1079142" cy="35263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fld id="{FA546856-CE42-44A3-B6D6-33C33F12EF76}" type="TxLink">
              <a:rPr lang="en-US" sz="16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 588 593 </a:t>
            </a:fld>
            <a:endParaRPr lang="ru-RU" sz="6600" b="1"/>
          </a:p>
        </xdr:txBody>
      </xdr:sp>
      <xdr:sp macro="" textlink="$V$2">
        <xdr:nvSpPr>
          <xdr:cNvPr id="232" name="Прямоугольник 231">
            <a:extLst>
              <a:ext uri="{FF2B5EF4-FFF2-40B4-BE49-F238E27FC236}">
                <a16:creationId xmlns:a16="http://schemas.microsoft.com/office/drawing/2014/main" id="{00000000-0008-0000-0000-0000E8000000}"/>
              </a:ext>
            </a:extLst>
          </xdr:cNvPr>
          <xdr:cNvSpPr/>
        </xdr:nvSpPr>
        <xdr:spPr>
          <a:xfrm>
            <a:off x="2844238" y="5633465"/>
            <a:ext cx="1313415" cy="144920"/>
          </a:xfrm>
          <a:prstGeom prst="rect">
            <a:avLst/>
          </a:prstGeom>
          <a:noFill/>
        </xdr:spPr>
        <xdr:txBody>
          <a:bodyPr wrap="square" lIns="36000" tIns="0" rIns="36000" bIns="0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fld id="{B4907AB0-94FA-4C20-A3D2-C94BDA25EE98}" type="TxLink">
              <a:rPr lang="ru-RU" sz="9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РЕГИСТРАЦИИ 6M'23</a:t>
            </a:fld>
            <a:endParaRPr lang="ru-RU" sz="600"/>
          </a:p>
        </xdr:txBody>
      </xdr:sp>
      <xdr:sp macro="" textlink="">
        <xdr:nvSpPr>
          <xdr:cNvPr id="233" name="Прямоугольник 232">
            <a:extLst>
              <a:ext uri="{FF2B5EF4-FFF2-40B4-BE49-F238E27FC236}">
                <a16:creationId xmlns:a16="http://schemas.microsoft.com/office/drawing/2014/main" id="{00000000-0008-0000-0000-0000E9000000}"/>
              </a:ext>
            </a:extLst>
          </xdr:cNvPr>
          <xdr:cNvSpPr/>
        </xdr:nvSpPr>
        <xdr:spPr>
          <a:xfrm>
            <a:off x="4040829" y="5633465"/>
            <a:ext cx="417724" cy="138499"/>
          </a:xfrm>
          <a:prstGeom prst="rect">
            <a:avLst/>
          </a:prstGeom>
          <a:noFill/>
        </xdr:spPr>
        <xdr:txBody>
          <a:bodyPr wrap="square" lIns="36000" tIns="0" rIns="36000" bIns="0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900"/>
              <a:t>ДОЛЯ</a:t>
            </a:r>
          </a:p>
        </xdr:txBody>
      </xdr:sp>
      <xdr:sp macro="" textlink="'СВОД РОССИЯ'!L20">
        <xdr:nvSpPr>
          <xdr:cNvPr id="280" name="TextBox 1">
            <a:extLst>
              <a:ext uri="{FF2B5EF4-FFF2-40B4-BE49-F238E27FC236}">
                <a16:creationId xmlns:a16="http://schemas.microsoft.com/office/drawing/2014/main" id="{00000000-0008-0000-0000-000018010000}"/>
              </a:ext>
            </a:extLst>
          </xdr:cNvPr>
          <xdr:cNvSpPr txBox="1"/>
        </xdr:nvSpPr>
        <xdr:spPr>
          <a:xfrm>
            <a:off x="3167684" y="6065028"/>
            <a:ext cx="612000" cy="272163"/>
          </a:xfrm>
          <a:prstGeom prst="rect">
            <a:avLst/>
          </a:prstGeom>
          <a:noFill/>
        </xdr:spPr>
        <xdr:txBody>
          <a:bodyPr wrap="square" lIns="36000" rIns="36000" rtlCol="0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fld id="{73BE8995-DE4E-489C-A992-9771445094DE}" type="TxLink">
              <a:rPr lang="en-US" sz="1100" b="1" i="0" u="none" strike="noStrike">
                <a:solidFill>
                  <a:schemeClr val="tx1">
                    <a:lumMod val="50000"/>
                    <a:lumOff val="50000"/>
                  </a:schemeClr>
                </a:solidFill>
                <a:latin typeface="Calibri"/>
                <a:cs typeface="Calibri"/>
              </a:rPr>
              <a:pPr algn="r"/>
              <a:t>28%</a:t>
            </a:fld>
            <a:endParaRPr lang="ru-RU" sz="3200" b="1">
              <a:solidFill>
                <a:schemeClr val="tx1">
                  <a:lumMod val="50000"/>
                  <a:lumOff val="50000"/>
                </a:schemeClr>
              </a:solidFill>
            </a:endParaRPr>
          </a:p>
        </xdr:txBody>
      </xdr:sp>
      <xdr:sp macro="" textlink="">
        <xdr:nvSpPr>
          <xdr:cNvPr id="281" name="TextBox 1">
            <a:extLst>
              <a:ext uri="{FF2B5EF4-FFF2-40B4-BE49-F238E27FC236}">
                <a16:creationId xmlns:a16="http://schemas.microsoft.com/office/drawing/2014/main" id="{00000000-0008-0000-0000-000019010000}"/>
              </a:ext>
            </a:extLst>
          </xdr:cNvPr>
          <xdr:cNvSpPr txBox="1"/>
        </xdr:nvSpPr>
        <xdr:spPr>
          <a:xfrm>
            <a:off x="2853359" y="6074553"/>
            <a:ext cx="478650" cy="216000"/>
          </a:xfrm>
          <a:prstGeom prst="rect">
            <a:avLst/>
          </a:prstGeom>
          <a:noFill/>
        </xdr:spPr>
        <xdr:txBody>
          <a:bodyPr wrap="square" lIns="36000" rIns="36000" rtlCol="0">
            <a:spAutoFit/>
          </a:bodyPr>
          <a:lstStyle/>
          <a:p>
            <a:pPr algn="l"/>
            <a:r>
              <a:rPr lang="ru-RU" sz="1050" b="0" i="0" u="none" strike="noStrike">
                <a:solidFill>
                  <a:srgbClr val="000000"/>
                </a:solidFill>
                <a:latin typeface="Calibri"/>
                <a:cs typeface="Calibri"/>
              </a:rPr>
              <a:t>АППГ</a:t>
            </a:r>
            <a:endParaRPr lang="en-US" sz="1400" b="0" i="0" u="none" strike="noStrike">
              <a:solidFill>
                <a:srgbClr val="000000"/>
              </a:solidFill>
              <a:latin typeface="Calibri"/>
              <a:cs typeface="Calibri"/>
            </a:endParaRPr>
          </a:p>
        </xdr:txBody>
      </xdr:sp>
    </xdr:grpSp>
    <xdr:clientData/>
  </xdr:twoCellAnchor>
  <xdr:twoCellAnchor>
    <xdr:from>
      <xdr:col>9</xdr:col>
      <xdr:colOff>141522</xdr:colOff>
      <xdr:row>29</xdr:row>
      <xdr:rowOff>55746</xdr:rowOff>
    </xdr:from>
    <xdr:to>
      <xdr:col>12</xdr:col>
      <xdr:colOff>547675</xdr:colOff>
      <xdr:row>34</xdr:row>
      <xdr:rowOff>77445</xdr:rowOff>
    </xdr:to>
    <xdr:grpSp>
      <xdr:nvGrpSpPr>
        <xdr:cNvPr id="5" name="Групп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6509665" y="5843317"/>
          <a:ext cx="2528867" cy="1019557"/>
          <a:chOff x="5637447" y="5580246"/>
          <a:chExt cx="2234953" cy="974199"/>
        </a:xfrm>
      </xdr:grpSpPr>
      <xdr:sp macro="" textlink="">
        <xdr:nvSpPr>
          <xdr:cNvPr id="149" name="Скругленный прямоугольник 148">
            <a:extLst>
              <a:ext uri="{FF2B5EF4-FFF2-40B4-BE49-F238E27FC236}">
                <a16:creationId xmlns:a16="http://schemas.microsoft.com/office/drawing/2014/main" id="{00000000-0008-0000-0000-000095000000}"/>
              </a:ext>
            </a:extLst>
          </xdr:cNvPr>
          <xdr:cNvSpPr/>
        </xdr:nvSpPr>
        <xdr:spPr>
          <a:xfrm>
            <a:off x="5637447" y="5580246"/>
            <a:ext cx="2085340" cy="897255"/>
          </a:xfrm>
          <a:prstGeom prst="roundRect">
            <a:avLst>
              <a:gd name="adj" fmla="val 6996"/>
            </a:avLst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tIns="36000" bIns="36000" rtlCol="0" anchor="t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000" b="1">
              <a:solidFill>
                <a:schemeClr val="tx1"/>
              </a:solidFill>
            </a:endParaRPr>
          </a:p>
        </xdr:txBody>
      </xdr:sp>
      <xdr:sp macro="" textlink="">
        <xdr:nvSpPr>
          <xdr:cNvPr id="165" name="Прямоугольник 164">
            <a:extLst>
              <a:ext uri="{FF2B5EF4-FFF2-40B4-BE49-F238E27FC236}">
                <a16:creationId xmlns:a16="http://schemas.microsoft.com/office/drawing/2014/main" id="{00000000-0008-0000-0000-0000A5000000}"/>
              </a:ext>
            </a:extLst>
          </xdr:cNvPr>
          <xdr:cNvSpPr/>
        </xdr:nvSpPr>
        <xdr:spPr>
          <a:xfrm>
            <a:off x="5766232" y="6400557"/>
            <a:ext cx="1080000" cy="153888"/>
          </a:xfrm>
          <a:prstGeom prst="rect">
            <a:avLst/>
          </a:prstGeom>
          <a:solidFill>
            <a:schemeClr val="bg1"/>
          </a:solidFill>
        </xdr:spPr>
        <xdr:txBody>
          <a:bodyPr wrap="square" lIns="36000" tIns="0" rIns="36000" bIns="0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000" b="1"/>
              <a:t>СИБИРСКИЙ ФО</a:t>
            </a:r>
          </a:p>
        </xdr:txBody>
      </xdr:sp>
      <xdr:sp macro="" textlink="'СВОД РОССИЯ'!I24">
        <xdr:nvSpPr>
          <xdr:cNvPr id="234" name="TextBox 162">
            <a:extLst>
              <a:ext uri="{FF2B5EF4-FFF2-40B4-BE49-F238E27FC236}">
                <a16:creationId xmlns:a16="http://schemas.microsoft.com/office/drawing/2014/main" id="{00000000-0008-0000-0000-0000EA000000}"/>
              </a:ext>
            </a:extLst>
          </xdr:cNvPr>
          <xdr:cNvSpPr txBox="1"/>
        </xdr:nvSpPr>
        <xdr:spPr>
          <a:xfrm>
            <a:off x="5777091" y="5736759"/>
            <a:ext cx="978153" cy="35263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fld id="{2B7E84BD-AAFB-4326-88D0-90983D196A7A}" type="TxLink">
              <a:rPr lang="en-US" sz="16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 460 721 </a:t>
            </a:fld>
            <a:endParaRPr lang="ru-RU" sz="4000" b="1"/>
          </a:p>
        </xdr:txBody>
      </xdr:sp>
      <xdr:sp macro="" textlink="$V$2">
        <xdr:nvSpPr>
          <xdr:cNvPr id="235" name="Прямоугольник 234">
            <a:extLst>
              <a:ext uri="{FF2B5EF4-FFF2-40B4-BE49-F238E27FC236}">
                <a16:creationId xmlns:a16="http://schemas.microsoft.com/office/drawing/2014/main" id="{00000000-0008-0000-0000-0000EB000000}"/>
              </a:ext>
            </a:extLst>
          </xdr:cNvPr>
          <xdr:cNvSpPr/>
        </xdr:nvSpPr>
        <xdr:spPr>
          <a:xfrm>
            <a:off x="5786591" y="5633465"/>
            <a:ext cx="1313415" cy="144920"/>
          </a:xfrm>
          <a:prstGeom prst="rect">
            <a:avLst/>
          </a:prstGeom>
          <a:noFill/>
        </xdr:spPr>
        <xdr:txBody>
          <a:bodyPr wrap="square" lIns="36000" tIns="0" rIns="36000" bIns="0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fld id="{41A60051-4B46-4CD1-8CD8-F1DA2D7A2757}" type="TxLink">
              <a:rPr lang="ru-RU" sz="9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РЕГИСТРАЦИИ 6M'23</a:t>
            </a:fld>
            <a:endParaRPr lang="ru-RU" sz="600"/>
          </a:p>
        </xdr:txBody>
      </xdr:sp>
      <xdr:sp macro="" textlink="">
        <xdr:nvSpPr>
          <xdr:cNvPr id="236" name="Прямоугольник 235">
            <a:extLst>
              <a:ext uri="{FF2B5EF4-FFF2-40B4-BE49-F238E27FC236}">
                <a16:creationId xmlns:a16="http://schemas.microsoft.com/office/drawing/2014/main" id="{00000000-0008-0000-0000-0000EC000000}"/>
              </a:ext>
            </a:extLst>
          </xdr:cNvPr>
          <xdr:cNvSpPr/>
        </xdr:nvSpPr>
        <xdr:spPr>
          <a:xfrm>
            <a:off x="7021282" y="5633465"/>
            <a:ext cx="417724" cy="138499"/>
          </a:xfrm>
          <a:prstGeom prst="rect">
            <a:avLst/>
          </a:prstGeom>
          <a:noFill/>
        </xdr:spPr>
        <xdr:txBody>
          <a:bodyPr wrap="square" lIns="36000" tIns="0" rIns="36000" bIns="0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900"/>
              <a:t>ДОЛЯ</a:t>
            </a:r>
          </a:p>
        </xdr:txBody>
      </xdr:sp>
      <xdr:graphicFrame macro="">
        <xdr:nvGraphicFramePr>
          <xdr:cNvPr id="237" name="Диаграмма 236">
            <a:extLst>
              <a:ext uri="{FF2B5EF4-FFF2-40B4-BE49-F238E27FC236}">
                <a16:creationId xmlns:a16="http://schemas.microsoft.com/office/drawing/2014/main" id="{00000000-0008-0000-0000-0000ED000000}"/>
              </a:ext>
            </a:extLst>
          </xdr:cNvPr>
          <xdr:cNvGraphicFramePr>
            <a:graphicFrameLocks/>
          </xdr:cNvGraphicFramePr>
        </xdr:nvGraphicFramePr>
        <xdr:xfrm>
          <a:off x="6343637" y="5653961"/>
          <a:ext cx="1528763" cy="86201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sp macro="" textlink="'СВОД РОССИЯ'!L24">
        <xdr:nvSpPr>
          <xdr:cNvPr id="282" name="TextBox 1">
            <a:extLst>
              <a:ext uri="{FF2B5EF4-FFF2-40B4-BE49-F238E27FC236}">
                <a16:creationId xmlns:a16="http://schemas.microsoft.com/office/drawing/2014/main" id="{00000000-0008-0000-0000-00001A010000}"/>
              </a:ext>
            </a:extLst>
          </xdr:cNvPr>
          <xdr:cNvSpPr txBox="1"/>
        </xdr:nvSpPr>
        <xdr:spPr>
          <a:xfrm>
            <a:off x="6116293" y="6055503"/>
            <a:ext cx="612000" cy="272163"/>
          </a:xfrm>
          <a:prstGeom prst="rect">
            <a:avLst/>
          </a:prstGeom>
          <a:noFill/>
        </xdr:spPr>
        <xdr:txBody>
          <a:bodyPr wrap="square" lIns="36000" rIns="36000" rtlCol="0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fld id="{DEFAC17F-FCF3-437D-A298-4E22B91B9899}" type="TxLink">
              <a:rPr lang="en-US" sz="1100" b="1" i="0" u="none" strike="noStrike">
                <a:solidFill>
                  <a:schemeClr val="tx1">
                    <a:lumMod val="50000"/>
                    <a:lumOff val="50000"/>
                  </a:schemeClr>
                </a:solidFill>
                <a:latin typeface="Calibri"/>
                <a:cs typeface="Calibri"/>
              </a:rPr>
              <a:pPr algn="r"/>
              <a:t>25%</a:t>
            </a:fld>
            <a:endParaRPr lang="ru-RU" sz="3200" b="1">
              <a:solidFill>
                <a:schemeClr val="tx1">
                  <a:lumMod val="50000"/>
                  <a:lumOff val="50000"/>
                </a:schemeClr>
              </a:solidFill>
            </a:endParaRPr>
          </a:p>
        </xdr:txBody>
      </xdr:sp>
      <xdr:sp macro="" textlink="">
        <xdr:nvSpPr>
          <xdr:cNvPr id="283" name="TextBox 1">
            <a:extLst>
              <a:ext uri="{FF2B5EF4-FFF2-40B4-BE49-F238E27FC236}">
                <a16:creationId xmlns:a16="http://schemas.microsoft.com/office/drawing/2014/main" id="{00000000-0008-0000-0000-00001B010000}"/>
              </a:ext>
            </a:extLst>
          </xdr:cNvPr>
          <xdr:cNvSpPr txBox="1"/>
        </xdr:nvSpPr>
        <xdr:spPr>
          <a:xfrm>
            <a:off x="5801968" y="6065028"/>
            <a:ext cx="478650" cy="216000"/>
          </a:xfrm>
          <a:prstGeom prst="rect">
            <a:avLst/>
          </a:prstGeom>
          <a:noFill/>
        </xdr:spPr>
        <xdr:txBody>
          <a:bodyPr wrap="square" lIns="36000" rIns="36000" rtlCol="0">
            <a:spAutoFit/>
          </a:bodyPr>
          <a:lstStyle/>
          <a:p>
            <a:pPr algn="l"/>
            <a:r>
              <a:rPr lang="ru-RU" sz="1050" b="0" i="0" u="none" strike="noStrike">
                <a:solidFill>
                  <a:srgbClr val="000000"/>
                </a:solidFill>
                <a:latin typeface="Calibri"/>
                <a:cs typeface="Calibri"/>
              </a:rPr>
              <a:t>АППГ</a:t>
            </a:r>
            <a:endParaRPr lang="en-US" sz="1400" b="0" i="0" u="none" strike="noStrike">
              <a:solidFill>
                <a:srgbClr val="000000"/>
              </a:solidFill>
              <a:latin typeface="Calibri"/>
              <a:cs typeface="Calibri"/>
            </a:endParaRPr>
          </a:p>
        </xdr:txBody>
      </xdr:sp>
    </xdr:grpSp>
    <xdr:clientData/>
  </xdr:twoCellAnchor>
  <xdr:twoCellAnchor editAs="absolute">
    <xdr:from>
      <xdr:col>6</xdr:col>
      <xdr:colOff>36763</xdr:colOff>
      <xdr:row>8</xdr:row>
      <xdr:rowOff>122161</xdr:rowOff>
    </xdr:from>
    <xdr:to>
      <xdr:col>9</xdr:col>
      <xdr:colOff>429817</xdr:colOff>
      <xdr:row>14</xdr:row>
      <xdr:rowOff>78202</xdr:rowOff>
    </xdr:to>
    <xdr:grpSp>
      <xdr:nvGrpSpPr>
        <xdr:cNvPr id="14" name="Группа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4282192" y="1718732"/>
          <a:ext cx="2515768" cy="1153470"/>
          <a:chOff x="3585665" y="1131811"/>
          <a:chExt cx="2203925" cy="1099041"/>
        </a:xfrm>
      </xdr:grpSpPr>
      <xdr:sp macro="" textlink="">
        <xdr:nvSpPr>
          <xdr:cNvPr id="155" name="Скругленный прямоугольник 154">
            <a:extLst>
              <a:ext uri="{FF2B5EF4-FFF2-40B4-BE49-F238E27FC236}">
                <a16:creationId xmlns:a16="http://schemas.microsoft.com/office/drawing/2014/main" id="{00000000-0008-0000-0000-00009B000000}"/>
              </a:ext>
            </a:extLst>
          </xdr:cNvPr>
          <xdr:cNvSpPr/>
        </xdr:nvSpPr>
        <xdr:spPr>
          <a:xfrm>
            <a:off x="3585665" y="1208755"/>
            <a:ext cx="2067411" cy="897255"/>
          </a:xfrm>
          <a:prstGeom prst="roundRect">
            <a:avLst>
              <a:gd name="adj" fmla="val 6996"/>
            </a:avLst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tIns="36000" bIns="36000" rtlCol="0" anchor="t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000" b="1">
              <a:solidFill>
                <a:schemeClr val="tx1"/>
              </a:solidFill>
            </a:endParaRPr>
          </a:p>
        </xdr:txBody>
      </xdr:sp>
      <xdr:sp macro="" textlink="">
        <xdr:nvSpPr>
          <xdr:cNvPr id="163" name="Прямоугольник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SpPr/>
        </xdr:nvSpPr>
        <xdr:spPr>
          <a:xfrm>
            <a:off x="3704805" y="1131811"/>
            <a:ext cx="1507805" cy="153888"/>
          </a:xfrm>
          <a:prstGeom prst="rect">
            <a:avLst/>
          </a:prstGeom>
          <a:solidFill>
            <a:schemeClr val="bg1"/>
          </a:solidFill>
        </xdr:spPr>
        <xdr:txBody>
          <a:bodyPr wrap="square" lIns="36000" tIns="0" rIns="36000" bIns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000" b="1"/>
              <a:t>СЕВЕРО-ЗАПАДНЫЙ ФО</a:t>
            </a:r>
          </a:p>
        </xdr:txBody>
      </xdr:sp>
      <xdr:sp macro="" textlink="'СВОД РОССИЯ'!I21">
        <xdr:nvSpPr>
          <xdr:cNvPr id="241" name="TextBox 171">
            <a:extLst>
              <a:ext uri="{FF2B5EF4-FFF2-40B4-BE49-F238E27FC236}">
                <a16:creationId xmlns:a16="http://schemas.microsoft.com/office/drawing/2014/main" id="{00000000-0008-0000-0000-0000F1000000}"/>
              </a:ext>
            </a:extLst>
          </xdr:cNvPr>
          <xdr:cNvSpPr txBox="1"/>
        </xdr:nvSpPr>
        <xdr:spPr>
          <a:xfrm>
            <a:off x="3681226" y="1454518"/>
            <a:ext cx="1074660" cy="405432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fld id="{C4E4986B-9ACC-44BF-832B-CFF6FEC9FAD3}" type="TxLink">
              <a:rPr lang="en-US" sz="16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 280 675 </a:t>
            </a:fld>
            <a:endParaRPr lang="ru-RU" sz="6600" b="1"/>
          </a:p>
        </xdr:txBody>
      </xdr:sp>
      <xdr:sp macro="" textlink="">
        <xdr:nvSpPr>
          <xdr:cNvPr id="243" name="Прямоугольник 242">
            <a:extLst>
              <a:ext uri="{FF2B5EF4-FFF2-40B4-BE49-F238E27FC236}">
                <a16:creationId xmlns:a16="http://schemas.microsoft.com/office/drawing/2014/main" id="{00000000-0008-0000-0000-0000F3000000}"/>
              </a:ext>
            </a:extLst>
          </xdr:cNvPr>
          <xdr:cNvSpPr/>
        </xdr:nvSpPr>
        <xdr:spPr>
          <a:xfrm>
            <a:off x="4916452" y="1351224"/>
            <a:ext cx="417724" cy="138499"/>
          </a:xfrm>
          <a:prstGeom prst="rect">
            <a:avLst/>
          </a:prstGeom>
          <a:noFill/>
        </xdr:spPr>
        <xdr:txBody>
          <a:bodyPr wrap="square" lIns="36000" tIns="0" rIns="36000" bIns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900"/>
              <a:t>ДОЛЯ</a:t>
            </a:r>
          </a:p>
        </xdr:txBody>
      </xdr:sp>
      <xdr:graphicFrame macro="">
        <xdr:nvGraphicFramePr>
          <xdr:cNvPr id="244" name="Диаграмма 243">
            <a:extLst>
              <a:ext uri="{FF2B5EF4-FFF2-40B4-BE49-F238E27FC236}">
                <a16:creationId xmlns:a16="http://schemas.microsoft.com/office/drawing/2014/main" id="{00000000-0008-0000-0000-0000F4000000}"/>
              </a:ext>
            </a:extLst>
          </xdr:cNvPr>
          <xdr:cNvGraphicFramePr>
            <a:graphicFrameLocks/>
          </xdr:cNvGraphicFramePr>
        </xdr:nvGraphicFramePr>
        <xdr:xfrm>
          <a:off x="4269792" y="1368840"/>
          <a:ext cx="1519798" cy="86201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sp macro="" textlink="$V$2">
        <xdr:nvSpPr>
          <xdr:cNvPr id="242" name="Прямоугольник 241">
            <a:extLst>
              <a:ext uri="{FF2B5EF4-FFF2-40B4-BE49-F238E27FC236}">
                <a16:creationId xmlns:a16="http://schemas.microsoft.com/office/drawing/2014/main" id="{00000000-0008-0000-0000-0000F2000000}"/>
              </a:ext>
            </a:extLst>
          </xdr:cNvPr>
          <xdr:cNvSpPr/>
        </xdr:nvSpPr>
        <xdr:spPr>
          <a:xfrm>
            <a:off x="3690726" y="1351224"/>
            <a:ext cx="1304450" cy="145186"/>
          </a:xfrm>
          <a:prstGeom prst="rect">
            <a:avLst/>
          </a:prstGeom>
          <a:noFill/>
        </xdr:spPr>
        <xdr:txBody>
          <a:bodyPr wrap="square" lIns="36000" tIns="0" rIns="36000" bIns="0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fld id="{9061A5E5-7A34-44E3-B6A5-A8AEF7A330C1}" type="TxLink">
              <a:rPr lang="ru-RU" sz="9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РЕГИСТРАЦИИ 6M'23</a:t>
            </a:fld>
            <a:endParaRPr lang="ru-RU" sz="600"/>
          </a:p>
        </xdr:txBody>
      </xdr:sp>
      <xdr:sp macro="" textlink="'СВОД РОССИЯ'!L21">
        <xdr:nvSpPr>
          <xdr:cNvPr id="286" name="TextBox 1">
            <a:extLst>
              <a:ext uri="{FF2B5EF4-FFF2-40B4-BE49-F238E27FC236}">
                <a16:creationId xmlns:a16="http://schemas.microsoft.com/office/drawing/2014/main" id="{00000000-0008-0000-0000-00001E010000}"/>
              </a:ext>
            </a:extLst>
          </xdr:cNvPr>
          <xdr:cNvSpPr txBox="1"/>
        </xdr:nvSpPr>
        <xdr:spPr>
          <a:xfrm>
            <a:off x="4023716" y="1766354"/>
            <a:ext cx="607518" cy="272662"/>
          </a:xfrm>
          <a:prstGeom prst="rect">
            <a:avLst/>
          </a:prstGeom>
          <a:noFill/>
        </xdr:spPr>
        <xdr:txBody>
          <a:bodyPr wrap="square" lIns="36000" rIns="36000" rtlCol="0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fld id="{C16F066D-96F9-4284-B941-7FB43849A237}" type="TxLink">
              <a:rPr lang="en-US" sz="1100" b="1" i="0" u="none" strike="noStrike">
                <a:solidFill>
                  <a:schemeClr val="tx1">
                    <a:lumMod val="50000"/>
                    <a:lumOff val="50000"/>
                  </a:schemeClr>
                </a:solidFill>
                <a:latin typeface="Calibri"/>
                <a:cs typeface="Calibri"/>
              </a:rPr>
              <a:pPr algn="r"/>
              <a:t>23%</a:t>
            </a:fld>
            <a:endParaRPr lang="ru-RU" sz="3200" b="1">
              <a:solidFill>
                <a:schemeClr val="tx1">
                  <a:lumMod val="50000"/>
                  <a:lumOff val="50000"/>
                </a:schemeClr>
              </a:solidFill>
            </a:endParaRPr>
          </a:p>
        </xdr:txBody>
      </xdr:sp>
      <xdr:sp macro="" textlink="">
        <xdr:nvSpPr>
          <xdr:cNvPr id="287" name="TextBox 1">
            <a:extLst>
              <a:ext uri="{FF2B5EF4-FFF2-40B4-BE49-F238E27FC236}">
                <a16:creationId xmlns:a16="http://schemas.microsoft.com/office/drawing/2014/main" id="{00000000-0008-0000-0000-00001F010000}"/>
              </a:ext>
            </a:extLst>
          </xdr:cNvPr>
          <xdr:cNvSpPr txBox="1"/>
        </xdr:nvSpPr>
        <xdr:spPr>
          <a:xfrm>
            <a:off x="3706078" y="1775879"/>
            <a:ext cx="481963" cy="216000"/>
          </a:xfrm>
          <a:prstGeom prst="rect">
            <a:avLst/>
          </a:prstGeom>
          <a:noFill/>
        </xdr:spPr>
        <xdr:txBody>
          <a:bodyPr wrap="square" lIns="36000" rIns="36000" rtlCol="0">
            <a:spAutoFit/>
          </a:bodyPr>
          <a:lstStyle/>
          <a:p>
            <a:pPr algn="l"/>
            <a:r>
              <a:rPr lang="ru-RU" sz="1050" b="0" i="0" u="none" strike="noStrike">
                <a:solidFill>
                  <a:srgbClr val="000000"/>
                </a:solidFill>
                <a:latin typeface="Calibri"/>
                <a:cs typeface="Calibri"/>
              </a:rPr>
              <a:t>АППГ</a:t>
            </a:r>
            <a:endParaRPr lang="en-US" sz="1400" b="0" i="0" u="none" strike="noStrike">
              <a:solidFill>
                <a:srgbClr val="000000"/>
              </a:solidFill>
              <a:latin typeface="Calibri"/>
              <a:cs typeface="Calibri"/>
            </a:endParaRPr>
          </a:p>
        </xdr:txBody>
      </xdr:sp>
    </xdr:grpSp>
    <xdr:clientData/>
  </xdr:twoCellAnchor>
  <xdr:twoCellAnchor editAs="absolute">
    <xdr:from>
      <xdr:col>10</xdr:col>
      <xdr:colOff>570526</xdr:colOff>
      <xdr:row>8</xdr:row>
      <xdr:rowOff>122161</xdr:rowOff>
    </xdr:from>
    <xdr:to>
      <xdr:col>14</xdr:col>
      <xdr:colOff>366950</xdr:colOff>
      <xdr:row>14</xdr:row>
      <xdr:rowOff>66599</xdr:rowOff>
    </xdr:to>
    <xdr:grpSp>
      <xdr:nvGrpSpPr>
        <xdr:cNvPr id="15" name="Группа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7646240" y="1718732"/>
          <a:ext cx="2626710" cy="1141867"/>
          <a:chOff x="6428401" y="1131811"/>
          <a:chExt cx="2216895" cy="1087438"/>
        </a:xfrm>
      </xdr:grpSpPr>
      <xdr:sp macro="" textlink="">
        <xdr:nvSpPr>
          <xdr:cNvPr id="158" name="Скругленный прямоугольник 157">
            <a:extLst>
              <a:ext uri="{FF2B5EF4-FFF2-40B4-BE49-F238E27FC236}">
                <a16:creationId xmlns:a16="http://schemas.microsoft.com/office/drawing/2014/main" id="{00000000-0008-0000-0000-00009E000000}"/>
              </a:ext>
            </a:extLst>
          </xdr:cNvPr>
          <xdr:cNvSpPr/>
        </xdr:nvSpPr>
        <xdr:spPr>
          <a:xfrm>
            <a:off x="6428401" y="1208755"/>
            <a:ext cx="2067411" cy="897255"/>
          </a:xfrm>
          <a:prstGeom prst="roundRect">
            <a:avLst>
              <a:gd name="adj" fmla="val 6996"/>
            </a:avLst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tIns="36000" bIns="36000" rtlCol="0" anchor="t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000" b="1">
              <a:solidFill>
                <a:schemeClr val="tx1"/>
              </a:solidFill>
            </a:endParaRPr>
          </a:p>
        </xdr:txBody>
      </xdr:sp>
      <xdr:sp macro="" textlink="">
        <xdr:nvSpPr>
          <xdr:cNvPr id="164" name="Прямоугольник 163">
            <a:extLst>
              <a:ext uri="{FF2B5EF4-FFF2-40B4-BE49-F238E27FC236}">
                <a16:creationId xmlns:a16="http://schemas.microsoft.com/office/drawing/2014/main" id="{00000000-0008-0000-0000-0000A4000000}"/>
              </a:ext>
            </a:extLst>
          </xdr:cNvPr>
          <xdr:cNvSpPr/>
        </xdr:nvSpPr>
        <xdr:spPr>
          <a:xfrm>
            <a:off x="6544225" y="1131811"/>
            <a:ext cx="1107036" cy="153888"/>
          </a:xfrm>
          <a:prstGeom prst="rect">
            <a:avLst/>
          </a:prstGeom>
          <a:solidFill>
            <a:schemeClr val="bg1"/>
          </a:solidFill>
        </xdr:spPr>
        <xdr:txBody>
          <a:bodyPr wrap="square" lIns="36000" tIns="0" rIns="36000" bIns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000" b="1"/>
              <a:t>УРАЛЬСКИЙ ФО</a:t>
            </a:r>
          </a:p>
        </xdr:txBody>
      </xdr:sp>
      <xdr:sp macro="" textlink="'СВОД РОССИЯ'!I23">
        <xdr:nvSpPr>
          <xdr:cNvPr id="245" name="TextBox 175">
            <a:extLst>
              <a:ext uri="{FF2B5EF4-FFF2-40B4-BE49-F238E27FC236}">
                <a16:creationId xmlns:a16="http://schemas.microsoft.com/office/drawing/2014/main" id="{00000000-0008-0000-0000-0000F5000000}"/>
              </a:ext>
            </a:extLst>
          </xdr:cNvPr>
          <xdr:cNvSpPr txBox="1"/>
        </xdr:nvSpPr>
        <xdr:spPr>
          <a:xfrm>
            <a:off x="6544126" y="1454518"/>
            <a:ext cx="969189" cy="405432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fld id="{48F4BB6B-6AED-4D6C-A02E-CB59C467EE4B}" type="TxLink">
              <a:rPr lang="en-US" sz="16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 280 233 </a:t>
            </a:fld>
            <a:endParaRPr lang="ru-RU" sz="4000" b="1"/>
          </a:p>
        </xdr:txBody>
      </xdr:sp>
      <xdr:sp macro="" textlink="$V$2">
        <xdr:nvSpPr>
          <xdr:cNvPr id="246" name="Прямоугольник 245">
            <a:extLst>
              <a:ext uri="{FF2B5EF4-FFF2-40B4-BE49-F238E27FC236}">
                <a16:creationId xmlns:a16="http://schemas.microsoft.com/office/drawing/2014/main" id="{00000000-0008-0000-0000-0000F6000000}"/>
              </a:ext>
            </a:extLst>
          </xdr:cNvPr>
          <xdr:cNvSpPr/>
        </xdr:nvSpPr>
        <xdr:spPr>
          <a:xfrm>
            <a:off x="6534576" y="1351224"/>
            <a:ext cx="1304451" cy="138499"/>
          </a:xfrm>
          <a:prstGeom prst="rect">
            <a:avLst/>
          </a:prstGeom>
          <a:noFill/>
        </xdr:spPr>
        <xdr:txBody>
          <a:bodyPr wrap="square" lIns="36000" tIns="0" rIns="36000" bIns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fld id="{321F446C-07C8-497D-A8DB-F6755130A74D}" type="TxLink">
              <a:rPr lang="ru-RU" sz="9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РЕГИСТРАЦИИ 6M'23</a:t>
            </a:fld>
            <a:endParaRPr lang="ru-RU" sz="600"/>
          </a:p>
        </xdr:txBody>
      </xdr:sp>
      <xdr:sp macro="" textlink="">
        <xdr:nvSpPr>
          <xdr:cNvPr id="247" name="Прямоугольник 246">
            <a:extLst>
              <a:ext uri="{FF2B5EF4-FFF2-40B4-BE49-F238E27FC236}">
                <a16:creationId xmlns:a16="http://schemas.microsoft.com/office/drawing/2014/main" id="{00000000-0008-0000-0000-0000F7000000}"/>
              </a:ext>
            </a:extLst>
          </xdr:cNvPr>
          <xdr:cNvSpPr/>
        </xdr:nvSpPr>
        <xdr:spPr>
          <a:xfrm>
            <a:off x="7832300" y="1351224"/>
            <a:ext cx="413241" cy="138499"/>
          </a:xfrm>
          <a:prstGeom prst="rect">
            <a:avLst/>
          </a:prstGeom>
          <a:noFill/>
        </xdr:spPr>
        <xdr:txBody>
          <a:bodyPr wrap="square" lIns="36000" tIns="0" rIns="36000" bIns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900"/>
              <a:t>ДОЛЯ</a:t>
            </a:r>
          </a:p>
        </xdr:txBody>
      </xdr:sp>
      <xdr:graphicFrame macro="">
        <xdr:nvGraphicFramePr>
          <xdr:cNvPr id="248" name="Диаграмма 247">
            <a:extLst>
              <a:ext uri="{FF2B5EF4-FFF2-40B4-BE49-F238E27FC236}">
                <a16:creationId xmlns:a16="http://schemas.microsoft.com/office/drawing/2014/main" id="{00000000-0008-0000-0000-0000F8000000}"/>
              </a:ext>
            </a:extLst>
          </xdr:cNvPr>
          <xdr:cNvGraphicFramePr>
            <a:graphicFrameLocks/>
          </xdr:cNvGraphicFramePr>
        </xdr:nvGraphicFramePr>
        <xdr:xfrm>
          <a:off x="7129980" y="1357237"/>
          <a:ext cx="1515316" cy="86201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0"/>
          </a:graphicData>
        </a:graphic>
      </xdr:graphicFrame>
      <xdr:sp macro="" textlink="'СВОД РОССИЯ'!L23">
        <xdr:nvSpPr>
          <xdr:cNvPr id="288" name="TextBox 1">
            <a:extLst>
              <a:ext uri="{FF2B5EF4-FFF2-40B4-BE49-F238E27FC236}">
                <a16:creationId xmlns:a16="http://schemas.microsoft.com/office/drawing/2014/main" id="{00000000-0008-0000-0000-000020010000}"/>
              </a:ext>
            </a:extLst>
          </xdr:cNvPr>
          <xdr:cNvSpPr txBox="1"/>
        </xdr:nvSpPr>
        <xdr:spPr>
          <a:xfrm>
            <a:off x="6850521" y="1766354"/>
            <a:ext cx="607517" cy="272751"/>
          </a:xfrm>
          <a:prstGeom prst="rect">
            <a:avLst/>
          </a:prstGeom>
          <a:noFill/>
        </xdr:spPr>
        <xdr:txBody>
          <a:bodyPr wrap="square" lIns="36000" rIns="36000" rtlCol="0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fld id="{BEC4DEC8-A6E5-45AA-AFC8-E4AD0140BDAB}" type="TxLink">
              <a:rPr lang="en-US" sz="1100" b="1" i="0" u="none" strike="noStrike">
                <a:solidFill>
                  <a:schemeClr val="tx1">
                    <a:lumMod val="50000"/>
                    <a:lumOff val="50000"/>
                  </a:schemeClr>
                </a:solidFill>
                <a:latin typeface="Calibri"/>
                <a:cs typeface="Calibri"/>
              </a:rPr>
              <a:pPr algn="r"/>
              <a:t>30%</a:t>
            </a:fld>
            <a:endParaRPr lang="ru-RU" sz="3200" b="1">
              <a:solidFill>
                <a:schemeClr val="tx1">
                  <a:lumMod val="50000"/>
                  <a:lumOff val="50000"/>
                </a:schemeClr>
              </a:solidFill>
            </a:endParaRPr>
          </a:p>
        </xdr:txBody>
      </xdr:sp>
      <xdr:sp macro="" textlink="">
        <xdr:nvSpPr>
          <xdr:cNvPr id="289" name="TextBox 1">
            <a:extLst>
              <a:ext uri="{FF2B5EF4-FFF2-40B4-BE49-F238E27FC236}">
                <a16:creationId xmlns:a16="http://schemas.microsoft.com/office/drawing/2014/main" id="{00000000-0008-0000-0000-000021010000}"/>
              </a:ext>
            </a:extLst>
          </xdr:cNvPr>
          <xdr:cNvSpPr txBox="1"/>
        </xdr:nvSpPr>
        <xdr:spPr>
          <a:xfrm>
            <a:off x="6540678" y="1775879"/>
            <a:ext cx="474168" cy="216000"/>
          </a:xfrm>
          <a:prstGeom prst="rect">
            <a:avLst/>
          </a:prstGeom>
          <a:noFill/>
        </xdr:spPr>
        <xdr:txBody>
          <a:bodyPr wrap="square" lIns="36000" rIns="36000" rtlCol="0">
            <a:spAutoFit/>
          </a:bodyPr>
          <a:lstStyle/>
          <a:p>
            <a:pPr algn="l"/>
            <a:r>
              <a:rPr lang="ru-RU" sz="1050" b="0" i="0" u="none" strike="noStrike">
                <a:solidFill>
                  <a:srgbClr val="000000"/>
                </a:solidFill>
                <a:latin typeface="Calibri"/>
                <a:cs typeface="Calibri"/>
              </a:rPr>
              <a:t>АППГ</a:t>
            </a:r>
            <a:endParaRPr lang="en-US" sz="1400" b="0" i="0" u="none" strike="noStrike">
              <a:solidFill>
                <a:srgbClr val="000000"/>
              </a:solidFill>
              <a:latin typeface="Calibri"/>
              <a:cs typeface="Calibri"/>
            </a:endParaRPr>
          </a:p>
        </xdr:txBody>
      </xdr:sp>
    </xdr:grpSp>
    <xdr:clientData/>
  </xdr:twoCellAnchor>
  <xdr:twoCellAnchor editAs="absolute">
    <xdr:from>
      <xdr:col>0</xdr:col>
      <xdr:colOff>207651</xdr:colOff>
      <xdr:row>4</xdr:row>
      <xdr:rowOff>47625</xdr:rowOff>
    </xdr:from>
    <xdr:to>
      <xdr:col>5</xdr:col>
      <xdr:colOff>161924</xdr:colOff>
      <xdr:row>13</xdr:row>
      <xdr:rowOff>142875</xdr:rowOff>
    </xdr:to>
    <xdr:sp macro="" textlink="">
      <xdr:nvSpPr>
        <xdr:cNvPr id="290" name="Скругленный 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207651" y="809625"/>
          <a:ext cx="3002273" cy="1809750"/>
        </a:xfrm>
        <a:prstGeom prst="roundRect">
          <a:avLst>
            <a:gd name="adj" fmla="val 487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tIns="36000" bIns="36000" rtlCol="0" anchor="t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000" b="1">
            <a:solidFill>
              <a:schemeClr val="tx1"/>
            </a:solidFill>
          </a:endParaRPr>
        </a:p>
      </xdr:txBody>
    </xdr:sp>
    <xdr:clientData/>
  </xdr:twoCellAnchor>
  <xdr:twoCellAnchor editAs="absolute">
    <xdr:from>
      <xdr:col>0</xdr:col>
      <xdr:colOff>378899</xdr:colOff>
      <xdr:row>3</xdr:row>
      <xdr:rowOff>74536</xdr:rowOff>
    </xdr:from>
    <xdr:to>
      <xdr:col>2</xdr:col>
      <xdr:colOff>77390</xdr:colOff>
      <xdr:row>4</xdr:row>
      <xdr:rowOff>139304</xdr:rowOff>
    </xdr:to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378899" y="646036"/>
          <a:ext cx="917691" cy="255268"/>
        </a:xfrm>
        <a:prstGeom prst="rect">
          <a:avLst/>
        </a:prstGeom>
        <a:solidFill>
          <a:schemeClr val="bg1"/>
        </a:solidFill>
      </xdr:spPr>
      <xdr:txBody>
        <a:bodyPr wrap="square" lIns="36000" tIns="0" rIns="36000" bIns="0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ru-RU" sz="1800" b="1"/>
            <a:t>РОССИЯ</a:t>
          </a:r>
          <a:endParaRPr lang="ru-RU" sz="1600" b="1"/>
        </a:p>
      </xdr:txBody>
    </xdr:sp>
    <xdr:clientData/>
  </xdr:twoCellAnchor>
  <xdr:twoCellAnchor editAs="absolute">
    <xdr:from>
      <xdr:col>3</xdr:col>
      <xdr:colOff>459735</xdr:colOff>
      <xdr:row>6</xdr:row>
      <xdr:rowOff>164609</xdr:rowOff>
    </xdr:from>
    <xdr:to>
      <xdr:col>5</xdr:col>
      <xdr:colOff>13138</xdr:colOff>
      <xdr:row>8</xdr:row>
      <xdr:rowOff>112058</xdr:rowOff>
    </xdr:to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2275088" y="1307609"/>
          <a:ext cx="763638" cy="328449"/>
        </a:xfrm>
        <a:prstGeom prst="rect">
          <a:avLst/>
        </a:prstGeom>
        <a:solidFill>
          <a:schemeClr val="bg1"/>
        </a:solidFill>
      </xdr:spPr>
      <xdr:txBody>
        <a:bodyPr wrap="square" lIns="36000" tIns="0" rIns="36000" bIns="0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ru-RU" sz="900" b="1"/>
            <a:t>ДИНАМИКА</a:t>
          </a:r>
        </a:p>
        <a:p>
          <a:pPr algn="ctr"/>
          <a:r>
            <a:rPr lang="ru-RU" sz="1200" b="1"/>
            <a:t>АППГ</a:t>
          </a:r>
          <a:endParaRPr lang="en-US" sz="700" b="1"/>
        </a:p>
      </xdr:txBody>
    </xdr:sp>
    <xdr:clientData/>
  </xdr:twoCellAnchor>
  <xdr:twoCellAnchor editAs="absolute">
    <xdr:from>
      <xdr:col>3</xdr:col>
      <xdr:colOff>525517</xdr:colOff>
      <xdr:row>8</xdr:row>
      <xdr:rowOff>130700</xdr:rowOff>
    </xdr:from>
    <xdr:to>
      <xdr:col>4</xdr:col>
      <xdr:colOff>472966</xdr:colOff>
      <xdr:row>9</xdr:row>
      <xdr:rowOff>122877</xdr:rowOff>
    </xdr:to>
    <xdr:sp macro="" textlink="'СВОД РОССИЯ'!L6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2340870" y="1654700"/>
          <a:ext cx="552567" cy="182677"/>
        </a:xfrm>
        <a:prstGeom prst="rect">
          <a:avLst/>
        </a:prstGeom>
        <a:solidFill>
          <a:schemeClr val="bg1"/>
        </a:solidFill>
      </xdr:spPr>
      <xdr:txBody>
        <a:bodyPr wrap="square" lIns="36000" tIns="0" rIns="36000" bIns="0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3EA80D52-6AD7-4124-8369-6281C60AD870}" type="TxLink">
            <a:rPr lang="en-US" sz="1200" b="1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Calibri"/>
              <a:cs typeface="Calibri"/>
            </a:rPr>
            <a:pPr algn="ctr"/>
            <a:t>31,0%</a:t>
          </a:fld>
          <a:endParaRPr lang="ru-RU" sz="48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0</xdr:col>
      <xdr:colOff>108857</xdr:colOff>
      <xdr:row>4</xdr:row>
      <xdr:rowOff>136151</xdr:rowOff>
    </xdr:from>
    <xdr:to>
      <xdr:col>4</xdr:col>
      <xdr:colOff>97971</xdr:colOff>
      <xdr:row>13</xdr:row>
      <xdr:rowOff>40901</xdr:rowOff>
    </xdr:to>
    <xdr:graphicFrame macro="">
      <xdr:nvGraphicFramePr>
        <xdr:cNvPr id="268" name="Диаграмма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21</xdr:col>
      <xdr:colOff>19050</xdr:colOff>
      <xdr:row>2</xdr:row>
      <xdr:rowOff>140075</xdr:rowOff>
    </xdr:from>
    <xdr:to>
      <xdr:col>22</xdr:col>
      <xdr:colOff>219075</xdr:colOff>
      <xdr:row>9</xdr:row>
      <xdr:rowOff>68675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70" name="ТИП ТС 1">
              <a:extLst>
                <a:ext uri="{FF2B5EF4-FFF2-40B4-BE49-F238E27FC236}">
                  <a16:creationId xmlns:a16="http://schemas.microsoft.com/office/drawing/2014/main" id="{00000000-0008-0000-0000-00000E01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ТИП ТС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896850" y="510189"/>
              <a:ext cx="1876425" cy="1224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21</xdr:col>
      <xdr:colOff>19050</xdr:colOff>
      <xdr:row>9</xdr:row>
      <xdr:rowOff>120463</xdr:rowOff>
    </xdr:from>
    <xdr:to>
      <xdr:col>25</xdr:col>
      <xdr:colOff>336176</xdr:colOff>
      <xdr:row>17</xdr:row>
      <xdr:rowOff>116006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93" name="Страна производитель 1">
              <a:extLst>
                <a:ext uri="{FF2B5EF4-FFF2-40B4-BE49-F238E27FC236}">
                  <a16:creationId xmlns:a16="http://schemas.microsoft.com/office/drawing/2014/main" id="{00000000-0008-0000-0000-00002501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Страна производитель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896850" y="1785977"/>
              <a:ext cx="3854983" cy="1476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22</xdr:col>
      <xdr:colOff>342339</xdr:colOff>
      <xdr:row>2</xdr:row>
      <xdr:rowOff>140075</xdr:rowOff>
    </xdr:from>
    <xdr:to>
      <xdr:col>25</xdr:col>
      <xdr:colOff>342339</xdr:colOff>
      <xdr:row>9</xdr:row>
      <xdr:rowOff>68675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95" name="СЕГМЕНТ 1">
              <a:extLst>
                <a:ext uri="{FF2B5EF4-FFF2-40B4-BE49-F238E27FC236}">
                  <a16:creationId xmlns:a16="http://schemas.microsoft.com/office/drawing/2014/main" id="{00000000-0008-0000-0000-00002701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СЕГМЕНТ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896539" y="510189"/>
              <a:ext cx="1861457" cy="1224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>
    <xdr:from>
      <xdr:col>6</xdr:col>
      <xdr:colOff>67235</xdr:colOff>
      <xdr:row>4</xdr:row>
      <xdr:rowOff>19049</xdr:rowOff>
    </xdr:from>
    <xdr:to>
      <xdr:col>14</xdr:col>
      <xdr:colOff>224118</xdr:colOff>
      <xdr:row>7</xdr:row>
      <xdr:rowOff>114300</xdr:rowOff>
    </xdr:to>
    <xdr:sp macro="" textlink="">
      <xdr:nvSpPr>
        <xdr:cNvPr id="9" name="Скругленный 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697941" y="781049"/>
          <a:ext cx="4997824" cy="666751"/>
        </a:xfrm>
        <a:prstGeom prst="roundRect">
          <a:avLst>
            <a:gd name="adj" fmla="val 13542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6</xdr:col>
      <xdr:colOff>198227</xdr:colOff>
      <xdr:row>3</xdr:row>
      <xdr:rowOff>72258</xdr:rowOff>
    </xdr:from>
    <xdr:ext cx="2184188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828933" y="643758"/>
          <a:ext cx="2184188" cy="264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 b="1"/>
            <a:t>АНАЛИЗ</a:t>
          </a:r>
          <a:r>
            <a:rPr lang="ru-RU" sz="1100" b="1" baseline="0"/>
            <a:t> ДАННЫХ РЕГИСТРАЦИЙ</a:t>
          </a:r>
          <a:endParaRPr lang="ru-RU" sz="1100" b="1"/>
        </a:p>
      </xdr:txBody>
    </xdr:sp>
    <xdr:clientData/>
  </xdr:oneCellAnchor>
  <xdr:twoCellAnchor editAs="oneCell">
    <xdr:from>
      <xdr:col>21</xdr:col>
      <xdr:colOff>19050</xdr:colOff>
      <xdr:row>18</xdr:row>
      <xdr:rowOff>7844</xdr:rowOff>
    </xdr:from>
    <xdr:to>
      <xdr:col>25</xdr:col>
      <xdr:colOff>352425</xdr:colOff>
      <xdr:row>35</xdr:row>
      <xdr:rowOff>65873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96" name="Марка 2">
              <a:extLst>
                <a:ext uri="{FF2B5EF4-FFF2-40B4-BE49-F238E27FC236}">
                  <a16:creationId xmlns:a16="http://schemas.microsoft.com/office/drawing/2014/main" id="{00000000-0008-0000-0000-00002801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арка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896850" y="3338873"/>
              <a:ext cx="3871232" cy="3204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>
    <xdr:from>
      <xdr:col>13</xdr:col>
      <xdr:colOff>479360</xdr:colOff>
      <xdr:row>29</xdr:row>
      <xdr:rowOff>55746</xdr:rowOff>
    </xdr:from>
    <xdr:to>
      <xdr:col>17</xdr:col>
      <xdr:colOff>297229</xdr:colOff>
      <xdr:row>34</xdr:row>
      <xdr:rowOff>77445</xdr:rowOff>
    </xdr:to>
    <xdr:grpSp>
      <xdr:nvGrpSpPr>
        <xdr:cNvPr id="11" name="Группа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9677789" y="5843317"/>
          <a:ext cx="2648154" cy="1019557"/>
          <a:chOff x="7023035" y="5580246"/>
          <a:chExt cx="2256269" cy="974199"/>
        </a:xfrm>
      </xdr:grpSpPr>
      <xdr:grpSp>
        <xdr:nvGrpSpPr>
          <xdr:cNvPr id="8" name="Группа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GrpSpPr/>
        </xdr:nvGrpSpPr>
        <xdr:grpSpPr>
          <a:xfrm>
            <a:off x="7023035" y="5580246"/>
            <a:ext cx="2256269" cy="974199"/>
            <a:chOff x="8527985" y="5580246"/>
            <a:chExt cx="2256269" cy="974199"/>
          </a:xfrm>
        </xdr:grpSpPr>
        <xdr:sp macro="" textlink="">
          <xdr:nvSpPr>
            <xdr:cNvPr id="152" name="Скругленный прямоугольник 151">
              <a:extLst>
                <a:ext uri="{FF2B5EF4-FFF2-40B4-BE49-F238E27FC236}">
                  <a16:creationId xmlns:a16="http://schemas.microsoft.com/office/drawing/2014/main" id="{00000000-0008-0000-0000-000098000000}"/>
                </a:ext>
              </a:extLst>
            </xdr:cNvPr>
            <xdr:cNvSpPr/>
          </xdr:nvSpPr>
          <xdr:spPr>
            <a:xfrm>
              <a:off x="8527985" y="5580246"/>
              <a:ext cx="2085340" cy="897255"/>
            </a:xfrm>
            <a:prstGeom prst="roundRect">
              <a:avLst>
                <a:gd name="adj" fmla="val 6996"/>
              </a:avLst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tIns="36000" bIns="36000" rtlCol="0" anchor="t"/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ru-RU" sz="1000" b="1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166" name="Прямоугольник 165">
              <a:extLst>
                <a:ext uri="{FF2B5EF4-FFF2-40B4-BE49-F238E27FC236}">
                  <a16:creationId xmlns:a16="http://schemas.microsoft.com/office/drawing/2014/main" id="{00000000-0008-0000-0000-0000A6000000}"/>
                </a:ext>
              </a:extLst>
            </xdr:cNvPr>
            <xdr:cNvSpPr/>
          </xdr:nvSpPr>
          <xdr:spPr>
            <a:xfrm>
              <a:off x="8640493" y="6400557"/>
              <a:ext cx="1536777" cy="153888"/>
            </a:xfrm>
            <a:prstGeom prst="rect">
              <a:avLst/>
            </a:prstGeom>
            <a:solidFill>
              <a:schemeClr val="bg1"/>
            </a:solidFill>
          </xdr:spPr>
          <xdr:txBody>
            <a:bodyPr wrap="square" lIns="36000" tIns="0" rIns="36000" bIns="0">
              <a:sp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ru-RU" sz="1000" b="1"/>
                <a:t>ДАЛЬНЕВОСТОЧНЫЙ ФО</a:t>
              </a:r>
            </a:p>
          </xdr:txBody>
        </xdr:sp>
        <xdr:sp macro="" textlink="'СВОД РОССИЯ'!I26">
          <xdr:nvSpPr>
            <xdr:cNvPr id="238" name="TextBox 166">
              <a:extLst>
                <a:ext uri="{FF2B5EF4-FFF2-40B4-BE49-F238E27FC236}">
                  <a16:creationId xmlns:a16="http://schemas.microsoft.com/office/drawing/2014/main" id="{00000000-0008-0000-0000-0000EE000000}"/>
                </a:ext>
              </a:extLst>
            </xdr:cNvPr>
            <xdr:cNvSpPr txBox="1"/>
          </xdr:nvSpPr>
          <xdr:spPr>
            <a:xfrm>
              <a:off x="8688946" y="5736759"/>
              <a:ext cx="978153" cy="352637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r"/>
              <a:fld id="{EA1E97CB-106B-4BC5-A81A-105526A6ED47}" type="TxLink">
                <a:rPr lang="en-US" sz="1600" b="1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r"/>
                <a:t> 179 278 </a:t>
              </a:fld>
              <a:endParaRPr lang="ru-RU" sz="4000" b="1"/>
            </a:p>
          </xdr:txBody>
        </xdr:sp>
        <xdr:sp macro="" textlink="">
          <xdr:nvSpPr>
            <xdr:cNvPr id="240" name="Прямоугольник 239">
              <a:extLst>
                <a:ext uri="{FF2B5EF4-FFF2-40B4-BE49-F238E27FC236}">
                  <a16:creationId xmlns:a16="http://schemas.microsoft.com/office/drawing/2014/main" id="{00000000-0008-0000-0000-0000F0000000}"/>
                </a:ext>
              </a:extLst>
            </xdr:cNvPr>
            <xdr:cNvSpPr/>
          </xdr:nvSpPr>
          <xdr:spPr>
            <a:xfrm>
              <a:off x="9939060" y="5633465"/>
              <a:ext cx="417724" cy="138499"/>
            </a:xfrm>
            <a:prstGeom prst="rect">
              <a:avLst/>
            </a:prstGeom>
            <a:noFill/>
          </xdr:spPr>
          <xdr:txBody>
            <a:bodyPr wrap="square" lIns="36000" tIns="0" rIns="36000" bIns="0">
              <a:sp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ru-RU" sz="900"/>
                <a:t>ДОЛЯ</a:t>
              </a:r>
            </a:p>
          </xdr:txBody>
        </xdr:sp>
        <xdr:graphicFrame macro="">
          <xdr:nvGraphicFramePr>
            <xdr:cNvPr id="251" name="Диаграмма 250">
              <a:extLst>
                <a:ext uri="{FF2B5EF4-FFF2-40B4-BE49-F238E27FC236}">
                  <a16:creationId xmlns:a16="http://schemas.microsoft.com/office/drawing/2014/main" id="{00000000-0008-0000-0000-0000FB000000}"/>
                </a:ext>
              </a:extLst>
            </xdr:cNvPr>
            <xdr:cNvGraphicFramePr>
              <a:graphicFrameLocks/>
            </xdr:cNvGraphicFramePr>
          </xdr:nvGraphicFramePr>
          <xdr:xfrm>
            <a:off x="9255491" y="5650668"/>
            <a:ext cx="1528763" cy="86201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2"/>
            </a:graphicData>
          </a:graphic>
        </xdr:graphicFrame>
        <xdr:sp macro="" textlink="'СВОД РОССИЯ'!L26">
          <xdr:nvSpPr>
            <xdr:cNvPr id="284" name="TextBox 1">
              <a:extLst>
                <a:ext uri="{FF2B5EF4-FFF2-40B4-BE49-F238E27FC236}">
                  <a16:creationId xmlns:a16="http://schemas.microsoft.com/office/drawing/2014/main" id="{00000000-0008-0000-0000-00001C010000}"/>
                </a:ext>
              </a:extLst>
            </xdr:cNvPr>
            <xdr:cNvSpPr txBox="1"/>
          </xdr:nvSpPr>
          <xdr:spPr>
            <a:xfrm>
              <a:off x="9059931" y="6055503"/>
              <a:ext cx="612000" cy="272163"/>
            </a:xfrm>
            <a:prstGeom prst="rect">
              <a:avLst/>
            </a:prstGeom>
            <a:noFill/>
          </xdr:spPr>
          <xdr:txBody>
            <a:bodyPr wrap="square" lIns="36000" rIns="36000" rtlCol="0">
              <a:sp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r"/>
              <a:fld id="{6E06B826-3B73-488F-BBF6-1FDD394C1FF2}" type="TxLink">
                <a:rPr lang="en-US" sz="1100" b="1" i="0" u="none" strike="noStrike">
                  <a:solidFill>
                    <a:schemeClr val="tx1">
                      <a:lumMod val="50000"/>
                      <a:lumOff val="50000"/>
                    </a:schemeClr>
                  </a:solidFill>
                  <a:latin typeface="Calibri"/>
                  <a:cs typeface="Calibri"/>
                </a:rPr>
                <a:pPr algn="r"/>
                <a:t>24%</a:t>
              </a:fld>
              <a:endParaRPr lang="ru-RU" sz="3200" b="1">
                <a:solidFill>
                  <a:schemeClr val="tx1">
                    <a:lumMod val="50000"/>
                    <a:lumOff val="50000"/>
                  </a:schemeClr>
                </a:solidFill>
              </a:endParaRPr>
            </a:p>
          </xdr:txBody>
        </xdr:sp>
        <xdr:sp macro="" textlink="">
          <xdr:nvSpPr>
            <xdr:cNvPr id="285" name="TextBox 1">
              <a:extLst>
                <a:ext uri="{FF2B5EF4-FFF2-40B4-BE49-F238E27FC236}">
                  <a16:creationId xmlns:a16="http://schemas.microsoft.com/office/drawing/2014/main" id="{00000000-0008-0000-0000-00001D010000}"/>
                </a:ext>
              </a:extLst>
            </xdr:cNvPr>
            <xdr:cNvSpPr txBox="1"/>
          </xdr:nvSpPr>
          <xdr:spPr>
            <a:xfrm>
              <a:off x="8742293" y="6065028"/>
              <a:ext cx="478650" cy="216000"/>
            </a:xfrm>
            <a:prstGeom prst="rect">
              <a:avLst/>
            </a:prstGeom>
            <a:noFill/>
          </xdr:spPr>
          <xdr:txBody>
            <a:bodyPr wrap="square" lIns="36000" rIns="36000" rtlCol="0">
              <a:spAutoFit/>
            </a:bodyPr>
            <a:lstStyle/>
            <a:p>
              <a:pPr algn="l"/>
              <a:r>
                <a:rPr lang="ru-RU" sz="105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t>АППГ</a:t>
              </a:r>
              <a:endParaRPr lang="en-US" sz="1400" b="0" i="0" u="none" strike="noStrike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</xdr:grpSp>
      <xdr:sp macro="" textlink="$V$2">
        <xdr:nvSpPr>
          <xdr:cNvPr id="239" name="Прямоугольник 238">
            <a:extLst>
              <a:ext uri="{FF2B5EF4-FFF2-40B4-BE49-F238E27FC236}">
                <a16:creationId xmlns:a16="http://schemas.microsoft.com/office/drawing/2014/main" id="{00000000-0008-0000-0000-0000EF000000}"/>
              </a:ext>
            </a:extLst>
          </xdr:cNvPr>
          <xdr:cNvSpPr/>
        </xdr:nvSpPr>
        <xdr:spPr>
          <a:xfrm>
            <a:off x="7145871" y="5633465"/>
            <a:ext cx="1313415" cy="144920"/>
          </a:xfrm>
          <a:prstGeom prst="rect">
            <a:avLst/>
          </a:prstGeom>
          <a:noFill/>
        </xdr:spPr>
        <xdr:txBody>
          <a:bodyPr wrap="square" lIns="36000" tIns="0" rIns="36000" bIns="0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fld id="{CB5555D8-A339-4BFA-980F-48783F421F1A}" type="TxLink">
              <a:rPr lang="ru-RU" sz="9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РЕГИСТРАЦИИ 6M'23</a:t>
            </a:fld>
            <a:endParaRPr lang="ru-RU" sz="600"/>
          </a:p>
        </xdr:txBody>
      </xdr:sp>
    </xdr:grpSp>
    <xdr:clientData/>
  </xdr:twoCellAnchor>
  <xdr:oneCellAnchor>
    <xdr:from>
      <xdr:col>6</xdr:col>
      <xdr:colOff>82921</xdr:colOff>
      <xdr:row>5</xdr:row>
      <xdr:rowOff>133350</xdr:rowOff>
    </xdr:from>
    <xdr:ext cx="2343151" cy="311496"/>
    <xdr:sp macro="" textlink="'СВОД РОССИЯ'!J57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713627" y="1085850"/>
          <a:ext cx="234315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fld id="{550C6658-4C8A-4F2E-A249-3E89BABB6687}" type="TxLink">
            <a:rPr lang="en-US" sz="1400" b="1" i="0" u="none" strike="noStrike">
              <a:solidFill>
                <a:srgbClr val="C00000"/>
              </a:solidFill>
              <a:latin typeface="Calibri"/>
              <a:cs typeface="Calibri"/>
            </a:rPr>
            <a:pPr/>
            <a:t> </a:t>
          </a:fld>
          <a:endParaRPr lang="ru-RU" sz="1400" b="1">
            <a:solidFill>
              <a:srgbClr val="C00000"/>
            </a:solidFill>
          </a:endParaRPr>
        </a:p>
      </xdr:txBody>
    </xdr:sp>
    <xdr:clientData/>
  </xdr:oneCellAnchor>
  <xdr:oneCellAnchor>
    <xdr:from>
      <xdr:col>6</xdr:col>
      <xdr:colOff>92445</xdr:colOff>
      <xdr:row>4</xdr:row>
      <xdr:rowOff>57150</xdr:rowOff>
    </xdr:from>
    <xdr:ext cx="3269319" cy="342786"/>
    <xdr:sp macro="" textlink="'СВОД РОССИЯ'!J59">
      <xdr:nvSpPr>
        <xdr:cNvPr id="266" name="TextBox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3723151" y="819150"/>
          <a:ext cx="3269319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fld id="{B559111E-FA62-49E3-B8AE-81EE9FEF063A}" type="TxLink">
            <a:rPr lang="ru-RU" sz="1600" b="1" i="0" u="none" strike="noStrike">
              <a:solidFill>
                <a:srgbClr val="C00000"/>
              </a:solidFill>
              <a:latin typeface="Calibri"/>
              <a:cs typeface="Calibri"/>
            </a:rPr>
            <a:pPr/>
            <a:t>Автомобили всех сегментов</a:t>
          </a:fld>
          <a:endParaRPr lang="ru-RU" sz="2000" b="1">
            <a:solidFill>
              <a:srgbClr val="C00000"/>
            </a:solidFill>
          </a:endParaRPr>
        </a:p>
      </xdr:txBody>
    </xdr:sp>
    <xdr:clientData/>
  </xdr:oneCellAnchor>
  <xdr:oneCellAnchor>
    <xdr:from>
      <xdr:col>9</xdr:col>
      <xdr:colOff>92446</xdr:colOff>
      <xdr:row>5</xdr:row>
      <xdr:rowOff>133350</xdr:rowOff>
    </xdr:from>
    <xdr:ext cx="2733676" cy="311496"/>
    <xdr:sp macro="" textlink="'СВОД РОССИЯ'!J54">
      <xdr:nvSpPr>
        <xdr:cNvPr id="267" name="TextBox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5538505" y="1085850"/>
          <a:ext cx="2733676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/>
          <a:fld id="{449B8895-19F5-4452-8595-7428C8732154}" type="TxLink">
            <a:rPr lang="ru-RU" sz="1400" b="1" i="0" u="none" strike="noStrike">
              <a:solidFill>
                <a:srgbClr val="C00000"/>
              </a:solidFill>
              <a:latin typeface="Calibri"/>
              <a:ea typeface="+mn-ea"/>
              <a:cs typeface="Calibri"/>
            </a:rPr>
            <a:pPr marL="0" indent="0"/>
            <a:t> </a:t>
          </a:fld>
          <a:endParaRPr lang="ru-RU" sz="1400" b="1" i="0" u="none" strike="noStrike">
            <a:solidFill>
              <a:srgbClr val="C00000"/>
            </a:solidFill>
            <a:latin typeface="Calibri"/>
            <a:ea typeface="+mn-ea"/>
            <a:cs typeface="Calibri"/>
          </a:endParaRPr>
        </a:p>
      </xdr:txBody>
    </xdr:sp>
    <xdr:clientData/>
  </xdr:oneCellAnchor>
  <xdr:oneCellAnchor>
    <xdr:from>
      <xdr:col>10</xdr:col>
      <xdr:colOff>305359</xdr:colOff>
      <xdr:row>4</xdr:row>
      <xdr:rowOff>57150</xdr:rowOff>
    </xdr:from>
    <xdr:ext cx="1991848" cy="342786"/>
    <xdr:sp macro="" textlink="'СВОД РОССИЯ'!J56">
      <xdr:nvSpPr>
        <xdr:cNvPr id="297" name="TextBox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6356535" y="819150"/>
          <a:ext cx="1991848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fld id="{723B0C28-CF76-4DA3-AFA6-31AD35A00A16}" type="TxLink">
            <a:rPr lang="en-US" sz="1600" b="1" i="0" u="none" strike="noStrike">
              <a:solidFill>
                <a:srgbClr val="C00000"/>
              </a:solidFill>
              <a:latin typeface="Calibri"/>
              <a:cs typeface="Calibri"/>
            </a:rPr>
            <a:pPr algn="r"/>
            <a:t> </a:t>
          </a:fld>
          <a:endParaRPr lang="ru-RU" sz="3200" b="1">
            <a:solidFill>
              <a:srgbClr val="C00000"/>
            </a:solidFill>
          </a:endParaRPr>
        </a:p>
      </xdr:txBody>
    </xdr:sp>
    <xdr:clientData/>
  </xdr:oneCellAnchor>
  <xdr:oneCellAnchor>
    <xdr:from>
      <xdr:col>2</xdr:col>
      <xdr:colOff>228600</xdr:colOff>
      <xdr:row>6</xdr:row>
      <xdr:rowOff>97972</xdr:rowOff>
    </xdr:from>
    <xdr:ext cx="869725" cy="280205"/>
    <xdr:sp macro="" textlink="'СВОД РОССИЯ'!J9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469571" y="1208315"/>
          <a:ext cx="869725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57A40C65-FA47-441C-AD8A-5081D87859CD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3 424 896 </a:t>
          </a:fld>
          <a:endParaRPr lang="ru-RU" sz="1200"/>
        </a:p>
      </xdr:txBody>
    </xdr:sp>
    <xdr:clientData/>
  </xdr:oneCellAnchor>
  <xdr:oneCellAnchor>
    <xdr:from>
      <xdr:col>0</xdr:col>
      <xdr:colOff>413657</xdr:colOff>
      <xdr:row>6</xdr:row>
      <xdr:rowOff>97972</xdr:rowOff>
    </xdr:from>
    <xdr:ext cx="869725" cy="280205"/>
    <xdr:sp macro="" textlink="'СВОД РОССИЯ'!I9">
      <xdr:nvSpPr>
        <xdr:cNvPr id="292" name="TextBox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413657" y="1208315"/>
          <a:ext cx="869725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D288EE69-EDD6-4F55-8915-0B3237384C52}" type="TxLink">
            <a:rPr lang="en-US" sz="1200" b="1" i="0" u="none" strike="noStrike">
              <a:solidFill>
                <a:schemeClr val="tx1"/>
              </a:solidFill>
              <a:latin typeface="Calibri"/>
              <a:cs typeface="Calibri"/>
            </a:rPr>
            <a:pPr/>
            <a:t> 2 613 677 </a:t>
          </a:fld>
          <a:endParaRPr lang="ru-RU" sz="1200">
            <a:solidFill>
              <a:schemeClr val="tx1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164235</xdr:colOff>
      <xdr:row>21</xdr:row>
      <xdr:rowOff>100853</xdr:rowOff>
    </xdr:from>
    <xdr:to>
      <xdr:col>19</xdr:col>
      <xdr:colOff>324971</xdr:colOff>
      <xdr:row>33</xdr:row>
      <xdr:rowOff>142525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5788521" y="4291853"/>
          <a:ext cx="7944021" cy="2436529"/>
          <a:chOff x="4425971" y="4101353"/>
          <a:chExt cx="7315916" cy="2327672"/>
        </a:xfrm>
      </xdr:grpSpPr>
      <xdr:cxnSp macro="">
        <xdr:nvCxnSpPr>
          <xdr:cNvPr id="34" name="Прямая соединительная линия 33"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CxnSpPr/>
        </xdr:nvCxnSpPr>
        <xdr:spPr>
          <a:xfrm>
            <a:off x="4425971" y="4101353"/>
            <a:ext cx="7315916" cy="0"/>
          </a:xfrm>
          <a:prstGeom prst="line">
            <a:avLst/>
          </a:prstGeom>
          <a:ln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Прямая соединительная линия 34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CxnSpPr/>
        </xdr:nvCxnSpPr>
        <xdr:spPr>
          <a:xfrm>
            <a:off x="4425971" y="4280405"/>
            <a:ext cx="7315916" cy="0"/>
          </a:xfrm>
          <a:prstGeom prst="line">
            <a:avLst/>
          </a:prstGeom>
          <a:ln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Прямая соединительная линия 35"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CxnSpPr/>
        </xdr:nvCxnSpPr>
        <xdr:spPr>
          <a:xfrm>
            <a:off x="4425971" y="4459457"/>
            <a:ext cx="7315916" cy="0"/>
          </a:xfrm>
          <a:prstGeom prst="line">
            <a:avLst/>
          </a:prstGeom>
          <a:ln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Прямая соединительная линия 36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CxnSpPr/>
        </xdr:nvCxnSpPr>
        <xdr:spPr>
          <a:xfrm>
            <a:off x="4425971" y="4638509"/>
            <a:ext cx="7315916" cy="0"/>
          </a:xfrm>
          <a:prstGeom prst="line">
            <a:avLst/>
          </a:prstGeom>
          <a:ln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Прямая соединительная линия 37">
            <a:extLst>
              <a:ext uri="{FF2B5EF4-FFF2-40B4-BE49-F238E27FC236}">
                <a16:creationId xmlns:a16="http://schemas.microsoft.com/office/drawing/2014/main" id="{00000000-0008-0000-0100-000026000000}"/>
              </a:ext>
            </a:extLst>
          </xdr:cNvPr>
          <xdr:cNvCxnSpPr/>
        </xdr:nvCxnSpPr>
        <xdr:spPr>
          <a:xfrm>
            <a:off x="4425971" y="4817561"/>
            <a:ext cx="7315916" cy="0"/>
          </a:xfrm>
          <a:prstGeom prst="line">
            <a:avLst/>
          </a:prstGeom>
          <a:ln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Прямая соединительная линия 39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CxnSpPr/>
        </xdr:nvCxnSpPr>
        <xdr:spPr>
          <a:xfrm>
            <a:off x="4425971" y="4996613"/>
            <a:ext cx="7315916" cy="0"/>
          </a:xfrm>
          <a:prstGeom prst="line">
            <a:avLst/>
          </a:prstGeom>
          <a:ln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" name="Прямая соединительная линия 44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CxnSpPr/>
        </xdr:nvCxnSpPr>
        <xdr:spPr>
          <a:xfrm>
            <a:off x="4425971" y="5175665"/>
            <a:ext cx="7315916" cy="0"/>
          </a:xfrm>
          <a:prstGeom prst="line">
            <a:avLst/>
          </a:prstGeom>
          <a:ln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" name="Прямая соединительная линия 45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CxnSpPr/>
        </xdr:nvCxnSpPr>
        <xdr:spPr>
          <a:xfrm>
            <a:off x="4425971" y="5354717"/>
            <a:ext cx="7315916" cy="0"/>
          </a:xfrm>
          <a:prstGeom prst="line">
            <a:avLst/>
          </a:prstGeom>
          <a:ln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Прямая соединительная линия 46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CxnSpPr/>
        </xdr:nvCxnSpPr>
        <xdr:spPr>
          <a:xfrm>
            <a:off x="4425971" y="5533769"/>
            <a:ext cx="7315916" cy="0"/>
          </a:xfrm>
          <a:prstGeom prst="line">
            <a:avLst/>
          </a:prstGeom>
          <a:ln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" name="Прямая соединительная линия 47">
            <a:extLst>
              <a:ext uri="{FF2B5EF4-FFF2-40B4-BE49-F238E27FC236}">
                <a16:creationId xmlns:a16="http://schemas.microsoft.com/office/drawing/2014/main" id="{00000000-0008-0000-0100-000030000000}"/>
              </a:ext>
            </a:extLst>
          </xdr:cNvPr>
          <xdr:cNvCxnSpPr/>
        </xdr:nvCxnSpPr>
        <xdr:spPr>
          <a:xfrm>
            <a:off x="4425971" y="5712821"/>
            <a:ext cx="7315916" cy="0"/>
          </a:xfrm>
          <a:prstGeom prst="line">
            <a:avLst/>
          </a:prstGeom>
          <a:ln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Прямая соединительная линия 48">
            <a:extLst>
              <a:ext uri="{FF2B5EF4-FFF2-40B4-BE49-F238E27FC236}">
                <a16:creationId xmlns:a16="http://schemas.microsoft.com/office/drawing/2014/main" id="{00000000-0008-0000-0100-000031000000}"/>
              </a:ext>
            </a:extLst>
          </xdr:cNvPr>
          <xdr:cNvCxnSpPr/>
        </xdr:nvCxnSpPr>
        <xdr:spPr>
          <a:xfrm>
            <a:off x="4425971" y="5891873"/>
            <a:ext cx="7315916" cy="0"/>
          </a:xfrm>
          <a:prstGeom prst="line">
            <a:avLst/>
          </a:prstGeom>
          <a:ln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" name="Прямая соединительная линия 49">
            <a:extLst>
              <a:ext uri="{FF2B5EF4-FFF2-40B4-BE49-F238E27FC236}">
                <a16:creationId xmlns:a16="http://schemas.microsoft.com/office/drawing/2014/main" id="{00000000-0008-0000-0100-000032000000}"/>
              </a:ext>
            </a:extLst>
          </xdr:cNvPr>
          <xdr:cNvCxnSpPr/>
        </xdr:nvCxnSpPr>
        <xdr:spPr>
          <a:xfrm>
            <a:off x="4425971" y="6070925"/>
            <a:ext cx="7315916" cy="0"/>
          </a:xfrm>
          <a:prstGeom prst="line">
            <a:avLst/>
          </a:prstGeom>
          <a:ln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" name="Прямая соединительная линия 50">
            <a:extLst>
              <a:ext uri="{FF2B5EF4-FFF2-40B4-BE49-F238E27FC236}">
                <a16:creationId xmlns:a16="http://schemas.microsoft.com/office/drawing/2014/main" id="{00000000-0008-0000-0100-000033000000}"/>
              </a:ext>
            </a:extLst>
          </xdr:cNvPr>
          <xdr:cNvCxnSpPr/>
        </xdr:nvCxnSpPr>
        <xdr:spPr>
          <a:xfrm>
            <a:off x="4425971" y="6249977"/>
            <a:ext cx="7315916" cy="0"/>
          </a:xfrm>
          <a:prstGeom prst="line">
            <a:avLst/>
          </a:prstGeom>
          <a:ln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" name="Прямая соединительная линия 51">
            <a:extLst>
              <a:ext uri="{FF2B5EF4-FFF2-40B4-BE49-F238E27FC236}">
                <a16:creationId xmlns:a16="http://schemas.microsoft.com/office/drawing/2014/main" id="{00000000-0008-0000-0100-000034000000}"/>
              </a:ext>
            </a:extLst>
          </xdr:cNvPr>
          <xdr:cNvCxnSpPr/>
        </xdr:nvCxnSpPr>
        <xdr:spPr>
          <a:xfrm>
            <a:off x="4425971" y="6429025"/>
            <a:ext cx="7315916" cy="0"/>
          </a:xfrm>
          <a:prstGeom prst="line">
            <a:avLst/>
          </a:prstGeom>
          <a:ln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470649</xdr:colOff>
      <xdr:row>19</xdr:row>
      <xdr:rowOff>156882</xdr:rowOff>
    </xdr:from>
    <xdr:to>
      <xdr:col>17</xdr:col>
      <xdr:colOff>470647</xdr:colOff>
      <xdr:row>35</xdr:row>
      <xdr:rowOff>96882</xdr:rowOff>
    </xdr:to>
    <xdr:graphicFrame macro="">
      <xdr:nvGraphicFramePr>
        <xdr:cNvPr id="60" name="Диаграмма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168088</xdr:colOff>
      <xdr:row>19</xdr:row>
      <xdr:rowOff>11206</xdr:rowOff>
    </xdr:from>
    <xdr:to>
      <xdr:col>19</xdr:col>
      <xdr:colOff>335017</xdr:colOff>
      <xdr:row>20</xdr:row>
      <xdr:rowOff>67235</xdr:rowOff>
    </xdr:to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055398" y="3630706"/>
          <a:ext cx="6886981" cy="246529"/>
        </a:xfrm>
        <a:prstGeom prst="rect">
          <a:avLst/>
        </a:prstGeom>
        <a:solidFill>
          <a:srgbClr val="86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17</xdr:col>
      <xdr:colOff>56029</xdr:colOff>
      <xdr:row>19</xdr:row>
      <xdr:rowOff>156882</xdr:rowOff>
    </xdr:from>
    <xdr:to>
      <xdr:col>21</xdr:col>
      <xdr:colOff>145676</xdr:colOff>
      <xdr:row>35</xdr:row>
      <xdr:rowOff>96882</xdr:rowOff>
    </xdr:to>
    <xdr:graphicFrame macro="">
      <xdr:nvGraphicFramePr>
        <xdr:cNvPr id="63" name="Диаграмма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356613</xdr:colOff>
      <xdr:row>20</xdr:row>
      <xdr:rowOff>119061</xdr:rowOff>
    </xdr:from>
    <xdr:to>
      <xdr:col>13</xdr:col>
      <xdr:colOff>356613</xdr:colOff>
      <xdr:row>34</xdr:row>
      <xdr:rowOff>116061</xdr:rowOff>
    </xdr:to>
    <xdr:cxnSp macro="">
      <xdr:nvCxnSpPr>
        <xdr:cNvPr id="53" name="Прямая соединительная линия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CxnSpPr/>
      </xdr:nvCxnSpPr>
      <xdr:spPr>
        <a:xfrm>
          <a:off x="8223142" y="3929061"/>
          <a:ext cx="0" cy="266400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118071</xdr:colOff>
      <xdr:row>20</xdr:row>
      <xdr:rowOff>132199</xdr:rowOff>
    </xdr:from>
    <xdr:to>
      <xdr:col>17</xdr:col>
      <xdr:colOff>118071</xdr:colOff>
      <xdr:row>34</xdr:row>
      <xdr:rowOff>129199</xdr:rowOff>
    </xdr:to>
    <xdr:cxnSp macro="">
      <xdr:nvCxnSpPr>
        <xdr:cNvPr id="54" name="Прямая соединительная линия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CxnSpPr/>
      </xdr:nvCxnSpPr>
      <xdr:spPr>
        <a:xfrm>
          <a:off x="10503605" y="3942199"/>
          <a:ext cx="0" cy="266400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211792</xdr:colOff>
      <xdr:row>4</xdr:row>
      <xdr:rowOff>4062</xdr:rowOff>
    </xdr:from>
    <xdr:to>
      <xdr:col>5</xdr:col>
      <xdr:colOff>347383</xdr:colOff>
      <xdr:row>11</xdr:row>
      <xdr:rowOff>171786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910" y="766062"/>
          <a:ext cx="2556061" cy="1501224"/>
        </a:xfrm>
        <a:prstGeom prst="rect">
          <a:avLst/>
        </a:prstGeom>
      </xdr:spPr>
    </xdr:pic>
    <xdr:clientData/>
  </xdr:twoCellAnchor>
  <xdr:twoCellAnchor editAs="absolute">
    <xdr:from>
      <xdr:col>0</xdr:col>
      <xdr:colOff>13137</xdr:colOff>
      <xdr:row>0</xdr:row>
      <xdr:rowOff>167508</xdr:rowOff>
    </xdr:from>
    <xdr:to>
      <xdr:col>20</xdr:col>
      <xdr:colOff>11205</xdr:colOff>
      <xdr:row>2</xdr:row>
      <xdr:rowOff>110508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3137" y="167508"/>
          <a:ext cx="12026463" cy="324000"/>
        </a:xfrm>
        <a:prstGeom prst="rect">
          <a:avLst/>
        </a:prstGeom>
        <a:solidFill>
          <a:srgbClr val="1D24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/>
        </a:p>
      </xdr:txBody>
    </xdr:sp>
    <xdr:clientData/>
  </xdr:twoCellAnchor>
  <xdr:twoCellAnchor editAs="absolute">
    <xdr:from>
      <xdr:col>0</xdr:col>
      <xdr:colOff>161890</xdr:colOff>
      <xdr:row>1</xdr:row>
      <xdr:rowOff>3579</xdr:rowOff>
    </xdr:from>
    <xdr:to>
      <xdr:col>12</xdr:col>
      <xdr:colOff>97493</xdr:colOff>
      <xdr:row>2</xdr:row>
      <xdr:rowOff>147145</xdr:rowOff>
    </xdr:to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161890" y="194079"/>
          <a:ext cx="7239597" cy="334066"/>
        </a:xfrm>
        <a:prstGeom prst="rect">
          <a:avLst/>
        </a:prstGeom>
        <a:noFill/>
      </xdr:spPr>
      <xdr:txBody>
        <a:bodyPr wrap="square" lIns="108000" tIns="0" rIns="36000" bIns="0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ru-RU" sz="1800" b="1">
              <a:solidFill>
                <a:schemeClr val="bg1"/>
              </a:solidFill>
            </a:rPr>
            <a:t>ПЕРЕРЕГИСТРАЦИИ </a:t>
          </a:r>
          <a:r>
            <a:rPr lang="en-US" sz="1800" b="1">
              <a:solidFill>
                <a:schemeClr val="bg1"/>
              </a:solidFill>
            </a:rPr>
            <a:t> </a:t>
          </a:r>
          <a:r>
            <a:rPr lang="ru-RU" sz="1800" b="1">
              <a:solidFill>
                <a:schemeClr val="bg1"/>
              </a:solidFill>
            </a:rPr>
            <a:t>АВТОМОБИЛЕЙ </a:t>
          </a:r>
          <a:r>
            <a:rPr lang="en-US" sz="1800" b="1">
              <a:solidFill>
                <a:schemeClr val="bg1"/>
              </a:solidFill>
            </a:rPr>
            <a:t> </a:t>
          </a:r>
          <a:r>
            <a:rPr lang="ru-RU" sz="1800" b="1">
              <a:solidFill>
                <a:schemeClr val="bg1"/>
              </a:solidFill>
            </a:rPr>
            <a:t>в</a:t>
          </a:r>
          <a:r>
            <a:rPr lang="en-US" sz="1800" b="1">
              <a:solidFill>
                <a:schemeClr val="bg1"/>
              </a:solidFill>
            </a:rPr>
            <a:t> </a:t>
          </a:r>
          <a:r>
            <a:rPr lang="ru-RU" sz="1800" b="1">
              <a:solidFill>
                <a:schemeClr val="bg1"/>
              </a:solidFill>
            </a:rPr>
            <a:t> РОССИИ</a:t>
          </a:r>
        </a:p>
      </xdr:txBody>
    </xdr:sp>
    <xdr:clientData/>
  </xdr:twoCellAnchor>
  <xdr:twoCellAnchor editAs="absolute">
    <xdr:from>
      <xdr:col>16</xdr:col>
      <xdr:colOff>285045</xdr:colOff>
      <xdr:row>0</xdr:row>
      <xdr:rowOff>183174</xdr:rowOff>
    </xdr:from>
    <xdr:to>
      <xdr:col>19</xdr:col>
      <xdr:colOff>350413</xdr:colOff>
      <xdr:row>2</xdr:row>
      <xdr:rowOff>90174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50283" b="14905"/>
        <a:stretch/>
      </xdr:blipFill>
      <xdr:spPr>
        <a:xfrm>
          <a:off x="10027439" y="183174"/>
          <a:ext cx="1894168" cy="288000"/>
        </a:xfrm>
        <a:prstGeom prst="rect">
          <a:avLst/>
        </a:prstGeom>
      </xdr:spPr>
    </xdr:pic>
    <xdr:clientData/>
  </xdr:twoCellAnchor>
  <xdr:twoCellAnchor editAs="absolute">
    <xdr:from>
      <xdr:col>16</xdr:col>
      <xdr:colOff>11207</xdr:colOff>
      <xdr:row>1</xdr:row>
      <xdr:rowOff>2314</xdr:rowOff>
    </xdr:from>
    <xdr:to>
      <xdr:col>16</xdr:col>
      <xdr:colOff>422287</xdr:colOff>
      <xdr:row>2</xdr:row>
      <xdr:rowOff>90237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39638" t="17514" r="38728" b="48832"/>
        <a:stretch/>
      </xdr:blipFill>
      <xdr:spPr>
        <a:xfrm>
          <a:off x="9753601" y="192814"/>
          <a:ext cx="411080" cy="278423"/>
        </a:xfrm>
        <a:prstGeom prst="rect">
          <a:avLst/>
        </a:prstGeom>
      </xdr:spPr>
    </xdr:pic>
    <xdr:clientData/>
  </xdr:twoCellAnchor>
  <xdr:twoCellAnchor editAs="absolute">
    <xdr:from>
      <xdr:col>0</xdr:col>
      <xdr:colOff>9525</xdr:colOff>
      <xdr:row>34</xdr:row>
      <xdr:rowOff>114300</xdr:rowOff>
    </xdr:from>
    <xdr:to>
      <xdr:col>2</xdr:col>
      <xdr:colOff>446087</xdr:colOff>
      <xdr:row>35</xdr:row>
      <xdr:rowOff>188360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9525" y="6591300"/>
          <a:ext cx="165576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www.automarketolog.ru</a:t>
          </a:r>
          <a:endParaRPr lang="ru-RU" sz="1100" b="1"/>
        </a:p>
      </xdr:txBody>
    </xdr:sp>
    <xdr:clientData/>
  </xdr:twoCellAnchor>
  <xdr:twoCellAnchor editAs="absolute">
    <xdr:from>
      <xdr:col>2</xdr:col>
      <xdr:colOff>380400</xdr:colOff>
      <xdr:row>35</xdr:row>
      <xdr:rowOff>51527</xdr:rowOff>
    </xdr:from>
    <xdr:to>
      <xdr:col>20</xdr:col>
      <xdr:colOff>11205</xdr:colOff>
      <xdr:row>35</xdr:row>
      <xdr:rowOff>80327</xdr:rowOff>
    </xdr:to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1599600" y="6719027"/>
          <a:ext cx="10440000" cy="28800"/>
        </a:xfrm>
        <a:prstGeom prst="rect">
          <a:avLst/>
        </a:prstGeom>
        <a:solidFill>
          <a:srgbClr val="1D24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/>
        </a:p>
      </xdr:txBody>
    </xdr:sp>
    <xdr:clientData/>
  </xdr:twoCellAnchor>
  <xdr:twoCellAnchor>
    <xdr:from>
      <xdr:col>7</xdr:col>
      <xdr:colOff>101974</xdr:colOff>
      <xdr:row>3</xdr:row>
      <xdr:rowOff>95251</xdr:rowOff>
    </xdr:from>
    <xdr:to>
      <xdr:col>13</xdr:col>
      <xdr:colOff>597721</xdr:colOff>
      <xdr:row>18</xdr:row>
      <xdr:rowOff>189751</xdr:rowOff>
    </xdr:to>
    <xdr:graphicFrame macro="">
      <xdr:nvGraphicFramePr>
        <xdr:cNvPr id="185" name="Диаграмма 18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453589</xdr:colOff>
      <xdr:row>3</xdr:row>
      <xdr:rowOff>95251</xdr:rowOff>
    </xdr:from>
    <xdr:to>
      <xdr:col>17</xdr:col>
      <xdr:colOff>167789</xdr:colOff>
      <xdr:row>18</xdr:row>
      <xdr:rowOff>189751</xdr:rowOff>
    </xdr:to>
    <xdr:graphicFrame macro="">
      <xdr:nvGraphicFramePr>
        <xdr:cNvPr id="186" name="Диаграмма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169070</xdr:colOff>
      <xdr:row>7</xdr:row>
      <xdr:rowOff>84044</xdr:rowOff>
    </xdr:from>
    <xdr:to>
      <xdr:col>19</xdr:col>
      <xdr:colOff>359659</xdr:colOff>
      <xdr:row>7</xdr:row>
      <xdr:rowOff>84044</xdr:rowOff>
    </xdr:to>
    <xdr:cxnSp macro="">
      <xdr:nvCxnSpPr>
        <xdr:cNvPr id="188" name="Прямая соединительная линия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CxnSpPr/>
      </xdr:nvCxnSpPr>
      <xdr:spPr>
        <a:xfrm>
          <a:off x="4404894" y="1417544"/>
          <a:ext cx="7452000" cy="0"/>
        </a:xfrm>
        <a:prstGeom prst="line">
          <a:avLst/>
        </a:prstGeom>
        <a:ln>
          <a:solidFill>
            <a:schemeClr val="bg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169054</xdr:colOff>
      <xdr:row>8</xdr:row>
      <xdr:rowOff>188632</xdr:rowOff>
    </xdr:from>
    <xdr:to>
      <xdr:col>19</xdr:col>
      <xdr:colOff>359643</xdr:colOff>
      <xdr:row>8</xdr:row>
      <xdr:rowOff>188632</xdr:rowOff>
    </xdr:to>
    <xdr:cxnSp macro="">
      <xdr:nvCxnSpPr>
        <xdr:cNvPr id="189" name="Прямая соединительная линия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CxnSpPr/>
      </xdr:nvCxnSpPr>
      <xdr:spPr>
        <a:xfrm>
          <a:off x="4404878" y="1712632"/>
          <a:ext cx="7452000" cy="0"/>
        </a:xfrm>
        <a:prstGeom prst="line">
          <a:avLst/>
        </a:prstGeom>
        <a:ln>
          <a:solidFill>
            <a:schemeClr val="bg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169054</xdr:colOff>
      <xdr:row>10</xdr:row>
      <xdr:rowOff>102720</xdr:rowOff>
    </xdr:from>
    <xdr:to>
      <xdr:col>19</xdr:col>
      <xdr:colOff>359643</xdr:colOff>
      <xdr:row>10</xdr:row>
      <xdr:rowOff>102720</xdr:rowOff>
    </xdr:to>
    <xdr:cxnSp macro="">
      <xdr:nvCxnSpPr>
        <xdr:cNvPr id="190" name="Прямая соединительная линия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CxnSpPr/>
      </xdr:nvCxnSpPr>
      <xdr:spPr>
        <a:xfrm>
          <a:off x="4404878" y="2007720"/>
          <a:ext cx="7452000" cy="0"/>
        </a:xfrm>
        <a:prstGeom prst="line">
          <a:avLst/>
        </a:prstGeom>
        <a:ln>
          <a:solidFill>
            <a:schemeClr val="bg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169054</xdr:colOff>
      <xdr:row>12</xdr:row>
      <xdr:rowOff>16808</xdr:rowOff>
    </xdr:from>
    <xdr:to>
      <xdr:col>19</xdr:col>
      <xdr:colOff>359643</xdr:colOff>
      <xdr:row>12</xdr:row>
      <xdr:rowOff>16808</xdr:rowOff>
    </xdr:to>
    <xdr:cxnSp macro="">
      <xdr:nvCxnSpPr>
        <xdr:cNvPr id="191" name="Прямая соединительная линия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CxnSpPr/>
      </xdr:nvCxnSpPr>
      <xdr:spPr>
        <a:xfrm>
          <a:off x="4404878" y="2302808"/>
          <a:ext cx="7452000" cy="0"/>
        </a:xfrm>
        <a:prstGeom prst="line">
          <a:avLst/>
        </a:prstGeom>
        <a:ln>
          <a:solidFill>
            <a:schemeClr val="bg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169054</xdr:colOff>
      <xdr:row>13</xdr:row>
      <xdr:rowOff>121396</xdr:rowOff>
    </xdr:from>
    <xdr:to>
      <xdr:col>19</xdr:col>
      <xdr:colOff>359643</xdr:colOff>
      <xdr:row>13</xdr:row>
      <xdr:rowOff>121396</xdr:rowOff>
    </xdr:to>
    <xdr:cxnSp macro="">
      <xdr:nvCxnSpPr>
        <xdr:cNvPr id="192" name="Прямая соединительная линия 19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CxnSpPr/>
      </xdr:nvCxnSpPr>
      <xdr:spPr>
        <a:xfrm>
          <a:off x="4404878" y="2597896"/>
          <a:ext cx="7452000" cy="0"/>
        </a:xfrm>
        <a:prstGeom prst="line">
          <a:avLst/>
        </a:prstGeom>
        <a:ln>
          <a:solidFill>
            <a:schemeClr val="bg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169054</xdr:colOff>
      <xdr:row>15</xdr:row>
      <xdr:rowOff>35484</xdr:rowOff>
    </xdr:from>
    <xdr:to>
      <xdr:col>19</xdr:col>
      <xdr:colOff>359643</xdr:colOff>
      <xdr:row>15</xdr:row>
      <xdr:rowOff>35484</xdr:rowOff>
    </xdr:to>
    <xdr:cxnSp macro="">
      <xdr:nvCxnSpPr>
        <xdr:cNvPr id="193" name="Прямая соединительная линия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CxnSpPr/>
      </xdr:nvCxnSpPr>
      <xdr:spPr>
        <a:xfrm>
          <a:off x="4404878" y="2892984"/>
          <a:ext cx="7452000" cy="0"/>
        </a:xfrm>
        <a:prstGeom prst="line">
          <a:avLst/>
        </a:prstGeom>
        <a:ln>
          <a:solidFill>
            <a:schemeClr val="bg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169054</xdr:colOff>
      <xdr:row>16</xdr:row>
      <xdr:rowOff>140074</xdr:rowOff>
    </xdr:from>
    <xdr:to>
      <xdr:col>19</xdr:col>
      <xdr:colOff>359643</xdr:colOff>
      <xdr:row>16</xdr:row>
      <xdr:rowOff>140074</xdr:rowOff>
    </xdr:to>
    <xdr:cxnSp macro="">
      <xdr:nvCxnSpPr>
        <xdr:cNvPr id="194" name="Прямая соединительная линия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CxnSpPr/>
      </xdr:nvCxnSpPr>
      <xdr:spPr>
        <a:xfrm>
          <a:off x="4404878" y="3188074"/>
          <a:ext cx="7452000" cy="0"/>
        </a:xfrm>
        <a:prstGeom prst="line">
          <a:avLst/>
        </a:prstGeom>
        <a:ln>
          <a:solidFill>
            <a:schemeClr val="bg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362639</xdr:colOff>
      <xdr:row>6</xdr:row>
      <xdr:rowOff>58141</xdr:rowOff>
    </xdr:from>
    <xdr:to>
      <xdr:col>13</xdr:col>
      <xdr:colOff>362639</xdr:colOff>
      <xdr:row>17</xdr:row>
      <xdr:rowOff>190026</xdr:rowOff>
    </xdr:to>
    <xdr:cxnSp macro="">
      <xdr:nvCxnSpPr>
        <xdr:cNvPr id="207" name="Прямая соединительная линия 20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CxnSpPr/>
      </xdr:nvCxnSpPr>
      <xdr:spPr>
        <a:xfrm>
          <a:off x="8229168" y="1201141"/>
          <a:ext cx="0" cy="2227385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117914</xdr:colOff>
      <xdr:row>6</xdr:row>
      <xdr:rowOff>58141</xdr:rowOff>
    </xdr:from>
    <xdr:to>
      <xdr:col>17</xdr:col>
      <xdr:colOff>117914</xdr:colOff>
      <xdr:row>17</xdr:row>
      <xdr:rowOff>190026</xdr:rowOff>
    </xdr:to>
    <xdr:cxnSp macro="">
      <xdr:nvCxnSpPr>
        <xdr:cNvPr id="208" name="Прямая соединительная линия 20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CxnSpPr/>
      </xdr:nvCxnSpPr>
      <xdr:spPr>
        <a:xfrm>
          <a:off x="10404914" y="1201141"/>
          <a:ext cx="0" cy="2227385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225799</xdr:colOff>
      <xdr:row>4</xdr:row>
      <xdr:rowOff>70597</xdr:rowOff>
    </xdr:from>
    <xdr:to>
      <xdr:col>13</xdr:col>
      <xdr:colOff>19156</xdr:colOff>
      <xdr:row>5</xdr:row>
      <xdr:rowOff>144657</xdr:rowOff>
    </xdr:to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/>
      </xdr:nvSpPr>
      <xdr:spPr>
        <a:xfrm>
          <a:off x="6276975" y="832597"/>
          <a:ext cx="160871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ru-RU" sz="1100" b="1"/>
            <a:t>РЕГИСТРАЦИИ</a:t>
          </a:r>
          <a:r>
            <a:rPr lang="en-US" sz="1100" b="1"/>
            <a:t> 5M'2023</a:t>
          </a:r>
          <a:endParaRPr lang="ru-RU" sz="1100" b="1"/>
        </a:p>
      </xdr:txBody>
    </xdr:sp>
    <xdr:clientData/>
  </xdr:twoCellAnchor>
  <xdr:twoCellAnchor>
    <xdr:from>
      <xdr:col>14</xdr:col>
      <xdr:colOff>484095</xdr:colOff>
      <xdr:row>4</xdr:row>
      <xdr:rowOff>70597</xdr:rowOff>
    </xdr:from>
    <xdr:to>
      <xdr:col>16</xdr:col>
      <xdr:colOff>200011</xdr:colOff>
      <xdr:row>5</xdr:row>
      <xdr:rowOff>144657</xdr:rowOff>
    </xdr:to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/>
      </xdr:nvSpPr>
      <xdr:spPr>
        <a:xfrm>
          <a:off x="8955742" y="832597"/>
          <a:ext cx="92615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ru-RU" sz="1100" b="1"/>
            <a:t>ДИНАМИКА</a:t>
          </a:r>
        </a:p>
      </xdr:txBody>
    </xdr:sp>
    <xdr:clientData/>
  </xdr:twoCellAnchor>
  <xdr:twoCellAnchor>
    <xdr:from>
      <xdr:col>17</xdr:col>
      <xdr:colOff>460562</xdr:colOff>
      <xdr:row>4</xdr:row>
      <xdr:rowOff>70597</xdr:rowOff>
    </xdr:from>
    <xdr:to>
      <xdr:col>18</xdr:col>
      <xdr:colOff>400145</xdr:colOff>
      <xdr:row>5</xdr:row>
      <xdr:rowOff>144657</xdr:rowOff>
    </xdr:to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/>
      </xdr:nvSpPr>
      <xdr:spPr>
        <a:xfrm>
          <a:off x="10747562" y="832597"/>
          <a:ext cx="5447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ru-RU" sz="1100" b="1"/>
            <a:t>ДОЛЯ</a:t>
          </a:r>
        </a:p>
      </xdr:txBody>
    </xdr:sp>
    <xdr:clientData/>
  </xdr:twoCellAnchor>
  <xdr:twoCellAnchor>
    <xdr:from>
      <xdr:col>16</xdr:col>
      <xdr:colOff>515471</xdr:colOff>
      <xdr:row>5</xdr:row>
      <xdr:rowOff>56028</xdr:rowOff>
    </xdr:from>
    <xdr:to>
      <xdr:col>20</xdr:col>
      <xdr:colOff>493058</xdr:colOff>
      <xdr:row>18</xdr:row>
      <xdr:rowOff>171528</xdr:rowOff>
    </xdr:to>
    <xdr:graphicFrame macro="">
      <xdr:nvGraphicFramePr>
        <xdr:cNvPr id="215" name="Диаграмма 21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20</xdr:col>
      <xdr:colOff>515470</xdr:colOff>
      <xdr:row>0</xdr:row>
      <xdr:rowOff>168089</xdr:rowOff>
    </xdr:from>
    <xdr:to>
      <xdr:col>25</xdr:col>
      <xdr:colOff>470647</xdr:colOff>
      <xdr:row>29</xdr:row>
      <xdr:rowOff>1</xdr:rowOff>
    </xdr:to>
    <xdr:sp macro="" textlink="">
      <xdr:nvSpPr>
        <xdr:cNvPr id="217" name="Скругленный прямоугольник 2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/>
      </xdr:nvSpPr>
      <xdr:spPr>
        <a:xfrm>
          <a:off x="12460941" y="168089"/>
          <a:ext cx="4000500" cy="5356412"/>
        </a:xfrm>
        <a:prstGeom prst="roundRect">
          <a:avLst>
            <a:gd name="adj" fmla="val 0"/>
          </a:avLst>
        </a:prstGeom>
        <a:solidFill>
          <a:schemeClr val="accent3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1400" b="1"/>
            <a:t>ВЫБОР</a:t>
          </a:r>
          <a:r>
            <a:rPr lang="ru-RU" sz="1400" b="1" baseline="0"/>
            <a:t> ДАННЫХ</a:t>
          </a:r>
          <a:endParaRPr lang="ru-RU" sz="1400" b="1"/>
        </a:p>
      </xdr:txBody>
    </xdr:sp>
    <xdr:clientData/>
  </xdr:twoCellAnchor>
  <xdr:twoCellAnchor editAs="oneCell">
    <xdr:from>
      <xdr:col>21</xdr:col>
      <xdr:colOff>19050</xdr:colOff>
      <xdr:row>2</xdr:row>
      <xdr:rowOff>140076</xdr:rowOff>
    </xdr:from>
    <xdr:to>
      <xdr:col>22</xdr:col>
      <xdr:colOff>219075</xdr:colOff>
      <xdr:row>9</xdr:row>
      <xdr:rowOff>68676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18" name="ТИП ТС 2">
              <a:extLst>
                <a:ext uri="{FF2B5EF4-FFF2-40B4-BE49-F238E27FC236}">
                  <a16:creationId xmlns:a16="http://schemas.microsoft.com/office/drawing/2014/main" id="{00000000-0008-0000-0100-0000DA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ТИП ТС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885964" y="510190"/>
              <a:ext cx="1876425" cy="1224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21</xdr:col>
      <xdr:colOff>19050</xdr:colOff>
      <xdr:row>9</xdr:row>
      <xdr:rowOff>120464</xdr:rowOff>
    </xdr:from>
    <xdr:to>
      <xdr:col>25</xdr:col>
      <xdr:colOff>336176</xdr:colOff>
      <xdr:row>17</xdr:row>
      <xdr:rowOff>152007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19" name="Страна производитель 2">
              <a:extLst>
                <a:ext uri="{FF2B5EF4-FFF2-40B4-BE49-F238E27FC236}">
                  <a16:creationId xmlns:a16="http://schemas.microsoft.com/office/drawing/2014/main" id="{00000000-0008-0000-0100-0000DB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Страна производитель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885964" y="1785978"/>
              <a:ext cx="3854983" cy="1512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22</xdr:col>
      <xdr:colOff>342339</xdr:colOff>
      <xdr:row>2</xdr:row>
      <xdr:rowOff>140076</xdr:rowOff>
    </xdr:from>
    <xdr:to>
      <xdr:col>25</xdr:col>
      <xdr:colOff>342339</xdr:colOff>
      <xdr:row>9</xdr:row>
      <xdr:rowOff>68676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20" name="СЕГМЕНТ 2">
              <a:extLst>
                <a:ext uri="{FF2B5EF4-FFF2-40B4-BE49-F238E27FC236}">
                  <a16:creationId xmlns:a16="http://schemas.microsoft.com/office/drawing/2014/main" id="{00000000-0008-0000-0100-0000DC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СЕГМЕНТ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885653" y="510190"/>
              <a:ext cx="1861457" cy="1224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21</xdr:col>
      <xdr:colOff>19050</xdr:colOff>
      <xdr:row>18</xdr:row>
      <xdr:rowOff>7846</xdr:rowOff>
    </xdr:from>
    <xdr:to>
      <xdr:col>25</xdr:col>
      <xdr:colOff>352425</xdr:colOff>
      <xdr:row>35</xdr:row>
      <xdr:rowOff>105218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21" name="Марка 3">
              <a:extLst>
                <a:ext uri="{FF2B5EF4-FFF2-40B4-BE49-F238E27FC236}">
                  <a16:creationId xmlns:a16="http://schemas.microsoft.com/office/drawing/2014/main" id="{00000000-0008-0000-0100-0000DD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арка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885964" y="3338875"/>
              <a:ext cx="3871232" cy="3276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>
    <xdr:from>
      <xdr:col>7</xdr:col>
      <xdr:colOff>312963</xdr:colOff>
      <xdr:row>19</xdr:row>
      <xdr:rowOff>179293</xdr:rowOff>
    </xdr:from>
    <xdr:to>
      <xdr:col>13</xdr:col>
      <xdr:colOff>491034</xdr:colOff>
      <xdr:row>35</xdr:row>
      <xdr:rowOff>67234</xdr:rowOff>
    </xdr:to>
    <xdr:graphicFrame macro="">
      <xdr:nvGraphicFramePr>
        <xdr:cNvPr id="33" name="Диаграмма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515469</xdr:colOff>
      <xdr:row>19</xdr:row>
      <xdr:rowOff>0</xdr:rowOff>
    </xdr:from>
    <xdr:to>
      <xdr:col>13</xdr:col>
      <xdr:colOff>308826</xdr:colOff>
      <xdr:row>20</xdr:row>
      <xdr:rowOff>74060</xdr:rowOff>
    </xdr:to>
    <xdr:sp macro="" textlink="'СВОД РОССИЯ'!A1">
      <xdr:nvSpPr>
        <xdr:cNvPr id="55" name="TextBox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6566645" y="3619500"/>
          <a:ext cx="160871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l"/>
          <a:fld id="{AB50F42D-A300-4F0C-BA75-BC95FEEB815C}" type="TxLink">
            <a:rPr lang="ru-RU" sz="1100" b="1" i="0" u="none" strike="noStrike">
              <a:solidFill>
                <a:schemeClr val="bg1"/>
              </a:solidFill>
              <a:latin typeface="Calibri"/>
              <a:cs typeface="Calibri"/>
            </a:rPr>
            <a:pPr algn="l"/>
            <a:t>РЕГИСТРАЦИИ 6M'23</a:t>
          </a:fld>
          <a:endParaRPr lang="ru-RU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336177</xdr:colOff>
      <xdr:row>19</xdr:row>
      <xdr:rowOff>0</xdr:rowOff>
    </xdr:from>
    <xdr:to>
      <xdr:col>9</xdr:col>
      <xdr:colOff>379059</xdr:colOff>
      <xdr:row>20</xdr:row>
      <xdr:rowOff>74060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5177118" y="3619500"/>
          <a:ext cx="6480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ru-RU" sz="1100" b="1">
              <a:solidFill>
                <a:schemeClr val="bg1"/>
              </a:solidFill>
            </a:rPr>
            <a:t>МАРКА</a:t>
          </a:r>
        </a:p>
      </xdr:txBody>
    </xdr:sp>
    <xdr:clientData/>
  </xdr:twoCellAnchor>
  <xdr:twoCellAnchor>
    <xdr:from>
      <xdr:col>10</xdr:col>
      <xdr:colOff>15085</xdr:colOff>
      <xdr:row>19</xdr:row>
      <xdr:rowOff>40944</xdr:rowOff>
    </xdr:from>
    <xdr:to>
      <xdr:col>11</xdr:col>
      <xdr:colOff>17867</xdr:colOff>
      <xdr:row>20</xdr:row>
      <xdr:rowOff>38316</xdr:rowOff>
    </xdr:to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6066261" y="3660444"/>
          <a:ext cx="607900" cy="187872"/>
        </a:xfrm>
        <a:prstGeom prst="rect">
          <a:avLst/>
        </a:prstGeom>
        <a:noFill/>
      </xdr:spPr>
      <xdr:txBody>
        <a:bodyPr wrap="square" lIns="36000" tIns="0" rIns="36000" bIns="0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ru-RU" sz="1100" b="1">
              <a:solidFill>
                <a:schemeClr val="bg1"/>
              </a:solidFill>
            </a:rPr>
            <a:t>ТОП-</a:t>
          </a:r>
          <a:endParaRPr lang="ru-RU" sz="1000" b="1">
            <a:solidFill>
              <a:schemeClr val="bg1"/>
            </a:solidFill>
          </a:endParaRPr>
        </a:p>
      </xdr:txBody>
    </xdr:sp>
    <xdr:clientData/>
  </xdr:twoCellAnchor>
  <xdr:twoCellAnchor>
    <xdr:from>
      <xdr:col>10</xdr:col>
      <xdr:colOff>331573</xdr:colOff>
      <xdr:row>19</xdr:row>
      <xdr:rowOff>40944</xdr:rowOff>
    </xdr:from>
    <xdr:to>
      <xdr:col>10</xdr:col>
      <xdr:colOff>578868</xdr:colOff>
      <xdr:row>20</xdr:row>
      <xdr:rowOff>38316</xdr:rowOff>
    </xdr:to>
    <xdr:sp macro="" textlink="'СВОД РОССИЯ'!M50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6382749" y="3660444"/>
          <a:ext cx="247295" cy="187872"/>
        </a:xfrm>
        <a:prstGeom prst="rect">
          <a:avLst/>
        </a:prstGeom>
        <a:noFill/>
      </xdr:spPr>
      <xdr:txBody>
        <a:bodyPr wrap="square" lIns="36000" tIns="0" rIns="36000" bIns="0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fld id="{A564B6B6-1367-417C-BD8D-EDC7CF5B297F}" type="TxLink">
            <a:rPr lang="en-US" sz="1100" b="1" i="0" u="none" strike="noStrike">
              <a:solidFill>
                <a:schemeClr val="bg1"/>
              </a:solidFill>
              <a:latin typeface="Calibri"/>
              <a:cs typeface="Calibri"/>
            </a:rPr>
            <a:pPr algn="l"/>
            <a:t>15</a:t>
          </a:fld>
          <a:endParaRPr lang="ru-RU" sz="1050" b="1">
            <a:solidFill>
              <a:schemeClr val="bg1"/>
            </a:solidFill>
          </a:endParaRPr>
        </a:p>
      </xdr:txBody>
    </xdr:sp>
    <xdr:clientData/>
  </xdr:twoCellAnchor>
  <xdr:twoCellAnchor>
    <xdr:from>
      <xdr:col>14</xdr:col>
      <xdr:colOff>78439</xdr:colOff>
      <xdr:row>19</xdr:row>
      <xdr:rowOff>0</xdr:rowOff>
    </xdr:from>
    <xdr:to>
      <xdr:col>16</xdr:col>
      <xdr:colOff>476914</xdr:colOff>
      <xdr:row>20</xdr:row>
      <xdr:rowOff>74060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8550086" y="3619500"/>
          <a:ext cx="160871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ru-RU" sz="1100" b="1">
              <a:solidFill>
                <a:schemeClr val="bg1"/>
              </a:solidFill>
            </a:rPr>
            <a:t>ДИНАМИКА</a:t>
          </a:r>
        </a:p>
      </xdr:txBody>
    </xdr:sp>
    <xdr:clientData/>
  </xdr:twoCellAnchor>
  <xdr:twoCellAnchor>
    <xdr:from>
      <xdr:col>17</xdr:col>
      <xdr:colOff>448233</xdr:colOff>
      <xdr:row>19</xdr:row>
      <xdr:rowOff>0</xdr:rowOff>
    </xdr:from>
    <xdr:to>
      <xdr:col>18</xdr:col>
      <xdr:colOff>599115</xdr:colOff>
      <xdr:row>20</xdr:row>
      <xdr:rowOff>74060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10735233" y="3619500"/>
          <a:ext cx="7560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ru-RU" sz="1100" b="1">
              <a:solidFill>
                <a:schemeClr val="bg1"/>
              </a:solidFill>
            </a:rPr>
            <a:t>ДОЛЯ</a:t>
          </a:r>
        </a:p>
      </xdr:txBody>
    </xdr:sp>
    <xdr:clientData/>
  </xdr:twoCellAnchor>
  <xdr:twoCellAnchor>
    <xdr:from>
      <xdr:col>17</xdr:col>
      <xdr:colOff>118071</xdr:colOff>
      <xdr:row>19</xdr:row>
      <xdr:rowOff>40233</xdr:rowOff>
    </xdr:from>
    <xdr:to>
      <xdr:col>17</xdr:col>
      <xdr:colOff>118071</xdr:colOff>
      <xdr:row>20</xdr:row>
      <xdr:rowOff>29733</xdr:rowOff>
    </xdr:to>
    <xdr:cxnSp macro="">
      <xdr:nvCxnSpPr>
        <xdr:cNvPr id="64" name="Прямая соединительная линия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CxnSpPr/>
      </xdr:nvCxnSpPr>
      <xdr:spPr>
        <a:xfrm>
          <a:off x="10503605" y="3659733"/>
          <a:ext cx="0" cy="18000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354553</xdr:colOff>
      <xdr:row>19</xdr:row>
      <xdr:rowOff>40233</xdr:rowOff>
    </xdr:from>
    <xdr:to>
      <xdr:col>13</xdr:col>
      <xdr:colOff>354553</xdr:colOff>
      <xdr:row>20</xdr:row>
      <xdr:rowOff>29733</xdr:rowOff>
    </xdr:to>
    <xdr:cxnSp macro="">
      <xdr:nvCxnSpPr>
        <xdr:cNvPr id="65" name="Прямая соединительная линия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CxnSpPr/>
      </xdr:nvCxnSpPr>
      <xdr:spPr>
        <a:xfrm>
          <a:off x="8296432" y="3659733"/>
          <a:ext cx="0" cy="18000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512208</xdr:colOff>
      <xdr:row>19</xdr:row>
      <xdr:rowOff>40233</xdr:rowOff>
    </xdr:from>
    <xdr:to>
      <xdr:col>9</xdr:col>
      <xdr:colOff>512208</xdr:colOff>
      <xdr:row>20</xdr:row>
      <xdr:rowOff>29733</xdr:rowOff>
    </xdr:to>
    <xdr:cxnSp macro="">
      <xdr:nvCxnSpPr>
        <xdr:cNvPr id="66" name="Прямая соединительная линия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CxnSpPr/>
      </xdr:nvCxnSpPr>
      <xdr:spPr>
        <a:xfrm>
          <a:off x="6010432" y="3659733"/>
          <a:ext cx="0" cy="18000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157371</xdr:colOff>
      <xdr:row>4</xdr:row>
      <xdr:rowOff>69822</xdr:rowOff>
    </xdr:from>
    <xdr:to>
      <xdr:col>19</xdr:col>
      <xdr:colOff>335018</xdr:colOff>
      <xdr:row>5</xdr:row>
      <xdr:rowOff>125851</xdr:rowOff>
    </xdr:to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4447762" y="831822"/>
          <a:ext cx="7532604" cy="246529"/>
        </a:xfrm>
        <a:prstGeom prst="rect">
          <a:avLst/>
        </a:prstGeom>
        <a:solidFill>
          <a:srgbClr val="86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10</xdr:col>
      <xdr:colOff>300121</xdr:colOff>
      <xdr:row>4</xdr:row>
      <xdr:rowOff>58616</xdr:rowOff>
    </xdr:from>
    <xdr:to>
      <xdr:col>13</xdr:col>
      <xdr:colOff>93478</xdr:colOff>
      <xdr:row>5</xdr:row>
      <xdr:rowOff>132676</xdr:rowOff>
    </xdr:to>
    <xdr:sp macro="" textlink="'СВОД РОССИЯ'!A1">
      <xdr:nvSpPr>
        <xdr:cNvPr id="68" name="TextBox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6429251" y="820616"/>
          <a:ext cx="163209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fld id="{A00D4EF1-858A-43F8-BF90-CFB2941B9D19}" type="TxLink">
            <a:rPr lang="ru-RU" sz="1100" b="1" i="0" u="none" strike="noStrike">
              <a:solidFill>
                <a:schemeClr val="bg1"/>
              </a:solidFill>
              <a:latin typeface="Calibri"/>
              <a:cs typeface="Calibri"/>
            </a:rPr>
            <a:pPr/>
            <a:t>РЕГИСТРАЦИИ 6M'23</a:t>
          </a:fld>
          <a:endParaRPr lang="ru-RU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162244</xdr:colOff>
      <xdr:row>4</xdr:row>
      <xdr:rowOff>58616</xdr:rowOff>
    </xdr:from>
    <xdr:to>
      <xdr:col>9</xdr:col>
      <xdr:colOff>513524</xdr:colOff>
      <xdr:row>5</xdr:row>
      <xdr:rowOff>132676</xdr:rowOff>
    </xdr:to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4452635" y="820616"/>
          <a:ext cx="1577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ru-RU" sz="1100" b="1">
              <a:solidFill>
                <a:schemeClr val="bg1"/>
              </a:solidFill>
            </a:rPr>
            <a:t>ФЕДЕРАЛЬНЫЙ ОКУРГ</a:t>
          </a:r>
        </a:p>
      </xdr:txBody>
    </xdr:sp>
    <xdr:clientData/>
  </xdr:twoCellAnchor>
  <xdr:twoCellAnchor>
    <xdr:from>
      <xdr:col>14</xdr:col>
      <xdr:colOff>78439</xdr:colOff>
      <xdr:row>4</xdr:row>
      <xdr:rowOff>58616</xdr:rowOff>
    </xdr:from>
    <xdr:to>
      <xdr:col>16</xdr:col>
      <xdr:colOff>476914</xdr:colOff>
      <xdr:row>5</xdr:row>
      <xdr:rowOff>132676</xdr:rowOff>
    </xdr:to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8592324" y="820616"/>
          <a:ext cx="16147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ru-RU" sz="1100" b="1">
              <a:solidFill>
                <a:schemeClr val="bg1"/>
              </a:solidFill>
            </a:rPr>
            <a:t>ДИНАМИКА</a:t>
          </a:r>
        </a:p>
      </xdr:txBody>
    </xdr:sp>
    <xdr:clientData/>
  </xdr:twoCellAnchor>
  <xdr:twoCellAnchor>
    <xdr:from>
      <xdr:col>17</xdr:col>
      <xdr:colOff>448233</xdr:colOff>
      <xdr:row>4</xdr:row>
      <xdr:rowOff>58616</xdr:rowOff>
    </xdr:from>
    <xdr:to>
      <xdr:col>18</xdr:col>
      <xdr:colOff>599115</xdr:colOff>
      <xdr:row>5</xdr:row>
      <xdr:rowOff>132676</xdr:rowOff>
    </xdr:to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10735233" y="820616"/>
          <a:ext cx="7560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ru-RU" sz="1100" b="1">
              <a:solidFill>
                <a:schemeClr val="bg1"/>
              </a:solidFill>
            </a:rPr>
            <a:t>ДОЛЯ</a:t>
          </a:r>
        </a:p>
      </xdr:txBody>
    </xdr:sp>
    <xdr:clientData/>
  </xdr:twoCellAnchor>
  <xdr:twoCellAnchor>
    <xdr:from>
      <xdr:col>17</xdr:col>
      <xdr:colOff>118071</xdr:colOff>
      <xdr:row>4</xdr:row>
      <xdr:rowOff>98849</xdr:rowOff>
    </xdr:from>
    <xdr:to>
      <xdr:col>17</xdr:col>
      <xdr:colOff>118071</xdr:colOff>
      <xdr:row>5</xdr:row>
      <xdr:rowOff>88349</xdr:rowOff>
    </xdr:to>
    <xdr:cxnSp macro="">
      <xdr:nvCxnSpPr>
        <xdr:cNvPr id="72" name="Прямая соединительная линия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CxnSpPr/>
      </xdr:nvCxnSpPr>
      <xdr:spPr>
        <a:xfrm>
          <a:off x="10456359" y="860849"/>
          <a:ext cx="0" cy="18000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354553</xdr:colOff>
      <xdr:row>4</xdr:row>
      <xdr:rowOff>98849</xdr:rowOff>
    </xdr:from>
    <xdr:to>
      <xdr:col>13</xdr:col>
      <xdr:colOff>354553</xdr:colOff>
      <xdr:row>5</xdr:row>
      <xdr:rowOff>88349</xdr:rowOff>
    </xdr:to>
    <xdr:cxnSp macro="">
      <xdr:nvCxnSpPr>
        <xdr:cNvPr id="73" name="Прямая соединительная линия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CxnSpPr/>
      </xdr:nvCxnSpPr>
      <xdr:spPr>
        <a:xfrm>
          <a:off x="8260303" y="860849"/>
          <a:ext cx="0" cy="18000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512208</xdr:colOff>
      <xdr:row>4</xdr:row>
      <xdr:rowOff>98849</xdr:rowOff>
    </xdr:from>
    <xdr:to>
      <xdr:col>9</xdr:col>
      <xdr:colOff>512208</xdr:colOff>
      <xdr:row>5</xdr:row>
      <xdr:rowOff>88349</xdr:rowOff>
    </xdr:to>
    <xdr:cxnSp macro="">
      <xdr:nvCxnSpPr>
        <xdr:cNvPr id="74" name="Прямая соединительная линия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CxnSpPr/>
      </xdr:nvCxnSpPr>
      <xdr:spPr>
        <a:xfrm>
          <a:off x="5985420" y="860849"/>
          <a:ext cx="0" cy="18000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67234</xdr:colOff>
      <xdr:row>13</xdr:row>
      <xdr:rowOff>56029</xdr:rowOff>
    </xdr:from>
    <xdr:to>
      <xdr:col>5</xdr:col>
      <xdr:colOff>302560</xdr:colOff>
      <xdr:row>19</xdr:row>
      <xdr:rowOff>22412</xdr:rowOff>
    </xdr:to>
    <xdr:graphicFrame macro="">
      <xdr:nvGraphicFramePr>
        <xdr:cNvPr id="75" name="Диаграмма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134470</xdr:colOff>
      <xdr:row>19</xdr:row>
      <xdr:rowOff>11207</xdr:rowOff>
    </xdr:from>
    <xdr:to>
      <xdr:col>6</xdr:col>
      <xdr:colOff>546970</xdr:colOff>
      <xdr:row>20</xdr:row>
      <xdr:rowOff>67236</xdr:rowOff>
    </xdr:to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134470" y="3630707"/>
          <a:ext cx="4032000" cy="246529"/>
        </a:xfrm>
        <a:prstGeom prst="rect">
          <a:avLst/>
        </a:prstGeom>
        <a:solidFill>
          <a:srgbClr val="86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33617</xdr:colOff>
      <xdr:row>19</xdr:row>
      <xdr:rowOff>1</xdr:rowOff>
    </xdr:from>
    <xdr:to>
      <xdr:col>5</xdr:col>
      <xdr:colOff>270264</xdr:colOff>
      <xdr:row>20</xdr:row>
      <xdr:rowOff>74061</xdr:rowOff>
    </xdr:to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1243852" y="3619501"/>
          <a:ext cx="20520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ru-RU" sz="1100" b="1">
              <a:solidFill>
                <a:schemeClr val="bg1"/>
              </a:solidFill>
            </a:rPr>
            <a:t>ДОЛЯ РЕГИСТРАЦИИ</a:t>
          </a:r>
        </a:p>
      </xdr:txBody>
    </xdr:sp>
    <xdr:clientData/>
  </xdr:twoCellAnchor>
  <xdr:twoCellAnchor>
    <xdr:from>
      <xdr:col>0</xdr:col>
      <xdr:colOff>56029</xdr:colOff>
      <xdr:row>20</xdr:row>
      <xdr:rowOff>123265</xdr:rowOff>
    </xdr:from>
    <xdr:to>
      <xdr:col>7</xdr:col>
      <xdr:colOff>100853</xdr:colOff>
      <xdr:row>34</xdr:row>
      <xdr:rowOff>100854</xdr:rowOff>
    </xdr:to>
    <xdr:graphicFrame macro="">
      <xdr:nvGraphicFramePr>
        <xdr:cNvPr id="84" name="Диаграмма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134470</xdr:colOff>
      <xdr:row>11</xdr:row>
      <xdr:rowOff>168089</xdr:rowOff>
    </xdr:from>
    <xdr:to>
      <xdr:col>6</xdr:col>
      <xdr:colOff>546970</xdr:colOff>
      <xdr:row>13</xdr:row>
      <xdr:rowOff>33618</xdr:rowOff>
    </xdr:to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134470" y="2263589"/>
          <a:ext cx="4032000" cy="246529"/>
        </a:xfrm>
        <a:prstGeom prst="rect">
          <a:avLst/>
        </a:prstGeom>
        <a:solidFill>
          <a:srgbClr val="86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571500</xdr:colOff>
      <xdr:row>11</xdr:row>
      <xdr:rowOff>156883</xdr:rowOff>
    </xdr:from>
    <xdr:to>
      <xdr:col>3</xdr:col>
      <xdr:colOff>364857</xdr:colOff>
      <xdr:row>13</xdr:row>
      <xdr:rowOff>40443</xdr:rowOff>
    </xdr:to>
    <xdr:sp macro="" textlink="'СВОД РОССИЯ'!A1">
      <xdr:nvSpPr>
        <xdr:cNvPr id="86" name="TextBox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571500" y="2252383"/>
          <a:ext cx="160871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fld id="{277DBBEA-2E8D-4293-870E-91C716A1AE7E}" type="TxLink">
            <a:rPr lang="ru-RU" sz="1100" b="1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РЕГИСТРАЦИИ 6M'23</a:t>
          </a:fld>
          <a:endParaRPr lang="ru-RU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156879</xdr:colOff>
      <xdr:row>11</xdr:row>
      <xdr:rowOff>156883</xdr:rowOff>
    </xdr:from>
    <xdr:to>
      <xdr:col>6</xdr:col>
      <xdr:colOff>566560</xdr:colOff>
      <xdr:row>13</xdr:row>
      <xdr:rowOff>40443</xdr:rowOff>
    </xdr:to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2577350" y="2252383"/>
          <a:ext cx="160871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ru-RU" sz="1100" b="1">
              <a:solidFill>
                <a:schemeClr val="bg1"/>
              </a:solidFill>
            </a:rPr>
            <a:t>ДИНАМИКА</a:t>
          </a:r>
        </a:p>
      </xdr:txBody>
    </xdr:sp>
    <xdr:clientData/>
  </xdr:twoCellAnchor>
  <xdr:twoCellAnchor>
    <xdr:from>
      <xdr:col>4</xdr:col>
      <xdr:colOff>119226</xdr:colOff>
      <xdr:row>12</xdr:row>
      <xdr:rowOff>6616</xdr:rowOff>
    </xdr:from>
    <xdr:to>
      <xdr:col>4</xdr:col>
      <xdr:colOff>119226</xdr:colOff>
      <xdr:row>12</xdr:row>
      <xdr:rowOff>186616</xdr:rowOff>
    </xdr:to>
    <xdr:cxnSp macro="">
      <xdr:nvCxnSpPr>
        <xdr:cNvPr id="88" name="Прямая соединительная линия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CxnSpPr/>
      </xdr:nvCxnSpPr>
      <xdr:spPr>
        <a:xfrm>
          <a:off x="2539697" y="2292616"/>
          <a:ext cx="0" cy="18000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392205</xdr:colOff>
      <xdr:row>8</xdr:row>
      <xdr:rowOff>1770529</xdr:rowOff>
    </xdr:from>
    <xdr:to>
      <xdr:col>4</xdr:col>
      <xdr:colOff>44824</xdr:colOff>
      <xdr:row>12</xdr:row>
      <xdr:rowOff>44824</xdr:rowOff>
    </xdr:to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08176" y="2442882"/>
          <a:ext cx="145677" cy="14567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absolute">
    <xdr:from>
      <xdr:col>8</xdr:col>
      <xdr:colOff>156880</xdr:colOff>
      <xdr:row>8</xdr:row>
      <xdr:rowOff>1423146</xdr:rowOff>
    </xdr:from>
    <xdr:to>
      <xdr:col>12</xdr:col>
      <xdr:colOff>544409</xdr:colOff>
      <xdr:row>34</xdr:row>
      <xdr:rowOff>40764</xdr:rowOff>
    </xdr:to>
    <xdr:graphicFrame macro="">
      <xdr:nvGraphicFramePr>
        <xdr:cNvPr id="90" name="Диаграмма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3541060</xdr:colOff>
      <xdr:row>8</xdr:row>
      <xdr:rowOff>1261219</xdr:rowOff>
    </xdr:from>
    <xdr:to>
      <xdr:col>10</xdr:col>
      <xdr:colOff>102578</xdr:colOff>
      <xdr:row>33</xdr:row>
      <xdr:rowOff>163046</xdr:rowOff>
    </xdr:to>
    <xdr:graphicFrame macro="">
      <xdr:nvGraphicFramePr>
        <xdr:cNvPr id="43" name="Диаграмма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2</xdr:col>
      <xdr:colOff>3529850</xdr:colOff>
      <xdr:row>8</xdr:row>
      <xdr:rowOff>1843922</xdr:rowOff>
    </xdr:from>
    <xdr:to>
      <xdr:col>15</xdr:col>
      <xdr:colOff>239908</xdr:colOff>
      <xdr:row>31</xdr:row>
      <xdr:rowOff>129424</xdr:rowOff>
    </xdr:to>
    <xdr:grpSp>
      <xdr:nvGrpSpPr>
        <xdr:cNvPr id="3" name="Групп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3928993" y="2551493"/>
          <a:ext cx="9845486" cy="3946074"/>
          <a:chOff x="3883636" y="2524279"/>
          <a:chExt cx="8112843" cy="3769181"/>
        </a:xfrm>
      </xdr:grpSpPr>
      <xdr:cxnSp macro="">
        <xdr:nvCxnSpPr>
          <xdr:cNvPr id="72" name="Прямая соединительная линия 71">
            <a:extLst>
              <a:ext uri="{FF2B5EF4-FFF2-40B4-BE49-F238E27FC236}">
                <a16:creationId xmlns:a16="http://schemas.microsoft.com/office/drawing/2014/main" id="{00000000-0008-0000-0200-000048000000}"/>
              </a:ext>
            </a:extLst>
          </xdr:cNvPr>
          <xdr:cNvCxnSpPr/>
        </xdr:nvCxnSpPr>
        <xdr:spPr>
          <a:xfrm>
            <a:off x="3883636" y="2524279"/>
            <a:ext cx="8112843" cy="0"/>
          </a:xfrm>
          <a:prstGeom prst="line">
            <a:avLst/>
          </a:prstGeom>
          <a:ln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" name="Прямая соединительная линия 72">
            <a:extLst>
              <a:ext uri="{FF2B5EF4-FFF2-40B4-BE49-F238E27FC236}">
                <a16:creationId xmlns:a16="http://schemas.microsoft.com/office/drawing/2014/main" id="{00000000-0008-0000-0200-000049000000}"/>
              </a:ext>
            </a:extLst>
          </xdr:cNvPr>
          <xdr:cNvCxnSpPr/>
        </xdr:nvCxnSpPr>
        <xdr:spPr>
          <a:xfrm>
            <a:off x="3883636" y="2812049"/>
            <a:ext cx="8112843" cy="0"/>
          </a:xfrm>
          <a:prstGeom prst="line">
            <a:avLst/>
          </a:prstGeom>
          <a:ln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" name="Прямая соединительная линия 73">
            <a:extLst>
              <a:ext uri="{FF2B5EF4-FFF2-40B4-BE49-F238E27FC236}">
                <a16:creationId xmlns:a16="http://schemas.microsoft.com/office/drawing/2014/main" id="{00000000-0008-0000-0200-00004A000000}"/>
              </a:ext>
            </a:extLst>
          </xdr:cNvPr>
          <xdr:cNvCxnSpPr/>
        </xdr:nvCxnSpPr>
        <xdr:spPr>
          <a:xfrm>
            <a:off x="3883636" y="3096986"/>
            <a:ext cx="8112843" cy="0"/>
          </a:xfrm>
          <a:prstGeom prst="line">
            <a:avLst/>
          </a:prstGeom>
          <a:ln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" name="Прямая соединительная линия 74">
            <a:extLst>
              <a:ext uri="{FF2B5EF4-FFF2-40B4-BE49-F238E27FC236}">
                <a16:creationId xmlns:a16="http://schemas.microsoft.com/office/drawing/2014/main" id="{00000000-0008-0000-0200-00004B000000}"/>
              </a:ext>
            </a:extLst>
          </xdr:cNvPr>
          <xdr:cNvCxnSpPr/>
        </xdr:nvCxnSpPr>
        <xdr:spPr>
          <a:xfrm>
            <a:off x="3883636" y="3393031"/>
            <a:ext cx="8112843" cy="0"/>
          </a:xfrm>
          <a:prstGeom prst="line">
            <a:avLst/>
          </a:prstGeom>
          <a:ln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" name="Прямая соединительная линия 75">
            <a:extLst>
              <a:ext uri="{FF2B5EF4-FFF2-40B4-BE49-F238E27FC236}">
                <a16:creationId xmlns:a16="http://schemas.microsoft.com/office/drawing/2014/main" id="{00000000-0008-0000-0200-00004C000000}"/>
              </a:ext>
            </a:extLst>
          </xdr:cNvPr>
          <xdr:cNvCxnSpPr/>
        </xdr:nvCxnSpPr>
        <xdr:spPr>
          <a:xfrm>
            <a:off x="3883636" y="3678011"/>
            <a:ext cx="8112843" cy="0"/>
          </a:xfrm>
          <a:prstGeom prst="line">
            <a:avLst/>
          </a:prstGeom>
          <a:ln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" name="Прямая соединительная линия 76">
            <a:extLst>
              <a:ext uri="{FF2B5EF4-FFF2-40B4-BE49-F238E27FC236}">
                <a16:creationId xmlns:a16="http://schemas.microsoft.com/office/drawing/2014/main" id="{00000000-0008-0000-0200-00004D000000}"/>
              </a:ext>
            </a:extLst>
          </xdr:cNvPr>
          <xdr:cNvCxnSpPr/>
        </xdr:nvCxnSpPr>
        <xdr:spPr>
          <a:xfrm>
            <a:off x="3883636" y="3969531"/>
            <a:ext cx="8112843" cy="0"/>
          </a:xfrm>
          <a:prstGeom prst="line">
            <a:avLst/>
          </a:prstGeom>
          <a:ln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Прямая соединительная линия 77">
            <a:extLst>
              <a:ext uri="{FF2B5EF4-FFF2-40B4-BE49-F238E27FC236}">
                <a16:creationId xmlns:a16="http://schemas.microsoft.com/office/drawing/2014/main" id="{00000000-0008-0000-0200-00004E000000}"/>
              </a:ext>
            </a:extLst>
          </xdr:cNvPr>
          <xdr:cNvCxnSpPr/>
        </xdr:nvCxnSpPr>
        <xdr:spPr>
          <a:xfrm>
            <a:off x="3883636" y="4260022"/>
            <a:ext cx="8112843" cy="0"/>
          </a:xfrm>
          <a:prstGeom prst="line">
            <a:avLst/>
          </a:prstGeom>
          <a:ln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" name="Прямая соединительная линия 78">
            <a:extLst>
              <a:ext uri="{FF2B5EF4-FFF2-40B4-BE49-F238E27FC236}">
                <a16:creationId xmlns:a16="http://schemas.microsoft.com/office/drawing/2014/main" id="{00000000-0008-0000-0200-00004F000000}"/>
              </a:ext>
            </a:extLst>
          </xdr:cNvPr>
          <xdr:cNvCxnSpPr/>
        </xdr:nvCxnSpPr>
        <xdr:spPr>
          <a:xfrm>
            <a:off x="3883636" y="4550513"/>
            <a:ext cx="8112843" cy="0"/>
          </a:xfrm>
          <a:prstGeom prst="line">
            <a:avLst/>
          </a:prstGeom>
          <a:ln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" name="Прямая соединительная линия 79">
            <a:extLst>
              <a:ext uri="{FF2B5EF4-FFF2-40B4-BE49-F238E27FC236}">
                <a16:creationId xmlns:a16="http://schemas.microsoft.com/office/drawing/2014/main" id="{00000000-0008-0000-0200-000050000000}"/>
              </a:ext>
            </a:extLst>
          </xdr:cNvPr>
          <xdr:cNvCxnSpPr/>
        </xdr:nvCxnSpPr>
        <xdr:spPr>
          <a:xfrm>
            <a:off x="3883636" y="4841004"/>
            <a:ext cx="8112843" cy="0"/>
          </a:xfrm>
          <a:prstGeom prst="line">
            <a:avLst/>
          </a:prstGeom>
          <a:ln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Прямая соединительная линия 80">
            <a:extLst>
              <a:ext uri="{FF2B5EF4-FFF2-40B4-BE49-F238E27FC236}">
                <a16:creationId xmlns:a16="http://schemas.microsoft.com/office/drawing/2014/main" id="{00000000-0008-0000-0200-000051000000}"/>
              </a:ext>
            </a:extLst>
          </xdr:cNvPr>
          <xdr:cNvCxnSpPr/>
        </xdr:nvCxnSpPr>
        <xdr:spPr>
          <a:xfrm>
            <a:off x="3883636" y="5131495"/>
            <a:ext cx="8112843" cy="0"/>
          </a:xfrm>
          <a:prstGeom prst="line">
            <a:avLst/>
          </a:prstGeom>
          <a:ln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Прямая соединительная линия 81">
            <a:extLst>
              <a:ext uri="{FF2B5EF4-FFF2-40B4-BE49-F238E27FC236}">
                <a16:creationId xmlns:a16="http://schemas.microsoft.com/office/drawing/2014/main" id="{00000000-0008-0000-0200-000052000000}"/>
              </a:ext>
            </a:extLst>
          </xdr:cNvPr>
          <xdr:cNvCxnSpPr/>
        </xdr:nvCxnSpPr>
        <xdr:spPr>
          <a:xfrm>
            <a:off x="3883636" y="5421986"/>
            <a:ext cx="8112843" cy="0"/>
          </a:xfrm>
          <a:prstGeom prst="line">
            <a:avLst/>
          </a:prstGeom>
          <a:ln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" name="Прямая соединительная линия 82">
            <a:extLst>
              <a:ext uri="{FF2B5EF4-FFF2-40B4-BE49-F238E27FC236}">
                <a16:creationId xmlns:a16="http://schemas.microsoft.com/office/drawing/2014/main" id="{00000000-0008-0000-0200-000053000000}"/>
              </a:ext>
            </a:extLst>
          </xdr:cNvPr>
          <xdr:cNvCxnSpPr/>
        </xdr:nvCxnSpPr>
        <xdr:spPr>
          <a:xfrm>
            <a:off x="3883636" y="5712477"/>
            <a:ext cx="8112843" cy="0"/>
          </a:xfrm>
          <a:prstGeom prst="line">
            <a:avLst/>
          </a:prstGeom>
          <a:ln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Прямая соединительная линия 83">
            <a:extLst>
              <a:ext uri="{FF2B5EF4-FFF2-40B4-BE49-F238E27FC236}">
                <a16:creationId xmlns:a16="http://schemas.microsoft.com/office/drawing/2014/main" id="{00000000-0008-0000-0200-000054000000}"/>
              </a:ext>
            </a:extLst>
          </xdr:cNvPr>
          <xdr:cNvCxnSpPr/>
        </xdr:nvCxnSpPr>
        <xdr:spPr>
          <a:xfrm>
            <a:off x="3883636" y="6002968"/>
            <a:ext cx="8112843" cy="0"/>
          </a:xfrm>
          <a:prstGeom prst="line">
            <a:avLst/>
          </a:prstGeom>
          <a:ln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Прямая соединительная линия 84">
            <a:extLst>
              <a:ext uri="{FF2B5EF4-FFF2-40B4-BE49-F238E27FC236}">
                <a16:creationId xmlns:a16="http://schemas.microsoft.com/office/drawing/2014/main" id="{00000000-0008-0000-0200-000055000000}"/>
              </a:ext>
            </a:extLst>
          </xdr:cNvPr>
          <xdr:cNvCxnSpPr/>
        </xdr:nvCxnSpPr>
        <xdr:spPr>
          <a:xfrm>
            <a:off x="3883636" y="6293460"/>
            <a:ext cx="8112843" cy="0"/>
          </a:xfrm>
          <a:prstGeom prst="line">
            <a:avLst/>
          </a:prstGeom>
          <a:ln>
            <a:solidFill>
              <a:schemeClr val="bg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0</xdr:col>
      <xdr:colOff>13137</xdr:colOff>
      <xdr:row>0</xdr:row>
      <xdr:rowOff>167508</xdr:rowOff>
    </xdr:from>
    <xdr:to>
      <xdr:col>15</xdr:col>
      <xdr:colOff>314325</xdr:colOff>
      <xdr:row>2</xdr:row>
      <xdr:rowOff>104775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3137" y="167508"/>
          <a:ext cx="12026463" cy="324000"/>
        </a:xfrm>
        <a:prstGeom prst="rect">
          <a:avLst/>
        </a:prstGeom>
        <a:solidFill>
          <a:srgbClr val="1D24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/>
        </a:p>
      </xdr:txBody>
    </xdr:sp>
    <xdr:clientData/>
  </xdr:twoCellAnchor>
  <xdr:twoCellAnchor editAs="absolute">
    <xdr:from>
      <xdr:col>1</xdr:col>
      <xdr:colOff>47590</xdr:colOff>
      <xdr:row>1</xdr:row>
      <xdr:rowOff>3579</xdr:rowOff>
    </xdr:from>
    <xdr:to>
      <xdr:col>7</xdr:col>
      <xdr:colOff>553012</xdr:colOff>
      <xdr:row>2</xdr:row>
      <xdr:rowOff>147145</xdr:rowOff>
    </xdr:to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161890" y="194079"/>
          <a:ext cx="7239597" cy="334066"/>
        </a:xfrm>
        <a:prstGeom prst="rect">
          <a:avLst/>
        </a:prstGeom>
        <a:noFill/>
      </xdr:spPr>
      <xdr:txBody>
        <a:bodyPr wrap="square" lIns="108000" tIns="0" rIns="36000" bIns="0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ru-RU" sz="1800" b="1">
              <a:solidFill>
                <a:schemeClr val="bg1"/>
              </a:solidFill>
            </a:rPr>
            <a:t>ПЕРЕРЕГИСТРАЦИИ </a:t>
          </a:r>
          <a:r>
            <a:rPr lang="en-US" sz="1800" b="1">
              <a:solidFill>
                <a:schemeClr val="bg1"/>
              </a:solidFill>
            </a:rPr>
            <a:t> </a:t>
          </a:r>
          <a:r>
            <a:rPr lang="ru-RU" sz="1800" b="1">
              <a:solidFill>
                <a:schemeClr val="bg1"/>
              </a:solidFill>
            </a:rPr>
            <a:t>АВТОМОБИЛЕЙ </a:t>
          </a:r>
          <a:r>
            <a:rPr lang="en-US" sz="1800" b="1">
              <a:solidFill>
                <a:schemeClr val="bg1"/>
              </a:solidFill>
            </a:rPr>
            <a:t> </a:t>
          </a:r>
          <a:endParaRPr lang="ru-RU" sz="18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12</xdr:col>
      <xdr:colOff>130964</xdr:colOff>
      <xdr:row>0</xdr:row>
      <xdr:rowOff>183174</xdr:rowOff>
    </xdr:from>
    <xdr:to>
      <xdr:col>15</xdr:col>
      <xdr:colOff>196332</xdr:colOff>
      <xdr:row>2</xdr:row>
      <xdr:rowOff>90174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50283" b="14905"/>
        <a:stretch/>
      </xdr:blipFill>
      <xdr:spPr>
        <a:xfrm>
          <a:off x="10027439" y="183174"/>
          <a:ext cx="1894168" cy="288000"/>
        </a:xfrm>
        <a:prstGeom prst="rect">
          <a:avLst/>
        </a:prstGeom>
      </xdr:spPr>
    </xdr:pic>
    <xdr:clientData/>
  </xdr:twoCellAnchor>
  <xdr:twoCellAnchor editAs="absolute">
    <xdr:from>
      <xdr:col>11</xdr:col>
      <xdr:colOff>466726</xdr:colOff>
      <xdr:row>1</xdr:row>
      <xdr:rowOff>2314</xdr:rowOff>
    </xdr:from>
    <xdr:to>
      <xdr:col>12</xdr:col>
      <xdr:colOff>268206</xdr:colOff>
      <xdr:row>2</xdr:row>
      <xdr:rowOff>90237</xdr:rowOff>
    </xdr:to>
    <xdr:pic>
      <xdr:nvPicPr>
        <xdr:cNvPr id="59" name="Рисунок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9638" t="17514" r="38728" b="48832"/>
        <a:stretch/>
      </xdr:blipFill>
      <xdr:spPr>
        <a:xfrm>
          <a:off x="9753601" y="192814"/>
          <a:ext cx="411080" cy="278423"/>
        </a:xfrm>
        <a:prstGeom prst="rect">
          <a:avLst/>
        </a:prstGeom>
      </xdr:spPr>
    </xdr:pic>
    <xdr:clientData/>
  </xdr:twoCellAnchor>
  <xdr:twoCellAnchor editAs="absolute">
    <xdr:from>
      <xdr:col>0</xdr:col>
      <xdr:colOff>9525</xdr:colOff>
      <xdr:row>33</xdr:row>
      <xdr:rowOff>56590</xdr:rowOff>
    </xdr:from>
    <xdr:to>
      <xdr:col>2</xdr:col>
      <xdr:colOff>1312862</xdr:colOff>
      <xdr:row>34</xdr:row>
      <xdr:rowOff>130650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9525" y="6591300"/>
          <a:ext cx="165576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www.automarketolog.ru</a:t>
          </a:r>
          <a:endParaRPr lang="ru-RU" sz="1100" b="1"/>
        </a:p>
      </xdr:txBody>
    </xdr:sp>
    <xdr:clientData/>
  </xdr:twoCellAnchor>
  <xdr:twoCellAnchor editAs="absolute">
    <xdr:from>
      <xdr:col>2</xdr:col>
      <xdr:colOff>1247175</xdr:colOff>
      <xdr:row>33</xdr:row>
      <xdr:rowOff>184317</xdr:rowOff>
    </xdr:from>
    <xdr:to>
      <xdr:col>15</xdr:col>
      <xdr:colOff>314325</xdr:colOff>
      <xdr:row>34</xdr:row>
      <xdr:rowOff>22617</xdr:rowOff>
    </xdr:to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/>
      </xdr:nvSpPr>
      <xdr:spPr>
        <a:xfrm>
          <a:off x="1599600" y="6719027"/>
          <a:ext cx="10440000" cy="28800"/>
        </a:xfrm>
        <a:prstGeom prst="rect">
          <a:avLst/>
        </a:prstGeom>
        <a:solidFill>
          <a:srgbClr val="1D24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/>
        </a:p>
      </xdr:txBody>
    </xdr:sp>
    <xdr:clientData/>
  </xdr:twoCellAnchor>
  <xdr:oneCellAnchor>
    <xdr:from>
      <xdr:col>1</xdr:col>
      <xdr:colOff>100853</xdr:colOff>
      <xdr:row>2</xdr:row>
      <xdr:rowOff>112059</xdr:rowOff>
    </xdr:from>
    <xdr:ext cx="4852147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/>
      </xdr:nvSpPr>
      <xdr:spPr>
        <a:xfrm>
          <a:off x="212912" y="493059"/>
          <a:ext cx="4852147" cy="264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100"/>
            <a:t> </a:t>
          </a:r>
        </a:p>
      </xdr:txBody>
    </xdr:sp>
    <xdr:clientData/>
  </xdr:oneCellAnchor>
  <xdr:twoCellAnchor editAs="absolute">
    <xdr:from>
      <xdr:col>20</xdr:col>
      <xdr:colOff>607892</xdr:colOff>
      <xdr:row>1</xdr:row>
      <xdr:rowOff>22412</xdr:rowOff>
    </xdr:from>
    <xdr:to>
      <xdr:col>24</xdr:col>
      <xdr:colOff>492738</xdr:colOff>
      <xdr:row>13</xdr:row>
      <xdr:rowOff>67236</xdr:rowOff>
    </xdr:to>
    <xdr:grpSp>
      <xdr:nvGrpSpPr>
        <xdr:cNvPr id="24" name="Группа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pSpPr/>
      </xdr:nvGrpSpPr>
      <xdr:grpSpPr>
        <a:xfrm>
          <a:off x="17281178" y="221983"/>
          <a:ext cx="2715131" cy="2621110"/>
          <a:chOff x="12945890" y="212912"/>
          <a:chExt cx="2305316" cy="2588559"/>
        </a:xfrm>
      </xdr:grpSpPr>
      <xdr:sp macro="" textlink="">
        <xdr:nvSpPr>
          <xdr:cNvPr id="22" name="Прямоугольник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/>
        </xdr:nvSpPr>
        <xdr:spPr>
          <a:xfrm>
            <a:off x="12954000" y="212912"/>
            <a:ext cx="1580029" cy="2588559"/>
          </a:xfrm>
          <a:prstGeom prst="rect">
            <a:avLst/>
          </a:prstGeom>
          <a:solidFill>
            <a:schemeClr val="tx2">
              <a:lumMod val="50000"/>
            </a:schemeClr>
          </a:solidFill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mc:AlternateContent xmlns:mc="http://schemas.openxmlformats.org/markup-compatibility/2006" xmlns:sle15="http://schemas.microsoft.com/office/drawing/2012/slicer">
        <mc:Choice Requires="sle15">
          <xdr:graphicFrame macro="">
            <xdr:nvGraphicFramePr>
              <xdr:cNvPr id="8" name="ФО">
                <a:extLst>
                  <a:ext uri="{FF2B5EF4-FFF2-40B4-BE49-F238E27FC236}">
                    <a16:creationId xmlns:a16="http://schemas.microsoft.com/office/drawing/2014/main" id="{00000000-0008-0000-0200-000008000000}"/>
                  </a:ext>
                </a:extLst>
              </xdr:cNvPr>
              <xdr:cNvGraphicFramePr/>
            </xdr:nvGraphicFramePr>
            <xdr:xfrm>
              <a:off x="13379822" y="302560"/>
              <a:ext cx="1871384" cy="2398058"/>
            </xdr:xfrm>
            <a:graphic>
              <a:graphicData uri="http://schemas.microsoft.com/office/drawing/2010/slicer">
                <sle:slicer xmlns:sle="http://schemas.microsoft.com/office/drawing/2010/slicer" name="ФО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5803538" y="296862"/>
                <a:ext cx="1921286" cy="2391237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ru-RU" sz="1100"/>
                  <a:t>Эта фигура представляет область срезов таблицы. Среды таблиц поддерживаются только в Excel и более поздних версиях.
Если фигура была изменена в более ранней версии Excel или книга была сохранена в Excel 2007 или более ранней версии, использование среза невозможно.</a:t>
                </a:r>
              </a:p>
            </xdr:txBody>
          </xdr:sp>
        </mc:Fallback>
      </mc:AlternateContent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 txBox="1"/>
        </xdr:nvSpPr>
        <xdr:spPr>
          <a:xfrm rot="16200000">
            <a:off x="11943505" y="1271325"/>
            <a:ext cx="2431677" cy="42690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108000" tIns="36000" rIns="36000" bIns="36000" rtlCol="0" anchor="t">
            <a:noAutofit/>
          </a:bodyPr>
          <a:lstStyle/>
          <a:p>
            <a:r>
              <a:rPr lang="ru-RU" sz="2200" b="1">
                <a:solidFill>
                  <a:schemeClr val="bg1"/>
                </a:solidFill>
              </a:rPr>
              <a:t>ВЫБОР КАРТЫ ФО</a:t>
            </a:r>
          </a:p>
        </xdr:txBody>
      </xdr:sp>
    </xdr:grpSp>
    <xdr:clientData/>
  </xdr:twoCellAnchor>
  <xdr:twoCellAnchor>
    <xdr:from>
      <xdr:col>2</xdr:col>
      <xdr:colOff>22412</xdr:colOff>
      <xdr:row>4</xdr:row>
      <xdr:rowOff>0</xdr:rowOff>
    </xdr:from>
    <xdr:to>
      <xdr:col>2</xdr:col>
      <xdr:colOff>3101159</xdr:colOff>
      <xdr:row>4</xdr:row>
      <xdr:rowOff>1804572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9794" y="672353"/>
          <a:ext cx="3078747" cy="1804572"/>
        </a:xfrm>
        <a:prstGeom prst="rect">
          <a:avLst/>
        </a:prstGeom>
      </xdr:spPr>
    </xdr:pic>
    <xdr:clientData/>
  </xdr:twoCellAnchor>
  <xdr:twoCellAnchor>
    <xdr:from>
      <xdr:col>2</xdr:col>
      <xdr:colOff>22412</xdr:colOff>
      <xdr:row>5</xdr:row>
      <xdr:rowOff>0</xdr:rowOff>
    </xdr:from>
    <xdr:to>
      <xdr:col>2</xdr:col>
      <xdr:colOff>3101159</xdr:colOff>
      <xdr:row>5</xdr:row>
      <xdr:rowOff>1804572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9794" y="2543735"/>
          <a:ext cx="3078747" cy="1804572"/>
        </a:xfrm>
        <a:prstGeom prst="rect">
          <a:avLst/>
        </a:prstGeom>
      </xdr:spPr>
    </xdr:pic>
    <xdr:clientData/>
  </xdr:twoCellAnchor>
  <xdr:twoCellAnchor>
    <xdr:from>
      <xdr:col>2</xdr:col>
      <xdr:colOff>22412</xdr:colOff>
      <xdr:row>6</xdr:row>
      <xdr:rowOff>0</xdr:rowOff>
    </xdr:from>
    <xdr:to>
      <xdr:col>2</xdr:col>
      <xdr:colOff>3101159</xdr:colOff>
      <xdr:row>6</xdr:row>
      <xdr:rowOff>1804572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69794" y="4415118"/>
          <a:ext cx="3078747" cy="1804572"/>
        </a:xfrm>
        <a:prstGeom prst="rect">
          <a:avLst/>
        </a:prstGeom>
      </xdr:spPr>
    </xdr:pic>
    <xdr:clientData/>
  </xdr:twoCellAnchor>
  <xdr:twoCellAnchor>
    <xdr:from>
      <xdr:col>2</xdr:col>
      <xdr:colOff>22412</xdr:colOff>
      <xdr:row>7</xdr:row>
      <xdr:rowOff>0</xdr:rowOff>
    </xdr:from>
    <xdr:to>
      <xdr:col>2</xdr:col>
      <xdr:colOff>3101159</xdr:colOff>
      <xdr:row>7</xdr:row>
      <xdr:rowOff>1804572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69794" y="6286500"/>
          <a:ext cx="3078747" cy="1804572"/>
        </a:xfrm>
        <a:prstGeom prst="rect">
          <a:avLst/>
        </a:prstGeom>
      </xdr:spPr>
    </xdr:pic>
    <xdr:clientData/>
  </xdr:twoCellAnchor>
  <xdr:twoCellAnchor>
    <xdr:from>
      <xdr:col>2</xdr:col>
      <xdr:colOff>22412</xdr:colOff>
      <xdr:row>8</xdr:row>
      <xdr:rowOff>0</xdr:rowOff>
    </xdr:from>
    <xdr:to>
      <xdr:col>2</xdr:col>
      <xdr:colOff>3101159</xdr:colOff>
      <xdr:row>8</xdr:row>
      <xdr:rowOff>1804572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69794" y="8157882"/>
          <a:ext cx="3078747" cy="1804572"/>
        </a:xfrm>
        <a:prstGeom prst="rect">
          <a:avLst/>
        </a:prstGeom>
      </xdr:spPr>
    </xdr:pic>
    <xdr:clientData/>
  </xdr:twoCellAnchor>
  <xdr:twoCellAnchor>
    <xdr:from>
      <xdr:col>2</xdr:col>
      <xdr:colOff>22412</xdr:colOff>
      <xdr:row>9</xdr:row>
      <xdr:rowOff>0</xdr:rowOff>
    </xdr:from>
    <xdr:to>
      <xdr:col>2</xdr:col>
      <xdr:colOff>3101159</xdr:colOff>
      <xdr:row>9</xdr:row>
      <xdr:rowOff>1798476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69794" y="10029265"/>
          <a:ext cx="3078747" cy="1798476"/>
        </a:xfrm>
        <a:prstGeom prst="rect">
          <a:avLst/>
        </a:prstGeom>
      </xdr:spPr>
    </xdr:pic>
    <xdr:clientData/>
  </xdr:twoCellAnchor>
  <xdr:twoCellAnchor>
    <xdr:from>
      <xdr:col>2</xdr:col>
      <xdr:colOff>22412</xdr:colOff>
      <xdr:row>10</xdr:row>
      <xdr:rowOff>0</xdr:rowOff>
    </xdr:from>
    <xdr:to>
      <xdr:col>2</xdr:col>
      <xdr:colOff>3101159</xdr:colOff>
      <xdr:row>10</xdr:row>
      <xdr:rowOff>1798476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69794" y="11900647"/>
          <a:ext cx="3078747" cy="1798476"/>
        </a:xfrm>
        <a:prstGeom prst="rect">
          <a:avLst/>
        </a:prstGeom>
      </xdr:spPr>
    </xdr:pic>
    <xdr:clientData/>
  </xdr:twoCellAnchor>
  <xdr:twoCellAnchor>
    <xdr:from>
      <xdr:col>2</xdr:col>
      <xdr:colOff>22412</xdr:colOff>
      <xdr:row>11</xdr:row>
      <xdr:rowOff>0</xdr:rowOff>
    </xdr:from>
    <xdr:to>
      <xdr:col>2</xdr:col>
      <xdr:colOff>3101159</xdr:colOff>
      <xdr:row>11</xdr:row>
      <xdr:rowOff>1798476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69794" y="13772029"/>
          <a:ext cx="3078747" cy="1798476"/>
        </a:xfrm>
        <a:prstGeom prst="rect">
          <a:avLst/>
        </a:prstGeom>
      </xdr:spPr>
    </xdr:pic>
    <xdr:clientData/>
  </xdr:twoCellAnchor>
  <xdr:twoCellAnchor editAs="absolute">
    <xdr:from>
      <xdr:col>16</xdr:col>
      <xdr:colOff>425503</xdr:colOff>
      <xdr:row>1</xdr:row>
      <xdr:rowOff>22412</xdr:rowOff>
    </xdr:from>
    <xdr:to>
      <xdr:col>19</xdr:col>
      <xdr:colOff>168088</xdr:colOff>
      <xdr:row>27</xdr:row>
      <xdr:rowOff>145677</xdr:rowOff>
    </xdr:to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12846103" y="207469"/>
          <a:ext cx="1604042" cy="5293979"/>
        </a:xfrm>
        <a:prstGeom prst="rect">
          <a:avLst/>
        </a:prstGeom>
        <a:solidFill>
          <a:srgbClr val="86000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absolute">
    <xdr:from>
      <xdr:col>16</xdr:col>
      <xdr:colOff>417393</xdr:colOff>
      <xdr:row>1</xdr:row>
      <xdr:rowOff>78440</xdr:rowOff>
    </xdr:from>
    <xdr:to>
      <xdr:col>17</xdr:col>
      <xdr:colOff>223815</xdr:colOff>
      <xdr:row>12</xdr:row>
      <xdr:rowOff>156882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 rot="16200000">
          <a:off x="11842011" y="1259479"/>
          <a:ext cx="2418871" cy="426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108000" tIns="36000" rIns="36000" bIns="36000" rtlCol="0" anchor="t">
          <a:noAutofit/>
        </a:bodyPr>
        <a:lstStyle/>
        <a:p>
          <a:r>
            <a:rPr lang="ru-RU" sz="2200" b="1">
              <a:solidFill>
                <a:schemeClr val="bg1"/>
              </a:solidFill>
            </a:rPr>
            <a:t>ВЫБОР ДАННЫХ</a:t>
          </a:r>
        </a:p>
      </xdr:txBody>
    </xdr:sp>
    <xdr:clientData/>
  </xdr:twoCellAnchor>
  <xdr:twoCellAnchor editAs="oneCell">
    <xdr:from>
      <xdr:col>17</xdr:col>
      <xdr:colOff>242047</xdr:colOff>
      <xdr:row>1</xdr:row>
      <xdr:rowOff>100853</xdr:rowOff>
    </xdr:from>
    <xdr:to>
      <xdr:col>20</xdr:col>
      <xdr:colOff>459738</xdr:colOff>
      <xdr:row>12</xdr:row>
      <xdr:rowOff>145218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0" name="ФО описание 1">
              <a:extLst>
                <a:ext uri="{FF2B5EF4-FFF2-40B4-BE49-F238E27FC236}">
                  <a16:creationId xmlns:a16="http://schemas.microsoft.com/office/drawing/2014/main" id="{00000000-0008-0000-0200-00003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ФО описание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283133" y="285910"/>
              <a:ext cx="1926748" cy="238479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absolute">
    <xdr:from>
      <xdr:col>2</xdr:col>
      <xdr:colOff>168087</xdr:colOff>
      <xdr:row>8</xdr:row>
      <xdr:rowOff>1580029</xdr:rowOff>
    </xdr:from>
    <xdr:to>
      <xdr:col>2</xdr:col>
      <xdr:colOff>2868087</xdr:colOff>
      <xdr:row>8</xdr:row>
      <xdr:rowOff>1832029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515469" y="2252382"/>
          <a:ext cx="2700000" cy="25200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Территория</a:t>
          </a:r>
          <a:r>
            <a:rPr lang="ru-RU"/>
            <a:t> </a:t>
          </a:r>
          <a:endParaRPr lang="ru-RU" sz="1100"/>
        </a:p>
      </xdr:txBody>
    </xdr:sp>
    <xdr:clientData/>
  </xdr:twoCellAnchor>
  <xdr:twoCellAnchor editAs="absolute">
    <xdr:from>
      <xdr:col>2</xdr:col>
      <xdr:colOff>1804143</xdr:colOff>
      <xdr:row>8</xdr:row>
      <xdr:rowOff>1580029</xdr:rowOff>
    </xdr:from>
    <xdr:to>
      <xdr:col>2</xdr:col>
      <xdr:colOff>2716644</xdr:colOff>
      <xdr:row>8</xdr:row>
      <xdr:rowOff>1851015</xdr:rowOff>
    </xdr:to>
    <xdr:sp macro="" textlink="СПРАВОЧНИК!J11">
      <xdr:nvSpPr>
        <xdr:cNvPr id="52" name="TextBox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2163372" y="2233172"/>
          <a:ext cx="912501" cy="270986"/>
        </a:xfrm>
        <a:prstGeom prst="roundRect">
          <a:avLst/>
        </a:prstGeom>
        <a:noFill/>
        <a:ln w="635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36000" rIns="36000" bIns="36000" rtlCol="0" anchor="t">
          <a:spAutoFit/>
        </a:bodyPr>
        <a:lstStyle/>
        <a:p>
          <a:fld id="{F4CD41D2-1305-432E-899D-D47C549D5DF4}" type="TxLink">
            <a:rPr lang="en-US" sz="1100" b="1" i="0" u="none" strike="noStrike">
              <a:solidFill>
                <a:srgbClr val="000000"/>
              </a:solidFill>
              <a:effectLst/>
              <a:latin typeface="Calibri"/>
              <a:ea typeface="+mn-ea"/>
              <a:cs typeface="Calibri"/>
            </a:rPr>
            <a:pPr/>
            <a:t>1 036 975 км²</a:t>
          </a:fld>
          <a:endParaRPr lang="ru-RU" sz="1100" b="1"/>
        </a:p>
      </xdr:txBody>
    </xdr:sp>
    <xdr:clientData/>
  </xdr:twoCellAnchor>
  <xdr:twoCellAnchor editAs="absolute">
    <xdr:from>
      <xdr:col>2</xdr:col>
      <xdr:colOff>168088</xdr:colOff>
      <xdr:row>8</xdr:row>
      <xdr:rowOff>1860176</xdr:rowOff>
    </xdr:from>
    <xdr:to>
      <xdr:col>2</xdr:col>
      <xdr:colOff>2868088</xdr:colOff>
      <xdr:row>13</xdr:row>
      <xdr:rowOff>50294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515470" y="2532529"/>
          <a:ext cx="2700000" cy="25200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Население, чел. (2023 г)</a:t>
          </a:r>
          <a:r>
            <a:rPr lang="ru-RU"/>
            <a:t> </a:t>
          </a:r>
          <a:endParaRPr lang="ru-RU" sz="1100"/>
        </a:p>
      </xdr:txBody>
    </xdr:sp>
    <xdr:clientData/>
  </xdr:twoCellAnchor>
  <xdr:twoCellAnchor editAs="absolute">
    <xdr:from>
      <xdr:col>2</xdr:col>
      <xdr:colOff>168087</xdr:colOff>
      <xdr:row>13</xdr:row>
      <xdr:rowOff>89647</xdr:rowOff>
    </xdr:from>
    <xdr:to>
      <xdr:col>2</xdr:col>
      <xdr:colOff>2868087</xdr:colOff>
      <xdr:row>14</xdr:row>
      <xdr:rowOff>151147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515469" y="2823882"/>
          <a:ext cx="2700000" cy="25200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Плотность</a:t>
          </a:r>
          <a:endParaRPr lang="ru-RU" sz="1100"/>
        </a:p>
      </xdr:txBody>
    </xdr:sp>
    <xdr:clientData/>
  </xdr:twoCellAnchor>
  <xdr:twoCellAnchor editAs="absolute">
    <xdr:from>
      <xdr:col>2</xdr:col>
      <xdr:colOff>168087</xdr:colOff>
      <xdr:row>15</xdr:row>
      <xdr:rowOff>0</xdr:rowOff>
    </xdr:from>
    <xdr:to>
      <xdr:col>2</xdr:col>
      <xdr:colOff>2868087</xdr:colOff>
      <xdr:row>16</xdr:row>
      <xdr:rowOff>61500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515469" y="3115235"/>
          <a:ext cx="2700000" cy="25200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ВРП млн.руб. (2020 г)</a:t>
          </a:r>
          <a:endParaRPr lang="ru-RU" sz="1100"/>
        </a:p>
      </xdr:txBody>
    </xdr:sp>
    <xdr:clientData/>
  </xdr:twoCellAnchor>
  <xdr:twoCellAnchor editAs="absolute">
    <xdr:from>
      <xdr:col>2</xdr:col>
      <xdr:colOff>168088</xdr:colOff>
      <xdr:row>16</xdr:row>
      <xdr:rowOff>89647</xdr:rowOff>
    </xdr:from>
    <xdr:to>
      <xdr:col>2</xdr:col>
      <xdr:colOff>2868088</xdr:colOff>
      <xdr:row>17</xdr:row>
      <xdr:rowOff>151147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515470" y="3395382"/>
          <a:ext cx="2700000" cy="25200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Доля ВРП, %</a:t>
          </a:r>
          <a:endParaRPr lang="ru-RU" sz="1100"/>
        </a:p>
      </xdr:txBody>
    </xdr:sp>
    <xdr:clientData/>
  </xdr:twoCellAnchor>
  <xdr:twoCellAnchor editAs="absolute">
    <xdr:from>
      <xdr:col>2</xdr:col>
      <xdr:colOff>168087</xdr:colOff>
      <xdr:row>18</xdr:row>
      <xdr:rowOff>11206</xdr:rowOff>
    </xdr:from>
    <xdr:to>
      <xdr:col>2</xdr:col>
      <xdr:colOff>2868087</xdr:colOff>
      <xdr:row>19</xdr:row>
      <xdr:rowOff>72706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515469" y="3697941"/>
          <a:ext cx="2700000" cy="25200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ВРП на 1 чел. руб.</a:t>
          </a:r>
          <a:endParaRPr lang="ru-RU" sz="1100"/>
        </a:p>
      </xdr:txBody>
    </xdr:sp>
    <xdr:clientData/>
  </xdr:twoCellAnchor>
  <xdr:twoCellAnchor editAs="absolute">
    <xdr:from>
      <xdr:col>2</xdr:col>
      <xdr:colOff>168087</xdr:colOff>
      <xdr:row>19</xdr:row>
      <xdr:rowOff>112058</xdr:rowOff>
    </xdr:from>
    <xdr:to>
      <xdr:col>2</xdr:col>
      <xdr:colOff>2868087</xdr:colOff>
      <xdr:row>20</xdr:row>
      <xdr:rowOff>173558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515469" y="3989293"/>
          <a:ext cx="2700000" cy="25200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Средняя з/п, руб. (2022 г)</a:t>
          </a:r>
          <a:endParaRPr lang="ru-RU" sz="1100"/>
        </a:p>
      </xdr:txBody>
    </xdr:sp>
    <xdr:clientData/>
  </xdr:twoCellAnchor>
  <xdr:twoCellAnchor editAs="absolute">
    <xdr:from>
      <xdr:col>2</xdr:col>
      <xdr:colOff>1781730</xdr:colOff>
      <xdr:row>8</xdr:row>
      <xdr:rowOff>1860176</xdr:rowOff>
    </xdr:from>
    <xdr:to>
      <xdr:col>2</xdr:col>
      <xdr:colOff>2576257</xdr:colOff>
      <xdr:row>13</xdr:row>
      <xdr:rowOff>69280</xdr:rowOff>
    </xdr:to>
    <xdr:sp macro="" textlink="СПРАВОЧНИК!K11">
      <xdr:nvSpPr>
        <xdr:cNvPr id="64" name="TextBox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2129112" y="2532529"/>
          <a:ext cx="794527" cy="270986"/>
        </a:xfrm>
        <a:prstGeom prst="roundRect">
          <a:avLst/>
        </a:prstGeom>
        <a:noFill/>
        <a:ln w="635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36000" rIns="36000" bIns="36000" rtlCol="0" anchor="t">
          <a:spAutoFit/>
        </a:bodyPr>
        <a:lstStyle/>
        <a:p>
          <a:fld id="{069100CC-1243-463D-919B-C3C5BD112EA0}" type="TxLink">
            <a:rPr lang="en-US" sz="1100" b="1" i="0" u="none" strike="noStrike">
              <a:solidFill>
                <a:srgbClr val="000000"/>
              </a:solidFill>
              <a:effectLst/>
              <a:latin typeface="Calibri"/>
              <a:ea typeface="+mn-ea"/>
              <a:cs typeface="Calibri"/>
            </a:rPr>
            <a:pPr/>
            <a:t> 28 683 247 </a:t>
          </a:fld>
          <a:endParaRPr lang="ru-RU" sz="1100" b="1"/>
        </a:p>
      </xdr:txBody>
    </xdr:sp>
    <xdr:clientData/>
  </xdr:twoCellAnchor>
  <xdr:twoCellAnchor editAs="absolute">
    <xdr:from>
      <xdr:col>2</xdr:col>
      <xdr:colOff>1804143</xdr:colOff>
      <xdr:row>13</xdr:row>
      <xdr:rowOff>89647</xdr:rowOff>
    </xdr:from>
    <xdr:to>
      <xdr:col>2</xdr:col>
      <xdr:colOff>2779964</xdr:colOff>
      <xdr:row>14</xdr:row>
      <xdr:rowOff>164691</xdr:rowOff>
    </xdr:to>
    <xdr:sp macro="" textlink="СПРАВОЧНИК!L11">
      <xdr:nvSpPr>
        <xdr:cNvPr id="65" name="TextBox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2163372" y="2811076"/>
          <a:ext cx="975821" cy="270986"/>
        </a:xfrm>
        <a:prstGeom prst="roundRect">
          <a:avLst/>
        </a:prstGeom>
        <a:noFill/>
        <a:ln w="635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36000" rIns="36000" bIns="36000" rtlCol="0" anchor="t">
          <a:spAutoFit/>
        </a:bodyPr>
        <a:lstStyle/>
        <a:p>
          <a:fld id="{DB5901F4-88B5-4680-94BA-DCDE11E51E82}" type="TxLink">
            <a:rPr lang="en-US" sz="1100" b="1" i="0" u="none" strike="noStrike">
              <a:solidFill>
                <a:srgbClr val="000000"/>
              </a:solidFill>
              <a:effectLst/>
              <a:latin typeface="Calibri"/>
              <a:ea typeface="+mn-ea"/>
              <a:cs typeface="Calibri"/>
            </a:rPr>
            <a:pPr/>
            <a:t>27,66 чел./км²</a:t>
          </a:fld>
          <a:endParaRPr lang="ru-RU" sz="1100" b="1"/>
        </a:p>
      </xdr:txBody>
    </xdr:sp>
    <xdr:clientData/>
  </xdr:twoCellAnchor>
  <xdr:twoCellAnchor editAs="absolute">
    <xdr:from>
      <xdr:col>2</xdr:col>
      <xdr:colOff>1804143</xdr:colOff>
      <xdr:row>15</xdr:row>
      <xdr:rowOff>0</xdr:rowOff>
    </xdr:from>
    <xdr:to>
      <xdr:col>2</xdr:col>
      <xdr:colOff>2598670</xdr:colOff>
      <xdr:row>16</xdr:row>
      <xdr:rowOff>75043</xdr:rowOff>
    </xdr:to>
    <xdr:sp macro="" textlink="СПРАВОЧНИК!M11">
      <xdr:nvSpPr>
        <xdr:cNvPr id="66" name="TextBox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2163372" y="3113314"/>
          <a:ext cx="794527" cy="270986"/>
        </a:xfrm>
        <a:prstGeom prst="roundRect">
          <a:avLst/>
        </a:prstGeom>
        <a:noFill/>
        <a:ln w="635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36000" rIns="36000" bIns="36000" rtlCol="0" anchor="t">
          <a:spAutoFit/>
        </a:bodyPr>
        <a:lstStyle/>
        <a:p>
          <a:fld id="{2D8248D4-7F07-4EE9-9155-4C1E29A5D563}" type="TxLink">
            <a:rPr lang="en-US" sz="1100" b="1" i="0" u="none" strike="noStrike">
              <a:solidFill>
                <a:srgbClr val="000000"/>
              </a:solidFill>
              <a:effectLst/>
              <a:latin typeface="Calibri"/>
              <a:ea typeface="+mn-ea"/>
              <a:cs typeface="Calibri"/>
            </a:rPr>
            <a:pPr/>
            <a:t> 13 669 381 </a:t>
          </a:fld>
          <a:endParaRPr lang="ru-RU" sz="1100" b="1"/>
        </a:p>
      </xdr:txBody>
    </xdr:sp>
    <xdr:clientData/>
  </xdr:twoCellAnchor>
  <xdr:twoCellAnchor editAs="absolute">
    <xdr:from>
      <xdr:col>2</xdr:col>
      <xdr:colOff>1804142</xdr:colOff>
      <xdr:row>16</xdr:row>
      <xdr:rowOff>89647</xdr:rowOff>
    </xdr:from>
    <xdr:to>
      <xdr:col>2</xdr:col>
      <xdr:colOff>2255274</xdr:colOff>
      <xdr:row>17</xdr:row>
      <xdr:rowOff>164690</xdr:rowOff>
    </xdr:to>
    <xdr:sp macro="" textlink="СПРАВОЧНИК!N11">
      <xdr:nvSpPr>
        <xdr:cNvPr id="67" name="TextBox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2163371" y="3398904"/>
          <a:ext cx="451132" cy="270986"/>
        </a:xfrm>
        <a:prstGeom prst="roundRect">
          <a:avLst/>
        </a:prstGeom>
        <a:noFill/>
        <a:ln w="635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36000" rIns="36000" bIns="36000" rtlCol="0" anchor="t">
          <a:spAutoFit/>
        </a:bodyPr>
        <a:lstStyle/>
        <a:p>
          <a:fld id="{72563B23-A0A5-4446-979C-BD5EE1DECE31}" type="TxLink">
            <a:rPr lang="en-US" sz="1100" b="1" i="0" u="none" strike="noStrike">
              <a:solidFill>
                <a:srgbClr val="000000"/>
              </a:solidFill>
              <a:effectLst/>
              <a:latin typeface="Calibri"/>
              <a:ea typeface="+mn-ea"/>
              <a:cs typeface="Calibri"/>
            </a:rPr>
            <a:pPr/>
            <a:t>14,5%</a:t>
          </a:fld>
          <a:endParaRPr lang="ru-RU" sz="1100" b="1"/>
        </a:p>
      </xdr:txBody>
    </xdr:sp>
    <xdr:clientData/>
  </xdr:twoCellAnchor>
  <xdr:twoCellAnchor editAs="absolute">
    <xdr:from>
      <xdr:col>2</xdr:col>
      <xdr:colOff>1804142</xdr:colOff>
      <xdr:row>18</xdr:row>
      <xdr:rowOff>11206</xdr:rowOff>
    </xdr:from>
    <xdr:to>
      <xdr:col>2</xdr:col>
      <xdr:colOff>2529720</xdr:colOff>
      <xdr:row>19</xdr:row>
      <xdr:rowOff>97135</xdr:rowOff>
    </xdr:to>
    <xdr:sp macro="" textlink="СПРАВОЧНИК!O11">
      <xdr:nvSpPr>
        <xdr:cNvPr id="68" name="TextBox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2163371" y="3701463"/>
          <a:ext cx="725578" cy="270986"/>
        </a:xfrm>
        <a:prstGeom prst="roundRect">
          <a:avLst/>
        </a:prstGeom>
        <a:noFill/>
        <a:ln w="635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36000" rIns="36000" bIns="36000" rtlCol="0" anchor="t">
          <a:spAutoFit/>
        </a:bodyPr>
        <a:lstStyle/>
        <a:p>
          <a:fld id="{E6E11F0C-4809-4197-BE3D-C74BE6621569}" type="TxLink">
            <a:rPr lang="en-US" sz="1100" b="1" i="0" u="none" strike="noStrike">
              <a:solidFill>
                <a:srgbClr val="000000"/>
              </a:solidFill>
              <a:effectLst/>
              <a:latin typeface="Calibri"/>
              <a:ea typeface="+mn-ea"/>
              <a:cs typeface="Calibri"/>
            </a:rPr>
            <a:pPr/>
            <a:t> 468 462,3 </a:t>
          </a:fld>
          <a:endParaRPr lang="ru-RU" sz="1100" b="1"/>
        </a:p>
      </xdr:txBody>
    </xdr:sp>
    <xdr:clientData/>
  </xdr:twoCellAnchor>
  <xdr:twoCellAnchor editAs="absolute">
    <xdr:from>
      <xdr:col>2</xdr:col>
      <xdr:colOff>1804143</xdr:colOff>
      <xdr:row>19</xdr:row>
      <xdr:rowOff>112058</xdr:rowOff>
    </xdr:from>
    <xdr:to>
      <xdr:col>2</xdr:col>
      <xdr:colOff>2355343</xdr:colOff>
      <xdr:row>21</xdr:row>
      <xdr:rowOff>12929</xdr:rowOff>
    </xdr:to>
    <xdr:sp macro="" textlink="СПРАВОЧНИК!P11">
      <xdr:nvSpPr>
        <xdr:cNvPr id="69" name="TextBox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2163372" y="3987372"/>
          <a:ext cx="551200" cy="270986"/>
        </a:xfrm>
        <a:prstGeom prst="roundRect">
          <a:avLst/>
        </a:prstGeom>
        <a:noFill/>
        <a:ln w="635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36000" rIns="36000" bIns="36000" rtlCol="0" anchor="t">
          <a:spAutoFit/>
        </a:bodyPr>
        <a:lstStyle/>
        <a:p>
          <a:fld id="{787FE99D-0DC9-4AD4-9280-694748ABCBB7}" type="TxLink">
            <a:rPr lang="en-US" sz="1100" b="1" i="0" u="none" strike="noStrike">
              <a:solidFill>
                <a:srgbClr val="000000"/>
              </a:solidFill>
              <a:effectLst/>
              <a:latin typeface="Calibri"/>
              <a:ea typeface="+mn-ea"/>
              <a:cs typeface="Calibri"/>
            </a:rPr>
            <a:pPr/>
            <a:t> 47 299 </a:t>
          </a:fld>
          <a:endParaRPr lang="ru-RU" sz="1100" b="1"/>
        </a:p>
      </xdr:txBody>
    </xdr:sp>
    <xdr:clientData/>
  </xdr:twoCellAnchor>
  <xdr:oneCellAnchor>
    <xdr:from>
      <xdr:col>2</xdr:col>
      <xdr:colOff>40064</xdr:colOff>
      <xdr:row>2</xdr:row>
      <xdr:rowOff>179295</xdr:rowOff>
    </xdr:from>
    <xdr:ext cx="2268000" cy="250453"/>
    <xdr:sp macro="" textlink="'СВОД ФО'!B3">
      <xdr:nvSpPr>
        <xdr:cNvPr id="28" name="TextBox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387446" y="560295"/>
          <a:ext cx="2268000" cy="25045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bIns="0" rtlCol="0" anchor="t">
          <a:spAutoFit/>
        </a:bodyPr>
        <a:lstStyle/>
        <a:p>
          <a:fld id="{7631301E-0825-4DA5-B8D4-52CC98D78A37}" type="TxLink">
            <a:rPr lang="ru-RU" sz="1600" b="1" i="0" u="none" strike="noStrike">
              <a:solidFill>
                <a:srgbClr val="000000"/>
              </a:solidFill>
              <a:latin typeface="Calibri"/>
              <a:cs typeface="Calibri"/>
            </a:rPr>
            <a:pPr/>
            <a:t>Приволжский ФО</a:t>
          </a:fld>
          <a:endParaRPr lang="ru-RU" sz="1600" b="1"/>
        </a:p>
      </xdr:txBody>
    </xdr:sp>
    <xdr:clientData/>
  </xdr:oneCellAnchor>
  <xdr:twoCellAnchor editAs="absolute">
    <xdr:from>
      <xdr:col>2</xdr:col>
      <xdr:colOff>3538904</xdr:colOff>
      <xdr:row>8</xdr:row>
      <xdr:rowOff>1047750</xdr:rowOff>
    </xdr:from>
    <xdr:to>
      <xdr:col>15</xdr:col>
      <xdr:colOff>290194</xdr:colOff>
      <xdr:row>8</xdr:row>
      <xdr:rowOff>1294841</xdr:rowOff>
    </xdr:to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3891329" y="1724025"/>
          <a:ext cx="8124140" cy="247091"/>
        </a:xfrm>
        <a:prstGeom prst="rect">
          <a:avLst/>
        </a:prstGeom>
        <a:solidFill>
          <a:srgbClr val="86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absolute">
    <xdr:from>
      <xdr:col>5</xdr:col>
      <xdr:colOff>250835</xdr:colOff>
      <xdr:row>8</xdr:row>
      <xdr:rowOff>1033181</xdr:rowOff>
    </xdr:from>
    <xdr:to>
      <xdr:col>8</xdr:col>
      <xdr:colOff>47208</xdr:colOff>
      <xdr:row>8</xdr:row>
      <xdr:rowOff>1312868</xdr:rowOff>
    </xdr:to>
    <xdr:sp macro="" textlink="'СВОД РОССИЯ'!A1">
      <xdr:nvSpPr>
        <xdr:cNvPr id="45" name="TextBox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5864982" y="1705534"/>
          <a:ext cx="1611726" cy="279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fld id="{57478EB8-2065-4ED6-B526-7E095E3C0730}" type="TxLink">
            <a:rPr lang="ru-RU" sz="1100" b="1" i="0" u="none" strike="noStrike">
              <a:solidFill>
                <a:schemeClr val="bg1"/>
              </a:solidFill>
              <a:latin typeface="Calibri"/>
              <a:cs typeface="Calibri"/>
            </a:rPr>
            <a:pPr/>
            <a:t>РЕГИСТРАЦИИ 6M'23</a:t>
          </a:fld>
          <a:endParaRPr lang="ru-RU" sz="11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2</xdr:col>
      <xdr:colOff>3727682</xdr:colOff>
      <xdr:row>8</xdr:row>
      <xdr:rowOff>1033181</xdr:rowOff>
    </xdr:from>
    <xdr:to>
      <xdr:col>3</xdr:col>
      <xdr:colOff>209680</xdr:colOff>
      <xdr:row>8</xdr:row>
      <xdr:rowOff>1312868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4080107" y="1709456"/>
          <a:ext cx="653948" cy="279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ru-RU" sz="1100" b="1">
              <a:solidFill>
                <a:schemeClr val="bg1"/>
              </a:solidFill>
            </a:rPr>
            <a:t>МАРКА</a:t>
          </a:r>
        </a:p>
      </xdr:txBody>
    </xdr:sp>
    <xdr:clientData/>
  </xdr:twoCellAnchor>
  <xdr:twoCellAnchor editAs="absolute">
    <xdr:from>
      <xdr:col>4</xdr:col>
      <xdr:colOff>355569</xdr:colOff>
      <xdr:row>8</xdr:row>
      <xdr:rowOff>1076325</xdr:rowOff>
    </xdr:from>
    <xdr:to>
      <xdr:col>5</xdr:col>
      <xdr:colOff>358350</xdr:colOff>
      <xdr:row>8</xdr:row>
      <xdr:rowOff>1272429</xdr:rowOff>
    </xdr:to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5364598" y="1748678"/>
          <a:ext cx="607899" cy="196104"/>
        </a:xfrm>
        <a:prstGeom prst="rect">
          <a:avLst/>
        </a:prstGeom>
        <a:noFill/>
      </xdr:spPr>
      <xdr:txBody>
        <a:bodyPr wrap="square" lIns="36000" tIns="0" rIns="36000" bIns="0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ru-RU" sz="1100" b="1">
              <a:solidFill>
                <a:schemeClr val="bg1"/>
              </a:solidFill>
            </a:rPr>
            <a:t>ТОП-</a:t>
          </a:r>
          <a:endParaRPr lang="ru-RU" sz="10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5</xdr:col>
      <xdr:colOff>69955</xdr:colOff>
      <xdr:row>8</xdr:row>
      <xdr:rowOff>1076325</xdr:rowOff>
    </xdr:from>
    <xdr:to>
      <xdr:col>5</xdr:col>
      <xdr:colOff>314234</xdr:colOff>
      <xdr:row>8</xdr:row>
      <xdr:rowOff>1272429</xdr:rowOff>
    </xdr:to>
    <xdr:sp macro="" textlink="'СВОД ФО'!$N$52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5684102" y="1748678"/>
          <a:ext cx="244279" cy="196104"/>
        </a:xfrm>
        <a:prstGeom prst="rect">
          <a:avLst/>
        </a:prstGeom>
        <a:noFill/>
      </xdr:spPr>
      <xdr:txBody>
        <a:bodyPr wrap="square" lIns="36000" tIns="0" rIns="36000" bIns="0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fld id="{788444CE-8E93-451C-BADF-F0F7798491BD}" type="TxLink">
            <a:rPr lang="en-US" sz="1100" b="1" kern="1200">
              <a:solidFill>
                <a:schemeClr val="bg1"/>
              </a:solidFill>
              <a:latin typeface="+mn-lt"/>
              <a:ea typeface="+mn-ea"/>
              <a:cs typeface="+mn-cs"/>
            </a:rPr>
            <a:pPr marL="0" indent="0" algn="l" defTabSz="914400" rtl="0" eaLnBrk="1" latinLnBrk="0" hangingPunct="1"/>
            <a:t>15</a:t>
          </a:fld>
          <a:endParaRPr lang="ru-RU" sz="1100" b="1" kern="1200">
            <a:solidFill>
              <a:schemeClr val="bg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9</xdr:col>
      <xdr:colOff>206187</xdr:colOff>
      <xdr:row>8</xdr:row>
      <xdr:rowOff>1033181</xdr:rowOff>
    </xdr:from>
    <xdr:to>
      <xdr:col>11</xdr:col>
      <xdr:colOff>600179</xdr:colOff>
      <xdr:row>8</xdr:row>
      <xdr:rowOff>1312868</xdr:rowOff>
    </xdr:to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8240805" y="1705534"/>
          <a:ext cx="1604227" cy="279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ru-RU" sz="1100" b="1">
              <a:solidFill>
                <a:schemeClr val="bg1"/>
              </a:solidFill>
            </a:rPr>
            <a:t>ДИНАМИКА</a:t>
          </a:r>
        </a:p>
      </xdr:txBody>
    </xdr:sp>
    <xdr:clientData/>
  </xdr:twoCellAnchor>
  <xdr:twoCellAnchor editAs="absolute">
    <xdr:from>
      <xdr:col>13</xdr:col>
      <xdr:colOff>222436</xdr:colOff>
      <xdr:row>8</xdr:row>
      <xdr:rowOff>1033181</xdr:rowOff>
    </xdr:from>
    <xdr:to>
      <xdr:col>14</xdr:col>
      <xdr:colOff>373318</xdr:colOff>
      <xdr:row>8</xdr:row>
      <xdr:rowOff>1312868</xdr:rowOff>
    </xdr:to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10728511" y="1709456"/>
          <a:ext cx="760482" cy="279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ru-RU" sz="1100" b="1">
              <a:solidFill>
                <a:schemeClr val="bg1"/>
              </a:solidFill>
            </a:rPr>
            <a:t>ДОЛЯ</a:t>
          </a:r>
        </a:p>
      </xdr:txBody>
    </xdr:sp>
    <xdr:clientData/>
  </xdr:twoCellAnchor>
  <xdr:twoCellAnchor editAs="absolute">
    <xdr:from>
      <xdr:col>4</xdr:col>
      <xdr:colOff>39821</xdr:colOff>
      <xdr:row>8</xdr:row>
      <xdr:rowOff>1074127</xdr:rowOff>
    </xdr:from>
    <xdr:to>
      <xdr:col>4</xdr:col>
      <xdr:colOff>39821</xdr:colOff>
      <xdr:row>8</xdr:row>
      <xdr:rowOff>1256325</xdr:rowOff>
    </xdr:to>
    <xdr:cxnSp macro="">
      <xdr:nvCxnSpPr>
        <xdr:cNvPr id="86" name="Прямая соединительная линия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CxnSpPr/>
      </xdr:nvCxnSpPr>
      <xdr:spPr>
        <a:xfrm>
          <a:off x="5067364" y="1753301"/>
          <a:ext cx="0" cy="182198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8</xdr:col>
      <xdr:colOff>437458</xdr:colOff>
      <xdr:row>8</xdr:row>
      <xdr:rowOff>1074127</xdr:rowOff>
    </xdr:from>
    <xdr:to>
      <xdr:col>8</xdr:col>
      <xdr:colOff>437458</xdr:colOff>
      <xdr:row>8</xdr:row>
      <xdr:rowOff>1256325</xdr:rowOff>
    </xdr:to>
    <xdr:cxnSp macro="">
      <xdr:nvCxnSpPr>
        <xdr:cNvPr id="87" name="Прямая соединительная линия 86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CxnSpPr/>
      </xdr:nvCxnSpPr>
      <xdr:spPr>
        <a:xfrm>
          <a:off x="7866958" y="1746480"/>
          <a:ext cx="0" cy="182198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12</xdr:col>
      <xdr:colOff>342455</xdr:colOff>
      <xdr:row>8</xdr:row>
      <xdr:rowOff>1074127</xdr:rowOff>
    </xdr:from>
    <xdr:to>
      <xdr:col>12</xdr:col>
      <xdr:colOff>342455</xdr:colOff>
      <xdr:row>8</xdr:row>
      <xdr:rowOff>1256325</xdr:rowOff>
    </xdr:to>
    <xdr:cxnSp macro="">
      <xdr:nvCxnSpPr>
        <xdr:cNvPr id="88" name="Прямая соединительная линия 87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CxnSpPr/>
      </xdr:nvCxnSpPr>
      <xdr:spPr>
        <a:xfrm>
          <a:off x="10238930" y="1750402"/>
          <a:ext cx="0" cy="182198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12</xdr:col>
      <xdr:colOff>66674</xdr:colOff>
      <xdr:row>8</xdr:row>
      <xdr:rowOff>1314450</xdr:rowOff>
    </xdr:from>
    <xdr:to>
      <xdr:col>16</xdr:col>
      <xdr:colOff>57149</xdr:colOff>
      <xdr:row>34</xdr:row>
      <xdr:rowOff>0</xdr:rowOff>
    </xdr:to>
    <xdr:graphicFrame macro="">
      <xdr:nvGraphicFramePr>
        <xdr:cNvPr id="89" name="Диаграмма 88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12</xdr:col>
      <xdr:colOff>342455</xdr:colOff>
      <xdr:row>8</xdr:row>
      <xdr:rowOff>1634420</xdr:rowOff>
    </xdr:from>
    <xdr:to>
      <xdr:col>12</xdr:col>
      <xdr:colOff>342455</xdr:colOff>
      <xdr:row>33</xdr:row>
      <xdr:rowOff>10538</xdr:rowOff>
    </xdr:to>
    <xdr:cxnSp macro="">
      <xdr:nvCxnSpPr>
        <xdr:cNvPr id="92" name="Прямая соединительная линия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CxnSpPr/>
      </xdr:nvCxnSpPr>
      <xdr:spPr>
        <a:xfrm>
          <a:off x="10192426" y="2306773"/>
          <a:ext cx="0" cy="424800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8</xdr:col>
      <xdr:colOff>420897</xdr:colOff>
      <xdr:row>8</xdr:row>
      <xdr:rowOff>1634420</xdr:rowOff>
    </xdr:from>
    <xdr:to>
      <xdr:col>8</xdr:col>
      <xdr:colOff>420897</xdr:colOff>
      <xdr:row>33</xdr:row>
      <xdr:rowOff>10538</xdr:rowOff>
    </xdr:to>
    <xdr:cxnSp macro="">
      <xdr:nvCxnSpPr>
        <xdr:cNvPr id="93" name="Прямая соединительная линия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CxnSpPr/>
      </xdr:nvCxnSpPr>
      <xdr:spPr>
        <a:xfrm>
          <a:off x="7850397" y="2306773"/>
          <a:ext cx="0" cy="424800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11205</xdr:colOff>
      <xdr:row>21</xdr:row>
      <xdr:rowOff>33617</xdr:rowOff>
    </xdr:from>
    <xdr:to>
      <xdr:col>2</xdr:col>
      <xdr:colOff>3303882</xdr:colOff>
      <xdr:row>22</xdr:row>
      <xdr:rowOff>89646</xdr:rowOff>
    </xdr:to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/>
      </xdr:nvSpPr>
      <xdr:spPr>
        <a:xfrm>
          <a:off x="123264" y="4291852"/>
          <a:ext cx="3528000" cy="246529"/>
        </a:xfrm>
        <a:prstGeom prst="rect">
          <a:avLst/>
        </a:prstGeom>
        <a:solidFill>
          <a:srgbClr val="86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459440</xdr:colOff>
      <xdr:row>21</xdr:row>
      <xdr:rowOff>22411</xdr:rowOff>
    </xdr:from>
    <xdr:to>
      <xdr:col>2</xdr:col>
      <xdr:colOff>2511440</xdr:colOff>
      <xdr:row>22</xdr:row>
      <xdr:rowOff>96471</xdr:rowOff>
    </xdr:to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/>
      </xdr:nvSpPr>
      <xdr:spPr>
        <a:xfrm>
          <a:off x="806822" y="4280646"/>
          <a:ext cx="20520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ru-RU" sz="1100" b="1">
              <a:solidFill>
                <a:schemeClr val="bg1"/>
              </a:solidFill>
            </a:rPr>
            <a:t>ДОЛЯ РЕГИСТРАЦИИ</a:t>
          </a:r>
        </a:p>
      </xdr:txBody>
    </xdr:sp>
    <xdr:clientData/>
  </xdr:twoCellAnchor>
  <xdr:twoCellAnchor>
    <xdr:from>
      <xdr:col>0</xdr:col>
      <xdr:colOff>0</xdr:colOff>
      <xdr:row>22</xdr:row>
      <xdr:rowOff>67236</xdr:rowOff>
    </xdr:from>
    <xdr:to>
      <xdr:col>2</xdr:col>
      <xdr:colOff>3294530</xdr:colOff>
      <xdr:row>33</xdr:row>
      <xdr:rowOff>112059</xdr:rowOff>
    </xdr:to>
    <xdr:graphicFrame macro="">
      <xdr:nvGraphicFramePr>
        <xdr:cNvPr id="96" name="Диаграмма 9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253253</xdr:colOff>
      <xdr:row>20</xdr:row>
      <xdr:rowOff>126467</xdr:rowOff>
    </xdr:from>
    <xdr:to>
      <xdr:col>20</xdr:col>
      <xdr:colOff>470944</xdr:colOff>
      <xdr:row>27</xdr:row>
      <xdr:rowOff>33619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7" name="ТИП ТС 4">
              <a:extLst>
                <a:ext uri="{FF2B5EF4-FFF2-40B4-BE49-F238E27FC236}">
                  <a16:creationId xmlns:a16="http://schemas.microsoft.com/office/drawing/2014/main" id="{00000000-0008-0000-0200-000061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ТИП ТС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294339" y="4186838"/>
              <a:ext cx="1926748" cy="120255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242848</xdr:colOff>
      <xdr:row>13</xdr:row>
      <xdr:rowOff>70437</xdr:rowOff>
    </xdr:from>
    <xdr:to>
      <xdr:col>20</xdr:col>
      <xdr:colOff>460539</xdr:colOff>
      <xdr:row>19</xdr:row>
      <xdr:rowOff>168089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8" name="СЕГМЕНТ 4">
              <a:extLst>
                <a:ext uri="{FF2B5EF4-FFF2-40B4-BE49-F238E27FC236}">
                  <a16:creationId xmlns:a16="http://schemas.microsoft.com/office/drawing/2014/main" id="{00000000-0008-0000-0200-00006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СЕГМЕНТ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283934" y="2791866"/>
              <a:ext cx="1926748" cy="125153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1</xdr:colOff>
      <xdr:row>8</xdr:row>
      <xdr:rowOff>100853</xdr:rowOff>
    </xdr:from>
    <xdr:to>
      <xdr:col>8</xdr:col>
      <xdr:colOff>369794</xdr:colOff>
      <xdr:row>8</xdr:row>
      <xdr:rowOff>1008529</xdr:rowOff>
    </xdr:to>
    <xdr:graphicFrame macro="">
      <xdr:nvGraphicFramePr>
        <xdr:cNvPr id="100" name="Диаграмма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absolute">
    <xdr:from>
      <xdr:col>8</xdr:col>
      <xdr:colOff>437458</xdr:colOff>
      <xdr:row>8</xdr:row>
      <xdr:rowOff>211274</xdr:rowOff>
    </xdr:from>
    <xdr:to>
      <xdr:col>8</xdr:col>
      <xdr:colOff>437458</xdr:colOff>
      <xdr:row>8</xdr:row>
      <xdr:rowOff>859274</xdr:rowOff>
    </xdr:to>
    <xdr:cxnSp macro="">
      <xdr:nvCxnSpPr>
        <xdr:cNvPr id="101" name="Прямая соединительная линия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CxnSpPr/>
      </xdr:nvCxnSpPr>
      <xdr:spPr>
        <a:xfrm>
          <a:off x="7866958" y="883627"/>
          <a:ext cx="0" cy="64800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12</xdr:col>
      <xdr:colOff>336605</xdr:colOff>
      <xdr:row>8</xdr:row>
      <xdr:rowOff>211274</xdr:rowOff>
    </xdr:from>
    <xdr:to>
      <xdr:col>12</xdr:col>
      <xdr:colOff>336605</xdr:colOff>
      <xdr:row>8</xdr:row>
      <xdr:rowOff>859274</xdr:rowOff>
    </xdr:to>
    <xdr:cxnSp macro="">
      <xdr:nvCxnSpPr>
        <xdr:cNvPr id="103" name="Прямая соединительная линия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CxnSpPr/>
      </xdr:nvCxnSpPr>
      <xdr:spPr>
        <a:xfrm>
          <a:off x="10186576" y="883627"/>
          <a:ext cx="0" cy="64800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539563</xdr:colOff>
      <xdr:row>2</xdr:row>
      <xdr:rowOff>100852</xdr:rowOff>
    </xdr:from>
    <xdr:ext cx="2343151" cy="342786"/>
    <xdr:sp macro="" textlink="'СВОД ФО'!J87">
      <xdr:nvSpPr>
        <xdr:cNvPr id="104" name="TextBox 103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 txBox="1"/>
      </xdr:nvSpPr>
      <xdr:spPr>
        <a:xfrm>
          <a:off x="6758828" y="481852"/>
          <a:ext cx="234315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fld id="{731EA943-2639-47CD-A975-B371B11BBDF3}" type="TxLink">
            <a:rPr lang="en-US" sz="1600" b="1" i="0" u="none" strike="noStrike">
              <a:solidFill>
                <a:srgbClr val="740000"/>
              </a:solidFill>
              <a:latin typeface="Calibri"/>
              <a:cs typeface="Calibri"/>
            </a:rPr>
            <a:pPr/>
            <a:t> </a:t>
          </a:fld>
          <a:endParaRPr lang="ru-RU" sz="2400" b="1">
            <a:solidFill>
              <a:srgbClr val="740000"/>
            </a:solidFill>
          </a:endParaRPr>
        </a:p>
      </xdr:txBody>
    </xdr:sp>
    <xdr:clientData/>
  </xdr:oneCellAnchor>
  <xdr:oneCellAnchor>
    <xdr:from>
      <xdr:col>2</xdr:col>
      <xdr:colOff>3395383</xdr:colOff>
      <xdr:row>2</xdr:row>
      <xdr:rowOff>100852</xdr:rowOff>
    </xdr:from>
    <xdr:ext cx="3269319" cy="342786"/>
    <xdr:sp macro="" textlink="'СВОД ФО'!J85">
      <xdr:nvSpPr>
        <xdr:cNvPr id="105" name="TextBox 104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 txBox="1"/>
      </xdr:nvSpPr>
      <xdr:spPr>
        <a:xfrm>
          <a:off x="3742765" y="481852"/>
          <a:ext cx="3269319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fld id="{CBA82412-8B22-4AB1-B713-EB4951799F2C}" type="TxLink">
            <a:rPr lang="ru-RU" sz="1600" b="1" i="0" u="none" strike="noStrike">
              <a:solidFill>
                <a:srgbClr val="740000"/>
              </a:solidFill>
              <a:latin typeface="Calibri"/>
              <a:cs typeface="Calibri"/>
            </a:rPr>
            <a:pPr/>
            <a:t>Автомобили всех сегментов</a:t>
          </a:fld>
          <a:endParaRPr lang="ru-RU" sz="3200" b="1">
            <a:solidFill>
              <a:srgbClr val="740000"/>
            </a:solidFill>
          </a:endParaRPr>
        </a:p>
      </xdr:txBody>
    </xdr:sp>
    <xdr:clientData/>
  </xdr:oneCellAnchor>
  <xdr:twoCellAnchor editAs="absolute">
    <xdr:from>
      <xdr:col>9</xdr:col>
      <xdr:colOff>78439</xdr:colOff>
      <xdr:row>8</xdr:row>
      <xdr:rowOff>235322</xdr:rowOff>
    </xdr:from>
    <xdr:to>
      <xdr:col>12</xdr:col>
      <xdr:colOff>67233</xdr:colOff>
      <xdr:row>8</xdr:row>
      <xdr:rowOff>829235</xdr:rowOff>
    </xdr:to>
    <xdr:sp macro="" textlink="'СВОД ФО'!J12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8113057" y="907675"/>
          <a:ext cx="1804147" cy="59391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1364DF8-169F-425A-8662-416678FB7BA5}" type="TxLink">
            <a:rPr lang="en-US" sz="28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28,3%</a:t>
          </a:fld>
          <a:endParaRPr lang="ru-RU" sz="28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210672</xdr:colOff>
      <xdr:row>0</xdr:row>
      <xdr:rowOff>147918</xdr:rowOff>
    </xdr:from>
    <xdr:to>
      <xdr:col>20</xdr:col>
      <xdr:colOff>319928</xdr:colOff>
      <xdr:row>15</xdr:row>
      <xdr:rowOff>33618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20</xdr:col>
      <xdr:colOff>597834</xdr:colOff>
      <xdr:row>0</xdr:row>
      <xdr:rowOff>157442</xdr:rowOff>
    </xdr:from>
    <xdr:to>
      <xdr:col>24</xdr:col>
      <xdr:colOff>6162</xdr:colOff>
      <xdr:row>14</xdr:row>
      <xdr:rowOff>14567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ТИП ТС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ТИП ТС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644158" y="157442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24</xdr:col>
      <xdr:colOff>121584</xdr:colOff>
      <xdr:row>0</xdr:row>
      <xdr:rowOff>185457</xdr:rowOff>
    </xdr:from>
    <xdr:to>
      <xdr:col>27</xdr:col>
      <xdr:colOff>135032</xdr:colOff>
      <xdr:row>17</xdr:row>
      <xdr:rowOff>156882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ФО 2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ФО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588378" y="185457"/>
              <a:ext cx="1828800" cy="3209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21</xdr:col>
      <xdr:colOff>15127</xdr:colOff>
      <xdr:row>15</xdr:row>
      <xdr:rowOff>101413</xdr:rowOff>
    </xdr:from>
    <xdr:to>
      <xdr:col>24</xdr:col>
      <xdr:colOff>28574</xdr:colOff>
      <xdr:row>31</xdr:row>
      <xdr:rowOff>123265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Страна производитель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Страна производитель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666568" y="2958913"/>
              <a:ext cx="1828800" cy="306985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24</xdr:col>
      <xdr:colOff>110377</xdr:colOff>
      <xdr:row>18</xdr:row>
      <xdr:rowOff>84604</xdr:rowOff>
    </xdr:from>
    <xdr:to>
      <xdr:col>27</xdr:col>
      <xdr:colOff>123825</xdr:colOff>
      <xdr:row>31</xdr:row>
      <xdr:rowOff>132229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СЕГМЕНТ">
              <a:extLst>
                <a:ext uri="{FF2B5EF4-FFF2-40B4-BE49-F238E27FC236}">
                  <a16:creationId xmlns:a16="http://schemas.microsoft.com/office/drawing/2014/main" id="{00000000-0008-0000-03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СЕГМЕНТ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577171" y="3513604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426944</xdr:colOff>
      <xdr:row>15</xdr:row>
      <xdr:rowOff>165847</xdr:rowOff>
    </xdr:from>
    <xdr:to>
      <xdr:col>20</xdr:col>
      <xdr:colOff>440393</xdr:colOff>
      <xdr:row>29</xdr:row>
      <xdr:rowOff>22972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Марка 1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арка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657915" y="3023347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>
    <xdr:from>
      <xdr:col>21</xdr:col>
      <xdr:colOff>553091</xdr:colOff>
      <xdr:row>34</xdr:row>
      <xdr:rowOff>122464</xdr:rowOff>
    </xdr:from>
    <xdr:to>
      <xdr:col>29</xdr:col>
      <xdr:colOff>276945</xdr:colOff>
      <xdr:row>49</xdr:row>
      <xdr:rowOff>8164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395406</xdr:colOff>
      <xdr:row>14</xdr:row>
      <xdr:rowOff>69636</xdr:rowOff>
    </xdr:from>
    <xdr:to>
      <xdr:col>35</xdr:col>
      <xdr:colOff>126465</xdr:colOff>
      <xdr:row>28</xdr:row>
      <xdr:rowOff>145836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44824</xdr:colOff>
      <xdr:row>34</xdr:row>
      <xdr:rowOff>134470</xdr:rowOff>
    </xdr:from>
    <xdr:to>
      <xdr:col>21</xdr:col>
      <xdr:colOff>380999</xdr:colOff>
      <xdr:row>49</xdr:row>
      <xdr:rowOff>20170</xdr:rowOff>
    </xdr:to>
    <xdr:graphicFrame macro="">
      <xdr:nvGraphicFramePr>
        <xdr:cNvPr id="12" name="Диаграмма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33618</xdr:colOff>
      <xdr:row>49</xdr:row>
      <xdr:rowOff>168087</xdr:rowOff>
    </xdr:from>
    <xdr:to>
      <xdr:col>21</xdr:col>
      <xdr:colOff>369793</xdr:colOff>
      <xdr:row>64</xdr:row>
      <xdr:rowOff>53787</xdr:rowOff>
    </xdr:to>
    <xdr:graphicFrame macro="">
      <xdr:nvGraphicFramePr>
        <xdr:cNvPr id="13" name="Диаграмма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560294</xdr:colOff>
      <xdr:row>49</xdr:row>
      <xdr:rowOff>100854</xdr:rowOff>
    </xdr:from>
    <xdr:to>
      <xdr:col>29</xdr:col>
      <xdr:colOff>291352</xdr:colOff>
      <xdr:row>63</xdr:row>
      <xdr:rowOff>177054</xdr:rowOff>
    </xdr:to>
    <xdr:graphicFrame macro="">
      <xdr:nvGraphicFramePr>
        <xdr:cNvPr id="14" name="Диаграмма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284387</xdr:colOff>
      <xdr:row>2</xdr:row>
      <xdr:rowOff>161925</xdr:rowOff>
    </xdr:from>
    <xdr:to>
      <xdr:col>20</xdr:col>
      <xdr:colOff>176894</xdr:colOff>
      <xdr:row>17</xdr:row>
      <xdr:rowOff>13607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ФО описание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ФО описание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558280" y="542925"/>
              <a:ext cx="2341791" cy="270918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>
    <xdr:from>
      <xdr:col>16</xdr:col>
      <xdr:colOff>163286</xdr:colOff>
      <xdr:row>66</xdr:row>
      <xdr:rowOff>138793</xdr:rowOff>
    </xdr:from>
    <xdr:to>
      <xdr:col>23</xdr:col>
      <xdr:colOff>449036</xdr:colOff>
      <xdr:row>81</xdr:row>
      <xdr:rowOff>24493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20</xdr:col>
      <xdr:colOff>291193</xdr:colOff>
      <xdr:row>2</xdr:row>
      <xdr:rowOff>168729</xdr:rowOff>
    </xdr:from>
    <xdr:to>
      <xdr:col>23</xdr:col>
      <xdr:colOff>283027</xdr:colOff>
      <xdr:row>16</xdr:row>
      <xdr:rowOff>25854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ТИП ТС 3">
              <a:extLst>
                <a:ext uri="{FF2B5EF4-FFF2-40B4-BE49-F238E27FC236}">
                  <a16:creationId xmlns:a16="http://schemas.microsoft.com/office/drawing/2014/main" id="{00000000-0008-0000-04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ТИП ТС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572264" y="549729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23</xdr:col>
      <xdr:colOff>372836</xdr:colOff>
      <xdr:row>2</xdr:row>
      <xdr:rowOff>182336</xdr:rowOff>
    </xdr:from>
    <xdr:to>
      <xdr:col>26</xdr:col>
      <xdr:colOff>364672</xdr:colOff>
      <xdr:row>16</xdr:row>
      <xdr:rowOff>39461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СЕГМЕНТ 3">
              <a:extLst>
                <a:ext uri="{FF2B5EF4-FFF2-40B4-BE49-F238E27FC236}">
                  <a16:creationId xmlns:a16="http://schemas.microsoft.com/office/drawing/2014/main" id="{00000000-0008-0000-0400-00000A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СЕГМЕНТ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490872" y="563336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139213</xdr:colOff>
      <xdr:row>134</xdr:row>
      <xdr:rowOff>22514</xdr:rowOff>
    </xdr:from>
    <xdr:to>
      <xdr:col>4</xdr:col>
      <xdr:colOff>298673</xdr:colOff>
      <xdr:row>140</xdr:row>
      <xdr:rowOff>47625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95250</xdr:colOff>
      <xdr:row>134</xdr:row>
      <xdr:rowOff>51090</xdr:rowOff>
    </xdr:from>
    <xdr:to>
      <xdr:col>14</xdr:col>
      <xdr:colOff>9525</xdr:colOff>
      <xdr:row>138</xdr:row>
      <xdr:rowOff>104774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132521</xdr:colOff>
      <xdr:row>134</xdr:row>
      <xdr:rowOff>51090</xdr:rowOff>
    </xdr:from>
    <xdr:to>
      <xdr:col>9</xdr:col>
      <xdr:colOff>8282</xdr:colOff>
      <xdr:row>139</xdr:row>
      <xdr:rowOff>28575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35381</xdr:colOff>
      <xdr:row>134</xdr:row>
      <xdr:rowOff>51089</xdr:rowOff>
    </xdr:from>
    <xdr:to>
      <xdr:col>19</xdr:col>
      <xdr:colOff>27214</xdr:colOff>
      <xdr:row>139</xdr:row>
      <xdr:rowOff>28574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21</xdr:col>
      <xdr:colOff>200026</xdr:colOff>
      <xdr:row>134</xdr:row>
      <xdr:rowOff>51090</xdr:rowOff>
    </xdr:from>
    <xdr:to>
      <xdr:col>23</xdr:col>
      <xdr:colOff>590551</xdr:colOff>
      <xdr:row>139</xdr:row>
      <xdr:rowOff>28575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26</xdr:col>
      <xdr:colOff>161926</xdr:colOff>
      <xdr:row>134</xdr:row>
      <xdr:rowOff>51090</xdr:rowOff>
    </xdr:from>
    <xdr:to>
      <xdr:col>28</xdr:col>
      <xdr:colOff>590551</xdr:colOff>
      <xdr:row>139</xdr:row>
      <xdr:rowOff>28575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31</xdr:col>
      <xdr:colOff>114301</xdr:colOff>
      <xdr:row>134</xdr:row>
      <xdr:rowOff>51090</xdr:rowOff>
    </xdr:from>
    <xdr:to>
      <xdr:col>33</xdr:col>
      <xdr:colOff>581026</xdr:colOff>
      <xdr:row>139</xdr:row>
      <xdr:rowOff>28575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37</xdr:col>
      <xdr:colOff>47626</xdr:colOff>
      <xdr:row>134</xdr:row>
      <xdr:rowOff>51090</xdr:rowOff>
    </xdr:from>
    <xdr:to>
      <xdr:col>38</xdr:col>
      <xdr:colOff>619126</xdr:colOff>
      <xdr:row>139</xdr:row>
      <xdr:rowOff>28575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41</xdr:col>
      <xdr:colOff>161926</xdr:colOff>
      <xdr:row>134</xdr:row>
      <xdr:rowOff>51090</xdr:rowOff>
    </xdr:from>
    <xdr:to>
      <xdr:col>43</xdr:col>
      <xdr:colOff>590551</xdr:colOff>
      <xdr:row>139</xdr:row>
      <xdr:rowOff>28575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46</xdr:col>
      <xdr:colOff>171451</xdr:colOff>
      <xdr:row>134</xdr:row>
      <xdr:rowOff>51090</xdr:rowOff>
    </xdr:from>
    <xdr:to>
      <xdr:col>48</xdr:col>
      <xdr:colOff>590552</xdr:colOff>
      <xdr:row>139</xdr:row>
      <xdr:rowOff>28575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3</xdr:col>
      <xdr:colOff>332509</xdr:colOff>
      <xdr:row>0</xdr:row>
      <xdr:rowOff>0</xdr:rowOff>
    </xdr:from>
    <xdr:to>
      <xdr:col>11</xdr:col>
      <xdr:colOff>189807</xdr:colOff>
      <xdr:row>1</xdr:row>
      <xdr:rowOff>13854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Регион 1">
              <a:extLst>
                <a:ext uri="{FF2B5EF4-FFF2-40B4-BE49-F238E27FC236}">
                  <a16:creationId xmlns:a16="http://schemas.microsoft.com/office/drawing/2014/main" id="{00000000-0008-0000-0500-00000D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Регион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048000" y="0"/>
              <a:ext cx="5135880" cy="66501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>
    <xdr:from>
      <xdr:col>20</xdr:col>
      <xdr:colOff>574431</xdr:colOff>
      <xdr:row>1</xdr:row>
      <xdr:rowOff>11723</xdr:rowOff>
    </xdr:from>
    <xdr:to>
      <xdr:col>21</xdr:col>
      <xdr:colOff>261107</xdr:colOff>
      <xdr:row>1</xdr:row>
      <xdr:rowOff>355419</xdr:rowOff>
    </xdr:to>
    <xdr:sp macro="" textlink="">
      <xdr:nvSpPr>
        <xdr:cNvPr id="12" name="Равнобедренный треугольник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 flipV="1">
          <a:off x="13739446" y="662354"/>
          <a:ext cx="419369" cy="343696"/>
        </a:xfrm>
        <a:prstGeom prst="triangle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137160</xdr:colOff>
      <xdr:row>6</xdr:row>
      <xdr:rowOff>60960</xdr:rowOff>
    </xdr:from>
    <xdr:to>
      <xdr:col>13</xdr:col>
      <xdr:colOff>396240</xdr:colOff>
      <xdr:row>9</xdr:row>
      <xdr:rowOff>160320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Регион">
              <a:extLst>
                <a:ext uri="{FF2B5EF4-FFF2-40B4-BE49-F238E27FC236}">
                  <a16:creationId xmlns:a16="http://schemas.microsoft.com/office/drawing/2014/main" id="{00000000-0008-0000-06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Регион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39840" y="975360"/>
              <a:ext cx="5135880" cy="648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Татьяна" refreshedDate="45147.530114120367" createdVersion="6" refreshedVersion="6" minRefreshableVersion="3" recordCount="13444" xr:uid="{00000000-000A-0000-FFFF-FFFF56000000}">
  <cacheSource type="worksheet">
    <worksheetSource name="СВОД2023"/>
  </cacheSource>
  <cacheFields count="11">
    <cacheField name="ТИП ТС" numFmtId="0">
      <sharedItems containsBlank="1" count="7">
        <s v="Коммерческие"/>
        <s v="Легковые"/>
        <s v="Пикап"/>
        <m u="1"/>
        <s v="Коммерческий" u="1"/>
        <s v="Коммерческие LCV" u="1"/>
        <s v="Пикапы" u="1"/>
      </sharedItems>
    </cacheField>
    <cacheField name="ФО" numFmtId="0">
      <sharedItems containsBlank="1" count="9">
        <s v="ДФО"/>
        <s v="ПФО"/>
        <s v="СЗФО"/>
        <s v="СКФО"/>
        <s v="СФО"/>
        <s v="УФО"/>
        <s v="ЦФО"/>
        <s v="ЮФО"/>
        <m u="1"/>
      </sharedItems>
    </cacheField>
    <cacheField name="Марка" numFmtId="0">
      <sharedItems containsBlank="1" count="225">
        <s v="ASIA"/>
        <s v="BAW"/>
        <s v="BRILLIANCE"/>
        <s v="BUCHER"/>
        <s v="CITROEN"/>
        <s v="DAEWOO"/>
        <s v="DAIHATSU"/>
        <s v="FAW"/>
        <s v="FIAT"/>
        <s v="FORD"/>
        <s v="GAZ"/>
        <s v="GOLAZ"/>
        <s v="GURAN"/>
        <s v="HONDA"/>
        <s v="HYUNDAI"/>
        <s v="ISUZU"/>
        <s v="IVECO"/>
        <s v="KIA"/>
        <s v="LADA"/>
        <s v="MAZDA"/>
        <s v="MERCEDES"/>
        <s v="MITSUBISHI"/>
        <s v="NISSAN"/>
        <s v="OPEL"/>
        <s v="PEUGEOT"/>
        <s v="RENAULT"/>
        <s v="SKODA"/>
        <s v="SSANGYONG"/>
        <s v="SUBARU"/>
        <s v="SUZUKI"/>
        <s v="TAGAZ"/>
        <s v="TOYOTA"/>
        <s v="UAZ"/>
        <s v="VOLKSWAGEN"/>
        <s v="YUEJIN"/>
        <s v="BARKAS"/>
        <s v="CHANGAN"/>
        <s v="CHEVROLET"/>
        <s v="DACIA"/>
        <s v="DAF"/>
        <s v="DONGFENG"/>
        <s v="ERAZ"/>
        <s v="FOTON"/>
        <s v="GMC"/>
        <s v="GONOW"/>
        <s v="IFA"/>
        <s v="JAC"/>
        <s v="LDV"/>
        <s v="MULTICAR"/>
        <s v="RAF"/>
        <s v="SEAT"/>
        <s v="SOKON"/>
        <s v="SOLLERS"/>
        <s v="ZUK"/>
        <s v="DODGE"/>
        <s v="FREIGHTLINER"/>
        <s v="STEYR-PUCH"/>
        <s v="MAN"/>
        <s v="PSKOWAUTO"/>
        <s v="SUNGARI"/>
        <s v="AMIGO"/>
        <s v="DFSK"/>
        <s v="MUDAN"/>
        <s v="POLARSUN"/>
        <s v="WULING"/>
        <s v="ACURA"/>
        <s v="ALFAROMEO"/>
        <s v="ARO"/>
        <s v="AUDI"/>
        <s v="AZLK"/>
        <s v="BENTLEY"/>
        <s v="BMW"/>
        <s v="BOGDAN"/>
        <s v="BYD"/>
        <s v="CADILLAC"/>
        <s v="CHERY"/>
        <s v="CHRYSLER"/>
        <s v="DATSUN"/>
        <s v="DERWAYS"/>
        <s v="DONINVEST"/>
        <s v="ENOVATE"/>
        <s v="EXEED"/>
        <s v="FERRARI"/>
        <s v="GAC"/>
        <s v="GEELY"/>
        <s v="GENESIS"/>
        <s v="GREAT WALL"/>
        <s v="HAVAL"/>
        <s v="HUMMER"/>
        <s v="INFINITI"/>
        <s v="IRAN KHODRO"/>
        <s v="IZH"/>
        <s v="JAGUAR"/>
        <s v="JEEP"/>
        <s v="LAMBORGHINI"/>
        <s v="LANCIA"/>
        <s v="LANDROVER"/>
        <s v="LEXUS"/>
        <s v="LIFAN"/>
        <s v="LINCOLN"/>
        <s v="LUAZ"/>
        <s v="LUXGEN"/>
        <s v="MASERATI"/>
        <s v="MERCURY"/>
        <s v="MG"/>
        <s v="MINI"/>
        <s v="MITSUOKA"/>
        <s v="OMODA"/>
        <s v="PLYMOUTH"/>
        <s v="PONTIAC"/>
        <s v="PORSCHE"/>
        <s v="PROTON"/>
        <s v="RAVON"/>
        <s v="ROEWE"/>
        <s v="ROLLS ROYCE"/>
        <s v="ROVER"/>
        <s v="SAAB"/>
        <s v="SAMSUNG"/>
        <s v="SATURN"/>
        <s v="SCION"/>
        <s v="SEAZ"/>
        <s v="SMART"/>
        <s v="TESLA"/>
        <s v="TIANYE"/>
        <s v="VOLVO"/>
        <s v="WILLIS OVERLAND"/>
        <s v="ZAZ"/>
        <s v="ZOTYE"/>
        <s v="ASTON MARTIN"/>
        <s v="AUTOKAM"/>
        <s v="BUICK"/>
        <s v="DADI"/>
        <s v="DW HOWER"/>
        <s v="GEO"/>
        <s v="HAFEI"/>
        <s v="HAIMA"/>
        <s v="HAWTAI"/>
        <s v="HONGQI"/>
        <s v="HORCH"/>
        <s v="JETTA"/>
        <s v="KAIYI"/>
        <s v="L.T.I."/>
        <s v="LANDWIND JIANGLING - JMC"/>
        <s v="LI XIANG"/>
        <s v="MAYBACH"/>
        <s v="MCLAREN"/>
        <s v="OLDSMOBILE"/>
        <s v="POLESTAR"/>
        <s v="SHUANGHUAN"/>
        <s v="SKYWELL"/>
        <s v="SMA"/>
        <s v="TALBOT"/>
        <s v="TANK"/>
        <s v="VOYAH"/>
        <s v="WELTMEISTER"/>
        <s v="ZX-AUTO"/>
        <s v="ALPINA"/>
        <s v="AURUS"/>
        <s v="CHANGFENG"/>
        <s v="EVOLUTE"/>
        <s v="FSO"/>
        <s v="JONWAY"/>
        <s v="SANTANA"/>
        <s v="SCORPION"/>
        <s v="TRABANT"/>
        <s v="WARTBURG"/>
        <s v="XIAOPENG"/>
        <s v="XINKAI"/>
        <s v="YUE LOONG"/>
        <s v="NIO"/>
        <s v="TATA"/>
        <s v="ZIS"/>
        <s v="BAIC"/>
        <s v="CHANGHE"/>
        <s v="JINBEI"/>
        <s v="LOTUS"/>
        <s v="MORGAN"/>
        <s v="SOUEAST"/>
        <s v="TIANMA"/>
        <s v="ZIL"/>
        <s v="FORTHING"/>
        <s v="HOZON"/>
        <s v="TATRA"/>
        <s v="WANDERER"/>
        <s v="AICHI"/>
        <s v="AUBURN"/>
        <s v="BIO"/>
        <s v="CUPRA"/>
        <s v="DE TOMASO"/>
        <s v="HIPHI"/>
        <s v="JMEV"/>
        <s v="LEAPMOTOR"/>
        <s v="LINGSTAR"/>
        <s v="LONDON TAXIS"/>
        <s v="LUIS"/>
        <s v="NETAM"/>
        <s v="RIVIAN"/>
        <s v="SAIPA"/>
        <s v="SPYKER"/>
        <s v="YEMA"/>
        <s v="AUSTIN"/>
        <s v="FISKER"/>
        <s v="FUQI"/>
        <s v="GROZ"/>
        <s v="MAHINDRA"/>
        <s v="KANONIR"/>
        <s v="WANFENG"/>
        <m u="1"/>
        <s v="DENZA" u="1"/>
        <s v="LINKTOUR" u="1"/>
        <s v="ALPINE" u="1"/>
        <s v="BLAVAL" u="1"/>
        <s v="SIMING" u="1"/>
        <s v="LIVAN" u="1"/>
        <s v="EVM" u="1"/>
        <s v="AVATR" u="1"/>
        <s v="HUAWEI" u="1"/>
        <s v="APAL" u="1"/>
        <s v="SAIC-GM-Wuling" u="1"/>
        <s v="ASHOK LEYLAND" u="1"/>
        <s v="МОСКВИЧ" u="1"/>
        <s v="LYNK AND CO" u="1"/>
        <s v="BAOJUN" u="1"/>
        <s v="MAZ" u="1"/>
        <s v="ORA" u="1"/>
      </sharedItems>
    </cacheField>
    <cacheField name="Модель" numFmtId="0">
      <sharedItems containsBlank="1" count="2678">
        <s v="ASIA HI-TOPIC"/>
        <s v="BAW TONIK"/>
        <s v="FENIX 1044"/>
        <s v="JINBEI HAICE"/>
        <s v="CITIKING"/>
        <s v="BERLINGO"/>
        <s v="JUMPER"/>
        <s v="SPACE TOURER"/>
        <s v="LABO"/>
        <s v="DAIHATSU DELTA"/>
        <s v="HIJET"/>
        <s v="FAW CA 1041 4X2"/>
        <s v="FAW CA 1042 1047 4X2"/>
        <s v="FAW CA 1051 4X2"/>
        <s v="DUCATO"/>
        <s v="FREDA"/>
        <s v="TOURNEO CONNECT"/>
        <s v="TOURNEO CUSTOM"/>
        <s v="TRANSIT"/>
        <s v="TRANSIT CONNECT"/>
        <s v="TRANSIT CUSTOM"/>
        <s v="GAZ 2217 SOBOL"/>
        <s v="GAZ 2310 SOBOL"/>
        <s v="GAZ 2705 GAZEL"/>
        <s v="GAZ 2752 SOBOL"/>
        <s v="GAZ 2775 GAZEL"/>
        <s v="GAZ 3221 GAZEL"/>
        <s v="GAZ 3302 GAZEL"/>
        <s v="GAZ GAZEL NEXT"/>
        <s v="GAZ GAZEL NN"/>
        <s v="GOLAZ TRANSIT 3030"/>
        <s v="GURAN 2318"/>
        <s v="ACTY"/>
        <s v="GRACE"/>
        <s v="GRAND STAREX"/>
        <s v="H 1 H 100 STAREX"/>
        <s v="H-100"/>
        <s v="HYUNDAI PORTER"/>
        <s v="HYUNDAI UNSPECIFIED LCV"/>
        <s v="COMO"/>
        <s v="FARGO"/>
        <s v="ISUZU NKR"/>
        <s v="DAILY"/>
        <s v="KIA BONGO"/>
        <s v="KIA FRONTIER"/>
        <s v="2345 WIS"/>
        <s v="2346 WIS"/>
        <s v="2349 WIS"/>
        <s v="LARGUS FURGON"/>
        <s v="MAZDA BONGO"/>
        <s v="MB-SERIE"/>
        <s v="MERCEDES EQV"/>
        <s v="MERCEDES SPRINTER"/>
        <s v="TRANSPORTER 500-510"/>
        <s v="VARIO"/>
        <s v="VIANO"/>
        <s v="VITO"/>
        <s v="V-KLASSE"/>
        <s v="DELICA"/>
        <s v="MINI CAB"/>
        <s v="AD AD VAN"/>
        <s v="CABSTAR"/>
        <s v="CLIPPER"/>
        <s v="KUBISTAR"/>
        <s v="LARGO"/>
        <s v="NISSAN CARAVAN"/>
        <s v="NV 200"/>
        <s v="NV 350"/>
        <s v="URVAN"/>
        <s v="VANETTE"/>
        <s v="COMBO"/>
        <s v="VIVARO"/>
        <s v="BOXER"/>
        <s v="EXPERT"/>
        <s v="PARTNER"/>
        <s v="TRAVELLER"/>
        <s v="DOKKER"/>
        <s v="KANGOO"/>
        <s v="MASTER"/>
        <s v="TRAFIC"/>
        <s v="ROOMSTER"/>
        <s v="SSANGYONG ISTANA"/>
        <s v="DOMINGO BUS"/>
        <s v="CARRY"/>
        <s v="EVERY LANDY"/>
        <s v="TAGAZ PORTER"/>
        <s v="DELIBOY"/>
        <s v="DYNA"/>
        <s v="HIACE"/>
        <s v="LITEACE"/>
        <s v="REGIUSACE"/>
        <s v="TOWNACE"/>
        <s v="TOYOTA TOYOACE"/>
        <s v="UAZ 128811"/>
        <s v="UAZ 2206"/>
        <s v="UAZ 2360 CARGO"/>
        <s v="UAZ 3301"/>
        <s v="UAZ 3303"/>
        <s v="UAZ 3741"/>
        <s v="UAZ 3903"/>
        <s v="UAZ 3909"/>
        <s v="UAZ 3960"/>
        <s v="UAZ 3962"/>
        <s v="UAZ PROFI"/>
        <s v="CADDY"/>
        <s v="CARAVELLE"/>
        <s v="CRAFTER"/>
        <s v="LT"/>
        <s v="MULTIVAN"/>
        <s v="TRANSPORTER"/>
        <s v="NJ 1020"/>
        <s v="BARKAS UNSPECIFIED LCV"/>
        <s v="FENIX 1065"/>
        <s v="CHANGAN SC 1021"/>
        <s v="CHANGAN SC 103X"/>
        <s v="CHEVROLET C 4500"/>
        <s v="CHEVY VAN"/>
        <s v="JUMPY"/>
        <s v="NEMO"/>
        <s v="DACIA DOKKER"/>
        <s v="LUBLIN"/>
        <s v="DAF 400-SERIE"/>
        <s v="DONGFENG 1045"/>
        <s v="DONGFENG CAPTAIN T"/>
        <s v="ERAZ 762"/>
        <s v="FAW 6371"/>
        <s v="FAW CA 1010 1011 4X2"/>
        <s v="FAW CA 1020 1021 4X2"/>
        <s v="FAW CA 1030 1031 4X2"/>
        <s v="FIORINO"/>
        <s v="SCUDO"/>
        <s v="TALENTO"/>
        <s v="ECONOLINE"/>
        <s v="ALPHA VAN"/>
        <s v="GAZ SOBOL NN"/>
        <s v="GMC SAVANA"/>
        <s v="GONOW GA6530"/>
        <s v="HYUNDAI H 2 H 200"/>
        <s v="IFA MULTICAR 25"/>
        <s v="HFC 1040"/>
        <s v="HFC 1045"/>
        <s v="K 2700, K 2500"/>
        <s v="K 3000"/>
        <s v="K 3600"/>
        <s v="1705 WIS"/>
        <s v="2347 WIS"/>
        <s v="2751 WIS"/>
        <s v="WIS UNSPECIFIED"/>
        <s v="LDV MAXUS"/>
        <s v="MAZDA E-SERIE"/>
        <s v="CITAN"/>
        <s v="MB 100"/>
        <s v="TRANSPORTER 206-219"/>
        <s v="VANEO"/>
        <s v="L 300"/>
        <s v="L 400"/>
        <s v="MULTICAR M 25"/>
        <s v="INTERSTAR"/>
        <s v="NV 300"/>
        <s v="PRIMASTAR"/>
        <s v="MOVANO"/>
        <s v="OPEL COMBO CARGO"/>
        <s v="OPEL COMBO LIFE"/>
        <s v="ZAFIRA LIFE"/>
        <s v="BIPPER"/>
        <s v="J 5"/>
        <s v="RAF 2203"/>
        <s v="RAF 2915"/>
        <s v="RAPID"/>
        <s v="INCA"/>
        <s v="PRAKTIK"/>
        <s v="SOKON MINI TRUCK"/>
        <s v="SOLLERS ATLANT"/>
        <s v="LIBERO E 12"/>
        <s v="SUZUKI ERTIGO"/>
        <s v="TAGAZ HARDY LC10"/>
        <s v="MODEL F"/>
        <s v="TOYOTA PROACE CITY"/>
        <s v="UAZ 1927 PRAKTIK"/>
        <s v="UAZ 298903"/>
        <s v="UAZ 3309"/>
        <s v="VW SHUTTLE"/>
        <s v="NJ 1041"/>
        <s v="ZUK A-06"/>
        <s v="ZUK A-11"/>
        <s v="ASIA TOWNER"/>
        <s v="CHANGAN SC 6390"/>
        <s v="CITROEN C 25"/>
        <s v="DAEWOO CARGO TRUCK"/>
        <s v="DODGE SPRINTER"/>
        <s v="DONGFENG 1030"/>
        <s v="FIESTA COURIER"/>
        <s v="FREIGHTLINER SPRINTER"/>
        <s v="MIDI"/>
        <s v="PAMAX"/>
        <s v="TRANSPORTER 306-330"/>
        <s v="MULTICAR FUMO"/>
        <s v="MULTICAR M 26"/>
        <s v="KINGCAB"/>
        <s v="NV 400"/>
        <s v="PEUGEOT RIFTER"/>
        <s v="SOLLERS ARGO"/>
        <s v="STEYR-PUCH PINZGAUER"/>
        <s v="TAGAZ MASTER LC-100"/>
        <s v="L 80"/>
        <s v="ZUK UNSPECIFIED LCV"/>
        <s v="DAF 200-SERIE"/>
        <s v="HYUNDAI ENTOURAGE"/>
        <s v="HYUNDAI LIBERO"/>
        <s v="HFC 1042"/>
        <s v="2348 WIS"/>
        <s v="MAN TGE"/>
        <s v="TRANSPORTER 400-410"/>
        <s v="2214 GAZ 3221"/>
        <s v="SOKON MINI VAN"/>
        <s v="VW EUROVAN"/>
        <s v="ZUK UNSPECIFIED"/>
        <s v="BAW HIACE"/>
        <s v="FOTON BJ-SERIE LCV"/>
        <s v="SUNGARI ANCHI"/>
        <s v="UAZ 3622"/>
        <s v="NJ 5041 5033 5031"/>
        <s v="YUEJIN NAVECO"/>
        <s v="BAW BJ-SERIE LNF"/>
        <s v="AMIGO M4"/>
        <s v="BARKAS B 1000"/>
        <s v="CHANGAN KYC V3"/>
        <s v="CHEVROLET BEAUVILLE"/>
        <s v="DAEWOO UNSPECIFIED LCV"/>
        <s v="V21"/>
        <s v="V27"/>
        <s v="FAW 6350"/>
        <s v="GAZ 3205"/>
        <s v="HFC 1020"/>
        <s v="JAC N35"/>
        <s v="LDV CONVOY"/>
        <s v="METRIS"/>
        <s v="MULTICAR M 27"/>
        <s v="MULTICAR UNSPECIFIED LCV"/>
        <s v="RAF 3311"/>
        <s v="RAF UNSPECIFIED LCV"/>
        <s v="EXPRESS"/>
        <s v="UAZ 3961"/>
        <s v="CHANGAN SC-SERIE LNF"/>
        <s v="CHEVROLET CITY EXPRESS"/>
        <s v="DFSK C31 C32"/>
        <s v="DONGFENG DFA-SERIE"/>
        <s v="FAW CA 1047"/>
        <s v="FAW CA-SERIE LNF"/>
        <s v="FORD TOURNEO COURIER"/>
        <s v="FOTON BJ-SERIE LNF"/>
        <s v="MUDAN 4105"/>
        <s v="ARENA"/>
        <s v="POLARSUN CENTURY"/>
        <s v="WULING SHUNSHINE LZW6376C"/>
        <s v="ZUK A-07"/>
        <s v="ACURA ILX"/>
        <s v="ACURA MDX"/>
        <s v="ACURA RDX"/>
        <s v="ACURA RL"/>
        <s v="ACURA RSX"/>
        <s v="ACURA TLX"/>
        <s v="ACURA TSX"/>
        <s v="ACURA ZDX"/>
        <s v="ALFA 145"/>
        <s v="ALFA 147"/>
        <s v="ALFA 156"/>
        <s v="ALFA GIULIETTA"/>
        <s v="ALFA MITO"/>
        <s v="ARO 243"/>
        <s v="ASIA ROCSTA"/>
        <s v="A1"/>
        <s v="A2"/>
        <s v="A3"/>
        <s v="A3 SPORTBACK"/>
        <s v="A4"/>
        <s v="A5"/>
        <s v="A6"/>
        <s v="A7"/>
        <s v="A8"/>
        <s v="AUDI 100"/>
        <s v="AUDI 80"/>
        <s v="AUDI 90"/>
        <s v="Q2"/>
        <s v="Q3"/>
        <s v="Q5"/>
        <s v="Q7"/>
        <s v="Q8"/>
        <s v="RS Q3"/>
        <s v="RS Q8"/>
        <s v="S4"/>
        <s v="S5"/>
        <s v="S6"/>
        <s v="S8"/>
        <s v="SQ5"/>
        <s v="SQ8"/>
        <s v="TT"/>
        <s v="AZLK UNSPECIFIED"/>
        <s v="MOSKWITSCH 2140"/>
        <s v="MOSKWITSCH 2141"/>
        <s v="MOSKWITSCH 401"/>
        <s v="MOSKWITSCH 408"/>
        <s v="MOSKWITSCH 412"/>
        <s v="BENTLEY BENTAYGA"/>
        <s v="BENTLEY CONTINENTAL"/>
        <s v="BENTLEY FLYING SPUR"/>
        <s v="BMW I3"/>
        <s v="BMW I8"/>
        <s v="BMW IX"/>
        <s v="BMW SERIE 1"/>
        <s v="BMW SERIE 2"/>
        <s v="BMW SERIE 2 ACTIVE TOURER"/>
        <s v="BMW SERIE 3"/>
        <s v="BMW SERIE 3 GT"/>
        <s v="BMW SERIE 4"/>
        <s v="BMW SERIE 5"/>
        <s v="BMW SERIE 5 GT"/>
        <s v="BMW SERIE 6"/>
        <s v="BMW SERIE 6 GRAN COUPE"/>
        <s v="BMW SERIE 6 GT"/>
        <s v="BMW SERIE 7"/>
        <s v="BMW SERIE 8"/>
        <s v="M3"/>
        <s v="M4"/>
        <s v="M5"/>
        <s v="M6"/>
        <s v="X1"/>
        <s v="X2"/>
        <s v="X3"/>
        <s v="X4"/>
        <s v="X4M"/>
        <s v="X5"/>
        <s v="X5M"/>
        <s v="X6"/>
        <s v="X6M"/>
        <s v="X7"/>
        <s v="BOGDAN 2110 2111"/>
        <s v="BRILLIANCE V5"/>
        <s v="BYD F3"/>
        <s v="CADILLAC BLS"/>
        <s v="CADILLAC BROUGHAM"/>
        <s v="CADILLAC CT5"/>
        <s v="CADILLAC CTS"/>
        <s v="CADILLAC DE VILLE"/>
        <s v="CADILLAC SRX"/>
        <s v="CADILLAC STS"/>
        <s v="CADILLAC XT5"/>
        <s v="CADILLAC XTS"/>
        <s v="ESCALADE"/>
        <s v="CHANGAN CS35"/>
        <s v="CHANGAN CS55"/>
        <s v="CHANGAN CS75"/>
        <s v="CHANGAN EADO"/>
        <s v="CHANGAN UNI-K"/>
        <s v="AMULET FLAGCLOUD"/>
        <s v="CHERY A19"/>
        <s v="CHERY A3 M11"/>
        <s v="CHERY BONUS A13"/>
        <s v="CHERY EXEED"/>
        <s v="CHERY FORA A21"/>
        <s v="CHERY INDIS S18"/>
        <s v="CHERY TIGGO 3"/>
        <s v="CHERY TIGGO 4"/>
        <s v="CHERY TIGGO 7 PRO"/>
        <s v="CHERY TIGGO 8"/>
        <s v="CHERY TIGGO 8 PRO"/>
        <s v="CHERY TIGGO 8 PRO MAX"/>
        <s v="QQ6 S21"/>
        <s v="TIGGO"/>
        <s v="BLAZER"/>
        <s v="CAMARO"/>
        <s v="CAPRICE"/>
        <s v="CHEVROLET AVEO"/>
        <s v="CHEVROLET CAPTIVA"/>
        <s v="CHEVROLET EPICA"/>
        <s v="CHEVROLET LACETTI"/>
        <s v="CHEVROLET METRO"/>
        <s v="CHEVROLET MW"/>
        <s v="CHEVROLET NEXIA"/>
        <s v="CHEVROLET NIVA"/>
        <s v="CHEVROLET REZZO"/>
        <s v="CHEVROLET TRAX"/>
        <s v="CHEVROLET UNSPECIFIED"/>
        <s v="COBALT"/>
        <s v="CORVETTE"/>
        <s v="CRUZE"/>
        <s v="EQUINOX"/>
        <s v="EXPRESS VAN"/>
        <s v="LUMINA"/>
        <s v="MALIBU"/>
        <s v="ORLANDO"/>
        <s v="SPARK"/>
        <s v="SUBURBAN"/>
        <s v="TAHOE"/>
        <s v="TRACKER"/>
        <s v="TRAILBLAZER"/>
        <s v="VIVA"/>
        <s v="VOLT"/>
        <s v="CHRYSLER SERIE 300"/>
        <s v="CONCORDE"/>
        <s v="CROSSFIRE"/>
        <s v="NEON"/>
        <s v="PACIFICA"/>
        <s v="PT CRUISER"/>
        <s v="SEBRING"/>
        <s v="TOWN &amp; COUNTRY"/>
        <s v="VOYAGER"/>
        <s v="C3"/>
        <s v="C3 AIRCROSS"/>
        <s v="C4"/>
        <s v="C4 PICASSO"/>
        <s v="C5"/>
        <s v="C5 AIRCROSS"/>
        <s v="C-CROSSER"/>
        <s v="C-ELYSEE"/>
        <s v="DS3"/>
        <s v="DS4"/>
        <s v="DS5"/>
        <s v="XSARA"/>
        <s v="DAEWOO ARCADIA"/>
        <s v="DAEWOO ESPERO"/>
        <s v="DAEWOO LACETTI"/>
        <s v="DAEWOO LANOS"/>
        <s v="DAEWOO MATIZ"/>
        <s v="DAEWOO NEXIA"/>
        <s v="DAEWOO NUBIRA"/>
        <s v="GENTRA"/>
        <s v="LEGANZA"/>
        <s v="TICO"/>
        <s v="WINSTORM"/>
        <s v="ALTIS"/>
        <s v="APPLAUSE"/>
        <s v="ATRAI"/>
        <s v="BE-GO"/>
        <s v="BOON"/>
        <s v="CHARADE"/>
        <s v="COO"/>
        <s v="COPEN"/>
        <s v="CUORE"/>
        <s v="DAIHATSU CAST"/>
        <s v="DAIHATSU SONICA"/>
        <s v="DAIHATSU UNSPECIFIED"/>
        <s v="ESSE"/>
        <s v="MAX"/>
        <s v="MEBIUS"/>
        <s v="MIRA"/>
        <s v="MOVE"/>
        <s v="NAKED"/>
        <s v="PYZAR"/>
        <s v="ROCKY"/>
        <s v="RUGGER"/>
        <s v="SIRION"/>
        <s v="STORIA"/>
        <s v="TANTO"/>
        <s v="TERIOS"/>
        <s v="THOR"/>
        <s v="WAKE"/>
        <s v="YRV"/>
        <s v="DATSUN 120 A CHERRY"/>
        <s v="DATSUN MI-DO"/>
        <s v="DATSUN ON-DO"/>
        <s v="DATSUN UNSPECIFIED"/>
        <s v="DERWAYS AURORA"/>
        <s v="DERWAYS HAIMA 3"/>
        <s v="DERWAYS SALADIN"/>
        <s v="DFSK 580"/>
        <s v="CALIBER"/>
        <s v="CHARGER"/>
        <s v="CORONET"/>
        <s v="DODGE CHALLENGER"/>
        <s v="DODGE JOURNEY"/>
        <s v="DODGE NEON"/>
        <s v="DODGE STRATUS"/>
        <s v="DODGE UNSPECIFIED"/>
        <s v="DURANGO"/>
        <s v="GRAND CARAVAN"/>
        <s v="INTREPID"/>
        <s v="NITRO"/>
        <s v="STEALTH"/>
        <s v="DONGFENG AX7"/>
        <s v="DONINVEST KONDOR"/>
        <s v="DONINVEST ORION"/>
        <s v="ENOVATE ME5"/>
        <s v="EXEED LX"/>
        <s v="EXEED TXL"/>
        <s v="EXEED VX"/>
        <s v="BESTURN B50"/>
        <s v="BESTURN X40"/>
        <s v="BESTURN X80"/>
        <s v="FAW OLEY"/>
        <s v="FAW VITA"/>
        <s v="F 599"/>
        <s v="FERRARI 612 SCAGLIETTI"/>
        <s v="FERRARI F8 TRIBUTO"/>
        <s v="ALBEA"/>
        <s v="DOBLO"/>
        <s v="FIAT 500"/>
        <s v="LINEA"/>
        <s v="PANDA"/>
        <s v="PUNTO"/>
        <s v="TIPO"/>
        <s v="BRONCO"/>
        <s v="ECOSPORT"/>
        <s v="EDGE"/>
        <s v="ESCAPE"/>
        <s v="ESCORT"/>
        <s v="EXCURSION"/>
        <s v="EXPEDITION"/>
        <s v="EXPLORER"/>
        <s v="FESTIVA"/>
        <s v="FIESTA ASPIRE"/>
        <s v="FOCUS C-MAX"/>
        <s v="FORD FOCUS"/>
        <s v="FORD LASER"/>
        <s v="FORD UNSPECIFIED"/>
        <s v="FUSION"/>
        <s v="GALAXY"/>
        <s v="IXION"/>
        <s v="J 100"/>
        <s v="KUGA"/>
        <s v="MAVERICK"/>
        <s v="MONDEO"/>
        <s v="MUSTANG"/>
        <s v="PROBE"/>
        <s v="S-MAX"/>
        <s v="SPECTRON"/>
        <s v="TAURUS"/>
        <s v="TELSTAR"/>
        <s v="TIERRA LASER"/>
        <s v="GAC AION LX"/>
        <s v="GAC GN8"/>
        <s v="GAZ 13 CHAJKA"/>
        <s v="GAZ 14 CHAJKA"/>
        <s v="GAZ 24 WOLGA"/>
        <s v="GAZ 3102 WOLGA"/>
        <s v="GAZ 3110 WOLGA"/>
        <s v="GAZ 69"/>
        <s v="GAZ M12"/>
        <s v="GAZ M20 POBEDA"/>
        <s v="GAZ M21 WOLGA"/>
        <s v="GAZ M67"/>
        <s v="GAZ UNSPECIFIED"/>
        <s v="GAZ WOLGA SIBER"/>
        <s v="GEELY ATLAS"/>
        <s v="GEELY ATLAS PRO"/>
        <s v="GEELY AZKARRA"/>
        <s v="GEELY CK"/>
        <s v="GEELY COOLRAY"/>
        <s v="GEELY EMGRAND"/>
        <s v="GEELY EMGRAND 7"/>
        <s v="GEELY EMGRAND X7"/>
        <s v="GEELY MK"/>
        <s v="GEELY MK CROSS"/>
        <s v="GEELY MONJARO"/>
        <s v="GEELY TUGELLA"/>
        <s v="GEELY VISION"/>
        <s v="GEELY XINGYUE"/>
        <s v="GENESIS G70"/>
        <s v="GENESIS G80"/>
        <s v="GENESIS G90"/>
        <s v="GENESIS GV70"/>
        <s v="GENESIS GV80"/>
        <s v="GMC JIMMY"/>
        <s v="GMC SUBURBAN"/>
        <s v="GMC TERRAIN"/>
        <s v="GMC YUKON"/>
        <s v="COOLBEAR"/>
        <s v="GREAT WALL H5"/>
        <s v="HOVER"/>
        <s v="SAFE"/>
        <s v="HAVAL F7"/>
        <s v="HAVAL F7X"/>
        <s v="HAVAL H2"/>
        <s v="HAVAL H5"/>
        <s v="HAVAL H9"/>
        <s v="HAVAL JOLION"/>
        <s v="ACCORD"/>
        <s v="AIRWAVE"/>
        <s v="ASCOT"/>
        <s v="AVANCIER"/>
        <s v="BALLADE"/>
        <s v="CAPA"/>
        <s v="CITY"/>
        <s v="CIVIC"/>
        <s v="CONCERTO"/>
        <s v="CROSSROAD"/>
        <s v="CROSSTOUR"/>
        <s v="CR-V"/>
        <s v="CRX ROADSTER"/>
        <s v="CR-Z"/>
        <s v="DOMANI"/>
        <s v="ELEMENT"/>
        <s v="ELYSION"/>
        <s v="FIT"/>
        <s v="FREED"/>
        <s v="FR-V EDIKS"/>
        <s v="HONDA CLARITY"/>
        <s v="HONDA EVERUS VE1"/>
        <s v="HONDA GRACE"/>
        <s v="HONDA NBOX"/>
        <s v="HONDA PARTNER"/>
        <s v="HONDA S 2000"/>
        <s v="HONDA UNSPECIFIED"/>
        <s v="HONDA Z"/>
        <s v="HR-V"/>
        <s v="INSIGHT"/>
        <s v="INSPIRE"/>
        <s v="INTEGRA"/>
        <s v="JADE"/>
        <s v="JAZZ"/>
        <s v="LEGEND"/>
        <s v="LIFE"/>
        <s v="LOGO"/>
        <s v="MOBILIO SPIKE"/>
        <s v="N-ONE"/>
        <s v="N-WGN"/>
        <s v="ODYSSEY"/>
        <s v="ORTHIA"/>
        <s v="PILOT"/>
        <s v="PRELUDE"/>
        <s v="RAFAGA"/>
        <s v="RIDGELINE"/>
        <s v="S 660"/>
        <s v="SABER"/>
        <s v="SHUTTLE"/>
        <s v="S-MX"/>
        <s v="STEPWGN"/>
        <s v="STREAM"/>
        <s v="THATS"/>
        <s v="TODAY"/>
        <s v="TORNEO"/>
        <s v="VAMOS"/>
        <s v="VEZEL"/>
        <s v="VIGOR"/>
        <s v="ZEST"/>
        <s v="HUMMER H2"/>
        <s v="HUMMER H3"/>
        <s v="AVANTE"/>
        <s v="CRETA"/>
        <s v="EQUUS"/>
        <s v="GALLOPER"/>
        <s v="GENESIS"/>
        <s v="GETZ"/>
        <s v="GRANDEUR"/>
        <s v="HYUNDAI ACCENT"/>
        <s v="HYUNDAI ELANTRA"/>
        <s v="HYUNDAI GRAND SANTA FE"/>
        <s v="HYUNDAI KONA"/>
        <s v="HYUNDAI MATRIX"/>
        <s v="HYUNDAI SANTA FE"/>
        <s v="HYUNDAI SONATA"/>
        <s v="HYUNDAI STARIA"/>
        <s v="HYUNDAI UNSPECIFIED"/>
        <s v="I20"/>
        <s v="I30"/>
        <s v="I40"/>
        <s v="IX35"/>
        <s v="IX55"/>
        <s v="LANTRA"/>
        <s v="PALISADE"/>
        <s v="S- COUPE TUSCANI"/>
        <s v="SOLARIS"/>
        <s v="TERRACAN"/>
        <s v="TIBURON"/>
        <s v="TUCSON"/>
        <s v="VELOSTER"/>
        <s v="VERACRUZ"/>
        <s v="INFINITI G"/>
        <s v="INFINITI G35"/>
        <s v="INFINITI G37"/>
        <s v="INFINITI JX"/>
        <s v="INFINITI M"/>
        <s v="INFINITI Q30"/>
        <s v="INFINITI Q50"/>
        <s v="INFINITI Q70"/>
        <s v="INFINITI QX30"/>
        <s v="INFINITI QX4"/>
        <s v="INFINITI QX50 EX"/>
        <s v="INFINITI QX55"/>
        <s v="INFINITI QX60 JX"/>
        <s v="INFINITI QX70 FX"/>
        <s v="INFINITI QX80 QX56"/>
        <s v="INFINITI UNSPECIFIED"/>
        <s v="IRAN KHODRO SAMAND"/>
        <s v="ASKA"/>
        <s v="AXIOM"/>
        <s v="BIGHORN"/>
        <s v="GEMINI"/>
        <s v="ISUZU MU"/>
        <s v="ISUZU MU-X"/>
        <s v="ISUZU UNSPECIFIED"/>
        <s v="RODEO"/>
        <s v="TROOPER"/>
        <s v="VEHICROSS"/>
        <s v="WIZARD"/>
        <s v="IZH 2125"/>
        <s v="IZH 2126"/>
        <s v="JAC IEVS4"/>
        <s v="JAC J7"/>
        <s v="E-PACE"/>
        <s v="F-PACE"/>
        <s v="S-TYPE"/>
        <s v="XE-SERIE"/>
        <s v="XF-SERIE"/>
        <s v="XJ-SERIE"/>
        <s v="X-TYPE"/>
        <s v="CHEROKEE"/>
        <s v="COMMANDER"/>
        <s v="COMPASS"/>
        <s v="GRAND CHEROKEE"/>
        <s v="JEEP LIBERTY"/>
        <s v="PATRIOT"/>
        <s v="RENEGADE"/>
        <s v="WRANGLER"/>
        <s v="BESTA"/>
        <s v="CARENS"/>
        <s v="CARNIVAL"/>
        <s v="CEE'D"/>
        <s v="CERATO"/>
        <s v="FORTE"/>
        <s v="KIA K3"/>
        <s v="KIA K5"/>
        <s v="KIA K7"/>
        <s v="KIA K900"/>
        <s v="KIA LOTZE"/>
        <s v="KIA TELLURIDE"/>
        <s v="KIA UNSPECIFIED"/>
        <s v="MAGENTIS OPTIMA"/>
        <s v="MOHAVE BORREGO"/>
        <s v="NIRO"/>
        <s v="OPIRUS"/>
        <s v="PICANTO MORNING"/>
        <s v="PREGIO"/>
        <s v="PRIDE"/>
        <s v="QUORIS"/>
        <s v="RAY"/>
        <s v="RETONA"/>
        <s v="RIO"/>
        <s v="SELTOS"/>
        <s v="SEPHIA"/>
        <s v="SORENTO"/>
        <s v="SOUL"/>
        <s v="SPECTRA"/>
        <s v="SPORTAGE"/>
        <s v="STINGER"/>
        <s v="STONIC"/>
        <s v="VENGA"/>
        <s v="1117 KALINA"/>
        <s v="1118 KALINA"/>
        <s v="1119 KALINA"/>
        <s v="1932 LAURA"/>
        <s v="2101 LADA"/>
        <s v="2102 LADA"/>
        <s v="2103 LADA"/>
        <s v="2104 LADA"/>
        <s v="2105 LADA"/>
        <s v="2106 LADA"/>
        <s v="2107 LADA"/>
        <s v="2108 SAMARA"/>
        <s v="2109 SAMARA"/>
        <s v="2110 LADA"/>
        <s v="2111 LADA"/>
        <s v="2112 LADA"/>
        <s v="2113 SAMARA"/>
        <s v="2114 SAMARA"/>
        <s v="2115 SAMARA"/>
        <s v="2120 NADESHDA"/>
        <s v="2121 NIVA"/>
        <s v="2123 NIVA"/>
        <s v="2131 NIVA"/>
        <s v="2170 PRIORA"/>
        <s v="2171 PRIORA"/>
        <s v="2172 PRIORA"/>
        <s v="2190 GRANTA"/>
        <s v="2191 GRANTA"/>
        <s v="2192 KALINA"/>
        <s v="2194 GRANTA"/>
        <s v="2194 KALINA"/>
        <s v="LARGUS"/>
        <s v="VESTA"/>
        <s v="XRAY"/>
        <s v="LAMBORGHINI GALLARDO"/>
        <s v="LAMBORGHINI HURACAN"/>
        <s v="LAMBORGHINI URUS"/>
        <s v="DEDRA"/>
        <s v="YPSILON"/>
        <s v="DEFENDER"/>
        <s v="DISCOVERY"/>
        <s v="DISCOVERY SPORT"/>
        <s v="FREELANDER"/>
        <s v="RANGE ROVER"/>
        <s v="RANGE ROVER EVOQUE"/>
        <s v="RANGE ROVER SPORT"/>
        <s v="RANGE ROVER VELAR"/>
        <s v="LEXUS CT"/>
        <s v="LEXUS ES"/>
        <s v="LEXUS GS"/>
        <s v="LEXUS GX"/>
        <s v="LEXUS HS"/>
        <s v="LEXUS IS"/>
        <s v="LEXUS LC"/>
        <s v="LEXUS LS"/>
        <s v="LEXUS LX"/>
        <s v="LEXUS NX"/>
        <s v="LEXUS RC"/>
        <s v="LEXUS RX"/>
        <s v="LEXUS SC"/>
        <s v="LEXUS UNSPECIFIED"/>
        <s v="LEXUS UX"/>
        <s v="CEBRIUM"/>
        <s v="LIFAN MYWAY"/>
        <s v="LIFAN X 50"/>
        <s v="LIFAN X 60"/>
        <s v="SMILY"/>
        <s v="SOLANO"/>
        <s v="AVIATOR"/>
        <s v="LINCOLN MKX"/>
        <s v="MARK"/>
        <s v="NAVIGATOR"/>
        <s v="TOWN CAR"/>
        <s v="LUAZ 969"/>
        <s v="LUXGEN7 SUV"/>
        <s v="GHIBLI"/>
        <s v="MASERATI LEVANTE"/>
        <s v="QUATTROPORTE"/>
        <s v="ATENZA"/>
        <s v="AUTOZAM AZ-3"/>
        <s v="AXELA"/>
        <s v="BIANTE"/>
        <s v="CAPELLA"/>
        <s v="CAROL"/>
        <s v="CRONOS"/>
        <s v="CX-3"/>
        <s v="CX-30"/>
        <s v="CX-5"/>
        <s v="CX-7"/>
        <s v="CX-8"/>
        <s v="CX-9"/>
        <s v="DEMIO"/>
        <s v="EFINI MPV"/>
        <s v="EUNOS"/>
        <s v="FAMILIA"/>
        <s v="FLAIR"/>
        <s v="LAPUTA"/>
        <s v="MAZDA 121"/>
        <s v="MAZDA 2"/>
        <s v="MAZDA 3"/>
        <s v="MAZDA 323"/>
        <s v="MAZDA 5"/>
        <s v="MAZDA 6"/>
        <s v="MAZDA 626"/>
        <s v="MAZDA LANTIS"/>
        <s v="MAZDA PERSONA"/>
        <s v="MAZDA UNSPECIFIED"/>
        <s v="MILLENIA"/>
        <s v="MPV"/>
        <s v="MX-30"/>
        <s v="MX-5"/>
        <s v="PREMACY"/>
        <s v="PROCEED"/>
        <s v="RX-7"/>
        <s v="RX-8"/>
        <s v="SCRUM"/>
        <s v="SENTIA"/>
        <s v="TRIBUTE"/>
        <s v="VERISA"/>
        <s v="XEDOS 6 XEDOS 9"/>
        <s v="A-KLASSE"/>
        <s v="AMG GT"/>
        <s v="B-KLASSE"/>
        <s v="C-KLASSE"/>
        <s v="CLA-KLASSE"/>
        <s v="CLC-KLASSE"/>
        <s v="CLK-KLASSE"/>
        <s v="CL-KLASSE"/>
        <s v="CLS-KLASSE"/>
        <s v="E-KLASSE"/>
        <s v="G-KLASSE"/>
        <s v="GLA-KLASSE"/>
        <s v="GLB-KLASSE"/>
        <s v="GLC-KLASSE"/>
        <s v="GLE-KLASSE"/>
        <s v="GLK-KLASSE"/>
        <s v="GL-KLASSE"/>
        <s v="GLS-KLASSE"/>
        <s v="MERCEDES 200-SERIE"/>
        <s v="MERCEDES 300-SERIE"/>
        <s v="MERCEDES EQS"/>
        <s v="MERCEDES UNSPECIFIED"/>
        <s v="M-KLASSE"/>
        <s v="R-KLASSE"/>
        <s v="S-KLASSE"/>
        <s v="SLK-KLASSE"/>
        <s v="SL-KLASSE"/>
        <s v="MERCURY MARINER"/>
        <s v="MG 6"/>
        <s v="MINI MINI"/>
        <s v="AIRTREK"/>
        <s v="ASPIRE"/>
        <s v="ASX"/>
        <s v="CARISMA"/>
        <s v="CHALLENGER"/>
        <s v="CHARIOT"/>
        <s v="COLT"/>
        <s v="DEBONAIR"/>
        <s v="DIAMANTE"/>
        <s v="DION"/>
        <s v="ECLIPSE"/>
        <s v="ECLIPSE CROSS"/>
        <s v="EK SPORT WAGON"/>
        <s v="EMERAUDE"/>
        <s v="ENDEAVOR"/>
        <s v="ETERNA"/>
        <s v="FTO"/>
        <s v="GALANT"/>
        <s v="GRANDIS"/>
        <s v="GTO 3000GT"/>
        <s v="I -MIEV"/>
        <s v="LANCER"/>
        <s v="LEGNUM"/>
        <s v="LIBERO"/>
        <s v="MINICA"/>
        <s v="MIRAGE DINGO"/>
        <s v="MITSUBISHI EK X"/>
        <s v="MITSUBISHI I"/>
        <s v="MITSUBISHI UNSPECIFIED"/>
        <s v="MONTERO"/>
        <s v="OUTLANDER"/>
        <s v="PAJERO"/>
        <s v="PAJERO IO"/>
        <s v="PAJERO MINI"/>
        <s v="PAJERO PININ"/>
        <s v="PAJERO SPORT"/>
        <s v="RVR"/>
        <s v="SIGMA"/>
        <s v="SPACE GEAR"/>
        <s v="SPACE RUNNER"/>
        <s v="SPACE STAR"/>
        <s v="SPACE WAGON"/>
        <s v="TOPPO"/>
        <s v="TOWN BOX"/>
        <s v="MITSUOKA GALUE"/>
        <s v="MITSUOKA LE-SEYDE"/>
        <s v="MITSUOKA RYOGA"/>
        <s v="ALMERA"/>
        <s v="ALMERA AVTOVAZ"/>
        <s v="ALMERA TINO"/>
        <s v="ALTIMA"/>
        <s v="ARMADA"/>
        <s v="AVENIR"/>
        <s v="BASSARA"/>
        <s v="BLUEBIRD"/>
        <s v="CALIFORNIA"/>
        <s v="CEDRIC"/>
        <s v="CEFIRO"/>
        <s v="CHERRY"/>
        <s v="CIMA"/>
        <s v="CUBE"/>
        <s v="DAYZ"/>
        <s v="DUALIS"/>
        <s v="ELGRAND"/>
        <s v="FAIRLADY"/>
        <s v="FIGARO"/>
        <s v="FUGA"/>
        <s v="GLORIA"/>
        <s v="GT-R"/>
        <s v="HOMY"/>
        <s v="JUKE"/>
        <s v="KIX"/>
        <s v="LAFESTA"/>
        <s v="LANGLEY"/>
        <s v="LAUREL"/>
        <s v="LEAF"/>
        <s v="LEOPARD"/>
        <s v="MARCH"/>
        <s v="MAXIMA"/>
        <s v="MICRA"/>
        <s v="MISTRAL"/>
        <s v="MOCO"/>
        <s v="MURANO"/>
        <s v="NISSAN 350 Z"/>
        <s v="NISSAN 370 Z"/>
        <s v="NISSAN EXPERT"/>
        <s v="NISSAN LATIO"/>
        <s v="NISSAN LIBERTY"/>
        <s v="NISSAN UNSPECIFIED"/>
        <s v="NOTE"/>
        <s v="NV 100"/>
        <s v="OTTI"/>
        <s v="PATHFINDER"/>
        <s v="PATROL"/>
        <s v="PINO"/>
        <s v="PRAIRIE"/>
        <s v="PRESAGE"/>
        <s v="PRESEA"/>
        <s v="PRESIDENT"/>
        <s v="PRIMERA"/>
        <s v="PULSAR"/>
        <s v="QASHQAI"/>
        <s v="RASHEEN"/>
        <s v="R'NESSA"/>
        <s v="ROGUE"/>
        <s v="ROOX"/>
        <s v="SAFARI"/>
        <s v="SENTRA LUCINO"/>
        <s v="SERENA"/>
        <s v="SILVIA"/>
        <s v="SKYLINE"/>
        <s v="STAGEA"/>
        <s v="SUNNY"/>
        <s v="SYLPHY"/>
        <s v="TEANA"/>
        <s v="TERRANO"/>
        <s v="TIIDA"/>
        <s v="WINGROAD"/>
        <s v="XTERRA PALADIN"/>
        <s v="X-TRAIL"/>
        <s v="OMODA C5"/>
        <s v="AGILA"/>
        <s v="ANTARA"/>
        <s v="ASTRA"/>
        <s v="FRONTERA"/>
        <s v="INSIGNIA"/>
        <s v="MERIVA"/>
        <s v="MOKKA"/>
        <s v="MONTEREY"/>
        <s v="OMEGA"/>
        <s v="OPEL CORSA"/>
        <s v="OPEL VITA"/>
        <s v="VECTRA"/>
        <s v="ZAFIRA"/>
        <s v="PEUGEOT 1007"/>
        <s v="PEUGEOT 107"/>
        <s v="PEUGEOT 2008"/>
        <s v="PEUGEOT 206"/>
        <s v="PEUGEOT 206 CC"/>
        <s v="PEUGEOT 207"/>
        <s v="PEUGEOT 207 CC"/>
        <s v="PEUGEOT 208"/>
        <s v="PEUGEOT 3008"/>
        <s v="PEUGEOT 306"/>
        <s v="PEUGEOT 307"/>
        <s v="PEUGEOT 308"/>
        <s v="PEUGEOT 4007"/>
        <s v="PEUGEOT 406"/>
        <s v="PEUGEOT 407"/>
        <s v="PEUGEOT 408"/>
        <s v="PEUGEOT 5008"/>
        <s v="PEUGEOT 508"/>
        <s v="PEUGEOT 605"/>
        <s v="PEUGEOT 607"/>
        <s v="PLYMOUTH UNSPECIFIED"/>
        <s v="PONTIAC VIBE"/>
        <s v="BOXSTER"/>
        <s v="CAYENNE"/>
        <s v="CAYMAN"/>
        <s v="MACAN"/>
        <s v="PANAMERA"/>
        <s v="PORSCHE 911"/>
        <s v="PORSCHE 911 TURBO"/>
        <s v="PORSCHE TAYCAN"/>
        <s v="PROTON 400-SERIE"/>
        <s v="RAVON NEXIA R3"/>
        <s v="RAVON R2"/>
        <s v="RAVON R4"/>
        <s v="ARKANA"/>
        <s v="CLIO"/>
        <s v="DUSTER"/>
        <s v="FLUENCE"/>
        <s v="FUEGO"/>
        <s v="GRAND ESPACE"/>
        <s v="KAPTUR"/>
        <s v="KOLEOS"/>
        <s v="LAGUNA"/>
        <s v="LATITUDE"/>
        <s v="MEGANE"/>
        <s v="MEGANE GRAND SCENIC"/>
        <s v="R 19"/>
        <s v="RENAULT LOGAN"/>
        <s v="RENAULT SANDERO"/>
        <s v="SYMBOL"/>
        <s v="TALISMAN"/>
        <s v="TWIZY"/>
        <s v="ROEWE EI5"/>
        <s v="ROLLS-ROYCE CULLINAN"/>
        <s v="ROLLS-ROYCE WRAITH"/>
        <s v="ROVER 25"/>
        <s v="ROVER 45"/>
        <s v="ROVER 600-SERIE"/>
        <s v="ROVER 75"/>
        <s v="SAAB 9000"/>
        <s v="SAAB 9-3"/>
        <s v="SAAB 9-5"/>
        <s v="SAMSUNG QM 5"/>
        <s v="SAMSUNG QM 6"/>
        <s v="SAMSUNG SM 3"/>
        <s v="SATURN UNSPECIFIED"/>
        <s v="SCION XA"/>
        <s v="SCION XD"/>
        <s v="CORDOBA"/>
        <s v="IBIZA"/>
        <s v="LEON"/>
        <s v="OKA"/>
        <s v="FABIA"/>
        <s v="KAROQ"/>
        <s v="KODIAQ"/>
        <s v="OCTAVIA"/>
        <s v="SKODA RAPID"/>
        <s v="SUPERB"/>
        <s v="YETI"/>
        <s v="FORFOUR"/>
        <s v="FORTWO"/>
        <s v="SMART ROADSTER"/>
        <s v="SMART SMART"/>
        <s v="ACTYON"/>
        <s v="KORANDO"/>
        <s v="KYRON"/>
        <s v="MUSSO"/>
        <s v="REXTON"/>
        <s v="RODIUS"/>
        <s v="TIVOLI"/>
        <s v="ALCYONE"/>
        <s v="ASCENT"/>
        <s v="B9 TRIBECA"/>
        <s v="BRZ"/>
        <s v="DEX"/>
        <s v="EXIGA"/>
        <s v="FORESTER"/>
        <s v="IMPREZA"/>
        <s v="JUSTY"/>
        <s v="LEGACY"/>
        <s v="LEONE"/>
        <s v="LEVORG"/>
        <s v="OUTBACK"/>
        <s v="PLEO"/>
        <s v="REX"/>
        <s v="STELLA"/>
        <s v="SUBARU LUCRA"/>
        <s v="SUBARU R2"/>
        <s v="SUBARU UNSPECIFIED"/>
        <s v="SUBARU XV"/>
        <s v="TRAVIQ"/>
        <s v="TREZIA"/>
        <s v="WRX"/>
        <s v="AERIO"/>
        <s v="ALTO"/>
        <s v="BALENO"/>
        <s v="CERVO"/>
        <s v="CULTUS"/>
        <s v="ESCUDO"/>
        <s v="FRONTE"/>
        <s v="GRAND VITARA"/>
        <s v="HUSTLER"/>
        <s v="IGNIS"/>
        <s v="JIMNY"/>
        <s v="KEI"/>
        <s v="KIZASHI"/>
        <s v="LAPIN"/>
        <s v="LIANA"/>
        <s v="PALETTE"/>
        <s v="SAMURAI"/>
        <s v="SOLIO"/>
        <s v="SPLASH"/>
        <s v="SUZUKI SPACIA"/>
        <s v="SUZUKI UNSPECIFIED"/>
        <s v="SWIFT"/>
        <s v="SX 4"/>
        <s v="WAGON R+"/>
        <s v="X 90"/>
        <s v="XBEE"/>
        <s v="TAGAZ ACCENT"/>
        <s v="TAGAZ ELANTRA XD"/>
        <s v="TAGAZ ROAD PARTNER"/>
        <s v="TAGAZ SANTA FE CLASSIC"/>
        <s v="TAGAZ SONATA"/>
        <s v="TAGAZ TAGER"/>
        <s v="TAGAZ TINGO"/>
        <s v="TAGAZ VORTEX ESTINA"/>
        <s v="TESLA 3"/>
        <s v="TESLA S"/>
        <s v="TESLA X"/>
        <s v="TESLA Y"/>
        <s v="ZHONGXING-TIANYE ADMIRAL"/>
        <s v="ALLEX"/>
        <s v="ALLION"/>
        <s v="ALPHARD"/>
        <s v="ALTEZZA"/>
        <s v="AQUA"/>
        <s v="ARISTO"/>
        <s v="AURIS"/>
        <s v="AVALON"/>
        <s v="AVENSIS"/>
        <s v="BB"/>
        <s v="BELTA"/>
        <s v="BLADE"/>
        <s v="BLIZZARD"/>
        <s v="BREVIS"/>
        <s v="CALDINA"/>
        <s v="CAMI"/>
        <s v="CAMRY"/>
        <s v="CARIB"/>
        <s v="CARINA"/>
        <s v="CELICA"/>
        <s v="CELSIOR"/>
        <s v="CENTURY"/>
        <s v="CHASER"/>
        <s v="C-HR"/>
        <s v="COROLLA"/>
        <s v="CORONA"/>
        <s v="CRESTA"/>
        <s v="CROWN"/>
        <s v="CURREN"/>
        <s v="CYNOS"/>
        <s v="DUET"/>
        <s v="ECHO"/>
        <s v="ESQUIRE"/>
        <s v="ESTIMA"/>
        <s v="FJ CRUISER"/>
        <s v="FORTUNER"/>
        <s v="FUN CARGO"/>
        <s v="GAIA"/>
        <s v="GRANVIA"/>
        <s v="GT 86"/>
        <s v="HARRIER"/>
        <s v="HIGHLANDER"/>
        <s v="IPSUM"/>
        <s v="IQ"/>
        <s v="ISIS"/>
        <s v="IST"/>
        <s v="KLUGER V"/>
        <s v="LAND CRUISER 300"/>
        <s v="LANDCRUISER"/>
        <s v="LANDCRUISER 200"/>
        <s v="LEVIN"/>
        <s v="MARK II"/>
        <s v="MARK X"/>
        <s v="MARK X ZIO"/>
        <s v="MR 2"/>
        <s v="MR-S"/>
        <s v="NADIA"/>
        <s v="NOAH"/>
        <s v="OPA"/>
        <s v="PASSO"/>
        <s v="PICNIC"/>
        <s v="PIXIS SPACE"/>
        <s v="PLATZ"/>
        <s v="PORTE"/>
        <s v="PREMIO"/>
        <s v="PREVIA"/>
        <s v="PRIUS"/>
        <s v="PROBOX"/>
        <s v="PROGRES"/>
        <s v="PRONARD"/>
        <s v="RACTIS"/>
        <s v="RAUM"/>
        <s v="RAV4"/>
        <s v="ROOMY"/>
        <s v="RUNNER"/>
        <s v="RUNX"/>
        <s v="RUSH"/>
        <s v="SAI"/>
        <s v="SCEPTER"/>
        <s v="SEQUOIA"/>
        <s v="SERA"/>
        <s v="SIENNA"/>
        <s v="SIENTA"/>
        <s v="SOARER"/>
        <s v="SOLUNA VIOS"/>
        <s v="SPADE"/>
        <s v="SPARKY"/>
        <s v="STARLET"/>
        <s v="SUCCEED"/>
        <s v="SUPRA"/>
        <s v="TANK"/>
        <s v="TERCEL"/>
        <s v="TOYOTA CAVALIER"/>
        <s v="TOYOTA CERES"/>
        <s v="TOYOTA CORSA"/>
        <s v="TOYOTA MATRIX"/>
        <s v="TOYOTA PIXIS EPOCH"/>
        <s v="TOYOTA PIXIS JOY"/>
        <s v="TOYOTA RAIZE"/>
        <s v="TOYOTA SPACIO"/>
        <s v="TOYOTA SPRINTER"/>
        <s v="TOYOTA UNSPECIFIED"/>
        <s v="VANGUARD"/>
        <s v="VELLFIRE"/>
        <s v="VENZA"/>
        <s v="VEROSSA"/>
        <s v="VERSO"/>
        <s v="VISTA"/>
        <s v="VITZ"/>
        <s v="VOLTZ"/>
        <s v="VOXY"/>
        <s v="WILL CYPHA"/>
        <s v="WILL VS"/>
        <s v="WINDOM"/>
        <s v="WISH"/>
        <s v="YARIS"/>
        <s v="ZACE SURF"/>
        <s v="UAZ 3151 HUNTER"/>
        <s v="UAZ 3153"/>
        <s v="UAZ 3159"/>
        <s v="UAZ 3160 PATRIOT"/>
        <s v="UAZ 3162 SIMBIR"/>
        <s v="UAZ 3163 PATRIOT"/>
        <s v="UAZ 3164 PATRIOT"/>
        <s v="UAZ 452"/>
        <s v="UAZ 469"/>
        <s v="UAZ UNSPECIFIED"/>
        <s v="ARTEON"/>
        <s v="BEETLE"/>
        <s v="BORA"/>
        <s v="CC"/>
        <s v="EOS"/>
        <s v="GOLF"/>
        <s v="GOLF PLUS"/>
        <s v="JETTA"/>
        <s v="PASSAT"/>
        <s v="PHAETON"/>
        <s v="POLO"/>
        <s v="SANTANA"/>
        <s v="SCIROCCO"/>
        <s v="SHARAN"/>
        <s v="TERAMONT"/>
        <s v="TIGUAN"/>
        <s v="TOUAREG"/>
        <s v="TOURAN"/>
        <s v="UP!"/>
        <s v="VENTO"/>
        <s v="VW TAOS"/>
        <s v="VW T-CROSS"/>
        <s v="C30"/>
        <s v="S40"/>
        <s v="S60"/>
        <s v="S80"/>
        <s v="S90"/>
        <s v="V40"/>
        <s v="V60"/>
        <s v="V70"/>
        <s v="V90"/>
        <s v="VOLVO 240-SERIE"/>
        <s v="VOLVO 340"/>
        <s v="VOLVO 460"/>
        <s v="VOLVO 740"/>
        <s v="VOLVO 850"/>
        <s v="VOLVO 900-SERIE"/>
        <s v="XC40"/>
        <s v="XC60"/>
        <s v="XC70"/>
        <s v="XC90"/>
        <s v="WILLY'S JEEP"/>
        <s v="ZAZ CHANCE"/>
        <s v="ZAZ LANOS"/>
        <s v="ZAZ SENS"/>
        <s v="ZAZ VIDA"/>
        <s v="ZAZ-1102 TAVRIA"/>
        <s v="ZAZ-1103 SLAVUTA"/>
        <s v="ZAZ-965"/>
        <s v="ZAZ-968"/>
        <s v="ZOTYE T600"/>
        <s v="ACURA CL"/>
        <s v="ACURA INTEGRA"/>
        <s v="ACURA TL"/>
        <s v="ALFA 155"/>
        <s v="ALFA 159"/>
        <s v="ALFA 166"/>
        <s v="ALFA 33"/>
        <s v="ALFA BRERA"/>
        <s v="ALFA GIULIA"/>
        <s v="ALFA GT COUPE"/>
        <s v="ALFA STELVIO"/>
        <s v="ALFA UNSPECIFIED"/>
        <s v="ARO 244"/>
        <s v="ASTON MARTIN DB 9"/>
        <s v="ASTON MARTIN DBS"/>
        <s v="ASTON MARTIN RAPIDE"/>
        <s v="A1 SPORTBACK"/>
        <s v="AUDI 200"/>
        <s v="AUDI ALLROAD"/>
        <s v="AUDI V8"/>
        <s v="E-TRON"/>
        <s v="R8"/>
        <s v="RS3"/>
        <s v="RS4"/>
        <s v="RS5"/>
        <s v="RS6"/>
        <s v="RS7"/>
        <s v="S3"/>
        <s v="S7"/>
        <s v="SQ7"/>
        <s v="AVTOKAM 2160"/>
        <s v="AVTOKAM UNSPECIFIED"/>
        <s v="AZLK MOSKWITSCH 3"/>
        <s v="MOSKWITSCH 2125"/>
        <s v="MOSKWITSCH 2137"/>
        <s v="MOSKWITSCH 2142"/>
        <s v="MOSKWITSCH 400"/>
        <s v="MOSKWITSCH 402"/>
        <s v="MOSKWITSCH 403"/>
        <s v="MOSKWITSCH 407"/>
        <s v="MOSKWITSCH 423"/>
        <s v="BEIJING CHEROKEE"/>
        <s v="BENTLEY MULSANNE"/>
        <s v="BMW 340"/>
        <s v="BMW UNSPECIFIED"/>
        <s v="M2"/>
        <s v="M8"/>
        <s v="X3M"/>
        <s v="Z 3"/>
        <s v="Z 4"/>
        <s v="Z4M"/>
        <s v="BRILLIANCE H530"/>
        <s v="BRILLIANCE UNSPECIFIED"/>
        <s v="BRILLIANCE V3"/>
        <s v="M 1 ZHONGHUA"/>
        <s v="M 2 JUNJIE"/>
        <s v="BUICK CASCADA"/>
        <s v="BUICK CENTURY"/>
        <s v="BUICK ENCLAVE"/>
        <s v="BUICK ENCORE"/>
        <s v="BUICK ENVISION"/>
        <s v="BUICK LE SABRE"/>
        <s v="BUICK PARK AVENUE"/>
        <s v="BUICK REGAL"/>
        <s v="BUICK RENDEZVOUS"/>
        <s v="BUICK UNSPECIFIED"/>
        <s v="BYD E6"/>
        <s v="BYD FLYER"/>
        <s v="BYD HAN"/>
        <s v="BYD QIN"/>
        <s v="BYD SEAL"/>
        <s v="BYD SONG"/>
        <s v="BYD TANG"/>
        <s v="BYD YUAN"/>
        <s v="CADILLAC ATS"/>
        <s v="CADILLAC CT6"/>
        <s v="CADILLAC DTS"/>
        <s v="CADILLAC ELR"/>
        <s v="CADILLAC UNSPECIFIED"/>
        <s v="CADILLAC XT4"/>
        <s v="CADILLAC XT6"/>
        <s v="FLEETWOOD"/>
        <s v="SEVILLE"/>
        <s v="CHANGAN BENNI"/>
        <s v="CHANGAN OSHAN X5"/>
        <s v="CHANGAN RAETON"/>
        <s v="CHERY ARRIZO 7 M16"/>
        <s v="CHERY EQ5"/>
        <s v="CHERY JETOUR X70"/>
        <s v="CHERY KIMO A1"/>
        <s v="CHERY TIGGO 2"/>
        <s v="CHERY TIGGO 4 PRO"/>
        <s v="CHERY TIGGO 5"/>
        <s v="CHERY TIGGO 7"/>
        <s v="CHERY VERY A13A"/>
        <s v="CROSSEASTAR B14"/>
        <s v="EASTAR ORIENTAL SON B11"/>
        <s v="QQ SWEET"/>
        <s v="ASTRO"/>
        <s v="BOLT"/>
        <s v="CHEVROLET CAVALIER"/>
        <s v="CHEVROLET EVANDA"/>
        <s v="CHEVROLET GROOVE"/>
        <s v="CHEVROLET LANOS"/>
        <s v="CHEVROLET MATIZ"/>
        <s v="CHEVROLET TRAVERSE"/>
        <s v="CORSICA"/>
        <s v="HHR"/>
        <s v="IMPALA"/>
        <s v="KALOS"/>
        <s v="TACUMA"/>
        <s v="TRANS SPORT"/>
        <s v="CHRYSLER 200"/>
        <s v="CHRYSLER LHS"/>
        <s v="CHRYSLER UNSPECIFIED"/>
        <s v="CIRRUS"/>
        <s v="EAGLE"/>
        <s v="GRAND VOYAGER"/>
        <s v="NEW YORKER"/>
        <s v="STRATUS"/>
        <s v="C1"/>
        <s v="C2"/>
        <s v="C3 PICASSO"/>
        <s v="C4 AIRCROSS"/>
        <s v="C6"/>
        <s v="C8"/>
        <s v="CITROEN 2 CV"/>
        <s v="CITROEN BX"/>
        <s v="EVASION"/>
        <s v="XANTIA"/>
        <s v="XSARA PICASSO"/>
        <s v="DACIA DUSTER"/>
        <s v="DACIA LODGY"/>
        <s v="DACIA LOGAN"/>
        <s v="DACIA SANDERO"/>
        <s v="SOLENZA"/>
        <s v="CITY LEADING"/>
        <s v="DADI SHUTTLE"/>
        <s v="DAEWOO ALPHEON"/>
        <s v="DAEWOO EVANDA"/>
        <s v="DAEWOO KALOS"/>
        <s v="DAEWOO REZZO"/>
        <s v="DAEWOO SENS"/>
        <s v="DAEWOO TACUMA"/>
        <s v="DAMAS"/>
        <s v="MAGNUS"/>
        <s v="RACER"/>
        <s v="SUPER SALON"/>
        <s v="FEROZA"/>
        <s v="GRAN MOVE"/>
        <s v="DERWAYS COWBOY"/>
        <s v="DERWAYS SHUTTLE"/>
        <s v="AVENGER"/>
        <s v="DODGE DART"/>
        <s v="DODGE MAGNUM"/>
        <s v="DONGFENG H30"/>
        <s v="DONGFENG MPV"/>
        <s v="DONGFENG S30"/>
        <s v="DONGFENG X-NV"/>
        <s v="DONINVEST ASSOL"/>
        <s v="DONINVEST UNSPECIFIED"/>
        <s v="DW HOWER H3"/>
        <s v="DW HOWER H5"/>
        <s v="BESTURN B70"/>
        <s v="BESTURN T77"/>
        <s v="FAW JINN"/>
        <s v="FAW V2"/>
        <s v="FAW V5"/>
        <s v="F 458"/>
        <s v="FERRARI 488 GTB"/>
        <s v="FERRARI 812 SUPERFAST"/>
        <s v="FERRARI CALIFORNIA"/>
        <s v="BRAVA BRAVO"/>
        <s v="COUPE"/>
        <s v="CROMA"/>
        <s v="FIAT 124"/>
        <s v="FIAT 125"/>
        <s v="FIAT 132"/>
        <s v="FIAT 500 E"/>
        <s v="FIAT 500 L"/>
        <s v="FIAT RITMO"/>
        <s v="FREEMONT"/>
        <s v="IDEA"/>
        <s v="MAREA"/>
        <s v="MULTIPLA"/>
        <s v="PALIO"/>
        <s v="SEDICI"/>
        <s v="SEICENTO"/>
        <s v="SIENA"/>
        <s v="STILO"/>
        <s v="TEMPRA"/>
        <s v="ULYSSE"/>
        <s v="UNO"/>
        <s v="AEROSTAR"/>
        <s v="CONTOUR"/>
        <s v="COUGAR"/>
        <s v="CROWN VICTORIA"/>
        <s v="FLEX"/>
        <s v="FORD SIERRA"/>
        <s v="FREESTYLE"/>
        <s v="GRANADA"/>
        <s v="KA"/>
        <s v="ORION"/>
        <s v="PUMA"/>
        <s v="SCORPIO"/>
        <s v="TAUNUS"/>
        <s v="THUNDERBIRD"/>
        <s v="WINDSTAR"/>
        <s v="FOTON SAUVANA"/>
        <s v="GAC GS5"/>
        <s v="GS8"/>
        <s v="GAZ 17310 TROFIM"/>
        <s v="GAZ 2330 TIGER"/>
        <s v="GAZ 3111 WOLGA"/>
        <s v="GAZ M1"/>
        <s v="GAZ M72"/>
        <s v="GAZ MARSHAL"/>
        <s v="GEELY EMGRAND GT"/>
        <s v="GEELY GC6"/>
        <s v="GEELY GS"/>
        <s v="GEELY ZEEKR 001"/>
        <s v="GEO PRIZM"/>
        <s v="GMC ACADIA"/>
        <s v="GMC UNSPECIFIED"/>
        <s v="GREAT WALL H3"/>
        <s v="GREAT WALL M2"/>
        <s v="GREAT WALL M4"/>
        <s v="GREAT WALL PERI"/>
        <s v="GREAT WALL UNSPECIFIED"/>
        <s v="GWPERI"/>
        <s v="PEGASUS"/>
        <s v="LOBO BRIO"/>
        <s v="SAIBAO PRINCIP"/>
        <s v="SAIMA SIMBO"/>
        <s v="HAIMA 7"/>
        <s v="HAIMA M3"/>
        <s v="HAVAL DARGO"/>
        <s v="HAVAL H6"/>
        <s v="HAVAL H8"/>
        <s v="HAWTAI BOLIGER"/>
        <s v="HAWTAI LAVILLE"/>
        <s v="HONDA MR-V"/>
        <s v="HONDA X-NV"/>
        <s v="PASSPORT"/>
        <s v="HONGQI E HS9"/>
        <s v="HORCH 853 SPORT"/>
        <s v="HUMMER H1"/>
        <s v="HUMMER UNSPECIFIED"/>
        <s v="ATOS"/>
        <s v="CLICK"/>
        <s v="HYUNDAI BAYON"/>
        <s v="HYUNDAI ENCINO"/>
        <s v="HYUNDAI IONIQ"/>
        <s v="I10"/>
        <s v="LAVITA"/>
        <s v="MAXCRUZ"/>
        <s v="PONY"/>
        <s v="SANTAMO"/>
        <s v="TRAJET"/>
        <s v="VERNA"/>
        <s v="XG-SERIE"/>
        <s v="INFINITI G20"/>
        <s v="INFINITI I30 I35"/>
        <s v="INFINITI J"/>
        <s v="INFINITI Q45"/>
        <s v="INFINITI Q60"/>
        <s v="IRAN KHODRO TARA"/>
        <s v="AMIGO"/>
        <s v="JAC IEV6S"/>
        <s v="JAC J3"/>
        <s v="JAC J5"/>
        <s v="JAC JS4"/>
        <s v="JAC JS6"/>
        <s v="JAC S7"/>
        <s v="JAC UNSPECIFIED"/>
        <s v="REFINE S3"/>
        <s v="REFINE S5"/>
        <s v="REIN"/>
        <s v="E-TYPE"/>
        <s v="F-TYPE"/>
        <s v="I-PACE"/>
        <s v="JAGUAR DAIMLER"/>
        <s v="SUPER V8"/>
        <s v="JETTA VS-7"/>
        <s v="KAIYI E5"/>
        <s v="AVELLA"/>
        <s v="CLARUS"/>
        <s v="CREDOS"/>
        <s v="JOICE"/>
        <s v="KIA K8"/>
        <s v="KIA X-TREK"/>
        <s v="SHUMA"/>
        <s v="L.T.I. TAXI"/>
        <s v="1113 KALINA"/>
        <s v="2129 NIVA"/>
        <s v="2192 GRANTA"/>
        <s v="2980 WIS"/>
        <s v="ELLADA"/>
        <s v="LAMBORGHINI AVENTADOR"/>
        <s v="DELTA"/>
        <s v="KAPPA"/>
        <s v="LANCIA UNSPECIFIED"/>
        <s v="LYBRA"/>
        <s v="THESIS"/>
        <s v="LANDWIND X6"/>
        <s v="LI XIANG ONE"/>
        <s v="BREEZ"/>
        <s v="CELLIYA"/>
        <s v="LIFAN MURMAN"/>
        <s v="LIFAN X70"/>
        <s v="CONTINENTAL"/>
        <s v="LINCOLN CORSAIR"/>
        <s v="LINCOLN MKS"/>
        <s v="LINCOLN MKT"/>
        <s v="LINCOLN MKZ"/>
        <s v="LINCOLN NAUTILUS"/>
        <s v="LUAZ 1302"/>
        <s v="LUAZ 967"/>
        <s v="LUAZ 968"/>
        <s v="GRANSPORT"/>
        <s v="GRANTURISMO"/>
        <s v="MASERATI 3200 GT"/>
        <s v="MAYBACH 57"/>
        <s v="MAYBACH 62"/>
        <s v="CX-60"/>
        <s v="EFINI MS"/>
        <s v="MAZDA 929"/>
        <s v="MX-3"/>
        <s v="MX-6"/>
        <s v="PROTEGE"/>
        <s v="MCLAREN 720S"/>
        <s v="MERCEDES 400...500...600"/>
        <s v="MERCEDES EQC"/>
        <s v="SLC-KLASSE"/>
        <s v="SLS AMG"/>
        <s v="MERCURY COUGAR"/>
        <s v="MERCURY MOUNTAINEER"/>
        <s v="MERCURY SABLE"/>
        <s v="MERCURY TOPAZ"/>
        <s v="MG 550"/>
        <s v="MG ZT"/>
        <s v="EXPO"/>
        <s v="MITSUBISHI ATTRAGE"/>
        <s v="MITSUBISHI XPANDER"/>
        <s v="NATIVA"/>
        <s v="STARION"/>
        <s v="MITSUOKA UNSPECIFIED"/>
        <s v="NISSAN 100 NX"/>
        <s v="NISSAN 200 SX"/>
        <s v="NISSAN ARIYA"/>
        <s v="PIXO"/>
        <s v="QUEST"/>
        <s v="VERSA"/>
        <s v="OLDSMOBILE AURORA"/>
        <s v="OLDSMOBILE SILHOUETTE"/>
        <s v="AMPERA"/>
        <s v="ASCONA"/>
        <s v="CALIBRA"/>
        <s v="GRANDLAND X"/>
        <s v="KADETT"/>
        <s v="OPEL ADAM"/>
        <s v="OPEL CROSSLAND X"/>
        <s v="OPEL UNSPECIFIED"/>
        <s v="REKORD"/>
        <s v="SIGNUM"/>
        <s v="SINTRA"/>
        <s v="TIGRA"/>
        <s v="PEUGEOT 106"/>
        <s v="PEUGEOT 301"/>
        <s v="PEUGEOT 305"/>
        <s v="PEUGEOT 307 CC"/>
        <s v="PEUGEOT 4008"/>
        <s v="PEUGEOT 405"/>
        <s v="PEUGEOT 806"/>
        <s v="PEUGEOT 807"/>
        <s v="PEUGEOT RCZ"/>
        <s v="PEUGEOT UNSPECIFIED"/>
        <s v="PLYMOUTH GRAND VOYAGER"/>
        <s v="PLYMOUTH LASER"/>
        <s v="PLYMOUTH NEON"/>
        <s v="POLESTAR 2"/>
        <s v="PONTIAC 6000"/>
        <s v="PONTIAC BONNEVILLE"/>
        <s v="PONTIAC GRAND AM"/>
        <s v="PONTIAC SUNFIRE"/>
        <s v="PONTIAC TORRENT"/>
        <s v="PONTIAC TRANS SPORT"/>
        <s v="CARRERA GT"/>
        <s v="PORSCHE 911 CARRERA"/>
        <s v="PORSCHE 924"/>
        <s v="PORSCHE 944"/>
        <s v="PROTON 300-SERIE"/>
        <s v="PROTON UNSPECIFIED"/>
        <s v="RAVON GENTRA"/>
        <s v="RAVON MATIZ"/>
        <s v="KADJAR"/>
        <s v="MODUS"/>
        <s v="R 18"/>
        <s v="R 21"/>
        <s v="RENAULT UNSPECIFIED"/>
        <s v="RENAULT ZOE"/>
        <s v="SAFRANE"/>
        <s v="THALIA"/>
        <s v="TWINGO"/>
        <s v="VEL SATIS"/>
        <s v="ROLLS-ROYCE GHOST"/>
        <s v="ROLLS-ROYCE PHANTOM"/>
        <s v="ROLLS-ROYCE SILVER WRIGHT"/>
        <s v="ROVER 200-SERIE"/>
        <s v="ROVER 400-SERIE"/>
        <s v="ROVER 800-SERIE"/>
        <s v="SAAB 900"/>
        <s v="SAAB 9-7X"/>
        <s v="SAMSUNG QM 3"/>
        <s v="SAMSUNG SM 5"/>
        <s v="SAMSUNG SM 6"/>
        <s v="SAMSUNG XM3"/>
        <s v="SATURN OUTLOOK"/>
        <s v="SATURN VUE"/>
        <s v="SCION IM"/>
        <s v="SCION TC"/>
        <s v="SCION XB"/>
        <s v="ALHAMBRA"/>
        <s v="ALTEA"/>
        <s v="AROSA"/>
        <s v="SEAT ARONA"/>
        <s v="SEAT ATECA"/>
        <s v="SEAT TARRACO"/>
        <s v="SEAT UNSPECIFIED"/>
        <s v="TOLEDO"/>
        <s v="SZD MOTO"/>
        <s v="SHUANGHUAN SCEO"/>
        <s v="FELICIA"/>
        <s v="FORMAN"/>
        <s v="SKYWELL ET5"/>
        <s v="SMA MAPLE C32"/>
        <s v="SMA MAPLE C51 C52"/>
        <s v="SMA MAPLE C61"/>
        <s v="SMA MAPLE C81"/>
        <s v="SOKON SERES SF5"/>
        <s v="SSANGYONG UNSPECIFIED"/>
        <s v="STAVIC"/>
        <s v="XLV"/>
        <s v="SUBARU CROSSTREK"/>
        <s v="VIVIO"/>
        <s v="ESTEEM"/>
        <s v="FORENZA"/>
        <s v="SIDEKICK"/>
        <s v="TAGAZ AQUILA"/>
        <s v="TAGAZ C10"/>
        <s v="TAGAZ C190"/>
        <s v="TAGAZ C30"/>
        <s v="TAGAZ CORDA"/>
        <s v="TAGAZ VEGA C-100"/>
        <s v="TALBOT UNSPECIFIED"/>
        <s v="TANK 300"/>
        <s v="TANK 500"/>
        <s v="AVANZA"/>
        <s v="AYGO"/>
        <s v="PASEO"/>
        <s v="SOLARA"/>
        <s v="URBAN CRUISER"/>
        <s v="UAZ 3112-01"/>
        <s v="UAZ 3152 GUSAR"/>
        <s v="UAZ 451"/>
        <s v="CORRADO"/>
        <s v="FOX"/>
        <s v="ID4"/>
        <s v="ID6"/>
        <s v="LUPO"/>
        <s v="POINTER"/>
        <s v="ROUTAN"/>
        <s v="T-ROC"/>
        <s v="VW ATLAS"/>
        <s v="VW TACQUA"/>
        <s v="VW UNSPECIFIED"/>
        <s v="C70"/>
        <s v="S70"/>
        <s v="V50"/>
        <s v="VOLVO 440"/>
        <s v="VOLVO UNSPECIFIED"/>
        <s v="VOYAH FREE"/>
        <s v="WELTMEISTER EX-5"/>
        <s v="FORZA"/>
        <s v="ZAZ-1105 DANA"/>
        <s v="ZAZ-969"/>
        <s v="ZOTYE COUPA"/>
        <s v="ZOTYE Z300"/>
        <s v="ZX-AUTO AMUR 3135"/>
        <s v="ZX-AUTO LANDMARK"/>
        <s v="ACURA EL"/>
        <s v="ACURA NSX"/>
        <s v="ACURA SLX"/>
        <s v="ALFA 146"/>
        <s v="ALFA 164"/>
        <s v="ALFA 4C"/>
        <s v="ALFA GTV"/>
        <s v="ALFA SPIDER"/>
        <s v="ALPINA B10"/>
        <s v="ALPINA B3"/>
        <s v="ALPINA B6"/>
        <s v="ALPINA XD4"/>
        <s v="ASTON MARTIN DB 11"/>
        <s v="ASTON MARTIN V12 VANQUISH"/>
        <s v="ASTON MARTIN V8 VANTAGE"/>
        <s v="SENAT"/>
        <s v="MOSKWITSCH 2138"/>
        <s v="MOSKWITSCH 410"/>
        <s v="MOSKWITSCH 426"/>
        <s v="MOSKWITSCH 427"/>
        <s v="BENTLEY BROOKLANDS"/>
        <s v="BMW I4"/>
        <s v="BRILLIANCE H230"/>
        <s v="BUICK ROADMASTER"/>
        <s v="BYD EA1 DOLPHIN"/>
        <s v="CATERA"/>
        <s v="CHANGAN UNI-V"/>
        <s v="CHANGFENG LIEBAO"/>
        <s v="ALERO"/>
        <s v="LE BARON"/>
        <s v="SARATOGA"/>
        <s v="VISION"/>
        <s v="C3 PLURIEL"/>
        <s v="CITROEN 15"/>
        <s v="CITROEN CX"/>
        <s v="CITROEN XM"/>
        <s v="DS7 CROSSBACK"/>
        <s v="SAXO"/>
        <s v="DACIA SUPERNOVA"/>
        <s v="MATERIA"/>
        <s v="TREVIS"/>
        <s v="DODGE DAYTONA"/>
        <s v="DODGE VIPER"/>
        <s v="EVOLUTE I-PRO"/>
        <s v="FERRARI 348"/>
        <s v="FERRARI F8 SPIDER"/>
        <s v="FERRARI FF"/>
        <s v="FERRARI GTC4 LUSSO"/>
        <s v="FERRARI SF90 STRADALE"/>
        <s v="BARCHETTA"/>
        <s v="FIAT UNSPECIFIED"/>
        <s v="CAPRI"/>
        <s v="ECONOVAN"/>
        <s v="FIVE HUNDRED"/>
        <s v="FORD B-MAX"/>
        <s v="FORD SHELBY COBRA GT 500"/>
        <s v="MUSTANG MACH-E"/>
        <s v="FSO POLONEZ"/>
        <s v="GAC AION S"/>
        <s v="GAZ AC-1925 ONEGA"/>
        <s v="GEO UNSPECIFIED"/>
        <s v="GMC ENVOY"/>
        <s v="GMC VANDURA"/>
        <s v="VOLEEX C10"/>
        <s v="VOLEEX C30"/>
        <s v="HYUNDAI EXCEL"/>
        <s v="VENUE"/>
        <s v="IZH 412"/>
        <s v="JAGUAR UNSPECIFIED"/>
        <s v="XKR-SERIE"/>
        <s v="XK-SERIE"/>
        <s v="UFO"/>
        <s v="CADENZA"/>
        <s v="VAZ UNSPECIFIED"/>
        <s v="PRISMA"/>
        <s v="THEMA"/>
        <s v="Y"/>
        <s v="SPYDER"/>
        <s v="MCLAREN 600LT"/>
        <s v="MERCURY GRAND MARQUIS"/>
        <s v="MERCURY MYSTIQUE"/>
        <s v="MERCURY UNSPECIFIED"/>
        <s v="MERCURY VILLAGER"/>
        <s v="MG ZS"/>
        <s v="S-CARGO"/>
        <s v="OLDSMOBILE CUTLASS"/>
        <s v="OLDSMOBILE DELTA"/>
        <s v="OLYMPIA"/>
        <s v="OPEL MONZA"/>
        <s v="SENATOR"/>
        <s v="PEUGEOT 108"/>
        <s v="PEUGEOT 205"/>
        <s v="PEUGEOT 309"/>
        <s v="PONTIAC AZTEK"/>
        <s v="PONTIAC FIREBIRD"/>
        <s v="PONTIAC FIREFLY"/>
        <s v="PONTIAC PARISIENNE"/>
        <s v="PONTIAC UNSPECIFIED"/>
        <s v="R 11"/>
        <s v="R 25"/>
        <s v="R 5"/>
        <s v="R 9"/>
        <s v="WIND"/>
        <s v="ROLLS-ROYCE CORNICHE"/>
        <s v="ROLLS-ROYCE DAWN"/>
        <s v="ROLLS-ROYCE SILVER SHADOW"/>
        <s v="SAAB 96"/>
        <s v="SANTANA PS 10"/>
        <s v="SATURN ASTRA"/>
        <s v="SCORPION 2M"/>
        <s v="MALAGA"/>
        <s v="MARBELLA"/>
        <s v="RONDA"/>
        <s v="TERRA"/>
        <s v="FAVORIT"/>
        <s v="SKODA SCALA"/>
        <s v="CHAIRMAN"/>
        <s v="SUBARU R1"/>
        <s v="CELERIO"/>
        <s v="SACHSENRING TRABANT"/>
        <s v="ID3"/>
        <s v="KAEFER"/>
        <s v="VOLVO 343"/>
        <s v="VOLVO 480"/>
        <s v="VOLVO 760"/>
        <s v="WARTBURG UNSPECIFIED"/>
        <s v="XIAOPENG G3"/>
        <s v="XINKAI UNSPECIFIED"/>
        <s v="YUE LOONG FEELING"/>
        <s v="ZAZ-966"/>
        <s v="ARO UNSPECIFIED"/>
        <s v="MOSKWITSCH 2901"/>
        <s v="BENTLEY ARNAGE"/>
        <s v="BMW I7"/>
        <s v="BUICK LACROSSE"/>
        <s v="CHANGAN CS85"/>
        <s v="CHANGAN UNSPECIFIED"/>
        <s v="CHERY UNSPECIFIED"/>
        <s v="CHEVROLET BEL AIR"/>
        <s v="CHEVROLET SONIC"/>
        <s v="DAEWOO CHAIRMAN"/>
        <s v="DAEWOO KORANDO"/>
        <s v="PRINCE"/>
        <s v="DODGE COLT"/>
        <s v="FIAT 500 X"/>
        <s v="FORD TEMPO"/>
        <s v="STREET KA"/>
        <s v="GEELY LC CROSS"/>
        <s v="HONDA M-NV"/>
        <s v="LAGREAT"/>
        <s v="AZERA"/>
        <s v="HYUNDAI CELESTA"/>
        <s v="STELLAR"/>
        <s v="JETTA VA-3"/>
        <s v="LIFAN LF7131"/>
        <s v="LINCOLN UNSPECIFIED"/>
        <s v="MAZDA CX-4"/>
        <s v="MERCEDES 190-SERIE"/>
        <s v="NIO ES8"/>
        <s v="OLDSMOBILE ALERO"/>
        <s v="PLYMOUTH BREEZE"/>
        <s v="PLYMOUTH COLT"/>
        <s v="SATURN ION"/>
        <s v="SUBARU SVX"/>
        <s v="RENO"/>
        <s v="INDICA"/>
        <s v="AURION"/>
        <s v="VW VILORAN"/>
        <s v="XIAOPENG P7"/>
        <s v="ZIS 110"/>
        <s v="ACURA UNSPECIFIED"/>
        <s v="ALFA 90"/>
        <s v="ALPINA D5"/>
        <s v="BAIC EX5"/>
        <s v="ELDORADO"/>
        <s v="CHANGHE IDEAL"/>
        <s v="CHEVROLET 2500"/>
        <s v="CHEVROLET MENLO"/>
        <s v="DAEWOO MUSSO"/>
        <s v="DAEWOO UNSPECIFIED"/>
        <s v="TOSCA"/>
        <s v="OPTI LEEZA"/>
        <s v="DERWAYS LAND CROWN"/>
        <s v="STAR"/>
        <s v="GAZ M22 WOLGA"/>
        <s v="GEELY SC7"/>
        <s v="HONDA VE-1"/>
        <s v="HONDA ZR-V"/>
        <s v="HYUNDAI MARCIA"/>
        <s v="INFINITI Q30 OLD"/>
        <s v="IZH UNSPECIFIED"/>
        <s v="JINBEI SY-SERIE PC"/>
        <s v="KX1"/>
        <s v="LOTUS ELISE"/>
        <s v="MASERATI COUPE"/>
        <s v="LUCE"/>
        <s v="REVUE"/>
        <s v="MAGNA"/>
        <s v="MITSUBISHI BRAVO"/>
        <s v="SAPPORO"/>
        <s v="TREDIA"/>
        <s v="MORGAN PLUS 4"/>
        <s v="NISSAN 300 ZX"/>
        <s v="OLDSMOBILE UNSPECIFIED"/>
        <s v="OMODA S5"/>
        <s v="PEUGEOT 505"/>
        <s v="PLYMOUTH ACCLAIM"/>
        <s v="RENAULT CITY K-ZE"/>
        <s v="ROVER UNSPECIFIED"/>
        <s v="SAAB UNSPECIFIED"/>
        <s v="SATURN L-SERIES"/>
        <s v="SATURN S-SERIES"/>
        <s v="SKODA UNSPECIFIED"/>
        <s v="SOUEAST LIONCEL"/>
        <s v="TIANMA UNSPECIFIED"/>
        <s v="RABBIT"/>
        <s v="ZIL 4104"/>
        <s v="ASIA UNSPECIFIED"/>
        <s v="BAW UNSPECIFIED"/>
        <s v="BMW 1500 1600 1800 2000"/>
        <s v="BUICK RIVIERA"/>
        <s v="BYD F0"/>
        <s v="BYD F6"/>
        <s v="CHERY ELARA"/>
        <s v="CHERY JETOUR X95"/>
        <s v="PICASSO"/>
        <s v="DONGFENG E11K"/>
        <s v="EVOLUTE IJOY"/>
        <s v="FAW HAPPY STAR"/>
        <s v="F 355"/>
        <s v="F 512"/>
        <s v="FERRARI 360"/>
        <s v="CINQUECENTO"/>
        <s v="FORTHING FRIDAY"/>
        <s v="GEELY MAPLE"/>
        <s v="HOZON NETA U"/>
        <s v="CENTENNIAL"/>
        <s v="JAC S4"/>
        <s v="KIA K9"/>
        <s v="GRANCABRIO"/>
        <s v="MASERATI GRECALE"/>
        <s v="MERCURY TRACER"/>
        <s v="MITSUOKA VIEWT"/>
        <s v="NISSAN 180 SX"/>
        <s v="PLYMOUTH PROWLER"/>
        <s v="PONTIAC FIERO"/>
        <s v="PROTON 200-SERIE"/>
        <s v="SAAB 99"/>
        <s v="SKODA CITIGO"/>
        <s v="SUZUKI MARUTI"/>
        <s v="VERONA"/>
        <s v="TATRA 613"/>
        <s v="VOYAH PASSION"/>
        <s v="WANDERER W-52"/>
        <s v="ZIL 111"/>
        <s v="ZIL 114"/>
        <s v="ZIL 117"/>
        <s v="ZIL 4105"/>
        <s v="ZIL 4107"/>
        <s v="ACURA LEGEND"/>
        <s v="AICHI AIWAYS U5"/>
        <s v="ALFA 75"/>
        <s v="ALPINA B12"/>
        <s v="ALPINA B5"/>
        <s v="ALPINA B7"/>
        <s v="ALPINA XB7"/>
        <s v="ARO 10"/>
        <s v="ASTON MARTIN DB 7"/>
        <s v="ASTON MARTIN DBX"/>
        <s v="AUBURN SPEEDSTER"/>
        <s v="AUDI 5000"/>
        <s v="AUDI UNSPECIFIED"/>
        <s v="E-TRON GT"/>
        <s v="Q4"/>
        <s v="ARSENAL"/>
        <s v="D50"/>
        <s v="BENTLEY AZURE"/>
        <s v="BENTLEY TURBO R"/>
        <s v="BENTLEY UNSPECIFIED"/>
        <s v="BIO EVA4"/>
        <s v="Z 1"/>
        <s v="Z 8"/>
        <s v="BUICK GL8"/>
        <s v="BUICK SOMERSET"/>
        <s v="BYD S6"/>
        <s v="CHANGAN OSHAN X7"/>
        <s v="CHERY BEAT"/>
        <s v="CHERY JETOUR DASHING"/>
        <s v="CHERY JETOUR X90"/>
        <s v="RIICH"/>
        <s v="CHEVROLET 1500"/>
        <s v="CHEVROLET 3500"/>
        <s v="CHEVROLET NUBIRA"/>
        <s v="MONTE CARLO"/>
        <s v="STARCRAFT"/>
        <s v="VENTURE"/>
        <s v="DAYTONA"/>
        <s v="VIPER"/>
        <s v="CITROEN AX"/>
        <s v="CITROEN ZX"/>
        <s v="SERIE DS"/>
        <s v="FORMENTOR"/>
        <s v="DE TOMASO UNSPECIFIED"/>
        <s v="DODGE RAIDER"/>
        <s v="DODGE SPIRIT"/>
        <s v="DONGFENG AX4"/>
        <s v="488 PISTA"/>
        <s v="F 152"/>
        <s v="F 430"/>
        <s v="F 550, F 575"/>
        <s v="FERRARI 308"/>
        <s v="FERRARI PORTOFINO"/>
        <s v="FERRARI ROMA"/>
        <s v="FERRARI TESTAROSSA"/>
        <s v="CAMPAGNOLA"/>
        <s v="FIAT 127"/>
        <s v="CLUB WAGON"/>
        <s v="TORINO"/>
        <s v="GAZ 3101 WOLGA"/>
        <s v="GAZ 3112 WOLGA"/>
        <s v="GAZ WOLGA"/>
        <s v="GEELY GEOMETRY A"/>
        <s v="GEELY GEOMETRY C"/>
        <s v="GEELY OKAVANGO"/>
        <s v="GEO METRO"/>
        <s v="GEO TRACKER"/>
        <s v="GMC TYPHOON"/>
        <s v="COWRY"/>
        <s v="SING"/>
        <s v="HAVAL BIG DOG"/>
        <s v="HIPHI X"/>
        <s v="HONDA E"/>
        <s v="HONGQI LS7"/>
        <s v="BELLETT"/>
        <s v="JAC IEV7S"/>
        <s v="JAC J6"/>
        <s v="XJR-SERIE"/>
        <s v="JMEV GSE"/>
        <s v="VISTO"/>
        <s v="2173 PRIORA"/>
        <s v="LAMBORGHINI DIABLO"/>
        <s v="LAMBORGHINI MURCIELAGO"/>
        <s v="LANCIA VOYAGER"/>
        <s v="MUSA"/>
        <s v="ZETA"/>
        <s v="LEAPMOTOR T03"/>
        <s v="LIL9"/>
        <s v="LINCOLN LS"/>
        <s v="LINGSTAR NEVROVE"/>
        <s v="LONDON TAXIS UNSPECIFIED"/>
        <s v="LOTUS EUROPA"/>
        <s v="LUIS 4U"/>
        <s v="CX-6"/>
        <s v="MAZDA NAVAJO"/>
        <s v="MCLAREN 570S"/>
        <s v="MERCEDES EQB"/>
        <s v="MERCEDES EQE"/>
        <s v="SLR"/>
        <s v="MG 3 XROSS"/>
        <s v="MG STREETWISE"/>
        <s v="MG TF"/>
        <s v="MG UNSPECIFIED"/>
        <s v="MG ZR"/>
        <s v="V РRО 500"/>
        <s v="OLDSMOBILE 98"/>
        <s v="MANTA"/>
        <s v="OPEL ADMIRAL"/>
        <s v="PLYMOUTH RELIANT"/>
        <s v="PONTIAC G6"/>
        <s v="PONTIAC GRAND PRIX"/>
        <s v="PONTIAC MONTANA"/>
        <s v="PONTIAC SOLSTICE"/>
        <s v="PONTIAC SUNBIRD"/>
        <s v="PONTIAC WAVE"/>
        <s v="PORSCHE 912"/>
        <s v="PORSCHE 928"/>
        <s v="PROTON PERSONA"/>
        <s v="AVANTIME"/>
        <s v="RENAULT LODGY"/>
        <s v="RIVIAN R1S"/>
        <s v="ROEWE MG 350"/>
        <s v="ROLLS-ROYCE SILVER CLOUD"/>
        <s v="ROLLS-ROYCE SILVER SERAPH"/>
        <s v="ROLLS-ROYCE SILVER SPIRIT"/>
        <s v="ROVER MINI"/>
        <s v="SAAB 9-2X"/>
        <s v="SAIPA TIBA"/>
        <s v="SATURN SKY"/>
        <s v="SCION FR-S"/>
        <s v="SPYKER C8"/>
        <s v="CAPPUCCINO"/>
        <s v="SUZUKI CIAZ"/>
        <s v="INDIGO"/>
        <s v="CRESSIDA"/>
        <s v="KARMANN GHIA"/>
        <s v="VW THARU"/>
        <s v="VOYAH DREAMER"/>
        <s v="WARTBURG 1300"/>
        <s v="WARTBURG 353"/>
        <s v="WULING UNSPECIFIED"/>
        <s v="YEMA EC30"/>
        <s v="AUSTIN UNSPECIFIED"/>
        <s v="REACH"/>
        <s v="BRILLIANCE BS6"/>
        <s v="BYD G3"/>
        <s v="BYD G6"/>
        <s v="CHERY TIGGO 2 PRO"/>
        <s v="BERETTA"/>
        <s v="CITROEN UNSPECIFIED"/>
        <s v="DACIA 1310"/>
        <s v="CIELO"/>
        <s v="ROYALE"/>
        <s v="DODGE DYNASTY"/>
        <s v="DONGFENG UNSPECIFIED"/>
        <s v="FAW CA-SERIE"/>
        <s v="FIAT 131"/>
        <s v="REGATA"/>
        <s v="FISKER KARMA"/>
        <s v="FUQI 6510B"/>
        <s v="GEELY EMGRAND EC8"/>
        <s v="GEELY GC2"/>
        <s v="GEELY GC7"/>
        <s v="GEELY GX2"/>
        <s v="GLEAGLE GC7"/>
        <s v="GEO STORM"/>
        <s v="GROZ SHUTTLE"/>
        <s v="HAVAL H3"/>
        <s v="HAVAL SHENSHOU"/>
        <s v="HONDA E:NS1"/>
        <s v="HONGQI HS5"/>
        <s v="IRAN KHODRO RUNNA"/>
        <s v="JAC J2"/>
        <s v="JAC S5"/>
        <s v="JEEP UNSPECIFIED"/>
        <s v="JETTA VS-5"/>
        <s v="PHEDRA"/>
        <s v="LUAZ UNSPECIFIED"/>
        <s v="MAHINDRA MARSHAL"/>
        <s v="MASERATI UNSPECIFIED"/>
        <s v="MCLAREN MP4-12C"/>
        <s v="MERCEDES EQA"/>
        <s v="MG 3"/>
        <s v="MG 5"/>
        <s v="COMMODORE"/>
        <s v="SUPER 6"/>
        <s v="PEUGEOT ION"/>
        <s v="PLYMOUTH SUNDANCE"/>
        <s v="POLARSUN 5023"/>
        <s v="LUTECIA"/>
        <s v="SAMSUNG SM 7"/>
        <s v="SAMSUNG SQ5"/>
        <s v="SCION UNSPECIFIED"/>
        <s v="SKODA KAMIQ"/>
        <s v="TATA SUMO"/>
        <s v="TIANMA DRAGON"/>
        <s v="GR 86"/>
        <s v="UAZ 3912"/>
        <s v="E-LAVIDA"/>
        <s v="VOLVO 360"/>
        <s v="ZAZ 1111"/>
        <s v="ZAZ 1125"/>
        <s v="ZAZ UNSPECIFIED"/>
        <s v="MOSKWITSCH 2335"/>
        <s v="AVALANCHE"/>
        <s v="COLORADO"/>
        <s v="SILVERADO"/>
        <s v="RAM"/>
        <s v="DONGFENG ZNA"/>
        <s v="FULLBACK"/>
        <s v="FORD F-SERIE"/>
        <s v="RANGER"/>
        <s v="GMC SIERRA"/>
        <s v="DEER"/>
        <s v="GREAT WALL POER"/>
        <s v="SAILOR"/>
        <s v="SOCOOL"/>
        <s v="WINGLE"/>
        <s v="ISUZU D-MAX"/>
        <s v="IZH 2715"/>
        <s v="IZH 2717"/>
        <s v="JAC T6"/>
        <s v="JEEP GLADIATOR"/>
        <s v="2329 NIVA"/>
        <s v="BT-50"/>
        <s v="MAZDA B-SERIE"/>
        <s v="X-KLASSE"/>
        <s v="L 200"/>
        <s v="STRADA"/>
        <s v="TRITON"/>
        <s v="NAVARA"/>
        <s v="NISSAN FRONTIER"/>
        <s v="NP 300"/>
        <s v="TITAN"/>
        <s v="ACTYON SPORTS"/>
        <s v="SAMBAR DIAS"/>
        <s v="HILUX"/>
        <s v="TACOMA"/>
        <s v="TUNDRA"/>
        <s v="UAZ 2363 PICKUP"/>
        <s v="AMAROK"/>
        <s v="XINKAI NXK 1021"/>
        <s v="ZX-AUTO GRAND TIGER"/>
        <s v="BOGDAN 2310"/>
        <s v="CHANGFENG FLYING"/>
        <s v="S-10"/>
        <s v="SMOOTHING"/>
        <s v="DERWAYS ANTELOPE"/>
        <s v="DERWAYS PLUTUS"/>
        <s v="DAKOTA"/>
        <s v="TUNLAND"/>
        <s v="GAZ 2308 ATAMAN"/>
        <s v="GMC SAFARI"/>
        <s v="GONOW TROY"/>
        <s v="JAC RENI HFC 1027"/>
        <s v="2302 BIZON"/>
        <s v="JMC BAODIAN"/>
        <s v="OPEL CAMPO"/>
        <s v="BAJA"/>
        <s v="TELCOLINE"/>
        <s v="TIANMA CENTURY"/>
        <s v="TARO"/>
        <s v="MOSKWITSCH 433-434"/>
        <s v="HOMBRE"/>
        <s v="ISUZU PICKUP"/>
        <s v="PICK-UP"/>
        <s v="GMC PICKUP"/>
        <s v="CHEVROLET T-SERIES"/>
        <s v="ISUZU CAMPO"/>
        <s v="KANONIR 2317"/>
        <s v="NOMAD"/>
        <s v="MARK LT"/>
        <s v="CHEVROLET CHEYENNE"/>
        <s v="EL CAMINO"/>
        <s v="GMC 6500"/>
        <s v="GMC CANYON"/>
        <s v="GMC HUMMER EV"/>
        <s v="GMC SONOMA"/>
        <s v="GREAT WALL PAO"/>
        <s v="GROZ TARGET"/>
        <s v="WANFENG SHK"/>
        <s v="TOYOTA PROBOX" u="1"/>
        <m u="1"/>
        <s v="SIMING M-NV" u="1"/>
        <s v="AUDI A3 SPORTBACK" u="1"/>
        <s v="TOYOTA AYGO" u="1"/>
        <s v="JAC V7" u="1"/>
        <s v="JAC N56" u="1"/>
        <s v="CHANGAN UNI-T" u="1"/>
        <s v="BAOJUN KIWI EV" u="1"/>
        <s v="CITROEN AMI" u="1"/>
        <s v="EXEED ATLANTIX" u="1"/>
        <s v="HYUNDAI PALISADE" u="1"/>
        <s v="AZLK MOSKWITSCH 3E" u="1"/>
        <s v="SSANGYONG TORRES" u="1"/>
        <s v="DONGFENG FORTHING YACHT" u="1"/>
        <s v="HAVAL M6 PLUS" u="1"/>
        <s v="VOLKSWAGEN TERAMONT" u="1"/>
        <s v="DONGFENG M-NV" u="1"/>
        <s v="HYUNDAI VENUE" u="1"/>
        <s v="BMW IX3" u="1"/>
        <s v="HONDA E:NP1" u="1"/>
        <s v="TOYOTA PASSO" u="1"/>
        <s v="CHANGAN AUSHAN A600EV" u="1"/>
        <s v="KOMENDANT" u="1"/>
        <s v="CHERY TIGGO 5X" u="1"/>
        <s v="X CROSS 5" u="1"/>
        <s v="XIAOPENG G9" u="1"/>
        <s v="VOLKSWAGEN JETTA" u="1"/>
        <s v="TOYOTA TOYOTA PIXIS EPOCH" u="1"/>
        <s v="KIA PEGAS" u="1"/>
        <s v="VW TAYRON" u="1"/>
        <s v="VOLKSWAGEN E-LAVIDA" u="1"/>
        <s v="VOLKSWAGEN TIGUAN" u="1"/>
        <s v="LAFET" u="1"/>
        <s v="KIA SORENTO" u="1"/>
        <s v="CX-50" u="1"/>
        <s v="TOYOTA YARIS" u="1"/>
        <s v="AUDI SQ5" u="1"/>
        <s v="GAC GS3" u="1"/>
        <s v="BYD E2" u="1"/>
        <s v="NIO ET7" u="1"/>
        <s v="TOYOTA TOYOTA WIGO" u="1"/>
        <s v="VOLKSWAGEN  ATLAS" u="1"/>
        <s v="MOSKWITSCH 3" u="1"/>
        <s v="TOYOTA SUPRA" u="1"/>
        <s v="MG HS" u="1"/>
        <s v="VOLKSWAGEN GOLF" u="1"/>
        <s v="CHANGAN CS95" u="1"/>
        <s v="IRAN KHODRO SOREN" u="1"/>
        <s v="TOYOTA WILDLANDER" u="1"/>
        <s v="VOLKSWAGEN  THARU" u="1"/>
        <s v="KIA STINGER" u="1"/>
        <s v="ALPINE А110" u="1"/>
        <s v="TOYOTA FJ CRUISER" u="1"/>
        <s v="ROEWE I5" u="1"/>
        <s v="WAGONEER" u="1"/>
        <s v="LYNK AND CO 09" u="1"/>
        <s v="VOLKSWAGEN THARU" u="1"/>
        <s v="AUDI R8" u="1"/>
        <s v="VOLKSWAGEN CRAFTER" u="1"/>
        <s v="KIA PICANTO MORNING" u="1"/>
        <s v="VOLKSWAGEN MULTIVAN" u="1"/>
        <s v="KAIYI X3" u="1"/>
        <s v="HYUNDAI CASPER" u="1"/>
        <s v="KIA SOUL" u="1"/>
        <s v="CHANGAN EV460" u="1"/>
        <s v="SAIC-GM-WULING ZHIJI L7" u="1"/>
        <s v="AUDI SQ7" u="1"/>
        <s v="VOLKSWAGEN ARTEON" u="1"/>
        <s v="AUDI TT" u="1"/>
        <s v="VW TAVENDOR" u="1"/>
        <s v="TOYOTA HIGHLANDER" u="1"/>
        <s v="TOYOTA PRIUS" u="1"/>
        <s v="WULING MINI EV" u="1"/>
        <s v="CHERY EQ1" u="1"/>
        <s v="VOLKSWAGEN BORA" u="1"/>
        <s v="SKYWELL HT I" u="1"/>
        <s v="BLAVAL EQ" u="1"/>
        <s v="HONDA UR-V" u="1"/>
        <s v="JAC M209G" u="1"/>
        <s v="ORA IQ" u="1"/>
        <s v="HYUNDAI SOLARIS" u="1"/>
        <s v="AUDI SQ8" u="1"/>
        <s v="TONALE" u="1"/>
        <s v="FORTHING M5" u="1"/>
        <s v="FORTHING T5 EVO" u="1"/>
        <s v="TOYOTA ALLION" u="1"/>
        <s v="KIA MAGENTIS OPTIMA" u="1"/>
        <s v="SKYWELL HT-I" u="1"/>
        <s v="LYNK AND CO 05" u="1"/>
        <s v="TOYOTA SIENTA" u="1"/>
        <s v="NISSAN AURA" u="1"/>
        <s v="CHANGAN SHENLAN SL03" u="1"/>
        <s v="AUDI E-TRON GT" u="1"/>
        <s v="FORTHING YACHT" u="1"/>
        <s v="VOLKSWAGEN  TAVENDOR" u="1"/>
        <s v="LIL7" u="1"/>
        <s v="FORD EVOS" u="1"/>
        <s v="VOLKSWAGEN POLO" u="1"/>
        <s v="TOYOTA HARRIER" u="1"/>
        <s v="DONGFENG EX1" u="1"/>
        <s v="MOSKWITSCH 3E" u="1"/>
        <s v="KIA NIRO" u="1"/>
        <s v="LIL8" u="1"/>
        <s v="SUZUKI S-PRESSO" u="1"/>
        <s v="LEXUS LM" u="1"/>
        <s v="KIA KIA KX3" u="1"/>
        <s v="CHERY A16" u="1"/>
        <s v="VOLKSWAGEN T-ROC" u="1"/>
        <s v="TOYOTA AVANZA" u="1"/>
        <s v="KIA RIO" u="1"/>
        <s v="LINGSTAR CNEVROVER" u="1"/>
        <s v="VOLKSWAGEN CADDY" u="1"/>
        <s v="VOLKSWAGEN PASSAT" u="1"/>
        <s v="CHANGAN ALSVIN" u="1"/>
        <s v="HYUNDAI GRANDEUR" u="1"/>
        <s v="TOYOTA BZ4X" u="1"/>
        <s v="POCCO" u="1"/>
        <s v="GEELY JIAJI" u="1"/>
        <s v="EXEED RX" u="1"/>
        <s v="LIVAN X3PRO" u="1"/>
        <s v="BAIC RUIXIANG X5" u="1"/>
        <s v="JAC T8" u="1"/>
        <s v="JAC S6" u="1"/>
        <s v="VOLKSWAGEN CARAVELLE" u="1"/>
        <s v="TOYOTA AQUA" u="1"/>
        <s v="HYUNDAI TUCSON" u="1"/>
        <s v="TOYOTA TOYOTA WILDLANDER" u="1"/>
        <s v="FAW BESTUNE T99" u="1"/>
        <s v="TOYOTA ALPHARD" u="1"/>
        <s v="ROEWE IMAX8" u="1"/>
        <s v="AUDI RS3" u="1"/>
        <s v="KIA RAY" u="1"/>
        <s v="WULING GXA5034" u="1"/>
        <s v="BAIC ВJ40 PLUS" u="1"/>
        <s v="SKYWELL D11" u="1"/>
        <s v="VOLKSWAGEN ATLAS" u="1"/>
        <s v="TOYOTA GRANVIA" u="1"/>
        <s v="APAL STALKER" u="1"/>
        <s v="VOLKSWAGEN  MAGOTAN" u="1"/>
        <s v="VOLKSWAGEN TAYRON" u="1"/>
        <s v="TOYOTA GR 86" u="1"/>
        <s v="KIA EV6" u="1"/>
        <s v="AUDI RS4" u="1"/>
        <s v="GREAT WALL GUN" u="1"/>
        <s v="ORA GOOD CAT" u="1"/>
        <s v="TOYOTA SIENNA" u="1"/>
        <s v="TOYOTA SOLUNA VIOS" u="1"/>
        <s v="MAZ 281" u="1"/>
        <s v="TOYOTA NOAH" u="1"/>
        <s v="KIA MOHAVE BORREGO" u="1"/>
        <s v="TOYOTA LANDCRUISER" u="1"/>
        <s v="TOYOTA CAMRY" u="1"/>
        <s v="HUAWEI AITO M7" u="1"/>
        <s v="WULING JIACHEN" u="1"/>
        <s v="AVATR C11" u="1"/>
        <s v="JAC SOL E10X" u="1"/>
        <s v="TOYOTA GT 86" u="1"/>
        <s v="NIO ES6" u="1"/>
        <s v="NIO ES7" u="1"/>
        <s v="AUDI RS5" u="1"/>
        <s v="SKODA ENYAQ" u="1"/>
        <s v="KIA KX1" u="1"/>
        <s v="KIA KX3" u="1"/>
        <s v="TOYOTA RUNNER" u="1"/>
        <s v="VOLKSWAGEN  VILORAN" u="1"/>
        <s v="LIVAN S6PRO" u="1"/>
        <s v="BAIC EU5" u="1"/>
        <s v="HONGQI HQ9" u="1"/>
        <s v="KIA SPORTAGE" u="1"/>
        <s v="KIA CERATO" u="1"/>
        <s v="CADILLAC LYRIQ" u="1"/>
        <s v="KIA FORTE" u="1"/>
        <s v="LIVAN X6PRO" u="1"/>
        <s v="VW MAGOTAN" u="1"/>
        <s v="AUDI E-TRON" u="1"/>
        <s v="CHERY ARRIZO 8" u="1"/>
        <s v="HYUNDAI H 1 H 100 STAREX" u="1"/>
        <s v="HUAWEI AITO M5" u="1"/>
        <s v="HYUNDAI GENESIS" u="1"/>
        <s v="KIA CARENS" u="1"/>
        <s v="AUDI RS6" u="1"/>
        <s v="AUDI S3" u="1"/>
        <s v="HYUNDAI SANTA CRUZ" u="1"/>
        <s v="AUDI S5" u="1"/>
        <s v="AUDI S6" u="1"/>
        <s v="HYUNDAI CUSTO" u="1"/>
        <s v="AUDI S7" u="1"/>
        <s v="AUDI S8" u="1"/>
        <s v="AUDI Q2" u="1"/>
        <s v="TOYOTA PIXIS SPACE" u="1"/>
        <s v="AUDI Q3" u="1"/>
        <s v="TOYOTA CROWN" u="1"/>
        <s v="AUDI Q4" u="1"/>
        <s v="TOYOTA LEVIN" u="1"/>
        <s v="AUDI Q5" u="1"/>
        <s v="HONGQI H5" u="1"/>
        <s v="AUDI Q7" u="1"/>
        <s v="DONGFENG AEOLUS" u="1"/>
        <s v="AUDI Q8" u="1"/>
        <s v="TOYOTA RUSH" u="1"/>
        <s v="RENAULT AUSTRAL" u="1"/>
        <s v="RIVIAN R1T" u="1"/>
        <s v="DONGFENG FORTHING M5" u="1"/>
        <s v="AUDI RS7" u="1"/>
        <s v="KIA KIA K5" u="1"/>
        <s v="NIO EC6" u="1"/>
        <s v="BMW XM" u="1"/>
        <s v="VOLKSWAGEN  TAYRON" u="1"/>
        <s v="TOYOTA C-HR" u="1"/>
        <s v="KIA CEE'D" u="1"/>
        <s v="TOYOTA LAND CRUISER 300" u="1"/>
        <s v="FORD GT" u="1"/>
        <s v="TOYOTA SEQUOIA" u="1"/>
        <s v="HYUNDAI I30" u="1"/>
        <s v="TOYOTA VOXY" u="1"/>
        <s v="GAZ GAZEL E-NN" u="1"/>
        <s v="CHANGAN BENBEN E-STAR" u="1"/>
        <s v="GEELY STARRAY" u="1"/>
        <s v="HYUNDAI I20" u="1"/>
        <s v="TOYOTA LANDCRUISER 200" u="1"/>
        <s v="CHANGAN KAICENE F70" u="1"/>
        <s v="DONGFENG RICH" u="1"/>
        <s v="TOYOTA SUCCEED" u="1"/>
        <s v="VOLKSWAGEN  TAOS" u="1"/>
        <s v="ASHOK LEYLAND PARTNER" u="1"/>
        <s v="TOYOTA AVALON" u="1"/>
        <s v="HYUNDAI GRAND STAREX" u="1"/>
        <s v="VOLKSWAGEN MAGOTAN" u="1"/>
        <s v="TOYOTA FORTUNER" u="1"/>
        <s v="WELTMEISTER W6" u="1"/>
        <s v="GAC M8" u="1"/>
        <s v="TOYOTA COROLLA" u="1"/>
        <s v="JAC T8 PRO" u="1"/>
        <s v="VOLKSWAGEN CC" u="1"/>
        <s v="HYUNDAI CRETA" u="1"/>
        <s v="VOLKSWAGEN UP!" u="1"/>
        <s v="HONGQI H9" u="1"/>
        <s v="HYUNDAI AVANTE" u="1"/>
        <s v="AUDI A3" u="1"/>
        <s v="VOLKSWAGEN  T-CROSS" u="1"/>
        <s v="TOYOTA IZOA EV" u="1"/>
        <s v="C40" u="1"/>
        <s v="AUDI A4" u="1"/>
        <s v="AUDI A5" u="1"/>
        <s v="AUDI A6" u="1"/>
        <s v="AUDI A7" u="1"/>
        <s v="AUDI A8" u="1"/>
        <s v="VOLKSWAGEN TALAGON" u="1"/>
        <s v="TOYOTA TOYOTA RAIZE" u="1"/>
        <s v="TOYOTA VELLFIRE" u="1"/>
        <s v="LEAPMOTOR C11" u="1"/>
        <s v="KIA SELTOS" u="1"/>
        <s v="TOYOTA TOYOTA UNSPECIFIED" u="1"/>
        <s v="AUDI RS Q8" u="1"/>
        <s v="VOLKSWAGEN  TALAGON" u="1"/>
        <s v="TOYOTA PREMIO" u="1"/>
        <s v="VOLKSWAGEN ID6" u="1"/>
        <s v="MCLAREN GT" u="1"/>
        <s v="TOYOTA VENZA" u="1"/>
        <s v="KIA K 2700, K 2500" u="1"/>
        <s v="HIPHI Z" u="1"/>
        <s v="VOLKSWAGEN  UNSPECIFIED" u="1"/>
        <s v="TOYOTA WIGO" u="1"/>
        <s v="DENZA D9" u="1"/>
        <s v="VW TALAGON" u="1"/>
        <s v="SUZUKI DZIRE" u="1"/>
        <s v="CHEVROLET MONZA" u="1"/>
        <s v="HYUNDAI IX35" u="1"/>
        <s v="IZOA EV" u="1"/>
        <s v="TOYOTA ROOMY" u="1"/>
        <s v="TOYOTA TOYOTA BZ4X" u="1"/>
        <s v="IRAN KHODRO DENA" u="1"/>
        <s v="VOLKSWAGEN TAOS" u="1"/>
        <s v="CHERY TIGGO 3X" u="1"/>
        <s v="DONGFENG FORTHING T5 EVO" u="1"/>
        <s v="AUDI RS Q3" u="1"/>
        <s v="VOLKSWAGEN ID4" u="1"/>
        <s v="KIA CARNIVAL" u="1"/>
        <s v="VOLKSWAGEN TRANSPORTER" u="1"/>
        <s v="TOYOTA ESQUIRE" u="1"/>
        <s v="EVM PRO" u="1"/>
        <s v="VOLKSWAGEN TOUAREG" u="1"/>
        <s v="TOYOTA RAV4" u="1"/>
        <s v="HONGQI E-QM5" u="1"/>
        <s v="VOLKSWAGEN ID3" u="1"/>
        <s v="GAC UNSPECIFIED" u="1"/>
      </sharedItems>
    </cacheField>
    <cacheField name="мес 2023" numFmtId="3">
      <sharedItems containsString="0" containsBlank="1" containsNumber="1" containsInteger="1" minValue="1" maxValue="4348"/>
    </cacheField>
    <cacheField name="мес 2022" numFmtId="3">
      <sharedItems containsString="0" containsBlank="1" containsNumber="1" containsInteger="1" minValue="1" maxValue="4065"/>
    </cacheField>
    <cacheField name="2023" numFmtId="3">
      <sharedItems containsString="0" containsBlank="1" containsNumber="1" containsInteger="1" minValue="1" maxValue="23418"/>
    </cacheField>
    <cacheField name="2022" numFmtId="3">
      <sharedItems containsString="0" containsBlank="1" containsNumber="1" containsInteger="1" minValue="1" maxValue="22560"/>
    </cacheField>
    <cacheField name="Страна производитель" numFmtId="0">
      <sharedItems containsBlank="1" count="10">
        <s v="КОРЕЯ"/>
        <s v="КИТАЙ"/>
        <s v="ЕВРОПА"/>
        <s v="ЯПОНИЯ"/>
        <s v="США"/>
        <s v="РОССИЯ"/>
        <s v="ИРАН"/>
        <s v="ИНДИЯ"/>
        <m u="1"/>
        <e v="#N/A" u="1"/>
      </sharedItems>
    </cacheField>
    <cacheField name="СЕГМЕНТ" numFmtId="0">
      <sharedItems containsBlank="1" count="4">
        <s v="ИНОМАРКИ"/>
        <s v="ОТЕЧЕСТВЕННЫЕ"/>
        <m u="1"/>
        <e v="#N/A" u="1"/>
      </sharedItems>
    </cacheField>
    <cacheField name="ФО описание" numFmtId="0">
      <sharedItems count="9">
        <s v="Дальневосточный ФО"/>
        <s v="Приволжский ФО"/>
        <s v="Северо-Западный ФО"/>
        <s v="Северо-Кавказский ФО"/>
        <s v="Сибирский ФО"/>
        <s v="Уральский ФО"/>
        <s v="Центральный ФО"/>
        <s v="Южный ФО"/>
        <e v="#N/A" u="1"/>
      </sharedItems>
    </cacheField>
  </cacheFields>
  <extLst>
    <ext xmlns:x14="http://schemas.microsoft.com/office/spreadsheetml/2009/9/main" uri="{725AE2AE-9491-48be-B2B4-4EB974FC3084}">
      <x14:pivotCacheDefinition pivotCacheId="2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Татьяна" refreshedDate="45147.535219907404" createdVersion="6" refreshedVersion="6" minRefreshableVersion="3" recordCount="694" xr:uid="{00000000-000A-0000-FFFF-FFFF5F000000}">
  <cacheSource type="worksheet">
    <worksheetSource ref="A1:E1048576" sheet="DATA РЕГИОНЫ"/>
  </cacheSource>
  <cacheFields count="5">
    <cacheField name="Регион" numFmtId="0">
      <sharedItems containsBlank="1" count="7">
        <s v="Москва"/>
        <s v="Московская область"/>
        <s v="Пермский край"/>
        <s v="Санкт-Петербург"/>
        <s v="Ставропольский край"/>
        <s v="Татарстан"/>
        <m/>
      </sharedItems>
    </cacheField>
    <cacheField name="Марка" numFmtId="0">
      <sharedItems containsBlank="1" count="157">
        <s v="Acura"/>
        <s v="Aichi"/>
        <s v="ALFAROMEO"/>
        <s v="Alpina"/>
        <s v="ARO"/>
        <s v="Asia"/>
        <s v="Aston Martin"/>
        <s v="Auburn"/>
        <s v="Audi"/>
        <s v="Aurus"/>
        <s v="AZLK"/>
        <s v="BAW"/>
        <s v="Bentley"/>
        <s v="BAIC"/>
        <s v="Bio"/>
        <s v="BMW"/>
        <s v="Bogdan"/>
        <s v="Brilliance"/>
        <s v="Buick"/>
        <s v="BYD"/>
        <s v="Cadillac"/>
        <s v="Changan"/>
        <s v="Chery"/>
        <s v="Chevrolet"/>
        <s v="Chrysler"/>
        <s v="Citroen"/>
        <s v="Dacia"/>
        <s v="Daewoo"/>
        <s v="Daihatsu"/>
        <s v="DATSUN"/>
        <s v="De Tomaso"/>
        <s v="Derways"/>
        <s v="DFSK"/>
        <s v="Dodge"/>
        <s v="Dongfeng"/>
        <s v="Doninvest"/>
        <s v="DW Hower"/>
        <s v="Evolute"/>
        <s v="Exeed"/>
        <s v="FAW"/>
        <s v="Ferrari"/>
        <s v="Fiat"/>
        <s v="Ford"/>
        <s v="Foton"/>
        <s v="GAC"/>
        <s v="GAZ"/>
        <s v="Geely"/>
        <s v="Genesis"/>
        <s v="GMC"/>
        <s v="Gonow"/>
        <s v="Great Wall"/>
        <s v="Hafei"/>
        <s v="Haima"/>
        <s v="Haval"/>
        <s v="Hawtai"/>
        <s v="Honda"/>
        <s v="Hongqi"/>
        <s v="Hummer"/>
        <s v="Hyundai"/>
        <s v="Infiniti"/>
        <s v="Iran Khodro"/>
        <s v="Isuzu"/>
        <s v="IZH"/>
        <s v="JAC"/>
        <s v="Jaguar"/>
        <s v="Jeep"/>
        <s v="Jetta"/>
        <s v="JMEV"/>
        <s v="Kaiyi"/>
        <s v="Kia"/>
        <s v="L.T.I."/>
        <s v="LADA"/>
        <s v="Lamborghini"/>
        <s v="Lancia"/>
        <s v="LANDROVER"/>
        <s v="Lexus"/>
        <s v="Li Xiang"/>
        <s v="LIFAN"/>
        <s v="Lincoln"/>
        <s v="London Taxis"/>
        <s v="Lotus"/>
        <s v="LUAZ"/>
        <s v="Luxgen"/>
        <s v="Maserati"/>
        <s v="Maybach"/>
        <s v="Mazda"/>
        <s v="Mclaren"/>
        <s v="MERCEDES"/>
        <s v="Mercury"/>
        <s v="MG"/>
        <s v="MINI"/>
        <s v="Mitsubishi"/>
        <s v="Mitsuoka"/>
        <s v="Nissan"/>
        <s v="Oldsmobile"/>
        <s v="Omoda"/>
        <s v="Opel"/>
        <s v="Peugeot"/>
        <s v="Plymouth"/>
        <s v="Polestar"/>
        <s v="Pontiac"/>
        <s v="Porsche"/>
        <s v="Proton"/>
        <s v="Ravon"/>
        <s v="Renault"/>
        <s v="Rivian"/>
        <s v="Rolls Royce"/>
        <s v="Rover"/>
        <s v="Saab"/>
        <s v="Saipa"/>
        <s v="Samsung"/>
        <s v="Saturn"/>
        <s v="Scion"/>
        <s v="Seat"/>
        <s v="SeAZ"/>
        <s v="SKODA"/>
        <s v="Skywell"/>
        <s v="Smart"/>
        <s v="Spyker"/>
        <s v="Ssangyong"/>
        <s v="Subaru"/>
        <s v="Suzuki"/>
        <s v="Tagaz"/>
        <s v="Tank"/>
        <s v="Tesla"/>
        <s v="Toyota"/>
        <s v="UAZ"/>
        <s v="Volkswagen"/>
        <s v="Volvo"/>
        <s v="Voyah"/>
        <s v="Wartburg"/>
        <s v="Weltmeister"/>
        <s v="Xiaopeng"/>
        <s v="ZAZ"/>
        <s v="ZIL"/>
        <s v="ZIS"/>
        <s v="Zotye"/>
        <s v="ZX-Auto"/>
        <s v="GEO"/>
        <s v="Hiphi"/>
        <s v="Hozon"/>
        <s v="Leapmotor"/>
        <s v="Roewe"/>
        <s v="Scorpion"/>
        <s v="Tata"/>
        <s v="Tianma"/>
        <s v="Tianye"/>
        <s v="Xinkai"/>
        <s v="Yema"/>
        <s v="Autokam"/>
        <s v="Excalibur"/>
        <s v="Santana"/>
        <s v="Yue Loong"/>
        <s v="Changfeng"/>
        <s v="Sma"/>
        <s v="Landwind Jiangling - Jmc"/>
        <m/>
      </sharedItems>
    </cacheField>
    <cacheField name="6M'23" numFmtId="0">
      <sharedItems containsString="0" containsBlank="1" containsNumber="1" containsInteger="1" minValue="1" maxValue="25050"/>
    </cacheField>
    <cacheField name="6M'22" numFmtId="0">
      <sharedItems containsString="0" containsBlank="1" containsNumber="1" containsInteger="1" minValue="1" maxValue="22166"/>
    </cacheField>
    <cacheField name="Сегмент" numFmtId="0">
      <sharedItems containsBlank="1" count="4">
        <s v="ИНОМАРКИ"/>
        <s v="ОТЕЧЕСТВЕННЫЕ"/>
        <e v="#N/A"/>
        <m/>
      </sharedItems>
    </cacheField>
  </cacheFields>
  <extLst>
    <ext xmlns:x14="http://schemas.microsoft.com/office/spreadsheetml/2009/9/main" uri="{725AE2AE-9491-48be-B2B4-4EB974FC3084}">
      <x14:pivotCacheDefinition pivotCacheId="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444">
  <r>
    <x v="0"/>
    <x v="0"/>
    <x v="0"/>
    <x v="0"/>
    <m/>
    <m/>
    <n v="1"/>
    <m/>
    <x v="0"/>
    <x v="0"/>
    <x v="0"/>
  </r>
  <r>
    <x v="0"/>
    <x v="0"/>
    <x v="1"/>
    <x v="1"/>
    <m/>
    <m/>
    <n v="1"/>
    <n v="2"/>
    <x v="1"/>
    <x v="0"/>
    <x v="0"/>
  </r>
  <r>
    <x v="0"/>
    <x v="0"/>
    <x v="1"/>
    <x v="2"/>
    <m/>
    <m/>
    <n v="4"/>
    <m/>
    <x v="1"/>
    <x v="0"/>
    <x v="0"/>
  </r>
  <r>
    <x v="0"/>
    <x v="0"/>
    <x v="2"/>
    <x v="3"/>
    <m/>
    <m/>
    <m/>
    <n v="1"/>
    <x v="1"/>
    <x v="0"/>
    <x v="0"/>
  </r>
  <r>
    <x v="0"/>
    <x v="0"/>
    <x v="3"/>
    <x v="4"/>
    <m/>
    <m/>
    <n v="1"/>
    <m/>
    <x v="2"/>
    <x v="0"/>
    <x v="0"/>
  </r>
  <r>
    <x v="0"/>
    <x v="0"/>
    <x v="4"/>
    <x v="5"/>
    <n v="1"/>
    <m/>
    <n v="4"/>
    <n v="5"/>
    <x v="2"/>
    <x v="0"/>
    <x v="0"/>
  </r>
  <r>
    <x v="0"/>
    <x v="0"/>
    <x v="4"/>
    <x v="6"/>
    <n v="2"/>
    <n v="1"/>
    <n v="7"/>
    <n v="4"/>
    <x v="2"/>
    <x v="0"/>
    <x v="0"/>
  </r>
  <r>
    <x v="0"/>
    <x v="0"/>
    <x v="4"/>
    <x v="7"/>
    <m/>
    <m/>
    <n v="3"/>
    <m/>
    <x v="2"/>
    <x v="0"/>
    <x v="0"/>
  </r>
  <r>
    <x v="0"/>
    <x v="0"/>
    <x v="5"/>
    <x v="8"/>
    <m/>
    <m/>
    <m/>
    <n v="1"/>
    <x v="0"/>
    <x v="0"/>
    <x v="0"/>
  </r>
  <r>
    <x v="0"/>
    <x v="0"/>
    <x v="6"/>
    <x v="9"/>
    <n v="2"/>
    <n v="2"/>
    <n v="8"/>
    <n v="15"/>
    <x v="3"/>
    <x v="0"/>
    <x v="0"/>
  </r>
  <r>
    <x v="0"/>
    <x v="0"/>
    <x v="6"/>
    <x v="10"/>
    <n v="24"/>
    <n v="15"/>
    <n v="164"/>
    <n v="106"/>
    <x v="3"/>
    <x v="0"/>
    <x v="0"/>
  </r>
  <r>
    <x v="0"/>
    <x v="0"/>
    <x v="7"/>
    <x v="11"/>
    <m/>
    <m/>
    <m/>
    <n v="2"/>
    <x v="1"/>
    <x v="0"/>
    <x v="0"/>
  </r>
  <r>
    <x v="0"/>
    <x v="0"/>
    <x v="7"/>
    <x v="12"/>
    <m/>
    <n v="1"/>
    <m/>
    <n v="1"/>
    <x v="1"/>
    <x v="0"/>
    <x v="0"/>
  </r>
  <r>
    <x v="0"/>
    <x v="0"/>
    <x v="7"/>
    <x v="13"/>
    <m/>
    <m/>
    <m/>
    <n v="1"/>
    <x v="1"/>
    <x v="0"/>
    <x v="0"/>
  </r>
  <r>
    <x v="0"/>
    <x v="0"/>
    <x v="8"/>
    <x v="14"/>
    <n v="9"/>
    <n v="3"/>
    <n v="39"/>
    <n v="35"/>
    <x v="2"/>
    <x v="0"/>
    <x v="0"/>
  </r>
  <r>
    <x v="0"/>
    <x v="0"/>
    <x v="9"/>
    <x v="15"/>
    <n v="3"/>
    <m/>
    <n v="9"/>
    <n v="6"/>
    <x v="4"/>
    <x v="0"/>
    <x v="0"/>
  </r>
  <r>
    <x v="0"/>
    <x v="0"/>
    <x v="9"/>
    <x v="16"/>
    <m/>
    <n v="1"/>
    <m/>
    <n v="2"/>
    <x v="4"/>
    <x v="0"/>
    <x v="0"/>
  </r>
  <r>
    <x v="0"/>
    <x v="0"/>
    <x v="9"/>
    <x v="17"/>
    <m/>
    <m/>
    <m/>
    <n v="2"/>
    <x v="4"/>
    <x v="0"/>
    <x v="0"/>
  </r>
  <r>
    <x v="0"/>
    <x v="0"/>
    <x v="9"/>
    <x v="18"/>
    <n v="17"/>
    <n v="16"/>
    <n v="121"/>
    <n v="73"/>
    <x v="4"/>
    <x v="0"/>
    <x v="0"/>
  </r>
  <r>
    <x v="0"/>
    <x v="0"/>
    <x v="9"/>
    <x v="19"/>
    <m/>
    <n v="1"/>
    <n v="4"/>
    <n v="3"/>
    <x v="4"/>
    <x v="0"/>
    <x v="0"/>
  </r>
  <r>
    <x v="0"/>
    <x v="0"/>
    <x v="9"/>
    <x v="20"/>
    <m/>
    <m/>
    <n v="2"/>
    <m/>
    <x v="4"/>
    <x v="0"/>
    <x v="0"/>
  </r>
  <r>
    <x v="0"/>
    <x v="0"/>
    <x v="10"/>
    <x v="21"/>
    <n v="12"/>
    <n v="9"/>
    <n v="77"/>
    <n v="61"/>
    <x v="5"/>
    <x v="1"/>
    <x v="0"/>
  </r>
  <r>
    <x v="0"/>
    <x v="0"/>
    <x v="10"/>
    <x v="22"/>
    <n v="8"/>
    <n v="4"/>
    <n v="32"/>
    <n v="24"/>
    <x v="5"/>
    <x v="1"/>
    <x v="0"/>
  </r>
  <r>
    <x v="0"/>
    <x v="0"/>
    <x v="10"/>
    <x v="23"/>
    <n v="6"/>
    <n v="11"/>
    <n v="54"/>
    <n v="59"/>
    <x v="5"/>
    <x v="1"/>
    <x v="0"/>
  </r>
  <r>
    <x v="0"/>
    <x v="0"/>
    <x v="10"/>
    <x v="24"/>
    <n v="18"/>
    <n v="9"/>
    <n v="69"/>
    <n v="107"/>
    <x v="5"/>
    <x v="1"/>
    <x v="0"/>
  </r>
  <r>
    <x v="0"/>
    <x v="0"/>
    <x v="10"/>
    <x v="25"/>
    <m/>
    <m/>
    <m/>
    <n v="1"/>
    <x v="5"/>
    <x v="1"/>
    <x v="0"/>
  </r>
  <r>
    <x v="0"/>
    <x v="0"/>
    <x v="10"/>
    <x v="26"/>
    <n v="6"/>
    <n v="14"/>
    <n v="78"/>
    <n v="88"/>
    <x v="5"/>
    <x v="1"/>
    <x v="0"/>
  </r>
  <r>
    <x v="0"/>
    <x v="0"/>
    <x v="10"/>
    <x v="27"/>
    <n v="30"/>
    <n v="24"/>
    <n v="125"/>
    <n v="118"/>
    <x v="5"/>
    <x v="1"/>
    <x v="0"/>
  </r>
  <r>
    <x v="0"/>
    <x v="0"/>
    <x v="10"/>
    <x v="28"/>
    <n v="27"/>
    <n v="43"/>
    <n v="153"/>
    <n v="133"/>
    <x v="5"/>
    <x v="1"/>
    <x v="0"/>
  </r>
  <r>
    <x v="0"/>
    <x v="0"/>
    <x v="10"/>
    <x v="29"/>
    <n v="1"/>
    <m/>
    <n v="2"/>
    <m/>
    <x v="5"/>
    <x v="1"/>
    <x v="0"/>
  </r>
  <r>
    <x v="0"/>
    <x v="0"/>
    <x v="11"/>
    <x v="30"/>
    <m/>
    <m/>
    <n v="1"/>
    <m/>
    <x v="4"/>
    <x v="0"/>
    <x v="0"/>
  </r>
  <r>
    <x v="0"/>
    <x v="0"/>
    <x v="12"/>
    <x v="31"/>
    <m/>
    <m/>
    <n v="1"/>
    <n v="3"/>
    <x v="1"/>
    <x v="0"/>
    <x v="0"/>
  </r>
  <r>
    <x v="0"/>
    <x v="0"/>
    <x v="13"/>
    <x v="32"/>
    <n v="6"/>
    <n v="2"/>
    <n v="32"/>
    <n v="16"/>
    <x v="3"/>
    <x v="0"/>
    <x v="0"/>
  </r>
  <r>
    <x v="0"/>
    <x v="0"/>
    <x v="14"/>
    <x v="33"/>
    <n v="2"/>
    <n v="2"/>
    <n v="5"/>
    <n v="11"/>
    <x v="0"/>
    <x v="0"/>
    <x v="0"/>
  </r>
  <r>
    <x v="0"/>
    <x v="0"/>
    <x v="14"/>
    <x v="34"/>
    <n v="8"/>
    <n v="5"/>
    <n v="38"/>
    <n v="19"/>
    <x v="0"/>
    <x v="0"/>
    <x v="0"/>
  </r>
  <r>
    <x v="0"/>
    <x v="0"/>
    <x v="14"/>
    <x v="35"/>
    <n v="6"/>
    <n v="4"/>
    <n v="30"/>
    <n v="25"/>
    <x v="0"/>
    <x v="0"/>
    <x v="0"/>
  </r>
  <r>
    <x v="0"/>
    <x v="0"/>
    <x v="14"/>
    <x v="36"/>
    <m/>
    <m/>
    <n v="1"/>
    <n v="2"/>
    <x v="0"/>
    <x v="0"/>
    <x v="0"/>
  </r>
  <r>
    <x v="0"/>
    <x v="0"/>
    <x v="14"/>
    <x v="37"/>
    <n v="6"/>
    <n v="4"/>
    <n v="19"/>
    <n v="17"/>
    <x v="0"/>
    <x v="0"/>
    <x v="0"/>
  </r>
  <r>
    <x v="0"/>
    <x v="0"/>
    <x v="14"/>
    <x v="38"/>
    <m/>
    <m/>
    <m/>
    <n v="1"/>
    <x v="0"/>
    <x v="0"/>
    <x v="0"/>
  </r>
  <r>
    <x v="0"/>
    <x v="0"/>
    <x v="15"/>
    <x v="39"/>
    <n v="1"/>
    <n v="2"/>
    <n v="2"/>
    <n v="2"/>
    <x v="3"/>
    <x v="0"/>
    <x v="0"/>
  </r>
  <r>
    <x v="0"/>
    <x v="0"/>
    <x v="15"/>
    <x v="40"/>
    <n v="5"/>
    <n v="3"/>
    <n v="20"/>
    <n v="17"/>
    <x v="3"/>
    <x v="0"/>
    <x v="0"/>
  </r>
  <r>
    <x v="0"/>
    <x v="0"/>
    <x v="15"/>
    <x v="41"/>
    <n v="2"/>
    <m/>
    <n v="2"/>
    <m/>
    <x v="3"/>
    <x v="0"/>
    <x v="0"/>
  </r>
  <r>
    <x v="0"/>
    <x v="0"/>
    <x v="16"/>
    <x v="42"/>
    <n v="3"/>
    <n v="4"/>
    <n v="20"/>
    <n v="23"/>
    <x v="2"/>
    <x v="0"/>
    <x v="0"/>
  </r>
  <r>
    <x v="0"/>
    <x v="0"/>
    <x v="17"/>
    <x v="43"/>
    <n v="42"/>
    <n v="30"/>
    <n v="232"/>
    <n v="212"/>
    <x v="0"/>
    <x v="0"/>
    <x v="0"/>
  </r>
  <r>
    <x v="0"/>
    <x v="0"/>
    <x v="17"/>
    <x v="44"/>
    <m/>
    <n v="2"/>
    <m/>
    <n v="5"/>
    <x v="0"/>
    <x v="0"/>
    <x v="0"/>
  </r>
  <r>
    <x v="0"/>
    <x v="0"/>
    <x v="18"/>
    <x v="45"/>
    <m/>
    <m/>
    <n v="1"/>
    <n v="1"/>
    <x v="5"/>
    <x v="1"/>
    <x v="0"/>
  </r>
  <r>
    <x v="0"/>
    <x v="0"/>
    <x v="18"/>
    <x v="46"/>
    <m/>
    <m/>
    <n v="1"/>
    <n v="1"/>
    <x v="5"/>
    <x v="1"/>
    <x v="0"/>
  </r>
  <r>
    <x v="0"/>
    <x v="0"/>
    <x v="18"/>
    <x v="47"/>
    <m/>
    <n v="1"/>
    <m/>
    <n v="2"/>
    <x v="5"/>
    <x v="1"/>
    <x v="0"/>
  </r>
  <r>
    <x v="0"/>
    <x v="0"/>
    <x v="18"/>
    <x v="48"/>
    <n v="4"/>
    <n v="4"/>
    <n v="20"/>
    <n v="11"/>
    <x v="5"/>
    <x v="1"/>
    <x v="0"/>
  </r>
  <r>
    <x v="0"/>
    <x v="0"/>
    <x v="19"/>
    <x v="49"/>
    <n v="173"/>
    <n v="126"/>
    <n v="772"/>
    <n v="727"/>
    <x v="3"/>
    <x v="0"/>
    <x v="0"/>
  </r>
  <r>
    <x v="0"/>
    <x v="0"/>
    <x v="20"/>
    <x v="50"/>
    <m/>
    <m/>
    <n v="1"/>
    <m/>
    <x v="2"/>
    <x v="0"/>
    <x v="0"/>
  </r>
  <r>
    <x v="0"/>
    <x v="0"/>
    <x v="20"/>
    <x v="51"/>
    <m/>
    <m/>
    <m/>
    <n v="1"/>
    <x v="2"/>
    <x v="0"/>
    <x v="0"/>
  </r>
  <r>
    <x v="0"/>
    <x v="0"/>
    <x v="20"/>
    <x v="52"/>
    <n v="8"/>
    <n v="8"/>
    <n v="61"/>
    <n v="65"/>
    <x v="2"/>
    <x v="0"/>
    <x v="0"/>
  </r>
  <r>
    <x v="0"/>
    <x v="0"/>
    <x v="20"/>
    <x v="53"/>
    <m/>
    <m/>
    <n v="1"/>
    <m/>
    <x v="2"/>
    <x v="0"/>
    <x v="0"/>
  </r>
  <r>
    <x v="0"/>
    <x v="0"/>
    <x v="20"/>
    <x v="54"/>
    <m/>
    <m/>
    <m/>
    <n v="1"/>
    <x v="2"/>
    <x v="0"/>
    <x v="0"/>
  </r>
  <r>
    <x v="0"/>
    <x v="0"/>
    <x v="20"/>
    <x v="55"/>
    <n v="1"/>
    <n v="1"/>
    <n v="1"/>
    <n v="2"/>
    <x v="2"/>
    <x v="0"/>
    <x v="0"/>
  </r>
  <r>
    <x v="0"/>
    <x v="0"/>
    <x v="20"/>
    <x v="56"/>
    <n v="3"/>
    <m/>
    <n v="7"/>
    <n v="6"/>
    <x v="2"/>
    <x v="0"/>
    <x v="0"/>
  </r>
  <r>
    <x v="0"/>
    <x v="0"/>
    <x v="20"/>
    <x v="57"/>
    <n v="3"/>
    <n v="1"/>
    <n v="8"/>
    <n v="10"/>
    <x v="2"/>
    <x v="0"/>
    <x v="0"/>
  </r>
  <r>
    <x v="0"/>
    <x v="0"/>
    <x v="21"/>
    <x v="58"/>
    <n v="222"/>
    <n v="163"/>
    <n v="1108"/>
    <n v="821"/>
    <x v="3"/>
    <x v="0"/>
    <x v="0"/>
  </r>
  <r>
    <x v="0"/>
    <x v="0"/>
    <x v="21"/>
    <x v="59"/>
    <n v="9"/>
    <n v="8"/>
    <n v="36"/>
    <n v="35"/>
    <x v="3"/>
    <x v="0"/>
    <x v="0"/>
  </r>
  <r>
    <x v="0"/>
    <x v="0"/>
    <x v="22"/>
    <x v="60"/>
    <n v="183"/>
    <n v="141"/>
    <n v="936"/>
    <n v="853"/>
    <x v="3"/>
    <x v="0"/>
    <x v="0"/>
  </r>
  <r>
    <x v="0"/>
    <x v="0"/>
    <x v="22"/>
    <x v="61"/>
    <m/>
    <m/>
    <m/>
    <n v="3"/>
    <x v="3"/>
    <x v="0"/>
    <x v="0"/>
  </r>
  <r>
    <x v="0"/>
    <x v="0"/>
    <x v="22"/>
    <x v="62"/>
    <n v="1"/>
    <n v="7"/>
    <n v="8"/>
    <n v="36"/>
    <x v="3"/>
    <x v="0"/>
    <x v="0"/>
  </r>
  <r>
    <x v="0"/>
    <x v="0"/>
    <x v="22"/>
    <x v="63"/>
    <m/>
    <m/>
    <n v="1"/>
    <m/>
    <x v="3"/>
    <x v="0"/>
    <x v="0"/>
  </r>
  <r>
    <x v="0"/>
    <x v="0"/>
    <x v="22"/>
    <x v="64"/>
    <n v="23"/>
    <n v="19"/>
    <n v="115"/>
    <n v="93"/>
    <x v="3"/>
    <x v="0"/>
    <x v="0"/>
  </r>
  <r>
    <x v="0"/>
    <x v="0"/>
    <x v="22"/>
    <x v="65"/>
    <n v="45"/>
    <n v="33"/>
    <n v="235"/>
    <n v="211"/>
    <x v="3"/>
    <x v="0"/>
    <x v="0"/>
  </r>
  <r>
    <x v="0"/>
    <x v="0"/>
    <x v="22"/>
    <x v="66"/>
    <n v="65"/>
    <n v="50"/>
    <n v="382"/>
    <n v="290"/>
    <x v="3"/>
    <x v="0"/>
    <x v="0"/>
  </r>
  <r>
    <x v="0"/>
    <x v="0"/>
    <x v="22"/>
    <x v="67"/>
    <m/>
    <m/>
    <n v="1"/>
    <n v="2"/>
    <x v="3"/>
    <x v="0"/>
    <x v="0"/>
  </r>
  <r>
    <x v="0"/>
    <x v="0"/>
    <x v="22"/>
    <x v="68"/>
    <m/>
    <m/>
    <n v="1"/>
    <m/>
    <x v="3"/>
    <x v="0"/>
    <x v="0"/>
  </r>
  <r>
    <x v="0"/>
    <x v="0"/>
    <x v="22"/>
    <x v="69"/>
    <n v="119"/>
    <n v="84"/>
    <n v="533"/>
    <n v="507"/>
    <x v="3"/>
    <x v="0"/>
    <x v="0"/>
  </r>
  <r>
    <x v="0"/>
    <x v="0"/>
    <x v="23"/>
    <x v="70"/>
    <m/>
    <m/>
    <n v="1"/>
    <m/>
    <x v="2"/>
    <x v="0"/>
    <x v="0"/>
  </r>
  <r>
    <x v="0"/>
    <x v="0"/>
    <x v="23"/>
    <x v="71"/>
    <m/>
    <n v="1"/>
    <m/>
    <n v="2"/>
    <x v="2"/>
    <x v="0"/>
    <x v="0"/>
  </r>
  <r>
    <x v="0"/>
    <x v="0"/>
    <x v="24"/>
    <x v="72"/>
    <n v="1"/>
    <n v="1"/>
    <n v="9"/>
    <n v="23"/>
    <x v="2"/>
    <x v="0"/>
    <x v="0"/>
  </r>
  <r>
    <x v="0"/>
    <x v="0"/>
    <x v="24"/>
    <x v="73"/>
    <n v="1"/>
    <m/>
    <n v="2"/>
    <m/>
    <x v="2"/>
    <x v="0"/>
    <x v="0"/>
  </r>
  <r>
    <x v="0"/>
    <x v="0"/>
    <x v="24"/>
    <x v="74"/>
    <n v="1"/>
    <n v="1"/>
    <n v="6"/>
    <n v="7"/>
    <x v="2"/>
    <x v="0"/>
    <x v="0"/>
  </r>
  <r>
    <x v="0"/>
    <x v="0"/>
    <x v="24"/>
    <x v="75"/>
    <m/>
    <m/>
    <n v="2"/>
    <m/>
    <x v="2"/>
    <x v="0"/>
    <x v="0"/>
  </r>
  <r>
    <x v="0"/>
    <x v="0"/>
    <x v="25"/>
    <x v="76"/>
    <m/>
    <m/>
    <n v="2"/>
    <n v="1"/>
    <x v="2"/>
    <x v="0"/>
    <x v="0"/>
  </r>
  <r>
    <x v="0"/>
    <x v="0"/>
    <x v="25"/>
    <x v="77"/>
    <n v="2"/>
    <m/>
    <n v="2"/>
    <n v="4"/>
    <x v="2"/>
    <x v="0"/>
    <x v="0"/>
  </r>
  <r>
    <x v="0"/>
    <x v="0"/>
    <x v="25"/>
    <x v="78"/>
    <n v="5"/>
    <n v="3"/>
    <n v="35"/>
    <n v="10"/>
    <x v="2"/>
    <x v="0"/>
    <x v="0"/>
  </r>
  <r>
    <x v="0"/>
    <x v="0"/>
    <x v="25"/>
    <x v="79"/>
    <m/>
    <m/>
    <n v="2"/>
    <m/>
    <x v="2"/>
    <x v="0"/>
    <x v="0"/>
  </r>
  <r>
    <x v="0"/>
    <x v="0"/>
    <x v="26"/>
    <x v="80"/>
    <m/>
    <m/>
    <n v="1"/>
    <m/>
    <x v="2"/>
    <x v="0"/>
    <x v="0"/>
  </r>
  <r>
    <x v="0"/>
    <x v="0"/>
    <x v="27"/>
    <x v="81"/>
    <n v="8"/>
    <n v="9"/>
    <n v="31"/>
    <n v="42"/>
    <x v="0"/>
    <x v="0"/>
    <x v="0"/>
  </r>
  <r>
    <x v="0"/>
    <x v="0"/>
    <x v="28"/>
    <x v="82"/>
    <n v="2"/>
    <m/>
    <n v="6"/>
    <m/>
    <x v="3"/>
    <x v="0"/>
    <x v="0"/>
  </r>
  <r>
    <x v="0"/>
    <x v="0"/>
    <x v="29"/>
    <x v="83"/>
    <n v="4"/>
    <n v="2"/>
    <n v="16"/>
    <n v="11"/>
    <x v="3"/>
    <x v="0"/>
    <x v="0"/>
  </r>
  <r>
    <x v="0"/>
    <x v="0"/>
    <x v="29"/>
    <x v="84"/>
    <n v="10"/>
    <n v="7"/>
    <n v="58"/>
    <n v="50"/>
    <x v="3"/>
    <x v="0"/>
    <x v="0"/>
  </r>
  <r>
    <x v="0"/>
    <x v="0"/>
    <x v="30"/>
    <x v="85"/>
    <n v="1"/>
    <n v="1"/>
    <n v="5"/>
    <n v="11"/>
    <x v="5"/>
    <x v="1"/>
    <x v="0"/>
  </r>
  <r>
    <x v="0"/>
    <x v="0"/>
    <x v="31"/>
    <x v="86"/>
    <m/>
    <n v="1"/>
    <n v="2"/>
    <n v="1"/>
    <x v="3"/>
    <x v="0"/>
    <x v="0"/>
  </r>
  <r>
    <x v="0"/>
    <x v="0"/>
    <x v="31"/>
    <x v="87"/>
    <n v="127"/>
    <n v="103"/>
    <n v="662"/>
    <n v="572"/>
    <x v="3"/>
    <x v="0"/>
    <x v="0"/>
  </r>
  <r>
    <x v="0"/>
    <x v="0"/>
    <x v="31"/>
    <x v="88"/>
    <n v="307"/>
    <n v="267"/>
    <n v="1674"/>
    <n v="1540"/>
    <x v="3"/>
    <x v="0"/>
    <x v="0"/>
  </r>
  <r>
    <x v="0"/>
    <x v="0"/>
    <x v="31"/>
    <x v="89"/>
    <n v="193"/>
    <n v="170"/>
    <n v="886"/>
    <n v="825"/>
    <x v="3"/>
    <x v="0"/>
    <x v="0"/>
  </r>
  <r>
    <x v="0"/>
    <x v="0"/>
    <x v="31"/>
    <x v="90"/>
    <n v="62"/>
    <n v="49"/>
    <n v="328"/>
    <n v="261"/>
    <x v="3"/>
    <x v="0"/>
    <x v="0"/>
  </r>
  <r>
    <x v="0"/>
    <x v="0"/>
    <x v="31"/>
    <x v="91"/>
    <n v="243"/>
    <n v="233"/>
    <n v="1313"/>
    <n v="1461"/>
    <x v="3"/>
    <x v="0"/>
    <x v="0"/>
  </r>
  <r>
    <x v="0"/>
    <x v="0"/>
    <x v="31"/>
    <x v="92"/>
    <n v="119"/>
    <n v="91"/>
    <n v="524"/>
    <n v="177"/>
    <x v="3"/>
    <x v="0"/>
    <x v="0"/>
  </r>
  <r>
    <x v="0"/>
    <x v="0"/>
    <x v="32"/>
    <x v="93"/>
    <m/>
    <m/>
    <n v="3"/>
    <n v="8"/>
    <x v="5"/>
    <x v="1"/>
    <x v="0"/>
  </r>
  <r>
    <x v="0"/>
    <x v="0"/>
    <x v="32"/>
    <x v="94"/>
    <n v="41"/>
    <n v="33"/>
    <n v="243"/>
    <n v="218"/>
    <x v="5"/>
    <x v="1"/>
    <x v="0"/>
  </r>
  <r>
    <x v="0"/>
    <x v="0"/>
    <x v="32"/>
    <x v="95"/>
    <m/>
    <n v="2"/>
    <n v="2"/>
    <n v="4"/>
    <x v="5"/>
    <x v="1"/>
    <x v="0"/>
  </r>
  <r>
    <x v="0"/>
    <x v="0"/>
    <x v="32"/>
    <x v="96"/>
    <m/>
    <m/>
    <m/>
    <n v="1"/>
    <x v="5"/>
    <x v="1"/>
    <x v="0"/>
  </r>
  <r>
    <x v="0"/>
    <x v="0"/>
    <x v="32"/>
    <x v="97"/>
    <n v="24"/>
    <n v="28"/>
    <n v="131"/>
    <n v="111"/>
    <x v="5"/>
    <x v="1"/>
    <x v="0"/>
  </r>
  <r>
    <x v="0"/>
    <x v="0"/>
    <x v="32"/>
    <x v="98"/>
    <n v="9"/>
    <n v="9"/>
    <n v="61"/>
    <n v="53"/>
    <x v="5"/>
    <x v="1"/>
    <x v="0"/>
  </r>
  <r>
    <x v="0"/>
    <x v="0"/>
    <x v="32"/>
    <x v="99"/>
    <m/>
    <m/>
    <n v="1"/>
    <m/>
    <x v="5"/>
    <x v="1"/>
    <x v="0"/>
  </r>
  <r>
    <x v="0"/>
    <x v="0"/>
    <x v="32"/>
    <x v="100"/>
    <n v="49"/>
    <n v="78"/>
    <n v="342"/>
    <n v="349"/>
    <x v="5"/>
    <x v="1"/>
    <x v="0"/>
  </r>
  <r>
    <x v="0"/>
    <x v="0"/>
    <x v="32"/>
    <x v="101"/>
    <n v="1"/>
    <m/>
    <n v="1"/>
    <m/>
    <x v="5"/>
    <x v="1"/>
    <x v="0"/>
  </r>
  <r>
    <x v="0"/>
    <x v="0"/>
    <x v="32"/>
    <x v="102"/>
    <n v="31"/>
    <n v="19"/>
    <n v="114"/>
    <n v="103"/>
    <x v="5"/>
    <x v="1"/>
    <x v="0"/>
  </r>
  <r>
    <x v="0"/>
    <x v="0"/>
    <x v="32"/>
    <x v="103"/>
    <n v="7"/>
    <n v="8"/>
    <n v="35"/>
    <n v="35"/>
    <x v="5"/>
    <x v="1"/>
    <x v="0"/>
  </r>
  <r>
    <x v="0"/>
    <x v="0"/>
    <x v="33"/>
    <x v="104"/>
    <n v="2"/>
    <m/>
    <n v="11"/>
    <n v="11"/>
    <x v="2"/>
    <x v="0"/>
    <x v="0"/>
  </r>
  <r>
    <x v="0"/>
    <x v="0"/>
    <x v="33"/>
    <x v="105"/>
    <n v="1"/>
    <n v="5"/>
    <n v="9"/>
    <n v="18"/>
    <x v="2"/>
    <x v="0"/>
    <x v="0"/>
  </r>
  <r>
    <x v="0"/>
    <x v="0"/>
    <x v="33"/>
    <x v="106"/>
    <n v="2"/>
    <n v="4"/>
    <n v="14"/>
    <n v="12"/>
    <x v="2"/>
    <x v="0"/>
    <x v="0"/>
  </r>
  <r>
    <x v="0"/>
    <x v="0"/>
    <x v="33"/>
    <x v="107"/>
    <m/>
    <m/>
    <n v="1"/>
    <m/>
    <x v="2"/>
    <x v="0"/>
    <x v="0"/>
  </r>
  <r>
    <x v="0"/>
    <x v="0"/>
    <x v="33"/>
    <x v="108"/>
    <n v="1"/>
    <n v="1"/>
    <n v="3"/>
    <n v="7"/>
    <x v="2"/>
    <x v="0"/>
    <x v="0"/>
  </r>
  <r>
    <x v="0"/>
    <x v="0"/>
    <x v="33"/>
    <x v="109"/>
    <m/>
    <m/>
    <n v="11"/>
    <n v="10"/>
    <x v="2"/>
    <x v="0"/>
    <x v="0"/>
  </r>
  <r>
    <x v="0"/>
    <x v="0"/>
    <x v="34"/>
    <x v="110"/>
    <m/>
    <m/>
    <m/>
    <n v="1"/>
    <x v="1"/>
    <x v="0"/>
    <x v="0"/>
  </r>
  <r>
    <x v="0"/>
    <x v="1"/>
    <x v="35"/>
    <x v="111"/>
    <n v="1"/>
    <m/>
    <n v="1"/>
    <m/>
    <x v="2"/>
    <x v="0"/>
    <x v="1"/>
  </r>
  <r>
    <x v="0"/>
    <x v="1"/>
    <x v="1"/>
    <x v="1"/>
    <n v="7"/>
    <n v="9"/>
    <n v="37"/>
    <n v="36"/>
    <x v="1"/>
    <x v="0"/>
    <x v="1"/>
  </r>
  <r>
    <x v="0"/>
    <x v="1"/>
    <x v="1"/>
    <x v="2"/>
    <n v="10"/>
    <n v="23"/>
    <n v="86"/>
    <n v="84"/>
    <x v="1"/>
    <x v="0"/>
    <x v="1"/>
  </r>
  <r>
    <x v="0"/>
    <x v="1"/>
    <x v="1"/>
    <x v="112"/>
    <n v="6"/>
    <n v="7"/>
    <n v="21"/>
    <n v="26"/>
    <x v="1"/>
    <x v="0"/>
    <x v="1"/>
  </r>
  <r>
    <x v="0"/>
    <x v="1"/>
    <x v="2"/>
    <x v="3"/>
    <m/>
    <m/>
    <m/>
    <n v="1"/>
    <x v="1"/>
    <x v="0"/>
    <x v="1"/>
  </r>
  <r>
    <x v="0"/>
    <x v="1"/>
    <x v="36"/>
    <x v="113"/>
    <m/>
    <n v="1"/>
    <m/>
    <n v="1"/>
    <x v="1"/>
    <x v="0"/>
    <x v="1"/>
  </r>
  <r>
    <x v="0"/>
    <x v="1"/>
    <x v="36"/>
    <x v="114"/>
    <m/>
    <n v="2"/>
    <n v="6"/>
    <n v="7"/>
    <x v="1"/>
    <x v="0"/>
    <x v="1"/>
  </r>
  <r>
    <x v="0"/>
    <x v="1"/>
    <x v="37"/>
    <x v="115"/>
    <m/>
    <n v="1"/>
    <m/>
    <n v="1"/>
    <x v="4"/>
    <x v="0"/>
    <x v="1"/>
  </r>
  <r>
    <x v="0"/>
    <x v="1"/>
    <x v="37"/>
    <x v="116"/>
    <m/>
    <m/>
    <n v="2"/>
    <n v="2"/>
    <x v="4"/>
    <x v="0"/>
    <x v="1"/>
  </r>
  <r>
    <x v="0"/>
    <x v="1"/>
    <x v="4"/>
    <x v="5"/>
    <n v="58"/>
    <n v="35"/>
    <n v="280"/>
    <n v="198"/>
    <x v="2"/>
    <x v="0"/>
    <x v="1"/>
  </r>
  <r>
    <x v="0"/>
    <x v="1"/>
    <x v="4"/>
    <x v="6"/>
    <n v="27"/>
    <n v="39"/>
    <n v="191"/>
    <n v="158"/>
    <x v="2"/>
    <x v="0"/>
    <x v="1"/>
  </r>
  <r>
    <x v="0"/>
    <x v="1"/>
    <x v="4"/>
    <x v="117"/>
    <n v="2"/>
    <n v="10"/>
    <n v="48"/>
    <n v="38"/>
    <x v="2"/>
    <x v="0"/>
    <x v="1"/>
  </r>
  <r>
    <x v="0"/>
    <x v="1"/>
    <x v="4"/>
    <x v="118"/>
    <m/>
    <n v="1"/>
    <n v="1"/>
    <n v="1"/>
    <x v="2"/>
    <x v="0"/>
    <x v="1"/>
  </r>
  <r>
    <x v="0"/>
    <x v="1"/>
    <x v="4"/>
    <x v="7"/>
    <n v="5"/>
    <n v="7"/>
    <n v="30"/>
    <n v="29"/>
    <x v="2"/>
    <x v="0"/>
    <x v="1"/>
  </r>
  <r>
    <x v="0"/>
    <x v="1"/>
    <x v="38"/>
    <x v="119"/>
    <m/>
    <m/>
    <n v="3"/>
    <m/>
    <x v="2"/>
    <x v="0"/>
    <x v="1"/>
  </r>
  <r>
    <x v="0"/>
    <x v="1"/>
    <x v="5"/>
    <x v="120"/>
    <m/>
    <m/>
    <m/>
    <n v="1"/>
    <x v="0"/>
    <x v="0"/>
    <x v="1"/>
  </r>
  <r>
    <x v="0"/>
    <x v="1"/>
    <x v="39"/>
    <x v="121"/>
    <m/>
    <m/>
    <n v="1"/>
    <n v="1"/>
    <x v="2"/>
    <x v="0"/>
    <x v="1"/>
  </r>
  <r>
    <x v="0"/>
    <x v="1"/>
    <x v="6"/>
    <x v="9"/>
    <m/>
    <m/>
    <n v="1"/>
    <n v="1"/>
    <x v="3"/>
    <x v="0"/>
    <x v="1"/>
  </r>
  <r>
    <x v="0"/>
    <x v="1"/>
    <x v="6"/>
    <x v="10"/>
    <n v="5"/>
    <n v="5"/>
    <n v="32"/>
    <n v="23"/>
    <x v="3"/>
    <x v="0"/>
    <x v="1"/>
  </r>
  <r>
    <x v="0"/>
    <x v="1"/>
    <x v="40"/>
    <x v="122"/>
    <m/>
    <m/>
    <n v="2"/>
    <n v="1"/>
    <x v="1"/>
    <x v="0"/>
    <x v="1"/>
  </r>
  <r>
    <x v="0"/>
    <x v="1"/>
    <x v="40"/>
    <x v="123"/>
    <m/>
    <m/>
    <n v="2"/>
    <m/>
    <x v="1"/>
    <x v="0"/>
    <x v="1"/>
  </r>
  <r>
    <x v="0"/>
    <x v="1"/>
    <x v="41"/>
    <x v="124"/>
    <m/>
    <m/>
    <n v="4"/>
    <n v="1"/>
    <x v="5"/>
    <x v="1"/>
    <x v="1"/>
  </r>
  <r>
    <x v="0"/>
    <x v="1"/>
    <x v="7"/>
    <x v="125"/>
    <m/>
    <m/>
    <n v="1"/>
    <n v="2"/>
    <x v="1"/>
    <x v="0"/>
    <x v="1"/>
  </r>
  <r>
    <x v="0"/>
    <x v="1"/>
    <x v="7"/>
    <x v="126"/>
    <m/>
    <n v="1"/>
    <n v="2"/>
    <n v="5"/>
    <x v="1"/>
    <x v="0"/>
    <x v="1"/>
  </r>
  <r>
    <x v="0"/>
    <x v="1"/>
    <x v="7"/>
    <x v="127"/>
    <m/>
    <n v="1"/>
    <n v="4"/>
    <n v="2"/>
    <x v="1"/>
    <x v="0"/>
    <x v="1"/>
  </r>
  <r>
    <x v="0"/>
    <x v="1"/>
    <x v="7"/>
    <x v="128"/>
    <n v="1"/>
    <m/>
    <n v="3"/>
    <n v="1"/>
    <x v="1"/>
    <x v="0"/>
    <x v="1"/>
  </r>
  <r>
    <x v="0"/>
    <x v="1"/>
    <x v="7"/>
    <x v="11"/>
    <n v="2"/>
    <n v="3"/>
    <n v="20"/>
    <n v="11"/>
    <x v="1"/>
    <x v="0"/>
    <x v="1"/>
  </r>
  <r>
    <x v="0"/>
    <x v="1"/>
    <x v="7"/>
    <x v="12"/>
    <m/>
    <m/>
    <m/>
    <n v="2"/>
    <x v="1"/>
    <x v="0"/>
    <x v="1"/>
  </r>
  <r>
    <x v="0"/>
    <x v="1"/>
    <x v="7"/>
    <x v="13"/>
    <m/>
    <m/>
    <n v="1"/>
    <n v="1"/>
    <x v="1"/>
    <x v="0"/>
    <x v="1"/>
  </r>
  <r>
    <x v="0"/>
    <x v="1"/>
    <x v="8"/>
    <x v="14"/>
    <n v="111"/>
    <n v="103"/>
    <n v="629"/>
    <n v="556"/>
    <x v="2"/>
    <x v="0"/>
    <x v="1"/>
  </r>
  <r>
    <x v="0"/>
    <x v="1"/>
    <x v="8"/>
    <x v="129"/>
    <n v="1"/>
    <m/>
    <n v="2"/>
    <m/>
    <x v="2"/>
    <x v="0"/>
    <x v="1"/>
  </r>
  <r>
    <x v="0"/>
    <x v="1"/>
    <x v="8"/>
    <x v="130"/>
    <n v="3"/>
    <n v="4"/>
    <n v="14"/>
    <n v="13"/>
    <x v="2"/>
    <x v="0"/>
    <x v="1"/>
  </r>
  <r>
    <x v="0"/>
    <x v="1"/>
    <x v="8"/>
    <x v="131"/>
    <m/>
    <m/>
    <n v="1"/>
    <n v="1"/>
    <x v="2"/>
    <x v="0"/>
    <x v="1"/>
  </r>
  <r>
    <x v="0"/>
    <x v="1"/>
    <x v="9"/>
    <x v="132"/>
    <n v="1"/>
    <n v="1"/>
    <n v="4"/>
    <n v="2"/>
    <x v="4"/>
    <x v="0"/>
    <x v="1"/>
  </r>
  <r>
    <x v="0"/>
    <x v="1"/>
    <x v="9"/>
    <x v="15"/>
    <n v="2"/>
    <m/>
    <n v="3"/>
    <m/>
    <x v="4"/>
    <x v="0"/>
    <x v="1"/>
  </r>
  <r>
    <x v="0"/>
    <x v="1"/>
    <x v="9"/>
    <x v="16"/>
    <n v="6"/>
    <n v="9"/>
    <n v="42"/>
    <n v="41"/>
    <x v="4"/>
    <x v="0"/>
    <x v="1"/>
  </r>
  <r>
    <x v="0"/>
    <x v="1"/>
    <x v="9"/>
    <x v="17"/>
    <n v="9"/>
    <n v="3"/>
    <n v="47"/>
    <n v="27"/>
    <x v="4"/>
    <x v="0"/>
    <x v="1"/>
  </r>
  <r>
    <x v="0"/>
    <x v="1"/>
    <x v="9"/>
    <x v="18"/>
    <n v="279"/>
    <n v="261"/>
    <n v="1555"/>
    <n v="1407"/>
    <x v="4"/>
    <x v="0"/>
    <x v="1"/>
  </r>
  <r>
    <x v="0"/>
    <x v="1"/>
    <x v="9"/>
    <x v="19"/>
    <n v="3"/>
    <n v="4"/>
    <n v="42"/>
    <n v="14"/>
    <x v="4"/>
    <x v="0"/>
    <x v="1"/>
  </r>
  <r>
    <x v="0"/>
    <x v="1"/>
    <x v="9"/>
    <x v="20"/>
    <n v="5"/>
    <n v="3"/>
    <n v="33"/>
    <n v="15"/>
    <x v="4"/>
    <x v="0"/>
    <x v="1"/>
  </r>
  <r>
    <x v="0"/>
    <x v="1"/>
    <x v="42"/>
    <x v="133"/>
    <m/>
    <n v="1"/>
    <n v="1"/>
    <n v="1"/>
    <x v="1"/>
    <x v="0"/>
    <x v="1"/>
  </r>
  <r>
    <x v="0"/>
    <x v="1"/>
    <x v="10"/>
    <x v="21"/>
    <n v="123"/>
    <n v="103"/>
    <n v="604"/>
    <n v="504"/>
    <x v="5"/>
    <x v="1"/>
    <x v="1"/>
  </r>
  <r>
    <x v="0"/>
    <x v="1"/>
    <x v="10"/>
    <x v="22"/>
    <n v="49"/>
    <n v="19"/>
    <n v="229"/>
    <n v="128"/>
    <x v="5"/>
    <x v="1"/>
    <x v="1"/>
  </r>
  <r>
    <x v="0"/>
    <x v="1"/>
    <x v="10"/>
    <x v="23"/>
    <n v="306"/>
    <n v="311"/>
    <n v="1796"/>
    <n v="1842"/>
    <x v="5"/>
    <x v="1"/>
    <x v="1"/>
  </r>
  <r>
    <x v="0"/>
    <x v="1"/>
    <x v="10"/>
    <x v="24"/>
    <n v="205"/>
    <n v="151"/>
    <n v="1132"/>
    <n v="998"/>
    <x v="5"/>
    <x v="1"/>
    <x v="1"/>
  </r>
  <r>
    <x v="0"/>
    <x v="1"/>
    <x v="10"/>
    <x v="25"/>
    <n v="7"/>
    <n v="7"/>
    <n v="18"/>
    <n v="20"/>
    <x v="5"/>
    <x v="1"/>
    <x v="1"/>
  </r>
  <r>
    <x v="0"/>
    <x v="1"/>
    <x v="10"/>
    <x v="26"/>
    <n v="215"/>
    <n v="269"/>
    <n v="1203"/>
    <n v="1625"/>
    <x v="5"/>
    <x v="1"/>
    <x v="1"/>
  </r>
  <r>
    <x v="0"/>
    <x v="1"/>
    <x v="10"/>
    <x v="27"/>
    <n v="2114"/>
    <n v="1837"/>
    <n v="11778"/>
    <n v="10369"/>
    <x v="5"/>
    <x v="1"/>
    <x v="1"/>
  </r>
  <r>
    <x v="0"/>
    <x v="1"/>
    <x v="10"/>
    <x v="28"/>
    <n v="713"/>
    <n v="472"/>
    <n v="3871"/>
    <n v="3194"/>
    <x v="5"/>
    <x v="1"/>
    <x v="1"/>
  </r>
  <r>
    <x v="0"/>
    <x v="1"/>
    <x v="10"/>
    <x v="29"/>
    <n v="1"/>
    <m/>
    <n v="16"/>
    <m/>
    <x v="5"/>
    <x v="1"/>
    <x v="1"/>
  </r>
  <r>
    <x v="0"/>
    <x v="1"/>
    <x v="10"/>
    <x v="134"/>
    <n v="1"/>
    <m/>
    <n v="2"/>
    <m/>
    <x v="5"/>
    <x v="1"/>
    <x v="1"/>
  </r>
  <r>
    <x v="0"/>
    <x v="1"/>
    <x v="43"/>
    <x v="135"/>
    <m/>
    <m/>
    <m/>
    <n v="3"/>
    <x v="4"/>
    <x v="0"/>
    <x v="1"/>
  </r>
  <r>
    <x v="0"/>
    <x v="1"/>
    <x v="11"/>
    <x v="30"/>
    <n v="1"/>
    <m/>
    <n v="6"/>
    <n v="3"/>
    <x v="4"/>
    <x v="0"/>
    <x v="1"/>
  </r>
  <r>
    <x v="0"/>
    <x v="1"/>
    <x v="44"/>
    <x v="136"/>
    <m/>
    <n v="1"/>
    <n v="2"/>
    <n v="1"/>
    <x v="1"/>
    <x v="0"/>
    <x v="1"/>
  </r>
  <r>
    <x v="0"/>
    <x v="1"/>
    <x v="13"/>
    <x v="32"/>
    <n v="2"/>
    <n v="1"/>
    <n v="2"/>
    <n v="4"/>
    <x v="3"/>
    <x v="0"/>
    <x v="1"/>
  </r>
  <r>
    <x v="0"/>
    <x v="1"/>
    <x v="14"/>
    <x v="33"/>
    <m/>
    <m/>
    <n v="4"/>
    <n v="6"/>
    <x v="0"/>
    <x v="0"/>
    <x v="1"/>
  </r>
  <r>
    <x v="0"/>
    <x v="1"/>
    <x v="14"/>
    <x v="34"/>
    <n v="57"/>
    <n v="58"/>
    <n v="405"/>
    <n v="302"/>
    <x v="0"/>
    <x v="0"/>
    <x v="1"/>
  </r>
  <r>
    <x v="0"/>
    <x v="1"/>
    <x v="14"/>
    <x v="35"/>
    <n v="73"/>
    <n v="51"/>
    <n v="347"/>
    <n v="293"/>
    <x v="0"/>
    <x v="0"/>
    <x v="1"/>
  </r>
  <r>
    <x v="0"/>
    <x v="1"/>
    <x v="14"/>
    <x v="36"/>
    <n v="5"/>
    <n v="4"/>
    <n v="8"/>
    <n v="8"/>
    <x v="0"/>
    <x v="0"/>
    <x v="1"/>
  </r>
  <r>
    <x v="0"/>
    <x v="1"/>
    <x v="14"/>
    <x v="137"/>
    <m/>
    <m/>
    <n v="3"/>
    <n v="1"/>
    <x v="0"/>
    <x v="0"/>
    <x v="1"/>
  </r>
  <r>
    <x v="0"/>
    <x v="1"/>
    <x v="14"/>
    <x v="37"/>
    <n v="11"/>
    <n v="4"/>
    <n v="47"/>
    <n v="36"/>
    <x v="0"/>
    <x v="0"/>
    <x v="1"/>
  </r>
  <r>
    <x v="0"/>
    <x v="1"/>
    <x v="45"/>
    <x v="138"/>
    <n v="1"/>
    <n v="2"/>
    <n v="2"/>
    <n v="3"/>
    <x v="2"/>
    <x v="0"/>
    <x v="1"/>
  </r>
  <r>
    <x v="0"/>
    <x v="1"/>
    <x v="15"/>
    <x v="40"/>
    <m/>
    <m/>
    <m/>
    <n v="2"/>
    <x v="3"/>
    <x v="0"/>
    <x v="1"/>
  </r>
  <r>
    <x v="0"/>
    <x v="1"/>
    <x v="15"/>
    <x v="41"/>
    <n v="1"/>
    <m/>
    <n v="3"/>
    <n v="1"/>
    <x v="3"/>
    <x v="0"/>
    <x v="1"/>
  </r>
  <r>
    <x v="0"/>
    <x v="1"/>
    <x v="16"/>
    <x v="42"/>
    <n v="32"/>
    <n v="36"/>
    <n v="187"/>
    <n v="168"/>
    <x v="2"/>
    <x v="0"/>
    <x v="1"/>
  </r>
  <r>
    <x v="0"/>
    <x v="1"/>
    <x v="46"/>
    <x v="139"/>
    <m/>
    <m/>
    <m/>
    <n v="1"/>
    <x v="1"/>
    <x v="0"/>
    <x v="1"/>
  </r>
  <r>
    <x v="0"/>
    <x v="1"/>
    <x v="46"/>
    <x v="140"/>
    <m/>
    <m/>
    <m/>
    <n v="1"/>
    <x v="1"/>
    <x v="0"/>
    <x v="1"/>
  </r>
  <r>
    <x v="0"/>
    <x v="1"/>
    <x v="17"/>
    <x v="141"/>
    <n v="1"/>
    <m/>
    <n v="7"/>
    <n v="7"/>
    <x v="0"/>
    <x v="0"/>
    <x v="1"/>
  </r>
  <r>
    <x v="0"/>
    <x v="1"/>
    <x v="17"/>
    <x v="142"/>
    <n v="1"/>
    <m/>
    <n v="2"/>
    <m/>
    <x v="0"/>
    <x v="0"/>
    <x v="1"/>
  </r>
  <r>
    <x v="0"/>
    <x v="1"/>
    <x v="17"/>
    <x v="143"/>
    <n v="3"/>
    <n v="2"/>
    <n v="4"/>
    <n v="5"/>
    <x v="0"/>
    <x v="0"/>
    <x v="1"/>
  </r>
  <r>
    <x v="0"/>
    <x v="1"/>
    <x v="17"/>
    <x v="43"/>
    <n v="6"/>
    <n v="9"/>
    <n v="47"/>
    <n v="48"/>
    <x v="0"/>
    <x v="0"/>
    <x v="1"/>
  </r>
  <r>
    <x v="0"/>
    <x v="1"/>
    <x v="18"/>
    <x v="144"/>
    <m/>
    <m/>
    <n v="1"/>
    <m/>
    <x v="5"/>
    <x v="1"/>
    <x v="1"/>
  </r>
  <r>
    <x v="0"/>
    <x v="1"/>
    <x v="18"/>
    <x v="45"/>
    <n v="46"/>
    <n v="28"/>
    <n v="174"/>
    <n v="171"/>
    <x v="5"/>
    <x v="1"/>
    <x v="1"/>
  </r>
  <r>
    <x v="0"/>
    <x v="1"/>
    <x v="18"/>
    <x v="46"/>
    <n v="13"/>
    <n v="18"/>
    <n v="92"/>
    <n v="99"/>
    <x v="5"/>
    <x v="1"/>
    <x v="1"/>
  </r>
  <r>
    <x v="0"/>
    <x v="1"/>
    <x v="18"/>
    <x v="145"/>
    <n v="49"/>
    <n v="42"/>
    <n v="288"/>
    <n v="262"/>
    <x v="5"/>
    <x v="1"/>
    <x v="1"/>
  </r>
  <r>
    <x v="0"/>
    <x v="1"/>
    <x v="18"/>
    <x v="47"/>
    <n v="66"/>
    <n v="53"/>
    <n v="355"/>
    <n v="257"/>
    <x v="5"/>
    <x v="1"/>
    <x v="1"/>
  </r>
  <r>
    <x v="0"/>
    <x v="1"/>
    <x v="18"/>
    <x v="146"/>
    <m/>
    <m/>
    <m/>
    <n v="1"/>
    <x v="5"/>
    <x v="1"/>
    <x v="1"/>
  </r>
  <r>
    <x v="0"/>
    <x v="1"/>
    <x v="18"/>
    <x v="48"/>
    <n v="167"/>
    <n v="186"/>
    <n v="997"/>
    <n v="922"/>
    <x v="5"/>
    <x v="1"/>
    <x v="1"/>
  </r>
  <r>
    <x v="0"/>
    <x v="1"/>
    <x v="18"/>
    <x v="147"/>
    <m/>
    <m/>
    <m/>
    <n v="4"/>
    <x v="5"/>
    <x v="1"/>
    <x v="1"/>
  </r>
  <r>
    <x v="0"/>
    <x v="1"/>
    <x v="47"/>
    <x v="148"/>
    <n v="6"/>
    <n v="10"/>
    <n v="44"/>
    <n v="40"/>
    <x v="1"/>
    <x v="0"/>
    <x v="1"/>
  </r>
  <r>
    <x v="0"/>
    <x v="1"/>
    <x v="19"/>
    <x v="49"/>
    <n v="7"/>
    <n v="9"/>
    <n v="48"/>
    <n v="49"/>
    <x v="3"/>
    <x v="0"/>
    <x v="1"/>
  </r>
  <r>
    <x v="0"/>
    <x v="1"/>
    <x v="19"/>
    <x v="149"/>
    <n v="1"/>
    <m/>
    <n v="1"/>
    <n v="1"/>
    <x v="3"/>
    <x v="0"/>
    <x v="1"/>
  </r>
  <r>
    <x v="0"/>
    <x v="1"/>
    <x v="20"/>
    <x v="150"/>
    <n v="1"/>
    <n v="1"/>
    <n v="9"/>
    <n v="7"/>
    <x v="2"/>
    <x v="0"/>
    <x v="1"/>
  </r>
  <r>
    <x v="0"/>
    <x v="1"/>
    <x v="20"/>
    <x v="151"/>
    <n v="2"/>
    <n v="1"/>
    <n v="8"/>
    <n v="3"/>
    <x v="2"/>
    <x v="0"/>
    <x v="1"/>
  </r>
  <r>
    <x v="0"/>
    <x v="1"/>
    <x v="20"/>
    <x v="52"/>
    <n v="99"/>
    <n v="77"/>
    <n v="483"/>
    <n v="446"/>
    <x v="2"/>
    <x v="0"/>
    <x v="1"/>
  </r>
  <r>
    <x v="0"/>
    <x v="1"/>
    <x v="20"/>
    <x v="152"/>
    <m/>
    <m/>
    <m/>
    <n v="1"/>
    <x v="2"/>
    <x v="0"/>
    <x v="1"/>
  </r>
  <r>
    <x v="0"/>
    <x v="1"/>
    <x v="20"/>
    <x v="153"/>
    <m/>
    <n v="1"/>
    <n v="5"/>
    <n v="6"/>
    <x v="2"/>
    <x v="0"/>
    <x v="1"/>
  </r>
  <r>
    <x v="0"/>
    <x v="1"/>
    <x v="20"/>
    <x v="54"/>
    <n v="2"/>
    <n v="2"/>
    <n v="12"/>
    <n v="12"/>
    <x v="2"/>
    <x v="0"/>
    <x v="1"/>
  </r>
  <r>
    <x v="0"/>
    <x v="1"/>
    <x v="20"/>
    <x v="55"/>
    <n v="11"/>
    <n v="12"/>
    <n v="62"/>
    <n v="41"/>
    <x v="2"/>
    <x v="0"/>
    <x v="1"/>
  </r>
  <r>
    <x v="0"/>
    <x v="1"/>
    <x v="20"/>
    <x v="56"/>
    <n v="62"/>
    <n v="39"/>
    <n v="263"/>
    <n v="213"/>
    <x v="2"/>
    <x v="0"/>
    <x v="1"/>
  </r>
  <r>
    <x v="0"/>
    <x v="1"/>
    <x v="20"/>
    <x v="57"/>
    <n v="34"/>
    <n v="21"/>
    <n v="164"/>
    <n v="114"/>
    <x v="2"/>
    <x v="0"/>
    <x v="1"/>
  </r>
  <r>
    <x v="0"/>
    <x v="1"/>
    <x v="21"/>
    <x v="58"/>
    <n v="23"/>
    <n v="14"/>
    <n v="135"/>
    <n v="43"/>
    <x v="3"/>
    <x v="0"/>
    <x v="1"/>
  </r>
  <r>
    <x v="0"/>
    <x v="1"/>
    <x v="21"/>
    <x v="154"/>
    <n v="1"/>
    <n v="4"/>
    <n v="6"/>
    <n v="7"/>
    <x v="3"/>
    <x v="0"/>
    <x v="1"/>
  </r>
  <r>
    <x v="0"/>
    <x v="1"/>
    <x v="21"/>
    <x v="155"/>
    <n v="1"/>
    <n v="1"/>
    <n v="3"/>
    <n v="5"/>
    <x v="3"/>
    <x v="0"/>
    <x v="1"/>
  </r>
  <r>
    <x v="0"/>
    <x v="1"/>
    <x v="21"/>
    <x v="59"/>
    <n v="1"/>
    <m/>
    <n v="6"/>
    <n v="7"/>
    <x v="3"/>
    <x v="0"/>
    <x v="1"/>
  </r>
  <r>
    <x v="0"/>
    <x v="1"/>
    <x v="48"/>
    <x v="156"/>
    <m/>
    <m/>
    <n v="1"/>
    <n v="1"/>
    <x v="2"/>
    <x v="0"/>
    <x v="1"/>
  </r>
  <r>
    <x v="0"/>
    <x v="1"/>
    <x v="22"/>
    <x v="60"/>
    <n v="20"/>
    <n v="15"/>
    <n v="87"/>
    <n v="62"/>
    <x v="3"/>
    <x v="0"/>
    <x v="1"/>
  </r>
  <r>
    <x v="0"/>
    <x v="1"/>
    <x v="22"/>
    <x v="61"/>
    <n v="7"/>
    <n v="1"/>
    <n v="16"/>
    <n v="11"/>
    <x v="3"/>
    <x v="0"/>
    <x v="1"/>
  </r>
  <r>
    <x v="0"/>
    <x v="1"/>
    <x v="22"/>
    <x v="62"/>
    <n v="1"/>
    <n v="1"/>
    <n v="2"/>
    <n v="5"/>
    <x v="3"/>
    <x v="0"/>
    <x v="1"/>
  </r>
  <r>
    <x v="0"/>
    <x v="1"/>
    <x v="22"/>
    <x v="157"/>
    <m/>
    <m/>
    <m/>
    <n v="1"/>
    <x v="3"/>
    <x v="0"/>
    <x v="1"/>
  </r>
  <r>
    <x v="0"/>
    <x v="1"/>
    <x v="22"/>
    <x v="64"/>
    <n v="6"/>
    <n v="2"/>
    <n v="17"/>
    <n v="15"/>
    <x v="3"/>
    <x v="0"/>
    <x v="1"/>
  </r>
  <r>
    <x v="0"/>
    <x v="1"/>
    <x v="22"/>
    <x v="65"/>
    <n v="2"/>
    <n v="2"/>
    <n v="9"/>
    <n v="10"/>
    <x v="3"/>
    <x v="0"/>
    <x v="1"/>
  </r>
  <r>
    <x v="0"/>
    <x v="1"/>
    <x v="22"/>
    <x v="66"/>
    <n v="14"/>
    <n v="9"/>
    <n v="68"/>
    <n v="42"/>
    <x v="3"/>
    <x v="0"/>
    <x v="1"/>
  </r>
  <r>
    <x v="0"/>
    <x v="1"/>
    <x v="22"/>
    <x v="158"/>
    <m/>
    <m/>
    <n v="1"/>
    <m/>
    <x v="3"/>
    <x v="0"/>
    <x v="1"/>
  </r>
  <r>
    <x v="0"/>
    <x v="1"/>
    <x v="22"/>
    <x v="67"/>
    <n v="1"/>
    <m/>
    <n v="1"/>
    <m/>
    <x v="3"/>
    <x v="0"/>
    <x v="1"/>
  </r>
  <r>
    <x v="0"/>
    <x v="1"/>
    <x v="22"/>
    <x v="159"/>
    <m/>
    <m/>
    <m/>
    <n v="1"/>
    <x v="3"/>
    <x v="0"/>
    <x v="1"/>
  </r>
  <r>
    <x v="0"/>
    <x v="1"/>
    <x v="22"/>
    <x v="68"/>
    <n v="1"/>
    <n v="1"/>
    <n v="3"/>
    <n v="2"/>
    <x v="3"/>
    <x v="0"/>
    <x v="1"/>
  </r>
  <r>
    <x v="0"/>
    <x v="1"/>
    <x v="22"/>
    <x v="69"/>
    <n v="6"/>
    <n v="7"/>
    <n v="25"/>
    <n v="31"/>
    <x v="3"/>
    <x v="0"/>
    <x v="1"/>
  </r>
  <r>
    <x v="0"/>
    <x v="1"/>
    <x v="23"/>
    <x v="70"/>
    <n v="5"/>
    <n v="4"/>
    <n v="22"/>
    <n v="22"/>
    <x v="2"/>
    <x v="0"/>
    <x v="1"/>
  </r>
  <r>
    <x v="0"/>
    <x v="1"/>
    <x v="23"/>
    <x v="160"/>
    <m/>
    <n v="2"/>
    <n v="6"/>
    <n v="8"/>
    <x v="2"/>
    <x v="0"/>
    <x v="1"/>
  </r>
  <r>
    <x v="0"/>
    <x v="1"/>
    <x v="23"/>
    <x v="161"/>
    <n v="1"/>
    <m/>
    <n v="1"/>
    <m/>
    <x v="2"/>
    <x v="0"/>
    <x v="1"/>
  </r>
  <r>
    <x v="0"/>
    <x v="1"/>
    <x v="23"/>
    <x v="162"/>
    <m/>
    <m/>
    <n v="2"/>
    <n v="1"/>
    <x v="2"/>
    <x v="0"/>
    <x v="1"/>
  </r>
  <r>
    <x v="0"/>
    <x v="1"/>
    <x v="23"/>
    <x v="71"/>
    <n v="8"/>
    <n v="3"/>
    <n v="33"/>
    <n v="29"/>
    <x v="2"/>
    <x v="0"/>
    <x v="1"/>
  </r>
  <r>
    <x v="0"/>
    <x v="1"/>
    <x v="23"/>
    <x v="163"/>
    <n v="2"/>
    <n v="2"/>
    <n v="12"/>
    <n v="8"/>
    <x v="2"/>
    <x v="0"/>
    <x v="1"/>
  </r>
  <r>
    <x v="0"/>
    <x v="1"/>
    <x v="24"/>
    <x v="164"/>
    <m/>
    <m/>
    <n v="1"/>
    <m/>
    <x v="2"/>
    <x v="0"/>
    <x v="1"/>
  </r>
  <r>
    <x v="0"/>
    <x v="1"/>
    <x v="24"/>
    <x v="72"/>
    <n v="69"/>
    <n v="56"/>
    <n v="372"/>
    <n v="349"/>
    <x v="2"/>
    <x v="0"/>
    <x v="1"/>
  </r>
  <r>
    <x v="0"/>
    <x v="1"/>
    <x v="24"/>
    <x v="73"/>
    <n v="11"/>
    <n v="13"/>
    <n v="58"/>
    <n v="54"/>
    <x v="2"/>
    <x v="0"/>
    <x v="1"/>
  </r>
  <r>
    <x v="0"/>
    <x v="1"/>
    <x v="24"/>
    <x v="165"/>
    <m/>
    <m/>
    <n v="1"/>
    <m/>
    <x v="2"/>
    <x v="0"/>
    <x v="1"/>
  </r>
  <r>
    <x v="0"/>
    <x v="1"/>
    <x v="24"/>
    <x v="74"/>
    <n v="61"/>
    <n v="43"/>
    <n v="410"/>
    <n v="286"/>
    <x v="2"/>
    <x v="0"/>
    <x v="1"/>
  </r>
  <r>
    <x v="0"/>
    <x v="1"/>
    <x v="24"/>
    <x v="75"/>
    <n v="7"/>
    <n v="7"/>
    <n v="71"/>
    <n v="52"/>
    <x v="2"/>
    <x v="0"/>
    <x v="1"/>
  </r>
  <r>
    <x v="0"/>
    <x v="1"/>
    <x v="49"/>
    <x v="166"/>
    <n v="1"/>
    <m/>
    <n v="4"/>
    <n v="6"/>
    <x v="5"/>
    <x v="1"/>
    <x v="1"/>
  </r>
  <r>
    <x v="0"/>
    <x v="1"/>
    <x v="49"/>
    <x v="167"/>
    <m/>
    <m/>
    <m/>
    <n v="1"/>
    <x v="5"/>
    <x v="1"/>
    <x v="1"/>
  </r>
  <r>
    <x v="0"/>
    <x v="1"/>
    <x v="25"/>
    <x v="76"/>
    <n v="4"/>
    <n v="6"/>
    <n v="41"/>
    <n v="55"/>
    <x v="2"/>
    <x v="0"/>
    <x v="1"/>
  </r>
  <r>
    <x v="0"/>
    <x v="1"/>
    <x v="25"/>
    <x v="77"/>
    <n v="43"/>
    <n v="37"/>
    <n v="234"/>
    <n v="199"/>
    <x v="2"/>
    <x v="0"/>
    <x v="1"/>
  </r>
  <r>
    <x v="0"/>
    <x v="1"/>
    <x v="25"/>
    <x v="78"/>
    <n v="14"/>
    <n v="10"/>
    <n v="74"/>
    <n v="83"/>
    <x v="2"/>
    <x v="0"/>
    <x v="1"/>
  </r>
  <r>
    <x v="0"/>
    <x v="1"/>
    <x v="25"/>
    <x v="168"/>
    <m/>
    <m/>
    <n v="2"/>
    <m/>
    <x v="2"/>
    <x v="0"/>
    <x v="1"/>
  </r>
  <r>
    <x v="0"/>
    <x v="1"/>
    <x v="25"/>
    <x v="79"/>
    <n v="15"/>
    <n v="15"/>
    <n v="71"/>
    <n v="60"/>
    <x v="2"/>
    <x v="0"/>
    <x v="1"/>
  </r>
  <r>
    <x v="0"/>
    <x v="1"/>
    <x v="50"/>
    <x v="169"/>
    <m/>
    <n v="2"/>
    <n v="1"/>
    <n v="2"/>
    <x v="2"/>
    <x v="0"/>
    <x v="1"/>
  </r>
  <r>
    <x v="0"/>
    <x v="1"/>
    <x v="26"/>
    <x v="170"/>
    <n v="1"/>
    <m/>
    <n v="7"/>
    <n v="3"/>
    <x v="2"/>
    <x v="0"/>
    <x v="1"/>
  </r>
  <r>
    <x v="0"/>
    <x v="1"/>
    <x v="26"/>
    <x v="80"/>
    <n v="25"/>
    <n v="9"/>
    <n v="120"/>
    <n v="80"/>
    <x v="2"/>
    <x v="0"/>
    <x v="1"/>
  </r>
  <r>
    <x v="0"/>
    <x v="1"/>
    <x v="51"/>
    <x v="171"/>
    <m/>
    <m/>
    <n v="1"/>
    <n v="1"/>
    <x v="1"/>
    <x v="0"/>
    <x v="1"/>
  </r>
  <r>
    <x v="0"/>
    <x v="1"/>
    <x v="52"/>
    <x v="172"/>
    <n v="1"/>
    <m/>
    <n v="2"/>
    <m/>
    <x v="5"/>
    <x v="1"/>
    <x v="1"/>
  </r>
  <r>
    <x v="0"/>
    <x v="1"/>
    <x v="27"/>
    <x v="81"/>
    <n v="2"/>
    <n v="1"/>
    <n v="15"/>
    <n v="12"/>
    <x v="0"/>
    <x v="0"/>
    <x v="1"/>
  </r>
  <r>
    <x v="0"/>
    <x v="1"/>
    <x v="28"/>
    <x v="82"/>
    <m/>
    <m/>
    <m/>
    <n v="1"/>
    <x v="3"/>
    <x v="0"/>
    <x v="1"/>
  </r>
  <r>
    <x v="0"/>
    <x v="1"/>
    <x v="28"/>
    <x v="173"/>
    <m/>
    <m/>
    <n v="2"/>
    <n v="2"/>
    <x v="3"/>
    <x v="0"/>
    <x v="1"/>
  </r>
  <r>
    <x v="0"/>
    <x v="1"/>
    <x v="29"/>
    <x v="83"/>
    <m/>
    <m/>
    <n v="1"/>
    <m/>
    <x v="3"/>
    <x v="0"/>
    <x v="1"/>
  </r>
  <r>
    <x v="0"/>
    <x v="1"/>
    <x v="29"/>
    <x v="84"/>
    <n v="2"/>
    <n v="6"/>
    <n v="12"/>
    <n v="11"/>
    <x v="3"/>
    <x v="0"/>
    <x v="1"/>
  </r>
  <r>
    <x v="0"/>
    <x v="1"/>
    <x v="29"/>
    <x v="174"/>
    <n v="3"/>
    <m/>
    <n v="5"/>
    <m/>
    <x v="3"/>
    <x v="0"/>
    <x v="1"/>
  </r>
  <r>
    <x v="0"/>
    <x v="1"/>
    <x v="30"/>
    <x v="175"/>
    <m/>
    <n v="1"/>
    <n v="5"/>
    <n v="4"/>
    <x v="5"/>
    <x v="1"/>
    <x v="1"/>
  </r>
  <r>
    <x v="0"/>
    <x v="1"/>
    <x v="30"/>
    <x v="85"/>
    <n v="37"/>
    <n v="38"/>
    <n v="188"/>
    <n v="183"/>
    <x v="5"/>
    <x v="1"/>
    <x v="1"/>
  </r>
  <r>
    <x v="0"/>
    <x v="1"/>
    <x v="31"/>
    <x v="87"/>
    <n v="5"/>
    <n v="7"/>
    <n v="28"/>
    <n v="28"/>
    <x v="3"/>
    <x v="0"/>
    <x v="1"/>
  </r>
  <r>
    <x v="0"/>
    <x v="1"/>
    <x v="31"/>
    <x v="88"/>
    <n v="21"/>
    <n v="18"/>
    <n v="100"/>
    <n v="95"/>
    <x v="3"/>
    <x v="0"/>
    <x v="1"/>
  </r>
  <r>
    <x v="0"/>
    <x v="1"/>
    <x v="31"/>
    <x v="89"/>
    <n v="7"/>
    <n v="7"/>
    <n v="48"/>
    <n v="38"/>
    <x v="3"/>
    <x v="0"/>
    <x v="1"/>
  </r>
  <r>
    <x v="0"/>
    <x v="1"/>
    <x v="31"/>
    <x v="176"/>
    <m/>
    <m/>
    <n v="1"/>
    <m/>
    <x v="3"/>
    <x v="0"/>
    <x v="1"/>
  </r>
  <r>
    <x v="0"/>
    <x v="1"/>
    <x v="31"/>
    <x v="90"/>
    <n v="2"/>
    <n v="1"/>
    <n v="8"/>
    <n v="3"/>
    <x v="3"/>
    <x v="0"/>
    <x v="1"/>
  </r>
  <r>
    <x v="0"/>
    <x v="1"/>
    <x v="31"/>
    <x v="91"/>
    <n v="20"/>
    <n v="21"/>
    <n v="95"/>
    <n v="92"/>
    <x v="3"/>
    <x v="0"/>
    <x v="1"/>
  </r>
  <r>
    <x v="0"/>
    <x v="1"/>
    <x v="31"/>
    <x v="177"/>
    <n v="3"/>
    <n v="1"/>
    <n v="10"/>
    <n v="3"/>
    <x v="3"/>
    <x v="0"/>
    <x v="1"/>
  </r>
  <r>
    <x v="0"/>
    <x v="1"/>
    <x v="31"/>
    <x v="92"/>
    <n v="7"/>
    <n v="4"/>
    <n v="14"/>
    <n v="7"/>
    <x v="3"/>
    <x v="0"/>
    <x v="1"/>
  </r>
  <r>
    <x v="0"/>
    <x v="1"/>
    <x v="32"/>
    <x v="93"/>
    <n v="8"/>
    <n v="1"/>
    <n v="26"/>
    <n v="10"/>
    <x v="5"/>
    <x v="1"/>
    <x v="1"/>
  </r>
  <r>
    <x v="0"/>
    <x v="1"/>
    <x v="32"/>
    <x v="178"/>
    <m/>
    <m/>
    <m/>
    <n v="2"/>
    <x v="5"/>
    <x v="1"/>
    <x v="1"/>
  </r>
  <r>
    <x v="0"/>
    <x v="1"/>
    <x v="32"/>
    <x v="94"/>
    <n v="94"/>
    <n v="100"/>
    <n v="504"/>
    <n v="524"/>
    <x v="5"/>
    <x v="1"/>
    <x v="1"/>
  </r>
  <r>
    <x v="0"/>
    <x v="1"/>
    <x v="32"/>
    <x v="95"/>
    <n v="9"/>
    <n v="11"/>
    <n v="52"/>
    <n v="61"/>
    <x v="5"/>
    <x v="1"/>
    <x v="1"/>
  </r>
  <r>
    <x v="0"/>
    <x v="1"/>
    <x v="32"/>
    <x v="179"/>
    <m/>
    <m/>
    <n v="2"/>
    <n v="2"/>
    <x v="5"/>
    <x v="1"/>
    <x v="1"/>
  </r>
  <r>
    <x v="0"/>
    <x v="1"/>
    <x v="32"/>
    <x v="96"/>
    <m/>
    <m/>
    <n v="2"/>
    <m/>
    <x v="5"/>
    <x v="1"/>
    <x v="1"/>
  </r>
  <r>
    <x v="0"/>
    <x v="1"/>
    <x v="32"/>
    <x v="97"/>
    <n v="130"/>
    <n v="139"/>
    <n v="649"/>
    <n v="611"/>
    <x v="5"/>
    <x v="1"/>
    <x v="1"/>
  </r>
  <r>
    <x v="0"/>
    <x v="1"/>
    <x v="32"/>
    <x v="180"/>
    <m/>
    <m/>
    <n v="1"/>
    <m/>
    <x v="5"/>
    <x v="1"/>
    <x v="1"/>
  </r>
  <r>
    <x v="0"/>
    <x v="1"/>
    <x v="32"/>
    <x v="98"/>
    <n v="52"/>
    <n v="41"/>
    <n v="320"/>
    <n v="285"/>
    <x v="5"/>
    <x v="1"/>
    <x v="1"/>
  </r>
  <r>
    <x v="0"/>
    <x v="1"/>
    <x v="32"/>
    <x v="100"/>
    <n v="304"/>
    <n v="306"/>
    <n v="1780"/>
    <n v="1765"/>
    <x v="5"/>
    <x v="1"/>
    <x v="1"/>
  </r>
  <r>
    <x v="0"/>
    <x v="1"/>
    <x v="32"/>
    <x v="102"/>
    <n v="133"/>
    <n v="157"/>
    <n v="769"/>
    <n v="797"/>
    <x v="5"/>
    <x v="1"/>
    <x v="1"/>
  </r>
  <r>
    <x v="0"/>
    <x v="1"/>
    <x v="32"/>
    <x v="103"/>
    <n v="58"/>
    <n v="49"/>
    <n v="345"/>
    <n v="290"/>
    <x v="5"/>
    <x v="1"/>
    <x v="1"/>
  </r>
  <r>
    <x v="0"/>
    <x v="1"/>
    <x v="33"/>
    <x v="104"/>
    <n v="45"/>
    <n v="33"/>
    <n v="270"/>
    <n v="194"/>
    <x v="2"/>
    <x v="0"/>
    <x v="1"/>
  </r>
  <r>
    <x v="0"/>
    <x v="1"/>
    <x v="33"/>
    <x v="105"/>
    <n v="84"/>
    <n v="57"/>
    <n v="394"/>
    <n v="332"/>
    <x v="2"/>
    <x v="0"/>
    <x v="1"/>
  </r>
  <r>
    <x v="0"/>
    <x v="1"/>
    <x v="33"/>
    <x v="106"/>
    <n v="32"/>
    <n v="22"/>
    <n v="195"/>
    <n v="119"/>
    <x v="2"/>
    <x v="0"/>
    <x v="1"/>
  </r>
  <r>
    <x v="0"/>
    <x v="1"/>
    <x v="33"/>
    <x v="107"/>
    <n v="6"/>
    <n v="4"/>
    <n v="25"/>
    <n v="24"/>
    <x v="2"/>
    <x v="0"/>
    <x v="1"/>
  </r>
  <r>
    <x v="0"/>
    <x v="1"/>
    <x v="33"/>
    <x v="108"/>
    <n v="57"/>
    <n v="30"/>
    <n v="251"/>
    <n v="162"/>
    <x v="2"/>
    <x v="0"/>
    <x v="1"/>
  </r>
  <r>
    <x v="0"/>
    <x v="1"/>
    <x v="33"/>
    <x v="109"/>
    <n v="141"/>
    <n v="104"/>
    <n v="783"/>
    <n v="707"/>
    <x v="2"/>
    <x v="0"/>
    <x v="1"/>
  </r>
  <r>
    <x v="0"/>
    <x v="1"/>
    <x v="33"/>
    <x v="181"/>
    <m/>
    <m/>
    <n v="1"/>
    <m/>
    <x v="2"/>
    <x v="0"/>
    <x v="1"/>
  </r>
  <r>
    <x v="0"/>
    <x v="1"/>
    <x v="34"/>
    <x v="110"/>
    <m/>
    <n v="1"/>
    <m/>
    <n v="1"/>
    <x v="1"/>
    <x v="0"/>
    <x v="1"/>
  </r>
  <r>
    <x v="0"/>
    <x v="1"/>
    <x v="34"/>
    <x v="182"/>
    <n v="1"/>
    <n v="2"/>
    <n v="9"/>
    <n v="6"/>
    <x v="1"/>
    <x v="0"/>
    <x v="1"/>
  </r>
  <r>
    <x v="0"/>
    <x v="1"/>
    <x v="53"/>
    <x v="183"/>
    <m/>
    <m/>
    <n v="1"/>
    <m/>
    <x v="2"/>
    <x v="0"/>
    <x v="1"/>
  </r>
  <r>
    <x v="0"/>
    <x v="1"/>
    <x v="53"/>
    <x v="184"/>
    <m/>
    <m/>
    <n v="1"/>
    <m/>
    <x v="2"/>
    <x v="0"/>
    <x v="1"/>
  </r>
  <r>
    <x v="0"/>
    <x v="2"/>
    <x v="0"/>
    <x v="185"/>
    <n v="1"/>
    <m/>
    <n v="1"/>
    <n v="1"/>
    <x v="0"/>
    <x v="0"/>
    <x v="2"/>
  </r>
  <r>
    <x v="0"/>
    <x v="2"/>
    <x v="1"/>
    <x v="1"/>
    <n v="5"/>
    <n v="3"/>
    <n v="20"/>
    <n v="26"/>
    <x v="1"/>
    <x v="0"/>
    <x v="2"/>
  </r>
  <r>
    <x v="0"/>
    <x v="2"/>
    <x v="1"/>
    <x v="2"/>
    <n v="8"/>
    <n v="7"/>
    <n v="39"/>
    <n v="26"/>
    <x v="1"/>
    <x v="0"/>
    <x v="2"/>
  </r>
  <r>
    <x v="0"/>
    <x v="2"/>
    <x v="1"/>
    <x v="112"/>
    <n v="1"/>
    <n v="2"/>
    <n v="8"/>
    <n v="6"/>
    <x v="1"/>
    <x v="0"/>
    <x v="2"/>
  </r>
  <r>
    <x v="0"/>
    <x v="2"/>
    <x v="2"/>
    <x v="3"/>
    <m/>
    <m/>
    <n v="1"/>
    <m/>
    <x v="1"/>
    <x v="0"/>
    <x v="2"/>
  </r>
  <r>
    <x v="0"/>
    <x v="2"/>
    <x v="36"/>
    <x v="113"/>
    <m/>
    <m/>
    <m/>
    <n v="1"/>
    <x v="1"/>
    <x v="0"/>
    <x v="2"/>
  </r>
  <r>
    <x v="0"/>
    <x v="2"/>
    <x v="36"/>
    <x v="114"/>
    <m/>
    <m/>
    <n v="1"/>
    <m/>
    <x v="1"/>
    <x v="0"/>
    <x v="2"/>
  </r>
  <r>
    <x v="0"/>
    <x v="2"/>
    <x v="36"/>
    <x v="186"/>
    <m/>
    <m/>
    <m/>
    <n v="1"/>
    <x v="1"/>
    <x v="0"/>
    <x v="2"/>
  </r>
  <r>
    <x v="0"/>
    <x v="2"/>
    <x v="37"/>
    <x v="116"/>
    <m/>
    <m/>
    <n v="4"/>
    <n v="3"/>
    <x v="4"/>
    <x v="0"/>
    <x v="2"/>
  </r>
  <r>
    <x v="0"/>
    <x v="2"/>
    <x v="4"/>
    <x v="5"/>
    <n v="82"/>
    <n v="58"/>
    <n v="439"/>
    <n v="399"/>
    <x v="2"/>
    <x v="0"/>
    <x v="2"/>
  </r>
  <r>
    <x v="0"/>
    <x v="2"/>
    <x v="4"/>
    <x v="187"/>
    <m/>
    <m/>
    <n v="1"/>
    <m/>
    <x v="2"/>
    <x v="0"/>
    <x v="2"/>
  </r>
  <r>
    <x v="0"/>
    <x v="2"/>
    <x v="4"/>
    <x v="6"/>
    <n v="27"/>
    <n v="35"/>
    <n v="178"/>
    <n v="193"/>
    <x v="2"/>
    <x v="0"/>
    <x v="2"/>
  </r>
  <r>
    <x v="0"/>
    <x v="2"/>
    <x v="4"/>
    <x v="117"/>
    <n v="20"/>
    <n v="8"/>
    <n v="91"/>
    <n v="61"/>
    <x v="2"/>
    <x v="0"/>
    <x v="2"/>
  </r>
  <r>
    <x v="0"/>
    <x v="2"/>
    <x v="4"/>
    <x v="118"/>
    <n v="2"/>
    <n v="1"/>
    <n v="9"/>
    <n v="6"/>
    <x v="2"/>
    <x v="0"/>
    <x v="2"/>
  </r>
  <r>
    <x v="0"/>
    <x v="2"/>
    <x v="4"/>
    <x v="7"/>
    <n v="10"/>
    <n v="8"/>
    <n v="60"/>
    <n v="58"/>
    <x v="2"/>
    <x v="0"/>
    <x v="2"/>
  </r>
  <r>
    <x v="0"/>
    <x v="2"/>
    <x v="38"/>
    <x v="119"/>
    <n v="1"/>
    <m/>
    <n v="2"/>
    <m/>
    <x v="2"/>
    <x v="0"/>
    <x v="2"/>
  </r>
  <r>
    <x v="0"/>
    <x v="2"/>
    <x v="5"/>
    <x v="188"/>
    <m/>
    <m/>
    <n v="1"/>
    <m/>
    <x v="0"/>
    <x v="0"/>
    <x v="2"/>
  </r>
  <r>
    <x v="0"/>
    <x v="2"/>
    <x v="39"/>
    <x v="121"/>
    <m/>
    <m/>
    <n v="1"/>
    <m/>
    <x v="2"/>
    <x v="0"/>
    <x v="2"/>
  </r>
  <r>
    <x v="0"/>
    <x v="2"/>
    <x v="6"/>
    <x v="9"/>
    <m/>
    <m/>
    <m/>
    <n v="2"/>
    <x v="3"/>
    <x v="0"/>
    <x v="2"/>
  </r>
  <r>
    <x v="0"/>
    <x v="2"/>
    <x v="6"/>
    <x v="10"/>
    <n v="1"/>
    <n v="5"/>
    <n v="16"/>
    <n v="12"/>
    <x v="3"/>
    <x v="0"/>
    <x v="2"/>
  </r>
  <r>
    <x v="0"/>
    <x v="2"/>
    <x v="54"/>
    <x v="189"/>
    <n v="1"/>
    <m/>
    <n v="2"/>
    <n v="1"/>
    <x v="4"/>
    <x v="0"/>
    <x v="2"/>
  </r>
  <r>
    <x v="0"/>
    <x v="2"/>
    <x v="40"/>
    <x v="190"/>
    <m/>
    <m/>
    <n v="1"/>
    <m/>
    <x v="1"/>
    <x v="0"/>
    <x v="2"/>
  </r>
  <r>
    <x v="0"/>
    <x v="2"/>
    <x v="7"/>
    <x v="125"/>
    <n v="2"/>
    <n v="2"/>
    <n v="2"/>
    <n v="2"/>
    <x v="1"/>
    <x v="0"/>
    <x v="2"/>
  </r>
  <r>
    <x v="0"/>
    <x v="2"/>
    <x v="7"/>
    <x v="126"/>
    <m/>
    <m/>
    <n v="1"/>
    <m/>
    <x v="1"/>
    <x v="0"/>
    <x v="2"/>
  </r>
  <r>
    <x v="0"/>
    <x v="2"/>
    <x v="7"/>
    <x v="127"/>
    <n v="1"/>
    <m/>
    <n v="2"/>
    <m/>
    <x v="1"/>
    <x v="0"/>
    <x v="2"/>
  </r>
  <r>
    <x v="0"/>
    <x v="2"/>
    <x v="7"/>
    <x v="128"/>
    <m/>
    <m/>
    <n v="1"/>
    <m/>
    <x v="1"/>
    <x v="0"/>
    <x v="2"/>
  </r>
  <r>
    <x v="0"/>
    <x v="2"/>
    <x v="7"/>
    <x v="11"/>
    <n v="4"/>
    <n v="4"/>
    <n v="15"/>
    <n v="9"/>
    <x v="1"/>
    <x v="0"/>
    <x v="2"/>
  </r>
  <r>
    <x v="0"/>
    <x v="2"/>
    <x v="7"/>
    <x v="13"/>
    <m/>
    <m/>
    <n v="2"/>
    <n v="2"/>
    <x v="1"/>
    <x v="0"/>
    <x v="2"/>
  </r>
  <r>
    <x v="0"/>
    <x v="2"/>
    <x v="8"/>
    <x v="14"/>
    <n v="114"/>
    <n v="76"/>
    <n v="674"/>
    <n v="588"/>
    <x v="2"/>
    <x v="0"/>
    <x v="2"/>
  </r>
  <r>
    <x v="0"/>
    <x v="2"/>
    <x v="8"/>
    <x v="129"/>
    <n v="4"/>
    <m/>
    <n v="16"/>
    <n v="3"/>
    <x v="2"/>
    <x v="0"/>
    <x v="2"/>
  </r>
  <r>
    <x v="0"/>
    <x v="2"/>
    <x v="8"/>
    <x v="130"/>
    <n v="2"/>
    <n v="1"/>
    <n v="21"/>
    <n v="27"/>
    <x v="2"/>
    <x v="0"/>
    <x v="2"/>
  </r>
  <r>
    <x v="0"/>
    <x v="2"/>
    <x v="8"/>
    <x v="131"/>
    <n v="1"/>
    <m/>
    <n v="7"/>
    <n v="1"/>
    <x v="2"/>
    <x v="0"/>
    <x v="2"/>
  </r>
  <r>
    <x v="0"/>
    <x v="2"/>
    <x v="9"/>
    <x v="132"/>
    <m/>
    <m/>
    <n v="3"/>
    <n v="3"/>
    <x v="4"/>
    <x v="0"/>
    <x v="2"/>
  </r>
  <r>
    <x v="0"/>
    <x v="2"/>
    <x v="9"/>
    <x v="191"/>
    <n v="1"/>
    <m/>
    <n v="8"/>
    <n v="1"/>
    <x v="4"/>
    <x v="0"/>
    <x v="2"/>
  </r>
  <r>
    <x v="0"/>
    <x v="2"/>
    <x v="9"/>
    <x v="15"/>
    <m/>
    <n v="1"/>
    <m/>
    <n v="1"/>
    <x v="4"/>
    <x v="0"/>
    <x v="2"/>
  </r>
  <r>
    <x v="0"/>
    <x v="2"/>
    <x v="9"/>
    <x v="16"/>
    <n v="11"/>
    <n v="10"/>
    <n v="83"/>
    <n v="61"/>
    <x v="4"/>
    <x v="0"/>
    <x v="2"/>
  </r>
  <r>
    <x v="0"/>
    <x v="2"/>
    <x v="9"/>
    <x v="17"/>
    <n v="14"/>
    <n v="12"/>
    <n v="65"/>
    <n v="59"/>
    <x v="4"/>
    <x v="0"/>
    <x v="2"/>
  </r>
  <r>
    <x v="0"/>
    <x v="2"/>
    <x v="9"/>
    <x v="18"/>
    <n v="383"/>
    <n v="350"/>
    <n v="2108"/>
    <n v="2016"/>
    <x v="4"/>
    <x v="0"/>
    <x v="2"/>
  </r>
  <r>
    <x v="0"/>
    <x v="2"/>
    <x v="9"/>
    <x v="19"/>
    <n v="3"/>
    <n v="7"/>
    <n v="26"/>
    <n v="30"/>
    <x v="4"/>
    <x v="0"/>
    <x v="2"/>
  </r>
  <r>
    <x v="0"/>
    <x v="2"/>
    <x v="9"/>
    <x v="20"/>
    <n v="5"/>
    <n v="2"/>
    <n v="40"/>
    <n v="18"/>
    <x v="4"/>
    <x v="0"/>
    <x v="2"/>
  </r>
  <r>
    <x v="0"/>
    <x v="2"/>
    <x v="55"/>
    <x v="192"/>
    <m/>
    <m/>
    <n v="4"/>
    <m/>
    <x v="4"/>
    <x v="0"/>
    <x v="2"/>
  </r>
  <r>
    <x v="0"/>
    <x v="2"/>
    <x v="10"/>
    <x v="21"/>
    <n v="36"/>
    <n v="35"/>
    <n v="186"/>
    <n v="238"/>
    <x v="5"/>
    <x v="1"/>
    <x v="2"/>
  </r>
  <r>
    <x v="0"/>
    <x v="2"/>
    <x v="10"/>
    <x v="22"/>
    <n v="9"/>
    <n v="3"/>
    <n v="41"/>
    <n v="35"/>
    <x v="5"/>
    <x v="1"/>
    <x v="2"/>
  </r>
  <r>
    <x v="0"/>
    <x v="2"/>
    <x v="10"/>
    <x v="23"/>
    <n v="96"/>
    <n v="107"/>
    <n v="588"/>
    <n v="746"/>
    <x v="5"/>
    <x v="1"/>
    <x v="2"/>
  </r>
  <r>
    <x v="0"/>
    <x v="2"/>
    <x v="10"/>
    <x v="24"/>
    <n v="76"/>
    <n v="74"/>
    <n v="466"/>
    <n v="435"/>
    <x v="5"/>
    <x v="1"/>
    <x v="2"/>
  </r>
  <r>
    <x v="0"/>
    <x v="2"/>
    <x v="10"/>
    <x v="25"/>
    <n v="1"/>
    <m/>
    <n v="2"/>
    <n v="4"/>
    <x v="5"/>
    <x v="1"/>
    <x v="2"/>
  </r>
  <r>
    <x v="0"/>
    <x v="2"/>
    <x v="10"/>
    <x v="26"/>
    <n v="42"/>
    <n v="58"/>
    <n v="277"/>
    <n v="325"/>
    <x v="5"/>
    <x v="1"/>
    <x v="2"/>
  </r>
  <r>
    <x v="0"/>
    <x v="2"/>
    <x v="10"/>
    <x v="27"/>
    <n v="519"/>
    <n v="467"/>
    <n v="2692"/>
    <n v="2767"/>
    <x v="5"/>
    <x v="1"/>
    <x v="2"/>
  </r>
  <r>
    <x v="0"/>
    <x v="2"/>
    <x v="10"/>
    <x v="28"/>
    <n v="306"/>
    <n v="257"/>
    <n v="1983"/>
    <n v="1636"/>
    <x v="5"/>
    <x v="1"/>
    <x v="2"/>
  </r>
  <r>
    <x v="0"/>
    <x v="2"/>
    <x v="10"/>
    <x v="29"/>
    <m/>
    <m/>
    <n v="21"/>
    <m/>
    <x v="5"/>
    <x v="1"/>
    <x v="2"/>
  </r>
  <r>
    <x v="0"/>
    <x v="2"/>
    <x v="10"/>
    <x v="134"/>
    <n v="1"/>
    <m/>
    <n v="2"/>
    <m/>
    <x v="5"/>
    <x v="1"/>
    <x v="2"/>
  </r>
  <r>
    <x v="0"/>
    <x v="2"/>
    <x v="43"/>
    <x v="135"/>
    <n v="2"/>
    <m/>
    <n v="5"/>
    <n v="3"/>
    <x v="4"/>
    <x v="0"/>
    <x v="2"/>
  </r>
  <r>
    <x v="0"/>
    <x v="2"/>
    <x v="11"/>
    <x v="30"/>
    <m/>
    <m/>
    <n v="1"/>
    <n v="2"/>
    <x v="4"/>
    <x v="0"/>
    <x v="2"/>
  </r>
  <r>
    <x v="0"/>
    <x v="2"/>
    <x v="12"/>
    <x v="31"/>
    <m/>
    <m/>
    <n v="1"/>
    <m/>
    <x v="1"/>
    <x v="0"/>
    <x v="2"/>
  </r>
  <r>
    <x v="0"/>
    <x v="2"/>
    <x v="13"/>
    <x v="32"/>
    <m/>
    <m/>
    <n v="2"/>
    <n v="3"/>
    <x v="3"/>
    <x v="0"/>
    <x v="2"/>
  </r>
  <r>
    <x v="0"/>
    <x v="2"/>
    <x v="14"/>
    <x v="33"/>
    <m/>
    <m/>
    <n v="5"/>
    <m/>
    <x v="0"/>
    <x v="0"/>
    <x v="2"/>
  </r>
  <r>
    <x v="0"/>
    <x v="2"/>
    <x v="14"/>
    <x v="34"/>
    <n v="60"/>
    <n v="42"/>
    <n v="318"/>
    <n v="250"/>
    <x v="0"/>
    <x v="0"/>
    <x v="2"/>
  </r>
  <r>
    <x v="0"/>
    <x v="2"/>
    <x v="14"/>
    <x v="35"/>
    <n v="71"/>
    <n v="51"/>
    <n v="326"/>
    <n v="295"/>
    <x v="0"/>
    <x v="0"/>
    <x v="2"/>
  </r>
  <r>
    <x v="0"/>
    <x v="2"/>
    <x v="14"/>
    <x v="36"/>
    <n v="2"/>
    <n v="1"/>
    <n v="8"/>
    <n v="8"/>
    <x v="0"/>
    <x v="0"/>
    <x v="2"/>
  </r>
  <r>
    <x v="0"/>
    <x v="2"/>
    <x v="14"/>
    <x v="137"/>
    <n v="3"/>
    <n v="4"/>
    <n v="13"/>
    <n v="7"/>
    <x v="0"/>
    <x v="0"/>
    <x v="2"/>
  </r>
  <r>
    <x v="0"/>
    <x v="2"/>
    <x v="14"/>
    <x v="37"/>
    <n v="2"/>
    <n v="3"/>
    <n v="21"/>
    <n v="16"/>
    <x v="0"/>
    <x v="0"/>
    <x v="2"/>
  </r>
  <r>
    <x v="0"/>
    <x v="2"/>
    <x v="15"/>
    <x v="41"/>
    <m/>
    <m/>
    <m/>
    <n v="3"/>
    <x v="3"/>
    <x v="0"/>
    <x v="2"/>
  </r>
  <r>
    <x v="0"/>
    <x v="2"/>
    <x v="15"/>
    <x v="193"/>
    <m/>
    <m/>
    <m/>
    <n v="1"/>
    <x v="3"/>
    <x v="0"/>
    <x v="2"/>
  </r>
  <r>
    <x v="0"/>
    <x v="2"/>
    <x v="16"/>
    <x v="42"/>
    <n v="66"/>
    <n v="46"/>
    <n v="335"/>
    <n v="308"/>
    <x v="2"/>
    <x v="0"/>
    <x v="2"/>
  </r>
  <r>
    <x v="0"/>
    <x v="2"/>
    <x v="46"/>
    <x v="139"/>
    <m/>
    <m/>
    <m/>
    <n v="1"/>
    <x v="1"/>
    <x v="0"/>
    <x v="2"/>
  </r>
  <r>
    <x v="0"/>
    <x v="2"/>
    <x v="46"/>
    <x v="140"/>
    <m/>
    <m/>
    <m/>
    <n v="1"/>
    <x v="1"/>
    <x v="0"/>
    <x v="2"/>
  </r>
  <r>
    <x v="0"/>
    <x v="2"/>
    <x v="17"/>
    <x v="141"/>
    <n v="1"/>
    <m/>
    <n v="4"/>
    <n v="3"/>
    <x v="0"/>
    <x v="0"/>
    <x v="2"/>
  </r>
  <r>
    <x v="0"/>
    <x v="2"/>
    <x v="17"/>
    <x v="142"/>
    <m/>
    <m/>
    <n v="2"/>
    <n v="2"/>
    <x v="0"/>
    <x v="0"/>
    <x v="2"/>
  </r>
  <r>
    <x v="0"/>
    <x v="2"/>
    <x v="17"/>
    <x v="143"/>
    <m/>
    <m/>
    <n v="2"/>
    <m/>
    <x v="0"/>
    <x v="0"/>
    <x v="2"/>
  </r>
  <r>
    <x v="0"/>
    <x v="2"/>
    <x v="17"/>
    <x v="43"/>
    <n v="5"/>
    <n v="3"/>
    <n v="27"/>
    <n v="16"/>
    <x v="0"/>
    <x v="0"/>
    <x v="2"/>
  </r>
  <r>
    <x v="0"/>
    <x v="2"/>
    <x v="17"/>
    <x v="194"/>
    <m/>
    <m/>
    <n v="1"/>
    <m/>
    <x v="0"/>
    <x v="0"/>
    <x v="2"/>
  </r>
  <r>
    <x v="0"/>
    <x v="2"/>
    <x v="18"/>
    <x v="144"/>
    <m/>
    <m/>
    <n v="1"/>
    <m/>
    <x v="5"/>
    <x v="1"/>
    <x v="2"/>
  </r>
  <r>
    <x v="0"/>
    <x v="2"/>
    <x v="18"/>
    <x v="45"/>
    <n v="5"/>
    <n v="2"/>
    <n v="32"/>
    <n v="36"/>
    <x v="5"/>
    <x v="1"/>
    <x v="2"/>
  </r>
  <r>
    <x v="0"/>
    <x v="2"/>
    <x v="18"/>
    <x v="46"/>
    <n v="3"/>
    <n v="2"/>
    <n v="19"/>
    <n v="14"/>
    <x v="5"/>
    <x v="1"/>
    <x v="2"/>
  </r>
  <r>
    <x v="0"/>
    <x v="2"/>
    <x v="18"/>
    <x v="145"/>
    <n v="10"/>
    <n v="4"/>
    <n v="17"/>
    <n v="28"/>
    <x v="5"/>
    <x v="1"/>
    <x v="2"/>
  </r>
  <r>
    <x v="0"/>
    <x v="2"/>
    <x v="18"/>
    <x v="47"/>
    <n v="12"/>
    <n v="7"/>
    <n v="39"/>
    <n v="42"/>
    <x v="5"/>
    <x v="1"/>
    <x v="2"/>
  </r>
  <r>
    <x v="0"/>
    <x v="2"/>
    <x v="18"/>
    <x v="146"/>
    <m/>
    <m/>
    <m/>
    <n v="1"/>
    <x v="5"/>
    <x v="1"/>
    <x v="2"/>
  </r>
  <r>
    <x v="0"/>
    <x v="2"/>
    <x v="18"/>
    <x v="48"/>
    <n v="150"/>
    <n v="162"/>
    <n v="876"/>
    <n v="829"/>
    <x v="5"/>
    <x v="1"/>
    <x v="2"/>
  </r>
  <r>
    <x v="0"/>
    <x v="2"/>
    <x v="47"/>
    <x v="148"/>
    <n v="9"/>
    <n v="6"/>
    <n v="59"/>
    <n v="46"/>
    <x v="1"/>
    <x v="0"/>
    <x v="2"/>
  </r>
  <r>
    <x v="0"/>
    <x v="2"/>
    <x v="19"/>
    <x v="49"/>
    <n v="4"/>
    <n v="3"/>
    <n v="23"/>
    <n v="18"/>
    <x v="3"/>
    <x v="0"/>
    <x v="2"/>
  </r>
  <r>
    <x v="0"/>
    <x v="2"/>
    <x v="19"/>
    <x v="149"/>
    <m/>
    <m/>
    <n v="1"/>
    <m/>
    <x v="3"/>
    <x v="0"/>
    <x v="2"/>
  </r>
  <r>
    <x v="0"/>
    <x v="2"/>
    <x v="20"/>
    <x v="150"/>
    <n v="4"/>
    <n v="2"/>
    <n v="26"/>
    <n v="9"/>
    <x v="2"/>
    <x v="0"/>
    <x v="2"/>
  </r>
  <r>
    <x v="0"/>
    <x v="2"/>
    <x v="20"/>
    <x v="151"/>
    <n v="5"/>
    <n v="3"/>
    <n v="22"/>
    <n v="21"/>
    <x v="2"/>
    <x v="0"/>
    <x v="2"/>
  </r>
  <r>
    <x v="0"/>
    <x v="2"/>
    <x v="20"/>
    <x v="50"/>
    <m/>
    <m/>
    <n v="1"/>
    <m/>
    <x v="2"/>
    <x v="0"/>
    <x v="2"/>
  </r>
  <r>
    <x v="0"/>
    <x v="2"/>
    <x v="20"/>
    <x v="51"/>
    <m/>
    <m/>
    <n v="1"/>
    <m/>
    <x v="2"/>
    <x v="0"/>
    <x v="2"/>
  </r>
  <r>
    <x v="0"/>
    <x v="2"/>
    <x v="20"/>
    <x v="52"/>
    <n v="224"/>
    <n v="177"/>
    <n v="1178"/>
    <n v="1205"/>
    <x v="2"/>
    <x v="0"/>
    <x v="2"/>
  </r>
  <r>
    <x v="0"/>
    <x v="2"/>
    <x v="20"/>
    <x v="152"/>
    <m/>
    <m/>
    <m/>
    <n v="3"/>
    <x v="2"/>
    <x v="0"/>
    <x v="2"/>
  </r>
  <r>
    <x v="0"/>
    <x v="2"/>
    <x v="20"/>
    <x v="195"/>
    <m/>
    <m/>
    <m/>
    <n v="1"/>
    <x v="2"/>
    <x v="0"/>
    <x v="2"/>
  </r>
  <r>
    <x v="0"/>
    <x v="2"/>
    <x v="20"/>
    <x v="153"/>
    <n v="2"/>
    <n v="2"/>
    <n v="10"/>
    <n v="17"/>
    <x v="2"/>
    <x v="0"/>
    <x v="2"/>
  </r>
  <r>
    <x v="0"/>
    <x v="2"/>
    <x v="20"/>
    <x v="54"/>
    <n v="5"/>
    <n v="6"/>
    <n v="19"/>
    <n v="36"/>
    <x v="2"/>
    <x v="0"/>
    <x v="2"/>
  </r>
  <r>
    <x v="0"/>
    <x v="2"/>
    <x v="20"/>
    <x v="55"/>
    <n v="13"/>
    <n v="16"/>
    <n v="100"/>
    <n v="87"/>
    <x v="2"/>
    <x v="0"/>
    <x v="2"/>
  </r>
  <r>
    <x v="0"/>
    <x v="2"/>
    <x v="20"/>
    <x v="56"/>
    <n v="98"/>
    <n v="62"/>
    <n v="455"/>
    <n v="409"/>
    <x v="2"/>
    <x v="0"/>
    <x v="2"/>
  </r>
  <r>
    <x v="0"/>
    <x v="2"/>
    <x v="20"/>
    <x v="57"/>
    <n v="42"/>
    <n v="38"/>
    <n v="311"/>
    <n v="214"/>
    <x v="2"/>
    <x v="0"/>
    <x v="2"/>
  </r>
  <r>
    <x v="0"/>
    <x v="2"/>
    <x v="21"/>
    <x v="58"/>
    <n v="19"/>
    <n v="9"/>
    <n v="90"/>
    <n v="36"/>
    <x v="3"/>
    <x v="0"/>
    <x v="2"/>
  </r>
  <r>
    <x v="0"/>
    <x v="2"/>
    <x v="21"/>
    <x v="154"/>
    <n v="3"/>
    <n v="4"/>
    <n v="19"/>
    <n v="18"/>
    <x v="3"/>
    <x v="0"/>
    <x v="2"/>
  </r>
  <r>
    <x v="0"/>
    <x v="2"/>
    <x v="21"/>
    <x v="155"/>
    <n v="4"/>
    <n v="3"/>
    <n v="20"/>
    <n v="8"/>
    <x v="3"/>
    <x v="0"/>
    <x v="2"/>
  </r>
  <r>
    <x v="0"/>
    <x v="2"/>
    <x v="21"/>
    <x v="59"/>
    <m/>
    <m/>
    <n v="2"/>
    <n v="2"/>
    <x v="3"/>
    <x v="0"/>
    <x v="2"/>
  </r>
  <r>
    <x v="0"/>
    <x v="2"/>
    <x v="48"/>
    <x v="196"/>
    <m/>
    <m/>
    <n v="1"/>
    <m/>
    <x v="2"/>
    <x v="0"/>
    <x v="2"/>
  </r>
  <r>
    <x v="0"/>
    <x v="2"/>
    <x v="48"/>
    <x v="197"/>
    <m/>
    <n v="1"/>
    <n v="3"/>
    <n v="1"/>
    <x v="2"/>
    <x v="0"/>
    <x v="2"/>
  </r>
  <r>
    <x v="0"/>
    <x v="2"/>
    <x v="22"/>
    <x v="60"/>
    <n v="2"/>
    <n v="2"/>
    <n v="22"/>
    <n v="21"/>
    <x v="3"/>
    <x v="0"/>
    <x v="2"/>
  </r>
  <r>
    <x v="0"/>
    <x v="2"/>
    <x v="22"/>
    <x v="61"/>
    <n v="1"/>
    <n v="3"/>
    <n v="22"/>
    <n v="16"/>
    <x v="3"/>
    <x v="0"/>
    <x v="2"/>
  </r>
  <r>
    <x v="0"/>
    <x v="2"/>
    <x v="22"/>
    <x v="62"/>
    <m/>
    <n v="1"/>
    <m/>
    <n v="4"/>
    <x v="3"/>
    <x v="0"/>
    <x v="2"/>
  </r>
  <r>
    <x v="0"/>
    <x v="2"/>
    <x v="22"/>
    <x v="157"/>
    <n v="2"/>
    <m/>
    <n v="6"/>
    <n v="4"/>
    <x v="3"/>
    <x v="0"/>
    <x v="2"/>
  </r>
  <r>
    <x v="0"/>
    <x v="2"/>
    <x v="22"/>
    <x v="198"/>
    <m/>
    <m/>
    <n v="1"/>
    <n v="1"/>
    <x v="3"/>
    <x v="0"/>
    <x v="2"/>
  </r>
  <r>
    <x v="0"/>
    <x v="2"/>
    <x v="22"/>
    <x v="63"/>
    <n v="2"/>
    <n v="3"/>
    <n v="6"/>
    <n v="6"/>
    <x v="3"/>
    <x v="0"/>
    <x v="2"/>
  </r>
  <r>
    <x v="0"/>
    <x v="2"/>
    <x v="22"/>
    <x v="64"/>
    <n v="1"/>
    <n v="1"/>
    <n v="3"/>
    <n v="6"/>
    <x v="3"/>
    <x v="0"/>
    <x v="2"/>
  </r>
  <r>
    <x v="0"/>
    <x v="2"/>
    <x v="22"/>
    <x v="65"/>
    <n v="2"/>
    <m/>
    <n v="4"/>
    <n v="2"/>
    <x v="3"/>
    <x v="0"/>
    <x v="2"/>
  </r>
  <r>
    <x v="0"/>
    <x v="2"/>
    <x v="22"/>
    <x v="66"/>
    <n v="7"/>
    <n v="5"/>
    <n v="46"/>
    <n v="32"/>
    <x v="3"/>
    <x v="0"/>
    <x v="2"/>
  </r>
  <r>
    <x v="0"/>
    <x v="2"/>
    <x v="22"/>
    <x v="158"/>
    <m/>
    <m/>
    <n v="4"/>
    <n v="2"/>
    <x v="3"/>
    <x v="0"/>
    <x v="2"/>
  </r>
  <r>
    <x v="0"/>
    <x v="2"/>
    <x v="22"/>
    <x v="199"/>
    <n v="1"/>
    <m/>
    <n v="1"/>
    <m/>
    <x v="3"/>
    <x v="0"/>
    <x v="2"/>
  </r>
  <r>
    <x v="0"/>
    <x v="2"/>
    <x v="22"/>
    <x v="159"/>
    <n v="4"/>
    <n v="1"/>
    <n v="14"/>
    <n v="7"/>
    <x v="3"/>
    <x v="0"/>
    <x v="2"/>
  </r>
  <r>
    <x v="0"/>
    <x v="2"/>
    <x v="22"/>
    <x v="68"/>
    <n v="2"/>
    <m/>
    <n v="3"/>
    <m/>
    <x v="3"/>
    <x v="0"/>
    <x v="2"/>
  </r>
  <r>
    <x v="0"/>
    <x v="2"/>
    <x v="22"/>
    <x v="69"/>
    <n v="6"/>
    <n v="3"/>
    <n v="27"/>
    <n v="23"/>
    <x v="3"/>
    <x v="0"/>
    <x v="2"/>
  </r>
  <r>
    <x v="0"/>
    <x v="2"/>
    <x v="23"/>
    <x v="70"/>
    <n v="14"/>
    <n v="11"/>
    <n v="74"/>
    <n v="64"/>
    <x v="2"/>
    <x v="0"/>
    <x v="2"/>
  </r>
  <r>
    <x v="0"/>
    <x v="2"/>
    <x v="23"/>
    <x v="160"/>
    <n v="3"/>
    <n v="2"/>
    <n v="22"/>
    <n v="22"/>
    <x v="2"/>
    <x v="0"/>
    <x v="2"/>
  </r>
  <r>
    <x v="0"/>
    <x v="2"/>
    <x v="23"/>
    <x v="161"/>
    <m/>
    <m/>
    <n v="3"/>
    <m/>
    <x v="2"/>
    <x v="0"/>
    <x v="2"/>
  </r>
  <r>
    <x v="0"/>
    <x v="2"/>
    <x v="23"/>
    <x v="71"/>
    <n v="13"/>
    <n v="9"/>
    <n v="86"/>
    <n v="58"/>
    <x v="2"/>
    <x v="0"/>
    <x v="2"/>
  </r>
  <r>
    <x v="0"/>
    <x v="2"/>
    <x v="23"/>
    <x v="163"/>
    <n v="8"/>
    <n v="2"/>
    <n v="34"/>
    <n v="17"/>
    <x v="2"/>
    <x v="0"/>
    <x v="2"/>
  </r>
  <r>
    <x v="0"/>
    <x v="2"/>
    <x v="24"/>
    <x v="164"/>
    <n v="1"/>
    <m/>
    <n v="5"/>
    <n v="2"/>
    <x v="2"/>
    <x v="0"/>
    <x v="2"/>
  </r>
  <r>
    <x v="0"/>
    <x v="2"/>
    <x v="24"/>
    <x v="72"/>
    <n v="39"/>
    <n v="51"/>
    <n v="270"/>
    <n v="270"/>
    <x v="2"/>
    <x v="0"/>
    <x v="2"/>
  </r>
  <r>
    <x v="0"/>
    <x v="2"/>
    <x v="24"/>
    <x v="73"/>
    <n v="20"/>
    <n v="18"/>
    <n v="126"/>
    <n v="113"/>
    <x v="2"/>
    <x v="0"/>
    <x v="2"/>
  </r>
  <r>
    <x v="0"/>
    <x v="2"/>
    <x v="24"/>
    <x v="165"/>
    <m/>
    <n v="1"/>
    <m/>
    <n v="1"/>
    <x v="2"/>
    <x v="0"/>
    <x v="2"/>
  </r>
  <r>
    <x v="0"/>
    <x v="2"/>
    <x v="24"/>
    <x v="74"/>
    <n v="58"/>
    <n v="57"/>
    <n v="392"/>
    <n v="351"/>
    <x v="2"/>
    <x v="0"/>
    <x v="2"/>
  </r>
  <r>
    <x v="0"/>
    <x v="2"/>
    <x v="24"/>
    <x v="200"/>
    <n v="1"/>
    <m/>
    <n v="2"/>
    <m/>
    <x v="2"/>
    <x v="0"/>
    <x v="2"/>
  </r>
  <r>
    <x v="0"/>
    <x v="2"/>
    <x v="24"/>
    <x v="75"/>
    <n v="12"/>
    <n v="16"/>
    <n v="118"/>
    <n v="75"/>
    <x v="2"/>
    <x v="0"/>
    <x v="2"/>
  </r>
  <r>
    <x v="0"/>
    <x v="2"/>
    <x v="49"/>
    <x v="166"/>
    <m/>
    <m/>
    <n v="3"/>
    <n v="2"/>
    <x v="5"/>
    <x v="1"/>
    <x v="2"/>
  </r>
  <r>
    <x v="0"/>
    <x v="2"/>
    <x v="25"/>
    <x v="76"/>
    <n v="11"/>
    <n v="5"/>
    <n v="51"/>
    <n v="42"/>
    <x v="2"/>
    <x v="0"/>
    <x v="2"/>
  </r>
  <r>
    <x v="0"/>
    <x v="2"/>
    <x v="25"/>
    <x v="77"/>
    <n v="84"/>
    <n v="76"/>
    <n v="434"/>
    <n v="448"/>
    <x v="2"/>
    <x v="0"/>
    <x v="2"/>
  </r>
  <r>
    <x v="0"/>
    <x v="2"/>
    <x v="25"/>
    <x v="78"/>
    <n v="34"/>
    <n v="24"/>
    <n v="208"/>
    <n v="166"/>
    <x v="2"/>
    <x v="0"/>
    <x v="2"/>
  </r>
  <r>
    <x v="0"/>
    <x v="2"/>
    <x v="25"/>
    <x v="168"/>
    <m/>
    <m/>
    <n v="1"/>
    <m/>
    <x v="2"/>
    <x v="0"/>
    <x v="2"/>
  </r>
  <r>
    <x v="0"/>
    <x v="2"/>
    <x v="25"/>
    <x v="79"/>
    <n v="26"/>
    <n v="12"/>
    <n v="120"/>
    <n v="88"/>
    <x v="2"/>
    <x v="0"/>
    <x v="2"/>
  </r>
  <r>
    <x v="0"/>
    <x v="2"/>
    <x v="50"/>
    <x v="169"/>
    <n v="1"/>
    <n v="1"/>
    <n v="5"/>
    <n v="8"/>
    <x v="2"/>
    <x v="0"/>
    <x v="2"/>
  </r>
  <r>
    <x v="0"/>
    <x v="2"/>
    <x v="26"/>
    <x v="170"/>
    <n v="5"/>
    <n v="1"/>
    <n v="16"/>
    <n v="14"/>
    <x v="2"/>
    <x v="0"/>
    <x v="2"/>
  </r>
  <r>
    <x v="0"/>
    <x v="2"/>
    <x v="26"/>
    <x v="80"/>
    <n v="18"/>
    <n v="20"/>
    <n v="102"/>
    <n v="102"/>
    <x v="2"/>
    <x v="0"/>
    <x v="2"/>
  </r>
  <r>
    <x v="0"/>
    <x v="2"/>
    <x v="51"/>
    <x v="171"/>
    <n v="1"/>
    <m/>
    <n v="7"/>
    <n v="9"/>
    <x v="1"/>
    <x v="0"/>
    <x v="2"/>
  </r>
  <r>
    <x v="0"/>
    <x v="2"/>
    <x v="52"/>
    <x v="201"/>
    <m/>
    <m/>
    <n v="1"/>
    <m/>
    <x v="5"/>
    <x v="1"/>
    <x v="2"/>
  </r>
  <r>
    <x v="0"/>
    <x v="2"/>
    <x v="52"/>
    <x v="172"/>
    <n v="1"/>
    <m/>
    <n v="4"/>
    <m/>
    <x v="5"/>
    <x v="1"/>
    <x v="2"/>
  </r>
  <r>
    <x v="0"/>
    <x v="2"/>
    <x v="27"/>
    <x v="81"/>
    <n v="2"/>
    <m/>
    <n v="5"/>
    <n v="8"/>
    <x v="0"/>
    <x v="0"/>
    <x v="2"/>
  </r>
  <r>
    <x v="0"/>
    <x v="2"/>
    <x v="56"/>
    <x v="202"/>
    <m/>
    <m/>
    <m/>
    <n v="1"/>
    <x v="2"/>
    <x v="0"/>
    <x v="2"/>
  </r>
  <r>
    <x v="0"/>
    <x v="2"/>
    <x v="28"/>
    <x v="82"/>
    <m/>
    <m/>
    <n v="2"/>
    <m/>
    <x v="3"/>
    <x v="0"/>
    <x v="2"/>
  </r>
  <r>
    <x v="0"/>
    <x v="2"/>
    <x v="28"/>
    <x v="173"/>
    <m/>
    <m/>
    <n v="1"/>
    <n v="1"/>
    <x v="3"/>
    <x v="0"/>
    <x v="2"/>
  </r>
  <r>
    <x v="0"/>
    <x v="2"/>
    <x v="29"/>
    <x v="83"/>
    <m/>
    <m/>
    <n v="4"/>
    <m/>
    <x v="3"/>
    <x v="0"/>
    <x v="2"/>
  </r>
  <r>
    <x v="0"/>
    <x v="2"/>
    <x v="29"/>
    <x v="84"/>
    <n v="1"/>
    <m/>
    <n v="10"/>
    <m/>
    <x v="3"/>
    <x v="0"/>
    <x v="2"/>
  </r>
  <r>
    <x v="0"/>
    <x v="2"/>
    <x v="29"/>
    <x v="174"/>
    <n v="5"/>
    <m/>
    <n v="13"/>
    <m/>
    <x v="3"/>
    <x v="0"/>
    <x v="2"/>
  </r>
  <r>
    <x v="0"/>
    <x v="2"/>
    <x v="30"/>
    <x v="175"/>
    <m/>
    <m/>
    <n v="1"/>
    <m/>
    <x v="5"/>
    <x v="1"/>
    <x v="2"/>
  </r>
  <r>
    <x v="0"/>
    <x v="2"/>
    <x v="30"/>
    <x v="203"/>
    <m/>
    <n v="1"/>
    <n v="3"/>
    <n v="1"/>
    <x v="5"/>
    <x v="1"/>
    <x v="2"/>
  </r>
  <r>
    <x v="0"/>
    <x v="2"/>
    <x v="30"/>
    <x v="85"/>
    <n v="10"/>
    <n v="11"/>
    <n v="74"/>
    <n v="78"/>
    <x v="5"/>
    <x v="1"/>
    <x v="2"/>
  </r>
  <r>
    <x v="0"/>
    <x v="2"/>
    <x v="31"/>
    <x v="87"/>
    <n v="4"/>
    <n v="4"/>
    <n v="9"/>
    <n v="14"/>
    <x v="3"/>
    <x v="0"/>
    <x v="2"/>
  </r>
  <r>
    <x v="0"/>
    <x v="2"/>
    <x v="31"/>
    <x v="88"/>
    <n v="17"/>
    <n v="19"/>
    <n v="95"/>
    <n v="89"/>
    <x v="3"/>
    <x v="0"/>
    <x v="2"/>
  </r>
  <r>
    <x v="0"/>
    <x v="2"/>
    <x v="31"/>
    <x v="89"/>
    <m/>
    <n v="4"/>
    <n v="18"/>
    <n v="17"/>
    <x v="3"/>
    <x v="0"/>
    <x v="2"/>
  </r>
  <r>
    <x v="0"/>
    <x v="2"/>
    <x v="31"/>
    <x v="176"/>
    <n v="2"/>
    <m/>
    <n v="3"/>
    <n v="1"/>
    <x v="3"/>
    <x v="0"/>
    <x v="2"/>
  </r>
  <r>
    <x v="0"/>
    <x v="2"/>
    <x v="31"/>
    <x v="90"/>
    <n v="3"/>
    <n v="1"/>
    <n v="7"/>
    <n v="5"/>
    <x v="3"/>
    <x v="0"/>
    <x v="2"/>
  </r>
  <r>
    <x v="0"/>
    <x v="2"/>
    <x v="31"/>
    <x v="91"/>
    <n v="12"/>
    <n v="5"/>
    <n v="43"/>
    <n v="28"/>
    <x v="3"/>
    <x v="0"/>
    <x v="2"/>
  </r>
  <r>
    <x v="0"/>
    <x v="2"/>
    <x v="31"/>
    <x v="177"/>
    <n v="2"/>
    <m/>
    <n v="11"/>
    <n v="1"/>
    <x v="3"/>
    <x v="0"/>
    <x v="2"/>
  </r>
  <r>
    <x v="0"/>
    <x v="2"/>
    <x v="31"/>
    <x v="92"/>
    <n v="2"/>
    <n v="1"/>
    <n v="7"/>
    <n v="3"/>
    <x v="3"/>
    <x v="0"/>
    <x v="2"/>
  </r>
  <r>
    <x v="0"/>
    <x v="2"/>
    <x v="32"/>
    <x v="93"/>
    <m/>
    <m/>
    <n v="5"/>
    <n v="11"/>
    <x v="5"/>
    <x v="1"/>
    <x v="2"/>
  </r>
  <r>
    <x v="0"/>
    <x v="2"/>
    <x v="32"/>
    <x v="178"/>
    <m/>
    <m/>
    <m/>
    <n v="2"/>
    <x v="5"/>
    <x v="1"/>
    <x v="2"/>
  </r>
  <r>
    <x v="0"/>
    <x v="2"/>
    <x v="32"/>
    <x v="94"/>
    <n v="23"/>
    <n v="21"/>
    <n v="178"/>
    <n v="194"/>
    <x v="5"/>
    <x v="1"/>
    <x v="2"/>
  </r>
  <r>
    <x v="0"/>
    <x v="2"/>
    <x v="32"/>
    <x v="95"/>
    <n v="3"/>
    <n v="2"/>
    <n v="6"/>
    <n v="15"/>
    <x v="5"/>
    <x v="1"/>
    <x v="2"/>
  </r>
  <r>
    <x v="0"/>
    <x v="2"/>
    <x v="32"/>
    <x v="97"/>
    <n v="32"/>
    <n v="21"/>
    <n v="110"/>
    <n v="96"/>
    <x v="5"/>
    <x v="1"/>
    <x v="2"/>
  </r>
  <r>
    <x v="0"/>
    <x v="2"/>
    <x v="32"/>
    <x v="180"/>
    <m/>
    <m/>
    <n v="1"/>
    <m/>
    <x v="5"/>
    <x v="1"/>
    <x v="2"/>
  </r>
  <r>
    <x v="0"/>
    <x v="2"/>
    <x v="32"/>
    <x v="98"/>
    <n v="14"/>
    <n v="23"/>
    <n v="125"/>
    <n v="134"/>
    <x v="5"/>
    <x v="1"/>
    <x v="2"/>
  </r>
  <r>
    <x v="0"/>
    <x v="2"/>
    <x v="32"/>
    <x v="100"/>
    <n v="99"/>
    <n v="149"/>
    <n v="737"/>
    <n v="934"/>
    <x v="5"/>
    <x v="1"/>
    <x v="2"/>
  </r>
  <r>
    <x v="0"/>
    <x v="2"/>
    <x v="32"/>
    <x v="102"/>
    <n v="39"/>
    <n v="38"/>
    <n v="245"/>
    <n v="227"/>
    <x v="5"/>
    <x v="1"/>
    <x v="2"/>
  </r>
  <r>
    <x v="0"/>
    <x v="2"/>
    <x v="32"/>
    <x v="103"/>
    <n v="13"/>
    <n v="24"/>
    <n v="132"/>
    <n v="113"/>
    <x v="5"/>
    <x v="1"/>
    <x v="2"/>
  </r>
  <r>
    <x v="0"/>
    <x v="2"/>
    <x v="33"/>
    <x v="104"/>
    <n v="78"/>
    <n v="59"/>
    <n v="424"/>
    <n v="408"/>
    <x v="2"/>
    <x v="0"/>
    <x v="2"/>
  </r>
  <r>
    <x v="0"/>
    <x v="2"/>
    <x v="33"/>
    <x v="105"/>
    <n v="74"/>
    <n v="59"/>
    <n v="448"/>
    <n v="384"/>
    <x v="2"/>
    <x v="0"/>
    <x v="2"/>
  </r>
  <r>
    <x v="0"/>
    <x v="2"/>
    <x v="33"/>
    <x v="106"/>
    <n v="41"/>
    <n v="41"/>
    <n v="241"/>
    <n v="229"/>
    <x v="2"/>
    <x v="0"/>
    <x v="2"/>
  </r>
  <r>
    <x v="0"/>
    <x v="2"/>
    <x v="33"/>
    <x v="204"/>
    <m/>
    <m/>
    <n v="1"/>
    <n v="1"/>
    <x v="2"/>
    <x v="0"/>
    <x v="2"/>
  </r>
  <r>
    <x v="0"/>
    <x v="2"/>
    <x v="33"/>
    <x v="107"/>
    <n v="16"/>
    <n v="14"/>
    <n v="116"/>
    <n v="116"/>
    <x v="2"/>
    <x v="0"/>
    <x v="2"/>
  </r>
  <r>
    <x v="0"/>
    <x v="2"/>
    <x v="33"/>
    <x v="108"/>
    <n v="69"/>
    <n v="55"/>
    <n v="432"/>
    <n v="283"/>
    <x v="2"/>
    <x v="0"/>
    <x v="2"/>
  </r>
  <r>
    <x v="0"/>
    <x v="2"/>
    <x v="33"/>
    <x v="109"/>
    <n v="233"/>
    <n v="203"/>
    <n v="1248"/>
    <n v="1172"/>
    <x v="2"/>
    <x v="0"/>
    <x v="2"/>
  </r>
  <r>
    <x v="0"/>
    <x v="2"/>
    <x v="33"/>
    <x v="181"/>
    <m/>
    <m/>
    <m/>
    <n v="1"/>
    <x v="2"/>
    <x v="0"/>
    <x v="2"/>
  </r>
  <r>
    <x v="0"/>
    <x v="2"/>
    <x v="34"/>
    <x v="182"/>
    <n v="2"/>
    <n v="4"/>
    <n v="8"/>
    <n v="9"/>
    <x v="1"/>
    <x v="0"/>
    <x v="2"/>
  </r>
  <r>
    <x v="0"/>
    <x v="2"/>
    <x v="53"/>
    <x v="205"/>
    <m/>
    <n v="1"/>
    <m/>
    <n v="1"/>
    <x v="2"/>
    <x v="0"/>
    <x v="2"/>
  </r>
  <r>
    <x v="0"/>
    <x v="3"/>
    <x v="1"/>
    <x v="1"/>
    <n v="2"/>
    <n v="2"/>
    <n v="6"/>
    <n v="8"/>
    <x v="1"/>
    <x v="0"/>
    <x v="3"/>
  </r>
  <r>
    <x v="0"/>
    <x v="3"/>
    <x v="1"/>
    <x v="2"/>
    <n v="4"/>
    <n v="5"/>
    <n v="18"/>
    <n v="26"/>
    <x v="1"/>
    <x v="0"/>
    <x v="3"/>
  </r>
  <r>
    <x v="0"/>
    <x v="3"/>
    <x v="1"/>
    <x v="112"/>
    <n v="1"/>
    <n v="1"/>
    <n v="2"/>
    <n v="11"/>
    <x v="1"/>
    <x v="0"/>
    <x v="3"/>
  </r>
  <r>
    <x v="0"/>
    <x v="3"/>
    <x v="37"/>
    <x v="116"/>
    <m/>
    <m/>
    <n v="2"/>
    <n v="1"/>
    <x v="4"/>
    <x v="0"/>
    <x v="3"/>
  </r>
  <r>
    <x v="0"/>
    <x v="3"/>
    <x v="4"/>
    <x v="5"/>
    <n v="12"/>
    <n v="14"/>
    <n v="101"/>
    <n v="111"/>
    <x v="2"/>
    <x v="0"/>
    <x v="3"/>
  </r>
  <r>
    <x v="0"/>
    <x v="3"/>
    <x v="4"/>
    <x v="6"/>
    <n v="2"/>
    <n v="6"/>
    <n v="27"/>
    <n v="27"/>
    <x v="2"/>
    <x v="0"/>
    <x v="3"/>
  </r>
  <r>
    <x v="0"/>
    <x v="3"/>
    <x v="4"/>
    <x v="117"/>
    <n v="1"/>
    <m/>
    <n v="7"/>
    <n v="8"/>
    <x v="2"/>
    <x v="0"/>
    <x v="3"/>
  </r>
  <r>
    <x v="0"/>
    <x v="3"/>
    <x v="4"/>
    <x v="118"/>
    <m/>
    <m/>
    <n v="1"/>
    <m/>
    <x v="2"/>
    <x v="0"/>
    <x v="3"/>
  </r>
  <r>
    <x v="0"/>
    <x v="3"/>
    <x v="4"/>
    <x v="7"/>
    <m/>
    <m/>
    <m/>
    <n v="1"/>
    <x v="2"/>
    <x v="0"/>
    <x v="3"/>
  </r>
  <r>
    <x v="0"/>
    <x v="3"/>
    <x v="39"/>
    <x v="206"/>
    <m/>
    <n v="1"/>
    <m/>
    <n v="1"/>
    <x v="2"/>
    <x v="0"/>
    <x v="3"/>
  </r>
  <r>
    <x v="0"/>
    <x v="3"/>
    <x v="39"/>
    <x v="121"/>
    <n v="1"/>
    <m/>
    <n v="1"/>
    <m/>
    <x v="2"/>
    <x v="0"/>
    <x v="3"/>
  </r>
  <r>
    <x v="0"/>
    <x v="3"/>
    <x v="6"/>
    <x v="10"/>
    <n v="4"/>
    <m/>
    <n v="7"/>
    <n v="2"/>
    <x v="3"/>
    <x v="0"/>
    <x v="3"/>
  </r>
  <r>
    <x v="0"/>
    <x v="3"/>
    <x v="54"/>
    <x v="189"/>
    <m/>
    <n v="1"/>
    <m/>
    <n v="1"/>
    <x v="4"/>
    <x v="0"/>
    <x v="3"/>
  </r>
  <r>
    <x v="0"/>
    <x v="3"/>
    <x v="40"/>
    <x v="122"/>
    <m/>
    <m/>
    <n v="1"/>
    <m/>
    <x v="1"/>
    <x v="0"/>
    <x v="3"/>
  </r>
  <r>
    <x v="0"/>
    <x v="3"/>
    <x v="41"/>
    <x v="124"/>
    <m/>
    <n v="2"/>
    <m/>
    <n v="3"/>
    <x v="5"/>
    <x v="1"/>
    <x v="3"/>
  </r>
  <r>
    <x v="0"/>
    <x v="3"/>
    <x v="7"/>
    <x v="125"/>
    <n v="1"/>
    <m/>
    <n v="2"/>
    <n v="2"/>
    <x v="1"/>
    <x v="0"/>
    <x v="3"/>
  </r>
  <r>
    <x v="0"/>
    <x v="3"/>
    <x v="7"/>
    <x v="126"/>
    <m/>
    <m/>
    <n v="1"/>
    <m/>
    <x v="1"/>
    <x v="0"/>
    <x v="3"/>
  </r>
  <r>
    <x v="0"/>
    <x v="3"/>
    <x v="7"/>
    <x v="127"/>
    <m/>
    <m/>
    <n v="4"/>
    <n v="2"/>
    <x v="1"/>
    <x v="0"/>
    <x v="3"/>
  </r>
  <r>
    <x v="0"/>
    <x v="3"/>
    <x v="7"/>
    <x v="128"/>
    <m/>
    <m/>
    <m/>
    <n v="1"/>
    <x v="1"/>
    <x v="0"/>
    <x v="3"/>
  </r>
  <r>
    <x v="0"/>
    <x v="3"/>
    <x v="7"/>
    <x v="11"/>
    <m/>
    <m/>
    <n v="3"/>
    <n v="7"/>
    <x v="1"/>
    <x v="0"/>
    <x v="3"/>
  </r>
  <r>
    <x v="0"/>
    <x v="3"/>
    <x v="7"/>
    <x v="13"/>
    <m/>
    <n v="1"/>
    <m/>
    <n v="1"/>
    <x v="1"/>
    <x v="0"/>
    <x v="3"/>
  </r>
  <r>
    <x v="0"/>
    <x v="3"/>
    <x v="8"/>
    <x v="14"/>
    <n v="24"/>
    <n v="29"/>
    <n v="143"/>
    <n v="157"/>
    <x v="2"/>
    <x v="0"/>
    <x v="3"/>
  </r>
  <r>
    <x v="0"/>
    <x v="3"/>
    <x v="8"/>
    <x v="130"/>
    <m/>
    <m/>
    <m/>
    <n v="1"/>
    <x v="2"/>
    <x v="0"/>
    <x v="3"/>
  </r>
  <r>
    <x v="0"/>
    <x v="3"/>
    <x v="8"/>
    <x v="131"/>
    <m/>
    <m/>
    <n v="1"/>
    <m/>
    <x v="2"/>
    <x v="0"/>
    <x v="3"/>
  </r>
  <r>
    <x v="0"/>
    <x v="3"/>
    <x v="9"/>
    <x v="132"/>
    <n v="1"/>
    <m/>
    <n v="1"/>
    <n v="3"/>
    <x v="4"/>
    <x v="0"/>
    <x v="3"/>
  </r>
  <r>
    <x v="0"/>
    <x v="3"/>
    <x v="9"/>
    <x v="191"/>
    <m/>
    <m/>
    <n v="4"/>
    <m/>
    <x v="4"/>
    <x v="0"/>
    <x v="3"/>
  </r>
  <r>
    <x v="0"/>
    <x v="3"/>
    <x v="9"/>
    <x v="15"/>
    <m/>
    <m/>
    <m/>
    <n v="3"/>
    <x v="4"/>
    <x v="0"/>
    <x v="3"/>
  </r>
  <r>
    <x v="0"/>
    <x v="3"/>
    <x v="9"/>
    <x v="16"/>
    <n v="7"/>
    <n v="6"/>
    <n v="35"/>
    <n v="29"/>
    <x v="4"/>
    <x v="0"/>
    <x v="3"/>
  </r>
  <r>
    <x v="0"/>
    <x v="3"/>
    <x v="9"/>
    <x v="17"/>
    <n v="2"/>
    <n v="2"/>
    <n v="8"/>
    <n v="4"/>
    <x v="4"/>
    <x v="0"/>
    <x v="3"/>
  </r>
  <r>
    <x v="0"/>
    <x v="3"/>
    <x v="9"/>
    <x v="18"/>
    <n v="79"/>
    <n v="116"/>
    <n v="556"/>
    <n v="577"/>
    <x v="4"/>
    <x v="0"/>
    <x v="3"/>
  </r>
  <r>
    <x v="0"/>
    <x v="3"/>
    <x v="9"/>
    <x v="19"/>
    <n v="1"/>
    <n v="1"/>
    <n v="16"/>
    <n v="9"/>
    <x v="4"/>
    <x v="0"/>
    <x v="3"/>
  </r>
  <r>
    <x v="0"/>
    <x v="3"/>
    <x v="9"/>
    <x v="20"/>
    <n v="1"/>
    <m/>
    <n v="7"/>
    <n v="6"/>
    <x v="4"/>
    <x v="0"/>
    <x v="3"/>
  </r>
  <r>
    <x v="0"/>
    <x v="3"/>
    <x v="42"/>
    <x v="133"/>
    <m/>
    <m/>
    <n v="1"/>
    <m/>
    <x v="1"/>
    <x v="0"/>
    <x v="3"/>
  </r>
  <r>
    <x v="0"/>
    <x v="3"/>
    <x v="55"/>
    <x v="192"/>
    <m/>
    <m/>
    <n v="2"/>
    <m/>
    <x v="4"/>
    <x v="0"/>
    <x v="3"/>
  </r>
  <r>
    <x v="0"/>
    <x v="3"/>
    <x v="10"/>
    <x v="21"/>
    <n v="61"/>
    <n v="63"/>
    <n v="334"/>
    <n v="298"/>
    <x v="5"/>
    <x v="1"/>
    <x v="3"/>
  </r>
  <r>
    <x v="0"/>
    <x v="3"/>
    <x v="10"/>
    <x v="22"/>
    <n v="13"/>
    <n v="14"/>
    <n v="68"/>
    <n v="81"/>
    <x v="5"/>
    <x v="1"/>
    <x v="3"/>
  </r>
  <r>
    <x v="0"/>
    <x v="3"/>
    <x v="10"/>
    <x v="23"/>
    <n v="175"/>
    <n v="246"/>
    <n v="1205"/>
    <n v="1213"/>
    <x v="5"/>
    <x v="1"/>
    <x v="3"/>
  </r>
  <r>
    <x v="0"/>
    <x v="3"/>
    <x v="10"/>
    <x v="24"/>
    <n v="84"/>
    <n v="91"/>
    <n v="470"/>
    <n v="488"/>
    <x v="5"/>
    <x v="1"/>
    <x v="3"/>
  </r>
  <r>
    <x v="0"/>
    <x v="3"/>
    <x v="10"/>
    <x v="25"/>
    <n v="1"/>
    <n v="2"/>
    <n v="10"/>
    <n v="10"/>
    <x v="5"/>
    <x v="1"/>
    <x v="3"/>
  </r>
  <r>
    <x v="0"/>
    <x v="3"/>
    <x v="10"/>
    <x v="26"/>
    <n v="282"/>
    <n v="476"/>
    <n v="1776"/>
    <n v="2081"/>
    <x v="5"/>
    <x v="1"/>
    <x v="3"/>
  </r>
  <r>
    <x v="0"/>
    <x v="3"/>
    <x v="10"/>
    <x v="27"/>
    <n v="1121"/>
    <n v="1588"/>
    <n v="7540"/>
    <n v="8075"/>
    <x v="5"/>
    <x v="1"/>
    <x v="3"/>
  </r>
  <r>
    <x v="0"/>
    <x v="3"/>
    <x v="10"/>
    <x v="28"/>
    <n v="223"/>
    <n v="217"/>
    <n v="1629"/>
    <n v="1351"/>
    <x v="5"/>
    <x v="1"/>
    <x v="3"/>
  </r>
  <r>
    <x v="0"/>
    <x v="3"/>
    <x v="10"/>
    <x v="29"/>
    <m/>
    <m/>
    <n v="5"/>
    <m/>
    <x v="5"/>
    <x v="1"/>
    <x v="3"/>
  </r>
  <r>
    <x v="0"/>
    <x v="3"/>
    <x v="10"/>
    <x v="134"/>
    <n v="1"/>
    <m/>
    <n v="1"/>
    <m/>
    <x v="5"/>
    <x v="1"/>
    <x v="3"/>
  </r>
  <r>
    <x v="0"/>
    <x v="3"/>
    <x v="43"/>
    <x v="135"/>
    <m/>
    <n v="2"/>
    <n v="1"/>
    <n v="2"/>
    <x v="4"/>
    <x v="0"/>
    <x v="3"/>
  </r>
  <r>
    <x v="0"/>
    <x v="3"/>
    <x v="11"/>
    <x v="30"/>
    <m/>
    <n v="3"/>
    <n v="2"/>
    <n v="8"/>
    <x v="4"/>
    <x v="0"/>
    <x v="3"/>
  </r>
  <r>
    <x v="0"/>
    <x v="3"/>
    <x v="13"/>
    <x v="32"/>
    <m/>
    <m/>
    <m/>
    <n v="1"/>
    <x v="3"/>
    <x v="0"/>
    <x v="3"/>
  </r>
  <r>
    <x v="0"/>
    <x v="3"/>
    <x v="14"/>
    <x v="33"/>
    <n v="1"/>
    <m/>
    <n v="4"/>
    <n v="2"/>
    <x v="0"/>
    <x v="0"/>
    <x v="3"/>
  </r>
  <r>
    <x v="0"/>
    <x v="3"/>
    <x v="14"/>
    <x v="34"/>
    <n v="40"/>
    <n v="36"/>
    <n v="236"/>
    <n v="177"/>
    <x v="0"/>
    <x v="0"/>
    <x v="3"/>
  </r>
  <r>
    <x v="0"/>
    <x v="3"/>
    <x v="14"/>
    <x v="35"/>
    <n v="31"/>
    <n v="17"/>
    <n v="138"/>
    <n v="110"/>
    <x v="0"/>
    <x v="0"/>
    <x v="3"/>
  </r>
  <r>
    <x v="0"/>
    <x v="3"/>
    <x v="14"/>
    <x v="36"/>
    <n v="2"/>
    <m/>
    <n v="4"/>
    <n v="2"/>
    <x v="0"/>
    <x v="0"/>
    <x v="3"/>
  </r>
  <r>
    <x v="0"/>
    <x v="3"/>
    <x v="14"/>
    <x v="207"/>
    <n v="1"/>
    <m/>
    <n v="1"/>
    <m/>
    <x v="0"/>
    <x v="0"/>
    <x v="3"/>
  </r>
  <r>
    <x v="0"/>
    <x v="3"/>
    <x v="14"/>
    <x v="137"/>
    <m/>
    <m/>
    <n v="1"/>
    <m/>
    <x v="0"/>
    <x v="0"/>
    <x v="3"/>
  </r>
  <r>
    <x v="0"/>
    <x v="3"/>
    <x v="14"/>
    <x v="208"/>
    <m/>
    <n v="1"/>
    <m/>
    <n v="1"/>
    <x v="0"/>
    <x v="0"/>
    <x v="3"/>
  </r>
  <r>
    <x v="0"/>
    <x v="3"/>
    <x v="14"/>
    <x v="37"/>
    <n v="1"/>
    <n v="2"/>
    <n v="36"/>
    <n v="20"/>
    <x v="0"/>
    <x v="0"/>
    <x v="3"/>
  </r>
  <r>
    <x v="0"/>
    <x v="3"/>
    <x v="14"/>
    <x v="38"/>
    <m/>
    <m/>
    <m/>
    <n v="1"/>
    <x v="0"/>
    <x v="0"/>
    <x v="3"/>
  </r>
  <r>
    <x v="0"/>
    <x v="3"/>
    <x v="15"/>
    <x v="40"/>
    <m/>
    <m/>
    <m/>
    <n v="1"/>
    <x v="3"/>
    <x v="0"/>
    <x v="3"/>
  </r>
  <r>
    <x v="0"/>
    <x v="3"/>
    <x v="15"/>
    <x v="41"/>
    <m/>
    <n v="1"/>
    <n v="1"/>
    <n v="2"/>
    <x v="3"/>
    <x v="0"/>
    <x v="3"/>
  </r>
  <r>
    <x v="0"/>
    <x v="3"/>
    <x v="16"/>
    <x v="42"/>
    <n v="10"/>
    <n v="20"/>
    <n v="86"/>
    <n v="98"/>
    <x v="2"/>
    <x v="0"/>
    <x v="3"/>
  </r>
  <r>
    <x v="0"/>
    <x v="3"/>
    <x v="46"/>
    <x v="139"/>
    <m/>
    <m/>
    <m/>
    <n v="1"/>
    <x v="1"/>
    <x v="0"/>
    <x v="3"/>
  </r>
  <r>
    <x v="0"/>
    <x v="3"/>
    <x v="46"/>
    <x v="209"/>
    <m/>
    <m/>
    <n v="2"/>
    <m/>
    <x v="1"/>
    <x v="0"/>
    <x v="3"/>
  </r>
  <r>
    <x v="0"/>
    <x v="3"/>
    <x v="17"/>
    <x v="141"/>
    <m/>
    <m/>
    <n v="4"/>
    <m/>
    <x v="0"/>
    <x v="0"/>
    <x v="3"/>
  </r>
  <r>
    <x v="0"/>
    <x v="3"/>
    <x v="17"/>
    <x v="142"/>
    <m/>
    <m/>
    <n v="1"/>
    <n v="1"/>
    <x v="0"/>
    <x v="0"/>
    <x v="3"/>
  </r>
  <r>
    <x v="0"/>
    <x v="3"/>
    <x v="17"/>
    <x v="143"/>
    <m/>
    <m/>
    <n v="1"/>
    <n v="2"/>
    <x v="0"/>
    <x v="0"/>
    <x v="3"/>
  </r>
  <r>
    <x v="0"/>
    <x v="3"/>
    <x v="17"/>
    <x v="43"/>
    <m/>
    <n v="3"/>
    <n v="9"/>
    <n v="13"/>
    <x v="0"/>
    <x v="0"/>
    <x v="3"/>
  </r>
  <r>
    <x v="0"/>
    <x v="3"/>
    <x v="18"/>
    <x v="144"/>
    <m/>
    <n v="1"/>
    <n v="3"/>
    <n v="3"/>
    <x v="5"/>
    <x v="1"/>
    <x v="3"/>
  </r>
  <r>
    <x v="0"/>
    <x v="3"/>
    <x v="18"/>
    <x v="45"/>
    <n v="36"/>
    <n v="40"/>
    <n v="227"/>
    <n v="207"/>
    <x v="5"/>
    <x v="1"/>
    <x v="3"/>
  </r>
  <r>
    <x v="0"/>
    <x v="3"/>
    <x v="18"/>
    <x v="46"/>
    <n v="5"/>
    <n v="7"/>
    <n v="27"/>
    <n v="33"/>
    <x v="5"/>
    <x v="1"/>
    <x v="3"/>
  </r>
  <r>
    <x v="0"/>
    <x v="3"/>
    <x v="18"/>
    <x v="145"/>
    <n v="39"/>
    <n v="75"/>
    <n v="334"/>
    <n v="311"/>
    <x v="5"/>
    <x v="1"/>
    <x v="3"/>
  </r>
  <r>
    <x v="0"/>
    <x v="3"/>
    <x v="18"/>
    <x v="210"/>
    <n v="1"/>
    <m/>
    <n v="1"/>
    <m/>
    <x v="5"/>
    <x v="1"/>
    <x v="3"/>
  </r>
  <r>
    <x v="0"/>
    <x v="3"/>
    <x v="18"/>
    <x v="47"/>
    <n v="66"/>
    <n v="51"/>
    <n v="300"/>
    <n v="257"/>
    <x v="5"/>
    <x v="1"/>
    <x v="3"/>
  </r>
  <r>
    <x v="0"/>
    <x v="3"/>
    <x v="18"/>
    <x v="48"/>
    <n v="68"/>
    <n v="65"/>
    <n v="450"/>
    <n v="392"/>
    <x v="5"/>
    <x v="1"/>
    <x v="3"/>
  </r>
  <r>
    <x v="0"/>
    <x v="3"/>
    <x v="18"/>
    <x v="147"/>
    <m/>
    <m/>
    <m/>
    <n v="1"/>
    <x v="5"/>
    <x v="1"/>
    <x v="3"/>
  </r>
  <r>
    <x v="0"/>
    <x v="3"/>
    <x v="47"/>
    <x v="148"/>
    <n v="3"/>
    <n v="2"/>
    <n v="10"/>
    <n v="10"/>
    <x v="1"/>
    <x v="0"/>
    <x v="3"/>
  </r>
  <r>
    <x v="0"/>
    <x v="3"/>
    <x v="57"/>
    <x v="211"/>
    <m/>
    <m/>
    <n v="1"/>
    <m/>
    <x v="2"/>
    <x v="0"/>
    <x v="3"/>
  </r>
  <r>
    <x v="0"/>
    <x v="3"/>
    <x v="19"/>
    <x v="49"/>
    <m/>
    <n v="7"/>
    <n v="16"/>
    <n v="17"/>
    <x v="3"/>
    <x v="0"/>
    <x v="3"/>
  </r>
  <r>
    <x v="0"/>
    <x v="3"/>
    <x v="20"/>
    <x v="150"/>
    <m/>
    <n v="1"/>
    <n v="4"/>
    <n v="2"/>
    <x v="2"/>
    <x v="0"/>
    <x v="3"/>
  </r>
  <r>
    <x v="0"/>
    <x v="3"/>
    <x v="20"/>
    <x v="151"/>
    <n v="1"/>
    <n v="1"/>
    <n v="7"/>
    <n v="2"/>
    <x v="2"/>
    <x v="0"/>
    <x v="3"/>
  </r>
  <r>
    <x v="0"/>
    <x v="3"/>
    <x v="20"/>
    <x v="50"/>
    <n v="1"/>
    <m/>
    <n v="1"/>
    <m/>
    <x v="2"/>
    <x v="0"/>
    <x v="3"/>
  </r>
  <r>
    <x v="0"/>
    <x v="3"/>
    <x v="20"/>
    <x v="52"/>
    <n v="88"/>
    <n v="110"/>
    <n v="484"/>
    <n v="461"/>
    <x v="2"/>
    <x v="0"/>
    <x v="3"/>
  </r>
  <r>
    <x v="0"/>
    <x v="3"/>
    <x v="20"/>
    <x v="152"/>
    <m/>
    <m/>
    <n v="4"/>
    <n v="1"/>
    <x v="2"/>
    <x v="0"/>
    <x v="3"/>
  </r>
  <r>
    <x v="0"/>
    <x v="3"/>
    <x v="20"/>
    <x v="212"/>
    <m/>
    <m/>
    <m/>
    <n v="1"/>
    <x v="2"/>
    <x v="0"/>
    <x v="3"/>
  </r>
  <r>
    <x v="0"/>
    <x v="3"/>
    <x v="20"/>
    <x v="53"/>
    <n v="1"/>
    <m/>
    <n v="2"/>
    <m/>
    <x v="2"/>
    <x v="0"/>
    <x v="3"/>
  </r>
  <r>
    <x v="0"/>
    <x v="3"/>
    <x v="20"/>
    <x v="153"/>
    <m/>
    <m/>
    <n v="2"/>
    <n v="3"/>
    <x v="2"/>
    <x v="0"/>
    <x v="3"/>
  </r>
  <r>
    <x v="0"/>
    <x v="3"/>
    <x v="20"/>
    <x v="54"/>
    <n v="1"/>
    <n v="2"/>
    <n v="4"/>
    <n v="7"/>
    <x v="2"/>
    <x v="0"/>
    <x v="3"/>
  </r>
  <r>
    <x v="0"/>
    <x v="3"/>
    <x v="20"/>
    <x v="55"/>
    <n v="24"/>
    <n v="17"/>
    <n v="119"/>
    <n v="74"/>
    <x v="2"/>
    <x v="0"/>
    <x v="3"/>
  </r>
  <r>
    <x v="0"/>
    <x v="3"/>
    <x v="20"/>
    <x v="56"/>
    <n v="33"/>
    <n v="26"/>
    <n v="193"/>
    <n v="128"/>
    <x v="2"/>
    <x v="0"/>
    <x v="3"/>
  </r>
  <r>
    <x v="0"/>
    <x v="3"/>
    <x v="20"/>
    <x v="57"/>
    <n v="18"/>
    <n v="11"/>
    <n v="112"/>
    <n v="66"/>
    <x v="2"/>
    <x v="0"/>
    <x v="3"/>
  </r>
  <r>
    <x v="0"/>
    <x v="3"/>
    <x v="21"/>
    <x v="58"/>
    <n v="10"/>
    <n v="1"/>
    <n v="50"/>
    <n v="15"/>
    <x v="3"/>
    <x v="0"/>
    <x v="3"/>
  </r>
  <r>
    <x v="0"/>
    <x v="3"/>
    <x v="21"/>
    <x v="154"/>
    <n v="1"/>
    <n v="1"/>
    <n v="4"/>
    <n v="3"/>
    <x v="3"/>
    <x v="0"/>
    <x v="3"/>
  </r>
  <r>
    <x v="0"/>
    <x v="3"/>
    <x v="21"/>
    <x v="155"/>
    <n v="1"/>
    <m/>
    <n v="1"/>
    <m/>
    <x v="3"/>
    <x v="0"/>
    <x v="3"/>
  </r>
  <r>
    <x v="0"/>
    <x v="3"/>
    <x v="21"/>
    <x v="59"/>
    <m/>
    <m/>
    <n v="1"/>
    <n v="2"/>
    <x v="3"/>
    <x v="0"/>
    <x v="3"/>
  </r>
  <r>
    <x v="0"/>
    <x v="3"/>
    <x v="48"/>
    <x v="156"/>
    <m/>
    <m/>
    <n v="2"/>
    <m/>
    <x v="2"/>
    <x v="0"/>
    <x v="3"/>
  </r>
  <r>
    <x v="0"/>
    <x v="3"/>
    <x v="22"/>
    <x v="60"/>
    <n v="3"/>
    <n v="6"/>
    <n v="16"/>
    <n v="19"/>
    <x v="3"/>
    <x v="0"/>
    <x v="3"/>
  </r>
  <r>
    <x v="0"/>
    <x v="3"/>
    <x v="22"/>
    <x v="61"/>
    <m/>
    <m/>
    <n v="2"/>
    <n v="3"/>
    <x v="3"/>
    <x v="0"/>
    <x v="3"/>
  </r>
  <r>
    <x v="0"/>
    <x v="3"/>
    <x v="22"/>
    <x v="198"/>
    <m/>
    <m/>
    <m/>
    <n v="1"/>
    <x v="3"/>
    <x v="0"/>
    <x v="3"/>
  </r>
  <r>
    <x v="0"/>
    <x v="3"/>
    <x v="22"/>
    <x v="64"/>
    <m/>
    <n v="4"/>
    <n v="3"/>
    <n v="9"/>
    <x v="3"/>
    <x v="0"/>
    <x v="3"/>
  </r>
  <r>
    <x v="0"/>
    <x v="3"/>
    <x v="22"/>
    <x v="65"/>
    <m/>
    <m/>
    <n v="2"/>
    <m/>
    <x v="3"/>
    <x v="0"/>
    <x v="3"/>
  </r>
  <r>
    <x v="0"/>
    <x v="3"/>
    <x v="22"/>
    <x v="66"/>
    <n v="5"/>
    <n v="1"/>
    <n v="16"/>
    <n v="9"/>
    <x v="3"/>
    <x v="0"/>
    <x v="3"/>
  </r>
  <r>
    <x v="0"/>
    <x v="3"/>
    <x v="22"/>
    <x v="158"/>
    <n v="1"/>
    <m/>
    <n v="1"/>
    <m/>
    <x v="3"/>
    <x v="0"/>
    <x v="3"/>
  </r>
  <r>
    <x v="0"/>
    <x v="3"/>
    <x v="22"/>
    <x v="199"/>
    <m/>
    <m/>
    <n v="1"/>
    <m/>
    <x v="3"/>
    <x v="0"/>
    <x v="3"/>
  </r>
  <r>
    <x v="0"/>
    <x v="3"/>
    <x v="22"/>
    <x v="68"/>
    <n v="1"/>
    <m/>
    <n v="2"/>
    <m/>
    <x v="3"/>
    <x v="0"/>
    <x v="3"/>
  </r>
  <r>
    <x v="0"/>
    <x v="3"/>
    <x v="22"/>
    <x v="69"/>
    <n v="2"/>
    <n v="1"/>
    <n v="12"/>
    <n v="5"/>
    <x v="3"/>
    <x v="0"/>
    <x v="3"/>
  </r>
  <r>
    <x v="0"/>
    <x v="3"/>
    <x v="23"/>
    <x v="70"/>
    <n v="4"/>
    <n v="4"/>
    <n v="18"/>
    <n v="9"/>
    <x v="2"/>
    <x v="0"/>
    <x v="3"/>
  </r>
  <r>
    <x v="0"/>
    <x v="3"/>
    <x v="23"/>
    <x v="160"/>
    <m/>
    <m/>
    <n v="5"/>
    <m/>
    <x v="2"/>
    <x v="0"/>
    <x v="3"/>
  </r>
  <r>
    <x v="0"/>
    <x v="3"/>
    <x v="23"/>
    <x v="71"/>
    <n v="3"/>
    <n v="1"/>
    <n v="9"/>
    <n v="6"/>
    <x v="2"/>
    <x v="0"/>
    <x v="3"/>
  </r>
  <r>
    <x v="0"/>
    <x v="3"/>
    <x v="23"/>
    <x v="163"/>
    <m/>
    <m/>
    <n v="2"/>
    <m/>
    <x v="2"/>
    <x v="0"/>
    <x v="3"/>
  </r>
  <r>
    <x v="0"/>
    <x v="3"/>
    <x v="24"/>
    <x v="164"/>
    <m/>
    <m/>
    <n v="1"/>
    <m/>
    <x v="2"/>
    <x v="0"/>
    <x v="3"/>
  </r>
  <r>
    <x v="0"/>
    <x v="3"/>
    <x v="24"/>
    <x v="72"/>
    <n v="13"/>
    <n v="14"/>
    <n v="80"/>
    <n v="59"/>
    <x v="2"/>
    <x v="0"/>
    <x v="3"/>
  </r>
  <r>
    <x v="0"/>
    <x v="3"/>
    <x v="24"/>
    <x v="73"/>
    <n v="1"/>
    <m/>
    <n v="8"/>
    <n v="9"/>
    <x v="2"/>
    <x v="0"/>
    <x v="3"/>
  </r>
  <r>
    <x v="0"/>
    <x v="3"/>
    <x v="24"/>
    <x v="74"/>
    <n v="29"/>
    <n v="24"/>
    <n v="148"/>
    <n v="133"/>
    <x v="2"/>
    <x v="0"/>
    <x v="3"/>
  </r>
  <r>
    <x v="0"/>
    <x v="3"/>
    <x v="24"/>
    <x v="75"/>
    <n v="2"/>
    <m/>
    <n v="14"/>
    <n v="2"/>
    <x v="2"/>
    <x v="0"/>
    <x v="3"/>
  </r>
  <r>
    <x v="0"/>
    <x v="3"/>
    <x v="58"/>
    <x v="213"/>
    <m/>
    <m/>
    <n v="1"/>
    <m/>
    <x v="5"/>
    <x v="1"/>
    <x v="3"/>
  </r>
  <r>
    <x v="0"/>
    <x v="3"/>
    <x v="49"/>
    <x v="166"/>
    <n v="2"/>
    <n v="1"/>
    <n v="3"/>
    <n v="5"/>
    <x v="5"/>
    <x v="1"/>
    <x v="3"/>
  </r>
  <r>
    <x v="0"/>
    <x v="3"/>
    <x v="25"/>
    <x v="76"/>
    <m/>
    <n v="1"/>
    <n v="6"/>
    <n v="6"/>
    <x v="2"/>
    <x v="0"/>
    <x v="3"/>
  </r>
  <r>
    <x v="0"/>
    <x v="3"/>
    <x v="25"/>
    <x v="77"/>
    <n v="20"/>
    <n v="10"/>
    <n v="100"/>
    <n v="84"/>
    <x v="2"/>
    <x v="0"/>
    <x v="3"/>
  </r>
  <r>
    <x v="0"/>
    <x v="3"/>
    <x v="25"/>
    <x v="78"/>
    <m/>
    <n v="1"/>
    <n v="5"/>
    <n v="12"/>
    <x v="2"/>
    <x v="0"/>
    <x v="3"/>
  </r>
  <r>
    <x v="0"/>
    <x v="3"/>
    <x v="25"/>
    <x v="79"/>
    <n v="4"/>
    <n v="1"/>
    <n v="14"/>
    <n v="8"/>
    <x v="2"/>
    <x v="0"/>
    <x v="3"/>
  </r>
  <r>
    <x v="0"/>
    <x v="3"/>
    <x v="26"/>
    <x v="170"/>
    <m/>
    <m/>
    <n v="1"/>
    <m/>
    <x v="2"/>
    <x v="0"/>
    <x v="3"/>
  </r>
  <r>
    <x v="0"/>
    <x v="3"/>
    <x v="26"/>
    <x v="80"/>
    <n v="2"/>
    <n v="1"/>
    <n v="21"/>
    <n v="11"/>
    <x v="2"/>
    <x v="0"/>
    <x v="3"/>
  </r>
  <r>
    <x v="0"/>
    <x v="3"/>
    <x v="51"/>
    <x v="171"/>
    <m/>
    <m/>
    <n v="2"/>
    <n v="4"/>
    <x v="1"/>
    <x v="0"/>
    <x v="3"/>
  </r>
  <r>
    <x v="0"/>
    <x v="3"/>
    <x v="51"/>
    <x v="214"/>
    <m/>
    <m/>
    <m/>
    <n v="1"/>
    <x v="1"/>
    <x v="0"/>
    <x v="3"/>
  </r>
  <r>
    <x v="0"/>
    <x v="3"/>
    <x v="27"/>
    <x v="81"/>
    <m/>
    <m/>
    <n v="1"/>
    <n v="3"/>
    <x v="0"/>
    <x v="0"/>
    <x v="3"/>
  </r>
  <r>
    <x v="0"/>
    <x v="3"/>
    <x v="29"/>
    <x v="84"/>
    <n v="1"/>
    <m/>
    <n v="3"/>
    <m/>
    <x v="3"/>
    <x v="0"/>
    <x v="3"/>
  </r>
  <r>
    <x v="0"/>
    <x v="3"/>
    <x v="30"/>
    <x v="175"/>
    <n v="1"/>
    <n v="3"/>
    <n v="4"/>
    <n v="7"/>
    <x v="5"/>
    <x v="1"/>
    <x v="3"/>
  </r>
  <r>
    <x v="0"/>
    <x v="3"/>
    <x v="30"/>
    <x v="203"/>
    <m/>
    <m/>
    <m/>
    <n v="1"/>
    <x v="5"/>
    <x v="1"/>
    <x v="3"/>
  </r>
  <r>
    <x v="0"/>
    <x v="3"/>
    <x v="30"/>
    <x v="85"/>
    <n v="13"/>
    <n v="14"/>
    <n v="104"/>
    <n v="95"/>
    <x v="5"/>
    <x v="1"/>
    <x v="3"/>
  </r>
  <r>
    <x v="0"/>
    <x v="3"/>
    <x v="31"/>
    <x v="87"/>
    <m/>
    <n v="1"/>
    <n v="10"/>
    <n v="8"/>
    <x v="3"/>
    <x v="0"/>
    <x v="3"/>
  </r>
  <r>
    <x v="0"/>
    <x v="3"/>
    <x v="31"/>
    <x v="88"/>
    <n v="5"/>
    <n v="3"/>
    <n v="27"/>
    <n v="20"/>
    <x v="3"/>
    <x v="0"/>
    <x v="3"/>
  </r>
  <r>
    <x v="0"/>
    <x v="3"/>
    <x v="31"/>
    <x v="89"/>
    <n v="4"/>
    <n v="5"/>
    <n v="18"/>
    <n v="13"/>
    <x v="3"/>
    <x v="0"/>
    <x v="3"/>
  </r>
  <r>
    <x v="0"/>
    <x v="3"/>
    <x v="31"/>
    <x v="90"/>
    <n v="1"/>
    <m/>
    <n v="2"/>
    <n v="1"/>
    <x v="3"/>
    <x v="0"/>
    <x v="3"/>
  </r>
  <r>
    <x v="0"/>
    <x v="3"/>
    <x v="31"/>
    <x v="91"/>
    <n v="3"/>
    <n v="6"/>
    <n v="23"/>
    <n v="34"/>
    <x v="3"/>
    <x v="0"/>
    <x v="3"/>
  </r>
  <r>
    <x v="0"/>
    <x v="3"/>
    <x v="31"/>
    <x v="177"/>
    <n v="1"/>
    <m/>
    <n v="3"/>
    <m/>
    <x v="3"/>
    <x v="0"/>
    <x v="3"/>
  </r>
  <r>
    <x v="0"/>
    <x v="3"/>
    <x v="31"/>
    <x v="92"/>
    <n v="2"/>
    <m/>
    <n v="3"/>
    <m/>
    <x v="3"/>
    <x v="0"/>
    <x v="3"/>
  </r>
  <r>
    <x v="0"/>
    <x v="3"/>
    <x v="32"/>
    <x v="93"/>
    <m/>
    <m/>
    <m/>
    <n v="1"/>
    <x v="5"/>
    <x v="1"/>
    <x v="3"/>
  </r>
  <r>
    <x v="0"/>
    <x v="3"/>
    <x v="32"/>
    <x v="94"/>
    <n v="12"/>
    <n v="11"/>
    <n v="93"/>
    <n v="92"/>
    <x v="5"/>
    <x v="1"/>
    <x v="3"/>
  </r>
  <r>
    <x v="0"/>
    <x v="3"/>
    <x v="32"/>
    <x v="95"/>
    <n v="2"/>
    <n v="1"/>
    <n v="13"/>
    <n v="13"/>
    <x v="5"/>
    <x v="1"/>
    <x v="3"/>
  </r>
  <r>
    <x v="0"/>
    <x v="3"/>
    <x v="32"/>
    <x v="179"/>
    <m/>
    <m/>
    <m/>
    <n v="2"/>
    <x v="5"/>
    <x v="1"/>
    <x v="3"/>
  </r>
  <r>
    <x v="0"/>
    <x v="3"/>
    <x v="32"/>
    <x v="97"/>
    <n v="16"/>
    <n v="19"/>
    <n v="78"/>
    <n v="77"/>
    <x v="5"/>
    <x v="1"/>
    <x v="3"/>
  </r>
  <r>
    <x v="0"/>
    <x v="3"/>
    <x v="32"/>
    <x v="98"/>
    <n v="7"/>
    <n v="6"/>
    <n v="34"/>
    <n v="36"/>
    <x v="5"/>
    <x v="1"/>
    <x v="3"/>
  </r>
  <r>
    <x v="0"/>
    <x v="3"/>
    <x v="32"/>
    <x v="100"/>
    <n v="26"/>
    <n v="31"/>
    <n v="191"/>
    <n v="215"/>
    <x v="5"/>
    <x v="1"/>
    <x v="3"/>
  </r>
  <r>
    <x v="0"/>
    <x v="3"/>
    <x v="32"/>
    <x v="101"/>
    <m/>
    <m/>
    <n v="2"/>
    <m/>
    <x v="5"/>
    <x v="1"/>
    <x v="3"/>
  </r>
  <r>
    <x v="0"/>
    <x v="3"/>
    <x v="32"/>
    <x v="102"/>
    <n v="11"/>
    <n v="29"/>
    <n v="106"/>
    <n v="107"/>
    <x v="5"/>
    <x v="1"/>
    <x v="3"/>
  </r>
  <r>
    <x v="0"/>
    <x v="3"/>
    <x v="32"/>
    <x v="103"/>
    <n v="9"/>
    <n v="3"/>
    <n v="45"/>
    <n v="25"/>
    <x v="5"/>
    <x v="1"/>
    <x v="3"/>
  </r>
  <r>
    <x v="0"/>
    <x v="3"/>
    <x v="33"/>
    <x v="104"/>
    <n v="24"/>
    <n v="16"/>
    <n v="136"/>
    <n v="103"/>
    <x v="2"/>
    <x v="0"/>
    <x v="3"/>
  </r>
  <r>
    <x v="0"/>
    <x v="3"/>
    <x v="33"/>
    <x v="105"/>
    <n v="21"/>
    <n v="23"/>
    <n v="112"/>
    <n v="92"/>
    <x v="2"/>
    <x v="0"/>
    <x v="3"/>
  </r>
  <r>
    <x v="0"/>
    <x v="3"/>
    <x v="33"/>
    <x v="106"/>
    <n v="26"/>
    <n v="31"/>
    <n v="127"/>
    <n v="130"/>
    <x v="2"/>
    <x v="0"/>
    <x v="3"/>
  </r>
  <r>
    <x v="0"/>
    <x v="3"/>
    <x v="33"/>
    <x v="107"/>
    <n v="4"/>
    <n v="7"/>
    <n v="23"/>
    <n v="20"/>
    <x v="2"/>
    <x v="0"/>
    <x v="3"/>
  </r>
  <r>
    <x v="0"/>
    <x v="3"/>
    <x v="33"/>
    <x v="108"/>
    <n v="6"/>
    <n v="11"/>
    <n v="72"/>
    <n v="71"/>
    <x v="2"/>
    <x v="0"/>
    <x v="3"/>
  </r>
  <r>
    <x v="0"/>
    <x v="3"/>
    <x v="33"/>
    <x v="109"/>
    <n v="44"/>
    <n v="56"/>
    <n v="286"/>
    <n v="270"/>
    <x v="2"/>
    <x v="0"/>
    <x v="3"/>
  </r>
  <r>
    <x v="0"/>
    <x v="3"/>
    <x v="33"/>
    <x v="215"/>
    <m/>
    <m/>
    <n v="1"/>
    <m/>
    <x v="2"/>
    <x v="0"/>
    <x v="3"/>
  </r>
  <r>
    <x v="0"/>
    <x v="3"/>
    <x v="33"/>
    <x v="181"/>
    <m/>
    <m/>
    <n v="1"/>
    <m/>
    <x v="2"/>
    <x v="0"/>
    <x v="3"/>
  </r>
  <r>
    <x v="0"/>
    <x v="3"/>
    <x v="34"/>
    <x v="110"/>
    <m/>
    <m/>
    <n v="1"/>
    <n v="1"/>
    <x v="1"/>
    <x v="0"/>
    <x v="3"/>
  </r>
  <r>
    <x v="0"/>
    <x v="3"/>
    <x v="34"/>
    <x v="182"/>
    <n v="1"/>
    <n v="1"/>
    <n v="1"/>
    <n v="4"/>
    <x v="1"/>
    <x v="0"/>
    <x v="3"/>
  </r>
  <r>
    <x v="0"/>
    <x v="3"/>
    <x v="53"/>
    <x v="216"/>
    <m/>
    <m/>
    <m/>
    <n v="1"/>
    <x v="2"/>
    <x v="0"/>
    <x v="3"/>
  </r>
  <r>
    <x v="0"/>
    <x v="4"/>
    <x v="1"/>
    <x v="217"/>
    <m/>
    <m/>
    <m/>
    <n v="1"/>
    <x v="1"/>
    <x v="0"/>
    <x v="4"/>
  </r>
  <r>
    <x v="0"/>
    <x v="4"/>
    <x v="1"/>
    <x v="1"/>
    <n v="8"/>
    <n v="8"/>
    <n v="31"/>
    <n v="29"/>
    <x v="1"/>
    <x v="0"/>
    <x v="4"/>
  </r>
  <r>
    <x v="0"/>
    <x v="4"/>
    <x v="1"/>
    <x v="2"/>
    <n v="2"/>
    <n v="1"/>
    <n v="20"/>
    <n v="19"/>
    <x v="1"/>
    <x v="0"/>
    <x v="4"/>
  </r>
  <r>
    <x v="0"/>
    <x v="4"/>
    <x v="1"/>
    <x v="112"/>
    <n v="1"/>
    <m/>
    <n v="7"/>
    <n v="6"/>
    <x v="1"/>
    <x v="0"/>
    <x v="4"/>
  </r>
  <r>
    <x v="0"/>
    <x v="4"/>
    <x v="2"/>
    <x v="3"/>
    <n v="1"/>
    <m/>
    <n v="3"/>
    <n v="3"/>
    <x v="1"/>
    <x v="0"/>
    <x v="4"/>
  </r>
  <r>
    <x v="0"/>
    <x v="4"/>
    <x v="36"/>
    <x v="114"/>
    <n v="1"/>
    <m/>
    <n v="4"/>
    <n v="1"/>
    <x v="1"/>
    <x v="0"/>
    <x v="4"/>
  </r>
  <r>
    <x v="0"/>
    <x v="4"/>
    <x v="37"/>
    <x v="116"/>
    <m/>
    <m/>
    <n v="1"/>
    <m/>
    <x v="4"/>
    <x v="0"/>
    <x v="4"/>
  </r>
  <r>
    <x v="0"/>
    <x v="4"/>
    <x v="4"/>
    <x v="5"/>
    <n v="9"/>
    <n v="11"/>
    <n v="60"/>
    <n v="70"/>
    <x v="2"/>
    <x v="0"/>
    <x v="4"/>
  </r>
  <r>
    <x v="0"/>
    <x v="4"/>
    <x v="4"/>
    <x v="6"/>
    <n v="20"/>
    <n v="12"/>
    <n v="90"/>
    <n v="77"/>
    <x v="2"/>
    <x v="0"/>
    <x v="4"/>
  </r>
  <r>
    <x v="0"/>
    <x v="4"/>
    <x v="4"/>
    <x v="117"/>
    <n v="2"/>
    <n v="1"/>
    <n v="10"/>
    <n v="9"/>
    <x v="2"/>
    <x v="0"/>
    <x v="4"/>
  </r>
  <r>
    <x v="0"/>
    <x v="4"/>
    <x v="4"/>
    <x v="7"/>
    <m/>
    <n v="1"/>
    <n v="5"/>
    <n v="4"/>
    <x v="2"/>
    <x v="0"/>
    <x v="4"/>
  </r>
  <r>
    <x v="0"/>
    <x v="4"/>
    <x v="5"/>
    <x v="188"/>
    <m/>
    <n v="1"/>
    <n v="1"/>
    <n v="1"/>
    <x v="0"/>
    <x v="0"/>
    <x v="4"/>
  </r>
  <r>
    <x v="0"/>
    <x v="4"/>
    <x v="39"/>
    <x v="206"/>
    <m/>
    <n v="1"/>
    <m/>
    <n v="1"/>
    <x v="2"/>
    <x v="0"/>
    <x v="4"/>
  </r>
  <r>
    <x v="0"/>
    <x v="4"/>
    <x v="6"/>
    <x v="9"/>
    <n v="4"/>
    <n v="1"/>
    <n v="11"/>
    <n v="10"/>
    <x v="3"/>
    <x v="0"/>
    <x v="4"/>
  </r>
  <r>
    <x v="0"/>
    <x v="4"/>
    <x v="6"/>
    <x v="10"/>
    <n v="14"/>
    <n v="9"/>
    <n v="87"/>
    <n v="62"/>
    <x v="3"/>
    <x v="0"/>
    <x v="4"/>
  </r>
  <r>
    <x v="0"/>
    <x v="4"/>
    <x v="54"/>
    <x v="189"/>
    <m/>
    <m/>
    <n v="1"/>
    <m/>
    <x v="4"/>
    <x v="0"/>
    <x v="4"/>
  </r>
  <r>
    <x v="0"/>
    <x v="4"/>
    <x v="40"/>
    <x v="190"/>
    <m/>
    <m/>
    <n v="2"/>
    <n v="1"/>
    <x v="1"/>
    <x v="0"/>
    <x v="4"/>
  </r>
  <r>
    <x v="0"/>
    <x v="4"/>
    <x v="40"/>
    <x v="122"/>
    <n v="1"/>
    <m/>
    <n v="1"/>
    <n v="1"/>
    <x v="1"/>
    <x v="0"/>
    <x v="4"/>
  </r>
  <r>
    <x v="0"/>
    <x v="4"/>
    <x v="7"/>
    <x v="128"/>
    <m/>
    <m/>
    <n v="1"/>
    <n v="2"/>
    <x v="1"/>
    <x v="0"/>
    <x v="4"/>
  </r>
  <r>
    <x v="0"/>
    <x v="4"/>
    <x v="7"/>
    <x v="11"/>
    <n v="3"/>
    <n v="1"/>
    <n v="13"/>
    <n v="9"/>
    <x v="1"/>
    <x v="0"/>
    <x v="4"/>
  </r>
  <r>
    <x v="0"/>
    <x v="4"/>
    <x v="7"/>
    <x v="12"/>
    <m/>
    <m/>
    <n v="1"/>
    <m/>
    <x v="1"/>
    <x v="0"/>
    <x v="4"/>
  </r>
  <r>
    <x v="0"/>
    <x v="4"/>
    <x v="7"/>
    <x v="13"/>
    <m/>
    <n v="1"/>
    <m/>
    <n v="1"/>
    <x v="1"/>
    <x v="0"/>
    <x v="4"/>
  </r>
  <r>
    <x v="0"/>
    <x v="4"/>
    <x v="8"/>
    <x v="14"/>
    <n v="56"/>
    <n v="63"/>
    <n v="362"/>
    <n v="370"/>
    <x v="2"/>
    <x v="0"/>
    <x v="4"/>
  </r>
  <r>
    <x v="0"/>
    <x v="4"/>
    <x v="8"/>
    <x v="129"/>
    <m/>
    <m/>
    <m/>
    <n v="1"/>
    <x v="2"/>
    <x v="0"/>
    <x v="4"/>
  </r>
  <r>
    <x v="0"/>
    <x v="4"/>
    <x v="8"/>
    <x v="130"/>
    <m/>
    <m/>
    <n v="2"/>
    <m/>
    <x v="2"/>
    <x v="0"/>
    <x v="4"/>
  </r>
  <r>
    <x v="0"/>
    <x v="4"/>
    <x v="9"/>
    <x v="132"/>
    <n v="1"/>
    <m/>
    <n v="2"/>
    <n v="1"/>
    <x v="4"/>
    <x v="0"/>
    <x v="4"/>
  </r>
  <r>
    <x v="0"/>
    <x v="4"/>
    <x v="9"/>
    <x v="15"/>
    <n v="1"/>
    <n v="2"/>
    <n v="7"/>
    <n v="14"/>
    <x v="4"/>
    <x v="0"/>
    <x v="4"/>
  </r>
  <r>
    <x v="0"/>
    <x v="4"/>
    <x v="9"/>
    <x v="16"/>
    <n v="3"/>
    <m/>
    <n v="15"/>
    <n v="15"/>
    <x v="4"/>
    <x v="0"/>
    <x v="4"/>
  </r>
  <r>
    <x v="0"/>
    <x v="4"/>
    <x v="9"/>
    <x v="17"/>
    <n v="1"/>
    <n v="2"/>
    <n v="11"/>
    <n v="14"/>
    <x v="4"/>
    <x v="0"/>
    <x v="4"/>
  </r>
  <r>
    <x v="0"/>
    <x v="4"/>
    <x v="9"/>
    <x v="18"/>
    <n v="113"/>
    <n v="127"/>
    <n v="732"/>
    <n v="659"/>
    <x v="4"/>
    <x v="0"/>
    <x v="4"/>
  </r>
  <r>
    <x v="0"/>
    <x v="4"/>
    <x v="9"/>
    <x v="19"/>
    <n v="2"/>
    <m/>
    <n v="18"/>
    <n v="9"/>
    <x v="4"/>
    <x v="0"/>
    <x v="4"/>
  </r>
  <r>
    <x v="0"/>
    <x v="4"/>
    <x v="9"/>
    <x v="20"/>
    <m/>
    <m/>
    <n v="8"/>
    <n v="3"/>
    <x v="4"/>
    <x v="0"/>
    <x v="4"/>
  </r>
  <r>
    <x v="0"/>
    <x v="4"/>
    <x v="42"/>
    <x v="218"/>
    <m/>
    <n v="1"/>
    <m/>
    <n v="1"/>
    <x v="1"/>
    <x v="0"/>
    <x v="4"/>
  </r>
  <r>
    <x v="0"/>
    <x v="4"/>
    <x v="10"/>
    <x v="21"/>
    <n v="55"/>
    <n v="48"/>
    <n v="302"/>
    <n v="301"/>
    <x v="5"/>
    <x v="1"/>
    <x v="4"/>
  </r>
  <r>
    <x v="0"/>
    <x v="4"/>
    <x v="10"/>
    <x v="22"/>
    <n v="21"/>
    <n v="17"/>
    <n v="123"/>
    <n v="88"/>
    <x v="5"/>
    <x v="1"/>
    <x v="4"/>
  </r>
  <r>
    <x v="0"/>
    <x v="4"/>
    <x v="10"/>
    <x v="23"/>
    <n v="158"/>
    <n v="151"/>
    <n v="747"/>
    <n v="813"/>
    <x v="5"/>
    <x v="1"/>
    <x v="4"/>
  </r>
  <r>
    <x v="0"/>
    <x v="4"/>
    <x v="10"/>
    <x v="24"/>
    <n v="93"/>
    <n v="90"/>
    <n v="555"/>
    <n v="520"/>
    <x v="5"/>
    <x v="1"/>
    <x v="4"/>
  </r>
  <r>
    <x v="0"/>
    <x v="4"/>
    <x v="10"/>
    <x v="25"/>
    <n v="3"/>
    <m/>
    <n v="9"/>
    <n v="14"/>
    <x v="5"/>
    <x v="1"/>
    <x v="4"/>
  </r>
  <r>
    <x v="0"/>
    <x v="4"/>
    <x v="10"/>
    <x v="26"/>
    <n v="121"/>
    <n v="151"/>
    <n v="742"/>
    <n v="734"/>
    <x v="5"/>
    <x v="1"/>
    <x v="4"/>
  </r>
  <r>
    <x v="0"/>
    <x v="4"/>
    <x v="10"/>
    <x v="27"/>
    <n v="845"/>
    <n v="785"/>
    <n v="4503"/>
    <n v="4222"/>
    <x v="5"/>
    <x v="1"/>
    <x v="4"/>
  </r>
  <r>
    <x v="0"/>
    <x v="4"/>
    <x v="10"/>
    <x v="28"/>
    <n v="261"/>
    <n v="246"/>
    <n v="1582"/>
    <n v="1314"/>
    <x v="5"/>
    <x v="1"/>
    <x v="4"/>
  </r>
  <r>
    <x v="0"/>
    <x v="4"/>
    <x v="10"/>
    <x v="29"/>
    <n v="2"/>
    <m/>
    <n v="8"/>
    <m/>
    <x v="5"/>
    <x v="1"/>
    <x v="4"/>
  </r>
  <r>
    <x v="0"/>
    <x v="4"/>
    <x v="43"/>
    <x v="135"/>
    <n v="1"/>
    <n v="2"/>
    <n v="2"/>
    <n v="3"/>
    <x v="4"/>
    <x v="0"/>
    <x v="4"/>
  </r>
  <r>
    <x v="0"/>
    <x v="4"/>
    <x v="12"/>
    <x v="31"/>
    <n v="1"/>
    <m/>
    <n v="6"/>
    <n v="9"/>
    <x v="1"/>
    <x v="0"/>
    <x v="4"/>
  </r>
  <r>
    <x v="0"/>
    <x v="4"/>
    <x v="13"/>
    <x v="32"/>
    <n v="2"/>
    <n v="5"/>
    <n v="10"/>
    <n v="15"/>
    <x v="3"/>
    <x v="0"/>
    <x v="4"/>
  </r>
  <r>
    <x v="0"/>
    <x v="4"/>
    <x v="14"/>
    <x v="33"/>
    <n v="2"/>
    <n v="10"/>
    <n v="31"/>
    <n v="34"/>
    <x v="0"/>
    <x v="0"/>
    <x v="4"/>
  </r>
  <r>
    <x v="0"/>
    <x v="4"/>
    <x v="14"/>
    <x v="34"/>
    <n v="44"/>
    <n v="41"/>
    <n v="217"/>
    <n v="205"/>
    <x v="0"/>
    <x v="0"/>
    <x v="4"/>
  </r>
  <r>
    <x v="0"/>
    <x v="4"/>
    <x v="14"/>
    <x v="35"/>
    <n v="43"/>
    <n v="32"/>
    <n v="242"/>
    <n v="243"/>
    <x v="0"/>
    <x v="0"/>
    <x v="4"/>
  </r>
  <r>
    <x v="0"/>
    <x v="4"/>
    <x v="14"/>
    <x v="36"/>
    <n v="3"/>
    <n v="2"/>
    <n v="8"/>
    <n v="3"/>
    <x v="0"/>
    <x v="0"/>
    <x v="4"/>
  </r>
  <r>
    <x v="0"/>
    <x v="4"/>
    <x v="14"/>
    <x v="137"/>
    <m/>
    <m/>
    <n v="1"/>
    <n v="1"/>
    <x v="0"/>
    <x v="0"/>
    <x v="4"/>
  </r>
  <r>
    <x v="0"/>
    <x v="4"/>
    <x v="14"/>
    <x v="208"/>
    <m/>
    <m/>
    <n v="1"/>
    <n v="2"/>
    <x v="0"/>
    <x v="0"/>
    <x v="4"/>
  </r>
  <r>
    <x v="0"/>
    <x v="4"/>
    <x v="14"/>
    <x v="37"/>
    <n v="16"/>
    <n v="8"/>
    <n v="68"/>
    <n v="57"/>
    <x v="0"/>
    <x v="0"/>
    <x v="4"/>
  </r>
  <r>
    <x v="0"/>
    <x v="4"/>
    <x v="45"/>
    <x v="138"/>
    <n v="1"/>
    <m/>
    <n v="2"/>
    <m/>
    <x v="2"/>
    <x v="0"/>
    <x v="4"/>
  </r>
  <r>
    <x v="0"/>
    <x v="4"/>
    <x v="15"/>
    <x v="39"/>
    <m/>
    <m/>
    <n v="1"/>
    <m/>
    <x v="3"/>
    <x v="0"/>
    <x v="4"/>
  </r>
  <r>
    <x v="0"/>
    <x v="4"/>
    <x v="15"/>
    <x v="40"/>
    <n v="3"/>
    <n v="4"/>
    <n v="6"/>
    <n v="10"/>
    <x v="3"/>
    <x v="0"/>
    <x v="4"/>
  </r>
  <r>
    <x v="0"/>
    <x v="4"/>
    <x v="15"/>
    <x v="41"/>
    <n v="2"/>
    <m/>
    <n v="5"/>
    <n v="2"/>
    <x v="3"/>
    <x v="0"/>
    <x v="4"/>
  </r>
  <r>
    <x v="0"/>
    <x v="4"/>
    <x v="16"/>
    <x v="42"/>
    <n v="19"/>
    <n v="15"/>
    <n v="118"/>
    <n v="96"/>
    <x v="2"/>
    <x v="0"/>
    <x v="4"/>
  </r>
  <r>
    <x v="0"/>
    <x v="4"/>
    <x v="46"/>
    <x v="140"/>
    <m/>
    <m/>
    <n v="2"/>
    <n v="1"/>
    <x v="1"/>
    <x v="0"/>
    <x v="4"/>
  </r>
  <r>
    <x v="0"/>
    <x v="4"/>
    <x v="17"/>
    <x v="141"/>
    <n v="1"/>
    <n v="1"/>
    <n v="3"/>
    <n v="4"/>
    <x v="0"/>
    <x v="0"/>
    <x v="4"/>
  </r>
  <r>
    <x v="0"/>
    <x v="4"/>
    <x v="17"/>
    <x v="143"/>
    <m/>
    <m/>
    <n v="3"/>
    <m/>
    <x v="0"/>
    <x v="0"/>
    <x v="4"/>
  </r>
  <r>
    <x v="0"/>
    <x v="4"/>
    <x v="17"/>
    <x v="43"/>
    <n v="95"/>
    <n v="61"/>
    <n v="456"/>
    <n v="404"/>
    <x v="0"/>
    <x v="0"/>
    <x v="4"/>
  </r>
  <r>
    <x v="0"/>
    <x v="4"/>
    <x v="17"/>
    <x v="44"/>
    <n v="2"/>
    <m/>
    <n v="4"/>
    <n v="1"/>
    <x v="0"/>
    <x v="0"/>
    <x v="4"/>
  </r>
  <r>
    <x v="0"/>
    <x v="4"/>
    <x v="17"/>
    <x v="194"/>
    <n v="1"/>
    <m/>
    <n v="1"/>
    <m/>
    <x v="0"/>
    <x v="0"/>
    <x v="4"/>
  </r>
  <r>
    <x v="0"/>
    <x v="4"/>
    <x v="18"/>
    <x v="45"/>
    <n v="5"/>
    <n v="8"/>
    <n v="49"/>
    <n v="37"/>
    <x v="5"/>
    <x v="1"/>
    <x v="4"/>
  </r>
  <r>
    <x v="0"/>
    <x v="4"/>
    <x v="18"/>
    <x v="46"/>
    <n v="3"/>
    <n v="1"/>
    <n v="32"/>
    <n v="24"/>
    <x v="5"/>
    <x v="1"/>
    <x v="4"/>
  </r>
  <r>
    <x v="0"/>
    <x v="4"/>
    <x v="18"/>
    <x v="145"/>
    <n v="4"/>
    <n v="6"/>
    <n v="18"/>
    <n v="40"/>
    <x v="5"/>
    <x v="1"/>
    <x v="4"/>
  </r>
  <r>
    <x v="0"/>
    <x v="4"/>
    <x v="18"/>
    <x v="210"/>
    <m/>
    <m/>
    <n v="1"/>
    <m/>
    <x v="5"/>
    <x v="1"/>
    <x v="4"/>
  </r>
  <r>
    <x v="0"/>
    <x v="4"/>
    <x v="18"/>
    <x v="47"/>
    <n v="7"/>
    <n v="11"/>
    <n v="44"/>
    <n v="61"/>
    <x v="5"/>
    <x v="1"/>
    <x v="4"/>
  </r>
  <r>
    <x v="0"/>
    <x v="4"/>
    <x v="18"/>
    <x v="48"/>
    <n v="77"/>
    <n v="77"/>
    <n v="414"/>
    <n v="412"/>
    <x v="5"/>
    <x v="1"/>
    <x v="4"/>
  </r>
  <r>
    <x v="0"/>
    <x v="4"/>
    <x v="47"/>
    <x v="148"/>
    <n v="1"/>
    <n v="3"/>
    <n v="8"/>
    <n v="11"/>
    <x v="1"/>
    <x v="0"/>
    <x v="4"/>
  </r>
  <r>
    <x v="0"/>
    <x v="4"/>
    <x v="19"/>
    <x v="49"/>
    <n v="101"/>
    <n v="93"/>
    <n v="546"/>
    <n v="550"/>
    <x v="3"/>
    <x v="0"/>
    <x v="4"/>
  </r>
  <r>
    <x v="0"/>
    <x v="4"/>
    <x v="19"/>
    <x v="149"/>
    <m/>
    <m/>
    <m/>
    <n v="1"/>
    <x v="3"/>
    <x v="0"/>
    <x v="4"/>
  </r>
  <r>
    <x v="0"/>
    <x v="4"/>
    <x v="20"/>
    <x v="150"/>
    <m/>
    <n v="2"/>
    <m/>
    <n v="2"/>
    <x v="2"/>
    <x v="0"/>
    <x v="4"/>
  </r>
  <r>
    <x v="0"/>
    <x v="4"/>
    <x v="20"/>
    <x v="151"/>
    <m/>
    <n v="2"/>
    <n v="4"/>
    <n v="4"/>
    <x v="2"/>
    <x v="0"/>
    <x v="4"/>
  </r>
  <r>
    <x v="0"/>
    <x v="4"/>
    <x v="20"/>
    <x v="50"/>
    <m/>
    <m/>
    <m/>
    <n v="1"/>
    <x v="2"/>
    <x v="0"/>
    <x v="4"/>
  </r>
  <r>
    <x v="0"/>
    <x v="4"/>
    <x v="20"/>
    <x v="52"/>
    <n v="63"/>
    <n v="42"/>
    <n v="308"/>
    <n v="266"/>
    <x v="2"/>
    <x v="0"/>
    <x v="4"/>
  </r>
  <r>
    <x v="0"/>
    <x v="4"/>
    <x v="20"/>
    <x v="195"/>
    <m/>
    <m/>
    <n v="1"/>
    <m/>
    <x v="2"/>
    <x v="0"/>
    <x v="4"/>
  </r>
  <r>
    <x v="0"/>
    <x v="4"/>
    <x v="20"/>
    <x v="212"/>
    <m/>
    <m/>
    <n v="1"/>
    <m/>
    <x v="2"/>
    <x v="0"/>
    <x v="4"/>
  </r>
  <r>
    <x v="0"/>
    <x v="4"/>
    <x v="20"/>
    <x v="53"/>
    <n v="1"/>
    <m/>
    <n v="1"/>
    <m/>
    <x v="2"/>
    <x v="0"/>
    <x v="4"/>
  </r>
  <r>
    <x v="0"/>
    <x v="4"/>
    <x v="20"/>
    <x v="153"/>
    <m/>
    <n v="1"/>
    <n v="2"/>
    <n v="2"/>
    <x v="2"/>
    <x v="0"/>
    <x v="4"/>
  </r>
  <r>
    <x v="0"/>
    <x v="4"/>
    <x v="20"/>
    <x v="54"/>
    <m/>
    <m/>
    <n v="5"/>
    <n v="5"/>
    <x v="2"/>
    <x v="0"/>
    <x v="4"/>
  </r>
  <r>
    <x v="0"/>
    <x v="4"/>
    <x v="20"/>
    <x v="55"/>
    <n v="3"/>
    <n v="5"/>
    <n v="27"/>
    <n v="15"/>
    <x v="2"/>
    <x v="0"/>
    <x v="4"/>
  </r>
  <r>
    <x v="0"/>
    <x v="4"/>
    <x v="20"/>
    <x v="56"/>
    <n v="16"/>
    <n v="10"/>
    <n v="61"/>
    <n v="46"/>
    <x v="2"/>
    <x v="0"/>
    <x v="4"/>
  </r>
  <r>
    <x v="0"/>
    <x v="4"/>
    <x v="20"/>
    <x v="57"/>
    <n v="8"/>
    <n v="5"/>
    <n v="45"/>
    <n v="39"/>
    <x v="2"/>
    <x v="0"/>
    <x v="4"/>
  </r>
  <r>
    <x v="0"/>
    <x v="4"/>
    <x v="21"/>
    <x v="58"/>
    <n v="136"/>
    <n v="76"/>
    <n v="720"/>
    <n v="438"/>
    <x v="3"/>
    <x v="0"/>
    <x v="4"/>
  </r>
  <r>
    <x v="0"/>
    <x v="4"/>
    <x v="21"/>
    <x v="154"/>
    <m/>
    <n v="2"/>
    <n v="3"/>
    <n v="7"/>
    <x v="3"/>
    <x v="0"/>
    <x v="4"/>
  </r>
  <r>
    <x v="0"/>
    <x v="4"/>
    <x v="21"/>
    <x v="155"/>
    <m/>
    <m/>
    <n v="1"/>
    <n v="1"/>
    <x v="3"/>
    <x v="0"/>
    <x v="4"/>
  </r>
  <r>
    <x v="0"/>
    <x v="4"/>
    <x v="21"/>
    <x v="59"/>
    <n v="1"/>
    <n v="2"/>
    <n v="22"/>
    <n v="15"/>
    <x v="3"/>
    <x v="0"/>
    <x v="4"/>
  </r>
  <r>
    <x v="0"/>
    <x v="4"/>
    <x v="48"/>
    <x v="156"/>
    <m/>
    <m/>
    <m/>
    <n v="1"/>
    <x v="2"/>
    <x v="0"/>
    <x v="4"/>
  </r>
  <r>
    <x v="0"/>
    <x v="4"/>
    <x v="48"/>
    <x v="197"/>
    <m/>
    <m/>
    <m/>
    <n v="1"/>
    <x v="2"/>
    <x v="0"/>
    <x v="4"/>
  </r>
  <r>
    <x v="0"/>
    <x v="4"/>
    <x v="22"/>
    <x v="60"/>
    <n v="256"/>
    <n v="207"/>
    <n v="1476"/>
    <n v="1249"/>
    <x v="3"/>
    <x v="0"/>
    <x v="4"/>
  </r>
  <r>
    <x v="0"/>
    <x v="4"/>
    <x v="22"/>
    <x v="61"/>
    <n v="2"/>
    <n v="3"/>
    <n v="25"/>
    <n v="17"/>
    <x v="3"/>
    <x v="0"/>
    <x v="4"/>
  </r>
  <r>
    <x v="0"/>
    <x v="4"/>
    <x v="22"/>
    <x v="62"/>
    <m/>
    <n v="2"/>
    <n v="4"/>
    <n v="17"/>
    <x v="3"/>
    <x v="0"/>
    <x v="4"/>
  </r>
  <r>
    <x v="0"/>
    <x v="4"/>
    <x v="22"/>
    <x v="157"/>
    <m/>
    <m/>
    <m/>
    <n v="1"/>
    <x v="3"/>
    <x v="0"/>
    <x v="4"/>
  </r>
  <r>
    <x v="0"/>
    <x v="4"/>
    <x v="22"/>
    <x v="63"/>
    <m/>
    <m/>
    <m/>
    <n v="2"/>
    <x v="3"/>
    <x v="0"/>
    <x v="4"/>
  </r>
  <r>
    <x v="0"/>
    <x v="4"/>
    <x v="22"/>
    <x v="64"/>
    <n v="10"/>
    <n v="9"/>
    <n v="70"/>
    <n v="53"/>
    <x v="3"/>
    <x v="0"/>
    <x v="4"/>
  </r>
  <r>
    <x v="0"/>
    <x v="4"/>
    <x v="22"/>
    <x v="65"/>
    <n v="22"/>
    <n v="16"/>
    <n v="116"/>
    <n v="81"/>
    <x v="3"/>
    <x v="0"/>
    <x v="4"/>
  </r>
  <r>
    <x v="0"/>
    <x v="4"/>
    <x v="22"/>
    <x v="66"/>
    <n v="75"/>
    <n v="50"/>
    <n v="528"/>
    <n v="266"/>
    <x v="3"/>
    <x v="0"/>
    <x v="4"/>
  </r>
  <r>
    <x v="0"/>
    <x v="4"/>
    <x v="22"/>
    <x v="159"/>
    <m/>
    <m/>
    <n v="1"/>
    <n v="2"/>
    <x v="3"/>
    <x v="0"/>
    <x v="4"/>
  </r>
  <r>
    <x v="0"/>
    <x v="4"/>
    <x v="22"/>
    <x v="68"/>
    <n v="1"/>
    <n v="1"/>
    <n v="2"/>
    <n v="3"/>
    <x v="3"/>
    <x v="0"/>
    <x v="4"/>
  </r>
  <r>
    <x v="0"/>
    <x v="4"/>
    <x v="22"/>
    <x v="69"/>
    <n v="58"/>
    <n v="57"/>
    <n v="352"/>
    <n v="341"/>
    <x v="3"/>
    <x v="0"/>
    <x v="4"/>
  </r>
  <r>
    <x v="0"/>
    <x v="4"/>
    <x v="23"/>
    <x v="70"/>
    <m/>
    <n v="1"/>
    <n v="6"/>
    <n v="6"/>
    <x v="2"/>
    <x v="0"/>
    <x v="4"/>
  </r>
  <r>
    <x v="0"/>
    <x v="4"/>
    <x v="23"/>
    <x v="160"/>
    <m/>
    <m/>
    <n v="1"/>
    <m/>
    <x v="2"/>
    <x v="0"/>
    <x v="4"/>
  </r>
  <r>
    <x v="0"/>
    <x v="4"/>
    <x v="23"/>
    <x v="71"/>
    <n v="1"/>
    <n v="1"/>
    <n v="1"/>
    <n v="3"/>
    <x v="2"/>
    <x v="0"/>
    <x v="4"/>
  </r>
  <r>
    <x v="0"/>
    <x v="4"/>
    <x v="24"/>
    <x v="72"/>
    <n v="38"/>
    <n v="33"/>
    <n v="260"/>
    <n v="200"/>
    <x v="2"/>
    <x v="0"/>
    <x v="4"/>
  </r>
  <r>
    <x v="0"/>
    <x v="4"/>
    <x v="24"/>
    <x v="73"/>
    <n v="2"/>
    <n v="4"/>
    <n v="20"/>
    <n v="16"/>
    <x v="2"/>
    <x v="0"/>
    <x v="4"/>
  </r>
  <r>
    <x v="0"/>
    <x v="4"/>
    <x v="24"/>
    <x v="165"/>
    <m/>
    <m/>
    <n v="1"/>
    <m/>
    <x v="2"/>
    <x v="0"/>
    <x v="4"/>
  </r>
  <r>
    <x v="0"/>
    <x v="4"/>
    <x v="24"/>
    <x v="74"/>
    <n v="19"/>
    <n v="13"/>
    <n v="111"/>
    <n v="94"/>
    <x v="2"/>
    <x v="0"/>
    <x v="4"/>
  </r>
  <r>
    <x v="0"/>
    <x v="4"/>
    <x v="24"/>
    <x v="75"/>
    <n v="1"/>
    <n v="3"/>
    <n v="14"/>
    <n v="12"/>
    <x v="2"/>
    <x v="0"/>
    <x v="4"/>
  </r>
  <r>
    <x v="0"/>
    <x v="4"/>
    <x v="49"/>
    <x v="166"/>
    <m/>
    <n v="1"/>
    <n v="1"/>
    <n v="3"/>
    <x v="5"/>
    <x v="1"/>
    <x v="4"/>
  </r>
  <r>
    <x v="0"/>
    <x v="4"/>
    <x v="25"/>
    <x v="76"/>
    <n v="2"/>
    <n v="2"/>
    <n v="12"/>
    <n v="25"/>
    <x v="2"/>
    <x v="0"/>
    <x v="4"/>
  </r>
  <r>
    <x v="0"/>
    <x v="4"/>
    <x v="25"/>
    <x v="77"/>
    <n v="10"/>
    <n v="13"/>
    <n v="86"/>
    <n v="97"/>
    <x v="2"/>
    <x v="0"/>
    <x v="4"/>
  </r>
  <r>
    <x v="0"/>
    <x v="4"/>
    <x v="25"/>
    <x v="78"/>
    <n v="3"/>
    <n v="5"/>
    <n v="54"/>
    <n v="28"/>
    <x v="2"/>
    <x v="0"/>
    <x v="4"/>
  </r>
  <r>
    <x v="0"/>
    <x v="4"/>
    <x v="25"/>
    <x v="79"/>
    <n v="4"/>
    <n v="6"/>
    <n v="14"/>
    <n v="18"/>
    <x v="2"/>
    <x v="0"/>
    <x v="4"/>
  </r>
  <r>
    <x v="0"/>
    <x v="4"/>
    <x v="26"/>
    <x v="170"/>
    <m/>
    <m/>
    <n v="1"/>
    <n v="1"/>
    <x v="2"/>
    <x v="0"/>
    <x v="4"/>
  </r>
  <r>
    <x v="0"/>
    <x v="4"/>
    <x v="26"/>
    <x v="80"/>
    <n v="4"/>
    <n v="1"/>
    <n v="29"/>
    <n v="14"/>
    <x v="2"/>
    <x v="0"/>
    <x v="4"/>
  </r>
  <r>
    <x v="0"/>
    <x v="4"/>
    <x v="51"/>
    <x v="171"/>
    <m/>
    <m/>
    <m/>
    <n v="1"/>
    <x v="1"/>
    <x v="0"/>
    <x v="4"/>
  </r>
  <r>
    <x v="0"/>
    <x v="4"/>
    <x v="27"/>
    <x v="81"/>
    <n v="37"/>
    <n v="59"/>
    <n v="217"/>
    <n v="374"/>
    <x v="0"/>
    <x v="0"/>
    <x v="4"/>
  </r>
  <r>
    <x v="0"/>
    <x v="4"/>
    <x v="28"/>
    <x v="82"/>
    <n v="1"/>
    <n v="2"/>
    <n v="4"/>
    <n v="8"/>
    <x v="3"/>
    <x v="0"/>
    <x v="4"/>
  </r>
  <r>
    <x v="0"/>
    <x v="4"/>
    <x v="59"/>
    <x v="219"/>
    <m/>
    <n v="1"/>
    <m/>
    <n v="1"/>
    <x v="1"/>
    <x v="0"/>
    <x v="4"/>
  </r>
  <r>
    <x v="0"/>
    <x v="4"/>
    <x v="29"/>
    <x v="83"/>
    <m/>
    <n v="2"/>
    <n v="4"/>
    <n v="5"/>
    <x v="3"/>
    <x v="0"/>
    <x v="4"/>
  </r>
  <r>
    <x v="0"/>
    <x v="4"/>
    <x v="29"/>
    <x v="84"/>
    <n v="11"/>
    <n v="1"/>
    <n v="39"/>
    <n v="28"/>
    <x v="3"/>
    <x v="0"/>
    <x v="4"/>
  </r>
  <r>
    <x v="0"/>
    <x v="4"/>
    <x v="29"/>
    <x v="174"/>
    <m/>
    <m/>
    <n v="1"/>
    <m/>
    <x v="3"/>
    <x v="0"/>
    <x v="4"/>
  </r>
  <r>
    <x v="0"/>
    <x v="4"/>
    <x v="30"/>
    <x v="175"/>
    <m/>
    <n v="1"/>
    <n v="1"/>
    <n v="1"/>
    <x v="5"/>
    <x v="1"/>
    <x v="4"/>
  </r>
  <r>
    <x v="0"/>
    <x v="4"/>
    <x v="30"/>
    <x v="203"/>
    <m/>
    <n v="1"/>
    <n v="1"/>
    <n v="3"/>
    <x v="5"/>
    <x v="1"/>
    <x v="4"/>
  </r>
  <r>
    <x v="0"/>
    <x v="4"/>
    <x v="30"/>
    <x v="85"/>
    <n v="20"/>
    <n v="17"/>
    <n v="97"/>
    <n v="106"/>
    <x v="5"/>
    <x v="1"/>
    <x v="4"/>
  </r>
  <r>
    <x v="0"/>
    <x v="4"/>
    <x v="31"/>
    <x v="86"/>
    <m/>
    <m/>
    <n v="1"/>
    <m/>
    <x v="3"/>
    <x v="0"/>
    <x v="4"/>
  </r>
  <r>
    <x v="0"/>
    <x v="4"/>
    <x v="31"/>
    <x v="87"/>
    <n v="91"/>
    <n v="69"/>
    <n v="485"/>
    <n v="425"/>
    <x v="3"/>
    <x v="0"/>
    <x v="4"/>
  </r>
  <r>
    <x v="0"/>
    <x v="4"/>
    <x v="31"/>
    <x v="88"/>
    <n v="169"/>
    <n v="134"/>
    <n v="908"/>
    <n v="772"/>
    <x v="3"/>
    <x v="0"/>
    <x v="4"/>
  </r>
  <r>
    <x v="0"/>
    <x v="4"/>
    <x v="31"/>
    <x v="89"/>
    <n v="148"/>
    <n v="110"/>
    <n v="716"/>
    <n v="698"/>
    <x v="3"/>
    <x v="0"/>
    <x v="4"/>
  </r>
  <r>
    <x v="0"/>
    <x v="4"/>
    <x v="31"/>
    <x v="90"/>
    <n v="44"/>
    <n v="23"/>
    <n v="197"/>
    <n v="103"/>
    <x v="3"/>
    <x v="0"/>
    <x v="4"/>
  </r>
  <r>
    <x v="0"/>
    <x v="4"/>
    <x v="31"/>
    <x v="91"/>
    <n v="239"/>
    <n v="191"/>
    <n v="1226"/>
    <n v="1245"/>
    <x v="3"/>
    <x v="0"/>
    <x v="4"/>
  </r>
  <r>
    <x v="0"/>
    <x v="4"/>
    <x v="31"/>
    <x v="177"/>
    <m/>
    <m/>
    <n v="1"/>
    <n v="1"/>
    <x v="3"/>
    <x v="0"/>
    <x v="4"/>
  </r>
  <r>
    <x v="0"/>
    <x v="4"/>
    <x v="31"/>
    <x v="92"/>
    <n v="57"/>
    <n v="42"/>
    <n v="317"/>
    <n v="94"/>
    <x v="3"/>
    <x v="0"/>
    <x v="4"/>
  </r>
  <r>
    <x v="0"/>
    <x v="4"/>
    <x v="32"/>
    <x v="93"/>
    <n v="1"/>
    <m/>
    <n v="2"/>
    <n v="2"/>
    <x v="5"/>
    <x v="1"/>
    <x v="4"/>
  </r>
  <r>
    <x v="0"/>
    <x v="4"/>
    <x v="32"/>
    <x v="178"/>
    <m/>
    <n v="2"/>
    <m/>
    <n v="4"/>
    <x v="5"/>
    <x v="1"/>
    <x v="4"/>
  </r>
  <r>
    <x v="0"/>
    <x v="4"/>
    <x v="32"/>
    <x v="94"/>
    <n v="92"/>
    <n v="97"/>
    <n v="496"/>
    <n v="544"/>
    <x v="5"/>
    <x v="1"/>
    <x v="4"/>
  </r>
  <r>
    <x v="0"/>
    <x v="4"/>
    <x v="32"/>
    <x v="95"/>
    <n v="7"/>
    <n v="4"/>
    <n v="48"/>
    <n v="36"/>
    <x v="5"/>
    <x v="1"/>
    <x v="4"/>
  </r>
  <r>
    <x v="0"/>
    <x v="4"/>
    <x v="32"/>
    <x v="96"/>
    <m/>
    <m/>
    <n v="2"/>
    <m/>
    <x v="5"/>
    <x v="1"/>
    <x v="4"/>
  </r>
  <r>
    <x v="0"/>
    <x v="4"/>
    <x v="32"/>
    <x v="97"/>
    <n v="174"/>
    <n v="161"/>
    <n v="972"/>
    <n v="956"/>
    <x v="5"/>
    <x v="1"/>
    <x v="4"/>
  </r>
  <r>
    <x v="0"/>
    <x v="4"/>
    <x v="32"/>
    <x v="220"/>
    <m/>
    <m/>
    <m/>
    <n v="1"/>
    <x v="5"/>
    <x v="1"/>
    <x v="4"/>
  </r>
  <r>
    <x v="0"/>
    <x v="4"/>
    <x v="32"/>
    <x v="98"/>
    <n v="45"/>
    <n v="49"/>
    <n v="267"/>
    <n v="300"/>
    <x v="5"/>
    <x v="1"/>
    <x v="4"/>
  </r>
  <r>
    <x v="0"/>
    <x v="4"/>
    <x v="32"/>
    <x v="99"/>
    <n v="1"/>
    <m/>
    <n v="1"/>
    <n v="1"/>
    <x v="5"/>
    <x v="1"/>
    <x v="4"/>
  </r>
  <r>
    <x v="0"/>
    <x v="4"/>
    <x v="32"/>
    <x v="100"/>
    <n v="252"/>
    <n v="215"/>
    <n v="1195"/>
    <n v="1188"/>
    <x v="5"/>
    <x v="1"/>
    <x v="4"/>
  </r>
  <r>
    <x v="0"/>
    <x v="4"/>
    <x v="32"/>
    <x v="101"/>
    <m/>
    <m/>
    <m/>
    <n v="1"/>
    <x v="5"/>
    <x v="1"/>
    <x v="4"/>
  </r>
  <r>
    <x v="0"/>
    <x v="4"/>
    <x v="32"/>
    <x v="102"/>
    <n v="92"/>
    <n v="125"/>
    <n v="545"/>
    <n v="628"/>
    <x v="5"/>
    <x v="1"/>
    <x v="4"/>
  </r>
  <r>
    <x v="0"/>
    <x v="4"/>
    <x v="32"/>
    <x v="103"/>
    <n v="30"/>
    <n v="40"/>
    <n v="176"/>
    <n v="197"/>
    <x v="5"/>
    <x v="1"/>
    <x v="4"/>
  </r>
  <r>
    <x v="0"/>
    <x v="4"/>
    <x v="33"/>
    <x v="104"/>
    <n v="11"/>
    <n v="13"/>
    <n v="91"/>
    <n v="70"/>
    <x v="2"/>
    <x v="0"/>
    <x v="4"/>
  </r>
  <r>
    <x v="0"/>
    <x v="4"/>
    <x v="33"/>
    <x v="105"/>
    <n v="9"/>
    <n v="15"/>
    <n v="54"/>
    <n v="63"/>
    <x v="2"/>
    <x v="0"/>
    <x v="4"/>
  </r>
  <r>
    <x v="0"/>
    <x v="4"/>
    <x v="33"/>
    <x v="106"/>
    <n v="7"/>
    <n v="6"/>
    <n v="67"/>
    <n v="56"/>
    <x v="2"/>
    <x v="0"/>
    <x v="4"/>
  </r>
  <r>
    <x v="0"/>
    <x v="4"/>
    <x v="33"/>
    <x v="107"/>
    <n v="1"/>
    <n v="1"/>
    <n v="9"/>
    <n v="12"/>
    <x v="2"/>
    <x v="0"/>
    <x v="4"/>
  </r>
  <r>
    <x v="0"/>
    <x v="4"/>
    <x v="33"/>
    <x v="108"/>
    <n v="13"/>
    <n v="10"/>
    <n v="61"/>
    <n v="51"/>
    <x v="2"/>
    <x v="0"/>
    <x v="4"/>
  </r>
  <r>
    <x v="0"/>
    <x v="4"/>
    <x v="33"/>
    <x v="109"/>
    <n v="23"/>
    <n v="14"/>
    <n v="103"/>
    <n v="89"/>
    <x v="2"/>
    <x v="0"/>
    <x v="4"/>
  </r>
  <r>
    <x v="0"/>
    <x v="4"/>
    <x v="34"/>
    <x v="110"/>
    <n v="1"/>
    <m/>
    <n v="2"/>
    <m/>
    <x v="1"/>
    <x v="0"/>
    <x v="4"/>
  </r>
  <r>
    <x v="0"/>
    <x v="4"/>
    <x v="34"/>
    <x v="182"/>
    <n v="1"/>
    <n v="1"/>
    <n v="5"/>
    <n v="4"/>
    <x v="1"/>
    <x v="0"/>
    <x v="4"/>
  </r>
  <r>
    <x v="0"/>
    <x v="4"/>
    <x v="34"/>
    <x v="221"/>
    <m/>
    <m/>
    <n v="1"/>
    <m/>
    <x v="1"/>
    <x v="0"/>
    <x v="4"/>
  </r>
  <r>
    <x v="0"/>
    <x v="4"/>
    <x v="34"/>
    <x v="222"/>
    <m/>
    <m/>
    <n v="1"/>
    <m/>
    <x v="1"/>
    <x v="0"/>
    <x v="4"/>
  </r>
  <r>
    <x v="0"/>
    <x v="4"/>
    <x v="53"/>
    <x v="183"/>
    <n v="1"/>
    <m/>
    <n v="1"/>
    <m/>
    <x v="2"/>
    <x v="0"/>
    <x v="4"/>
  </r>
  <r>
    <x v="0"/>
    <x v="4"/>
    <x v="53"/>
    <x v="184"/>
    <m/>
    <m/>
    <n v="1"/>
    <m/>
    <x v="2"/>
    <x v="0"/>
    <x v="4"/>
  </r>
  <r>
    <x v="0"/>
    <x v="5"/>
    <x v="1"/>
    <x v="223"/>
    <m/>
    <m/>
    <n v="1"/>
    <m/>
    <x v="1"/>
    <x v="0"/>
    <x v="5"/>
  </r>
  <r>
    <x v="0"/>
    <x v="5"/>
    <x v="1"/>
    <x v="1"/>
    <n v="3"/>
    <n v="6"/>
    <n v="38"/>
    <n v="42"/>
    <x v="1"/>
    <x v="0"/>
    <x v="5"/>
  </r>
  <r>
    <x v="0"/>
    <x v="5"/>
    <x v="1"/>
    <x v="2"/>
    <n v="13"/>
    <n v="15"/>
    <n v="67"/>
    <n v="60"/>
    <x v="1"/>
    <x v="0"/>
    <x v="5"/>
  </r>
  <r>
    <x v="0"/>
    <x v="5"/>
    <x v="1"/>
    <x v="112"/>
    <n v="4"/>
    <n v="1"/>
    <n v="17"/>
    <n v="11"/>
    <x v="1"/>
    <x v="0"/>
    <x v="5"/>
  </r>
  <r>
    <x v="0"/>
    <x v="5"/>
    <x v="2"/>
    <x v="3"/>
    <m/>
    <m/>
    <m/>
    <n v="2"/>
    <x v="1"/>
    <x v="0"/>
    <x v="5"/>
  </r>
  <r>
    <x v="0"/>
    <x v="5"/>
    <x v="36"/>
    <x v="114"/>
    <m/>
    <n v="2"/>
    <m/>
    <n v="4"/>
    <x v="1"/>
    <x v="0"/>
    <x v="5"/>
  </r>
  <r>
    <x v="0"/>
    <x v="5"/>
    <x v="4"/>
    <x v="5"/>
    <n v="17"/>
    <n v="20"/>
    <n v="133"/>
    <n v="115"/>
    <x v="2"/>
    <x v="0"/>
    <x v="5"/>
  </r>
  <r>
    <x v="0"/>
    <x v="5"/>
    <x v="4"/>
    <x v="187"/>
    <m/>
    <m/>
    <m/>
    <n v="1"/>
    <x v="2"/>
    <x v="0"/>
    <x v="5"/>
  </r>
  <r>
    <x v="0"/>
    <x v="5"/>
    <x v="4"/>
    <x v="6"/>
    <n v="21"/>
    <n v="11"/>
    <n v="91"/>
    <n v="52"/>
    <x v="2"/>
    <x v="0"/>
    <x v="5"/>
  </r>
  <r>
    <x v="0"/>
    <x v="5"/>
    <x v="4"/>
    <x v="117"/>
    <n v="4"/>
    <n v="3"/>
    <n v="22"/>
    <n v="9"/>
    <x v="2"/>
    <x v="0"/>
    <x v="5"/>
  </r>
  <r>
    <x v="0"/>
    <x v="5"/>
    <x v="4"/>
    <x v="7"/>
    <n v="1"/>
    <n v="2"/>
    <n v="4"/>
    <n v="8"/>
    <x v="2"/>
    <x v="0"/>
    <x v="5"/>
  </r>
  <r>
    <x v="0"/>
    <x v="5"/>
    <x v="5"/>
    <x v="188"/>
    <m/>
    <n v="1"/>
    <m/>
    <n v="1"/>
    <x v="0"/>
    <x v="0"/>
    <x v="5"/>
  </r>
  <r>
    <x v="0"/>
    <x v="5"/>
    <x v="6"/>
    <x v="10"/>
    <n v="2"/>
    <n v="3"/>
    <n v="22"/>
    <n v="13"/>
    <x v="3"/>
    <x v="0"/>
    <x v="5"/>
  </r>
  <r>
    <x v="0"/>
    <x v="5"/>
    <x v="40"/>
    <x v="190"/>
    <m/>
    <m/>
    <n v="2"/>
    <m/>
    <x v="1"/>
    <x v="0"/>
    <x v="5"/>
  </r>
  <r>
    <x v="0"/>
    <x v="5"/>
    <x v="40"/>
    <x v="122"/>
    <m/>
    <n v="1"/>
    <m/>
    <n v="1"/>
    <x v="1"/>
    <x v="0"/>
    <x v="5"/>
  </r>
  <r>
    <x v="0"/>
    <x v="5"/>
    <x v="41"/>
    <x v="124"/>
    <m/>
    <m/>
    <n v="2"/>
    <m/>
    <x v="5"/>
    <x v="1"/>
    <x v="5"/>
  </r>
  <r>
    <x v="0"/>
    <x v="5"/>
    <x v="7"/>
    <x v="125"/>
    <m/>
    <m/>
    <n v="3"/>
    <m/>
    <x v="1"/>
    <x v="0"/>
    <x v="5"/>
  </r>
  <r>
    <x v="0"/>
    <x v="5"/>
    <x v="7"/>
    <x v="126"/>
    <m/>
    <m/>
    <n v="2"/>
    <n v="2"/>
    <x v="1"/>
    <x v="0"/>
    <x v="5"/>
  </r>
  <r>
    <x v="0"/>
    <x v="5"/>
    <x v="7"/>
    <x v="127"/>
    <m/>
    <m/>
    <n v="3"/>
    <m/>
    <x v="1"/>
    <x v="0"/>
    <x v="5"/>
  </r>
  <r>
    <x v="0"/>
    <x v="5"/>
    <x v="7"/>
    <x v="11"/>
    <n v="6"/>
    <n v="3"/>
    <n v="21"/>
    <n v="17"/>
    <x v="1"/>
    <x v="0"/>
    <x v="5"/>
  </r>
  <r>
    <x v="0"/>
    <x v="5"/>
    <x v="7"/>
    <x v="12"/>
    <n v="1"/>
    <m/>
    <n v="1"/>
    <n v="1"/>
    <x v="1"/>
    <x v="0"/>
    <x v="5"/>
  </r>
  <r>
    <x v="0"/>
    <x v="5"/>
    <x v="7"/>
    <x v="13"/>
    <m/>
    <m/>
    <m/>
    <n v="2"/>
    <x v="1"/>
    <x v="0"/>
    <x v="5"/>
  </r>
  <r>
    <x v="0"/>
    <x v="5"/>
    <x v="8"/>
    <x v="14"/>
    <n v="52"/>
    <n v="59"/>
    <n v="346"/>
    <n v="328"/>
    <x v="2"/>
    <x v="0"/>
    <x v="5"/>
  </r>
  <r>
    <x v="0"/>
    <x v="5"/>
    <x v="8"/>
    <x v="129"/>
    <m/>
    <m/>
    <m/>
    <n v="1"/>
    <x v="2"/>
    <x v="0"/>
    <x v="5"/>
  </r>
  <r>
    <x v="0"/>
    <x v="5"/>
    <x v="8"/>
    <x v="130"/>
    <n v="1"/>
    <n v="2"/>
    <n v="3"/>
    <n v="6"/>
    <x v="2"/>
    <x v="0"/>
    <x v="5"/>
  </r>
  <r>
    <x v="0"/>
    <x v="5"/>
    <x v="9"/>
    <x v="132"/>
    <m/>
    <m/>
    <n v="1"/>
    <n v="3"/>
    <x v="4"/>
    <x v="0"/>
    <x v="5"/>
  </r>
  <r>
    <x v="0"/>
    <x v="5"/>
    <x v="9"/>
    <x v="15"/>
    <n v="1"/>
    <n v="1"/>
    <n v="3"/>
    <n v="3"/>
    <x v="4"/>
    <x v="0"/>
    <x v="5"/>
  </r>
  <r>
    <x v="0"/>
    <x v="5"/>
    <x v="9"/>
    <x v="16"/>
    <n v="3"/>
    <n v="6"/>
    <n v="18"/>
    <n v="31"/>
    <x v="4"/>
    <x v="0"/>
    <x v="5"/>
  </r>
  <r>
    <x v="0"/>
    <x v="5"/>
    <x v="9"/>
    <x v="17"/>
    <n v="7"/>
    <n v="6"/>
    <n v="22"/>
    <n v="18"/>
    <x v="4"/>
    <x v="0"/>
    <x v="5"/>
  </r>
  <r>
    <x v="0"/>
    <x v="5"/>
    <x v="9"/>
    <x v="18"/>
    <n v="97"/>
    <n v="98"/>
    <n v="693"/>
    <n v="582"/>
    <x v="4"/>
    <x v="0"/>
    <x v="5"/>
  </r>
  <r>
    <x v="0"/>
    <x v="5"/>
    <x v="9"/>
    <x v="19"/>
    <n v="2"/>
    <n v="3"/>
    <n v="16"/>
    <n v="8"/>
    <x v="4"/>
    <x v="0"/>
    <x v="5"/>
  </r>
  <r>
    <x v="0"/>
    <x v="5"/>
    <x v="9"/>
    <x v="20"/>
    <n v="1"/>
    <m/>
    <n v="8"/>
    <n v="1"/>
    <x v="4"/>
    <x v="0"/>
    <x v="5"/>
  </r>
  <r>
    <x v="0"/>
    <x v="5"/>
    <x v="10"/>
    <x v="21"/>
    <n v="65"/>
    <n v="49"/>
    <n v="373"/>
    <n v="321"/>
    <x v="5"/>
    <x v="1"/>
    <x v="5"/>
  </r>
  <r>
    <x v="0"/>
    <x v="5"/>
    <x v="10"/>
    <x v="22"/>
    <n v="16"/>
    <n v="8"/>
    <n v="117"/>
    <n v="69"/>
    <x v="5"/>
    <x v="1"/>
    <x v="5"/>
  </r>
  <r>
    <x v="0"/>
    <x v="5"/>
    <x v="10"/>
    <x v="23"/>
    <n v="100"/>
    <n v="109"/>
    <n v="649"/>
    <n v="747"/>
    <x v="5"/>
    <x v="1"/>
    <x v="5"/>
  </r>
  <r>
    <x v="0"/>
    <x v="5"/>
    <x v="10"/>
    <x v="24"/>
    <n v="120"/>
    <n v="100"/>
    <n v="623"/>
    <n v="641"/>
    <x v="5"/>
    <x v="1"/>
    <x v="5"/>
  </r>
  <r>
    <x v="0"/>
    <x v="5"/>
    <x v="10"/>
    <x v="25"/>
    <n v="1"/>
    <n v="1"/>
    <n v="11"/>
    <n v="11"/>
    <x v="5"/>
    <x v="1"/>
    <x v="5"/>
  </r>
  <r>
    <x v="0"/>
    <x v="5"/>
    <x v="10"/>
    <x v="26"/>
    <n v="77"/>
    <n v="74"/>
    <n v="472"/>
    <n v="462"/>
    <x v="5"/>
    <x v="1"/>
    <x v="5"/>
  </r>
  <r>
    <x v="0"/>
    <x v="5"/>
    <x v="10"/>
    <x v="27"/>
    <n v="862"/>
    <n v="787"/>
    <n v="5011"/>
    <n v="4409"/>
    <x v="5"/>
    <x v="1"/>
    <x v="5"/>
  </r>
  <r>
    <x v="0"/>
    <x v="5"/>
    <x v="10"/>
    <x v="28"/>
    <n v="209"/>
    <n v="165"/>
    <n v="1304"/>
    <n v="1099"/>
    <x v="5"/>
    <x v="1"/>
    <x v="5"/>
  </r>
  <r>
    <x v="0"/>
    <x v="5"/>
    <x v="10"/>
    <x v="29"/>
    <m/>
    <m/>
    <n v="1"/>
    <m/>
    <x v="5"/>
    <x v="1"/>
    <x v="5"/>
  </r>
  <r>
    <x v="0"/>
    <x v="5"/>
    <x v="10"/>
    <x v="134"/>
    <n v="1"/>
    <m/>
    <n v="1"/>
    <m/>
    <x v="5"/>
    <x v="1"/>
    <x v="5"/>
  </r>
  <r>
    <x v="0"/>
    <x v="5"/>
    <x v="43"/>
    <x v="135"/>
    <n v="1"/>
    <n v="1"/>
    <n v="4"/>
    <n v="4"/>
    <x v="4"/>
    <x v="0"/>
    <x v="5"/>
  </r>
  <r>
    <x v="0"/>
    <x v="5"/>
    <x v="11"/>
    <x v="30"/>
    <m/>
    <n v="1"/>
    <m/>
    <n v="2"/>
    <x v="4"/>
    <x v="0"/>
    <x v="5"/>
  </r>
  <r>
    <x v="0"/>
    <x v="5"/>
    <x v="44"/>
    <x v="136"/>
    <m/>
    <m/>
    <n v="1"/>
    <m/>
    <x v="1"/>
    <x v="0"/>
    <x v="5"/>
  </r>
  <r>
    <x v="0"/>
    <x v="5"/>
    <x v="12"/>
    <x v="31"/>
    <m/>
    <n v="1"/>
    <m/>
    <n v="1"/>
    <x v="1"/>
    <x v="0"/>
    <x v="5"/>
  </r>
  <r>
    <x v="0"/>
    <x v="5"/>
    <x v="13"/>
    <x v="32"/>
    <n v="1"/>
    <m/>
    <n v="4"/>
    <n v="1"/>
    <x v="3"/>
    <x v="0"/>
    <x v="5"/>
  </r>
  <r>
    <x v="0"/>
    <x v="5"/>
    <x v="14"/>
    <x v="33"/>
    <m/>
    <m/>
    <n v="2"/>
    <n v="4"/>
    <x v="0"/>
    <x v="0"/>
    <x v="5"/>
  </r>
  <r>
    <x v="0"/>
    <x v="5"/>
    <x v="14"/>
    <x v="34"/>
    <n v="49"/>
    <n v="28"/>
    <n v="202"/>
    <n v="180"/>
    <x v="0"/>
    <x v="0"/>
    <x v="5"/>
  </r>
  <r>
    <x v="0"/>
    <x v="5"/>
    <x v="14"/>
    <x v="35"/>
    <n v="33"/>
    <n v="31"/>
    <n v="228"/>
    <n v="188"/>
    <x v="0"/>
    <x v="0"/>
    <x v="5"/>
  </r>
  <r>
    <x v="0"/>
    <x v="5"/>
    <x v="14"/>
    <x v="36"/>
    <m/>
    <n v="2"/>
    <n v="1"/>
    <n v="7"/>
    <x v="0"/>
    <x v="0"/>
    <x v="5"/>
  </r>
  <r>
    <x v="0"/>
    <x v="5"/>
    <x v="14"/>
    <x v="137"/>
    <m/>
    <m/>
    <n v="1"/>
    <m/>
    <x v="0"/>
    <x v="0"/>
    <x v="5"/>
  </r>
  <r>
    <x v="0"/>
    <x v="5"/>
    <x v="14"/>
    <x v="208"/>
    <m/>
    <m/>
    <n v="1"/>
    <n v="1"/>
    <x v="0"/>
    <x v="0"/>
    <x v="5"/>
  </r>
  <r>
    <x v="0"/>
    <x v="5"/>
    <x v="14"/>
    <x v="37"/>
    <n v="6"/>
    <n v="3"/>
    <n v="30"/>
    <n v="31"/>
    <x v="0"/>
    <x v="0"/>
    <x v="5"/>
  </r>
  <r>
    <x v="0"/>
    <x v="5"/>
    <x v="45"/>
    <x v="138"/>
    <m/>
    <m/>
    <n v="1"/>
    <m/>
    <x v="2"/>
    <x v="0"/>
    <x v="5"/>
  </r>
  <r>
    <x v="0"/>
    <x v="5"/>
    <x v="15"/>
    <x v="41"/>
    <m/>
    <m/>
    <n v="1"/>
    <n v="1"/>
    <x v="3"/>
    <x v="0"/>
    <x v="5"/>
  </r>
  <r>
    <x v="0"/>
    <x v="5"/>
    <x v="15"/>
    <x v="193"/>
    <m/>
    <m/>
    <n v="1"/>
    <n v="2"/>
    <x v="3"/>
    <x v="0"/>
    <x v="5"/>
  </r>
  <r>
    <x v="0"/>
    <x v="5"/>
    <x v="16"/>
    <x v="42"/>
    <n v="19"/>
    <n v="18"/>
    <n v="126"/>
    <n v="100"/>
    <x v="2"/>
    <x v="0"/>
    <x v="5"/>
  </r>
  <r>
    <x v="0"/>
    <x v="5"/>
    <x v="17"/>
    <x v="141"/>
    <m/>
    <n v="2"/>
    <n v="6"/>
    <n v="5"/>
    <x v="0"/>
    <x v="0"/>
    <x v="5"/>
  </r>
  <r>
    <x v="0"/>
    <x v="5"/>
    <x v="17"/>
    <x v="142"/>
    <n v="1"/>
    <n v="2"/>
    <n v="4"/>
    <n v="4"/>
    <x v="0"/>
    <x v="0"/>
    <x v="5"/>
  </r>
  <r>
    <x v="0"/>
    <x v="5"/>
    <x v="17"/>
    <x v="143"/>
    <m/>
    <n v="1"/>
    <n v="3"/>
    <n v="1"/>
    <x v="0"/>
    <x v="0"/>
    <x v="5"/>
  </r>
  <r>
    <x v="0"/>
    <x v="5"/>
    <x v="17"/>
    <x v="43"/>
    <n v="23"/>
    <n v="7"/>
    <n v="83"/>
    <n v="59"/>
    <x v="0"/>
    <x v="0"/>
    <x v="5"/>
  </r>
  <r>
    <x v="0"/>
    <x v="5"/>
    <x v="17"/>
    <x v="44"/>
    <m/>
    <m/>
    <n v="3"/>
    <m/>
    <x v="0"/>
    <x v="0"/>
    <x v="5"/>
  </r>
  <r>
    <x v="0"/>
    <x v="5"/>
    <x v="18"/>
    <x v="144"/>
    <n v="1"/>
    <m/>
    <n v="1"/>
    <m/>
    <x v="5"/>
    <x v="1"/>
    <x v="5"/>
  </r>
  <r>
    <x v="0"/>
    <x v="5"/>
    <x v="18"/>
    <x v="45"/>
    <n v="7"/>
    <n v="10"/>
    <n v="52"/>
    <n v="58"/>
    <x v="5"/>
    <x v="1"/>
    <x v="5"/>
  </r>
  <r>
    <x v="0"/>
    <x v="5"/>
    <x v="18"/>
    <x v="46"/>
    <n v="10"/>
    <n v="5"/>
    <n v="42"/>
    <n v="43"/>
    <x v="5"/>
    <x v="1"/>
    <x v="5"/>
  </r>
  <r>
    <x v="0"/>
    <x v="5"/>
    <x v="18"/>
    <x v="145"/>
    <n v="10"/>
    <n v="21"/>
    <n v="75"/>
    <n v="52"/>
    <x v="5"/>
    <x v="1"/>
    <x v="5"/>
  </r>
  <r>
    <x v="0"/>
    <x v="5"/>
    <x v="18"/>
    <x v="47"/>
    <n v="7"/>
    <n v="7"/>
    <n v="59"/>
    <n v="46"/>
    <x v="5"/>
    <x v="1"/>
    <x v="5"/>
  </r>
  <r>
    <x v="0"/>
    <x v="5"/>
    <x v="18"/>
    <x v="146"/>
    <m/>
    <m/>
    <n v="1"/>
    <m/>
    <x v="5"/>
    <x v="1"/>
    <x v="5"/>
  </r>
  <r>
    <x v="0"/>
    <x v="5"/>
    <x v="18"/>
    <x v="48"/>
    <n v="93"/>
    <n v="64"/>
    <n v="471"/>
    <n v="418"/>
    <x v="5"/>
    <x v="1"/>
    <x v="5"/>
  </r>
  <r>
    <x v="0"/>
    <x v="5"/>
    <x v="47"/>
    <x v="148"/>
    <m/>
    <n v="2"/>
    <n v="9"/>
    <n v="23"/>
    <x v="1"/>
    <x v="0"/>
    <x v="5"/>
  </r>
  <r>
    <x v="0"/>
    <x v="5"/>
    <x v="19"/>
    <x v="49"/>
    <n v="11"/>
    <n v="6"/>
    <n v="55"/>
    <n v="48"/>
    <x v="3"/>
    <x v="0"/>
    <x v="5"/>
  </r>
  <r>
    <x v="0"/>
    <x v="5"/>
    <x v="19"/>
    <x v="149"/>
    <m/>
    <m/>
    <m/>
    <n v="1"/>
    <x v="3"/>
    <x v="0"/>
    <x v="5"/>
  </r>
  <r>
    <x v="0"/>
    <x v="5"/>
    <x v="20"/>
    <x v="150"/>
    <m/>
    <m/>
    <m/>
    <n v="3"/>
    <x v="2"/>
    <x v="0"/>
    <x v="5"/>
  </r>
  <r>
    <x v="0"/>
    <x v="5"/>
    <x v="20"/>
    <x v="151"/>
    <m/>
    <m/>
    <n v="2"/>
    <m/>
    <x v="2"/>
    <x v="0"/>
    <x v="5"/>
  </r>
  <r>
    <x v="0"/>
    <x v="5"/>
    <x v="20"/>
    <x v="51"/>
    <m/>
    <m/>
    <n v="1"/>
    <m/>
    <x v="2"/>
    <x v="0"/>
    <x v="5"/>
  </r>
  <r>
    <x v="0"/>
    <x v="5"/>
    <x v="20"/>
    <x v="52"/>
    <n v="52"/>
    <n v="51"/>
    <n v="259"/>
    <n v="261"/>
    <x v="2"/>
    <x v="0"/>
    <x v="5"/>
  </r>
  <r>
    <x v="0"/>
    <x v="5"/>
    <x v="20"/>
    <x v="152"/>
    <n v="1"/>
    <m/>
    <n v="1"/>
    <m/>
    <x v="2"/>
    <x v="0"/>
    <x v="5"/>
  </r>
  <r>
    <x v="0"/>
    <x v="5"/>
    <x v="20"/>
    <x v="153"/>
    <m/>
    <m/>
    <n v="2"/>
    <n v="4"/>
    <x v="2"/>
    <x v="0"/>
    <x v="5"/>
  </r>
  <r>
    <x v="0"/>
    <x v="5"/>
    <x v="20"/>
    <x v="54"/>
    <n v="1"/>
    <m/>
    <n v="3"/>
    <n v="2"/>
    <x v="2"/>
    <x v="0"/>
    <x v="5"/>
  </r>
  <r>
    <x v="0"/>
    <x v="5"/>
    <x v="20"/>
    <x v="55"/>
    <n v="12"/>
    <n v="3"/>
    <n v="39"/>
    <n v="25"/>
    <x v="2"/>
    <x v="0"/>
    <x v="5"/>
  </r>
  <r>
    <x v="0"/>
    <x v="5"/>
    <x v="20"/>
    <x v="56"/>
    <n v="13"/>
    <n v="17"/>
    <n v="90"/>
    <n v="82"/>
    <x v="2"/>
    <x v="0"/>
    <x v="5"/>
  </r>
  <r>
    <x v="0"/>
    <x v="5"/>
    <x v="20"/>
    <x v="57"/>
    <n v="11"/>
    <n v="12"/>
    <n v="66"/>
    <n v="53"/>
    <x v="2"/>
    <x v="0"/>
    <x v="5"/>
  </r>
  <r>
    <x v="0"/>
    <x v="5"/>
    <x v="21"/>
    <x v="58"/>
    <n v="19"/>
    <n v="6"/>
    <n v="119"/>
    <n v="63"/>
    <x v="3"/>
    <x v="0"/>
    <x v="5"/>
  </r>
  <r>
    <x v="0"/>
    <x v="5"/>
    <x v="21"/>
    <x v="154"/>
    <m/>
    <n v="1"/>
    <n v="2"/>
    <n v="4"/>
    <x v="3"/>
    <x v="0"/>
    <x v="5"/>
  </r>
  <r>
    <x v="0"/>
    <x v="5"/>
    <x v="21"/>
    <x v="155"/>
    <m/>
    <m/>
    <n v="5"/>
    <m/>
    <x v="3"/>
    <x v="0"/>
    <x v="5"/>
  </r>
  <r>
    <x v="0"/>
    <x v="5"/>
    <x v="21"/>
    <x v="59"/>
    <n v="2"/>
    <n v="1"/>
    <n v="7"/>
    <n v="7"/>
    <x v="3"/>
    <x v="0"/>
    <x v="5"/>
  </r>
  <r>
    <x v="0"/>
    <x v="5"/>
    <x v="48"/>
    <x v="156"/>
    <m/>
    <m/>
    <n v="1"/>
    <n v="1"/>
    <x v="2"/>
    <x v="0"/>
    <x v="5"/>
  </r>
  <r>
    <x v="0"/>
    <x v="5"/>
    <x v="22"/>
    <x v="60"/>
    <n v="20"/>
    <n v="14"/>
    <n v="112"/>
    <n v="83"/>
    <x v="3"/>
    <x v="0"/>
    <x v="5"/>
  </r>
  <r>
    <x v="0"/>
    <x v="5"/>
    <x v="22"/>
    <x v="61"/>
    <n v="3"/>
    <m/>
    <n v="12"/>
    <n v="8"/>
    <x v="3"/>
    <x v="0"/>
    <x v="5"/>
  </r>
  <r>
    <x v="0"/>
    <x v="5"/>
    <x v="22"/>
    <x v="62"/>
    <m/>
    <n v="2"/>
    <n v="1"/>
    <n v="6"/>
    <x v="3"/>
    <x v="0"/>
    <x v="5"/>
  </r>
  <r>
    <x v="0"/>
    <x v="5"/>
    <x v="22"/>
    <x v="157"/>
    <m/>
    <m/>
    <m/>
    <n v="1"/>
    <x v="3"/>
    <x v="0"/>
    <x v="5"/>
  </r>
  <r>
    <x v="0"/>
    <x v="5"/>
    <x v="22"/>
    <x v="64"/>
    <n v="7"/>
    <n v="2"/>
    <n v="20"/>
    <n v="14"/>
    <x v="3"/>
    <x v="0"/>
    <x v="5"/>
  </r>
  <r>
    <x v="0"/>
    <x v="5"/>
    <x v="22"/>
    <x v="65"/>
    <n v="4"/>
    <n v="3"/>
    <n v="17"/>
    <n v="13"/>
    <x v="3"/>
    <x v="0"/>
    <x v="5"/>
  </r>
  <r>
    <x v="0"/>
    <x v="5"/>
    <x v="22"/>
    <x v="66"/>
    <n v="14"/>
    <n v="2"/>
    <n v="86"/>
    <n v="25"/>
    <x v="3"/>
    <x v="0"/>
    <x v="5"/>
  </r>
  <r>
    <x v="0"/>
    <x v="5"/>
    <x v="22"/>
    <x v="159"/>
    <m/>
    <m/>
    <n v="1"/>
    <m/>
    <x v="3"/>
    <x v="0"/>
    <x v="5"/>
  </r>
  <r>
    <x v="0"/>
    <x v="5"/>
    <x v="22"/>
    <x v="68"/>
    <m/>
    <m/>
    <m/>
    <n v="1"/>
    <x v="3"/>
    <x v="0"/>
    <x v="5"/>
  </r>
  <r>
    <x v="0"/>
    <x v="5"/>
    <x v="22"/>
    <x v="69"/>
    <n v="10"/>
    <n v="9"/>
    <n v="35"/>
    <n v="34"/>
    <x v="3"/>
    <x v="0"/>
    <x v="5"/>
  </r>
  <r>
    <x v="0"/>
    <x v="5"/>
    <x v="23"/>
    <x v="70"/>
    <n v="3"/>
    <n v="5"/>
    <n v="7"/>
    <n v="13"/>
    <x v="2"/>
    <x v="0"/>
    <x v="5"/>
  </r>
  <r>
    <x v="0"/>
    <x v="5"/>
    <x v="23"/>
    <x v="160"/>
    <m/>
    <m/>
    <n v="2"/>
    <n v="2"/>
    <x v="2"/>
    <x v="0"/>
    <x v="5"/>
  </r>
  <r>
    <x v="0"/>
    <x v="5"/>
    <x v="23"/>
    <x v="161"/>
    <m/>
    <m/>
    <n v="2"/>
    <m/>
    <x v="2"/>
    <x v="0"/>
    <x v="5"/>
  </r>
  <r>
    <x v="0"/>
    <x v="5"/>
    <x v="23"/>
    <x v="162"/>
    <n v="1"/>
    <m/>
    <n v="2"/>
    <m/>
    <x v="2"/>
    <x v="0"/>
    <x v="5"/>
  </r>
  <r>
    <x v="0"/>
    <x v="5"/>
    <x v="23"/>
    <x v="71"/>
    <n v="1"/>
    <n v="1"/>
    <n v="11"/>
    <n v="9"/>
    <x v="2"/>
    <x v="0"/>
    <x v="5"/>
  </r>
  <r>
    <x v="0"/>
    <x v="5"/>
    <x v="23"/>
    <x v="163"/>
    <n v="2"/>
    <n v="1"/>
    <n v="6"/>
    <n v="2"/>
    <x v="2"/>
    <x v="0"/>
    <x v="5"/>
  </r>
  <r>
    <x v="0"/>
    <x v="5"/>
    <x v="24"/>
    <x v="72"/>
    <n v="29"/>
    <n v="30"/>
    <n v="156"/>
    <n v="157"/>
    <x v="2"/>
    <x v="0"/>
    <x v="5"/>
  </r>
  <r>
    <x v="0"/>
    <x v="5"/>
    <x v="24"/>
    <x v="73"/>
    <n v="5"/>
    <n v="3"/>
    <n v="13"/>
    <n v="24"/>
    <x v="2"/>
    <x v="0"/>
    <x v="5"/>
  </r>
  <r>
    <x v="0"/>
    <x v="5"/>
    <x v="24"/>
    <x v="74"/>
    <n v="23"/>
    <n v="23"/>
    <n v="179"/>
    <n v="135"/>
    <x v="2"/>
    <x v="0"/>
    <x v="5"/>
  </r>
  <r>
    <x v="0"/>
    <x v="5"/>
    <x v="24"/>
    <x v="75"/>
    <n v="5"/>
    <n v="4"/>
    <n v="32"/>
    <n v="16"/>
    <x v="2"/>
    <x v="0"/>
    <x v="5"/>
  </r>
  <r>
    <x v="0"/>
    <x v="5"/>
    <x v="49"/>
    <x v="166"/>
    <m/>
    <n v="2"/>
    <n v="4"/>
    <n v="4"/>
    <x v="5"/>
    <x v="1"/>
    <x v="5"/>
  </r>
  <r>
    <x v="0"/>
    <x v="5"/>
    <x v="25"/>
    <x v="76"/>
    <n v="6"/>
    <n v="1"/>
    <n v="35"/>
    <n v="27"/>
    <x v="2"/>
    <x v="0"/>
    <x v="5"/>
  </r>
  <r>
    <x v="0"/>
    <x v="5"/>
    <x v="25"/>
    <x v="77"/>
    <n v="20"/>
    <n v="10"/>
    <n v="113"/>
    <n v="80"/>
    <x v="2"/>
    <x v="0"/>
    <x v="5"/>
  </r>
  <r>
    <x v="0"/>
    <x v="5"/>
    <x v="25"/>
    <x v="78"/>
    <n v="12"/>
    <n v="2"/>
    <n v="55"/>
    <n v="44"/>
    <x v="2"/>
    <x v="0"/>
    <x v="5"/>
  </r>
  <r>
    <x v="0"/>
    <x v="5"/>
    <x v="25"/>
    <x v="79"/>
    <n v="3"/>
    <n v="2"/>
    <n v="12"/>
    <n v="8"/>
    <x v="2"/>
    <x v="0"/>
    <x v="5"/>
  </r>
  <r>
    <x v="0"/>
    <x v="5"/>
    <x v="26"/>
    <x v="170"/>
    <m/>
    <n v="1"/>
    <n v="2"/>
    <n v="2"/>
    <x v="2"/>
    <x v="0"/>
    <x v="5"/>
  </r>
  <r>
    <x v="0"/>
    <x v="5"/>
    <x v="26"/>
    <x v="80"/>
    <n v="8"/>
    <n v="7"/>
    <n v="50"/>
    <n v="40"/>
    <x v="2"/>
    <x v="0"/>
    <x v="5"/>
  </r>
  <r>
    <x v="0"/>
    <x v="5"/>
    <x v="51"/>
    <x v="171"/>
    <m/>
    <m/>
    <m/>
    <n v="1"/>
    <x v="1"/>
    <x v="0"/>
    <x v="5"/>
  </r>
  <r>
    <x v="0"/>
    <x v="5"/>
    <x v="52"/>
    <x v="172"/>
    <n v="1"/>
    <m/>
    <n v="1"/>
    <m/>
    <x v="5"/>
    <x v="1"/>
    <x v="5"/>
  </r>
  <r>
    <x v="0"/>
    <x v="5"/>
    <x v="27"/>
    <x v="81"/>
    <m/>
    <n v="3"/>
    <n v="4"/>
    <n v="6"/>
    <x v="0"/>
    <x v="0"/>
    <x v="5"/>
  </r>
  <r>
    <x v="0"/>
    <x v="5"/>
    <x v="56"/>
    <x v="202"/>
    <m/>
    <n v="2"/>
    <n v="1"/>
    <n v="2"/>
    <x v="2"/>
    <x v="0"/>
    <x v="5"/>
  </r>
  <r>
    <x v="0"/>
    <x v="5"/>
    <x v="28"/>
    <x v="82"/>
    <m/>
    <m/>
    <n v="1"/>
    <m/>
    <x v="3"/>
    <x v="0"/>
    <x v="5"/>
  </r>
  <r>
    <x v="0"/>
    <x v="5"/>
    <x v="28"/>
    <x v="173"/>
    <m/>
    <m/>
    <n v="1"/>
    <m/>
    <x v="3"/>
    <x v="0"/>
    <x v="5"/>
  </r>
  <r>
    <x v="0"/>
    <x v="5"/>
    <x v="29"/>
    <x v="83"/>
    <m/>
    <m/>
    <m/>
    <n v="2"/>
    <x v="3"/>
    <x v="0"/>
    <x v="5"/>
  </r>
  <r>
    <x v="0"/>
    <x v="5"/>
    <x v="29"/>
    <x v="84"/>
    <n v="2"/>
    <n v="1"/>
    <n v="14"/>
    <n v="6"/>
    <x v="3"/>
    <x v="0"/>
    <x v="5"/>
  </r>
  <r>
    <x v="0"/>
    <x v="5"/>
    <x v="29"/>
    <x v="174"/>
    <n v="1"/>
    <m/>
    <n v="2"/>
    <m/>
    <x v="3"/>
    <x v="0"/>
    <x v="5"/>
  </r>
  <r>
    <x v="0"/>
    <x v="5"/>
    <x v="30"/>
    <x v="175"/>
    <n v="1"/>
    <m/>
    <n v="2"/>
    <n v="3"/>
    <x v="5"/>
    <x v="1"/>
    <x v="5"/>
  </r>
  <r>
    <x v="0"/>
    <x v="5"/>
    <x v="30"/>
    <x v="203"/>
    <m/>
    <m/>
    <n v="1"/>
    <n v="1"/>
    <x v="5"/>
    <x v="1"/>
    <x v="5"/>
  </r>
  <r>
    <x v="0"/>
    <x v="5"/>
    <x v="30"/>
    <x v="85"/>
    <n v="23"/>
    <n v="17"/>
    <n v="150"/>
    <n v="131"/>
    <x v="5"/>
    <x v="1"/>
    <x v="5"/>
  </r>
  <r>
    <x v="0"/>
    <x v="5"/>
    <x v="31"/>
    <x v="87"/>
    <n v="5"/>
    <n v="2"/>
    <n v="38"/>
    <n v="21"/>
    <x v="3"/>
    <x v="0"/>
    <x v="5"/>
  </r>
  <r>
    <x v="0"/>
    <x v="5"/>
    <x v="31"/>
    <x v="88"/>
    <n v="19"/>
    <n v="12"/>
    <n v="114"/>
    <n v="89"/>
    <x v="3"/>
    <x v="0"/>
    <x v="5"/>
  </r>
  <r>
    <x v="0"/>
    <x v="5"/>
    <x v="31"/>
    <x v="89"/>
    <n v="11"/>
    <n v="6"/>
    <n v="65"/>
    <n v="46"/>
    <x v="3"/>
    <x v="0"/>
    <x v="5"/>
  </r>
  <r>
    <x v="0"/>
    <x v="5"/>
    <x v="31"/>
    <x v="90"/>
    <n v="3"/>
    <n v="3"/>
    <n v="14"/>
    <n v="10"/>
    <x v="3"/>
    <x v="0"/>
    <x v="5"/>
  </r>
  <r>
    <x v="0"/>
    <x v="5"/>
    <x v="31"/>
    <x v="91"/>
    <n v="17"/>
    <n v="19"/>
    <n v="100"/>
    <n v="114"/>
    <x v="3"/>
    <x v="0"/>
    <x v="5"/>
  </r>
  <r>
    <x v="0"/>
    <x v="5"/>
    <x v="31"/>
    <x v="177"/>
    <n v="1"/>
    <m/>
    <n v="1"/>
    <m/>
    <x v="3"/>
    <x v="0"/>
    <x v="5"/>
  </r>
  <r>
    <x v="0"/>
    <x v="5"/>
    <x v="31"/>
    <x v="92"/>
    <n v="4"/>
    <n v="5"/>
    <n v="17"/>
    <n v="7"/>
    <x v="3"/>
    <x v="0"/>
    <x v="5"/>
  </r>
  <r>
    <x v="0"/>
    <x v="5"/>
    <x v="32"/>
    <x v="93"/>
    <m/>
    <m/>
    <n v="11"/>
    <n v="2"/>
    <x v="5"/>
    <x v="1"/>
    <x v="5"/>
  </r>
  <r>
    <x v="0"/>
    <x v="5"/>
    <x v="32"/>
    <x v="178"/>
    <m/>
    <m/>
    <m/>
    <n v="1"/>
    <x v="5"/>
    <x v="1"/>
    <x v="5"/>
  </r>
  <r>
    <x v="0"/>
    <x v="5"/>
    <x v="32"/>
    <x v="94"/>
    <n v="29"/>
    <n v="33"/>
    <n v="189"/>
    <n v="193"/>
    <x v="5"/>
    <x v="1"/>
    <x v="5"/>
  </r>
  <r>
    <x v="0"/>
    <x v="5"/>
    <x v="32"/>
    <x v="95"/>
    <n v="7"/>
    <n v="8"/>
    <n v="24"/>
    <n v="36"/>
    <x v="5"/>
    <x v="1"/>
    <x v="5"/>
  </r>
  <r>
    <x v="0"/>
    <x v="5"/>
    <x v="32"/>
    <x v="97"/>
    <n v="41"/>
    <n v="59"/>
    <n v="240"/>
    <n v="284"/>
    <x v="5"/>
    <x v="1"/>
    <x v="5"/>
  </r>
  <r>
    <x v="0"/>
    <x v="5"/>
    <x v="32"/>
    <x v="180"/>
    <m/>
    <m/>
    <n v="3"/>
    <m/>
    <x v="5"/>
    <x v="1"/>
    <x v="5"/>
  </r>
  <r>
    <x v="0"/>
    <x v="5"/>
    <x v="32"/>
    <x v="98"/>
    <n v="10"/>
    <n v="24"/>
    <n v="124"/>
    <n v="147"/>
    <x v="5"/>
    <x v="1"/>
    <x v="5"/>
  </r>
  <r>
    <x v="0"/>
    <x v="5"/>
    <x v="32"/>
    <x v="100"/>
    <n v="132"/>
    <n v="158"/>
    <n v="870"/>
    <n v="921"/>
    <x v="5"/>
    <x v="1"/>
    <x v="5"/>
  </r>
  <r>
    <x v="0"/>
    <x v="5"/>
    <x v="32"/>
    <x v="102"/>
    <n v="38"/>
    <n v="58"/>
    <n v="294"/>
    <n v="277"/>
    <x v="5"/>
    <x v="1"/>
    <x v="5"/>
  </r>
  <r>
    <x v="0"/>
    <x v="5"/>
    <x v="32"/>
    <x v="103"/>
    <n v="36"/>
    <n v="31"/>
    <n v="240"/>
    <n v="177"/>
    <x v="5"/>
    <x v="1"/>
    <x v="5"/>
  </r>
  <r>
    <x v="0"/>
    <x v="5"/>
    <x v="33"/>
    <x v="104"/>
    <n v="20"/>
    <n v="10"/>
    <n v="124"/>
    <n v="77"/>
    <x v="2"/>
    <x v="0"/>
    <x v="5"/>
  </r>
  <r>
    <x v="0"/>
    <x v="5"/>
    <x v="33"/>
    <x v="105"/>
    <n v="19"/>
    <n v="13"/>
    <n v="96"/>
    <n v="90"/>
    <x v="2"/>
    <x v="0"/>
    <x v="5"/>
  </r>
  <r>
    <x v="0"/>
    <x v="5"/>
    <x v="33"/>
    <x v="106"/>
    <n v="18"/>
    <n v="11"/>
    <n v="102"/>
    <n v="59"/>
    <x v="2"/>
    <x v="0"/>
    <x v="5"/>
  </r>
  <r>
    <x v="0"/>
    <x v="5"/>
    <x v="33"/>
    <x v="204"/>
    <m/>
    <m/>
    <n v="1"/>
    <m/>
    <x v="2"/>
    <x v="0"/>
    <x v="5"/>
  </r>
  <r>
    <x v="0"/>
    <x v="5"/>
    <x v="33"/>
    <x v="107"/>
    <n v="1"/>
    <m/>
    <n v="4"/>
    <n v="6"/>
    <x v="2"/>
    <x v="0"/>
    <x v="5"/>
  </r>
  <r>
    <x v="0"/>
    <x v="5"/>
    <x v="33"/>
    <x v="108"/>
    <n v="22"/>
    <n v="12"/>
    <n v="128"/>
    <n v="104"/>
    <x v="2"/>
    <x v="0"/>
    <x v="5"/>
  </r>
  <r>
    <x v="0"/>
    <x v="5"/>
    <x v="33"/>
    <x v="109"/>
    <n v="23"/>
    <n v="22"/>
    <n v="127"/>
    <n v="119"/>
    <x v="2"/>
    <x v="0"/>
    <x v="5"/>
  </r>
  <r>
    <x v="0"/>
    <x v="5"/>
    <x v="34"/>
    <x v="110"/>
    <m/>
    <m/>
    <m/>
    <n v="1"/>
    <x v="1"/>
    <x v="0"/>
    <x v="5"/>
  </r>
  <r>
    <x v="0"/>
    <x v="5"/>
    <x v="34"/>
    <x v="182"/>
    <n v="1"/>
    <n v="1"/>
    <n v="6"/>
    <n v="7"/>
    <x v="1"/>
    <x v="0"/>
    <x v="5"/>
  </r>
  <r>
    <x v="0"/>
    <x v="6"/>
    <x v="60"/>
    <x v="224"/>
    <m/>
    <m/>
    <n v="1"/>
    <m/>
    <x v="3"/>
    <x v="0"/>
    <x v="6"/>
  </r>
  <r>
    <x v="0"/>
    <x v="6"/>
    <x v="35"/>
    <x v="225"/>
    <m/>
    <m/>
    <n v="1"/>
    <n v="3"/>
    <x v="2"/>
    <x v="0"/>
    <x v="6"/>
  </r>
  <r>
    <x v="0"/>
    <x v="6"/>
    <x v="35"/>
    <x v="111"/>
    <m/>
    <n v="1"/>
    <n v="2"/>
    <n v="2"/>
    <x v="2"/>
    <x v="0"/>
    <x v="6"/>
  </r>
  <r>
    <x v="0"/>
    <x v="6"/>
    <x v="1"/>
    <x v="223"/>
    <n v="1"/>
    <m/>
    <n v="2"/>
    <m/>
    <x v="1"/>
    <x v="0"/>
    <x v="6"/>
  </r>
  <r>
    <x v="0"/>
    <x v="6"/>
    <x v="1"/>
    <x v="1"/>
    <n v="10"/>
    <n v="13"/>
    <n v="67"/>
    <n v="67"/>
    <x v="1"/>
    <x v="0"/>
    <x v="6"/>
  </r>
  <r>
    <x v="0"/>
    <x v="6"/>
    <x v="1"/>
    <x v="2"/>
    <n v="25"/>
    <n v="15"/>
    <n v="105"/>
    <n v="86"/>
    <x v="1"/>
    <x v="0"/>
    <x v="6"/>
  </r>
  <r>
    <x v="0"/>
    <x v="6"/>
    <x v="1"/>
    <x v="112"/>
    <n v="3"/>
    <n v="2"/>
    <n v="16"/>
    <n v="13"/>
    <x v="1"/>
    <x v="0"/>
    <x v="6"/>
  </r>
  <r>
    <x v="0"/>
    <x v="6"/>
    <x v="2"/>
    <x v="3"/>
    <m/>
    <m/>
    <n v="2"/>
    <n v="1"/>
    <x v="1"/>
    <x v="0"/>
    <x v="6"/>
  </r>
  <r>
    <x v="0"/>
    <x v="6"/>
    <x v="36"/>
    <x v="226"/>
    <n v="2"/>
    <m/>
    <n v="2"/>
    <m/>
    <x v="1"/>
    <x v="0"/>
    <x v="6"/>
  </r>
  <r>
    <x v="0"/>
    <x v="6"/>
    <x v="36"/>
    <x v="114"/>
    <m/>
    <n v="1"/>
    <n v="5"/>
    <n v="2"/>
    <x v="1"/>
    <x v="0"/>
    <x v="6"/>
  </r>
  <r>
    <x v="0"/>
    <x v="6"/>
    <x v="37"/>
    <x v="227"/>
    <m/>
    <m/>
    <n v="1"/>
    <m/>
    <x v="4"/>
    <x v="0"/>
    <x v="6"/>
  </r>
  <r>
    <x v="0"/>
    <x v="6"/>
    <x v="37"/>
    <x v="116"/>
    <n v="5"/>
    <n v="1"/>
    <n v="11"/>
    <n v="8"/>
    <x v="4"/>
    <x v="0"/>
    <x v="6"/>
  </r>
  <r>
    <x v="0"/>
    <x v="6"/>
    <x v="4"/>
    <x v="5"/>
    <n v="206"/>
    <n v="174"/>
    <n v="1205"/>
    <n v="972"/>
    <x v="2"/>
    <x v="0"/>
    <x v="6"/>
  </r>
  <r>
    <x v="0"/>
    <x v="6"/>
    <x v="4"/>
    <x v="187"/>
    <m/>
    <m/>
    <m/>
    <n v="1"/>
    <x v="2"/>
    <x v="0"/>
    <x v="6"/>
  </r>
  <r>
    <x v="0"/>
    <x v="6"/>
    <x v="4"/>
    <x v="6"/>
    <n v="119"/>
    <n v="111"/>
    <n v="756"/>
    <n v="686"/>
    <x v="2"/>
    <x v="0"/>
    <x v="6"/>
  </r>
  <r>
    <x v="0"/>
    <x v="6"/>
    <x v="4"/>
    <x v="117"/>
    <n v="38"/>
    <n v="36"/>
    <n v="256"/>
    <n v="216"/>
    <x v="2"/>
    <x v="0"/>
    <x v="6"/>
  </r>
  <r>
    <x v="0"/>
    <x v="6"/>
    <x v="4"/>
    <x v="118"/>
    <m/>
    <n v="2"/>
    <n v="1"/>
    <n v="5"/>
    <x v="2"/>
    <x v="0"/>
    <x v="6"/>
  </r>
  <r>
    <x v="0"/>
    <x v="6"/>
    <x v="4"/>
    <x v="7"/>
    <n v="25"/>
    <n v="26"/>
    <n v="204"/>
    <n v="156"/>
    <x v="2"/>
    <x v="0"/>
    <x v="6"/>
  </r>
  <r>
    <x v="0"/>
    <x v="6"/>
    <x v="38"/>
    <x v="119"/>
    <n v="3"/>
    <m/>
    <n v="15"/>
    <m/>
    <x v="2"/>
    <x v="0"/>
    <x v="6"/>
  </r>
  <r>
    <x v="0"/>
    <x v="6"/>
    <x v="5"/>
    <x v="228"/>
    <m/>
    <m/>
    <n v="1"/>
    <m/>
    <x v="0"/>
    <x v="0"/>
    <x v="6"/>
  </r>
  <r>
    <x v="0"/>
    <x v="6"/>
    <x v="5"/>
    <x v="8"/>
    <m/>
    <m/>
    <n v="1"/>
    <m/>
    <x v="0"/>
    <x v="0"/>
    <x v="6"/>
  </r>
  <r>
    <x v="0"/>
    <x v="6"/>
    <x v="39"/>
    <x v="121"/>
    <n v="2"/>
    <m/>
    <n v="2"/>
    <m/>
    <x v="2"/>
    <x v="0"/>
    <x v="6"/>
  </r>
  <r>
    <x v="0"/>
    <x v="6"/>
    <x v="6"/>
    <x v="9"/>
    <n v="2"/>
    <m/>
    <n v="3"/>
    <n v="3"/>
    <x v="3"/>
    <x v="0"/>
    <x v="6"/>
  </r>
  <r>
    <x v="0"/>
    <x v="6"/>
    <x v="6"/>
    <x v="10"/>
    <n v="9"/>
    <n v="5"/>
    <n v="55"/>
    <n v="40"/>
    <x v="3"/>
    <x v="0"/>
    <x v="6"/>
  </r>
  <r>
    <x v="0"/>
    <x v="6"/>
    <x v="61"/>
    <x v="229"/>
    <m/>
    <n v="1"/>
    <m/>
    <n v="1"/>
    <x v="1"/>
    <x v="0"/>
    <x v="6"/>
  </r>
  <r>
    <x v="0"/>
    <x v="6"/>
    <x v="61"/>
    <x v="230"/>
    <m/>
    <m/>
    <n v="4"/>
    <m/>
    <x v="1"/>
    <x v="0"/>
    <x v="6"/>
  </r>
  <r>
    <x v="0"/>
    <x v="6"/>
    <x v="54"/>
    <x v="189"/>
    <m/>
    <n v="2"/>
    <m/>
    <n v="2"/>
    <x v="4"/>
    <x v="0"/>
    <x v="6"/>
  </r>
  <r>
    <x v="0"/>
    <x v="6"/>
    <x v="40"/>
    <x v="190"/>
    <m/>
    <m/>
    <m/>
    <n v="1"/>
    <x v="1"/>
    <x v="0"/>
    <x v="6"/>
  </r>
  <r>
    <x v="0"/>
    <x v="6"/>
    <x v="40"/>
    <x v="122"/>
    <m/>
    <m/>
    <n v="2"/>
    <m/>
    <x v="1"/>
    <x v="0"/>
    <x v="6"/>
  </r>
  <r>
    <x v="0"/>
    <x v="6"/>
    <x v="40"/>
    <x v="123"/>
    <n v="1"/>
    <m/>
    <n v="1"/>
    <m/>
    <x v="1"/>
    <x v="0"/>
    <x v="6"/>
  </r>
  <r>
    <x v="0"/>
    <x v="6"/>
    <x v="41"/>
    <x v="124"/>
    <m/>
    <m/>
    <n v="2"/>
    <n v="1"/>
    <x v="5"/>
    <x v="1"/>
    <x v="6"/>
  </r>
  <r>
    <x v="0"/>
    <x v="6"/>
    <x v="7"/>
    <x v="231"/>
    <n v="1"/>
    <m/>
    <n v="2"/>
    <n v="2"/>
    <x v="1"/>
    <x v="0"/>
    <x v="6"/>
  </r>
  <r>
    <x v="0"/>
    <x v="6"/>
    <x v="7"/>
    <x v="125"/>
    <n v="2"/>
    <m/>
    <n v="5"/>
    <n v="2"/>
    <x v="1"/>
    <x v="0"/>
    <x v="6"/>
  </r>
  <r>
    <x v="0"/>
    <x v="6"/>
    <x v="7"/>
    <x v="126"/>
    <n v="1"/>
    <m/>
    <n v="6"/>
    <n v="1"/>
    <x v="1"/>
    <x v="0"/>
    <x v="6"/>
  </r>
  <r>
    <x v="0"/>
    <x v="6"/>
    <x v="7"/>
    <x v="127"/>
    <m/>
    <n v="1"/>
    <n v="4"/>
    <n v="3"/>
    <x v="1"/>
    <x v="0"/>
    <x v="6"/>
  </r>
  <r>
    <x v="0"/>
    <x v="6"/>
    <x v="7"/>
    <x v="128"/>
    <n v="1"/>
    <m/>
    <n v="4"/>
    <n v="1"/>
    <x v="1"/>
    <x v="0"/>
    <x v="6"/>
  </r>
  <r>
    <x v="0"/>
    <x v="6"/>
    <x v="7"/>
    <x v="11"/>
    <n v="1"/>
    <n v="7"/>
    <n v="24"/>
    <n v="30"/>
    <x v="1"/>
    <x v="0"/>
    <x v="6"/>
  </r>
  <r>
    <x v="0"/>
    <x v="6"/>
    <x v="7"/>
    <x v="12"/>
    <m/>
    <m/>
    <n v="1"/>
    <m/>
    <x v="1"/>
    <x v="0"/>
    <x v="6"/>
  </r>
  <r>
    <x v="0"/>
    <x v="6"/>
    <x v="7"/>
    <x v="13"/>
    <n v="1"/>
    <m/>
    <n v="1"/>
    <n v="3"/>
    <x v="1"/>
    <x v="0"/>
    <x v="6"/>
  </r>
  <r>
    <x v="0"/>
    <x v="6"/>
    <x v="8"/>
    <x v="14"/>
    <n v="334"/>
    <n v="264"/>
    <n v="1816"/>
    <n v="1624"/>
    <x v="2"/>
    <x v="0"/>
    <x v="6"/>
  </r>
  <r>
    <x v="0"/>
    <x v="6"/>
    <x v="8"/>
    <x v="129"/>
    <n v="2"/>
    <n v="1"/>
    <n v="6"/>
    <n v="4"/>
    <x v="2"/>
    <x v="0"/>
    <x v="6"/>
  </r>
  <r>
    <x v="0"/>
    <x v="6"/>
    <x v="8"/>
    <x v="130"/>
    <n v="8"/>
    <n v="2"/>
    <n v="31"/>
    <n v="13"/>
    <x v="2"/>
    <x v="0"/>
    <x v="6"/>
  </r>
  <r>
    <x v="0"/>
    <x v="6"/>
    <x v="8"/>
    <x v="131"/>
    <m/>
    <n v="1"/>
    <n v="6"/>
    <n v="2"/>
    <x v="2"/>
    <x v="0"/>
    <x v="6"/>
  </r>
  <r>
    <x v="0"/>
    <x v="6"/>
    <x v="9"/>
    <x v="132"/>
    <n v="3"/>
    <n v="5"/>
    <n v="14"/>
    <n v="16"/>
    <x v="4"/>
    <x v="0"/>
    <x v="6"/>
  </r>
  <r>
    <x v="0"/>
    <x v="6"/>
    <x v="9"/>
    <x v="191"/>
    <n v="1"/>
    <m/>
    <n v="4"/>
    <n v="1"/>
    <x v="4"/>
    <x v="0"/>
    <x v="6"/>
  </r>
  <r>
    <x v="0"/>
    <x v="6"/>
    <x v="9"/>
    <x v="15"/>
    <n v="1"/>
    <m/>
    <n v="2"/>
    <n v="1"/>
    <x v="4"/>
    <x v="0"/>
    <x v="6"/>
  </r>
  <r>
    <x v="0"/>
    <x v="6"/>
    <x v="9"/>
    <x v="16"/>
    <n v="45"/>
    <n v="27"/>
    <n v="237"/>
    <n v="181"/>
    <x v="4"/>
    <x v="0"/>
    <x v="6"/>
  </r>
  <r>
    <x v="0"/>
    <x v="6"/>
    <x v="9"/>
    <x v="17"/>
    <n v="24"/>
    <n v="16"/>
    <n v="147"/>
    <n v="105"/>
    <x v="4"/>
    <x v="0"/>
    <x v="6"/>
  </r>
  <r>
    <x v="0"/>
    <x v="6"/>
    <x v="9"/>
    <x v="18"/>
    <n v="932"/>
    <n v="945"/>
    <n v="5350"/>
    <n v="5537"/>
    <x v="4"/>
    <x v="0"/>
    <x v="6"/>
  </r>
  <r>
    <x v="0"/>
    <x v="6"/>
    <x v="9"/>
    <x v="19"/>
    <n v="31"/>
    <n v="17"/>
    <n v="160"/>
    <n v="76"/>
    <x v="4"/>
    <x v="0"/>
    <x v="6"/>
  </r>
  <r>
    <x v="0"/>
    <x v="6"/>
    <x v="9"/>
    <x v="20"/>
    <n v="34"/>
    <n v="19"/>
    <n v="203"/>
    <n v="81"/>
    <x v="4"/>
    <x v="0"/>
    <x v="6"/>
  </r>
  <r>
    <x v="0"/>
    <x v="6"/>
    <x v="42"/>
    <x v="133"/>
    <m/>
    <m/>
    <n v="1"/>
    <n v="1"/>
    <x v="1"/>
    <x v="0"/>
    <x v="6"/>
  </r>
  <r>
    <x v="0"/>
    <x v="6"/>
    <x v="10"/>
    <x v="21"/>
    <n v="181"/>
    <n v="138"/>
    <n v="867"/>
    <n v="790"/>
    <x v="5"/>
    <x v="1"/>
    <x v="6"/>
  </r>
  <r>
    <x v="0"/>
    <x v="6"/>
    <x v="10"/>
    <x v="22"/>
    <n v="103"/>
    <n v="41"/>
    <n v="441"/>
    <n v="311"/>
    <x v="5"/>
    <x v="1"/>
    <x v="6"/>
  </r>
  <r>
    <x v="0"/>
    <x v="6"/>
    <x v="10"/>
    <x v="23"/>
    <n v="321"/>
    <n v="357"/>
    <n v="1667"/>
    <n v="1886"/>
    <x v="5"/>
    <x v="1"/>
    <x v="6"/>
  </r>
  <r>
    <x v="0"/>
    <x v="6"/>
    <x v="10"/>
    <x v="24"/>
    <n v="321"/>
    <n v="345"/>
    <n v="1981"/>
    <n v="1953"/>
    <x v="5"/>
    <x v="1"/>
    <x v="6"/>
  </r>
  <r>
    <x v="0"/>
    <x v="6"/>
    <x v="10"/>
    <x v="25"/>
    <n v="1"/>
    <n v="5"/>
    <n v="14"/>
    <n v="22"/>
    <x v="5"/>
    <x v="1"/>
    <x v="6"/>
  </r>
  <r>
    <x v="0"/>
    <x v="6"/>
    <x v="10"/>
    <x v="232"/>
    <m/>
    <m/>
    <m/>
    <n v="1"/>
    <x v="5"/>
    <x v="1"/>
    <x v="6"/>
  </r>
  <r>
    <x v="0"/>
    <x v="6"/>
    <x v="10"/>
    <x v="26"/>
    <n v="231"/>
    <n v="246"/>
    <n v="1251"/>
    <n v="1393"/>
    <x v="5"/>
    <x v="1"/>
    <x v="6"/>
  </r>
  <r>
    <x v="0"/>
    <x v="6"/>
    <x v="10"/>
    <x v="27"/>
    <n v="2268"/>
    <n v="1975"/>
    <n v="12532"/>
    <n v="10979"/>
    <x v="5"/>
    <x v="1"/>
    <x v="6"/>
  </r>
  <r>
    <x v="0"/>
    <x v="6"/>
    <x v="10"/>
    <x v="28"/>
    <n v="1303"/>
    <n v="1108"/>
    <n v="6983"/>
    <n v="6054"/>
    <x v="5"/>
    <x v="1"/>
    <x v="6"/>
  </r>
  <r>
    <x v="0"/>
    <x v="6"/>
    <x v="10"/>
    <x v="29"/>
    <n v="2"/>
    <m/>
    <n v="25"/>
    <m/>
    <x v="5"/>
    <x v="1"/>
    <x v="6"/>
  </r>
  <r>
    <x v="0"/>
    <x v="6"/>
    <x v="10"/>
    <x v="134"/>
    <n v="4"/>
    <m/>
    <n v="12"/>
    <m/>
    <x v="5"/>
    <x v="1"/>
    <x v="6"/>
  </r>
  <r>
    <x v="0"/>
    <x v="6"/>
    <x v="43"/>
    <x v="135"/>
    <n v="3"/>
    <n v="3"/>
    <n v="20"/>
    <n v="11"/>
    <x v="4"/>
    <x v="0"/>
    <x v="6"/>
  </r>
  <r>
    <x v="0"/>
    <x v="6"/>
    <x v="11"/>
    <x v="30"/>
    <n v="1"/>
    <n v="1"/>
    <n v="5"/>
    <n v="3"/>
    <x v="4"/>
    <x v="0"/>
    <x v="6"/>
  </r>
  <r>
    <x v="0"/>
    <x v="6"/>
    <x v="44"/>
    <x v="136"/>
    <m/>
    <m/>
    <n v="1"/>
    <m/>
    <x v="1"/>
    <x v="0"/>
    <x v="6"/>
  </r>
  <r>
    <x v="0"/>
    <x v="6"/>
    <x v="13"/>
    <x v="32"/>
    <n v="1"/>
    <n v="2"/>
    <n v="7"/>
    <n v="9"/>
    <x v="3"/>
    <x v="0"/>
    <x v="6"/>
  </r>
  <r>
    <x v="0"/>
    <x v="6"/>
    <x v="14"/>
    <x v="33"/>
    <n v="1"/>
    <n v="2"/>
    <n v="7"/>
    <n v="2"/>
    <x v="0"/>
    <x v="0"/>
    <x v="6"/>
  </r>
  <r>
    <x v="0"/>
    <x v="6"/>
    <x v="14"/>
    <x v="34"/>
    <n v="271"/>
    <n v="218"/>
    <n v="1340"/>
    <n v="1109"/>
    <x v="0"/>
    <x v="0"/>
    <x v="6"/>
  </r>
  <r>
    <x v="0"/>
    <x v="6"/>
    <x v="14"/>
    <x v="35"/>
    <n v="118"/>
    <n v="120"/>
    <n v="814"/>
    <n v="686"/>
    <x v="0"/>
    <x v="0"/>
    <x v="6"/>
  </r>
  <r>
    <x v="0"/>
    <x v="6"/>
    <x v="14"/>
    <x v="36"/>
    <n v="3"/>
    <n v="5"/>
    <n v="22"/>
    <n v="19"/>
    <x v="0"/>
    <x v="0"/>
    <x v="6"/>
  </r>
  <r>
    <x v="0"/>
    <x v="6"/>
    <x v="14"/>
    <x v="137"/>
    <n v="1"/>
    <n v="4"/>
    <n v="12"/>
    <n v="8"/>
    <x v="0"/>
    <x v="0"/>
    <x v="6"/>
  </r>
  <r>
    <x v="0"/>
    <x v="6"/>
    <x v="14"/>
    <x v="208"/>
    <n v="1"/>
    <m/>
    <n v="1"/>
    <n v="2"/>
    <x v="0"/>
    <x v="0"/>
    <x v="6"/>
  </r>
  <r>
    <x v="0"/>
    <x v="6"/>
    <x v="14"/>
    <x v="37"/>
    <n v="55"/>
    <n v="37"/>
    <n v="309"/>
    <n v="302"/>
    <x v="0"/>
    <x v="0"/>
    <x v="6"/>
  </r>
  <r>
    <x v="0"/>
    <x v="6"/>
    <x v="45"/>
    <x v="138"/>
    <m/>
    <n v="1"/>
    <n v="1"/>
    <n v="1"/>
    <x v="2"/>
    <x v="0"/>
    <x v="6"/>
  </r>
  <r>
    <x v="0"/>
    <x v="6"/>
    <x v="15"/>
    <x v="40"/>
    <m/>
    <m/>
    <n v="1"/>
    <m/>
    <x v="3"/>
    <x v="0"/>
    <x v="6"/>
  </r>
  <r>
    <x v="0"/>
    <x v="6"/>
    <x v="15"/>
    <x v="41"/>
    <m/>
    <n v="1"/>
    <n v="2"/>
    <n v="3"/>
    <x v="3"/>
    <x v="0"/>
    <x v="6"/>
  </r>
  <r>
    <x v="0"/>
    <x v="6"/>
    <x v="15"/>
    <x v="193"/>
    <m/>
    <m/>
    <n v="1"/>
    <n v="3"/>
    <x v="3"/>
    <x v="0"/>
    <x v="6"/>
  </r>
  <r>
    <x v="0"/>
    <x v="6"/>
    <x v="16"/>
    <x v="42"/>
    <n v="130"/>
    <n v="121"/>
    <n v="816"/>
    <n v="666"/>
    <x v="2"/>
    <x v="0"/>
    <x v="6"/>
  </r>
  <r>
    <x v="0"/>
    <x v="6"/>
    <x v="46"/>
    <x v="233"/>
    <m/>
    <m/>
    <n v="1"/>
    <m/>
    <x v="1"/>
    <x v="0"/>
    <x v="6"/>
  </r>
  <r>
    <x v="0"/>
    <x v="6"/>
    <x v="46"/>
    <x v="139"/>
    <m/>
    <m/>
    <n v="1"/>
    <n v="1"/>
    <x v="1"/>
    <x v="0"/>
    <x v="6"/>
  </r>
  <r>
    <x v="0"/>
    <x v="6"/>
    <x v="46"/>
    <x v="140"/>
    <m/>
    <m/>
    <n v="3"/>
    <n v="1"/>
    <x v="1"/>
    <x v="0"/>
    <x v="6"/>
  </r>
  <r>
    <x v="0"/>
    <x v="6"/>
    <x v="46"/>
    <x v="234"/>
    <m/>
    <m/>
    <n v="1"/>
    <m/>
    <x v="1"/>
    <x v="0"/>
    <x v="6"/>
  </r>
  <r>
    <x v="0"/>
    <x v="6"/>
    <x v="17"/>
    <x v="141"/>
    <n v="13"/>
    <n v="11"/>
    <n v="64"/>
    <n v="44"/>
    <x v="0"/>
    <x v="0"/>
    <x v="6"/>
  </r>
  <r>
    <x v="0"/>
    <x v="6"/>
    <x v="17"/>
    <x v="142"/>
    <m/>
    <n v="1"/>
    <m/>
    <n v="4"/>
    <x v="0"/>
    <x v="0"/>
    <x v="6"/>
  </r>
  <r>
    <x v="0"/>
    <x v="6"/>
    <x v="17"/>
    <x v="143"/>
    <n v="1"/>
    <n v="2"/>
    <n v="4"/>
    <n v="6"/>
    <x v="0"/>
    <x v="0"/>
    <x v="6"/>
  </r>
  <r>
    <x v="0"/>
    <x v="6"/>
    <x v="17"/>
    <x v="43"/>
    <n v="28"/>
    <n v="24"/>
    <n v="130"/>
    <n v="136"/>
    <x v="0"/>
    <x v="0"/>
    <x v="6"/>
  </r>
  <r>
    <x v="0"/>
    <x v="6"/>
    <x v="17"/>
    <x v="44"/>
    <m/>
    <m/>
    <n v="1"/>
    <n v="1"/>
    <x v="0"/>
    <x v="0"/>
    <x v="6"/>
  </r>
  <r>
    <x v="0"/>
    <x v="6"/>
    <x v="18"/>
    <x v="144"/>
    <m/>
    <m/>
    <n v="3"/>
    <m/>
    <x v="5"/>
    <x v="1"/>
    <x v="6"/>
  </r>
  <r>
    <x v="0"/>
    <x v="6"/>
    <x v="18"/>
    <x v="45"/>
    <n v="25"/>
    <n v="33"/>
    <n v="138"/>
    <n v="146"/>
    <x v="5"/>
    <x v="1"/>
    <x v="6"/>
  </r>
  <r>
    <x v="0"/>
    <x v="6"/>
    <x v="18"/>
    <x v="46"/>
    <n v="9"/>
    <n v="4"/>
    <n v="40"/>
    <n v="32"/>
    <x v="5"/>
    <x v="1"/>
    <x v="6"/>
  </r>
  <r>
    <x v="0"/>
    <x v="6"/>
    <x v="18"/>
    <x v="145"/>
    <n v="18"/>
    <n v="15"/>
    <n v="102"/>
    <n v="93"/>
    <x v="5"/>
    <x v="1"/>
    <x v="6"/>
  </r>
  <r>
    <x v="0"/>
    <x v="6"/>
    <x v="18"/>
    <x v="47"/>
    <n v="43"/>
    <n v="27"/>
    <n v="234"/>
    <n v="186"/>
    <x v="5"/>
    <x v="1"/>
    <x v="6"/>
  </r>
  <r>
    <x v="0"/>
    <x v="6"/>
    <x v="18"/>
    <x v="146"/>
    <m/>
    <n v="2"/>
    <n v="5"/>
    <n v="3"/>
    <x v="5"/>
    <x v="1"/>
    <x v="6"/>
  </r>
  <r>
    <x v="0"/>
    <x v="6"/>
    <x v="18"/>
    <x v="48"/>
    <n v="473"/>
    <n v="496"/>
    <n v="3071"/>
    <n v="2837"/>
    <x v="5"/>
    <x v="1"/>
    <x v="6"/>
  </r>
  <r>
    <x v="0"/>
    <x v="6"/>
    <x v="47"/>
    <x v="235"/>
    <m/>
    <m/>
    <n v="1"/>
    <m/>
    <x v="1"/>
    <x v="0"/>
    <x v="6"/>
  </r>
  <r>
    <x v="0"/>
    <x v="6"/>
    <x v="47"/>
    <x v="148"/>
    <n v="9"/>
    <n v="13"/>
    <n v="59"/>
    <n v="78"/>
    <x v="1"/>
    <x v="0"/>
    <x v="6"/>
  </r>
  <r>
    <x v="0"/>
    <x v="6"/>
    <x v="57"/>
    <x v="211"/>
    <n v="1"/>
    <m/>
    <n v="2"/>
    <m/>
    <x v="2"/>
    <x v="0"/>
    <x v="6"/>
  </r>
  <r>
    <x v="0"/>
    <x v="6"/>
    <x v="19"/>
    <x v="49"/>
    <n v="19"/>
    <n v="11"/>
    <n v="79"/>
    <n v="65"/>
    <x v="3"/>
    <x v="0"/>
    <x v="6"/>
  </r>
  <r>
    <x v="0"/>
    <x v="6"/>
    <x v="19"/>
    <x v="149"/>
    <m/>
    <m/>
    <n v="5"/>
    <n v="3"/>
    <x v="3"/>
    <x v="0"/>
    <x v="6"/>
  </r>
  <r>
    <x v="0"/>
    <x v="6"/>
    <x v="20"/>
    <x v="150"/>
    <n v="8"/>
    <n v="1"/>
    <n v="30"/>
    <n v="23"/>
    <x v="2"/>
    <x v="0"/>
    <x v="6"/>
  </r>
  <r>
    <x v="0"/>
    <x v="6"/>
    <x v="20"/>
    <x v="151"/>
    <n v="5"/>
    <n v="6"/>
    <n v="22"/>
    <n v="23"/>
    <x v="2"/>
    <x v="0"/>
    <x v="6"/>
  </r>
  <r>
    <x v="0"/>
    <x v="6"/>
    <x v="20"/>
    <x v="51"/>
    <n v="5"/>
    <m/>
    <n v="13"/>
    <n v="2"/>
    <x v="2"/>
    <x v="0"/>
    <x v="6"/>
  </r>
  <r>
    <x v="0"/>
    <x v="6"/>
    <x v="20"/>
    <x v="52"/>
    <n v="365"/>
    <n v="370"/>
    <n v="2108"/>
    <n v="2044"/>
    <x v="2"/>
    <x v="0"/>
    <x v="6"/>
  </r>
  <r>
    <x v="0"/>
    <x v="6"/>
    <x v="20"/>
    <x v="236"/>
    <m/>
    <m/>
    <n v="1"/>
    <m/>
    <x v="2"/>
    <x v="0"/>
    <x v="6"/>
  </r>
  <r>
    <x v="0"/>
    <x v="6"/>
    <x v="20"/>
    <x v="152"/>
    <m/>
    <m/>
    <n v="3"/>
    <n v="1"/>
    <x v="2"/>
    <x v="0"/>
    <x v="6"/>
  </r>
  <r>
    <x v="0"/>
    <x v="6"/>
    <x v="20"/>
    <x v="195"/>
    <n v="1"/>
    <m/>
    <n v="1"/>
    <m/>
    <x v="2"/>
    <x v="0"/>
    <x v="6"/>
  </r>
  <r>
    <x v="0"/>
    <x v="6"/>
    <x v="20"/>
    <x v="53"/>
    <n v="2"/>
    <m/>
    <n v="3"/>
    <m/>
    <x v="2"/>
    <x v="0"/>
    <x v="6"/>
  </r>
  <r>
    <x v="0"/>
    <x v="6"/>
    <x v="20"/>
    <x v="153"/>
    <n v="7"/>
    <n v="2"/>
    <n v="27"/>
    <n v="17"/>
    <x v="2"/>
    <x v="0"/>
    <x v="6"/>
  </r>
  <r>
    <x v="0"/>
    <x v="6"/>
    <x v="20"/>
    <x v="54"/>
    <n v="10"/>
    <n v="8"/>
    <n v="45"/>
    <n v="38"/>
    <x v="2"/>
    <x v="0"/>
    <x v="6"/>
  </r>
  <r>
    <x v="0"/>
    <x v="6"/>
    <x v="20"/>
    <x v="55"/>
    <n v="70"/>
    <n v="52"/>
    <n v="317"/>
    <n v="288"/>
    <x v="2"/>
    <x v="0"/>
    <x v="6"/>
  </r>
  <r>
    <x v="0"/>
    <x v="6"/>
    <x v="20"/>
    <x v="56"/>
    <n v="146"/>
    <n v="105"/>
    <n v="739"/>
    <n v="651"/>
    <x v="2"/>
    <x v="0"/>
    <x v="6"/>
  </r>
  <r>
    <x v="0"/>
    <x v="6"/>
    <x v="20"/>
    <x v="57"/>
    <n v="215"/>
    <n v="165"/>
    <n v="1264"/>
    <n v="899"/>
    <x v="2"/>
    <x v="0"/>
    <x v="6"/>
  </r>
  <r>
    <x v="0"/>
    <x v="6"/>
    <x v="21"/>
    <x v="58"/>
    <n v="46"/>
    <n v="29"/>
    <n v="271"/>
    <n v="125"/>
    <x v="3"/>
    <x v="0"/>
    <x v="6"/>
  </r>
  <r>
    <x v="0"/>
    <x v="6"/>
    <x v="21"/>
    <x v="154"/>
    <n v="8"/>
    <n v="3"/>
    <n v="22"/>
    <n v="11"/>
    <x v="3"/>
    <x v="0"/>
    <x v="6"/>
  </r>
  <r>
    <x v="0"/>
    <x v="6"/>
    <x v="21"/>
    <x v="155"/>
    <n v="1"/>
    <m/>
    <n v="7"/>
    <n v="10"/>
    <x v="3"/>
    <x v="0"/>
    <x v="6"/>
  </r>
  <r>
    <x v="0"/>
    <x v="6"/>
    <x v="21"/>
    <x v="59"/>
    <n v="3"/>
    <n v="1"/>
    <n v="14"/>
    <n v="15"/>
    <x v="3"/>
    <x v="0"/>
    <x v="6"/>
  </r>
  <r>
    <x v="0"/>
    <x v="6"/>
    <x v="48"/>
    <x v="196"/>
    <m/>
    <m/>
    <n v="1"/>
    <m/>
    <x v="2"/>
    <x v="0"/>
    <x v="6"/>
  </r>
  <r>
    <x v="0"/>
    <x v="6"/>
    <x v="48"/>
    <x v="197"/>
    <m/>
    <m/>
    <m/>
    <n v="1"/>
    <x v="2"/>
    <x v="0"/>
    <x v="6"/>
  </r>
  <r>
    <x v="0"/>
    <x v="6"/>
    <x v="48"/>
    <x v="237"/>
    <m/>
    <m/>
    <m/>
    <n v="1"/>
    <x v="2"/>
    <x v="0"/>
    <x v="6"/>
  </r>
  <r>
    <x v="0"/>
    <x v="6"/>
    <x v="48"/>
    <x v="238"/>
    <m/>
    <n v="1"/>
    <m/>
    <n v="2"/>
    <x v="2"/>
    <x v="0"/>
    <x v="6"/>
  </r>
  <r>
    <x v="0"/>
    <x v="6"/>
    <x v="22"/>
    <x v="60"/>
    <n v="19"/>
    <n v="10"/>
    <n v="82"/>
    <n v="62"/>
    <x v="3"/>
    <x v="0"/>
    <x v="6"/>
  </r>
  <r>
    <x v="0"/>
    <x v="6"/>
    <x v="22"/>
    <x v="61"/>
    <n v="25"/>
    <n v="10"/>
    <n v="105"/>
    <n v="96"/>
    <x v="3"/>
    <x v="0"/>
    <x v="6"/>
  </r>
  <r>
    <x v="0"/>
    <x v="6"/>
    <x v="22"/>
    <x v="62"/>
    <n v="2"/>
    <n v="2"/>
    <n v="3"/>
    <n v="20"/>
    <x v="3"/>
    <x v="0"/>
    <x v="6"/>
  </r>
  <r>
    <x v="0"/>
    <x v="6"/>
    <x v="22"/>
    <x v="157"/>
    <m/>
    <n v="1"/>
    <n v="3"/>
    <n v="4"/>
    <x v="3"/>
    <x v="0"/>
    <x v="6"/>
  </r>
  <r>
    <x v="0"/>
    <x v="6"/>
    <x v="22"/>
    <x v="198"/>
    <n v="1"/>
    <m/>
    <n v="1"/>
    <m/>
    <x v="3"/>
    <x v="0"/>
    <x v="6"/>
  </r>
  <r>
    <x v="0"/>
    <x v="6"/>
    <x v="22"/>
    <x v="63"/>
    <m/>
    <m/>
    <m/>
    <n v="2"/>
    <x v="3"/>
    <x v="0"/>
    <x v="6"/>
  </r>
  <r>
    <x v="0"/>
    <x v="6"/>
    <x v="22"/>
    <x v="64"/>
    <n v="1"/>
    <n v="6"/>
    <n v="14"/>
    <n v="22"/>
    <x v="3"/>
    <x v="0"/>
    <x v="6"/>
  </r>
  <r>
    <x v="0"/>
    <x v="6"/>
    <x v="22"/>
    <x v="65"/>
    <n v="3"/>
    <n v="7"/>
    <n v="14"/>
    <n v="16"/>
    <x v="3"/>
    <x v="0"/>
    <x v="6"/>
  </r>
  <r>
    <x v="0"/>
    <x v="6"/>
    <x v="22"/>
    <x v="66"/>
    <n v="33"/>
    <n v="14"/>
    <n v="187"/>
    <n v="83"/>
    <x v="3"/>
    <x v="0"/>
    <x v="6"/>
  </r>
  <r>
    <x v="0"/>
    <x v="6"/>
    <x v="22"/>
    <x v="158"/>
    <m/>
    <n v="1"/>
    <n v="3"/>
    <n v="2"/>
    <x v="3"/>
    <x v="0"/>
    <x v="6"/>
  </r>
  <r>
    <x v="0"/>
    <x v="6"/>
    <x v="22"/>
    <x v="67"/>
    <m/>
    <m/>
    <n v="1"/>
    <m/>
    <x v="3"/>
    <x v="0"/>
    <x v="6"/>
  </r>
  <r>
    <x v="0"/>
    <x v="6"/>
    <x v="22"/>
    <x v="159"/>
    <n v="2"/>
    <m/>
    <n v="6"/>
    <n v="2"/>
    <x v="3"/>
    <x v="0"/>
    <x v="6"/>
  </r>
  <r>
    <x v="0"/>
    <x v="6"/>
    <x v="22"/>
    <x v="68"/>
    <n v="1"/>
    <n v="1"/>
    <n v="8"/>
    <n v="1"/>
    <x v="3"/>
    <x v="0"/>
    <x v="6"/>
  </r>
  <r>
    <x v="0"/>
    <x v="6"/>
    <x v="22"/>
    <x v="69"/>
    <n v="9"/>
    <n v="7"/>
    <n v="64"/>
    <n v="39"/>
    <x v="3"/>
    <x v="0"/>
    <x v="6"/>
  </r>
  <r>
    <x v="0"/>
    <x v="6"/>
    <x v="23"/>
    <x v="70"/>
    <n v="21"/>
    <n v="18"/>
    <n v="118"/>
    <n v="93"/>
    <x v="2"/>
    <x v="0"/>
    <x v="6"/>
  </r>
  <r>
    <x v="0"/>
    <x v="6"/>
    <x v="23"/>
    <x v="160"/>
    <n v="6"/>
    <n v="6"/>
    <n v="35"/>
    <n v="31"/>
    <x v="2"/>
    <x v="0"/>
    <x v="6"/>
  </r>
  <r>
    <x v="0"/>
    <x v="6"/>
    <x v="23"/>
    <x v="161"/>
    <n v="4"/>
    <m/>
    <n v="13"/>
    <m/>
    <x v="2"/>
    <x v="0"/>
    <x v="6"/>
  </r>
  <r>
    <x v="0"/>
    <x v="6"/>
    <x v="23"/>
    <x v="162"/>
    <n v="6"/>
    <n v="2"/>
    <n v="22"/>
    <n v="7"/>
    <x v="2"/>
    <x v="0"/>
    <x v="6"/>
  </r>
  <r>
    <x v="0"/>
    <x v="6"/>
    <x v="23"/>
    <x v="71"/>
    <n v="27"/>
    <n v="16"/>
    <n v="122"/>
    <n v="95"/>
    <x v="2"/>
    <x v="0"/>
    <x v="6"/>
  </r>
  <r>
    <x v="0"/>
    <x v="6"/>
    <x v="23"/>
    <x v="163"/>
    <n v="10"/>
    <n v="13"/>
    <n v="73"/>
    <n v="41"/>
    <x v="2"/>
    <x v="0"/>
    <x v="6"/>
  </r>
  <r>
    <x v="0"/>
    <x v="6"/>
    <x v="24"/>
    <x v="164"/>
    <m/>
    <m/>
    <n v="1"/>
    <n v="2"/>
    <x v="2"/>
    <x v="0"/>
    <x v="6"/>
  </r>
  <r>
    <x v="0"/>
    <x v="6"/>
    <x v="24"/>
    <x v="72"/>
    <n v="207"/>
    <n v="211"/>
    <n v="1415"/>
    <n v="1270"/>
    <x v="2"/>
    <x v="0"/>
    <x v="6"/>
  </r>
  <r>
    <x v="0"/>
    <x v="6"/>
    <x v="24"/>
    <x v="73"/>
    <n v="40"/>
    <n v="45"/>
    <n v="262"/>
    <n v="229"/>
    <x v="2"/>
    <x v="0"/>
    <x v="6"/>
  </r>
  <r>
    <x v="0"/>
    <x v="6"/>
    <x v="24"/>
    <x v="165"/>
    <m/>
    <m/>
    <n v="3"/>
    <n v="1"/>
    <x v="2"/>
    <x v="0"/>
    <x v="6"/>
  </r>
  <r>
    <x v="0"/>
    <x v="6"/>
    <x v="24"/>
    <x v="74"/>
    <n v="249"/>
    <n v="196"/>
    <n v="1452"/>
    <n v="1179"/>
    <x v="2"/>
    <x v="0"/>
    <x v="6"/>
  </r>
  <r>
    <x v="0"/>
    <x v="6"/>
    <x v="24"/>
    <x v="75"/>
    <n v="61"/>
    <n v="41"/>
    <n v="295"/>
    <n v="234"/>
    <x v="2"/>
    <x v="0"/>
    <x v="6"/>
  </r>
  <r>
    <x v="0"/>
    <x v="6"/>
    <x v="49"/>
    <x v="166"/>
    <n v="1"/>
    <n v="2"/>
    <n v="5"/>
    <n v="9"/>
    <x v="5"/>
    <x v="1"/>
    <x v="6"/>
  </r>
  <r>
    <x v="0"/>
    <x v="6"/>
    <x v="49"/>
    <x v="167"/>
    <m/>
    <n v="1"/>
    <m/>
    <n v="1"/>
    <x v="5"/>
    <x v="1"/>
    <x v="6"/>
  </r>
  <r>
    <x v="0"/>
    <x v="6"/>
    <x v="49"/>
    <x v="239"/>
    <m/>
    <m/>
    <n v="1"/>
    <m/>
    <x v="5"/>
    <x v="1"/>
    <x v="6"/>
  </r>
  <r>
    <x v="0"/>
    <x v="6"/>
    <x v="49"/>
    <x v="240"/>
    <m/>
    <n v="1"/>
    <m/>
    <n v="1"/>
    <x v="5"/>
    <x v="1"/>
    <x v="6"/>
  </r>
  <r>
    <x v="0"/>
    <x v="6"/>
    <x v="25"/>
    <x v="76"/>
    <n v="20"/>
    <n v="17"/>
    <n v="138"/>
    <n v="151"/>
    <x v="2"/>
    <x v="0"/>
    <x v="6"/>
  </r>
  <r>
    <x v="0"/>
    <x v="6"/>
    <x v="25"/>
    <x v="241"/>
    <m/>
    <m/>
    <n v="1"/>
    <m/>
    <x v="2"/>
    <x v="0"/>
    <x v="6"/>
  </r>
  <r>
    <x v="0"/>
    <x v="6"/>
    <x v="25"/>
    <x v="77"/>
    <n v="157"/>
    <n v="87"/>
    <n v="810"/>
    <n v="619"/>
    <x v="2"/>
    <x v="0"/>
    <x v="6"/>
  </r>
  <r>
    <x v="0"/>
    <x v="6"/>
    <x v="25"/>
    <x v="78"/>
    <n v="66"/>
    <n v="52"/>
    <n v="327"/>
    <n v="295"/>
    <x v="2"/>
    <x v="0"/>
    <x v="6"/>
  </r>
  <r>
    <x v="0"/>
    <x v="6"/>
    <x v="25"/>
    <x v="168"/>
    <n v="1"/>
    <n v="1"/>
    <n v="1"/>
    <n v="1"/>
    <x v="2"/>
    <x v="0"/>
    <x v="6"/>
  </r>
  <r>
    <x v="0"/>
    <x v="6"/>
    <x v="25"/>
    <x v="79"/>
    <n v="34"/>
    <n v="13"/>
    <n v="168"/>
    <n v="94"/>
    <x v="2"/>
    <x v="0"/>
    <x v="6"/>
  </r>
  <r>
    <x v="0"/>
    <x v="6"/>
    <x v="50"/>
    <x v="169"/>
    <m/>
    <m/>
    <n v="1"/>
    <m/>
    <x v="2"/>
    <x v="0"/>
    <x v="6"/>
  </r>
  <r>
    <x v="0"/>
    <x v="6"/>
    <x v="26"/>
    <x v="170"/>
    <n v="7"/>
    <n v="2"/>
    <n v="21"/>
    <n v="13"/>
    <x v="2"/>
    <x v="0"/>
    <x v="6"/>
  </r>
  <r>
    <x v="0"/>
    <x v="6"/>
    <x v="26"/>
    <x v="80"/>
    <n v="32"/>
    <n v="21"/>
    <n v="173"/>
    <n v="127"/>
    <x v="2"/>
    <x v="0"/>
    <x v="6"/>
  </r>
  <r>
    <x v="0"/>
    <x v="6"/>
    <x v="51"/>
    <x v="171"/>
    <m/>
    <m/>
    <n v="1"/>
    <n v="1"/>
    <x v="1"/>
    <x v="0"/>
    <x v="6"/>
  </r>
  <r>
    <x v="0"/>
    <x v="6"/>
    <x v="52"/>
    <x v="172"/>
    <n v="1"/>
    <m/>
    <n v="4"/>
    <m/>
    <x v="5"/>
    <x v="1"/>
    <x v="6"/>
  </r>
  <r>
    <x v="0"/>
    <x v="6"/>
    <x v="27"/>
    <x v="81"/>
    <n v="3"/>
    <n v="3"/>
    <n v="13"/>
    <n v="18"/>
    <x v="0"/>
    <x v="0"/>
    <x v="6"/>
  </r>
  <r>
    <x v="0"/>
    <x v="6"/>
    <x v="56"/>
    <x v="202"/>
    <n v="1"/>
    <m/>
    <n v="2"/>
    <n v="1"/>
    <x v="2"/>
    <x v="0"/>
    <x v="6"/>
  </r>
  <r>
    <x v="0"/>
    <x v="6"/>
    <x v="28"/>
    <x v="82"/>
    <m/>
    <m/>
    <n v="1"/>
    <m/>
    <x v="3"/>
    <x v="0"/>
    <x v="6"/>
  </r>
  <r>
    <x v="0"/>
    <x v="6"/>
    <x v="28"/>
    <x v="173"/>
    <n v="1"/>
    <m/>
    <n v="1"/>
    <n v="2"/>
    <x v="3"/>
    <x v="0"/>
    <x v="6"/>
  </r>
  <r>
    <x v="0"/>
    <x v="6"/>
    <x v="29"/>
    <x v="83"/>
    <n v="2"/>
    <n v="2"/>
    <n v="5"/>
    <n v="6"/>
    <x v="3"/>
    <x v="0"/>
    <x v="6"/>
  </r>
  <r>
    <x v="0"/>
    <x v="6"/>
    <x v="29"/>
    <x v="84"/>
    <n v="5"/>
    <n v="2"/>
    <n v="21"/>
    <n v="21"/>
    <x v="3"/>
    <x v="0"/>
    <x v="6"/>
  </r>
  <r>
    <x v="0"/>
    <x v="6"/>
    <x v="29"/>
    <x v="174"/>
    <m/>
    <m/>
    <n v="5"/>
    <m/>
    <x v="3"/>
    <x v="0"/>
    <x v="6"/>
  </r>
  <r>
    <x v="0"/>
    <x v="6"/>
    <x v="30"/>
    <x v="175"/>
    <n v="2"/>
    <n v="3"/>
    <n v="8"/>
    <n v="8"/>
    <x v="5"/>
    <x v="1"/>
    <x v="6"/>
  </r>
  <r>
    <x v="0"/>
    <x v="6"/>
    <x v="30"/>
    <x v="203"/>
    <n v="1"/>
    <n v="2"/>
    <n v="8"/>
    <n v="8"/>
    <x v="5"/>
    <x v="1"/>
    <x v="6"/>
  </r>
  <r>
    <x v="0"/>
    <x v="6"/>
    <x v="30"/>
    <x v="85"/>
    <n v="222"/>
    <n v="188"/>
    <n v="1247"/>
    <n v="1212"/>
    <x v="5"/>
    <x v="1"/>
    <x v="6"/>
  </r>
  <r>
    <x v="0"/>
    <x v="6"/>
    <x v="31"/>
    <x v="87"/>
    <n v="6"/>
    <n v="10"/>
    <n v="30"/>
    <n v="35"/>
    <x v="3"/>
    <x v="0"/>
    <x v="6"/>
  </r>
  <r>
    <x v="0"/>
    <x v="6"/>
    <x v="31"/>
    <x v="88"/>
    <n v="31"/>
    <n v="39"/>
    <n v="147"/>
    <n v="198"/>
    <x v="3"/>
    <x v="0"/>
    <x v="6"/>
  </r>
  <r>
    <x v="0"/>
    <x v="6"/>
    <x v="31"/>
    <x v="89"/>
    <n v="18"/>
    <n v="10"/>
    <n v="97"/>
    <n v="65"/>
    <x v="3"/>
    <x v="0"/>
    <x v="6"/>
  </r>
  <r>
    <x v="0"/>
    <x v="6"/>
    <x v="31"/>
    <x v="176"/>
    <m/>
    <m/>
    <n v="3"/>
    <n v="1"/>
    <x v="3"/>
    <x v="0"/>
    <x v="6"/>
  </r>
  <r>
    <x v="0"/>
    <x v="6"/>
    <x v="31"/>
    <x v="90"/>
    <n v="2"/>
    <n v="1"/>
    <n v="11"/>
    <n v="10"/>
    <x v="3"/>
    <x v="0"/>
    <x v="6"/>
  </r>
  <r>
    <x v="0"/>
    <x v="6"/>
    <x v="31"/>
    <x v="91"/>
    <n v="27"/>
    <n v="22"/>
    <n v="135"/>
    <n v="124"/>
    <x v="3"/>
    <x v="0"/>
    <x v="6"/>
  </r>
  <r>
    <x v="0"/>
    <x v="6"/>
    <x v="31"/>
    <x v="177"/>
    <n v="10"/>
    <m/>
    <n v="27"/>
    <n v="3"/>
    <x v="3"/>
    <x v="0"/>
    <x v="6"/>
  </r>
  <r>
    <x v="0"/>
    <x v="6"/>
    <x v="31"/>
    <x v="92"/>
    <n v="5"/>
    <n v="3"/>
    <n v="15"/>
    <n v="11"/>
    <x v="3"/>
    <x v="0"/>
    <x v="6"/>
  </r>
  <r>
    <x v="0"/>
    <x v="6"/>
    <x v="32"/>
    <x v="93"/>
    <n v="2"/>
    <m/>
    <n v="26"/>
    <n v="13"/>
    <x v="5"/>
    <x v="1"/>
    <x v="6"/>
  </r>
  <r>
    <x v="0"/>
    <x v="6"/>
    <x v="32"/>
    <x v="178"/>
    <m/>
    <m/>
    <m/>
    <n v="2"/>
    <x v="5"/>
    <x v="1"/>
    <x v="6"/>
  </r>
  <r>
    <x v="0"/>
    <x v="6"/>
    <x v="32"/>
    <x v="94"/>
    <n v="82"/>
    <n v="66"/>
    <n v="389"/>
    <n v="419"/>
    <x v="5"/>
    <x v="1"/>
    <x v="6"/>
  </r>
  <r>
    <x v="0"/>
    <x v="6"/>
    <x v="32"/>
    <x v="95"/>
    <n v="8"/>
    <n v="4"/>
    <n v="32"/>
    <n v="37"/>
    <x v="5"/>
    <x v="1"/>
    <x v="6"/>
  </r>
  <r>
    <x v="0"/>
    <x v="6"/>
    <x v="32"/>
    <x v="179"/>
    <n v="2"/>
    <m/>
    <n v="2"/>
    <n v="2"/>
    <x v="5"/>
    <x v="1"/>
    <x v="6"/>
  </r>
  <r>
    <x v="0"/>
    <x v="6"/>
    <x v="32"/>
    <x v="97"/>
    <n v="54"/>
    <n v="56"/>
    <n v="240"/>
    <n v="263"/>
    <x v="5"/>
    <x v="1"/>
    <x v="6"/>
  </r>
  <r>
    <x v="0"/>
    <x v="6"/>
    <x v="32"/>
    <x v="180"/>
    <m/>
    <m/>
    <m/>
    <n v="1"/>
    <x v="5"/>
    <x v="1"/>
    <x v="6"/>
  </r>
  <r>
    <x v="0"/>
    <x v="6"/>
    <x v="32"/>
    <x v="98"/>
    <n v="58"/>
    <n v="52"/>
    <n v="323"/>
    <n v="326"/>
    <x v="5"/>
    <x v="1"/>
    <x v="6"/>
  </r>
  <r>
    <x v="0"/>
    <x v="6"/>
    <x v="32"/>
    <x v="99"/>
    <m/>
    <m/>
    <n v="1"/>
    <n v="3"/>
    <x v="5"/>
    <x v="1"/>
    <x v="6"/>
  </r>
  <r>
    <x v="0"/>
    <x v="6"/>
    <x v="32"/>
    <x v="100"/>
    <n v="337"/>
    <n v="256"/>
    <n v="1659"/>
    <n v="1613"/>
    <x v="5"/>
    <x v="1"/>
    <x v="6"/>
  </r>
  <r>
    <x v="0"/>
    <x v="6"/>
    <x v="32"/>
    <x v="101"/>
    <m/>
    <m/>
    <n v="2"/>
    <m/>
    <x v="5"/>
    <x v="1"/>
    <x v="6"/>
  </r>
  <r>
    <x v="0"/>
    <x v="6"/>
    <x v="32"/>
    <x v="242"/>
    <m/>
    <m/>
    <n v="1"/>
    <m/>
    <x v="5"/>
    <x v="1"/>
    <x v="6"/>
  </r>
  <r>
    <x v="0"/>
    <x v="6"/>
    <x v="32"/>
    <x v="102"/>
    <n v="94"/>
    <n v="105"/>
    <n v="470"/>
    <n v="601"/>
    <x v="5"/>
    <x v="1"/>
    <x v="6"/>
  </r>
  <r>
    <x v="0"/>
    <x v="6"/>
    <x v="32"/>
    <x v="103"/>
    <n v="35"/>
    <n v="45"/>
    <n v="317"/>
    <n v="294"/>
    <x v="5"/>
    <x v="1"/>
    <x v="6"/>
  </r>
  <r>
    <x v="0"/>
    <x v="6"/>
    <x v="33"/>
    <x v="104"/>
    <n v="199"/>
    <n v="172"/>
    <n v="1146"/>
    <n v="975"/>
    <x v="2"/>
    <x v="0"/>
    <x v="6"/>
  </r>
  <r>
    <x v="0"/>
    <x v="6"/>
    <x v="33"/>
    <x v="105"/>
    <n v="190"/>
    <n v="153"/>
    <n v="1118"/>
    <n v="881"/>
    <x v="2"/>
    <x v="0"/>
    <x v="6"/>
  </r>
  <r>
    <x v="0"/>
    <x v="6"/>
    <x v="33"/>
    <x v="106"/>
    <n v="98"/>
    <n v="83"/>
    <n v="551"/>
    <n v="462"/>
    <x v="2"/>
    <x v="0"/>
    <x v="6"/>
  </r>
  <r>
    <x v="0"/>
    <x v="6"/>
    <x v="33"/>
    <x v="204"/>
    <m/>
    <m/>
    <n v="1"/>
    <n v="1"/>
    <x v="2"/>
    <x v="0"/>
    <x v="6"/>
  </r>
  <r>
    <x v="0"/>
    <x v="6"/>
    <x v="33"/>
    <x v="107"/>
    <n v="22"/>
    <n v="18"/>
    <n v="120"/>
    <n v="108"/>
    <x v="2"/>
    <x v="0"/>
    <x v="6"/>
  </r>
  <r>
    <x v="0"/>
    <x v="6"/>
    <x v="33"/>
    <x v="108"/>
    <n v="205"/>
    <n v="126"/>
    <n v="1185"/>
    <n v="784"/>
    <x v="2"/>
    <x v="0"/>
    <x v="6"/>
  </r>
  <r>
    <x v="0"/>
    <x v="6"/>
    <x v="33"/>
    <x v="109"/>
    <n v="445"/>
    <n v="324"/>
    <n v="2338"/>
    <n v="2048"/>
    <x v="2"/>
    <x v="0"/>
    <x v="6"/>
  </r>
  <r>
    <x v="0"/>
    <x v="6"/>
    <x v="33"/>
    <x v="181"/>
    <m/>
    <m/>
    <n v="3"/>
    <n v="1"/>
    <x v="2"/>
    <x v="0"/>
    <x v="6"/>
  </r>
  <r>
    <x v="0"/>
    <x v="6"/>
    <x v="34"/>
    <x v="110"/>
    <n v="1"/>
    <m/>
    <n v="3"/>
    <n v="2"/>
    <x v="1"/>
    <x v="0"/>
    <x v="6"/>
  </r>
  <r>
    <x v="0"/>
    <x v="6"/>
    <x v="34"/>
    <x v="182"/>
    <m/>
    <n v="7"/>
    <n v="18"/>
    <n v="20"/>
    <x v="1"/>
    <x v="0"/>
    <x v="6"/>
  </r>
  <r>
    <x v="0"/>
    <x v="6"/>
    <x v="53"/>
    <x v="183"/>
    <m/>
    <m/>
    <n v="1"/>
    <m/>
    <x v="2"/>
    <x v="0"/>
    <x v="6"/>
  </r>
  <r>
    <x v="0"/>
    <x v="6"/>
    <x v="53"/>
    <x v="184"/>
    <m/>
    <m/>
    <n v="1"/>
    <m/>
    <x v="2"/>
    <x v="0"/>
    <x v="6"/>
  </r>
  <r>
    <x v="0"/>
    <x v="6"/>
    <x v="53"/>
    <x v="205"/>
    <m/>
    <m/>
    <m/>
    <n v="1"/>
    <x v="2"/>
    <x v="0"/>
    <x v="6"/>
  </r>
  <r>
    <x v="0"/>
    <x v="7"/>
    <x v="0"/>
    <x v="0"/>
    <n v="1"/>
    <m/>
    <n v="1"/>
    <m/>
    <x v="0"/>
    <x v="0"/>
    <x v="7"/>
  </r>
  <r>
    <x v="0"/>
    <x v="7"/>
    <x v="0"/>
    <x v="185"/>
    <m/>
    <m/>
    <n v="1"/>
    <m/>
    <x v="0"/>
    <x v="0"/>
    <x v="7"/>
  </r>
  <r>
    <x v="0"/>
    <x v="7"/>
    <x v="35"/>
    <x v="225"/>
    <n v="1"/>
    <m/>
    <n v="2"/>
    <n v="2"/>
    <x v="2"/>
    <x v="0"/>
    <x v="7"/>
  </r>
  <r>
    <x v="0"/>
    <x v="7"/>
    <x v="1"/>
    <x v="1"/>
    <n v="5"/>
    <n v="9"/>
    <n v="24"/>
    <n v="43"/>
    <x v="1"/>
    <x v="0"/>
    <x v="7"/>
  </r>
  <r>
    <x v="0"/>
    <x v="7"/>
    <x v="1"/>
    <x v="2"/>
    <n v="13"/>
    <n v="6"/>
    <n v="85"/>
    <n v="68"/>
    <x v="1"/>
    <x v="0"/>
    <x v="7"/>
  </r>
  <r>
    <x v="0"/>
    <x v="7"/>
    <x v="1"/>
    <x v="112"/>
    <n v="3"/>
    <n v="1"/>
    <n v="22"/>
    <n v="12"/>
    <x v="1"/>
    <x v="0"/>
    <x v="7"/>
  </r>
  <r>
    <x v="0"/>
    <x v="7"/>
    <x v="2"/>
    <x v="3"/>
    <m/>
    <m/>
    <m/>
    <n v="3"/>
    <x v="1"/>
    <x v="0"/>
    <x v="7"/>
  </r>
  <r>
    <x v="0"/>
    <x v="7"/>
    <x v="36"/>
    <x v="114"/>
    <n v="1"/>
    <m/>
    <n v="3"/>
    <n v="3"/>
    <x v="1"/>
    <x v="0"/>
    <x v="7"/>
  </r>
  <r>
    <x v="0"/>
    <x v="7"/>
    <x v="36"/>
    <x v="243"/>
    <m/>
    <m/>
    <n v="1"/>
    <m/>
    <x v="1"/>
    <x v="0"/>
    <x v="7"/>
  </r>
  <r>
    <x v="0"/>
    <x v="7"/>
    <x v="37"/>
    <x v="244"/>
    <m/>
    <m/>
    <n v="1"/>
    <m/>
    <x v="4"/>
    <x v="0"/>
    <x v="7"/>
  </r>
  <r>
    <x v="0"/>
    <x v="7"/>
    <x v="37"/>
    <x v="116"/>
    <n v="1"/>
    <m/>
    <n v="2"/>
    <n v="2"/>
    <x v="4"/>
    <x v="0"/>
    <x v="7"/>
  </r>
  <r>
    <x v="0"/>
    <x v="7"/>
    <x v="4"/>
    <x v="5"/>
    <n v="76"/>
    <n v="40"/>
    <n v="479"/>
    <n v="217"/>
    <x v="2"/>
    <x v="0"/>
    <x v="7"/>
  </r>
  <r>
    <x v="0"/>
    <x v="7"/>
    <x v="4"/>
    <x v="187"/>
    <m/>
    <m/>
    <n v="2"/>
    <m/>
    <x v="2"/>
    <x v="0"/>
    <x v="7"/>
  </r>
  <r>
    <x v="0"/>
    <x v="7"/>
    <x v="4"/>
    <x v="6"/>
    <n v="30"/>
    <n v="24"/>
    <n v="206"/>
    <n v="125"/>
    <x v="2"/>
    <x v="0"/>
    <x v="7"/>
  </r>
  <r>
    <x v="0"/>
    <x v="7"/>
    <x v="4"/>
    <x v="117"/>
    <n v="12"/>
    <n v="3"/>
    <n v="64"/>
    <n v="37"/>
    <x v="2"/>
    <x v="0"/>
    <x v="7"/>
  </r>
  <r>
    <x v="0"/>
    <x v="7"/>
    <x v="4"/>
    <x v="118"/>
    <n v="5"/>
    <m/>
    <n v="17"/>
    <n v="1"/>
    <x v="2"/>
    <x v="0"/>
    <x v="7"/>
  </r>
  <r>
    <x v="0"/>
    <x v="7"/>
    <x v="4"/>
    <x v="7"/>
    <n v="3"/>
    <n v="2"/>
    <n v="21"/>
    <n v="12"/>
    <x v="2"/>
    <x v="0"/>
    <x v="7"/>
  </r>
  <r>
    <x v="0"/>
    <x v="7"/>
    <x v="38"/>
    <x v="119"/>
    <n v="1"/>
    <m/>
    <n v="7"/>
    <m/>
    <x v="2"/>
    <x v="0"/>
    <x v="7"/>
  </r>
  <r>
    <x v="0"/>
    <x v="7"/>
    <x v="5"/>
    <x v="120"/>
    <m/>
    <m/>
    <n v="1"/>
    <n v="2"/>
    <x v="0"/>
    <x v="0"/>
    <x v="7"/>
  </r>
  <r>
    <x v="0"/>
    <x v="7"/>
    <x v="39"/>
    <x v="121"/>
    <m/>
    <m/>
    <n v="5"/>
    <n v="1"/>
    <x v="2"/>
    <x v="0"/>
    <x v="7"/>
  </r>
  <r>
    <x v="0"/>
    <x v="7"/>
    <x v="6"/>
    <x v="9"/>
    <m/>
    <m/>
    <m/>
    <n v="3"/>
    <x v="3"/>
    <x v="0"/>
    <x v="7"/>
  </r>
  <r>
    <x v="0"/>
    <x v="7"/>
    <x v="6"/>
    <x v="10"/>
    <n v="9"/>
    <n v="8"/>
    <n v="69"/>
    <n v="47"/>
    <x v="3"/>
    <x v="0"/>
    <x v="7"/>
  </r>
  <r>
    <x v="0"/>
    <x v="7"/>
    <x v="61"/>
    <x v="245"/>
    <m/>
    <m/>
    <n v="1"/>
    <m/>
    <x v="1"/>
    <x v="0"/>
    <x v="7"/>
  </r>
  <r>
    <x v="0"/>
    <x v="7"/>
    <x v="54"/>
    <x v="189"/>
    <n v="2"/>
    <m/>
    <n v="3"/>
    <n v="2"/>
    <x v="4"/>
    <x v="0"/>
    <x v="7"/>
  </r>
  <r>
    <x v="0"/>
    <x v="7"/>
    <x v="40"/>
    <x v="122"/>
    <m/>
    <m/>
    <m/>
    <n v="1"/>
    <x v="1"/>
    <x v="0"/>
    <x v="7"/>
  </r>
  <r>
    <x v="0"/>
    <x v="7"/>
    <x v="40"/>
    <x v="246"/>
    <m/>
    <m/>
    <n v="1"/>
    <m/>
    <x v="1"/>
    <x v="0"/>
    <x v="7"/>
  </r>
  <r>
    <x v="0"/>
    <x v="7"/>
    <x v="41"/>
    <x v="124"/>
    <n v="1"/>
    <m/>
    <n v="2"/>
    <m/>
    <x v="5"/>
    <x v="1"/>
    <x v="7"/>
  </r>
  <r>
    <x v="0"/>
    <x v="7"/>
    <x v="7"/>
    <x v="231"/>
    <m/>
    <m/>
    <m/>
    <n v="2"/>
    <x v="1"/>
    <x v="0"/>
    <x v="7"/>
  </r>
  <r>
    <x v="0"/>
    <x v="7"/>
    <x v="7"/>
    <x v="125"/>
    <n v="2"/>
    <n v="2"/>
    <n v="12"/>
    <n v="8"/>
    <x v="1"/>
    <x v="0"/>
    <x v="7"/>
  </r>
  <r>
    <x v="0"/>
    <x v="7"/>
    <x v="7"/>
    <x v="126"/>
    <m/>
    <m/>
    <n v="4"/>
    <n v="2"/>
    <x v="1"/>
    <x v="0"/>
    <x v="7"/>
  </r>
  <r>
    <x v="0"/>
    <x v="7"/>
    <x v="7"/>
    <x v="127"/>
    <n v="1"/>
    <m/>
    <n v="2"/>
    <m/>
    <x v="1"/>
    <x v="0"/>
    <x v="7"/>
  </r>
  <r>
    <x v="0"/>
    <x v="7"/>
    <x v="7"/>
    <x v="128"/>
    <n v="3"/>
    <m/>
    <n v="7"/>
    <n v="2"/>
    <x v="1"/>
    <x v="0"/>
    <x v="7"/>
  </r>
  <r>
    <x v="0"/>
    <x v="7"/>
    <x v="7"/>
    <x v="11"/>
    <n v="4"/>
    <n v="4"/>
    <n v="20"/>
    <n v="23"/>
    <x v="1"/>
    <x v="0"/>
    <x v="7"/>
  </r>
  <r>
    <x v="0"/>
    <x v="7"/>
    <x v="7"/>
    <x v="247"/>
    <n v="1"/>
    <n v="1"/>
    <n v="5"/>
    <n v="1"/>
    <x v="1"/>
    <x v="0"/>
    <x v="7"/>
  </r>
  <r>
    <x v="0"/>
    <x v="7"/>
    <x v="7"/>
    <x v="13"/>
    <n v="1"/>
    <n v="1"/>
    <n v="8"/>
    <n v="8"/>
    <x v="1"/>
    <x v="0"/>
    <x v="7"/>
  </r>
  <r>
    <x v="0"/>
    <x v="7"/>
    <x v="7"/>
    <x v="248"/>
    <n v="1"/>
    <m/>
    <n v="2"/>
    <m/>
    <x v="1"/>
    <x v="0"/>
    <x v="7"/>
  </r>
  <r>
    <x v="0"/>
    <x v="7"/>
    <x v="8"/>
    <x v="14"/>
    <n v="122"/>
    <n v="107"/>
    <n v="715"/>
    <n v="582"/>
    <x v="2"/>
    <x v="0"/>
    <x v="7"/>
  </r>
  <r>
    <x v="0"/>
    <x v="7"/>
    <x v="8"/>
    <x v="129"/>
    <n v="9"/>
    <m/>
    <n v="46"/>
    <n v="2"/>
    <x v="2"/>
    <x v="0"/>
    <x v="7"/>
  </r>
  <r>
    <x v="0"/>
    <x v="7"/>
    <x v="8"/>
    <x v="130"/>
    <n v="11"/>
    <n v="4"/>
    <n v="76"/>
    <n v="17"/>
    <x v="2"/>
    <x v="0"/>
    <x v="7"/>
  </r>
  <r>
    <x v="0"/>
    <x v="7"/>
    <x v="8"/>
    <x v="131"/>
    <n v="1"/>
    <m/>
    <n v="2"/>
    <m/>
    <x v="2"/>
    <x v="0"/>
    <x v="7"/>
  </r>
  <r>
    <x v="0"/>
    <x v="7"/>
    <x v="9"/>
    <x v="132"/>
    <n v="1"/>
    <n v="4"/>
    <n v="3"/>
    <n v="9"/>
    <x v="4"/>
    <x v="0"/>
    <x v="7"/>
  </r>
  <r>
    <x v="0"/>
    <x v="7"/>
    <x v="9"/>
    <x v="191"/>
    <m/>
    <m/>
    <n v="8"/>
    <n v="4"/>
    <x v="4"/>
    <x v="0"/>
    <x v="7"/>
  </r>
  <r>
    <x v="0"/>
    <x v="7"/>
    <x v="9"/>
    <x v="249"/>
    <n v="1"/>
    <m/>
    <n v="1"/>
    <m/>
    <x v="4"/>
    <x v="0"/>
    <x v="7"/>
  </r>
  <r>
    <x v="0"/>
    <x v="7"/>
    <x v="9"/>
    <x v="15"/>
    <n v="1"/>
    <m/>
    <n v="4"/>
    <n v="2"/>
    <x v="4"/>
    <x v="0"/>
    <x v="7"/>
  </r>
  <r>
    <x v="0"/>
    <x v="7"/>
    <x v="9"/>
    <x v="16"/>
    <n v="29"/>
    <n v="18"/>
    <n v="157"/>
    <n v="89"/>
    <x v="4"/>
    <x v="0"/>
    <x v="7"/>
  </r>
  <r>
    <x v="0"/>
    <x v="7"/>
    <x v="9"/>
    <x v="17"/>
    <n v="9"/>
    <n v="5"/>
    <n v="53"/>
    <n v="29"/>
    <x v="4"/>
    <x v="0"/>
    <x v="7"/>
  </r>
  <r>
    <x v="0"/>
    <x v="7"/>
    <x v="9"/>
    <x v="18"/>
    <n v="522"/>
    <n v="374"/>
    <n v="2974"/>
    <n v="2007"/>
    <x v="4"/>
    <x v="0"/>
    <x v="7"/>
  </r>
  <r>
    <x v="0"/>
    <x v="7"/>
    <x v="9"/>
    <x v="19"/>
    <n v="26"/>
    <n v="13"/>
    <n v="160"/>
    <n v="64"/>
    <x v="4"/>
    <x v="0"/>
    <x v="7"/>
  </r>
  <r>
    <x v="0"/>
    <x v="7"/>
    <x v="9"/>
    <x v="20"/>
    <n v="5"/>
    <n v="6"/>
    <n v="47"/>
    <n v="24"/>
    <x v="4"/>
    <x v="0"/>
    <x v="7"/>
  </r>
  <r>
    <x v="0"/>
    <x v="7"/>
    <x v="42"/>
    <x v="133"/>
    <m/>
    <m/>
    <n v="2"/>
    <m/>
    <x v="1"/>
    <x v="0"/>
    <x v="7"/>
  </r>
  <r>
    <x v="0"/>
    <x v="7"/>
    <x v="42"/>
    <x v="250"/>
    <m/>
    <m/>
    <n v="4"/>
    <m/>
    <x v="1"/>
    <x v="0"/>
    <x v="7"/>
  </r>
  <r>
    <x v="0"/>
    <x v="7"/>
    <x v="10"/>
    <x v="21"/>
    <n v="102"/>
    <n v="80"/>
    <n v="620"/>
    <n v="425"/>
    <x v="5"/>
    <x v="1"/>
    <x v="7"/>
  </r>
  <r>
    <x v="0"/>
    <x v="7"/>
    <x v="10"/>
    <x v="22"/>
    <n v="8"/>
    <n v="11"/>
    <n v="79"/>
    <n v="71"/>
    <x v="5"/>
    <x v="1"/>
    <x v="7"/>
  </r>
  <r>
    <x v="0"/>
    <x v="7"/>
    <x v="10"/>
    <x v="23"/>
    <n v="376"/>
    <n v="273"/>
    <n v="1945"/>
    <n v="1522"/>
    <x v="5"/>
    <x v="1"/>
    <x v="7"/>
  </r>
  <r>
    <x v="0"/>
    <x v="7"/>
    <x v="10"/>
    <x v="24"/>
    <n v="166"/>
    <n v="159"/>
    <n v="980"/>
    <n v="853"/>
    <x v="5"/>
    <x v="1"/>
    <x v="7"/>
  </r>
  <r>
    <x v="0"/>
    <x v="7"/>
    <x v="10"/>
    <x v="25"/>
    <n v="3"/>
    <n v="3"/>
    <n v="14"/>
    <n v="14"/>
    <x v="5"/>
    <x v="1"/>
    <x v="7"/>
  </r>
  <r>
    <x v="0"/>
    <x v="7"/>
    <x v="10"/>
    <x v="26"/>
    <n v="248"/>
    <n v="202"/>
    <n v="1612"/>
    <n v="1089"/>
    <x v="5"/>
    <x v="1"/>
    <x v="7"/>
  </r>
  <r>
    <x v="0"/>
    <x v="7"/>
    <x v="10"/>
    <x v="27"/>
    <n v="1627"/>
    <n v="1235"/>
    <n v="8952"/>
    <n v="7108"/>
    <x v="5"/>
    <x v="1"/>
    <x v="7"/>
  </r>
  <r>
    <x v="0"/>
    <x v="7"/>
    <x v="10"/>
    <x v="28"/>
    <n v="424"/>
    <n v="283"/>
    <n v="2452"/>
    <n v="1731"/>
    <x v="5"/>
    <x v="1"/>
    <x v="7"/>
  </r>
  <r>
    <x v="0"/>
    <x v="7"/>
    <x v="10"/>
    <x v="29"/>
    <n v="1"/>
    <m/>
    <n v="14"/>
    <m/>
    <x v="5"/>
    <x v="1"/>
    <x v="7"/>
  </r>
  <r>
    <x v="0"/>
    <x v="7"/>
    <x v="43"/>
    <x v="135"/>
    <m/>
    <m/>
    <n v="4"/>
    <n v="2"/>
    <x v="4"/>
    <x v="0"/>
    <x v="7"/>
  </r>
  <r>
    <x v="0"/>
    <x v="7"/>
    <x v="11"/>
    <x v="30"/>
    <n v="1"/>
    <m/>
    <n v="3"/>
    <n v="6"/>
    <x v="4"/>
    <x v="0"/>
    <x v="7"/>
  </r>
  <r>
    <x v="0"/>
    <x v="7"/>
    <x v="13"/>
    <x v="32"/>
    <n v="1"/>
    <n v="1"/>
    <n v="9"/>
    <n v="11"/>
    <x v="3"/>
    <x v="0"/>
    <x v="7"/>
  </r>
  <r>
    <x v="0"/>
    <x v="7"/>
    <x v="14"/>
    <x v="33"/>
    <n v="6"/>
    <n v="1"/>
    <n v="22"/>
    <n v="10"/>
    <x v="0"/>
    <x v="0"/>
    <x v="7"/>
  </r>
  <r>
    <x v="0"/>
    <x v="7"/>
    <x v="14"/>
    <x v="34"/>
    <n v="124"/>
    <n v="76"/>
    <n v="732"/>
    <n v="556"/>
    <x v="0"/>
    <x v="0"/>
    <x v="7"/>
  </r>
  <r>
    <x v="0"/>
    <x v="7"/>
    <x v="14"/>
    <x v="35"/>
    <n v="95"/>
    <n v="61"/>
    <n v="584"/>
    <n v="392"/>
    <x v="0"/>
    <x v="0"/>
    <x v="7"/>
  </r>
  <r>
    <x v="0"/>
    <x v="7"/>
    <x v="14"/>
    <x v="36"/>
    <n v="5"/>
    <m/>
    <n v="25"/>
    <n v="10"/>
    <x v="0"/>
    <x v="0"/>
    <x v="7"/>
  </r>
  <r>
    <x v="0"/>
    <x v="7"/>
    <x v="14"/>
    <x v="137"/>
    <n v="11"/>
    <n v="4"/>
    <n v="50"/>
    <n v="13"/>
    <x v="0"/>
    <x v="0"/>
    <x v="7"/>
  </r>
  <r>
    <x v="0"/>
    <x v="7"/>
    <x v="14"/>
    <x v="208"/>
    <m/>
    <m/>
    <m/>
    <n v="1"/>
    <x v="0"/>
    <x v="0"/>
    <x v="7"/>
  </r>
  <r>
    <x v="0"/>
    <x v="7"/>
    <x v="14"/>
    <x v="37"/>
    <n v="25"/>
    <n v="21"/>
    <n v="120"/>
    <n v="91"/>
    <x v="0"/>
    <x v="0"/>
    <x v="7"/>
  </r>
  <r>
    <x v="0"/>
    <x v="7"/>
    <x v="45"/>
    <x v="138"/>
    <m/>
    <n v="3"/>
    <n v="1"/>
    <n v="4"/>
    <x v="2"/>
    <x v="0"/>
    <x v="7"/>
  </r>
  <r>
    <x v="0"/>
    <x v="7"/>
    <x v="15"/>
    <x v="39"/>
    <m/>
    <n v="2"/>
    <n v="1"/>
    <n v="3"/>
    <x v="3"/>
    <x v="0"/>
    <x v="7"/>
  </r>
  <r>
    <x v="0"/>
    <x v="7"/>
    <x v="15"/>
    <x v="40"/>
    <n v="1"/>
    <m/>
    <n v="1"/>
    <n v="2"/>
    <x v="3"/>
    <x v="0"/>
    <x v="7"/>
  </r>
  <r>
    <x v="0"/>
    <x v="7"/>
    <x v="15"/>
    <x v="41"/>
    <n v="3"/>
    <n v="3"/>
    <n v="10"/>
    <n v="18"/>
    <x v="3"/>
    <x v="0"/>
    <x v="7"/>
  </r>
  <r>
    <x v="0"/>
    <x v="7"/>
    <x v="15"/>
    <x v="193"/>
    <n v="5"/>
    <n v="2"/>
    <n v="12"/>
    <n v="3"/>
    <x v="3"/>
    <x v="0"/>
    <x v="7"/>
  </r>
  <r>
    <x v="0"/>
    <x v="7"/>
    <x v="16"/>
    <x v="42"/>
    <n v="60"/>
    <n v="40"/>
    <n v="316"/>
    <n v="228"/>
    <x v="2"/>
    <x v="0"/>
    <x v="7"/>
  </r>
  <r>
    <x v="0"/>
    <x v="7"/>
    <x v="46"/>
    <x v="233"/>
    <n v="2"/>
    <m/>
    <n v="13"/>
    <n v="3"/>
    <x v="1"/>
    <x v="0"/>
    <x v="7"/>
  </r>
  <r>
    <x v="0"/>
    <x v="7"/>
    <x v="46"/>
    <x v="139"/>
    <m/>
    <m/>
    <m/>
    <n v="3"/>
    <x v="1"/>
    <x v="0"/>
    <x v="7"/>
  </r>
  <r>
    <x v="0"/>
    <x v="7"/>
    <x v="46"/>
    <x v="209"/>
    <m/>
    <m/>
    <n v="1"/>
    <m/>
    <x v="1"/>
    <x v="0"/>
    <x v="7"/>
  </r>
  <r>
    <x v="0"/>
    <x v="7"/>
    <x v="46"/>
    <x v="140"/>
    <n v="2"/>
    <m/>
    <n v="4"/>
    <n v="1"/>
    <x v="1"/>
    <x v="0"/>
    <x v="7"/>
  </r>
  <r>
    <x v="0"/>
    <x v="7"/>
    <x v="17"/>
    <x v="141"/>
    <n v="1"/>
    <n v="2"/>
    <n v="10"/>
    <n v="12"/>
    <x v="0"/>
    <x v="0"/>
    <x v="7"/>
  </r>
  <r>
    <x v="0"/>
    <x v="7"/>
    <x v="17"/>
    <x v="142"/>
    <m/>
    <m/>
    <n v="3"/>
    <n v="2"/>
    <x v="0"/>
    <x v="0"/>
    <x v="7"/>
  </r>
  <r>
    <x v="0"/>
    <x v="7"/>
    <x v="17"/>
    <x v="43"/>
    <n v="19"/>
    <n v="20"/>
    <n v="105"/>
    <n v="102"/>
    <x v="0"/>
    <x v="0"/>
    <x v="7"/>
  </r>
  <r>
    <x v="0"/>
    <x v="7"/>
    <x v="17"/>
    <x v="44"/>
    <m/>
    <m/>
    <n v="2"/>
    <m/>
    <x v="0"/>
    <x v="0"/>
    <x v="7"/>
  </r>
  <r>
    <x v="0"/>
    <x v="7"/>
    <x v="18"/>
    <x v="144"/>
    <n v="1"/>
    <m/>
    <n v="1"/>
    <m/>
    <x v="5"/>
    <x v="1"/>
    <x v="7"/>
  </r>
  <r>
    <x v="0"/>
    <x v="7"/>
    <x v="18"/>
    <x v="45"/>
    <n v="27"/>
    <n v="33"/>
    <n v="174"/>
    <n v="190"/>
    <x v="5"/>
    <x v="1"/>
    <x v="7"/>
  </r>
  <r>
    <x v="0"/>
    <x v="7"/>
    <x v="18"/>
    <x v="46"/>
    <n v="8"/>
    <n v="4"/>
    <n v="34"/>
    <n v="31"/>
    <x v="5"/>
    <x v="1"/>
    <x v="7"/>
  </r>
  <r>
    <x v="0"/>
    <x v="7"/>
    <x v="18"/>
    <x v="145"/>
    <n v="21"/>
    <n v="25"/>
    <n v="112"/>
    <n v="131"/>
    <x v="5"/>
    <x v="1"/>
    <x v="7"/>
  </r>
  <r>
    <x v="0"/>
    <x v="7"/>
    <x v="18"/>
    <x v="210"/>
    <m/>
    <m/>
    <m/>
    <n v="1"/>
    <x v="5"/>
    <x v="1"/>
    <x v="7"/>
  </r>
  <r>
    <x v="0"/>
    <x v="7"/>
    <x v="18"/>
    <x v="47"/>
    <n v="19"/>
    <n v="19"/>
    <n v="141"/>
    <n v="138"/>
    <x v="5"/>
    <x v="1"/>
    <x v="7"/>
  </r>
  <r>
    <x v="0"/>
    <x v="7"/>
    <x v="18"/>
    <x v="48"/>
    <n v="118"/>
    <n v="139"/>
    <n v="684"/>
    <n v="652"/>
    <x v="5"/>
    <x v="1"/>
    <x v="7"/>
  </r>
  <r>
    <x v="0"/>
    <x v="7"/>
    <x v="18"/>
    <x v="147"/>
    <n v="1"/>
    <n v="1"/>
    <n v="2"/>
    <n v="3"/>
    <x v="5"/>
    <x v="1"/>
    <x v="7"/>
  </r>
  <r>
    <x v="0"/>
    <x v="7"/>
    <x v="47"/>
    <x v="235"/>
    <m/>
    <m/>
    <n v="7"/>
    <n v="2"/>
    <x v="1"/>
    <x v="0"/>
    <x v="7"/>
  </r>
  <r>
    <x v="0"/>
    <x v="7"/>
    <x v="47"/>
    <x v="148"/>
    <n v="9"/>
    <n v="7"/>
    <n v="33"/>
    <n v="29"/>
    <x v="1"/>
    <x v="0"/>
    <x v="7"/>
  </r>
  <r>
    <x v="0"/>
    <x v="7"/>
    <x v="19"/>
    <x v="49"/>
    <n v="17"/>
    <n v="11"/>
    <n v="122"/>
    <n v="104"/>
    <x v="3"/>
    <x v="0"/>
    <x v="7"/>
  </r>
  <r>
    <x v="0"/>
    <x v="7"/>
    <x v="19"/>
    <x v="149"/>
    <n v="5"/>
    <n v="1"/>
    <n v="26"/>
    <n v="6"/>
    <x v="3"/>
    <x v="0"/>
    <x v="7"/>
  </r>
  <r>
    <x v="0"/>
    <x v="7"/>
    <x v="20"/>
    <x v="150"/>
    <n v="2"/>
    <m/>
    <n v="20"/>
    <n v="7"/>
    <x v="2"/>
    <x v="0"/>
    <x v="7"/>
  </r>
  <r>
    <x v="0"/>
    <x v="7"/>
    <x v="20"/>
    <x v="151"/>
    <n v="5"/>
    <n v="2"/>
    <n v="17"/>
    <n v="13"/>
    <x v="2"/>
    <x v="0"/>
    <x v="7"/>
  </r>
  <r>
    <x v="0"/>
    <x v="7"/>
    <x v="20"/>
    <x v="50"/>
    <n v="1"/>
    <m/>
    <n v="2"/>
    <m/>
    <x v="2"/>
    <x v="0"/>
    <x v="7"/>
  </r>
  <r>
    <x v="0"/>
    <x v="7"/>
    <x v="20"/>
    <x v="52"/>
    <n v="400"/>
    <n v="188"/>
    <n v="2029"/>
    <n v="1067"/>
    <x v="2"/>
    <x v="0"/>
    <x v="7"/>
  </r>
  <r>
    <x v="0"/>
    <x v="7"/>
    <x v="20"/>
    <x v="236"/>
    <m/>
    <m/>
    <n v="1"/>
    <m/>
    <x v="2"/>
    <x v="0"/>
    <x v="7"/>
  </r>
  <r>
    <x v="0"/>
    <x v="7"/>
    <x v="20"/>
    <x v="152"/>
    <n v="1"/>
    <n v="1"/>
    <n v="3"/>
    <n v="3"/>
    <x v="2"/>
    <x v="0"/>
    <x v="7"/>
  </r>
  <r>
    <x v="0"/>
    <x v="7"/>
    <x v="20"/>
    <x v="53"/>
    <n v="1"/>
    <m/>
    <n v="1"/>
    <m/>
    <x v="2"/>
    <x v="0"/>
    <x v="7"/>
  </r>
  <r>
    <x v="0"/>
    <x v="7"/>
    <x v="20"/>
    <x v="153"/>
    <n v="3"/>
    <n v="2"/>
    <n v="13"/>
    <n v="10"/>
    <x v="2"/>
    <x v="0"/>
    <x v="7"/>
  </r>
  <r>
    <x v="0"/>
    <x v="7"/>
    <x v="20"/>
    <x v="54"/>
    <n v="30"/>
    <n v="8"/>
    <n v="101"/>
    <n v="29"/>
    <x v="2"/>
    <x v="0"/>
    <x v="7"/>
  </r>
  <r>
    <x v="0"/>
    <x v="7"/>
    <x v="20"/>
    <x v="55"/>
    <n v="26"/>
    <n v="26"/>
    <n v="148"/>
    <n v="112"/>
    <x v="2"/>
    <x v="0"/>
    <x v="7"/>
  </r>
  <r>
    <x v="0"/>
    <x v="7"/>
    <x v="20"/>
    <x v="56"/>
    <n v="254"/>
    <n v="83"/>
    <n v="1311"/>
    <n v="502"/>
    <x v="2"/>
    <x v="0"/>
    <x v="7"/>
  </r>
  <r>
    <x v="0"/>
    <x v="7"/>
    <x v="20"/>
    <x v="57"/>
    <n v="47"/>
    <n v="23"/>
    <n v="267"/>
    <n v="134"/>
    <x v="2"/>
    <x v="0"/>
    <x v="7"/>
  </r>
  <r>
    <x v="0"/>
    <x v="7"/>
    <x v="21"/>
    <x v="58"/>
    <n v="30"/>
    <n v="12"/>
    <n v="150"/>
    <n v="86"/>
    <x v="3"/>
    <x v="0"/>
    <x v="7"/>
  </r>
  <r>
    <x v="0"/>
    <x v="7"/>
    <x v="21"/>
    <x v="154"/>
    <n v="4"/>
    <n v="3"/>
    <n v="23"/>
    <n v="12"/>
    <x v="3"/>
    <x v="0"/>
    <x v="7"/>
  </r>
  <r>
    <x v="0"/>
    <x v="7"/>
    <x v="21"/>
    <x v="155"/>
    <n v="8"/>
    <n v="1"/>
    <n v="19"/>
    <n v="9"/>
    <x v="3"/>
    <x v="0"/>
    <x v="7"/>
  </r>
  <r>
    <x v="0"/>
    <x v="7"/>
    <x v="21"/>
    <x v="59"/>
    <n v="1"/>
    <n v="3"/>
    <n v="19"/>
    <n v="19"/>
    <x v="3"/>
    <x v="0"/>
    <x v="7"/>
  </r>
  <r>
    <x v="0"/>
    <x v="7"/>
    <x v="62"/>
    <x v="251"/>
    <m/>
    <m/>
    <n v="1"/>
    <m/>
    <x v="5"/>
    <x v="1"/>
    <x v="7"/>
  </r>
  <r>
    <x v="0"/>
    <x v="7"/>
    <x v="48"/>
    <x v="156"/>
    <m/>
    <m/>
    <m/>
    <n v="1"/>
    <x v="2"/>
    <x v="0"/>
    <x v="7"/>
  </r>
  <r>
    <x v="0"/>
    <x v="7"/>
    <x v="22"/>
    <x v="60"/>
    <n v="28"/>
    <n v="17"/>
    <n v="148"/>
    <n v="107"/>
    <x v="3"/>
    <x v="0"/>
    <x v="7"/>
  </r>
  <r>
    <x v="0"/>
    <x v="7"/>
    <x v="22"/>
    <x v="61"/>
    <n v="9"/>
    <n v="6"/>
    <n v="40"/>
    <n v="23"/>
    <x v="3"/>
    <x v="0"/>
    <x v="7"/>
  </r>
  <r>
    <x v="0"/>
    <x v="7"/>
    <x v="22"/>
    <x v="62"/>
    <n v="1"/>
    <n v="2"/>
    <n v="7"/>
    <n v="16"/>
    <x v="3"/>
    <x v="0"/>
    <x v="7"/>
  </r>
  <r>
    <x v="0"/>
    <x v="7"/>
    <x v="22"/>
    <x v="157"/>
    <n v="4"/>
    <m/>
    <n v="10"/>
    <n v="3"/>
    <x v="3"/>
    <x v="0"/>
    <x v="7"/>
  </r>
  <r>
    <x v="0"/>
    <x v="7"/>
    <x v="22"/>
    <x v="63"/>
    <m/>
    <m/>
    <n v="6"/>
    <n v="2"/>
    <x v="3"/>
    <x v="0"/>
    <x v="7"/>
  </r>
  <r>
    <x v="0"/>
    <x v="7"/>
    <x v="22"/>
    <x v="64"/>
    <n v="4"/>
    <n v="7"/>
    <n v="24"/>
    <n v="36"/>
    <x v="3"/>
    <x v="0"/>
    <x v="7"/>
  </r>
  <r>
    <x v="0"/>
    <x v="7"/>
    <x v="22"/>
    <x v="65"/>
    <n v="3"/>
    <n v="5"/>
    <n v="32"/>
    <n v="21"/>
    <x v="3"/>
    <x v="0"/>
    <x v="7"/>
  </r>
  <r>
    <x v="0"/>
    <x v="7"/>
    <x v="22"/>
    <x v="66"/>
    <n v="21"/>
    <n v="8"/>
    <n v="113"/>
    <n v="63"/>
    <x v="3"/>
    <x v="0"/>
    <x v="7"/>
  </r>
  <r>
    <x v="0"/>
    <x v="7"/>
    <x v="22"/>
    <x v="158"/>
    <m/>
    <n v="1"/>
    <n v="7"/>
    <n v="2"/>
    <x v="3"/>
    <x v="0"/>
    <x v="7"/>
  </r>
  <r>
    <x v="0"/>
    <x v="7"/>
    <x v="22"/>
    <x v="199"/>
    <m/>
    <m/>
    <n v="2"/>
    <m/>
    <x v="3"/>
    <x v="0"/>
    <x v="7"/>
  </r>
  <r>
    <x v="0"/>
    <x v="7"/>
    <x v="22"/>
    <x v="159"/>
    <n v="8"/>
    <n v="1"/>
    <n v="42"/>
    <n v="11"/>
    <x v="3"/>
    <x v="0"/>
    <x v="7"/>
  </r>
  <r>
    <x v="0"/>
    <x v="7"/>
    <x v="22"/>
    <x v="68"/>
    <n v="1"/>
    <m/>
    <n v="5"/>
    <n v="3"/>
    <x v="3"/>
    <x v="0"/>
    <x v="7"/>
  </r>
  <r>
    <x v="0"/>
    <x v="7"/>
    <x v="22"/>
    <x v="69"/>
    <n v="23"/>
    <n v="19"/>
    <n v="100"/>
    <n v="83"/>
    <x v="3"/>
    <x v="0"/>
    <x v="7"/>
  </r>
  <r>
    <x v="0"/>
    <x v="7"/>
    <x v="23"/>
    <x v="252"/>
    <m/>
    <m/>
    <n v="2"/>
    <m/>
    <x v="2"/>
    <x v="0"/>
    <x v="7"/>
  </r>
  <r>
    <x v="0"/>
    <x v="7"/>
    <x v="23"/>
    <x v="70"/>
    <n v="28"/>
    <n v="9"/>
    <n v="138"/>
    <n v="60"/>
    <x v="2"/>
    <x v="0"/>
    <x v="7"/>
  </r>
  <r>
    <x v="0"/>
    <x v="7"/>
    <x v="23"/>
    <x v="160"/>
    <n v="14"/>
    <n v="2"/>
    <n v="64"/>
    <n v="18"/>
    <x v="2"/>
    <x v="0"/>
    <x v="7"/>
  </r>
  <r>
    <x v="0"/>
    <x v="7"/>
    <x v="23"/>
    <x v="161"/>
    <m/>
    <m/>
    <n v="2"/>
    <m/>
    <x v="2"/>
    <x v="0"/>
    <x v="7"/>
  </r>
  <r>
    <x v="0"/>
    <x v="7"/>
    <x v="23"/>
    <x v="162"/>
    <n v="2"/>
    <n v="1"/>
    <n v="6"/>
    <n v="1"/>
    <x v="2"/>
    <x v="0"/>
    <x v="7"/>
  </r>
  <r>
    <x v="0"/>
    <x v="7"/>
    <x v="23"/>
    <x v="71"/>
    <n v="104"/>
    <n v="12"/>
    <n v="488"/>
    <n v="77"/>
    <x v="2"/>
    <x v="0"/>
    <x v="7"/>
  </r>
  <r>
    <x v="0"/>
    <x v="7"/>
    <x v="23"/>
    <x v="163"/>
    <n v="3"/>
    <m/>
    <n v="9"/>
    <n v="2"/>
    <x v="2"/>
    <x v="0"/>
    <x v="7"/>
  </r>
  <r>
    <x v="0"/>
    <x v="7"/>
    <x v="24"/>
    <x v="164"/>
    <m/>
    <m/>
    <n v="6"/>
    <n v="4"/>
    <x v="2"/>
    <x v="0"/>
    <x v="7"/>
  </r>
  <r>
    <x v="0"/>
    <x v="7"/>
    <x v="24"/>
    <x v="72"/>
    <n v="79"/>
    <n v="54"/>
    <n v="434"/>
    <n v="318"/>
    <x v="2"/>
    <x v="0"/>
    <x v="7"/>
  </r>
  <r>
    <x v="0"/>
    <x v="7"/>
    <x v="24"/>
    <x v="73"/>
    <n v="12"/>
    <n v="3"/>
    <n v="83"/>
    <n v="40"/>
    <x v="2"/>
    <x v="0"/>
    <x v="7"/>
  </r>
  <r>
    <x v="0"/>
    <x v="7"/>
    <x v="24"/>
    <x v="165"/>
    <n v="1"/>
    <m/>
    <n v="3"/>
    <n v="1"/>
    <x v="2"/>
    <x v="0"/>
    <x v="7"/>
  </r>
  <r>
    <x v="0"/>
    <x v="7"/>
    <x v="24"/>
    <x v="74"/>
    <n v="85"/>
    <n v="61"/>
    <n v="528"/>
    <n v="318"/>
    <x v="2"/>
    <x v="0"/>
    <x v="7"/>
  </r>
  <r>
    <x v="0"/>
    <x v="7"/>
    <x v="24"/>
    <x v="200"/>
    <n v="2"/>
    <m/>
    <n v="5"/>
    <m/>
    <x v="2"/>
    <x v="0"/>
    <x v="7"/>
  </r>
  <r>
    <x v="0"/>
    <x v="7"/>
    <x v="24"/>
    <x v="75"/>
    <n v="10"/>
    <n v="4"/>
    <n v="52"/>
    <n v="31"/>
    <x v="2"/>
    <x v="0"/>
    <x v="7"/>
  </r>
  <r>
    <x v="0"/>
    <x v="7"/>
    <x v="63"/>
    <x v="253"/>
    <n v="1"/>
    <m/>
    <n v="2"/>
    <m/>
    <x v="1"/>
    <x v="0"/>
    <x v="7"/>
  </r>
  <r>
    <x v="0"/>
    <x v="7"/>
    <x v="49"/>
    <x v="166"/>
    <n v="5"/>
    <n v="1"/>
    <n v="15"/>
    <n v="4"/>
    <x v="5"/>
    <x v="1"/>
    <x v="7"/>
  </r>
  <r>
    <x v="0"/>
    <x v="7"/>
    <x v="25"/>
    <x v="76"/>
    <n v="9"/>
    <n v="8"/>
    <n v="71"/>
    <n v="38"/>
    <x v="2"/>
    <x v="0"/>
    <x v="7"/>
  </r>
  <r>
    <x v="0"/>
    <x v="7"/>
    <x v="25"/>
    <x v="241"/>
    <n v="1"/>
    <m/>
    <n v="5"/>
    <m/>
    <x v="2"/>
    <x v="0"/>
    <x v="7"/>
  </r>
  <r>
    <x v="0"/>
    <x v="7"/>
    <x v="25"/>
    <x v="77"/>
    <n v="183"/>
    <n v="44"/>
    <n v="911"/>
    <n v="265"/>
    <x v="2"/>
    <x v="0"/>
    <x v="7"/>
  </r>
  <r>
    <x v="0"/>
    <x v="7"/>
    <x v="25"/>
    <x v="78"/>
    <n v="63"/>
    <n v="21"/>
    <n v="337"/>
    <n v="118"/>
    <x v="2"/>
    <x v="0"/>
    <x v="7"/>
  </r>
  <r>
    <x v="0"/>
    <x v="7"/>
    <x v="25"/>
    <x v="168"/>
    <n v="2"/>
    <m/>
    <n v="3"/>
    <n v="1"/>
    <x v="2"/>
    <x v="0"/>
    <x v="7"/>
  </r>
  <r>
    <x v="0"/>
    <x v="7"/>
    <x v="25"/>
    <x v="79"/>
    <n v="130"/>
    <n v="19"/>
    <n v="636"/>
    <n v="83"/>
    <x v="2"/>
    <x v="0"/>
    <x v="7"/>
  </r>
  <r>
    <x v="0"/>
    <x v="7"/>
    <x v="50"/>
    <x v="169"/>
    <n v="2"/>
    <m/>
    <n v="7"/>
    <n v="3"/>
    <x v="2"/>
    <x v="0"/>
    <x v="7"/>
  </r>
  <r>
    <x v="0"/>
    <x v="7"/>
    <x v="26"/>
    <x v="170"/>
    <n v="5"/>
    <m/>
    <n v="14"/>
    <n v="6"/>
    <x v="2"/>
    <x v="0"/>
    <x v="7"/>
  </r>
  <r>
    <x v="0"/>
    <x v="7"/>
    <x v="26"/>
    <x v="80"/>
    <n v="33"/>
    <n v="6"/>
    <n v="161"/>
    <n v="68"/>
    <x v="2"/>
    <x v="0"/>
    <x v="7"/>
  </r>
  <r>
    <x v="0"/>
    <x v="7"/>
    <x v="51"/>
    <x v="171"/>
    <n v="1"/>
    <m/>
    <n v="1"/>
    <n v="1"/>
    <x v="1"/>
    <x v="0"/>
    <x v="7"/>
  </r>
  <r>
    <x v="0"/>
    <x v="7"/>
    <x v="27"/>
    <x v="81"/>
    <n v="9"/>
    <n v="7"/>
    <n v="30"/>
    <n v="23"/>
    <x v="0"/>
    <x v="0"/>
    <x v="7"/>
  </r>
  <r>
    <x v="0"/>
    <x v="7"/>
    <x v="28"/>
    <x v="82"/>
    <m/>
    <m/>
    <n v="2"/>
    <n v="2"/>
    <x v="3"/>
    <x v="0"/>
    <x v="7"/>
  </r>
  <r>
    <x v="0"/>
    <x v="7"/>
    <x v="28"/>
    <x v="173"/>
    <m/>
    <m/>
    <n v="1"/>
    <m/>
    <x v="3"/>
    <x v="0"/>
    <x v="7"/>
  </r>
  <r>
    <x v="0"/>
    <x v="7"/>
    <x v="29"/>
    <x v="83"/>
    <m/>
    <m/>
    <n v="3"/>
    <n v="1"/>
    <x v="3"/>
    <x v="0"/>
    <x v="7"/>
  </r>
  <r>
    <x v="0"/>
    <x v="7"/>
    <x v="29"/>
    <x v="84"/>
    <n v="10"/>
    <n v="1"/>
    <n v="30"/>
    <n v="12"/>
    <x v="3"/>
    <x v="0"/>
    <x v="7"/>
  </r>
  <r>
    <x v="0"/>
    <x v="7"/>
    <x v="30"/>
    <x v="175"/>
    <m/>
    <n v="1"/>
    <n v="3"/>
    <n v="6"/>
    <x v="5"/>
    <x v="1"/>
    <x v="7"/>
  </r>
  <r>
    <x v="0"/>
    <x v="7"/>
    <x v="30"/>
    <x v="203"/>
    <n v="1"/>
    <m/>
    <n v="8"/>
    <n v="6"/>
    <x v="5"/>
    <x v="1"/>
    <x v="7"/>
  </r>
  <r>
    <x v="0"/>
    <x v="7"/>
    <x v="30"/>
    <x v="85"/>
    <n v="45"/>
    <n v="44"/>
    <n v="270"/>
    <n v="220"/>
    <x v="5"/>
    <x v="1"/>
    <x v="7"/>
  </r>
  <r>
    <x v="0"/>
    <x v="7"/>
    <x v="31"/>
    <x v="87"/>
    <n v="6"/>
    <n v="8"/>
    <n v="62"/>
    <n v="51"/>
    <x v="3"/>
    <x v="0"/>
    <x v="7"/>
  </r>
  <r>
    <x v="0"/>
    <x v="7"/>
    <x v="31"/>
    <x v="88"/>
    <n v="35"/>
    <n v="29"/>
    <n v="172"/>
    <n v="158"/>
    <x v="3"/>
    <x v="0"/>
    <x v="7"/>
  </r>
  <r>
    <x v="0"/>
    <x v="7"/>
    <x v="31"/>
    <x v="89"/>
    <n v="27"/>
    <n v="17"/>
    <n v="101"/>
    <n v="78"/>
    <x v="3"/>
    <x v="0"/>
    <x v="7"/>
  </r>
  <r>
    <x v="0"/>
    <x v="7"/>
    <x v="31"/>
    <x v="176"/>
    <m/>
    <m/>
    <n v="3"/>
    <n v="1"/>
    <x v="3"/>
    <x v="0"/>
    <x v="7"/>
  </r>
  <r>
    <x v="0"/>
    <x v="7"/>
    <x v="31"/>
    <x v="90"/>
    <n v="5"/>
    <n v="5"/>
    <n v="22"/>
    <n v="20"/>
    <x v="3"/>
    <x v="0"/>
    <x v="7"/>
  </r>
  <r>
    <x v="0"/>
    <x v="7"/>
    <x v="31"/>
    <x v="91"/>
    <n v="29"/>
    <n v="22"/>
    <n v="168"/>
    <n v="195"/>
    <x v="3"/>
    <x v="0"/>
    <x v="7"/>
  </r>
  <r>
    <x v="0"/>
    <x v="7"/>
    <x v="31"/>
    <x v="177"/>
    <n v="2"/>
    <n v="2"/>
    <n v="16"/>
    <n v="4"/>
    <x v="3"/>
    <x v="0"/>
    <x v="7"/>
  </r>
  <r>
    <x v="0"/>
    <x v="7"/>
    <x v="31"/>
    <x v="92"/>
    <n v="7"/>
    <n v="2"/>
    <n v="36"/>
    <n v="7"/>
    <x v="3"/>
    <x v="0"/>
    <x v="7"/>
  </r>
  <r>
    <x v="0"/>
    <x v="7"/>
    <x v="32"/>
    <x v="93"/>
    <m/>
    <m/>
    <n v="21"/>
    <n v="1"/>
    <x v="5"/>
    <x v="1"/>
    <x v="7"/>
  </r>
  <r>
    <x v="0"/>
    <x v="7"/>
    <x v="32"/>
    <x v="94"/>
    <n v="31"/>
    <n v="22"/>
    <n v="231"/>
    <n v="149"/>
    <x v="5"/>
    <x v="1"/>
    <x v="7"/>
  </r>
  <r>
    <x v="0"/>
    <x v="7"/>
    <x v="32"/>
    <x v="95"/>
    <n v="5"/>
    <n v="1"/>
    <n v="21"/>
    <n v="20"/>
    <x v="5"/>
    <x v="1"/>
    <x v="7"/>
  </r>
  <r>
    <x v="0"/>
    <x v="7"/>
    <x v="32"/>
    <x v="179"/>
    <m/>
    <n v="1"/>
    <n v="1"/>
    <n v="1"/>
    <x v="5"/>
    <x v="1"/>
    <x v="7"/>
  </r>
  <r>
    <x v="0"/>
    <x v="7"/>
    <x v="32"/>
    <x v="97"/>
    <n v="23"/>
    <n v="22"/>
    <n v="181"/>
    <n v="136"/>
    <x v="5"/>
    <x v="1"/>
    <x v="7"/>
  </r>
  <r>
    <x v="0"/>
    <x v="7"/>
    <x v="32"/>
    <x v="180"/>
    <m/>
    <m/>
    <n v="2"/>
    <m/>
    <x v="5"/>
    <x v="1"/>
    <x v="7"/>
  </r>
  <r>
    <x v="0"/>
    <x v="7"/>
    <x v="32"/>
    <x v="98"/>
    <n v="31"/>
    <n v="17"/>
    <n v="196"/>
    <n v="106"/>
    <x v="5"/>
    <x v="1"/>
    <x v="7"/>
  </r>
  <r>
    <x v="0"/>
    <x v="7"/>
    <x v="32"/>
    <x v="100"/>
    <n v="110"/>
    <n v="81"/>
    <n v="694"/>
    <n v="539"/>
    <x v="5"/>
    <x v="1"/>
    <x v="7"/>
  </r>
  <r>
    <x v="0"/>
    <x v="7"/>
    <x v="32"/>
    <x v="102"/>
    <n v="49"/>
    <n v="31"/>
    <n v="488"/>
    <n v="214"/>
    <x v="5"/>
    <x v="1"/>
    <x v="7"/>
  </r>
  <r>
    <x v="0"/>
    <x v="7"/>
    <x v="32"/>
    <x v="103"/>
    <n v="12"/>
    <n v="15"/>
    <n v="96"/>
    <n v="68"/>
    <x v="5"/>
    <x v="1"/>
    <x v="7"/>
  </r>
  <r>
    <x v="0"/>
    <x v="7"/>
    <x v="33"/>
    <x v="104"/>
    <n v="144"/>
    <n v="67"/>
    <n v="881"/>
    <n v="342"/>
    <x v="2"/>
    <x v="0"/>
    <x v="7"/>
  </r>
  <r>
    <x v="0"/>
    <x v="7"/>
    <x v="33"/>
    <x v="105"/>
    <n v="78"/>
    <n v="36"/>
    <n v="426"/>
    <n v="203"/>
    <x v="2"/>
    <x v="0"/>
    <x v="7"/>
  </r>
  <r>
    <x v="0"/>
    <x v="7"/>
    <x v="33"/>
    <x v="106"/>
    <n v="63"/>
    <n v="33"/>
    <n v="337"/>
    <n v="203"/>
    <x v="2"/>
    <x v="0"/>
    <x v="7"/>
  </r>
  <r>
    <x v="0"/>
    <x v="7"/>
    <x v="33"/>
    <x v="107"/>
    <n v="72"/>
    <n v="32"/>
    <n v="383"/>
    <n v="168"/>
    <x v="2"/>
    <x v="0"/>
    <x v="7"/>
  </r>
  <r>
    <x v="0"/>
    <x v="7"/>
    <x v="33"/>
    <x v="108"/>
    <n v="54"/>
    <n v="25"/>
    <n v="272"/>
    <n v="139"/>
    <x v="2"/>
    <x v="0"/>
    <x v="7"/>
  </r>
  <r>
    <x v="0"/>
    <x v="7"/>
    <x v="33"/>
    <x v="109"/>
    <n v="386"/>
    <n v="147"/>
    <n v="1965"/>
    <n v="921"/>
    <x v="2"/>
    <x v="0"/>
    <x v="7"/>
  </r>
  <r>
    <x v="0"/>
    <x v="7"/>
    <x v="33"/>
    <x v="181"/>
    <n v="2"/>
    <m/>
    <n v="3"/>
    <n v="2"/>
    <x v="2"/>
    <x v="0"/>
    <x v="7"/>
  </r>
  <r>
    <x v="0"/>
    <x v="7"/>
    <x v="64"/>
    <x v="254"/>
    <m/>
    <m/>
    <n v="1"/>
    <m/>
    <x v="1"/>
    <x v="0"/>
    <x v="7"/>
  </r>
  <r>
    <x v="0"/>
    <x v="7"/>
    <x v="34"/>
    <x v="110"/>
    <n v="1"/>
    <m/>
    <n v="5"/>
    <n v="4"/>
    <x v="1"/>
    <x v="0"/>
    <x v="7"/>
  </r>
  <r>
    <x v="0"/>
    <x v="7"/>
    <x v="34"/>
    <x v="182"/>
    <n v="2"/>
    <n v="3"/>
    <n v="17"/>
    <n v="12"/>
    <x v="1"/>
    <x v="0"/>
    <x v="7"/>
  </r>
  <r>
    <x v="0"/>
    <x v="7"/>
    <x v="53"/>
    <x v="255"/>
    <m/>
    <m/>
    <n v="1"/>
    <m/>
    <x v="2"/>
    <x v="0"/>
    <x v="7"/>
  </r>
  <r>
    <x v="1"/>
    <x v="0"/>
    <x v="65"/>
    <x v="256"/>
    <m/>
    <m/>
    <n v="1"/>
    <m/>
    <x v="3"/>
    <x v="0"/>
    <x v="0"/>
  </r>
  <r>
    <x v="1"/>
    <x v="0"/>
    <x v="65"/>
    <x v="257"/>
    <n v="3"/>
    <n v="6"/>
    <n v="17"/>
    <n v="24"/>
    <x v="3"/>
    <x v="0"/>
    <x v="0"/>
  </r>
  <r>
    <x v="1"/>
    <x v="0"/>
    <x v="65"/>
    <x v="258"/>
    <n v="2"/>
    <n v="4"/>
    <n v="8"/>
    <n v="8"/>
    <x v="3"/>
    <x v="0"/>
    <x v="0"/>
  </r>
  <r>
    <x v="1"/>
    <x v="0"/>
    <x v="65"/>
    <x v="259"/>
    <n v="1"/>
    <m/>
    <n v="3"/>
    <m/>
    <x v="3"/>
    <x v="0"/>
    <x v="0"/>
  </r>
  <r>
    <x v="1"/>
    <x v="0"/>
    <x v="65"/>
    <x v="260"/>
    <n v="1"/>
    <n v="1"/>
    <n v="1"/>
    <n v="2"/>
    <x v="3"/>
    <x v="0"/>
    <x v="0"/>
  </r>
  <r>
    <x v="1"/>
    <x v="0"/>
    <x v="65"/>
    <x v="261"/>
    <m/>
    <m/>
    <n v="1"/>
    <m/>
    <x v="3"/>
    <x v="0"/>
    <x v="0"/>
  </r>
  <r>
    <x v="1"/>
    <x v="0"/>
    <x v="65"/>
    <x v="262"/>
    <m/>
    <m/>
    <n v="1"/>
    <m/>
    <x v="3"/>
    <x v="0"/>
    <x v="0"/>
  </r>
  <r>
    <x v="1"/>
    <x v="0"/>
    <x v="65"/>
    <x v="263"/>
    <m/>
    <m/>
    <n v="4"/>
    <n v="1"/>
    <x v="3"/>
    <x v="0"/>
    <x v="0"/>
  </r>
  <r>
    <x v="1"/>
    <x v="0"/>
    <x v="66"/>
    <x v="264"/>
    <m/>
    <m/>
    <m/>
    <n v="1"/>
    <x v="2"/>
    <x v="0"/>
    <x v="0"/>
  </r>
  <r>
    <x v="1"/>
    <x v="0"/>
    <x v="66"/>
    <x v="265"/>
    <m/>
    <m/>
    <m/>
    <n v="1"/>
    <x v="2"/>
    <x v="0"/>
    <x v="0"/>
  </r>
  <r>
    <x v="1"/>
    <x v="0"/>
    <x v="66"/>
    <x v="266"/>
    <m/>
    <m/>
    <n v="1"/>
    <m/>
    <x v="2"/>
    <x v="0"/>
    <x v="0"/>
  </r>
  <r>
    <x v="1"/>
    <x v="0"/>
    <x v="66"/>
    <x v="267"/>
    <n v="1"/>
    <m/>
    <n v="5"/>
    <n v="1"/>
    <x v="2"/>
    <x v="0"/>
    <x v="0"/>
  </r>
  <r>
    <x v="1"/>
    <x v="0"/>
    <x v="66"/>
    <x v="268"/>
    <m/>
    <m/>
    <n v="2"/>
    <m/>
    <x v="2"/>
    <x v="0"/>
    <x v="0"/>
  </r>
  <r>
    <x v="1"/>
    <x v="0"/>
    <x v="67"/>
    <x v="269"/>
    <m/>
    <m/>
    <n v="1"/>
    <m/>
    <x v="2"/>
    <x v="0"/>
    <x v="0"/>
  </r>
  <r>
    <x v="1"/>
    <x v="0"/>
    <x v="0"/>
    <x v="270"/>
    <m/>
    <n v="2"/>
    <m/>
    <n v="2"/>
    <x v="0"/>
    <x v="0"/>
    <x v="0"/>
  </r>
  <r>
    <x v="1"/>
    <x v="0"/>
    <x v="68"/>
    <x v="271"/>
    <n v="1"/>
    <m/>
    <n v="7"/>
    <n v="1"/>
    <x v="2"/>
    <x v="0"/>
    <x v="0"/>
  </r>
  <r>
    <x v="1"/>
    <x v="0"/>
    <x v="68"/>
    <x v="272"/>
    <m/>
    <m/>
    <n v="1"/>
    <m/>
    <x v="2"/>
    <x v="0"/>
    <x v="0"/>
  </r>
  <r>
    <x v="1"/>
    <x v="0"/>
    <x v="68"/>
    <x v="273"/>
    <n v="4"/>
    <n v="7"/>
    <n v="35"/>
    <n v="18"/>
    <x v="2"/>
    <x v="0"/>
    <x v="0"/>
  </r>
  <r>
    <x v="1"/>
    <x v="0"/>
    <x v="68"/>
    <x v="274"/>
    <m/>
    <m/>
    <m/>
    <n v="1"/>
    <x v="2"/>
    <x v="0"/>
    <x v="0"/>
  </r>
  <r>
    <x v="1"/>
    <x v="0"/>
    <x v="68"/>
    <x v="275"/>
    <n v="7"/>
    <n v="5"/>
    <n v="42"/>
    <n v="27"/>
    <x v="2"/>
    <x v="0"/>
    <x v="0"/>
  </r>
  <r>
    <x v="1"/>
    <x v="0"/>
    <x v="68"/>
    <x v="276"/>
    <n v="1"/>
    <n v="2"/>
    <n v="13"/>
    <n v="10"/>
    <x v="2"/>
    <x v="0"/>
    <x v="0"/>
  </r>
  <r>
    <x v="1"/>
    <x v="0"/>
    <x v="68"/>
    <x v="277"/>
    <n v="4"/>
    <n v="4"/>
    <n v="39"/>
    <n v="45"/>
    <x v="2"/>
    <x v="0"/>
    <x v="0"/>
  </r>
  <r>
    <x v="1"/>
    <x v="0"/>
    <x v="68"/>
    <x v="278"/>
    <n v="2"/>
    <m/>
    <n v="9"/>
    <n v="6"/>
    <x v="2"/>
    <x v="0"/>
    <x v="0"/>
  </r>
  <r>
    <x v="1"/>
    <x v="0"/>
    <x v="68"/>
    <x v="279"/>
    <n v="4"/>
    <n v="4"/>
    <n v="16"/>
    <n v="13"/>
    <x v="2"/>
    <x v="0"/>
    <x v="0"/>
  </r>
  <r>
    <x v="1"/>
    <x v="0"/>
    <x v="68"/>
    <x v="280"/>
    <m/>
    <n v="2"/>
    <n v="4"/>
    <n v="5"/>
    <x v="2"/>
    <x v="0"/>
    <x v="0"/>
  </r>
  <r>
    <x v="1"/>
    <x v="0"/>
    <x v="68"/>
    <x v="281"/>
    <m/>
    <n v="1"/>
    <n v="3"/>
    <n v="5"/>
    <x v="2"/>
    <x v="0"/>
    <x v="0"/>
  </r>
  <r>
    <x v="1"/>
    <x v="0"/>
    <x v="68"/>
    <x v="282"/>
    <m/>
    <m/>
    <m/>
    <n v="1"/>
    <x v="2"/>
    <x v="0"/>
    <x v="0"/>
  </r>
  <r>
    <x v="1"/>
    <x v="0"/>
    <x v="68"/>
    <x v="283"/>
    <n v="2"/>
    <m/>
    <n v="3"/>
    <m/>
    <x v="2"/>
    <x v="0"/>
    <x v="0"/>
  </r>
  <r>
    <x v="1"/>
    <x v="0"/>
    <x v="68"/>
    <x v="284"/>
    <n v="2"/>
    <n v="1"/>
    <n v="14"/>
    <n v="10"/>
    <x v="2"/>
    <x v="0"/>
    <x v="0"/>
  </r>
  <r>
    <x v="1"/>
    <x v="0"/>
    <x v="68"/>
    <x v="285"/>
    <n v="9"/>
    <n v="7"/>
    <n v="40"/>
    <n v="31"/>
    <x v="2"/>
    <x v="0"/>
    <x v="0"/>
  </r>
  <r>
    <x v="1"/>
    <x v="0"/>
    <x v="68"/>
    <x v="286"/>
    <n v="9"/>
    <n v="16"/>
    <n v="78"/>
    <n v="83"/>
    <x v="2"/>
    <x v="0"/>
    <x v="0"/>
  </r>
  <r>
    <x v="1"/>
    <x v="0"/>
    <x v="68"/>
    <x v="287"/>
    <m/>
    <n v="1"/>
    <n v="8"/>
    <n v="9"/>
    <x v="2"/>
    <x v="0"/>
    <x v="0"/>
  </r>
  <r>
    <x v="1"/>
    <x v="0"/>
    <x v="68"/>
    <x v="288"/>
    <n v="1"/>
    <m/>
    <n v="1"/>
    <n v="1"/>
    <x v="2"/>
    <x v="0"/>
    <x v="0"/>
  </r>
  <r>
    <x v="1"/>
    <x v="0"/>
    <x v="68"/>
    <x v="289"/>
    <m/>
    <m/>
    <n v="2"/>
    <m/>
    <x v="2"/>
    <x v="0"/>
    <x v="0"/>
  </r>
  <r>
    <x v="1"/>
    <x v="0"/>
    <x v="68"/>
    <x v="290"/>
    <n v="1"/>
    <m/>
    <n v="3"/>
    <m/>
    <x v="2"/>
    <x v="0"/>
    <x v="0"/>
  </r>
  <r>
    <x v="1"/>
    <x v="0"/>
    <x v="68"/>
    <x v="291"/>
    <m/>
    <m/>
    <m/>
    <n v="2"/>
    <x v="2"/>
    <x v="0"/>
    <x v="0"/>
  </r>
  <r>
    <x v="1"/>
    <x v="0"/>
    <x v="68"/>
    <x v="292"/>
    <n v="1"/>
    <n v="1"/>
    <n v="1"/>
    <n v="1"/>
    <x v="2"/>
    <x v="0"/>
    <x v="0"/>
  </r>
  <r>
    <x v="1"/>
    <x v="0"/>
    <x v="68"/>
    <x v="293"/>
    <m/>
    <n v="1"/>
    <n v="2"/>
    <n v="2"/>
    <x v="2"/>
    <x v="0"/>
    <x v="0"/>
  </r>
  <r>
    <x v="1"/>
    <x v="0"/>
    <x v="68"/>
    <x v="294"/>
    <m/>
    <m/>
    <n v="1"/>
    <m/>
    <x v="2"/>
    <x v="0"/>
    <x v="0"/>
  </r>
  <r>
    <x v="1"/>
    <x v="0"/>
    <x v="68"/>
    <x v="295"/>
    <m/>
    <m/>
    <n v="1"/>
    <n v="1"/>
    <x v="2"/>
    <x v="0"/>
    <x v="0"/>
  </r>
  <r>
    <x v="1"/>
    <x v="0"/>
    <x v="68"/>
    <x v="296"/>
    <n v="1"/>
    <n v="1"/>
    <n v="17"/>
    <n v="5"/>
    <x v="2"/>
    <x v="0"/>
    <x v="0"/>
  </r>
  <r>
    <x v="1"/>
    <x v="0"/>
    <x v="69"/>
    <x v="297"/>
    <n v="1"/>
    <m/>
    <n v="1"/>
    <m/>
    <x v="5"/>
    <x v="1"/>
    <x v="0"/>
  </r>
  <r>
    <x v="1"/>
    <x v="0"/>
    <x v="69"/>
    <x v="298"/>
    <n v="3"/>
    <m/>
    <n v="7"/>
    <n v="4"/>
    <x v="5"/>
    <x v="1"/>
    <x v="0"/>
  </r>
  <r>
    <x v="1"/>
    <x v="0"/>
    <x v="69"/>
    <x v="299"/>
    <n v="6"/>
    <n v="2"/>
    <n v="13"/>
    <n v="14"/>
    <x v="5"/>
    <x v="1"/>
    <x v="0"/>
  </r>
  <r>
    <x v="1"/>
    <x v="0"/>
    <x v="69"/>
    <x v="300"/>
    <m/>
    <m/>
    <m/>
    <n v="1"/>
    <x v="5"/>
    <x v="1"/>
    <x v="0"/>
  </r>
  <r>
    <x v="1"/>
    <x v="0"/>
    <x v="69"/>
    <x v="301"/>
    <m/>
    <n v="1"/>
    <m/>
    <n v="2"/>
    <x v="5"/>
    <x v="1"/>
    <x v="0"/>
  </r>
  <r>
    <x v="1"/>
    <x v="0"/>
    <x v="69"/>
    <x v="302"/>
    <n v="7"/>
    <n v="6"/>
    <n v="21"/>
    <n v="17"/>
    <x v="5"/>
    <x v="1"/>
    <x v="0"/>
  </r>
  <r>
    <x v="1"/>
    <x v="0"/>
    <x v="70"/>
    <x v="303"/>
    <m/>
    <n v="1"/>
    <n v="1"/>
    <n v="2"/>
    <x v="2"/>
    <x v="0"/>
    <x v="0"/>
  </r>
  <r>
    <x v="1"/>
    <x v="0"/>
    <x v="70"/>
    <x v="304"/>
    <n v="1"/>
    <m/>
    <n v="1"/>
    <n v="2"/>
    <x v="2"/>
    <x v="0"/>
    <x v="0"/>
  </r>
  <r>
    <x v="1"/>
    <x v="0"/>
    <x v="70"/>
    <x v="305"/>
    <m/>
    <m/>
    <m/>
    <n v="2"/>
    <x v="2"/>
    <x v="0"/>
    <x v="0"/>
  </r>
  <r>
    <x v="1"/>
    <x v="0"/>
    <x v="71"/>
    <x v="306"/>
    <n v="1"/>
    <m/>
    <n v="3"/>
    <n v="2"/>
    <x v="2"/>
    <x v="0"/>
    <x v="0"/>
  </r>
  <r>
    <x v="1"/>
    <x v="0"/>
    <x v="71"/>
    <x v="307"/>
    <m/>
    <n v="1"/>
    <n v="1"/>
    <n v="2"/>
    <x v="2"/>
    <x v="0"/>
    <x v="0"/>
  </r>
  <r>
    <x v="1"/>
    <x v="0"/>
    <x v="71"/>
    <x v="308"/>
    <m/>
    <m/>
    <n v="1"/>
    <m/>
    <x v="2"/>
    <x v="0"/>
    <x v="0"/>
  </r>
  <r>
    <x v="1"/>
    <x v="0"/>
    <x v="71"/>
    <x v="309"/>
    <n v="3"/>
    <n v="3"/>
    <n v="16"/>
    <n v="16"/>
    <x v="2"/>
    <x v="0"/>
    <x v="0"/>
  </r>
  <r>
    <x v="1"/>
    <x v="0"/>
    <x v="71"/>
    <x v="310"/>
    <n v="2"/>
    <m/>
    <n v="5"/>
    <m/>
    <x v="2"/>
    <x v="0"/>
    <x v="0"/>
  </r>
  <r>
    <x v="1"/>
    <x v="0"/>
    <x v="71"/>
    <x v="311"/>
    <n v="1"/>
    <m/>
    <n v="5"/>
    <n v="4"/>
    <x v="2"/>
    <x v="0"/>
    <x v="0"/>
  </r>
  <r>
    <x v="1"/>
    <x v="0"/>
    <x v="71"/>
    <x v="312"/>
    <n v="23"/>
    <n v="13"/>
    <n v="110"/>
    <n v="69"/>
    <x v="2"/>
    <x v="0"/>
    <x v="0"/>
  </r>
  <r>
    <x v="1"/>
    <x v="0"/>
    <x v="71"/>
    <x v="313"/>
    <m/>
    <m/>
    <n v="1"/>
    <m/>
    <x v="2"/>
    <x v="0"/>
    <x v="0"/>
  </r>
  <r>
    <x v="1"/>
    <x v="0"/>
    <x v="71"/>
    <x v="314"/>
    <n v="1"/>
    <n v="2"/>
    <n v="5"/>
    <n v="3"/>
    <x v="2"/>
    <x v="0"/>
    <x v="0"/>
  </r>
  <r>
    <x v="1"/>
    <x v="0"/>
    <x v="71"/>
    <x v="315"/>
    <n v="26"/>
    <n v="17"/>
    <n v="134"/>
    <n v="101"/>
    <x v="2"/>
    <x v="0"/>
    <x v="0"/>
  </r>
  <r>
    <x v="1"/>
    <x v="0"/>
    <x v="71"/>
    <x v="316"/>
    <m/>
    <m/>
    <n v="3"/>
    <m/>
    <x v="2"/>
    <x v="0"/>
    <x v="0"/>
  </r>
  <r>
    <x v="1"/>
    <x v="0"/>
    <x v="71"/>
    <x v="317"/>
    <m/>
    <n v="2"/>
    <n v="4"/>
    <n v="5"/>
    <x v="2"/>
    <x v="0"/>
    <x v="0"/>
  </r>
  <r>
    <x v="1"/>
    <x v="0"/>
    <x v="71"/>
    <x v="318"/>
    <m/>
    <m/>
    <m/>
    <n v="1"/>
    <x v="2"/>
    <x v="0"/>
    <x v="0"/>
  </r>
  <r>
    <x v="1"/>
    <x v="0"/>
    <x v="71"/>
    <x v="319"/>
    <n v="1"/>
    <m/>
    <n v="2"/>
    <m/>
    <x v="2"/>
    <x v="0"/>
    <x v="0"/>
  </r>
  <r>
    <x v="1"/>
    <x v="0"/>
    <x v="71"/>
    <x v="320"/>
    <n v="12"/>
    <n v="7"/>
    <n v="50"/>
    <n v="49"/>
    <x v="2"/>
    <x v="0"/>
    <x v="0"/>
  </r>
  <r>
    <x v="1"/>
    <x v="0"/>
    <x v="71"/>
    <x v="321"/>
    <n v="3"/>
    <m/>
    <n v="6"/>
    <m/>
    <x v="2"/>
    <x v="0"/>
    <x v="0"/>
  </r>
  <r>
    <x v="1"/>
    <x v="0"/>
    <x v="71"/>
    <x v="322"/>
    <m/>
    <m/>
    <n v="1"/>
    <n v="1"/>
    <x v="2"/>
    <x v="0"/>
    <x v="0"/>
  </r>
  <r>
    <x v="1"/>
    <x v="0"/>
    <x v="71"/>
    <x v="323"/>
    <n v="1"/>
    <m/>
    <n v="1"/>
    <n v="1"/>
    <x v="2"/>
    <x v="0"/>
    <x v="0"/>
  </r>
  <r>
    <x v="1"/>
    <x v="0"/>
    <x v="71"/>
    <x v="324"/>
    <m/>
    <n v="2"/>
    <n v="6"/>
    <n v="2"/>
    <x v="2"/>
    <x v="0"/>
    <x v="0"/>
  </r>
  <r>
    <x v="1"/>
    <x v="0"/>
    <x v="71"/>
    <x v="325"/>
    <m/>
    <m/>
    <n v="2"/>
    <m/>
    <x v="2"/>
    <x v="0"/>
    <x v="0"/>
  </r>
  <r>
    <x v="1"/>
    <x v="0"/>
    <x v="71"/>
    <x v="326"/>
    <n v="11"/>
    <n v="7"/>
    <n v="54"/>
    <n v="35"/>
    <x v="2"/>
    <x v="0"/>
    <x v="0"/>
  </r>
  <r>
    <x v="1"/>
    <x v="0"/>
    <x v="71"/>
    <x v="327"/>
    <n v="6"/>
    <n v="3"/>
    <n v="21"/>
    <n v="10"/>
    <x v="2"/>
    <x v="0"/>
    <x v="0"/>
  </r>
  <r>
    <x v="1"/>
    <x v="0"/>
    <x v="71"/>
    <x v="328"/>
    <n v="10"/>
    <n v="6"/>
    <n v="55"/>
    <n v="31"/>
    <x v="2"/>
    <x v="0"/>
    <x v="0"/>
  </r>
  <r>
    <x v="1"/>
    <x v="0"/>
    <x v="71"/>
    <x v="329"/>
    <n v="10"/>
    <n v="3"/>
    <n v="43"/>
    <n v="19"/>
    <x v="2"/>
    <x v="0"/>
    <x v="0"/>
  </r>
  <r>
    <x v="1"/>
    <x v="0"/>
    <x v="71"/>
    <x v="330"/>
    <m/>
    <m/>
    <n v="3"/>
    <m/>
    <x v="2"/>
    <x v="0"/>
    <x v="0"/>
  </r>
  <r>
    <x v="1"/>
    <x v="0"/>
    <x v="71"/>
    <x v="331"/>
    <n v="48"/>
    <n v="31"/>
    <n v="232"/>
    <n v="158"/>
    <x v="2"/>
    <x v="0"/>
    <x v="0"/>
  </r>
  <r>
    <x v="1"/>
    <x v="0"/>
    <x v="71"/>
    <x v="332"/>
    <m/>
    <n v="1"/>
    <n v="7"/>
    <n v="3"/>
    <x v="2"/>
    <x v="0"/>
    <x v="0"/>
  </r>
  <r>
    <x v="1"/>
    <x v="0"/>
    <x v="71"/>
    <x v="333"/>
    <n v="17"/>
    <n v="12"/>
    <n v="113"/>
    <n v="96"/>
    <x v="2"/>
    <x v="0"/>
    <x v="0"/>
  </r>
  <r>
    <x v="1"/>
    <x v="0"/>
    <x v="71"/>
    <x v="334"/>
    <n v="2"/>
    <m/>
    <n v="15"/>
    <n v="12"/>
    <x v="2"/>
    <x v="0"/>
    <x v="0"/>
  </r>
  <r>
    <x v="1"/>
    <x v="0"/>
    <x v="71"/>
    <x v="335"/>
    <n v="7"/>
    <n v="3"/>
    <n v="43"/>
    <n v="25"/>
    <x v="2"/>
    <x v="0"/>
    <x v="0"/>
  </r>
  <r>
    <x v="1"/>
    <x v="0"/>
    <x v="72"/>
    <x v="336"/>
    <n v="1"/>
    <m/>
    <n v="2"/>
    <n v="4"/>
    <x v="5"/>
    <x v="1"/>
    <x v="0"/>
  </r>
  <r>
    <x v="1"/>
    <x v="0"/>
    <x v="2"/>
    <x v="337"/>
    <m/>
    <m/>
    <n v="1"/>
    <n v="1"/>
    <x v="1"/>
    <x v="0"/>
    <x v="0"/>
  </r>
  <r>
    <x v="1"/>
    <x v="0"/>
    <x v="73"/>
    <x v="338"/>
    <m/>
    <m/>
    <n v="2"/>
    <m/>
    <x v="1"/>
    <x v="0"/>
    <x v="0"/>
  </r>
  <r>
    <x v="1"/>
    <x v="0"/>
    <x v="74"/>
    <x v="339"/>
    <m/>
    <m/>
    <m/>
    <n v="1"/>
    <x v="4"/>
    <x v="0"/>
    <x v="0"/>
  </r>
  <r>
    <x v="1"/>
    <x v="0"/>
    <x v="74"/>
    <x v="340"/>
    <m/>
    <m/>
    <n v="1"/>
    <m/>
    <x v="4"/>
    <x v="0"/>
    <x v="0"/>
  </r>
  <r>
    <x v="1"/>
    <x v="0"/>
    <x v="74"/>
    <x v="341"/>
    <m/>
    <m/>
    <n v="1"/>
    <m/>
    <x v="4"/>
    <x v="0"/>
    <x v="0"/>
  </r>
  <r>
    <x v="1"/>
    <x v="0"/>
    <x v="74"/>
    <x v="342"/>
    <n v="3"/>
    <m/>
    <n v="5"/>
    <n v="4"/>
    <x v="4"/>
    <x v="0"/>
    <x v="0"/>
  </r>
  <r>
    <x v="1"/>
    <x v="0"/>
    <x v="74"/>
    <x v="343"/>
    <m/>
    <m/>
    <m/>
    <n v="1"/>
    <x v="4"/>
    <x v="0"/>
    <x v="0"/>
  </r>
  <r>
    <x v="1"/>
    <x v="0"/>
    <x v="74"/>
    <x v="344"/>
    <n v="2"/>
    <n v="1"/>
    <n v="13"/>
    <n v="9"/>
    <x v="4"/>
    <x v="0"/>
    <x v="0"/>
  </r>
  <r>
    <x v="1"/>
    <x v="0"/>
    <x v="74"/>
    <x v="345"/>
    <m/>
    <m/>
    <n v="2"/>
    <n v="1"/>
    <x v="4"/>
    <x v="0"/>
    <x v="0"/>
  </r>
  <r>
    <x v="1"/>
    <x v="0"/>
    <x v="74"/>
    <x v="346"/>
    <m/>
    <m/>
    <m/>
    <n v="1"/>
    <x v="4"/>
    <x v="0"/>
    <x v="0"/>
  </r>
  <r>
    <x v="1"/>
    <x v="0"/>
    <x v="74"/>
    <x v="347"/>
    <m/>
    <m/>
    <n v="1"/>
    <m/>
    <x v="4"/>
    <x v="0"/>
    <x v="0"/>
  </r>
  <r>
    <x v="1"/>
    <x v="0"/>
    <x v="74"/>
    <x v="348"/>
    <n v="7"/>
    <n v="4"/>
    <n v="49"/>
    <n v="29"/>
    <x v="4"/>
    <x v="0"/>
    <x v="0"/>
  </r>
  <r>
    <x v="1"/>
    <x v="0"/>
    <x v="36"/>
    <x v="349"/>
    <n v="1"/>
    <m/>
    <n v="4"/>
    <n v="2"/>
    <x v="1"/>
    <x v="0"/>
    <x v="0"/>
  </r>
  <r>
    <x v="1"/>
    <x v="0"/>
    <x v="36"/>
    <x v="350"/>
    <m/>
    <m/>
    <n v="1"/>
    <m/>
    <x v="1"/>
    <x v="0"/>
    <x v="0"/>
  </r>
  <r>
    <x v="1"/>
    <x v="0"/>
    <x v="36"/>
    <x v="351"/>
    <m/>
    <n v="1"/>
    <n v="2"/>
    <n v="1"/>
    <x v="1"/>
    <x v="0"/>
    <x v="0"/>
  </r>
  <r>
    <x v="1"/>
    <x v="0"/>
    <x v="36"/>
    <x v="352"/>
    <n v="1"/>
    <m/>
    <n v="1"/>
    <m/>
    <x v="1"/>
    <x v="0"/>
    <x v="0"/>
  </r>
  <r>
    <x v="1"/>
    <x v="0"/>
    <x v="36"/>
    <x v="353"/>
    <n v="1"/>
    <m/>
    <n v="1"/>
    <m/>
    <x v="1"/>
    <x v="0"/>
    <x v="0"/>
  </r>
  <r>
    <x v="1"/>
    <x v="0"/>
    <x v="75"/>
    <x v="354"/>
    <n v="1"/>
    <m/>
    <n v="2"/>
    <n v="2"/>
    <x v="1"/>
    <x v="0"/>
    <x v="0"/>
  </r>
  <r>
    <x v="1"/>
    <x v="0"/>
    <x v="75"/>
    <x v="355"/>
    <m/>
    <m/>
    <n v="1"/>
    <m/>
    <x v="1"/>
    <x v="0"/>
    <x v="0"/>
  </r>
  <r>
    <x v="1"/>
    <x v="0"/>
    <x v="75"/>
    <x v="356"/>
    <n v="1"/>
    <m/>
    <n v="1"/>
    <n v="2"/>
    <x v="1"/>
    <x v="0"/>
    <x v="0"/>
  </r>
  <r>
    <x v="1"/>
    <x v="0"/>
    <x v="75"/>
    <x v="357"/>
    <m/>
    <m/>
    <n v="2"/>
    <n v="4"/>
    <x v="1"/>
    <x v="0"/>
    <x v="0"/>
  </r>
  <r>
    <x v="1"/>
    <x v="0"/>
    <x v="75"/>
    <x v="358"/>
    <m/>
    <m/>
    <m/>
    <n v="1"/>
    <x v="1"/>
    <x v="0"/>
    <x v="0"/>
  </r>
  <r>
    <x v="1"/>
    <x v="0"/>
    <x v="75"/>
    <x v="359"/>
    <m/>
    <n v="1"/>
    <n v="1"/>
    <n v="1"/>
    <x v="1"/>
    <x v="0"/>
    <x v="0"/>
  </r>
  <r>
    <x v="1"/>
    <x v="0"/>
    <x v="75"/>
    <x v="360"/>
    <n v="1"/>
    <m/>
    <n v="2"/>
    <n v="4"/>
    <x v="1"/>
    <x v="0"/>
    <x v="0"/>
  </r>
  <r>
    <x v="1"/>
    <x v="0"/>
    <x v="75"/>
    <x v="361"/>
    <m/>
    <m/>
    <m/>
    <n v="1"/>
    <x v="1"/>
    <x v="0"/>
    <x v="0"/>
  </r>
  <r>
    <x v="1"/>
    <x v="0"/>
    <x v="75"/>
    <x v="362"/>
    <n v="2"/>
    <n v="3"/>
    <n v="10"/>
    <n v="4"/>
    <x v="1"/>
    <x v="0"/>
    <x v="0"/>
  </r>
  <r>
    <x v="1"/>
    <x v="0"/>
    <x v="75"/>
    <x v="363"/>
    <n v="3"/>
    <n v="4"/>
    <n v="14"/>
    <n v="11"/>
    <x v="1"/>
    <x v="0"/>
    <x v="0"/>
  </r>
  <r>
    <x v="1"/>
    <x v="0"/>
    <x v="75"/>
    <x v="364"/>
    <n v="1"/>
    <m/>
    <n v="3"/>
    <m/>
    <x v="1"/>
    <x v="0"/>
    <x v="0"/>
  </r>
  <r>
    <x v="1"/>
    <x v="0"/>
    <x v="75"/>
    <x v="365"/>
    <n v="3"/>
    <m/>
    <n v="9"/>
    <n v="2"/>
    <x v="1"/>
    <x v="0"/>
    <x v="0"/>
  </r>
  <r>
    <x v="1"/>
    <x v="0"/>
    <x v="75"/>
    <x v="366"/>
    <n v="2"/>
    <m/>
    <n v="4"/>
    <m/>
    <x v="1"/>
    <x v="0"/>
    <x v="0"/>
  </r>
  <r>
    <x v="1"/>
    <x v="0"/>
    <x v="75"/>
    <x v="367"/>
    <m/>
    <m/>
    <n v="1"/>
    <n v="1"/>
    <x v="1"/>
    <x v="0"/>
    <x v="0"/>
  </r>
  <r>
    <x v="1"/>
    <x v="0"/>
    <x v="75"/>
    <x v="368"/>
    <n v="2"/>
    <n v="2"/>
    <n v="6"/>
    <n v="9"/>
    <x v="1"/>
    <x v="0"/>
    <x v="0"/>
  </r>
  <r>
    <x v="1"/>
    <x v="0"/>
    <x v="37"/>
    <x v="369"/>
    <n v="1"/>
    <m/>
    <n v="3"/>
    <n v="2"/>
    <x v="4"/>
    <x v="0"/>
    <x v="0"/>
  </r>
  <r>
    <x v="1"/>
    <x v="0"/>
    <x v="37"/>
    <x v="370"/>
    <n v="4"/>
    <n v="2"/>
    <n v="9"/>
    <n v="7"/>
    <x v="4"/>
    <x v="0"/>
    <x v="0"/>
  </r>
  <r>
    <x v="1"/>
    <x v="0"/>
    <x v="37"/>
    <x v="371"/>
    <m/>
    <m/>
    <n v="1"/>
    <m/>
    <x v="4"/>
    <x v="0"/>
    <x v="0"/>
  </r>
  <r>
    <x v="1"/>
    <x v="0"/>
    <x v="37"/>
    <x v="372"/>
    <n v="5"/>
    <n v="6"/>
    <n v="33"/>
    <n v="28"/>
    <x v="4"/>
    <x v="0"/>
    <x v="0"/>
  </r>
  <r>
    <x v="1"/>
    <x v="0"/>
    <x v="37"/>
    <x v="373"/>
    <n v="1"/>
    <n v="1"/>
    <n v="7"/>
    <n v="10"/>
    <x v="4"/>
    <x v="0"/>
    <x v="0"/>
  </r>
  <r>
    <x v="1"/>
    <x v="0"/>
    <x v="37"/>
    <x v="374"/>
    <n v="4"/>
    <m/>
    <n v="10"/>
    <n v="2"/>
    <x v="4"/>
    <x v="0"/>
    <x v="0"/>
  </r>
  <r>
    <x v="1"/>
    <x v="0"/>
    <x v="37"/>
    <x v="375"/>
    <n v="4"/>
    <n v="8"/>
    <n v="30"/>
    <n v="17"/>
    <x v="4"/>
    <x v="0"/>
    <x v="0"/>
  </r>
  <r>
    <x v="1"/>
    <x v="0"/>
    <x v="37"/>
    <x v="376"/>
    <m/>
    <m/>
    <n v="1"/>
    <m/>
    <x v="4"/>
    <x v="0"/>
    <x v="0"/>
  </r>
  <r>
    <x v="1"/>
    <x v="0"/>
    <x v="37"/>
    <x v="377"/>
    <n v="1"/>
    <n v="4"/>
    <n v="13"/>
    <n v="12"/>
    <x v="4"/>
    <x v="0"/>
    <x v="0"/>
  </r>
  <r>
    <x v="1"/>
    <x v="0"/>
    <x v="37"/>
    <x v="378"/>
    <m/>
    <m/>
    <n v="1"/>
    <n v="1"/>
    <x v="4"/>
    <x v="0"/>
    <x v="0"/>
  </r>
  <r>
    <x v="1"/>
    <x v="0"/>
    <x v="37"/>
    <x v="379"/>
    <n v="25"/>
    <n v="32"/>
    <n v="125"/>
    <n v="167"/>
    <x v="4"/>
    <x v="0"/>
    <x v="0"/>
  </r>
  <r>
    <x v="1"/>
    <x v="0"/>
    <x v="37"/>
    <x v="380"/>
    <n v="1"/>
    <m/>
    <n v="1"/>
    <n v="1"/>
    <x v="4"/>
    <x v="0"/>
    <x v="0"/>
  </r>
  <r>
    <x v="1"/>
    <x v="0"/>
    <x v="37"/>
    <x v="381"/>
    <m/>
    <m/>
    <n v="2"/>
    <m/>
    <x v="4"/>
    <x v="0"/>
    <x v="0"/>
  </r>
  <r>
    <x v="1"/>
    <x v="0"/>
    <x v="37"/>
    <x v="382"/>
    <n v="1"/>
    <m/>
    <n v="3"/>
    <n v="7"/>
    <x v="4"/>
    <x v="0"/>
    <x v="0"/>
  </r>
  <r>
    <x v="1"/>
    <x v="0"/>
    <x v="37"/>
    <x v="383"/>
    <n v="1"/>
    <n v="1"/>
    <n v="6"/>
    <n v="2"/>
    <x v="4"/>
    <x v="0"/>
    <x v="0"/>
  </r>
  <r>
    <x v="1"/>
    <x v="0"/>
    <x v="37"/>
    <x v="384"/>
    <m/>
    <n v="1"/>
    <n v="1"/>
    <n v="1"/>
    <x v="4"/>
    <x v="0"/>
    <x v="0"/>
  </r>
  <r>
    <x v="1"/>
    <x v="0"/>
    <x v="37"/>
    <x v="385"/>
    <n v="39"/>
    <n v="19"/>
    <n v="165"/>
    <n v="144"/>
    <x v="4"/>
    <x v="0"/>
    <x v="0"/>
  </r>
  <r>
    <x v="1"/>
    <x v="0"/>
    <x v="37"/>
    <x v="386"/>
    <n v="1"/>
    <n v="1"/>
    <n v="3"/>
    <n v="1"/>
    <x v="4"/>
    <x v="0"/>
    <x v="0"/>
  </r>
  <r>
    <x v="1"/>
    <x v="0"/>
    <x v="37"/>
    <x v="387"/>
    <m/>
    <n v="1"/>
    <n v="1"/>
    <n v="8"/>
    <x v="4"/>
    <x v="0"/>
    <x v="0"/>
  </r>
  <r>
    <x v="1"/>
    <x v="0"/>
    <x v="37"/>
    <x v="388"/>
    <m/>
    <m/>
    <n v="1"/>
    <m/>
    <x v="4"/>
    <x v="0"/>
    <x v="0"/>
  </r>
  <r>
    <x v="1"/>
    <x v="0"/>
    <x v="37"/>
    <x v="389"/>
    <n v="2"/>
    <m/>
    <n v="7"/>
    <n v="3"/>
    <x v="4"/>
    <x v="0"/>
    <x v="0"/>
  </r>
  <r>
    <x v="1"/>
    <x v="0"/>
    <x v="37"/>
    <x v="390"/>
    <m/>
    <n v="1"/>
    <n v="1"/>
    <n v="5"/>
    <x v="4"/>
    <x v="0"/>
    <x v="0"/>
  </r>
  <r>
    <x v="1"/>
    <x v="0"/>
    <x v="37"/>
    <x v="391"/>
    <n v="1"/>
    <n v="1"/>
    <n v="13"/>
    <n v="8"/>
    <x v="4"/>
    <x v="0"/>
    <x v="0"/>
  </r>
  <r>
    <x v="1"/>
    <x v="0"/>
    <x v="37"/>
    <x v="392"/>
    <m/>
    <m/>
    <n v="1"/>
    <m/>
    <x v="4"/>
    <x v="0"/>
    <x v="0"/>
  </r>
  <r>
    <x v="1"/>
    <x v="0"/>
    <x v="37"/>
    <x v="393"/>
    <n v="11"/>
    <n v="7"/>
    <n v="35"/>
    <n v="35"/>
    <x v="4"/>
    <x v="0"/>
    <x v="0"/>
  </r>
  <r>
    <x v="1"/>
    <x v="0"/>
    <x v="37"/>
    <x v="394"/>
    <n v="6"/>
    <m/>
    <n v="15"/>
    <n v="5"/>
    <x v="4"/>
    <x v="0"/>
    <x v="0"/>
  </r>
  <r>
    <x v="1"/>
    <x v="0"/>
    <x v="37"/>
    <x v="395"/>
    <n v="1"/>
    <n v="6"/>
    <n v="11"/>
    <n v="28"/>
    <x v="4"/>
    <x v="0"/>
    <x v="0"/>
  </r>
  <r>
    <x v="1"/>
    <x v="0"/>
    <x v="37"/>
    <x v="396"/>
    <m/>
    <m/>
    <m/>
    <n v="1"/>
    <x v="4"/>
    <x v="0"/>
    <x v="0"/>
  </r>
  <r>
    <x v="1"/>
    <x v="0"/>
    <x v="37"/>
    <x v="397"/>
    <m/>
    <n v="1"/>
    <m/>
    <n v="4"/>
    <x v="4"/>
    <x v="0"/>
    <x v="0"/>
  </r>
  <r>
    <x v="1"/>
    <x v="0"/>
    <x v="76"/>
    <x v="398"/>
    <n v="1"/>
    <m/>
    <n v="7"/>
    <n v="13"/>
    <x v="4"/>
    <x v="0"/>
    <x v="0"/>
  </r>
  <r>
    <x v="1"/>
    <x v="0"/>
    <x v="76"/>
    <x v="399"/>
    <m/>
    <m/>
    <n v="2"/>
    <m/>
    <x v="4"/>
    <x v="0"/>
    <x v="0"/>
  </r>
  <r>
    <x v="1"/>
    <x v="0"/>
    <x v="76"/>
    <x v="400"/>
    <m/>
    <n v="1"/>
    <m/>
    <n v="1"/>
    <x v="4"/>
    <x v="0"/>
    <x v="0"/>
  </r>
  <r>
    <x v="1"/>
    <x v="0"/>
    <x v="76"/>
    <x v="401"/>
    <m/>
    <m/>
    <m/>
    <n v="1"/>
    <x v="4"/>
    <x v="0"/>
    <x v="0"/>
  </r>
  <r>
    <x v="1"/>
    <x v="0"/>
    <x v="76"/>
    <x v="402"/>
    <n v="1"/>
    <m/>
    <n v="2"/>
    <n v="2"/>
    <x v="4"/>
    <x v="0"/>
    <x v="0"/>
  </r>
  <r>
    <x v="1"/>
    <x v="0"/>
    <x v="76"/>
    <x v="403"/>
    <n v="1"/>
    <m/>
    <n v="6"/>
    <n v="5"/>
    <x v="4"/>
    <x v="0"/>
    <x v="0"/>
  </r>
  <r>
    <x v="1"/>
    <x v="0"/>
    <x v="76"/>
    <x v="404"/>
    <m/>
    <m/>
    <n v="3"/>
    <m/>
    <x v="4"/>
    <x v="0"/>
    <x v="0"/>
  </r>
  <r>
    <x v="1"/>
    <x v="0"/>
    <x v="76"/>
    <x v="405"/>
    <m/>
    <m/>
    <n v="1"/>
    <m/>
    <x v="4"/>
    <x v="0"/>
    <x v="0"/>
  </r>
  <r>
    <x v="1"/>
    <x v="0"/>
    <x v="76"/>
    <x v="406"/>
    <m/>
    <m/>
    <n v="1"/>
    <m/>
    <x v="4"/>
    <x v="0"/>
    <x v="0"/>
  </r>
  <r>
    <x v="1"/>
    <x v="0"/>
    <x v="4"/>
    <x v="407"/>
    <m/>
    <m/>
    <n v="5"/>
    <n v="4"/>
    <x v="2"/>
    <x v="0"/>
    <x v="0"/>
  </r>
  <r>
    <x v="1"/>
    <x v="0"/>
    <x v="4"/>
    <x v="408"/>
    <m/>
    <m/>
    <n v="1"/>
    <m/>
    <x v="2"/>
    <x v="0"/>
    <x v="0"/>
  </r>
  <r>
    <x v="1"/>
    <x v="0"/>
    <x v="4"/>
    <x v="409"/>
    <n v="6"/>
    <n v="2"/>
    <n v="14"/>
    <n v="15"/>
    <x v="2"/>
    <x v="0"/>
    <x v="0"/>
  </r>
  <r>
    <x v="1"/>
    <x v="0"/>
    <x v="4"/>
    <x v="410"/>
    <m/>
    <m/>
    <m/>
    <n v="5"/>
    <x v="2"/>
    <x v="0"/>
    <x v="0"/>
  </r>
  <r>
    <x v="1"/>
    <x v="0"/>
    <x v="4"/>
    <x v="411"/>
    <m/>
    <m/>
    <m/>
    <n v="3"/>
    <x v="2"/>
    <x v="0"/>
    <x v="0"/>
  </r>
  <r>
    <x v="1"/>
    <x v="0"/>
    <x v="4"/>
    <x v="412"/>
    <m/>
    <m/>
    <n v="1"/>
    <m/>
    <x v="2"/>
    <x v="0"/>
    <x v="0"/>
  </r>
  <r>
    <x v="1"/>
    <x v="0"/>
    <x v="4"/>
    <x v="413"/>
    <m/>
    <n v="1"/>
    <n v="1"/>
    <n v="2"/>
    <x v="2"/>
    <x v="0"/>
    <x v="0"/>
  </r>
  <r>
    <x v="1"/>
    <x v="0"/>
    <x v="4"/>
    <x v="414"/>
    <n v="1"/>
    <m/>
    <n v="2"/>
    <m/>
    <x v="2"/>
    <x v="0"/>
    <x v="0"/>
  </r>
  <r>
    <x v="1"/>
    <x v="0"/>
    <x v="4"/>
    <x v="415"/>
    <m/>
    <m/>
    <n v="1"/>
    <n v="1"/>
    <x v="2"/>
    <x v="0"/>
    <x v="0"/>
  </r>
  <r>
    <x v="1"/>
    <x v="0"/>
    <x v="4"/>
    <x v="416"/>
    <m/>
    <m/>
    <m/>
    <n v="1"/>
    <x v="2"/>
    <x v="0"/>
    <x v="0"/>
  </r>
  <r>
    <x v="1"/>
    <x v="0"/>
    <x v="4"/>
    <x v="417"/>
    <m/>
    <m/>
    <m/>
    <n v="1"/>
    <x v="2"/>
    <x v="0"/>
    <x v="0"/>
  </r>
  <r>
    <x v="1"/>
    <x v="0"/>
    <x v="4"/>
    <x v="418"/>
    <m/>
    <m/>
    <n v="1"/>
    <m/>
    <x v="2"/>
    <x v="0"/>
    <x v="0"/>
  </r>
  <r>
    <x v="1"/>
    <x v="0"/>
    <x v="5"/>
    <x v="419"/>
    <n v="1"/>
    <m/>
    <n v="1"/>
    <m/>
    <x v="0"/>
    <x v="0"/>
    <x v="0"/>
  </r>
  <r>
    <x v="1"/>
    <x v="0"/>
    <x v="5"/>
    <x v="420"/>
    <m/>
    <m/>
    <n v="1"/>
    <n v="1"/>
    <x v="0"/>
    <x v="0"/>
    <x v="0"/>
  </r>
  <r>
    <x v="1"/>
    <x v="0"/>
    <x v="5"/>
    <x v="421"/>
    <n v="2"/>
    <n v="3"/>
    <n v="10"/>
    <n v="13"/>
    <x v="0"/>
    <x v="0"/>
    <x v="0"/>
  </r>
  <r>
    <x v="1"/>
    <x v="0"/>
    <x v="5"/>
    <x v="422"/>
    <n v="3"/>
    <n v="2"/>
    <n v="13"/>
    <n v="2"/>
    <x v="0"/>
    <x v="0"/>
    <x v="0"/>
  </r>
  <r>
    <x v="1"/>
    <x v="0"/>
    <x v="5"/>
    <x v="423"/>
    <n v="8"/>
    <n v="8"/>
    <n v="38"/>
    <n v="53"/>
    <x v="0"/>
    <x v="0"/>
    <x v="0"/>
  </r>
  <r>
    <x v="1"/>
    <x v="0"/>
    <x v="5"/>
    <x v="424"/>
    <n v="7"/>
    <n v="11"/>
    <n v="37"/>
    <n v="39"/>
    <x v="0"/>
    <x v="0"/>
    <x v="0"/>
  </r>
  <r>
    <x v="1"/>
    <x v="0"/>
    <x v="5"/>
    <x v="425"/>
    <m/>
    <m/>
    <m/>
    <n v="1"/>
    <x v="0"/>
    <x v="0"/>
    <x v="0"/>
  </r>
  <r>
    <x v="1"/>
    <x v="0"/>
    <x v="5"/>
    <x v="426"/>
    <m/>
    <m/>
    <n v="3"/>
    <n v="1"/>
    <x v="0"/>
    <x v="0"/>
    <x v="0"/>
  </r>
  <r>
    <x v="1"/>
    <x v="0"/>
    <x v="5"/>
    <x v="427"/>
    <m/>
    <m/>
    <n v="1"/>
    <n v="1"/>
    <x v="0"/>
    <x v="0"/>
    <x v="0"/>
  </r>
  <r>
    <x v="1"/>
    <x v="0"/>
    <x v="5"/>
    <x v="428"/>
    <m/>
    <m/>
    <m/>
    <n v="1"/>
    <x v="0"/>
    <x v="0"/>
    <x v="0"/>
  </r>
  <r>
    <x v="1"/>
    <x v="0"/>
    <x v="5"/>
    <x v="429"/>
    <n v="9"/>
    <n v="5"/>
    <n v="34"/>
    <n v="30"/>
    <x v="0"/>
    <x v="0"/>
    <x v="0"/>
  </r>
  <r>
    <x v="1"/>
    <x v="0"/>
    <x v="6"/>
    <x v="430"/>
    <n v="1"/>
    <m/>
    <n v="6"/>
    <n v="3"/>
    <x v="3"/>
    <x v="0"/>
    <x v="0"/>
  </r>
  <r>
    <x v="1"/>
    <x v="0"/>
    <x v="6"/>
    <x v="431"/>
    <m/>
    <m/>
    <n v="1"/>
    <m/>
    <x v="3"/>
    <x v="0"/>
    <x v="0"/>
  </r>
  <r>
    <x v="1"/>
    <x v="0"/>
    <x v="6"/>
    <x v="432"/>
    <n v="3"/>
    <n v="3"/>
    <n v="37"/>
    <n v="29"/>
    <x v="3"/>
    <x v="0"/>
    <x v="0"/>
  </r>
  <r>
    <x v="1"/>
    <x v="0"/>
    <x v="6"/>
    <x v="433"/>
    <n v="34"/>
    <n v="21"/>
    <n v="153"/>
    <n v="120"/>
    <x v="3"/>
    <x v="0"/>
    <x v="0"/>
  </r>
  <r>
    <x v="1"/>
    <x v="0"/>
    <x v="6"/>
    <x v="434"/>
    <n v="33"/>
    <n v="21"/>
    <n v="146"/>
    <n v="107"/>
    <x v="3"/>
    <x v="0"/>
    <x v="0"/>
  </r>
  <r>
    <x v="1"/>
    <x v="0"/>
    <x v="6"/>
    <x v="435"/>
    <m/>
    <n v="3"/>
    <n v="6"/>
    <n v="10"/>
    <x v="3"/>
    <x v="0"/>
    <x v="0"/>
  </r>
  <r>
    <x v="1"/>
    <x v="0"/>
    <x v="6"/>
    <x v="436"/>
    <n v="1"/>
    <m/>
    <n v="4"/>
    <n v="2"/>
    <x v="3"/>
    <x v="0"/>
    <x v="0"/>
  </r>
  <r>
    <x v="1"/>
    <x v="0"/>
    <x v="6"/>
    <x v="437"/>
    <m/>
    <n v="2"/>
    <n v="5"/>
    <n v="4"/>
    <x v="3"/>
    <x v="0"/>
    <x v="0"/>
  </r>
  <r>
    <x v="1"/>
    <x v="0"/>
    <x v="6"/>
    <x v="438"/>
    <m/>
    <m/>
    <n v="1"/>
    <n v="2"/>
    <x v="3"/>
    <x v="0"/>
    <x v="0"/>
  </r>
  <r>
    <x v="1"/>
    <x v="0"/>
    <x v="6"/>
    <x v="439"/>
    <n v="4"/>
    <n v="1"/>
    <n v="19"/>
    <n v="12"/>
    <x v="3"/>
    <x v="0"/>
    <x v="0"/>
  </r>
  <r>
    <x v="1"/>
    <x v="0"/>
    <x v="6"/>
    <x v="440"/>
    <n v="5"/>
    <n v="10"/>
    <n v="38"/>
    <n v="81"/>
    <x v="3"/>
    <x v="0"/>
    <x v="0"/>
  </r>
  <r>
    <x v="1"/>
    <x v="0"/>
    <x v="6"/>
    <x v="441"/>
    <m/>
    <m/>
    <n v="4"/>
    <n v="8"/>
    <x v="3"/>
    <x v="0"/>
    <x v="0"/>
  </r>
  <r>
    <x v="1"/>
    <x v="0"/>
    <x v="6"/>
    <x v="442"/>
    <n v="3"/>
    <n v="3"/>
    <n v="16"/>
    <n v="12"/>
    <x v="3"/>
    <x v="0"/>
    <x v="0"/>
  </r>
  <r>
    <x v="1"/>
    <x v="0"/>
    <x v="6"/>
    <x v="443"/>
    <n v="2"/>
    <n v="3"/>
    <n v="9"/>
    <n v="16"/>
    <x v="3"/>
    <x v="0"/>
    <x v="0"/>
  </r>
  <r>
    <x v="1"/>
    <x v="0"/>
    <x v="6"/>
    <x v="444"/>
    <m/>
    <m/>
    <n v="2"/>
    <m/>
    <x v="3"/>
    <x v="0"/>
    <x v="0"/>
  </r>
  <r>
    <x v="1"/>
    <x v="0"/>
    <x v="6"/>
    <x v="445"/>
    <n v="68"/>
    <n v="110"/>
    <n v="534"/>
    <n v="638"/>
    <x v="3"/>
    <x v="0"/>
    <x v="0"/>
  </r>
  <r>
    <x v="1"/>
    <x v="0"/>
    <x v="6"/>
    <x v="446"/>
    <n v="39"/>
    <n v="53"/>
    <n v="217"/>
    <n v="252"/>
    <x v="3"/>
    <x v="0"/>
    <x v="0"/>
  </r>
  <r>
    <x v="1"/>
    <x v="0"/>
    <x v="6"/>
    <x v="447"/>
    <n v="1"/>
    <m/>
    <n v="1"/>
    <n v="1"/>
    <x v="3"/>
    <x v="0"/>
    <x v="0"/>
  </r>
  <r>
    <x v="1"/>
    <x v="0"/>
    <x v="6"/>
    <x v="448"/>
    <n v="9"/>
    <n v="8"/>
    <n v="39"/>
    <n v="36"/>
    <x v="3"/>
    <x v="0"/>
    <x v="0"/>
  </r>
  <r>
    <x v="1"/>
    <x v="0"/>
    <x v="6"/>
    <x v="449"/>
    <n v="14"/>
    <n v="7"/>
    <n v="81"/>
    <n v="29"/>
    <x v="3"/>
    <x v="0"/>
    <x v="0"/>
  </r>
  <r>
    <x v="1"/>
    <x v="0"/>
    <x v="6"/>
    <x v="450"/>
    <n v="2"/>
    <n v="1"/>
    <n v="8"/>
    <n v="2"/>
    <x v="3"/>
    <x v="0"/>
    <x v="0"/>
  </r>
  <r>
    <x v="1"/>
    <x v="0"/>
    <x v="6"/>
    <x v="451"/>
    <n v="1"/>
    <m/>
    <n v="1"/>
    <m/>
    <x v="3"/>
    <x v="0"/>
    <x v="0"/>
  </r>
  <r>
    <x v="1"/>
    <x v="0"/>
    <x v="6"/>
    <x v="452"/>
    <n v="3"/>
    <n v="5"/>
    <n v="25"/>
    <n v="27"/>
    <x v="3"/>
    <x v="0"/>
    <x v="0"/>
  </r>
  <r>
    <x v="1"/>
    <x v="0"/>
    <x v="6"/>
    <x v="453"/>
    <n v="11"/>
    <n v="24"/>
    <n v="53"/>
    <n v="83"/>
    <x v="3"/>
    <x v="0"/>
    <x v="0"/>
  </r>
  <r>
    <x v="1"/>
    <x v="0"/>
    <x v="6"/>
    <x v="454"/>
    <n v="152"/>
    <n v="102"/>
    <n v="694"/>
    <n v="638"/>
    <x v="3"/>
    <x v="0"/>
    <x v="0"/>
  </r>
  <r>
    <x v="1"/>
    <x v="0"/>
    <x v="6"/>
    <x v="455"/>
    <n v="8"/>
    <n v="3"/>
    <n v="24"/>
    <n v="11"/>
    <x v="3"/>
    <x v="0"/>
    <x v="0"/>
  </r>
  <r>
    <x v="1"/>
    <x v="0"/>
    <x v="6"/>
    <x v="456"/>
    <n v="1"/>
    <m/>
    <n v="3"/>
    <n v="3"/>
    <x v="3"/>
    <x v="0"/>
    <x v="0"/>
  </r>
  <r>
    <x v="1"/>
    <x v="0"/>
    <x v="6"/>
    <x v="457"/>
    <n v="12"/>
    <n v="12"/>
    <n v="66"/>
    <n v="68"/>
    <x v="3"/>
    <x v="0"/>
    <x v="0"/>
  </r>
  <r>
    <x v="1"/>
    <x v="0"/>
    <x v="77"/>
    <x v="458"/>
    <m/>
    <m/>
    <m/>
    <n v="1"/>
    <x v="2"/>
    <x v="0"/>
    <x v="0"/>
  </r>
  <r>
    <x v="1"/>
    <x v="0"/>
    <x v="77"/>
    <x v="459"/>
    <n v="1"/>
    <m/>
    <n v="5"/>
    <n v="4"/>
    <x v="2"/>
    <x v="0"/>
    <x v="0"/>
  </r>
  <r>
    <x v="1"/>
    <x v="0"/>
    <x v="77"/>
    <x v="460"/>
    <n v="2"/>
    <n v="1"/>
    <n v="13"/>
    <n v="10"/>
    <x v="2"/>
    <x v="0"/>
    <x v="0"/>
  </r>
  <r>
    <x v="1"/>
    <x v="0"/>
    <x v="77"/>
    <x v="461"/>
    <m/>
    <m/>
    <m/>
    <n v="4"/>
    <x v="2"/>
    <x v="0"/>
    <x v="0"/>
  </r>
  <r>
    <x v="1"/>
    <x v="0"/>
    <x v="78"/>
    <x v="462"/>
    <m/>
    <m/>
    <n v="1"/>
    <m/>
    <x v="1"/>
    <x v="0"/>
    <x v="0"/>
  </r>
  <r>
    <x v="1"/>
    <x v="0"/>
    <x v="78"/>
    <x v="463"/>
    <n v="1"/>
    <n v="1"/>
    <n v="2"/>
    <n v="1"/>
    <x v="1"/>
    <x v="0"/>
    <x v="0"/>
  </r>
  <r>
    <x v="1"/>
    <x v="0"/>
    <x v="78"/>
    <x v="464"/>
    <m/>
    <m/>
    <m/>
    <n v="1"/>
    <x v="1"/>
    <x v="0"/>
    <x v="0"/>
  </r>
  <r>
    <x v="1"/>
    <x v="0"/>
    <x v="61"/>
    <x v="465"/>
    <m/>
    <m/>
    <n v="1"/>
    <m/>
    <x v="1"/>
    <x v="0"/>
    <x v="0"/>
  </r>
  <r>
    <x v="1"/>
    <x v="0"/>
    <x v="54"/>
    <x v="466"/>
    <m/>
    <n v="2"/>
    <n v="4"/>
    <n v="6"/>
    <x v="4"/>
    <x v="0"/>
    <x v="0"/>
  </r>
  <r>
    <x v="1"/>
    <x v="0"/>
    <x v="54"/>
    <x v="467"/>
    <m/>
    <m/>
    <n v="2"/>
    <m/>
    <x v="4"/>
    <x v="0"/>
    <x v="0"/>
  </r>
  <r>
    <x v="1"/>
    <x v="0"/>
    <x v="54"/>
    <x v="468"/>
    <m/>
    <m/>
    <n v="1"/>
    <m/>
    <x v="4"/>
    <x v="0"/>
    <x v="0"/>
  </r>
  <r>
    <x v="1"/>
    <x v="0"/>
    <x v="54"/>
    <x v="469"/>
    <n v="1"/>
    <n v="1"/>
    <n v="7"/>
    <n v="5"/>
    <x v="4"/>
    <x v="0"/>
    <x v="0"/>
  </r>
  <r>
    <x v="1"/>
    <x v="0"/>
    <x v="54"/>
    <x v="470"/>
    <n v="1"/>
    <m/>
    <n v="1"/>
    <m/>
    <x v="4"/>
    <x v="0"/>
    <x v="0"/>
  </r>
  <r>
    <x v="1"/>
    <x v="0"/>
    <x v="54"/>
    <x v="471"/>
    <m/>
    <m/>
    <m/>
    <n v="1"/>
    <x v="4"/>
    <x v="0"/>
    <x v="0"/>
  </r>
  <r>
    <x v="1"/>
    <x v="0"/>
    <x v="54"/>
    <x v="472"/>
    <m/>
    <m/>
    <n v="2"/>
    <n v="1"/>
    <x v="4"/>
    <x v="0"/>
    <x v="0"/>
  </r>
  <r>
    <x v="1"/>
    <x v="0"/>
    <x v="54"/>
    <x v="473"/>
    <n v="1"/>
    <m/>
    <n v="2"/>
    <m/>
    <x v="4"/>
    <x v="0"/>
    <x v="0"/>
  </r>
  <r>
    <x v="1"/>
    <x v="0"/>
    <x v="54"/>
    <x v="474"/>
    <n v="1"/>
    <n v="1"/>
    <n v="2"/>
    <n v="2"/>
    <x v="4"/>
    <x v="0"/>
    <x v="0"/>
  </r>
  <r>
    <x v="1"/>
    <x v="0"/>
    <x v="54"/>
    <x v="475"/>
    <m/>
    <n v="2"/>
    <n v="5"/>
    <n v="3"/>
    <x v="4"/>
    <x v="0"/>
    <x v="0"/>
  </r>
  <r>
    <x v="1"/>
    <x v="0"/>
    <x v="54"/>
    <x v="476"/>
    <m/>
    <m/>
    <n v="2"/>
    <n v="1"/>
    <x v="4"/>
    <x v="0"/>
    <x v="0"/>
  </r>
  <r>
    <x v="1"/>
    <x v="0"/>
    <x v="54"/>
    <x v="477"/>
    <m/>
    <n v="1"/>
    <n v="2"/>
    <n v="4"/>
    <x v="4"/>
    <x v="0"/>
    <x v="0"/>
  </r>
  <r>
    <x v="1"/>
    <x v="0"/>
    <x v="54"/>
    <x v="478"/>
    <n v="1"/>
    <m/>
    <n v="2"/>
    <m/>
    <x v="4"/>
    <x v="0"/>
    <x v="0"/>
  </r>
  <r>
    <x v="1"/>
    <x v="0"/>
    <x v="40"/>
    <x v="479"/>
    <m/>
    <n v="1"/>
    <m/>
    <n v="2"/>
    <x v="1"/>
    <x v="0"/>
    <x v="0"/>
  </r>
  <r>
    <x v="1"/>
    <x v="0"/>
    <x v="79"/>
    <x v="480"/>
    <m/>
    <m/>
    <m/>
    <n v="2"/>
    <x v="1"/>
    <x v="0"/>
    <x v="0"/>
  </r>
  <r>
    <x v="1"/>
    <x v="0"/>
    <x v="79"/>
    <x v="481"/>
    <m/>
    <m/>
    <n v="1"/>
    <m/>
    <x v="1"/>
    <x v="0"/>
    <x v="0"/>
  </r>
  <r>
    <x v="1"/>
    <x v="0"/>
    <x v="80"/>
    <x v="482"/>
    <m/>
    <m/>
    <n v="1"/>
    <m/>
    <x v="1"/>
    <x v="0"/>
    <x v="0"/>
  </r>
  <r>
    <x v="1"/>
    <x v="0"/>
    <x v="81"/>
    <x v="483"/>
    <m/>
    <m/>
    <n v="1"/>
    <m/>
    <x v="1"/>
    <x v="0"/>
    <x v="0"/>
  </r>
  <r>
    <x v="1"/>
    <x v="0"/>
    <x v="81"/>
    <x v="484"/>
    <n v="1"/>
    <n v="1"/>
    <n v="5"/>
    <n v="5"/>
    <x v="1"/>
    <x v="0"/>
    <x v="0"/>
  </r>
  <r>
    <x v="1"/>
    <x v="0"/>
    <x v="81"/>
    <x v="485"/>
    <n v="1"/>
    <m/>
    <n v="1"/>
    <m/>
    <x v="1"/>
    <x v="0"/>
    <x v="0"/>
  </r>
  <r>
    <x v="1"/>
    <x v="0"/>
    <x v="7"/>
    <x v="486"/>
    <n v="1"/>
    <m/>
    <n v="1"/>
    <m/>
    <x v="1"/>
    <x v="0"/>
    <x v="0"/>
  </r>
  <r>
    <x v="1"/>
    <x v="0"/>
    <x v="7"/>
    <x v="487"/>
    <m/>
    <m/>
    <n v="2"/>
    <m/>
    <x v="1"/>
    <x v="0"/>
    <x v="0"/>
  </r>
  <r>
    <x v="1"/>
    <x v="0"/>
    <x v="7"/>
    <x v="488"/>
    <m/>
    <m/>
    <n v="2"/>
    <m/>
    <x v="1"/>
    <x v="0"/>
    <x v="0"/>
  </r>
  <r>
    <x v="1"/>
    <x v="0"/>
    <x v="7"/>
    <x v="489"/>
    <m/>
    <m/>
    <n v="1"/>
    <m/>
    <x v="1"/>
    <x v="0"/>
    <x v="0"/>
  </r>
  <r>
    <x v="1"/>
    <x v="0"/>
    <x v="7"/>
    <x v="490"/>
    <n v="1"/>
    <m/>
    <n v="1"/>
    <m/>
    <x v="1"/>
    <x v="0"/>
    <x v="0"/>
  </r>
  <r>
    <x v="1"/>
    <x v="0"/>
    <x v="82"/>
    <x v="491"/>
    <m/>
    <n v="1"/>
    <m/>
    <n v="1"/>
    <x v="2"/>
    <x v="0"/>
    <x v="0"/>
  </r>
  <r>
    <x v="1"/>
    <x v="0"/>
    <x v="82"/>
    <x v="492"/>
    <m/>
    <m/>
    <n v="1"/>
    <m/>
    <x v="2"/>
    <x v="0"/>
    <x v="0"/>
  </r>
  <r>
    <x v="1"/>
    <x v="0"/>
    <x v="82"/>
    <x v="493"/>
    <n v="1"/>
    <m/>
    <n v="1"/>
    <m/>
    <x v="2"/>
    <x v="0"/>
    <x v="0"/>
  </r>
  <r>
    <x v="1"/>
    <x v="0"/>
    <x v="8"/>
    <x v="494"/>
    <m/>
    <n v="1"/>
    <n v="1"/>
    <n v="3"/>
    <x v="2"/>
    <x v="0"/>
    <x v="0"/>
  </r>
  <r>
    <x v="1"/>
    <x v="0"/>
    <x v="8"/>
    <x v="495"/>
    <m/>
    <m/>
    <n v="3"/>
    <n v="2"/>
    <x v="2"/>
    <x v="0"/>
    <x v="0"/>
  </r>
  <r>
    <x v="1"/>
    <x v="0"/>
    <x v="8"/>
    <x v="496"/>
    <m/>
    <m/>
    <n v="2"/>
    <m/>
    <x v="2"/>
    <x v="0"/>
    <x v="0"/>
  </r>
  <r>
    <x v="1"/>
    <x v="0"/>
    <x v="8"/>
    <x v="497"/>
    <n v="2"/>
    <m/>
    <n v="2"/>
    <m/>
    <x v="2"/>
    <x v="0"/>
    <x v="0"/>
  </r>
  <r>
    <x v="1"/>
    <x v="0"/>
    <x v="8"/>
    <x v="498"/>
    <n v="1"/>
    <m/>
    <n v="2"/>
    <m/>
    <x v="2"/>
    <x v="0"/>
    <x v="0"/>
  </r>
  <r>
    <x v="1"/>
    <x v="0"/>
    <x v="8"/>
    <x v="499"/>
    <m/>
    <m/>
    <n v="3"/>
    <n v="1"/>
    <x v="2"/>
    <x v="0"/>
    <x v="0"/>
  </r>
  <r>
    <x v="1"/>
    <x v="0"/>
    <x v="8"/>
    <x v="500"/>
    <n v="1"/>
    <m/>
    <n v="1"/>
    <m/>
    <x v="2"/>
    <x v="0"/>
    <x v="0"/>
  </r>
  <r>
    <x v="1"/>
    <x v="0"/>
    <x v="9"/>
    <x v="501"/>
    <n v="1"/>
    <m/>
    <n v="1"/>
    <m/>
    <x v="4"/>
    <x v="0"/>
    <x v="0"/>
  </r>
  <r>
    <x v="1"/>
    <x v="0"/>
    <x v="9"/>
    <x v="502"/>
    <m/>
    <n v="1"/>
    <n v="6"/>
    <n v="3"/>
    <x v="4"/>
    <x v="0"/>
    <x v="0"/>
  </r>
  <r>
    <x v="1"/>
    <x v="0"/>
    <x v="9"/>
    <x v="503"/>
    <m/>
    <m/>
    <n v="1"/>
    <m/>
    <x v="4"/>
    <x v="0"/>
    <x v="0"/>
  </r>
  <r>
    <x v="1"/>
    <x v="0"/>
    <x v="9"/>
    <x v="504"/>
    <n v="18"/>
    <n v="10"/>
    <n v="83"/>
    <n v="63"/>
    <x v="4"/>
    <x v="0"/>
    <x v="0"/>
  </r>
  <r>
    <x v="1"/>
    <x v="0"/>
    <x v="9"/>
    <x v="505"/>
    <m/>
    <m/>
    <m/>
    <n v="4"/>
    <x v="4"/>
    <x v="0"/>
    <x v="0"/>
  </r>
  <r>
    <x v="1"/>
    <x v="0"/>
    <x v="9"/>
    <x v="506"/>
    <m/>
    <m/>
    <n v="2"/>
    <m/>
    <x v="4"/>
    <x v="0"/>
    <x v="0"/>
  </r>
  <r>
    <x v="1"/>
    <x v="0"/>
    <x v="9"/>
    <x v="507"/>
    <n v="4"/>
    <m/>
    <n v="6"/>
    <n v="2"/>
    <x v="4"/>
    <x v="0"/>
    <x v="0"/>
  </r>
  <r>
    <x v="1"/>
    <x v="0"/>
    <x v="9"/>
    <x v="508"/>
    <n v="7"/>
    <n v="10"/>
    <n v="41"/>
    <n v="48"/>
    <x v="4"/>
    <x v="0"/>
    <x v="0"/>
  </r>
  <r>
    <x v="1"/>
    <x v="0"/>
    <x v="9"/>
    <x v="509"/>
    <n v="1"/>
    <n v="2"/>
    <n v="17"/>
    <n v="15"/>
    <x v="4"/>
    <x v="0"/>
    <x v="0"/>
  </r>
  <r>
    <x v="1"/>
    <x v="0"/>
    <x v="9"/>
    <x v="510"/>
    <n v="1"/>
    <n v="3"/>
    <n v="24"/>
    <n v="13"/>
    <x v="4"/>
    <x v="0"/>
    <x v="0"/>
  </r>
  <r>
    <x v="1"/>
    <x v="0"/>
    <x v="9"/>
    <x v="511"/>
    <m/>
    <n v="1"/>
    <n v="3"/>
    <n v="1"/>
    <x v="4"/>
    <x v="0"/>
    <x v="0"/>
  </r>
  <r>
    <x v="1"/>
    <x v="0"/>
    <x v="9"/>
    <x v="512"/>
    <n v="41"/>
    <n v="33"/>
    <n v="224"/>
    <n v="227"/>
    <x v="4"/>
    <x v="0"/>
    <x v="0"/>
  </r>
  <r>
    <x v="1"/>
    <x v="0"/>
    <x v="9"/>
    <x v="513"/>
    <m/>
    <m/>
    <n v="1"/>
    <m/>
    <x v="4"/>
    <x v="0"/>
    <x v="0"/>
  </r>
  <r>
    <x v="1"/>
    <x v="0"/>
    <x v="9"/>
    <x v="514"/>
    <n v="1"/>
    <n v="3"/>
    <n v="6"/>
    <n v="8"/>
    <x v="4"/>
    <x v="0"/>
    <x v="0"/>
  </r>
  <r>
    <x v="1"/>
    <x v="0"/>
    <x v="9"/>
    <x v="515"/>
    <n v="4"/>
    <n v="8"/>
    <n v="16"/>
    <n v="25"/>
    <x v="4"/>
    <x v="0"/>
    <x v="0"/>
  </r>
  <r>
    <x v="1"/>
    <x v="0"/>
    <x v="9"/>
    <x v="516"/>
    <m/>
    <m/>
    <n v="1"/>
    <n v="2"/>
    <x v="4"/>
    <x v="0"/>
    <x v="0"/>
  </r>
  <r>
    <x v="1"/>
    <x v="0"/>
    <x v="9"/>
    <x v="517"/>
    <m/>
    <n v="1"/>
    <n v="3"/>
    <n v="2"/>
    <x v="4"/>
    <x v="0"/>
    <x v="0"/>
  </r>
  <r>
    <x v="1"/>
    <x v="0"/>
    <x v="9"/>
    <x v="518"/>
    <m/>
    <m/>
    <n v="1"/>
    <m/>
    <x v="4"/>
    <x v="0"/>
    <x v="0"/>
  </r>
  <r>
    <x v="1"/>
    <x v="0"/>
    <x v="9"/>
    <x v="519"/>
    <n v="9"/>
    <n v="5"/>
    <n v="47"/>
    <n v="40"/>
    <x v="4"/>
    <x v="0"/>
    <x v="0"/>
  </r>
  <r>
    <x v="1"/>
    <x v="0"/>
    <x v="9"/>
    <x v="520"/>
    <m/>
    <n v="1"/>
    <n v="3"/>
    <n v="7"/>
    <x v="4"/>
    <x v="0"/>
    <x v="0"/>
  </r>
  <r>
    <x v="1"/>
    <x v="0"/>
    <x v="9"/>
    <x v="521"/>
    <n v="13"/>
    <n v="4"/>
    <n v="42"/>
    <n v="23"/>
    <x v="4"/>
    <x v="0"/>
    <x v="0"/>
  </r>
  <r>
    <x v="1"/>
    <x v="0"/>
    <x v="9"/>
    <x v="522"/>
    <n v="6"/>
    <n v="3"/>
    <n v="23"/>
    <n v="10"/>
    <x v="4"/>
    <x v="0"/>
    <x v="0"/>
  </r>
  <r>
    <x v="1"/>
    <x v="0"/>
    <x v="9"/>
    <x v="523"/>
    <n v="1"/>
    <m/>
    <n v="1"/>
    <m/>
    <x v="4"/>
    <x v="0"/>
    <x v="0"/>
  </r>
  <r>
    <x v="1"/>
    <x v="0"/>
    <x v="9"/>
    <x v="524"/>
    <m/>
    <m/>
    <n v="1"/>
    <n v="1"/>
    <x v="4"/>
    <x v="0"/>
    <x v="0"/>
  </r>
  <r>
    <x v="1"/>
    <x v="0"/>
    <x v="9"/>
    <x v="525"/>
    <n v="1"/>
    <n v="1"/>
    <n v="5"/>
    <n v="7"/>
    <x v="4"/>
    <x v="0"/>
    <x v="0"/>
  </r>
  <r>
    <x v="1"/>
    <x v="0"/>
    <x v="9"/>
    <x v="526"/>
    <m/>
    <n v="1"/>
    <m/>
    <n v="3"/>
    <x v="4"/>
    <x v="0"/>
    <x v="0"/>
  </r>
  <r>
    <x v="1"/>
    <x v="0"/>
    <x v="9"/>
    <x v="527"/>
    <n v="1"/>
    <m/>
    <n v="2"/>
    <n v="1"/>
    <x v="4"/>
    <x v="0"/>
    <x v="0"/>
  </r>
  <r>
    <x v="1"/>
    <x v="0"/>
    <x v="9"/>
    <x v="528"/>
    <m/>
    <n v="1"/>
    <m/>
    <n v="2"/>
    <x v="4"/>
    <x v="0"/>
    <x v="0"/>
  </r>
  <r>
    <x v="1"/>
    <x v="0"/>
    <x v="83"/>
    <x v="529"/>
    <m/>
    <m/>
    <m/>
    <n v="1"/>
    <x v="1"/>
    <x v="0"/>
    <x v="0"/>
  </r>
  <r>
    <x v="1"/>
    <x v="0"/>
    <x v="83"/>
    <x v="530"/>
    <n v="1"/>
    <m/>
    <n v="1"/>
    <m/>
    <x v="1"/>
    <x v="0"/>
    <x v="0"/>
  </r>
  <r>
    <x v="1"/>
    <x v="0"/>
    <x v="10"/>
    <x v="531"/>
    <m/>
    <m/>
    <m/>
    <n v="1"/>
    <x v="5"/>
    <x v="1"/>
    <x v="0"/>
  </r>
  <r>
    <x v="1"/>
    <x v="0"/>
    <x v="10"/>
    <x v="532"/>
    <m/>
    <m/>
    <m/>
    <n v="1"/>
    <x v="5"/>
    <x v="1"/>
    <x v="0"/>
  </r>
  <r>
    <x v="1"/>
    <x v="0"/>
    <x v="10"/>
    <x v="533"/>
    <n v="13"/>
    <n v="3"/>
    <n v="29"/>
    <n v="35"/>
    <x v="5"/>
    <x v="1"/>
    <x v="0"/>
  </r>
  <r>
    <x v="1"/>
    <x v="0"/>
    <x v="10"/>
    <x v="534"/>
    <n v="12"/>
    <n v="27"/>
    <n v="60"/>
    <n v="100"/>
    <x v="5"/>
    <x v="1"/>
    <x v="0"/>
  </r>
  <r>
    <x v="1"/>
    <x v="0"/>
    <x v="10"/>
    <x v="535"/>
    <n v="38"/>
    <n v="41"/>
    <n v="287"/>
    <n v="163"/>
    <x v="5"/>
    <x v="1"/>
    <x v="0"/>
  </r>
  <r>
    <x v="1"/>
    <x v="0"/>
    <x v="10"/>
    <x v="536"/>
    <m/>
    <n v="4"/>
    <n v="8"/>
    <n v="10"/>
    <x v="5"/>
    <x v="1"/>
    <x v="0"/>
  </r>
  <r>
    <x v="1"/>
    <x v="0"/>
    <x v="10"/>
    <x v="537"/>
    <m/>
    <m/>
    <n v="1"/>
    <n v="1"/>
    <x v="5"/>
    <x v="1"/>
    <x v="0"/>
  </r>
  <r>
    <x v="1"/>
    <x v="0"/>
    <x v="10"/>
    <x v="538"/>
    <m/>
    <m/>
    <n v="1"/>
    <n v="1"/>
    <x v="5"/>
    <x v="1"/>
    <x v="0"/>
  </r>
  <r>
    <x v="1"/>
    <x v="0"/>
    <x v="10"/>
    <x v="539"/>
    <n v="7"/>
    <n v="1"/>
    <n v="14"/>
    <n v="5"/>
    <x v="5"/>
    <x v="1"/>
    <x v="0"/>
  </r>
  <r>
    <x v="1"/>
    <x v="0"/>
    <x v="10"/>
    <x v="540"/>
    <m/>
    <m/>
    <n v="2"/>
    <n v="1"/>
    <x v="5"/>
    <x v="1"/>
    <x v="0"/>
  </r>
  <r>
    <x v="1"/>
    <x v="0"/>
    <x v="10"/>
    <x v="541"/>
    <m/>
    <n v="1"/>
    <n v="1"/>
    <n v="2"/>
    <x v="5"/>
    <x v="1"/>
    <x v="0"/>
  </r>
  <r>
    <x v="1"/>
    <x v="0"/>
    <x v="10"/>
    <x v="542"/>
    <m/>
    <n v="1"/>
    <n v="6"/>
    <n v="6"/>
    <x v="5"/>
    <x v="1"/>
    <x v="0"/>
  </r>
  <r>
    <x v="1"/>
    <x v="0"/>
    <x v="84"/>
    <x v="543"/>
    <m/>
    <n v="4"/>
    <n v="3"/>
    <n v="8"/>
    <x v="1"/>
    <x v="0"/>
    <x v="0"/>
  </r>
  <r>
    <x v="1"/>
    <x v="0"/>
    <x v="84"/>
    <x v="544"/>
    <m/>
    <m/>
    <n v="1"/>
    <n v="1"/>
    <x v="1"/>
    <x v="0"/>
    <x v="0"/>
  </r>
  <r>
    <x v="1"/>
    <x v="0"/>
    <x v="84"/>
    <x v="545"/>
    <n v="1"/>
    <m/>
    <n v="1"/>
    <m/>
    <x v="1"/>
    <x v="0"/>
    <x v="0"/>
  </r>
  <r>
    <x v="1"/>
    <x v="0"/>
    <x v="84"/>
    <x v="546"/>
    <m/>
    <m/>
    <n v="1"/>
    <n v="1"/>
    <x v="1"/>
    <x v="0"/>
    <x v="0"/>
  </r>
  <r>
    <x v="1"/>
    <x v="0"/>
    <x v="84"/>
    <x v="547"/>
    <n v="5"/>
    <m/>
    <n v="9"/>
    <n v="1"/>
    <x v="1"/>
    <x v="0"/>
    <x v="0"/>
  </r>
  <r>
    <x v="1"/>
    <x v="0"/>
    <x v="84"/>
    <x v="548"/>
    <m/>
    <m/>
    <n v="2"/>
    <n v="2"/>
    <x v="1"/>
    <x v="0"/>
    <x v="0"/>
  </r>
  <r>
    <x v="1"/>
    <x v="0"/>
    <x v="84"/>
    <x v="549"/>
    <m/>
    <m/>
    <n v="1"/>
    <n v="1"/>
    <x v="1"/>
    <x v="0"/>
    <x v="0"/>
  </r>
  <r>
    <x v="1"/>
    <x v="0"/>
    <x v="84"/>
    <x v="550"/>
    <m/>
    <n v="1"/>
    <m/>
    <n v="3"/>
    <x v="1"/>
    <x v="0"/>
    <x v="0"/>
  </r>
  <r>
    <x v="1"/>
    <x v="0"/>
    <x v="84"/>
    <x v="551"/>
    <m/>
    <m/>
    <m/>
    <n v="3"/>
    <x v="1"/>
    <x v="0"/>
    <x v="0"/>
  </r>
  <r>
    <x v="1"/>
    <x v="0"/>
    <x v="84"/>
    <x v="552"/>
    <m/>
    <m/>
    <n v="3"/>
    <n v="1"/>
    <x v="1"/>
    <x v="0"/>
    <x v="0"/>
  </r>
  <r>
    <x v="1"/>
    <x v="0"/>
    <x v="84"/>
    <x v="553"/>
    <n v="1"/>
    <m/>
    <n v="1"/>
    <m/>
    <x v="1"/>
    <x v="0"/>
    <x v="0"/>
  </r>
  <r>
    <x v="1"/>
    <x v="0"/>
    <x v="84"/>
    <x v="554"/>
    <m/>
    <m/>
    <n v="4"/>
    <m/>
    <x v="1"/>
    <x v="0"/>
    <x v="0"/>
  </r>
  <r>
    <x v="1"/>
    <x v="0"/>
    <x v="84"/>
    <x v="555"/>
    <m/>
    <n v="1"/>
    <n v="1"/>
    <n v="1"/>
    <x v="1"/>
    <x v="0"/>
    <x v="0"/>
  </r>
  <r>
    <x v="1"/>
    <x v="0"/>
    <x v="84"/>
    <x v="556"/>
    <m/>
    <m/>
    <n v="1"/>
    <m/>
    <x v="1"/>
    <x v="0"/>
    <x v="0"/>
  </r>
  <r>
    <x v="1"/>
    <x v="0"/>
    <x v="85"/>
    <x v="557"/>
    <m/>
    <m/>
    <n v="3"/>
    <n v="1"/>
    <x v="0"/>
    <x v="0"/>
    <x v="0"/>
  </r>
  <r>
    <x v="1"/>
    <x v="0"/>
    <x v="85"/>
    <x v="558"/>
    <n v="3"/>
    <m/>
    <n v="4"/>
    <n v="1"/>
    <x v="0"/>
    <x v="0"/>
    <x v="0"/>
  </r>
  <r>
    <x v="1"/>
    <x v="0"/>
    <x v="85"/>
    <x v="559"/>
    <m/>
    <m/>
    <n v="1"/>
    <m/>
    <x v="0"/>
    <x v="0"/>
    <x v="0"/>
  </r>
  <r>
    <x v="1"/>
    <x v="0"/>
    <x v="85"/>
    <x v="560"/>
    <m/>
    <m/>
    <n v="3"/>
    <m/>
    <x v="0"/>
    <x v="0"/>
    <x v="0"/>
  </r>
  <r>
    <x v="1"/>
    <x v="0"/>
    <x v="85"/>
    <x v="561"/>
    <n v="8"/>
    <m/>
    <n v="26"/>
    <m/>
    <x v="0"/>
    <x v="0"/>
    <x v="0"/>
  </r>
  <r>
    <x v="1"/>
    <x v="0"/>
    <x v="43"/>
    <x v="562"/>
    <m/>
    <m/>
    <m/>
    <n v="1"/>
    <x v="4"/>
    <x v="0"/>
    <x v="0"/>
  </r>
  <r>
    <x v="1"/>
    <x v="0"/>
    <x v="43"/>
    <x v="563"/>
    <m/>
    <m/>
    <n v="1"/>
    <m/>
    <x v="4"/>
    <x v="0"/>
    <x v="0"/>
  </r>
  <r>
    <x v="1"/>
    <x v="0"/>
    <x v="43"/>
    <x v="564"/>
    <m/>
    <m/>
    <n v="2"/>
    <m/>
    <x v="4"/>
    <x v="0"/>
    <x v="0"/>
  </r>
  <r>
    <x v="1"/>
    <x v="0"/>
    <x v="43"/>
    <x v="565"/>
    <m/>
    <n v="1"/>
    <n v="1"/>
    <n v="2"/>
    <x v="4"/>
    <x v="0"/>
    <x v="0"/>
  </r>
  <r>
    <x v="1"/>
    <x v="0"/>
    <x v="86"/>
    <x v="566"/>
    <m/>
    <m/>
    <m/>
    <n v="1"/>
    <x v="1"/>
    <x v="0"/>
    <x v="0"/>
  </r>
  <r>
    <x v="1"/>
    <x v="0"/>
    <x v="86"/>
    <x v="567"/>
    <m/>
    <m/>
    <n v="2"/>
    <n v="2"/>
    <x v="1"/>
    <x v="0"/>
    <x v="0"/>
  </r>
  <r>
    <x v="1"/>
    <x v="0"/>
    <x v="86"/>
    <x v="568"/>
    <n v="1"/>
    <n v="4"/>
    <n v="14"/>
    <n v="8"/>
    <x v="1"/>
    <x v="0"/>
    <x v="0"/>
  </r>
  <r>
    <x v="1"/>
    <x v="0"/>
    <x v="86"/>
    <x v="569"/>
    <m/>
    <m/>
    <n v="1"/>
    <n v="3"/>
    <x v="1"/>
    <x v="0"/>
    <x v="0"/>
  </r>
  <r>
    <x v="1"/>
    <x v="0"/>
    <x v="87"/>
    <x v="570"/>
    <n v="4"/>
    <n v="1"/>
    <n v="12"/>
    <n v="5"/>
    <x v="1"/>
    <x v="0"/>
    <x v="0"/>
  </r>
  <r>
    <x v="1"/>
    <x v="0"/>
    <x v="87"/>
    <x v="571"/>
    <n v="3"/>
    <n v="2"/>
    <n v="14"/>
    <n v="3"/>
    <x v="1"/>
    <x v="0"/>
    <x v="0"/>
  </r>
  <r>
    <x v="1"/>
    <x v="0"/>
    <x v="87"/>
    <x v="572"/>
    <m/>
    <m/>
    <m/>
    <n v="3"/>
    <x v="1"/>
    <x v="0"/>
    <x v="0"/>
  </r>
  <r>
    <x v="1"/>
    <x v="0"/>
    <x v="87"/>
    <x v="573"/>
    <m/>
    <n v="1"/>
    <m/>
    <n v="2"/>
    <x v="1"/>
    <x v="0"/>
    <x v="0"/>
  </r>
  <r>
    <x v="1"/>
    <x v="0"/>
    <x v="87"/>
    <x v="574"/>
    <n v="2"/>
    <n v="1"/>
    <n v="5"/>
    <n v="4"/>
    <x v="1"/>
    <x v="0"/>
    <x v="0"/>
  </r>
  <r>
    <x v="1"/>
    <x v="0"/>
    <x v="87"/>
    <x v="575"/>
    <n v="1"/>
    <m/>
    <n v="3"/>
    <m/>
    <x v="1"/>
    <x v="0"/>
    <x v="0"/>
  </r>
  <r>
    <x v="1"/>
    <x v="0"/>
    <x v="13"/>
    <x v="576"/>
    <n v="119"/>
    <n v="88"/>
    <n v="786"/>
    <n v="575"/>
    <x v="3"/>
    <x v="0"/>
    <x v="0"/>
  </r>
  <r>
    <x v="1"/>
    <x v="0"/>
    <x v="13"/>
    <x v="577"/>
    <n v="71"/>
    <n v="44"/>
    <n v="389"/>
    <n v="326"/>
    <x v="3"/>
    <x v="0"/>
    <x v="0"/>
  </r>
  <r>
    <x v="1"/>
    <x v="0"/>
    <x v="13"/>
    <x v="578"/>
    <m/>
    <n v="2"/>
    <n v="10"/>
    <n v="4"/>
    <x v="3"/>
    <x v="0"/>
    <x v="0"/>
  </r>
  <r>
    <x v="1"/>
    <x v="0"/>
    <x v="13"/>
    <x v="579"/>
    <n v="4"/>
    <n v="2"/>
    <n v="14"/>
    <n v="13"/>
    <x v="3"/>
    <x v="0"/>
    <x v="0"/>
  </r>
  <r>
    <x v="1"/>
    <x v="0"/>
    <x v="13"/>
    <x v="580"/>
    <m/>
    <m/>
    <m/>
    <n v="1"/>
    <x v="3"/>
    <x v="0"/>
    <x v="0"/>
  </r>
  <r>
    <x v="1"/>
    <x v="0"/>
    <x v="13"/>
    <x v="581"/>
    <n v="9"/>
    <n v="8"/>
    <n v="44"/>
    <n v="38"/>
    <x v="3"/>
    <x v="0"/>
    <x v="0"/>
  </r>
  <r>
    <x v="1"/>
    <x v="0"/>
    <x v="13"/>
    <x v="582"/>
    <m/>
    <m/>
    <n v="1"/>
    <m/>
    <x v="3"/>
    <x v="0"/>
    <x v="0"/>
  </r>
  <r>
    <x v="1"/>
    <x v="0"/>
    <x v="13"/>
    <x v="583"/>
    <n v="77"/>
    <n v="44"/>
    <n v="421"/>
    <n v="313"/>
    <x v="3"/>
    <x v="0"/>
    <x v="0"/>
  </r>
  <r>
    <x v="1"/>
    <x v="0"/>
    <x v="13"/>
    <x v="584"/>
    <m/>
    <m/>
    <m/>
    <n v="1"/>
    <x v="3"/>
    <x v="0"/>
    <x v="0"/>
  </r>
  <r>
    <x v="1"/>
    <x v="0"/>
    <x v="13"/>
    <x v="585"/>
    <n v="20"/>
    <n v="25"/>
    <n v="148"/>
    <n v="109"/>
    <x v="3"/>
    <x v="0"/>
    <x v="0"/>
  </r>
  <r>
    <x v="1"/>
    <x v="0"/>
    <x v="13"/>
    <x v="586"/>
    <m/>
    <m/>
    <n v="1"/>
    <n v="1"/>
    <x v="3"/>
    <x v="0"/>
    <x v="0"/>
  </r>
  <r>
    <x v="1"/>
    <x v="0"/>
    <x v="13"/>
    <x v="587"/>
    <n v="291"/>
    <n v="210"/>
    <n v="1533"/>
    <n v="1233"/>
    <x v="3"/>
    <x v="0"/>
    <x v="0"/>
  </r>
  <r>
    <x v="1"/>
    <x v="0"/>
    <x v="13"/>
    <x v="588"/>
    <m/>
    <m/>
    <m/>
    <n v="1"/>
    <x v="3"/>
    <x v="0"/>
    <x v="0"/>
  </r>
  <r>
    <x v="1"/>
    <x v="0"/>
    <x v="13"/>
    <x v="589"/>
    <n v="30"/>
    <n v="18"/>
    <n v="147"/>
    <n v="85"/>
    <x v="3"/>
    <x v="0"/>
    <x v="0"/>
  </r>
  <r>
    <x v="1"/>
    <x v="0"/>
    <x v="13"/>
    <x v="590"/>
    <n v="1"/>
    <n v="1"/>
    <n v="6"/>
    <n v="7"/>
    <x v="3"/>
    <x v="0"/>
    <x v="0"/>
  </r>
  <r>
    <x v="1"/>
    <x v="0"/>
    <x v="13"/>
    <x v="591"/>
    <n v="2"/>
    <n v="1"/>
    <n v="12"/>
    <n v="6"/>
    <x v="3"/>
    <x v="0"/>
    <x v="0"/>
  </r>
  <r>
    <x v="1"/>
    <x v="0"/>
    <x v="13"/>
    <x v="592"/>
    <n v="2"/>
    <n v="1"/>
    <n v="12"/>
    <n v="5"/>
    <x v="3"/>
    <x v="0"/>
    <x v="0"/>
  </r>
  <r>
    <x v="1"/>
    <x v="0"/>
    <x v="13"/>
    <x v="593"/>
    <n v="1119"/>
    <n v="919"/>
    <n v="6362"/>
    <n v="4886"/>
    <x v="3"/>
    <x v="0"/>
    <x v="0"/>
  </r>
  <r>
    <x v="1"/>
    <x v="0"/>
    <x v="13"/>
    <x v="594"/>
    <n v="396"/>
    <n v="271"/>
    <n v="2047"/>
    <n v="1360"/>
    <x v="3"/>
    <x v="0"/>
    <x v="0"/>
  </r>
  <r>
    <x v="1"/>
    <x v="0"/>
    <x v="13"/>
    <x v="595"/>
    <n v="18"/>
    <n v="12"/>
    <n v="70"/>
    <n v="73"/>
    <x v="3"/>
    <x v="0"/>
    <x v="0"/>
  </r>
  <r>
    <x v="1"/>
    <x v="0"/>
    <x v="13"/>
    <x v="596"/>
    <m/>
    <m/>
    <n v="1"/>
    <m/>
    <x v="3"/>
    <x v="0"/>
    <x v="0"/>
  </r>
  <r>
    <x v="1"/>
    <x v="0"/>
    <x v="13"/>
    <x v="597"/>
    <m/>
    <m/>
    <n v="1"/>
    <m/>
    <x v="3"/>
    <x v="0"/>
    <x v="0"/>
  </r>
  <r>
    <x v="1"/>
    <x v="0"/>
    <x v="13"/>
    <x v="598"/>
    <n v="19"/>
    <n v="9"/>
    <n v="110"/>
    <n v="83"/>
    <x v="3"/>
    <x v="0"/>
    <x v="0"/>
  </r>
  <r>
    <x v="1"/>
    <x v="0"/>
    <x v="13"/>
    <x v="599"/>
    <n v="10"/>
    <n v="14"/>
    <n v="48"/>
    <n v="67"/>
    <x v="3"/>
    <x v="0"/>
    <x v="0"/>
  </r>
  <r>
    <x v="1"/>
    <x v="0"/>
    <x v="13"/>
    <x v="600"/>
    <n v="11"/>
    <n v="16"/>
    <n v="90"/>
    <n v="92"/>
    <x v="3"/>
    <x v="0"/>
    <x v="0"/>
  </r>
  <r>
    <x v="1"/>
    <x v="0"/>
    <x v="13"/>
    <x v="601"/>
    <m/>
    <m/>
    <n v="1"/>
    <n v="2"/>
    <x v="3"/>
    <x v="0"/>
    <x v="0"/>
  </r>
  <r>
    <x v="1"/>
    <x v="0"/>
    <x v="13"/>
    <x v="602"/>
    <m/>
    <n v="1"/>
    <n v="5"/>
    <n v="8"/>
    <x v="3"/>
    <x v="0"/>
    <x v="0"/>
  </r>
  <r>
    <x v="1"/>
    <x v="0"/>
    <x v="13"/>
    <x v="603"/>
    <n v="5"/>
    <n v="5"/>
    <n v="17"/>
    <n v="11"/>
    <x v="3"/>
    <x v="0"/>
    <x v="0"/>
  </r>
  <r>
    <x v="1"/>
    <x v="0"/>
    <x v="13"/>
    <x v="604"/>
    <n v="179"/>
    <n v="146"/>
    <n v="996"/>
    <n v="839"/>
    <x v="3"/>
    <x v="0"/>
    <x v="0"/>
  </r>
  <r>
    <x v="1"/>
    <x v="0"/>
    <x v="13"/>
    <x v="605"/>
    <n v="254"/>
    <n v="227"/>
    <n v="1461"/>
    <n v="1071"/>
    <x v="3"/>
    <x v="0"/>
    <x v="0"/>
  </r>
  <r>
    <x v="1"/>
    <x v="0"/>
    <x v="13"/>
    <x v="606"/>
    <n v="16"/>
    <n v="15"/>
    <n v="73"/>
    <n v="82"/>
    <x v="3"/>
    <x v="0"/>
    <x v="0"/>
  </r>
  <r>
    <x v="1"/>
    <x v="0"/>
    <x v="13"/>
    <x v="607"/>
    <n v="10"/>
    <n v="9"/>
    <n v="47"/>
    <n v="49"/>
    <x v="3"/>
    <x v="0"/>
    <x v="0"/>
  </r>
  <r>
    <x v="1"/>
    <x v="0"/>
    <x v="13"/>
    <x v="608"/>
    <n v="13"/>
    <n v="9"/>
    <n v="74"/>
    <n v="44"/>
    <x v="3"/>
    <x v="0"/>
    <x v="0"/>
  </r>
  <r>
    <x v="1"/>
    <x v="0"/>
    <x v="13"/>
    <x v="609"/>
    <m/>
    <n v="9"/>
    <n v="3"/>
    <n v="36"/>
    <x v="3"/>
    <x v="0"/>
    <x v="0"/>
  </r>
  <r>
    <x v="1"/>
    <x v="0"/>
    <x v="13"/>
    <x v="610"/>
    <n v="5"/>
    <n v="9"/>
    <n v="22"/>
    <n v="43"/>
    <x v="3"/>
    <x v="0"/>
    <x v="0"/>
  </r>
  <r>
    <x v="1"/>
    <x v="0"/>
    <x v="13"/>
    <x v="611"/>
    <n v="11"/>
    <n v="12"/>
    <n v="60"/>
    <n v="73"/>
    <x v="3"/>
    <x v="0"/>
    <x v="0"/>
  </r>
  <r>
    <x v="1"/>
    <x v="0"/>
    <x v="13"/>
    <x v="612"/>
    <n v="4"/>
    <n v="7"/>
    <n v="34"/>
    <n v="38"/>
    <x v="3"/>
    <x v="0"/>
    <x v="0"/>
  </r>
  <r>
    <x v="1"/>
    <x v="0"/>
    <x v="13"/>
    <x v="613"/>
    <n v="9"/>
    <n v="10"/>
    <n v="138"/>
    <n v="70"/>
    <x v="3"/>
    <x v="0"/>
    <x v="0"/>
  </r>
  <r>
    <x v="1"/>
    <x v="0"/>
    <x v="13"/>
    <x v="614"/>
    <n v="2"/>
    <n v="3"/>
    <n v="11"/>
    <n v="21"/>
    <x v="3"/>
    <x v="0"/>
    <x v="0"/>
  </r>
  <r>
    <x v="1"/>
    <x v="0"/>
    <x v="13"/>
    <x v="615"/>
    <n v="37"/>
    <n v="25"/>
    <n v="178"/>
    <n v="123"/>
    <x v="3"/>
    <x v="0"/>
    <x v="0"/>
  </r>
  <r>
    <x v="1"/>
    <x v="0"/>
    <x v="13"/>
    <x v="616"/>
    <n v="47"/>
    <n v="42"/>
    <n v="247"/>
    <n v="248"/>
    <x v="3"/>
    <x v="0"/>
    <x v="0"/>
  </r>
  <r>
    <x v="1"/>
    <x v="0"/>
    <x v="13"/>
    <x v="617"/>
    <n v="11"/>
    <n v="3"/>
    <n v="27"/>
    <n v="20"/>
    <x v="3"/>
    <x v="0"/>
    <x v="0"/>
  </r>
  <r>
    <x v="1"/>
    <x v="0"/>
    <x v="13"/>
    <x v="618"/>
    <n v="2"/>
    <n v="3"/>
    <n v="16"/>
    <n v="10"/>
    <x v="3"/>
    <x v="0"/>
    <x v="0"/>
  </r>
  <r>
    <x v="1"/>
    <x v="0"/>
    <x v="13"/>
    <x v="619"/>
    <n v="5"/>
    <n v="5"/>
    <n v="19"/>
    <n v="24"/>
    <x v="3"/>
    <x v="0"/>
    <x v="0"/>
  </r>
  <r>
    <x v="1"/>
    <x v="0"/>
    <x v="13"/>
    <x v="620"/>
    <m/>
    <n v="1"/>
    <n v="3"/>
    <n v="2"/>
    <x v="3"/>
    <x v="0"/>
    <x v="0"/>
  </r>
  <r>
    <x v="1"/>
    <x v="0"/>
    <x v="13"/>
    <x v="621"/>
    <n v="2"/>
    <n v="2"/>
    <n v="5"/>
    <n v="15"/>
    <x v="3"/>
    <x v="0"/>
    <x v="0"/>
  </r>
  <r>
    <x v="1"/>
    <x v="0"/>
    <x v="13"/>
    <x v="622"/>
    <n v="2"/>
    <m/>
    <n v="3"/>
    <m/>
    <x v="3"/>
    <x v="0"/>
    <x v="0"/>
  </r>
  <r>
    <x v="1"/>
    <x v="0"/>
    <x v="13"/>
    <x v="623"/>
    <n v="6"/>
    <n v="4"/>
    <n v="28"/>
    <n v="19"/>
    <x v="3"/>
    <x v="0"/>
    <x v="0"/>
  </r>
  <r>
    <x v="1"/>
    <x v="0"/>
    <x v="13"/>
    <x v="624"/>
    <n v="160"/>
    <n v="122"/>
    <n v="928"/>
    <n v="671"/>
    <x v="3"/>
    <x v="0"/>
    <x v="0"/>
  </r>
  <r>
    <x v="1"/>
    <x v="0"/>
    <x v="13"/>
    <x v="625"/>
    <n v="10"/>
    <n v="7"/>
    <n v="40"/>
    <n v="39"/>
    <x v="3"/>
    <x v="0"/>
    <x v="0"/>
  </r>
  <r>
    <x v="1"/>
    <x v="0"/>
    <x v="13"/>
    <x v="626"/>
    <n v="89"/>
    <n v="51"/>
    <n v="403"/>
    <n v="271"/>
    <x v="3"/>
    <x v="0"/>
    <x v="0"/>
  </r>
  <r>
    <x v="1"/>
    <x v="0"/>
    <x v="13"/>
    <x v="627"/>
    <n v="67"/>
    <n v="67"/>
    <n v="372"/>
    <n v="296"/>
    <x v="3"/>
    <x v="0"/>
    <x v="0"/>
  </r>
  <r>
    <x v="1"/>
    <x v="0"/>
    <x v="13"/>
    <x v="628"/>
    <m/>
    <n v="1"/>
    <n v="2"/>
    <n v="3"/>
    <x v="3"/>
    <x v="0"/>
    <x v="0"/>
  </r>
  <r>
    <x v="1"/>
    <x v="0"/>
    <x v="13"/>
    <x v="629"/>
    <m/>
    <m/>
    <n v="2"/>
    <m/>
    <x v="3"/>
    <x v="0"/>
    <x v="0"/>
  </r>
  <r>
    <x v="1"/>
    <x v="0"/>
    <x v="13"/>
    <x v="630"/>
    <n v="8"/>
    <n v="11"/>
    <n v="48"/>
    <n v="49"/>
    <x v="3"/>
    <x v="0"/>
    <x v="0"/>
  </r>
  <r>
    <x v="1"/>
    <x v="0"/>
    <x v="13"/>
    <x v="631"/>
    <n v="2"/>
    <n v="4"/>
    <n v="11"/>
    <n v="24"/>
    <x v="3"/>
    <x v="0"/>
    <x v="0"/>
  </r>
  <r>
    <x v="1"/>
    <x v="0"/>
    <x v="13"/>
    <x v="632"/>
    <n v="510"/>
    <n v="286"/>
    <n v="2854"/>
    <n v="1678"/>
    <x v="3"/>
    <x v="0"/>
    <x v="0"/>
  </r>
  <r>
    <x v="1"/>
    <x v="0"/>
    <x v="13"/>
    <x v="633"/>
    <m/>
    <m/>
    <n v="5"/>
    <n v="2"/>
    <x v="3"/>
    <x v="0"/>
    <x v="0"/>
  </r>
  <r>
    <x v="1"/>
    <x v="0"/>
    <x v="13"/>
    <x v="634"/>
    <n v="9"/>
    <m/>
    <n v="36"/>
    <n v="19"/>
    <x v="3"/>
    <x v="0"/>
    <x v="0"/>
  </r>
  <r>
    <x v="1"/>
    <x v="0"/>
    <x v="88"/>
    <x v="635"/>
    <n v="2"/>
    <n v="3"/>
    <n v="19"/>
    <n v="19"/>
    <x v="2"/>
    <x v="0"/>
    <x v="0"/>
  </r>
  <r>
    <x v="1"/>
    <x v="0"/>
    <x v="88"/>
    <x v="636"/>
    <n v="4"/>
    <n v="7"/>
    <n v="29"/>
    <n v="34"/>
    <x v="2"/>
    <x v="0"/>
    <x v="0"/>
  </r>
  <r>
    <x v="1"/>
    <x v="0"/>
    <x v="14"/>
    <x v="637"/>
    <n v="7"/>
    <n v="2"/>
    <n v="34"/>
    <n v="33"/>
    <x v="0"/>
    <x v="0"/>
    <x v="0"/>
  </r>
  <r>
    <x v="1"/>
    <x v="0"/>
    <x v="14"/>
    <x v="638"/>
    <n v="37"/>
    <n v="32"/>
    <n v="220"/>
    <n v="190"/>
    <x v="0"/>
    <x v="0"/>
    <x v="0"/>
  </r>
  <r>
    <x v="1"/>
    <x v="0"/>
    <x v="14"/>
    <x v="639"/>
    <m/>
    <m/>
    <n v="3"/>
    <n v="2"/>
    <x v="0"/>
    <x v="0"/>
    <x v="0"/>
  </r>
  <r>
    <x v="1"/>
    <x v="0"/>
    <x v="14"/>
    <x v="640"/>
    <n v="1"/>
    <n v="2"/>
    <n v="9"/>
    <n v="5"/>
    <x v="0"/>
    <x v="0"/>
    <x v="0"/>
  </r>
  <r>
    <x v="1"/>
    <x v="0"/>
    <x v="14"/>
    <x v="641"/>
    <n v="1"/>
    <n v="1"/>
    <n v="4"/>
    <n v="3"/>
    <x v="0"/>
    <x v="0"/>
    <x v="0"/>
  </r>
  <r>
    <x v="1"/>
    <x v="0"/>
    <x v="14"/>
    <x v="642"/>
    <n v="4"/>
    <n v="6"/>
    <n v="15"/>
    <n v="20"/>
    <x v="0"/>
    <x v="0"/>
    <x v="0"/>
  </r>
  <r>
    <x v="1"/>
    <x v="0"/>
    <x v="14"/>
    <x v="643"/>
    <m/>
    <n v="1"/>
    <n v="3"/>
    <n v="4"/>
    <x v="0"/>
    <x v="0"/>
    <x v="0"/>
  </r>
  <r>
    <x v="1"/>
    <x v="0"/>
    <x v="14"/>
    <x v="644"/>
    <n v="2"/>
    <m/>
    <n v="11"/>
    <n v="3"/>
    <x v="0"/>
    <x v="0"/>
    <x v="0"/>
  </r>
  <r>
    <x v="1"/>
    <x v="0"/>
    <x v="14"/>
    <x v="645"/>
    <n v="5"/>
    <n v="5"/>
    <n v="27"/>
    <n v="40"/>
    <x v="0"/>
    <x v="0"/>
    <x v="0"/>
  </r>
  <r>
    <x v="1"/>
    <x v="0"/>
    <x v="14"/>
    <x v="646"/>
    <m/>
    <m/>
    <m/>
    <n v="1"/>
    <x v="0"/>
    <x v="0"/>
    <x v="0"/>
  </r>
  <r>
    <x v="1"/>
    <x v="0"/>
    <x v="14"/>
    <x v="647"/>
    <n v="4"/>
    <m/>
    <n v="21"/>
    <n v="1"/>
    <x v="0"/>
    <x v="0"/>
    <x v="0"/>
  </r>
  <r>
    <x v="1"/>
    <x v="0"/>
    <x v="14"/>
    <x v="648"/>
    <n v="1"/>
    <m/>
    <n v="4"/>
    <n v="3"/>
    <x v="0"/>
    <x v="0"/>
    <x v="0"/>
  </r>
  <r>
    <x v="1"/>
    <x v="0"/>
    <x v="14"/>
    <x v="649"/>
    <n v="22"/>
    <n v="13"/>
    <n v="124"/>
    <n v="78"/>
    <x v="0"/>
    <x v="0"/>
    <x v="0"/>
  </r>
  <r>
    <x v="1"/>
    <x v="0"/>
    <x v="14"/>
    <x v="650"/>
    <n v="6"/>
    <n v="1"/>
    <n v="30"/>
    <n v="27"/>
    <x v="0"/>
    <x v="0"/>
    <x v="0"/>
  </r>
  <r>
    <x v="1"/>
    <x v="0"/>
    <x v="14"/>
    <x v="651"/>
    <m/>
    <m/>
    <n v="2"/>
    <m/>
    <x v="0"/>
    <x v="0"/>
    <x v="0"/>
  </r>
  <r>
    <x v="1"/>
    <x v="0"/>
    <x v="14"/>
    <x v="652"/>
    <m/>
    <m/>
    <m/>
    <n v="1"/>
    <x v="0"/>
    <x v="0"/>
    <x v="0"/>
  </r>
  <r>
    <x v="1"/>
    <x v="0"/>
    <x v="14"/>
    <x v="653"/>
    <n v="1"/>
    <m/>
    <n v="2"/>
    <n v="2"/>
    <x v="0"/>
    <x v="0"/>
    <x v="0"/>
  </r>
  <r>
    <x v="1"/>
    <x v="0"/>
    <x v="14"/>
    <x v="654"/>
    <n v="3"/>
    <n v="3"/>
    <n v="17"/>
    <n v="16"/>
    <x v="0"/>
    <x v="0"/>
    <x v="0"/>
  </r>
  <r>
    <x v="1"/>
    <x v="0"/>
    <x v="14"/>
    <x v="655"/>
    <n v="1"/>
    <m/>
    <n v="11"/>
    <n v="4"/>
    <x v="0"/>
    <x v="0"/>
    <x v="0"/>
  </r>
  <r>
    <x v="1"/>
    <x v="0"/>
    <x v="14"/>
    <x v="656"/>
    <n v="8"/>
    <n v="11"/>
    <n v="38"/>
    <n v="43"/>
    <x v="0"/>
    <x v="0"/>
    <x v="0"/>
  </r>
  <r>
    <x v="1"/>
    <x v="0"/>
    <x v="14"/>
    <x v="657"/>
    <n v="1"/>
    <n v="1"/>
    <n v="4"/>
    <n v="5"/>
    <x v="0"/>
    <x v="0"/>
    <x v="0"/>
  </r>
  <r>
    <x v="1"/>
    <x v="0"/>
    <x v="14"/>
    <x v="658"/>
    <m/>
    <m/>
    <m/>
    <n v="1"/>
    <x v="0"/>
    <x v="0"/>
    <x v="0"/>
  </r>
  <r>
    <x v="1"/>
    <x v="0"/>
    <x v="14"/>
    <x v="659"/>
    <n v="13"/>
    <n v="4"/>
    <n v="63"/>
    <n v="8"/>
    <x v="0"/>
    <x v="0"/>
    <x v="0"/>
  </r>
  <r>
    <x v="1"/>
    <x v="0"/>
    <x v="14"/>
    <x v="660"/>
    <m/>
    <m/>
    <n v="1"/>
    <m/>
    <x v="0"/>
    <x v="0"/>
    <x v="0"/>
  </r>
  <r>
    <x v="1"/>
    <x v="0"/>
    <x v="14"/>
    <x v="661"/>
    <n v="95"/>
    <n v="73"/>
    <n v="412"/>
    <n v="421"/>
    <x v="0"/>
    <x v="0"/>
    <x v="0"/>
  </r>
  <r>
    <x v="1"/>
    <x v="0"/>
    <x v="14"/>
    <x v="662"/>
    <n v="3"/>
    <n v="1"/>
    <n v="14"/>
    <n v="7"/>
    <x v="0"/>
    <x v="0"/>
    <x v="0"/>
  </r>
  <r>
    <x v="1"/>
    <x v="0"/>
    <x v="14"/>
    <x v="663"/>
    <m/>
    <m/>
    <n v="1"/>
    <m/>
    <x v="0"/>
    <x v="0"/>
    <x v="0"/>
  </r>
  <r>
    <x v="1"/>
    <x v="0"/>
    <x v="14"/>
    <x v="664"/>
    <n v="14"/>
    <n v="1"/>
    <n v="63"/>
    <n v="39"/>
    <x v="0"/>
    <x v="0"/>
    <x v="0"/>
  </r>
  <r>
    <x v="1"/>
    <x v="0"/>
    <x v="14"/>
    <x v="665"/>
    <n v="4"/>
    <m/>
    <n v="9"/>
    <n v="3"/>
    <x v="0"/>
    <x v="0"/>
    <x v="0"/>
  </r>
  <r>
    <x v="1"/>
    <x v="0"/>
    <x v="14"/>
    <x v="666"/>
    <n v="1"/>
    <m/>
    <n v="1"/>
    <n v="1"/>
    <x v="0"/>
    <x v="0"/>
    <x v="0"/>
  </r>
  <r>
    <x v="1"/>
    <x v="0"/>
    <x v="89"/>
    <x v="667"/>
    <m/>
    <n v="2"/>
    <m/>
    <n v="7"/>
    <x v="3"/>
    <x v="0"/>
    <x v="0"/>
  </r>
  <r>
    <x v="1"/>
    <x v="0"/>
    <x v="89"/>
    <x v="668"/>
    <n v="4"/>
    <n v="2"/>
    <n v="15"/>
    <n v="14"/>
    <x v="3"/>
    <x v="0"/>
    <x v="0"/>
  </r>
  <r>
    <x v="1"/>
    <x v="0"/>
    <x v="89"/>
    <x v="669"/>
    <m/>
    <m/>
    <n v="3"/>
    <n v="2"/>
    <x v="3"/>
    <x v="0"/>
    <x v="0"/>
  </r>
  <r>
    <x v="1"/>
    <x v="0"/>
    <x v="89"/>
    <x v="670"/>
    <n v="2"/>
    <m/>
    <n v="10"/>
    <n v="5"/>
    <x v="3"/>
    <x v="0"/>
    <x v="0"/>
  </r>
  <r>
    <x v="1"/>
    <x v="0"/>
    <x v="89"/>
    <x v="671"/>
    <n v="5"/>
    <n v="6"/>
    <n v="26"/>
    <n v="40"/>
    <x v="3"/>
    <x v="0"/>
    <x v="0"/>
  </r>
  <r>
    <x v="1"/>
    <x v="0"/>
    <x v="89"/>
    <x v="672"/>
    <m/>
    <m/>
    <n v="7"/>
    <m/>
    <x v="3"/>
    <x v="0"/>
    <x v="0"/>
  </r>
  <r>
    <x v="1"/>
    <x v="0"/>
    <x v="89"/>
    <x v="673"/>
    <n v="1"/>
    <m/>
    <n v="8"/>
    <n v="4"/>
    <x v="3"/>
    <x v="0"/>
    <x v="0"/>
  </r>
  <r>
    <x v="1"/>
    <x v="0"/>
    <x v="89"/>
    <x v="674"/>
    <m/>
    <m/>
    <n v="2"/>
    <n v="3"/>
    <x v="3"/>
    <x v="0"/>
    <x v="0"/>
  </r>
  <r>
    <x v="1"/>
    <x v="0"/>
    <x v="89"/>
    <x v="675"/>
    <m/>
    <n v="1"/>
    <n v="3"/>
    <n v="2"/>
    <x v="3"/>
    <x v="0"/>
    <x v="0"/>
  </r>
  <r>
    <x v="1"/>
    <x v="0"/>
    <x v="89"/>
    <x v="676"/>
    <n v="2"/>
    <m/>
    <n v="7"/>
    <n v="4"/>
    <x v="3"/>
    <x v="0"/>
    <x v="0"/>
  </r>
  <r>
    <x v="1"/>
    <x v="0"/>
    <x v="89"/>
    <x v="677"/>
    <n v="6"/>
    <n v="5"/>
    <n v="50"/>
    <n v="32"/>
    <x v="3"/>
    <x v="0"/>
    <x v="0"/>
  </r>
  <r>
    <x v="1"/>
    <x v="0"/>
    <x v="89"/>
    <x v="678"/>
    <m/>
    <n v="1"/>
    <n v="2"/>
    <n v="1"/>
    <x v="3"/>
    <x v="0"/>
    <x v="0"/>
  </r>
  <r>
    <x v="1"/>
    <x v="0"/>
    <x v="89"/>
    <x v="679"/>
    <m/>
    <m/>
    <n v="3"/>
    <n v="3"/>
    <x v="3"/>
    <x v="0"/>
    <x v="0"/>
  </r>
  <r>
    <x v="1"/>
    <x v="0"/>
    <x v="89"/>
    <x v="680"/>
    <n v="65"/>
    <n v="48"/>
    <n v="304"/>
    <n v="285"/>
    <x v="3"/>
    <x v="0"/>
    <x v="0"/>
  </r>
  <r>
    <x v="1"/>
    <x v="0"/>
    <x v="89"/>
    <x v="681"/>
    <n v="32"/>
    <n v="18"/>
    <n v="130"/>
    <n v="125"/>
    <x v="3"/>
    <x v="0"/>
    <x v="0"/>
  </r>
  <r>
    <x v="1"/>
    <x v="0"/>
    <x v="89"/>
    <x v="682"/>
    <m/>
    <m/>
    <m/>
    <n v="1"/>
    <x v="3"/>
    <x v="0"/>
    <x v="0"/>
  </r>
  <r>
    <x v="1"/>
    <x v="0"/>
    <x v="90"/>
    <x v="683"/>
    <m/>
    <m/>
    <m/>
    <n v="1"/>
    <x v="6"/>
    <x v="0"/>
    <x v="0"/>
  </r>
  <r>
    <x v="1"/>
    <x v="0"/>
    <x v="15"/>
    <x v="684"/>
    <n v="1"/>
    <m/>
    <n v="11"/>
    <n v="12"/>
    <x v="3"/>
    <x v="0"/>
    <x v="0"/>
  </r>
  <r>
    <x v="1"/>
    <x v="0"/>
    <x v="15"/>
    <x v="685"/>
    <m/>
    <n v="1"/>
    <n v="2"/>
    <n v="7"/>
    <x v="3"/>
    <x v="0"/>
    <x v="0"/>
  </r>
  <r>
    <x v="1"/>
    <x v="0"/>
    <x v="15"/>
    <x v="686"/>
    <n v="55"/>
    <n v="60"/>
    <n v="290"/>
    <n v="297"/>
    <x v="3"/>
    <x v="0"/>
    <x v="0"/>
  </r>
  <r>
    <x v="1"/>
    <x v="0"/>
    <x v="15"/>
    <x v="687"/>
    <n v="2"/>
    <n v="2"/>
    <n v="10"/>
    <n v="6"/>
    <x v="3"/>
    <x v="0"/>
    <x v="0"/>
  </r>
  <r>
    <x v="1"/>
    <x v="0"/>
    <x v="15"/>
    <x v="688"/>
    <n v="2"/>
    <n v="1"/>
    <n v="9"/>
    <n v="6"/>
    <x v="3"/>
    <x v="0"/>
    <x v="0"/>
  </r>
  <r>
    <x v="1"/>
    <x v="0"/>
    <x v="15"/>
    <x v="689"/>
    <m/>
    <m/>
    <n v="2"/>
    <m/>
    <x v="3"/>
    <x v="0"/>
    <x v="0"/>
  </r>
  <r>
    <x v="1"/>
    <x v="0"/>
    <x v="15"/>
    <x v="690"/>
    <n v="13"/>
    <n v="5"/>
    <n v="50"/>
    <n v="28"/>
    <x v="3"/>
    <x v="0"/>
    <x v="0"/>
  </r>
  <r>
    <x v="1"/>
    <x v="0"/>
    <x v="15"/>
    <x v="691"/>
    <n v="2"/>
    <n v="1"/>
    <n v="3"/>
    <n v="10"/>
    <x v="3"/>
    <x v="0"/>
    <x v="0"/>
  </r>
  <r>
    <x v="1"/>
    <x v="0"/>
    <x v="15"/>
    <x v="692"/>
    <n v="1"/>
    <n v="2"/>
    <n v="7"/>
    <n v="5"/>
    <x v="3"/>
    <x v="0"/>
    <x v="0"/>
  </r>
  <r>
    <x v="1"/>
    <x v="0"/>
    <x v="15"/>
    <x v="693"/>
    <n v="3"/>
    <m/>
    <n v="14"/>
    <n v="14"/>
    <x v="3"/>
    <x v="0"/>
    <x v="0"/>
  </r>
  <r>
    <x v="1"/>
    <x v="0"/>
    <x v="15"/>
    <x v="694"/>
    <n v="2"/>
    <n v="7"/>
    <n v="33"/>
    <n v="31"/>
    <x v="3"/>
    <x v="0"/>
    <x v="0"/>
  </r>
  <r>
    <x v="1"/>
    <x v="0"/>
    <x v="91"/>
    <x v="695"/>
    <n v="1"/>
    <n v="1"/>
    <n v="5"/>
    <n v="5"/>
    <x v="5"/>
    <x v="1"/>
    <x v="0"/>
  </r>
  <r>
    <x v="1"/>
    <x v="0"/>
    <x v="91"/>
    <x v="696"/>
    <n v="1"/>
    <n v="4"/>
    <n v="7"/>
    <n v="7"/>
    <x v="5"/>
    <x v="1"/>
    <x v="0"/>
  </r>
  <r>
    <x v="1"/>
    <x v="0"/>
    <x v="46"/>
    <x v="697"/>
    <m/>
    <m/>
    <m/>
    <n v="1"/>
    <x v="1"/>
    <x v="0"/>
    <x v="0"/>
  </r>
  <r>
    <x v="1"/>
    <x v="0"/>
    <x v="46"/>
    <x v="698"/>
    <m/>
    <m/>
    <n v="1"/>
    <m/>
    <x v="1"/>
    <x v="0"/>
    <x v="0"/>
  </r>
  <r>
    <x v="1"/>
    <x v="0"/>
    <x v="92"/>
    <x v="699"/>
    <n v="1"/>
    <m/>
    <n v="5"/>
    <n v="1"/>
    <x v="2"/>
    <x v="0"/>
    <x v="0"/>
  </r>
  <r>
    <x v="1"/>
    <x v="0"/>
    <x v="92"/>
    <x v="700"/>
    <m/>
    <m/>
    <n v="4"/>
    <n v="2"/>
    <x v="2"/>
    <x v="0"/>
    <x v="0"/>
  </r>
  <r>
    <x v="1"/>
    <x v="0"/>
    <x v="92"/>
    <x v="701"/>
    <m/>
    <m/>
    <n v="3"/>
    <m/>
    <x v="2"/>
    <x v="0"/>
    <x v="0"/>
  </r>
  <r>
    <x v="1"/>
    <x v="0"/>
    <x v="92"/>
    <x v="702"/>
    <m/>
    <m/>
    <n v="3"/>
    <n v="1"/>
    <x v="2"/>
    <x v="0"/>
    <x v="0"/>
  </r>
  <r>
    <x v="1"/>
    <x v="0"/>
    <x v="92"/>
    <x v="703"/>
    <n v="1"/>
    <n v="1"/>
    <n v="8"/>
    <n v="9"/>
    <x v="2"/>
    <x v="0"/>
    <x v="0"/>
  </r>
  <r>
    <x v="1"/>
    <x v="0"/>
    <x v="92"/>
    <x v="704"/>
    <n v="1"/>
    <m/>
    <n v="3"/>
    <n v="2"/>
    <x v="2"/>
    <x v="0"/>
    <x v="0"/>
  </r>
  <r>
    <x v="1"/>
    <x v="0"/>
    <x v="92"/>
    <x v="705"/>
    <m/>
    <m/>
    <n v="2"/>
    <n v="2"/>
    <x v="2"/>
    <x v="0"/>
    <x v="0"/>
  </r>
  <r>
    <x v="1"/>
    <x v="0"/>
    <x v="93"/>
    <x v="706"/>
    <n v="3"/>
    <n v="2"/>
    <n v="10"/>
    <n v="12"/>
    <x v="4"/>
    <x v="0"/>
    <x v="0"/>
  </r>
  <r>
    <x v="1"/>
    <x v="0"/>
    <x v="93"/>
    <x v="707"/>
    <m/>
    <m/>
    <m/>
    <n v="1"/>
    <x v="4"/>
    <x v="0"/>
    <x v="0"/>
  </r>
  <r>
    <x v="1"/>
    <x v="0"/>
    <x v="93"/>
    <x v="708"/>
    <n v="3"/>
    <m/>
    <n v="7"/>
    <n v="2"/>
    <x v="4"/>
    <x v="0"/>
    <x v="0"/>
  </r>
  <r>
    <x v="1"/>
    <x v="0"/>
    <x v="93"/>
    <x v="709"/>
    <n v="9"/>
    <n v="9"/>
    <n v="56"/>
    <n v="48"/>
    <x v="4"/>
    <x v="0"/>
    <x v="0"/>
  </r>
  <r>
    <x v="1"/>
    <x v="0"/>
    <x v="93"/>
    <x v="710"/>
    <m/>
    <m/>
    <m/>
    <n v="1"/>
    <x v="4"/>
    <x v="0"/>
    <x v="0"/>
  </r>
  <r>
    <x v="1"/>
    <x v="0"/>
    <x v="93"/>
    <x v="711"/>
    <m/>
    <n v="1"/>
    <n v="2"/>
    <n v="1"/>
    <x v="4"/>
    <x v="0"/>
    <x v="0"/>
  </r>
  <r>
    <x v="1"/>
    <x v="0"/>
    <x v="93"/>
    <x v="712"/>
    <n v="3"/>
    <m/>
    <n v="10"/>
    <n v="2"/>
    <x v="4"/>
    <x v="0"/>
    <x v="0"/>
  </r>
  <r>
    <x v="1"/>
    <x v="0"/>
    <x v="93"/>
    <x v="713"/>
    <n v="24"/>
    <n v="8"/>
    <n v="115"/>
    <n v="42"/>
    <x v="4"/>
    <x v="0"/>
    <x v="0"/>
  </r>
  <r>
    <x v="1"/>
    <x v="0"/>
    <x v="17"/>
    <x v="714"/>
    <n v="1"/>
    <n v="1"/>
    <n v="2"/>
    <n v="2"/>
    <x v="0"/>
    <x v="0"/>
    <x v="0"/>
  </r>
  <r>
    <x v="1"/>
    <x v="0"/>
    <x v="17"/>
    <x v="715"/>
    <n v="1"/>
    <m/>
    <n v="1"/>
    <m/>
    <x v="0"/>
    <x v="0"/>
    <x v="0"/>
  </r>
  <r>
    <x v="1"/>
    <x v="0"/>
    <x v="17"/>
    <x v="716"/>
    <n v="3"/>
    <n v="1"/>
    <n v="26"/>
    <n v="6"/>
    <x v="0"/>
    <x v="0"/>
    <x v="0"/>
  </r>
  <r>
    <x v="1"/>
    <x v="0"/>
    <x v="17"/>
    <x v="717"/>
    <n v="7"/>
    <n v="9"/>
    <n v="35"/>
    <n v="45"/>
    <x v="0"/>
    <x v="0"/>
    <x v="0"/>
  </r>
  <r>
    <x v="1"/>
    <x v="0"/>
    <x v="17"/>
    <x v="718"/>
    <n v="4"/>
    <n v="4"/>
    <n v="23"/>
    <n v="25"/>
    <x v="0"/>
    <x v="0"/>
    <x v="0"/>
  </r>
  <r>
    <x v="1"/>
    <x v="0"/>
    <x v="17"/>
    <x v="719"/>
    <m/>
    <n v="1"/>
    <n v="1"/>
    <n v="10"/>
    <x v="0"/>
    <x v="0"/>
    <x v="0"/>
  </r>
  <r>
    <x v="1"/>
    <x v="0"/>
    <x v="17"/>
    <x v="720"/>
    <m/>
    <m/>
    <n v="9"/>
    <m/>
    <x v="0"/>
    <x v="0"/>
    <x v="0"/>
  </r>
  <r>
    <x v="1"/>
    <x v="0"/>
    <x v="17"/>
    <x v="721"/>
    <n v="6"/>
    <n v="8"/>
    <n v="35"/>
    <n v="34"/>
    <x v="0"/>
    <x v="0"/>
    <x v="0"/>
  </r>
  <r>
    <x v="1"/>
    <x v="0"/>
    <x v="17"/>
    <x v="722"/>
    <m/>
    <m/>
    <n v="3"/>
    <n v="1"/>
    <x v="0"/>
    <x v="0"/>
    <x v="0"/>
  </r>
  <r>
    <x v="1"/>
    <x v="0"/>
    <x v="17"/>
    <x v="723"/>
    <m/>
    <n v="1"/>
    <n v="1"/>
    <n v="1"/>
    <x v="0"/>
    <x v="0"/>
    <x v="0"/>
  </r>
  <r>
    <x v="1"/>
    <x v="0"/>
    <x v="17"/>
    <x v="724"/>
    <m/>
    <m/>
    <m/>
    <n v="1"/>
    <x v="0"/>
    <x v="0"/>
    <x v="0"/>
  </r>
  <r>
    <x v="1"/>
    <x v="0"/>
    <x v="17"/>
    <x v="725"/>
    <m/>
    <m/>
    <n v="1"/>
    <m/>
    <x v="0"/>
    <x v="0"/>
    <x v="0"/>
  </r>
  <r>
    <x v="1"/>
    <x v="0"/>
    <x v="17"/>
    <x v="726"/>
    <m/>
    <n v="1"/>
    <m/>
    <n v="1"/>
    <x v="0"/>
    <x v="0"/>
    <x v="0"/>
  </r>
  <r>
    <x v="1"/>
    <x v="0"/>
    <x v="17"/>
    <x v="727"/>
    <n v="8"/>
    <n v="7"/>
    <n v="45"/>
    <n v="31"/>
    <x v="0"/>
    <x v="0"/>
    <x v="0"/>
  </r>
  <r>
    <x v="1"/>
    <x v="0"/>
    <x v="17"/>
    <x v="728"/>
    <n v="12"/>
    <m/>
    <n v="58"/>
    <n v="4"/>
    <x v="0"/>
    <x v="0"/>
    <x v="0"/>
  </r>
  <r>
    <x v="1"/>
    <x v="0"/>
    <x v="17"/>
    <x v="729"/>
    <m/>
    <m/>
    <m/>
    <n v="1"/>
    <x v="0"/>
    <x v="0"/>
    <x v="0"/>
  </r>
  <r>
    <x v="1"/>
    <x v="0"/>
    <x v="17"/>
    <x v="730"/>
    <n v="1"/>
    <m/>
    <n v="1"/>
    <m/>
    <x v="0"/>
    <x v="0"/>
    <x v="0"/>
  </r>
  <r>
    <x v="1"/>
    <x v="0"/>
    <x v="17"/>
    <x v="731"/>
    <n v="3"/>
    <n v="1"/>
    <n v="19"/>
    <n v="18"/>
    <x v="0"/>
    <x v="0"/>
    <x v="0"/>
  </r>
  <r>
    <x v="1"/>
    <x v="0"/>
    <x v="17"/>
    <x v="732"/>
    <m/>
    <m/>
    <n v="2"/>
    <n v="2"/>
    <x v="0"/>
    <x v="0"/>
    <x v="0"/>
  </r>
  <r>
    <x v="1"/>
    <x v="0"/>
    <x v="17"/>
    <x v="733"/>
    <n v="1"/>
    <m/>
    <n v="5"/>
    <n v="3"/>
    <x v="0"/>
    <x v="0"/>
    <x v="0"/>
  </r>
  <r>
    <x v="1"/>
    <x v="0"/>
    <x v="17"/>
    <x v="734"/>
    <m/>
    <m/>
    <n v="4"/>
    <n v="5"/>
    <x v="0"/>
    <x v="0"/>
    <x v="0"/>
  </r>
  <r>
    <x v="1"/>
    <x v="0"/>
    <x v="17"/>
    <x v="735"/>
    <m/>
    <m/>
    <m/>
    <n v="1"/>
    <x v="0"/>
    <x v="0"/>
    <x v="0"/>
  </r>
  <r>
    <x v="1"/>
    <x v="0"/>
    <x v="17"/>
    <x v="736"/>
    <m/>
    <m/>
    <n v="1"/>
    <n v="3"/>
    <x v="0"/>
    <x v="0"/>
    <x v="0"/>
  </r>
  <r>
    <x v="1"/>
    <x v="0"/>
    <x v="17"/>
    <x v="737"/>
    <n v="51"/>
    <n v="63"/>
    <n v="274"/>
    <n v="274"/>
    <x v="0"/>
    <x v="0"/>
    <x v="0"/>
  </r>
  <r>
    <x v="1"/>
    <x v="0"/>
    <x v="17"/>
    <x v="738"/>
    <n v="6"/>
    <n v="3"/>
    <n v="75"/>
    <n v="25"/>
    <x v="0"/>
    <x v="0"/>
    <x v="0"/>
  </r>
  <r>
    <x v="1"/>
    <x v="0"/>
    <x v="17"/>
    <x v="739"/>
    <m/>
    <m/>
    <m/>
    <n v="1"/>
    <x v="0"/>
    <x v="0"/>
    <x v="0"/>
  </r>
  <r>
    <x v="1"/>
    <x v="0"/>
    <x v="17"/>
    <x v="740"/>
    <n v="22"/>
    <n v="13"/>
    <n v="101"/>
    <n v="68"/>
    <x v="0"/>
    <x v="0"/>
    <x v="0"/>
  </r>
  <r>
    <x v="1"/>
    <x v="0"/>
    <x v="17"/>
    <x v="741"/>
    <n v="3"/>
    <n v="9"/>
    <n v="32"/>
    <n v="32"/>
    <x v="0"/>
    <x v="0"/>
    <x v="0"/>
  </r>
  <r>
    <x v="1"/>
    <x v="0"/>
    <x v="17"/>
    <x v="742"/>
    <n v="4"/>
    <n v="5"/>
    <n v="17"/>
    <n v="16"/>
    <x v="0"/>
    <x v="0"/>
    <x v="0"/>
  </r>
  <r>
    <x v="1"/>
    <x v="0"/>
    <x v="17"/>
    <x v="743"/>
    <n v="21"/>
    <n v="20"/>
    <n v="134"/>
    <n v="131"/>
    <x v="0"/>
    <x v="0"/>
    <x v="0"/>
  </r>
  <r>
    <x v="1"/>
    <x v="0"/>
    <x v="17"/>
    <x v="744"/>
    <n v="1"/>
    <n v="1"/>
    <n v="8"/>
    <n v="2"/>
    <x v="0"/>
    <x v="0"/>
    <x v="0"/>
  </r>
  <r>
    <x v="1"/>
    <x v="0"/>
    <x v="17"/>
    <x v="745"/>
    <n v="2"/>
    <m/>
    <n v="9"/>
    <m/>
    <x v="0"/>
    <x v="0"/>
    <x v="0"/>
  </r>
  <r>
    <x v="1"/>
    <x v="0"/>
    <x v="17"/>
    <x v="746"/>
    <n v="1"/>
    <n v="1"/>
    <n v="3"/>
    <n v="5"/>
    <x v="0"/>
    <x v="0"/>
    <x v="0"/>
  </r>
  <r>
    <x v="1"/>
    <x v="0"/>
    <x v="18"/>
    <x v="747"/>
    <n v="7"/>
    <n v="4"/>
    <n v="25"/>
    <n v="20"/>
    <x v="5"/>
    <x v="1"/>
    <x v="0"/>
  </r>
  <r>
    <x v="1"/>
    <x v="0"/>
    <x v="18"/>
    <x v="748"/>
    <n v="3"/>
    <n v="1"/>
    <n v="10"/>
    <n v="14"/>
    <x v="5"/>
    <x v="1"/>
    <x v="0"/>
  </r>
  <r>
    <x v="1"/>
    <x v="0"/>
    <x v="18"/>
    <x v="749"/>
    <n v="5"/>
    <n v="1"/>
    <n v="19"/>
    <n v="15"/>
    <x v="5"/>
    <x v="1"/>
    <x v="0"/>
  </r>
  <r>
    <x v="1"/>
    <x v="0"/>
    <x v="18"/>
    <x v="750"/>
    <m/>
    <m/>
    <n v="1"/>
    <n v="1"/>
    <x v="5"/>
    <x v="1"/>
    <x v="0"/>
  </r>
  <r>
    <x v="1"/>
    <x v="0"/>
    <x v="18"/>
    <x v="751"/>
    <n v="12"/>
    <n v="18"/>
    <n v="53"/>
    <n v="75"/>
    <x v="5"/>
    <x v="1"/>
    <x v="0"/>
  </r>
  <r>
    <x v="1"/>
    <x v="0"/>
    <x v="18"/>
    <x v="752"/>
    <n v="2"/>
    <n v="7"/>
    <n v="8"/>
    <n v="11"/>
    <x v="5"/>
    <x v="1"/>
    <x v="0"/>
  </r>
  <r>
    <x v="1"/>
    <x v="0"/>
    <x v="18"/>
    <x v="753"/>
    <m/>
    <n v="2"/>
    <n v="8"/>
    <n v="16"/>
    <x v="5"/>
    <x v="1"/>
    <x v="0"/>
  </r>
  <r>
    <x v="1"/>
    <x v="0"/>
    <x v="18"/>
    <x v="754"/>
    <n v="14"/>
    <n v="11"/>
    <n v="68"/>
    <n v="47"/>
    <x v="5"/>
    <x v="1"/>
    <x v="0"/>
  </r>
  <r>
    <x v="1"/>
    <x v="0"/>
    <x v="18"/>
    <x v="755"/>
    <n v="27"/>
    <n v="46"/>
    <n v="181"/>
    <n v="176"/>
    <x v="5"/>
    <x v="1"/>
    <x v="0"/>
  </r>
  <r>
    <x v="1"/>
    <x v="0"/>
    <x v="18"/>
    <x v="756"/>
    <n v="62"/>
    <n v="65"/>
    <n v="311"/>
    <n v="286"/>
    <x v="5"/>
    <x v="1"/>
    <x v="0"/>
  </r>
  <r>
    <x v="1"/>
    <x v="0"/>
    <x v="18"/>
    <x v="757"/>
    <n v="134"/>
    <n v="111"/>
    <n v="632"/>
    <n v="504"/>
    <x v="5"/>
    <x v="1"/>
    <x v="0"/>
  </r>
  <r>
    <x v="1"/>
    <x v="0"/>
    <x v="18"/>
    <x v="758"/>
    <n v="4"/>
    <n v="2"/>
    <n v="14"/>
    <n v="14"/>
    <x v="5"/>
    <x v="1"/>
    <x v="0"/>
  </r>
  <r>
    <x v="1"/>
    <x v="0"/>
    <x v="18"/>
    <x v="759"/>
    <n v="15"/>
    <n v="29"/>
    <n v="80"/>
    <n v="104"/>
    <x v="5"/>
    <x v="1"/>
    <x v="0"/>
  </r>
  <r>
    <x v="1"/>
    <x v="0"/>
    <x v="18"/>
    <x v="760"/>
    <n v="9"/>
    <n v="8"/>
    <n v="35"/>
    <n v="35"/>
    <x v="5"/>
    <x v="1"/>
    <x v="0"/>
  </r>
  <r>
    <x v="1"/>
    <x v="0"/>
    <x v="18"/>
    <x v="761"/>
    <n v="2"/>
    <n v="4"/>
    <n v="12"/>
    <n v="19"/>
    <x v="5"/>
    <x v="1"/>
    <x v="0"/>
  </r>
  <r>
    <x v="1"/>
    <x v="0"/>
    <x v="18"/>
    <x v="762"/>
    <n v="4"/>
    <n v="6"/>
    <n v="32"/>
    <n v="16"/>
    <x v="5"/>
    <x v="1"/>
    <x v="0"/>
  </r>
  <r>
    <x v="1"/>
    <x v="0"/>
    <x v="18"/>
    <x v="763"/>
    <m/>
    <m/>
    <n v="2"/>
    <n v="1"/>
    <x v="5"/>
    <x v="1"/>
    <x v="0"/>
  </r>
  <r>
    <x v="1"/>
    <x v="0"/>
    <x v="18"/>
    <x v="764"/>
    <n v="11"/>
    <n v="11"/>
    <n v="66"/>
    <n v="42"/>
    <x v="5"/>
    <x v="1"/>
    <x v="0"/>
  </r>
  <r>
    <x v="1"/>
    <x v="0"/>
    <x v="18"/>
    <x v="765"/>
    <n v="11"/>
    <n v="13"/>
    <n v="52"/>
    <n v="56"/>
    <x v="5"/>
    <x v="1"/>
    <x v="0"/>
  </r>
  <r>
    <x v="1"/>
    <x v="0"/>
    <x v="18"/>
    <x v="766"/>
    <m/>
    <m/>
    <m/>
    <n v="1"/>
    <x v="5"/>
    <x v="1"/>
    <x v="0"/>
  </r>
  <r>
    <x v="1"/>
    <x v="0"/>
    <x v="18"/>
    <x v="767"/>
    <n v="155"/>
    <n v="140"/>
    <n v="698"/>
    <n v="673"/>
    <x v="5"/>
    <x v="1"/>
    <x v="0"/>
  </r>
  <r>
    <x v="1"/>
    <x v="0"/>
    <x v="18"/>
    <x v="768"/>
    <n v="2"/>
    <n v="1"/>
    <n v="27"/>
    <n v="8"/>
    <x v="5"/>
    <x v="1"/>
    <x v="0"/>
  </r>
  <r>
    <x v="1"/>
    <x v="0"/>
    <x v="18"/>
    <x v="769"/>
    <n v="43"/>
    <n v="25"/>
    <n v="225"/>
    <n v="172"/>
    <x v="5"/>
    <x v="1"/>
    <x v="0"/>
  </r>
  <r>
    <x v="1"/>
    <x v="0"/>
    <x v="18"/>
    <x v="770"/>
    <n v="16"/>
    <n v="13"/>
    <n v="59"/>
    <n v="63"/>
    <x v="5"/>
    <x v="1"/>
    <x v="0"/>
  </r>
  <r>
    <x v="1"/>
    <x v="0"/>
    <x v="18"/>
    <x v="771"/>
    <n v="5"/>
    <n v="2"/>
    <n v="17"/>
    <n v="16"/>
    <x v="5"/>
    <x v="1"/>
    <x v="0"/>
  </r>
  <r>
    <x v="1"/>
    <x v="0"/>
    <x v="18"/>
    <x v="772"/>
    <n v="6"/>
    <n v="3"/>
    <n v="29"/>
    <n v="19"/>
    <x v="5"/>
    <x v="1"/>
    <x v="0"/>
  </r>
  <r>
    <x v="1"/>
    <x v="0"/>
    <x v="18"/>
    <x v="773"/>
    <n v="20"/>
    <n v="31"/>
    <n v="110"/>
    <n v="116"/>
    <x v="5"/>
    <x v="1"/>
    <x v="0"/>
  </r>
  <r>
    <x v="1"/>
    <x v="0"/>
    <x v="18"/>
    <x v="774"/>
    <n v="3"/>
    <n v="6"/>
    <n v="14"/>
    <n v="22"/>
    <x v="5"/>
    <x v="1"/>
    <x v="0"/>
  </r>
  <r>
    <x v="1"/>
    <x v="0"/>
    <x v="18"/>
    <x v="775"/>
    <n v="1"/>
    <m/>
    <n v="5"/>
    <n v="1"/>
    <x v="5"/>
    <x v="1"/>
    <x v="0"/>
  </r>
  <r>
    <x v="1"/>
    <x v="0"/>
    <x v="18"/>
    <x v="776"/>
    <m/>
    <n v="3"/>
    <n v="1"/>
    <n v="8"/>
    <x v="5"/>
    <x v="1"/>
    <x v="0"/>
  </r>
  <r>
    <x v="1"/>
    <x v="0"/>
    <x v="18"/>
    <x v="777"/>
    <n v="3"/>
    <n v="2"/>
    <n v="9"/>
    <n v="7"/>
    <x v="5"/>
    <x v="1"/>
    <x v="0"/>
  </r>
  <r>
    <x v="1"/>
    <x v="0"/>
    <x v="18"/>
    <x v="778"/>
    <n v="11"/>
    <n v="4"/>
    <n v="60"/>
    <n v="32"/>
    <x v="5"/>
    <x v="1"/>
    <x v="0"/>
  </r>
  <r>
    <x v="1"/>
    <x v="0"/>
    <x v="18"/>
    <x v="779"/>
    <n v="8"/>
    <n v="7"/>
    <n v="63"/>
    <n v="50"/>
    <x v="5"/>
    <x v="1"/>
    <x v="0"/>
  </r>
  <r>
    <x v="1"/>
    <x v="0"/>
    <x v="18"/>
    <x v="780"/>
    <n v="6"/>
    <n v="2"/>
    <n v="24"/>
    <n v="17"/>
    <x v="5"/>
    <x v="1"/>
    <x v="0"/>
  </r>
  <r>
    <x v="1"/>
    <x v="0"/>
    <x v="94"/>
    <x v="781"/>
    <m/>
    <m/>
    <m/>
    <n v="1"/>
    <x v="2"/>
    <x v="0"/>
    <x v="0"/>
  </r>
  <r>
    <x v="1"/>
    <x v="0"/>
    <x v="94"/>
    <x v="782"/>
    <m/>
    <m/>
    <n v="1"/>
    <m/>
    <x v="2"/>
    <x v="0"/>
    <x v="0"/>
  </r>
  <r>
    <x v="1"/>
    <x v="0"/>
    <x v="94"/>
    <x v="783"/>
    <m/>
    <m/>
    <n v="1"/>
    <n v="1"/>
    <x v="2"/>
    <x v="0"/>
    <x v="0"/>
  </r>
  <r>
    <x v="1"/>
    <x v="0"/>
    <x v="95"/>
    <x v="784"/>
    <m/>
    <m/>
    <m/>
    <n v="1"/>
    <x v="2"/>
    <x v="0"/>
    <x v="0"/>
  </r>
  <r>
    <x v="1"/>
    <x v="0"/>
    <x v="95"/>
    <x v="785"/>
    <m/>
    <m/>
    <m/>
    <n v="1"/>
    <x v="2"/>
    <x v="0"/>
    <x v="0"/>
  </r>
  <r>
    <x v="1"/>
    <x v="0"/>
    <x v="96"/>
    <x v="786"/>
    <m/>
    <n v="2"/>
    <n v="8"/>
    <n v="10"/>
    <x v="2"/>
    <x v="0"/>
    <x v="0"/>
  </r>
  <r>
    <x v="1"/>
    <x v="0"/>
    <x v="96"/>
    <x v="787"/>
    <n v="13"/>
    <n v="3"/>
    <n v="32"/>
    <n v="33"/>
    <x v="2"/>
    <x v="0"/>
    <x v="0"/>
  </r>
  <r>
    <x v="1"/>
    <x v="0"/>
    <x v="96"/>
    <x v="788"/>
    <n v="5"/>
    <n v="2"/>
    <n v="9"/>
    <n v="3"/>
    <x v="2"/>
    <x v="0"/>
    <x v="0"/>
  </r>
  <r>
    <x v="1"/>
    <x v="0"/>
    <x v="96"/>
    <x v="789"/>
    <n v="2"/>
    <n v="2"/>
    <n v="16"/>
    <n v="21"/>
    <x v="2"/>
    <x v="0"/>
    <x v="0"/>
  </r>
  <r>
    <x v="1"/>
    <x v="0"/>
    <x v="96"/>
    <x v="790"/>
    <n v="10"/>
    <n v="5"/>
    <n v="49"/>
    <n v="61"/>
    <x v="2"/>
    <x v="0"/>
    <x v="0"/>
  </r>
  <r>
    <x v="1"/>
    <x v="0"/>
    <x v="96"/>
    <x v="791"/>
    <n v="6"/>
    <n v="2"/>
    <n v="33"/>
    <n v="26"/>
    <x v="2"/>
    <x v="0"/>
    <x v="0"/>
  </r>
  <r>
    <x v="1"/>
    <x v="0"/>
    <x v="96"/>
    <x v="792"/>
    <n v="9"/>
    <n v="5"/>
    <n v="61"/>
    <n v="50"/>
    <x v="2"/>
    <x v="0"/>
    <x v="0"/>
  </r>
  <r>
    <x v="1"/>
    <x v="0"/>
    <x v="96"/>
    <x v="793"/>
    <n v="2"/>
    <n v="2"/>
    <n v="10"/>
    <n v="8"/>
    <x v="2"/>
    <x v="0"/>
    <x v="0"/>
  </r>
  <r>
    <x v="1"/>
    <x v="0"/>
    <x v="97"/>
    <x v="794"/>
    <n v="62"/>
    <n v="40"/>
    <n v="316"/>
    <n v="198"/>
    <x v="3"/>
    <x v="0"/>
    <x v="0"/>
  </r>
  <r>
    <x v="1"/>
    <x v="0"/>
    <x v="97"/>
    <x v="795"/>
    <n v="8"/>
    <n v="14"/>
    <n v="76"/>
    <n v="58"/>
    <x v="3"/>
    <x v="0"/>
    <x v="0"/>
  </r>
  <r>
    <x v="1"/>
    <x v="0"/>
    <x v="97"/>
    <x v="796"/>
    <n v="24"/>
    <n v="19"/>
    <n v="163"/>
    <n v="184"/>
    <x v="3"/>
    <x v="0"/>
    <x v="0"/>
  </r>
  <r>
    <x v="1"/>
    <x v="0"/>
    <x v="97"/>
    <x v="797"/>
    <n v="109"/>
    <n v="71"/>
    <n v="543"/>
    <n v="498"/>
    <x v="3"/>
    <x v="0"/>
    <x v="0"/>
  </r>
  <r>
    <x v="1"/>
    <x v="0"/>
    <x v="97"/>
    <x v="798"/>
    <n v="10"/>
    <n v="6"/>
    <n v="72"/>
    <n v="45"/>
    <x v="3"/>
    <x v="0"/>
    <x v="0"/>
  </r>
  <r>
    <x v="1"/>
    <x v="0"/>
    <x v="97"/>
    <x v="799"/>
    <n v="17"/>
    <n v="12"/>
    <n v="87"/>
    <n v="82"/>
    <x v="3"/>
    <x v="0"/>
    <x v="0"/>
  </r>
  <r>
    <x v="1"/>
    <x v="0"/>
    <x v="97"/>
    <x v="800"/>
    <m/>
    <m/>
    <n v="2"/>
    <m/>
    <x v="3"/>
    <x v="0"/>
    <x v="0"/>
  </r>
  <r>
    <x v="1"/>
    <x v="0"/>
    <x v="97"/>
    <x v="801"/>
    <n v="26"/>
    <n v="14"/>
    <n v="127"/>
    <n v="130"/>
    <x v="3"/>
    <x v="0"/>
    <x v="0"/>
  </r>
  <r>
    <x v="1"/>
    <x v="0"/>
    <x v="97"/>
    <x v="802"/>
    <n v="162"/>
    <n v="122"/>
    <n v="874"/>
    <n v="869"/>
    <x v="3"/>
    <x v="0"/>
    <x v="0"/>
  </r>
  <r>
    <x v="1"/>
    <x v="0"/>
    <x v="97"/>
    <x v="803"/>
    <n v="97"/>
    <n v="36"/>
    <n v="480"/>
    <n v="281"/>
    <x v="3"/>
    <x v="0"/>
    <x v="0"/>
  </r>
  <r>
    <x v="1"/>
    <x v="0"/>
    <x v="97"/>
    <x v="804"/>
    <m/>
    <m/>
    <n v="1"/>
    <n v="2"/>
    <x v="3"/>
    <x v="0"/>
    <x v="0"/>
  </r>
  <r>
    <x v="1"/>
    <x v="0"/>
    <x v="97"/>
    <x v="805"/>
    <n v="356"/>
    <n v="176"/>
    <n v="1700"/>
    <n v="1219"/>
    <x v="3"/>
    <x v="0"/>
    <x v="0"/>
  </r>
  <r>
    <x v="1"/>
    <x v="0"/>
    <x v="97"/>
    <x v="806"/>
    <n v="1"/>
    <n v="1"/>
    <n v="4"/>
    <n v="4"/>
    <x v="3"/>
    <x v="0"/>
    <x v="0"/>
  </r>
  <r>
    <x v="1"/>
    <x v="0"/>
    <x v="97"/>
    <x v="807"/>
    <m/>
    <n v="4"/>
    <n v="2"/>
    <n v="8"/>
    <x v="3"/>
    <x v="0"/>
    <x v="0"/>
  </r>
  <r>
    <x v="1"/>
    <x v="0"/>
    <x v="97"/>
    <x v="808"/>
    <n v="13"/>
    <n v="1"/>
    <n v="40"/>
    <n v="4"/>
    <x v="3"/>
    <x v="0"/>
    <x v="0"/>
  </r>
  <r>
    <x v="1"/>
    <x v="0"/>
    <x v="98"/>
    <x v="809"/>
    <m/>
    <m/>
    <n v="1"/>
    <m/>
    <x v="1"/>
    <x v="0"/>
    <x v="0"/>
  </r>
  <r>
    <x v="1"/>
    <x v="0"/>
    <x v="98"/>
    <x v="810"/>
    <m/>
    <m/>
    <n v="1"/>
    <m/>
    <x v="1"/>
    <x v="0"/>
    <x v="0"/>
  </r>
  <r>
    <x v="1"/>
    <x v="0"/>
    <x v="98"/>
    <x v="811"/>
    <m/>
    <m/>
    <m/>
    <n v="1"/>
    <x v="1"/>
    <x v="0"/>
    <x v="0"/>
  </r>
  <r>
    <x v="1"/>
    <x v="0"/>
    <x v="98"/>
    <x v="812"/>
    <n v="3"/>
    <n v="1"/>
    <n v="9"/>
    <n v="8"/>
    <x v="1"/>
    <x v="0"/>
    <x v="0"/>
  </r>
  <r>
    <x v="1"/>
    <x v="0"/>
    <x v="98"/>
    <x v="813"/>
    <m/>
    <m/>
    <n v="1"/>
    <n v="1"/>
    <x v="1"/>
    <x v="0"/>
    <x v="0"/>
  </r>
  <r>
    <x v="1"/>
    <x v="0"/>
    <x v="98"/>
    <x v="814"/>
    <n v="2"/>
    <n v="1"/>
    <n v="7"/>
    <n v="5"/>
    <x v="1"/>
    <x v="0"/>
    <x v="0"/>
  </r>
  <r>
    <x v="1"/>
    <x v="0"/>
    <x v="99"/>
    <x v="815"/>
    <m/>
    <m/>
    <n v="2"/>
    <n v="3"/>
    <x v="4"/>
    <x v="0"/>
    <x v="0"/>
  </r>
  <r>
    <x v="1"/>
    <x v="0"/>
    <x v="99"/>
    <x v="816"/>
    <m/>
    <m/>
    <n v="1"/>
    <n v="1"/>
    <x v="4"/>
    <x v="0"/>
    <x v="0"/>
  </r>
  <r>
    <x v="1"/>
    <x v="0"/>
    <x v="99"/>
    <x v="817"/>
    <n v="1"/>
    <m/>
    <n v="2"/>
    <m/>
    <x v="4"/>
    <x v="0"/>
    <x v="0"/>
  </r>
  <r>
    <x v="1"/>
    <x v="0"/>
    <x v="99"/>
    <x v="818"/>
    <n v="2"/>
    <m/>
    <n v="10"/>
    <n v="9"/>
    <x v="4"/>
    <x v="0"/>
    <x v="0"/>
  </r>
  <r>
    <x v="1"/>
    <x v="0"/>
    <x v="99"/>
    <x v="819"/>
    <m/>
    <m/>
    <n v="1"/>
    <m/>
    <x v="4"/>
    <x v="0"/>
    <x v="0"/>
  </r>
  <r>
    <x v="1"/>
    <x v="0"/>
    <x v="100"/>
    <x v="820"/>
    <n v="3"/>
    <n v="4"/>
    <n v="9"/>
    <n v="7"/>
    <x v="5"/>
    <x v="1"/>
    <x v="0"/>
  </r>
  <r>
    <x v="1"/>
    <x v="0"/>
    <x v="101"/>
    <x v="821"/>
    <n v="2"/>
    <m/>
    <n v="3"/>
    <m/>
    <x v="1"/>
    <x v="0"/>
    <x v="0"/>
  </r>
  <r>
    <x v="1"/>
    <x v="0"/>
    <x v="102"/>
    <x v="822"/>
    <n v="1"/>
    <m/>
    <n v="1"/>
    <n v="2"/>
    <x v="2"/>
    <x v="0"/>
    <x v="0"/>
  </r>
  <r>
    <x v="1"/>
    <x v="0"/>
    <x v="102"/>
    <x v="823"/>
    <m/>
    <m/>
    <n v="2"/>
    <n v="1"/>
    <x v="2"/>
    <x v="0"/>
    <x v="0"/>
  </r>
  <r>
    <x v="1"/>
    <x v="0"/>
    <x v="102"/>
    <x v="824"/>
    <n v="1"/>
    <m/>
    <n v="2"/>
    <n v="3"/>
    <x v="2"/>
    <x v="0"/>
    <x v="0"/>
  </r>
  <r>
    <x v="1"/>
    <x v="0"/>
    <x v="19"/>
    <x v="825"/>
    <n v="9"/>
    <n v="5"/>
    <n v="87"/>
    <n v="51"/>
    <x v="3"/>
    <x v="0"/>
    <x v="0"/>
  </r>
  <r>
    <x v="1"/>
    <x v="0"/>
    <x v="19"/>
    <x v="826"/>
    <n v="6"/>
    <n v="7"/>
    <n v="33"/>
    <n v="27"/>
    <x v="3"/>
    <x v="0"/>
    <x v="0"/>
  </r>
  <r>
    <x v="1"/>
    <x v="0"/>
    <x v="19"/>
    <x v="827"/>
    <n v="86"/>
    <n v="57"/>
    <n v="468"/>
    <n v="351"/>
    <x v="3"/>
    <x v="0"/>
    <x v="0"/>
  </r>
  <r>
    <x v="1"/>
    <x v="0"/>
    <x v="19"/>
    <x v="828"/>
    <n v="5"/>
    <n v="2"/>
    <n v="21"/>
    <n v="20"/>
    <x v="3"/>
    <x v="0"/>
    <x v="0"/>
  </r>
  <r>
    <x v="1"/>
    <x v="0"/>
    <x v="19"/>
    <x v="829"/>
    <n v="9"/>
    <n v="8"/>
    <n v="54"/>
    <n v="61"/>
    <x v="3"/>
    <x v="0"/>
    <x v="0"/>
  </r>
  <r>
    <x v="1"/>
    <x v="0"/>
    <x v="19"/>
    <x v="830"/>
    <n v="1"/>
    <n v="2"/>
    <n v="12"/>
    <n v="18"/>
    <x v="3"/>
    <x v="0"/>
    <x v="0"/>
  </r>
  <r>
    <x v="1"/>
    <x v="0"/>
    <x v="19"/>
    <x v="831"/>
    <n v="1"/>
    <m/>
    <n v="2"/>
    <m/>
    <x v="3"/>
    <x v="0"/>
    <x v="0"/>
  </r>
  <r>
    <x v="1"/>
    <x v="0"/>
    <x v="19"/>
    <x v="832"/>
    <n v="37"/>
    <n v="15"/>
    <n v="219"/>
    <n v="108"/>
    <x v="3"/>
    <x v="0"/>
    <x v="0"/>
  </r>
  <r>
    <x v="1"/>
    <x v="0"/>
    <x v="19"/>
    <x v="833"/>
    <n v="7"/>
    <n v="1"/>
    <n v="48"/>
    <n v="1"/>
    <x v="3"/>
    <x v="0"/>
    <x v="0"/>
  </r>
  <r>
    <x v="1"/>
    <x v="0"/>
    <x v="19"/>
    <x v="834"/>
    <n v="80"/>
    <n v="40"/>
    <n v="479"/>
    <n v="184"/>
    <x v="3"/>
    <x v="0"/>
    <x v="0"/>
  </r>
  <r>
    <x v="1"/>
    <x v="0"/>
    <x v="19"/>
    <x v="835"/>
    <n v="32"/>
    <n v="31"/>
    <n v="132"/>
    <n v="147"/>
    <x v="3"/>
    <x v="0"/>
    <x v="0"/>
  </r>
  <r>
    <x v="1"/>
    <x v="0"/>
    <x v="19"/>
    <x v="836"/>
    <n v="32"/>
    <n v="13"/>
    <n v="171"/>
    <n v="33"/>
    <x v="3"/>
    <x v="0"/>
    <x v="0"/>
  </r>
  <r>
    <x v="1"/>
    <x v="0"/>
    <x v="19"/>
    <x v="837"/>
    <n v="1"/>
    <n v="2"/>
    <n v="12"/>
    <n v="20"/>
    <x v="3"/>
    <x v="0"/>
    <x v="0"/>
  </r>
  <r>
    <x v="1"/>
    <x v="0"/>
    <x v="19"/>
    <x v="838"/>
    <n v="226"/>
    <n v="187"/>
    <n v="1188"/>
    <n v="1071"/>
    <x v="3"/>
    <x v="0"/>
    <x v="0"/>
  </r>
  <r>
    <x v="1"/>
    <x v="0"/>
    <x v="19"/>
    <x v="839"/>
    <n v="1"/>
    <n v="2"/>
    <n v="9"/>
    <n v="10"/>
    <x v="3"/>
    <x v="0"/>
    <x v="0"/>
  </r>
  <r>
    <x v="1"/>
    <x v="0"/>
    <x v="19"/>
    <x v="840"/>
    <m/>
    <m/>
    <n v="2"/>
    <n v="1"/>
    <x v="3"/>
    <x v="0"/>
    <x v="0"/>
  </r>
  <r>
    <x v="1"/>
    <x v="0"/>
    <x v="19"/>
    <x v="841"/>
    <n v="61"/>
    <n v="42"/>
    <n v="285"/>
    <n v="239"/>
    <x v="3"/>
    <x v="0"/>
    <x v="0"/>
  </r>
  <r>
    <x v="1"/>
    <x v="0"/>
    <x v="19"/>
    <x v="842"/>
    <n v="5"/>
    <n v="2"/>
    <n v="28"/>
    <n v="20"/>
    <x v="3"/>
    <x v="0"/>
    <x v="0"/>
  </r>
  <r>
    <x v="1"/>
    <x v="0"/>
    <x v="19"/>
    <x v="843"/>
    <m/>
    <m/>
    <n v="3"/>
    <n v="8"/>
    <x v="3"/>
    <x v="0"/>
    <x v="0"/>
  </r>
  <r>
    <x v="1"/>
    <x v="0"/>
    <x v="19"/>
    <x v="844"/>
    <m/>
    <m/>
    <n v="1"/>
    <m/>
    <x v="3"/>
    <x v="0"/>
    <x v="0"/>
  </r>
  <r>
    <x v="1"/>
    <x v="0"/>
    <x v="19"/>
    <x v="845"/>
    <n v="1"/>
    <m/>
    <n v="11"/>
    <n v="5"/>
    <x v="3"/>
    <x v="0"/>
    <x v="0"/>
  </r>
  <r>
    <x v="1"/>
    <x v="0"/>
    <x v="19"/>
    <x v="846"/>
    <n v="20"/>
    <n v="7"/>
    <n v="74"/>
    <n v="48"/>
    <x v="3"/>
    <x v="0"/>
    <x v="0"/>
  </r>
  <r>
    <x v="1"/>
    <x v="0"/>
    <x v="19"/>
    <x v="847"/>
    <n v="1"/>
    <m/>
    <n v="6"/>
    <n v="7"/>
    <x v="3"/>
    <x v="0"/>
    <x v="0"/>
  </r>
  <r>
    <x v="1"/>
    <x v="0"/>
    <x v="19"/>
    <x v="848"/>
    <m/>
    <m/>
    <n v="3"/>
    <m/>
    <x v="3"/>
    <x v="0"/>
    <x v="0"/>
  </r>
  <r>
    <x v="1"/>
    <x v="0"/>
    <x v="19"/>
    <x v="849"/>
    <n v="10"/>
    <n v="10"/>
    <n v="52"/>
    <n v="32"/>
    <x v="3"/>
    <x v="0"/>
    <x v="0"/>
  </r>
  <r>
    <x v="1"/>
    <x v="0"/>
    <x v="19"/>
    <x v="850"/>
    <m/>
    <m/>
    <n v="3"/>
    <n v="1"/>
    <x v="3"/>
    <x v="0"/>
    <x v="0"/>
  </r>
  <r>
    <x v="1"/>
    <x v="0"/>
    <x v="19"/>
    <x v="851"/>
    <m/>
    <m/>
    <n v="3"/>
    <m/>
    <x v="3"/>
    <x v="0"/>
    <x v="0"/>
  </r>
  <r>
    <x v="1"/>
    <x v="0"/>
    <x v="19"/>
    <x v="852"/>
    <m/>
    <m/>
    <n v="1"/>
    <n v="1"/>
    <x v="3"/>
    <x v="0"/>
    <x v="0"/>
  </r>
  <r>
    <x v="1"/>
    <x v="0"/>
    <x v="19"/>
    <x v="853"/>
    <n v="1"/>
    <n v="1"/>
    <n v="3"/>
    <n v="9"/>
    <x v="3"/>
    <x v="0"/>
    <x v="0"/>
  </r>
  <r>
    <x v="1"/>
    <x v="0"/>
    <x v="19"/>
    <x v="854"/>
    <n v="1"/>
    <n v="1"/>
    <n v="6"/>
    <n v="11"/>
    <x v="3"/>
    <x v="0"/>
    <x v="0"/>
  </r>
  <r>
    <x v="1"/>
    <x v="0"/>
    <x v="19"/>
    <x v="855"/>
    <n v="51"/>
    <n v="48"/>
    <n v="302"/>
    <n v="310"/>
    <x v="3"/>
    <x v="0"/>
    <x v="0"/>
  </r>
  <r>
    <x v="1"/>
    <x v="0"/>
    <x v="19"/>
    <x v="856"/>
    <m/>
    <m/>
    <n v="5"/>
    <m/>
    <x v="3"/>
    <x v="0"/>
    <x v="0"/>
  </r>
  <r>
    <x v="1"/>
    <x v="0"/>
    <x v="19"/>
    <x v="857"/>
    <n v="3"/>
    <m/>
    <n v="15"/>
    <n v="3"/>
    <x v="3"/>
    <x v="0"/>
    <x v="0"/>
  </r>
  <r>
    <x v="1"/>
    <x v="0"/>
    <x v="19"/>
    <x v="858"/>
    <n v="20"/>
    <n v="12"/>
    <n v="112"/>
    <n v="105"/>
    <x v="3"/>
    <x v="0"/>
    <x v="0"/>
  </r>
  <r>
    <x v="1"/>
    <x v="0"/>
    <x v="19"/>
    <x v="859"/>
    <n v="14"/>
    <n v="15"/>
    <n v="69"/>
    <n v="73"/>
    <x v="3"/>
    <x v="0"/>
    <x v="0"/>
  </r>
  <r>
    <x v="1"/>
    <x v="0"/>
    <x v="19"/>
    <x v="860"/>
    <n v="1"/>
    <m/>
    <n v="3"/>
    <m/>
    <x v="3"/>
    <x v="0"/>
    <x v="0"/>
  </r>
  <r>
    <x v="1"/>
    <x v="0"/>
    <x v="19"/>
    <x v="861"/>
    <n v="3"/>
    <n v="3"/>
    <n v="21"/>
    <n v="16"/>
    <x v="3"/>
    <x v="0"/>
    <x v="0"/>
  </r>
  <r>
    <x v="1"/>
    <x v="0"/>
    <x v="19"/>
    <x v="862"/>
    <n v="3"/>
    <m/>
    <n v="7"/>
    <m/>
    <x v="3"/>
    <x v="0"/>
    <x v="0"/>
  </r>
  <r>
    <x v="1"/>
    <x v="0"/>
    <x v="19"/>
    <x v="863"/>
    <m/>
    <m/>
    <n v="1"/>
    <n v="1"/>
    <x v="3"/>
    <x v="0"/>
    <x v="0"/>
  </r>
  <r>
    <x v="1"/>
    <x v="0"/>
    <x v="19"/>
    <x v="864"/>
    <n v="37"/>
    <n v="22"/>
    <n v="156"/>
    <n v="134"/>
    <x v="3"/>
    <x v="0"/>
    <x v="0"/>
  </r>
  <r>
    <x v="1"/>
    <x v="0"/>
    <x v="19"/>
    <x v="865"/>
    <n v="15"/>
    <n v="14"/>
    <n v="74"/>
    <n v="73"/>
    <x v="3"/>
    <x v="0"/>
    <x v="0"/>
  </r>
  <r>
    <x v="1"/>
    <x v="0"/>
    <x v="19"/>
    <x v="866"/>
    <m/>
    <n v="1"/>
    <m/>
    <n v="1"/>
    <x v="3"/>
    <x v="0"/>
    <x v="0"/>
  </r>
  <r>
    <x v="1"/>
    <x v="0"/>
    <x v="20"/>
    <x v="867"/>
    <n v="2"/>
    <n v="4"/>
    <n v="26"/>
    <n v="15"/>
    <x v="2"/>
    <x v="0"/>
    <x v="0"/>
  </r>
  <r>
    <x v="1"/>
    <x v="0"/>
    <x v="20"/>
    <x v="868"/>
    <n v="1"/>
    <m/>
    <n v="12"/>
    <n v="1"/>
    <x v="2"/>
    <x v="0"/>
    <x v="0"/>
  </r>
  <r>
    <x v="1"/>
    <x v="0"/>
    <x v="20"/>
    <x v="869"/>
    <n v="1"/>
    <m/>
    <n v="8"/>
    <n v="8"/>
    <x v="2"/>
    <x v="0"/>
    <x v="0"/>
  </r>
  <r>
    <x v="1"/>
    <x v="0"/>
    <x v="20"/>
    <x v="870"/>
    <n v="27"/>
    <n v="19"/>
    <n v="137"/>
    <n v="90"/>
    <x v="2"/>
    <x v="0"/>
    <x v="0"/>
  </r>
  <r>
    <x v="1"/>
    <x v="0"/>
    <x v="20"/>
    <x v="871"/>
    <n v="11"/>
    <n v="3"/>
    <n v="79"/>
    <n v="29"/>
    <x v="2"/>
    <x v="0"/>
    <x v="0"/>
  </r>
  <r>
    <x v="1"/>
    <x v="0"/>
    <x v="20"/>
    <x v="872"/>
    <n v="1"/>
    <m/>
    <n v="2"/>
    <m/>
    <x v="2"/>
    <x v="0"/>
    <x v="0"/>
  </r>
  <r>
    <x v="1"/>
    <x v="0"/>
    <x v="20"/>
    <x v="873"/>
    <n v="1"/>
    <m/>
    <n v="3"/>
    <n v="3"/>
    <x v="2"/>
    <x v="0"/>
    <x v="0"/>
  </r>
  <r>
    <x v="1"/>
    <x v="0"/>
    <x v="20"/>
    <x v="874"/>
    <m/>
    <m/>
    <n v="2"/>
    <n v="2"/>
    <x v="2"/>
    <x v="0"/>
    <x v="0"/>
  </r>
  <r>
    <x v="1"/>
    <x v="0"/>
    <x v="20"/>
    <x v="875"/>
    <n v="1"/>
    <n v="2"/>
    <n v="25"/>
    <n v="20"/>
    <x v="2"/>
    <x v="0"/>
    <x v="0"/>
  </r>
  <r>
    <x v="1"/>
    <x v="0"/>
    <x v="20"/>
    <x v="876"/>
    <n v="39"/>
    <n v="16"/>
    <n v="161"/>
    <n v="128"/>
    <x v="2"/>
    <x v="0"/>
    <x v="0"/>
  </r>
  <r>
    <x v="1"/>
    <x v="0"/>
    <x v="20"/>
    <x v="877"/>
    <n v="32"/>
    <n v="16"/>
    <n v="152"/>
    <n v="114"/>
    <x v="2"/>
    <x v="0"/>
    <x v="0"/>
  </r>
  <r>
    <x v="1"/>
    <x v="0"/>
    <x v="20"/>
    <x v="878"/>
    <n v="8"/>
    <n v="2"/>
    <n v="48"/>
    <n v="23"/>
    <x v="2"/>
    <x v="0"/>
    <x v="0"/>
  </r>
  <r>
    <x v="1"/>
    <x v="0"/>
    <x v="20"/>
    <x v="879"/>
    <m/>
    <n v="2"/>
    <n v="2"/>
    <n v="4"/>
    <x v="2"/>
    <x v="0"/>
    <x v="0"/>
  </r>
  <r>
    <x v="1"/>
    <x v="0"/>
    <x v="20"/>
    <x v="880"/>
    <n v="12"/>
    <n v="6"/>
    <n v="64"/>
    <n v="43"/>
    <x v="2"/>
    <x v="0"/>
    <x v="0"/>
  </r>
  <r>
    <x v="1"/>
    <x v="0"/>
    <x v="20"/>
    <x v="881"/>
    <n v="20"/>
    <n v="13"/>
    <n v="141"/>
    <n v="87"/>
    <x v="2"/>
    <x v="0"/>
    <x v="0"/>
  </r>
  <r>
    <x v="1"/>
    <x v="0"/>
    <x v="20"/>
    <x v="882"/>
    <n v="3"/>
    <n v="3"/>
    <n v="15"/>
    <n v="26"/>
    <x v="2"/>
    <x v="0"/>
    <x v="0"/>
  </r>
  <r>
    <x v="1"/>
    <x v="0"/>
    <x v="20"/>
    <x v="883"/>
    <n v="16"/>
    <n v="21"/>
    <n v="100"/>
    <n v="117"/>
    <x v="2"/>
    <x v="0"/>
    <x v="0"/>
  </r>
  <r>
    <x v="1"/>
    <x v="0"/>
    <x v="20"/>
    <x v="884"/>
    <n v="12"/>
    <n v="9"/>
    <n v="72"/>
    <n v="51"/>
    <x v="2"/>
    <x v="0"/>
    <x v="0"/>
  </r>
  <r>
    <x v="1"/>
    <x v="0"/>
    <x v="20"/>
    <x v="885"/>
    <n v="1"/>
    <m/>
    <n v="1"/>
    <m/>
    <x v="2"/>
    <x v="0"/>
    <x v="0"/>
  </r>
  <r>
    <x v="1"/>
    <x v="0"/>
    <x v="20"/>
    <x v="886"/>
    <m/>
    <m/>
    <n v="2"/>
    <m/>
    <x v="2"/>
    <x v="0"/>
    <x v="0"/>
  </r>
  <r>
    <x v="1"/>
    <x v="0"/>
    <x v="20"/>
    <x v="887"/>
    <m/>
    <m/>
    <n v="1"/>
    <m/>
    <x v="2"/>
    <x v="0"/>
    <x v="0"/>
  </r>
  <r>
    <x v="1"/>
    <x v="0"/>
    <x v="20"/>
    <x v="888"/>
    <m/>
    <m/>
    <m/>
    <n v="1"/>
    <x v="2"/>
    <x v="0"/>
    <x v="0"/>
  </r>
  <r>
    <x v="1"/>
    <x v="0"/>
    <x v="20"/>
    <x v="889"/>
    <n v="17"/>
    <n v="9"/>
    <n v="99"/>
    <n v="122"/>
    <x v="2"/>
    <x v="0"/>
    <x v="0"/>
  </r>
  <r>
    <x v="1"/>
    <x v="0"/>
    <x v="20"/>
    <x v="890"/>
    <m/>
    <m/>
    <n v="1"/>
    <n v="2"/>
    <x v="2"/>
    <x v="0"/>
    <x v="0"/>
  </r>
  <r>
    <x v="1"/>
    <x v="0"/>
    <x v="20"/>
    <x v="891"/>
    <n v="27"/>
    <n v="21"/>
    <n v="159"/>
    <n v="158"/>
    <x v="2"/>
    <x v="0"/>
    <x v="0"/>
  </r>
  <r>
    <x v="1"/>
    <x v="0"/>
    <x v="20"/>
    <x v="892"/>
    <n v="1"/>
    <m/>
    <n v="6"/>
    <n v="4"/>
    <x v="2"/>
    <x v="0"/>
    <x v="0"/>
  </r>
  <r>
    <x v="1"/>
    <x v="0"/>
    <x v="20"/>
    <x v="893"/>
    <n v="2"/>
    <m/>
    <n v="2"/>
    <n v="2"/>
    <x v="2"/>
    <x v="0"/>
    <x v="0"/>
  </r>
  <r>
    <x v="1"/>
    <x v="0"/>
    <x v="103"/>
    <x v="894"/>
    <m/>
    <m/>
    <m/>
    <n v="1"/>
    <x v="4"/>
    <x v="0"/>
    <x v="0"/>
  </r>
  <r>
    <x v="1"/>
    <x v="0"/>
    <x v="104"/>
    <x v="895"/>
    <m/>
    <m/>
    <n v="1"/>
    <m/>
    <x v="1"/>
    <x v="0"/>
    <x v="0"/>
  </r>
  <r>
    <x v="1"/>
    <x v="0"/>
    <x v="105"/>
    <x v="896"/>
    <n v="10"/>
    <n v="5"/>
    <n v="38"/>
    <n v="27"/>
    <x v="2"/>
    <x v="0"/>
    <x v="0"/>
  </r>
  <r>
    <x v="1"/>
    <x v="0"/>
    <x v="21"/>
    <x v="897"/>
    <n v="16"/>
    <n v="16"/>
    <n v="81"/>
    <n v="79"/>
    <x v="3"/>
    <x v="0"/>
    <x v="0"/>
  </r>
  <r>
    <x v="1"/>
    <x v="0"/>
    <x v="21"/>
    <x v="898"/>
    <m/>
    <m/>
    <n v="1"/>
    <m/>
    <x v="3"/>
    <x v="0"/>
    <x v="0"/>
  </r>
  <r>
    <x v="1"/>
    <x v="0"/>
    <x v="21"/>
    <x v="899"/>
    <n v="15"/>
    <n v="6"/>
    <n v="67"/>
    <n v="70"/>
    <x v="3"/>
    <x v="0"/>
    <x v="0"/>
  </r>
  <r>
    <x v="1"/>
    <x v="0"/>
    <x v="21"/>
    <x v="900"/>
    <n v="1"/>
    <n v="3"/>
    <n v="2"/>
    <n v="5"/>
    <x v="3"/>
    <x v="0"/>
    <x v="0"/>
  </r>
  <r>
    <x v="1"/>
    <x v="0"/>
    <x v="21"/>
    <x v="901"/>
    <n v="7"/>
    <n v="3"/>
    <n v="36"/>
    <n v="29"/>
    <x v="3"/>
    <x v="0"/>
    <x v="0"/>
  </r>
  <r>
    <x v="1"/>
    <x v="0"/>
    <x v="21"/>
    <x v="902"/>
    <n v="17"/>
    <n v="16"/>
    <n v="99"/>
    <n v="88"/>
    <x v="3"/>
    <x v="0"/>
    <x v="0"/>
  </r>
  <r>
    <x v="1"/>
    <x v="0"/>
    <x v="21"/>
    <x v="903"/>
    <n v="38"/>
    <n v="40"/>
    <n v="248"/>
    <n v="199"/>
    <x v="3"/>
    <x v="0"/>
    <x v="0"/>
  </r>
  <r>
    <x v="1"/>
    <x v="0"/>
    <x v="21"/>
    <x v="904"/>
    <m/>
    <m/>
    <m/>
    <n v="1"/>
    <x v="3"/>
    <x v="0"/>
    <x v="0"/>
  </r>
  <r>
    <x v="1"/>
    <x v="0"/>
    <x v="21"/>
    <x v="905"/>
    <n v="6"/>
    <n v="13"/>
    <n v="25"/>
    <n v="38"/>
    <x v="3"/>
    <x v="0"/>
    <x v="0"/>
  </r>
  <r>
    <x v="1"/>
    <x v="0"/>
    <x v="21"/>
    <x v="906"/>
    <n v="11"/>
    <n v="6"/>
    <n v="41"/>
    <n v="39"/>
    <x v="3"/>
    <x v="0"/>
    <x v="0"/>
  </r>
  <r>
    <x v="1"/>
    <x v="0"/>
    <x v="21"/>
    <x v="907"/>
    <m/>
    <m/>
    <n v="2"/>
    <n v="2"/>
    <x v="3"/>
    <x v="0"/>
    <x v="0"/>
  </r>
  <r>
    <x v="1"/>
    <x v="0"/>
    <x v="21"/>
    <x v="908"/>
    <n v="69"/>
    <n v="26"/>
    <n v="417"/>
    <n v="159"/>
    <x v="3"/>
    <x v="0"/>
    <x v="0"/>
  </r>
  <r>
    <x v="1"/>
    <x v="0"/>
    <x v="21"/>
    <x v="909"/>
    <n v="33"/>
    <n v="22"/>
    <n v="149"/>
    <n v="118"/>
    <x v="3"/>
    <x v="0"/>
    <x v="0"/>
  </r>
  <r>
    <x v="1"/>
    <x v="0"/>
    <x v="21"/>
    <x v="910"/>
    <m/>
    <n v="1"/>
    <n v="2"/>
    <n v="3"/>
    <x v="3"/>
    <x v="0"/>
    <x v="0"/>
  </r>
  <r>
    <x v="1"/>
    <x v="0"/>
    <x v="21"/>
    <x v="911"/>
    <m/>
    <m/>
    <n v="1"/>
    <m/>
    <x v="3"/>
    <x v="0"/>
    <x v="0"/>
  </r>
  <r>
    <x v="1"/>
    <x v="0"/>
    <x v="21"/>
    <x v="912"/>
    <n v="2"/>
    <m/>
    <n v="4"/>
    <n v="3"/>
    <x v="3"/>
    <x v="0"/>
    <x v="0"/>
  </r>
  <r>
    <x v="1"/>
    <x v="0"/>
    <x v="21"/>
    <x v="913"/>
    <n v="2"/>
    <m/>
    <n v="7"/>
    <n v="2"/>
    <x v="3"/>
    <x v="0"/>
    <x v="0"/>
  </r>
  <r>
    <x v="1"/>
    <x v="0"/>
    <x v="21"/>
    <x v="914"/>
    <n v="22"/>
    <n v="11"/>
    <n v="112"/>
    <n v="95"/>
    <x v="3"/>
    <x v="0"/>
    <x v="0"/>
  </r>
  <r>
    <x v="1"/>
    <x v="0"/>
    <x v="21"/>
    <x v="915"/>
    <n v="2"/>
    <n v="3"/>
    <n v="6"/>
    <n v="8"/>
    <x v="3"/>
    <x v="0"/>
    <x v="0"/>
  </r>
  <r>
    <x v="1"/>
    <x v="0"/>
    <x v="21"/>
    <x v="916"/>
    <m/>
    <m/>
    <n v="6"/>
    <n v="1"/>
    <x v="3"/>
    <x v="0"/>
    <x v="0"/>
  </r>
  <r>
    <x v="1"/>
    <x v="0"/>
    <x v="21"/>
    <x v="917"/>
    <n v="1"/>
    <n v="1"/>
    <n v="9"/>
    <n v="9"/>
    <x v="3"/>
    <x v="0"/>
    <x v="0"/>
  </r>
  <r>
    <x v="1"/>
    <x v="0"/>
    <x v="21"/>
    <x v="918"/>
    <n v="53"/>
    <n v="40"/>
    <n v="286"/>
    <n v="269"/>
    <x v="3"/>
    <x v="0"/>
    <x v="0"/>
  </r>
  <r>
    <x v="1"/>
    <x v="0"/>
    <x v="21"/>
    <x v="919"/>
    <n v="5"/>
    <n v="5"/>
    <n v="26"/>
    <n v="25"/>
    <x v="3"/>
    <x v="0"/>
    <x v="0"/>
  </r>
  <r>
    <x v="1"/>
    <x v="0"/>
    <x v="21"/>
    <x v="920"/>
    <n v="14"/>
    <n v="23"/>
    <n v="80"/>
    <n v="96"/>
    <x v="3"/>
    <x v="0"/>
    <x v="0"/>
  </r>
  <r>
    <x v="1"/>
    <x v="0"/>
    <x v="21"/>
    <x v="921"/>
    <n v="1"/>
    <n v="6"/>
    <n v="16"/>
    <n v="17"/>
    <x v="3"/>
    <x v="0"/>
    <x v="0"/>
  </r>
  <r>
    <x v="1"/>
    <x v="0"/>
    <x v="21"/>
    <x v="922"/>
    <n v="35"/>
    <n v="45"/>
    <n v="262"/>
    <n v="256"/>
    <x v="3"/>
    <x v="0"/>
    <x v="0"/>
  </r>
  <r>
    <x v="1"/>
    <x v="0"/>
    <x v="21"/>
    <x v="923"/>
    <n v="1"/>
    <m/>
    <n v="1"/>
    <m/>
    <x v="3"/>
    <x v="0"/>
    <x v="0"/>
  </r>
  <r>
    <x v="1"/>
    <x v="0"/>
    <x v="21"/>
    <x v="924"/>
    <n v="1"/>
    <m/>
    <n v="11"/>
    <n v="9"/>
    <x v="3"/>
    <x v="0"/>
    <x v="0"/>
  </r>
  <r>
    <x v="1"/>
    <x v="0"/>
    <x v="21"/>
    <x v="925"/>
    <n v="1"/>
    <m/>
    <n v="10"/>
    <n v="4"/>
    <x v="3"/>
    <x v="0"/>
    <x v="0"/>
  </r>
  <r>
    <x v="1"/>
    <x v="0"/>
    <x v="21"/>
    <x v="926"/>
    <n v="6"/>
    <n v="3"/>
    <n v="48"/>
    <n v="45"/>
    <x v="3"/>
    <x v="0"/>
    <x v="0"/>
  </r>
  <r>
    <x v="1"/>
    <x v="0"/>
    <x v="21"/>
    <x v="927"/>
    <n v="127"/>
    <n v="105"/>
    <n v="884"/>
    <n v="613"/>
    <x v="3"/>
    <x v="0"/>
    <x v="0"/>
  </r>
  <r>
    <x v="1"/>
    <x v="0"/>
    <x v="21"/>
    <x v="928"/>
    <n v="264"/>
    <n v="242"/>
    <n v="1391"/>
    <n v="1358"/>
    <x v="3"/>
    <x v="0"/>
    <x v="0"/>
  </r>
  <r>
    <x v="1"/>
    <x v="0"/>
    <x v="21"/>
    <x v="929"/>
    <n v="53"/>
    <n v="43"/>
    <n v="285"/>
    <n v="246"/>
    <x v="3"/>
    <x v="0"/>
    <x v="0"/>
  </r>
  <r>
    <x v="1"/>
    <x v="0"/>
    <x v="21"/>
    <x v="930"/>
    <n v="68"/>
    <n v="63"/>
    <n v="334"/>
    <n v="343"/>
    <x v="3"/>
    <x v="0"/>
    <x v="0"/>
  </r>
  <r>
    <x v="1"/>
    <x v="0"/>
    <x v="21"/>
    <x v="931"/>
    <m/>
    <n v="3"/>
    <n v="11"/>
    <n v="57"/>
    <x v="3"/>
    <x v="0"/>
    <x v="0"/>
  </r>
  <r>
    <x v="1"/>
    <x v="0"/>
    <x v="21"/>
    <x v="932"/>
    <n v="38"/>
    <n v="27"/>
    <n v="187"/>
    <n v="184"/>
    <x v="3"/>
    <x v="0"/>
    <x v="0"/>
  </r>
  <r>
    <x v="1"/>
    <x v="0"/>
    <x v="21"/>
    <x v="933"/>
    <n v="91"/>
    <n v="52"/>
    <n v="469"/>
    <n v="338"/>
    <x v="3"/>
    <x v="0"/>
    <x v="0"/>
  </r>
  <r>
    <x v="1"/>
    <x v="0"/>
    <x v="21"/>
    <x v="934"/>
    <m/>
    <m/>
    <m/>
    <n v="1"/>
    <x v="3"/>
    <x v="0"/>
    <x v="0"/>
  </r>
  <r>
    <x v="1"/>
    <x v="0"/>
    <x v="21"/>
    <x v="935"/>
    <m/>
    <m/>
    <n v="5"/>
    <m/>
    <x v="3"/>
    <x v="0"/>
    <x v="0"/>
  </r>
  <r>
    <x v="1"/>
    <x v="0"/>
    <x v="21"/>
    <x v="936"/>
    <m/>
    <m/>
    <n v="1"/>
    <m/>
    <x v="3"/>
    <x v="0"/>
    <x v="0"/>
  </r>
  <r>
    <x v="1"/>
    <x v="0"/>
    <x v="21"/>
    <x v="937"/>
    <m/>
    <m/>
    <n v="1"/>
    <n v="1"/>
    <x v="3"/>
    <x v="0"/>
    <x v="0"/>
  </r>
  <r>
    <x v="1"/>
    <x v="0"/>
    <x v="21"/>
    <x v="938"/>
    <m/>
    <m/>
    <n v="1"/>
    <n v="2"/>
    <x v="3"/>
    <x v="0"/>
    <x v="0"/>
  </r>
  <r>
    <x v="1"/>
    <x v="0"/>
    <x v="21"/>
    <x v="939"/>
    <n v="1"/>
    <n v="1"/>
    <n v="6"/>
    <n v="7"/>
    <x v="3"/>
    <x v="0"/>
    <x v="0"/>
  </r>
  <r>
    <x v="1"/>
    <x v="0"/>
    <x v="21"/>
    <x v="940"/>
    <m/>
    <m/>
    <n v="3"/>
    <n v="5"/>
    <x v="3"/>
    <x v="0"/>
    <x v="0"/>
  </r>
  <r>
    <x v="1"/>
    <x v="0"/>
    <x v="106"/>
    <x v="941"/>
    <m/>
    <m/>
    <n v="1"/>
    <m/>
    <x v="3"/>
    <x v="0"/>
    <x v="0"/>
  </r>
  <r>
    <x v="1"/>
    <x v="0"/>
    <x v="106"/>
    <x v="942"/>
    <n v="1"/>
    <m/>
    <n v="1"/>
    <m/>
    <x v="3"/>
    <x v="0"/>
    <x v="0"/>
  </r>
  <r>
    <x v="1"/>
    <x v="0"/>
    <x v="106"/>
    <x v="943"/>
    <m/>
    <m/>
    <m/>
    <n v="1"/>
    <x v="3"/>
    <x v="0"/>
    <x v="0"/>
  </r>
  <r>
    <x v="1"/>
    <x v="0"/>
    <x v="22"/>
    <x v="944"/>
    <n v="6"/>
    <n v="8"/>
    <n v="37"/>
    <n v="50"/>
    <x v="3"/>
    <x v="0"/>
    <x v="0"/>
  </r>
  <r>
    <x v="1"/>
    <x v="0"/>
    <x v="22"/>
    <x v="945"/>
    <n v="20"/>
    <n v="30"/>
    <n v="166"/>
    <n v="107"/>
    <x v="3"/>
    <x v="0"/>
    <x v="0"/>
  </r>
  <r>
    <x v="1"/>
    <x v="0"/>
    <x v="22"/>
    <x v="946"/>
    <n v="23"/>
    <n v="12"/>
    <n v="100"/>
    <n v="86"/>
    <x v="3"/>
    <x v="0"/>
    <x v="0"/>
  </r>
  <r>
    <x v="1"/>
    <x v="0"/>
    <x v="22"/>
    <x v="947"/>
    <n v="2"/>
    <m/>
    <n v="5"/>
    <m/>
    <x v="3"/>
    <x v="0"/>
    <x v="0"/>
  </r>
  <r>
    <x v="1"/>
    <x v="0"/>
    <x v="22"/>
    <x v="948"/>
    <n v="1"/>
    <m/>
    <n v="4"/>
    <n v="9"/>
    <x v="3"/>
    <x v="0"/>
    <x v="0"/>
  </r>
  <r>
    <x v="1"/>
    <x v="0"/>
    <x v="22"/>
    <x v="949"/>
    <n v="29"/>
    <n v="28"/>
    <n v="145"/>
    <n v="134"/>
    <x v="3"/>
    <x v="0"/>
    <x v="0"/>
  </r>
  <r>
    <x v="1"/>
    <x v="0"/>
    <x v="22"/>
    <x v="950"/>
    <n v="10"/>
    <n v="6"/>
    <n v="77"/>
    <n v="58"/>
    <x v="3"/>
    <x v="0"/>
    <x v="0"/>
  </r>
  <r>
    <x v="1"/>
    <x v="0"/>
    <x v="22"/>
    <x v="951"/>
    <n v="126"/>
    <n v="63"/>
    <n v="528"/>
    <n v="376"/>
    <x v="3"/>
    <x v="0"/>
    <x v="0"/>
  </r>
  <r>
    <x v="1"/>
    <x v="0"/>
    <x v="22"/>
    <x v="952"/>
    <n v="1"/>
    <n v="3"/>
    <n v="3"/>
    <n v="4"/>
    <x v="3"/>
    <x v="0"/>
    <x v="0"/>
  </r>
  <r>
    <x v="1"/>
    <x v="0"/>
    <x v="22"/>
    <x v="953"/>
    <n v="16"/>
    <n v="23"/>
    <n v="79"/>
    <n v="127"/>
    <x v="3"/>
    <x v="0"/>
    <x v="0"/>
  </r>
  <r>
    <x v="1"/>
    <x v="0"/>
    <x v="22"/>
    <x v="954"/>
    <n v="11"/>
    <n v="15"/>
    <n v="67"/>
    <n v="64"/>
    <x v="3"/>
    <x v="0"/>
    <x v="0"/>
  </r>
  <r>
    <x v="1"/>
    <x v="0"/>
    <x v="22"/>
    <x v="955"/>
    <m/>
    <m/>
    <n v="1"/>
    <n v="3"/>
    <x v="3"/>
    <x v="0"/>
    <x v="0"/>
  </r>
  <r>
    <x v="1"/>
    <x v="0"/>
    <x v="22"/>
    <x v="956"/>
    <m/>
    <m/>
    <n v="1"/>
    <m/>
    <x v="3"/>
    <x v="0"/>
    <x v="0"/>
  </r>
  <r>
    <x v="1"/>
    <x v="0"/>
    <x v="22"/>
    <x v="957"/>
    <n v="86"/>
    <n v="84"/>
    <n v="470"/>
    <n v="430"/>
    <x v="3"/>
    <x v="0"/>
    <x v="0"/>
  </r>
  <r>
    <x v="1"/>
    <x v="0"/>
    <x v="22"/>
    <x v="461"/>
    <n v="51"/>
    <n v="45"/>
    <n v="240"/>
    <n v="215"/>
    <x v="3"/>
    <x v="0"/>
    <x v="0"/>
  </r>
  <r>
    <x v="1"/>
    <x v="0"/>
    <x v="22"/>
    <x v="958"/>
    <n v="40"/>
    <n v="21"/>
    <n v="204"/>
    <n v="178"/>
    <x v="3"/>
    <x v="0"/>
    <x v="0"/>
  </r>
  <r>
    <x v="1"/>
    <x v="0"/>
    <x v="22"/>
    <x v="959"/>
    <n v="61"/>
    <n v="30"/>
    <n v="301"/>
    <n v="237"/>
    <x v="3"/>
    <x v="0"/>
    <x v="0"/>
  </r>
  <r>
    <x v="1"/>
    <x v="0"/>
    <x v="22"/>
    <x v="960"/>
    <n v="18"/>
    <n v="19"/>
    <n v="118"/>
    <n v="117"/>
    <x v="3"/>
    <x v="0"/>
    <x v="0"/>
  </r>
  <r>
    <x v="1"/>
    <x v="0"/>
    <x v="22"/>
    <x v="961"/>
    <n v="2"/>
    <n v="1"/>
    <n v="10"/>
    <n v="8"/>
    <x v="3"/>
    <x v="0"/>
    <x v="0"/>
  </r>
  <r>
    <x v="1"/>
    <x v="0"/>
    <x v="22"/>
    <x v="962"/>
    <n v="1"/>
    <m/>
    <n v="1"/>
    <m/>
    <x v="3"/>
    <x v="0"/>
    <x v="0"/>
  </r>
  <r>
    <x v="1"/>
    <x v="0"/>
    <x v="22"/>
    <x v="963"/>
    <n v="5"/>
    <n v="2"/>
    <n v="41"/>
    <n v="34"/>
    <x v="3"/>
    <x v="0"/>
    <x v="0"/>
  </r>
  <r>
    <x v="1"/>
    <x v="0"/>
    <x v="22"/>
    <x v="964"/>
    <n v="21"/>
    <n v="12"/>
    <n v="87"/>
    <n v="76"/>
    <x v="3"/>
    <x v="0"/>
    <x v="0"/>
  </r>
  <r>
    <x v="1"/>
    <x v="0"/>
    <x v="22"/>
    <x v="965"/>
    <m/>
    <n v="1"/>
    <n v="5"/>
    <n v="3"/>
    <x v="3"/>
    <x v="0"/>
    <x v="0"/>
  </r>
  <r>
    <x v="1"/>
    <x v="0"/>
    <x v="22"/>
    <x v="966"/>
    <n v="14"/>
    <n v="10"/>
    <n v="55"/>
    <n v="55"/>
    <x v="3"/>
    <x v="0"/>
    <x v="0"/>
  </r>
  <r>
    <x v="1"/>
    <x v="0"/>
    <x v="22"/>
    <x v="967"/>
    <n v="174"/>
    <n v="103"/>
    <n v="1035"/>
    <n v="799"/>
    <x v="3"/>
    <x v="0"/>
    <x v="0"/>
  </r>
  <r>
    <x v="1"/>
    <x v="0"/>
    <x v="22"/>
    <x v="968"/>
    <n v="12"/>
    <n v="9"/>
    <n v="65"/>
    <n v="44"/>
    <x v="3"/>
    <x v="0"/>
    <x v="0"/>
  </r>
  <r>
    <x v="1"/>
    <x v="0"/>
    <x v="22"/>
    <x v="969"/>
    <n v="10"/>
    <n v="7"/>
    <n v="27"/>
    <n v="32"/>
    <x v="3"/>
    <x v="0"/>
    <x v="0"/>
  </r>
  <r>
    <x v="1"/>
    <x v="0"/>
    <x v="22"/>
    <x v="970"/>
    <m/>
    <n v="1"/>
    <m/>
    <n v="2"/>
    <x v="3"/>
    <x v="0"/>
    <x v="0"/>
  </r>
  <r>
    <x v="1"/>
    <x v="0"/>
    <x v="22"/>
    <x v="971"/>
    <n v="28"/>
    <n v="39"/>
    <n v="194"/>
    <n v="194"/>
    <x v="3"/>
    <x v="0"/>
    <x v="0"/>
  </r>
  <r>
    <x v="1"/>
    <x v="0"/>
    <x v="22"/>
    <x v="972"/>
    <n v="108"/>
    <n v="72"/>
    <n v="613"/>
    <n v="484"/>
    <x v="3"/>
    <x v="0"/>
    <x v="0"/>
  </r>
  <r>
    <x v="1"/>
    <x v="0"/>
    <x v="22"/>
    <x v="973"/>
    <m/>
    <m/>
    <n v="1"/>
    <n v="1"/>
    <x v="3"/>
    <x v="0"/>
    <x v="0"/>
  </r>
  <r>
    <x v="1"/>
    <x v="0"/>
    <x v="22"/>
    <x v="974"/>
    <n v="130"/>
    <n v="119"/>
    <n v="771"/>
    <n v="748"/>
    <x v="3"/>
    <x v="0"/>
    <x v="0"/>
  </r>
  <r>
    <x v="1"/>
    <x v="0"/>
    <x v="22"/>
    <x v="975"/>
    <m/>
    <n v="2"/>
    <n v="13"/>
    <n v="10"/>
    <x v="3"/>
    <x v="0"/>
    <x v="0"/>
  </r>
  <r>
    <x v="1"/>
    <x v="0"/>
    <x v="22"/>
    <x v="976"/>
    <n v="1"/>
    <m/>
    <n v="6"/>
    <n v="1"/>
    <x v="3"/>
    <x v="0"/>
    <x v="0"/>
  </r>
  <r>
    <x v="1"/>
    <x v="0"/>
    <x v="22"/>
    <x v="977"/>
    <n v="5"/>
    <n v="2"/>
    <n v="29"/>
    <n v="28"/>
    <x v="3"/>
    <x v="0"/>
    <x v="0"/>
  </r>
  <r>
    <x v="1"/>
    <x v="0"/>
    <x v="22"/>
    <x v="978"/>
    <n v="14"/>
    <n v="10"/>
    <n v="59"/>
    <n v="60"/>
    <x v="3"/>
    <x v="0"/>
    <x v="0"/>
  </r>
  <r>
    <x v="1"/>
    <x v="0"/>
    <x v="22"/>
    <x v="979"/>
    <n v="55"/>
    <n v="50"/>
    <n v="327"/>
    <n v="285"/>
    <x v="3"/>
    <x v="0"/>
    <x v="0"/>
  </r>
  <r>
    <x v="1"/>
    <x v="0"/>
    <x v="22"/>
    <x v="980"/>
    <m/>
    <m/>
    <n v="1"/>
    <n v="1"/>
    <x v="3"/>
    <x v="0"/>
    <x v="0"/>
  </r>
  <r>
    <x v="1"/>
    <x v="0"/>
    <x v="22"/>
    <x v="981"/>
    <m/>
    <m/>
    <n v="1"/>
    <n v="1"/>
    <x v="3"/>
    <x v="0"/>
    <x v="0"/>
  </r>
  <r>
    <x v="1"/>
    <x v="0"/>
    <x v="22"/>
    <x v="982"/>
    <n v="29"/>
    <n v="30"/>
    <n v="144"/>
    <n v="149"/>
    <x v="3"/>
    <x v="0"/>
    <x v="0"/>
  </r>
  <r>
    <x v="1"/>
    <x v="0"/>
    <x v="22"/>
    <x v="983"/>
    <n v="17"/>
    <n v="13"/>
    <n v="77"/>
    <n v="75"/>
    <x v="3"/>
    <x v="0"/>
    <x v="0"/>
  </r>
  <r>
    <x v="1"/>
    <x v="0"/>
    <x v="22"/>
    <x v="984"/>
    <n v="44"/>
    <n v="37"/>
    <n v="238"/>
    <n v="233"/>
    <x v="3"/>
    <x v="0"/>
    <x v="0"/>
  </r>
  <r>
    <x v="1"/>
    <x v="0"/>
    <x v="22"/>
    <x v="985"/>
    <m/>
    <m/>
    <n v="3"/>
    <n v="7"/>
    <x v="3"/>
    <x v="0"/>
    <x v="0"/>
  </r>
  <r>
    <x v="1"/>
    <x v="0"/>
    <x v="22"/>
    <x v="986"/>
    <n v="567"/>
    <n v="412"/>
    <n v="3106"/>
    <n v="2304"/>
    <x v="3"/>
    <x v="0"/>
    <x v="0"/>
  </r>
  <r>
    <x v="1"/>
    <x v="0"/>
    <x v="22"/>
    <x v="987"/>
    <n v="12"/>
    <n v="6"/>
    <n v="69"/>
    <n v="28"/>
    <x v="3"/>
    <x v="0"/>
    <x v="0"/>
  </r>
  <r>
    <x v="1"/>
    <x v="0"/>
    <x v="22"/>
    <x v="988"/>
    <n v="5"/>
    <n v="5"/>
    <n v="33"/>
    <n v="35"/>
    <x v="3"/>
    <x v="0"/>
    <x v="0"/>
  </r>
  <r>
    <x v="1"/>
    <x v="0"/>
    <x v="22"/>
    <x v="989"/>
    <n v="18"/>
    <n v="13"/>
    <n v="78"/>
    <n v="94"/>
    <x v="3"/>
    <x v="0"/>
    <x v="0"/>
  </r>
  <r>
    <x v="1"/>
    <x v="0"/>
    <x v="22"/>
    <x v="990"/>
    <n v="60"/>
    <n v="52"/>
    <n v="272"/>
    <n v="338"/>
    <x v="3"/>
    <x v="0"/>
    <x v="0"/>
  </r>
  <r>
    <x v="1"/>
    <x v="0"/>
    <x v="22"/>
    <x v="991"/>
    <m/>
    <n v="3"/>
    <n v="5"/>
    <n v="7"/>
    <x v="3"/>
    <x v="0"/>
    <x v="0"/>
  </r>
  <r>
    <x v="1"/>
    <x v="0"/>
    <x v="22"/>
    <x v="992"/>
    <n v="5"/>
    <n v="11"/>
    <n v="47"/>
    <n v="50"/>
    <x v="3"/>
    <x v="0"/>
    <x v="0"/>
  </r>
  <r>
    <x v="1"/>
    <x v="0"/>
    <x v="22"/>
    <x v="993"/>
    <n v="57"/>
    <n v="39"/>
    <n v="272"/>
    <n v="236"/>
    <x v="3"/>
    <x v="0"/>
    <x v="0"/>
  </r>
  <r>
    <x v="1"/>
    <x v="0"/>
    <x v="22"/>
    <x v="994"/>
    <n v="27"/>
    <n v="14"/>
    <n v="161"/>
    <n v="123"/>
    <x v="3"/>
    <x v="0"/>
    <x v="0"/>
  </r>
  <r>
    <x v="1"/>
    <x v="0"/>
    <x v="22"/>
    <x v="995"/>
    <m/>
    <m/>
    <m/>
    <n v="3"/>
    <x v="3"/>
    <x v="0"/>
    <x v="0"/>
  </r>
  <r>
    <x v="1"/>
    <x v="0"/>
    <x v="22"/>
    <x v="996"/>
    <n v="74"/>
    <n v="63"/>
    <n v="477"/>
    <n v="431"/>
    <x v="3"/>
    <x v="0"/>
    <x v="0"/>
  </r>
  <r>
    <x v="1"/>
    <x v="0"/>
    <x v="22"/>
    <x v="997"/>
    <n v="16"/>
    <n v="11"/>
    <n v="68"/>
    <n v="62"/>
    <x v="3"/>
    <x v="0"/>
    <x v="0"/>
  </r>
  <r>
    <x v="1"/>
    <x v="0"/>
    <x v="22"/>
    <x v="998"/>
    <n v="63"/>
    <n v="40"/>
    <n v="343"/>
    <n v="313"/>
    <x v="3"/>
    <x v="0"/>
    <x v="0"/>
  </r>
  <r>
    <x v="1"/>
    <x v="0"/>
    <x v="22"/>
    <x v="999"/>
    <m/>
    <n v="1"/>
    <n v="3"/>
    <n v="2"/>
    <x v="3"/>
    <x v="0"/>
    <x v="0"/>
  </r>
  <r>
    <x v="1"/>
    <x v="0"/>
    <x v="22"/>
    <x v="1000"/>
    <n v="23"/>
    <n v="25"/>
    <n v="126"/>
    <n v="114"/>
    <x v="3"/>
    <x v="0"/>
    <x v="0"/>
  </r>
  <r>
    <x v="1"/>
    <x v="0"/>
    <x v="22"/>
    <x v="1001"/>
    <n v="1"/>
    <m/>
    <n v="7"/>
    <n v="2"/>
    <x v="3"/>
    <x v="0"/>
    <x v="0"/>
  </r>
  <r>
    <x v="1"/>
    <x v="0"/>
    <x v="22"/>
    <x v="1002"/>
    <m/>
    <n v="1"/>
    <n v="6"/>
    <n v="13"/>
    <x v="3"/>
    <x v="0"/>
    <x v="0"/>
  </r>
  <r>
    <x v="1"/>
    <x v="0"/>
    <x v="22"/>
    <x v="1003"/>
    <n v="61"/>
    <n v="62"/>
    <n v="337"/>
    <n v="375"/>
    <x v="3"/>
    <x v="0"/>
    <x v="0"/>
  </r>
  <r>
    <x v="1"/>
    <x v="0"/>
    <x v="22"/>
    <x v="1004"/>
    <n v="2"/>
    <n v="1"/>
    <n v="19"/>
    <n v="11"/>
    <x v="3"/>
    <x v="0"/>
    <x v="0"/>
  </r>
  <r>
    <x v="1"/>
    <x v="0"/>
    <x v="22"/>
    <x v="1005"/>
    <n v="101"/>
    <n v="68"/>
    <n v="532"/>
    <n v="430"/>
    <x v="3"/>
    <x v="0"/>
    <x v="0"/>
  </r>
  <r>
    <x v="1"/>
    <x v="0"/>
    <x v="22"/>
    <x v="1006"/>
    <m/>
    <n v="2"/>
    <n v="2"/>
    <n v="12"/>
    <x v="3"/>
    <x v="0"/>
    <x v="0"/>
  </r>
  <r>
    <x v="1"/>
    <x v="0"/>
    <x v="22"/>
    <x v="1007"/>
    <n v="43"/>
    <n v="32"/>
    <n v="231"/>
    <n v="210"/>
    <x v="3"/>
    <x v="0"/>
    <x v="0"/>
  </r>
  <r>
    <x v="1"/>
    <x v="0"/>
    <x v="22"/>
    <x v="1008"/>
    <n v="2"/>
    <n v="2"/>
    <n v="14"/>
    <n v="12"/>
    <x v="3"/>
    <x v="0"/>
    <x v="0"/>
  </r>
  <r>
    <x v="1"/>
    <x v="0"/>
    <x v="22"/>
    <x v="1009"/>
    <n v="61"/>
    <n v="64"/>
    <n v="350"/>
    <n v="366"/>
    <x v="3"/>
    <x v="0"/>
    <x v="0"/>
  </r>
  <r>
    <x v="1"/>
    <x v="0"/>
    <x v="22"/>
    <x v="1010"/>
    <n v="4"/>
    <n v="3"/>
    <n v="30"/>
    <n v="11"/>
    <x v="3"/>
    <x v="0"/>
    <x v="0"/>
  </r>
  <r>
    <x v="1"/>
    <x v="0"/>
    <x v="22"/>
    <x v="1011"/>
    <n v="94"/>
    <n v="54"/>
    <n v="429"/>
    <n v="356"/>
    <x v="3"/>
    <x v="0"/>
    <x v="0"/>
  </r>
  <r>
    <x v="1"/>
    <x v="0"/>
    <x v="22"/>
    <x v="1012"/>
    <n v="131"/>
    <n v="108"/>
    <n v="644"/>
    <n v="631"/>
    <x v="3"/>
    <x v="0"/>
    <x v="0"/>
  </r>
  <r>
    <x v="1"/>
    <x v="0"/>
    <x v="22"/>
    <x v="1013"/>
    <n v="215"/>
    <n v="186"/>
    <n v="1274"/>
    <n v="1091"/>
    <x v="3"/>
    <x v="0"/>
    <x v="0"/>
  </r>
  <r>
    <x v="1"/>
    <x v="0"/>
    <x v="22"/>
    <x v="1014"/>
    <n v="159"/>
    <n v="108"/>
    <n v="828"/>
    <n v="710"/>
    <x v="3"/>
    <x v="0"/>
    <x v="0"/>
  </r>
  <r>
    <x v="1"/>
    <x v="0"/>
    <x v="22"/>
    <x v="1015"/>
    <n v="1"/>
    <m/>
    <n v="5"/>
    <n v="2"/>
    <x v="3"/>
    <x v="0"/>
    <x v="0"/>
  </r>
  <r>
    <x v="1"/>
    <x v="0"/>
    <x v="22"/>
    <x v="1016"/>
    <n v="631"/>
    <n v="422"/>
    <n v="3468"/>
    <n v="2612"/>
    <x v="3"/>
    <x v="0"/>
    <x v="0"/>
  </r>
  <r>
    <x v="1"/>
    <x v="0"/>
    <x v="107"/>
    <x v="1017"/>
    <m/>
    <m/>
    <n v="1"/>
    <m/>
    <x v="1"/>
    <x v="0"/>
    <x v="0"/>
  </r>
  <r>
    <x v="1"/>
    <x v="0"/>
    <x v="23"/>
    <x v="1018"/>
    <m/>
    <m/>
    <n v="1"/>
    <m/>
    <x v="2"/>
    <x v="0"/>
    <x v="0"/>
  </r>
  <r>
    <x v="1"/>
    <x v="0"/>
    <x v="23"/>
    <x v="1019"/>
    <n v="2"/>
    <n v="1"/>
    <n v="12"/>
    <n v="9"/>
    <x v="2"/>
    <x v="0"/>
    <x v="0"/>
  </r>
  <r>
    <x v="1"/>
    <x v="0"/>
    <x v="23"/>
    <x v="1020"/>
    <n v="22"/>
    <n v="6"/>
    <n v="85"/>
    <n v="53"/>
    <x v="2"/>
    <x v="0"/>
    <x v="0"/>
  </r>
  <r>
    <x v="1"/>
    <x v="0"/>
    <x v="23"/>
    <x v="1021"/>
    <n v="2"/>
    <m/>
    <n v="5"/>
    <n v="3"/>
    <x v="2"/>
    <x v="0"/>
    <x v="0"/>
  </r>
  <r>
    <x v="1"/>
    <x v="0"/>
    <x v="23"/>
    <x v="1022"/>
    <n v="2"/>
    <n v="1"/>
    <n v="5"/>
    <n v="6"/>
    <x v="2"/>
    <x v="0"/>
    <x v="0"/>
  </r>
  <r>
    <x v="1"/>
    <x v="0"/>
    <x v="23"/>
    <x v="1023"/>
    <n v="1"/>
    <m/>
    <n v="4"/>
    <n v="2"/>
    <x v="2"/>
    <x v="0"/>
    <x v="0"/>
  </r>
  <r>
    <x v="1"/>
    <x v="0"/>
    <x v="23"/>
    <x v="1024"/>
    <n v="3"/>
    <m/>
    <n v="9"/>
    <n v="9"/>
    <x v="2"/>
    <x v="0"/>
    <x v="0"/>
  </r>
  <r>
    <x v="1"/>
    <x v="0"/>
    <x v="23"/>
    <x v="1025"/>
    <m/>
    <n v="1"/>
    <n v="2"/>
    <n v="4"/>
    <x v="2"/>
    <x v="0"/>
    <x v="0"/>
  </r>
  <r>
    <x v="1"/>
    <x v="0"/>
    <x v="23"/>
    <x v="1026"/>
    <m/>
    <m/>
    <n v="4"/>
    <n v="2"/>
    <x v="2"/>
    <x v="0"/>
    <x v="0"/>
  </r>
  <r>
    <x v="1"/>
    <x v="0"/>
    <x v="23"/>
    <x v="1027"/>
    <n v="3"/>
    <n v="5"/>
    <n v="15"/>
    <n v="18"/>
    <x v="2"/>
    <x v="0"/>
    <x v="0"/>
  </r>
  <r>
    <x v="1"/>
    <x v="0"/>
    <x v="23"/>
    <x v="1028"/>
    <n v="1"/>
    <m/>
    <n v="1"/>
    <n v="2"/>
    <x v="2"/>
    <x v="0"/>
    <x v="0"/>
  </r>
  <r>
    <x v="1"/>
    <x v="0"/>
    <x v="23"/>
    <x v="1029"/>
    <n v="1"/>
    <n v="2"/>
    <n v="11"/>
    <n v="12"/>
    <x v="2"/>
    <x v="0"/>
    <x v="0"/>
  </r>
  <r>
    <x v="1"/>
    <x v="0"/>
    <x v="23"/>
    <x v="1030"/>
    <m/>
    <n v="3"/>
    <n v="5"/>
    <n v="10"/>
    <x v="2"/>
    <x v="0"/>
    <x v="0"/>
  </r>
  <r>
    <x v="1"/>
    <x v="0"/>
    <x v="24"/>
    <x v="1031"/>
    <m/>
    <m/>
    <n v="1"/>
    <m/>
    <x v="2"/>
    <x v="0"/>
    <x v="0"/>
  </r>
  <r>
    <x v="1"/>
    <x v="0"/>
    <x v="24"/>
    <x v="1032"/>
    <m/>
    <n v="2"/>
    <n v="2"/>
    <n v="5"/>
    <x v="2"/>
    <x v="0"/>
    <x v="0"/>
  </r>
  <r>
    <x v="1"/>
    <x v="0"/>
    <x v="24"/>
    <x v="1033"/>
    <n v="1"/>
    <m/>
    <n v="1"/>
    <n v="1"/>
    <x v="2"/>
    <x v="0"/>
    <x v="0"/>
  </r>
  <r>
    <x v="1"/>
    <x v="0"/>
    <x v="24"/>
    <x v="1034"/>
    <n v="3"/>
    <n v="3"/>
    <n v="15"/>
    <n v="11"/>
    <x v="2"/>
    <x v="0"/>
    <x v="0"/>
  </r>
  <r>
    <x v="1"/>
    <x v="0"/>
    <x v="24"/>
    <x v="1035"/>
    <m/>
    <m/>
    <m/>
    <n v="1"/>
    <x v="2"/>
    <x v="0"/>
    <x v="0"/>
  </r>
  <r>
    <x v="1"/>
    <x v="0"/>
    <x v="24"/>
    <x v="1036"/>
    <n v="1"/>
    <n v="1"/>
    <n v="8"/>
    <n v="3"/>
    <x v="2"/>
    <x v="0"/>
    <x v="0"/>
  </r>
  <r>
    <x v="1"/>
    <x v="0"/>
    <x v="24"/>
    <x v="1037"/>
    <m/>
    <m/>
    <m/>
    <n v="1"/>
    <x v="2"/>
    <x v="0"/>
    <x v="0"/>
  </r>
  <r>
    <x v="1"/>
    <x v="0"/>
    <x v="24"/>
    <x v="1038"/>
    <m/>
    <m/>
    <n v="3"/>
    <n v="1"/>
    <x v="2"/>
    <x v="0"/>
    <x v="0"/>
  </r>
  <r>
    <x v="1"/>
    <x v="0"/>
    <x v="24"/>
    <x v="1039"/>
    <m/>
    <m/>
    <n v="11"/>
    <n v="2"/>
    <x v="2"/>
    <x v="0"/>
    <x v="0"/>
  </r>
  <r>
    <x v="1"/>
    <x v="0"/>
    <x v="24"/>
    <x v="1040"/>
    <m/>
    <m/>
    <m/>
    <n v="1"/>
    <x v="2"/>
    <x v="0"/>
    <x v="0"/>
  </r>
  <r>
    <x v="1"/>
    <x v="0"/>
    <x v="24"/>
    <x v="1041"/>
    <n v="2"/>
    <m/>
    <n v="10"/>
    <n v="11"/>
    <x v="2"/>
    <x v="0"/>
    <x v="0"/>
  </r>
  <r>
    <x v="1"/>
    <x v="0"/>
    <x v="24"/>
    <x v="1042"/>
    <n v="1"/>
    <n v="4"/>
    <n v="31"/>
    <n v="19"/>
    <x v="2"/>
    <x v="0"/>
    <x v="0"/>
  </r>
  <r>
    <x v="1"/>
    <x v="0"/>
    <x v="24"/>
    <x v="1043"/>
    <n v="1"/>
    <m/>
    <n v="5"/>
    <n v="1"/>
    <x v="2"/>
    <x v="0"/>
    <x v="0"/>
  </r>
  <r>
    <x v="1"/>
    <x v="0"/>
    <x v="24"/>
    <x v="1044"/>
    <n v="1"/>
    <n v="2"/>
    <n v="1"/>
    <n v="6"/>
    <x v="2"/>
    <x v="0"/>
    <x v="0"/>
  </r>
  <r>
    <x v="1"/>
    <x v="0"/>
    <x v="24"/>
    <x v="1045"/>
    <m/>
    <m/>
    <n v="1"/>
    <n v="1"/>
    <x v="2"/>
    <x v="0"/>
    <x v="0"/>
  </r>
  <r>
    <x v="1"/>
    <x v="0"/>
    <x v="24"/>
    <x v="1046"/>
    <m/>
    <m/>
    <n v="1"/>
    <n v="6"/>
    <x v="2"/>
    <x v="0"/>
    <x v="0"/>
  </r>
  <r>
    <x v="1"/>
    <x v="0"/>
    <x v="24"/>
    <x v="1047"/>
    <m/>
    <m/>
    <m/>
    <n v="1"/>
    <x v="2"/>
    <x v="0"/>
    <x v="0"/>
  </r>
  <r>
    <x v="1"/>
    <x v="0"/>
    <x v="24"/>
    <x v="1048"/>
    <m/>
    <m/>
    <n v="2"/>
    <m/>
    <x v="2"/>
    <x v="0"/>
    <x v="0"/>
  </r>
  <r>
    <x v="1"/>
    <x v="0"/>
    <x v="24"/>
    <x v="1049"/>
    <m/>
    <m/>
    <m/>
    <n v="1"/>
    <x v="2"/>
    <x v="0"/>
    <x v="0"/>
  </r>
  <r>
    <x v="1"/>
    <x v="0"/>
    <x v="24"/>
    <x v="1050"/>
    <m/>
    <m/>
    <n v="2"/>
    <n v="1"/>
    <x v="2"/>
    <x v="0"/>
    <x v="0"/>
  </r>
  <r>
    <x v="1"/>
    <x v="0"/>
    <x v="108"/>
    <x v="1051"/>
    <m/>
    <m/>
    <m/>
    <n v="1"/>
    <x v="4"/>
    <x v="0"/>
    <x v="0"/>
  </r>
  <r>
    <x v="1"/>
    <x v="0"/>
    <x v="109"/>
    <x v="1052"/>
    <n v="1"/>
    <m/>
    <n v="2"/>
    <n v="3"/>
    <x v="4"/>
    <x v="0"/>
    <x v="0"/>
  </r>
  <r>
    <x v="1"/>
    <x v="0"/>
    <x v="110"/>
    <x v="1053"/>
    <m/>
    <m/>
    <n v="1"/>
    <n v="1"/>
    <x v="2"/>
    <x v="0"/>
    <x v="0"/>
  </r>
  <r>
    <x v="1"/>
    <x v="0"/>
    <x v="110"/>
    <x v="1054"/>
    <n v="8"/>
    <n v="14"/>
    <n v="69"/>
    <n v="69"/>
    <x v="2"/>
    <x v="0"/>
    <x v="0"/>
  </r>
  <r>
    <x v="1"/>
    <x v="0"/>
    <x v="110"/>
    <x v="1055"/>
    <m/>
    <n v="1"/>
    <n v="1"/>
    <n v="2"/>
    <x v="2"/>
    <x v="0"/>
    <x v="0"/>
  </r>
  <r>
    <x v="1"/>
    <x v="0"/>
    <x v="110"/>
    <x v="1056"/>
    <n v="2"/>
    <n v="1"/>
    <n v="10"/>
    <n v="8"/>
    <x v="2"/>
    <x v="0"/>
    <x v="0"/>
  </r>
  <r>
    <x v="1"/>
    <x v="0"/>
    <x v="110"/>
    <x v="1057"/>
    <n v="1"/>
    <m/>
    <n v="5"/>
    <n v="11"/>
    <x v="2"/>
    <x v="0"/>
    <x v="0"/>
  </r>
  <r>
    <x v="1"/>
    <x v="0"/>
    <x v="110"/>
    <x v="1058"/>
    <n v="1"/>
    <m/>
    <n v="1"/>
    <m/>
    <x v="2"/>
    <x v="0"/>
    <x v="0"/>
  </r>
  <r>
    <x v="1"/>
    <x v="0"/>
    <x v="110"/>
    <x v="1059"/>
    <m/>
    <m/>
    <n v="1"/>
    <n v="1"/>
    <x v="2"/>
    <x v="0"/>
    <x v="0"/>
  </r>
  <r>
    <x v="1"/>
    <x v="0"/>
    <x v="110"/>
    <x v="1060"/>
    <m/>
    <m/>
    <n v="1"/>
    <n v="1"/>
    <x v="2"/>
    <x v="0"/>
    <x v="0"/>
  </r>
  <r>
    <x v="1"/>
    <x v="0"/>
    <x v="111"/>
    <x v="1061"/>
    <m/>
    <m/>
    <n v="1"/>
    <m/>
    <x v="3"/>
    <x v="0"/>
    <x v="0"/>
  </r>
  <r>
    <x v="1"/>
    <x v="0"/>
    <x v="112"/>
    <x v="1062"/>
    <m/>
    <m/>
    <m/>
    <n v="1"/>
    <x v="0"/>
    <x v="0"/>
    <x v="0"/>
  </r>
  <r>
    <x v="1"/>
    <x v="0"/>
    <x v="112"/>
    <x v="1063"/>
    <m/>
    <m/>
    <n v="1"/>
    <m/>
    <x v="0"/>
    <x v="0"/>
    <x v="0"/>
  </r>
  <r>
    <x v="1"/>
    <x v="0"/>
    <x v="112"/>
    <x v="1064"/>
    <m/>
    <m/>
    <n v="1"/>
    <n v="1"/>
    <x v="0"/>
    <x v="0"/>
    <x v="0"/>
  </r>
  <r>
    <x v="1"/>
    <x v="0"/>
    <x v="25"/>
    <x v="1065"/>
    <n v="3"/>
    <n v="1"/>
    <n v="12"/>
    <n v="14"/>
    <x v="2"/>
    <x v="0"/>
    <x v="0"/>
  </r>
  <r>
    <x v="1"/>
    <x v="0"/>
    <x v="25"/>
    <x v="1066"/>
    <m/>
    <m/>
    <n v="2"/>
    <m/>
    <x v="2"/>
    <x v="0"/>
    <x v="0"/>
  </r>
  <r>
    <x v="1"/>
    <x v="0"/>
    <x v="25"/>
    <x v="1067"/>
    <n v="14"/>
    <n v="16"/>
    <n v="95"/>
    <n v="88"/>
    <x v="2"/>
    <x v="0"/>
    <x v="0"/>
  </r>
  <r>
    <x v="1"/>
    <x v="0"/>
    <x v="25"/>
    <x v="1068"/>
    <n v="5"/>
    <n v="6"/>
    <n v="22"/>
    <n v="26"/>
    <x v="2"/>
    <x v="0"/>
    <x v="0"/>
  </r>
  <r>
    <x v="1"/>
    <x v="0"/>
    <x v="25"/>
    <x v="1069"/>
    <m/>
    <m/>
    <n v="2"/>
    <n v="1"/>
    <x v="2"/>
    <x v="0"/>
    <x v="0"/>
  </r>
  <r>
    <x v="1"/>
    <x v="0"/>
    <x v="25"/>
    <x v="1070"/>
    <m/>
    <m/>
    <n v="2"/>
    <n v="3"/>
    <x v="2"/>
    <x v="0"/>
    <x v="0"/>
  </r>
  <r>
    <x v="1"/>
    <x v="0"/>
    <x v="25"/>
    <x v="1071"/>
    <n v="10"/>
    <n v="12"/>
    <n v="37"/>
    <n v="40"/>
    <x v="2"/>
    <x v="0"/>
    <x v="0"/>
  </r>
  <r>
    <x v="1"/>
    <x v="0"/>
    <x v="25"/>
    <x v="1072"/>
    <n v="5"/>
    <n v="3"/>
    <n v="21"/>
    <n v="19"/>
    <x v="2"/>
    <x v="0"/>
    <x v="0"/>
  </r>
  <r>
    <x v="1"/>
    <x v="0"/>
    <x v="25"/>
    <x v="1073"/>
    <m/>
    <n v="2"/>
    <n v="5"/>
    <n v="7"/>
    <x v="2"/>
    <x v="0"/>
    <x v="0"/>
  </r>
  <r>
    <x v="1"/>
    <x v="0"/>
    <x v="25"/>
    <x v="1074"/>
    <m/>
    <n v="1"/>
    <m/>
    <n v="2"/>
    <x v="2"/>
    <x v="0"/>
    <x v="0"/>
  </r>
  <r>
    <x v="1"/>
    <x v="0"/>
    <x v="25"/>
    <x v="1075"/>
    <n v="7"/>
    <n v="2"/>
    <n v="20"/>
    <n v="10"/>
    <x v="2"/>
    <x v="0"/>
    <x v="0"/>
  </r>
  <r>
    <x v="1"/>
    <x v="0"/>
    <x v="25"/>
    <x v="1076"/>
    <n v="1"/>
    <m/>
    <n v="6"/>
    <n v="3"/>
    <x v="2"/>
    <x v="0"/>
    <x v="0"/>
  </r>
  <r>
    <x v="1"/>
    <x v="0"/>
    <x v="25"/>
    <x v="1077"/>
    <m/>
    <m/>
    <n v="2"/>
    <m/>
    <x v="2"/>
    <x v="0"/>
    <x v="0"/>
  </r>
  <r>
    <x v="1"/>
    <x v="0"/>
    <x v="25"/>
    <x v="1078"/>
    <n v="17"/>
    <n v="17"/>
    <n v="113"/>
    <n v="120"/>
    <x v="2"/>
    <x v="0"/>
    <x v="0"/>
  </r>
  <r>
    <x v="1"/>
    <x v="0"/>
    <x v="25"/>
    <x v="1079"/>
    <n v="8"/>
    <n v="14"/>
    <n v="54"/>
    <n v="45"/>
    <x v="2"/>
    <x v="0"/>
    <x v="0"/>
  </r>
  <r>
    <x v="1"/>
    <x v="0"/>
    <x v="25"/>
    <x v="1080"/>
    <n v="1"/>
    <n v="2"/>
    <n v="7"/>
    <n v="6"/>
    <x v="2"/>
    <x v="0"/>
    <x v="0"/>
  </r>
  <r>
    <x v="1"/>
    <x v="0"/>
    <x v="25"/>
    <x v="1081"/>
    <n v="1"/>
    <m/>
    <n v="2"/>
    <m/>
    <x v="2"/>
    <x v="0"/>
    <x v="0"/>
  </r>
  <r>
    <x v="1"/>
    <x v="0"/>
    <x v="25"/>
    <x v="1082"/>
    <m/>
    <m/>
    <n v="1"/>
    <n v="2"/>
    <x v="2"/>
    <x v="0"/>
    <x v="0"/>
  </r>
  <r>
    <x v="1"/>
    <x v="0"/>
    <x v="113"/>
    <x v="1083"/>
    <m/>
    <m/>
    <n v="1"/>
    <m/>
    <x v="1"/>
    <x v="0"/>
    <x v="0"/>
  </r>
  <r>
    <x v="1"/>
    <x v="0"/>
    <x v="114"/>
    <x v="1084"/>
    <m/>
    <m/>
    <n v="2"/>
    <n v="1"/>
    <x v="2"/>
    <x v="0"/>
    <x v="0"/>
  </r>
  <r>
    <x v="1"/>
    <x v="0"/>
    <x v="114"/>
    <x v="1085"/>
    <m/>
    <m/>
    <m/>
    <n v="2"/>
    <x v="2"/>
    <x v="0"/>
    <x v="0"/>
  </r>
  <r>
    <x v="1"/>
    <x v="0"/>
    <x v="115"/>
    <x v="1086"/>
    <m/>
    <m/>
    <n v="1"/>
    <m/>
    <x v="2"/>
    <x v="0"/>
    <x v="0"/>
  </r>
  <r>
    <x v="1"/>
    <x v="0"/>
    <x v="115"/>
    <x v="1087"/>
    <m/>
    <m/>
    <m/>
    <n v="1"/>
    <x v="2"/>
    <x v="0"/>
    <x v="0"/>
  </r>
  <r>
    <x v="1"/>
    <x v="0"/>
    <x v="115"/>
    <x v="1088"/>
    <m/>
    <m/>
    <n v="1"/>
    <m/>
    <x v="2"/>
    <x v="0"/>
    <x v="0"/>
  </r>
  <r>
    <x v="1"/>
    <x v="0"/>
    <x v="115"/>
    <x v="1089"/>
    <n v="1"/>
    <m/>
    <n v="1"/>
    <n v="2"/>
    <x v="2"/>
    <x v="0"/>
    <x v="0"/>
  </r>
  <r>
    <x v="1"/>
    <x v="0"/>
    <x v="116"/>
    <x v="1090"/>
    <m/>
    <m/>
    <n v="1"/>
    <m/>
    <x v="2"/>
    <x v="0"/>
    <x v="0"/>
  </r>
  <r>
    <x v="1"/>
    <x v="0"/>
    <x v="116"/>
    <x v="1091"/>
    <m/>
    <m/>
    <m/>
    <n v="2"/>
    <x v="2"/>
    <x v="0"/>
    <x v="0"/>
  </r>
  <r>
    <x v="1"/>
    <x v="0"/>
    <x v="116"/>
    <x v="1092"/>
    <m/>
    <m/>
    <n v="1"/>
    <n v="1"/>
    <x v="2"/>
    <x v="0"/>
    <x v="0"/>
  </r>
  <r>
    <x v="1"/>
    <x v="0"/>
    <x v="117"/>
    <x v="1093"/>
    <m/>
    <m/>
    <n v="2"/>
    <n v="1"/>
    <x v="2"/>
    <x v="0"/>
    <x v="0"/>
  </r>
  <r>
    <x v="1"/>
    <x v="0"/>
    <x v="117"/>
    <x v="1094"/>
    <m/>
    <m/>
    <n v="4"/>
    <n v="1"/>
    <x v="2"/>
    <x v="0"/>
    <x v="0"/>
  </r>
  <r>
    <x v="1"/>
    <x v="0"/>
    <x v="117"/>
    <x v="1095"/>
    <m/>
    <m/>
    <m/>
    <n v="1"/>
    <x v="2"/>
    <x v="0"/>
    <x v="0"/>
  </r>
  <r>
    <x v="1"/>
    <x v="0"/>
    <x v="118"/>
    <x v="1096"/>
    <n v="1"/>
    <m/>
    <n v="2"/>
    <n v="1"/>
    <x v="4"/>
    <x v="0"/>
    <x v="0"/>
  </r>
  <r>
    <x v="1"/>
    <x v="0"/>
    <x v="119"/>
    <x v="1097"/>
    <m/>
    <m/>
    <n v="1"/>
    <n v="1"/>
    <x v="4"/>
    <x v="0"/>
    <x v="0"/>
  </r>
  <r>
    <x v="1"/>
    <x v="0"/>
    <x v="119"/>
    <x v="1098"/>
    <m/>
    <m/>
    <n v="1"/>
    <m/>
    <x v="4"/>
    <x v="0"/>
    <x v="0"/>
  </r>
  <r>
    <x v="1"/>
    <x v="0"/>
    <x v="50"/>
    <x v="1099"/>
    <m/>
    <m/>
    <n v="1"/>
    <m/>
    <x v="2"/>
    <x v="0"/>
    <x v="0"/>
  </r>
  <r>
    <x v="1"/>
    <x v="0"/>
    <x v="50"/>
    <x v="1100"/>
    <m/>
    <m/>
    <m/>
    <n v="1"/>
    <x v="2"/>
    <x v="0"/>
    <x v="0"/>
  </r>
  <r>
    <x v="1"/>
    <x v="0"/>
    <x v="50"/>
    <x v="1101"/>
    <n v="1"/>
    <m/>
    <n v="1"/>
    <m/>
    <x v="2"/>
    <x v="0"/>
    <x v="0"/>
  </r>
  <r>
    <x v="1"/>
    <x v="0"/>
    <x v="120"/>
    <x v="1102"/>
    <n v="8"/>
    <n v="4"/>
    <n v="37"/>
    <n v="38"/>
    <x v="5"/>
    <x v="1"/>
    <x v="0"/>
  </r>
  <r>
    <x v="1"/>
    <x v="0"/>
    <x v="26"/>
    <x v="1103"/>
    <m/>
    <n v="1"/>
    <n v="7"/>
    <n v="4"/>
    <x v="2"/>
    <x v="0"/>
    <x v="0"/>
  </r>
  <r>
    <x v="1"/>
    <x v="0"/>
    <x v="26"/>
    <x v="1104"/>
    <n v="1"/>
    <m/>
    <n v="6"/>
    <n v="1"/>
    <x v="2"/>
    <x v="0"/>
    <x v="0"/>
  </r>
  <r>
    <x v="1"/>
    <x v="0"/>
    <x v="26"/>
    <x v="1105"/>
    <n v="1"/>
    <n v="2"/>
    <n v="7"/>
    <n v="7"/>
    <x v="2"/>
    <x v="0"/>
    <x v="0"/>
  </r>
  <r>
    <x v="1"/>
    <x v="0"/>
    <x v="26"/>
    <x v="1106"/>
    <n v="6"/>
    <n v="8"/>
    <n v="53"/>
    <n v="45"/>
    <x v="2"/>
    <x v="0"/>
    <x v="0"/>
  </r>
  <r>
    <x v="1"/>
    <x v="0"/>
    <x v="26"/>
    <x v="1107"/>
    <n v="3"/>
    <n v="8"/>
    <n v="32"/>
    <n v="34"/>
    <x v="2"/>
    <x v="0"/>
    <x v="0"/>
  </r>
  <r>
    <x v="1"/>
    <x v="0"/>
    <x v="26"/>
    <x v="1108"/>
    <n v="3"/>
    <n v="1"/>
    <n v="8"/>
    <n v="4"/>
    <x v="2"/>
    <x v="0"/>
    <x v="0"/>
  </r>
  <r>
    <x v="1"/>
    <x v="0"/>
    <x v="26"/>
    <x v="1109"/>
    <n v="2"/>
    <n v="2"/>
    <n v="8"/>
    <n v="9"/>
    <x v="2"/>
    <x v="0"/>
    <x v="0"/>
  </r>
  <r>
    <x v="1"/>
    <x v="0"/>
    <x v="121"/>
    <x v="1110"/>
    <m/>
    <m/>
    <n v="2"/>
    <n v="1"/>
    <x v="2"/>
    <x v="0"/>
    <x v="0"/>
  </r>
  <r>
    <x v="1"/>
    <x v="0"/>
    <x v="121"/>
    <x v="1111"/>
    <n v="1"/>
    <m/>
    <n v="2"/>
    <n v="2"/>
    <x v="2"/>
    <x v="0"/>
    <x v="0"/>
  </r>
  <r>
    <x v="1"/>
    <x v="0"/>
    <x v="121"/>
    <x v="1112"/>
    <m/>
    <m/>
    <m/>
    <n v="1"/>
    <x v="2"/>
    <x v="0"/>
    <x v="0"/>
  </r>
  <r>
    <x v="1"/>
    <x v="0"/>
    <x v="121"/>
    <x v="1113"/>
    <n v="1"/>
    <m/>
    <n v="2"/>
    <n v="1"/>
    <x v="2"/>
    <x v="0"/>
    <x v="0"/>
  </r>
  <r>
    <x v="1"/>
    <x v="0"/>
    <x v="27"/>
    <x v="1114"/>
    <n v="9"/>
    <n v="7"/>
    <n v="40"/>
    <n v="50"/>
    <x v="0"/>
    <x v="0"/>
    <x v="0"/>
  </r>
  <r>
    <x v="1"/>
    <x v="0"/>
    <x v="27"/>
    <x v="1115"/>
    <n v="2"/>
    <n v="3"/>
    <n v="16"/>
    <n v="20"/>
    <x v="0"/>
    <x v="0"/>
    <x v="0"/>
  </r>
  <r>
    <x v="1"/>
    <x v="0"/>
    <x v="27"/>
    <x v="1116"/>
    <n v="17"/>
    <n v="18"/>
    <n v="75"/>
    <n v="81"/>
    <x v="0"/>
    <x v="0"/>
    <x v="0"/>
  </r>
  <r>
    <x v="1"/>
    <x v="0"/>
    <x v="27"/>
    <x v="1117"/>
    <n v="4"/>
    <n v="2"/>
    <n v="28"/>
    <n v="23"/>
    <x v="0"/>
    <x v="0"/>
    <x v="0"/>
  </r>
  <r>
    <x v="1"/>
    <x v="0"/>
    <x v="27"/>
    <x v="1118"/>
    <n v="16"/>
    <n v="2"/>
    <n v="70"/>
    <n v="24"/>
    <x v="0"/>
    <x v="0"/>
    <x v="0"/>
  </r>
  <r>
    <x v="1"/>
    <x v="0"/>
    <x v="27"/>
    <x v="1119"/>
    <m/>
    <n v="1"/>
    <m/>
    <n v="3"/>
    <x v="0"/>
    <x v="0"/>
    <x v="0"/>
  </r>
  <r>
    <x v="1"/>
    <x v="0"/>
    <x v="27"/>
    <x v="1120"/>
    <n v="1"/>
    <m/>
    <n v="2"/>
    <m/>
    <x v="0"/>
    <x v="0"/>
    <x v="0"/>
  </r>
  <r>
    <x v="1"/>
    <x v="0"/>
    <x v="28"/>
    <x v="1121"/>
    <m/>
    <m/>
    <n v="1"/>
    <m/>
    <x v="3"/>
    <x v="0"/>
    <x v="0"/>
  </r>
  <r>
    <x v="1"/>
    <x v="0"/>
    <x v="28"/>
    <x v="1122"/>
    <n v="1"/>
    <m/>
    <n v="1"/>
    <m/>
    <x v="3"/>
    <x v="0"/>
    <x v="0"/>
  </r>
  <r>
    <x v="1"/>
    <x v="0"/>
    <x v="28"/>
    <x v="1123"/>
    <n v="4"/>
    <n v="3"/>
    <n v="32"/>
    <n v="18"/>
    <x v="3"/>
    <x v="0"/>
    <x v="0"/>
  </r>
  <r>
    <x v="1"/>
    <x v="0"/>
    <x v="28"/>
    <x v="1124"/>
    <m/>
    <m/>
    <n v="6"/>
    <n v="2"/>
    <x v="3"/>
    <x v="0"/>
    <x v="0"/>
  </r>
  <r>
    <x v="1"/>
    <x v="0"/>
    <x v="28"/>
    <x v="1125"/>
    <m/>
    <n v="1"/>
    <n v="2"/>
    <n v="1"/>
    <x v="3"/>
    <x v="0"/>
    <x v="0"/>
  </r>
  <r>
    <x v="1"/>
    <x v="0"/>
    <x v="28"/>
    <x v="1126"/>
    <n v="3"/>
    <n v="3"/>
    <n v="20"/>
    <n v="32"/>
    <x v="3"/>
    <x v="0"/>
    <x v="0"/>
  </r>
  <r>
    <x v="1"/>
    <x v="0"/>
    <x v="28"/>
    <x v="1127"/>
    <n v="731"/>
    <n v="434"/>
    <n v="3955"/>
    <n v="2197"/>
    <x v="3"/>
    <x v="0"/>
    <x v="0"/>
  </r>
  <r>
    <x v="1"/>
    <x v="0"/>
    <x v="28"/>
    <x v="1128"/>
    <n v="170"/>
    <n v="109"/>
    <n v="803"/>
    <n v="664"/>
    <x v="3"/>
    <x v="0"/>
    <x v="0"/>
  </r>
  <r>
    <x v="1"/>
    <x v="0"/>
    <x v="28"/>
    <x v="1129"/>
    <m/>
    <m/>
    <n v="4"/>
    <n v="6"/>
    <x v="3"/>
    <x v="0"/>
    <x v="0"/>
  </r>
  <r>
    <x v="1"/>
    <x v="0"/>
    <x v="28"/>
    <x v="1130"/>
    <n v="137"/>
    <n v="96"/>
    <n v="741"/>
    <n v="611"/>
    <x v="3"/>
    <x v="0"/>
    <x v="0"/>
  </r>
  <r>
    <x v="1"/>
    <x v="0"/>
    <x v="28"/>
    <x v="1131"/>
    <n v="1"/>
    <n v="1"/>
    <n v="5"/>
    <n v="9"/>
    <x v="3"/>
    <x v="0"/>
    <x v="0"/>
  </r>
  <r>
    <x v="1"/>
    <x v="0"/>
    <x v="28"/>
    <x v="1132"/>
    <n v="76"/>
    <n v="38"/>
    <n v="392"/>
    <n v="232"/>
    <x v="3"/>
    <x v="0"/>
    <x v="0"/>
  </r>
  <r>
    <x v="1"/>
    <x v="0"/>
    <x v="28"/>
    <x v="1133"/>
    <n v="33"/>
    <n v="25"/>
    <n v="169"/>
    <n v="126"/>
    <x v="3"/>
    <x v="0"/>
    <x v="0"/>
  </r>
  <r>
    <x v="1"/>
    <x v="0"/>
    <x v="28"/>
    <x v="1134"/>
    <n v="4"/>
    <n v="3"/>
    <n v="35"/>
    <n v="33"/>
    <x v="3"/>
    <x v="0"/>
    <x v="0"/>
  </r>
  <r>
    <x v="1"/>
    <x v="0"/>
    <x v="28"/>
    <x v="1135"/>
    <m/>
    <m/>
    <m/>
    <n v="2"/>
    <x v="3"/>
    <x v="0"/>
    <x v="0"/>
  </r>
  <r>
    <x v="1"/>
    <x v="0"/>
    <x v="28"/>
    <x v="1136"/>
    <n v="8"/>
    <n v="9"/>
    <n v="35"/>
    <n v="38"/>
    <x v="3"/>
    <x v="0"/>
    <x v="0"/>
  </r>
  <r>
    <x v="1"/>
    <x v="0"/>
    <x v="28"/>
    <x v="1137"/>
    <m/>
    <m/>
    <m/>
    <n v="2"/>
    <x v="3"/>
    <x v="0"/>
    <x v="0"/>
  </r>
  <r>
    <x v="1"/>
    <x v="0"/>
    <x v="28"/>
    <x v="1138"/>
    <n v="4"/>
    <n v="9"/>
    <n v="29"/>
    <n v="45"/>
    <x v="3"/>
    <x v="0"/>
    <x v="0"/>
  </r>
  <r>
    <x v="1"/>
    <x v="0"/>
    <x v="28"/>
    <x v="1139"/>
    <n v="1"/>
    <m/>
    <n v="2"/>
    <n v="3"/>
    <x v="3"/>
    <x v="0"/>
    <x v="0"/>
  </r>
  <r>
    <x v="1"/>
    <x v="0"/>
    <x v="28"/>
    <x v="1140"/>
    <n v="127"/>
    <n v="76"/>
    <n v="699"/>
    <n v="419"/>
    <x v="3"/>
    <x v="0"/>
    <x v="0"/>
  </r>
  <r>
    <x v="1"/>
    <x v="0"/>
    <x v="28"/>
    <x v="1141"/>
    <m/>
    <m/>
    <n v="3"/>
    <n v="4"/>
    <x v="3"/>
    <x v="0"/>
    <x v="0"/>
  </r>
  <r>
    <x v="1"/>
    <x v="0"/>
    <x v="28"/>
    <x v="1142"/>
    <n v="8"/>
    <n v="9"/>
    <n v="65"/>
    <n v="57"/>
    <x v="3"/>
    <x v="0"/>
    <x v="0"/>
  </r>
  <r>
    <x v="1"/>
    <x v="0"/>
    <x v="28"/>
    <x v="1143"/>
    <n v="3"/>
    <n v="3"/>
    <n v="47"/>
    <n v="10"/>
    <x v="3"/>
    <x v="0"/>
    <x v="0"/>
  </r>
  <r>
    <x v="1"/>
    <x v="0"/>
    <x v="29"/>
    <x v="1144"/>
    <n v="14"/>
    <n v="9"/>
    <n v="54"/>
    <n v="51"/>
    <x v="3"/>
    <x v="0"/>
    <x v="0"/>
  </r>
  <r>
    <x v="1"/>
    <x v="0"/>
    <x v="29"/>
    <x v="1145"/>
    <n v="48"/>
    <n v="63"/>
    <n v="284"/>
    <n v="297"/>
    <x v="3"/>
    <x v="0"/>
    <x v="0"/>
  </r>
  <r>
    <x v="1"/>
    <x v="0"/>
    <x v="29"/>
    <x v="1146"/>
    <n v="1"/>
    <n v="4"/>
    <n v="15"/>
    <n v="21"/>
    <x v="3"/>
    <x v="0"/>
    <x v="0"/>
  </r>
  <r>
    <x v="1"/>
    <x v="0"/>
    <x v="29"/>
    <x v="1147"/>
    <n v="5"/>
    <m/>
    <n v="19"/>
    <n v="10"/>
    <x v="3"/>
    <x v="0"/>
    <x v="0"/>
  </r>
  <r>
    <x v="1"/>
    <x v="0"/>
    <x v="29"/>
    <x v="1148"/>
    <n v="6"/>
    <n v="4"/>
    <n v="28"/>
    <n v="22"/>
    <x v="3"/>
    <x v="0"/>
    <x v="0"/>
  </r>
  <r>
    <x v="1"/>
    <x v="0"/>
    <x v="29"/>
    <x v="1149"/>
    <n v="304"/>
    <n v="233"/>
    <n v="1571"/>
    <n v="1243"/>
    <x v="3"/>
    <x v="0"/>
    <x v="0"/>
  </r>
  <r>
    <x v="1"/>
    <x v="0"/>
    <x v="29"/>
    <x v="1150"/>
    <m/>
    <m/>
    <n v="1"/>
    <m/>
    <x v="3"/>
    <x v="0"/>
    <x v="0"/>
  </r>
  <r>
    <x v="1"/>
    <x v="0"/>
    <x v="29"/>
    <x v="1151"/>
    <n v="78"/>
    <n v="60"/>
    <n v="450"/>
    <n v="399"/>
    <x v="3"/>
    <x v="0"/>
    <x v="0"/>
  </r>
  <r>
    <x v="1"/>
    <x v="0"/>
    <x v="29"/>
    <x v="1152"/>
    <n v="27"/>
    <n v="16"/>
    <n v="123"/>
    <n v="110"/>
    <x v="3"/>
    <x v="0"/>
    <x v="0"/>
  </r>
  <r>
    <x v="1"/>
    <x v="0"/>
    <x v="29"/>
    <x v="1153"/>
    <n v="21"/>
    <n v="9"/>
    <n v="103"/>
    <n v="72"/>
    <x v="3"/>
    <x v="0"/>
    <x v="0"/>
  </r>
  <r>
    <x v="1"/>
    <x v="0"/>
    <x v="29"/>
    <x v="1154"/>
    <n v="247"/>
    <n v="179"/>
    <n v="1285"/>
    <n v="922"/>
    <x v="3"/>
    <x v="0"/>
    <x v="0"/>
  </r>
  <r>
    <x v="1"/>
    <x v="0"/>
    <x v="29"/>
    <x v="1155"/>
    <n v="30"/>
    <n v="20"/>
    <n v="96"/>
    <n v="83"/>
    <x v="3"/>
    <x v="0"/>
    <x v="0"/>
  </r>
  <r>
    <x v="1"/>
    <x v="0"/>
    <x v="29"/>
    <x v="1156"/>
    <n v="1"/>
    <m/>
    <n v="1"/>
    <n v="2"/>
    <x v="3"/>
    <x v="0"/>
    <x v="0"/>
  </r>
  <r>
    <x v="1"/>
    <x v="0"/>
    <x v="29"/>
    <x v="1157"/>
    <n v="1"/>
    <m/>
    <n v="2"/>
    <n v="2"/>
    <x v="3"/>
    <x v="0"/>
    <x v="0"/>
  </r>
  <r>
    <x v="1"/>
    <x v="0"/>
    <x v="29"/>
    <x v="1158"/>
    <m/>
    <m/>
    <n v="4"/>
    <n v="1"/>
    <x v="3"/>
    <x v="0"/>
    <x v="0"/>
  </r>
  <r>
    <x v="1"/>
    <x v="0"/>
    <x v="29"/>
    <x v="1159"/>
    <n v="2"/>
    <n v="1"/>
    <n v="12"/>
    <n v="14"/>
    <x v="3"/>
    <x v="0"/>
    <x v="0"/>
  </r>
  <r>
    <x v="1"/>
    <x v="0"/>
    <x v="29"/>
    <x v="1160"/>
    <n v="1"/>
    <n v="1"/>
    <n v="1"/>
    <n v="2"/>
    <x v="3"/>
    <x v="0"/>
    <x v="0"/>
  </r>
  <r>
    <x v="1"/>
    <x v="0"/>
    <x v="29"/>
    <x v="1161"/>
    <n v="58"/>
    <n v="29"/>
    <n v="298"/>
    <n v="184"/>
    <x v="3"/>
    <x v="0"/>
    <x v="0"/>
  </r>
  <r>
    <x v="1"/>
    <x v="0"/>
    <x v="29"/>
    <x v="1162"/>
    <n v="3"/>
    <n v="3"/>
    <n v="14"/>
    <n v="10"/>
    <x v="3"/>
    <x v="0"/>
    <x v="0"/>
  </r>
  <r>
    <x v="1"/>
    <x v="0"/>
    <x v="29"/>
    <x v="1163"/>
    <n v="3"/>
    <n v="2"/>
    <n v="11"/>
    <n v="19"/>
    <x v="3"/>
    <x v="0"/>
    <x v="0"/>
  </r>
  <r>
    <x v="1"/>
    <x v="0"/>
    <x v="29"/>
    <x v="1164"/>
    <m/>
    <m/>
    <n v="1"/>
    <n v="1"/>
    <x v="3"/>
    <x v="0"/>
    <x v="0"/>
  </r>
  <r>
    <x v="1"/>
    <x v="0"/>
    <x v="29"/>
    <x v="1165"/>
    <n v="199"/>
    <n v="119"/>
    <n v="994"/>
    <n v="736"/>
    <x v="3"/>
    <x v="0"/>
    <x v="0"/>
  </r>
  <r>
    <x v="1"/>
    <x v="0"/>
    <x v="29"/>
    <x v="1166"/>
    <n v="42"/>
    <n v="35"/>
    <n v="257"/>
    <n v="189"/>
    <x v="3"/>
    <x v="0"/>
    <x v="0"/>
  </r>
  <r>
    <x v="1"/>
    <x v="0"/>
    <x v="29"/>
    <x v="1167"/>
    <n v="50"/>
    <n v="56"/>
    <n v="233"/>
    <n v="306"/>
    <x v="3"/>
    <x v="0"/>
    <x v="0"/>
  </r>
  <r>
    <x v="1"/>
    <x v="0"/>
    <x v="29"/>
    <x v="1168"/>
    <m/>
    <m/>
    <n v="1"/>
    <m/>
    <x v="3"/>
    <x v="0"/>
    <x v="0"/>
  </r>
  <r>
    <x v="1"/>
    <x v="0"/>
    <x v="29"/>
    <x v="1169"/>
    <n v="26"/>
    <n v="5"/>
    <n v="114"/>
    <n v="46"/>
    <x v="3"/>
    <x v="0"/>
    <x v="0"/>
  </r>
  <r>
    <x v="1"/>
    <x v="0"/>
    <x v="30"/>
    <x v="1170"/>
    <n v="5"/>
    <n v="7"/>
    <n v="16"/>
    <n v="22"/>
    <x v="5"/>
    <x v="1"/>
    <x v="0"/>
  </r>
  <r>
    <x v="1"/>
    <x v="0"/>
    <x v="30"/>
    <x v="1171"/>
    <m/>
    <m/>
    <m/>
    <n v="1"/>
    <x v="5"/>
    <x v="1"/>
    <x v="0"/>
  </r>
  <r>
    <x v="1"/>
    <x v="0"/>
    <x v="30"/>
    <x v="1172"/>
    <m/>
    <m/>
    <n v="1"/>
    <m/>
    <x v="5"/>
    <x v="1"/>
    <x v="0"/>
  </r>
  <r>
    <x v="1"/>
    <x v="0"/>
    <x v="30"/>
    <x v="1173"/>
    <m/>
    <m/>
    <m/>
    <n v="2"/>
    <x v="5"/>
    <x v="1"/>
    <x v="0"/>
  </r>
  <r>
    <x v="1"/>
    <x v="0"/>
    <x v="30"/>
    <x v="1174"/>
    <n v="2"/>
    <n v="1"/>
    <n v="4"/>
    <n v="5"/>
    <x v="5"/>
    <x v="1"/>
    <x v="0"/>
  </r>
  <r>
    <x v="1"/>
    <x v="0"/>
    <x v="30"/>
    <x v="1175"/>
    <n v="1"/>
    <n v="1"/>
    <n v="2"/>
    <n v="3"/>
    <x v="5"/>
    <x v="1"/>
    <x v="0"/>
  </r>
  <r>
    <x v="1"/>
    <x v="0"/>
    <x v="30"/>
    <x v="1176"/>
    <m/>
    <m/>
    <m/>
    <n v="1"/>
    <x v="5"/>
    <x v="1"/>
    <x v="0"/>
  </r>
  <r>
    <x v="1"/>
    <x v="0"/>
    <x v="30"/>
    <x v="1177"/>
    <m/>
    <m/>
    <n v="1"/>
    <n v="3"/>
    <x v="5"/>
    <x v="1"/>
    <x v="0"/>
  </r>
  <r>
    <x v="1"/>
    <x v="0"/>
    <x v="122"/>
    <x v="1178"/>
    <n v="2"/>
    <n v="2"/>
    <n v="6"/>
    <n v="5"/>
    <x v="4"/>
    <x v="0"/>
    <x v="0"/>
  </r>
  <r>
    <x v="1"/>
    <x v="0"/>
    <x v="122"/>
    <x v="1179"/>
    <n v="1"/>
    <m/>
    <n v="4"/>
    <n v="1"/>
    <x v="4"/>
    <x v="0"/>
    <x v="0"/>
  </r>
  <r>
    <x v="1"/>
    <x v="0"/>
    <x v="122"/>
    <x v="1180"/>
    <m/>
    <m/>
    <n v="1"/>
    <n v="1"/>
    <x v="4"/>
    <x v="0"/>
    <x v="0"/>
  </r>
  <r>
    <x v="1"/>
    <x v="0"/>
    <x v="122"/>
    <x v="1181"/>
    <m/>
    <m/>
    <n v="1"/>
    <m/>
    <x v="4"/>
    <x v="0"/>
    <x v="0"/>
  </r>
  <r>
    <x v="1"/>
    <x v="0"/>
    <x v="123"/>
    <x v="1182"/>
    <m/>
    <m/>
    <n v="1"/>
    <m/>
    <x v="1"/>
    <x v="0"/>
    <x v="0"/>
  </r>
  <r>
    <x v="1"/>
    <x v="0"/>
    <x v="31"/>
    <x v="1183"/>
    <n v="35"/>
    <n v="26"/>
    <n v="189"/>
    <n v="140"/>
    <x v="3"/>
    <x v="0"/>
    <x v="0"/>
  </r>
  <r>
    <x v="1"/>
    <x v="0"/>
    <x v="31"/>
    <x v="1184"/>
    <n v="465"/>
    <n v="328"/>
    <n v="2425"/>
    <n v="1827"/>
    <x v="3"/>
    <x v="0"/>
    <x v="0"/>
  </r>
  <r>
    <x v="1"/>
    <x v="0"/>
    <x v="31"/>
    <x v="1185"/>
    <n v="84"/>
    <n v="47"/>
    <n v="470"/>
    <n v="272"/>
    <x v="3"/>
    <x v="0"/>
    <x v="0"/>
  </r>
  <r>
    <x v="1"/>
    <x v="0"/>
    <x v="31"/>
    <x v="1186"/>
    <n v="5"/>
    <n v="14"/>
    <n v="42"/>
    <n v="43"/>
    <x v="3"/>
    <x v="0"/>
    <x v="0"/>
  </r>
  <r>
    <x v="1"/>
    <x v="0"/>
    <x v="31"/>
    <x v="1187"/>
    <n v="288"/>
    <n v="220"/>
    <n v="1721"/>
    <n v="1360"/>
    <x v="3"/>
    <x v="0"/>
    <x v="0"/>
  </r>
  <r>
    <x v="1"/>
    <x v="0"/>
    <x v="31"/>
    <x v="1188"/>
    <n v="20"/>
    <n v="21"/>
    <n v="87"/>
    <n v="100"/>
    <x v="3"/>
    <x v="0"/>
    <x v="0"/>
  </r>
  <r>
    <x v="1"/>
    <x v="0"/>
    <x v="31"/>
    <x v="1189"/>
    <n v="67"/>
    <n v="32"/>
    <n v="316"/>
    <n v="278"/>
    <x v="3"/>
    <x v="0"/>
    <x v="0"/>
  </r>
  <r>
    <x v="1"/>
    <x v="0"/>
    <x v="31"/>
    <x v="1190"/>
    <n v="1"/>
    <n v="1"/>
    <n v="9"/>
    <n v="7"/>
    <x v="3"/>
    <x v="0"/>
    <x v="0"/>
  </r>
  <r>
    <x v="1"/>
    <x v="0"/>
    <x v="31"/>
    <x v="1191"/>
    <n v="10"/>
    <n v="10"/>
    <n v="62"/>
    <n v="64"/>
    <x v="3"/>
    <x v="0"/>
    <x v="0"/>
  </r>
  <r>
    <x v="1"/>
    <x v="0"/>
    <x v="31"/>
    <x v="1192"/>
    <n v="22"/>
    <n v="14"/>
    <n v="97"/>
    <n v="92"/>
    <x v="3"/>
    <x v="0"/>
    <x v="0"/>
  </r>
  <r>
    <x v="1"/>
    <x v="0"/>
    <x v="31"/>
    <x v="1193"/>
    <n v="67"/>
    <n v="50"/>
    <n v="350"/>
    <n v="325"/>
    <x v="3"/>
    <x v="0"/>
    <x v="0"/>
  </r>
  <r>
    <x v="1"/>
    <x v="0"/>
    <x v="31"/>
    <x v="1194"/>
    <n v="2"/>
    <n v="4"/>
    <n v="10"/>
    <n v="18"/>
    <x v="3"/>
    <x v="0"/>
    <x v="0"/>
  </r>
  <r>
    <x v="1"/>
    <x v="0"/>
    <x v="31"/>
    <x v="1195"/>
    <n v="1"/>
    <m/>
    <n v="4"/>
    <n v="1"/>
    <x v="3"/>
    <x v="0"/>
    <x v="0"/>
  </r>
  <r>
    <x v="1"/>
    <x v="0"/>
    <x v="31"/>
    <x v="1196"/>
    <n v="8"/>
    <n v="12"/>
    <n v="66"/>
    <n v="59"/>
    <x v="3"/>
    <x v="0"/>
    <x v="0"/>
  </r>
  <r>
    <x v="1"/>
    <x v="0"/>
    <x v="31"/>
    <x v="1197"/>
    <n v="273"/>
    <n v="220"/>
    <n v="1401"/>
    <n v="1264"/>
    <x v="3"/>
    <x v="0"/>
    <x v="0"/>
  </r>
  <r>
    <x v="1"/>
    <x v="0"/>
    <x v="31"/>
    <x v="1198"/>
    <n v="51"/>
    <n v="65"/>
    <n v="292"/>
    <n v="289"/>
    <x v="3"/>
    <x v="0"/>
    <x v="0"/>
  </r>
  <r>
    <x v="1"/>
    <x v="0"/>
    <x v="31"/>
    <x v="1199"/>
    <n v="335"/>
    <n v="277"/>
    <n v="1720"/>
    <n v="1650"/>
    <x v="3"/>
    <x v="0"/>
    <x v="0"/>
  </r>
  <r>
    <x v="1"/>
    <x v="0"/>
    <x v="31"/>
    <x v="1200"/>
    <n v="12"/>
    <n v="8"/>
    <n v="55"/>
    <n v="58"/>
    <x v="3"/>
    <x v="0"/>
    <x v="0"/>
  </r>
  <r>
    <x v="1"/>
    <x v="0"/>
    <x v="31"/>
    <x v="1201"/>
    <n v="234"/>
    <n v="199"/>
    <n v="1136"/>
    <n v="1103"/>
    <x v="3"/>
    <x v="0"/>
    <x v="0"/>
  </r>
  <r>
    <x v="1"/>
    <x v="0"/>
    <x v="31"/>
    <x v="1202"/>
    <n v="12"/>
    <n v="15"/>
    <n v="66"/>
    <n v="68"/>
    <x v="3"/>
    <x v="0"/>
    <x v="0"/>
  </r>
  <r>
    <x v="1"/>
    <x v="0"/>
    <x v="31"/>
    <x v="1203"/>
    <n v="3"/>
    <m/>
    <n v="19"/>
    <n v="15"/>
    <x v="3"/>
    <x v="0"/>
    <x v="0"/>
  </r>
  <r>
    <x v="1"/>
    <x v="0"/>
    <x v="31"/>
    <x v="1204"/>
    <m/>
    <m/>
    <m/>
    <n v="2"/>
    <x v="3"/>
    <x v="0"/>
    <x v="0"/>
  </r>
  <r>
    <x v="1"/>
    <x v="0"/>
    <x v="31"/>
    <x v="1205"/>
    <n v="144"/>
    <n v="112"/>
    <n v="680"/>
    <n v="622"/>
    <x v="3"/>
    <x v="0"/>
    <x v="0"/>
  </r>
  <r>
    <x v="1"/>
    <x v="0"/>
    <x v="31"/>
    <x v="1206"/>
    <n v="354"/>
    <n v="218"/>
    <n v="2141"/>
    <n v="967"/>
    <x v="3"/>
    <x v="0"/>
    <x v="0"/>
  </r>
  <r>
    <x v="1"/>
    <x v="0"/>
    <x v="31"/>
    <x v="1207"/>
    <n v="2181"/>
    <n v="1627"/>
    <n v="11123"/>
    <n v="9201"/>
    <x v="3"/>
    <x v="0"/>
    <x v="0"/>
  </r>
  <r>
    <x v="1"/>
    <x v="0"/>
    <x v="31"/>
    <x v="1208"/>
    <n v="250"/>
    <n v="293"/>
    <n v="1359"/>
    <n v="1402"/>
    <x v="3"/>
    <x v="0"/>
    <x v="0"/>
  </r>
  <r>
    <x v="1"/>
    <x v="0"/>
    <x v="31"/>
    <x v="1209"/>
    <n v="118"/>
    <n v="105"/>
    <n v="541"/>
    <n v="586"/>
    <x v="3"/>
    <x v="0"/>
    <x v="0"/>
  </r>
  <r>
    <x v="1"/>
    <x v="0"/>
    <x v="31"/>
    <x v="1210"/>
    <n v="435"/>
    <n v="381"/>
    <n v="2360"/>
    <n v="2062"/>
    <x v="3"/>
    <x v="0"/>
    <x v="0"/>
  </r>
  <r>
    <x v="1"/>
    <x v="0"/>
    <x v="31"/>
    <x v="1211"/>
    <n v="1"/>
    <m/>
    <n v="6"/>
    <n v="4"/>
    <x v="3"/>
    <x v="0"/>
    <x v="0"/>
  </r>
  <r>
    <x v="1"/>
    <x v="0"/>
    <x v="31"/>
    <x v="1212"/>
    <n v="4"/>
    <n v="1"/>
    <n v="13"/>
    <n v="10"/>
    <x v="3"/>
    <x v="0"/>
    <x v="0"/>
  </r>
  <r>
    <x v="1"/>
    <x v="0"/>
    <x v="31"/>
    <x v="1213"/>
    <n v="11"/>
    <n v="13"/>
    <n v="103"/>
    <n v="89"/>
    <x v="3"/>
    <x v="0"/>
    <x v="0"/>
  </r>
  <r>
    <x v="1"/>
    <x v="0"/>
    <x v="31"/>
    <x v="1214"/>
    <n v="1"/>
    <m/>
    <n v="4"/>
    <n v="7"/>
    <x v="3"/>
    <x v="0"/>
    <x v="0"/>
  </r>
  <r>
    <x v="1"/>
    <x v="0"/>
    <x v="31"/>
    <x v="1215"/>
    <n v="85"/>
    <n v="20"/>
    <n v="387"/>
    <n v="94"/>
    <x v="3"/>
    <x v="0"/>
    <x v="0"/>
  </r>
  <r>
    <x v="1"/>
    <x v="0"/>
    <x v="31"/>
    <x v="1216"/>
    <n v="48"/>
    <n v="32"/>
    <n v="232"/>
    <n v="203"/>
    <x v="3"/>
    <x v="0"/>
    <x v="0"/>
  </r>
  <r>
    <x v="1"/>
    <x v="0"/>
    <x v="31"/>
    <x v="1217"/>
    <n v="12"/>
    <n v="11"/>
    <n v="87"/>
    <n v="69"/>
    <x v="3"/>
    <x v="0"/>
    <x v="0"/>
  </r>
  <r>
    <x v="1"/>
    <x v="0"/>
    <x v="31"/>
    <x v="1218"/>
    <n v="24"/>
    <n v="8"/>
    <n v="103"/>
    <n v="80"/>
    <x v="3"/>
    <x v="0"/>
    <x v="0"/>
  </r>
  <r>
    <x v="1"/>
    <x v="0"/>
    <x v="31"/>
    <x v="1219"/>
    <n v="61"/>
    <n v="54"/>
    <n v="311"/>
    <n v="295"/>
    <x v="3"/>
    <x v="0"/>
    <x v="0"/>
  </r>
  <r>
    <x v="1"/>
    <x v="0"/>
    <x v="31"/>
    <x v="1220"/>
    <n v="59"/>
    <n v="48"/>
    <n v="310"/>
    <n v="304"/>
    <x v="3"/>
    <x v="0"/>
    <x v="0"/>
  </r>
  <r>
    <x v="1"/>
    <x v="0"/>
    <x v="31"/>
    <x v="1221"/>
    <n v="11"/>
    <n v="10"/>
    <n v="53"/>
    <n v="44"/>
    <x v="3"/>
    <x v="0"/>
    <x v="0"/>
  </r>
  <r>
    <x v="1"/>
    <x v="0"/>
    <x v="31"/>
    <x v="1222"/>
    <n v="4"/>
    <n v="1"/>
    <n v="13"/>
    <n v="4"/>
    <x v="3"/>
    <x v="0"/>
    <x v="0"/>
  </r>
  <r>
    <x v="1"/>
    <x v="0"/>
    <x v="31"/>
    <x v="1223"/>
    <n v="557"/>
    <n v="359"/>
    <n v="3271"/>
    <n v="2006"/>
    <x v="3"/>
    <x v="0"/>
    <x v="0"/>
  </r>
  <r>
    <x v="1"/>
    <x v="0"/>
    <x v="31"/>
    <x v="1224"/>
    <n v="29"/>
    <n v="21"/>
    <n v="164"/>
    <n v="168"/>
    <x v="3"/>
    <x v="0"/>
    <x v="0"/>
  </r>
  <r>
    <x v="1"/>
    <x v="0"/>
    <x v="31"/>
    <x v="1225"/>
    <n v="257"/>
    <n v="201"/>
    <n v="1305"/>
    <n v="1201"/>
    <x v="3"/>
    <x v="0"/>
    <x v="0"/>
  </r>
  <r>
    <x v="1"/>
    <x v="0"/>
    <x v="31"/>
    <x v="1226"/>
    <n v="5"/>
    <n v="5"/>
    <n v="24"/>
    <n v="15"/>
    <x v="3"/>
    <x v="0"/>
    <x v="0"/>
  </r>
  <r>
    <x v="1"/>
    <x v="0"/>
    <x v="31"/>
    <x v="1227"/>
    <n v="67"/>
    <n v="49"/>
    <n v="368"/>
    <n v="280"/>
    <x v="3"/>
    <x v="0"/>
    <x v="0"/>
  </r>
  <r>
    <x v="1"/>
    <x v="0"/>
    <x v="31"/>
    <x v="1228"/>
    <n v="151"/>
    <n v="138"/>
    <n v="791"/>
    <n v="738"/>
    <x v="3"/>
    <x v="0"/>
    <x v="0"/>
  </r>
  <r>
    <x v="1"/>
    <x v="0"/>
    <x v="31"/>
    <x v="1229"/>
    <n v="40"/>
    <n v="35"/>
    <n v="200"/>
    <n v="181"/>
    <x v="3"/>
    <x v="0"/>
    <x v="0"/>
  </r>
  <r>
    <x v="1"/>
    <x v="0"/>
    <x v="31"/>
    <x v="1230"/>
    <n v="11"/>
    <n v="2"/>
    <n v="64"/>
    <n v="5"/>
    <x v="3"/>
    <x v="0"/>
    <x v="0"/>
  </r>
  <r>
    <x v="1"/>
    <x v="0"/>
    <x v="31"/>
    <x v="1231"/>
    <n v="1355"/>
    <n v="939"/>
    <n v="7685"/>
    <n v="5822"/>
    <x v="3"/>
    <x v="0"/>
    <x v="0"/>
  </r>
  <r>
    <x v="1"/>
    <x v="0"/>
    <x v="31"/>
    <x v="1232"/>
    <n v="216"/>
    <n v="171"/>
    <n v="1170"/>
    <n v="1272"/>
    <x v="3"/>
    <x v="0"/>
    <x v="0"/>
  </r>
  <r>
    <x v="1"/>
    <x v="0"/>
    <x v="31"/>
    <x v="1233"/>
    <n v="1"/>
    <n v="2"/>
    <n v="6"/>
    <n v="9"/>
    <x v="3"/>
    <x v="0"/>
    <x v="0"/>
  </r>
  <r>
    <x v="1"/>
    <x v="0"/>
    <x v="31"/>
    <x v="1234"/>
    <n v="432"/>
    <n v="381"/>
    <n v="2099"/>
    <n v="2021"/>
    <x v="3"/>
    <x v="0"/>
    <x v="0"/>
  </r>
  <r>
    <x v="1"/>
    <x v="0"/>
    <x v="31"/>
    <x v="1235"/>
    <n v="79"/>
    <n v="43"/>
    <n v="422"/>
    <n v="357"/>
    <x v="3"/>
    <x v="0"/>
    <x v="0"/>
  </r>
  <r>
    <x v="1"/>
    <x v="0"/>
    <x v="31"/>
    <x v="1236"/>
    <n v="4"/>
    <n v="2"/>
    <n v="16"/>
    <n v="14"/>
    <x v="3"/>
    <x v="0"/>
    <x v="0"/>
  </r>
  <r>
    <x v="1"/>
    <x v="0"/>
    <x v="31"/>
    <x v="1237"/>
    <n v="1"/>
    <n v="1"/>
    <n v="3"/>
    <n v="1"/>
    <x v="3"/>
    <x v="0"/>
    <x v="0"/>
  </r>
  <r>
    <x v="1"/>
    <x v="0"/>
    <x v="31"/>
    <x v="1238"/>
    <m/>
    <n v="2"/>
    <n v="2"/>
    <n v="6"/>
    <x v="3"/>
    <x v="0"/>
    <x v="0"/>
  </r>
  <r>
    <x v="1"/>
    <x v="0"/>
    <x v="31"/>
    <x v="1239"/>
    <n v="46"/>
    <n v="44"/>
    <n v="277"/>
    <n v="278"/>
    <x v="3"/>
    <x v="0"/>
    <x v="0"/>
  </r>
  <r>
    <x v="1"/>
    <x v="0"/>
    <x v="31"/>
    <x v="1240"/>
    <n v="160"/>
    <n v="81"/>
    <n v="869"/>
    <n v="528"/>
    <x v="3"/>
    <x v="0"/>
    <x v="0"/>
  </r>
  <r>
    <x v="1"/>
    <x v="0"/>
    <x v="31"/>
    <x v="1241"/>
    <n v="14"/>
    <n v="19"/>
    <n v="65"/>
    <n v="81"/>
    <x v="3"/>
    <x v="0"/>
    <x v="0"/>
  </r>
  <r>
    <x v="1"/>
    <x v="0"/>
    <x v="31"/>
    <x v="1242"/>
    <n v="279"/>
    <n v="240"/>
    <n v="1578"/>
    <n v="1409"/>
    <x v="3"/>
    <x v="0"/>
    <x v="0"/>
  </r>
  <r>
    <x v="1"/>
    <x v="0"/>
    <x v="31"/>
    <x v="1243"/>
    <m/>
    <m/>
    <n v="5"/>
    <n v="5"/>
    <x v="3"/>
    <x v="0"/>
    <x v="0"/>
  </r>
  <r>
    <x v="1"/>
    <x v="0"/>
    <x v="31"/>
    <x v="1244"/>
    <n v="3"/>
    <n v="1"/>
    <n v="15"/>
    <n v="13"/>
    <x v="3"/>
    <x v="0"/>
    <x v="0"/>
  </r>
  <r>
    <x v="1"/>
    <x v="0"/>
    <x v="31"/>
    <x v="1245"/>
    <n v="110"/>
    <n v="86"/>
    <n v="489"/>
    <n v="543"/>
    <x v="3"/>
    <x v="0"/>
    <x v="0"/>
  </r>
  <r>
    <x v="1"/>
    <x v="0"/>
    <x v="31"/>
    <x v="1246"/>
    <n v="29"/>
    <n v="19"/>
    <n v="126"/>
    <n v="130"/>
    <x v="3"/>
    <x v="0"/>
    <x v="0"/>
  </r>
  <r>
    <x v="1"/>
    <x v="0"/>
    <x v="31"/>
    <x v="1247"/>
    <n v="359"/>
    <n v="256"/>
    <n v="1824"/>
    <n v="1428"/>
    <x v="3"/>
    <x v="0"/>
    <x v="0"/>
  </r>
  <r>
    <x v="1"/>
    <x v="0"/>
    <x v="31"/>
    <x v="1248"/>
    <m/>
    <m/>
    <n v="1"/>
    <m/>
    <x v="3"/>
    <x v="0"/>
    <x v="0"/>
  </r>
  <r>
    <x v="1"/>
    <x v="0"/>
    <x v="31"/>
    <x v="1249"/>
    <n v="1084"/>
    <n v="794"/>
    <n v="6326"/>
    <n v="4931"/>
    <x v="3"/>
    <x v="0"/>
    <x v="0"/>
  </r>
  <r>
    <x v="1"/>
    <x v="0"/>
    <x v="31"/>
    <x v="1250"/>
    <n v="359"/>
    <n v="261"/>
    <n v="1938"/>
    <n v="1551"/>
    <x v="3"/>
    <x v="0"/>
    <x v="0"/>
  </r>
  <r>
    <x v="1"/>
    <x v="0"/>
    <x v="31"/>
    <x v="1251"/>
    <n v="17"/>
    <n v="16"/>
    <n v="115"/>
    <n v="95"/>
    <x v="3"/>
    <x v="0"/>
    <x v="0"/>
  </r>
  <r>
    <x v="1"/>
    <x v="0"/>
    <x v="31"/>
    <x v="1252"/>
    <n v="4"/>
    <m/>
    <n v="16"/>
    <n v="7"/>
    <x v="3"/>
    <x v="0"/>
    <x v="0"/>
  </r>
  <r>
    <x v="1"/>
    <x v="0"/>
    <x v="31"/>
    <x v="1253"/>
    <n v="219"/>
    <n v="136"/>
    <n v="1170"/>
    <n v="821"/>
    <x v="3"/>
    <x v="0"/>
    <x v="0"/>
  </r>
  <r>
    <x v="1"/>
    <x v="0"/>
    <x v="31"/>
    <x v="1254"/>
    <n v="70"/>
    <n v="72"/>
    <n v="362"/>
    <n v="344"/>
    <x v="3"/>
    <x v="0"/>
    <x v="0"/>
  </r>
  <r>
    <x v="1"/>
    <x v="0"/>
    <x v="31"/>
    <x v="1255"/>
    <n v="551"/>
    <n v="251"/>
    <n v="2873"/>
    <n v="1521"/>
    <x v="3"/>
    <x v="0"/>
    <x v="0"/>
  </r>
  <r>
    <x v="1"/>
    <x v="0"/>
    <x v="31"/>
    <x v="1256"/>
    <n v="19"/>
    <n v="7"/>
    <n v="88"/>
    <n v="52"/>
    <x v="3"/>
    <x v="0"/>
    <x v="0"/>
  </r>
  <r>
    <x v="1"/>
    <x v="0"/>
    <x v="31"/>
    <x v="1257"/>
    <n v="10"/>
    <n v="7"/>
    <n v="53"/>
    <n v="65"/>
    <x v="3"/>
    <x v="0"/>
    <x v="0"/>
  </r>
  <r>
    <x v="1"/>
    <x v="0"/>
    <x v="31"/>
    <x v="1258"/>
    <n v="2"/>
    <m/>
    <n v="11"/>
    <n v="10"/>
    <x v="3"/>
    <x v="0"/>
    <x v="0"/>
  </r>
  <r>
    <x v="1"/>
    <x v="0"/>
    <x v="31"/>
    <x v="1259"/>
    <n v="137"/>
    <n v="111"/>
    <n v="790"/>
    <n v="643"/>
    <x v="3"/>
    <x v="0"/>
    <x v="0"/>
  </r>
  <r>
    <x v="1"/>
    <x v="0"/>
    <x v="31"/>
    <x v="1260"/>
    <n v="35"/>
    <n v="17"/>
    <n v="162"/>
    <n v="166"/>
    <x v="3"/>
    <x v="0"/>
    <x v="0"/>
  </r>
  <r>
    <x v="1"/>
    <x v="0"/>
    <x v="31"/>
    <x v="1261"/>
    <n v="1"/>
    <n v="4"/>
    <n v="3"/>
    <n v="15"/>
    <x v="3"/>
    <x v="0"/>
    <x v="0"/>
  </r>
  <r>
    <x v="1"/>
    <x v="0"/>
    <x v="31"/>
    <x v="1262"/>
    <n v="6"/>
    <n v="3"/>
    <n v="37"/>
    <n v="29"/>
    <x v="3"/>
    <x v="0"/>
    <x v="0"/>
  </r>
  <r>
    <x v="1"/>
    <x v="0"/>
    <x v="31"/>
    <x v="1263"/>
    <n v="1"/>
    <m/>
    <n v="1"/>
    <n v="1"/>
    <x v="3"/>
    <x v="0"/>
    <x v="0"/>
  </r>
  <r>
    <x v="1"/>
    <x v="0"/>
    <x v="31"/>
    <x v="1264"/>
    <n v="2"/>
    <m/>
    <n v="2"/>
    <n v="5"/>
    <x v="3"/>
    <x v="0"/>
    <x v="0"/>
  </r>
  <r>
    <x v="1"/>
    <x v="0"/>
    <x v="31"/>
    <x v="1265"/>
    <n v="107"/>
    <n v="75"/>
    <n v="565"/>
    <n v="408"/>
    <x v="3"/>
    <x v="0"/>
    <x v="0"/>
  </r>
  <r>
    <x v="1"/>
    <x v="0"/>
    <x v="31"/>
    <x v="1266"/>
    <n v="8"/>
    <n v="3"/>
    <n v="26"/>
    <n v="13"/>
    <x v="3"/>
    <x v="0"/>
    <x v="0"/>
  </r>
  <r>
    <x v="1"/>
    <x v="0"/>
    <x v="31"/>
    <x v="1267"/>
    <m/>
    <m/>
    <n v="1"/>
    <m/>
    <x v="3"/>
    <x v="0"/>
    <x v="0"/>
  </r>
  <r>
    <x v="1"/>
    <x v="0"/>
    <x v="31"/>
    <x v="1268"/>
    <n v="11"/>
    <n v="14"/>
    <n v="113"/>
    <n v="101"/>
    <x v="3"/>
    <x v="0"/>
    <x v="0"/>
  </r>
  <r>
    <x v="1"/>
    <x v="0"/>
    <x v="31"/>
    <x v="1269"/>
    <m/>
    <n v="1"/>
    <n v="6"/>
    <n v="7"/>
    <x v="3"/>
    <x v="0"/>
    <x v="0"/>
  </r>
  <r>
    <x v="1"/>
    <x v="0"/>
    <x v="31"/>
    <x v="1270"/>
    <n v="30"/>
    <n v="25"/>
    <n v="153"/>
    <n v="141"/>
    <x v="3"/>
    <x v="0"/>
    <x v="0"/>
  </r>
  <r>
    <x v="1"/>
    <x v="0"/>
    <x v="31"/>
    <x v="1271"/>
    <n v="232"/>
    <n v="144"/>
    <n v="1250"/>
    <n v="894"/>
    <x v="3"/>
    <x v="0"/>
    <x v="0"/>
  </r>
  <r>
    <x v="1"/>
    <x v="0"/>
    <x v="31"/>
    <x v="1272"/>
    <n v="1"/>
    <n v="3"/>
    <n v="9"/>
    <n v="10"/>
    <x v="3"/>
    <x v="0"/>
    <x v="0"/>
  </r>
  <r>
    <x v="1"/>
    <x v="0"/>
    <x v="31"/>
    <x v="1273"/>
    <n v="32"/>
    <n v="13"/>
    <n v="94"/>
    <n v="53"/>
    <x v="3"/>
    <x v="0"/>
    <x v="0"/>
  </r>
  <r>
    <x v="1"/>
    <x v="0"/>
    <x v="31"/>
    <x v="1274"/>
    <n v="11"/>
    <n v="13"/>
    <n v="50"/>
    <n v="50"/>
    <x v="3"/>
    <x v="0"/>
    <x v="0"/>
  </r>
  <r>
    <x v="1"/>
    <x v="0"/>
    <x v="31"/>
    <x v="1275"/>
    <m/>
    <n v="1"/>
    <n v="2"/>
    <n v="5"/>
    <x v="3"/>
    <x v="0"/>
    <x v="0"/>
  </r>
  <r>
    <x v="1"/>
    <x v="0"/>
    <x v="31"/>
    <x v="1276"/>
    <n v="1"/>
    <n v="1"/>
    <n v="5"/>
    <n v="6"/>
    <x v="3"/>
    <x v="0"/>
    <x v="0"/>
  </r>
  <r>
    <x v="1"/>
    <x v="0"/>
    <x v="31"/>
    <x v="1277"/>
    <n v="34"/>
    <n v="17"/>
    <n v="155"/>
    <n v="121"/>
    <x v="3"/>
    <x v="0"/>
    <x v="0"/>
  </r>
  <r>
    <x v="1"/>
    <x v="0"/>
    <x v="31"/>
    <x v="1278"/>
    <n v="2"/>
    <n v="2"/>
    <n v="5"/>
    <n v="6"/>
    <x v="3"/>
    <x v="0"/>
    <x v="0"/>
  </r>
  <r>
    <x v="1"/>
    <x v="0"/>
    <x v="31"/>
    <x v="1279"/>
    <n v="6"/>
    <n v="4"/>
    <n v="28"/>
    <n v="13"/>
    <x v="3"/>
    <x v="0"/>
    <x v="0"/>
  </r>
  <r>
    <x v="1"/>
    <x v="0"/>
    <x v="31"/>
    <x v="1280"/>
    <n v="1"/>
    <m/>
    <n v="1"/>
    <m/>
    <x v="3"/>
    <x v="0"/>
    <x v="0"/>
  </r>
  <r>
    <x v="1"/>
    <x v="0"/>
    <x v="31"/>
    <x v="1281"/>
    <n v="58"/>
    <m/>
    <n v="223"/>
    <m/>
    <x v="3"/>
    <x v="0"/>
    <x v="0"/>
  </r>
  <r>
    <x v="1"/>
    <x v="0"/>
    <x v="31"/>
    <x v="1282"/>
    <n v="1"/>
    <n v="2"/>
    <n v="16"/>
    <n v="8"/>
    <x v="3"/>
    <x v="0"/>
    <x v="0"/>
  </r>
  <r>
    <x v="1"/>
    <x v="0"/>
    <x v="31"/>
    <x v="1283"/>
    <n v="187"/>
    <n v="176"/>
    <n v="994"/>
    <n v="984"/>
    <x v="3"/>
    <x v="0"/>
    <x v="0"/>
  </r>
  <r>
    <x v="1"/>
    <x v="0"/>
    <x v="31"/>
    <x v="1284"/>
    <m/>
    <m/>
    <n v="7"/>
    <n v="8"/>
    <x v="3"/>
    <x v="0"/>
    <x v="0"/>
  </r>
  <r>
    <x v="1"/>
    <x v="0"/>
    <x v="31"/>
    <x v="1285"/>
    <n v="52"/>
    <n v="18"/>
    <n v="246"/>
    <n v="126"/>
    <x v="3"/>
    <x v="0"/>
    <x v="0"/>
  </r>
  <r>
    <x v="1"/>
    <x v="0"/>
    <x v="31"/>
    <x v="1286"/>
    <n v="51"/>
    <n v="15"/>
    <n v="286"/>
    <n v="104"/>
    <x v="3"/>
    <x v="0"/>
    <x v="0"/>
  </r>
  <r>
    <x v="1"/>
    <x v="0"/>
    <x v="31"/>
    <x v="1287"/>
    <n v="6"/>
    <n v="3"/>
    <n v="32"/>
    <n v="24"/>
    <x v="3"/>
    <x v="0"/>
    <x v="0"/>
  </r>
  <r>
    <x v="1"/>
    <x v="0"/>
    <x v="31"/>
    <x v="1288"/>
    <n v="25"/>
    <n v="20"/>
    <n v="99"/>
    <n v="111"/>
    <x v="3"/>
    <x v="0"/>
    <x v="0"/>
  </r>
  <r>
    <x v="1"/>
    <x v="0"/>
    <x v="31"/>
    <x v="1289"/>
    <m/>
    <n v="1"/>
    <n v="2"/>
    <n v="1"/>
    <x v="3"/>
    <x v="0"/>
    <x v="0"/>
  </r>
  <r>
    <x v="1"/>
    <x v="0"/>
    <x v="31"/>
    <x v="1290"/>
    <n v="189"/>
    <n v="142"/>
    <n v="1020"/>
    <n v="859"/>
    <x v="3"/>
    <x v="0"/>
    <x v="0"/>
  </r>
  <r>
    <x v="1"/>
    <x v="0"/>
    <x v="31"/>
    <x v="1291"/>
    <n v="771"/>
    <n v="584"/>
    <n v="3921"/>
    <n v="3216"/>
    <x v="3"/>
    <x v="0"/>
    <x v="0"/>
  </r>
  <r>
    <x v="1"/>
    <x v="0"/>
    <x v="31"/>
    <x v="1292"/>
    <n v="13"/>
    <n v="15"/>
    <n v="73"/>
    <n v="64"/>
    <x v="3"/>
    <x v="0"/>
    <x v="0"/>
  </r>
  <r>
    <x v="1"/>
    <x v="0"/>
    <x v="31"/>
    <x v="1293"/>
    <n v="226"/>
    <n v="108"/>
    <n v="1123"/>
    <n v="645"/>
    <x v="3"/>
    <x v="0"/>
    <x v="0"/>
  </r>
  <r>
    <x v="1"/>
    <x v="0"/>
    <x v="31"/>
    <x v="1294"/>
    <n v="1"/>
    <n v="7"/>
    <n v="9"/>
    <n v="21"/>
    <x v="3"/>
    <x v="0"/>
    <x v="0"/>
  </r>
  <r>
    <x v="1"/>
    <x v="0"/>
    <x v="31"/>
    <x v="1295"/>
    <n v="7"/>
    <n v="8"/>
    <n v="54"/>
    <n v="58"/>
    <x v="3"/>
    <x v="0"/>
    <x v="0"/>
  </r>
  <r>
    <x v="1"/>
    <x v="0"/>
    <x v="31"/>
    <x v="1296"/>
    <n v="24"/>
    <n v="15"/>
    <n v="119"/>
    <n v="111"/>
    <x v="3"/>
    <x v="0"/>
    <x v="0"/>
  </r>
  <r>
    <x v="1"/>
    <x v="0"/>
    <x v="31"/>
    <x v="1297"/>
    <n v="540"/>
    <n v="377"/>
    <n v="2732"/>
    <n v="2020"/>
    <x v="3"/>
    <x v="0"/>
    <x v="0"/>
  </r>
  <r>
    <x v="1"/>
    <x v="0"/>
    <x v="31"/>
    <x v="1298"/>
    <n v="11"/>
    <n v="5"/>
    <n v="36"/>
    <n v="19"/>
    <x v="3"/>
    <x v="0"/>
    <x v="0"/>
  </r>
  <r>
    <x v="1"/>
    <x v="0"/>
    <x v="31"/>
    <x v="1299"/>
    <n v="9"/>
    <n v="11"/>
    <n v="46"/>
    <n v="54"/>
    <x v="3"/>
    <x v="0"/>
    <x v="0"/>
  </r>
  <r>
    <x v="1"/>
    <x v="0"/>
    <x v="32"/>
    <x v="1300"/>
    <n v="90"/>
    <n v="87"/>
    <n v="446"/>
    <n v="437"/>
    <x v="5"/>
    <x v="1"/>
    <x v="0"/>
  </r>
  <r>
    <x v="1"/>
    <x v="0"/>
    <x v="32"/>
    <x v="1301"/>
    <n v="2"/>
    <n v="1"/>
    <n v="6"/>
    <n v="8"/>
    <x v="5"/>
    <x v="1"/>
    <x v="0"/>
  </r>
  <r>
    <x v="1"/>
    <x v="0"/>
    <x v="32"/>
    <x v="1302"/>
    <m/>
    <m/>
    <n v="1"/>
    <m/>
    <x v="5"/>
    <x v="1"/>
    <x v="0"/>
  </r>
  <r>
    <x v="1"/>
    <x v="0"/>
    <x v="32"/>
    <x v="1303"/>
    <n v="2"/>
    <m/>
    <n v="5"/>
    <n v="3"/>
    <x v="5"/>
    <x v="1"/>
    <x v="0"/>
  </r>
  <r>
    <x v="1"/>
    <x v="0"/>
    <x v="32"/>
    <x v="1304"/>
    <n v="2"/>
    <m/>
    <n v="7"/>
    <m/>
    <x v="5"/>
    <x v="1"/>
    <x v="0"/>
  </r>
  <r>
    <x v="1"/>
    <x v="0"/>
    <x v="32"/>
    <x v="1305"/>
    <n v="88"/>
    <n v="74"/>
    <n v="491"/>
    <n v="501"/>
    <x v="5"/>
    <x v="1"/>
    <x v="0"/>
  </r>
  <r>
    <x v="1"/>
    <x v="0"/>
    <x v="32"/>
    <x v="1306"/>
    <n v="2"/>
    <n v="1"/>
    <n v="6"/>
    <n v="3"/>
    <x v="5"/>
    <x v="1"/>
    <x v="0"/>
  </r>
  <r>
    <x v="1"/>
    <x v="0"/>
    <x v="32"/>
    <x v="1307"/>
    <n v="7"/>
    <n v="11"/>
    <n v="19"/>
    <n v="32"/>
    <x v="5"/>
    <x v="1"/>
    <x v="0"/>
  </r>
  <r>
    <x v="1"/>
    <x v="0"/>
    <x v="32"/>
    <x v="1308"/>
    <n v="8"/>
    <n v="7"/>
    <n v="32"/>
    <n v="31"/>
    <x v="5"/>
    <x v="1"/>
    <x v="0"/>
  </r>
  <r>
    <x v="1"/>
    <x v="0"/>
    <x v="32"/>
    <x v="1309"/>
    <m/>
    <m/>
    <m/>
    <n v="1"/>
    <x v="5"/>
    <x v="1"/>
    <x v="0"/>
  </r>
  <r>
    <x v="1"/>
    <x v="0"/>
    <x v="33"/>
    <x v="1310"/>
    <m/>
    <m/>
    <n v="7"/>
    <n v="3"/>
    <x v="2"/>
    <x v="0"/>
    <x v="0"/>
  </r>
  <r>
    <x v="1"/>
    <x v="0"/>
    <x v="33"/>
    <x v="1311"/>
    <n v="3"/>
    <n v="2"/>
    <n v="10"/>
    <n v="12"/>
    <x v="2"/>
    <x v="0"/>
    <x v="0"/>
  </r>
  <r>
    <x v="1"/>
    <x v="0"/>
    <x v="33"/>
    <x v="1312"/>
    <n v="1"/>
    <n v="1"/>
    <n v="3"/>
    <n v="2"/>
    <x v="2"/>
    <x v="0"/>
    <x v="0"/>
  </r>
  <r>
    <x v="1"/>
    <x v="0"/>
    <x v="33"/>
    <x v="1313"/>
    <n v="2"/>
    <n v="2"/>
    <n v="12"/>
    <n v="9"/>
    <x v="2"/>
    <x v="0"/>
    <x v="0"/>
  </r>
  <r>
    <x v="1"/>
    <x v="0"/>
    <x v="33"/>
    <x v="1314"/>
    <n v="1"/>
    <m/>
    <n v="1"/>
    <m/>
    <x v="2"/>
    <x v="0"/>
    <x v="0"/>
  </r>
  <r>
    <x v="1"/>
    <x v="0"/>
    <x v="33"/>
    <x v="1315"/>
    <n v="11"/>
    <n v="5"/>
    <n v="46"/>
    <n v="28"/>
    <x v="2"/>
    <x v="0"/>
    <x v="0"/>
  </r>
  <r>
    <x v="1"/>
    <x v="0"/>
    <x v="33"/>
    <x v="1316"/>
    <m/>
    <m/>
    <n v="1"/>
    <n v="3"/>
    <x v="2"/>
    <x v="0"/>
    <x v="0"/>
  </r>
  <r>
    <x v="1"/>
    <x v="0"/>
    <x v="33"/>
    <x v="1317"/>
    <n v="10"/>
    <n v="1"/>
    <n v="27"/>
    <n v="18"/>
    <x v="2"/>
    <x v="0"/>
    <x v="0"/>
  </r>
  <r>
    <x v="1"/>
    <x v="0"/>
    <x v="33"/>
    <x v="1318"/>
    <n v="17"/>
    <n v="16"/>
    <n v="99"/>
    <n v="76"/>
    <x v="2"/>
    <x v="0"/>
    <x v="0"/>
  </r>
  <r>
    <x v="1"/>
    <x v="0"/>
    <x v="33"/>
    <x v="1319"/>
    <m/>
    <n v="1"/>
    <m/>
    <n v="2"/>
    <x v="2"/>
    <x v="0"/>
    <x v="0"/>
  </r>
  <r>
    <x v="1"/>
    <x v="0"/>
    <x v="33"/>
    <x v="1320"/>
    <n v="30"/>
    <n v="28"/>
    <n v="218"/>
    <n v="152"/>
    <x v="2"/>
    <x v="0"/>
    <x v="0"/>
  </r>
  <r>
    <x v="1"/>
    <x v="0"/>
    <x v="33"/>
    <x v="1321"/>
    <m/>
    <m/>
    <m/>
    <n v="1"/>
    <x v="2"/>
    <x v="0"/>
    <x v="0"/>
  </r>
  <r>
    <x v="1"/>
    <x v="0"/>
    <x v="33"/>
    <x v="1322"/>
    <m/>
    <m/>
    <n v="1"/>
    <m/>
    <x v="2"/>
    <x v="0"/>
    <x v="0"/>
  </r>
  <r>
    <x v="1"/>
    <x v="0"/>
    <x v="33"/>
    <x v="1323"/>
    <n v="1"/>
    <n v="6"/>
    <n v="23"/>
    <n v="24"/>
    <x v="2"/>
    <x v="0"/>
    <x v="0"/>
  </r>
  <r>
    <x v="1"/>
    <x v="0"/>
    <x v="33"/>
    <x v="1324"/>
    <m/>
    <m/>
    <m/>
    <n v="1"/>
    <x v="2"/>
    <x v="0"/>
    <x v="0"/>
  </r>
  <r>
    <x v="1"/>
    <x v="0"/>
    <x v="33"/>
    <x v="1325"/>
    <n v="20"/>
    <n v="18"/>
    <n v="122"/>
    <n v="85"/>
    <x v="2"/>
    <x v="0"/>
    <x v="0"/>
  </r>
  <r>
    <x v="1"/>
    <x v="0"/>
    <x v="33"/>
    <x v="1326"/>
    <n v="16"/>
    <n v="15"/>
    <n v="102"/>
    <n v="97"/>
    <x v="2"/>
    <x v="0"/>
    <x v="0"/>
  </r>
  <r>
    <x v="1"/>
    <x v="0"/>
    <x v="33"/>
    <x v="1327"/>
    <n v="1"/>
    <m/>
    <n v="10"/>
    <n v="8"/>
    <x v="2"/>
    <x v="0"/>
    <x v="0"/>
  </r>
  <r>
    <x v="1"/>
    <x v="0"/>
    <x v="33"/>
    <x v="1328"/>
    <m/>
    <n v="1"/>
    <n v="4"/>
    <n v="5"/>
    <x v="2"/>
    <x v="0"/>
    <x v="0"/>
  </r>
  <r>
    <x v="1"/>
    <x v="0"/>
    <x v="33"/>
    <x v="1329"/>
    <n v="1"/>
    <m/>
    <n v="1"/>
    <m/>
    <x v="2"/>
    <x v="0"/>
    <x v="0"/>
  </r>
  <r>
    <x v="1"/>
    <x v="0"/>
    <x v="33"/>
    <x v="1330"/>
    <m/>
    <m/>
    <n v="1"/>
    <m/>
    <x v="2"/>
    <x v="0"/>
    <x v="0"/>
  </r>
  <r>
    <x v="1"/>
    <x v="0"/>
    <x v="33"/>
    <x v="1331"/>
    <n v="1"/>
    <m/>
    <n v="4"/>
    <m/>
    <x v="2"/>
    <x v="0"/>
    <x v="0"/>
  </r>
  <r>
    <x v="1"/>
    <x v="0"/>
    <x v="124"/>
    <x v="1332"/>
    <m/>
    <m/>
    <m/>
    <n v="2"/>
    <x v="2"/>
    <x v="0"/>
    <x v="0"/>
  </r>
  <r>
    <x v="1"/>
    <x v="0"/>
    <x v="124"/>
    <x v="1333"/>
    <m/>
    <n v="2"/>
    <n v="5"/>
    <n v="5"/>
    <x v="2"/>
    <x v="0"/>
    <x v="0"/>
  </r>
  <r>
    <x v="1"/>
    <x v="0"/>
    <x v="124"/>
    <x v="1334"/>
    <n v="3"/>
    <n v="3"/>
    <n v="9"/>
    <n v="11"/>
    <x v="2"/>
    <x v="0"/>
    <x v="0"/>
  </r>
  <r>
    <x v="1"/>
    <x v="0"/>
    <x v="124"/>
    <x v="1335"/>
    <m/>
    <m/>
    <n v="4"/>
    <n v="1"/>
    <x v="2"/>
    <x v="0"/>
    <x v="0"/>
  </r>
  <r>
    <x v="1"/>
    <x v="0"/>
    <x v="124"/>
    <x v="1336"/>
    <n v="1"/>
    <m/>
    <n v="1"/>
    <m/>
    <x v="2"/>
    <x v="0"/>
    <x v="0"/>
  </r>
  <r>
    <x v="1"/>
    <x v="0"/>
    <x v="124"/>
    <x v="1337"/>
    <n v="1"/>
    <m/>
    <n v="4"/>
    <n v="2"/>
    <x v="2"/>
    <x v="0"/>
    <x v="0"/>
  </r>
  <r>
    <x v="1"/>
    <x v="0"/>
    <x v="124"/>
    <x v="1338"/>
    <m/>
    <n v="3"/>
    <n v="8"/>
    <n v="7"/>
    <x v="2"/>
    <x v="0"/>
    <x v="0"/>
  </r>
  <r>
    <x v="1"/>
    <x v="0"/>
    <x v="124"/>
    <x v="1339"/>
    <m/>
    <m/>
    <m/>
    <n v="1"/>
    <x v="2"/>
    <x v="0"/>
    <x v="0"/>
  </r>
  <r>
    <x v="1"/>
    <x v="0"/>
    <x v="124"/>
    <x v="1340"/>
    <m/>
    <m/>
    <n v="1"/>
    <n v="1"/>
    <x v="2"/>
    <x v="0"/>
    <x v="0"/>
  </r>
  <r>
    <x v="1"/>
    <x v="0"/>
    <x v="124"/>
    <x v="1341"/>
    <m/>
    <m/>
    <n v="1"/>
    <m/>
    <x v="2"/>
    <x v="0"/>
    <x v="0"/>
  </r>
  <r>
    <x v="1"/>
    <x v="0"/>
    <x v="124"/>
    <x v="1342"/>
    <m/>
    <m/>
    <n v="1"/>
    <m/>
    <x v="2"/>
    <x v="0"/>
    <x v="0"/>
  </r>
  <r>
    <x v="1"/>
    <x v="0"/>
    <x v="124"/>
    <x v="1343"/>
    <m/>
    <m/>
    <n v="3"/>
    <m/>
    <x v="2"/>
    <x v="0"/>
    <x v="0"/>
  </r>
  <r>
    <x v="1"/>
    <x v="0"/>
    <x v="124"/>
    <x v="1344"/>
    <m/>
    <m/>
    <m/>
    <n v="1"/>
    <x v="2"/>
    <x v="0"/>
    <x v="0"/>
  </r>
  <r>
    <x v="1"/>
    <x v="0"/>
    <x v="124"/>
    <x v="1345"/>
    <n v="1"/>
    <m/>
    <n v="1"/>
    <m/>
    <x v="2"/>
    <x v="0"/>
    <x v="0"/>
  </r>
  <r>
    <x v="1"/>
    <x v="0"/>
    <x v="124"/>
    <x v="1346"/>
    <m/>
    <m/>
    <n v="1"/>
    <m/>
    <x v="2"/>
    <x v="0"/>
    <x v="0"/>
  </r>
  <r>
    <x v="1"/>
    <x v="0"/>
    <x v="124"/>
    <x v="1347"/>
    <m/>
    <m/>
    <n v="2"/>
    <n v="2"/>
    <x v="2"/>
    <x v="0"/>
    <x v="0"/>
  </r>
  <r>
    <x v="1"/>
    <x v="0"/>
    <x v="124"/>
    <x v="1348"/>
    <n v="2"/>
    <n v="3"/>
    <n v="17"/>
    <n v="12"/>
    <x v="2"/>
    <x v="0"/>
    <x v="0"/>
  </r>
  <r>
    <x v="1"/>
    <x v="0"/>
    <x v="124"/>
    <x v="1349"/>
    <n v="1"/>
    <n v="1"/>
    <n v="1"/>
    <n v="1"/>
    <x v="2"/>
    <x v="0"/>
    <x v="0"/>
  </r>
  <r>
    <x v="1"/>
    <x v="0"/>
    <x v="124"/>
    <x v="1350"/>
    <n v="9"/>
    <n v="4"/>
    <n v="34"/>
    <n v="28"/>
    <x v="2"/>
    <x v="0"/>
    <x v="0"/>
  </r>
  <r>
    <x v="1"/>
    <x v="0"/>
    <x v="125"/>
    <x v="1351"/>
    <m/>
    <m/>
    <m/>
    <n v="1"/>
    <x v="4"/>
    <x v="0"/>
    <x v="0"/>
  </r>
  <r>
    <x v="1"/>
    <x v="0"/>
    <x v="126"/>
    <x v="1352"/>
    <m/>
    <m/>
    <n v="2"/>
    <m/>
    <x v="5"/>
    <x v="1"/>
    <x v="0"/>
  </r>
  <r>
    <x v="1"/>
    <x v="0"/>
    <x v="126"/>
    <x v="1353"/>
    <n v="1"/>
    <n v="2"/>
    <n v="6"/>
    <n v="17"/>
    <x v="5"/>
    <x v="1"/>
    <x v="0"/>
  </r>
  <r>
    <x v="1"/>
    <x v="0"/>
    <x v="126"/>
    <x v="1354"/>
    <m/>
    <m/>
    <n v="1"/>
    <n v="3"/>
    <x v="5"/>
    <x v="1"/>
    <x v="0"/>
  </r>
  <r>
    <x v="1"/>
    <x v="0"/>
    <x v="126"/>
    <x v="1355"/>
    <n v="1"/>
    <m/>
    <n v="2"/>
    <m/>
    <x v="5"/>
    <x v="1"/>
    <x v="0"/>
  </r>
  <r>
    <x v="1"/>
    <x v="0"/>
    <x v="126"/>
    <x v="1356"/>
    <n v="2"/>
    <m/>
    <n v="3"/>
    <n v="2"/>
    <x v="5"/>
    <x v="1"/>
    <x v="0"/>
  </r>
  <r>
    <x v="1"/>
    <x v="0"/>
    <x v="126"/>
    <x v="1357"/>
    <m/>
    <m/>
    <n v="1"/>
    <m/>
    <x v="5"/>
    <x v="1"/>
    <x v="0"/>
  </r>
  <r>
    <x v="1"/>
    <x v="0"/>
    <x v="126"/>
    <x v="1358"/>
    <m/>
    <m/>
    <n v="2"/>
    <n v="3"/>
    <x v="5"/>
    <x v="1"/>
    <x v="0"/>
  </r>
  <r>
    <x v="1"/>
    <x v="0"/>
    <x v="126"/>
    <x v="1359"/>
    <n v="3"/>
    <n v="1"/>
    <n v="8"/>
    <n v="5"/>
    <x v="5"/>
    <x v="1"/>
    <x v="0"/>
  </r>
  <r>
    <x v="1"/>
    <x v="0"/>
    <x v="127"/>
    <x v="1360"/>
    <m/>
    <m/>
    <m/>
    <n v="1"/>
    <x v="1"/>
    <x v="0"/>
    <x v="0"/>
  </r>
  <r>
    <x v="1"/>
    <x v="1"/>
    <x v="65"/>
    <x v="1361"/>
    <m/>
    <m/>
    <m/>
    <n v="1"/>
    <x v="3"/>
    <x v="0"/>
    <x v="1"/>
  </r>
  <r>
    <x v="1"/>
    <x v="1"/>
    <x v="65"/>
    <x v="256"/>
    <m/>
    <m/>
    <n v="3"/>
    <m/>
    <x v="3"/>
    <x v="0"/>
    <x v="1"/>
  </r>
  <r>
    <x v="1"/>
    <x v="1"/>
    <x v="65"/>
    <x v="1362"/>
    <m/>
    <m/>
    <m/>
    <n v="1"/>
    <x v="3"/>
    <x v="0"/>
    <x v="1"/>
  </r>
  <r>
    <x v="1"/>
    <x v="1"/>
    <x v="65"/>
    <x v="257"/>
    <n v="12"/>
    <n v="4"/>
    <n v="59"/>
    <n v="34"/>
    <x v="3"/>
    <x v="0"/>
    <x v="1"/>
  </r>
  <r>
    <x v="1"/>
    <x v="1"/>
    <x v="65"/>
    <x v="258"/>
    <n v="2"/>
    <n v="3"/>
    <n v="26"/>
    <n v="14"/>
    <x v="3"/>
    <x v="0"/>
    <x v="1"/>
  </r>
  <r>
    <x v="1"/>
    <x v="1"/>
    <x v="65"/>
    <x v="259"/>
    <n v="1"/>
    <m/>
    <n v="1"/>
    <m/>
    <x v="3"/>
    <x v="0"/>
    <x v="1"/>
  </r>
  <r>
    <x v="1"/>
    <x v="1"/>
    <x v="65"/>
    <x v="260"/>
    <n v="1"/>
    <m/>
    <n v="4"/>
    <m/>
    <x v="3"/>
    <x v="0"/>
    <x v="1"/>
  </r>
  <r>
    <x v="1"/>
    <x v="1"/>
    <x v="65"/>
    <x v="1363"/>
    <m/>
    <m/>
    <n v="1"/>
    <n v="1"/>
    <x v="3"/>
    <x v="0"/>
    <x v="1"/>
  </r>
  <r>
    <x v="1"/>
    <x v="1"/>
    <x v="65"/>
    <x v="261"/>
    <n v="1"/>
    <m/>
    <n v="4"/>
    <n v="2"/>
    <x v="3"/>
    <x v="0"/>
    <x v="1"/>
  </r>
  <r>
    <x v="1"/>
    <x v="1"/>
    <x v="65"/>
    <x v="262"/>
    <n v="1"/>
    <m/>
    <n v="5"/>
    <m/>
    <x v="3"/>
    <x v="0"/>
    <x v="1"/>
  </r>
  <r>
    <x v="1"/>
    <x v="1"/>
    <x v="65"/>
    <x v="263"/>
    <n v="2"/>
    <m/>
    <n v="6"/>
    <n v="3"/>
    <x v="3"/>
    <x v="0"/>
    <x v="1"/>
  </r>
  <r>
    <x v="1"/>
    <x v="1"/>
    <x v="66"/>
    <x v="264"/>
    <n v="1"/>
    <n v="1"/>
    <n v="2"/>
    <n v="1"/>
    <x v="2"/>
    <x v="0"/>
    <x v="1"/>
  </r>
  <r>
    <x v="1"/>
    <x v="1"/>
    <x v="66"/>
    <x v="265"/>
    <n v="2"/>
    <m/>
    <n v="8"/>
    <n v="2"/>
    <x v="2"/>
    <x v="0"/>
    <x v="1"/>
  </r>
  <r>
    <x v="1"/>
    <x v="1"/>
    <x v="66"/>
    <x v="1364"/>
    <m/>
    <n v="1"/>
    <m/>
    <n v="1"/>
    <x v="2"/>
    <x v="0"/>
    <x v="1"/>
  </r>
  <r>
    <x v="1"/>
    <x v="1"/>
    <x v="66"/>
    <x v="266"/>
    <n v="3"/>
    <n v="1"/>
    <n v="11"/>
    <n v="12"/>
    <x v="2"/>
    <x v="0"/>
    <x v="1"/>
  </r>
  <r>
    <x v="1"/>
    <x v="1"/>
    <x v="66"/>
    <x v="1365"/>
    <n v="1"/>
    <n v="1"/>
    <n v="8"/>
    <n v="3"/>
    <x v="2"/>
    <x v="0"/>
    <x v="1"/>
  </r>
  <r>
    <x v="1"/>
    <x v="1"/>
    <x v="66"/>
    <x v="1366"/>
    <m/>
    <m/>
    <n v="1"/>
    <n v="1"/>
    <x v="2"/>
    <x v="0"/>
    <x v="1"/>
  </r>
  <r>
    <x v="1"/>
    <x v="1"/>
    <x v="66"/>
    <x v="1367"/>
    <m/>
    <m/>
    <n v="1"/>
    <m/>
    <x v="2"/>
    <x v="0"/>
    <x v="1"/>
  </r>
  <r>
    <x v="1"/>
    <x v="1"/>
    <x v="66"/>
    <x v="1368"/>
    <m/>
    <m/>
    <n v="1"/>
    <n v="2"/>
    <x v="2"/>
    <x v="0"/>
    <x v="1"/>
  </r>
  <r>
    <x v="1"/>
    <x v="1"/>
    <x v="66"/>
    <x v="1369"/>
    <n v="2"/>
    <m/>
    <n v="17"/>
    <n v="1"/>
    <x v="2"/>
    <x v="0"/>
    <x v="1"/>
  </r>
  <r>
    <x v="1"/>
    <x v="1"/>
    <x v="66"/>
    <x v="267"/>
    <n v="3"/>
    <m/>
    <n v="5"/>
    <n v="1"/>
    <x v="2"/>
    <x v="0"/>
    <x v="1"/>
  </r>
  <r>
    <x v="1"/>
    <x v="1"/>
    <x v="66"/>
    <x v="1370"/>
    <m/>
    <m/>
    <n v="1"/>
    <n v="1"/>
    <x v="2"/>
    <x v="0"/>
    <x v="1"/>
  </r>
  <r>
    <x v="1"/>
    <x v="1"/>
    <x v="66"/>
    <x v="268"/>
    <m/>
    <m/>
    <n v="1"/>
    <m/>
    <x v="2"/>
    <x v="0"/>
    <x v="1"/>
  </r>
  <r>
    <x v="1"/>
    <x v="1"/>
    <x v="66"/>
    <x v="1371"/>
    <n v="1"/>
    <m/>
    <n v="5"/>
    <n v="2"/>
    <x v="2"/>
    <x v="0"/>
    <x v="1"/>
  </r>
  <r>
    <x v="1"/>
    <x v="1"/>
    <x v="66"/>
    <x v="1372"/>
    <m/>
    <m/>
    <n v="2"/>
    <n v="1"/>
    <x v="2"/>
    <x v="0"/>
    <x v="1"/>
  </r>
  <r>
    <x v="1"/>
    <x v="1"/>
    <x v="67"/>
    <x v="269"/>
    <n v="1"/>
    <m/>
    <n v="1"/>
    <m/>
    <x v="2"/>
    <x v="0"/>
    <x v="1"/>
  </r>
  <r>
    <x v="1"/>
    <x v="1"/>
    <x v="67"/>
    <x v="1373"/>
    <m/>
    <m/>
    <m/>
    <n v="2"/>
    <x v="2"/>
    <x v="0"/>
    <x v="1"/>
  </r>
  <r>
    <x v="1"/>
    <x v="1"/>
    <x v="0"/>
    <x v="270"/>
    <n v="1"/>
    <m/>
    <n v="4"/>
    <n v="1"/>
    <x v="0"/>
    <x v="0"/>
    <x v="1"/>
  </r>
  <r>
    <x v="1"/>
    <x v="1"/>
    <x v="128"/>
    <x v="1374"/>
    <m/>
    <m/>
    <n v="1"/>
    <m/>
    <x v="2"/>
    <x v="0"/>
    <x v="1"/>
  </r>
  <r>
    <x v="1"/>
    <x v="1"/>
    <x v="128"/>
    <x v="1375"/>
    <m/>
    <m/>
    <n v="1"/>
    <m/>
    <x v="2"/>
    <x v="0"/>
    <x v="1"/>
  </r>
  <r>
    <x v="1"/>
    <x v="1"/>
    <x v="128"/>
    <x v="1376"/>
    <m/>
    <m/>
    <n v="1"/>
    <n v="1"/>
    <x v="2"/>
    <x v="0"/>
    <x v="1"/>
  </r>
  <r>
    <x v="1"/>
    <x v="1"/>
    <x v="68"/>
    <x v="271"/>
    <n v="1"/>
    <m/>
    <n v="20"/>
    <n v="14"/>
    <x v="2"/>
    <x v="0"/>
    <x v="1"/>
  </r>
  <r>
    <x v="1"/>
    <x v="1"/>
    <x v="68"/>
    <x v="1377"/>
    <n v="2"/>
    <n v="8"/>
    <n v="47"/>
    <n v="24"/>
    <x v="2"/>
    <x v="0"/>
    <x v="1"/>
  </r>
  <r>
    <x v="1"/>
    <x v="1"/>
    <x v="68"/>
    <x v="272"/>
    <n v="3"/>
    <n v="2"/>
    <n v="9"/>
    <n v="3"/>
    <x v="2"/>
    <x v="0"/>
    <x v="1"/>
  </r>
  <r>
    <x v="1"/>
    <x v="1"/>
    <x v="68"/>
    <x v="273"/>
    <n v="128"/>
    <n v="65"/>
    <n v="630"/>
    <n v="374"/>
    <x v="2"/>
    <x v="0"/>
    <x v="1"/>
  </r>
  <r>
    <x v="1"/>
    <x v="1"/>
    <x v="68"/>
    <x v="274"/>
    <n v="3"/>
    <n v="1"/>
    <n v="11"/>
    <n v="3"/>
    <x v="2"/>
    <x v="0"/>
    <x v="1"/>
  </r>
  <r>
    <x v="1"/>
    <x v="1"/>
    <x v="68"/>
    <x v="275"/>
    <n v="348"/>
    <n v="203"/>
    <n v="1793"/>
    <n v="1160"/>
    <x v="2"/>
    <x v="0"/>
    <x v="1"/>
  </r>
  <r>
    <x v="1"/>
    <x v="1"/>
    <x v="68"/>
    <x v="276"/>
    <n v="68"/>
    <n v="45"/>
    <n v="386"/>
    <n v="225"/>
    <x v="2"/>
    <x v="0"/>
    <x v="1"/>
  </r>
  <r>
    <x v="1"/>
    <x v="1"/>
    <x v="68"/>
    <x v="277"/>
    <n v="353"/>
    <n v="208"/>
    <n v="1858"/>
    <n v="1236"/>
    <x v="2"/>
    <x v="0"/>
    <x v="1"/>
  </r>
  <r>
    <x v="1"/>
    <x v="1"/>
    <x v="68"/>
    <x v="278"/>
    <n v="36"/>
    <n v="24"/>
    <n v="215"/>
    <n v="136"/>
    <x v="2"/>
    <x v="0"/>
    <x v="1"/>
  </r>
  <r>
    <x v="1"/>
    <x v="1"/>
    <x v="68"/>
    <x v="279"/>
    <n v="57"/>
    <n v="36"/>
    <n v="220"/>
    <n v="224"/>
    <x v="2"/>
    <x v="0"/>
    <x v="1"/>
  </r>
  <r>
    <x v="1"/>
    <x v="1"/>
    <x v="68"/>
    <x v="280"/>
    <n v="47"/>
    <n v="44"/>
    <n v="266"/>
    <n v="272"/>
    <x v="2"/>
    <x v="0"/>
    <x v="1"/>
  </r>
  <r>
    <x v="1"/>
    <x v="1"/>
    <x v="68"/>
    <x v="1378"/>
    <m/>
    <m/>
    <n v="2"/>
    <n v="1"/>
    <x v="2"/>
    <x v="0"/>
    <x v="1"/>
  </r>
  <r>
    <x v="1"/>
    <x v="1"/>
    <x v="68"/>
    <x v="281"/>
    <n v="114"/>
    <n v="96"/>
    <n v="599"/>
    <n v="550"/>
    <x v="2"/>
    <x v="0"/>
    <x v="1"/>
  </r>
  <r>
    <x v="1"/>
    <x v="1"/>
    <x v="68"/>
    <x v="282"/>
    <n v="1"/>
    <n v="1"/>
    <n v="8"/>
    <n v="7"/>
    <x v="2"/>
    <x v="0"/>
    <x v="1"/>
  </r>
  <r>
    <x v="1"/>
    <x v="1"/>
    <x v="68"/>
    <x v="1379"/>
    <m/>
    <m/>
    <n v="1"/>
    <m/>
    <x v="2"/>
    <x v="0"/>
    <x v="1"/>
  </r>
  <r>
    <x v="1"/>
    <x v="1"/>
    <x v="68"/>
    <x v="1380"/>
    <m/>
    <m/>
    <n v="1"/>
    <m/>
    <x v="2"/>
    <x v="0"/>
    <x v="1"/>
  </r>
  <r>
    <x v="1"/>
    <x v="1"/>
    <x v="68"/>
    <x v="1381"/>
    <n v="1"/>
    <m/>
    <n v="14"/>
    <n v="13"/>
    <x v="2"/>
    <x v="0"/>
    <x v="1"/>
  </r>
  <r>
    <x v="1"/>
    <x v="1"/>
    <x v="68"/>
    <x v="283"/>
    <n v="1"/>
    <m/>
    <n v="12"/>
    <m/>
    <x v="2"/>
    <x v="0"/>
    <x v="1"/>
  </r>
  <r>
    <x v="1"/>
    <x v="1"/>
    <x v="68"/>
    <x v="284"/>
    <n v="112"/>
    <n v="50"/>
    <n v="601"/>
    <n v="320"/>
    <x v="2"/>
    <x v="0"/>
    <x v="1"/>
  </r>
  <r>
    <x v="1"/>
    <x v="1"/>
    <x v="68"/>
    <x v="285"/>
    <n v="187"/>
    <n v="104"/>
    <n v="928"/>
    <n v="526"/>
    <x v="2"/>
    <x v="0"/>
    <x v="1"/>
  </r>
  <r>
    <x v="1"/>
    <x v="1"/>
    <x v="68"/>
    <x v="286"/>
    <n v="131"/>
    <n v="107"/>
    <n v="725"/>
    <n v="518"/>
    <x v="2"/>
    <x v="0"/>
    <x v="1"/>
  </r>
  <r>
    <x v="1"/>
    <x v="1"/>
    <x v="68"/>
    <x v="287"/>
    <n v="26"/>
    <n v="9"/>
    <n v="167"/>
    <n v="86"/>
    <x v="2"/>
    <x v="0"/>
    <x v="1"/>
  </r>
  <r>
    <x v="1"/>
    <x v="1"/>
    <x v="68"/>
    <x v="1382"/>
    <m/>
    <n v="1"/>
    <n v="3"/>
    <n v="1"/>
    <x v="2"/>
    <x v="0"/>
    <x v="1"/>
  </r>
  <r>
    <x v="1"/>
    <x v="1"/>
    <x v="68"/>
    <x v="288"/>
    <n v="1"/>
    <n v="2"/>
    <n v="6"/>
    <n v="5"/>
    <x v="2"/>
    <x v="0"/>
    <x v="1"/>
  </r>
  <r>
    <x v="1"/>
    <x v="1"/>
    <x v="68"/>
    <x v="289"/>
    <m/>
    <m/>
    <n v="3"/>
    <n v="2"/>
    <x v="2"/>
    <x v="0"/>
    <x v="1"/>
  </r>
  <r>
    <x v="1"/>
    <x v="1"/>
    <x v="68"/>
    <x v="1383"/>
    <m/>
    <m/>
    <n v="1"/>
    <n v="1"/>
    <x v="2"/>
    <x v="0"/>
    <x v="1"/>
  </r>
  <r>
    <x v="1"/>
    <x v="1"/>
    <x v="68"/>
    <x v="1384"/>
    <n v="1"/>
    <m/>
    <n v="4"/>
    <m/>
    <x v="2"/>
    <x v="0"/>
    <x v="1"/>
  </r>
  <r>
    <x v="1"/>
    <x v="1"/>
    <x v="68"/>
    <x v="1385"/>
    <m/>
    <m/>
    <n v="3"/>
    <n v="1"/>
    <x v="2"/>
    <x v="0"/>
    <x v="1"/>
  </r>
  <r>
    <x v="1"/>
    <x v="1"/>
    <x v="68"/>
    <x v="1386"/>
    <n v="1"/>
    <n v="2"/>
    <n v="7"/>
    <n v="2"/>
    <x v="2"/>
    <x v="0"/>
    <x v="1"/>
  </r>
  <r>
    <x v="1"/>
    <x v="1"/>
    <x v="68"/>
    <x v="1387"/>
    <m/>
    <n v="1"/>
    <n v="2"/>
    <n v="2"/>
    <x v="2"/>
    <x v="0"/>
    <x v="1"/>
  </r>
  <r>
    <x v="1"/>
    <x v="1"/>
    <x v="68"/>
    <x v="1388"/>
    <m/>
    <m/>
    <n v="1"/>
    <n v="2"/>
    <x v="2"/>
    <x v="0"/>
    <x v="1"/>
  </r>
  <r>
    <x v="1"/>
    <x v="1"/>
    <x v="68"/>
    <x v="290"/>
    <n v="1"/>
    <m/>
    <n v="7"/>
    <n v="3"/>
    <x v="2"/>
    <x v="0"/>
    <x v="1"/>
  </r>
  <r>
    <x v="1"/>
    <x v="1"/>
    <x v="68"/>
    <x v="291"/>
    <n v="3"/>
    <n v="2"/>
    <n v="15"/>
    <n v="8"/>
    <x v="2"/>
    <x v="0"/>
    <x v="1"/>
  </r>
  <r>
    <x v="1"/>
    <x v="1"/>
    <x v="68"/>
    <x v="292"/>
    <m/>
    <m/>
    <n v="4"/>
    <n v="2"/>
    <x v="2"/>
    <x v="0"/>
    <x v="1"/>
  </r>
  <r>
    <x v="1"/>
    <x v="1"/>
    <x v="68"/>
    <x v="1389"/>
    <m/>
    <n v="1"/>
    <n v="7"/>
    <n v="1"/>
    <x v="2"/>
    <x v="0"/>
    <x v="1"/>
  </r>
  <r>
    <x v="1"/>
    <x v="1"/>
    <x v="68"/>
    <x v="293"/>
    <n v="2"/>
    <n v="1"/>
    <n v="8"/>
    <n v="4"/>
    <x v="2"/>
    <x v="0"/>
    <x v="1"/>
  </r>
  <r>
    <x v="1"/>
    <x v="1"/>
    <x v="68"/>
    <x v="294"/>
    <n v="2"/>
    <m/>
    <n v="8"/>
    <m/>
    <x v="2"/>
    <x v="0"/>
    <x v="1"/>
  </r>
  <r>
    <x v="1"/>
    <x v="1"/>
    <x v="68"/>
    <x v="1390"/>
    <n v="1"/>
    <m/>
    <n v="2"/>
    <n v="3"/>
    <x v="2"/>
    <x v="0"/>
    <x v="1"/>
  </r>
  <r>
    <x v="1"/>
    <x v="1"/>
    <x v="68"/>
    <x v="295"/>
    <n v="4"/>
    <m/>
    <n v="10"/>
    <n v="3"/>
    <x v="2"/>
    <x v="0"/>
    <x v="1"/>
  </r>
  <r>
    <x v="1"/>
    <x v="1"/>
    <x v="68"/>
    <x v="296"/>
    <n v="18"/>
    <n v="10"/>
    <n v="75"/>
    <n v="52"/>
    <x v="2"/>
    <x v="0"/>
    <x v="1"/>
  </r>
  <r>
    <x v="1"/>
    <x v="1"/>
    <x v="129"/>
    <x v="1391"/>
    <m/>
    <m/>
    <n v="1"/>
    <n v="1"/>
    <x v="5"/>
    <x v="1"/>
    <x v="1"/>
  </r>
  <r>
    <x v="1"/>
    <x v="1"/>
    <x v="129"/>
    <x v="1392"/>
    <m/>
    <n v="1"/>
    <m/>
    <n v="1"/>
    <x v="5"/>
    <x v="1"/>
    <x v="1"/>
  </r>
  <r>
    <x v="1"/>
    <x v="1"/>
    <x v="69"/>
    <x v="1393"/>
    <n v="11"/>
    <m/>
    <n v="22"/>
    <m/>
    <x v="5"/>
    <x v="1"/>
    <x v="1"/>
  </r>
  <r>
    <x v="1"/>
    <x v="1"/>
    <x v="69"/>
    <x v="297"/>
    <m/>
    <m/>
    <n v="5"/>
    <n v="2"/>
    <x v="5"/>
    <x v="1"/>
    <x v="1"/>
  </r>
  <r>
    <x v="1"/>
    <x v="1"/>
    <x v="69"/>
    <x v="1394"/>
    <n v="1"/>
    <m/>
    <n v="1"/>
    <n v="1"/>
    <x v="5"/>
    <x v="1"/>
    <x v="1"/>
  </r>
  <r>
    <x v="1"/>
    <x v="1"/>
    <x v="69"/>
    <x v="1395"/>
    <m/>
    <m/>
    <n v="2"/>
    <m/>
    <x v="5"/>
    <x v="1"/>
    <x v="1"/>
  </r>
  <r>
    <x v="1"/>
    <x v="1"/>
    <x v="69"/>
    <x v="298"/>
    <n v="8"/>
    <n v="3"/>
    <n v="40"/>
    <n v="22"/>
    <x v="5"/>
    <x v="1"/>
    <x v="1"/>
  </r>
  <r>
    <x v="1"/>
    <x v="1"/>
    <x v="69"/>
    <x v="299"/>
    <n v="32"/>
    <n v="41"/>
    <n v="135"/>
    <n v="151"/>
    <x v="5"/>
    <x v="1"/>
    <x v="1"/>
  </r>
  <r>
    <x v="1"/>
    <x v="1"/>
    <x v="69"/>
    <x v="1396"/>
    <m/>
    <m/>
    <n v="4"/>
    <n v="1"/>
    <x v="5"/>
    <x v="1"/>
    <x v="1"/>
  </r>
  <r>
    <x v="1"/>
    <x v="1"/>
    <x v="69"/>
    <x v="1397"/>
    <m/>
    <m/>
    <m/>
    <n v="1"/>
    <x v="5"/>
    <x v="1"/>
    <x v="1"/>
  </r>
  <r>
    <x v="1"/>
    <x v="1"/>
    <x v="69"/>
    <x v="300"/>
    <n v="2"/>
    <m/>
    <n v="8"/>
    <n v="2"/>
    <x v="5"/>
    <x v="1"/>
    <x v="1"/>
  </r>
  <r>
    <x v="1"/>
    <x v="1"/>
    <x v="69"/>
    <x v="1398"/>
    <n v="1"/>
    <n v="1"/>
    <n v="3"/>
    <n v="1"/>
    <x v="5"/>
    <x v="1"/>
    <x v="1"/>
  </r>
  <r>
    <x v="1"/>
    <x v="1"/>
    <x v="69"/>
    <x v="1399"/>
    <n v="2"/>
    <n v="1"/>
    <n v="5"/>
    <n v="2"/>
    <x v="5"/>
    <x v="1"/>
    <x v="1"/>
  </r>
  <r>
    <x v="1"/>
    <x v="1"/>
    <x v="69"/>
    <x v="1400"/>
    <n v="1"/>
    <n v="1"/>
    <n v="4"/>
    <n v="5"/>
    <x v="5"/>
    <x v="1"/>
    <x v="1"/>
  </r>
  <r>
    <x v="1"/>
    <x v="1"/>
    <x v="69"/>
    <x v="301"/>
    <n v="3"/>
    <n v="3"/>
    <n v="7"/>
    <n v="6"/>
    <x v="5"/>
    <x v="1"/>
    <x v="1"/>
  </r>
  <r>
    <x v="1"/>
    <x v="1"/>
    <x v="69"/>
    <x v="302"/>
    <n v="25"/>
    <n v="26"/>
    <n v="83"/>
    <n v="67"/>
    <x v="5"/>
    <x v="1"/>
    <x v="1"/>
  </r>
  <r>
    <x v="1"/>
    <x v="1"/>
    <x v="69"/>
    <x v="1401"/>
    <m/>
    <m/>
    <n v="1"/>
    <m/>
    <x v="5"/>
    <x v="1"/>
    <x v="1"/>
  </r>
  <r>
    <x v="1"/>
    <x v="1"/>
    <x v="1"/>
    <x v="1402"/>
    <m/>
    <n v="1"/>
    <m/>
    <n v="1"/>
    <x v="1"/>
    <x v="0"/>
    <x v="1"/>
  </r>
  <r>
    <x v="1"/>
    <x v="1"/>
    <x v="70"/>
    <x v="303"/>
    <n v="2"/>
    <n v="1"/>
    <n v="3"/>
    <n v="6"/>
    <x v="2"/>
    <x v="0"/>
    <x v="1"/>
  </r>
  <r>
    <x v="1"/>
    <x v="1"/>
    <x v="70"/>
    <x v="304"/>
    <n v="4"/>
    <n v="3"/>
    <n v="14"/>
    <n v="15"/>
    <x v="2"/>
    <x v="0"/>
    <x v="1"/>
  </r>
  <r>
    <x v="1"/>
    <x v="1"/>
    <x v="70"/>
    <x v="305"/>
    <m/>
    <n v="2"/>
    <n v="3"/>
    <n v="7"/>
    <x v="2"/>
    <x v="0"/>
    <x v="1"/>
  </r>
  <r>
    <x v="1"/>
    <x v="1"/>
    <x v="70"/>
    <x v="1403"/>
    <m/>
    <m/>
    <n v="1"/>
    <m/>
    <x v="2"/>
    <x v="0"/>
    <x v="1"/>
  </r>
  <r>
    <x v="1"/>
    <x v="1"/>
    <x v="71"/>
    <x v="1404"/>
    <m/>
    <m/>
    <m/>
    <n v="1"/>
    <x v="2"/>
    <x v="0"/>
    <x v="1"/>
  </r>
  <r>
    <x v="1"/>
    <x v="1"/>
    <x v="71"/>
    <x v="306"/>
    <n v="8"/>
    <n v="2"/>
    <n v="26"/>
    <n v="38"/>
    <x v="2"/>
    <x v="0"/>
    <x v="1"/>
  </r>
  <r>
    <x v="1"/>
    <x v="1"/>
    <x v="71"/>
    <x v="307"/>
    <n v="1"/>
    <n v="1"/>
    <n v="6"/>
    <n v="1"/>
    <x v="2"/>
    <x v="0"/>
    <x v="1"/>
  </r>
  <r>
    <x v="1"/>
    <x v="1"/>
    <x v="71"/>
    <x v="308"/>
    <n v="1"/>
    <m/>
    <n v="2"/>
    <n v="1"/>
    <x v="2"/>
    <x v="0"/>
    <x v="1"/>
  </r>
  <r>
    <x v="1"/>
    <x v="1"/>
    <x v="71"/>
    <x v="309"/>
    <n v="122"/>
    <n v="55"/>
    <n v="591"/>
    <n v="335"/>
    <x v="2"/>
    <x v="0"/>
    <x v="1"/>
  </r>
  <r>
    <x v="1"/>
    <x v="1"/>
    <x v="71"/>
    <x v="310"/>
    <n v="13"/>
    <n v="2"/>
    <n v="54"/>
    <n v="12"/>
    <x v="2"/>
    <x v="0"/>
    <x v="1"/>
  </r>
  <r>
    <x v="1"/>
    <x v="1"/>
    <x v="71"/>
    <x v="311"/>
    <n v="8"/>
    <n v="1"/>
    <n v="25"/>
    <n v="7"/>
    <x v="2"/>
    <x v="0"/>
    <x v="1"/>
  </r>
  <r>
    <x v="1"/>
    <x v="1"/>
    <x v="71"/>
    <x v="312"/>
    <n v="444"/>
    <n v="253"/>
    <n v="2318"/>
    <n v="1276"/>
    <x v="2"/>
    <x v="0"/>
    <x v="1"/>
  </r>
  <r>
    <x v="1"/>
    <x v="1"/>
    <x v="71"/>
    <x v="313"/>
    <n v="22"/>
    <n v="2"/>
    <n v="90"/>
    <n v="39"/>
    <x v="2"/>
    <x v="0"/>
    <x v="1"/>
  </r>
  <r>
    <x v="1"/>
    <x v="1"/>
    <x v="71"/>
    <x v="314"/>
    <n v="30"/>
    <n v="12"/>
    <n v="162"/>
    <n v="63"/>
    <x v="2"/>
    <x v="0"/>
    <x v="1"/>
  </r>
  <r>
    <x v="1"/>
    <x v="1"/>
    <x v="71"/>
    <x v="315"/>
    <n v="470"/>
    <n v="328"/>
    <n v="2495"/>
    <n v="1651"/>
    <x v="2"/>
    <x v="0"/>
    <x v="1"/>
  </r>
  <r>
    <x v="1"/>
    <x v="1"/>
    <x v="71"/>
    <x v="316"/>
    <n v="11"/>
    <n v="9"/>
    <n v="66"/>
    <n v="37"/>
    <x v="2"/>
    <x v="0"/>
    <x v="1"/>
  </r>
  <r>
    <x v="1"/>
    <x v="1"/>
    <x v="71"/>
    <x v="317"/>
    <n v="12"/>
    <n v="17"/>
    <n v="57"/>
    <n v="54"/>
    <x v="2"/>
    <x v="0"/>
    <x v="1"/>
  </r>
  <r>
    <x v="1"/>
    <x v="1"/>
    <x v="71"/>
    <x v="318"/>
    <n v="6"/>
    <m/>
    <n v="11"/>
    <n v="7"/>
    <x v="2"/>
    <x v="0"/>
    <x v="1"/>
  </r>
  <r>
    <x v="1"/>
    <x v="1"/>
    <x v="71"/>
    <x v="319"/>
    <n v="11"/>
    <n v="8"/>
    <n v="55"/>
    <n v="43"/>
    <x v="2"/>
    <x v="0"/>
    <x v="1"/>
  </r>
  <r>
    <x v="1"/>
    <x v="1"/>
    <x v="71"/>
    <x v="320"/>
    <n v="81"/>
    <n v="42"/>
    <n v="390"/>
    <n v="294"/>
    <x v="2"/>
    <x v="0"/>
    <x v="1"/>
  </r>
  <r>
    <x v="1"/>
    <x v="1"/>
    <x v="71"/>
    <x v="321"/>
    <n v="8"/>
    <n v="3"/>
    <n v="24"/>
    <n v="16"/>
    <x v="2"/>
    <x v="0"/>
    <x v="1"/>
  </r>
  <r>
    <x v="1"/>
    <x v="1"/>
    <x v="71"/>
    <x v="1405"/>
    <n v="1"/>
    <n v="2"/>
    <n v="1"/>
    <n v="3"/>
    <x v="2"/>
    <x v="0"/>
    <x v="1"/>
  </r>
  <r>
    <x v="1"/>
    <x v="1"/>
    <x v="71"/>
    <x v="1406"/>
    <m/>
    <m/>
    <n v="4"/>
    <n v="3"/>
    <x v="2"/>
    <x v="0"/>
    <x v="1"/>
  </r>
  <r>
    <x v="1"/>
    <x v="1"/>
    <x v="71"/>
    <x v="322"/>
    <n v="1"/>
    <m/>
    <n v="2"/>
    <n v="2"/>
    <x v="2"/>
    <x v="0"/>
    <x v="1"/>
  </r>
  <r>
    <x v="1"/>
    <x v="1"/>
    <x v="71"/>
    <x v="323"/>
    <n v="1"/>
    <n v="1"/>
    <n v="12"/>
    <n v="7"/>
    <x v="2"/>
    <x v="0"/>
    <x v="1"/>
  </r>
  <r>
    <x v="1"/>
    <x v="1"/>
    <x v="71"/>
    <x v="324"/>
    <n v="5"/>
    <n v="2"/>
    <n v="25"/>
    <n v="10"/>
    <x v="2"/>
    <x v="0"/>
    <x v="1"/>
  </r>
  <r>
    <x v="1"/>
    <x v="1"/>
    <x v="71"/>
    <x v="325"/>
    <n v="1"/>
    <n v="1"/>
    <n v="3"/>
    <n v="3"/>
    <x v="2"/>
    <x v="0"/>
    <x v="1"/>
  </r>
  <r>
    <x v="1"/>
    <x v="1"/>
    <x v="71"/>
    <x v="1407"/>
    <n v="1"/>
    <m/>
    <n v="2"/>
    <n v="2"/>
    <x v="2"/>
    <x v="0"/>
    <x v="1"/>
  </r>
  <r>
    <x v="1"/>
    <x v="1"/>
    <x v="71"/>
    <x v="326"/>
    <n v="163"/>
    <n v="72"/>
    <n v="918"/>
    <n v="434"/>
    <x v="2"/>
    <x v="0"/>
    <x v="1"/>
  </r>
  <r>
    <x v="1"/>
    <x v="1"/>
    <x v="71"/>
    <x v="327"/>
    <n v="15"/>
    <n v="5"/>
    <n v="86"/>
    <n v="40"/>
    <x v="2"/>
    <x v="0"/>
    <x v="1"/>
  </r>
  <r>
    <x v="1"/>
    <x v="1"/>
    <x v="71"/>
    <x v="328"/>
    <n v="317"/>
    <n v="154"/>
    <n v="1887"/>
    <n v="912"/>
    <x v="2"/>
    <x v="0"/>
    <x v="1"/>
  </r>
  <r>
    <x v="1"/>
    <x v="1"/>
    <x v="71"/>
    <x v="1408"/>
    <m/>
    <m/>
    <n v="7"/>
    <m/>
    <x v="2"/>
    <x v="0"/>
    <x v="1"/>
  </r>
  <r>
    <x v="1"/>
    <x v="1"/>
    <x v="71"/>
    <x v="329"/>
    <n v="66"/>
    <n v="27"/>
    <n v="397"/>
    <n v="188"/>
    <x v="2"/>
    <x v="0"/>
    <x v="1"/>
  </r>
  <r>
    <x v="1"/>
    <x v="1"/>
    <x v="71"/>
    <x v="330"/>
    <n v="1"/>
    <m/>
    <n v="4"/>
    <m/>
    <x v="2"/>
    <x v="0"/>
    <x v="1"/>
  </r>
  <r>
    <x v="1"/>
    <x v="1"/>
    <x v="71"/>
    <x v="331"/>
    <n v="369"/>
    <n v="207"/>
    <n v="2156"/>
    <n v="1336"/>
    <x v="2"/>
    <x v="0"/>
    <x v="1"/>
  </r>
  <r>
    <x v="1"/>
    <x v="1"/>
    <x v="71"/>
    <x v="332"/>
    <n v="11"/>
    <n v="5"/>
    <n v="44"/>
    <n v="54"/>
    <x v="2"/>
    <x v="0"/>
    <x v="1"/>
  </r>
  <r>
    <x v="1"/>
    <x v="1"/>
    <x v="71"/>
    <x v="333"/>
    <n v="140"/>
    <n v="109"/>
    <n v="864"/>
    <n v="622"/>
    <x v="2"/>
    <x v="0"/>
    <x v="1"/>
  </r>
  <r>
    <x v="1"/>
    <x v="1"/>
    <x v="71"/>
    <x v="334"/>
    <n v="11"/>
    <n v="6"/>
    <n v="41"/>
    <n v="39"/>
    <x v="2"/>
    <x v="0"/>
    <x v="1"/>
  </r>
  <r>
    <x v="1"/>
    <x v="1"/>
    <x v="71"/>
    <x v="335"/>
    <n v="42"/>
    <n v="26"/>
    <n v="251"/>
    <n v="142"/>
    <x v="2"/>
    <x v="0"/>
    <x v="1"/>
  </r>
  <r>
    <x v="1"/>
    <x v="1"/>
    <x v="71"/>
    <x v="1409"/>
    <n v="1"/>
    <n v="1"/>
    <n v="2"/>
    <n v="1"/>
    <x v="2"/>
    <x v="0"/>
    <x v="1"/>
  </r>
  <r>
    <x v="1"/>
    <x v="1"/>
    <x v="71"/>
    <x v="1410"/>
    <n v="9"/>
    <n v="2"/>
    <n v="32"/>
    <n v="15"/>
    <x v="2"/>
    <x v="0"/>
    <x v="1"/>
  </r>
  <r>
    <x v="1"/>
    <x v="1"/>
    <x v="71"/>
    <x v="1411"/>
    <m/>
    <m/>
    <n v="2"/>
    <m/>
    <x v="2"/>
    <x v="0"/>
    <x v="1"/>
  </r>
  <r>
    <x v="1"/>
    <x v="1"/>
    <x v="72"/>
    <x v="336"/>
    <n v="170"/>
    <n v="138"/>
    <n v="820"/>
    <n v="798"/>
    <x v="5"/>
    <x v="1"/>
    <x v="1"/>
  </r>
  <r>
    <x v="1"/>
    <x v="1"/>
    <x v="2"/>
    <x v="1412"/>
    <n v="2"/>
    <n v="2"/>
    <n v="7"/>
    <n v="9"/>
    <x v="1"/>
    <x v="0"/>
    <x v="1"/>
  </r>
  <r>
    <x v="1"/>
    <x v="1"/>
    <x v="2"/>
    <x v="1413"/>
    <m/>
    <m/>
    <m/>
    <n v="1"/>
    <x v="1"/>
    <x v="0"/>
    <x v="1"/>
  </r>
  <r>
    <x v="1"/>
    <x v="1"/>
    <x v="2"/>
    <x v="1414"/>
    <m/>
    <m/>
    <m/>
    <n v="1"/>
    <x v="1"/>
    <x v="0"/>
    <x v="1"/>
  </r>
  <r>
    <x v="1"/>
    <x v="1"/>
    <x v="2"/>
    <x v="337"/>
    <n v="10"/>
    <n v="11"/>
    <n v="51"/>
    <n v="50"/>
    <x v="1"/>
    <x v="0"/>
    <x v="1"/>
  </r>
  <r>
    <x v="1"/>
    <x v="1"/>
    <x v="2"/>
    <x v="1415"/>
    <m/>
    <m/>
    <n v="1"/>
    <n v="2"/>
    <x v="1"/>
    <x v="0"/>
    <x v="1"/>
  </r>
  <r>
    <x v="1"/>
    <x v="1"/>
    <x v="2"/>
    <x v="1416"/>
    <n v="3"/>
    <n v="2"/>
    <n v="17"/>
    <n v="17"/>
    <x v="1"/>
    <x v="0"/>
    <x v="1"/>
  </r>
  <r>
    <x v="1"/>
    <x v="1"/>
    <x v="130"/>
    <x v="1417"/>
    <m/>
    <m/>
    <n v="1"/>
    <n v="3"/>
    <x v="4"/>
    <x v="0"/>
    <x v="1"/>
  </r>
  <r>
    <x v="1"/>
    <x v="1"/>
    <x v="130"/>
    <x v="1418"/>
    <m/>
    <n v="1"/>
    <m/>
    <n v="1"/>
    <x v="4"/>
    <x v="0"/>
    <x v="1"/>
  </r>
  <r>
    <x v="1"/>
    <x v="1"/>
    <x v="130"/>
    <x v="1419"/>
    <m/>
    <m/>
    <m/>
    <n v="1"/>
    <x v="4"/>
    <x v="0"/>
    <x v="1"/>
  </r>
  <r>
    <x v="1"/>
    <x v="1"/>
    <x v="130"/>
    <x v="1420"/>
    <n v="3"/>
    <m/>
    <n v="10"/>
    <n v="4"/>
    <x v="4"/>
    <x v="0"/>
    <x v="1"/>
  </r>
  <r>
    <x v="1"/>
    <x v="1"/>
    <x v="130"/>
    <x v="1421"/>
    <m/>
    <m/>
    <n v="1"/>
    <m/>
    <x v="4"/>
    <x v="0"/>
    <x v="1"/>
  </r>
  <r>
    <x v="1"/>
    <x v="1"/>
    <x v="130"/>
    <x v="1422"/>
    <m/>
    <m/>
    <m/>
    <n v="1"/>
    <x v="4"/>
    <x v="0"/>
    <x v="1"/>
  </r>
  <r>
    <x v="1"/>
    <x v="1"/>
    <x v="130"/>
    <x v="1423"/>
    <m/>
    <m/>
    <n v="1"/>
    <m/>
    <x v="4"/>
    <x v="0"/>
    <x v="1"/>
  </r>
  <r>
    <x v="1"/>
    <x v="1"/>
    <x v="130"/>
    <x v="1424"/>
    <m/>
    <m/>
    <n v="1"/>
    <m/>
    <x v="4"/>
    <x v="0"/>
    <x v="1"/>
  </r>
  <r>
    <x v="1"/>
    <x v="1"/>
    <x v="130"/>
    <x v="1425"/>
    <m/>
    <n v="1"/>
    <n v="3"/>
    <n v="2"/>
    <x v="4"/>
    <x v="0"/>
    <x v="1"/>
  </r>
  <r>
    <x v="1"/>
    <x v="1"/>
    <x v="130"/>
    <x v="1426"/>
    <m/>
    <m/>
    <n v="1"/>
    <n v="1"/>
    <x v="4"/>
    <x v="0"/>
    <x v="1"/>
  </r>
  <r>
    <x v="1"/>
    <x v="1"/>
    <x v="73"/>
    <x v="1427"/>
    <n v="1"/>
    <m/>
    <n v="1"/>
    <m/>
    <x v="1"/>
    <x v="0"/>
    <x v="1"/>
  </r>
  <r>
    <x v="1"/>
    <x v="1"/>
    <x v="73"/>
    <x v="338"/>
    <n v="20"/>
    <n v="17"/>
    <n v="101"/>
    <n v="126"/>
    <x v="1"/>
    <x v="0"/>
    <x v="1"/>
  </r>
  <r>
    <x v="1"/>
    <x v="1"/>
    <x v="73"/>
    <x v="1428"/>
    <n v="120"/>
    <n v="24"/>
    <n v="676"/>
    <n v="153"/>
    <x v="1"/>
    <x v="0"/>
    <x v="1"/>
  </r>
  <r>
    <x v="1"/>
    <x v="1"/>
    <x v="73"/>
    <x v="1429"/>
    <m/>
    <m/>
    <n v="2"/>
    <m/>
    <x v="1"/>
    <x v="0"/>
    <x v="1"/>
  </r>
  <r>
    <x v="1"/>
    <x v="1"/>
    <x v="73"/>
    <x v="1430"/>
    <m/>
    <m/>
    <m/>
    <n v="1"/>
    <x v="1"/>
    <x v="0"/>
    <x v="1"/>
  </r>
  <r>
    <x v="1"/>
    <x v="1"/>
    <x v="73"/>
    <x v="1431"/>
    <m/>
    <m/>
    <n v="1"/>
    <m/>
    <x v="1"/>
    <x v="0"/>
    <x v="1"/>
  </r>
  <r>
    <x v="1"/>
    <x v="1"/>
    <x v="73"/>
    <x v="1432"/>
    <m/>
    <m/>
    <n v="1"/>
    <m/>
    <x v="1"/>
    <x v="0"/>
    <x v="1"/>
  </r>
  <r>
    <x v="1"/>
    <x v="1"/>
    <x v="73"/>
    <x v="1433"/>
    <n v="1"/>
    <m/>
    <n v="1"/>
    <m/>
    <x v="1"/>
    <x v="0"/>
    <x v="1"/>
  </r>
  <r>
    <x v="1"/>
    <x v="1"/>
    <x v="73"/>
    <x v="1434"/>
    <m/>
    <m/>
    <n v="1"/>
    <m/>
    <x v="1"/>
    <x v="0"/>
    <x v="1"/>
  </r>
  <r>
    <x v="1"/>
    <x v="1"/>
    <x v="74"/>
    <x v="1435"/>
    <n v="2"/>
    <n v="1"/>
    <n v="7"/>
    <n v="2"/>
    <x v="4"/>
    <x v="0"/>
    <x v="1"/>
  </r>
  <r>
    <x v="1"/>
    <x v="1"/>
    <x v="74"/>
    <x v="339"/>
    <n v="7"/>
    <n v="2"/>
    <n v="37"/>
    <n v="14"/>
    <x v="4"/>
    <x v="0"/>
    <x v="1"/>
  </r>
  <r>
    <x v="1"/>
    <x v="1"/>
    <x v="74"/>
    <x v="1436"/>
    <n v="2"/>
    <m/>
    <n v="4"/>
    <m/>
    <x v="4"/>
    <x v="0"/>
    <x v="1"/>
  </r>
  <r>
    <x v="1"/>
    <x v="1"/>
    <x v="74"/>
    <x v="342"/>
    <n v="11"/>
    <n v="6"/>
    <n v="66"/>
    <n v="65"/>
    <x v="4"/>
    <x v="0"/>
    <x v="1"/>
  </r>
  <r>
    <x v="1"/>
    <x v="1"/>
    <x v="74"/>
    <x v="343"/>
    <n v="1"/>
    <m/>
    <n v="3"/>
    <m/>
    <x v="4"/>
    <x v="0"/>
    <x v="1"/>
  </r>
  <r>
    <x v="1"/>
    <x v="1"/>
    <x v="74"/>
    <x v="1437"/>
    <m/>
    <m/>
    <m/>
    <n v="1"/>
    <x v="4"/>
    <x v="0"/>
    <x v="1"/>
  </r>
  <r>
    <x v="1"/>
    <x v="1"/>
    <x v="74"/>
    <x v="1438"/>
    <m/>
    <n v="1"/>
    <m/>
    <n v="3"/>
    <x v="4"/>
    <x v="0"/>
    <x v="1"/>
  </r>
  <r>
    <x v="1"/>
    <x v="1"/>
    <x v="74"/>
    <x v="344"/>
    <n v="27"/>
    <n v="13"/>
    <n v="85"/>
    <n v="77"/>
    <x v="4"/>
    <x v="0"/>
    <x v="1"/>
  </r>
  <r>
    <x v="1"/>
    <x v="1"/>
    <x v="74"/>
    <x v="345"/>
    <n v="1"/>
    <n v="1"/>
    <n v="8"/>
    <n v="5"/>
    <x v="4"/>
    <x v="0"/>
    <x v="1"/>
  </r>
  <r>
    <x v="1"/>
    <x v="1"/>
    <x v="74"/>
    <x v="1439"/>
    <m/>
    <m/>
    <n v="1"/>
    <m/>
    <x v="4"/>
    <x v="0"/>
    <x v="1"/>
  </r>
  <r>
    <x v="1"/>
    <x v="1"/>
    <x v="74"/>
    <x v="1440"/>
    <n v="2"/>
    <n v="1"/>
    <n v="4"/>
    <n v="4"/>
    <x v="4"/>
    <x v="0"/>
    <x v="1"/>
  </r>
  <r>
    <x v="1"/>
    <x v="1"/>
    <x v="74"/>
    <x v="346"/>
    <n v="5"/>
    <n v="4"/>
    <n v="24"/>
    <n v="14"/>
    <x v="4"/>
    <x v="0"/>
    <x v="1"/>
  </r>
  <r>
    <x v="1"/>
    <x v="1"/>
    <x v="74"/>
    <x v="1441"/>
    <n v="4"/>
    <n v="1"/>
    <n v="7"/>
    <n v="2"/>
    <x v="4"/>
    <x v="0"/>
    <x v="1"/>
  </r>
  <r>
    <x v="1"/>
    <x v="1"/>
    <x v="74"/>
    <x v="347"/>
    <m/>
    <m/>
    <n v="1"/>
    <m/>
    <x v="4"/>
    <x v="0"/>
    <x v="1"/>
  </r>
  <r>
    <x v="1"/>
    <x v="1"/>
    <x v="74"/>
    <x v="348"/>
    <n v="17"/>
    <n v="12"/>
    <n v="97"/>
    <n v="70"/>
    <x v="4"/>
    <x v="0"/>
    <x v="1"/>
  </r>
  <r>
    <x v="1"/>
    <x v="1"/>
    <x v="74"/>
    <x v="1442"/>
    <m/>
    <m/>
    <n v="1"/>
    <m/>
    <x v="4"/>
    <x v="0"/>
    <x v="1"/>
  </r>
  <r>
    <x v="1"/>
    <x v="1"/>
    <x v="74"/>
    <x v="1443"/>
    <m/>
    <m/>
    <n v="2"/>
    <n v="1"/>
    <x v="4"/>
    <x v="0"/>
    <x v="1"/>
  </r>
  <r>
    <x v="1"/>
    <x v="1"/>
    <x v="36"/>
    <x v="1444"/>
    <m/>
    <m/>
    <n v="1"/>
    <m/>
    <x v="1"/>
    <x v="0"/>
    <x v="1"/>
  </r>
  <r>
    <x v="1"/>
    <x v="1"/>
    <x v="36"/>
    <x v="349"/>
    <n v="23"/>
    <n v="14"/>
    <n v="132"/>
    <n v="74"/>
    <x v="1"/>
    <x v="0"/>
    <x v="1"/>
  </r>
  <r>
    <x v="1"/>
    <x v="1"/>
    <x v="36"/>
    <x v="350"/>
    <n v="1"/>
    <n v="3"/>
    <n v="14"/>
    <n v="5"/>
    <x v="1"/>
    <x v="0"/>
    <x v="1"/>
  </r>
  <r>
    <x v="1"/>
    <x v="1"/>
    <x v="36"/>
    <x v="351"/>
    <n v="5"/>
    <n v="2"/>
    <n v="32"/>
    <n v="14"/>
    <x v="1"/>
    <x v="0"/>
    <x v="1"/>
  </r>
  <r>
    <x v="1"/>
    <x v="1"/>
    <x v="36"/>
    <x v="352"/>
    <m/>
    <n v="1"/>
    <n v="14"/>
    <n v="8"/>
    <x v="1"/>
    <x v="0"/>
    <x v="1"/>
  </r>
  <r>
    <x v="1"/>
    <x v="1"/>
    <x v="36"/>
    <x v="1445"/>
    <m/>
    <m/>
    <n v="1"/>
    <m/>
    <x v="1"/>
    <x v="0"/>
    <x v="1"/>
  </r>
  <r>
    <x v="1"/>
    <x v="1"/>
    <x v="36"/>
    <x v="1446"/>
    <m/>
    <m/>
    <m/>
    <n v="1"/>
    <x v="1"/>
    <x v="0"/>
    <x v="1"/>
  </r>
  <r>
    <x v="1"/>
    <x v="1"/>
    <x v="36"/>
    <x v="353"/>
    <m/>
    <m/>
    <n v="1"/>
    <m/>
    <x v="1"/>
    <x v="0"/>
    <x v="1"/>
  </r>
  <r>
    <x v="1"/>
    <x v="1"/>
    <x v="75"/>
    <x v="354"/>
    <n v="81"/>
    <n v="114"/>
    <n v="457"/>
    <n v="427"/>
    <x v="1"/>
    <x v="0"/>
    <x v="1"/>
  </r>
  <r>
    <x v="1"/>
    <x v="1"/>
    <x v="75"/>
    <x v="355"/>
    <n v="6"/>
    <n v="6"/>
    <n v="34"/>
    <n v="24"/>
    <x v="1"/>
    <x v="0"/>
    <x v="1"/>
  </r>
  <r>
    <x v="1"/>
    <x v="1"/>
    <x v="75"/>
    <x v="356"/>
    <n v="14"/>
    <n v="21"/>
    <n v="114"/>
    <n v="94"/>
    <x v="1"/>
    <x v="0"/>
    <x v="1"/>
  </r>
  <r>
    <x v="1"/>
    <x v="1"/>
    <x v="75"/>
    <x v="1447"/>
    <n v="1"/>
    <m/>
    <n v="5"/>
    <n v="4"/>
    <x v="1"/>
    <x v="0"/>
    <x v="1"/>
  </r>
  <r>
    <x v="1"/>
    <x v="1"/>
    <x v="75"/>
    <x v="357"/>
    <n v="72"/>
    <n v="78"/>
    <n v="420"/>
    <n v="376"/>
    <x v="1"/>
    <x v="0"/>
    <x v="1"/>
  </r>
  <r>
    <x v="1"/>
    <x v="1"/>
    <x v="75"/>
    <x v="1448"/>
    <m/>
    <m/>
    <n v="1"/>
    <m/>
    <x v="1"/>
    <x v="0"/>
    <x v="1"/>
  </r>
  <r>
    <x v="1"/>
    <x v="1"/>
    <x v="75"/>
    <x v="358"/>
    <m/>
    <m/>
    <m/>
    <n v="5"/>
    <x v="1"/>
    <x v="0"/>
    <x v="1"/>
  </r>
  <r>
    <x v="1"/>
    <x v="1"/>
    <x v="75"/>
    <x v="359"/>
    <n v="34"/>
    <n v="29"/>
    <n v="173"/>
    <n v="173"/>
    <x v="1"/>
    <x v="0"/>
    <x v="1"/>
  </r>
  <r>
    <x v="1"/>
    <x v="1"/>
    <x v="75"/>
    <x v="360"/>
    <n v="47"/>
    <n v="26"/>
    <n v="247"/>
    <n v="185"/>
    <x v="1"/>
    <x v="0"/>
    <x v="1"/>
  </r>
  <r>
    <x v="1"/>
    <x v="1"/>
    <x v="75"/>
    <x v="1449"/>
    <n v="2"/>
    <m/>
    <n v="2"/>
    <m/>
    <x v="1"/>
    <x v="0"/>
    <x v="1"/>
  </r>
  <r>
    <x v="1"/>
    <x v="1"/>
    <x v="75"/>
    <x v="1450"/>
    <n v="28"/>
    <n v="26"/>
    <n v="182"/>
    <n v="137"/>
    <x v="1"/>
    <x v="0"/>
    <x v="1"/>
  </r>
  <r>
    <x v="1"/>
    <x v="1"/>
    <x v="75"/>
    <x v="1451"/>
    <n v="8"/>
    <n v="9"/>
    <n v="31"/>
    <n v="15"/>
    <x v="1"/>
    <x v="0"/>
    <x v="1"/>
  </r>
  <r>
    <x v="1"/>
    <x v="1"/>
    <x v="75"/>
    <x v="361"/>
    <n v="19"/>
    <n v="10"/>
    <n v="89"/>
    <n v="44"/>
    <x v="1"/>
    <x v="0"/>
    <x v="1"/>
  </r>
  <r>
    <x v="1"/>
    <x v="1"/>
    <x v="75"/>
    <x v="362"/>
    <n v="54"/>
    <n v="20"/>
    <n v="310"/>
    <n v="119"/>
    <x v="1"/>
    <x v="0"/>
    <x v="1"/>
  </r>
  <r>
    <x v="1"/>
    <x v="1"/>
    <x v="75"/>
    <x v="1452"/>
    <n v="11"/>
    <m/>
    <n v="43"/>
    <m/>
    <x v="1"/>
    <x v="0"/>
    <x v="1"/>
  </r>
  <r>
    <x v="1"/>
    <x v="1"/>
    <x v="75"/>
    <x v="1453"/>
    <n v="3"/>
    <n v="2"/>
    <n v="9"/>
    <n v="4"/>
    <x v="1"/>
    <x v="0"/>
    <x v="1"/>
  </r>
  <r>
    <x v="1"/>
    <x v="1"/>
    <x v="75"/>
    <x v="1454"/>
    <n v="5"/>
    <n v="2"/>
    <n v="23"/>
    <n v="11"/>
    <x v="1"/>
    <x v="0"/>
    <x v="1"/>
  </r>
  <r>
    <x v="1"/>
    <x v="1"/>
    <x v="75"/>
    <x v="363"/>
    <n v="52"/>
    <n v="16"/>
    <n v="281"/>
    <n v="92"/>
    <x v="1"/>
    <x v="0"/>
    <x v="1"/>
  </r>
  <r>
    <x v="1"/>
    <x v="1"/>
    <x v="75"/>
    <x v="364"/>
    <n v="9"/>
    <n v="4"/>
    <n v="61"/>
    <n v="32"/>
    <x v="1"/>
    <x v="0"/>
    <x v="1"/>
  </r>
  <r>
    <x v="1"/>
    <x v="1"/>
    <x v="75"/>
    <x v="365"/>
    <n v="19"/>
    <n v="11"/>
    <n v="94"/>
    <n v="25"/>
    <x v="1"/>
    <x v="0"/>
    <x v="1"/>
  </r>
  <r>
    <x v="1"/>
    <x v="1"/>
    <x v="75"/>
    <x v="366"/>
    <n v="2"/>
    <m/>
    <n v="20"/>
    <m/>
    <x v="1"/>
    <x v="0"/>
    <x v="1"/>
  </r>
  <r>
    <x v="1"/>
    <x v="1"/>
    <x v="75"/>
    <x v="1455"/>
    <m/>
    <n v="1"/>
    <m/>
    <n v="1"/>
    <x v="1"/>
    <x v="0"/>
    <x v="1"/>
  </r>
  <r>
    <x v="1"/>
    <x v="1"/>
    <x v="75"/>
    <x v="1456"/>
    <n v="4"/>
    <m/>
    <n v="17"/>
    <n v="21"/>
    <x v="1"/>
    <x v="0"/>
    <x v="1"/>
  </r>
  <r>
    <x v="1"/>
    <x v="1"/>
    <x v="75"/>
    <x v="1457"/>
    <m/>
    <m/>
    <m/>
    <n v="1"/>
    <x v="1"/>
    <x v="0"/>
    <x v="1"/>
  </r>
  <r>
    <x v="1"/>
    <x v="1"/>
    <x v="75"/>
    <x v="1458"/>
    <n v="14"/>
    <n v="9"/>
    <n v="46"/>
    <n v="43"/>
    <x v="1"/>
    <x v="0"/>
    <x v="1"/>
  </r>
  <r>
    <x v="1"/>
    <x v="1"/>
    <x v="75"/>
    <x v="367"/>
    <n v="17"/>
    <n v="10"/>
    <n v="76"/>
    <n v="73"/>
    <x v="1"/>
    <x v="0"/>
    <x v="1"/>
  </r>
  <r>
    <x v="1"/>
    <x v="1"/>
    <x v="75"/>
    <x v="368"/>
    <n v="178"/>
    <n v="159"/>
    <n v="1019"/>
    <n v="914"/>
    <x v="1"/>
    <x v="0"/>
    <x v="1"/>
  </r>
  <r>
    <x v="1"/>
    <x v="1"/>
    <x v="37"/>
    <x v="1459"/>
    <m/>
    <m/>
    <n v="1"/>
    <n v="1"/>
    <x v="4"/>
    <x v="0"/>
    <x v="1"/>
  </r>
  <r>
    <x v="1"/>
    <x v="1"/>
    <x v="37"/>
    <x v="369"/>
    <n v="5"/>
    <n v="10"/>
    <n v="36"/>
    <n v="41"/>
    <x v="4"/>
    <x v="0"/>
    <x v="1"/>
  </r>
  <r>
    <x v="1"/>
    <x v="1"/>
    <x v="37"/>
    <x v="1460"/>
    <m/>
    <m/>
    <n v="2"/>
    <n v="1"/>
    <x v="4"/>
    <x v="0"/>
    <x v="1"/>
  </r>
  <r>
    <x v="1"/>
    <x v="1"/>
    <x v="37"/>
    <x v="370"/>
    <n v="15"/>
    <n v="11"/>
    <n v="69"/>
    <n v="45"/>
    <x v="4"/>
    <x v="0"/>
    <x v="1"/>
  </r>
  <r>
    <x v="1"/>
    <x v="1"/>
    <x v="37"/>
    <x v="371"/>
    <m/>
    <n v="2"/>
    <n v="1"/>
    <n v="2"/>
    <x v="4"/>
    <x v="0"/>
    <x v="1"/>
  </r>
  <r>
    <x v="1"/>
    <x v="1"/>
    <x v="37"/>
    <x v="372"/>
    <n v="770"/>
    <n v="575"/>
    <n v="3928"/>
    <n v="2967"/>
    <x v="4"/>
    <x v="0"/>
    <x v="1"/>
  </r>
  <r>
    <x v="1"/>
    <x v="1"/>
    <x v="37"/>
    <x v="373"/>
    <n v="94"/>
    <n v="57"/>
    <n v="506"/>
    <n v="353"/>
    <x v="4"/>
    <x v="0"/>
    <x v="1"/>
  </r>
  <r>
    <x v="1"/>
    <x v="1"/>
    <x v="37"/>
    <x v="1461"/>
    <n v="1"/>
    <m/>
    <n v="1"/>
    <n v="2"/>
    <x v="4"/>
    <x v="0"/>
    <x v="1"/>
  </r>
  <r>
    <x v="1"/>
    <x v="1"/>
    <x v="37"/>
    <x v="374"/>
    <n v="42"/>
    <n v="35"/>
    <n v="250"/>
    <n v="193"/>
    <x v="4"/>
    <x v="0"/>
    <x v="1"/>
  </r>
  <r>
    <x v="1"/>
    <x v="1"/>
    <x v="37"/>
    <x v="1462"/>
    <n v="5"/>
    <n v="1"/>
    <n v="16"/>
    <n v="15"/>
    <x v="4"/>
    <x v="0"/>
    <x v="1"/>
  </r>
  <r>
    <x v="1"/>
    <x v="1"/>
    <x v="37"/>
    <x v="1463"/>
    <n v="1"/>
    <m/>
    <n v="1"/>
    <m/>
    <x v="4"/>
    <x v="0"/>
    <x v="1"/>
  </r>
  <r>
    <x v="1"/>
    <x v="1"/>
    <x v="37"/>
    <x v="375"/>
    <n v="792"/>
    <n v="682"/>
    <n v="4297"/>
    <n v="3493"/>
    <x v="4"/>
    <x v="0"/>
    <x v="1"/>
  </r>
  <r>
    <x v="1"/>
    <x v="1"/>
    <x v="37"/>
    <x v="1464"/>
    <n v="1"/>
    <m/>
    <n v="4"/>
    <n v="1"/>
    <x v="4"/>
    <x v="0"/>
    <x v="1"/>
  </r>
  <r>
    <x v="1"/>
    <x v="1"/>
    <x v="37"/>
    <x v="1465"/>
    <m/>
    <n v="1"/>
    <m/>
    <n v="1"/>
    <x v="4"/>
    <x v="0"/>
    <x v="1"/>
  </r>
  <r>
    <x v="1"/>
    <x v="1"/>
    <x v="37"/>
    <x v="378"/>
    <n v="7"/>
    <n v="6"/>
    <n v="37"/>
    <n v="11"/>
    <x v="4"/>
    <x v="0"/>
    <x v="1"/>
  </r>
  <r>
    <x v="1"/>
    <x v="1"/>
    <x v="37"/>
    <x v="379"/>
    <n v="1758"/>
    <n v="1532"/>
    <n v="10262"/>
    <n v="9418"/>
    <x v="4"/>
    <x v="0"/>
    <x v="1"/>
  </r>
  <r>
    <x v="1"/>
    <x v="1"/>
    <x v="37"/>
    <x v="380"/>
    <n v="31"/>
    <n v="21"/>
    <n v="155"/>
    <n v="111"/>
    <x v="4"/>
    <x v="0"/>
    <x v="1"/>
  </r>
  <r>
    <x v="1"/>
    <x v="1"/>
    <x v="37"/>
    <x v="1466"/>
    <n v="1"/>
    <n v="1"/>
    <n v="12"/>
    <n v="8"/>
    <x v="4"/>
    <x v="0"/>
    <x v="1"/>
  </r>
  <r>
    <x v="1"/>
    <x v="1"/>
    <x v="37"/>
    <x v="381"/>
    <n v="8"/>
    <m/>
    <n v="22"/>
    <n v="2"/>
    <x v="4"/>
    <x v="0"/>
    <x v="1"/>
  </r>
  <r>
    <x v="1"/>
    <x v="1"/>
    <x v="37"/>
    <x v="382"/>
    <m/>
    <n v="1"/>
    <n v="1"/>
    <n v="3"/>
    <x v="4"/>
    <x v="0"/>
    <x v="1"/>
  </r>
  <r>
    <x v="1"/>
    <x v="1"/>
    <x v="37"/>
    <x v="383"/>
    <n v="100"/>
    <n v="84"/>
    <n v="560"/>
    <n v="424"/>
    <x v="4"/>
    <x v="0"/>
    <x v="1"/>
  </r>
  <r>
    <x v="1"/>
    <x v="1"/>
    <x v="37"/>
    <x v="1467"/>
    <m/>
    <m/>
    <n v="1"/>
    <n v="1"/>
    <x v="4"/>
    <x v="0"/>
    <x v="1"/>
  </r>
  <r>
    <x v="1"/>
    <x v="1"/>
    <x v="37"/>
    <x v="384"/>
    <n v="2"/>
    <n v="1"/>
    <n v="4"/>
    <n v="1"/>
    <x v="4"/>
    <x v="0"/>
    <x v="1"/>
  </r>
  <r>
    <x v="1"/>
    <x v="1"/>
    <x v="37"/>
    <x v="385"/>
    <n v="710"/>
    <n v="480"/>
    <n v="3737"/>
    <n v="2634"/>
    <x v="4"/>
    <x v="0"/>
    <x v="1"/>
  </r>
  <r>
    <x v="1"/>
    <x v="1"/>
    <x v="37"/>
    <x v="386"/>
    <n v="21"/>
    <n v="4"/>
    <n v="93"/>
    <n v="16"/>
    <x v="4"/>
    <x v="0"/>
    <x v="1"/>
  </r>
  <r>
    <x v="1"/>
    <x v="1"/>
    <x v="37"/>
    <x v="387"/>
    <n v="1"/>
    <m/>
    <n v="11"/>
    <n v="10"/>
    <x v="4"/>
    <x v="0"/>
    <x v="1"/>
  </r>
  <r>
    <x v="1"/>
    <x v="1"/>
    <x v="37"/>
    <x v="1468"/>
    <m/>
    <m/>
    <n v="1"/>
    <n v="1"/>
    <x v="4"/>
    <x v="0"/>
    <x v="1"/>
  </r>
  <r>
    <x v="1"/>
    <x v="1"/>
    <x v="37"/>
    <x v="1469"/>
    <n v="1"/>
    <m/>
    <n v="1"/>
    <m/>
    <x v="4"/>
    <x v="0"/>
    <x v="1"/>
  </r>
  <r>
    <x v="1"/>
    <x v="1"/>
    <x v="37"/>
    <x v="1470"/>
    <m/>
    <m/>
    <n v="1"/>
    <n v="1"/>
    <x v="4"/>
    <x v="0"/>
    <x v="1"/>
  </r>
  <r>
    <x v="1"/>
    <x v="1"/>
    <x v="37"/>
    <x v="388"/>
    <n v="1"/>
    <m/>
    <n v="4"/>
    <n v="6"/>
    <x v="4"/>
    <x v="0"/>
    <x v="1"/>
  </r>
  <r>
    <x v="1"/>
    <x v="1"/>
    <x v="37"/>
    <x v="389"/>
    <n v="39"/>
    <n v="11"/>
    <n v="168"/>
    <n v="40"/>
    <x v="4"/>
    <x v="0"/>
    <x v="1"/>
  </r>
  <r>
    <x v="1"/>
    <x v="1"/>
    <x v="37"/>
    <x v="390"/>
    <n v="41"/>
    <n v="23"/>
    <n v="192"/>
    <n v="126"/>
    <x v="4"/>
    <x v="0"/>
    <x v="1"/>
  </r>
  <r>
    <x v="1"/>
    <x v="1"/>
    <x v="37"/>
    <x v="391"/>
    <n v="88"/>
    <n v="70"/>
    <n v="514"/>
    <n v="340"/>
    <x v="4"/>
    <x v="0"/>
    <x v="1"/>
  </r>
  <r>
    <x v="1"/>
    <x v="1"/>
    <x v="37"/>
    <x v="392"/>
    <n v="1"/>
    <m/>
    <n v="2"/>
    <n v="5"/>
    <x v="4"/>
    <x v="0"/>
    <x v="1"/>
  </r>
  <r>
    <x v="1"/>
    <x v="1"/>
    <x v="37"/>
    <x v="1471"/>
    <n v="1"/>
    <m/>
    <n v="2"/>
    <m/>
    <x v="4"/>
    <x v="0"/>
    <x v="1"/>
  </r>
  <r>
    <x v="1"/>
    <x v="1"/>
    <x v="37"/>
    <x v="393"/>
    <n v="11"/>
    <n v="11"/>
    <n v="87"/>
    <n v="73"/>
    <x v="4"/>
    <x v="0"/>
    <x v="1"/>
  </r>
  <r>
    <x v="1"/>
    <x v="1"/>
    <x v="37"/>
    <x v="394"/>
    <n v="6"/>
    <n v="4"/>
    <n v="43"/>
    <n v="30"/>
    <x v="4"/>
    <x v="0"/>
    <x v="1"/>
  </r>
  <r>
    <x v="1"/>
    <x v="1"/>
    <x v="37"/>
    <x v="395"/>
    <n v="11"/>
    <n v="16"/>
    <n v="84"/>
    <n v="75"/>
    <x v="4"/>
    <x v="0"/>
    <x v="1"/>
  </r>
  <r>
    <x v="1"/>
    <x v="1"/>
    <x v="37"/>
    <x v="1472"/>
    <n v="2"/>
    <m/>
    <n v="3"/>
    <m/>
    <x v="4"/>
    <x v="0"/>
    <x v="1"/>
  </r>
  <r>
    <x v="1"/>
    <x v="1"/>
    <x v="37"/>
    <x v="396"/>
    <n v="9"/>
    <n v="13"/>
    <n v="72"/>
    <n v="71"/>
    <x v="4"/>
    <x v="0"/>
    <x v="1"/>
  </r>
  <r>
    <x v="1"/>
    <x v="1"/>
    <x v="37"/>
    <x v="397"/>
    <n v="14"/>
    <n v="10"/>
    <n v="66"/>
    <n v="44"/>
    <x v="4"/>
    <x v="0"/>
    <x v="1"/>
  </r>
  <r>
    <x v="1"/>
    <x v="1"/>
    <x v="76"/>
    <x v="1473"/>
    <n v="2"/>
    <m/>
    <n v="4"/>
    <m/>
    <x v="4"/>
    <x v="0"/>
    <x v="1"/>
  </r>
  <r>
    <x v="1"/>
    <x v="1"/>
    <x v="76"/>
    <x v="1474"/>
    <m/>
    <m/>
    <n v="1"/>
    <n v="2"/>
    <x v="4"/>
    <x v="0"/>
    <x v="1"/>
  </r>
  <r>
    <x v="1"/>
    <x v="1"/>
    <x v="76"/>
    <x v="398"/>
    <n v="15"/>
    <n v="7"/>
    <n v="52"/>
    <n v="36"/>
    <x v="4"/>
    <x v="0"/>
    <x v="1"/>
  </r>
  <r>
    <x v="1"/>
    <x v="1"/>
    <x v="76"/>
    <x v="1475"/>
    <m/>
    <m/>
    <m/>
    <n v="1"/>
    <x v="4"/>
    <x v="0"/>
    <x v="1"/>
  </r>
  <r>
    <x v="1"/>
    <x v="1"/>
    <x v="76"/>
    <x v="1476"/>
    <m/>
    <n v="1"/>
    <n v="1"/>
    <n v="5"/>
    <x v="4"/>
    <x v="0"/>
    <x v="1"/>
  </r>
  <r>
    <x v="1"/>
    <x v="1"/>
    <x v="76"/>
    <x v="399"/>
    <m/>
    <n v="1"/>
    <n v="5"/>
    <n v="4"/>
    <x v="4"/>
    <x v="0"/>
    <x v="1"/>
  </r>
  <r>
    <x v="1"/>
    <x v="1"/>
    <x v="76"/>
    <x v="400"/>
    <n v="1"/>
    <m/>
    <n v="5"/>
    <n v="6"/>
    <x v="4"/>
    <x v="0"/>
    <x v="1"/>
  </r>
  <r>
    <x v="1"/>
    <x v="1"/>
    <x v="76"/>
    <x v="1477"/>
    <n v="1"/>
    <m/>
    <n v="1"/>
    <n v="4"/>
    <x v="4"/>
    <x v="0"/>
    <x v="1"/>
  </r>
  <r>
    <x v="1"/>
    <x v="1"/>
    <x v="76"/>
    <x v="1478"/>
    <n v="1"/>
    <n v="2"/>
    <n v="7"/>
    <n v="5"/>
    <x v="4"/>
    <x v="0"/>
    <x v="1"/>
  </r>
  <r>
    <x v="1"/>
    <x v="1"/>
    <x v="76"/>
    <x v="401"/>
    <m/>
    <n v="2"/>
    <n v="6"/>
    <n v="7"/>
    <x v="4"/>
    <x v="0"/>
    <x v="1"/>
  </r>
  <r>
    <x v="1"/>
    <x v="1"/>
    <x v="76"/>
    <x v="1479"/>
    <n v="1"/>
    <m/>
    <n v="1"/>
    <m/>
    <x v="4"/>
    <x v="0"/>
    <x v="1"/>
  </r>
  <r>
    <x v="1"/>
    <x v="1"/>
    <x v="76"/>
    <x v="402"/>
    <n v="2"/>
    <n v="3"/>
    <n v="12"/>
    <n v="13"/>
    <x v="4"/>
    <x v="0"/>
    <x v="1"/>
  </r>
  <r>
    <x v="1"/>
    <x v="1"/>
    <x v="76"/>
    <x v="403"/>
    <n v="11"/>
    <n v="6"/>
    <n v="60"/>
    <n v="39"/>
    <x v="4"/>
    <x v="0"/>
    <x v="1"/>
  </r>
  <r>
    <x v="1"/>
    <x v="1"/>
    <x v="76"/>
    <x v="404"/>
    <n v="7"/>
    <n v="12"/>
    <n v="56"/>
    <n v="49"/>
    <x v="4"/>
    <x v="0"/>
    <x v="1"/>
  </r>
  <r>
    <x v="1"/>
    <x v="1"/>
    <x v="76"/>
    <x v="1480"/>
    <n v="1"/>
    <m/>
    <n v="5"/>
    <n v="7"/>
    <x v="4"/>
    <x v="0"/>
    <x v="1"/>
  </r>
  <r>
    <x v="1"/>
    <x v="1"/>
    <x v="76"/>
    <x v="405"/>
    <n v="2"/>
    <n v="4"/>
    <n v="20"/>
    <n v="15"/>
    <x v="4"/>
    <x v="0"/>
    <x v="1"/>
  </r>
  <r>
    <x v="1"/>
    <x v="1"/>
    <x v="76"/>
    <x v="406"/>
    <n v="10"/>
    <n v="6"/>
    <n v="41"/>
    <n v="40"/>
    <x v="4"/>
    <x v="0"/>
    <x v="1"/>
  </r>
  <r>
    <x v="1"/>
    <x v="1"/>
    <x v="4"/>
    <x v="1481"/>
    <n v="2"/>
    <n v="1"/>
    <n v="24"/>
    <n v="20"/>
    <x v="2"/>
    <x v="0"/>
    <x v="1"/>
  </r>
  <r>
    <x v="1"/>
    <x v="1"/>
    <x v="4"/>
    <x v="1482"/>
    <n v="5"/>
    <n v="2"/>
    <n v="24"/>
    <n v="11"/>
    <x v="2"/>
    <x v="0"/>
    <x v="1"/>
  </r>
  <r>
    <x v="1"/>
    <x v="1"/>
    <x v="4"/>
    <x v="407"/>
    <n v="28"/>
    <n v="25"/>
    <n v="158"/>
    <n v="106"/>
    <x v="2"/>
    <x v="0"/>
    <x v="1"/>
  </r>
  <r>
    <x v="1"/>
    <x v="1"/>
    <x v="4"/>
    <x v="408"/>
    <n v="3"/>
    <n v="2"/>
    <n v="10"/>
    <n v="4"/>
    <x v="2"/>
    <x v="0"/>
    <x v="1"/>
  </r>
  <r>
    <x v="1"/>
    <x v="1"/>
    <x v="4"/>
    <x v="1483"/>
    <n v="20"/>
    <n v="11"/>
    <n v="104"/>
    <n v="53"/>
    <x v="2"/>
    <x v="0"/>
    <x v="1"/>
  </r>
  <r>
    <x v="1"/>
    <x v="1"/>
    <x v="4"/>
    <x v="409"/>
    <n v="238"/>
    <n v="160"/>
    <n v="1250"/>
    <n v="920"/>
    <x v="2"/>
    <x v="0"/>
    <x v="1"/>
  </r>
  <r>
    <x v="1"/>
    <x v="1"/>
    <x v="4"/>
    <x v="1484"/>
    <n v="6"/>
    <n v="7"/>
    <n v="59"/>
    <n v="43"/>
    <x v="2"/>
    <x v="0"/>
    <x v="1"/>
  </r>
  <r>
    <x v="1"/>
    <x v="1"/>
    <x v="4"/>
    <x v="410"/>
    <n v="11"/>
    <n v="9"/>
    <n v="89"/>
    <n v="48"/>
    <x v="2"/>
    <x v="0"/>
    <x v="1"/>
  </r>
  <r>
    <x v="1"/>
    <x v="1"/>
    <x v="4"/>
    <x v="411"/>
    <n v="40"/>
    <n v="24"/>
    <n v="194"/>
    <n v="163"/>
    <x v="2"/>
    <x v="0"/>
    <x v="1"/>
  </r>
  <r>
    <x v="1"/>
    <x v="1"/>
    <x v="4"/>
    <x v="412"/>
    <n v="6"/>
    <n v="1"/>
    <n v="23"/>
    <n v="3"/>
    <x v="2"/>
    <x v="0"/>
    <x v="1"/>
  </r>
  <r>
    <x v="1"/>
    <x v="1"/>
    <x v="4"/>
    <x v="1485"/>
    <m/>
    <m/>
    <n v="1"/>
    <m/>
    <x v="2"/>
    <x v="0"/>
    <x v="1"/>
  </r>
  <r>
    <x v="1"/>
    <x v="1"/>
    <x v="4"/>
    <x v="1486"/>
    <n v="1"/>
    <n v="1"/>
    <n v="2"/>
    <n v="4"/>
    <x v="2"/>
    <x v="0"/>
    <x v="1"/>
  </r>
  <r>
    <x v="1"/>
    <x v="1"/>
    <x v="4"/>
    <x v="413"/>
    <n v="31"/>
    <n v="27"/>
    <n v="193"/>
    <n v="156"/>
    <x v="2"/>
    <x v="0"/>
    <x v="1"/>
  </r>
  <r>
    <x v="1"/>
    <x v="1"/>
    <x v="4"/>
    <x v="414"/>
    <n v="8"/>
    <n v="14"/>
    <n v="75"/>
    <n v="78"/>
    <x v="2"/>
    <x v="0"/>
    <x v="1"/>
  </r>
  <r>
    <x v="1"/>
    <x v="1"/>
    <x v="4"/>
    <x v="1487"/>
    <m/>
    <m/>
    <n v="1"/>
    <m/>
    <x v="2"/>
    <x v="0"/>
    <x v="1"/>
  </r>
  <r>
    <x v="1"/>
    <x v="1"/>
    <x v="4"/>
    <x v="1488"/>
    <n v="1"/>
    <m/>
    <n v="2"/>
    <m/>
    <x v="2"/>
    <x v="0"/>
    <x v="1"/>
  </r>
  <r>
    <x v="1"/>
    <x v="1"/>
    <x v="4"/>
    <x v="415"/>
    <n v="5"/>
    <m/>
    <n v="9"/>
    <n v="6"/>
    <x v="2"/>
    <x v="0"/>
    <x v="1"/>
  </r>
  <r>
    <x v="1"/>
    <x v="1"/>
    <x v="4"/>
    <x v="416"/>
    <n v="14"/>
    <n v="11"/>
    <n v="76"/>
    <n v="60"/>
    <x v="2"/>
    <x v="0"/>
    <x v="1"/>
  </r>
  <r>
    <x v="1"/>
    <x v="1"/>
    <x v="4"/>
    <x v="417"/>
    <n v="4"/>
    <n v="1"/>
    <n v="20"/>
    <n v="6"/>
    <x v="2"/>
    <x v="0"/>
    <x v="1"/>
  </r>
  <r>
    <x v="1"/>
    <x v="1"/>
    <x v="4"/>
    <x v="1489"/>
    <n v="1"/>
    <n v="2"/>
    <n v="1"/>
    <n v="3"/>
    <x v="2"/>
    <x v="0"/>
    <x v="1"/>
  </r>
  <r>
    <x v="1"/>
    <x v="1"/>
    <x v="4"/>
    <x v="1490"/>
    <m/>
    <m/>
    <n v="2"/>
    <m/>
    <x v="2"/>
    <x v="0"/>
    <x v="1"/>
  </r>
  <r>
    <x v="1"/>
    <x v="1"/>
    <x v="4"/>
    <x v="418"/>
    <n v="2"/>
    <n v="1"/>
    <n v="16"/>
    <n v="11"/>
    <x v="2"/>
    <x v="0"/>
    <x v="1"/>
  </r>
  <r>
    <x v="1"/>
    <x v="1"/>
    <x v="4"/>
    <x v="1491"/>
    <n v="4"/>
    <n v="4"/>
    <n v="32"/>
    <n v="33"/>
    <x v="2"/>
    <x v="0"/>
    <x v="1"/>
  </r>
  <r>
    <x v="1"/>
    <x v="1"/>
    <x v="38"/>
    <x v="1492"/>
    <n v="10"/>
    <n v="1"/>
    <n v="34"/>
    <n v="3"/>
    <x v="2"/>
    <x v="0"/>
    <x v="1"/>
  </r>
  <r>
    <x v="1"/>
    <x v="1"/>
    <x v="38"/>
    <x v="1493"/>
    <n v="2"/>
    <m/>
    <n v="7"/>
    <n v="4"/>
    <x v="2"/>
    <x v="0"/>
    <x v="1"/>
  </r>
  <r>
    <x v="1"/>
    <x v="1"/>
    <x v="38"/>
    <x v="1494"/>
    <n v="6"/>
    <n v="5"/>
    <n v="39"/>
    <n v="16"/>
    <x v="2"/>
    <x v="0"/>
    <x v="1"/>
  </r>
  <r>
    <x v="1"/>
    <x v="1"/>
    <x v="38"/>
    <x v="1495"/>
    <n v="3"/>
    <n v="3"/>
    <n v="12"/>
    <n v="13"/>
    <x v="2"/>
    <x v="0"/>
    <x v="1"/>
  </r>
  <r>
    <x v="1"/>
    <x v="1"/>
    <x v="38"/>
    <x v="1496"/>
    <n v="1"/>
    <m/>
    <n v="1"/>
    <m/>
    <x v="2"/>
    <x v="0"/>
    <x v="1"/>
  </r>
  <r>
    <x v="1"/>
    <x v="1"/>
    <x v="131"/>
    <x v="1497"/>
    <m/>
    <m/>
    <n v="1"/>
    <m/>
    <x v="1"/>
    <x v="0"/>
    <x v="1"/>
  </r>
  <r>
    <x v="1"/>
    <x v="1"/>
    <x v="131"/>
    <x v="1498"/>
    <m/>
    <n v="1"/>
    <n v="1"/>
    <n v="3"/>
    <x v="1"/>
    <x v="0"/>
    <x v="1"/>
  </r>
  <r>
    <x v="1"/>
    <x v="1"/>
    <x v="5"/>
    <x v="1499"/>
    <m/>
    <m/>
    <n v="1"/>
    <m/>
    <x v="0"/>
    <x v="0"/>
    <x v="1"/>
  </r>
  <r>
    <x v="1"/>
    <x v="1"/>
    <x v="5"/>
    <x v="420"/>
    <n v="12"/>
    <n v="9"/>
    <n v="41"/>
    <n v="34"/>
    <x v="0"/>
    <x v="0"/>
    <x v="1"/>
  </r>
  <r>
    <x v="1"/>
    <x v="1"/>
    <x v="5"/>
    <x v="1500"/>
    <m/>
    <n v="1"/>
    <n v="1"/>
    <n v="1"/>
    <x v="0"/>
    <x v="0"/>
    <x v="1"/>
  </r>
  <r>
    <x v="1"/>
    <x v="1"/>
    <x v="5"/>
    <x v="1501"/>
    <n v="1"/>
    <m/>
    <n v="5"/>
    <n v="3"/>
    <x v="0"/>
    <x v="0"/>
    <x v="1"/>
  </r>
  <r>
    <x v="1"/>
    <x v="1"/>
    <x v="5"/>
    <x v="421"/>
    <m/>
    <n v="1"/>
    <n v="2"/>
    <n v="3"/>
    <x v="0"/>
    <x v="0"/>
    <x v="1"/>
  </r>
  <r>
    <x v="1"/>
    <x v="1"/>
    <x v="5"/>
    <x v="422"/>
    <n v="202"/>
    <n v="213"/>
    <n v="1175"/>
    <n v="231"/>
    <x v="0"/>
    <x v="0"/>
    <x v="1"/>
  </r>
  <r>
    <x v="1"/>
    <x v="1"/>
    <x v="5"/>
    <x v="423"/>
    <n v="680"/>
    <n v="666"/>
    <n v="3460"/>
    <n v="3017"/>
    <x v="0"/>
    <x v="0"/>
    <x v="1"/>
  </r>
  <r>
    <x v="1"/>
    <x v="1"/>
    <x v="5"/>
    <x v="424"/>
    <n v="831"/>
    <n v="777"/>
    <n v="4406"/>
    <n v="4062"/>
    <x v="0"/>
    <x v="0"/>
    <x v="1"/>
  </r>
  <r>
    <x v="1"/>
    <x v="1"/>
    <x v="5"/>
    <x v="425"/>
    <n v="4"/>
    <n v="1"/>
    <n v="20"/>
    <n v="14"/>
    <x v="0"/>
    <x v="0"/>
    <x v="1"/>
  </r>
  <r>
    <x v="1"/>
    <x v="1"/>
    <x v="5"/>
    <x v="1502"/>
    <n v="1"/>
    <n v="1"/>
    <n v="5"/>
    <n v="2"/>
    <x v="0"/>
    <x v="0"/>
    <x v="1"/>
  </r>
  <r>
    <x v="1"/>
    <x v="1"/>
    <x v="5"/>
    <x v="1503"/>
    <m/>
    <m/>
    <n v="1"/>
    <m/>
    <x v="0"/>
    <x v="0"/>
    <x v="1"/>
  </r>
  <r>
    <x v="1"/>
    <x v="1"/>
    <x v="5"/>
    <x v="1504"/>
    <m/>
    <m/>
    <n v="2"/>
    <n v="1"/>
    <x v="0"/>
    <x v="0"/>
    <x v="1"/>
  </r>
  <r>
    <x v="1"/>
    <x v="1"/>
    <x v="5"/>
    <x v="1505"/>
    <n v="3"/>
    <n v="3"/>
    <n v="8"/>
    <n v="6"/>
    <x v="0"/>
    <x v="0"/>
    <x v="1"/>
  </r>
  <r>
    <x v="1"/>
    <x v="1"/>
    <x v="5"/>
    <x v="426"/>
    <n v="69"/>
    <n v="67"/>
    <n v="437"/>
    <n v="375"/>
    <x v="0"/>
    <x v="0"/>
    <x v="1"/>
  </r>
  <r>
    <x v="1"/>
    <x v="1"/>
    <x v="5"/>
    <x v="427"/>
    <n v="9"/>
    <n v="5"/>
    <n v="34"/>
    <n v="28"/>
    <x v="0"/>
    <x v="0"/>
    <x v="1"/>
  </r>
  <r>
    <x v="1"/>
    <x v="1"/>
    <x v="5"/>
    <x v="1506"/>
    <n v="1"/>
    <n v="2"/>
    <n v="1"/>
    <n v="2"/>
    <x v="0"/>
    <x v="0"/>
    <x v="1"/>
  </r>
  <r>
    <x v="1"/>
    <x v="1"/>
    <x v="5"/>
    <x v="1507"/>
    <m/>
    <m/>
    <n v="1"/>
    <m/>
    <x v="0"/>
    <x v="0"/>
    <x v="1"/>
  </r>
  <r>
    <x v="1"/>
    <x v="1"/>
    <x v="5"/>
    <x v="1508"/>
    <m/>
    <m/>
    <n v="1"/>
    <m/>
    <x v="0"/>
    <x v="0"/>
    <x v="1"/>
  </r>
  <r>
    <x v="1"/>
    <x v="1"/>
    <x v="5"/>
    <x v="428"/>
    <n v="2"/>
    <n v="1"/>
    <n v="10"/>
    <n v="9"/>
    <x v="0"/>
    <x v="0"/>
    <x v="1"/>
  </r>
  <r>
    <x v="1"/>
    <x v="1"/>
    <x v="5"/>
    <x v="429"/>
    <n v="2"/>
    <n v="3"/>
    <n v="11"/>
    <n v="11"/>
    <x v="0"/>
    <x v="0"/>
    <x v="1"/>
  </r>
  <r>
    <x v="1"/>
    <x v="1"/>
    <x v="6"/>
    <x v="432"/>
    <m/>
    <n v="1"/>
    <n v="6"/>
    <n v="9"/>
    <x v="3"/>
    <x v="0"/>
    <x v="1"/>
  </r>
  <r>
    <x v="1"/>
    <x v="1"/>
    <x v="6"/>
    <x v="433"/>
    <m/>
    <m/>
    <n v="2"/>
    <n v="2"/>
    <x v="3"/>
    <x v="0"/>
    <x v="1"/>
  </r>
  <r>
    <x v="1"/>
    <x v="1"/>
    <x v="6"/>
    <x v="434"/>
    <n v="6"/>
    <n v="2"/>
    <n v="15"/>
    <n v="5"/>
    <x v="3"/>
    <x v="0"/>
    <x v="1"/>
  </r>
  <r>
    <x v="1"/>
    <x v="1"/>
    <x v="6"/>
    <x v="435"/>
    <m/>
    <m/>
    <n v="1"/>
    <n v="1"/>
    <x v="3"/>
    <x v="0"/>
    <x v="1"/>
  </r>
  <r>
    <x v="1"/>
    <x v="1"/>
    <x v="6"/>
    <x v="436"/>
    <m/>
    <m/>
    <n v="1"/>
    <m/>
    <x v="3"/>
    <x v="0"/>
    <x v="1"/>
  </r>
  <r>
    <x v="1"/>
    <x v="1"/>
    <x v="6"/>
    <x v="437"/>
    <m/>
    <m/>
    <n v="4"/>
    <m/>
    <x v="3"/>
    <x v="0"/>
    <x v="1"/>
  </r>
  <r>
    <x v="1"/>
    <x v="1"/>
    <x v="6"/>
    <x v="438"/>
    <m/>
    <m/>
    <n v="2"/>
    <n v="2"/>
    <x v="3"/>
    <x v="0"/>
    <x v="1"/>
  </r>
  <r>
    <x v="1"/>
    <x v="1"/>
    <x v="6"/>
    <x v="439"/>
    <n v="1"/>
    <n v="1"/>
    <n v="3"/>
    <n v="3"/>
    <x v="3"/>
    <x v="0"/>
    <x v="1"/>
  </r>
  <r>
    <x v="1"/>
    <x v="1"/>
    <x v="6"/>
    <x v="440"/>
    <n v="1"/>
    <m/>
    <n v="2"/>
    <n v="4"/>
    <x v="3"/>
    <x v="0"/>
    <x v="1"/>
  </r>
  <r>
    <x v="1"/>
    <x v="1"/>
    <x v="6"/>
    <x v="441"/>
    <n v="1"/>
    <m/>
    <n v="1"/>
    <n v="2"/>
    <x v="3"/>
    <x v="0"/>
    <x v="1"/>
  </r>
  <r>
    <x v="1"/>
    <x v="1"/>
    <x v="6"/>
    <x v="442"/>
    <m/>
    <m/>
    <n v="1"/>
    <m/>
    <x v="3"/>
    <x v="0"/>
    <x v="1"/>
  </r>
  <r>
    <x v="1"/>
    <x v="1"/>
    <x v="6"/>
    <x v="1509"/>
    <m/>
    <m/>
    <n v="2"/>
    <n v="1"/>
    <x v="3"/>
    <x v="0"/>
    <x v="1"/>
  </r>
  <r>
    <x v="1"/>
    <x v="1"/>
    <x v="6"/>
    <x v="1510"/>
    <m/>
    <m/>
    <n v="3"/>
    <n v="2"/>
    <x v="3"/>
    <x v="0"/>
    <x v="1"/>
  </r>
  <r>
    <x v="1"/>
    <x v="1"/>
    <x v="6"/>
    <x v="443"/>
    <m/>
    <m/>
    <m/>
    <n v="1"/>
    <x v="3"/>
    <x v="0"/>
    <x v="1"/>
  </r>
  <r>
    <x v="1"/>
    <x v="1"/>
    <x v="6"/>
    <x v="445"/>
    <n v="10"/>
    <m/>
    <n v="34"/>
    <n v="28"/>
    <x v="3"/>
    <x v="0"/>
    <x v="1"/>
  </r>
  <r>
    <x v="1"/>
    <x v="1"/>
    <x v="6"/>
    <x v="446"/>
    <n v="12"/>
    <n v="3"/>
    <n v="57"/>
    <n v="31"/>
    <x v="3"/>
    <x v="0"/>
    <x v="1"/>
  </r>
  <r>
    <x v="1"/>
    <x v="1"/>
    <x v="6"/>
    <x v="448"/>
    <n v="3"/>
    <m/>
    <n v="8"/>
    <n v="4"/>
    <x v="3"/>
    <x v="0"/>
    <x v="1"/>
  </r>
  <r>
    <x v="1"/>
    <x v="1"/>
    <x v="6"/>
    <x v="449"/>
    <n v="1"/>
    <n v="1"/>
    <n v="1"/>
    <n v="1"/>
    <x v="3"/>
    <x v="0"/>
    <x v="1"/>
  </r>
  <r>
    <x v="1"/>
    <x v="1"/>
    <x v="6"/>
    <x v="451"/>
    <n v="4"/>
    <n v="1"/>
    <n v="12"/>
    <n v="7"/>
    <x v="3"/>
    <x v="0"/>
    <x v="1"/>
  </r>
  <r>
    <x v="1"/>
    <x v="1"/>
    <x v="6"/>
    <x v="452"/>
    <n v="1"/>
    <n v="2"/>
    <n v="6"/>
    <n v="4"/>
    <x v="3"/>
    <x v="0"/>
    <x v="1"/>
  </r>
  <r>
    <x v="1"/>
    <x v="1"/>
    <x v="6"/>
    <x v="453"/>
    <n v="3"/>
    <n v="4"/>
    <n v="17"/>
    <n v="16"/>
    <x v="3"/>
    <x v="0"/>
    <x v="1"/>
  </r>
  <r>
    <x v="1"/>
    <x v="1"/>
    <x v="6"/>
    <x v="454"/>
    <n v="10"/>
    <n v="8"/>
    <n v="49"/>
    <n v="47"/>
    <x v="3"/>
    <x v="0"/>
    <x v="1"/>
  </r>
  <r>
    <x v="1"/>
    <x v="1"/>
    <x v="6"/>
    <x v="455"/>
    <n v="4"/>
    <m/>
    <n v="16"/>
    <n v="1"/>
    <x v="3"/>
    <x v="0"/>
    <x v="1"/>
  </r>
  <r>
    <x v="1"/>
    <x v="1"/>
    <x v="6"/>
    <x v="456"/>
    <n v="1"/>
    <m/>
    <n v="4"/>
    <n v="2"/>
    <x v="3"/>
    <x v="0"/>
    <x v="1"/>
  </r>
  <r>
    <x v="1"/>
    <x v="1"/>
    <x v="6"/>
    <x v="457"/>
    <n v="1"/>
    <n v="2"/>
    <n v="12"/>
    <n v="23"/>
    <x v="3"/>
    <x v="0"/>
    <x v="1"/>
  </r>
  <r>
    <x v="1"/>
    <x v="1"/>
    <x v="77"/>
    <x v="459"/>
    <n v="69"/>
    <n v="63"/>
    <n v="435"/>
    <n v="342"/>
    <x v="2"/>
    <x v="0"/>
    <x v="1"/>
  </r>
  <r>
    <x v="1"/>
    <x v="1"/>
    <x v="77"/>
    <x v="460"/>
    <n v="494"/>
    <n v="361"/>
    <n v="2484"/>
    <n v="2096"/>
    <x v="2"/>
    <x v="0"/>
    <x v="1"/>
  </r>
  <r>
    <x v="1"/>
    <x v="1"/>
    <x v="78"/>
    <x v="462"/>
    <m/>
    <m/>
    <n v="8"/>
    <n v="5"/>
    <x v="1"/>
    <x v="0"/>
    <x v="1"/>
  </r>
  <r>
    <x v="1"/>
    <x v="1"/>
    <x v="78"/>
    <x v="1511"/>
    <m/>
    <n v="1"/>
    <m/>
    <n v="2"/>
    <x v="1"/>
    <x v="0"/>
    <x v="1"/>
  </r>
  <r>
    <x v="1"/>
    <x v="1"/>
    <x v="78"/>
    <x v="463"/>
    <n v="13"/>
    <n v="9"/>
    <n v="58"/>
    <n v="52"/>
    <x v="1"/>
    <x v="0"/>
    <x v="1"/>
  </r>
  <r>
    <x v="1"/>
    <x v="1"/>
    <x v="78"/>
    <x v="1512"/>
    <m/>
    <n v="2"/>
    <n v="4"/>
    <n v="8"/>
    <x v="1"/>
    <x v="0"/>
    <x v="1"/>
  </r>
  <r>
    <x v="1"/>
    <x v="1"/>
    <x v="61"/>
    <x v="465"/>
    <n v="2"/>
    <m/>
    <n v="5"/>
    <n v="2"/>
    <x v="1"/>
    <x v="0"/>
    <x v="1"/>
  </r>
  <r>
    <x v="1"/>
    <x v="1"/>
    <x v="54"/>
    <x v="1513"/>
    <n v="1"/>
    <n v="1"/>
    <n v="7"/>
    <n v="3"/>
    <x v="4"/>
    <x v="0"/>
    <x v="1"/>
  </r>
  <r>
    <x v="1"/>
    <x v="1"/>
    <x v="54"/>
    <x v="466"/>
    <n v="24"/>
    <n v="19"/>
    <n v="135"/>
    <n v="118"/>
    <x v="4"/>
    <x v="0"/>
    <x v="1"/>
  </r>
  <r>
    <x v="1"/>
    <x v="1"/>
    <x v="54"/>
    <x v="467"/>
    <n v="3"/>
    <m/>
    <n v="10"/>
    <n v="1"/>
    <x v="4"/>
    <x v="0"/>
    <x v="1"/>
  </r>
  <r>
    <x v="1"/>
    <x v="1"/>
    <x v="54"/>
    <x v="469"/>
    <n v="20"/>
    <n v="6"/>
    <n v="64"/>
    <n v="17"/>
    <x v="4"/>
    <x v="0"/>
    <x v="1"/>
  </r>
  <r>
    <x v="1"/>
    <x v="1"/>
    <x v="54"/>
    <x v="1514"/>
    <m/>
    <m/>
    <n v="1"/>
    <m/>
    <x v="4"/>
    <x v="0"/>
    <x v="1"/>
  </r>
  <r>
    <x v="1"/>
    <x v="1"/>
    <x v="54"/>
    <x v="470"/>
    <n v="7"/>
    <n v="1"/>
    <n v="18"/>
    <n v="14"/>
    <x v="4"/>
    <x v="0"/>
    <x v="1"/>
  </r>
  <r>
    <x v="1"/>
    <x v="1"/>
    <x v="54"/>
    <x v="1515"/>
    <n v="2"/>
    <m/>
    <n v="4"/>
    <m/>
    <x v="4"/>
    <x v="0"/>
    <x v="1"/>
  </r>
  <r>
    <x v="1"/>
    <x v="1"/>
    <x v="54"/>
    <x v="471"/>
    <n v="4"/>
    <n v="4"/>
    <n v="23"/>
    <n v="20"/>
    <x v="4"/>
    <x v="0"/>
    <x v="1"/>
  </r>
  <r>
    <x v="1"/>
    <x v="1"/>
    <x v="54"/>
    <x v="472"/>
    <n v="10"/>
    <n v="11"/>
    <n v="57"/>
    <n v="58"/>
    <x v="4"/>
    <x v="0"/>
    <x v="1"/>
  </r>
  <r>
    <x v="1"/>
    <x v="1"/>
    <x v="54"/>
    <x v="473"/>
    <m/>
    <m/>
    <m/>
    <n v="1"/>
    <x v="4"/>
    <x v="0"/>
    <x v="1"/>
  </r>
  <r>
    <x v="1"/>
    <x v="1"/>
    <x v="54"/>
    <x v="474"/>
    <n v="1"/>
    <n v="1"/>
    <n v="11"/>
    <n v="3"/>
    <x v="4"/>
    <x v="0"/>
    <x v="1"/>
  </r>
  <r>
    <x v="1"/>
    <x v="1"/>
    <x v="54"/>
    <x v="475"/>
    <n v="20"/>
    <n v="10"/>
    <n v="141"/>
    <n v="81"/>
    <x v="4"/>
    <x v="0"/>
    <x v="1"/>
  </r>
  <r>
    <x v="1"/>
    <x v="1"/>
    <x v="54"/>
    <x v="476"/>
    <m/>
    <n v="5"/>
    <n v="13"/>
    <n v="14"/>
    <x v="4"/>
    <x v="0"/>
    <x v="1"/>
  </r>
  <r>
    <x v="1"/>
    <x v="1"/>
    <x v="54"/>
    <x v="477"/>
    <n v="1"/>
    <n v="3"/>
    <n v="7"/>
    <n v="8"/>
    <x v="4"/>
    <x v="0"/>
    <x v="1"/>
  </r>
  <r>
    <x v="1"/>
    <x v="1"/>
    <x v="54"/>
    <x v="478"/>
    <m/>
    <m/>
    <m/>
    <n v="1"/>
    <x v="4"/>
    <x v="0"/>
    <x v="1"/>
  </r>
  <r>
    <x v="1"/>
    <x v="1"/>
    <x v="40"/>
    <x v="479"/>
    <n v="4"/>
    <n v="3"/>
    <n v="18"/>
    <n v="15"/>
    <x v="1"/>
    <x v="0"/>
    <x v="1"/>
  </r>
  <r>
    <x v="1"/>
    <x v="1"/>
    <x v="40"/>
    <x v="1516"/>
    <n v="9"/>
    <n v="10"/>
    <n v="36"/>
    <n v="38"/>
    <x v="1"/>
    <x v="0"/>
    <x v="1"/>
  </r>
  <r>
    <x v="1"/>
    <x v="1"/>
    <x v="40"/>
    <x v="1517"/>
    <m/>
    <n v="1"/>
    <n v="1"/>
    <n v="1"/>
    <x v="1"/>
    <x v="0"/>
    <x v="1"/>
  </r>
  <r>
    <x v="1"/>
    <x v="1"/>
    <x v="40"/>
    <x v="1518"/>
    <m/>
    <n v="3"/>
    <n v="18"/>
    <n v="6"/>
    <x v="1"/>
    <x v="0"/>
    <x v="1"/>
  </r>
  <r>
    <x v="1"/>
    <x v="1"/>
    <x v="40"/>
    <x v="1519"/>
    <n v="1"/>
    <m/>
    <n v="1"/>
    <m/>
    <x v="1"/>
    <x v="0"/>
    <x v="1"/>
  </r>
  <r>
    <x v="1"/>
    <x v="1"/>
    <x v="79"/>
    <x v="1520"/>
    <m/>
    <m/>
    <n v="1"/>
    <n v="1"/>
    <x v="1"/>
    <x v="0"/>
    <x v="1"/>
  </r>
  <r>
    <x v="1"/>
    <x v="1"/>
    <x v="79"/>
    <x v="480"/>
    <m/>
    <n v="2"/>
    <n v="4"/>
    <n v="11"/>
    <x v="1"/>
    <x v="0"/>
    <x v="1"/>
  </r>
  <r>
    <x v="1"/>
    <x v="1"/>
    <x v="79"/>
    <x v="481"/>
    <n v="2"/>
    <n v="3"/>
    <n v="10"/>
    <n v="9"/>
    <x v="1"/>
    <x v="0"/>
    <x v="1"/>
  </r>
  <r>
    <x v="1"/>
    <x v="1"/>
    <x v="79"/>
    <x v="1521"/>
    <m/>
    <m/>
    <n v="1"/>
    <m/>
    <x v="1"/>
    <x v="0"/>
    <x v="1"/>
  </r>
  <r>
    <x v="1"/>
    <x v="1"/>
    <x v="132"/>
    <x v="1522"/>
    <n v="6"/>
    <n v="5"/>
    <n v="24"/>
    <n v="17"/>
    <x v="1"/>
    <x v="0"/>
    <x v="1"/>
  </r>
  <r>
    <x v="1"/>
    <x v="1"/>
    <x v="132"/>
    <x v="1523"/>
    <n v="1"/>
    <m/>
    <n v="1"/>
    <n v="2"/>
    <x v="1"/>
    <x v="0"/>
    <x v="1"/>
  </r>
  <r>
    <x v="1"/>
    <x v="1"/>
    <x v="81"/>
    <x v="483"/>
    <n v="5"/>
    <m/>
    <n v="20"/>
    <m/>
    <x v="1"/>
    <x v="0"/>
    <x v="1"/>
  </r>
  <r>
    <x v="1"/>
    <x v="1"/>
    <x v="81"/>
    <x v="484"/>
    <n v="14"/>
    <n v="3"/>
    <n v="61"/>
    <n v="9"/>
    <x v="1"/>
    <x v="0"/>
    <x v="1"/>
  </r>
  <r>
    <x v="1"/>
    <x v="1"/>
    <x v="81"/>
    <x v="485"/>
    <n v="6"/>
    <n v="2"/>
    <n v="26"/>
    <n v="2"/>
    <x v="1"/>
    <x v="0"/>
    <x v="1"/>
  </r>
  <r>
    <x v="1"/>
    <x v="1"/>
    <x v="7"/>
    <x v="486"/>
    <n v="3"/>
    <n v="10"/>
    <n v="41"/>
    <n v="47"/>
    <x v="1"/>
    <x v="0"/>
    <x v="1"/>
  </r>
  <r>
    <x v="1"/>
    <x v="1"/>
    <x v="7"/>
    <x v="1524"/>
    <m/>
    <m/>
    <m/>
    <n v="1"/>
    <x v="1"/>
    <x v="0"/>
    <x v="1"/>
  </r>
  <r>
    <x v="1"/>
    <x v="1"/>
    <x v="7"/>
    <x v="1525"/>
    <m/>
    <m/>
    <n v="2"/>
    <m/>
    <x v="1"/>
    <x v="0"/>
    <x v="1"/>
  </r>
  <r>
    <x v="1"/>
    <x v="1"/>
    <x v="7"/>
    <x v="487"/>
    <n v="8"/>
    <n v="5"/>
    <n v="34"/>
    <n v="13"/>
    <x v="1"/>
    <x v="0"/>
    <x v="1"/>
  </r>
  <r>
    <x v="1"/>
    <x v="1"/>
    <x v="7"/>
    <x v="488"/>
    <n v="9"/>
    <n v="7"/>
    <n v="45"/>
    <n v="23"/>
    <x v="1"/>
    <x v="0"/>
    <x v="1"/>
  </r>
  <r>
    <x v="1"/>
    <x v="1"/>
    <x v="7"/>
    <x v="1526"/>
    <m/>
    <m/>
    <m/>
    <n v="1"/>
    <x v="1"/>
    <x v="0"/>
    <x v="1"/>
  </r>
  <r>
    <x v="1"/>
    <x v="1"/>
    <x v="7"/>
    <x v="489"/>
    <m/>
    <n v="1"/>
    <n v="8"/>
    <n v="5"/>
    <x v="1"/>
    <x v="0"/>
    <x v="1"/>
  </r>
  <r>
    <x v="1"/>
    <x v="1"/>
    <x v="7"/>
    <x v="1527"/>
    <n v="1"/>
    <m/>
    <n v="4"/>
    <n v="3"/>
    <x v="1"/>
    <x v="0"/>
    <x v="1"/>
  </r>
  <r>
    <x v="1"/>
    <x v="1"/>
    <x v="7"/>
    <x v="1528"/>
    <n v="15"/>
    <n v="9"/>
    <n v="61"/>
    <n v="40"/>
    <x v="1"/>
    <x v="0"/>
    <x v="1"/>
  </r>
  <r>
    <x v="1"/>
    <x v="1"/>
    <x v="7"/>
    <x v="490"/>
    <n v="1"/>
    <n v="5"/>
    <n v="20"/>
    <n v="29"/>
    <x v="1"/>
    <x v="0"/>
    <x v="1"/>
  </r>
  <r>
    <x v="1"/>
    <x v="1"/>
    <x v="82"/>
    <x v="1529"/>
    <m/>
    <m/>
    <n v="1"/>
    <n v="2"/>
    <x v="2"/>
    <x v="0"/>
    <x v="1"/>
  </r>
  <r>
    <x v="1"/>
    <x v="1"/>
    <x v="82"/>
    <x v="1530"/>
    <n v="2"/>
    <m/>
    <n v="2"/>
    <n v="1"/>
    <x v="2"/>
    <x v="0"/>
    <x v="1"/>
  </r>
  <r>
    <x v="1"/>
    <x v="1"/>
    <x v="82"/>
    <x v="1531"/>
    <n v="1"/>
    <m/>
    <n v="2"/>
    <m/>
    <x v="2"/>
    <x v="0"/>
    <x v="1"/>
  </r>
  <r>
    <x v="1"/>
    <x v="1"/>
    <x v="82"/>
    <x v="1532"/>
    <m/>
    <m/>
    <n v="1"/>
    <m/>
    <x v="2"/>
    <x v="0"/>
    <x v="1"/>
  </r>
  <r>
    <x v="1"/>
    <x v="1"/>
    <x v="8"/>
    <x v="494"/>
    <n v="184"/>
    <n v="161"/>
    <n v="999"/>
    <n v="844"/>
    <x v="2"/>
    <x v="0"/>
    <x v="1"/>
  </r>
  <r>
    <x v="1"/>
    <x v="1"/>
    <x v="8"/>
    <x v="1533"/>
    <n v="6"/>
    <n v="5"/>
    <n v="30"/>
    <n v="32"/>
    <x v="2"/>
    <x v="0"/>
    <x v="1"/>
  </r>
  <r>
    <x v="1"/>
    <x v="1"/>
    <x v="8"/>
    <x v="1534"/>
    <m/>
    <m/>
    <n v="1"/>
    <n v="1"/>
    <x v="2"/>
    <x v="0"/>
    <x v="1"/>
  </r>
  <r>
    <x v="1"/>
    <x v="1"/>
    <x v="8"/>
    <x v="1535"/>
    <m/>
    <m/>
    <m/>
    <n v="1"/>
    <x v="2"/>
    <x v="0"/>
    <x v="1"/>
  </r>
  <r>
    <x v="1"/>
    <x v="1"/>
    <x v="8"/>
    <x v="495"/>
    <n v="51"/>
    <n v="30"/>
    <n v="263"/>
    <n v="228"/>
    <x v="2"/>
    <x v="0"/>
    <x v="1"/>
  </r>
  <r>
    <x v="1"/>
    <x v="1"/>
    <x v="8"/>
    <x v="1536"/>
    <m/>
    <n v="1"/>
    <n v="2"/>
    <n v="3"/>
    <x v="2"/>
    <x v="0"/>
    <x v="1"/>
  </r>
  <r>
    <x v="1"/>
    <x v="1"/>
    <x v="8"/>
    <x v="1537"/>
    <m/>
    <m/>
    <m/>
    <n v="1"/>
    <x v="2"/>
    <x v="0"/>
    <x v="1"/>
  </r>
  <r>
    <x v="1"/>
    <x v="1"/>
    <x v="8"/>
    <x v="1538"/>
    <m/>
    <n v="1"/>
    <m/>
    <n v="1"/>
    <x v="2"/>
    <x v="0"/>
    <x v="1"/>
  </r>
  <r>
    <x v="1"/>
    <x v="1"/>
    <x v="8"/>
    <x v="496"/>
    <n v="1"/>
    <n v="2"/>
    <n v="7"/>
    <n v="4"/>
    <x v="2"/>
    <x v="0"/>
    <x v="1"/>
  </r>
  <r>
    <x v="1"/>
    <x v="1"/>
    <x v="8"/>
    <x v="1539"/>
    <m/>
    <m/>
    <n v="1"/>
    <n v="1"/>
    <x v="2"/>
    <x v="0"/>
    <x v="1"/>
  </r>
  <r>
    <x v="1"/>
    <x v="1"/>
    <x v="8"/>
    <x v="1540"/>
    <m/>
    <m/>
    <n v="1"/>
    <m/>
    <x v="2"/>
    <x v="0"/>
    <x v="1"/>
  </r>
  <r>
    <x v="1"/>
    <x v="1"/>
    <x v="8"/>
    <x v="1541"/>
    <m/>
    <m/>
    <n v="1"/>
    <n v="1"/>
    <x v="2"/>
    <x v="0"/>
    <x v="1"/>
  </r>
  <r>
    <x v="1"/>
    <x v="1"/>
    <x v="8"/>
    <x v="1542"/>
    <m/>
    <m/>
    <n v="2"/>
    <m/>
    <x v="2"/>
    <x v="0"/>
    <x v="1"/>
  </r>
  <r>
    <x v="1"/>
    <x v="1"/>
    <x v="8"/>
    <x v="1543"/>
    <m/>
    <m/>
    <n v="1"/>
    <n v="1"/>
    <x v="2"/>
    <x v="0"/>
    <x v="1"/>
  </r>
  <r>
    <x v="1"/>
    <x v="1"/>
    <x v="8"/>
    <x v="497"/>
    <n v="10"/>
    <n v="2"/>
    <n v="55"/>
    <n v="43"/>
    <x v="2"/>
    <x v="0"/>
    <x v="1"/>
  </r>
  <r>
    <x v="1"/>
    <x v="1"/>
    <x v="8"/>
    <x v="1544"/>
    <n v="7"/>
    <n v="2"/>
    <n v="10"/>
    <n v="17"/>
    <x v="2"/>
    <x v="0"/>
    <x v="1"/>
  </r>
  <r>
    <x v="1"/>
    <x v="1"/>
    <x v="8"/>
    <x v="1545"/>
    <m/>
    <m/>
    <n v="1"/>
    <m/>
    <x v="2"/>
    <x v="0"/>
    <x v="1"/>
  </r>
  <r>
    <x v="1"/>
    <x v="1"/>
    <x v="8"/>
    <x v="1546"/>
    <n v="2"/>
    <n v="5"/>
    <n v="11"/>
    <n v="14"/>
    <x v="2"/>
    <x v="0"/>
    <x v="1"/>
  </r>
  <r>
    <x v="1"/>
    <x v="1"/>
    <x v="8"/>
    <x v="498"/>
    <n v="13"/>
    <n v="3"/>
    <n v="69"/>
    <n v="47"/>
    <x v="2"/>
    <x v="0"/>
    <x v="1"/>
  </r>
  <r>
    <x v="1"/>
    <x v="1"/>
    <x v="8"/>
    <x v="499"/>
    <n v="28"/>
    <n v="33"/>
    <n v="186"/>
    <n v="228"/>
    <x v="2"/>
    <x v="0"/>
    <x v="1"/>
  </r>
  <r>
    <x v="1"/>
    <x v="1"/>
    <x v="8"/>
    <x v="1547"/>
    <n v="2"/>
    <n v="1"/>
    <n v="8"/>
    <n v="15"/>
    <x v="2"/>
    <x v="0"/>
    <x v="1"/>
  </r>
  <r>
    <x v="1"/>
    <x v="1"/>
    <x v="8"/>
    <x v="1548"/>
    <m/>
    <m/>
    <n v="1"/>
    <m/>
    <x v="2"/>
    <x v="0"/>
    <x v="1"/>
  </r>
  <r>
    <x v="1"/>
    <x v="1"/>
    <x v="8"/>
    <x v="1549"/>
    <m/>
    <m/>
    <m/>
    <n v="2"/>
    <x v="2"/>
    <x v="0"/>
    <x v="1"/>
  </r>
  <r>
    <x v="1"/>
    <x v="1"/>
    <x v="8"/>
    <x v="1550"/>
    <n v="1"/>
    <n v="1"/>
    <n v="12"/>
    <n v="13"/>
    <x v="2"/>
    <x v="0"/>
    <x v="1"/>
  </r>
  <r>
    <x v="1"/>
    <x v="1"/>
    <x v="8"/>
    <x v="1551"/>
    <m/>
    <n v="1"/>
    <n v="2"/>
    <n v="3"/>
    <x v="2"/>
    <x v="0"/>
    <x v="1"/>
  </r>
  <r>
    <x v="1"/>
    <x v="1"/>
    <x v="8"/>
    <x v="500"/>
    <n v="1"/>
    <n v="3"/>
    <n v="4"/>
    <n v="11"/>
    <x v="2"/>
    <x v="0"/>
    <x v="1"/>
  </r>
  <r>
    <x v="1"/>
    <x v="1"/>
    <x v="8"/>
    <x v="1552"/>
    <n v="1"/>
    <m/>
    <n v="2"/>
    <n v="2"/>
    <x v="2"/>
    <x v="0"/>
    <x v="1"/>
  </r>
  <r>
    <x v="1"/>
    <x v="1"/>
    <x v="8"/>
    <x v="1553"/>
    <m/>
    <m/>
    <m/>
    <n v="1"/>
    <x v="2"/>
    <x v="0"/>
    <x v="1"/>
  </r>
  <r>
    <x v="1"/>
    <x v="1"/>
    <x v="9"/>
    <x v="1554"/>
    <m/>
    <m/>
    <n v="1"/>
    <m/>
    <x v="4"/>
    <x v="0"/>
    <x v="1"/>
  </r>
  <r>
    <x v="1"/>
    <x v="1"/>
    <x v="9"/>
    <x v="501"/>
    <n v="1"/>
    <m/>
    <n v="4"/>
    <m/>
    <x v="4"/>
    <x v="0"/>
    <x v="1"/>
  </r>
  <r>
    <x v="1"/>
    <x v="1"/>
    <x v="9"/>
    <x v="1555"/>
    <m/>
    <m/>
    <n v="2"/>
    <m/>
    <x v="4"/>
    <x v="0"/>
    <x v="1"/>
  </r>
  <r>
    <x v="1"/>
    <x v="1"/>
    <x v="9"/>
    <x v="1556"/>
    <m/>
    <m/>
    <n v="1"/>
    <m/>
    <x v="4"/>
    <x v="0"/>
    <x v="1"/>
  </r>
  <r>
    <x v="1"/>
    <x v="1"/>
    <x v="9"/>
    <x v="1557"/>
    <m/>
    <m/>
    <m/>
    <n v="1"/>
    <x v="4"/>
    <x v="0"/>
    <x v="1"/>
  </r>
  <r>
    <x v="1"/>
    <x v="1"/>
    <x v="9"/>
    <x v="502"/>
    <n v="42"/>
    <n v="24"/>
    <n v="246"/>
    <n v="156"/>
    <x v="4"/>
    <x v="0"/>
    <x v="1"/>
  </r>
  <r>
    <x v="1"/>
    <x v="1"/>
    <x v="9"/>
    <x v="503"/>
    <n v="4"/>
    <m/>
    <n v="20"/>
    <n v="7"/>
    <x v="4"/>
    <x v="0"/>
    <x v="1"/>
  </r>
  <r>
    <x v="1"/>
    <x v="1"/>
    <x v="9"/>
    <x v="504"/>
    <n v="44"/>
    <n v="23"/>
    <n v="236"/>
    <n v="119"/>
    <x v="4"/>
    <x v="0"/>
    <x v="1"/>
  </r>
  <r>
    <x v="1"/>
    <x v="1"/>
    <x v="9"/>
    <x v="505"/>
    <n v="4"/>
    <n v="4"/>
    <n v="33"/>
    <n v="21"/>
    <x v="4"/>
    <x v="0"/>
    <x v="1"/>
  </r>
  <r>
    <x v="1"/>
    <x v="1"/>
    <x v="9"/>
    <x v="507"/>
    <n v="1"/>
    <n v="1"/>
    <n v="12"/>
    <n v="6"/>
    <x v="4"/>
    <x v="0"/>
    <x v="1"/>
  </r>
  <r>
    <x v="1"/>
    <x v="1"/>
    <x v="9"/>
    <x v="508"/>
    <n v="54"/>
    <n v="46"/>
    <n v="264"/>
    <n v="231"/>
    <x v="4"/>
    <x v="0"/>
    <x v="1"/>
  </r>
  <r>
    <x v="1"/>
    <x v="1"/>
    <x v="9"/>
    <x v="509"/>
    <m/>
    <m/>
    <n v="3"/>
    <n v="2"/>
    <x v="4"/>
    <x v="0"/>
    <x v="1"/>
  </r>
  <r>
    <x v="1"/>
    <x v="1"/>
    <x v="9"/>
    <x v="510"/>
    <n v="177"/>
    <n v="109"/>
    <n v="830"/>
    <n v="620"/>
    <x v="4"/>
    <x v="0"/>
    <x v="1"/>
  </r>
  <r>
    <x v="1"/>
    <x v="1"/>
    <x v="9"/>
    <x v="1558"/>
    <m/>
    <m/>
    <n v="2"/>
    <m/>
    <x v="4"/>
    <x v="0"/>
    <x v="1"/>
  </r>
  <r>
    <x v="1"/>
    <x v="1"/>
    <x v="9"/>
    <x v="511"/>
    <n v="53"/>
    <n v="49"/>
    <n v="272"/>
    <n v="223"/>
    <x v="4"/>
    <x v="0"/>
    <x v="1"/>
  </r>
  <r>
    <x v="1"/>
    <x v="1"/>
    <x v="9"/>
    <x v="512"/>
    <n v="2063"/>
    <n v="1504"/>
    <n v="10844"/>
    <n v="7919"/>
    <x v="4"/>
    <x v="0"/>
    <x v="1"/>
  </r>
  <r>
    <x v="1"/>
    <x v="1"/>
    <x v="9"/>
    <x v="1559"/>
    <n v="6"/>
    <m/>
    <n v="20"/>
    <n v="12"/>
    <x v="4"/>
    <x v="0"/>
    <x v="1"/>
  </r>
  <r>
    <x v="1"/>
    <x v="1"/>
    <x v="9"/>
    <x v="514"/>
    <m/>
    <m/>
    <m/>
    <n v="2"/>
    <x v="4"/>
    <x v="0"/>
    <x v="1"/>
  </r>
  <r>
    <x v="1"/>
    <x v="1"/>
    <x v="9"/>
    <x v="1560"/>
    <m/>
    <m/>
    <n v="1"/>
    <m/>
    <x v="4"/>
    <x v="0"/>
    <x v="1"/>
  </r>
  <r>
    <x v="1"/>
    <x v="1"/>
    <x v="9"/>
    <x v="515"/>
    <n v="295"/>
    <n v="218"/>
    <n v="1466"/>
    <n v="1084"/>
    <x v="4"/>
    <x v="0"/>
    <x v="1"/>
  </r>
  <r>
    <x v="1"/>
    <x v="1"/>
    <x v="9"/>
    <x v="516"/>
    <n v="18"/>
    <n v="8"/>
    <n v="73"/>
    <n v="58"/>
    <x v="4"/>
    <x v="0"/>
    <x v="1"/>
  </r>
  <r>
    <x v="1"/>
    <x v="1"/>
    <x v="9"/>
    <x v="1561"/>
    <n v="1"/>
    <m/>
    <n v="3"/>
    <n v="1"/>
    <x v="4"/>
    <x v="0"/>
    <x v="1"/>
  </r>
  <r>
    <x v="1"/>
    <x v="1"/>
    <x v="9"/>
    <x v="1562"/>
    <n v="4"/>
    <n v="1"/>
    <n v="15"/>
    <n v="6"/>
    <x v="4"/>
    <x v="0"/>
    <x v="1"/>
  </r>
  <r>
    <x v="1"/>
    <x v="1"/>
    <x v="9"/>
    <x v="519"/>
    <n v="151"/>
    <n v="102"/>
    <n v="865"/>
    <n v="558"/>
    <x v="4"/>
    <x v="0"/>
    <x v="1"/>
  </r>
  <r>
    <x v="1"/>
    <x v="1"/>
    <x v="9"/>
    <x v="520"/>
    <n v="18"/>
    <n v="12"/>
    <n v="101"/>
    <n v="89"/>
    <x v="4"/>
    <x v="0"/>
    <x v="1"/>
  </r>
  <r>
    <x v="1"/>
    <x v="1"/>
    <x v="9"/>
    <x v="521"/>
    <n v="264"/>
    <n v="217"/>
    <n v="1579"/>
    <n v="1204"/>
    <x v="4"/>
    <x v="0"/>
    <x v="1"/>
  </r>
  <r>
    <x v="1"/>
    <x v="1"/>
    <x v="9"/>
    <x v="522"/>
    <n v="35"/>
    <n v="7"/>
    <n v="125"/>
    <n v="57"/>
    <x v="4"/>
    <x v="0"/>
    <x v="1"/>
  </r>
  <r>
    <x v="1"/>
    <x v="1"/>
    <x v="9"/>
    <x v="1563"/>
    <m/>
    <n v="1"/>
    <n v="1"/>
    <n v="1"/>
    <x v="4"/>
    <x v="0"/>
    <x v="1"/>
  </r>
  <r>
    <x v="1"/>
    <x v="1"/>
    <x v="9"/>
    <x v="523"/>
    <m/>
    <n v="2"/>
    <n v="3"/>
    <n v="4"/>
    <x v="4"/>
    <x v="0"/>
    <x v="1"/>
  </r>
  <r>
    <x v="1"/>
    <x v="1"/>
    <x v="9"/>
    <x v="1564"/>
    <m/>
    <m/>
    <n v="1"/>
    <n v="2"/>
    <x v="4"/>
    <x v="0"/>
    <x v="1"/>
  </r>
  <r>
    <x v="1"/>
    <x v="1"/>
    <x v="9"/>
    <x v="1565"/>
    <n v="3"/>
    <n v="6"/>
    <n v="13"/>
    <n v="20"/>
    <x v="4"/>
    <x v="0"/>
    <x v="1"/>
  </r>
  <r>
    <x v="1"/>
    <x v="1"/>
    <x v="9"/>
    <x v="524"/>
    <n v="20"/>
    <n v="12"/>
    <n v="85"/>
    <n v="57"/>
    <x v="4"/>
    <x v="0"/>
    <x v="1"/>
  </r>
  <r>
    <x v="1"/>
    <x v="1"/>
    <x v="9"/>
    <x v="1566"/>
    <m/>
    <m/>
    <m/>
    <n v="2"/>
    <x v="4"/>
    <x v="0"/>
    <x v="1"/>
  </r>
  <r>
    <x v="1"/>
    <x v="1"/>
    <x v="9"/>
    <x v="526"/>
    <n v="2"/>
    <n v="6"/>
    <n v="9"/>
    <n v="11"/>
    <x v="4"/>
    <x v="0"/>
    <x v="1"/>
  </r>
  <r>
    <x v="1"/>
    <x v="1"/>
    <x v="9"/>
    <x v="527"/>
    <m/>
    <m/>
    <n v="1"/>
    <m/>
    <x v="4"/>
    <x v="0"/>
    <x v="1"/>
  </r>
  <r>
    <x v="1"/>
    <x v="1"/>
    <x v="9"/>
    <x v="1567"/>
    <m/>
    <n v="1"/>
    <n v="3"/>
    <n v="1"/>
    <x v="4"/>
    <x v="0"/>
    <x v="1"/>
  </r>
  <r>
    <x v="1"/>
    <x v="1"/>
    <x v="9"/>
    <x v="528"/>
    <m/>
    <m/>
    <m/>
    <n v="1"/>
    <x v="4"/>
    <x v="0"/>
    <x v="1"/>
  </r>
  <r>
    <x v="1"/>
    <x v="1"/>
    <x v="9"/>
    <x v="1568"/>
    <m/>
    <m/>
    <n v="2"/>
    <m/>
    <x v="4"/>
    <x v="0"/>
    <x v="1"/>
  </r>
  <r>
    <x v="1"/>
    <x v="1"/>
    <x v="42"/>
    <x v="1569"/>
    <n v="1"/>
    <n v="2"/>
    <n v="5"/>
    <n v="10"/>
    <x v="1"/>
    <x v="0"/>
    <x v="1"/>
  </r>
  <r>
    <x v="1"/>
    <x v="1"/>
    <x v="83"/>
    <x v="530"/>
    <m/>
    <m/>
    <m/>
    <n v="1"/>
    <x v="1"/>
    <x v="0"/>
    <x v="1"/>
  </r>
  <r>
    <x v="1"/>
    <x v="1"/>
    <x v="83"/>
    <x v="1570"/>
    <m/>
    <m/>
    <n v="1"/>
    <n v="1"/>
    <x v="1"/>
    <x v="0"/>
    <x v="1"/>
  </r>
  <r>
    <x v="1"/>
    <x v="1"/>
    <x v="83"/>
    <x v="1571"/>
    <n v="2"/>
    <n v="2"/>
    <n v="12"/>
    <n v="6"/>
    <x v="1"/>
    <x v="0"/>
    <x v="1"/>
  </r>
  <r>
    <x v="1"/>
    <x v="1"/>
    <x v="10"/>
    <x v="531"/>
    <n v="2"/>
    <m/>
    <n v="5"/>
    <n v="1"/>
    <x v="5"/>
    <x v="1"/>
    <x v="1"/>
  </r>
  <r>
    <x v="1"/>
    <x v="1"/>
    <x v="10"/>
    <x v="532"/>
    <m/>
    <m/>
    <m/>
    <n v="1"/>
    <x v="5"/>
    <x v="1"/>
    <x v="1"/>
  </r>
  <r>
    <x v="1"/>
    <x v="1"/>
    <x v="10"/>
    <x v="1572"/>
    <m/>
    <m/>
    <n v="2"/>
    <n v="3"/>
    <x v="5"/>
    <x v="1"/>
    <x v="1"/>
  </r>
  <r>
    <x v="1"/>
    <x v="1"/>
    <x v="10"/>
    <x v="1573"/>
    <m/>
    <m/>
    <m/>
    <n v="1"/>
    <x v="5"/>
    <x v="1"/>
    <x v="1"/>
  </r>
  <r>
    <x v="1"/>
    <x v="1"/>
    <x v="10"/>
    <x v="533"/>
    <n v="36"/>
    <n v="35"/>
    <n v="158"/>
    <n v="143"/>
    <x v="5"/>
    <x v="1"/>
    <x v="1"/>
  </r>
  <r>
    <x v="1"/>
    <x v="1"/>
    <x v="10"/>
    <x v="534"/>
    <n v="104"/>
    <n v="80"/>
    <n v="469"/>
    <n v="416"/>
    <x v="5"/>
    <x v="1"/>
    <x v="1"/>
  </r>
  <r>
    <x v="1"/>
    <x v="1"/>
    <x v="10"/>
    <x v="535"/>
    <n v="214"/>
    <n v="229"/>
    <n v="1017"/>
    <n v="1140"/>
    <x v="5"/>
    <x v="1"/>
    <x v="1"/>
  </r>
  <r>
    <x v="1"/>
    <x v="1"/>
    <x v="10"/>
    <x v="1574"/>
    <m/>
    <n v="1"/>
    <n v="2"/>
    <n v="1"/>
    <x v="5"/>
    <x v="1"/>
    <x v="1"/>
  </r>
  <r>
    <x v="1"/>
    <x v="1"/>
    <x v="10"/>
    <x v="536"/>
    <n v="6"/>
    <n v="11"/>
    <n v="35"/>
    <n v="44"/>
    <x v="5"/>
    <x v="1"/>
    <x v="1"/>
  </r>
  <r>
    <x v="1"/>
    <x v="1"/>
    <x v="10"/>
    <x v="1575"/>
    <m/>
    <m/>
    <m/>
    <n v="2"/>
    <x v="5"/>
    <x v="1"/>
    <x v="1"/>
  </r>
  <r>
    <x v="1"/>
    <x v="1"/>
    <x v="10"/>
    <x v="537"/>
    <m/>
    <m/>
    <n v="4"/>
    <m/>
    <x v="5"/>
    <x v="1"/>
    <x v="1"/>
  </r>
  <r>
    <x v="1"/>
    <x v="1"/>
    <x v="10"/>
    <x v="538"/>
    <n v="1"/>
    <m/>
    <n v="10"/>
    <n v="11"/>
    <x v="5"/>
    <x v="1"/>
    <x v="1"/>
  </r>
  <r>
    <x v="1"/>
    <x v="1"/>
    <x v="10"/>
    <x v="539"/>
    <n v="18"/>
    <n v="23"/>
    <n v="53"/>
    <n v="76"/>
    <x v="5"/>
    <x v="1"/>
    <x v="1"/>
  </r>
  <r>
    <x v="1"/>
    <x v="1"/>
    <x v="10"/>
    <x v="540"/>
    <m/>
    <m/>
    <n v="2"/>
    <n v="1"/>
    <x v="5"/>
    <x v="1"/>
    <x v="1"/>
  </r>
  <r>
    <x v="1"/>
    <x v="1"/>
    <x v="10"/>
    <x v="1576"/>
    <m/>
    <m/>
    <m/>
    <n v="1"/>
    <x v="5"/>
    <x v="1"/>
    <x v="1"/>
  </r>
  <r>
    <x v="1"/>
    <x v="1"/>
    <x v="10"/>
    <x v="1577"/>
    <n v="1"/>
    <m/>
    <n v="1"/>
    <m/>
    <x v="5"/>
    <x v="1"/>
    <x v="1"/>
  </r>
  <r>
    <x v="1"/>
    <x v="1"/>
    <x v="10"/>
    <x v="541"/>
    <n v="6"/>
    <n v="111"/>
    <n v="12"/>
    <n v="117"/>
    <x v="5"/>
    <x v="1"/>
    <x v="1"/>
  </r>
  <r>
    <x v="1"/>
    <x v="1"/>
    <x v="10"/>
    <x v="542"/>
    <n v="30"/>
    <n v="14"/>
    <n v="147"/>
    <n v="100"/>
    <x v="5"/>
    <x v="1"/>
    <x v="1"/>
  </r>
  <r>
    <x v="1"/>
    <x v="1"/>
    <x v="84"/>
    <x v="543"/>
    <n v="73"/>
    <n v="33"/>
    <n v="331"/>
    <n v="155"/>
    <x v="1"/>
    <x v="0"/>
    <x v="1"/>
  </r>
  <r>
    <x v="1"/>
    <x v="1"/>
    <x v="84"/>
    <x v="544"/>
    <n v="18"/>
    <n v="3"/>
    <n v="66"/>
    <n v="7"/>
    <x v="1"/>
    <x v="0"/>
    <x v="1"/>
  </r>
  <r>
    <x v="1"/>
    <x v="1"/>
    <x v="84"/>
    <x v="546"/>
    <n v="9"/>
    <n v="9"/>
    <n v="58"/>
    <n v="50"/>
    <x v="1"/>
    <x v="0"/>
    <x v="1"/>
  </r>
  <r>
    <x v="1"/>
    <x v="1"/>
    <x v="84"/>
    <x v="547"/>
    <n v="48"/>
    <n v="24"/>
    <n v="242"/>
    <n v="90"/>
    <x v="1"/>
    <x v="0"/>
    <x v="1"/>
  </r>
  <r>
    <x v="1"/>
    <x v="1"/>
    <x v="84"/>
    <x v="548"/>
    <n v="144"/>
    <n v="114"/>
    <n v="759"/>
    <n v="695"/>
    <x v="1"/>
    <x v="0"/>
    <x v="1"/>
  </r>
  <r>
    <x v="1"/>
    <x v="1"/>
    <x v="84"/>
    <x v="549"/>
    <n v="9"/>
    <n v="5"/>
    <n v="60"/>
    <n v="32"/>
    <x v="1"/>
    <x v="0"/>
    <x v="1"/>
  </r>
  <r>
    <x v="1"/>
    <x v="1"/>
    <x v="84"/>
    <x v="1578"/>
    <m/>
    <m/>
    <m/>
    <n v="2"/>
    <x v="1"/>
    <x v="0"/>
    <x v="1"/>
  </r>
  <r>
    <x v="1"/>
    <x v="1"/>
    <x v="84"/>
    <x v="550"/>
    <n v="54"/>
    <n v="35"/>
    <n v="281"/>
    <n v="217"/>
    <x v="1"/>
    <x v="0"/>
    <x v="1"/>
  </r>
  <r>
    <x v="1"/>
    <x v="1"/>
    <x v="84"/>
    <x v="1579"/>
    <n v="28"/>
    <n v="15"/>
    <n v="119"/>
    <n v="66"/>
    <x v="1"/>
    <x v="0"/>
    <x v="1"/>
  </r>
  <r>
    <x v="1"/>
    <x v="1"/>
    <x v="84"/>
    <x v="1580"/>
    <n v="2"/>
    <m/>
    <n v="9"/>
    <n v="1"/>
    <x v="1"/>
    <x v="0"/>
    <x v="1"/>
  </r>
  <r>
    <x v="1"/>
    <x v="1"/>
    <x v="84"/>
    <x v="551"/>
    <n v="110"/>
    <n v="85"/>
    <n v="545"/>
    <n v="471"/>
    <x v="1"/>
    <x v="0"/>
    <x v="1"/>
  </r>
  <r>
    <x v="1"/>
    <x v="1"/>
    <x v="84"/>
    <x v="552"/>
    <n v="85"/>
    <n v="57"/>
    <n v="397"/>
    <n v="320"/>
    <x v="1"/>
    <x v="0"/>
    <x v="1"/>
  </r>
  <r>
    <x v="1"/>
    <x v="1"/>
    <x v="84"/>
    <x v="553"/>
    <n v="2"/>
    <m/>
    <n v="2"/>
    <m/>
    <x v="1"/>
    <x v="0"/>
    <x v="1"/>
  </r>
  <r>
    <x v="1"/>
    <x v="1"/>
    <x v="84"/>
    <x v="554"/>
    <n v="28"/>
    <n v="4"/>
    <n v="111"/>
    <n v="13"/>
    <x v="1"/>
    <x v="0"/>
    <x v="1"/>
  </r>
  <r>
    <x v="1"/>
    <x v="1"/>
    <x v="84"/>
    <x v="555"/>
    <n v="9"/>
    <n v="7"/>
    <n v="34"/>
    <n v="30"/>
    <x v="1"/>
    <x v="0"/>
    <x v="1"/>
  </r>
  <r>
    <x v="1"/>
    <x v="1"/>
    <x v="84"/>
    <x v="556"/>
    <m/>
    <m/>
    <n v="1"/>
    <m/>
    <x v="1"/>
    <x v="0"/>
    <x v="1"/>
  </r>
  <r>
    <x v="1"/>
    <x v="1"/>
    <x v="84"/>
    <x v="1581"/>
    <n v="1"/>
    <m/>
    <n v="3"/>
    <m/>
    <x v="1"/>
    <x v="0"/>
    <x v="1"/>
  </r>
  <r>
    <x v="1"/>
    <x v="1"/>
    <x v="85"/>
    <x v="557"/>
    <n v="12"/>
    <n v="6"/>
    <n v="67"/>
    <n v="36"/>
    <x v="0"/>
    <x v="0"/>
    <x v="1"/>
  </r>
  <r>
    <x v="1"/>
    <x v="1"/>
    <x v="85"/>
    <x v="558"/>
    <n v="19"/>
    <n v="11"/>
    <n v="91"/>
    <n v="68"/>
    <x v="0"/>
    <x v="0"/>
    <x v="1"/>
  </r>
  <r>
    <x v="1"/>
    <x v="1"/>
    <x v="85"/>
    <x v="559"/>
    <n v="1"/>
    <n v="2"/>
    <n v="9"/>
    <n v="7"/>
    <x v="0"/>
    <x v="0"/>
    <x v="1"/>
  </r>
  <r>
    <x v="1"/>
    <x v="1"/>
    <x v="85"/>
    <x v="560"/>
    <n v="2"/>
    <n v="1"/>
    <n v="22"/>
    <n v="5"/>
    <x v="0"/>
    <x v="0"/>
    <x v="1"/>
  </r>
  <r>
    <x v="1"/>
    <x v="1"/>
    <x v="85"/>
    <x v="561"/>
    <n v="22"/>
    <n v="5"/>
    <n v="79"/>
    <n v="19"/>
    <x v="0"/>
    <x v="0"/>
    <x v="1"/>
  </r>
  <r>
    <x v="1"/>
    <x v="1"/>
    <x v="133"/>
    <x v="1582"/>
    <m/>
    <n v="1"/>
    <m/>
    <n v="2"/>
    <x v="3"/>
    <x v="0"/>
    <x v="1"/>
  </r>
  <r>
    <x v="1"/>
    <x v="1"/>
    <x v="43"/>
    <x v="1583"/>
    <m/>
    <n v="1"/>
    <n v="1"/>
    <n v="2"/>
    <x v="4"/>
    <x v="0"/>
    <x v="1"/>
  </r>
  <r>
    <x v="1"/>
    <x v="1"/>
    <x v="43"/>
    <x v="562"/>
    <m/>
    <m/>
    <n v="3"/>
    <n v="1"/>
    <x v="4"/>
    <x v="0"/>
    <x v="1"/>
  </r>
  <r>
    <x v="1"/>
    <x v="1"/>
    <x v="43"/>
    <x v="563"/>
    <m/>
    <m/>
    <m/>
    <n v="1"/>
    <x v="4"/>
    <x v="0"/>
    <x v="1"/>
  </r>
  <r>
    <x v="1"/>
    <x v="1"/>
    <x v="43"/>
    <x v="564"/>
    <n v="2"/>
    <n v="1"/>
    <n v="17"/>
    <n v="4"/>
    <x v="4"/>
    <x v="0"/>
    <x v="1"/>
  </r>
  <r>
    <x v="1"/>
    <x v="1"/>
    <x v="43"/>
    <x v="1584"/>
    <m/>
    <m/>
    <m/>
    <n v="1"/>
    <x v="4"/>
    <x v="0"/>
    <x v="1"/>
  </r>
  <r>
    <x v="1"/>
    <x v="1"/>
    <x v="43"/>
    <x v="565"/>
    <n v="1"/>
    <m/>
    <n v="3"/>
    <m/>
    <x v="4"/>
    <x v="0"/>
    <x v="1"/>
  </r>
  <r>
    <x v="1"/>
    <x v="1"/>
    <x v="86"/>
    <x v="566"/>
    <n v="2"/>
    <m/>
    <n v="3"/>
    <n v="4"/>
    <x v="1"/>
    <x v="0"/>
    <x v="1"/>
  </r>
  <r>
    <x v="1"/>
    <x v="1"/>
    <x v="86"/>
    <x v="1585"/>
    <m/>
    <n v="2"/>
    <n v="2"/>
    <n v="3"/>
    <x v="1"/>
    <x v="0"/>
    <x v="1"/>
  </r>
  <r>
    <x v="1"/>
    <x v="1"/>
    <x v="86"/>
    <x v="567"/>
    <n v="52"/>
    <n v="33"/>
    <n v="264"/>
    <n v="189"/>
    <x v="1"/>
    <x v="0"/>
    <x v="1"/>
  </r>
  <r>
    <x v="1"/>
    <x v="1"/>
    <x v="86"/>
    <x v="1586"/>
    <n v="2"/>
    <n v="1"/>
    <n v="14"/>
    <n v="14"/>
    <x v="1"/>
    <x v="0"/>
    <x v="1"/>
  </r>
  <r>
    <x v="1"/>
    <x v="1"/>
    <x v="86"/>
    <x v="1587"/>
    <n v="4"/>
    <n v="1"/>
    <n v="12"/>
    <n v="16"/>
    <x v="1"/>
    <x v="0"/>
    <x v="1"/>
  </r>
  <r>
    <x v="1"/>
    <x v="1"/>
    <x v="86"/>
    <x v="1588"/>
    <n v="1"/>
    <m/>
    <n v="1"/>
    <m/>
    <x v="1"/>
    <x v="0"/>
    <x v="1"/>
  </r>
  <r>
    <x v="1"/>
    <x v="1"/>
    <x v="86"/>
    <x v="1589"/>
    <m/>
    <m/>
    <m/>
    <n v="1"/>
    <x v="1"/>
    <x v="0"/>
    <x v="1"/>
  </r>
  <r>
    <x v="1"/>
    <x v="1"/>
    <x v="86"/>
    <x v="1590"/>
    <m/>
    <n v="1"/>
    <n v="2"/>
    <n v="5"/>
    <x v="1"/>
    <x v="0"/>
    <x v="1"/>
  </r>
  <r>
    <x v="1"/>
    <x v="1"/>
    <x v="86"/>
    <x v="568"/>
    <n v="136"/>
    <n v="96"/>
    <n v="748"/>
    <n v="634"/>
    <x v="1"/>
    <x v="0"/>
    <x v="1"/>
  </r>
  <r>
    <x v="1"/>
    <x v="1"/>
    <x v="86"/>
    <x v="1591"/>
    <m/>
    <m/>
    <n v="1"/>
    <m/>
    <x v="1"/>
    <x v="0"/>
    <x v="1"/>
  </r>
  <r>
    <x v="1"/>
    <x v="1"/>
    <x v="86"/>
    <x v="569"/>
    <n v="33"/>
    <n v="24"/>
    <n v="150"/>
    <n v="115"/>
    <x v="1"/>
    <x v="0"/>
    <x v="1"/>
  </r>
  <r>
    <x v="1"/>
    <x v="1"/>
    <x v="134"/>
    <x v="1592"/>
    <n v="9"/>
    <n v="10"/>
    <n v="41"/>
    <n v="35"/>
    <x v="1"/>
    <x v="0"/>
    <x v="1"/>
  </r>
  <r>
    <x v="1"/>
    <x v="1"/>
    <x v="134"/>
    <x v="1593"/>
    <n v="3"/>
    <n v="3"/>
    <n v="7"/>
    <n v="6"/>
    <x v="1"/>
    <x v="0"/>
    <x v="1"/>
  </r>
  <r>
    <x v="1"/>
    <x v="1"/>
    <x v="134"/>
    <x v="1594"/>
    <n v="1"/>
    <n v="1"/>
    <n v="9"/>
    <n v="3"/>
    <x v="1"/>
    <x v="0"/>
    <x v="1"/>
  </r>
  <r>
    <x v="1"/>
    <x v="1"/>
    <x v="135"/>
    <x v="1595"/>
    <n v="1"/>
    <n v="3"/>
    <n v="13"/>
    <n v="9"/>
    <x v="1"/>
    <x v="0"/>
    <x v="1"/>
  </r>
  <r>
    <x v="1"/>
    <x v="1"/>
    <x v="135"/>
    <x v="1596"/>
    <m/>
    <n v="1"/>
    <n v="10"/>
    <n v="12"/>
    <x v="1"/>
    <x v="0"/>
    <x v="1"/>
  </r>
  <r>
    <x v="1"/>
    <x v="1"/>
    <x v="87"/>
    <x v="1597"/>
    <n v="6"/>
    <m/>
    <n v="12"/>
    <m/>
    <x v="1"/>
    <x v="0"/>
    <x v="1"/>
  </r>
  <r>
    <x v="1"/>
    <x v="1"/>
    <x v="87"/>
    <x v="570"/>
    <n v="50"/>
    <n v="32"/>
    <n v="279"/>
    <n v="145"/>
    <x v="1"/>
    <x v="0"/>
    <x v="1"/>
  </r>
  <r>
    <x v="1"/>
    <x v="1"/>
    <x v="87"/>
    <x v="571"/>
    <n v="43"/>
    <n v="28"/>
    <n v="213"/>
    <n v="111"/>
    <x v="1"/>
    <x v="0"/>
    <x v="1"/>
  </r>
  <r>
    <x v="1"/>
    <x v="1"/>
    <x v="87"/>
    <x v="572"/>
    <n v="9"/>
    <n v="2"/>
    <n v="39"/>
    <n v="17"/>
    <x v="1"/>
    <x v="0"/>
    <x v="1"/>
  </r>
  <r>
    <x v="1"/>
    <x v="1"/>
    <x v="87"/>
    <x v="573"/>
    <n v="3"/>
    <n v="2"/>
    <n v="22"/>
    <n v="20"/>
    <x v="1"/>
    <x v="0"/>
    <x v="1"/>
  </r>
  <r>
    <x v="1"/>
    <x v="1"/>
    <x v="87"/>
    <x v="1598"/>
    <n v="19"/>
    <n v="9"/>
    <n v="143"/>
    <n v="99"/>
    <x v="1"/>
    <x v="0"/>
    <x v="1"/>
  </r>
  <r>
    <x v="1"/>
    <x v="1"/>
    <x v="87"/>
    <x v="1599"/>
    <m/>
    <n v="1"/>
    <m/>
    <n v="4"/>
    <x v="1"/>
    <x v="0"/>
    <x v="1"/>
  </r>
  <r>
    <x v="1"/>
    <x v="1"/>
    <x v="87"/>
    <x v="574"/>
    <n v="17"/>
    <n v="10"/>
    <n v="74"/>
    <n v="44"/>
    <x v="1"/>
    <x v="0"/>
    <x v="1"/>
  </r>
  <r>
    <x v="1"/>
    <x v="1"/>
    <x v="87"/>
    <x v="575"/>
    <n v="26"/>
    <n v="15"/>
    <n v="133"/>
    <n v="49"/>
    <x v="1"/>
    <x v="0"/>
    <x v="1"/>
  </r>
  <r>
    <x v="1"/>
    <x v="1"/>
    <x v="136"/>
    <x v="1600"/>
    <m/>
    <m/>
    <n v="5"/>
    <n v="4"/>
    <x v="1"/>
    <x v="0"/>
    <x v="1"/>
  </r>
  <r>
    <x v="1"/>
    <x v="1"/>
    <x v="136"/>
    <x v="1601"/>
    <m/>
    <m/>
    <n v="3"/>
    <m/>
    <x v="1"/>
    <x v="0"/>
    <x v="1"/>
  </r>
  <r>
    <x v="1"/>
    <x v="1"/>
    <x v="13"/>
    <x v="576"/>
    <n v="156"/>
    <n v="116"/>
    <n v="864"/>
    <n v="566"/>
    <x v="3"/>
    <x v="0"/>
    <x v="1"/>
  </r>
  <r>
    <x v="1"/>
    <x v="1"/>
    <x v="13"/>
    <x v="577"/>
    <n v="5"/>
    <n v="3"/>
    <n v="18"/>
    <n v="16"/>
    <x v="3"/>
    <x v="0"/>
    <x v="1"/>
  </r>
  <r>
    <x v="1"/>
    <x v="1"/>
    <x v="13"/>
    <x v="578"/>
    <n v="2"/>
    <m/>
    <n v="3"/>
    <n v="4"/>
    <x v="3"/>
    <x v="0"/>
    <x v="1"/>
  </r>
  <r>
    <x v="1"/>
    <x v="1"/>
    <x v="13"/>
    <x v="579"/>
    <m/>
    <m/>
    <n v="3"/>
    <m/>
    <x v="3"/>
    <x v="0"/>
    <x v="1"/>
  </r>
  <r>
    <x v="1"/>
    <x v="1"/>
    <x v="13"/>
    <x v="581"/>
    <n v="4"/>
    <n v="3"/>
    <n v="13"/>
    <n v="8"/>
    <x v="3"/>
    <x v="0"/>
    <x v="1"/>
  </r>
  <r>
    <x v="1"/>
    <x v="1"/>
    <x v="13"/>
    <x v="582"/>
    <m/>
    <m/>
    <n v="3"/>
    <n v="2"/>
    <x v="3"/>
    <x v="0"/>
    <x v="1"/>
  </r>
  <r>
    <x v="1"/>
    <x v="1"/>
    <x v="13"/>
    <x v="583"/>
    <n v="435"/>
    <n v="288"/>
    <n v="2303"/>
    <n v="1446"/>
    <x v="3"/>
    <x v="0"/>
    <x v="1"/>
  </r>
  <r>
    <x v="1"/>
    <x v="1"/>
    <x v="13"/>
    <x v="584"/>
    <m/>
    <m/>
    <m/>
    <n v="1"/>
    <x v="3"/>
    <x v="0"/>
    <x v="1"/>
  </r>
  <r>
    <x v="1"/>
    <x v="1"/>
    <x v="13"/>
    <x v="585"/>
    <n v="2"/>
    <n v="1"/>
    <n v="20"/>
    <n v="7"/>
    <x v="3"/>
    <x v="0"/>
    <x v="1"/>
  </r>
  <r>
    <x v="1"/>
    <x v="1"/>
    <x v="13"/>
    <x v="586"/>
    <n v="6"/>
    <n v="7"/>
    <n v="36"/>
    <n v="24"/>
    <x v="3"/>
    <x v="0"/>
    <x v="1"/>
  </r>
  <r>
    <x v="1"/>
    <x v="1"/>
    <x v="13"/>
    <x v="587"/>
    <n v="269"/>
    <n v="186"/>
    <n v="1527"/>
    <n v="1012"/>
    <x v="3"/>
    <x v="0"/>
    <x v="1"/>
  </r>
  <r>
    <x v="1"/>
    <x v="1"/>
    <x v="13"/>
    <x v="588"/>
    <n v="1"/>
    <n v="1"/>
    <n v="3"/>
    <n v="1"/>
    <x v="3"/>
    <x v="0"/>
    <x v="1"/>
  </r>
  <r>
    <x v="1"/>
    <x v="1"/>
    <x v="13"/>
    <x v="589"/>
    <n v="2"/>
    <n v="2"/>
    <n v="12"/>
    <n v="4"/>
    <x v="3"/>
    <x v="0"/>
    <x v="1"/>
  </r>
  <r>
    <x v="1"/>
    <x v="1"/>
    <x v="13"/>
    <x v="590"/>
    <n v="1"/>
    <n v="3"/>
    <n v="8"/>
    <n v="10"/>
    <x v="3"/>
    <x v="0"/>
    <x v="1"/>
  </r>
  <r>
    <x v="1"/>
    <x v="1"/>
    <x v="13"/>
    <x v="591"/>
    <n v="3"/>
    <m/>
    <n v="31"/>
    <n v="15"/>
    <x v="3"/>
    <x v="0"/>
    <x v="1"/>
  </r>
  <r>
    <x v="1"/>
    <x v="1"/>
    <x v="13"/>
    <x v="592"/>
    <n v="34"/>
    <m/>
    <n v="158"/>
    <n v="2"/>
    <x v="3"/>
    <x v="0"/>
    <x v="1"/>
  </r>
  <r>
    <x v="1"/>
    <x v="1"/>
    <x v="13"/>
    <x v="593"/>
    <n v="64"/>
    <n v="29"/>
    <n v="289"/>
    <n v="141"/>
    <x v="3"/>
    <x v="0"/>
    <x v="1"/>
  </r>
  <r>
    <x v="1"/>
    <x v="1"/>
    <x v="13"/>
    <x v="594"/>
    <n v="165"/>
    <n v="41"/>
    <n v="728"/>
    <n v="224"/>
    <x v="3"/>
    <x v="0"/>
    <x v="1"/>
  </r>
  <r>
    <x v="1"/>
    <x v="1"/>
    <x v="13"/>
    <x v="595"/>
    <n v="4"/>
    <n v="1"/>
    <n v="14"/>
    <n v="4"/>
    <x v="3"/>
    <x v="0"/>
    <x v="1"/>
  </r>
  <r>
    <x v="1"/>
    <x v="1"/>
    <x v="13"/>
    <x v="596"/>
    <m/>
    <m/>
    <m/>
    <n v="1"/>
    <x v="3"/>
    <x v="0"/>
    <x v="1"/>
  </r>
  <r>
    <x v="1"/>
    <x v="1"/>
    <x v="13"/>
    <x v="598"/>
    <m/>
    <m/>
    <n v="8"/>
    <m/>
    <x v="3"/>
    <x v="0"/>
    <x v="1"/>
  </r>
  <r>
    <x v="1"/>
    <x v="1"/>
    <x v="13"/>
    <x v="1602"/>
    <m/>
    <m/>
    <n v="1"/>
    <m/>
    <x v="3"/>
    <x v="0"/>
    <x v="1"/>
  </r>
  <r>
    <x v="1"/>
    <x v="1"/>
    <x v="13"/>
    <x v="599"/>
    <n v="14"/>
    <n v="4"/>
    <n v="59"/>
    <n v="20"/>
    <x v="3"/>
    <x v="0"/>
    <x v="1"/>
  </r>
  <r>
    <x v="1"/>
    <x v="1"/>
    <x v="13"/>
    <x v="600"/>
    <n v="1"/>
    <n v="2"/>
    <n v="16"/>
    <n v="11"/>
    <x v="3"/>
    <x v="0"/>
    <x v="1"/>
  </r>
  <r>
    <x v="1"/>
    <x v="1"/>
    <x v="13"/>
    <x v="601"/>
    <m/>
    <m/>
    <n v="1"/>
    <m/>
    <x v="3"/>
    <x v="0"/>
    <x v="1"/>
  </r>
  <r>
    <x v="1"/>
    <x v="1"/>
    <x v="13"/>
    <x v="602"/>
    <m/>
    <m/>
    <n v="1"/>
    <n v="3"/>
    <x v="3"/>
    <x v="0"/>
    <x v="1"/>
  </r>
  <r>
    <x v="1"/>
    <x v="1"/>
    <x v="13"/>
    <x v="1603"/>
    <m/>
    <m/>
    <m/>
    <n v="1"/>
    <x v="3"/>
    <x v="0"/>
    <x v="1"/>
  </r>
  <r>
    <x v="1"/>
    <x v="1"/>
    <x v="13"/>
    <x v="603"/>
    <m/>
    <m/>
    <n v="2"/>
    <n v="3"/>
    <x v="3"/>
    <x v="0"/>
    <x v="1"/>
  </r>
  <r>
    <x v="1"/>
    <x v="1"/>
    <x v="13"/>
    <x v="604"/>
    <n v="43"/>
    <n v="27"/>
    <n v="194"/>
    <n v="146"/>
    <x v="3"/>
    <x v="0"/>
    <x v="1"/>
  </r>
  <r>
    <x v="1"/>
    <x v="1"/>
    <x v="13"/>
    <x v="605"/>
    <n v="13"/>
    <n v="13"/>
    <n v="77"/>
    <n v="41"/>
    <x v="3"/>
    <x v="0"/>
    <x v="1"/>
  </r>
  <r>
    <x v="1"/>
    <x v="1"/>
    <x v="13"/>
    <x v="606"/>
    <n v="3"/>
    <m/>
    <n v="4"/>
    <n v="2"/>
    <x v="3"/>
    <x v="0"/>
    <x v="1"/>
  </r>
  <r>
    <x v="1"/>
    <x v="1"/>
    <x v="13"/>
    <x v="607"/>
    <n v="5"/>
    <n v="5"/>
    <n v="19"/>
    <n v="21"/>
    <x v="3"/>
    <x v="0"/>
    <x v="1"/>
  </r>
  <r>
    <x v="1"/>
    <x v="1"/>
    <x v="13"/>
    <x v="608"/>
    <n v="12"/>
    <n v="3"/>
    <n v="27"/>
    <n v="3"/>
    <x v="3"/>
    <x v="0"/>
    <x v="1"/>
  </r>
  <r>
    <x v="1"/>
    <x v="1"/>
    <x v="13"/>
    <x v="609"/>
    <n v="20"/>
    <n v="11"/>
    <n v="85"/>
    <n v="73"/>
    <x v="3"/>
    <x v="0"/>
    <x v="1"/>
  </r>
  <r>
    <x v="1"/>
    <x v="1"/>
    <x v="13"/>
    <x v="610"/>
    <n v="2"/>
    <n v="4"/>
    <n v="12"/>
    <n v="15"/>
    <x v="3"/>
    <x v="0"/>
    <x v="1"/>
  </r>
  <r>
    <x v="1"/>
    <x v="1"/>
    <x v="13"/>
    <x v="611"/>
    <m/>
    <n v="1"/>
    <n v="2"/>
    <n v="3"/>
    <x v="3"/>
    <x v="0"/>
    <x v="1"/>
  </r>
  <r>
    <x v="1"/>
    <x v="1"/>
    <x v="13"/>
    <x v="612"/>
    <n v="4"/>
    <n v="4"/>
    <n v="31"/>
    <n v="17"/>
    <x v="3"/>
    <x v="0"/>
    <x v="1"/>
  </r>
  <r>
    <x v="1"/>
    <x v="1"/>
    <x v="13"/>
    <x v="613"/>
    <n v="1"/>
    <n v="3"/>
    <n v="21"/>
    <n v="17"/>
    <x v="3"/>
    <x v="0"/>
    <x v="1"/>
  </r>
  <r>
    <x v="1"/>
    <x v="1"/>
    <x v="13"/>
    <x v="614"/>
    <n v="1"/>
    <n v="1"/>
    <n v="2"/>
    <n v="2"/>
    <x v="3"/>
    <x v="0"/>
    <x v="1"/>
  </r>
  <r>
    <x v="1"/>
    <x v="1"/>
    <x v="13"/>
    <x v="615"/>
    <n v="22"/>
    <n v="4"/>
    <n v="80"/>
    <n v="29"/>
    <x v="3"/>
    <x v="0"/>
    <x v="1"/>
  </r>
  <r>
    <x v="1"/>
    <x v="1"/>
    <x v="13"/>
    <x v="616"/>
    <n v="26"/>
    <n v="12"/>
    <n v="99"/>
    <n v="36"/>
    <x v="3"/>
    <x v="0"/>
    <x v="1"/>
  </r>
  <r>
    <x v="1"/>
    <x v="1"/>
    <x v="13"/>
    <x v="617"/>
    <n v="2"/>
    <n v="2"/>
    <n v="9"/>
    <n v="9"/>
    <x v="3"/>
    <x v="0"/>
    <x v="1"/>
  </r>
  <r>
    <x v="1"/>
    <x v="1"/>
    <x v="13"/>
    <x v="1604"/>
    <n v="1"/>
    <m/>
    <n v="2"/>
    <n v="3"/>
    <x v="3"/>
    <x v="0"/>
    <x v="1"/>
  </r>
  <r>
    <x v="1"/>
    <x v="1"/>
    <x v="13"/>
    <x v="618"/>
    <n v="17"/>
    <n v="5"/>
    <n v="68"/>
    <n v="55"/>
    <x v="3"/>
    <x v="0"/>
    <x v="1"/>
  </r>
  <r>
    <x v="1"/>
    <x v="1"/>
    <x v="13"/>
    <x v="619"/>
    <n v="7"/>
    <n v="2"/>
    <n v="22"/>
    <n v="17"/>
    <x v="3"/>
    <x v="0"/>
    <x v="1"/>
  </r>
  <r>
    <x v="1"/>
    <x v="1"/>
    <x v="13"/>
    <x v="620"/>
    <n v="1"/>
    <m/>
    <n v="3"/>
    <n v="1"/>
    <x v="3"/>
    <x v="0"/>
    <x v="1"/>
  </r>
  <r>
    <x v="1"/>
    <x v="1"/>
    <x v="13"/>
    <x v="621"/>
    <n v="1"/>
    <n v="2"/>
    <n v="11"/>
    <n v="5"/>
    <x v="3"/>
    <x v="0"/>
    <x v="1"/>
  </r>
  <r>
    <x v="1"/>
    <x v="1"/>
    <x v="13"/>
    <x v="622"/>
    <m/>
    <m/>
    <n v="2"/>
    <n v="1"/>
    <x v="3"/>
    <x v="0"/>
    <x v="1"/>
  </r>
  <r>
    <x v="1"/>
    <x v="1"/>
    <x v="13"/>
    <x v="623"/>
    <m/>
    <m/>
    <n v="1"/>
    <m/>
    <x v="3"/>
    <x v="0"/>
    <x v="1"/>
  </r>
  <r>
    <x v="1"/>
    <x v="1"/>
    <x v="13"/>
    <x v="624"/>
    <n v="40"/>
    <n v="5"/>
    <n v="127"/>
    <n v="37"/>
    <x v="3"/>
    <x v="0"/>
    <x v="1"/>
  </r>
  <r>
    <x v="1"/>
    <x v="1"/>
    <x v="13"/>
    <x v="625"/>
    <n v="2"/>
    <n v="1"/>
    <n v="12"/>
    <n v="4"/>
    <x v="3"/>
    <x v="0"/>
    <x v="1"/>
  </r>
  <r>
    <x v="1"/>
    <x v="1"/>
    <x v="13"/>
    <x v="626"/>
    <n v="102"/>
    <n v="18"/>
    <n v="483"/>
    <n v="123"/>
    <x v="3"/>
    <x v="0"/>
    <x v="1"/>
  </r>
  <r>
    <x v="1"/>
    <x v="1"/>
    <x v="13"/>
    <x v="627"/>
    <n v="16"/>
    <n v="9"/>
    <n v="73"/>
    <n v="37"/>
    <x v="3"/>
    <x v="0"/>
    <x v="1"/>
  </r>
  <r>
    <x v="1"/>
    <x v="1"/>
    <x v="13"/>
    <x v="628"/>
    <m/>
    <n v="1"/>
    <m/>
    <n v="1"/>
    <x v="3"/>
    <x v="0"/>
    <x v="1"/>
  </r>
  <r>
    <x v="1"/>
    <x v="1"/>
    <x v="13"/>
    <x v="630"/>
    <n v="1"/>
    <m/>
    <n v="4"/>
    <n v="2"/>
    <x v="3"/>
    <x v="0"/>
    <x v="1"/>
  </r>
  <r>
    <x v="1"/>
    <x v="1"/>
    <x v="13"/>
    <x v="631"/>
    <m/>
    <m/>
    <n v="2"/>
    <n v="1"/>
    <x v="3"/>
    <x v="0"/>
    <x v="1"/>
  </r>
  <r>
    <x v="1"/>
    <x v="1"/>
    <x v="13"/>
    <x v="632"/>
    <n v="25"/>
    <n v="7"/>
    <n v="138"/>
    <n v="39"/>
    <x v="3"/>
    <x v="0"/>
    <x v="1"/>
  </r>
  <r>
    <x v="1"/>
    <x v="1"/>
    <x v="13"/>
    <x v="633"/>
    <n v="1"/>
    <m/>
    <n v="3"/>
    <n v="1"/>
    <x v="3"/>
    <x v="0"/>
    <x v="1"/>
  </r>
  <r>
    <x v="1"/>
    <x v="1"/>
    <x v="13"/>
    <x v="634"/>
    <n v="1"/>
    <m/>
    <n v="4"/>
    <n v="2"/>
    <x v="3"/>
    <x v="0"/>
    <x v="1"/>
  </r>
  <r>
    <x v="1"/>
    <x v="1"/>
    <x v="137"/>
    <x v="1605"/>
    <m/>
    <m/>
    <n v="1"/>
    <m/>
    <x v="1"/>
    <x v="0"/>
    <x v="1"/>
  </r>
  <r>
    <x v="1"/>
    <x v="1"/>
    <x v="138"/>
    <x v="1606"/>
    <m/>
    <n v="1"/>
    <m/>
    <n v="1"/>
    <x v="2"/>
    <x v="0"/>
    <x v="1"/>
  </r>
  <r>
    <x v="1"/>
    <x v="1"/>
    <x v="88"/>
    <x v="1607"/>
    <m/>
    <m/>
    <m/>
    <n v="1"/>
    <x v="2"/>
    <x v="0"/>
    <x v="1"/>
  </r>
  <r>
    <x v="1"/>
    <x v="1"/>
    <x v="88"/>
    <x v="635"/>
    <n v="9"/>
    <n v="4"/>
    <n v="38"/>
    <n v="22"/>
    <x v="2"/>
    <x v="0"/>
    <x v="1"/>
  </r>
  <r>
    <x v="1"/>
    <x v="1"/>
    <x v="88"/>
    <x v="636"/>
    <n v="4"/>
    <n v="6"/>
    <n v="30"/>
    <n v="32"/>
    <x v="2"/>
    <x v="0"/>
    <x v="1"/>
  </r>
  <r>
    <x v="1"/>
    <x v="1"/>
    <x v="88"/>
    <x v="1608"/>
    <m/>
    <m/>
    <m/>
    <n v="1"/>
    <x v="2"/>
    <x v="0"/>
    <x v="1"/>
  </r>
  <r>
    <x v="1"/>
    <x v="1"/>
    <x v="14"/>
    <x v="1609"/>
    <n v="2"/>
    <n v="3"/>
    <n v="8"/>
    <n v="14"/>
    <x v="0"/>
    <x v="0"/>
    <x v="1"/>
  </r>
  <r>
    <x v="1"/>
    <x v="1"/>
    <x v="14"/>
    <x v="637"/>
    <n v="20"/>
    <n v="11"/>
    <n v="64"/>
    <n v="31"/>
    <x v="0"/>
    <x v="0"/>
    <x v="1"/>
  </r>
  <r>
    <x v="1"/>
    <x v="1"/>
    <x v="14"/>
    <x v="1610"/>
    <m/>
    <m/>
    <n v="1"/>
    <m/>
    <x v="0"/>
    <x v="0"/>
    <x v="1"/>
  </r>
  <r>
    <x v="1"/>
    <x v="1"/>
    <x v="14"/>
    <x v="638"/>
    <n v="545"/>
    <n v="463"/>
    <n v="3037"/>
    <n v="2302"/>
    <x v="0"/>
    <x v="0"/>
    <x v="1"/>
  </r>
  <r>
    <x v="1"/>
    <x v="1"/>
    <x v="14"/>
    <x v="639"/>
    <n v="13"/>
    <n v="4"/>
    <n v="70"/>
    <n v="57"/>
    <x v="0"/>
    <x v="0"/>
    <x v="1"/>
  </r>
  <r>
    <x v="1"/>
    <x v="1"/>
    <x v="14"/>
    <x v="640"/>
    <n v="5"/>
    <n v="9"/>
    <n v="27"/>
    <n v="37"/>
    <x v="0"/>
    <x v="0"/>
    <x v="1"/>
  </r>
  <r>
    <x v="1"/>
    <x v="1"/>
    <x v="14"/>
    <x v="641"/>
    <n v="13"/>
    <n v="10"/>
    <n v="59"/>
    <n v="58"/>
    <x v="0"/>
    <x v="0"/>
    <x v="1"/>
  </r>
  <r>
    <x v="1"/>
    <x v="1"/>
    <x v="14"/>
    <x v="642"/>
    <n v="394"/>
    <n v="323"/>
    <n v="1992"/>
    <n v="1602"/>
    <x v="0"/>
    <x v="0"/>
    <x v="1"/>
  </r>
  <r>
    <x v="1"/>
    <x v="1"/>
    <x v="14"/>
    <x v="643"/>
    <n v="23"/>
    <n v="6"/>
    <n v="83"/>
    <n v="47"/>
    <x v="0"/>
    <x v="0"/>
    <x v="1"/>
  </r>
  <r>
    <x v="1"/>
    <x v="1"/>
    <x v="14"/>
    <x v="644"/>
    <n v="31"/>
    <n v="18"/>
    <n v="131"/>
    <n v="98"/>
    <x v="0"/>
    <x v="0"/>
    <x v="1"/>
  </r>
  <r>
    <x v="1"/>
    <x v="1"/>
    <x v="14"/>
    <x v="1611"/>
    <n v="2"/>
    <m/>
    <n v="13"/>
    <m/>
    <x v="0"/>
    <x v="0"/>
    <x v="1"/>
  </r>
  <r>
    <x v="1"/>
    <x v="1"/>
    <x v="14"/>
    <x v="645"/>
    <n v="438"/>
    <n v="306"/>
    <n v="2162"/>
    <n v="1383"/>
    <x v="0"/>
    <x v="0"/>
    <x v="1"/>
  </r>
  <r>
    <x v="1"/>
    <x v="1"/>
    <x v="14"/>
    <x v="1612"/>
    <m/>
    <m/>
    <m/>
    <n v="1"/>
    <x v="0"/>
    <x v="0"/>
    <x v="1"/>
  </r>
  <r>
    <x v="1"/>
    <x v="1"/>
    <x v="14"/>
    <x v="646"/>
    <n v="7"/>
    <n v="7"/>
    <n v="41"/>
    <n v="42"/>
    <x v="0"/>
    <x v="0"/>
    <x v="1"/>
  </r>
  <r>
    <x v="1"/>
    <x v="1"/>
    <x v="14"/>
    <x v="1613"/>
    <m/>
    <m/>
    <n v="2"/>
    <n v="1"/>
    <x v="0"/>
    <x v="0"/>
    <x v="1"/>
  </r>
  <r>
    <x v="1"/>
    <x v="1"/>
    <x v="14"/>
    <x v="647"/>
    <n v="6"/>
    <n v="1"/>
    <n v="53"/>
    <n v="7"/>
    <x v="0"/>
    <x v="0"/>
    <x v="1"/>
  </r>
  <r>
    <x v="1"/>
    <x v="1"/>
    <x v="14"/>
    <x v="648"/>
    <n v="52"/>
    <n v="35"/>
    <n v="269"/>
    <n v="223"/>
    <x v="0"/>
    <x v="0"/>
    <x v="1"/>
  </r>
  <r>
    <x v="1"/>
    <x v="1"/>
    <x v="14"/>
    <x v="649"/>
    <n v="507"/>
    <n v="212"/>
    <n v="2483"/>
    <n v="1187"/>
    <x v="0"/>
    <x v="0"/>
    <x v="1"/>
  </r>
  <r>
    <x v="1"/>
    <x v="1"/>
    <x v="14"/>
    <x v="650"/>
    <n v="246"/>
    <n v="109"/>
    <n v="1240"/>
    <n v="563"/>
    <x v="0"/>
    <x v="0"/>
    <x v="1"/>
  </r>
  <r>
    <x v="1"/>
    <x v="1"/>
    <x v="14"/>
    <x v="651"/>
    <n v="8"/>
    <m/>
    <n v="34"/>
    <n v="2"/>
    <x v="0"/>
    <x v="0"/>
    <x v="1"/>
  </r>
  <r>
    <x v="1"/>
    <x v="1"/>
    <x v="14"/>
    <x v="652"/>
    <m/>
    <m/>
    <n v="1"/>
    <m/>
    <x v="0"/>
    <x v="0"/>
    <x v="1"/>
  </r>
  <r>
    <x v="1"/>
    <x v="1"/>
    <x v="14"/>
    <x v="1614"/>
    <n v="5"/>
    <n v="1"/>
    <n v="18"/>
    <n v="8"/>
    <x v="0"/>
    <x v="0"/>
    <x v="1"/>
  </r>
  <r>
    <x v="1"/>
    <x v="1"/>
    <x v="14"/>
    <x v="653"/>
    <n v="31"/>
    <n v="13"/>
    <n v="130"/>
    <n v="82"/>
    <x v="0"/>
    <x v="0"/>
    <x v="1"/>
  </r>
  <r>
    <x v="1"/>
    <x v="1"/>
    <x v="14"/>
    <x v="654"/>
    <n v="119"/>
    <n v="80"/>
    <n v="695"/>
    <n v="393"/>
    <x v="0"/>
    <x v="0"/>
    <x v="1"/>
  </r>
  <r>
    <x v="1"/>
    <x v="1"/>
    <x v="14"/>
    <x v="655"/>
    <n v="92"/>
    <n v="46"/>
    <n v="482"/>
    <n v="320"/>
    <x v="0"/>
    <x v="0"/>
    <x v="1"/>
  </r>
  <r>
    <x v="1"/>
    <x v="1"/>
    <x v="14"/>
    <x v="656"/>
    <n v="263"/>
    <n v="173"/>
    <n v="1470"/>
    <n v="1016"/>
    <x v="0"/>
    <x v="0"/>
    <x v="1"/>
  </r>
  <r>
    <x v="1"/>
    <x v="1"/>
    <x v="14"/>
    <x v="657"/>
    <n v="14"/>
    <n v="10"/>
    <n v="61"/>
    <n v="53"/>
    <x v="0"/>
    <x v="0"/>
    <x v="1"/>
  </r>
  <r>
    <x v="1"/>
    <x v="1"/>
    <x v="14"/>
    <x v="658"/>
    <n v="6"/>
    <n v="5"/>
    <n v="16"/>
    <n v="15"/>
    <x v="0"/>
    <x v="0"/>
    <x v="1"/>
  </r>
  <r>
    <x v="1"/>
    <x v="1"/>
    <x v="14"/>
    <x v="1615"/>
    <n v="1"/>
    <m/>
    <n v="5"/>
    <n v="2"/>
    <x v="0"/>
    <x v="0"/>
    <x v="1"/>
  </r>
  <r>
    <x v="1"/>
    <x v="1"/>
    <x v="14"/>
    <x v="1616"/>
    <n v="5"/>
    <m/>
    <n v="19"/>
    <m/>
    <x v="0"/>
    <x v="0"/>
    <x v="1"/>
  </r>
  <r>
    <x v="1"/>
    <x v="1"/>
    <x v="14"/>
    <x v="659"/>
    <n v="69"/>
    <n v="10"/>
    <n v="390"/>
    <n v="34"/>
    <x v="0"/>
    <x v="0"/>
    <x v="1"/>
  </r>
  <r>
    <x v="1"/>
    <x v="1"/>
    <x v="14"/>
    <x v="1617"/>
    <m/>
    <m/>
    <n v="2"/>
    <n v="1"/>
    <x v="0"/>
    <x v="0"/>
    <x v="1"/>
  </r>
  <r>
    <x v="1"/>
    <x v="1"/>
    <x v="14"/>
    <x v="660"/>
    <n v="6"/>
    <n v="2"/>
    <n v="44"/>
    <n v="23"/>
    <x v="0"/>
    <x v="0"/>
    <x v="1"/>
  </r>
  <r>
    <x v="1"/>
    <x v="1"/>
    <x v="14"/>
    <x v="1618"/>
    <m/>
    <n v="1"/>
    <n v="2"/>
    <n v="5"/>
    <x v="0"/>
    <x v="0"/>
    <x v="1"/>
  </r>
  <r>
    <x v="1"/>
    <x v="1"/>
    <x v="14"/>
    <x v="661"/>
    <n v="2257"/>
    <n v="1909"/>
    <n v="12200"/>
    <n v="9274"/>
    <x v="0"/>
    <x v="0"/>
    <x v="1"/>
  </r>
  <r>
    <x v="1"/>
    <x v="1"/>
    <x v="14"/>
    <x v="662"/>
    <n v="16"/>
    <n v="10"/>
    <n v="87"/>
    <n v="60"/>
    <x v="0"/>
    <x v="0"/>
    <x v="1"/>
  </r>
  <r>
    <x v="1"/>
    <x v="1"/>
    <x v="14"/>
    <x v="663"/>
    <n v="8"/>
    <n v="4"/>
    <n v="27"/>
    <n v="25"/>
    <x v="0"/>
    <x v="0"/>
    <x v="1"/>
  </r>
  <r>
    <x v="1"/>
    <x v="1"/>
    <x v="14"/>
    <x v="1619"/>
    <n v="12"/>
    <n v="11"/>
    <n v="48"/>
    <n v="31"/>
    <x v="0"/>
    <x v="0"/>
    <x v="1"/>
  </r>
  <r>
    <x v="1"/>
    <x v="1"/>
    <x v="14"/>
    <x v="664"/>
    <n v="418"/>
    <n v="215"/>
    <n v="2164"/>
    <n v="1186"/>
    <x v="0"/>
    <x v="0"/>
    <x v="1"/>
  </r>
  <r>
    <x v="1"/>
    <x v="1"/>
    <x v="14"/>
    <x v="665"/>
    <n v="4"/>
    <n v="2"/>
    <n v="28"/>
    <n v="8"/>
    <x v="0"/>
    <x v="0"/>
    <x v="1"/>
  </r>
  <r>
    <x v="1"/>
    <x v="1"/>
    <x v="14"/>
    <x v="666"/>
    <n v="1"/>
    <m/>
    <n v="2"/>
    <m/>
    <x v="0"/>
    <x v="0"/>
    <x v="1"/>
  </r>
  <r>
    <x v="1"/>
    <x v="1"/>
    <x v="14"/>
    <x v="1620"/>
    <n v="13"/>
    <n v="10"/>
    <n v="88"/>
    <n v="68"/>
    <x v="0"/>
    <x v="0"/>
    <x v="1"/>
  </r>
  <r>
    <x v="1"/>
    <x v="1"/>
    <x v="14"/>
    <x v="1621"/>
    <n v="5"/>
    <n v="2"/>
    <n v="11"/>
    <n v="9"/>
    <x v="0"/>
    <x v="0"/>
    <x v="1"/>
  </r>
  <r>
    <x v="1"/>
    <x v="1"/>
    <x v="89"/>
    <x v="667"/>
    <n v="10"/>
    <n v="12"/>
    <n v="57"/>
    <n v="36"/>
    <x v="3"/>
    <x v="0"/>
    <x v="1"/>
  </r>
  <r>
    <x v="1"/>
    <x v="1"/>
    <x v="89"/>
    <x v="1622"/>
    <n v="2"/>
    <m/>
    <n v="5"/>
    <n v="1"/>
    <x v="3"/>
    <x v="0"/>
    <x v="1"/>
  </r>
  <r>
    <x v="1"/>
    <x v="1"/>
    <x v="89"/>
    <x v="668"/>
    <n v="14"/>
    <n v="9"/>
    <n v="54"/>
    <n v="42"/>
    <x v="3"/>
    <x v="0"/>
    <x v="1"/>
  </r>
  <r>
    <x v="1"/>
    <x v="1"/>
    <x v="89"/>
    <x v="669"/>
    <n v="4"/>
    <n v="1"/>
    <n v="13"/>
    <n v="8"/>
    <x v="3"/>
    <x v="0"/>
    <x v="1"/>
  </r>
  <r>
    <x v="1"/>
    <x v="1"/>
    <x v="89"/>
    <x v="1623"/>
    <m/>
    <n v="1"/>
    <m/>
    <n v="2"/>
    <x v="3"/>
    <x v="0"/>
    <x v="1"/>
  </r>
  <r>
    <x v="1"/>
    <x v="1"/>
    <x v="89"/>
    <x v="1624"/>
    <n v="2"/>
    <m/>
    <n v="2"/>
    <m/>
    <x v="3"/>
    <x v="0"/>
    <x v="1"/>
  </r>
  <r>
    <x v="1"/>
    <x v="1"/>
    <x v="89"/>
    <x v="670"/>
    <n v="4"/>
    <n v="3"/>
    <n v="23"/>
    <n v="14"/>
    <x v="3"/>
    <x v="0"/>
    <x v="1"/>
  </r>
  <r>
    <x v="1"/>
    <x v="1"/>
    <x v="89"/>
    <x v="671"/>
    <n v="17"/>
    <n v="5"/>
    <n v="95"/>
    <n v="70"/>
    <x v="3"/>
    <x v="0"/>
    <x v="1"/>
  </r>
  <r>
    <x v="1"/>
    <x v="1"/>
    <x v="89"/>
    <x v="672"/>
    <n v="3"/>
    <n v="2"/>
    <n v="10"/>
    <n v="9"/>
    <x v="3"/>
    <x v="0"/>
    <x v="1"/>
  </r>
  <r>
    <x v="1"/>
    <x v="1"/>
    <x v="89"/>
    <x v="1625"/>
    <m/>
    <m/>
    <n v="1"/>
    <m/>
    <x v="3"/>
    <x v="0"/>
    <x v="1"/>
  </r>
  <r>
    <x v="1"/>
    <x v="1"/>
    <x v="89"/>
    <x v="673"/>
    <n v="4"/>
    <n v="8"/>
    <n v="55"/>
    <n v="38"/>
    <x v="3"/>
    <x v="0"/>
    <x v="1"/>
  </r>
  <r>
    <x v="1"/>
    <x v="1"/>
    <x v="89"/>
    <x v="1626"/>
    <m/>
    <n v="1"/>
    <n v="9"/>
    <n v="2"/>
    <x v="3"/>
    <x v="0"/>
    <x v="1"/>
  </r>
  <r>
    <x v="1"/>
    <x v="1"/>
    <x v="89"/>
    <x v="674"/>
    <n v="2"/>
    <n v="2"/>
    <n v="9"/>
    <n v="10"/>
    <x v="3"/>
    <x v="0"/>
    <x v="1"/>
  </r>
  <r>
    <x v="1"/>
    <x v="1"/>
    <x v="89"/>
    <x v="675"/>
    <n v="3"/>
    <n v="3"/>
    <n v="13"/>
    <n v="5"/>
    <x v="3"/>
    <x v="0"/>
    <x v="1"/>
  </r>
  <r>
    <x v="1"/>
    <x v="1"/>
    <x v="89"/>
    <x v="676"/>
    <m/>
    <m/>
    <n v="2"/>
    <n v="2"/>
    <x v="3"/>
    <x v="0"/>
    <x v="1"/>
  </r>
  <r>
    <x v="1"/>
    <x v="1"/>
    <x v="89"/>
    <x v="677"/>
    <n v="38"/>
    <n v="23"/>
    <n v="193"/>
    <n v="140"/>
    <x v="3"/>
    <x v="0"/>
    <x v="1"/>
  </r>
  <r>
    <x v="1"/>
    <x v="1"/>
    <x v="89"/>
    <x v="678"/>
    <n v="2"/>
    <m/>
    <n v="4"/>
    <m/>
    <x v="3"/>
    <x v="0"/>
    <x v="1"/>
  </r>
  <r>
    <x v="1"/>
    <x v="1"/>
    <x v="89"/>
    <x v="679"/>
    <n v="5"/>
    <n v="4"/>
    <n v="39"/>
    <n v="30"/>
    <x v="3"/>
    <x v="0"/>
    <x v="1"/>
  </r>
  <r>
    <x v="1"/>
    <x v="1"/>
    <x v="89"/>
    <x v="680"/>
    <n v="100"/>
    <n v="95"/>
    <n v="561"/>
    <n v="495"/>
    <x v="3"/>
    <x v="0"/>
    <x v="1"/>
  </r>
  <r>
    <x v="1"/>
    <x v="1"/>
    <x v="89"/>
    <x v="681"/>
    <n v="29"/>
    <n v="21"/>
    <n v="156"/>
    <n v="103"/>
    <x v="3"/>
    <x v="0"/>
    <x v="1"/>
  </r>
  <r>
    <x v="1"/>
    <x v="1"/>
    <x v="89"/>
    <x v="682"/>
    <m/>
    <m/>
    <n v="1"/>
    <m/>
    <x v="3"/>
    <x v="0"/>
    <x v="1"/>
  </r>
  <r>
    <x v="1"/>
    <x v="1"/>
    <x v="90"/>
    <x v="683"/>
    <n v="32"/>
    <n v="32"/>
    <n v="175"/>
    <n v="178"/>
    <x v="6"/>
    <x v="0"/>
    <x v="1"/>
  </r>
  <r>
    <x v="1"/>
    <x v="1"/>
    <x v="90"/>
    <x v="1627"/>
    <n v="1"/>
    <m/>
    <n v="1"/>
    <m/>
    <x v="6"/>
    <x v="0"/>
    <x v="1"/>
  </r>
  <r>
    <x v="1"/>
    <x v="1"/>
    <x v="15"/>
    <x v="1628"/>
    <m/>
    <m/>
    <n v="1"/>
    <n v="1"/>
    <x v="3"/>
    <x v="0"/>
    <x v="1"/>
  </r>
  <r>
    <x v="1"/>
    <x v="1"/>
    <x v="15"/>
    <x v="684"/>
    <m/>
    <m/>
    <n v="1"/>
    <m/>
    <x v="3"/>
    <x v="0"/>
    <x v="1"/>
  </r>
  <r>
    <x v="1"/>
    <x v="1"/>
    <x v="15"/>
    <x v="685"/>
    <m/>
    <n v="1"/>
    <n v="6"/>
    <n v="3"/>
    <x v="3"/>
    <x v="0"/>
    <x v="1"/>
  </r>
  <r>
    <x v="1"/>
    <x v="1"/>
    <x v="15"/>
    <x v="686"/>
    <n v="2"/>
    <n v="1"/>
    <n v="6"/>
    <n v="2"/>
    <x v="3"/>
    <x v="0"/>
    <x v="1"/>
  </r>
  <r>
    <x v="1"/>
    <x v="1"/>
    <x v="15"/>
    <x v="687"/>
    <m/>
    <m/>
    <m/>
    <n v="3"/>
    <x v="3"/>
    <x v="0"/>
    <x v="1"/>
  </r>
  <r>
    <x v="1"/>
    <x v="1"/>
    <x v="15"/>
    <x v="688"/>
    <n v="1"/>
    <m/>
    <n v="1"/>
    <m/>
    <x v="3"/>
    <x v="0"/>
    <x v="1"/>
  </r>
  <r>
    <x v="1"/>
    <x v="1"/>
    <x v="15"/>
    <x v="689"/>
    <m/>
    <n v="2"/>
    <n v="2"/>
    <n v="2"/>
    <x v="3"/>
    <x v="0"/>
    <x v="1"/>
  </r>
  <r>
    <x v="1"/>
    <x v="1"/>
    <x v="15"/>
    <x v="690"/>
    <m/>
    <m/>
    <n v="6"/>
    <n v="6"/>
    <x v="3"/>
    <x v="0"/>
    <x v="1"/>
  </r>
  <r>
    <x v="1"/>
    <x v="1"/>
    <x v="15"/>
    <x v="691"/>
    <n v="1"/>
    <n v="1"/>
    <n v="4"/>
    <n v="1"/>
    <x v="3"/>
    <x v="0"/>
    <x v="1"/>
  </r>
  <r>
    <x v="1"/>
    <x v="1"/>
    <x v="15"/>
    <x v="692"/>
    <n v="3"/>
    <m/>
    <n v="8"/>
    <n v="7"/>
    <x v="3"/>
    <x v="0"/>
    <x v="1"/>
  </r>
  <r>
    <x v="1"/>
    <x v="1"/>
    <x v="15"/>
    <x v="693"/>
    <n v="1"/>
    <m/>
    <n v="2"/>
    <n v="2"/>
    <x v="3"/>
    <x v="0"/>
    <x v="1"/>
  </r>
  <r>
    <x v="1"/>
    <x v="1"/>
    <x v="15"/>
    <x v="694"/>
    <m/>
    <m/>
    <n v="1"/>
    <n v="1"/>
    <x v="3"/>
    <x v="0"/>
    <x v="1"/>
  </r>
  <r>
    <x v="1"/>
    <x v="1"/>
    <x v="91"/>
    <x v="695"/>
    <n v="4"/>
    <n v="5"/>
    <n v="23"/>
    <n v="15"/>
    <x v="5"/>
    <x v="1"/>
    <x v="1"/>
  </r>
  <r>
    <x v="1"/>
    <x v="1"/>
    <x v="91"/>
    <x v="696"/>
    <n v="85"/>
    <n v="106"/>
    <n v="529"/>
    <n v="462"/>
    <x v="5"/>
    <x v="1"/>
    <x v="1"/>
  </r>
  <r>
    <x v="1"/>
    <x v="1"/>
    <x v="46"/>
    <x v="1629"/>
    <m/>
    <m/>
    <m/>
    <n v="1"/>
    <x v="1"/>
    <x v="0"/>
    <x v="1"/>
  </r>
  <r>
    <x v="1"/>
    <x v="1"/>
    <x v="46"/>
    <x v="1630"/>
    <n v="4"/>
    <n v="5"/>
    <n v="14"/>
    <n v="17"/>
    <x v="1"/>
    <x v="0"/>
    <x v="1"/>
  </r>
  <r>
    <x v="1"/>
    <x v="1"/>
    <x v="46"/>
    <x v="1631"/>
    <m/>
    <m/>
    <n v="1"/>
    <n v="1"/>
    <x v="1"/>
    <x v="0"/>
    <x v="1"/>
  </r>
  <r>
    <x v="1"/>
    <x v="1"/>
    <x v="46"/>
    <x v="698"/>
    <n v="3"/>
    <n v="1"/>
    <n v="20"/>
    <n v="5"/>
    <x v="1"/>
    <x v="0"/>
    <x v="1"/>
  </r>
  <r>
    <x v="1"/>
    <x v="1"/>
    <x v="46"/>
    <x v="1632"/>
    <n v="2"/>
    <m/>
    <n v="3"/>
    <m/>
    <x v="1"/>
    <x v="0"/>
    <x v="1"/>
  </r>
  <r>
    <x v="1"/>
    <x v="1"/>
    <x v="46"/>
    <x v="1633"/>
    <n v="1"/>
    <m/>
    <n v="1"/>
    <m/>
    <x v="1"/>
    <x v="0"/>
    <x v="1"/>
  </r>
  <r>
    <x v="1"/>
    <x v="1"/>
    <x v="46"/>
    <x v="1634"/>
    <m/>
    <n v="1"/>
    <n v="1"/>
    <n v="9"/>
    <x v="1"/>
    <x v="0"/>
    <x v="1"/>
  </r>
  <r>
    <x v="1"/>
    <x v="1"/>
    <x v="46"/>
    <x v="1635"/>
    <m/>
    <m/>
    <n v="1"/>
    <m/>
    <x v="1"/>
    <x v="0"/>
    <x v="1"/>
  </r>
  <r>
    <x v="1"/>
    <x v="1"/>
    <x v="46"/>
    <x v="1636"/>
    <n v="5"/>
    <n v="2"/>
    <n v="22"/>
    <n v="11"/>
    <x v="1"/>
    <x v="0"/>
    <x v="1"/>
  </r>
  <r>
    <x v="1"/>
    <x v="1"/>
    <x v="46"/>
    <x v="1637"/>
    <m/>
    <m/>
    <n v="1"/>
    <n v="1"/>
    <x v="1"/>
    <x v="0"/>
    <x v="1"/>
  </r>
  <r>
    <x v="1"/>
    <x v="1"/>
    <x v="46"/>
    <x v="1638"/>
    <n v="3"/>
    <m/>
    <n v="6"/>
    <n v="1"/>
    <x v="1"/>
    <x v="0"/>
    <x v="1"/>
  </r>
  <r>
    <x v="1"/>
    <x v="1"/>
    <x v="92"/>
    <x v="699"/>
    <n v="4"/>
    <n v="4"/>
    <n v="34"/>
    <n v="22"/>
    <x v="2"/>
    <x v="0"/>
    <x v="1"/>
  </r>
  <r>
    <x v="1"/>
    <x v="1"/>
    <x v="92"/>
    <x v="1639"/>
    <n v="1"/>
    <m/>
    <n v="1"/>
    <m/>
    <x v="2"/>
    <x v="0"/>
    <x v="1"/>
  </r>
  <r>
    <x v="1"/>
    <x v="1"/>
    <x v="92"/>
    <x v="700"/>
    <n v="17"/>
    <n v="4"/>
    <n v="95"/>
    <n v="45"/>
    <x v="2"/>
    <x v="0"/>
    <x v="1"/>
  </r>
  <r>
    <x v="1"/>
    <x v="1"/>
    <x v="92"/>
    <x v="1640"/>
    <n v="2"/>
    <n v="2"/>
    <n v="6"/>
    <n v="4"/>
    <x v="2"/>
    <x v="0"/>
    <x v="1"/>
  </r>
  <r>
    <x v="1"/>
    <x v="1"/>
    <x v="92"/>
    <x v="1641"/>
    <n v="1"/>
    <m/>
    <n v="6"/>
    <n v="3"/>
    <x v="2"/>
    <x v="0"/>
    <x v="1"/>
  </r>
  <r>
    <x v="1"/>
    <x v="1"/>
    <x v="92"/>
    <x v="1642"/>
    <m/>
    <n v="1"/>
    <m/>
    <n v="2"/>
    <x v="2"/>
    <x v="0"/>
    <x v="1"/>
  </r>
  <r>
    <x v="1"/>
    <x v="1"/>
    <x v="92"/>
    <x v="701"/>
    <m/>
    <n v="2"/>
    <n v="10"/>
    <n v="11"/>
    <x v="2"/>
    <x v="0"/>
    <x v="1"/>
  </r>
  <r>
    <x v="1"/>
    <x v="1"/>
    <x v="92"/>
    <x v="1643"/>
    <m/>
    <m/>
    <n v="2"/>
    <m/>
    <x v="2"/>
    <x v="0"/>
    <x v="1"/>
  </r>
  <r>
    <x v="1"/>
    <x v="1"/>
    <x v="92"/>
    <x v="702"/>
    <n v="3"/>
    <n v="2"/>
    <n v="20"/>
    <n v="12"/>
    <x v="2"/>
    <x v="0"/>
    <x v="1"/>
  </r>
  <r>
    <x v="1"/>
    <x v="1"/>
    <x v="92"/>
    <x v="703"/>
    <n v="18"/>
    <n v="16"/>
    <n v="147"/>
    <n v="90"/>
    <x v="2"/>
    <x v="0"/>
    <x v="1"/>
  </r>
  <r>
    <x v="1"/>
    <x v="1"/>
    <x v="92"/>
    <x v="704"/>
    <n v="4"/>
    <n v="5"/>
    <n v="30"/>
    <n v="27"/>
    <x v="2"/>
    <x v="0"/>
    <x v="1"/>
  </r>
  <r>
    <x v="1"/>
    <x v="1"/>
    <x v="92"/>
    <x v="705"/>
    <n v="17"/>
    <n v="6"/>
    <n v="67"/>
    <n v="50"/>
    <x v="2"/>
    <x v="0"/>
    <x v="1"/>
  </r>
  <r>
    <x v="1"/>
    <x v="1"/>
    <x v="93"/>
    <x v="706"/>
    <n v="17"/>
    <n v="3"/>
    <n v="92"/>
    <n v="39"/>
    <x v="4"/>
    <x v="0"/>
    <x v="1"/>
  </r>
  <r>
    <x v="1"/>
    <x v="1"/>
    <x v="93"/>
    <x v="707"/>
    <n v="1"/>
    <n v="1"/>
    <n v="11"/>
    <n v="5"/>
    <x v="4"/>
    <x v="0"/>
    <x v="1"/>
  </r>
  <r>
    <x v="1"/>
    <x v="1"/>
    <x v="93"/>
    <x v="708"/>
    <n v="18"/>
    <n v="10"/>
    <n v="101"/>
    <n v="53"/>
    <x v="4"/>
    <x v="0"/>
    <x v="1"/>
  </r>
  <r>
    <x v="1"/>
    <x v="1"/>
    <x v="93"/>
    <x v="709"/>
    <n v="68"/>
    <n v="51"/>
    <n v="373"/>
    <n v="274"/>
    <x v="4"/>
    <x v="0"/>
    <x v="1"/>
  </r>
  <r>
    <x v="1"/>
    <x v="1"/>
    <x v="93"/>
    <x v="710"/>
    <n v="8"/>
    <n v="8"/>
    <n v="28"/>
    <n v="30"/>
    <x v="4"/>
    <x v="0"/>
    <x v="1"/>
  </r>
  <r>
    <x v="1"/>
    <x v="1"/>
    <x v="93"/>
    <x v="711"/>
    <m/>
    <m/>
    <n v="10"/>
    <n v="2"/>
    <x v="4"/>
    <x v="0"/>
    <x v="1"/>
  </r>
  <r>
    <x v="1"/>
    <x v="1"/>
    <x v="93"/>
    <x v="712"/>
    <n v="6"/>
    <n v="1"/>
    <n v="29"/>
    <n v="3"/>
    <x v="4"/>
    <x v="0"/>
    <x v="1"/>
  </r>
  <r>
    <x v="1"/>
    <x v="1"/>
    <x v="93"/>
    <x v="713"/>
    <n v="18"/>
    <n v="6"/>
    <n v="100"/>
    <n v="52"/>
    <x v="4"/>
    <x v="0"/>
    <x v="1"/>
  </r>
  <r>
    <x v="1"/>
    <x v="1"/>
    <x v="139"/>
    <x v="1644"/>
    <m/>
    <m/>
    <n v="1"/>
    <m/>
    <x v="1"/>
    <x v="0"/>
    <x v="1"/>
  </r>
  <r>
    <x v="1"/>
    <x v="1"/>
    <x v="140"/>
    <x v="1645"/>
    <n v="1"/>
    <m/>
    <n v="1"/>
    <m/>
    <x v="1"/>
    <x v="0"/>
    <x v="1"/>
  </r>
  <r>
    <x v="1"/>
    <x v="1"/>
    <x v="17"/>
    <x v="1646"/>
    <n v="2"/>
    <n v="3"/>
    <n v="16"/>
    <n v="13"/>
    <x v="0"/>
    <x v="0"/>
    <x v="1"/>
  </r>
  <r>
    <x v="1"/>
    <x v="1"/>
    <x v="17"/>
    <x v="714"/>
    <m/>
    <m/>
    <m/>
    <n v="2"/>
    <x v="0"/>
    <x v="0"/>
    <x v="1"/>
  </r>
  <r>
    <x v="1"/>
    <x v="1"/>
    <x v="17"/>
    <x v="715"/>
    <n v="19"/>
    <n v="9"/>
    <n v="86"/>
    <n v="63"/>
    <x v="0"/>
    <x v="0"/>
    <x v="1"/>
  </r>
  <r>
    <x v="1"/>
    <x v="1"/>
    <x v="17"/>
    <x v="716"/>
    <n v="143"/>
    <n v="19"/>
    <n v="534"/>
    <n v="115"/>
    <x v="0"/>
    <x v="0"/>
    <x v="1"/>
  </r>
  <r>
    <x v="1"/>
    <x v="1"/>
    <x v="17"/>
    <x v="717"/>
    <n v="726"/>
    <n v="563"/>
    <n v="3901"/>
    <n v="2698"/>
    <x v="0"/>
    <x v="0"/>
    <x v="1"/>
  </r>
  <r>
    <x v="1"/>
    <x v="1"/>
    <x v="17"/>
    <x v="718"/>
    <n v="530"/>
    <n v="388"/>
    <n v="2796"/>
    <n v="1816"/>
    <x v="0"/>
    <x v="0"/>
    <x v="1"/>
  </r>
  <r>
    <x v="1"/>
    <x v="1"/>
    <x v="17"/>
    <x v="1647"/>
    <n v="4"/>
    <n v="2"/>
    <n v="15"/>
    <n v="13"/>
    <x v="0"/>
    <x v="0"/>
    <x v="1"/>
  </r>
  <r>
    <x v="1"/>
    <x v="1"/>
    <x v="17"/>
    <x v="1648"/>
    <n v="1"/>
    <n v="1"/>
    <n v="2"/>
    <n v="2"/>
    <x v="0"/>
    <x v="0"/>
    <x v="1"/>
  </r>
  <r>
    <x v="1"/>
    <x v="1"/>
    <x v="17"/>
    <x v="719"/>
    <n v="13"/>
    <n v="3"/>
    <n v="67"/>
    <n v="10"/>
    <x v="0"/>
    <x v="0"/>
    <x v="1"/>
  </r>
  <r>
    <x v="1"/>
    <x v="1"/>
    <x v="17"/>
    <x v="1649"/>
    <n v="1"/>
    <n v="2"/>
    <n v="7"/>
    <n v="7"/>
    <x v="0"/>
    <x v="0"/>
    <x v="1"/>
  </r>
  <r>
    <x v="1"/>
    <x v="1"/>
    <x v="17"/>
    <x v="720"/>
    <n v="9"/>
    <m/>
    <n v="67"/>
    <n v="1"/>
    <x v="0"/>
    <x v="0"/>
    <x v="1"/>
  </r>
  <r>
    <x v="1"/>
    <x v="1"/>
    <x v="17"/>
    <x v="721"/>
    <n v="150"/>
    <n v="66"/>
    <n v="771"/>
    <n v="334"/>
    <x v="0"/>
    <x v="0"/>
    <x v="1"/>
  </r>
  <r>
    <x v="1"/>
    <x v="1"/>
    <x v="17"/>
    <x v="722"/>
    <n v="33"/>
    <n v="1"/>
    <n v="86"/>
    <n v="2"/>
    <x v="0"/>
    <x v="0"/>
    <x v="1"/>
  </r>
  <r>
    <x v="1"/>
    <x v="1"/>
    <x v="17"/>
    <x v="1650"/>
    <m/>
    <m/>
    <n v="2"/>
    <m/>
    <x v="0"/>
    <x v="0"/>
    <x v="1"/>
  </r>
  <r>
    <x v="1"/>
    <x v="1"/>
    <x v="17"/>
    <x v="723"/>
    <n v="2"/>
    <n v="1"/>
    <n v="12"/>
    <n v="15"/>
    <x v="0"/>
    <x v="0"/>
    <x v="1"/>
  </r>
  <r>
    <x v="1"/>
    <x v="1"/>
    <x v="17"/>
    <x v="724"/>
    <m/>
    <m/>
    <m/>
    <n v="1"/>
    <x v="0"/>
    <x v="0"/>
    <x v="1"/>
  </r>
  <r>
    <x v="1"/>
    <x v="1"/>
    <x v="17"/>
    <x v="725"/>
    <m/>
    <m/>
    <n v="2"/>
    <n v="1"/>
    <x v="0"/>
    <x v="0"/>
    <x v="1"/>
  </r>
  <r>
    <x v="1"/>
    <x v="1"/>
    <x v="17"/>
    <x v="1651"/>
    <n v="1"/>
    <n v="1"/>
    <n v="1"/>
    <n v="2"/>
    <x v="0"/>
    <x v="0"/>
    <x v="1"/>
  </r>
  <r>
    <x v="1"/>
    <x v="1"/>
    <x v="17"/>
    <x v="727"/>
    <n v="421"/>
    <n v="259"/>
    <n v="2151"/>
    <n v="1350"/>
    <x v="0"/>
    <x v="0"/>
    <x v="1"/>
  </r>
  <r>
    <x v="1"/>
    <x v="1"/>
    <x v="17"/>
    <x v="728"/>
    <n v="50"/>
    <n v="9"/>
    <n v="281"/>
    <n v="77"/>
    <x v="0"/>
    <x v="0"/>
    <x v="1"/>
  </r>
  <r>
    <x v="1"/>
    <x v="1"/>
    <x v="17"/>
    <x v="729"/>
    <n v="3"/>
    <m/>
    <n v="9"/>
    <n v="7"/>
    <x v="0"/>
    <x v="0"/>
    <x v="1"/>
  </r>
  <r>
    <x v="1"/>
    <x v="1"/>
    <x v="17"/>
    <x v="730"/>
    <n v="6"/>
    <n v="4"/>
    <n v="24"/>
    <n v="29"/>
    <x v="0"/>
    <x v="0"/>
    <x v="1"/>
  </r>
  <r>
    <x v="1"/>
    <x v="1"/>
    <x v="17"/>
    <x v="731"/>
    <n v="181"/>
    <n v="121"/>
    <n v="867"/>
    <n v="581"/>
    <x v="0"/>
    <x v="0"/>
    <x v="1"/>
  </r>
  <r>
    <x v="1"/>
    <x v="1"/>
    <x v="17"/>
    <x v="732"/>
    <n v="2"/>
    <n v="1"/>
    <n v="4"/>
    <n v="3"/>
    <x v="0"/>
    <x v="0"/>
    <x v="1"/>
  </r>
  <r>
    <x v="1"/>
    <x v="1"/>
    <x v="17"/>
    <x v="733"/>
    <m/>
    <m/>
    <n v="2"/>
    <n v="3"/>
    <x v="0"/>
    <x v="0"/>
    <x v="1"/>
  </r>
  <r>
    <x v="1"/>
    <x v="1"/>
    <x v="17"/>
    <x v="734"/>
    <n v="9"/>
    <n v="7"/>
    <n v="56"/>
    <n v="40"/>
    <x v="0"/>
    <x v="0"/>
    <x v="1"/>
  </r>
  <r>
    <x v="1"/>
    <x v="1"/>
    <x v="17"/>
    <x v="735"/>
    <n v="1"/>
    <m/>
    <n v="3"/>
    <m/>
    <x v="0"/>
    <x v="0"/>
    <x v="1"/>
  </r>
  <r>
    <x v="1"/>
    <x v="1"/>
    <x v="17"/>
    <x v="736"/>
    <n v="1"/>
    <m/>
    <n v="7"/>
    <n v="6"/>
    <x v="0"/>
    <x v="0"/>
    <x v="1"/>
  </r>
  <r>
    <x v="1"/>
    <x v="1"/>
    <x v="17"/>
    <x v="737"/>
    <n v="2719"/>
    <n v="2277"/>
    <n v="14954"/>
    <n v="11361"/>
    <x v="0"/>
    <x v="0"/>
    <x v="1"/>
  </r>
  <r>
    <x v="1"/>
    <x v="1"/>
    <x v="17"/>
    <x v="738"/>
    <n v="65"/>
    <n v="31"/>
    <n v="374"/>
    <n v="195"/>
    <x v="0"/>
    <x v="0"/>
    <x v="1"/>
  </r>
  <r>
    <x v="1"/>
    <x v="1"/>
    <x v="17"/>
    <x v="739"/>
    <n v="10"/>
    <n v="7"/>
    <n v="56"/>
    <n v="38"/>
    <x v="0"/>
    <x v="0"/>
    <x v="1"/>
  </r>
  <r>
    <x v="1"/>
    <x v="1"/>
    <x v="17"/>
    <x v="1652"/>
    <n v="10"/>
    <n v="5"/>
    <n v="32"/>
    <n v="38"/>
    <x v="0"/>
    <x v="0"/>
    <x v="1"/>
  </r>
  <r>
    <x v="1"/>
    <x v="1"/>
    <x v="17"/>
    <x v="740"/>
    <n v="580"/>
    <n v="253"/>
    <n v="2867"/>
    <n v="1470"/>
    <x v="0"/>
    <x v="0"/>
    <x v="1"/>
  </r>
  <r>
    <x v="1"/>
    <x v="1"/>
    <x v="17"/>
    <x v="741"/>
    <n v="202"/>
    <n v="167"/>
    <n v="1172"/>
    <n v="776"/>
    <x v="0"/>
    <x v="0"/>
    <x v="1"/>
  </r>
  <r>
    <x v="1"/>
    <x v="1"/>
    <x v="17"/>
    <x v="742"/>
    <n v="469"/>
    <n v="334"/>
    <n v="2362"/>
    <n v="1838"/>
    <x v="0"/>
    <x v="0"/>
    <x v="1"/>
  </r>
  <r>
    <x v="1"/>
    <x v="1"/>
    <x v="17"/>
    <x v="743"/>
    <n v="1016"/>
    <n v="610"/>
    <n v="5173"/>
    <n v="3296"/>
    <x v="0"/>
    <x v="0"/>
    <x v="1"/>
  </r>
  <r>
    <x v="1"/>
    <x v="1"/>
    <x v="17"/>
    <x v="744"/>
    <n v="17"/>
    <n v="12"/>
    <n v="115"/>
    <n v="84"/>
    <x v="0"/>
    <x v="0"/>
    <x v="1"/>
  </r>
  <r>
    <x v="1"/>
    <x v="1"/>
    <x v="17"/>
    <x v="745"/>
    <n v="11"/>
    <m/>
    <n v="28"/>
    <m/>
    <x v="0"/>
    <x v="0"/>
    <x v="1"/>
  </r>
  <r>
    <x v="1"/>
    <x v="1"/>
    <x v="17"/>
    <x v="746"/>
    <n v="26"/>
    <n v="30"/>
    <n v="149"/>
    <n v="105"/>
    <x v="0"/>
    <x v="0"/>
    <x v="1"/>
  </r>
  <r>
    <x v="1"/>
    <x v="1"/>
    <x v="141"/>
    <x v="1653"/>
    <m/>
    <m/>
    <n v="1"/>
    <m/>
    <x v="1"/>
    <x v="0"/>
    <x v="1"/>
  </r>
  <r>
    <x v="1"/>
    <x v="1"/>
    <x v="18"/>
    <x v="1654"/>
    <n v="1"/>
    <m/>
    <n v="1"/>
    <n v="1"/>
    <x v="5"/>
    <x v="1"/>
    <x v="1"/>
  </r>
  <r>
    <x v="1"/>
    <x v="1"/>
    <x v="18"/>
    <x v="747"/>
    <n v="1225"/>
    <n v="1037"/>
    <n v="6515"/>
    <n v="5514"/>
    <x v="5"/>
    <x v="1"/>
    <x v="1"/>
  </r>
  <r>
    <x v="1"/>
    <x v="1"/>
    <x v="18"/>
    <x v="748"/>
    <n v="1039"/>
    <n v="911"/>
    <n v="5783"/>
    <n v="4941"/>
    <x v="5"/>
    <x v="1"/>
    <x v="1"/>
  </r>
  <r>
    <x v="1"/>
    <x v="1"/>
    <x v="18"/>
    <x v="749"/>
    <n v="1352"/>
    <n v="1133"/>
    <n v="7299"/>
    <n v="6116"/>
    <x v="5"/>
    <x v="1"/>
    <x v="1"/>
  </r>
  <r>
    <x v="1"/>
    <x v="1"/>
    <x v="18"/>
    <x v="750"/>
    <n v="1"/>
    <m/>
    <n v="1"/>
    <n v="4"/>
    <x v="5"/>
    <x v="1"/>
    <x v="1"/>
  </r>
  <r>
    <x v="1"/>
    <x v="1"/>
    <x v="18"/>
    <x v="751"/>
    <n v="115"/>
    <n v="154"/>
    <n v="567"/>
    <n v="639"/>
    <x v="5"/>
    <x v="1"/>
    <x v="1"/>
  </r>
  <r>
    <x v="1"/>
    <x v="1"/>
    <x v="18"/>
    <x v="752"/>
    <n v="15"/>
    <n v="17"/>
    <n v="57"/>
    <n v="99"/>
    <x v="5"/>
    <x v="1"/>
    <x v="1"/>
  </r>
  <r>
    <x v="1"/>
    <x v="1"/>
    <x v="18"/>
    <x v="753"/>
    <n v="26"/>
    <n v="30"/>
    <n v="101"/>
    <n v="116"/>
    <x v="5"/>
    <x v="1"/>
    <x v="1"/>
  </r>
  <r>
    <x v="1"/>
    <x v="1"/>
    <x v="18"/>
    <x v="754"/>
    <n v="419"/>
    <n v="379"/>
    <n v="2023"/>
    <n v="1963"/>
    <x v="5"/>
    <x v="1"/>
    <x v="1"/>
  </r>
  <r>
    <x v="1"/>
    <x v="1"/>
    <x v="18"/>
    <x v="755"/>
    <n v="468"/>
    <n v="478"/>
    <n v="2603"/>
    <n v="2420"/>
    <x v="5"/>
    <x v="1"/>
    <x v="1"/>
  </r>
  <r>
    <x v="1"/>
    <x v="1"/>
    <x v="18"/>
    <x v="756"/>
    <n v="564"/>
    <n v="561"/>
    <n v="2838"/>
    <n v="2703"/>
    <x v="5"/>
    <x v="1"/>
    <x v="1"/>
  </r>
  <r>
    <x v="1"/>
    <x v="1"/>
    <x v="18"/>
    <x v="757"/>
    <n v="1953"/>
    <n v="1914"/>
    <n v="10744"/>
    <n v="9696"/>
    <x v="5"/>
    <x v="1"/>
    <x v="1"/>
  </r>
  <r>
    <x v="1"/>
    <x v="1"/>
    <x v="18"/>
    <x v="758"/>
    <n v="129"/>
    <n v="150"/>
    <n v="718"/>
    <n v="868"/>
    <x v="5"/>
    <x v="1"/>
    <x v="1"/>
  </r>
  <r>
    <x v="1"/>
    <x v="1"/>
    <x v="18"/>
    <x v="759"/>
    <n v="1211"/>
    <n v="1271"/>
    <n v="6717"/>
    <n v="6499"/>
    <x v="5"/>
    <x v="1"/>
    <x v="1"/>
  </r>
  <r>
    <x v="1"/>
    <x v="1"/>
    <x v="18"/>
    <x v="760"/>
    <n v="1836"/>
    <n v="1723"/>
    <n v="9929"/>
    <n v="9282"/>
    <x v="5"/>
    <x v="1"/>
    <x v="1"/>
  </r>
  <r>
    <x v="1"/>
    <x v="1"/>
    <x v="18"/>
    <x v="761"/>
    <n v="470"/>
    <n v="443"/>
    <n v="2579"/>
    <n v="2513"/>
    <x v="5"/>
    <x v="1"/>
    <x v="1"/>
  </r>
  <r>
    <x v="1"/>
    <x v="1"/>
    <x v="18"/>
    <x v="762"/>
    <n v="1601"/>
    <n v="1513"/>
    <n v="8519"/>
    <n v="8146"/>
    <x v="5"/>
    <x v="1"/>
    <x v="1"/>
  </r>
  <r>
    <x v="1"/>
    <x v="1"/>
    <x v="18"/>
    <x v="763"/>
    <n v="329"/>
    <n v="312"/>
    <n v="1883"/>
    <n v="1808"/>
    <x v="5"/>
    <x v="1"/>
    <x v="1"/>
  </r>
  <r>
    <x v="1"/>
    <x v="1"/>
    <x v="18"/>
    <x v="764"/>
    <n v="3120"/>
    <n v="2935"/>
    <n v="17107"/>
    <n v="15942"/>
    <x v="5"/>
    <x v="1"/>
    <x v="1"/>
  </r>
  <r>
    <x v="1"/>
    <x v="1"/>
    <x v="18"/>
    <x v="765"/>
    <n v="1317"/>
    <n v="1241"/>
    <n v="6862"/>
    <n v="6514"/>
    <x v="5"/>
    <x v="1"/>
    <x v="1"/>
  </r>
  <r>
    <x v="1"/>
    <x v="1"/>
    <x v="18"/>
    <x v="766"/>
    <n v="11"/>
    <n v="12"/>
    <n v="46"/>
    <n v="50"/>
    <x v="5"/>
    <x v="1"/>
    <x v="1"/>
  </r>
  <r>
    <x v="1"/>
    <x v="1"/>
    <x v="18"/>
    <x v="767"/>
    <n v="1780"/>
    <n v="1780"/>
    <n v="10432"/>
    <n v="9959"/>
    <x v="5"/>
    <x v="1"/>
    <x v="1"/>
  </r>
  <r>
    <x v="1"/>
    <x v="1"/>
    <x v="18"/>
    <x v="768"/>
    <n v="168"/>
    <n v="118"/>
    <n v="907"/>
    <n v="565"/>
    <x v="5"/>
    <x v="1"/>
    <x v="1"/>
  </r>
  <r>
    <x v="1"/>
    <x v="1"/>
    <x v="18"/>
    <x v="1655"/>
    <n v="2"/>
    <m/>
    <n v="12"/>
    <n v="5"/>
    <x v="5"/>
    <x v="1"/>
    <x v="1"/>
  </r>
  <r>
    <x v="1"/>
    <x v="1"/>
    <x v="18"/>
    <x v="769"/>
    <n v="416"/>
    <n v="367"/>
    <n v="2313"/>
    <n v="2305"/>
    <x v="5"/>
    <x v="1"/>
    <x v="1"/>
  </r>
  <r>
    <x v="1"/>
    <x v="1"/>
    <x v="18"/>
    <x v="770"/>
    <n v="2097"/>
    <n v="1780"/>
    <n v="11073"/>
    <n v="9880"/>
    <x v="5"/>
    <x v="1"/>
    <x v="1"/>
  </r>
  <r>
    <x v="1"/>
    <x v="1"/>
    <x v="18"/>
    <x v="771"/>
    <n v="342"/>
    <n v="297"/>
    <n v="1869"/>
    <n v="1600"/>
    <x v="5"/>
    <x v="1"/>
    <x v="1"/>
  </r>
  <r>
    <x v="1"/>
    <x v="1"/>
    <x v="18"/>
    <x v="772"/>
    <n v="1463"/>
    <n v="1214"/>
    <n v="7851"/>
    <n v="6754"/>
    <x v="5"/>
    <x v="1"/>
    <x v="1"/>
  </r>
  <r>
    <x v="1"/>
    <x v="1"/>
    <x v="18"/>
    <x v="773"/>
    <n v="3698"/>
    <n v="2698"/>
    <n v="19424"/>
    <n v="14518"/>
    <x v="5"/>
    <x v="1"/>
    <x v="1"/>
  </r>
  <r>
    <x v="1"/>
    <x v="1"/>
    <x v="18"/>
    <x v="774"/>
    <n v="1287"/>
    <n v="923"/>
    <n v="6799"/>
    <n v="4908"/>
    <x v="5"/>
    <x v="1"/>
    <x v="1"/>
  </r>
  <r>
    <x v="1"/>
    <x v="1"/>
    <x v="18"/>
    <x v="1656"/>
    <n v="25"/>
    <n v="23"/>
    <n v="176"/>
    <n v="145"/>
    <x v="5"/>
    <x v="1"/>
    <x v="1"/>
  </r>
  <r>
    <x v="1"/>
    <x v="1"/>
    <x v="18"/>
    <x v="775"/>
    <n v="370"/>
    <n v="263"/>
    <n v="1987"/>
    <n v="1554"/>
    <x v="5"/>
    <x v="1"/>
    <x v="1"/>
  </r>
  <r>
    <x v="1"/>
    <x v="1"/>
    <x v="18"/>
    <x v="776"/>
    <n v="222"/>
    <n v="166"/>
    <n v="1256"/>
    <n v="830"/>
    <x v="5"/>
    <x v="1"/>
    <x v="1"/>
  </r>
  <r>
    <x v="1"/>
    <x v="1"/>
    <x v="18"/>
    <x v="777"/>
    <n v="399"/>
    <n v="373"/>
    <n v="2409"/>
    <n v="1886"/>
    <x v="5"/>
    <x v="1"/>
    <x v="1"/>
  </r>
  <r>
    <x v="1"/>
    <x v="1"/>
    <x v="18"/>
    <x v="1657"/>
    <m/>
    <m/>
    <m/>
    <n v="2"/>
    <x v="5"/>
    <x v="1"/>
    <x v="1"/>
  </r>
  <r>
    <x v="1"/>
    <x v="1"/>
    <x v="18"/>
    <x v="1658"/>
    <n v="1"/>
    <m/>
    <n v="1"/>
    <n v="1"/>
    <x v="5"/>
    <x v="1"/>
    <x v="1"/>
  </r>
  <r>
    <x v="1"/>
    <x v="1"/>
    <x v="18"/>
    <x v="778"/>
    <n v="957"/>
    <n v="991"/>
    <n v="5661"/>
    <n v="5390"/>
    <x v="5"/>
    <x v="1"/>
    <x v="1"/>
  </r>
  <r>
    <x v="1"/>
    <x v="1"/>
    <x v="18"/>
    <x v="779"/>
    <n v="1690"/>
    <n v="1434"/>
    <n v="9525"/>
    <n v="7106"/>
    <x v="5"/>
    <x v="1"/>
    <x v="1"/>
  </r>
  <r>
    <x v="1"/>
    <x v="1"/>
    <x v="18"/>
    <x v="780"/>
    <n v="455"/>
    <n v="394"/>
    <n v="2638"/>
    <n v="2024"/>
    <x v="5"/>
    <x v="1"/>
    <x v="1"/>
  </r>
  <r>
    <x v="1"/>
    <x v="1"/>
    <x v="94"/>
    <x v="1659"/>
    <n v="1"/>
    <m/>
    <n v="1"/>
    <m/>
    <x v="2"/>
    <x v="0"/>
    <x v="1"/>
  </r>
  <r>
    <x v="1"/>
    <x v="1"/>
    <x v="94"/>
    <x v="782"/>
    <m/>
    <n v="1"/>
    <n v="1"/>
    <n v="2"/>
    <x v="2"/>
    <x v="0"/>
    <x v="1"/>
  </r>
  <r>
    <x v="1"/>
    <x v="1"/>
    <x v="94"/>
    <x v="783"/>
    <m/>
    <n v="1"/>
    <n v="4"/>
    <n v="4"/>
    <x v="2"/>
    <x v="0"/>
    <x v="1"/>
  </r>
  <r>
    <x v="1"/>
    <x v="1"/>
    <x v="95"/>
    <x v="1660"/>
    <m/>
    <m/>
    <n v="1"/>
    <n v="1"/>
    <x v="2"/>
    <x v="0"/>
    <x v="1"/>
  </r>
  <r>
    <x v="1"/>
    <x v="1"/>
    <x v="95"/>
    <x v="1661"/>
    <m/>
    <m/>
    <n v="3"/>
    <n v="2"/>
    <x v="2"/>
    <x v="0"/>
    <x v="1"/>
  </r>
  <r>
    <x v="1"/>
    <x v="1"/>
    <x v="95"/>
    <x v="1662"/>
    <m/>
    <m/>
    <m/>
    <n v="1"/>
    <x v="2"/>
    <x v="0"/>
    <x v="1"/>
  </r>
  <r>
    <x v="1"/>
    <x v="1"/>
    <x v="95"/>
    <x v="1663"/>
    <m/>
    <n v="1"/>
    <n v="2"/>
    <n v="2"/>
    <x v="2"/>
    <x v="0"/>
    <x v="1"/>
  </r>
  <r>
    <x v="1"/>
    <x v="1"/>
    <x v="95"/>
    <x v="1664"/>
    <m/>
    <m/>
    <n v="4"/>
    <m/>
    <x v="2"/>
    <x v="0"/>
    <x v="1"/>
  </r>
  <r>
    <x v="1"/>
    <x v="1"/>
    <x v="95"/>
    <x v="785"/>
    <m/>
    <m/>
    <n v="1"/>
    <n v="1"/>
    <x v="2"/>
    <x v="0"/>
    <x v="1"/>
  </r>
  <r>
    <x v="1"/>
    <x v="1"/>
    <x v="96"/>
    <x v="786"/>
    <n v="10"/>
    <n v="3"/>
    <n v="45"/>
    <n v="33"/>
    <x v="2"/>
    <x v="0"/>
    <x v="1"/>
  </r>
  <r>
    <x v="1"/>
    <x v="1"/>
    <x v="96"/>
    <x v="787"/>
    <n v="64"/>
    <n v="47"/>
    <n v="391"/>
    <n v="299"/>
    <x v="2"/>
    <x v="0"/>
    <x v="1"/>
  </r>
  <r>
    <x v="1"/>
    <x v="1"/>
    <x v="96"/>
    <x v="788"/>
    <n v="19"/>
    <n v="8"/>
    <n v="111"/>
    <n v="58"/>
    <x v="2"/>
    <x v="0"/>
    <x v="1"/>
  </r>
  <r>
    <x v="1"/>
    <x v="1"/>
    <x v="96"/>
    <x v="789"/>
    <n v="99"/>
    <n v="56"/>
    <n v="551"/>
    <n v="325"/>
    <x v="2"/>
    <x v="0"/>
    <x v="1"/>
  </r>
  <r>
    <x v="1"/>
    <x v="1"/>
    <x v="96"/>
    <x v="790"/>
    <n v="74"/>
    <n v="51"/>
    <n v="555"/>
    <n v="431"/>
    <x v="2"/>
    <x v="0"/>
    <x v="1"/>
  </r>
  <r>
    <x v="1"/>
    <x v="1"/>
    <x v="96"/>
    <x v="791"/>
    <n v="68"/>
    <n v="35"/>
    <n v="347"/>
    <n v="227"/>
    <x v="2"/>
    <x v="0"/>
    <x v="1"/>
  </r>
  <r>
    <x v="1"/>
    <x v="1"/>
    <x v="96"/>
    <x v="792"/>
    <n v="66"/>
    <n v="44"/>
    <n v="399"/>
    <n v="308"/>
    <x v="2"/>
    <x v="0"/>
    <x v="1"/>
  </r>
  <r>
    <x v="1"/>
    <x v="1"/>
    <x v="96"/>
    <x v="793"/>
    <n v="19"/>
    <n v="10"/>
    <n v="112"/>
    <n v="60"/>
    <x v="2"/>
    <x v="0"/>
    <x v="1"/>
  </r>
  <r>
    <x v="1"/>
    <x v="1"/>
    <x v="142"/>
    <x v="1665"/>
    <m/>
    <m/>
    <m/>
    <n v="1"/>
    <x v="1"/>
    <x v="0"/>
    <x v="1"/>
  </r>
  <r>
    <x v="1"/>
    <x v="1"/>
    <x v="97"/>
    <x v="794"/>
    <n v="2"/>
    <n v="1"/>
    <n v="17"/>
    <n v="9"/>
    <x v="3"/>
    <x v="0"/>
    <x v="1"/>
  </r>
  <r>
    <x v="1"/>
    <x v="1"/>
    <x v="97"/>
    <x v="795"/>
    <n v="41"/>
    <n v="29"/>
    <n v="271"/>
    <n v="188"/>
    <x v="3"/>
    <x v="0"/>
    <x v="1"/>
  </r>
  <r>
    <x v="1"/>
    <x v="1"/>
    <x v="97"/>
    <x v="796"/>
    <n v="32"/>
    <n v="19"/>
    <n v="150"/>
    <n v="130"/>
    <x v="3"/>
    <x v="0"/>
    <x v="1"/>
  </r>
  <r>
    <x v="1"/>
    <x v="1"/>
    <x v="97"/>
    <x v="797"/>
    <n v="25"/>
    <n v="19"/>
    <n v="149"/>
    <n v="110"/>
    <x v="3"/>
    <x v="0"/>
    <x v="1"/>
  </r>
  <r>
    <x v="1"/>
    <x v="1"/>
    <x v="97"/>
    <x v="798"/>
    <m/>
    <m/>
    <n v="1"/>
    <m/>
    <x v="3"/>
    <x v="0"/>
    <x v="1"/>
  </r>
  <r>
    <x v="1"/>
    <x v="1"/>
    <x v="97"/>
    <x v="799"/>
    <n v="44"/>
    <n v="13"/>
    <n v="185"/>
    <n v="73"/>
    <x v="3"/>
    <x v="0"/>
    <x v="1"/>
  </r>
  <r>
    <x v="1"/>
    <x v="1"/>
    <x v="97"/>
    <x v="801"/>
    <n v="7"/>
    <n v="6"/>
    <n v="64"/>
    <n v="49"/>
    <x v="3"/>
    <x v="0"/>
    <x v="1"/>
  </r>
  <r>
    <x v="1"/>
    <x v="1"/>
    <x v="97"/>
    <x v="802"/>
    <n v="70"/>
    <n v="63"/>
    <n v="485"/>
    <n v="385"/>
    <x v="3"/>
    <x v="0"/>
    <x v="1"/>
  </r>
  <r>
    <x v="1"/>
    <x v="1"/>
    <x v="97"/>
    <x v="803"/>
    <n v="97"/>
    <n v="50"/>
    <n v="466"/>
    <n v="302"/>
    <x v="3"/>
    <x v="0"/>
    <x v="1"/>
  </r>
  <r>
    <x v="1"/>
    <x v="1"/>
    <x v="97"/>
    <x v="804"/>
    <n v="2"/>
    <n v="1"/>
    <n v="5"/>
    <n v="1"/>
    <x v="3"/>
    <x v="0"/>
    <x v="1"/>
  </r>
  <r>
    <x v="1"/>
    <x v="1"/>
    <x v="97"/>
    <x v="805"/>
    <n v="228"/>
    <n v="144"/>
    <n v="1231"/>
    <n v="895"/>
    <x v="3"/>
    <x v="0"/>
    <x v="1"/>
  </r>
  <r>
    <x v="1"/>
    <x v="1"/>
    <x v="97"/>
    <x v="806"/>
    <m/>
    <n v="2"/>
    <n v="1"/>
    <n v="3"/>
    <x v="3"/>
    <x v="0"/>
    <x v="1"/>
  </r>
  <r>
    <x v="1"/>
    <x v="1"/>
    <x v="97"/>
    <x v="808"/>
    <n v="3"/>
    <n v="1"/>
    <n v="18"/>
    <n v="11"/>
    <x v="3"/>
    <x v="0"/>
    <x v="1"/>
  </r>
  <r>
    <x v="1"/>
    <x v="1"/>
    <x v="143"/>
    <x v="1666"/>
    <n v="1"/>
    <m/>
    <n v="1"/>
    <m/>
    <x v="1"/>
    <x v="0"/>
    <x v="1"/>
  </r>
  <r>
    <x v="1"/>
    <x v="1"/>
    <x v="98"/>
    <x v="1667"/>
    <n v="38"/>
    <n v="44"/>
    <n v="175"/>
    <n v="155"/>
    <x v="1"/>
    <x v="0"/>
    <x v="1"/>
  </r>
  <r>
    <x v="1"/>
    <x v="1"/>
    <x v="98"/>
    <x v="809"/>
    <n v="4"/>
    <n v="9"/>
    <n v="66"/>
    <n v="48"/>
    <x v="1"/>
    <x v="0"/>
    <x v="1"/>
  </r>
  <r>
    <x v="1"/>
    <x v="1"/>
    <x v="98"/>
    <x v="1668"/>
    <n v="3"/>
    <n v="1"/>
    <n v="16"/>
    <n v="10"/>
    <x v="1"/>
    <x v="0"/>
    <x v="1"/>
  </r>
  <r>
    <x v="1"/>
    <x v="1"/>
    <x v="98"/>
    <x v="1669"/>
    <n v="4"/>
    <n v="2"/>
    <n v="7"/>
    <n v="6"/>
    <x v="1"/>
    <x v="0"/>
    <x v="1"/>
  </r>
  <r>
    <x v="1"/>
    <x v="1"/>
    <x v="98"/>
    <x v="810"/>
    <n v="6"/>
    <n v="8"/>
    <n v="54"/>
    <n v="33"/>
    <x v="1"/>
    <x v="0"/>
    <x v="1"/>
  </r>
  <r>
    <x v="1"/>
    <x v="1"/>
    <x v="98"/>
    <x v="811"/>
    <n v="50"/>
    <n v="45"/>
    <n v="271"/>
    <n v="247"/>
    <x v="1"/>
    <x v="0"/>
    <x v="1"/>
  </r>
  <r>
    <x v="1"/>
    <x v="1"/>
    <x v="98"/>
    <x v="812"/>
    <n v="151"/>
    <n v="128"/>
    <n v="860"/>
    <n v="717"/>
    <x v="1"/>
    <x v="0"/>
    <x v="1"/>
  </r>
  <r>
    <x v="1"/>
    <x v="1"/>
    <x v="98"/>
    <x v="1670"/>
    <n v="9"/>
    <n v="1"/>
    <n v="43"/>
    <n v="25"/>
    <x v="1"/>
    <x v="0"/>
    <x v="1"/>
  </r>
  <r>
    <x v="1"/>
    <x v="1"/>
    <x v="98"/>
    <x v="813"/>
    <n v="77"/>
    <n v="66"/>
    <n v="365"/>
    <n v="293"/>
    <x v="1"/>
    <x v="0"/>
    <x v="1"/>
  </r>
  <r>
    <x v="1"/>
    <x v="1"/>
    <x v="98"/>
    <x v="814"/>
    <n v="183"/>
    <n v="170"/>
    <n v="940"/>
    <n v="879"/>
    <x v="1"/>
    <x v="0"/>
    <x v="1"/>
  </r>
  <r>
    <x v="1"/>
    <x v="1"/>
    <x v="99"/>
    <x v="815"/>
    <m/>
    <m/>
    <n v="5"/>
    <m/>
    <x v="4"/>
    <x v="0"/>
    <x v="1"/>
  </r>
  <r>
    <x v="1"/>
    <x v="1"/>
    <x v="99"/>
    <x v="1671"/>
    <n v="2"/>
    <n v="1"/>
    <n v="4"/>
    <n v="1"/>
    <x v="4"/>
    <x v="0"/>
    <x v="1"/>
  </r>
  <r>
    <x v="1"/>
    <x v="1"/>
    <x v="99"/>
    <x v="1672"/>
    <n v="2"/>
    <m/>
    <n v="4"/>
    <m/>
    <x v="4"/>
    <x v="0"/>
    <x v="1"/>
  </r>
  <r>
    <x v="1"/>
    <x v="1"/>
    <x v="99"/>
    <x v="1673"/>
    <m/>
    <m/>
    <m/>
    <n v="1"/>
    <x v="4"/>
    <x v="0"/>
    <x v="1"/>
  </r>
  <r>
    <x v="1"/>
    <x v="1"/>
    <x v="99"/>
    <x v="1674"/>
    <m/>
    <m/>
    <m/>
    <n v="1"/>
    <x v="4"/>
    <x v="0"/>
    <x v="1"/>
  </r>
  <r>
    <x v="1"/>
    <x v="1"/>
    <x v="99"/>
    <x v="816"/>
    <n v="1"/>
    <m/>
    <n v="1"/>
    <n v="1"/>
    <x v="4"/>
    <x v="0"/>
    <x v="1"/>
  </r>
  <r>
    <x v="1"/>
    <x v="1"/>
    <x v="99"/>
    <x v="1675"/>
    <n v="2"/>
    <m/>
    <n v="3"/>
    <n v="1"/>
    <x v="4"/>
    <x v="0"/>
    <x v="1"/>
  </r>
  <r>
    <x v="1"/>
    <x v="1"/>
    <x v="99"/>
    <x v="1676"/>
    <n v="1"/>
    <m/>
    <n v="3"/>
    <m/>
    <x v="4"/>
    <x v="0"/>
    <x v="1"/>
  </r>
  <r>
    <x v="1"/>
    <x v="1"/>
    <x v="99"/>
    <x v="818"/>
    <n v="2"/>
    <n v="2"/>
    <n v="17"/>
    <n v="6"/>
    <x v="4"/>
    <x v="0"/>
    <x v="1"/>
  </r>
  <r>
    <x v="1"/>
    <x v="1"/>
    <x v="99"/>
    <x v="819"/>
    <n v="2"/>
    <n v="3"/>
    <n v="13"/>
    <n v="11"/>
    <x v="4"/>
    <x v="0"/>
    <x v="1"/>
  </r>
  <r>
    <x v="1"/>
    <x v="1"/>
    <x v="100"/>
    <x v="1677"/>
    <m/>
    <n v="1"/>
    <n v="1"/>
    <n v="3"/>
    <x v="5"/>
    <x v="1"/>
    <x v="1"/>
  </r>
  <r>
    <x v="1"/>
    <x v="1"/>
    <x v="100"/>
    <x v="1678"/>
    <m/>
    <m/>
    <m/>
    <n v="1"/>
    <x v="5"/>
    <x v="1"/>
    <x v="1"/>
  </r>
  <r>
    <x v="1"/>
    <x v="1"/>
    <x v="100"/>
    <x v="1679"/>
    <n v="1"/>
    <m/>
    <n v="1"/>
    <n v="1"/>
    <x v="5"/>
    <x v="1"/>
    <x v="1"/>
  </r>
  <r>
    <x v="1"/>
    <x v="1"/>
    <x v="100"/>
    <x v="820"/>
    <n v="15"/>
    <n v="20"/>
    <n v="72"/>
    <n v="74"/>
    <x v="5"/>
    <x v="1"/>
    <x v="1"/>
  </r>
  <r>
    <x v="1"/>
    <x v="1"/>
    <x v="101"/>
    <x v="821"/>
    <n v="1"/>
    <m/>
    <n v="5"/>
    <n v="2"/>
    <x v="1"/>
    <x v="0"/>
    <x v="1"/>
  </r>
  <r>
    <x v="1"/>
    <x v="1"/>
    <x v="102"/>
    <x v="822"/>
    <m/>
    <n v="2"/>
    <n v="2"/>
    <n v="3"/>
    <x v="2"/>
    <x v="0"/>
    <x v="1"/>
  </r>
  <r>
    <x v="1"/>
    <x v="1"/>
    <x v="102"/>
    <x v="1680"/>
    <m/>
    <m/>
    <m/>
    <n v="1"/>
    <x v="2"/>
    <x v="0"/>
    <x v="1"/>
  </r>
  <r>
    <x v="1"/>
    <x v="1"/>
    <x v="102"/>
    <x v="1681"/>
    <m/>
    <m/>
    <n v="2"/>
    <n v="2"/>
    <x v="2"/>
    <x v="0"/>
    <x v="1"/>
  </r>
  <r>
    <x v="1"/>
    <x v="1"/>
    <x v="102"/>
    <x v="1682"/>
    <n v="1"/>
    <m/>
    <n v="1"/>
    <m/>
    <x v="2"/>
    <x v="0"/>
    <x v="1"/>
  </r>
  <r>
    <x v="1"/>
    <x v="1"/>
    <x v="102"/>
    <x v="823"/>
    <n v="1"/>
    <n v="2"/>
    <n v="5"/>
    <n v="7"/>
    <x v="2"/>
    <x v="0"/>
    <x v="1"/>
  </r>
  <r>
    <x v="1"/>
    <x v="1"/>
    <x v="102"/>
    <x v="824"/>
    <n v="1"/>
    <m/>
    <n v="5"/>
    <n v="1"/>
    <x v="2"/>
    <x v="0"/>
    <x v="1"/>
  </r>
  <r>
    <x v="1"/>
    <x v="1"/>
    <x v="144"/>
    <x v="1683"/>
    <n v="1"/>
    <m/>
    <n v="1"/>
    <m/>
    <x v="2"/>
    <x v="0"/>
    <x v="1"/>
  </r>
  <r>
    <x v="1"/>
    <x v="1"/>
    <x v="144"/>
    <x v="1684"/>
    <m/>
    <m/>
    <n v="1"/>
    <m/>
    <x v="2"/>
    <x v="0"/>
    <x v="1"/>
  </r>
  <r>
    <x v="1"/>
    <x v="1"/>
    <x v="19"/>
    <x v="825"/>
    <n v="4"/>
    <m/>
    <n v="15"/>
    <n v="5"/>
    <x v="3"/>
    <x v="0"/>
    <x v="1"/>
  </r>
  <r>
    <x v="1"/>
    <x v="1"/>
    <x v="19"/>
    <x v="826"/>
    <n v="1"/>
    <n v="1"/>
    <n v="3"/>
    <n v="5"/>
    <x v="3"/>
    <x v="0"/>
    <x v="1"/>
  </r>
  <r>
    <x v="1"/>
    <x v="1"/>
    <x v="19"/>
    <x v="827"/>
    <n v="15"/>
    <n v="1"/>
    <n v="67"/>
    <n v="20"/>
    <x v="3"/>
    <x v="0"/>
    <x v="1"/>
  </r>
  <r>
    <x v="1"/>
    <x v="1"/>
    <x v="19"/>
    <x v="828"/>
    <n v="1"/>
    <m/>
    <n v="9"/>
    <n v="3"/>
    <x v="3"/>
    <x v="0"/>
    <x v="1"/>
  </r>
  <r>
    <x v="1"/>
    <x v="1"/>
    <x v="19"/>
    <x v="829"/>
    <n v="2"/>
    <n v="3"/>
    <n v="24"/>
    <n v="19"/>
    <x v="3"/>
    <x v="0"/>
    <x v="1"/>
  </r>
  <r>
    <x v="1"/>
    <x v="1"/>
    <x v="19"/>
    <x v="830"/>
    <m/>
    <m/>
    <n v="3"/>
    <n v="1"/>
    <x v="3"/>
    <x v="0"/>
    <x v="1"/>
  </r>
  <r>
    <x v="1"/>
    <x v="1"/>
    <x v="19"/>
    <x v="832"/>
    <n v="11"/>
    <n v="1"/>
    <n v="57"/>
    <n v="10"/>
    <x v="3"/>
    <x v="0"/>
    <x v="1"/>
  </r>
  <r>
    <x v="1"/>
    <x v="1"/>
    <x v="19"/>
    <x v="833"/>
    <n v="3"/>
    <n v="7"/>
    <n v="40"/>
    <n v="30"/>
    <x v="3"/>
    <x v="0"/>
    <x v="1"/>
  </r>
  <r>
    <x v="1"/>
    <x v="1"/>
    <x v="19"/>
    <x v="834"/>
    <n v="440"/>
    <n v="255"/>
    <n v="2572"/>
    <n v="1421"/>
    <x v="3"/>
    <x v="0"/>
    <x v="1"/>
  </r>
  <r>
    <x v="1"/>
    <x v="1"/>
    <x v="19"/>
    <x v="1685"/>
    <m/>
    <m/>
    <n v="1"/>
    <m/>
    <x v="3"/>
    <x v="0"/>
    <x v="1"/>
  </r>
  <r>
    <x v="1"/>
    <x v="1"/>
    <x v="19"/>
    <x v="835"/>
    <n v="115"/>
    <n v="73"/>
    <n v="601"/>
    <n v="465"/>
    <x v="3"/>
    <x v="0"/>
    <x v="1"/>
  </r>
  <r>
    <x v="1"/>
    <x v="1"/>
    <x v="19"/>
    <x v="836"/>
    <n v="11"/>
    <n v="1"/>
    <n v="48"/>
    <n v="1"/>
    <x v="3"/>
    <x v="0"/>
    <x v="1"/>
  </r>
  <r>
    <x v="1"/>
    <x v="1"/>
    <x v="19"/>
    <x v="837"/>
    <n v="48"/>
    <n v="20"/>
    <n v="188"/>
    <n v="90"/>
    <x v="3"/>
    <x v="0"/>
    <x v="1"/>
  </r>
  <r>
    <x v="1"/>
    <x v="1"/>
    <x v="19"/>
    <x v="838"/>
    <n v="37"/>
    <n v="29"/>
    <n v="185"/>
    <n v="151"/>
    <x v="3"/>
    <x v="0"/>
    <x v="1"/>
  </r>
  <r>
    <x v="1"/>
    <x v="1"/>
    <x v="19"/>
    <x v="839"/>
    <m/>
    <m/>
    <n v="2"/>
    <m/>
    <x v="3"/>
    <x v="0"/>
    <x v="1"/>
  </r>
  <r>
    <x v="1"/>
    <x v="1"/>
    <x v="19"/>
    <x v="1686"/>
    <m/>
    <n v="1"/>
    <n v="1"/>
    <n v="2"/>
    <x v="3"/>
    <x v="0"/>
    <x v="1"/>
  </r>
  <r>
    <x v="1"/>
    <x v="1"/>
    <x v="19"/>
    <x v="840"/>
    <n v="1"/>
    <m/>
    <n v="1"/>
    <n v="1"/>
    <x v="3"/>
    <x v="0"/>
    <x v="1"/>
  </r>
  <r>
    <x v="1"/>
    <x v="1"/>
    <x v="19"/>
    <x v="841"/>
    <n v="14"/>
    <n v="11"/>
    <n v="61"/>
    <n v="66"/>
    <x v="3"/>
    <x v="0"/>
    <x v="1"/>
  </r>
  <r>
    <x v="1"/>
    <x v="1"/>
    <x v="19"/>
    <x v="842"/>
    <m/>
    <m/>
    <n v="2"/>
    <n v="3"/>
    <x v="3"/>
    <x v="0"/>
    <x v="1"/>
  </r>
  <r>
    <x v="1"/>
    <x v="1"/>
    <x v="19"/>
    <x v="843"/>
    <m/>
    <m/>
    <n v="1"/>
    <m/>
    <x v="3"/>
    <x v="0"/>
    <x v="1"/>
  </r>
  <r>
    <x v="1"/>
    <x v="1"/>
    <x v="19"/>
    <x v="844"/>
    <m/>
    <m/>
    <n v="3"/>
    <n v="1"/>
    <x v="3"/>
    <x v="0"/>
    <x v="1"/>
  </r>
  <r>
    <x v="1"/>
    <x v="1"/>
    <x v="19"/>
    <x v="845"/>
    <n v="9"/>
    <n v="15"/>
    <n v="74"/>
    <n v="55"/>
    <x v="3"/>
    <x v="0"/>
    <x v="1"/>
  </r>
  <r>
    <x v="1"/>
    <x v="1"/>
    <x v="19"/>
    <x v="846"/>
    <n v="553"/>
    <n v="346"/>
    <n v="2969"/>
    <n v="1872"/>
    <x v="3"/>
    <x v="0"/>
    <x v="1"/>
  </r>
  <r>
    <x v="1"/>
    <x v="1"/>
    <x v="19"/>
    <x v="847"/>
    <n v="16"/>
    <n v="16"/>
    <n v="95"/>
    <n v="107"/>
    <x v="3"/>
    <x v="0"/>
    <x v="1"/>
  </r>
  <r>
    <x v="1"/>
    <x v="1"/>
    <x v="19"/>
    <x v="848"/>
    <n v="8"/>
    <n v="5"/>
    <n v="57"/>
    <n v="33"/>
    <x v="3"/>
    <x v="0"/>
    <x v="1"/>
  </r>
  <r>
    <x v="1"/>
    <x v="1"/>
    <x v="19"/>
    <x v="849"/>
    <n v="555"/>
    <n v="355"/>
    <n v="3032"/>
    <n v="1896"/>
    <x v="3"/>
    <x v="0"/>
    <x v="1"/>
  </r>
  <r>
    <x v="1"/>
    <x v="1"/>
    <x v="19"/>
    <x v="850"/>
    <n v="23"/>
    <n v="17"/>
    <n v="108"/>
    <n v="97"/>
    <x v="3"/>
    <x v="0"/>
    <x v="1"/>
  </r>
  <r>
    <x v="1"/>
    <x v="1"/>
    <x v="19"/>
    <x v="1687"/>
    <m/>
    <m/>
    <m/>
    <n v="2"/>
    <x v="3"/>
    <x v="0"/>
    <x v="1"/>
  </r>
  <r>
    <x v="1"/>
    <x v="1"/>
    <x v="19"/>
    <x v="851"/>
    <m/>
    <m/>
    <n v="1"/>
    <m/>
    <x v="3"/>
    <x v="0"/>
    <x v="1"/>
  </r>
  <r>
    <x v="1"/>
    <x v="1"/>
    <x v="19"/>
    <x v="853"/>
    <m/>
    <m/>
    <m/>
    <n v="1"/>
    <x v="3"/>
    <x v="0"/>
    <x v="1"/>
  </r>
  <r>
    <x v="1"/>
    <x v="1"/>
    <x v="19"/>
    <x v="854"/>
    <n v="2"/>
    <n v="1"/>
    <n v="8"/>
    <n v="10"/>
    <x v="3"/>
    <x v="0"/>
    <x v="1"/>
  </r>
  <r>
    <x v="1"/>
    <x v="1"/>
    <x v="19"/>
    <x v="855"/>
    <n v="15"/>
    <n v="16"/>
    <n v="100"/>
    <n v="79"/>
    <x v="3"/>
    <x v="0"/>
    <x v="1"/>
  </r>
  <r>
    <x v="1"/>
    <x v="1"/>
    <x v="19"/>
    <x v="1688"/>
    <m/>
    <m/>
    <n v="1"/>
    <m/>
    <x v="3"/>
    <x v="0"/>
    <x v="1"/>
  </r>
  <r>
    <x v="1"/>
    <x v="1"/>
    <x v="19"/>
    <x v="856"/>
    <n v="1"/>
    <m/>
    <n v="2"/>
    <m/>
    <x v="3"/>
    <x v="0"/>
    <x v="1"/>
  </r>
  <r>
    <x v="1"/>
    <x v="1"/>
    <x v="19"/>
    <x v="857"/>
    <n v="5"/>
    <m/>
    <n v="16"/>
    <n v="1"/>
    <x v="3"/>
    <x v="0"/>
    <x v="1"/>
  </r>
  <r>
    <x v="1"/>
    <x v="1"/>
    <x v="19"/>
    <x v="1689"/>
    <m/>
    <m/>
    <n v="1"/>
    <n v="1"/>
    <x v="3"/>
    <x v="0"/>
    <x v="1"/>
  </r>
  <r>
    <x v="1"/>
    <x v="1"/>
    <x v="19"/>
    <x v="858"/>
    <n v="8"/>
    <n v="6"/>
    <n v="38"/>
    <n v="26"/>
    <x v="3"/>
    <x v="0"/>
    <x v="1"/>
  </r>
  <r>
    <x v="1"/>
    <x v="1"/>
    <x v="19"/>
    <x v="859"/>
    <m/>
    <m/>
    <n v="2"/>
    <m/>
    <x v="3"/>
    <x v="0"/>
    <x v="1"/>
  </r>
  <r>
    <x v="1"/>
    <x v="1"/>
    <x v="19"/>
    <x v="1690"/>
    <n v="4"/>
    <n v="3"/>
    <n v="18"/>
    <n v="11"/>
    <x v="3"/>
    <x v="0"/>
    <x v="1"/>
  </r>
  <r>
    <x v="1"/>
    <x v="1"/>
    <x v="19"/>
    <x v="861"/>
    <n v="2"/>
    <n v="6"/>
    <n v="17"/>
    <n v="19"/>
    <x v="3"/>
    <x v="0"/>
    <x v="1"/>
  </r>
  <r>
    <x v="1"/>
    <x v="1"/>
    <x v="19"/>
    <x v="862"/>
    <n v="2"/>
    <m/>
    <n v="2"/>
    <m/>
    <x v="3"/>
    <x v="0"/>
    <x v="1"/>
  </r>
  <r>
    <x v="1"/>
    <x v="1"/>
    <x v="19"/>
    <x v="863"/>
    <m/>
    <m/>
    <m/>
    <n v="1"/>
    <x v="3"/>
    <x v="0"/>
    <x v="1"/>
  </r>
  <r>
    <x v="1"/>
    <x v="1"/>
    <x v="19"/>
    <x v="864"/>
    <n v="29"/>
    <n v="15"/>
    <n v="128"/>
    <n v="93"/>
    <x v="3"/>
    <x v="0"/>
    <x v="1"/>
  </r>
  <r>
    <x v="1"/>
    <x v="1"/>
    <x v="19"/>
    <x v="865"/>
    <n v="3"/>
    <n v="1"/>
    <n v="5"/>
    <n v="1"/>
    <x v="3"/>
    <x v="0"/>
    <x v="1"/>
  </r>
  <r>
    <x v="1"/>
    <x v="1"/>
    <x v="19"/>
    <x v="866"/>
    <n v="3"/>
    <n v="2"/>
    <n v="18"/>
    <n v="13"/>
    <x v="3"/>
    <x v="0"/>
    <x v="1"/>
  </r>
  <r>
    <x v="1"/>
    <x v="1"/>
    <x v="145"/>
    <x v="1691"/>
    <n v="1"/>
    <m/>
    <n v="1"/>
    <m/>
    <x v="2"/>
    <x v="0"/>
    <x v="1"/>
  </r>
  <r>
    <x v="1"/>
    <x v="1"/>
    <x v="20"/>
    <x v="867"/>
    <n v="56"/>
    <n v="24"/>
    <n v="267"/>
    <n v="179"/>
    <x v="2"/>
    <x v="0"/>
    <x v="1"/>
  </r>
  <r>
    <x v="1"/>
    <x v="1"/>
    <x v="20"/>
    <x v="868"/>
    <n v="3"/>
    <n v="7"/>
    <n v="26"/>
    <n v="23"/>
    <x v="2"/>
    <x v="0"/>
    <x v="1"/>
  </r>
  <r>
    <x v="1"/>
    <x v="1"/>
    <x v="20"/>
    <x v="869"/>
    <n v="31"/>
    <n v="14"/>
    <n v="152"/>
    <n v="58"/>
    <x v="2"/>
    <x v="0"/>
    <x v="1"/>
  </r>
  <r>
    <x v="1"/>
    <x v="1"/>
    <x v="20"/>
    <x v="870"/>
    <n v="269"/>
    <n v="149"/>
    <n v="1385"/>
    <n v="928"/>
    <x v="2"/>
    <x v="0"/>
    <x v="1"/>
  </r>
  <r>
    <x v="1"/>
    <x v="1"/>
    <x v="20"/>
    <x v="871"/>
    <n v="39"/>
    <n v="22"/>
    <n v="228"/>
    <n v="131"/>
    <x v="2"/>
    <x v="0"/>
    <x v="1"/>
  </r>
  <r>
    <x v="1"/>
    <x v="1"/>
    <x v="20"/>
    <x v="872"/>
    <n v="1"/>
    <m/>
    <n v="10"/>
    <n v="5"/>
    <x v="2"/>
    <x v="0"/>
    <x v="1"/>
  </r>
  <r>
    <x v="1"/>
    <x v="1"/>
    <x v="20"/>
    <x v="873"/>
    <n v="11"/>
    <n v="9"/>
    <n v="61"/>
    <n v="45"/>
    <x v="2"/>
    <x v="0"/>
    <x v="1"/>
  </r>
  <r>
    <x v="1"/>
    <x v="1"/>
    <x v="20"/>
    <x v="874"/>
    <n v="4"/>
    <n v="1"/>
    <n v="39"/>
    <n v="22"/>
    <x v="2"/>
    <x v="0"/>
    <x v="1"/>
  </r>
  <r>
    <x v="1"/>
    <x v="1"/>
    <x v="20"/>
    <x v="875"/>
    <n v="31"/>
    <n v="18"/>
    <n v="145"/>
    <n v="107"/>
    <x v="2"/>
    <x v="0"/>
    <x v="1"/>
  </r>
  <r>
    <x v="1"/>
    <x v="1"/>
    <x v="20"/>
    <x v="876"/>
    <n v="364"/>
    <n v="214"/>
    <n v="1906"/>
    <n v="1391"/>
    <x v="2"/>
    <x v="0"/>
    <x v="1"/>
  </r>
  <r>
    <x v="1"/>
    <x v="1"/>
    <x v="20"/>
    <x v="877"/>
    <n v="58"/>
    <n v="34"/>
    <n v="276"/>
    <n v="209"/>
    <x v="2"/>
    <x v="0"/>
    <x v="1"/>
  </r>
  <r>
    <x v="1"/>
    <x v="1"/>
    <x v="20"/>
    <x v="878"/>
    <n v="57"/>
    <n v="35"/>
    <n v="305"/>
    <n v="186"/>
    <x v="2"/>
    <x v="0"/>
    <x v="1"/>
  </r>
  <r>
    <x v="1"/>
    <x v="1"/>
    <x v="20"/>
    <x v="879"/>
    <n v="14"/>
    <n v="10"/>
    <n v="48"/>
    <n v="40"/>
    <x v="2"/>
    <x v="0"/>
    <x v="1"/>
  </r>
  <r>
    <x v="1"/>
    <x v="1"/>
    <x v="20"/>
    <x v="880"/>
    <n v="101"/>
    <n v="60"/>
    <n v="610"/>
    <n v="373"/>
    <x v="2"/>
    <x v="0"/>
    <x v="1"/>
  </r>
  <r>
    <x v="1"/>
    <x v="1"/>
    <x v="20"/>
    <x v="881"/>
    <n v="97"/>
    <n v="63"/>
    <n v="596"/>
    <n v="425"/>
    <x v="2"/>
    <x v="0"/>
    <x v="1"/>
  </r>
  <r>
    <x v="1"/>
    <x v="1"/>
    <x v="20"/>
    <x v="882"/>
    <n v="90"/>
    <n v="42"/>
    <n v="447"/>
    <n v="285"/>
    <x v="2"/>
    <x v="0"/>
    <x v="1"/>
  </r>
  <r>
    <x v="1"/>
    <x v="1"/>
    <x v="20"/>
    <x v="883"/>
    <n v="67"/>
    <n v="49"/>
    <n v="420"/>
    <n v="333"/>
    <x v="2"/>
    <x v="0"/>
    <x v="1"/>
  </r>
  <r>
    <x v="1"/>
    <x v="1"/>
    <x v="20"/>
    <x v="884"/>
    <n v="48"/>
    <n v="48"/>
    <n v="349"/>
    <n v="251"/>
    <x v="2"/>
    <x v="0"/>
    <x v="1"/>
  </r>
  <r>
    <x v="1"/>
    <x v="1"/>
    <x v="20"/>
    <x v="885"/>
    <n v="1"/>
    <n v="3"/>
    <n v="2"/>
    <n v="6"/>
    <x v="2"/>
    <x v="0"/>
    <x v="1"/>
  </r>
  <r>
    <x v="1"/>
    <x v="1"/>
    <x v="20"/>
    <x v="886"/>
    <n v="1"/>
    <m/>
    <n v="4"/>
    <n v="1"/>
    <x v="2"/>
    <x v="0"/>
    <x v="1"/>
  </r>
  <r>
    <x v="1"/>
    <x v="1"/>
    <x v="20"/>
    <x v="1692"/>
    <m/>
    <m/>
    <n v="1"/>
    <m/>
    <x v="2"/>
    <x v="0"/>
    <x v="1"/>
  </r>
  <r>
    <x v="1"/>
    <x v="1"/>
    <x v="20"/>
    <x v="1693"/>
    <n v="1"/>
    <m/>
    <n v="2"/>
    <m/>
    <x v="2"/>
    <x v="0"/>
    <x v="1"/>
  </r>
  <r>
    <x v="1"/>
    <x v="1"/>
    <x v="20"/>
    <x v="887"/>
    <n v="1"/>
    <m/>
    <n v="2"/>
    <m/>
    <x v="2"/>
    <x v="0"/>
    <x v="1"/>
  </r>
  <r>
    <x v="1"/>
    <x v="1"/>
    <x v="20"/>
    <x v="888"/>
    <n v="1"/>
    <n v="4"/>
    <n v="5"/>
    <n v="11"/>
    <x v="2"/>
    <x v="0"/>
    <x v="1"/>
  </r>
  <r>
    <x v="1"/>
    <x v="1"/>
    <x v="20"/>
    <x v="889"/>
    <n v="132"/>
    <n v="89"/>
    <n v="664"/>
    <n v="535"/>
    <x v="2"/>
    <x v="0"/>
    <x v="1"/>
  </r>
  <r>
    <x v="1"/>
    <x v="1"/>
    <x v="20"/>
    <x v="890"/>
    <n v="6"/>
    <n v="4"/>
    <n v="40"/>
    <n v="35"/>
    <x v="2"/>
    <x v="0"/>
    <x v="1"/>
  </r>
  <r>
    <x v="1"/>
    <x v="1"/>
    <x v="20"/>
    <x v="891"/>
    <n v="138"/>
    <n v="92"/>
    <n v="719"/>
    <n v="587"/>
    <x v="2"/>
    <x v="0"/>
    <x v="1"/>
  </r>
  <r>
    <x v="1"/>
    <x v="1"/>
    <x v="20"/>
    <x v="1694"/>
    <n v="1"/>
    <m/>
    <n v="3"/>
    <m/>
    <x v="2"/>
    <x v="0"/>
    <x v="1"/>
  </r>
  <r>
    <x v="1"/>
    <x v="1"/>
    <x v="20"/>
    <x v="892"/>
    <n v="11"/>
    <n v="5"/>
    <n v="30"/>
    <n v="13"/>
    <x v="2"/>
    <x v="0"/>
    <x v="1"/>
  </r>
  <r>
    <x v="1"/>
    <x v="1"/>
    <x v="20"/>
    <x v="893"/>
    <n v="5"/>
    <n v="5"/>
    <n v="15"/>
    <n v="11"/>
    <x v="2"/>
    <x v="0"/>
    <x v="1"/>
  </r>
  <r>
    <x v="1"/>
    <x v="1"/>
    <x v="20"/>
    <x v="1695"/>
    <m/>
    <m/>
    <m/>
    <n v="1"/>
    <x v="2"/>
    <x v="0"/>
    <x v="1"/>
  </r>
  <r>
    <x v="1"/>
    <x v="1"/>
    <x v="103"/>
    <x v="1696"/>
    <n v="1"/>
    <n v="1"/>
    <n v="4"/>
    <n v="2"/>
    <x v="4"/>
    <x v="0"/>
    <x v="1"/>
  </r>
  <r>
    <x v="1"/>
    <x v="1"/>
    <x v="103"/>
    <x v="894"/>
    <m/>
    <n v="1"/>
    <n v="2"/>
    <n v="5"/>
    <x v="4"/>
    <x v="0"/>
    <x v="1"/>
  </r>
  <r>
    <x v="1"/>
    <x v="1"/>
    <x v="103"/>
    <x v="1697"/>
    <m/>
    <m/>
    <m/>
    <n v="1"/>
    <x v="4"/>
    <x v="0"/>
    <x v="1"/>
  </r>
  <r>
    <x v="1"/>
    <x v="1"/>
    <x v="103"/>
    <x v="1698"/>
    <n v="1"/>
    <m/>
    <n v="3"/>
    <m/>
    <x v="4"/>
    <x v="0"/>
    <x v="1"/>
  </r>
  <r>
    <x v="1"/>
    <x v="1"/>
    <x v="103"/>
    <x v="1699"/>
    <m/>
    <m/>
    <m/>
    <n v="1"/>
    <x v="4"/>
    <x v="0"/>
    <x v="1"/>
  </r>
  <r>
    <x v="1"/>
    <x v="1"/>
    <x v="104"/>
    <x v="1700"/>
    <m/>
    <m/>
    <n v="1"/>
    <n v="1"/>
    <x v="1"/>
    <x v="0"/>
    <x v="1"/>
  </r>
  <r>
    <x v="1"/>
    <x v="1"/>
    <x v="104"/>
    <x v="895"/>
    <m/>
    <m/>
    <n v="1"/>
    <m/>
    <x v="1"/>
    <x v="0"/>
    <x v="1"/>
  </r>
  <r>
    <x v="1"/>
    <x v="1"/>
    <x v="104"/>
    <x v="1701"/>
    <n v="1"/>
    <n v="1"/>
    <n v="1"/>
    <n v="3"/>
    <x v="1"/>
    <x v="0"/>
    <x v="1"/>
  </r>
  <r>
    <x v="1"/>
    <x v="1"/>
    <x v="105"/>
    <x v="896"/>
    <n v="59"/>
    <n v="35"/>
    <n v="317"/>
    <n v="186"/>
    <x v="2"/>
    <x v="0"/>
    <x v="1"/>
  </r>
  <r>
    <x v="1"/>
    <x v="1"/>
    <x v="21"/>
    <x v="897"/>
    <n v="2"/>
    <n v="5"/>
    <n v="31"/>
    <n v="21"/>
    <x v="3"/>
    <x v="0"/>
    <x v="1"/>
  </r>
  <r>
    <x v="1"/>
    <x v="1"/>
    <x v="21"/>
    <x v="898"/>
    <m/>
    <m/>
    <n v="1"/>
    <n v="4"/>
    <x v="3"/>
    <x v="0"/>
    <x v="1"/>
  </r>
  <r>
    <x v="1"/>
    <x v="1"/>
    <x v="21"/>
    <x v="899"/>
    <n v="184"/>
    <n v="125"/>
    <n v="1014"/>
    <n v="742"/>
    <x v="3"/>
    <x v="0"/>
    <x v="1"/>
  </r>
  <r>
    <x v="1"/>
    <x v="1"/>
    <x v="21"/>
    <x v="900"/>
    <n v="50"/>
    <n v="59"/>
    <n v="282"/>
    <n v="254"/>
    <x v="3"/>
    <x v="0"/>
    <x v="1"/>
  </r>
  <r>
    <x v="1"/>
    <x v="1"/>
    <x v="21"/>
    <x v="901"/>
    <m/>
    <m/>
    <m/>
    <n v="1"/>
    <x v="3"/>
    <x v="0"/>
    <x v="1"/>
  </r>
  <r>
    <x v="1"/>
    <x v="1"/>
    <x v="21"/>
    <x v="902"/>
    <n v="7"/>
    <n v="4"/>
    <n v="43"/>
    <n v="36"/>
    <x v="3"/>
    <x v="0"/>
    <x v="1"/>
  </r>
  <r>
    <x v="1"/>
    <x v="1"/>
    <x v="21"/>
    <x v="903"/>
    <n v="48"/>
    <n v="29"/>
    <n v="222"/>
    <n v="212"/>
    <x v="3"/>
    <x v="0"/>
    <x v="1"/>
  </r>
  <r>
    <x v="1"/>
    <x v="1"/>
    <x v="21"/>
    <x v="905"/>
    <n v="4"/>
    <n v="5"/>
    <n v="14"/>
    <n v="20"/>
    <x v="3"/>
    <x v="0"/>
    <x v="1"/>
  </r>
  <r>
    <x v="1"/>
    <x v="1"/>
    <x v="21"/>
    <x v="906"/>
    <n v="2"/>
    <n v="4"/>
    <n v="18"/>
    <n v="19"/>
    <x v="3"/>
    <x v="0"/>
    <x v="1"/>
  </r>
  <r>
    <x v="1"/>
    <x v="1"/>
    <x v="21"/>
    <x v="907"/>
    <n v="7"/>
    <n v="4"/>
    <n v="28"/>
    <n v="30"/>
    <x v="3"/>
    <x v="0"/>
    <x v="1"/>
  </r>
  <r>
    <x v="1"/>
    <x v="1"/>
    <x v="21"/>
    <x v="908"/>
    <n v="21"/>
    <n v="6"/>
    <n v="112"/>
    <n v="38"/>
    <x v="3"/>
    <x v="0"/>
    <x v="1"/>
  </r>
  <r>
    <x v="1"/>
    <x v="1"/>
    <x v="21"/>
    <x v="909"/>
    <n v="6"/>
    <n v="2"/>
    <n v="28"/>
    <n v="27"/>
    <x v="3"/>
    <x v="0"/>
    <x v="1"/>
  </r>
  <r>
    <x v="1"/>
    <x v="1"/>
    <x v="21"/>
    <x v="911"/>
    <m/>
    <n v="1"/>
    <n v="3"/>
    <n v="1"/>
    <x v="3"/>
    <x v="0"/>
    <x v="1"/>
  </r>
  <r>
    <x v="1"/>
    <x v="1"/>
    <x v="21"/>
    <x v="912"/>
    <n v="1"/>
    <m/>
    <n v="1"/>
    <m/>
    <x v="3"/>
    <x v="0"/>
    <x v="1"/>
  </r>
  <r>
    <x v="1"/>
    <x v="1"/>
    <x v="21"/>
    <x v="1702"/>
    <n v="1"/>
    <m/>
    <n v="1"/>
    <n v="1"/>
    <x v="3"/>
    <x v="0"/>
    <x v="1"/>
  </r>
  <r>
    <x v="1"/>
    <x v="1"/>
    <x v="21"/>
    <x v="913"/>
    <m/>
    <m/>
    <n v="3"/>
    <n v="3"/>
    <x v="3"/>
    <x v="0"/>
    <x v="1"/>
  </r>
  <r>
    <x v="1"/>
    <x v="1"/>
    <x v="21"/>
    <x v="914"/>
    <n v="75"/>
    <n v="82"/>
    <n v="386"/>
    <n v="354"/>
    <x v="3"/>
    <x v="0"/>
    <x v="1"/>
  </r>
  <r>
    <x v="1"/>
    <x v="1"/>
    <x v="21"/>
    <x v="915"/>
    <n v="13"/>
    <n v="5"/>
    <n v="74"/>
    <n v="42"/>
    <x v="3"/>
    <x v="0"/>
    <x v="1"/>
  </r>
  <r>
    <x v="1"/>
    <x v="1"/>
    <x v="21"/>
    <x v="916"/>
    <n v="1"/>
    <m/>
    <n v="1"/>
    <n v="1"/>
    <x v="3"/>
    <x v="0"/>
    <x v="1"/>
  </r>
  <r>
    <x v="1"/>
    <x v="1"/>
    <x v="21"/>
    <x v="917"/>
    <n v="2"/>
    <n v="2"/>
    <n v="7"/>
    <n v="12"/>
    <x v="3"/>
    <x v="0"/>
    <x v="1"/>
  </r>
  <r>
    <x v="1"/>
    <x v="1"/>
    <x v="21"/>
    <x v="918"/>
    <n v="869"/>
    <n v="714"/>
    <n v="4598"/>
    <n v="3602"/>
    <x v="3"/>
    <x v="0"/>
    <x v="1"/>
  </r>
  <r>
    <x v="1"/>
    <x v="1"/>
    <x v="21"/>
    <x v="919"/>
    <n v="5"/>
    <n v="2"/>
    <n v="28"/>
    <n v="24"/>
    <x v="3"/>
    <x v="0"/>
    <x v="1"/>
  </r>
  <r>
    <x v="1"/>
    <x v="1"/>
    <x v="21"/>
    <x v="920"/>
    <n v="3"/>
    <n v="6"/>
    <n v="9"/>
    <n v="22"/>
    <x v="3"/>
    <x v="0"/>
    <x v="1"/>
  </r>
  <r>
    <x v="1"/>
    <x v="1"/>
    <x v="21"/>
    <x v="921"/>
    <n v="1"/>
    <m/>
    <n v="3"/>
    <n v="2"/>
    <x v="3"/>
    <x v="0"/>
    <x v="1"/>
  </r>
  <r>
    <x v="1"/>
    <x v="1"/>
    <x v="21"/>
    <x v="922"/>
    <n v="13"/>
    <n v="5"/>
    <n v="69"/>
    <n v="54"/>
    <x v="3"/>
    <x v="0"/>
    <x v="1"/>
  </r>
  <r>
    <x v="1"/>
    <x v="1"/>
    <x v="21"/>
    <x v="1703"/>
    <m/>
    <m/>
    <n v="1"/>
    <m/>
    <x v="3"/>
    <x v="0"/>
    <x v="1"/>
  </r>
  <r>
    <x v="1"/>
    <x v="1"/>
    <x v="21"/>
    <x v="923"/>
    <n v="1"/>
    <m/>
    <n v="1"/>
    <m/>
    <x v="3"/>
    <x v="0"/>
    <x v="1"/>
  </r>
  <r>
    <x v="1"/>
    <x v="1"/>
    <x v="21"/>
    <x v="924"/>
    <n v="1"/>
    <m/>
    <n v="2"/>
    <n v="1"/>
    <x v="3"/>
    <x v="0"/>
    <x v="1"/>
  </r>
  <r>
    <x v="1"/>
    <x v="1"/>
    <x v="21"/>
    <x v="925"/>
    <n v="1"/>
    <m/>
    <n v="2"/>
    <n v="2"/>
    <x v="3"/>
    <x v="0"/>
    <x v="1"/>
  </r>
  <r>
    <x v="1"/>
    <x v="1"/>
    <x v="21"/>
    <x v="1704"/>
    <n v="3"/>
    <m/>
    <n v="15"/>
    <m/>
    <x v="3"/>
    <x v="0"/>
    <x v="1"/>
  </r>
  <r>
    <x v="1"/>
    <x v="1"/>
    <x v="21"/>
    <x v="926"/>
    <n v="24"/>
    <n v="14"/>
    <n v="117"/>
    <n v="97"/>
    <x v="3"/>
    <x v="0"/>
    <x v="1"/>
  </r>
  <r>
    <x v="1"/>
    <x v="1"/>
    <x v="21"/>
    <x v="1705"/>
    <m/>
    <n v="1"/>
    <m/>
    <n v="2"/>
    <x v="3"/>
    <x v="0"/>
    <x v="1"/>
  </r>
  <r>
    <x v="1"/>
    <x v="1"/>
    <x v="21"/>
    <x v="927"/>
    <n v="562"/>
    <n v="349"/>
    <n v="2991"/>
    <n v="2001"/>
    <x v="3"/>
    <x v="0"/>
    <x v="1"/>
  </r>
  <r>
    <x v="1"/>
    <x v="1"/>
    <x v="21"/>
    <x v="928"/>
    <n v="237"/>
    <n v="105"/>
    <n v="1275"/>
    <n v="659"/>
    <x v="3"/>
    <x v="0"/>
    <x v="1"/>
  </r>
  <r>
    <x v="1"/>
    <x v="1"/>
    <x v="21"/>
    <x v="929"/>
    <n v="8"/>
    <n v="8"/>
    <n v="60"/>
    <n v="50"/>
    <x v="3"/>
    <x v="0"/>
    <x v="1"/>
  </r>
  <r>
    <x v="1"/>
    <x v="1"/>
    <x v="21"/>
    <x v="930"/>
    <n v="14"/>
    <n v="7"/>
    <n v="63"/>
    <n v="42"/>
    <x v="3"/>
    <x v="0"/>
    <x v="1"/>
  </r>
  <r>
    <x v="1"/>
    <x v="1"/>
    <x v="21"/>
    <x v="931"/>
    <n v="15"/>
    <n v="18"/>
    <n v="63"/>
    <n v="71"/>
    <x v="3"/>
    <x v="0"/>
    <x v="1"/>
  </r>
  <r>
    <x v="1"/>
    <x v="1"/>
    <x v="21"/>
    <x v="932"/>
    <n v="130"/>
    <n v="108"/>
    <n v="879"/>
    <n v="656"/>
    <x v="3"/>
    <x v="0"/>
    <x v="1"/>
  </r>
  <r>
    <x v="1"/>
    <x v="1"/>
    <x v="21"/>
    <x v="933"/>
    <n v="16"/>
    <n v="4"/>
    <n v="66"/>
    <n v="48"/>
    <x v="3"/>
    <x v="0"/>
    <x v="1"/>
  </r>
  <r>
    <x v="1"/>
    <x v="1"/>
    <x v="21"/>
    <x v="934"/>
    <n v="1"/>
    <m/>
    <n v="2"/>
    <n v="2"/>
    <x v="3"/>
    <x v="0"/>
    <x v="1"/>
  </r>
  <r>
    <x v="1"/>
    <x v="1"/>
    <x v="21"/>
    <x v="935"/>
    <n v="1"/>
    <n v="1"/>
    <n v="7"/>
    <n v="4"/>
    <x v="3"/>
    <x v="0"/>
    <x v="1"/>
  </r>
  <r>
    <x v="1"/>
    <x v="1"/>
    <x v="21"/>
    <x v="936"/>
    <n v="2"/>
    <n v="1"/>
    <n v="10"/>
    <n v="15"/>
    <x v="3"/>
    <x v="0"/>
    <x v="1"/>
  </r>
  <r>
    <x v="1"/>
    <x v="1"/>
    <x v="21"/>
    <x v="937"/>
    <n v="24"/>
    <n v="12"/>
    <n v="83"/>
    <n v="84"/>
    <x v="3"/>
    <x v="0"/>
    <x v="1"/>
  </r>
  <r>
    <x v="1"/>
    <x v="1"/>
    <x v="21"/>
    <x v="938"/>
    <n v="4"/>
    <n v="6"/>
    <n v="30"/>
    <n v="25"/>
    <x v="3"/>
    <x v="0"/>
    <x v="1"/>
  </r>
  <r>
    <x v="1"/>
    <x v="1"/>
    <x v="21"/>
    <x v="1706"/>
    <n v="1"/>
    <m/>
    <n v="1"/>
    <m/>
    <x v="3"/>
    <x v="0"/>
    <x v="1"/>
  </r>
  <r>
    <x v="1"/>
    <x v="1"/>
    <x v="21"/>
    <x v="939"/>
    <n v="1"/>
    <m/>
    <n v="3"/>
    <n v="3"/>
    <x v="3"/>
    <x v="0"/>
    <x v="1"/>
  </r>
  <r>
    <x v="1"/>
    <x v="1"/>
    <x v="21"/>
    <x v="940"/>
    <m/>
    <m/>
    <n v="1"/>
    <n v="1"/>
    <x v="3"/>
    <x v="0"/>
    <x v="1"/>
  </r>
  <r>
    <x v="1"/>
    <x v="1"/>
    <x v="106"/>
    <x v="1707"/>
    <m/>
    <m/>
    <n v="1"/>
    <m/>
    <x v="3"/>
    <x v="0"/>
    <x v="1"/>
  </r>
  <r>
    <x v="1"/>
    <x v="1"/>
    <x v="22"/>
    <x v="944"/>
    <n v="352"/>
    <n v="284"/>
    <n v="1916"/>
    <n v="1545"/>
    <x v="3"/>
    <x v="0"/>
    <x v="1"/>
  </r>
  <r>
    <x v="1"/>
    <x v="1"/>
    <x v="22"/>
    <x v="945"/>
    <n v="225"/>
    <n v="228"/>
    <n v="1303"/>
    <n v="1145"/>
    <x v="3"/>
    <x v="0"/>
    <x v="1"/>
  </r>
  <r>
    <x v="1"/>
    <x v="1"/>
    <x v="22"/>
    <x v="946"/>
    <n v="2"/>
    <n v="2"/>
    <n v="24"/>
    <n v="10"/>
    <x v="3"/>
    <x v="0"/>
    <x v="1"/>
  </r>
  <r>
    <x v="1"/>
    <x v="1"/>
    <x v="22"/>
    <x v="947"/>
    <n v="5"/>
    <n v="1"/>
    <n v="19"/>
    <n v="7"/>
    <x v="3"/>
    <x v="0"/>
    <x v="1"/>
  </r>
  <r>
    <x v="1"/>
    <x v="1"/>
    <x v="22"/>
    <x v="948"/>
    <m/>
    <m/>
    <n v="3"/>
    <n v="1"/>
    <x v="3"/>
    <x v="0"/>
    <x v="1"/>
  </r>
  <r>
    <x v="1"/>
    <x v="1"/>
    <x v="22"/>
    <x v="949"/>
    <n v="3"/>
    <n v="3"/>
    <n v="33"/>
    <n v="28"/>
    <x v="3"/>
    <x v="0"/>
    <x v="1"/>
  </r>
  <r>
    <x v="1"/>
    <x v="1"/>
    <x v="22"/>
    <x v="950"/>
    <m/>
    <n v="3"/>
    <n v="8"/>
    <n v="13"/>
    <x v="3"/>
    <x v="0"/>
    <x v="1"/>
  </r>
  <r>
    <x v="1"/>
    <x v="1"/>
    <x v="22"/>
    <x v="951"/>
    <n v="15"/>
    <n v="11"/>
    <n v="74"/>
    <n v="55"/>
    <x v="3"/>
    <x v="0"/>
    <x v="1"/>
  </r>
  <r>
    <x v="1"/>
    <x v="1"/>
    <x v="22"/>
    <x v="953"/>
    <n v="4"/>
    <n v="5"/>
    <n v="11"/>
    <n v="16"/>
    <x v="3"/>
    <x v="0"/>
    <x v="1"/>
  </r>
  <r>
    <x v="1"/>
    <x v="1"/>
    <x v="22"/>
    <x v="954"/>
    <n v="7"/>
    <n v="7"/>
    <n v="42"/>
    <n v="46"/>
    <x v="3"/>
    <x v="0"/>
    <x v="1"/>
  </r>
  <r>
    <x v="1"/>
    <x v="1"/>
    <x v="22"/>
    <x v="957"/>
    <n v="20"/>
    <n v="13"/>
    <n v="110"/>
    <n v="85"/>
    <x v="3"/>
    <x v="0"/>
    <x v="1"/>
  </r>
  <r>
    <x v="1"/>
    <x v="1"/>
    <x v="22"/>
    <x v="461"/>
    <m/>
    <m/>
    <n v="7"/>
    <n v="4"/>
    <x v="3"/>
    <x v="0"/>
    <x v="1"/>
  </r>
  <r>
    <x v="1"/>
    <x v="1"/>
    <x v="22"/>
    <x v="958"/>
    <n v="9"/>
    <n v="11"/>
    <n v="58"/>
    <n v="32"/>
    <x v="3"/>
    <x v="0"/>
    <x v="1"/>
  </r>
  <r>
    <x v="1"/>
    <x v="1"/>
    <x v="22"/>
    <x v="960"/>
    <n v="12"/>
    <m/>
    <n v="53"/>
    <n v="9"/>
    <x v="3"/>
    <x v="0"/>
    <x v="1"/>
  </r>
  <r>
    <x v="1"/>
    <x v="1"/>
    <x v="22"/>
    <x v="961"/>
    <m/>
    <m/>
    <n v="1"/>
    <n v="1"/>
    <x v="3"/>
    <x v="0"/>
    <x v="1"/>
  </r>
  <r>
    <x v="1"/>
    <x v="1"/>
    <x v="22"/>
    <x v="963"/>
    <n v="2"/>
    <m/>
    <n v="11"/>
    <n v="1"/>
    <x v="3"/>
    <x v="0"/>
    <x v="1"/>
  </r>
  <r>
    <x v="1"/>
    <x v="1"/>
    <x v="22"/>
    <x v="964"/>
    <n v="1"/>
    <m/>
    <n v="9"/>
    <n v="5"/>
    <x v="3"/>
    <x v="0"/>
    <x v="1"/>
  </r>
  <r>
    <x v="1"/>
    <x v="1"/>
    <x v="22"/>
    <x v="965"/>
    <n v="1"/>
    <n v="2"/>
    <n v="3"/>
    <n v="3"/>
    <x v="3"/>
    <x v="0"/>
    <x v="1"/>
  </r>
  <r>
    <x v="1"/>
    <x v="1"/>
    <x v="22"/>
    <x v="966"/>
    <m/>
    <m/>
    <m/>
    <n v="1"/>
    <x v="3"/>
    <x v="0"/>
    <x v="1"/>
  </r>
  <r>
    <x v="1"/>
    <x v="1"/>
    <x v="22"/>
    <x v="967"/>
    <n v="261"/>
    <n v="135"/>
    <n v="1385"/>
    <n v="802"/>
    <x v="3"/>
    <x v="0"/>
    <x v="1"/>
  </r>
  <r>
    <x v="1"/>
    <x v="1"/>
    <x v="22"/>
    <x v="968"/>
    <n v="3"/>
    <n v="1"/>
    <n v="11"/>
    <n v="3"/>
    <x v="3"/>
    <x v="0"/>
    <x v="1"/>
  </r>
  <r>
    <x v="1"/>
    <x v="1"/>
    <x v="22"/>
    <x v="969"/>
    <m/>
    <m/>
    <n v="2"/>
    <n v="4"/>
    <x v="3"/>
    <x v="0"/>
    <x v="1"/>
  </r>
  <r>
    <x v="1"/>
    <x v="1"/>
    <x v="22"/>
    <x v="971"/>
    <n v="6"/>
    <n v="2"/>
    <n v="33"/>
    <n v="20"/>
    <x v="3"/>
    <x v="0"/>
    <x v="1"/>
  </r>
  <r>
    <x v="1"/>
    <x v="1"/>
    <x v="22"/>
    <x v="972"/>
    <n v="66"/>
    <n v="47"/>
    <n v="297"/>
    <n v="312"/>
    <x v="3"/>
    <x v="0"/>
    <x v="1"/>
  </r>
  <r>
    <x v="1"/>
    <x v="1"/>
    <x v="22"/>
    <x v="974"/>
    <n v="19"/>
    <n v="23"/>
    <n v="120"/>
    <n v="87"/>
    <x v="3"/>
    <x v="0"/>
    <x v="1"/>
  </r>
  <r>
    <x v="1"/>
    <x v="1"/>
    <x v="22"/>
    <x v="975"/>
    <n v="34"/>
    <n v="22"/>
    <n v="156"/>
    <n v="128"/>
    <x v="3"/>
    <x v="0"/>
    <x v="1"/>
  </r>
  <r>
    <x v="1"/>
    <x v="1"/>
    <x v="22"/>
    <x v="976"/>
    <n v="33"/>
    <n v="31"/>
    <n v="208"/>
    <n v="153"/>
    <x v="3"/>
    <x v="0"/>
    <x v="1"/>
  </r>
  <r>
    <x v="1"/>
    <x v="1"/>
    <x v="22"/>
    <x v="977"/>
    <m/>
    <m/>
    <n v="3"/>
    <n v="1"/>
    <x v="3"/>
    <x v="0"/>
    <x v="1"/>
  </r>
  <r>
    <x v="1"/>
    <x v="1"/>
    <x v="22"/>
    <x v="978"/>
    <m/>
    <n v="2"/>
    <n v="8"/>
    <n v="4"/>
    <x v="3"/>
    <x v="0"/>
    <x v="1"/>
  </r>
  <r>
    <x v="1"/>
    <x v="1"/>
    <x v="22"/>
    <x v="979"/>
    <n v="97"/>
    <n v="72"/>
    <n v="543"/>
    <n v="421"/>
    <x v="3"/>
    <x v="0"/>
    <x v="1"/>
  </r>
  <r>
    <x v="1"/>
    <x v="1"/>
    <x v="22"/>
    <x v="1708"/>
    <m/>
    <n v="1"/>
    <m/>
    <n v="4"/>
    <x v="3"/>
    <x v="0"/>
    <x v="1"/>
  </r>
  <r>
    <x v="1"/>
    <x v="1"/>
    <x v="22"/>
    <x v="1709"/>
    <n v="1"/>
    <m/>
    <n v="2"/>
    <n v="2"/>
    <x v="3"/>
    <x v="0"/>
    <x v="1"/>
  </r>
  <r>
    <x v="1"/>
    <x v="1"/>
    <x v="22"/>
    <x v="980"/>
    <m/>
    <m/>
    <n v="6"/>
    <n v="1"/>
    <x v="3"/>
    <x v="0"/>
    <x v="1"/>
  </r>
  <r>
    <x v="1"/>
    <x v="1"/>
    <x v="22"/>
    <x v="981"/>
    <m/>
    <m/>
    <m/>
    <n v="2"/>
    <x v="3"/>
    <x v="0"/>
    <x v="1"/>
  </r>
  <r>
    <x v="1"/>
    <x v="1"/>
    <x v="22"/>
    <x v="1710"/>
    <m/>
    <m/>
    <n v="1"/>
    <m/>
    <x v="3"/>
    <x v="0"/>
    <x v="1"/>
  </r>
  <r>
    <x v="1"/>
    <x v="1"/>
    <x v="22"/>
    <x v="982"/>
    <n v="4"/>
    <n v="1"/>
    <n v="23"/>
    <n v="19"/>
    <x v="3"/>
    <x v="0"/>
    <x v="1"/>
  </r>
  <r>
    <x v="1"/>
    <x v="1"/>
    <x v="22"/>
    <x v="984"/>
    <n v="9"/>
    <n v="8"/>
    <n v="33"/>
    <n v="29"/>
    <x v="3"/>
    <x v="0"/>
    <x v="1"/>
  </r>
  <r>
    <x v="1"/>
    <x v="1"/>
    <x v="22"/>
    <x v="985"/>
    <n v="2"/>
    <m/>
    <n v="4"/>
    <n v="3"/>
    <x v="3"/>
    <x v="0"/>
    <x v="1"/>
  </r>
  <r>
    <x v="1"/>
    <x v="1"/>
    <x v="22"/>
    <x v="986"/>
    <n v="198"/>
    <n v="91"/>
    <n v="1016"/>
    <n v="611"/>
    <x v="3"/>
    <x v="0"/>
    <x v="1"/>
  </r>
  <r>
    <x v="1"/>
    <x v="1"/>
    <x v="22"/>
    <x v="987"/>
    <n v="5"/>
    <m/>
    <n v="21"/>
    <n v="3"/>
    <x v="3"/>
    <x v="0"/>
    <x v="1"/>
  </r>
  <r>
    <x v="1"/>
    <x v="1"/>
    <x v="22"/>
    <x v="988"/>
    <m/>
    <m/>
    <n v="1"/>
    <n v="1"/>
    <x v="3"/>
    <x v="0"/>
    <x v="1"/>
  </r>
  <r>
    <x v="1"/>
    <x v="1"/>
    <x v="22"/>
    <x v="989"/>
    <n v="84"/>
    <n v="59"/>
    <n v="433"/>
    <n v="300"/>
    <x v="3"/>
    <x v="0"/>
    <x v="1"/>
  </r>
  <r>
    <x v="1"/>
    <x v="1"/>
    <x v="22"/>
    <x v="990"/>
    <n v="28"/>
    <n v="31"/>
    <n v="173"/>
    <n v="178"/>
    <x v="3"/>
    <x v="0"/>
    <x v="1"/>
  </r>
  <r>
    <x v="1"/>
    <x v="1"/>
    <x v="22"/>
    <x v="991"/>
    <m/>
    <m/>
    <n v="1"/>
    <m/>
    <x v="3"/>
    <x v="0"/>
    <x v="1"/>
  </r>
  <r>
    <x v="1"/>
    <x v="1"/>
    <x v="22"/>
    <x v="1711"/>
    <m/>
    <m/>
    <n v="2"/>
    <n v="1"/>
    <x v="3"/>
    <x v="0"/>
    <x v="1"/>
  </r>
  <r>
    <x v="1"/>
    <x v="1"/>
    <x v="22"/>
    <x v="992"/>
    <n v="4"/>
    <n v="5"/>
    <n v="11"/>
    <n v="20"/>
    <x v="3"/>
    <x v="0"/>
    <x v="1"/>
  </r>
  <r>
    <x v="1"/>
    <x v="1"/>
    <x v="22"/>
    <x v="993"/>
    <n v="3"/>
    <n v="1"/>
    <n v="26"/>
    <n v="13"/>
    <x v="3"/>
    <x v="0"/>
    <x v="1"/>
  </r>
  <r>
    <x v="1"/>
    <x v="1"/>
    <x v="22"/>
    <x v="994"/>
    <n v="3"/>
    <n v="1"/>
    <n v="13"/>
    <n v="10"/>
    <x v="3"/>
    <x v="0"/>
    <x v="1"/>
  </r>
  <r>
    <x v="1"/>
    <x v="1"/>
    <x v="22"/>
    <x v="996"/>
    <n v="141"/>
    <n v="107"/>
    <n v="675"/>
    <n v="558"/>
    <x v="3"/>
    <x v="0"/>
    <x v="1"/>
  </r>
  <r>
    <x v="1"/>
    <x v="1"/>
    <x v="22"/>
    <x v="997"/>
    <n v="8"/>
    <n v="6"/>
    <n v="43"/>
    <n v="29"/>
    <x v="3"/>
    <x v="0"/>
    <x v="1"/>
  </r>
  <r>
    <x v="1"/>
    <x v="1"/>
    <x v="22"/>
    <x v="998"/>
    <n v="657"/>
    <n v="391"/>
    <n v="3668"/>
    <n v="2344"/>
    <x v="3"/>
    <x v="0"/>
    <x v="1"/>
  </r>
  <r>
    <x v="1"/>
    <x v="1"/>
    <x v="22"/>
    <x v="1712"/>
    <n v="2"/>
    <n v="1"/>
    <n v="15"/>
    <n v="2"/>
    <x v="3"/>
    <x v="0"/>
    <x v="1"/>
  </r>
  <r>
    <x v="1"/>
    <x v="1"/>
    <x v="22"/>
    <x v="999"/>
    <m/>
    <m/>
    <n v="1"/>
    <m/>
    <x v="3"/>
    <x v="0"/>
    <x v="1"/>
  </r>
  <r>
    <x v="1"/>
    <x v="1"/>
    <x v="22"/>
    <x v="1000"/>
    <n v="1"/>
    <m/>
    <n v="14"/>
    <n v="14"/>
    <x v="3"/>
    <x v="0"/>
    <x v="1"/>
  </r>
  <r>
    <x v="1"/>
    <x v="1"/>
    <x v="22"/>
    <x v="1001"/>
    <n v="57"/>
    <n v="4"/>
    <n v="243"/>
    <n v="5"/>
    <x v="3"/>
    <x v="0"/>
    <x v="1"/>
  </r>
  <r>
    <x v="1"/>
    <x v="1"/>
    <x v="22"/>
    <x v="1002"/>
    <n v="2"/>
    <m/>
    <n v="2"/>
    <n v="2"/>
    <x v="3"/>
    <x v="0"/>
    <x v="1"/>
  </r>
  <r>
    <x v="1"/>
    <x v="1"/>
    <x v="22"/>
    <x v="1003"/>
    <m/>
    <m/>
    <n v="1"/>
    <n v="2"/>
    <x v="3"/>
    <x v="0"/>
    <x v="1"/>
  </r>
  <r>
    <x v="1"/>
    <x v="1"/>
    <x v="22"/>
    <x v="1004"/>
    <n v="26"/>
    <n v="15"/>
    <n v="146"/>
    <n v="95"/>
    <x v="3"/>
    <x v="0"/>
    <x v="1"/>
  </r>
  <r>
    <x v="1"/>
    <x v="1"/>
    <x v="22"/>
    <x v="1005"/>
    <n v="66"/>
    <n v="29"/>
    <n v="268"/>
    <n v="140"/>
    <x v="3"/>
    <x v="0"/>
    <x v="1"/>
  </r>
  <r>
    <x v="1"/>
    <x v="1"/>
    <x v="22"/>
    <x v="1006"/>
    <m/>
    <m/>
    <n v="5"/>
    <n v="3"/>
    <x v="3"/>
    <x v="0"/>
    <x v="1"/>
  </r>
  <r>
    <x v="1"/>
    <x v="1"/>
    <x v="22"/>
    <x v="1007"/>
    <n v="10"/>
    <n v="9"/>
    <n v="42"/>
    <n v="44"/>
    <x v="3"/>
    <x v="0"/>
    <x v="1"/>
  </r>
  <r>
    <x v="1"/>
    <x v="1"/>
    <x v="22"/>
    <x v="1008"/>
    <n v="1"/>
    <m/>
    <n v="3"/>
    <n v="1"/>
    <x v="3"/>
    <x v="0"/>
    <x v="1"/>
  </r>
  <r>
    <x v="1"/>
    <x v="1"/>
    <x v="22"/>
    <x v="1009"/>
    <n v="30"/>
    <n v="29"/>
    <n v="146"/>
    <n v="130"/>
    <x v="3"/>
    <x v="0"/>
    <x v="1"/>
  </r>
  <r>
    <x v="1"/>
    <x v="1"/>
    <x v="22"/>
    <x v="1010"/>
    <m/>
    <m/>
    <m/>
    <n v="2"/>
    <x v="3"/>
    <x v="0"/>
    <x v="1"/>
  </r>
  <r>
    <x v="1"/>
    <x v="1"/>
    <x v="22"/>
    <x v="1011"/>
    <n v="235"/>
    <n v="120"/>
    <n v="1064"/>
    <n v="686"/>
    <x v="3"/>
    <x v="0"/>
    <x v="1"/>
  </r>
  <r>
    <x v="1"/>
    <x v="1"/>
    <x v="22"/>
    <x v="1012"/>
    <n v="183"/>
    <n v="151"/>
    <n v="961"/>
    <n v="761"/>
    <x v="3"/>
    <x v="0"/>
    <x v="1"/>
  </r>
  <r>
    <x v="1"/>
    <x v="1"/>
    <x v="22"/>
    <x v="1013"/>
    <n v="109"/>
    <n v="89"/>
    <n v="663"/>
    <n v="491"/>
    <x v="3"/>
    <x v="0"/>
    <x v="1"/>
  </r>
  <r>
    <x v="1"/>
    <x v="1"/>
    <x v="22"/>
    <x v="1713"/>
    <n v="1"/>
    <m/>
    <n v="2"/>
    <m/>
    <x v="3"/>
    <x v="0"/>
    <x v="1"/>
  </r>
  <r>
    <x v="1"/>
    <x v="1"/>
    <x v="22"/>
    <x v="1014"/>
    <n v="20"/>
    <n v="21"/>
    <n v="105"/>
    <n v="123"/>
    <x v="3"/>
    <x v="0"/>
    <x v="1"/>
  </r>
  <r>
    <x v="1"/>
    <x v="1"/>
    <x v="22"/>
    <x v="1015"/>
    <m/>
    <m/>
    <n v="2"/>
    <n v="1"/>
    <x v="3"/>
    <x v="0"/>
    <x v="1"/>
  </r>
  <r>
    <x v="1"/>
    <x v="1"/>
    <x v="22"/>
    <x v="1016"/>
    <n v="509"/>
    <n v="316"/>
    <n v="2801"/>
    <n v="1955"/>
    <x v="3"/>
    <x v="0"/>
    <x v="1"/>
  </r>
  <r>
    <x v="1"/>
    <x v="1"/>
    <x v="146"/>
    <x v="1714"/>
    <m/>
    <n v="1"/>
    <n v="1"/>
    <n v="1"/>
    <x v="4"/>
    <x v="0"/>
    <x v="1"/>
  </r>
  <r>
    <x v="1"/>
    <x v="1"/>
    <x v="146"/>
    <x v="1715"/>
    <m/>
    <m/>
    <m/>
    <n v="2"/>
    <x v="4"/>
    <x v="0"/>
    <x v="1"/>
  </r>
  <r>
    <x v="1"/>
    <x v="1"/>
    <x v="107"/>
    <x v="1017"/>
    <n v="7"/>
    <m/>
    <n v="20"/>
    <m/>
    <x v="1"/>
    <x v="0"/>
    <x v="1"/>
  </r>
  <r>
    <x v="1"/>
    <x v="1"/>
    <x v="23"/>
    <x v="1018"/>
    <n v="5"/>
    <n v="3"/>
    <n v="36"/>
    <n v="23"/>
    <x v="2"/>
    <x v="0"/>
    <x v="1"/>
  </r>
  <r>
    <x v="1"/>
    <x v="1"/>
    <x v="23"/>
    <x v="1716"/>
    <n v="1"/>
    <m/>
    <n v="2"/>
    <m/>
    <x v="2"/>
    <x v="0"/>
    <x v="1"/>
  </r>
  <r>
    <x v="1"/>
    <x v="1"/>
    <x v="23"/>
    <x v="1019"/>
    <n v="89"/>
    <n v="43"/>
    <n v="413"/>
    <n v="294"/>
    <x v="2"/>
    <x v="0"/>
    <x v="1"/>
  </r>
  <r>
    <x v="1"/>
    <x v="1"/>
    <x v="23"/>
    <x v="1717"/>
    <m/>
    <m/>
    <n v="8"/>
    <n v="2"/>
    <x v="2"/>
    <x v="0"/>
    <x v="1"/>
  </r>
  <r>
    <x v="1"/>
    <x v="1"/>
    <x v="23"/>
    <x v="1020"/>
    <n v="1338"/>
    <n v="923"/>
    <n v="6720"/>
    <n v="4824"/>
    <x v="2"/>
    <x v="0"/>
    <x v="1"/>
  </r>
  <r>
    <x v="1"/>
    <x v="1"/>
    <x v="23"/>
    <x v="1718"/>
    <n v="1"/>
    <m/>
    <n v="2"/>
    <n v="4"/>
    <x v="2"/>
    <x v="0"/>
    <x v="1"/>
  </r>
  <r>
    <x v="1"/>
    <x v="1"/>
    <x v="23"/>
    <x v="1021"/>
    <n v="19"/>
    <n v="14"/>
    <n v="100"/>
    <n v="79"/>
    <x v="2"/>
    <x v="0"/>
    <x v="1"/>
  </r>
  <r>
    <x v="1"/>
    <x v="1"/>
    <x v="23"/>
    <x v="1719"/>
    <n v="5"/>
    <m/>
    <n v="19"/>
    <n v="1"/>
    <x v="2"/>
    <x v="0"/>
    <x v="1"/>
  </r>
  <r>
    <x v="1"/>
    <x v="1"/>
    <x v="23"/>
    <x v="1022"/>
    <n v="112"/>
    <n v="47"/>
    <n v="551"/>
    <n v="277"/>
    <x v="2"/>
    <x v="0"/>
    <x v="1"/>
  </r>
  <r>
    <x v="1"/>
    <x v="1"/>
    <x v="23"/>
    <x v="1720"/>
    <n v="1"/>
    <n v="2"/>
    <n v="15"/>
    <n v="25"/>
    <x v="2"/>
    <x v="0"/>
    <x v="1"/>
  </r>
  <r>
    <x v="1"/>
    <x v="1"/>
    <x v="23"/>
    <x v="1023"/>
    <n v="65"/>
    <n v="44"/>
    <n v="394"/>
    <n v="223"/>
    <x v="2"/>
    <x v="0"/>
    <x v="1"/>
  </r>
  <r>
    <x v="1"/>
    <x v="1"/>
    <x v="23"/>
    <x v="1024"/>
    <n v="91"/>
    <n v="61"/>
    <n v="488"/>
    <n v="321"/>
    <x v="2"/>
    <x v="0"/>
    <x v="1"/>
  </r>
  <r>
    <x v="1"/>
    <x v="1"/>
    <x v="23"/>
    <x v="1025"/>
    <n v="1"/>
    <n v="2"/>
    <n v="5"/>
    <n v="9"/>
    <x v="2"/>
    <x v="0"/>
    <x v="1"/>
  </r>
  <r>
    <x v="1"/>
    <x v="1"/>
    <x v="23"/>
    <x v="1026"/>
    <n v="14"/>
    <n v="13"/>
    <n v="103"/>
    <n v="89"/>
    <x v="2"/>
    <x v="0"/>
    <x v="1"/>
  </r>
  <r>
    <x v="1"/>
    <x v="1"/>
    <x v="23"/>
    <x v="1721"/>
    <m/>
    <n v="1"/>
    <m/>
    <n v="1"/>
    <x v="2"/>
    <x v="0"/>
    <x v="1"/>
  </r>
  <r>
    <x v="1"/>
    <x v="1"/>
    <x v="23"/>
    <x v="1027"/>
    <n v="305"/>
    <n v="232"/>
    <n v="1740"/>
    <n v="1235"/>
    <x v="2"/>
    <x v="0"/>
    <x v="1"/>
  </r>
  <r>
    <x v="1"/>
    <x v="1"/>
    <x v="23"/>
    <x v="1722"/>
    <n v="2"/>
    <m/>
    <n v="6"/>
    <m/>
    <x v="2"/>
    <x v="0"/>
    <x v="1"/>
  </r>
  <r>
    <x v="1"/>
    <x v="1"/>
    <x v="23"/>
    <x v="1723"/>
    <n v="1"/>
    <m/>
    <n v="1"/>
    <n v="1"/>
    <x v="2"/>
    <x v="0"/>
    <x v="1"/>
  </r>
  <r>
    <x v="1"/>
    <x v="1"/>
    <x v="23"/>
    <x v="1028"/>
    <n v="2"/>
    <n v="3"/>
    <n v="21"/>
    <n v="10"/>
    <x v="2"/>
    <x v="0"/>
    <x v="1"/>
  </r>
  <r>
    <x v="1"/>
    <x v="1"/>
    <x v="23"/>
    <x v="1724"/>
    <m/>
    <n v="2"/>
    <n v="1"/>
    <n v="6"/>
    <x v="2"/>
    <x v="0"/>
    <x v="1"/>
  </r>
  <r>
    <x v="1"/>
    <x v="1"/>
    <x v="23"/>
    <x v="1725"/>
    <n v="2"/>
    <m/>
    <n v="6"/>
    <n v="3"/>
    <x v="2"/>
    <x v="0"/>
    <x v="1"/>
  </r>
  <r>
    <x v="1"/>
    <x v="1"/>
    <x v="23"/>
    <x v="1726"/>
    <n v="1"/>
    <n v="2"/>
    <n v="9"/>
    <n v="2"/>
    <x v="2"/>
    <x v="0"/>
    <x v="1"/>
  </r>
  <r>
    <x v="1"/>
    <x v="1"/>
    <x v="23"/>
    <x v="1727"/>
    <n v="4"/>
    <n v="2"/>
    <n v="10"/>
    <n v="10"/>
    <x v="2"/>
    <x v="0"/>
    <x v="1"/>
  </r>
  <r>
    <x v="1"/>
    <x v="1"/>
    <x v="23"/>
    <x v="1029"/>
    <n v="111"/>
    <n v="91"/>
    <n v="573"/>
    <n v="500"/>
    <x v="2"/>
    <x v="0"/>
    <x v="1"/>
  </r>
  <r>
    <x v="1"/>
    <x v="1"/>
    <x v="23"/>
    <x v="1030"/>
    <n v="127"/>
    <n v="87"/>
    <n v="640"/>
    <n v="458"/>
    <x v="2"/>
    <x v="0"/>
    <x v="1"/>
  </r>
  <r>
    <x v="1"/>
    <x v="1"/>
    <x v="24"/>
    <x v="1031"/>
    <n v="4"/>
    <m/>
    <n v="6"/>
    <n v="6"/>
    <x v="2"/>
    <x v="0"/>
    <x v="1"/>
  </r>
  <r>
    <x v="1"/>
    <x v="1"/>
    <x v="24"/>
    <x v="1728"/>
    <m/>
    <m/>
    <m/>
    <n v="2"/>
    <x v="2"/>
    <x v="0"/>
    <x v="1"/>
  </r>
  <r>
    <x v="1"/>
    <x v="1"/>
    <x v="24"/>
    <x v="1032"/>
    <n v="31"/>
    <n v="25"/>
    <n v="132"/>
    <n v="112"/>
    <x v="2"/>
    <x v="0"/>
    <x v="1"/>
  </r>
  <r>
    <x v="1"/>
    <x v="1"/>
    <x v="24"/>
    <x v="1033"/>
    <n v="6"/>
    <n v="4"/>
    <n v="32"/>
    <n v="12"/>
    <x v="2"/>
    <x v="0"/>
    <x v="1"/>
  </r>
  <r>
    <x v="1"/>
    <x v="1"/>
    <x v="24"/>
    <x v="1034"/>
    <n v="143"/>
    <n v="94"/>
    <n v="641"/>
    <n v="562"/>
    <x v="2"/>
    <x v="0"/>
    <x v="1"/>
  </r>
  <r>
    <x v="1"/>
    <x v="1"/>
    <x v="24"/>
    <x v="1035"/>
    <m/>
    <n v="2"/>
    <n v="5"/>
    <n v="4"/>
    <x v="2"/>
    <x v="0"/>
    <x v="1"/>
  </r>
  <r>
    <x v="1"/>
    <x v="1"/>
    <x v="24"/>
    <x v="1036"/>
    <n v="60"/>
    <n v="33"/>
    <n v="261"/>
    <n v="178"/>
    <x v="2"/>
    <x v="0"/>
    <x v="1"/>
  </r>
  <r>
    <x v="1"/>
    <x v="1"/>
    <x v="24"/>
    <x v="1037"/>
    <n v="1"/>
    <m/>
    <n v="5"/>
    <n v="4"/>
    <x v="2"/>
    <x v="0"/>
    <x v="1"/>
  </r>
  <r>
    <x v="1"/>
    <x v="1"/>
    <x v="24"/>
    <x v="1038"/>
    <n v="6"/>
    <n v="2"/>
    <n v="33"/>
    <n v="20"/>
    <x v="2"/>
    <x v="0"/>
    <x v="1"/>
  </r>
  <r>
    <x v="1"/>
    <x v="1"/>
    <x v="24"/>
    <x v="1039"/>
    <n v="45"/>
    <n v="22"/>
    <n v="226"/>
    <n v="154"/>
    <x v="2"/>
    <x v="0"/>
    <x v="1"/>
  </r>
  <r>
    <x v="1"/>
    <x v="1"/>
    <x v="24"/>
    <x v="1729"/>
    <n v="13"/>
    <n v="9"/>
    <n v="82"/>
    <n v="65"/>
    <x v="2"/>
    <x v="0"/>
    <x v="1"/>
  </r>
  <r>
    <x v="1"/>
    <x v="1"/>
    <x v="24"/>
    <x v="1730"/>
    <m/>
    <m/>
    <m/>
    <n v="1"/>
    <x v="2"/>
    <x v="0"/>
    <x v="1"/>
  </r>
  <r>
    <x v="1"/>
    <x v="1"/>
    <x v="24"/>
    <x v="1040"/>
    <n v="1"/>
    <m/>
    <n v="5"/>
    <n v="8"/>
    <x v="2"/>
    <x v="0"/>
    <x v="1"/>
  </r>
  <r>
    <x v="1"/>
    <x v="1"/>
    <x v="24"/>
    <x v="1041"/>
    <n v="71"/>
    <n v="54"/>
    <n v="380"/>
    <n v="298"/>
    <x v="2"/>
    <x v="0"/>
    <x v="1"/>
  </r>
  <r>
    <x v="1"/>
    <x v="1"/>
    <x v="24"/>
    <x v="1731"/>
    <n v="3"/>
    <n v="2"/>
    <n v="13"/>
    <n v="6"/>
    <x v="2"/>
    <x v="0"/>
    <x v="1"/>
  </r>
  <r>
    <x v="1"/>
    <x v="1"/>
    <x v="24"/>
    <x v="1042"/>
    <n v="225"/>
    <n v="168"/>
    <n v="1273"/>
    <n v="860"/>
    <x v="2"/>
    <x v="0"/>
    <x v="1"/>
  </r>
  <r>
    <x v="1"/>
    <x v="1"/>
    <x v="24"/>
    <x v="1043"/>
    <n v="52"/>
    <n v="34"/>
    <n v="280"/>
    <n v="208"/>
    <x v="2"/>
    <x v="0"/>
    <x v="1"/>
  </r>
  <r>
    <x v="1"/>
    <x v="1"/>
    <x v="24"/>
    <x v="1732"/>
    <n v="8"/>
    <n v="9"/>
    <n v="60"/>
    <n v="57"/>
    <x v="2"/>
    <x v="0"/>
    <x v="1"/>
  </r>
  <r>
    <x v="1"/>
    <x v="1"/>
    <x v="24"/>
    <x v="1733"/>
    <m/>
    <m/>
    <n v="3"/>
    <n v="2"/>
    <x v="2"/>
    <x v="0"/>
    <x v="1"/>
  </r>
  <r>
    <x v="1"/>
    <x v="1"/>
    <x v="24"/>
    <x v="1044"/>
    <n v="8"/>
    <n v="9"/>
    <n v="87"/>
    <n v="70"/>
    <x v="2"/>
    <x v="0"/>
    <x v="1"/>
  </r>
  <r>
    <x v="1"/>
    <x v="1"/>
    <x v="24"/>
    <x v="1045"/>
    <n v="28"/>
    <n v="21"/>
    <n v="121"/>
    <n v="99"/>
    <x v="2"/>
    <x v="0"/>
    <x v="1"/>
  </r>
  <r>
    <x v="1"/>
    <x v="1"/>
    <x v="24"/>
    <x v="1046"/>
    <n v="78"/>
    <n v="58"/>
    <n v="424"/>
    <n v="315"/>
    <x v="2"/>
    <x v="0"/>
    <x v="1"/>
  </r>
  <r>
    <x v="1"/>
    <x v="1"/>
    <x v="24"/>
    <x v="1047"/>
    <n v="7"/>
    <n v="2"/>
    <n v="21"/>
    <n v="4"/>
    <x v="2"/>
    <x v="0"/>
    <x v="1"/>
  </r>
  <r>
    <x v="1"/>
    <x v="1"/>
    <x v="24"/>
    <x v="1048"/>
    <n v="11"/>
    <n v="6"/>
    <n v="71"/>
    <n v="33"/>
    <x v="2"/>
    <x v="0"/>
    <x v="1"/>
  </r>
  <r>
    <x v="1"/>
    <x v="1"/>
    <x v="24"/>
    <x v="1049"/>
    <m/>
    <n v="1"/>
    <n v="2"/>
    <n v="2"/>
    <x v="2"/>
    <x v="0"/>
    <x v="1"/>
  </r>
  <r>
    <x v="1"/>
    <x v="1"/>
    <x v="24"/>
    <x v="1050"/>
    <n v="1"/>
    <n v="2"/>
    <n v="11"/>
    <n v="19"/>
    <x v="2"/>
    <x v="0"/>
    <x v="1"/>
  </r>
  <r>
    <x v="1"/>
    <x v="1"/>
    <x v="24"/>
    <x v="1734"/>
    <m/>
    <m/>
    <n v="2"/>
    <n v="1"/>
    <x v="2"/>
    <x v="0"/>
    <x v="1"/>
  </r>
  <r>
    <x v="1"/>
    <x v="1"/>
    <x v="24"/>
    <x v="1735"/>
    <n v="1"/>
    <m/>
    <n v="5"/>
    <n v="4"/>
    <x v="2"/>
    <x v="0"/>
    <x v="1"/>
  </r>
  <r>
    <x v="1"/>
    <x v="1"/>
    <x v="24"/>
    <x v="1736"/>
    <m/>
    <n v="2"/>
    <n v="3"/>
    <n v="3"/>
    <x v="2"/>
    <x v="0"/>
    <x v="1"/>
  </r>
  <r>
    <x v="1"/>
    <x v="1"/>
    <x v="24"/>
    <x v="1737"/>
    <m/>
    <m/>
    <n v="1"/>
    <m/>
    <x v="2"/>
    <x v="0"/>
    <x v="1"/>
  </r>
  <r>
    <x v="1"/>
    <x v="1"/>
    <x v="108"/>
    <x v="1738"/>
    <m/>
    <m/>
    <n v="7"/>
    <n v="7"/>
    <x v="4"/>
    <x v="0"/>
    <x v="1"/>
  </r>
  <r>
    <x v="1"/>
    <x v="1"/>
    <x v="108"/>
    <x v="1739"/>
    <m/>
    <m/>
    <n v="1"/>
    <m/>
    <x v="4"/>
    <x v="0"/>
    <x v="1"/>
  </r>
  <r>
    <x v="1"/>
    <x v="1"/>
    <x v="108"/>
    <x v="1740"/>
    <n v="1"/>
    <n v="2"/>
    <n v="2"/>
    <n v="3"/>
    <x v="4"/>
    <x v="0"/>
    <x v="1"/>
  </r>
  <r>
    <x v="1"/>
    <x v="1"/>
    <x v="147"/>
    <x v="1741"/>
    <m/>
    <m/>
    <n v="3"/>
    <m/>
    <x v="1"/>
    <x v="0"/>
    <x v="1"/>
  </r>
  <r>
    <x v="1"/>
    <x v="1"/>
    <x v="109"/>
    <x v="1742"/>
    <m/>
    <m/>
    <n v="1"/>
    <m/>
    <x v="4"/>
    <x v="0"/>
    <x v="1"/>
  </r>
  <r>
    <x v="1"/>
    <x v="1"/>
    <x v="109"/>
    <x v="1743"/>
    <m/>
    <m/>
    <n v="1"/>
    <m/>
    <x v="4"/>
    <x v="0"/>
    <x v="1"/>
  </r>
  <r>
    <x v="1"/>
    <x v="1"/>
    <x v="109"/>
    <x v="1744"/>
    <m/>
    <n v="1"/>
    <m/>
    <n v="3"/>
    <x v="4"/>
    <x v="0"/>
    <x v="1"/>
  </r>
  <r>
    <x v="1"/>
    <x v="1"/>
    <x v="109"/>
    <x v="1745"/>
    <m/>
    <m/>
    <n v="2"/>
    <n v="1"/>
    <x v="4"/>
    <x v="0"/>
    <x v="1"/>
  </r>
  <r>
    <x v="1"/>
    <x v="1"/>
    <x v="109"/>
    <x v="1746"/>
    <m/>
    <m/>
    <n v="1"/>
    <n v="1"/>
    <x v="4"/>
    <x v="0"/>
    <x v="1"/>
  </r>
  <r>
    <x v="1"/>
    <x v="1"/>
    <x v="109"/>
    <x v="1747"/>
    <m/>
    <n v="1"/>
    <n v="1"/>
    <n v="1"/>
    <x v="4"/>
    <x v="0"/>
    <x v="1"/>
  </r>
  <r>
    <x v="1"/>
    <x v="1"/>
    <x v="109"/>
    <x v="1052"/>
    <n v="23"/>
    <n v="15"/>
    <n v="131"/>
    <n v="83"/>
    <x v="4"/>
    <x v="0"/>
    <x v="1"/>
  </r>
  <r>
    <x v="1"/>
    <x v="1"/>
    <x v="110"/>
    <x v="1053"/>
    <n v="2"/>
    <n v="4"/>
    <n v="17"/>
    <n v="14"/>
    <x v="2"/>
    <x v="0"/>
    <x v="1"/>
  </r>
  <r>
    <x v="1"/>
    <x v="1"/>
    <x v="110"/>
    <x v="1748"/>
    <m/>
    <m/>
    <m/>
    <n v="1"/>
    <x v="2"/>
    <x v="0"/>
    <x v="1"/>
  </r>
  <r>
    <x v="1"/>
    <x v="1"/>
    <x v="110"/>
    <x v="1054"/>
    <n v="168"/>
    <n v="104"/>
    <n v="866"/>
    <n v="627"/>
    <x v="2"/>
    <x v="0"/>
    <x v="1"/>
  </r>
  <r>
    <x v="1"/>
    <x v="1"/>
    <x v="110"/>
    <x v="1055"/>
    <n v="2"/>
    <m/>
    <n v="17"/>
    <n v="7"/>
    <x v="2"/>
    <x v="0"/>
    <x v="1"/>
  </r>
  <r>
    <x v="1"/>
    <x v="1"/>
    <x v="110"/>
    <x v="1056"/>
    <n v="36"/>
    <n v="25"/>
    <n v="190"/>
    <n v="146"/>
    <x v="2"/>
    <x v="0"/>
    <x v="1"/>
  </r>
  <r>
    <x v="1"/>
    <x v="1"/>
    <x v="110"/>
    <x v="1057"/>
    <n v="16"/>
    <n v="13"/>
    <n v="106"/>
    <n v="82"/>
    <x v="2"/>
    <x v="0"/>
    <x v="1"/>
  </r>
  <r>
    <x v="1"/>
    <x v="1"/>
    <x v="110"/>
    <x v="1058"/>
    <n v="7"/>
    <m/>
    <n v="10"/>
    <n v="1"/>
    <x v="2"/>
    <x v="0"/>
    <x v="1"/>
  </r>
  <r>
    <x v="1"/>
    <x v="1"/>
    <x v="110"/>
    <x v="1749"/>
    <m/>
    <n v="2"/>
    <n v="28"/>
    <n v="14"/>
    <x v="2"/>
    <x v="0"/>
    <x v="1"/>
  </r>
  <r>
    <x v="1"/>
    <x v="1"/>
    <x v="110"/>
    <x v="1059"/>
    <m/>
    <m/>
    <n v="2"/>
    <n v="5"/>
    <x v="2"/>
    <x v="0"/>
    <x v="1"/>
  </r>
  <r>
    <x v="1"/>
    <x v="1"/>
    <x v="110"/>
    <x v="1750"/>
    <m/>
    <m/>
    <n v="1"/>
    <m/>
    <x v="2"/>
    <x v="0"/>
    <x v="1"/>
  </r>
  <r>
    <x v="1"/>
    <x v="1"/>
    <x v="110"/>
    <x v="1751"/>
    <m/>
    <m/>
    <n v="1"/>
    <m/>
    <x v="2"/>
    <x v="0"/>
    <x v="1"/>
  </r>
  <r>
    <x v="1"/>
    <x v="1"/>
    <x v="110"/>
    <x v="1060"/>
    <n v="3"/>
    <n v="5"/>
    <n v="14"/>
    <n v="7"/>
    <x v="2"/>
    <x v="0"/>
    <x v="1"/>
  </r>
  <r>
    <x v="1"/>
    <x v="1"/>
    <x v="111"/>
    <x v="1752"/>
    <m/>
    <m/>
    <n v="1"/>
    <n v="2"/>
    <x v="3"/>
    <x v="0"/>
    <x v="1"/>
  </r>
  <r>
    <x v="1"/>
    <x v="1"/>
    <x v="111"/>
    <x v="1061"/>
    <m/>
    <m/>
    <n v="1"/>
    <n v="1"/>
    <x v="3"/>
    <x v="0"/>
    <x v="1"/>
  </r>
  <r>
    <x v="1"/>
    <x v="1"/>
    <x v="111"/>
    <x v="1753"/>
    <m/>
    <m/>
    <n v="1"/>
    <m/>
    <x v="3"/>
    <x v="0"/>
    <x v="1"/>
  </r>
  <r>
    <x v="1"/>
    <x v="1"/>
    <x v="112"/>
    <x v="1754"/>
    <n v="7"/>
    <n v="9"/>
    <n v="25"/>
    <n v="41"/>
    <x v="0"/>
    <x v="0"/>
    <x v="1"/>
  </r>
  <r>
    <x v="1"/>
    <x v="1"/>
    <x v="112"/>
    <x v="1755"/>
    <n v="3"/>
    <n v="5"/>
    <n v="14"/>
    <n v="41"/>
    <x v="0"/>
    <x v="0"/>
    <x v="1"/>
  </r>
  <r>
    <x v="1"/>
    <x v="1"/>
    <x v="112"/>
    <x v="1062"/>
    <n v="29"/>
    <n v="37"/>
    <n v="165"/>
    <n v="115"/>
    <x v="0"/>
    <x v="0"/>
    <x v="1"/>
  </r>
  <r>
    <x v="1"/>
    <x v="1"/>
    <x v="112"/>
    <x v="1063"/>
    <n v="16"/>
    <n v="14"/>
    <n v="78"/>
    <n v="76"/>
    <x v="0"/>
    <x v="0"/>
    <x v="1"/>
  </r>
  <r>
    <x v="1"/>
    <x v="1"/>
    <x v="112"/>
    <x v="1064"/>
    <n v="15"/>
    <n v="28"/>
    <n v="94"/>
    <n v="166"/>
    <x v="0"/>
    <x v="0"/>
    <x v="1"/>
  </r>
  <r>
    <x v="1"/>
    <x v="1"/>
    <x v="25"/>
    <x v="1065"/>
    <n v="130"/>
    <n v="79"/>
    <n v="780"/>
    <n v="414"/>
    <x v="2"/>
    <x v="0"/>
    <x v="1"/>
  </r>
  <r>
    <x v="1"/>
    <x v="1"/>
    <x v="25"/>
    <x v="1066"/>
    <n v="38"/>
    <n v="28"/>
    <n v="180"/>
    <n v="152"/>
    <x v="2"/>
    <x v="0"/>
    <x v="1"/>
  </r>
  <r>
    <x v="1"/>
    <x v="1"/>
    <x v="25"/>
    <x v="1067"/>
    <n v="832"/>
    <n v="789"/>
    <n v="4918"/>
    <n v="4364"/>
    <x v="2"/>
    <x v="0"/>
    <x v="1"/>
  </r>
  <r>
    <x v="1"/>
    <x v="1"/>
    <x v="25"/>
    <x v="1068"/>
    <n v="176"/>
    <n v="125"/>
    <n v="911"/>
    <n v="641"/>
    <x v="2"/>
    <x v="0"/>
    <x v="1"/>
  </r>
  <r>
    <x v="1"/>
    <x v="1"/>
    <x v="25"/>
    <x v="1070"/>
    <n v="2"/>
    <n v="4"/>
    <n v="40"/>
    <n v="20"/>
    <x v="2"/>
    <x v="0"/>
    <x v="1"/>
  </r>
  <r>
    <x v="1"/>
    <x v="1"/>
    <x v="25"/>
    <x v="1756"/>
    <n v="15"/>
    <n v="2"/>
    <n v="78"/>
    <n v="10"/>
    <x v="2"/>
    <x v="0"/>
    <x v="1"/>
  </r>
  <r>
    <x v="1"/>
    <x v="1"/>
    <x v="25"/>
    <x v="1071"/>
    <n v="373"/>
    <n v="278"/>
    <n v="1945"/>
    <n v="1314"/>
    <x v="2"/>
    <x v="0"/>
    <x v="1"/>
  </r>
  <r>
    <x v="1"/>
    <x v="1"/>
    <x v="25"/>
    <x v="1072"/>
    <n v="39"/>
    <n v="31"/>
    <n v="208"/>
    <n v="139"/>
    <x v="2"/>
    <x v="0"/>
    <x v="1"/>
  </r>
  <r>
    <x v="1"/>
    <x v="1"/>
    <x v="25"/>
    <x v="1073"/>
    <n v="48"/>
    <n v="43"/>
    <n v="261"/>
    <n v="184"/>
    <x v="2"/>
    <x v="0"/>
    <x v="1"/>
  </r>
  <r>
    <x v="1"/>
    <x v="1"/>
    <x v="25"/>
    <x v="1074"/>
    <n v="9"/>
    <n v="7"/>
    <n v="32"/>
    <n v="22"/>
    <x v="2"/>
    <x v="0"/>
    <x v="1"/>
  </r>
  <r>
    <x v="1"/>
    <x v="1"/>
    <x v="25"/>
    <x v="1075"/>
    <n v="387"/>
    <n v="284"/>
    <n v="2088"/>
    <n v="1524"/>
    <x v="2"/>
    <x v="0"/>
    <x v="1"/>
  </r>
  <r>
    <x v="1"/>
    <x v="1"/>
    <x v="25"/>
    <x v="1076"/>
    <n v="99"/>
    <n v="73"/>
    <n v="539"/>
    <n v="366"/>
    <x v="2"/>
    <x v="0"/>
    <x v="1"/>
  </r>
  <r>
    <x v="1"/>
    <x v="1"/>
    <x v="25"/>
    <x v="1757"/>
    <m/>
    <n v="2"/>
    <n v="6"/>
    <n v="10"/>
    <x v="2"/>
    <x v="0"/>
    <x v="1"/>
  </r>
  <r>
    <x v="1"/>
    <x v="1"/>
    <x v="25"/>
    <x v="1758"/>
    <m/>
    <n v="1"/>
    <m/>
    <n v="1"/>
    <x v="2"/>
    <x v="0"/>
    <x v="1"/>
  </r>
  <r>
    <x v="1"/>
    <x v="1"/>
    <x v="25"/>
    <x v="1077"/>
    <n v="2"/>
    <n v="3"/>
    <n v="11"/>
    <n v="12"/>
    <x v="2"/>
    <x v="0"/>
    <x v="1"/>
  </r>
  <r>
    <x v="1"/>
    <x v="1"/>
    <x v="25"/>
    <x v="1759"/>
    <m/>
    <m/>
    <m/>
    <n v="2"/>
    <x v="2"/>
    <x v="0"/>
    <x v="1"/>
  </r>
  <r>
    <x v="1"/>
    <x v="1"/>
    <x v="25"/>
    <x v="1078"/>
    <n v="1608"/>
    <n v="1602"/>
    <n v="9453"/>
    <n v="8482"/>
    <x v="2"/>
    <x v="0"/>
    <x v="1"/>
  </r>
  <r>
    <x v="1"/>
    <x v="1"/>
    <x v="25"/>
    <x v="1079"/>
    <n v="770"/>
    <n v="682"/>
    <n v="4290"/>
    <n v="3579"/>
    <x v="2"/>
    <x v="0"/>
    <x v="1"/>
  </r>
  <r>
    <x v="1"/>
    <x v="1"/>
    <x v="25"/>
    <x v="1760"/>
    <m/>
    <m/>
    <n v="1"/>
    <m/>
    <x v="2"/>
    <x v="0"/>
    <x v="1"/>
  </r>
  <r>
    <x v="1"/>
    <x v="1"/>
    <x v="25"/>
    <x v="1761"/>
    <m/>
    <n v="1"/>
    <m/>
    <n v="1"/>
    <x v="2"/>
    <x v="0"/>
    <x v="1"/>
  </r>
  <r>
    <x v="1"/>
    <x v="1"/>
    <x v="25"/>
    <x v="1762"/>
    <n v="1"/>
    <n v="2"/>
    <n v="4"/>
    <n v="4"/>
    <x v="2"/>
    <x v="0"/>
    <x v="1"/>
  </r>
  <r>
    <x v="1"/>
    <x v="1"/>
    <x v="25"/>
    <x v="1080"/>
    <n v="132"/>
    <n v="120"/>
    <n v="752"/>
    <n v="617"/>
    <x v="2"/>
    <x v="0"/>
    <x v="1"/>
  </r>
  <r>
    <x v="1"/>
    <x v="1"/>
    <x v="25"/>
    <x v="1081"/>
    <n v="11"/>
    <n v="8"/>
    <n v="79"/>
    <n v="31"/>
    <x v="2"/>
    <x v="0"/>
    <x v="1"/>
  </r>
  <r>
    <x v="1"/>
    <x v="1"/>
    <x v="25"/>
    <x v="1763"/>
    <m/>
    <m/>
    <m/>
    <n v="1"/>
    <x v="2"/>
    <x v="0"/>
    <x v="1"/>
  </r>
  <r>
    <x v="1"/>
    <x v="1"/>
    <x v="25"/>
    <x v="1764"/>
    <n v="2"/>
    <n v="2"/>
    <n v="6"/>
    <n v="10"/>
    <x v="2"/>
    <x v="0"/>
    <x v="1"/>
  </r>
  <r>
    <x v="1"/>
    <x v="1"/>
    <x v="25"/>
    <x v="1765"/>
    <m/>
    <n v="1"/>
    <m/>
    <n v="2"/>
    <x v="2"/>
    <x v="0"/>
    <x v="1"/>
  </r>
  <r>
    <x v="1"/>
    <x v="1"/>
    <x v="114"/>
    <x v="1084"/>
    <n v="1"/>
    <m/>
    <n v="1"/>
    <m/>
    <x v="2"/>
    <x v="0"/>
    <x v="1"/>
  </r>
  <r>
    <x v="1"/>
    <x v="1"/>
    <x v="114"/>
    <x v="1766"/>
    <m/>
    <n v="2"/>
    <m/>
    <n v="3"/>
    <x v="2"/>
    <x v="0"/>
    <x v="1"/>
  </r>
  <r>
    <x v="1"/>
    <x v="1"/>
    <x v="114"/>
    <x v="1767"/>
    <m/>
    <m/>
    <n v="1"/>
    <n v="1"/>
    <x v="2"/>
    <x v="0"/>
    <x v="1"/>
  </r>
  <r>
    <x v="1"/>
    <x v="1"/>
    <x v="114"/>
    <x v="1768"/>
    <m/>
    <m/>
    <m/>
    <n v="1"/>
    <x v="2"/>
    <x v="0"/>
    <x v="1"/>
  </r>
  <r>
    <x v="1"/>
    <x v="1"/>
    <x v="114"/>
    <x v="1085"/>
    <n v="1"/>
    <m/>
    <n v="2"/>
    <n v="1"/>
    <x v="2"/>
    <x v="0"/>
    <x v="1"/>
  </r>
  <r>
    <x v="1"/>
    <x v="1"/>
    <x v="115"/>
    <x v="1769"/>
    <n v="1"/>
    <m/>
    <n v="6"/>
    <n v="5"/>
    <x v="2"/>
    <x v="0"/>
    <x v="1"/>
  </r>
  <r>
    <x v="1"/>
    <x v="1"/>
    <x v="115"/>
    <x v="1086"/>
    <n v="1"/>
    <n v="2"/>
    <n v="5"/>
    <n v="5"/>
    <x v="2"/>
    <x v="0"/>
    <x v="1"/>
  </r>
  <r>
    <x v="1"/>
    <x v="1"/>
    <x v="115"/>
    <x v="1770"/>
    <n v="2"/>
    <n v="2"/>
    <n v="10"/>
    <n v="11"/>
    <x v="2"/>
    <x v="0"/>
    <x v="1"/>
  </r>
  <r>
    <x v="1"/>
    <x v="1"/>
    <x v="115"/>
    <x v="1087"/>
    <n v="2"/>
    <n v="2"/>
    <n v="8"/>
    <n v="12"/>
    <x v="2"/>
    <x v="0"/>
    <x v="1"/>
  </r>
  <r>
    <x v="1"/>
    <x v="1"/>
    <x v="115"/>
    <x v="1088"/>
    <n v="1"/>
    <m/>
    <n v="12"/>
    <n v="6"/>
    <x v="2"/>
    <x v="0"/>
    <x v="1"/>
  </r>
  <r>
    <x v="1"/>
    <x v="1"/>
    <x v="115"/>
    <x v="1089"/>
    <n v="7"/>
    <n v="6"/>
    <n v="49"/>
    <n v="37"/>
    <x v="2"/>
    <x v="0"/>
    <x v="1"/>
  </r>
  <r>
    <x v="1"/>
    <x v="1"/>
    <x v="115"/>
    <x v="1771"/>
    <m/>
    <m/>
    <n v="1"/>
    <n v="2"/>
    <x v="2"/>
    <x v="0"/>
    <x v="1"/>
  </r>
  <r>
    <x v="1"/>
    <x v="1"/>
    <x v="116"/>
    <x v="1772"/>
    <n v="1"/>
    <m/>
    <n v="1"/>
    <n v="2"/>
    <x v="2"/>
    <x v="0"/>
    <x v="1"/>
  </r>
  <r>
    <x v="1"/>
    <x v="1"/>
    <x v="116"/>
    <x v="1090"/>
    <n v="3"/>
    <n v="1"/>
    <n v="10"/>
    <n v="15"/>
    <x v="2"/>
    <x v="0"/>
    <x v="1"/>
  </r>
  <r>
    <x v="1"/>
    <x v="1"/>
    <x v="116"/>
    <x v="1091"/>
    <n v="8"/>
    <n v="7"/>
    <n v="38"/>
    <n v="25"/>
    <x v="2"/>
    <x v="0"/>
    <x v="1"/>
  </r>
  <r>
    <x v="1"/>
    <x v="1"/>
    <x v="116"/>
    <x v="1092"/>
    <n v="8"/>
    <n v="3"/>
    <n v="25"/>
    <n v="21"/>
    <x v="2"/>
    <x v="0"/>
    <x v="1"/>
  </r>
  <r>
    <x v="1"/>
    <x v="1"/>
    <x v="116"/>
    <x v="1773"/>
    <m/>
    <m/>
    <m/>
    <n v="1"/>
    <x v="2"/>
    <x v="0"/>
    <x v="1"/>
  </r>
  <r>
    <x v="1"/>
    <x v="1"/>
    <x v="117"/>
    <x v="1774"/>
    <n v="1"/>
    <m/>
    <n v="4"/>
    <m/>
    <x v="2"/>
    <x v="0"/>
    <x v="1"/>
  </r>
  <r>
    <x v="1"/>
    <x v="1"/>
    <x v="117"/>
    <x v="1093"/>
    <m/>
    <m/>
    <n v="4"/>
    <n v="1"/>
    <x v="2"/>
    <x v="0"/>
    <x v="1"/>
  </r>
  <r>
    <x v="1"/>
    <x v="1"/>
    <x v="117"/>
    <x v="1094"/>
    <n v="14"/>
    <m/>
    <n v="49"/>
    <n v="1"/>
    <x v="2"/>
    <x v="0"/>
    <x v="1"/>
  </r>
  <r>
    <x v="1"/>
    <x v="1"/>
    <x v="117"/>
    <x v="1095"/>
    <m/>
    <m/>
    <n v="2"/>
    <n v="1"/>
    <x v="2"/>
    <x v="0"/>
    <x v="1"/>
  </r>
  <r>
    <x v="1"/>
    <x v="1"/>
    <x v="117"/>
    <x v="1775"/>
    <n v="1"/>
    <m/>
    <n v="3"/>
    <n v="1"/>
    <x v="2"/>
    <x v="0"/>
    <x v="1"/>
  </r>
  <r>
    <x v="1"/>
    <x v="1"/>
    <x v="117"/>
    <x v="1776"/>
    <n v="1"/>
    <m/>
    <n v="13"/>
    <n v="1"/>
    <x v="2"/>
    <x v="0"/>
    <x v="1"/>
  </r>
  <r>
    <x v="1"/>
    <x v="1"/>
    <x v="117"/>
    <x v="1777"/>
    <n v="1"/>
    <m/>
    <n v="1"/>
    <m/>
    <x v="2"/>
    <x v="0"/>
    <x v="1"/>
  </r>
  <r>
    <x v="1"/>
    <x v="1"/>
    <x v="118"/>
    <x v="1778"/>
    <n v="1"/>
    <m/>
    <n v="1"/>
    <m/>
    <x v="4"/>
    <x v="0"/>
    <x v="1"/>
  </r>
  <r>
    <x v="1"/>
    <x v="1"/>
    <x v="118"/>
    <x v="1779"/>
    <n v="5"/>
    <m/>
    <n v="17"/>
    <n v="7"/>
    <x v="4"/>
    <x v="0"/>
    <x v="1"/>
  </r>
  <r>
    <x v="1"/>
    <x v="1"/>
    <x v="119"/>
    <x v="1780"/>
    <n v="1"/>
    <m/>
    <n v="3"/>
    <m/>
    <x v="4"/>
    <x v="0"/>
    <x v="1"/>
  </r>
  <r>
    <x v="1"/>
    <x v="1"/>
    <x v="119"/>
    <x v="1781"/>
    <m/>
    <m/>
    <n v="1"/>
    <n v="1"/>
    <x v="4"/>
    <x v="0"/>
    <x v="1"/>
  </r>
  <r>
    <x v="1"/>
    <x v="1"/>
    <x v="119"/>
    <x v="1097"/>
    <m/>
    <m/>
    <n v="5"/>
    <n v="3"/>
    <x v="4"/>
    <x v="0"/>
    <x v="1"/>
  </r>
  <r>
    <x v="1"/>
    <x v="1"/>
    <x v="119"/>
    <x v="1782"/>
    <n v="3"/>
    <n v="1"/>
    <n v="8"/>
    <n v="3"/>
    <x v="4"/>
    <x v="0"/>
    <x v="1"/>
  </r>
  <r>
    <x v="1"/>
    <x v="1"/>
    <x v="119"/>
    <x v="1098"/>
    <m/>
    <m/>
    <n v="2"/>
    <n v="3"/>
    <x v="4"/>
    <x v="0"/>
    <x v="1"/>
  </r>
  <r>
    <x v="1"/>
    <x v="1"/>
    <x v="50"/>
    <x v="1783"/>
    <m/>
    <m/>
    <n v="9"/>
    <n v="5"/>
    <x v="2"/>
    <x v="0"/>
    <x v="1"/>
  </r>
  <r>
    <x v="1"/>
    <x v="1"/>
    <x v="50"/>
    <x v="1784"/>
    <n v="5"/>
    <n v="2"/>
    <n v="26"/>
    <n v="15"/>
    <x v="2"/>
    <x v="0"/>
    <x v="1"/>
  </r>
  <r>
    <x v="1"/>
    <x v="1"/>
    <x v="50"/>
    <x v="1785"/>
    <m/>
    <m/>
    <n v="2"/>
    <n v="2"/>
    <x v="2"/>
    <x v="0"/>
    <x v="1"/>
  </r>
  <r>
    <x v="1"/>
    <x v="1"/>
    <x v="50"/>
    <x v="1099"/>
    <n v="5"/>
    <n v="3"/>
    <n v="15"/>
    <n v="19"/>
    <x v="2"/>
    <x v="0"/>
    <x v="1"/>
  </r>
  <r>
    <x v="1"/>
    <x v="1"/>
    <x v="50"/>
    <x v="1100"/>
    <n v="12"/>
    <n v="4"/>
    <n v="45"/>
    <n v="32"/>
    <x v="2"/>
    <x v="0"/>
    <x v="1"/>
  </r>
  <r>
    <x v="1"/>
    <x v="1"/>
    <x v="50"/>
    <x v="1101"/>
    <n v="13"/>
    <n v="7"/>
    <n v="100"/>
    <n v="55"/>
    <x v="2"/>
    <x v="0"/>
    <x v="1"/>
  </r>
  <r>
    <x v="1"/>
    <x v="1"/>
    <x v="50"/>
    <x v="1786"/>
    <n v="1"/>
    <m/>
    <n v="1"/>
    <m/>
    <x v="2"/>
    <x v="0"/>
    <x v="1"/>
  </r>
  <r>
    <x v="1"/>
    <x v="1"/>
    <x v="50"/>
    <x v="1787"/>
    <n v="2"/>
    <m/>
    <n v="5"/>
    <m/>
    <x v="2"/>
    <x v="0"/>
    <x v="1"/>
  </r>
  <r>
    <x v="1"/>
    <x v="1"/>
    <x v="50"/>
    <x v="1788"/>
    <m/>
    <m/>
    <n v="3"/>
    <m/>
    <x v="2"/>
    <x v="0"/>
    <x v="1"/>
  </r>
  <r>
    <x v="1"/>
    <x v="1"/>
    <x v="50"/>
    <x v="1789"/>
    <m/>
    <n v="1"/>
    <m/>
    <n v="1"/>
    <x v="2"/>
    <x v="0"/>
    <x v="1"/>
  </r>
  <r>
    <x v="1"/>
    <x v="1"/>
    <x v="50"/>
    <x v="1790"/>
    <n v="9"/>
    <n v="5"/>
    <n v="29"/>
    <n v="18"/>
    <x v="2"/>
    <x v="0"/>
    <x v="1"/>
  </r>
  <r>
    <x v="1"/>
    <x v="1"/>
    <x v="120"/>
    <x v="1102"/>
    <n v="1182"/>
    <n v="913"/>
    <n v="5602"/>
    <n v="4462"/>
    <x v="5"/>
    <x v="1"/>
    <x v="1"/>
  </r>
  <r>
    <x v="1"/>
    <x v="1"/>
    <x v="120"/>
    <x v="1791"/>
    <m/>
    <m/>
    <n v="1"/>
    <m/>
    <x v="5"/>
    <x v="1"/>
    <x v="1"/>
  </r>
  <r>
    <x v="1"/>
    <x v="1"/>
    <x v="148"/>
    <x v="1792"/>
    <m/>
    <m/>
    <n v="1"/>
    <n v="2"/>
    <x v="1"/>
    <x v="0"/>
    <x v="1"/>
  </r>
  <r>
    <x v="1"/>
    <x v="1"/>
    <x v="26"/>
    <x v="1103"/>
    <n v="323"/>
    <n v="242"/>
    <n v="1798"/>
    <n v="1322"/>
    <x v="2"/>
    <x v="0"/>
    <x v="1"/>
  </r>
  <r>
    <x v="1"/>
    <x v="1"/>
    <x v="26"/>
    <x v="1793"/>
    <n v="13"/>
    <n v="3"/>
    <n v="60"/>
    <n v="35"/>
    <x v="2"/>
    <x v="0"/>
    <x v="1"/>
  </r>
  <r>
    <x v="1"/>
    <x v="1"/>
    <x v="26"/>
    <x v="1794"/>
    <n v="1"/>
    <m/>
    <n v="2"/>
    <m/>
    <x v="2"/>
    <x v="0"/>
    <x v="1"/>
  </r>
  <r>
    <x v="1"/>
    <x v="1"/>
    <x v="26"/>
    <x v="1104"/>
    <n v="51"/>
    <n v="40"/>
    <n v="299"/>
    <n v="169"/>
    <x v="2"/>
    <x v="0"/>
    <x v="1"/>
  </r>
  <r>
    <x v="1"/>
    <x v="1"/>
    <x v="26"/>
    <x v="1105"/>
    <n v="127"/>
    <n v="119"/>
    <n v="774"/>
    <n v="539"/>
    <x v="2"/>
    <x v="0"/>
    <x v="1"/>
  </r>
  <r>
    <x v="1"/>
    <x v="1"/>
    <x v="26"/>
    <x v="1106"/>
    <n v="1152"/>
    <n v="820"/>
    <n v="6188"/>
    <n v="4213"/>
    <x v="2"/>
    <x v="0"/>
    <x v="1"/>
  </r>
  <r>
    <x v="1"/>
    <x v="1"/>
    <x v="26"/>
    <x v="1107"/>
    <n v="593"/>
    <n v="429"/>
    <n v="3084"/>
    <n v="2092"/>
    <x v="2"/>
    <x v="0"/>
    <x v="1"/>
  </r>
  <r>
    <x v="1"/>
    <x v="1"/>
    <x v="26"/>
    <x v="1108"/>
    <n v="113"/>
    <n v="46"/>
    <n v="517"/>
    <n v="280"/>
    <x v="2"/>
    <x v="0"/>
    <x v="1"/>
  </r>
  <r>
    <x v="1"/>
    <x v="1"/>
    <x v="26"/>
    <x v="1109"/>
    <n v="167"/>
    <n v="110"/>
    <n v="997"/>
    <n v="653"/>
    <x v="2"/>
    <x v="0"/>
    <x v="1"/>
  </r>
  <r>
    <x v="1"/>
    <x v="1"/>
    <x v="149"/>
    <x v="1795"/>
    <n v="1"/>
    <m/>
    <n v="1"/>
    <m/>
    <x v="1"/>
    <x v="0"/>
    <x v="1"/>
  </r>
  <r>
    <x v="1"/>
    <x v="1"/>
    <x v="150"/>
    <x v="1796"/>
    <m/>
    <m/>
    <n v="1"/>
    <m/>
    <x v="1"/>
    <x v="0"/>
    <x v="1"/>
  </r>
  <r>
    <x v="1"/>
    <x v="1"/>
    <x v="150"/>
    <x v="1797"/>
    <m/>
    <m/>
    <n v="2"/>
    <n v="2"/>
    <x v="1"/>
    <x v="0"/>
    <x v="1"/>
  </r>
  <r>
    <x v="1"/>
    <x v="1"/>
    <x v="150"/>
    <x v="1798"/>
    <m/>
    <m/>
    <m/>
    <n v="2"/>
    <x v="1"/>
    <x v="0"/>
    <x v="1"/>
  </r>
  <r>
    <x v="1"/>
    <x v="1"/>
    <x v="150"/>
    <x v="1799"/>
    <m/>
    <m/>
    <n v="1"/>
    <m/>
    <x v="1"/>
    <x v="0"/>
    <x v="1"/>
  </r>
  <r>
    <x v="1"/>
    <x v="1"/>
    <x v="121"/>
    <x v="1110"/>
    <n v="1"/>
    <n v="1"/>
    <n v="10"/>
    <n v="6"/>
    <x v="2"/>
    <x v="0"/>
    <x v="1"/>
  </r>
  <r>
    <x v="1"/>
    <x v="1"/>
    <x v="121"/>
    <x v="1111"/>
    <n v="16"/>
    <n v="2"/>
    <n v="52"/>
    <n v="19"/>
    <x v="2"/>
    <x v="0"/>
    <x v="1"/>
  </r>
  <r>
    <x v="1"/>
    <x v="1"/>
    <x v="121"/>
    <x v="1112"/>
    <n v="1"/>
    <n v="3"/>
    <n v="2"/>
    <n v="6"/>
    <x v="2"/>
    <x v="0"/>
    <x v="1"/>
  </r>
  <r>
    <x v="1"/>
    <x v="1"/>
    <x v="121"/>
    <x v="1113"/>
    <n v="1"/>
    <m/>
    <n v="6"/>
    <n v="6"/>
    <x v="2"/>
    <x v="0"/>
    <x v="1"/>
  </r>
  <r>
    <x v="1"/>
    <x v="1"/>
    <x v="51"/>
    <x v="1800"/>
    <m/>
    <m/>
    <n v="1"/>
    <m/>
    <x v="1"/>
    <x v="0"/>
    <x v="1"/>
  </r>
  <r>
    <x v="1"/>
    <x v="1"/>
    <x v="27"/>
    <x v="1114"/>
    <n v="142"/>
    <n v="87"/>
    <n v="786"/>
    <n v="526"/>
    <x v="0"/>
    <x v="0"/>
    <x v="1"/>
  </r>
  <r>
    <x v="1"/>
    <x v="1"/>
    <x v="27"/>
    <x v="1115"/>
    <n v="5"/>
    <n v="3"/>
    <n v="32"/>
    <n v="19"/>
    <x v="0"/>
    <x v="0"/>
    <x v="1"/>
  </r>
  <r>
    <x v="1"/>
    <x v="1"/>
    <x v="27"/>
    <x v="1116"/>
    <n v="110"/>
    <n v="79"/>
    <n v="619"/>
    <n v="489"/>
    <x v="0"/>
    <x v="0"/>
    <x v="1"/>
  </r>
  <r>
    <x v="1"/>
    <x v="1"/>
    <x v="27"/>
    <x v="1117"/>
    <n v="5"/>
    <n v="3"/>
    <n v="20"/>
    <n v="16"/>
    <x v="0"/>
    <x v="0"/>
    <x v="1"/>
  </r>
  <r>
    <x v="1"/>
    <x v="1"/>
    <x v="27"/>
    <x v="1118"/>
    <n v="44"/>
    <n v="20"/>
    <n v="230"/>
    <n v="144"/>
    <x v="0"/>
    <x v="0"/>
    <x v="1"/>
  </r>
  <r>
    <x v="1"/>
    <x v="1"/>
    <x v="27"/>
    <x v="1119"/>
    <n v="1"/>
    <n v="2"/>
    <n v="5"/>
    <n v="2"/>
    <x v="0"/>
    <x v="0"/>
    <x v="1"/>
  </r>
  <r>
    <x v="1"/>
    <x v="1"/>
    <x v="27"/>
    <x v="1801"/>
    <m/>
    <m/>
    <n v="1"/>
    <m/>
    <x v="0"/>
    <x v="0"/>
    <x v="1"/>
  </r>
  <r>
    <x v="1"/>
    <x v="1"/>
    <x v="27"/>
    <x v="1802"/>
    <n v="2"/>
    <m/>
    <n v="5"/>
    <n v="8"/>
    <x v="0"/>
    <x v="0"/>
    <x v="1"/>
  </r>
  <r>
    <x v="1"/>
    <x v="1"/>
    <x v="27"/>
    <x v="1120"/>
    <n v="4"/>
    <n v="1"/>
    <n v="13"/>
    <n v="2"/>
    <x v="0"/>
    <x v="0"/>
    <x v="1"/>
  </r>
  <r>
    <x v="1"/>
    <x v="1"/>
    <x v="27"/>
    <x v="1803"/>
    <m/>
    <m/>
    <n v="1"/>
    <m/>
    <x v="0"/>
    <x v="0"/>
    <x v="1"/>
  </r>
  <r>
    <x v="1"/>
    <x v="1"/>
    <x v="28"/>
    <x v="1122"/>
    <n v="1"/>
    <m/>
    <n v="3"/>
    <m/>
    <x v="3"/>
    <x v="0"/>
    <x v="1"/>
  </r>
  <r>
    <x v="1"/>
    <x v="1"/>
    <x v="28"/>
    <x v="1123"/>
    <n v="12"/>
    <n v="16"/>
    <n v="70"/>
    <n v="81"/>
    <x v="3"/>
    <x v="0"/>
    <x v="1"/>
  </r>
  <r>
    <x v="1"/>
    <x v="1"/>
    <x v="28"/>
    <x v="1124"/>
    <n v="1"/>
    <m/>
    <n v="3"/>
    <m/>
    <x v="3"/>
    <x v="0"/>
    <x v="1"/>
  </r>
  <r>
    <x v="1"/>
    <x v="1"/>
    <x v="28"/>
    <x v="1126"/>
    <m/>
    <n v="1"/>
    <n v="3"/>
    <n v="4"/>
    <x v="3"/>
    <x v="0"/>
    <x v="1"/>
  </r>
  <r>
    <x v="1"/>
    <x v="1"/>
    <x v="28"/>
    <x v="1127"/>
    <n v="256"/>
    <n v="131"/>
    <n v="1337"/>
    <n v="814"/>
    <x v="3"/>
    <x v="0"/>
    <x v="1"/>
  </r>
  <r>
    <x v="1"/>
    <x v="1"/>
    <x v="28"/>
    <x v="1128"/>
    <n v="105"/>
    <n v="74"/>
    <n v="545"/>
    <n v="423"/>
    <x v="3"/>
    <x v="0"/>
    <x v="1"/>
  </r>
  <r>
    <x v="1"/>
    <x v="1"/>
    <x v="28"/>
    <x v="1129"/>
    <n v="2"/>
    <m/>
    <n v="13"/>
    <n v="1"/>
    <x v="3"/>
    <x v="0"/>
    <x v="1"/>
  </r>
  <r>
    <x v="1"/>
    <x v="1"/>
    <x v="28"/>
    <x v="1130"/>
    <n v="39"/>
    <n v="24"/>
    <n v="218"/>
    <n v="162"/>
    <x v="3"/>
    <x v="0"/>
    <x v="1"/>
  </r>
  <r>
    <x v="1"/>
    <x v="1"/>
    <x v="28"/>
    <x v="1131"/>
    <n v="1"/>
    <m/>
    <n v="1"/>
    <m/>
    <x v="3"/>
    <x v="0"/>
    <x v="1"/>
  </r>
  <r>
    <x v="1"/>
    <x v="1"/>
    <x v="28"/>
    <x v="1132"/>
    <n v="18"/>
    <n v="3"/>
    <n v="80"/>
    <n v="13"/>
    <x v="3"/>
    <x v="0"/>
    <x v="1"/>
  </r>
  <r>
    <x v="1"/>
    <x v="1"/>
    <x v="28"/>
    <x v="1133"/>
    <n v="83"/>
    <n v="46"/>
    <n v="488"/>
    <n v="309"/>
    <x v="3"/>
    <x v="0"/>
    <x v="1"/>
  </r>
  <r>
    <x v="1"/>
    <x v="1"/>
    <x v="28"/>
    <x v="1134"/>
    <n v="2"/>
    <n v="2"/>
    <n v="4"/>
    <n v="7"/>
    <x v="3"/>
    <x v="0"/>
    <x v="1"/>
  </r>
  <r>
    <x v="1"/>
    <x v="1"/>
    <x v="28"/>
    <x v="1136"/>
    <n v="1"/>
    <n v="1"/>
    <n v="6"/>
    <n v="8"/>
    <x v="3"/>
    <x v="0"/>
    <x v="1"/>
  </r>
  <r>
    <x v="1"/>
    <x v="1"/>
    <x v="28"/>
    <x v="1804"/>
    <n v="1"/>
    <m/>
    <n v="14"/>
    <m/>
    <x v="3"/>
    <x v="0"/>
    <x v="1"/>
  </r>
  <r>
    <x v="1"/>
    <x v="1"/>
    <x v="28"/>
    <x v="1138"/>
    <n v="1"/>
    <n v="2"/>
    <n v="3"/>
    <n v="4"/>
    <x v="3"/>
    <x v="0"/>
    <x v="1"/>
  </r>
  <r>
    <x v="1"/>
    <x v="1"/>
    <x v="28"/>
    <x v="1139"/>
    <m/>
    <m/>
    <m/>
    <n v="2"/>
    <x v="3"/>
    <x v="0"/>
    <x v="1"/>
  </r>
  <r>
    <x v="1"/>
    <x v="1"/>
    <x v="28"/>
    <x v="1140"/>
    <n v="48"/>
    <n v="26"/>
    <n v="230"/>
    <n v="126"/>
    <x v="3"/>
    <x v="0"/>
    <x v="1"/>
  </r>
  <r>
    <x v="1"/>
    <x v="1"/>
    <x v="28"/>
    <x v="1141"/>
    <m/>
    <m/>
    <n v="1"/>
    <n v="2"/>
    <x v="3"/>
    <x v="0"/>
    <x v="1"/>
  </r>
  <r>
    <x v="1"/>
    <x v="1"/>
    <x v="28"/>
    <x v="1142"/>
    <n v="1"/>
    <m/>
    <n v="3"/>
    <n v="1"/>
    <x v="3"/>
    <x v="0"/>
    <x v="1"/>
  </r>
  <r>
    <x v="1"/>
    <x v="1"/>
    <x v="28"/>
    <x v="1805"/>
    <m/>
    <m/>
    <n v="1"/>
    <n v="1"/>
    <x v="3"/>
    <x v="0"/>
    <x v="1"/>
  </r>
  <r>
    <x v="1"/>
    <x v="1"/>
    <x v="28"/>
    <x v="1143"/>
    <n v="4"/>
    <n v="1"/>
    <n v="19"/>
    <n v="3"/>
    <x v="3"/>
    <x v="0"/>
    <x v="1"/>
  </r>
  <r>
    <x v="1"/>
    <x v="1"/>
    <x v="29"/>
    <x v="1144"/>
    <n v="1"/>
    <n v="4"/>
    <n v="13"/>
    <n v="15"/>
    <x v="3"/>
    <x v="0"/>
    <x v="1"/>
  </r>
  <r>
    <x v="1"/>
    <x v="1"/>
    <x v="29"/>
    <x v="1145"/>
    <n v="9"/>
    <n v="7"/>
    <n v="40"/>
    <n v="27"/>
    <x v="3"/>
    <x v="0"/>
    <x v="1"/>
  </r>
  <r>
    <x v="1"/>
    <x v="1"/>
    <x v="29"/>
    <x v="1146"/>
    <n v="5"/>
    <n v="5"/>
    <n v="33"/>
    <n v="19"/>
    <x v="3"/>
    <x v="0"/>
    <x v="1"/>
  </r>
  <r>
    <x v="1"/>
    <x v="1"/>
    <x v="29"/>
    <x v="1148"/>
    <m/>
    <m/>
    <n v="7"/>
    <n v="6"/>
    <x v="3"/>
    <x v="0"/>
    <x v="1"/>
  </r>
  <r>
    <x v="1"/>
    <x v="1"/>
    <x v="29"/>
    <x v="1149"/>
    <n v="8"/>
    <n v="3"/>
    <n v="34"/>
    <n v="25"/>
    <x v="3"/>
    <x v="0"/>
    <x v="1"/>
  </r>
  <r>
    <x v="1"/>
    <x v="1"/>
    <x v="29"/>
    <x v="1806"/>
    <m/>
    <m/>
    <n v="3"/>
    <n v="5"/>
    <x v="3"/>
    <x v="0"/>
    <x v="1"/>
  </r>
  <r>
    <x v="1"/>
    <x v="1"/>
    <x v="29"/>
    <x v="1807"/>
    <m/>
    <m/>
    <n v="1"/>
    <n v="2"/>
    <x v="3"/>
    <x v="0"/>
    <x v="1"/>
  </r>
  <r>
    <x v="1"/>
    <x v="1"/>
    <x v="29"/>
    <x v="1151"/>
    <n v="295"/>
    <n v="181"/>
    <n v="1634"/>
    <n v="1117"/>
    <x v="3"/>
    <x v="0"/>
    <x v="1"/>
  </r>
  <r>
    <x v="1"/>
    <x v="1"/>
    <x v="29"/>
    <x v="1152"/>
    <n v="6"/>
    <n v="2"/>
    <n v="26"/>
    <n v="15"/>
    <x v="3"/>
    <x v="0"/>
    <x v="1"/>
  </r>
  <r>
    <x v="1"/>
    <x v="1"/>
    <x v="29"/>
    <x v="1153"/>
    <n v="17"/>
    <n v="6"/>
    <n v="86"/>
    <n v="54"/>
    <x v="3"/>
    <x v="0"/>
    <x v="1"/>
  </r>
  <r>
    <x v="1"/>
    <x v="1"/>
    <x v="29"/>
    <x v="1154"/>
    <n v="32"/>
    <n v="31"/>
    <n v="215"/>
    <n v="162"/>
    <x v="3"/>
    <x v="0"/>
    <x v="1"/>
  </r>
  <r>
    <x v="1"/>
    <x v="1"/>
    <x v="29"/>
    <x v="1155"/>
    <n v="1"/>
    <m/>
    <n v="4"/>
    <n v="2"/>
    <x v="3"/>
    <x v="0"/>
    <x v="1"/>
  </r>
  <r>
    <x v="1"/>
    <x v="1"/>
    <x v="29"/>
    <x v="1156"/>
    <n v="4"/>
    <m/>
    <n v="10"/>
    <n v="7"/>
    <x v="3"/>
    <x v="0"/>
    <x v="1"/>
  </r>
  <r>
    <x v="1"/>
    <x v="1"/>
    <x v="29"/>
    <x v="1158"/>
    <n v="41"/>
    <n v="29"/>
    <n v="177"/>
    <n v="135"/>
    <x v="3"/>
    <x v="0"/>
    <x v="1"/>
  </r>
  <r>
    <x v="1"/>
    <x v="1"/>
    <x v="29"/>
    <x v="1159"/>
    <n v="1"/>
    <n v="1"/>
    <n v="2"/>
    <n v="3"/>
    <x v="3"/>
    <x v="0"/>
    <x v="1"/>
  </r>
  <r>
    <x v="1"/>
    <x v="1"/>
    <x v="29"/>
    <x v="1160"/>
    <n v="1"/>
    <m/>
    <n v="2"/>
    <n v="2"/>
    <x v="3"/>
    <x v="0"/>
    <x v="1"/>
  </r>
  <r>
    <x v="1"/>
    <x v="1"/>
    <x v="29"/>
    <x v="1808"/>
    <m/>
    <m/>
    <n v="1"/>
    <n v="1"/>
    <x v="3"/>
    <x v="0"/>
    <x v="1"/>
  </r>
  <r>
    <x v="1"/>
    <x v="1"/>
    <x v="29"/>
    <x v="1161"/>
    <n v="31"/>
    <n v="11"/>
    <n v="123"/>
    <n v="70"/>
    <x v="3"/>
    <x v="0"/>
    <x v="1"/>
  </r>
  <r>
    <x v="1"/>
    <x v="1"/>
    <x v="29"/>
    <x v="1162"/>
    <n v="7"/>
    <n v="4"/>
    <n v="32"/>
    <n v="21"/>
    <x v="3"/>
    <x v="0"/>
    <x v="1"/>
  </r>
  <r>
    <x v="1"/>
    <x v="1"/>
    <x v="29"/>
    <x v="1163"/>
    <n v="1"/>
    <n v="1"/>
    <n v="5"/>
    <n v="2"/>
    <x v="3"/>
    <x v="0"/>
    <x v="1"/>
  </r>
  <r>
    <x v="1"/>
    <x v="1"/>
    <x v="29"/>
    <x v="1164"/>
    <m/>
    <m/>
    <m/>
    <n v="1"/>
    <x v="3"/>
    <x v="0"/>
    <x v="1"/>
  </r>
  <r>
    <x v="1"/>
    <x v="1"/>
    <x v="29"/>
    <x v="1165"/>
    <n v="39"/>
    <n v="29"/>
    <n v="189"/>
    <n v="128"/>
    <x v="3"/>
    <x v="0"/>
    <x v="1"/>
  </r>
  <r>
    <x v="1"/>
    <x v="1"/>
    <x v="29"/>
    <x v="1166"/>
    <n v="163"/>
    <n v="135"/>
    <n v="989"/>
    <n v="735"/>
    <x v="3"/>
    <x v="0"/>
    <x v="1"/>
  </r>
  <r>
    <x v="1"/>
    <x v="1"/>
    <x v="29"/>
    <x v="1167"/>
    <n v="8"/>
    <n v="5"/>
    <n v="47"/>
    <n v="42"/>
    <x v="3"/>
    <x v="0"/>
    <x v="1"/>
  </r>
  <r>
    <x v="1"/>
    <x v="1"/>
    <x v="29"/>
    <x v="1169"/>
    <n v="3"/>
    <m/>
    <n v="16"/>
    <n v="1"/>
    <x v="3"/>
    <x v="0"/>
    <x v="1"/>
  </r>
  <r>
    <x v="1"/>
    <x v="1"/>
    <x v="30"/>
    <x v="1170"/>
    <n v="490"/>
    <n v="404"/>
    <n v="2503"/>
    <n v="2039"/>
    <x v="5"/>
    <x v="1"/>
    <x v="1"/>
  </r>
  <r>
    <x v="1"/>
    <x v="1"/>
    <x v="30"/>
    <x v="1809"/>
    <m/>
    <m/>
    <n v="3"/>
    <n v="1"/>
    <x v="5"/>
    <x v="1"/>
    <x v="1"/>
  </r>
  <r>
    <x v="1"/>
    <x v="1"/>
    <x v="30"/>
    <x v="1810"/>
    <n v="3"/>
    <n v="1"/>
    <n v="18"/>
    <n v="11"/>
    <x v="5"/>
    <x v="1"/>
    <x v="1"/>
  </r>
  <r>
    <x v="1"/>
    <x v="1"/>
    <x v="30"/>
    <x v="1811"/>
    <n v="4"/>
    <n v="2"/>
    <n v="10"/>
    <n v="18"/>
    <x v="5"/>
    <x v="1"/>
    <x v="1"/>
  </r>
  <r>
    <x v="1"/>
    <x v="1"/>
    <x v="30"/>
    <x v="1812"/>
    <m/>
    <m/>
    <m/>
    <n v="1"/>
    <x v="5"/>
    <x v="1"/>
    <x v="1"/>
  </r>
  <r>
    <x v="1"/>
    <x v="1"/>
    <x v="30"/>
    <x v="1813"/>
    <n v="6"/>
    <n v="2"/>
    <n v="19"/>
    <n v="12"/>
    <x v="5"/>
    <x v="1"/>
    <x v="1"/>
  </r>
  <r>
    <x v="1"/>
    <x v="1"/>
    <x v="30"/>
    <x v="1171"/>
    <n v="27"/>
    <n v="26"/>
    <n v="119"/>
    <n v="104"/>
    <x v="5"/>
    <x v="1"/>
    <x v="1"/>
  </r>
  <r>
    <x v="1"/>
    <x v="1"/>
    <x v="30"/>
    <x v="1172"/>
    <n v="4"/>
    <n v="4"/>
    <n v="19"/>
    <n v="13"/>
    <x v="5"/>
    <x v="1"/>
    <x v="1"/>
  </r>
  <r>
    <x v="1"/>
    <x v="1"/>
    <x v="30"/>
    <x v="1173"/>
    <n v="51"/>
    <n v="34"/>
    <n v="243"/>
    <n v="188"/>
    <x v="5"/>
    <x v="1"/>
    <x v="1"/>
  </r>
  <r>
    <x v="1"/>
    <x v="1"/>
    <x v="30"/>
    <x v="1174"/>
    <n v="155"/>
    <n v="115"/>
    <n v="866"/>
    <n v="646"/>
    <x v="5"/>
    <x v="1"/>
    <x v="1"/>
  </r>
  <r>
    <x v="1"/>
    <x v="1"/>
    <x v="30"/>
    <x v="1175"/>
    <n v="17"/>
    <n v="14"/>
    <n v="80"/>
    <n v="77"/>
    <x v="5"/>
    <x v="1"/>
    <x v="1"/>
  </r>
  <r>
    <x v="1"/>
    <x v="1"/>
    <x v="30"/>
    <x v="1176"/>
    <n v="56"/>
    <n v="51"/>
    <n v="325"/>
    <n v="292"/>
    <x v="5"/>
    <x v="1"/>
    <x v="1"/>
  </r>
  <r>
    <x v="1"/>
    <x v="1"/>
    <x v="30"/>
    <x v="1814"/>
    <n v="5"/>
    <n v="4"/>
    <n v="15"/>
    <n v="12"/>
    <x v="5"/>
    <x v="1"/>
    <x v="1"/>
  </r>
  <r>
    <x v="1"/>
    <x v="1"/>
    <x v="30"/>
    <x v="1177"/>
    <n v="36"/>
    <n v="23"/>
    <n v="151"/>
    <n v="133"/>
    <x v="5"/>
    <x v="1"/>
    <x v="1"/>
  </r>
  <r>
    <x v="1"/>
    <x v="1"/>
    <x v="151"/>
    <x v="1815"/>
    <m/>
    <m/>
    <m/>
    <n v="1"/>
    <x v="2"/>
    <x v="0"/>
    <x v="1"/>
  </r>
  <r>
    <x v="1"/>
    <x v="1"/>
    <x v="152"/>
    <x v="1816"/>
    <m/>
    <m/>
    <n v="1"/>
    <m/>
    <x v="1"/>
    <x v="0"/>
    <x v="1"/>
  </r>
  <r>
    <x v="1"/>
    <x v="1"/>
    <x v="152"/>
    <x v="1817"/>
    <n v="1"/>
    <m/>
    <n v="1"/>
    <m/>
    <x v="1"/>
    <x v="0"/>
    <x v="1"/>
  </r>
  <r>
    <x v="1"/>
    <x v="1"/>
    <x v="122"/>
    <x v="1178"/>
    <n v="12"/>
    <n v="5"/>
    <n v="46"/>
    <n v="34"/>
    <x v="4"/>
    <x v="0"/>
    <x v="1"/>
  </r>
  <r>
    <x v="1"/>
    <x v="1"/>
    <x v="122"/>
    <x v="1179"/>
    <n v="6"/>
    <n v="3"/>
    <n v="35"/>
    <n v="28"/>
    <x v="4"/>
    <x v="0"/>
    <x v="1"/>
  </r>
  <r>
    <x v="1"/>
    <x v="1"/>
    <x v="122"/>
    <x v="1180"/>
    <n v="1"/>
    <n v="3"/>
    <n v="12"/>
    <n v="6"/>
    <x v="4"/>
    <x v="0"/>
    <x v="1"/>
  </r>
  <r>
    <x v="1"/>
    <x v="1"/>
    <x v="122"/>
    <x v="1181"/>
    <n v="1"/>
    <m/>
    <n v="21"/>
    <n v="1"/>
    <x v="4"/>
    <x v="0"/>
    <x v="1"/>
  </r>
  <r>
    <x v="1"/>
    <x v="1"/>
    <x v="123"/>
    <x v="1182"/>
    <n v="2"/>
    <n v="1"/>
    <n v="17"/>
    <n v="16"/>
    <x v="1"/>
    <x v="0"/>
    <x v="1"/>
  </r>
  <r>
    <x v="1"/>
    <x v="1"/>
    <x v="31"/>
    <x v="1183"/>
    <m/>
    <m/>
    <n v="2"/>
    <n v="2"/>
    <x v="3"/>
    <x v="0"/>
    <x v="1"/>
  </r>
  <r>
    <x v="1"/>
    <x v="1"/>
    <x v="31"/>
    <x v="1184"/>
    <n v="3"/>
    <n v="3"/>
    <n v="12"/>
    <n v="15"/>
    <x v="3"/>
    <x v="0"/>
    <x v="1"/>
  </r>
  <r>
    <x v="1"/>
    <x v="1"/>
    <x v="31"/>
    <x v="1185"/>
    <n v="62"/>
    <n v="12"/>
    <n v="389"/>
    <n v="49"/>
    <x v="3"/>
    <x v="0"/>
    <x v="1"/>
  </r>
  <r>
    <x v="1"/>
    <x v="1"/>
    <x v="31"/>
    <x v="1186"/>
    <n v="4"/>
    <n v="4"/>
    <n v="25"/>
    <n v="17"/>
    <x v="3"/>
    <x v="0"/>
    <x v="1"/>
  </r>
  <r>
    <x v="1"/>
    <x v="1"/>
    <x v="31"/>
    <x v="1187"/>
    <n v="17"/>
    <n v="6"/>
    <n v="73"/>
    <n v="42"/>
    <x v="3"/>
    <x v="0"/>
    <x v="1"/>
  </r>
  <r>
    <x v="1"/>
    <x v="1"/>
    <x v="31"/>
    <x v="1188"/>
    <m/>
    <n v="1"/>
    <n v="6"/>
    <n v="5"/>
    <x v="3"/>
    <x v="0"/>
    <x v="1"/>
  </r>
  <r>
    <x v="1"/>
    <x v="1"/>
    <x v="31"/>
    <x v="1189"/>
    <n v="76"/>
    <n v="74"/>
    <n v="507"/>
    <n v="348"/>
    <x v="3"/>
    <x v="0"/>
    <x v="1"/>
  </r>
  <r>
    <x v="1"/>
    <x v="1"/>
    <x v="31"/>
    <x v="1190"/>
    <n v="2"/>
    <m/>
    <n v="8"/>
    <m/>
    <x v="3"/>
    <x v="0"/>
    <x v="1"/>
  </r>
  <r>
    <x v="1"/>
    <x v="1"/>
    <x v="31"/>
    <x v="1818"/>
    <m/>
    <m/>
    <m/>
    <n v="1"/>
    <x v="3"/>
    <x v="0"/>
    <x v="1"/>
  </r>
  <r>
    <x v="1"/>
    <x v="1"/>
    <x v="31"/>
    <x v="1191"/>
    <n v="156"/>
    <n v="102"/>
    <n v="765"/>
    <n v="553"/>
    <x v="3"/>
    <x v="0"/>
    <x v="1"/>
  </r>
  <r>
    <x v="1"/>
    <x v="1"/>
    <x v="31"/>
    <x v="1819"/>
    <n v="5"/>
    <n v="1"/>
    <n v="28"/>
    <n v="14"/>
    <x v="3"/>
    <x v="0"/>
    <x v="1"/>
  </r>
  <r>
    <x v="1"/>
    <x v="1"/>
    <x v="31"/>
    <x v="1192"/>
    <n v="9"/>
    <n v="5"/>
    <n v="35"/>
    <n v="19"/>
    <x v="3"/>
    <x v="0"/>
    <x v="1"/>
  </r>
  <r>
    <x v="1"/>
    <x v="1"/>
    <x v="31"/>
    <x v="1193"/>
    <n v="1"/>
    <n v="1"/>
    <n v="3"/>
    <n v="4"/>
    <x v="3"/>
    <x v="0"/>
    <x v="1"/>
  </r>
  <r>
    <x v="1"/>
    <x v="1"/>
    <x v="31"/>
    <x v="1194"/>
    <m/>
    <m/>
    <n v="1"/>
    <n v="1"/>
    <x v="3"/>
    <x v="0"/>
    <x v="1"/>
  </r>
  <r>
    <x v="1"/>
    <x v="1"/>
    <x v="31"/>
    <x v="1197"/>
    <n v="17"/>
    <n v="19"/>
    <n v="99"/>
    <n v="88"/>
    <x v="3"/>
    <x v="0"/>
    <x v="1"/>
  </r>
  <r>
    <x v="1"/>
    <x v="1"/>
    <x v="31"/>
    <x v="1198"/>
    <n v="2"/>
    <n v="4"/>
    <n v="12"/>
    <n v="11"/>
    <x v="3"/>
    <x v="0"/>
    <x v="1"/>
  </r>
  <r>
    <x v="1"/>
    <x v="1"/>
    <x v="31"/>
    <x v="1199"/>
    <n v="1015"/>
    <n v="671"/>
    <n v="5374"/>
    <n v="3596"/>
    <x v="3"/>
    <x v="0"/>
    <x v="1"/>
  </r>
  <r>
    <x v="1"/>
    <x v="1"/>
    <x v="31"/>
    <x v="1200"/>
    <m/>
    <n v="1"/>
    <n v="6"/>
    <n v="9"/>
    <x v="3"/>
    <x v="0"/>
    <x v="1"/>
  </r>
  <r>
    <x v="1"/>
    <x v="1"/>
    <x v="31"/>
    <x v="1201"/>
    <n v="40"/>
    <n v="38"/>
    <n v="208"/>
    <n v="180"/>
    <x v="3"/>
    <x v="0"/>
    <x v="1"/>
  </r>
  <r>
    <x v="1"/>
    <x v="1"/>
    <x v="31"/>
    <x v="1202"/>
    <n v="16"/>
    <n v="4"/>
    <n v="60"/>
    <n v="48"/>
    <x v="3"/>
    <x v="0"/>
    <x v="1"/>
  </r>
  <r>
    <x v="1"/>
    <x v="1"/>
    <x v="31"/>
    <x v="1203"/>
    <m/>
    <m/>
    <n v="3"/>
    <n v="1"/>
    <x v="3"/>
    <x v="0"/>
    <x v="1"/>
  </r>
  <r>
    <x v="1"/>
    <x v="1"/>
    <x v="31"/>
    <x v="1205"/>
    <n v="18"/>
    <n v="16"/>
    <n v="75"/>
    <n v="71"/>
    <x v="3"/>
    <x v="0"/>
    <x v="1"/>
  </r>
  <r>
    <x v="1"/>
    <x v="1"/>
    <x v="31"/>
    <x v="1206"/>
    <n v="34"/>
    <n v="19"/>
    <n v="167"/>
    <n v="76"/>
    <x v="3"/>
    <x v="0"/>
    <x v="1"/>
  </r>
  <r>
    <x v="1"/>
    <x v="1"/>
    <x v="31"/>
    <x v="1207"/>
    <n v="851"/>
    <n v="554"/>
    <n v="4437"/>
    <n v="3040"/>
    <x v="3"/>
    <x v="0"/>
    <x v="1"/>
  </r>
  <r>
    <x v="1"/>
    <x v="1"/>
    <x v="31"/>
    <x v="1208"/>
    <n v="22"/>
    <n v="11"/>
    <n v="81"/>
    <n v="75"/>
    <x v="3"/>
    <x v="0"/>
    <x v="1"/>
  </r>
  <r>
    <x v="1"/>
    <x v="1"/>
    <x v="31"/>
    <x v="1209"/>
    <n v="8"/>
    <n v="7"/>
    <n v="46"/>
    <n v="55"/>
    <x v="3"/>
    <x v="0"/>
    <x v="1"/>
  </r>
  <r>
    <x v="1"/>
    <x v="1"/>
    <x v="31"/>
    <x v="1210"/>
    <n v="27"/>
    <n v="13"/>
    <n v="109"/>
    <n v="64"/>
    <x v="3"/>
    <x v="0"/>
    <x v="1"/>
  </r>
  <r>
    <x v="1"/>
    <x v="1"/>
    <x v="31"/>
    <x v="1211"/>
    <m/>
    <n v="1"/>
    <n v="4"/>
    <n v="3"/>
    <x v="3"/>
    <x v="0"/>
    <x v="1"/>
  </r>
  <r>
    <x v="1"/>
    <x v="1"/>
    <x v="31"/>
    <x v="1212"/>
    <n v="3"/>
    <n v="1"/>
    <n v="11"/>
    <n v="12"/>
    <x v="3"/>
    <x v="0"/>
    <x v="1"/>
  </r>
  <r>
    <x v="1"/>
    <x v="1"/>
    <x v="31"/>
    <x v="1213"/>
    <n v="3"/>
    <n v="5"/>
    <n v="15"/>
    <n v="24"/>
    <x v="3"/>
    <x v="0"/>
    <x v="1"/>
  </r>
  <r>
    <x v="1"/>
    <x v="1"/>
    <x v="31"/>
    <x v="1214"/>
    <n v="5"/>
    <n v="1"/>
    <n v="23"/>
    <n v="9"/>
    <x v="3"/>
    <x v="0"/>
    <x v="1"/>
  </r>
  <r>
    <x v="1"/>
    <x v="1"/>
    <x v="31"/>
    <x v="1215"/>
    <n v="23"/>
    <n v="2"/>
    <n v="66"/>
    <n v="8"/>
    <x v="3"/>
    <x v="0"/>
    <x v="1"/>
  </r>
  <r>
    <x v="1"/>
    <x v="1"/>
    <x v="31"/>
    <x v="1216"/>
    <n v="24"/>
    <n v="11"/>
    <n v="139"/>
    <n v="75"/>
    <x v="3"/>
    <x v="0"/>
    <x v="1"/>
  </r>
  <r>
    <x v="1"/>
    <x v="1"/>
    <x v="31"/>
    <x v="1217"/>
    <n v="4"/>
    <n v="2"/>
    <n v="12"/>
    <n v="5"/>
    <x v="3"/>
    <x v="0"/>
    <x v="1"/>
  </r>
  <r>
    <x v="1"/>
    <x v="1"/>
    <x v="31"/>
    <x v="1218"/>
    <n v="26"/>
    <n v="16"/>
    <n v="131"/>
    <n v="115"/>
    <x v="3"/>
    <x v="0"/>
    <x v="1"/>
  </r>
  <r>
    <x v="1"/>
    <x v="1"/>
    <x v="31"/>
    <x v="1219"/>
    <n v="4"/>
    <m/>
    <n v="29"/>
    <n v="11"/>
    <x v="3"/>
    <x v="0"/>
    <x v="1"/>
  </r>
  <r>
    <x v="1"/>
    <x v="1"/>
    <x v="31"/>
    <x v="1220"/>
    <n v="2"/>
    <n v="1"/>
    <n v="13"/>
    <n v="7"/>
    <x v="3"/>
    <x v="0"/>
    <x v="1"/>
  </r>
  <r>
    <x v="1"/>
    <x v="1"/>
    <x v="31"/>
    <x v="1221"/>
    <n v="1"/>
    <m/>
    <n v="3"/>
    <n v="5"/>
    <x v="3"/>
    <x v="0"/>
    <x v="1"/>
  </r>
  <r>
    <x v="1"/>
    <x v="1"/>
    <x v="31"/>
    <x v="1222"/>
    <n v="2"/>
    <m/>
    <n v="9"/>
    <n v="2"/>
    <x v="3"/>
    <x v="0"/>
    <x v="1"/>
  </r>
  <r>
    <x v="1"/>
    <x v="1"/>
    <x v="31"/>
    <x v="1223"/>
    <n v="13"/>
    <n v="3"/>
    <n v="73"/>
    <n v="25"/>
    <x v="3"/>
    <x v="0"/>
    <x v="1"/>
  </r>
  <r>
    <x v="1"/>
    <x v="1"/>
    <x v="31"/>
    <x v="1224"/>
    <n v="72"/>
    <n v="60"/>
    <n v="388"/>
    <n v="316"/>
    <x v="3"/>
    <x v="0"/>
    <x v="1"/>
  </r>
  <r>
    <x v="1"/>
    <x v="1"/>
    <x v="31"/>
    <x v="1225"/>
    <n v="6"/>
    <n v="2"/>
    <n v="50"/>
    <n v="19"/>
    <x v="3"/>
    <x v="0"/>
    <x v="1"/>
  </r>
  <r>
    <x v="1"/>
    <x v="1"/>
    <x v="31"/>
    <x v="1226"/>
    <n v="1"/>
    <n v="1"/>
    <n v="2"/>
    <n v="3"/>
    <x v="3"/>
    <x v="0"/>
    <x v="1"/>
  </r>
  <r>
    <x v="1"/>
    <x v="1"/>
    <x v="31"/>
    <x v="1227"/>
    <n v="33"/>
    <n v="8"/>
    <n v="135"/>
    <n v="42"/>
    <x v="3"/>
    <x v="0"/>
    <x v="1"/>
  </r>
  <r>
    <x v="1"/>
    <x v="1"/>
    <x v="31"/>
    <x v="1228"/>
    <n v="6"/>
    <m/>
    <n v="23"/>
    <n v="16"/>
    <x v="3"/>
    <x v="0"/>
    <x v="1"/>
  </r>
  <r>
    <x v="1"/>
    <x v="1"/>
    <x v="31"/>
    <x v="1229"/>
    <n v="1"/>
    <m/>
    <n v="6"/>
    <m/>
    <x v="3"/>
    <x v="0"/>
    <x v="1"/>
  </r>
  <r>
    <x v="1"/>
    <x v="1"/>
    <x v="31"/>
    <x v="1230"/>
    <n v="14"/>
    <n v="5"/>
    <n v="93"/>
    <n v="7"/>
    <x v="3"/>
    <x v="0"/>
    <x v="1"/>
  </r>
  <r>
    <x v="1"/>
    <x v="1"/>
    <x v="31"/>
    <x v="1231"/>
    <n v="450"/>
    <n v="338"/>
    <n v="2542"/>
    <n v="1973"/>
    <x v="3"/>
    <x v="0"/>
    <x v="1"/>
  </r>
  <r>
    <x v="1"/>
    <x v="1"/>
    <x v="31"/>
    <x v="1232"/>
    <n v="217"/>
    <n v="181"/>
    <n v="1232"/>
    <n v="1067"/>
    <x v="3"/>
    <x v="0"/>
    <x v="1"/>
  </r>
  <r>
    <x v="1"/>
    <x v="1"/>
    <x v="31"/>
    <x v="1233"/>
    <n v="2"/>
    <m/>
    <n v="4"/>
    <m/>
    <x v="3"/>
    <x v="0"/>
    <x v="1"/>
  </r>
  <r>
    <x v="1"/>
    <x v="1"/>
    <x v="31"/>
    <x v="1234"/>
    <n v="53"/>
    <n v="37"/>
    <n v="234"/>
    <n v="198"/>
    <x v="3"/>
    <x v="0"/>
    <x v="1"/>
  </r>
  <r>
    <x v="1"/>
    <x v="1"/>
    <x v="31"/>
    <x v="1235"/>
    <n v="3"/>
    <n v="2"/>
    <n v="16"/>
    <n v="8"/>
    <x v="3"/>
    <x v="0"/>
    <x v="1"/>
  </r>
  <r>
    <x v="1"/>
    <x v="1"/>
    <x v="31"/>
    <x v="1237"/>
    <m/>
    <m/>
    <n v="1"/>
    <m/>
    <x v="3"/>
    <x v="0"/>
    <x v="1"/>
  </r>
  <r>
    <x v="1"/>
    <x v="1"/>
    <x v="31"/>
    <x v="1238"/>
    <m/>
    <m/>
    <m/>
    <n v="1"/>
    <x v="3"/>
    <x v="0"/>
    <x v="1"/>
  </r>
  <r>
    <x v="1"/>
    <x v="1"/>
    <x v="31"/>
    <x v="1239"/>
    <n v="2"/>
    <n v="2"/>
    <n v="5"/>
    <n v="6"/>
    <x v="3"/>
    <x v="0"/>
    <x v="1"/>
  </r>
  <r>
    <x v="1"/>
    <x v="1"/>
    <x v="31"/>
    <x v="1240"/>
    <n v="26"/>
    <n v="5"/>
    <n v="101"/>
    <n v="29"/>
    <x v="3"/>
    <x v="0"/>
    <x v="1"/>
  </r>
  <r>
    <x v="1"/>
    <x v="1"/>
    <x v="31"/>
    <x v="1241"/>
    <n v="3"/>
    <n v="1"/>
    <n v="9"/>
    <n v="5"/>
    <x v="3"/>
    <x v="0"/>
    <x v="1"/>
  </r>
  <r>
    <x v="1"/>
    <x v="1"/>
    <x v="31"/>
    <x v="1820"/>
    <m/>
    <n v="1"/>
    <n v="1"/>
    <n v="5"/>
    <x v="3"/>
    <x v="0"/>
    <x v="1"/>
  </r>
  <r>
    <x v="1"/>
    <x v="1"/>
    <x v="31"/>
    <x v="1242"/>
    <n v="23"/>
    <n v="9"/>
    <n v="113"/>
    <n v="47"/>
    <x v="3"/>
    <x v="0"/>
    <x v="1"/>
  </r>
  <r>
    <x v="1"/>
    <x v="1"/>
    <x v="31"/>
    <x v="1243"/>
    <n v="1"/>
    <m/>
    <n v="3"/>
    <n v="5"/>
    <x v="3"/>
    <x v="0"/>
    <x v="1"/>
  </r>
  <r>
    <x v="1"/>
    <x v="1"/>
    <x v="31"/>
    <x v="1244"/>
    <m/>
    <n v="1"/>
    <n v="4"/>
    <n v="3"/>
    <x v="3"/>
    <x v="0"/>
    <x v="1"/>
  </r>
  <r>
    <x v="1"/>
    <x v="1"/>
    <x v="31"/>
    <x v="1245"/>
    <n v="10"/>
    <n v="4"/>
    <n v="32"/>
    <n v="28"/>
    <x v="3"/>
    <x v="0"/>
    <x v="1"/>
  </r>
  <r>
    <x v="1"/>
    <x v="1"/>
    <x v="31"/>
    <x v="1246"/>
    <m/>
    <m/>
    <n v="8"/>
    <n v="7"/>
    <x v="3"/>
    <x v="0"/>
    <x v="1"/>
  </r>
  <r>
    <x v="1"/>
    <x v="1"/>
    <x v="31"/>
    <x v="1247"/>
    <n v="5"/>
    <n v="2"/>
    <n v="21"/>
    <n v="13"/>
    <x v="3"/>
    <x v="0"/>
    <x v="1"/>
  </r>
  <r>
    <x v="1"/>
    <x v="1"/>
    <x v="31"/>
    <x v="1248"/>
    <n v="3"/>
    <n v="6"/>
    <n v="19"/>
    <n v="14"/>
    <x v="3"/>
    <x v="0"/>
    <x v="1"/>
  </r>
  <r>
    <x v="1"/>
    <x v="1"/>
    <x v="31"/>
    <x v="1249"/>
    <n v="63"/>
    <n v="26"/>
    <n v="265"/>
    <n v="159"/>
    <x v="3"/>
    <x v="0"/>
    <x v="1"/>
  </r>
  <r>
    <x v="1"/>
    <x v="1"/>
    <x v="31"/>
    <x v="1250"/>
    <n v="21"/>
    <n v="9"/>
    <n v="85"/>
    <n v="44"/>
    <x v="3"/>
    <x v="0"/>
    <x v="1"/>
  </r>
  <r>
    <x v="1"/>
    <x v="1"/>
    <x v="31"/>
    <x v="1251"/>
    <n v="1"/>
    <m/>
    <n v="2"/>
    <n v="2"/>
    <x v="3"/>
    <x v="0"/>
    <x v="1"/>
  </r>
  <r>
    <x v="1"/>
    <x v="1"/>
    <x v="31"/>
    <x v="1252"/>
    <m/>
    <m/>
    <n v="1"/>
    <n v="1"/>
    <x v="3"/>
    <x v="0"/>
    <x v="1"/>
  </r>
  <r>
    <x v="1"/>
    <x v="1"/>
    <x v="31"/>
    <x v="1253"/>
    <n v="5"/>
    <n v="3"/>
    <n v="30"/>
    <n v="13"/>
    <x v="3"/>
    <x v="0"/>
    <x v="1"/>
  </r>
  <r>
    <x v="1"/>
    <x v="1"/>
    <x v="31"/>
    <x v="1254"/>
    <n v="5"/>
    <n v="4"/>
    <n v="20"/>
    <n v="28"/>
    <x v="3"/>
    <x v="0"/>
    <x v="1"/>
  </r>
  <r>
    <x v="1"/>
    <x v="1"/>
    <x v="31"/>
    <x v="1255"/>
    <n v="788"/>
    <n v="473"/>
    <n v="4385"/>
    <n v="2983"/>
    <x v="3"/>
    <x v="0"/>
    <x v="1"/>
  </r>
  <r>
    <x v="1"/>
    <x v="1"/>
    <x v="31"/>
    <x v="1256"/>
    <n v="19"/>
    <n v="6"/>
    <n v="61"/>
    <n v="15"/>
    <x v="3"/>
    <x v="0"/>
    <x v="1"/>
  </r>
  <r>
    <x v="1"/>
    <x v="1"/>
    <x v="31"/>
    <x v="1257"/>
    <n v="3"/>
    <n v="5"/>
    <n v="41"/>
    <n v="30"/>
    <x v="3"/>
    <x v="0"/>
    <x v="1"/>
  </r>
  <r>
    <x v="1"/>
    <x v="1"/>
    <x v="31"/>
    <x v="1259"/>
    <n v="3"/>
    <n v="2"/>
    <n v="20"/>
    <n v="14"/>
    <x v="3"/>
    <x v="0"/>
    <x v="1"/>
  </r>
  <r>
    <x v="1"/>
    <x v="1"/>
    <x v="31"/>
    <x v="1260"/>
    <m/>
    <m/>
    <n v="1"/>
    <n v="1"/>
    <x v="3"/>
    <x v="0"/>
    <x v="1"/>
  </r>
  <r>
    <x v="1"/>
    <x v="1"/>
    <x v="31"/>
    <x v="1261"/>
    <m/>
    <m/>
    <n v="2"/>
    <m/>
    <x v="3"/>
    <x v="0"/>
    <x v="1"/>
  </r>
  <r>
    <x v="1"/>
    <x v="1"/>
    <x v="31"/>
    <x v="1262"/>
    <n v="1"/>
    <n v="1"/>
    <n v="20"/>
    <n v="19"/>
    <x v="3"/>
    <x v="0"/>
    <x v="1"/>
  </r>
  <r>
    <x v="1"/>
    <x v="1"/>
    <x v="31"/>
    <x v="1263"/>
    <n v="1"/>
    <m/>
    <n v="1"/>
    <m/>
    <x v="3"/>
    <x v="0"/>
    <x v="1"/>
  </r>
  <r>
    <x v="1"/>
    <x v="1"/>
    <x v="31"/>
    <x v="1264"/>
    <n v="10"/>
    <n v="2"/>
    <n v="43"/>
    <n v="25"/>
    <x v="3"/>
    <x v="0"/>
    <x v="1"/>
  </r>
  <r>
    <x v="1"/>
    <x v="1"/>
    <x v="31"/>
    <x v="1265"/>
    <n v="53"/>
    <n v="14"/>
    <n v="181"/>
    <n v="69"/>
    <x v="3"/>
    <x v="0"/>
    <x v="1"/>
  </r>
  <r>
    <x v="1"/>
    <x v="1"/>
    <x v="31"/>
    <x v="1266"/>
    <m/>
    <m/>
    <n v="2"/>
    <n v="2"/>
    <x v="3"/>
    <x v="0"/>
    <x v="1"/>
  </r>
  <r>
    <x v="1"/>
    <x v="1"/>
    <x v="31"/>
    <x v="1821"/>
    <n v="1"/>
    <n v="1"/>
    <n v="3"/>
    <n v="3"/>
    <x v="3"/>
    <x v="0"/>
    <x v="1"/>
  </r>
  <r>
    <x v="1"/>
    <x v="1"/>
    <x v="31"/>
    <x v="1268"/>
    <m/>
    <n v="3"/>
    <n v="6"/>
    <n v="8"/>
    <x v="3"/>
    <x v="0"/>
    <x v="1"/>
  </r>
  <r>
    <x v="1"/>
    <x v="1"/>
    <x v="31"/>
    <x v="1269"/>
    <n v="1"/>
    <m/>
    <n v="3"/>
    <n v="1"/>
    <x v="3"/>
    <x v="0"/>
    <x v="1"/>
  </r>
  <r>
    <x v="1"/>
    <x v="1"/>
    <x v="31"/>
    <x v="1270"/>
    <n v="4"/>
    <n v="3"/>
    <n v="19"/>
    <n v="20"/>
    <x v="3"/>
    <x v="0"/>
    <x v="1"/>
  </r>
  <r>
    <x v="1"/>
    <x v="1"/>
    <x v="31"/>
    <x v="1271"/>
    <n v="5"/>
    <n v="3"/>
    <n v="41"/>
    <n v="14"/>
    <x v="3"/>
    <x v="0"/>
    <x v="1"/>
  </r>
  <r>
    <x v="1"/>
    <x v="1"/>
    <x v="31"/>
    <x v="1272"/>
    <m/>
    <n v="2"/>
    <n v="6"/>
    <n v="6"/>
    <x v="3"/>
    <x v="0"/>
    <x v="1"/>
  </r>
  <r>
    <x v="1"/>
    <x v="1"/>
    <x v="31"/>
    <x v="1273"/>
    <n v="14"/>
    <n v="3"/>
    <n v="58"/>
    <n v="15"/>
    <x v="3"/>
    <x v="0"/>
    <x v="1"/>
  </r>
  <r>
    <x v="1"/>
    <x v="1"/>
    <x v="31"/>
    <x v="1274"/>
    <n v="2"/>
    <n v="2"/>
    <n v="13"/>
    <n v="8"/>
    <x v="3"/>
    <x v="0"/>
    <x v="1"/>
  </r>
  <r>
    <x v="1"/>
    <x v="1"/>
    <x v="31"/>
    <x v="1275"/>
    <m/>
    <m/>
    <n v="1"/>
    <n v="1"/>
    <x v="3"/>
    <x v="0"/>
    <x v="1"/>
  </r>
  <r>
    <x v="1"/>
    <x v="1"/>
    <x v="31"/>
    <x v="1276"/>
    <m/>
    <m/>
    <n v="3"/>
    <n v="2"/>
    <x v="3"/>
    <x v="0"/>
    <x v="1"/>
  </r>
  <r>
    <x v="1"/>
    <x v="1"/>
    <x v="31"/>
    <x v="1277"/>
    <n v="2"/>
    <n v="3"/>
    <n v="22"/>
    <n v="21"/>
    <x v="3"/>
    <x v="0"/>
    <x v="1"/>
  </r>
  <r>
    <x v="1"/>
    <x v="1"/>
    <x v="31"/>
    <x v="1278"/>
    <n v="5"/>
    <n v="2"/>
    <n v="26"/>
    <n v="16"/>
    <x v="3"/>
    <x v="0"/>
    <x v="1"/>
  </r>
  <r>
    <x v="1"/>
    <x v="1"/>
    <x v="31"/>
    <x v="1279"/>
    <m/>
    <m/>
    <n v="2"/>
    <m/>
    <x v="3"/>
    <x v="0"/>
    <x v="1"/>
  </r>
  <r>
    <x v="1"/>
    <x v="1"/>
    <x v="31"/>
    <x v="1281"/>
    <n v="3"/>
    <m/>
    <n v="18"/>
    <m/>
    <x v="3"/>
    <x v="0"/>
    <x v="1"/>
  </r>
  <r>
    <x v="1"/>
    <x v="1"/>
    <x v="31"/>
    <x v="1283"/>
    <n v="19"/>
    <n v="18"/>
    <n v="126"/>
    <n v="100"/>
    <x v="3"/>
    <x v="0"/>
    <x v="1"/>
  </r>
  <r>
    <x v="1"/>
    <x v="1"/>
    <x v="31"/>
    <x v="1284"/>
    <n v="1"/>
    <m/>
    <n v="7"/>
    <n v="1"/>
    <x v="3"/>
    <x v="0"/>
    <x v="1"/>
  </r>
  <r>
    <x v="1"/>
    <x v="1"/>
    <x v="31"/>
    <x v="1822"/>
    <n v="1"/>
    <m/>
    <n v="3"/>
    <m/>
    <x v="3"/>
    <x v="0"/>
    <x v="1"/>
  </r>
  <r>
    <x v="1"/>
    <x v="1"/>
    <x v="31"/>
    <x v="1285"/>
    <m/>
    <m/>
    <n v="2"/>
    <m/>
    <x v="3"/>
    <x v="0"/>
    <x v="1"/>
  </r>
  <r>
    <x v="1"/>
    <x v="1"/>
    <x v="31"/>
    <x v="1286"/>
    <n v="11"/>
    <n v="1"/>
    <n v="79"/>
    <n v="8"/>
    <x v="3"/>
    <x v="0"/>
    <x v="1"/>
  </r>
  <r>
    <x v="1"/>
    <x v="1"/>
    <x v="31"/>
    <x v="1287"/>
    <n v="24"/>
    <n v="10"/>
    <n v="104"/>
    <n v="71"/>
    <x v="3"/>
    <x v="0"/>
    <x v="1"/>
  </r>
  <r>
    <x v="1"/>
    <x v="1"/>
    <x v="31"/>
    <x v="1288"/>
    <n v="1"/>
    <n v="1"/>
    <n v="4"/>
    <n v="4"/>
    <x v="3"/>
    <x v="0"/>
    <x v="1"/>
  </r>
  <r>
    <x v="1"/>
    <x v="1"/>
    <x v="31"/>
    <x v="1289"/>
    <n v="16"/>
    <n v="9"/>
    <n v="63"/>
    <n v="41"/>
    <x v="3"/>
    <x v="0"/>
    <x v="1"/>
  </r>
  <r>
    <x v="1"/>
    <x v="1"/>
    <x v="31"/>
    <x v="1290"/>
    <n v="17"/>
    <n v="11"/>
    <n v="79"/>
    <n v="67"/>
    <x v="3"/>
    <x v="0"/>
    <x v="1"/>
  </r>
  <r>
    <x v="1"/>
    <x v="1"/>
    <x v="31"/>
    <x v="1291"/>
    <n v="49"/>
    <n v="22"/>
    <n v="183"/>
    <n v="90"/>
    <x v="3"/>
    <x v="0"/>
    <x v="1"/>
  </r>
  <r>
    <x v="1"/>
    <x v="1"/>
    <x v="31"/>
    <x v="1292"/>
    <m/>
    <m/>
    <n v="6"/>
    <n v="2"/>
    <x v="3"/>
    <x v="0"/>
    <x v="1"/>
  </r>
  <r>
    <x v="1"/>
    <x v="1"/>
    <x v="31"/>
    <x v="1293"/>
    <n v="35"/>
    <n v="9"/>
    <n v="152"/>
    <n v="59"/>
    <x v="3"/>
    <x v="0"/>
    <x v="1"/>
  </r>
  <r>
    <x v="1"/>
    <x v="1"/>
    <x v="31"/>
    <x v="1294"/>
    <m/>
    <m/>
    <n v="2"/>
    <n v="1"/>
    <x v="3"/>
    <x v="0"/>
    <x v="1"/>
  </r>
  <r>
    <x v="1"/>
    <x v="1"/>
    <x v="31"/>
    <x v="1295"/>
    <n v="2"/>
    <n v="2"/>
    <n v="9"/>
    <n v="10"/>
    <x v="3"/>
    <x v="0"/>
    <x v="1"/>
  </r>
  <r>
    <x v="1"/>
    <x v="1"/>
    <x v="31"/>
    <x v="1296"/>
    <n v="1"/>
    <n v="1"/>
    <n v="6"/>
    <n v="10"/>
    <x v="3"/>
    <x v="0"/>
    <x v="1"/>
  </r>
  <r>
    <x v="1"/>
    <x v="1"/>
    <x v="31"/>
    <x v="1297"/>
    <n v="27"/>
    <n v="5"/>
    <n v="136"/>
    <n v="30"/>
    <x v="3"/>
    <x v="0"/>
    <x v="1"/>
  </r>
  <r>
    <x v="1"/>
    <x v="1"/>
    <x v="31"/>
    <x v="1298"/>
    <n v="57"/>
    <n v="53"/>
    <n v="291"/>
    <n v="206"/>
    <x v="3"/>
    <x v="0"/>
    <x v="1"/>
  </r>
  <r>
    <x v="1"/>
    <x v="1"/>
    <x v="31"/>
    <x v="1299"/>
    <n v="3"/>
    <n v="1"/>
    <n v="8"/>
    <n v="5"/>
    <x v="3"/>
    <x v="0"/>
    <x v="1"/>
  </r>
  <r>
    <x v="1"/>
    <x v="1"/>
    <x v="32"/>
    <x v="1823"/>
    <m/>
    <m/>
    <m/>
    <n v="1"/>
    <x v="5"/>
    <x v="1"/>
    <x v="1"/>
  </r>
  <r>
    <x v="1"/>
    <x v="1"/>
    <x v="32"/>
    <x v="1300"/>
    <n v="286"/>
    <n v="309"/>
    <n v="1576"/>
    <n v="1629"/>
    <x v="5"/>
    <x v="1"/>
    <x v="1"/>
  </r>
  <r>
    <x v="1"/>
    <x v="1"/>
    <x v="32"/>
    <x v="1824"/>
    <n v="2"/>
    <n v="2"/>
    <n v="5"/>
    <n v="2"/>
    <x v="5"/>
    <x v="1"/>
    <x v="1"/>
  </r>
  <r>
    <x v="1"/>
    <x v="1"/>
    <x v="32"/>
    <x v="1301"/>
    <n v="4"/>
    <n v="2"/>
    <n v="18"/>
    <n v="12"/>
    <x v="5"/>
    <x v="1"/>
    <x v="1"/>
  </r>
  <r>
    <x v="1"/>
    <x v="1"/>
    <x v="32"/>
    <x v="1302"/>
    <m/>
    <m/>
    <n v="2"/>
    <n v="3"/>
    <x v="5"/>
    <x v="1"/>
    <x v="1"/>
  </r>
  <r>
    <x v="1"/>
    <x v="1"/>
    <x v="32"/>
    <x v="1303"/>
    <n v="4"/>
    <n v="3"/>
    <n v="16"/>
    <n v="30"/>
    <x v="5"/>
    <x v="1"/>
    <x v="1"/>
  </r>
  <r>
    <x v="1"/>
    <x v="1"/>
    <x v="32"/>
    <x v="1304"/>
    <n v="6"/>
    <n v="5"/>
    <n v="19"/>
    <n v="22"/>
    <x v="5"/>
    <x v="1"/>
    <x v="1"/>
  </r>
  <r>
    <x v="1"/>
    <x v="1"/>
    <x v="32"/>
    <x v="1305"/>
    <n v="362"/>
    <n v="302"/>
    <n v="2074"/>
    <n v="2080"/>
    <x v="5"/>
    <x v="1"/>
    <x v="1"/>
  </r>
  <r>
    <x v="1"/>
    <x v="1"/>
    <x v="32"/>
    <x v="1306"/>
    <n v="3"/>
    <n v="4"/>
    <n v="20"/>
    <n v="23"/>
    <x v="5"/>
    <x v="1"/>
    <x v="1"/>
  </r>
  <r>
    <x v="1"/>
    <x v="1"/>
    <x v="32"/>
    <x v="1825"/>
    <n v="1"/>
    <m/>
    <n v="3"/>
    <n v="2"/>
    <x v="5"/>
    <x v="1"/>
    <x v="1"/>
  </r>
  <r>
    <x v="1"/>
    <x v="1"/>
    <x v="32"/>
    <x v="1307"/>
    <n v="15"/>
    <n v="20"/>
    <n v="66"/>
    <n v="62"/>
    <x v="5"/>
    <x v="1"/>
    <x v="1"/>
  </r>
  <r>
    <x v="1"/>
    <x v="1"/>
    <x v="32"/>
    <x v="1308"/>
    <n v="20"/>
    <n v="21"/>
    <n v="71"/>
    <n v="77"/>
    <x v="5"/>
    <x v="1"/>
    <x v="1"/>
  </r>
  <r>
    <x v="1"/>
    <x v="1"/>
    <x v="32"/>
    <x v="1309"/>
    <m/>
    <n v="1"/>
    <m/>
    <n v="4"/>
    <x v="5"/>
    <x v="1"/>
    <x v="1"/>
  </r>
  <r>
    <x v="1"/>
    <x v="1"/>
    <x v="33"/>
    <x v="1310"/>
    <n v="6"/>
    <n v="3"/>
    <n v="27"/>
    <n v="5"/>
    <x v="2"/>
    <x v="0"/>
    <x v="1"/>
  </r>
  <r>
    <x v="1"/>
    <x v="1"/>
    <x v="33"/>
    <x v="1311"/>
    <n v="18"/>
    <n v="8"/>
    <n v="45"/>
    <n v="27"/>
    <x v="2"/>
    <x v="0"/>
    <x v="1"/>
  </r>
  <r>
    <x v="1"/>
    <x v="1"/>
    <x v="33"/>
    <x v="1312"/>
    <n v="17"/>
    <n v="19"/>
    <n v="98"/>
    <n v="90"/>
    <x v="2"/>
    <x v="0"/>
    <x v="1"/>
  </r>
  <r>
    <x v="1"/>
    <x v="1"/>
    <x v="33"/>
    <x v="1313"/>
    <n v="97"/>
    <n v="53"/>
    <n v="512"/>
    <n v="298"/>
    <x v="2"/>
    <x v="0"/>
    <x v="1"/>
  </r>
  <r>
    <x v="1"/>
    <x v="1"/>
    <x v="33"/>
    <x v="1826"/>
    <n v="1"/>
    <m/>
    <n v="1"/>
    <m/>
    <x v="2"/>
    <x v="0"/>
    <x v="1"/>
  </r>
  <r>
    <x v="1"/>
    <x v="1"/>
    <x v="33"/>
    <x v="1314"/>
    <n v="2"/>
    <m/>
    <n v="7"/>
    <n v="3"/>
    <x v="2"/>
    <x v="0"/>
    <x v="1"/>
  </r>
  <r>
    <x v="1"/>
    <x v="1"/>
    <x v="33"/>
    <x v="1827"/>
    <m/>
    <m/>
    <n v="6"/>
    <n v="5"/>
    <x v="2"/>
    <x v="0"/>
    <x v="1"/>
  </r>
  <r>
    <x v="1"/>
    <x v="1"/>
    <x v="33"/>
    <x v="1315"/>
    <n v="369"/>
    <n v="271"/>
    <n v="2021"/>
    <n v="1324"/>
    <x v="2"/>
    <x v="0"/>
    <x v="1"/>
  </r>
  <r>
    <x v="1"/>
    <x v="1"/>
    <x v="33"/>
    <x v="1316"/>
    <n v="54"/>
    <n v="45"/>
    <n v="300"/>
    <n v="193"/>
    <x v="2"/>
    <x v="0"/>
    <x v="1"/>
  </r>
  <r>
    <x v="1"/>
    <x v="1"/>
    <x v="33"/>
    <x v="1828"/>
    <n v="4"/>
    <m/>
    <n v="8"/>
    <m/>
    <x v="2"/>
    <x v="0"/>
    <x v="1"/>
  </r>
  <r>
    <x v="1"/>
    <x v="1"/>
    <x v="33"/>
    <x v="1829"/>
    <m/>
    <m/>
    <n v="5"/>
    <m/>
    <x v="2"/>
    <x v="0"/>
    <x v="1"/>
  </r>
  <r>
    <x v="1"/>
    <x v="1"/>
    <x v="33"/>
    <x v="1317"/>
    <n v="508"/>
    <n v="286"/>
    <n v="2517"/>
    <n v="1446"/>
    <x v="2"/>
    <x v="0"/>
    <x v="1"/>
  </r>
  <r>
    <x v="1"/>
    <x v="1"/>
    <x v="33"/>
    <x v="1830"/>
    <n v="7"/>
    <n v="4"/>
    <n v="16"/>
    <n v="19"/>
    <x v="2"/>
    <x v="0"/>
    <x v="1"/>
  </r>
  <r>
    <x v="1"/>
    <x v="1"/>
    <x v="33"/>
    <x v="1318"/>
    <n v="695"/>
    <n v="419"/>
    <n v="3399"/>
    <n v="2466"/>
    <x v="2"/>
    <x v="0"/>
    <x v="1"/>
  </r>
  <r>
    <x v="1"/>
    <x v="1"/>
    <x v="33"/>
    <x v="1319"/>
    <n v="5"/>
    <n v="5"/>
    <n v="26"/>
    <n v="29"/>
    <x v="2"/>
    <x v="0"/>
    <x v="1"/>
  </r>
  <r>
    <x v="1"/>
    <x v="1"/>
    <x v="33"/>
    <x v="1831"/>
    <n v="14"/>
    <n v="15"/>
    <n v="58"/>
    <n v="55"/>
    <x v="2"/>
    <x v="0"/>
    <x v="1"/>
  </r>
  <r>
    <x v="1"/>
    <x v="1"/>
    <x v="33"/>
    <x v="1320"/>
    <n v="1628"/>
    <n v="1280"/>
    <n v="8359"/>
    <n v="6254"/>
    <x v="2"/>
    <x v="0"/>
    <x v="1"/>
  </r>
  <r>
    <x v="1"/>
    <x v="1"/>
    <x v="33"/>
    <x v="1832"/>
    <m/>
    <m/>
    <n v="1"/>
    <m/>
    <x v="2"/>
    <x v="0"/>
    <x v="1"/>
  </r>
  <r>
    <x v="1"/>
    <x v="1"/>
    <x v="33"/>
    <x v="1321"/>
    <m/>
    <m/>
    <n v="1"/>
    <m/>
    <x v="2"/>
    <x v="0"/>
    <x v="1"/>
  </r>
  <r>
    <x v="1"/>
    <x v="1"/>
    <x v="33"/>
    <x v="1322"/>
    <n v="13"/>
    <n v="5"/>
    <n v="54"/>
    <n v="29"/>
    <x v="2"/>
    <x v="0"/>
    <x v="1"/>
  </r>
  <r>
    <x v="1"/>
    <x v="1"/>
    <x v="33"/>
    <x v="1323"/>
    <n v="15"/>
    <n v="18"/>
    <n v="99"/>
    <n v="84"/>
    <x v="2"/>
    <x v="0"/>
    <x v="1"/>
  </r>
  <r>
    <x v="1"/>
    <x v="1"/>
    <x v="33"/>
    <x v="1324"/>
    <n v="16"/>
    <n v="8"/>
    <n v="71"/>
    <n v="49"/>
    <x v="2"/>
    <x v="0"/>
    <x v="1"/>
  </r>
  <r>
    <x v="1"/>
    <x v="1"/>
    <x v="33"/>
    <x v="1325"/>
    <n v="718"/>
    <n v="433"/>
    <n v="4075"/>
    <n v="2370"/>
    <x v="2"/>
    <x v="0"/>
    <x v="1"/>
  </r>
  <r>
    <x v="1"/>
    <x v="1"/>
    <x v="33"/>
    <x v="1326"/>
    <n v="414"/>
    <n v="242"/>
    <n v="2289"/>
    <n v="1516"/>
    <x v="2"/>
    <x v="0"/>
    <x v="1"/>
  </r>
  <r>
    <x v="1"/>
    <x v="1"/>
    <x v="33"/>
    <x v="1327"/>
    <n v="48"/>
    <n v="15"/>
    <n v="214"/>
    <n v="108"/>
    <x v="2"/>
    <x v="0"/>
    <x v="1"/>
  </r>
  <r>
    <x v="1"/>
    <x v="1"/>
    <x v="33"/>
    <x v="1833"/>
    <n v="2"/>
    <m/>
    <n v="10"/>
    <m/>
    <x v="2"/>
    <x v="0"/>
    <x v="1"/>
  </r>
  <r>
    <x v="1"/>
    <x v="1"/>
    <x v="33"/>
    <x v="1328"/>
    <m/>
    <m/>
    <n v="2"/>
    <n v="1"/>
    <x v="2"/>
    <x v="0"/>
    <x v="1"/>
  </r>
  <r>
    <x v="1"/>
    <x v="1"/>
    <x v="33"/>
    <x v="1329"/>
    <n v="7"/>
    <n v="7"/>
    <n v="27"/>
    <n v="32"/>
    <x v="2"/>
    <x v="0"/>
    <x v="1"/>
  </r>
  <r>
    <x v="1"/>
    <x v="1"/>
    <x v="33"/>
    <x v="1834"/>
    <n v="1"/>
    <n v="2"/>
    <n v="6"/>
    <n v="4"/>
    <x v="2"/>
    <x v="0"/>
    <x v="1"/>
  </r>
  <r>
    <x v="1"/>
    <x v="1"/>
    <x v="33"/>
    <x v="1835"/>
    <n v="1"/>
    <m/>
    <n v="2"/>
    <m/>
    <x v="2"/>
    <x v="0"/>
    <x v="1"/>
  </r>
  <r>
    <x v="1"/>
    <x v="1"/>
    <x v="33"/>
    <x v="1330"/>
    <n v="9"/>
    <n v="4"/>
    <n v="35"/>
    <n v="13"/>
    <x v="2"/>
    <x v="0"/>
    <x v="1"/>
  </r>
  <r>
    <x v="1"/>
    <x v="1"/>
    <x v="33"/>
    <x v="1836"/>
    <n v="1"/>
    <m/>
    <n v="3"/>
    <n v="3"/>
    <x v="2"/>
    <x v="0"/>
    <x v="1"/>
  </r>
  <r>
    <x v="1"/>
    <x v="1"/>
    <x v="124"/>
    <x v="1332"/>
    <n v="9"/>
    <n v="10"/>
    <n v="59"/>
    <n v="45"/>
    <x v="2"/>
    <x v="0"/>
    <x v="1"/>
  </r>
  <r>
    <x v="1"/>
    <x v="1"/>
    <x v="124"/>
    <x v="1837"/>
    <m/>
    <m/>
    <n v="2"/>
    <n v="1"/>
    <x v="2"/>
    <x v="0"/>
    <x v="1"/>
  </r>
  <r>
    <x v="1"/>
    <x v="1"/>
    <x v="124"/>
    <x v="1333"/>
    <n v="56"/>
    <n v="38"/>
    <n v="298"/>
    <n v="206"/>
    <x v="2"/>
    <x v="0"/>
    <x v="1"/>
  </r>
  <r>
    <x v="1"/>
    <x v="1"/>
    <x v="124"/>
    <x v="1334"/>
    <n v="53"/>
    <n v="28"/>
    <n v="279"/>
    <n v="181"/>
    <x v="2"/>
    <x v="0"/>
    <x v="1"/>
  </r>
  <r>
    <x v="1"/>
    <x v="1"/>
    <x v="124"/>
    <x v="1838"/>
    <n v="2"/>
    <n v="3"/>
    <n v="11"/>
    <n v="9"/>
    <x v="2"/>
    <x v="0"/>
    <x v="1"/>
  </r>
  <r>
    <x v="1"/>
    <x v="1"/>
    <x v="124"/>
    <x v="1335"/>
    <n v="26"/>
    <n v="23"/>
    <n v="168"/>
    <n v="132"/>
    <x v="2"/>
    <x v="0"/>
    <x v="1"/>
  </r>
  <r>
    <x v="1"/>
    <x v="1"/>
    <x v="124"/>
    <x v="1336"/>
    <n v="4"/>
    <n v="1"/>
    <n v="25"/>
    <n v="19"/>
    <x v="2"/>
    <x v="0"/>
    <x v="1"/>
  </r>
  <r>
    <x v="1"/>
    <x v="1"/>
    <x v="124"/>
    <x v="1337"/>
    <n v="8"/>
    <n v="8"/>
    <n v="53"/>
    <n v="30"/>
    <x v="2"/>
    <x v="0"/>
    <x v="1"/>
  </r>
  <r>
    <x v="1"/>
    <x v="1"/>
    <x v="124"/>
    <x v="1839"/>
    <n v="3"/>
    <n v="3"/>
    <n v="17"/>
    <n v="9"/>
    <x v="2"/>
    <x v="0"/>
    <x v="1"/>
  </r>
  <r>
    <x v="1"/>
    <x v="1"/>
    <x v="124"/>
    <x v="1338"/>
    <n v="5"/>
    <n v="6"/>
    <n v="28"/>
    <n v="18"/>
    <x v="2"/>
    <x v="0"/>
    <x v="1"/>
  </r>
  <r>
    <x v="1"/>
    <x v="1"/>
    <x v="124"/>
    <x v="1339"/>
    <n v="4"/>
    <n v="5"/>
    <n v="24"/>
    <n v="15"/>
    <x v="2"/>
    <x v="0"/>
    <x v="1"/>
  </r>
  <r>
    <x v="1"/>
    <x v="1"/>
    <x v="124"/>
    <x v="1340"/>
    <n v="4"/>
    <n v="6"/>
    <n v="54"/>
    <n v="18"/>
    <x v="2"/>
    <x v="0"/>
    <x v="1"/>
  </r>
  <r>
    <x v="1"/>
    <x v="1"/>
    <x v="124"/>
    <x v="1341"/>
    <m/>
    <m/>
    <n v="3"/>
    <m/>
    <x v="2"/>
    <x v="0"/>
    <x v="1"/>
  </r>
  <r>
    <x v="1"/>
    <x v="1"/>
    <x v="124"/>
    <x v="1840"/>
    <m/>
    <n v="1"/>
    <n v="2"/>
    <n v="3"/>
    <x v="2"/>
    <x v="0"/>
    <x v="1"/>
  </r>
  <r>
    <x v="1"/>
    <x v="1"/>
    <x v="124"/>
    <x v="1343"/>
    <n v="1"/>
    <n v="1"/>
    <n v="9"/>
    <n v="9"/>
    <x v="2"/>
    <x v="0"/>
    <x v="1"/>
  </r>
  <r>
    <x v="1"/>
    <x v="1"/>
    <x v="124"/>
    <x v="1344"/>
    <n v="2"/>
    <n v="1"/>
    <n v="6"/>
    <n v="6"/>
    <x v="2"/>
    <x v="0"/>
    <x v="1"/>
  </r>
  <r>
    <x v="1"/>
    <x v="1"/>
    <x v="124"/>
    <x v="1345"/>
    <n v="4"/>
    <n v="4"/>
    <n v="29"/>
    <n v="24"/>
    <x v="2"/>
    <x v="0"/>
    <x v="1"/>
  </r>
  <r>
    <x v="1"/>
    <x v="1"/>
    <x v="124"/>
    <x v="1346"/>
    <n v="5"/>
    <n v="4"/>
    <n v="22"/>
    <n v="23"/>
    <x v="2"/>
    <x v="0"/>
    <x v="1"/>
  </r>
  <r>
    <x v="1"/>
    <x v="1"/>
    <x v="124"/>
    <x v="1841"/>
    <m/>
    <m/>
    <n v="1"/>
    <m/>
    <x v="2"/>
    <x v="0"/>
    <x v="1"/>
  </r>
  <r>
    <x v="1"/>
    <x v="1"/>
    <x v="124"/>
    <x v="1347"/>
    <n v="6"/>
    <n v="3"/>
    <n v="51"/>
    <n v="32"/>
    <x v="2"/>
    <x v="0"/>
    <x v="1"/>
  </r>
  <r>
    <x v="1"/>
    <x v="1"/>
    <x v="124"/>
    <x v="1348"/>
    <n v="46"/>
    <n v="39"/>
    <n v="313"/>
    <n v="197"/>
    <x v="2"/>
    <x v="0"/>
    <x v="1"/>
  </r>
  <r>
    <x v="1"/>
    <x v="1"/>
    <x v="124"/>
    <x v="1349"/>
    <n v="33"/>
    <n v="17"/>
    <n v="151"/>
    <n v="106"/>
    <x v="2"/>
    <x v="0"/>
    <x v="1"/>
  </r>
  <r>
    <x v="1"/>
    <x v="1"/>
    <x v="124"/>
    <x v="1350"/>
    <n v="100"/>
    <n v="42"/>
    <n v="484"/>
    <n v="284"/>
    <x v="2"/>
    <x v="0"/>
    <x v="1"/>
  </r>
  <r>
    <x v="1"/>
    <x v="1"/>
    <x v="153"/>
    <x v="1842"/>
    <n v="2"/>
    <m/>
    <n v="2"/>
    <m/>
    <x v="1"/>
    <x v="0"/>
    <x v="1"/>
  </r>
  <r>
    <x v="1"/>
    <x v="1"/>
    <x v="154"/>
    <x v="1843"/>
    <n v="1"/>
    <m/>
    <n v="1"/>
    <n v="1"/>
    <x v="1"/>
    <x v="0"/>
    <x v="1"/>
  </r>
  <r>
    <x v="1"/>
    <x v="1"/>
    <x v="125"/>
    <x v="1351"/>
    <m/>
    <m/>
    <n v="1"/>
    <m/>
    <x v="4"/>
    <x v="0"/>
    <x v="1"/>
  </r>
  <r>
    <x v="1"/>
    <x v="1"/>
    <x v="126"/>
    <x v="1844"/>
    <m/>
    <m/>
    <m/>
    <n v="1"/>
    <x v="5"/>
    <x v="1"/>
    <x v="1"/>
  </r>
  <r>
    <x v="1"/>
    <x v="1"/>
    <x v="126"/>
    <x v="1352"/>
    <n v="165"/>
    <n v="166"/>
    <n v="836"/>
    <n v="797"/>
    <x v="5"/>
    <x v="1"/>
    <x v="1"/>
  </r>
  <r>
    <x v="1"/>
    <x v="1"/>
    <x v="126"/>
    <x v="1353"/>
    <n v="263"/>
    <n v="199"/>
    <n v="1436"/>
    <n v="1825"/>
    <x v="5"/>
    <x v="1"/>
    <x v="1"/>
  </r>
  <r>
    <x v="1"/>
    <x v="1"/>
    <x v="126"/>
    <x v="1354"/>
    <n v="75"/>
    <n v="80"/>
    <n v="389"/>
    <n v="397"/>
    <x v="5"/>
    <x v="1"/>
    <x v="1"/>
  </r>
  <r>
    <x v="1"/>
    <x v="1"/>
    <x v="126"/>
    <x v="1355"/>
    <n v="14"/>
    <n v="13"/>
    <n v="70"/>
    <n v="60"/>
    <x v="5"/>
    <x v="1"/>
    <x v="1"/>
  </r>
  <r>
    <x v="1"/>
    <x v="1"/>
    <x v="126"/>
    <x v="1356"/>
    <n v="4"/>
    <n v="4"/>
    <n v="15"/>
    <n v="22"/>
    <x v="5"/>
    <x v="1"/>
    <x v="1"/>
  </r>
  <r>
    <x v="1"/>
    <x v="1"/>
    <x v="126"/>
    <x v="1357"/>
    <n v="7"/>
    <n v="15"/>
    <n v="57"/>
    <n v="87"/>
    <x v="5"/>
    <x v="1"/>
    <x v="1"/>
  </r>
  <r>
    <x v="1"/>
    <x v="1"/>
    <x v="126"/>
    <x v="1845"/>
    <m/>
    <m/>
    <n v="2"/>
    <n v="1"/>
    <x v="5"/>
    <x v="1"/>
    <x v="1"/>
  </r>
  <r>
    <x v="1"/>
    <x v="1"/>
    <x v="126"/>
    <x v="1358"/>
    <n v="4"/>
    <n v="3"/>
    <n v="13"/>
    <n v="8"/>
    <x v="5"/>
    <x v="1"/>
    <x v="1"/>
  </r>
  <r>
    <x v="1"/>
    <x v="1"/>
    <x v="126"/>
    <x v="1359"/>
    <n v="26"/>
    <n v="11"/>
    <n v="64"/>
    <n v="37"/>
    <x v="5"/>
    <x v="1"/>
    <x v="1"/>
  </r>
  <r>
    <x v="1"/>
    <x v="1"/>
    <x v="126"/>
    <x v="1846"/>
    <m/>
    <m/>
    <m/>
    <n v="1"/>
    <x v="5"/>
    <x v="1"/>
    <x v="1"/>
  </r>
  <r>
    <x v="1"/>
    <x v="1"/>
    <x v="127"/>
    <x v="1847"/>
    <m/>
    <m/>
    <n v="10"/>
    <m/>
    <x v="1"/>
    <x v="0"/>
    <x v="1"/>
  </r>
  <r>
    <x v="1"/>
    <x v="1"/>
    <x v="127"/>
    <x v="1360"/>
    <n v="17"/>
    <n v="8"/>
    <n v="102"/>
    <n v="82"/>
    <x v="1"/>
    <x v="0"/>
    <x v="1"/>
  </r>
  <r>
    <x v="1"/>
    <x v="1"/>
    <x v="127"/>
    <x v="1848"/>
    <m/>
    <n v="1"/>
    <n v="1"/>
    <n v="5"/>
    <x v="1"/>
    <x v="0"/>
    <x v="1"/>
  </r>
  <r>
    <x v="1"/>
    <x v="1"/>
    <x v="155"/>
    <x v="1849"/>
    <m/>
    <m/>
    <n v="2"/>
    <n v="2"/>
    <x v="1"/>
    <x v="0"/>
    <x v="1"/>
  </r>
  <r>
    <x v="1"/>
    <x v="1"/>
    <x v="155"/>
    <x v="1850"/>
    <n v="2"/>
    <n v="3"/>
    <n v="15"/>
    <n v="9"/>
    <x v="1"/>
    <x v="0"/>
    <x v="1"/>
  </r>
  <r>
    <x v="1"/>
    <x v="2"/>
    <x v="65"/>
    <x v="1851"/>
    <n v="1"/>
    <m/>
    <n v="1"/>
    <m/>
    <x v="3"/>
    <x v="0"/>
    <x v="2"/>
  </r>
  <r>
    <x v="1"/>
    <x v="2"/>
    <x v="65"/>
    <x v="256"/>
    <m/>
    <m/>
    <n v="1"/>
    <m/>
    <x v="3"/>
    <x v="0"/>
    <x v="2"/>
  </r>
  <r>
    <x v="1"/>
    <x v="2"/>
    <x v="65"/>
    <x v="257"/>
    <n v="6"/>
    <n v="7"/>
    <n v="23"/>
    <n v="37"/>
    <x v="3"/>
    <x v="0"/>
    <x v="2"/>
  </r>
  <r>
    <x v="1"/>
    <x v="2"/>
    <x v="65"/>
    <x v="1852"/>
    <m/>
    <m/>
    <n v="2"/>
    <n v="1"/>
    <x v="3"/>
    <x v="0"/>
    <x v="2"/>
  </r>
  <r>
    <x v="1"/>
    <x v="2"/>
    <x v="65"/>
    <x v="258"/>
    <n v="3"/>
    <n v="1"/>
    <n v="16"/>
    <n v="7"/>
    <x v="3"/>
    <x v="0"/>
    <x v="2"/>
  </r>
  <r>
    <x v="1"/>
    <x v="2"/>
    <x v="65"/>
    <x v="259"/>
    <m/>
    <n v="1"/>
    <m/>
    <n v="1"/>
    <x v="3"/>
    <x v="0"/>
    <x v="2"/>
  </r>
  <r>
    <x v="1"/>
    <x v="2"/>
    <x v="65"/>
    <x v="260"/>
    <n v="2"/>
    <m/>
    <n v="4"/>
    <n v="1"/>
    <x v="3"/>
    <x v="0"/>
    <x v="2"/>
  </r>
  <r>
    <x v="1"/>
    <x v="2"/>
    <x v="65"/>
    <x v="1853"/>
    <m/>
    <m/>
    <n v="1"/>
    <m/>
    <x v="3"/>
    <x v="0"/>
    <x v="2"/>
  </r>
  <r>
    <x v="1"/>
    <x v="2"/>
    <x v="65"/>
    <x v="1363"/>
    <m/>
    <m/>
    <n v="1"/>
    <m/>
    <x v="3"/>
    <x v="0"/>
    <x v="2"/>
  </r>
  <r>
    <x v="1"/>
    <x v="2"/>
    <x v="65"/>
    <x v="261"/>
    <m/>
    <m/>
    <n v="3"/>
    <n v="1"/>
    <x v="3"/>
    <x v="0"/>
    <x v="2"/>
  </r>
  <r>
    <x v="1"/>
    <x v="2"/>
    <x v="65"/>
    <x v="262"/>
    <n v="2"/>
    <m/>
    <n v="8"/>
    <n v="3"/>
    <x v="3"/>
    <x v="0"/>
    <x v="2"/>
  </r>
  <r>
    <x v="1"/>
    <x v="2"/>
    <x v="65"/>
    <x v="263"/>
    <n v="1"/>
    <n v="1"/>
    <n v="4"/>
    <n v="7"/>
    <x v="3"/>
    <x v="0"/>
    <x v="2"/>
  </r>
  <r>
    <x v="1"/>
    <x v="2"/>
    <x v="66"/>
    <x v="264"/>
    <m/>
    <m/>
    <n v="2"/>
    <n v="1"/>
    <x v="2"/>
    <x v="0"/>
    <x v="2"/>
  </r>
  <r>
    <x v="1"/>
    <x v="2"/>
    <x v="66"/>
    <x v="1854"/>
    <m/>
    <m/>
    <n v="1"/>
    <m/>
    <x v="2"/>
    <x v="0"/>
    <x v="2"/>
  </r>
  <r>
    <x v="1"/>
    <x v="2"/>
    <x v="66"/>
    <x v="265"/>
    <n v="1"/>
    <m/>
    <n v="5"/>
    <n v="1"/>
    <x v="2"/>
    <x v="0"/>
    <x v="2"/>
  </r>
  <r>
    <x v="1"/>
    <x v="2"/>
    <x v="66"/>
    <x v="266"/>
    <n v="1"/>
    <n v="1"/>
    <n v="17"/>
    <n v="10"/>
    <x v="2"/>
    <x v="0"/>
    <x v="2"/>
  </r>
  <r>
    <x v="1"/>
    <x v="2"/>
    <x v="66"/>
    <x v="1365"/>
    <m/>
    <n v="2"/>
    <n v="7"/>
    <n v="6"/>
    <x v="2"/>
    <x v="0"/>
    <x v="2"/>
  </r>
  <r>
    <x v="1"/>
    <x v="2"/>
    <x v="66"/>
    <x v="1855"/>
    <m/>
    <m/>
    <n v="1"/>
    <m/>
    <x v="2"/>
    <x v="0"/>
    <x v="2"/>
  </r>
  <r>
    <x v="1"/>
    <x v="2"/>
    <x v="66"/>
    <x v="1366"/>
    <m/>
    <n v="1"/>
    <n v="2"/>
    <n v="1"/>
    <x v="2"/>
    <x v="0"/>
    <x v="2"/>
  </r>
  <r>
    <x v="1"/>
    <x v="2"/>
    <x v="66"/>
    <x v="1856"/>
    <m/>
    <n v="1"/>
    <m/>
    <n v="1"/>
    <x v="2"/>
    <x v="0"/>
    <x v="2"/>
  </r>
  <r>
    <x v="1"/>
    <x v="2"/>
    <x v="66"/>
    <x v="1368"/>
    <n v="2"/>
    <m/>
    <n v="3"/>
    <n v="1"/>
    <x v="2"/>
    <x v="0"/>
    <x v="2"/>
  </r>
  <r>
    <x v="1"/>
    <x v="2"/>
    <x v="66"/>
    <x v="1369"/>
    <n v="3"/>
    <m/>
    <n v="11"/>
    <n v="2"/>
    <x v="2"/>
    <x v="0"/>
    <x v="2"/>
  </r>
  <r>
    <x v="1"/>
    <x v="2"/>
    <x v="66"/>
    <x v="267"/>
    <n v="1"/>
    <n v="2"/>
    <n v="8"/>
    <n v="5"/>
    <x v="2"/>
    <x v="0"/>
    <x v="2"/>
  </r>
  <r>
    <x v="1"/>
    <x v="2"/>
    <x v="66"/>
    <x v="1370"/>
    <m/>
    <n v="1"/>
    <n v="2"/>
    <n v="1"/>
    <x v="2"/>
    <x v="0"/>
    <x v="2"/>
  </r>
  <r>
    <x v="1"/>
    <x v="2"/>
    <x v="66"/>
    <x v="1857"/>
    <m/>
    <m/>
    <n v="1"/>
    <m/>
    <x v="2"/>
    <x v="0"/>
    <x v="2"/>
  </r>
  <r>
    <x v="1"/>
    <x v="2"/>
    <x v="66"/>
    <x v="268"/>
    <n v="1"/>
    <m/>
    <n v="5"/>
    <n v="3"/>
    <x v="2"/>
    <x v="0"/>
    <x v="2"/>
  </r>
  <r>
    <x v="1"/>
    <x v="2"/>
    <x v="66"/>
    <x v="1858"/>
    <m/>
    <m/>
    <n v="2"/>
    <m/>
    <x v="2"/>
    <x v="0"/>
    <x v="2"/>
  </r>
  <r>
    <x v="1"/>
    <x v="2"/>
    <x v="66"/>
    <x v="1371"/>
    <n v="5"/>
    <n v="2"/>
    <n v="13"/>
    <n v="5"/>
    <x v="2"/>
    <x v="0"/>
    <x v="2"/>
  </r>
  <r>
    <x v="1"/>
    <x v="2"/>
    <x v="156"/>
    <x v="1859"/>
    <m/>
    <m/>
    <n v="1"/>
    <m/>
    <x v="2"/>
    <x v="0"/>
    <x v="2"/>
  </r>
  <r>
    <x v="1"/>
    <x v="2"/>
    <x v="156"/>
    <x v="1860"/>
    <m/>
    <m/>
    <n v="2"/>
    <m/>
    <x v="2"/>
    <x v="0"/>
    <x v="2"/>
  </r>
  <r>
    <x v="1"/>
    <x v="2"/>
    <x v="156"/>
    <x v="1861"/>
    <m/>
    <m/>
    <m/>
    <n v="3"/>
    <x v="2"/>
    <x v="0"/>
    <x v="2"/>
  </r>
  <r>
    <x v="1"/>
    <x v="2"/>
    <x v="156"/>
    <x v="1862"/>
    <m/>
    <m/>
    <n v="1"/>
    <m/>
    <x v="2"/>
    <x v="0"/>
    <x v="2"/>
  </r>
  <r>
    <x v="1"/>
    <x v="2"/>
    <x v="0"/>
    <x v="270"/>
    <m/>
    <m/>
    <n v="1"/>
    <n v="2"/>
    <x v="0"/>
    <x v="0"/>
    <x v="2"/>
  </r>
  <r>
    <x v="1"/>
    <x v="2"/>
    <x v="128"/>
    <x v="1863"/>
    <m/>
    <m/>
    <m/>
    <n v="1"/>
    <x v="2"/>
    <x v="0"/>
    <x v="2"/>
  </r>
  <r>
    <x v="1"/>
    <x v="2"/>
    <x v="128"/>
    <x v="1374"/>
    <m/>
    <m/>
    <n v="1"/>
    <n v="2"/>
    <x v="2"/>
    <x v="0"/>
    <x v="2"/>
  </r>
  <r>
    <x v="1"/>
    <x v="2"/>
    <x v="128"/>
    <x v="1375"/>
    <n v="1"/>
    <m/>
    <n v="1"/>
    <m/>
    <x v="2"/>
    <x v="0"/>
    <x v="2"/>
  </r>
  <r>
    <x v="1"/>
    <x v="2"/>
    <x v="128"/>
    <x v="1376"/>
    <m/>
    <m/>
    <n v="1"/>
    <m/>
    <x v="2"/>
    <x v="0"/>
    <x v="2"/>
  </r>
  <r>
    <x v="1"/>
    <x v="2"/>
    <x v="128"/>
    <x v="1864"/>
    <m/>
    <m/>
    <m/>
    <n v="1"/>
    <x v="2"/>
    <x v="0"/>
    <x v="2"/>
  </r>
  <r>
    <x v="1"/>
    <x v="2"/>
    <x v="128"/>
    <x v="1865"/>
    <m/>
    <m/>
    <n v="1"/>
    <n v="1"/>
    <x v="2"/>
    <x v="0"/>
    <x v="2"/>
  </r>
  <r>
    <x v="1"/>
    <x v="2"/>
    <x v="68"/>
    <x v="271"/>
    <n v="10"/>
    <n v="2"/>
    <n v="38"/>
    <n v="27"/>
    <x v="2"/>
    <x v="0"/>
    <x v="2"/>
  </r>
  <r>
    <x v="1"/>
    <x v="2"/>
    <x v="68"/>
    <x v="1377"/>
    <n v="12"/>
    <n v="5"/>
    <n v="65"/>
    <n v="38"/>
    <x v="2"/>
    <x v="0"/>
    <x v="2"/>
  </r>
  <r>
    <x v="1"/>
    <x v="2"/>
    <x v="68"/>
    <x v="272"/>
    <n v="3"/>
    <n v="1"/>
    <n v="7"/>
    <n v="10"/>
    <x v="2"/>
    <x v="0"/>
    <x v="2"/>
  </r>
  <r>
    <x v="1"/>
    <x v="2"/>
    <x v="68"/>
    <x v="273"/>
    <n v="93"/>
    <n v="63"/>
    <n v="537"/>
    <n v="342"/>
    <x v="2"/>
    <x v="0"/>
    <x v="2"/>
  </r>
  <r>
    <x v="1"/>
    <x v="2"/>
    <x v="68"/>
    <x v="274"/>
    <n v="1"/>
    <m/>
    <n v="15"/>
    <n v="1"/>
    <x v="2"/>
    <x v="0"/>
    <x v="2"/>
  </r>
  <r>
    <x v="1"/>
    <x v="2"/>
    <x v="68"/>
    <x v="275"/>
    <n v="309"/>
    <n v="184"/>
    <n v="1606"/>
    <n v="1071"/>
    <x v="2"/>
    <x v="0"/>
    <x v="2"/>
  </r>
  <r>
    <x v="1"/>
    <x v="2"/>
    <x v="68"/>
    <x v="276"/>
    <n v="65"/>
    <n v="37"/>
    <n v="395"/>
    <n v="238"/>
    <x v="2"/>
    <x v="0"/>
    <x v="2"/>
  </r>
  <r>
    <x v="1"/>
    <x v="2"/>
    <x v="68"/>
    <x v="277"/>
    <n v="370"/>
    <n v="265"/>
    <n v="2000"/>
    <n v="1520"/>
    <x v="2"/>
    <x v="0"/>
    <x v="2"/>
  </r>
  <r>
    <x v="1"/>
    <x v="2"/>
    <x v="68"/>
    <x v="278"/>
    <n v="27"/>
    <n v="14"/>
    <n v="164"/>
    <n v="94"/>
    <x v="2"/>
    <x v="0"/>
    <x v="2"/>
  </r>
  <r>
    <x v="1"/>
    <x v="2"/>
    <x v="68"/>
    <x v="279"/>
    <n v="48"/>
    <n v="42"/>
    <n v="321"/>
    <n v="224"/>
    <x v="2"/>
    <x v="0"/>
    <x v="2"/>
  </r>
  <r>
    <x v="1"/>
    <x v="2"/>
    <x v="68"/>
    <x v="280"/>
    <n v="151"/>
    <n v="151"/>
    <n v="813"/>
    <n v="852"/>
    <x v="2"/>
    <x v="0"/>
    <x v="2"/>
  </r>
  <r>
    <x v="1"/>
    <x v="2"/>
    <x v="68"/>
    <x v="1378"/>
    <m/>
    <n v="2"/>
    <n v="1"/>
    <n v="5"/>
    <x v="2"/>
    <x v="0"/>
    <x v="2"/>
  </r>
  <r>
    <x v="1"/>
    <x v="2"/>
    <x v="68"/>
    <x v="281"/>
    <n v="168"/>
    <n v="135"/>
    <n v="798"/>
    <n v="764"/>
    <x v="2"/>
    <x v="0"/>
    <x v="2"/>
  </r>
  <r>
    <x v="1"/>
    <x v="2"/>
    <x v="68"/>
    <x v="282"/>
    <n v="4"/>
    <n v="4"/>
    <n v="16"/>
    <n v="15"/>
    <x v="2"/>
    <x v="0"/>
    <x v="2"/>
  </r>
  <r>
    <x v="1"/>
    <x v="2"/>
    <x v="68"/>
    <x v="1379"/>
    <m/>
    <n v="1"/>
    <n v="4"/>
    <n v="2"/>
    <x v="2"/>
    <x v="0"/>
    <x v="2"/>
  </r>
  <r>
    <x v="1"/>
    <x v="2"/>
    <x v="68"/>
    <x v="1381"/>
    <n v="3"/>
    <n v="3"/>
    <n v="17"/>
    <n v="9"/>
    <x v="2"/>
    <x v="0"/>
    <x v="2"/>
  </r>
  <r>
    <x v="1"/>
    <x v="2"/>
    <x v="68"/>
    <x v="283"/>
    <n v="2"/>
    <n v="2"/>
    <n v="15"/>
    <n v="4"/>
    <x v="2"/>
    <x v="0"/>
    <x v="2"/>
  </r>
  <r>
    <x v="1"/>
    <x v="2"/>
    <x v="68"/>
    <x v="284"/>
    <n v="64"/>
    <n v="45"/>
    <n v="445"/>
    <n v="253"/>
    <x v="2"/>
    <x v="0"/>
    <x v="2"/>
  </r>
  <r>
    <x v="1"/>
    <x v="2"/>
    <x v="68"/>
    <x v="285"/>
    <n v="127"/>
    <n v="85"/>
    <n v="745"/>
    <n v="445"/>
    <x v="2"/>
    <x v="0"/>
    <x v="2"/>
  </r>
  <r>
    <x v="1"/>
    <x v="2"/>
    <x v="68"/>
    <x v="286"/>
    <n v="133"/>
    <n v="102"/>
    <n v="785"/>
    <n v="526"/>
    <x v="2"/>
    <x v="0"/>
    <x v="2"/>
  </r>
  <r>
    <x v="1"/>
    <x v="2"/>
    <x v="68"/>
    <x v="287"/>
    <n v="28"/>
    <n v="21"/>
    <n v="198"/>
    <n v="102"/>
    <x v="2"/>
    <x v="0"/>
    <x v="2"/>
  </r>
  <r>
    <x v="1"/>
    <x v="2"/>
    <x v="68"/>
    <x v="1382"/>
    <n v="1"/>
    <m/>
    <n v="1"/>
    <n v="3"/>
    <x v="2"/>
    <x v="0"/>
    <x v="2"/>
  </r>
  <r>
    <x v="1"/>
    <x v="2"/>
    <x v="68"/>
    <x v="288"/>
    <m/>
    <m/>
    <n v="7"/>
    <n v="5"/>
    <x v="2"/>
    <x v="0"/>
    <x v="2"/>
  </r>
  <r>
    <x v="1"/>
    <x v="2"/>
    <x v="68"/>
    <x v="289"/>
    <n v="1"/>
    <m/>
    <n v="9"/>
    <n v="3"/>
    <x v="2"/>
    <x v="0"/>
    <x v="2"/>
  </r>
  <r>
    <x v="1"/>
    <x v="2"/>
    <x v="68"/>
    <x v="1383"/>
    <m/>
    <m/>
    <n v="4"/>
    <n v="1"/>
    <x v="2"/>
    <x v="0"/>
    <x v="2"/>
  </r>
  <r>
    <x v="1"/>
    <x v="2"/>
    <x v="68"/>
    <x v="1384"/>
    <m/>
    <m/>
    <n v="2"/>
    <n v="1"/>
    <x v="2"/>
    <x v="0"/>
    <x v="2"/>
  </r>
  <r>
    <x v="1"/>
    <x v="2"/>
    <x v="68"/>
    <x v="1385"/>
    <n v="1"/>
    <n v="2"/>
    <n v="17"/>
    <n v="8"/>
    <x v="2"/>
    <x v="0"/>
    <x v="2"/>
  </r>
  <r>
    <x v="1"/>
    <x v="2"/>
    <x v="68"/>
    <x v="1386"/>
    <m/>
    <n v="2"/>
    <n v="16"/>
    <n v="12"/>
    <x v="2"/>
    <x v="0"/>
    <x v="2"/>
  </r>
  <r>
    <x v="1"/>
    <x v="2"/>
    <x v="68"/>
    <x v="1387"/>
    <n v="1"/>
    <m/>
    <n v="4"/>
    <n v="4"/>
    <x v="2"/>
    <x v="0"/>
    <x v="2"/>
  </r>
  <r>
    <x v="1"/>
    <x v="2"/>
    <x v="68"/>
    <x v="1388"/>
    <m/>
    <n v="1"/>
    <n v="6"/>
    <n v="4"/>
    <x v="2"/>
    <x v="0"/>
    <x v="2"/>
  </r>
  <r>
    <x v="1"/>
    <x v="2"/>
    <x v="68"/>
    <x v="290"/>
    <n v="2"/>
    <n v="1"/>
    <n v="5"/>
    <n v="5"/>
    <x v="2"/>
    <x v="0"/>
    <x v="2"/>
  </r>
  <r>
    <x v="1"/>
    <x v="2"/>
    <x v="68"/>
    <x v="291"/>
    <n v="2"/>
    <n v="1"/>
    <n v="10"/>
    <n v="10"/>
    <x v="2"/>
    <x v="0"/>
    <x v="2"/>
  </r>
  <r>
    <x v="1"/>
    <x v="2"/>
    <x v="68"/>
    <x v="292"/>
    <n v="3"/>
    <m/>
    <n v="11"/>
    <n v="3"/>
    <x v="2"/>
    <x v="0"/>
    <x v="2"/>
  </r>
  <r>
    <x v="1"/>
    <x v="2"/>
    <x v="68"/>
    <x v="1389"/>
    <m/>
    <m/>
    <n v="4"/>
    <m/>
    <x v="2"/>
    <x v="0"/>
    <x v="2"/>
  </r>
  <r>
    <x v="1"/>
    <x v="2"/>
    <x v="68"/>
    <x v="293"/>
    <n v="1"/>
    <n v="4"/>
    <n v="11"/>
    <n v="18"/>
    <x v="2"/>
    <x v="0"/>
    <x v="2"/>
  </r>
  <r>
    <x v="1"/>
    <x v="2"/>
    <x v="68"/>
    <x v="294"/>
    <n v="2"/>
    <n v="3"/>
    <n v="9"/>
    <n v="6"/>
    <x v="2"/>
    <x v="0"/>
    <x v="2"/>
  </r>
  <r>
    <x v="1"/>
    <x v="2"/>
    <x v="68"/>
    <x v="1390"/>
    <n v="1"/>
    <m/>
    <n v="24"/>
    <n v="5"/>
    <x v="2"/>
    <x v="0"/>
    <x v="2"/>
  </r>
  <r>
    <x v="1"/>
    <x v="2"/>
    <x v="68"/>
    <x v="295"/>
    <m/>
    <n v="1"/>
    <n v="16"/>
    <n v="5"/>
    <x v="2"/>
    <x v="0"/>
    <x v="2"/>
  </r>
  <r>
    <x v="1"/>
    <x v="2"/>
    <x v="68"/>
    <x v="296"/>
    <n v="11"/>
    <n v="7"/>
    <n v="86"/>
    <n v="57"/>
    <x v="2"/>
    <x v="0"/>
    <x v="2"/>
  </r>
  <r>
    <x v="1"/>
    <x v="2"/>
    <x v="157"/>
    <x v="1866"/>
    <m/>
    <m/>
    <n v="1"/>
    <n v="1"/>
    <x v="5"/>
    <x v="1"/>
    <x v="2"/>
  </r>
  <r>
    <x v="1"/>
    <x v="2"/>
    <x v="69"/>
    <x v="1393"/>
    <m/>
    <m/>
    <n v="1"/>
    <m/>
    <x v="5"/>
    <x v="1"/>
    <x v="2"/>
  </r>
  <r>
    <x v="1"/>
    <x v="2"/>
    <x v="69"/>
    <x v="297"/>
    <m/>
    <n v="1"/>
    <m/>
    <n v="1"/>
    <x v="5"/>
    <x v="1"/>
    <x v="2"/>
  </r>
  <r>
    <x v="1"/>
    <x v="2"/>
    <x v="69"/>
    <x v="1394"/>
    <m/>
    <m/>
    <n v="2"/>
    <m/>
    <x v="5"/>
    <x v="1"/>
    <x v="2"/>
  </r>
  <r>
    <x v="1"/>
    <x v="2"/>
    <x v="69"/>
    <x v="1395"/>
    <n v="2"/>
    <m/>
    <n v="2"/>
    <n v="1"/>
    <x v="5"/>
    <x v="1"/>
    <x v="2"/>
  </r>
  <r>
    <x v="1"/>
    <x v="2"/>
    <x v="69"/>
    <x v="1867"/>
    <m/>
    <m/>
    <m/>
    <n v="2"/>
    <x v="5"/>
    <x v="1"/>
    <x v="2"/>
  </r>
  <r>
    <x v="1"/>
    <x v="2"/>
    <x v="69"/>
    <x v="298"/>
    <n v="6"/>
    <n v="9"/>
    <n v="31"/>
    <n v="37"/>
    <x v="5"/>
    <x v="1"/>
    <x v="2"/>
  </r>
  <r>
    <x v="1"/>
    <x v="2"/>
    <x v="69"/>
    <x v="299"/>
    <n v="5"/>
    <n v="15"/>
    <n v="61"/>
    <n v="46"/>
    <x v="5"/>
    <x v="1"/>
    <x v="2"/>
  </r>
  <r>
    <x v="1"/>
    <x v="2"/>
    <x v="69"/>
    <x v="300"/>
    <n v="1"/>
    <n v="1"/>
    <n v="2"/>
    <n v="3"/>
    <x v="5"/>
    <x v="1"/>
    <x v="2"/>
  </r>
  <r>
    <x v="1"/>
    <x v="2"/>
    <x v="69"/>
    <x v="1398"/>
    <m/>
    <m/>
    <n v="1"/>
    <n v="1"/>
    <x v="5"/>
    <x v="1"/>
    <x v="2"/>
  </r>
  <r>
    <x v="1"/>
    <x v="2"/>
    <x v="69"/>
    <x v="1399"/>
    <n v="3"/>
    <m/>
    <n v="7"/>
    <n v="4"/>
    <x v="5"/>
    <x v="1"/>
    <x v="2"/>
  </r>
  <r>
    <x v="1"/>
    <x v="2"/>
    <x v="69"/>
    <x v="1400"/>
    <m/>
    <n v="2"/>
    <n v="1"/>
    <n v="5"/>
    <x v="5"/>
    <x v="1"/>
    <x v="2"/>
  </r>
  <r>
    <x v="1"/>
    <x v="2"/>
    <x v="69"/>
    <x v="301"/>
    <n v="1"/>
    <n v="1"/>
    <n v="7"/>
    <n v="3"/>
    <x v="5"/>
    <x v="1"/>
    <x v="2"/>
  </r>
  <r>
    <x v="1"/>
    <x v="2"/>
    <x v="69"/>
    <x v="1868"/>
    <m/>
    <n v="1"/>
    <m/>
    <n v="2"/>
    <x v="5"/>
    <x v="1"/>
    <x v="2"/>
  </r>
  <r>
    <x v="1"/>
    <x v="2"/>
    <x v="69"/>
    <x v="302"/>
    <n v="12"/>
    <n v="6"/>
    <n v="50"/>
    <n v="33"/>
    <x v="5"/>
    <x v="1"/>
    <x v="2"/>
  </r>
  <r>
    <x v="1"/>
    <x v="2"/>
    <x v="69"/>
    <x v="1401"/>
    <m/>
    <m/>
    <m/>
    <n v="1"/>
    <x v="5"/>
    <x v="1"/>
    <x v="2"/>
  </r>
  <r>
    <x v="1"/>
    <x v="2"/>
    <x v="69"/>
    <x v="1869"/>
    <m/>
    <m/>
    <m/>
    <n v="1"/>
    <x v="5"/>
    <x v="1"/>
    <x v="2"/>
  </r>
  <r>
    <x v="1"/>
    <x v="2"/>
    <x v="69"/>
    <x v="1870"/>
    <m/>
    <m/>
    <m/>
    <n v="1"/>
    <x v="5"/>
    <x v="1"/>
    <x v="2"/>
  </r>
  <r>
    <x v="1"/>
    <x v="2"/>
    <x v="1"/>
    <x v="1402"/>
    <n v="1"/>
    <m/>
    <n v="1"/>
    <n v="1"/>
    <x v="1"/>
    <x v="0"/>
    <x v="2"/>
  </r>
  <r>
    <x v="1"/>
    <x v="2"/>
    <x v="70"/>
    <x v="303"/>
    <n v="1"/>
    <m/>
    <n v="18"/>
    <n v="18"/>
    <x v="2"/>
    <x v="0"/>
    <x v="2"/>
  </r>
  <r>
    <x v="1"/>
    <x v="2"/>
    <x v="70"/>
    <x v="1871"/>
    <m/>
    <m/>
    <m/>
    <n v="1"/>
    <x v="2"/>
    <x v="0"/>
    <x v="2"/>
  </r>
  <r>
    <x v="1"/>
    <x v="2"/>
    <x v="70"/>
    <x v="304"/>
    <n v="5"/>
    <n v="7"/>
    <n v="31"/>
    <n v="38"/>
    <x v="2"/>
    <x v="0"/>
    <x v="2"/>
  </r>
  <r>
    <x v="1"/>
    <x v="2"/>
    <x v="70"/>
    <x v="305"/>
    <n v="2"/>
    <n v="1"/>
    <n v="11"/>
    <n v="11"/>
    <x v="2"/>
    <x v="0"/>
    <x v="2"/>
  </r>
  <r>
    <x v="1"/>
    <x v="2"/>
    <x v="70"/>
    <x v="1403"/>
    <n v="1"/>
    <n v="2"/>
    <n v="1"/>
    <n v="4"/>
    <x v="2"/>
    <x v="0"/>
    <x v="2"/>
  </r>
  <r>
    <x v="1"/>
    <x v="2"/>
    <x v="71"/>
    <x v="306"/>
    <n v="5"/>
    <n v="6"/>
    <n v="37"/>
    <n v="37"/>
    <x v="2"/>
    <x v="0"/>
    <x v="2"/>
  </r>
  <r>
    <x v="1"/>
    <x v="2"/>
    <x v="71"/>
    <x v="1872"/>
    <m/>
    <m/>
    <n v="1"/>
    <m/>
    <x v="2"/>
    <x v="0"/>
    <x v="2"/>
  </r>
  <r>
    <x v="1"/>
    <x v="2"/>
    <x v="71"/>
    <x v="307"/>
    <n v="1"/>
    <n v="1"/>
    <n v="2"/>
    <n v="5"/>
    <x v="2"/>
    <x v="0"/>
    <x v="2"/>
  </r>
  <r>
    <x v="1"/>
    <x v="2"/>
    <x v="71"/>
    <x v="308"/>
    <n v="4"/>
    <m/>
    <n v="6"/>
    <n v="1"/>
    <x v="2"/>
    <x v="0"/>
    <x v="2"/>
  </r>
  <r>
    <x v="1"/>
    <x v="2"/>
    <x v="71"/>
    <x v="309"/>
    <n v="113"/>
    <n v="63"/>
    <n v="583"/>
    <n v="359"/>
    <x v="2"/>
    <x v="0"/>
    <x v="2"/>
  </r>
  <r>
    <x v="1"/>
    <x v="2"/>
    <x v="71"/>
    <x v="310"/>
    <n v="11"/>
    <n v="7"/>
    <n v="70"/>
    <n v="42"/>
    <x v="2"/>
    <x v="0"/>
    <x v="2"/>
  </r>
  <r>
    <x v="1"/>
    <x v="2"/>
    <x v="71"/>
    <x v="311"/>
    <n v="6"/>
    <n v="1"/>
    <n v="54"/>
    <n v="22"/>
    <x v="2"/>
    <x v="0"/>
    <x v="2"/>
  </r>
  <r>
    <x v="1"/>
    <x v="2"/>
    <x v="71"/>
    <x v="312"/>
    <n v="424"/>
    <n v="264"/>
    <n v="2270"/>
    <n v="1450"/>
    <x v="2"/>
    <x v="0"/>
    <x v="2"/>
  </r>
  <r>
    <x v="1"/>
    <x v="2"/>
    <x v="71"/>
    <x v="313"/>
    <n v="29"/>
    <n v="5"/>
    <n v="99"/>
    <n v="47"/>
    <x v="2"/>
    <x v="0"/>
    <x v="2"/>
  </r>
  <r>
    <x v="1"/>
    <x v="2"/>
    <x v="71"/>
    <x v="314"/>
    <n v="25"/>
    <n v="30"/>
    <n v="189"/>
    <n v="109"/>
    <x v="2"/>
    <x v="0"/>
    <x v="2"/>
  </r>
  <r>
    <x v="1"/>
    <x v="2"/>
    <x v="71"/>
    <x v="315"/>
    <n v="513"/>
    <n v="357"/>
    <n v="3001"/>
    <n v="2164"/>
    <x v="2"/>
    <x v="0"/>
    <x v="2"/>
  </r>
  <r>
    <x v="1"/>
    <x v="2"/>
    <x v="71"/>
    <x v="316"/>
    <n v="27"/>
    <n v="10"/>
    <n v="117"/>
    <n v="80"/>
    <x v="2"/>
    <x v="0"/>
    <x v="2"/>
  </r>
  <r>
    <x v="1"/>
    <x v="2"/>
    <x v="71"/>
    <x v="317"/>
    <n v="13"/>
    <n v="12"/>
    <n v="77"/>
    <n v="67"/>
    <x v="2"/>
    <x v="0"/>
    <x v="2"/>
  </r>
  <r>
    <x v="1"/>
    <x v="2"/>
    <x v="71"/>
    <x v="318"/>
    <n v="5"/>
    <n v="1"/>
    <n v="23"/>
    <n v="10"/>
    <x v="2"/>
    <x v="0"/>
    <x v="2"/>
  </r>
  <r>
    <x v="1"/>
    <x v="2"/>
    <x v="71"/>
    <x v="319"/>
    <n v="21"/>
    <n v="18"/>
    <n v="140"/>
    <n v="91"/>
    <x v="2"/>
    <x v="0"/>
    <x v="2"/>
  </r>
  <r>
    <x v="1"/>
    <x v="2"/>
    <x v="71"/>
    <x v="320"/>
    <n v="115"/>
    <n v="82"/>
    <n v="632"/>
    <n v="469"/>
    <x v="2"/>
    <x v="0"/>
    <x v="2"/>
  </r>
  <r>
    <x v="1"/>
    <x v="2"/>
    <x v="71"/>
    <x v="321"/>
    <n v="12"/>
    <n v="8"/>
    <n v="77"/>
    <n v="50"/>
    <x v="2"/>
    <x v="0"/>
    <x v="2"/>
  </r>
  <r>
    <x v="1"/>
    <x v="2"/>
    <x v="71"/>
    <x v="1405"/>
    <n v="1"/>
    <m/>
    <n v="1"/>
    <n v="2"/>
    <x v="2"/>
    <x v="0"/>
    <x v="2"/>
  </r>
  <r>
    <x v="1"/>
    <x v="2"/>
    <x v="71"/>
    <x v="1406"/>
    <n v="1"/>
    <n v="1"/>
    <n v="4"/>
    <n v="6"/>
    <x v="2"/>
    <x v="0"/>
    <x v="2"/>
  </r>
  <r>
    <x v="1"/>
    <x v="2"/>
    <x v="71"/>
    <x v="322"/>
    <n v="3"/>
    <n v="4"/>
    <n v="10"/>
    <n v="7"/>
    <x v="2"/>
    <x v="0"/>
    <x v="2"/>
  </r>
  <r>
    <x v="1"/>
    <x v="2"/>
    <x v="71"/>
    <x v="323"/>
    <n v="3"/>
    <n v="5"/>
    <n v="16"/>
    <n v="14"/>
    <x v="2"/>
    <x v="0"/>
    <x v="2"/>
  </r>
  <r>
    <x v="1"/>
    <x v="2"/>
    <x v="71"/>
    <x v="324"/>
    <n v="3"/>
    <n v="4"/>
    <n v="23"/>
    <n v="35"/>
    <x v="2"/>
    <x v="0"/>
    <x v="2"/>
  </r>
  <r>
    <x v="1"/>
    <x v="2"/>
    <x v="71"/>
    <x v="325"/>
    <n v="1"/>
    <n v="1"/>
    <n v="4"/>
    <n v="1"/>
    <x v="2"/>
    <x v="0"/>
    <x v="2"/>
  </r>
  <r>
    <x v="1"/>
    <x v="2"/>
    <x v="71"/>
    <x v="1407"/>
    <n v="8"/>
    <n v="2"/>
    <n v="17"/>
    <n v="5"/>
    <x v="2"/>
    <x v="0"/>
    <x v="2"/>
  </r>
  <r>
    <x v="1"/>
    <x v="2"/>
    <x v="71"/>
    <x v="326"/>
    <n v="109"/>
    <n v="76"/>
    <n v="702"/>
    <n v="408"/>
    <x v="2"/>
    <x v="0"/>
    <x v="2"/>
  </r>
  <r>
    <x v="1"/>
    <x v="2"/>
    <x v="71"/>
    <x v="327"/>
    <n v="18"/>
    <n v="5"/>
    <n v="118"/>
    <n v="37"/>
    <x v="2"/>
    <x v="0"/>
    <x v="2"/>
  </r>
  <r>
    <x v="1"/>
    <x v="2"/>
    <x v="71"/>
    <x v="328"/>
    <n v="259"/>
    <n v="137"/>
    <n v="1534"/>
    <n v="760"/>
    <x v="2"/>
    <x v="0"/>
    <x v="2"/>
  </r>
  <r>
    <x v="1"/>
    <x v="2"/>
    <x v="71"/>
    <x v="1408"/>
    <n v="3"/>
    <m/>
    <n v="11"/>
    <n v="1"/>
    <x v="2"/>
    <x v="0"/>
    <x v="2"/>
  </r>
  <r>
    <x v="1"/>
    <x v="2"/>
    <x v="71"/>
    <x v="329"/>
    <n v="52"/>
    <n v="41"/>
    <n v="416"/>
    <n v="226"/>
    <x v="2"/>
    <x v="0"/>
    <x v="2"/>
  </r>
  <r>
    <x v="1"/>
    <x v="2"/>
    <x v="71"/>
    <x v="330"/>
    <n v="1"/>
    <m/>
    <n v="6"/>
    <m/>
    <x v="2"/>
    <x v="0"/>
    <x v="2"/>
  </r>
  <r>
    <x v="1"/>
    <x v="2"/>
    <x v="71"/>
    <x v="331"/>
    <n v="365"/>
    <n v="233"/>
    <n v="2093"/>
    <n v="1317"/>
    <x v="2"/>
    <x v="0"/>
    <x v="2"/>
  </r>
  <r>
    <x v="1"/>
    <x v="2"/>
    <x v="71"/>
    <x v="332"/>
    <n v="12"/>
    <n v="9"/>
    <n v="62"/>
    <n v="68"/>
    <x v="2"/>
    <x v="0"/>
    <x v="2"/>
  </r>
  <r>
    <x v="1"/>
    <x v="2"/>
    <x v="71"/>
    <x v="333"/>
    <n v="140"/>
    <n v="105"/>
    <n v="820"/>
    <n v="591"/>
    <x v="2"/>
    <x v="0"/>
    <x v="2"/>
  </r>
  <r>
    <x v="1"/>
    <x v="2"/>
    <x v="71"/>
    <x v="334"/>
    <n v="16"/>
    <n v="10"/>
    <n v="82"/>
    <n v="55"/>
    <x v="2"/>
    <x v="0"/>
    <x v="2"/>
  </r>
  <r>
    <x v="1"/>
    <x v="2"/>
    <x v="71"/>
    <x v="335"/>
    <n v="51"/>
    <n v="45"/>
    <n v="322"/>
    <n v="198"/>
    <x v="2"/>
    <x v="0"/>
    <x v="2"/>
  </r>
  <r>
    <x v="1"/>
    <x v="2"/>
    <x v="71"/>
    <x v="1409"/>
    <n v="1"/>
    <m/>
    <n v="3"/>
    <n v="2"/>
    <x v="2"/>
    <x v="0"/>
    <x v="2"/>
  </r>
  <r>
    <x v="1"/>
    <x v="2"/>
    <x v="71"/>
    <x v="1410"/>
    <n v="18"/>
    <n v="8"/>
    <n v="53"/>
    <n v="27"/>
    <x v="2"/>
    <x v="0"/>
    <x v="2"/>
  </r>
  <r>
    <x v="1"/>
    <x v="2"/>
    <x v="71"/>
    <x v="1411"/>
    <n v="2"/>
    <m/>
    <n v="6"/>
    <m/>
    <x v="2"/>
    <x v="0"/>
    <x v="2"/>
  </r>
  <r>
    <x v="1"/>
    <x v="2"/>
    <x v="72"/>
    <x v="336"/>
    <n v="11"/>
    <n v="12"/>
    <n v="80"/>
    <n v="54"/>
    <x v="5"/>
    <x v="1"/>
    <x v="2"/>
  </r>
  <r>
    <x v="1"/>
    <x v="2"/>
    <x v="2"/>
    <x v="1873"/>
    <n v="1"/>
    <m/>
    <n v="1"/>
    <n v="1"/>
    <x v="1"/>
    <x v="0"/>
    <x v="2"/>
  </r>
  <r>
    <x v="1"/>
    <x v="2"/>
    <x v="2"/>
    <x v="1412"/>
    <m/>
    <m/>
    <n v="1"/>
    <m/>
    <x v="1"/>
    <x v="0"/>
    <x v="2"/>
  </r>
  <r>
    <x v="1"/>
    <x v="2"/>
    <x v="2"/>
    <x v="337"/>
    <n v="2"/>
    <n v="3"/>
    <n v="7"/>
    <n v="8"/>
    <x v="1"/>
    <x v="0"/>
    <x v="2"/>
  </r>
  <r>
    <x v="1"/>
    <x v="2"/>
    <x v="2"/>
    <x v="1415"/>
    <m/>
    <m/>
    <n v="1"/>
    <m/>
    <x v="1"/>
    <x v="0"/>
    <x v="2"/>
  </r>
  <r>
    <x v="1"/>
    <x v="2"/>
    <x v="2"/>
    <x v="1416"/>
    <n v="1"/>
    <m/>
    <n v="7"/>
    <n v="3"/>
    <x v="1"/>
    <x v="0"/>
    <x v="2"/>
  </r>
  <r>
    <x v="1"/>
    <x v="2"/>
    <x v="130"/>
    <x v="1417"/>
    <m/>
    <m/>
    <n v="1"/>
    <m/>
    <x v="4"/>
    <x v="0"/>
    <x v="2"/>
  </r>
  <r>
    <x v="1"/>
    <x v="2"/>
    <x v="130"/>
    <x v="1418"/>
    <m/>
    <m/>
    <n v="1"/>
    <m/>
    <x v="4"/>
    <x v="0"/>
    <x v="2"/>
  </r>
  <r>
    <x v="1"/>
    <x v="2"/>
    <x v="130"/>
    <x v="1419"/>
    <m/>
    <m/>
    <n v="1"/>
    <n v="2"/>
    <x v="4"/>
    <x v="0"/>
    <x v="2"/>
  </r>
  <r>
    <x v="1"/>
    <x v="2"/>
    <x v="130"/>
    <x v="1420"/>
    <n v="4"/>
    <n v="2"/>
    <n v="18"/>
    <n v="8"/>
    <x v="4"/>
    <x v="0"/>
    <x v="2"/>
  </r>
  <r>
    <x v="1"/>
    <x v="2"/>
    <x v="130"/>
    <x v="1421"/>
    <n v="1"/>
    <m/>
    <n v="2"/>
    <m/>
    <x v="4"/>
    <x v="0"/>
    <x v="2"/>
  </r>
  <r>
    <x v="1"/>
    <x v="2"/>
    <x v="130"/>
    <x v="1422"/>
    <m/>
    <m/>
    <m/>
    <n v="1"/>
    <x v="4"/>
    <x v="0"/>
    <x v="2"/>
  </r>
  <r>
    <x v="1"/>
    <x v="2"/>
    <x v="130"/>
    <x v="1423"/>
    <m/>
    <m/>
    <n v="1"/>
    <m/>
    <x v="4"/>
    <x v="0"/>
    <x v="2"/>
  </r>
  <r>
    <x v="1"/>
    <x v="2"/>
    <x v="130"/>
    <x v="1425"/>
    <m/>
    <m/>
    <n v="1"/>
    <m/>
    <x v="4"/>
    <x v="0"/>
    <x v="2"/>
  </r>
  <r>
    <x v="1"/>
    <x v="2"/>
    <x v="130"/>
    <x v="1874"/>
    <m/>
    <m/>
    <n v="1"/>
    <m/>
    <x v="4"/>
    <x v="0"/>
    <x v="2"/>
  </r>
  <r>
    <x v="1"/>
    <x v="2"/>
    <x v="130"/>
    <x v="1426"/>
    <m/>
    <m/>
    <m/>
    <n v="1"/>
    <x v="4"/>
    <x v="0"/>
    <x v="2"/>
  </r>
  <r>
    <x v="1"/>
    <x v="2"/>
    <x v="73"/>
    <x v="1427"/>
    <m/>
    <m/>
    <n v="1"/>
    <m/>
    <x v="1"/>
    <x v="0"/>
    <x v="2"/>
  </r>
  <r>
    <x v="1"/>
    <x v="2"/>
    <x v="73"/>
    <x v="1875"/>
    <m/>
    <m/>
    <n v="1"/>
    <m/>
    <x v="1"/>
    <x v="0"/>
    <x v="2"/>
  </r>
  <r>
    <x v="1"/>
    <x v="2"/>
    <x v="73"/>
    <x v="338"/>
    <n v="21"/>
    <n v="10"/>
    <n v="72"/>
    <n v="59"/>
    <x v="1"/>
    <x v="0"/>
    <x v="2"/>
  </r>
  <r>
    <x v="1"/>
    <x v="2"/>
    <x v="73"/>
    <x v="1428"/>
    <m/>
    <m/>
    <n v="1"/>
    <n v="8"/>
    <x v="1"/>
    <x v="0"/>
    <x v="2"/>
  </r>
  <r>
    <x v="1"/>
    <x v="2"/>
    <x v="73"/>
    <x v="1429"/>
    <m/>
    <m/>
    <n v="1"/>
    <m/>
    <x v="1"/>
    <x v="0"/>
    <x v="2"/>
  </r>
  <r>
    <x v="1"/>
    <x v="2"/>
    <x v="73"/>
    <x v="1430"/>
    <m/>
    <n v="1"/>
    <m/>
    <n v="1"/>
    <x v="1"/>
    <x v="0"/>
    <x v="2"/>
  </r>
  <r>
    <x v="1"/>
    <x v="2"/>
    <x v="73"/>
    <x v="1433"/>
    <m/>
    <m/>
    <n v="1"/>
    <m/>
    <x v="1"/>
    <x v="0"/>
    <x v="2"/>
  </r>
  <r>
    <x v="1"/>
    <x v="2"/>
    <x v="74"/>
    <x v="1435"/>
    <m/>
    <n v="2"/>
    <n v="3"/>
    <n v="5"/>
    <x v="4"/>
    <x v="0"/>
    <x v="2"/>
  </r>
  <r>
    <x v="1"/>
    <x v="2"/>
    <x v="74"/>
    <x v="339"/>
    <n v="4"/>
    <n v="2"/>
    <n v="15"/>
    <n v="6"/>
    <x v="4"/>
    <x v="0"/>
    <x v="2"/>
  </r>
  <r>
    <x v="1"/>
    <x v="2"/>
    <x v="74"/>
    <x v="1436"/>
    <m/>
    <m/>
    <n v="2"/>
    <m/>
    <x v="4"/>
    <x v="0"/>
    <x v="2"/>
  </r>
  <r>
    <x v="1"/>
    <x v="2"/>
    <x v="74"/>
    <x v="342"/>
    <n v="5"/>
    <n v="9"/>
    <n v="45"/>
    <n v="52"/>
    <x v="4"/>
    <x v="0"/>
    <x v="2"/>
  </r>
  <r>
    <x v="1"/>
    <x v="2"/>
    <x v="74"/>
    <x v="343"/>
    <m/>
    <n v="1"/>
    <m/>
    <n v="1"/>
    <x v="4"/>
    <x v="0"/>
    <x v="2"/>
  </r>
  <r>
    <x v="1"/>
    <x v="2"/>
    <x v="74"/>
    <x v="1438"/>
    <m/>
    <m/>
    <n v="2"/>
    <m/>
    <x v="4"/>
    <x v="0"/>
    <x v="2"/>
  </r>
  <r>
    <x v="1"/>
    <x v="2"/>
    <x v="74"/>
    <x v="344"/>
    <n v="16"/>
    <n v="13"/>
    <n v="71"/>
    <n v="72"/>
    <x v="4"/>
    <x v="0"/>
    <x v="2"/>
  </r>
  <r>
    <x v="1"/>
    <x v="2"/>
    <x v="74"/>
    <x v="345"/>
    <m/>
    <m/>
    <n v="1"/>
    <n v="1"/>
    <x v="4"/>
    <x v="0"/>
    <x v="2"/>
  </r>
  <r>
    <x v="1"/>
    <x v="2"/>
    <x v="74"/>
    <x v="1439"/>
    <m/>
    <m/>
    <n v="1"/>
    <n v="1"/>
    <x v="4"/>
    <x v="0"/>
    <x v="2"/>
  </r>
  <r>
    <x v="1"/>
    <x v="2"/>
    <x v="74"/>
    <x v="1440"/>
    <n v="2"/>
    <m/>
    <n v="8"/>
    <n v="2"/>
    <x v="4"/>
    <x v="0"/>
    <x v="2"/>
  </r>
  <r>
    <x v="1"/>
    <x v="2"/>
    <x v="74"/>
    <x v="346"/>
    <n v="7"/>
    <n v="7"/>
    <n v="36"/>
    <n v="33"/>
    <x v="4"/>
    <x v="0"/>
    <x v="2"/>
  </r>
  <r>
    <x v="1"/>
    <x v="2"/>
    <x v="74"/>
    <x v="1441"/>
    <m/>
    <n v="1"/>
    <n v="6"/>
    <n v="12"/>
    <x v="4"/>
    <x v="0"/>
    <x v="2"/>
  </r>
  <r>
    <x v="1"/>
    <x v="2"/>
    <x v="74"/>
    <x v="1876"/>
    <m/>
    <m/>
    <n v="1"/>
    <n v="1"/>
    <x v="4"/>
    <x v="0"/>
    <x v="2"/>
  </r>
  <r>
    <x v="1"/>
    <x v="2"/>
    <x v="74"/>
    <x v="348"/>
    <n v="25"/>
    <n v="25"/>
    <n v="168"/>
    <n v="150"/>
    <x v="4"/>
    <x v="0"/>
    <x v="2"/>
  </r>
  <r>
    <x v="1"/>
    <x v="2"/>
    <x v="74"/>
    <x v="1443"/>
    <m/>
    <m/>
    <n v="1"/>
    <m/>
    <x v="4"/>
    <x v="0"/>
    <x v="2"/>
  </r>
  <r>
    <x v="1"/>
    <x v="2"/>
    <x v="36"/>
    <x v="1444"/>
    <m/>
    <n v="1"/>
    <m/>
    <n v="1"/>
    <x v="1"/>
    <x v="0"/>
    <x v="2"/>
  </r>
  <r>
    <x v="1"/>
    <x v="2"/>
    <x v="36"/>
    <x v="349"/>
    <n v="14"/>
    <n v="10"/>
    <n v="37"/>
    <n v="33"/>
    <x v="1"/>
    <x v="0"/>
    <x v="2"/>
  </r>
  <r>
    <x v="1"/>
    <x v="2"/>
    <x v="36"/>
    <x v="350"/>
    <n v="5"/>
    <n v="1"/>
    <n v="17"/>
    <n v="3"/>
    <x v="1"/>
    <x v="0"/>
    <x v="2"/>
  </r>
  <r>
    <x v="1"/>
    <x v="2"/>
    <x v="36"/>
    <x v="351"/>
    <n v="4"/>
    <n v="2"/>
    <n v="10"/>
    <n v="10"/>
    <x v="1"/>
    <x v="0"/>
    <x v="2"/>
  </r>
  <r>
    <x v="1"/>
    <x v="2"/>
    <x v="36"/>
    <x v="352"/>
    <m/>
    <m/>
    <m/>
    <n v="5"/>
    <x v="1"/>
    <x v="0"/>
    <x v="2"/>
  </r>
  <r>
    <x v="1"/>
    <x v="2"/>
    <x v="36"/>
    <x v="353"/>
    <n v="6"/>
    <m/>
    <n v="22"/>
    <m/>
    <x v="1"/>
    <x v="0"/>
    <x v="2"/>
  </r>
  <r>
    <x v="1"/>
    <x v="2"/>
    <x v="36"/>
    <x v="1877"/>
    <n v="1"/>
    <m/>
    <n v="1"/>
    <m/>
    <x v="1"/>
    <x v="0"/>
    <x v="2"/>
  </r>
  <r>
    <x v="1"/>
    <x v="2"/>
    <x v="158"/>
    <x v="1878"/>
    <m/>
    <m/>
    <m/>
    <n v="1"/>
    <x v="1"/>
    <x v="0"/>
    <x v="2"/>
  </r>
  <r>
    <x v="1"/>
    <x v="2"/>
    <x v="75"/>
    <x v="354"/>
    <n v="27"/>
    <n v="21"/>
    <n v="143"/>
    <n v="110"/>
    <x v="1"/>
    <x v="0"/>
    <x v="2"/>
  </r>
  <r>
    <x v="1"/>
    <x v="2"/>
    <x v="75"/>
    <x v="355"/>
    <n v="1"/>
    <n v="8"/>
    <n v="9"/>
    <n v="11"/>
    <x v="1"/>
    <x v="0"/>
    <x v="2"/>
  </r>
  <r>
    <x v="1"/>
    <x v="2"/>
    <x v="75"/>
    <x v="356"/>
    <n v="7"/>
    <n v="12"/>
    <n v="47"/>
    <n v="51"/>
    <x v="1"/>
    <x v="0"/>
    <x v="2"/>
  </r>
  <r>
    <x v="1"/>
    <x v="2"/>
    <x v="75"/>
    <x v="1447"/>
    <m/>
    <m/>
    <n v="3"/>
    <n v="3"/>
    <x v="1"/>
    <x v="0"/>
    <x v="2"/>
  </r>
  <r>
    <x v="1"/>
    <x v="2"/>
    <x v="75"/>
    <x v="357"/>
    <n v="20"/>
    <n v="12"/>
    <n v="96"/>
    <n v="80"/>
    <x v="1"/>
    <x v="0"/>
    <x v="2"/>
  </r>
  <r>
    <x v="1"/>
    <x v="2"/>
    <x v="75"/>
    <x v="358"/>
    <m/>
    <m/>
    <m/>
    <n v="2"/>
    <x v="1"/>
    <x v="0"/>
    <x v="2"/>
  </r>
  <r>
    <x v="1"/>
    <x v="2"/>
    <x v="75"/>
    <x v="359"/>
    <n v="7"/>
    <n v="14"/>
    <n v="57"/>
    <n v="62"/>
    <x v="1"/>
    <x v="0"/>
    <x v="2"/>
  </r>
  <r>
    <x v="1"/>
    <x v="2"/>
    <x v="75"/>
    <x v="360"/>
    <n v="17"/>
    <n v="11"/>
    <n v="67"/>
    <n v="71"/>
    <x v="1"/>
    <x v="0"/>
    <x v="2"/>
  </r>
  <r>
    <x v="1"/>
    <x v="2"/>
    <x v="75"/>
    <x v="1449"/>
    <m/>
    <m/>
    <n v="1"/>
    <m/>
    <x v="1"/>
    <x v="0"/>
    <x v="2"/>
  </r>
  <r>
    <x v="1"/>
    <x v="2"/>
    <x v="75"/>
    <x v="1450"/>
    <n v="11"/>
    <n v="12"/>
    <n v="64"/>
    <n v="77"/>
    <x v="1"/>
    <x v="0"/>
    <x v="2"/>
  </r>
  <r>
    <x v="1"/>
    <x v="2"/>
    <x v="75"/>
    <x v="1451"/>
    <n v="5"/>
    <n v="1"/>
    <n v="18"/>
    <n v="4"/>
    <x v="1"/>
    <x v="0"/>
    <x v="2"/>
  </r>
  <r>
    <x v="1"/>
    <x v="2"/>
    <x v="75"/>
    <x v="361"/>
    <n v="10"/>
    <n v="7"/>
    <n v="51"/>
    <n v="30"/>
    <x v="1"/>
    <x v="0"/>
    <x v="2"/>
  </r>
  <r>
    <x v="1"/>
    <x v="2"/>
    <x v="75"/>
    <x v="362"/>
    <n v="35"/>
    <n v="15"/>
    <n v="182"/>
    <n v="63"/>
    <x v="1"/>
    <x v="0"/>
    <x v="2"/>
  </r>
  <r>
    <x v="1"/>
    <x v="2"/>
    <x v="75"/>
    <x v="1452"/>
    <n v="1"/>
    <m/>
    <n v="11"/>
    <m/>
    <x v="1"/>
    <x v="0"/>
    <x v="2"/>
  </r>
  <r>
    <x v="1"/>
    <x v="2"/>
    <x v="75"/>
    <x v="1453"/>
    <m/>
    <m/>
    <n v="2"/>
    <n v="2"/>
    <x v="1"/>
    <x v="0"/>
    <x v="2"/>
  </r>
  <r>
    <x v="1"/>
    <x v="2"/>
    <x v="75"/>
    <x v="1454"/>
    <n v="6"/>
    <n v="1"/>
    <n v="27"/>
    <n v="15"/>
    <x v="1"/>
    <x v="0"/>
    <x v="2"/>
  </r>
  <r>
    <x v="1"/>
    <x v="2"/>
    <x v="75"/>
    <x v="363"/>
    <n v="36"/>
    <n v="13"/>
    <n v="242"/>
    <n v="63"/>
    <x v="1"/>
    <x v="0"/>
    <x v="2"/>
  </r>
  <r>
    <x v="1"/>
    <x v="2"/>
    <x v="75"/>
    <x v="364"/>
    <n v="10"/>
    <n v="9"/>
    <n v="43"/>
    <n v="32"/>
    <x v="1"/>
    <x v="0"/>
    <x v="2"/>
  </r>
  <r>
    <x v="1"/>
    <x v="2"/>
    <x v="75"/>
    <x v="365"/>
    <n v="10"/>
    <n v="9"/>
    <n v="62"/>
    <n v="26"/>
    <x v="1"/>
    <x v="0"/>
    <x v="2"/>
  </r>
  <r>
    <x v="1"/>
    <x v="2"/>
    <x v="75"/>
    <x v="366"/>
    <n v="3"/>
    <m/>
    <n v="16"/>
    <m/>
    <x v="1"/>
    <x v="0"/>
    <x v="2"/>
  </r>
  <r>
    <x v="1"/>
    <x v="2"/>
    <x v="75"/>
    <x v="1455"/>
    <m/>
    <m/>
    <m/>
    <n v="1"/>
    <x v="1"/>
    <x v="0"/>
    <x v="2"/>
  </r>
  <r>
    <x v="1"/>
    <x v="2"/>
    <x v="75"/>
    <x v="1456"/>
    <n v="2"/>
    <n v="2"/>
    <n v="12"/>
    <n v="12"/>
    <x v="1"/>
    <x v="0"/>
    <x v="2"/>
  </r>
  <r>
    <x v="1"/>
    <x v="2"/>
    <x v="75"/>
    <x v="1458"/>
    <n v="5"/>
    <n v="1"/>
    <n v="12"/>
    <n v="10"/>
    <x v="1"/>
    <x v="0"/>
    <x v="2"/>
  </r>
  <r>
    <x v="1"/>
    <x v="2"/>
    <x v="75"/>
    <x v="367"/>
    <n v="7"/>
    <n v="5"/>
    <n v="37"/>
    <n v="41"/>
    <x v="1"/>
    <x v="0"/>
    <x v="2"/>
  </r>
  <r>
    <x v="1"/>
    <x v="2"/>
    <x v="75"/>
    <x v="368"/>
    <n v="85"/>
    <n v="62"/>
    <n v="452"/>
    <n v="470"/>
    <x v="1"/>
    <x v="0"/>
    <x v="2"/>
  </r>
  <r>
    <x v="1"/>
    <x v="2"/>
    <x v="37"/>
    <x v="1879"/>
    <m/>
    <m/>
    <n v="1"/>
    <m/>
    <x v="4"/>
    <x v="0"/>
    <x v="2"/>
  </r>
  <r>
    <x v="1"/>
    <x v="2"/>
    <x v="37"/>
    <x v="1459"/>
    <n v="2"/>
    <n v="1"/>
    <n v="6"/>
    <n v="5"/>
    <x v="4"/>
    <x v="0"/>
    <x v="2"/>
  </r>
  <r>
    <x v="1"/>
    <x v="2"/>
    <x v="37"/>
    <x v="369"/>
    <n v="3"/>
    <n v="2"/>
    <n v="24"/>
    <n v="10"/>
    <x v="4"/>
    <x v="0"/>
    <x v="2"/>
  </r>
  <r>
    <x v="1"/>
    <x v="2"/>
    <x v="37"/>
    <x v="1460"/>
    <m/>
    <m/>
    <n v="1"/>
    <n v="1"/>
    <x v="4"/>
    <x v="0"/>
    <x v="2"/>
  </r>
  <r>
    <x v="1"/>
    <x v="2"/>
    <x v="37"/>
    <x v="370"/>
    <n v="19"/>
    <n v="8"/>
    <n v="79"/>
    <n v="37"/>
    <x v="4"/>
    <x v="0"/>
    <x v="2"/>
  </r>
  <r>
    <x v="1"/>
    <x v="2"/>
    <x v="37"/>
    <x v="371"/>
    <n v="1"/>
    <m/>
    <n v="2"/>
    <n v="1"/>
    <x v="4"/>
    <x v="0"/>
    <x v="2"/>
  </r>
  <r>
    <x v="1"/>
    <x v="2"/>
    <x v="37"/>
    <x v="372"/>
    <n v="267"/>
    <n v="213"/>
    <n v="1445"/>
    <n v="1194"/>
    <x v="4"/>
    <x v="0"/>
    <x v="2"/>
  </r>
  <r>
    <x v="1"/>
    <x v="2"/>
    <x v="37"/>
    <x v="373"/>
    <n v="70"/>
    <n v="46"/>
    <n v="385"/>
    <n v="295"/>
    <x v="4"/>
    <x v="0"/>
    <x v="2"/>
  </r>
  <r>
    <x v="1"/>
    <x v="2"/>
    <x v="37"/>
    <x v="1461"/>
    <m/>
    <m/>
    <n v="1"/>
    <n v="1"/>
    <x v="4"/>
    <x v="0"/>
    <x v="2"/>
  </r>
  <r>
    <x v="1"/>
    <x v="2"/>
    <x v="37"/>
    <x v="374"/>
    <n v="29"/>
    <n v="25"/>
    <n v="170"/>
    <n v="121"/>
    <x v="4"/>
    <x v="0"/>
    <x v="2"/>
  </r>
  <r>
    <x v="1"/>
    <x v="2"/>
    <x v="37"/>
    <x v="1462"/>
    <n v="6"/>
    <m/>
    <n v="19"/>
    <n v="6"/>
    <x v="4"/>
    <x v="0"/>
    <x v="2"/>
  </r>
  <r>
    <x v="1"/>
    <x v="2"/>
    <x v="37"/>
    <x v="1463"/>
    <n v="2"/>
    <m/>
    <n v="2"/>
    <m/>
    <x v="4"/>
    <x v="0"/>
    <x v="2"/>
  </r>
  <r>
    <x v="1"/>
    <x v="2"/>
    <x v="37"/>
    <x v="375"/>
    <n v="363"/>
    <n v="272"/>
    <n v="1769"/>
    <n v="1622"/>
    <x v="4"/>
    <x v="0"/>
    <x v="2"/>
  </r>
  <r>
    <x v="1"/>
    <x v="2"/>
    <x v="37"/>
    <x v="1465"/>
    <m/>
    <n v="1"/>
    <n v="4"/>
    <n v="6"/>
    <x v="4"/>
    <x v="0"/>
    <x v="2"/>
  </r>
  <r>
    <x v="1"/>
    <x v="2"/>
    <x v="37"/>
    <x v="378"/>
    <n v="9"/>
    <n v="4"/>
    <n v="28"/>
    <n v="9"/>
    <x v="4"/>
    <x v="0"/>
    <x v="2"/>
  </r>
  <r>
    <x v="1"/>
    <x v="2"/>
    <x v="37"/>
    <x v="379"/>
    <n v="568"/>
    <n v="469"/>
    <n v="3059"/>
    <n v="2935"/>
    <x v="4"/>
    <x v="0"/>
    <x v="2"/>
  </r>
  <r>
    <x v="1"/>
    <x v="2"/>
    <x v="37"/>
    <x v="380"/>
    <n v="18"/>
    <n v="8"/>
    <n v="69"/>
    <n v="62"/>
    <x v="4"/>
    <x v="0"/>
    <x v="2"/>
  </r>
  <r>
    <x v="1"/>
    <x v="2"/>
    <x v="37"/>
    <x v="1466"/>
    <n v="3"/>
    <n v="2"/>
    <n v="8"/>
    <n v="10"/>
    <x v="4"/>
    <x v="0"/>
    <x v="2"/>
  </r>
  <r>
    <x v="1"/>
    <x v="2"/>
    <x v="37"/>
    <x v="381"/>
    <n v="4"/>
    <n v="1"/>
    <n v="9"/>
    <n v="5"/>
    <x v="4"/>
    <x v="0"/>
    <x v="2"/>
  </r>
  <r>
    <x v="1"/>
    <x v="2"/>
    <x v="37"/>
    <x v="382"/>
    <m/>
    <n v="2"/>
    <n v="2"/>
    <n v="3"/>
    <x v="4"/>
    <x v="0"/>
    <x v="2"/>
  </r>
  <r>
    <x v="1"/>
    <x v="2"/>
    <x v="37"/>
    <x v="383"/>
    <n v="35"/>
    <n v="30"/>
    <n v="201"/>
    <n v="160"/>
    <x v="4"/>
    <x v="0"/>
    <x v="2"/>
  </r>
  <r>
    <x v="1"/>
    <x v="2"/>
    <x v="37"/>
    <x v="384"/>
    <n v="2"/>
    <n v="2"/>
    <n v="3"/>
    <n v="4"/>
    <x v="4"/>
    <x v="0"/>
    <x v="2"/>
  </r>
  <r>
    <x v="1"/>
    <x v="2"/>
    <x v="37"/>
    <x v="385"/>
    <n v="257"/>
    <n v="184"/>
    <n v="1344"/>
    <n v="1106"/>
    <x v="4"/>
    <x v="0"/>
    <x v="2"/>
  </r>
  <r>
    <x v="1"/>
    <x v="2"/>
    <x v="37"/>
    <x v="386"/>
    <n v="23"/>
    <n v="6"/>
    <n v="93"/>
    <n v="28"/>
    <x v="4"/>
    <x v="0"/>
    <x v="2"/>
  </r>
  <r>
    <x v="1"/>
    <x v="2"/>
    <x v="37"/>
    <x v="387"/>
    <n v="4"/>
    <n v="4"/>
    <n v="15"/>
    <n v="21"/>
    <x v="4"/>
    <x v="0"/>
    <x v="2"/>
  </r>
  <r>
    <x v="1"/>
    <x v="2"/>
    <x v="37"/>
    <x v="1468"/>
    <m/>
    <n v="1"/>
    <n v="1"/>
    <n v="1"/>
    <x v="4"/>
    <x v="0"/>
    <x v="2"/>
  </r>
  <r>
    <x v="1"/>
    <x v="2"/>
    <x v="37"/>
    <x v="1469"/>
    <m/>
    <m/>
    <m/>
    <n v="1"/>
    <x v="4"/>
    <x v="0"/>
    <x v="2"/>
  </r>
  <r>
    <x v="1"/>
    <x v="2"/>
    <x v="37"/>
    <x v="1470"/>
    <m/>
    <m/>
    <n v="2"/>
    <m/>
    <x v="4"/>
    <x v="0"/>
    <x v="2"/>
  </r>
  <r>
    <x v="1"/>
    <x v="2"/>
    <x v="37"/>
    <x v="388"/>
    <m/>
    <m/>
    <m/>
    <n v="1"/>
    <x v="4"/>
    <x v="0"/>
    <x v="2"/>
  </r>
  <r>
    <x v="1"/>
    <x v="2"/>
    <x v="37"/>
    <x v="389"/>
    <n v="26"/>
    <n v="6"/>
    <n v="96"/>
    <n v="28"/>
    <x v="4"/>
    <x v="0"/>
    <x v="2"/>
  </r>
  <r>
    <x v="1"/>
    <x v="2"/>
    <x v="37"/>
    <x v="390"/>
    <n v="20"/>
    <n v="25"/>
    <n v="140"/>
    <n v="110"/>
    <x v="4"/>
    <x v="0"/>
    <x v="2"/>
  </r>
  <r>
    <x v="1"/>
    <x v="2"/>
    <x v="37"/>
    <x v="391"/>
    <n v="38"/>
    <n v="45"/>
    <n v="239"/>
    <n v="184"/>
    <x v="4"/>
    <x v="0"/>
    <x v="2"/>
  </r>
  <r>
    <x v="1"/>
    <x v="2"/>
    <x v="37"/>
    <x v="392"/>
    <n v="3"/>
    <n v="1"/>
    <n v="10"/>
    <n v="5"/>
    <x v="4"/>
    <x v="0"/>
    <x v="2"/>
  </r>
  <r>
    <x v="1"/>
    <x v="2"/>
    <x v="37"/>
    <x v="393"/>
    <n v="26"/>
    <n v="38"/>
    <n v="169"/>
    <n v="165"/>
    <x v="4"/>
    <x v="0"/>
    <x v="2"/>
  </r>
  <r>
    <x v="1"/>
    <x v="2"/>
    <x v="37"/>
    <x v="394"/>
    <n v="10"/>
    <n v="6"/>
    <n v="36"/>
    <n v="25"/>
    <x v="4"/>
    <x v="0"/>
    <x v="2"/>
  </r>
  <r>
    <x v="1"/>
    <x v="2"/>
    <x v="37"/>
    <x v="395"/>
    <n v="14"/>
    <n v="20"/>
    <n v="79"/>
    <n v="95"/>
    <x v="4"/>
    <x v="0"/>
    <x v="2"/>
  </r>
  <r>
    <x v="1"/>
    <x v="2"/>
    <x v="37"/>
    <x v="1472"/>
    <n v="3"/>
    <n v="2"/>
    <n v="9"/>
    <n v="9"/>
    <x v="4"/>
    <x v="0"/>
    <x v="2"/>
  </r>
  <r>
    <x v="1"/>
    <x v="2"/>
    <x v="37"/>
    <x v="396"/>
    <n v="8"/>
    <n v="3"/>
    <n v="23"/>
    <n v="20"/>
    <x v="4"/>
    <x v="0"/>
    <x v="2"/>
  </r>
  <r>
    <x v="1"/>
    <x v="2"/>
    <x v="37"/>
    <x v="397"/>
    <n v="9"/>
    <n v="3"/>
    <n v="27"/>
    <n v="24"/>
    <x v="4"/>
    <x v="0"/>
    <x v="2"/>
  </r>
  <r>
    <x v="1"/>
    <x v="2"/>
    <x v="76"/>
    <x v="1473"/>
    <n v="1"/>
    <n v="1"/>
    <n v="2"/>
    <n v="1"/>
    <x v="4"/>
    <x v="0"/>
    <x v="2"/>
  </r>
  <r>
    <x v="1"/>
    <x v="2"/>
    <x v="76"/>
    <x v="1474"/>
    <m/>
    <m/>
    <n v="1"/>
    <n v="1"/>
    <x v="4"/>
    <x v="0"/>
    <x v="2"/>
  </r>
  <r>
    <x v="1"/>
    <x v="2"/>
    <x v="76"/>
    <x v="398"/>
    <n v="6"/>
    <n v="3"/>
    <n v="39"/>
    <n v="30"/>
    <x v="4"/>
    <x v="0"/>
    <x v="2"/>
  </r>
  <r>
    <x v="1"/>
    <x v="2"/>
    <x v="76"/>
    <x v="1476"/>
    <m/>
    <m/>
    <m/>
    <n v="3"/>
    <x v="4"/>
    <x v="0"/>
    <x v="2"/>
  </r>
  <r>
    <x v="1"/>
    <x v="2"/>
    <x v="76"/>
    <x v="399"/>
    <m/>
    <n v="2"/>
    <n v="8"/>
    <n v="7"/>
    <x v="4"/>
    <x v="0"/>
    <x v="2"/>
  </r>
  <r>
    <x v="1"/>
    <x v="2"/>
    <x v="76"/>
    <x v="400"/>
    <n v="2"/>
    <n v="1"/>
    <n v="4"/>
    <n v="3"/>
    <x v="4"/>
    <x v="0"/>
    <x v="2"/>
  </r>
  <r>
    <x v="1"/>
    <x v="2"/>
    <x v="76"/>
    <x v="1477"/>
    <m/>
    <m/>
    <n v="2"/>
    <m/>
    <x v="4"/>
    <x v="0"/>
    <x v="2"/>
  </r>
  <r>
    <x v="1"/>
    <x v="2"/>
    <x v="76"/>
    <x v="1478"/>
    <n v="4"/>
    <n v="7"/>
    <n v="22"/>
    <n v="36"/>
    <x v="4"/>
    <x v="0"/>
    <x v="2"/>
  </r>
  <r>
    <x v="1"/>
    <x v="2"/>
    <x v="76"/>
    <x v="1880"/>
    <m/>
    <n v="1"/>
    <n v="1"/>
    <n v="1"/>
    <x v="4"/>
    <x v="0"/>
    <x v="2"/>
  </r>
  <r>
    <x v="1"/>
    <x v="2"/>
    <x v="76"/>
    <x v="401"/>
    <m/>
    <n v="1"/>
    <n v="10"/>
    <n v="7"/>
    <x v="4"/>
    <x v="0"/>
    <x v="2"/>
  </r>
  <r>
    <x v="1"/>
    <x v="2"/>
    <x v="76"/>
    <x v="1479"/>
    <m/>
    <m/>
    <n v="2"/>
    <m/>
    <x v="4"/>
    <x v="0"/>
    <x v="2"/>
  </r>
  <r>
    <x v="1"/>
    <x v="2"/>
    <x v="76"/>
    <x v="402"/>
    <n v="6"/>
    <n v="4"/>
    <n v="29"/>
    <n v="28"/>
    <x v="4"/>
    <x v="0"/>
    <x v="2"/>
  </r>
  <r>
    <x v="1"/>
    <x v="2"/>
    <x v="76"/>
    <x v="403"/>
    <n v="12"/>
    <n v="19"/>
    <n v="65"/>
    <n v="65"/>
    <x v="4"/>
    <x v="0"/>
    <x v="2"/>
  </r>
  <r>
    <x v="1"/>
    <x v="2"/>
    <x v="76"/>
    <x v="1881"/>
    <n v="1"/>
    <m/>
    <n v="2"/>
    <m/>
    <x v="4"/>
    <x v="0"/>
    <x v="2"/>
  </r>
  <r>
    <x v="1"/>
    <x v="2"/>
    <x v="76"/>
    <x v="404"/>
    <n v="15"/>
    <n v="8"/>
    <n v="51"/>
    <n v="48"/>
    <x v="4"/>
    <x v="0"/>
    <x v="2"/>
  </r>
  <r>
    <x v="1"/>
    <x v="2"/>
    <x v="76"/>
    <x v="1480"/>
    <m/>
    <m/>
    <n v="4"/>
    <n v="3"/>
    <x v="4"/>
    <x v="0"/>
    <x v="2"/>
  </r>
  <r>
    <x v="1"/>
    <x v="2"/>
    <x v="76"/>
    <x v="405"/>
    <n v="5"/>
    <n v="6"/>
    <n v="39"/>
    <n v="41"/>
    <x v="4"/>
    <x v="0"/>
    <x v="2"/>
  </r>
  <r>
    <x v="1"/>
    <x v="2"/>
    <x v="76"/>
    <x v="1882"/>
    <m/>
    <m/>
    <n v="1"/>
    <m/>
    <x v="4"/>
    <x v="0"/>
    <x v="2"/>
  </r>
  <r>
    <x v="1"/>
    <x v="2"/>
    <x v="76"/>
    <x v="406"/>
    <n v="17"/>
    <n v="13"/>
    <n v="109"/>
    <n v="120"/>
    <x v="4"/>
    <x v="0"/>
    <x v="2"/>
  </r>
  <r>
    <x v="1"/>
    <x v="2"/>
    <x v="4"/>
    <x v="1481"/>
    <n v="9"/>
    <n v="5"/>
    <n v="47"/>
    <n v="28"/>
    <x v="2"/>
    <x v="0"/>
    <x v="2"/>
  </r>
  <r>
    <x v="1"/>
    <x v="2"/>
    <x v="4"/>
    <x v="1482"/>
    <n v="5"/>
    <n v="6"/>
    <n v="27"/>
    <n v="21"/>
    <x v="2"/>
    <x v="0"/>
    <x v="2"/>
  </r>
  <r>
    <x v="1"/>
    <x v="2"/>
    <x v="4"/>
    <x v="407"/>
    <n v="28"/>
    <n v="15"/>
    <n v="182"/>
    <n v="136"/>
    <x v="2"/>
    <x v="0"/>
    <x v="2"/>
  </r>
  <r>
    <x v="1"/>
    <x v="2"/>
    <x v="4"/>
    <x v="408"/>
    <n v="5"/>
    <n v="2"/>
    <n v="23"/>
    <n v="7"/>
    <x v="2"/>
    <x v="0"/>
    <x v="2"/>
  </r>
  <r>
    <x v="1"/>
    <x v="2"/>
    <x v="4"/>
    <x v="1483"/>
    <n v="11"/>
    <n v="10"/>
    <n v="78"/>
    <n v="68"/>
    <x v="2"/>
    <x v="0"/>
    <x v="2"/>
  </r>
  <r>
    <x v="1"/>
    <x v="2"/>
    <x v="4"/>
    <x v="1883"/>
    <n v="1"/>
    <n v="1"/>
    <n v="1"/>
    <n v="3"/>
    <x v="2"/>
    <x v="0"/>
    <x v="2"/>
  </r>
  <r>
    <x v="1"/>
    <x v="2"/>
    <x v="4"/>
    <x v="409"/>
    <n v="160"/>
    <n v="126"/>
    <n v="890"/>
    <n v="672"/>
    <x v="2"/>
    <x v="0"/>
    <x v="2"/>
  </r>
  <r>
    <x v="1"/>
    <x v="2"/>
    <x v="4"/>
    <x v="1484"/>
    <n v="2"/>
    <n v="2"/>
    <n v="13"/>
    <n v="15"/>
    <x v="2"/>
    <x v="0"/>
    <x v="2"/>
  </r>
  <r>
    <x v="1"/>
    <x v="2"/>
    <x v="4"/>
    <x v="410"/>
    <n v="40"/>
    <n v="27"/>
    <n v="176"/>
    <n v="136"/>
    <x v="2"/>
    <x v="0"/>
    <x v="2"/>
  </r>
  <r>
    <x v="1"/>
    <x v="2"/>
    <x v="4"/>
    <x v="411"/>
    <n v="38"/>
    <n v="31"/>
    <n v="212"/>
    <n v="155"/>
    <x v="2"/>
    <x v="0"/>
    <x v="2"/>
  </r>
  <r>
    <x v="1"/>
    <x v="2"/>
    <x v="4"/>
    <x v="412"/>
    <n v="12"/>
    <n v="2"/>
    <n v="64"/>
    <n v="9"/>
    <x v="2"/>
    <x v="0"/>
    <x v="2"/>
  </r>
  <r>
    <x v="1"/>
    <x v="2"/>
    <x v="4"/>
    <x v="1486"/>
    <n v="1"/>
    <m/>
    <n v="3"/>
    <n v="4"/>
    <x v="2"/>
    <x v="0"/>
    <x v="2"/>
  </r>
  <r>
    <x v="1"/>
    <x v="2"/>
    <x v="4"/>
    <x v="413"/>
    <n v="3"/>
    <n v="2"/>
    <n v="27"/>
    <n v="35"/>
    <x v="2"/>
    <x v="0"/>
    <x v="2"/>
  </r>
  <r>
    <x v="1"/>
    <x v="2"/>
    <x v="4"/>
    <x v="414"/>
    <n v="6"/>
    <n v="5"/>
    <n v="36"/>
    <n v="27"/>
    <x v="2"/>
    <x v="0"/>
    <x v="2"/>
  </r>
  <r>
    <x v="1"/>
    <x v="2"/>
    <x v="4"/>
    <x v="1884"/>
    <m/>
    <m/>
    <m/>
    <n v="1"/>
    <x v="2"/>
    <x v="0"/>
    <x v="2"/>
  </r>
  <r>
    <x v="1"/>
    <x v="2"/>
    <x v="4"/>
    <x v="1885"/>
    <m/>
    <m/>
    <n v="1"/>
    <m/>
    <x v="2"/>
    <x v="0"/>
    <x v="2"/>
  </r>
  <r>
    <x v="1"/>
    <x v="2"/>
    <x v="4"/>
    <x v="1886"/>
    <m/>
    <m/>
    <n v="1"/>
    <n v="3"/>
    <x v="2"/>
    <x v="0"/>
    <x v="2"/>
  </r>
  <r>
    <x v="1"/>
    <x v="2"/>
    <x v="4"/>
    <x v="415"/>
    <n v="4"/>
    <n v="3"/>
    <n v="22"/>
    <n v="19"/>
    <x v="2"/>
    <x v="0"/>
    <x v="2"/>
  </r>
  <r>
    <x v="1"/>
    <x v="2"/>
    <x v="4"/>
    <x v="416"/>
    <n v="11"/>
    <n v="6"/>
    <n v="58"/>
    <n v="34"/>
    <x v="2"/>
    <x v="0"/>
    <x v="2"/>
  </r>
  <r>
    <x v="1"/>
    <x v="2"/>
    <x v="4"/>
    <x v="417"/>
    <n v="4"/>
    <n v="1"/>
    <n v="21"/>
    <n v="13"/>
    <x v="2"/>
    <x v="0"/>
    <x v="2"/>
  </r>
  <r>
    <x v="1"/>
    <x v="2"/>
    <x v="4"/>
    <x v="1887"/>
    <n v="2"/>
    <m/>
    <n v="12"/>
    <n v="1"/>
    <x v="2"/>
    <x v="0"/>
    <x v="2"/>
  </r>
  <r>
    <x v="1"/>
    <x v="2"/>
    <x v="4"/>
    <x v="1489"/>
    <m/>
    <n v="1"/>
    <n v="1"/>
    <n v="1"/>
    <x v="2"/>
    <x v="0"/>
    <x v="2"/>
  </r>
  <r>
    <x v="1"/>
    <x v="2"/>
    <x v="4"/>
    <x v="1888"/>
    <m/>
    <m/>
    <n v="2"/>
    <n v="6"/>
    <x v="2"/>
    <x v="0"/>
    <x v="2"/>
  </r>
  <r>
    <x v="1"/>
    <x v="2"/>
    <x v="4"/>
    <x v="1490"/>
    <n v="1"/>
    <n v="3"/>
    <n v="2"/>
    <n v="6"/>
    <x v="2"/>
    <x v="0"/>
    <x v="2"/>
  </r>
  <r>
    <x v="1"/>
    <x v="2"/>
    <x v="4"/>
    <x v="418"/>
    <n v="9"/>
    <n v="7"/>
    <n v="32"/>
    <n v="29"/>
    <x v="2"/>
    <x v="0"/>
    <x v="2"/>
  </r>
  <r>
    <x v="1"/>
    <x v="2"/>
    <x v="4"/>
    <x v="1491"/>
    <n v="13"/>
    <n v="15"/>
    <n v="54"/>
    <n v="62"/>
    <x v="2"/>
    <x v="0"/>
    <x v="2"/>
  </r>
  <r>
    <x v="1"/>
    <x v="2"/>
    <x v="38"/>
    <x v="1492"/>
    <n v="3"/>
    <m/>
    <n v="24"/>
    <n v="2"/>
    <x v="2"/>
    <x v="0"/>
    <x v="2"/>
  </r>
  <r>
    <x v="1"/>
    <x v="2"/>
    <x v="38"/>
    <x v="1493"/>
    <n v="2"/>
    <m/>
    <n v="7"/>
    <n v="2"/>
    <x v="2"/>
    <x v="0"/>
    <x v="2"/>
  </r>
  <r>
    <x v="1"/>
    <x v="2"/>
    <x v="38"/>
    <x v="1494"/>
    <n v="3"/>
    <n v="3"/>
    <n v="23"/>
    <n v="24"/>
    <x v="2"/>
    <x v="0"/>
    <x v="2"/>
  </r>
  <r>
    <x v="1"/>
    <x v="2"/>
    <x v="38"/>
    <x v="1495"/>
    <n v="2"/>
    <m/>
    <n v="10"/>
    <n v="4"/>
    <x v="2"/>
    <x v="0"/>
    <x v="2"/>
  </r>
  <r>
    <x v="1"/>
    <x v="2"/>
    <x v="38"/>
    <x v="1889"/>
    <m/>
    <m/>
    <n v="1"/>
    <m/>
    <x v="2"/>
    <x v="0"/>
    <x v="2"/>
  </r>
  <r>
    <x v="1"/>
    <x v="2"/>
    <x v="131"/>
    <x v="1498"/>
    <m/>
    <m/>
    <n v="2"/>
    <n v="2"/>
    <x v="1"/>
    <x v="0"/>
    <x v="2"/>
  </r>
  <r>
    <x v="1"/>
    <x v="2"/>
    <x v="5"/>
    <x v="420"/>
    <n v="3"/>
    <n v="2"/>
    <n v="8"/>
    <n v="9"/>
    <x v="0"/>
    <x v="0"/>
    <x v="2"/>
  </r>
  <r>
    <x v="1"/>
    <x v="2"/>
    <x v="5"/>
    <x v="1501"/>
    <n v="3"/>
    <n v="1"/>
    <n v="8"/>
    <n v="5"/>
    <x v="0"/>
    <x v="0"/>
    <x v="2"/>
  </r>
  <r>
    <x v="1"/>
    <x v="2"/>
    <x v="5"/>
    <x v="421"/>
    <m/>
    <m/>
    <n v="2"/>
    <n v="4"/>
    <x v="0"/>
    <x v="0"/>
    <x v="2"/>
  </r>
  <r>
    <x v="1"/>
    <x v="2"/>
    <x v="5"/>
    <x v="422"/>
    <n v="107"/>
    <n v="123"/>
    <n v="591"/>
    <n v="126"/>
    <x v="0"/>
    <x v="0"/>
    <x v="2"/>
  </r>
  <r>
    <x v="1"/>
    <x v="2"/>
    <x v="5"/>
    <x v="423"/>
    <n v="313"/>
    <n v="293"/>
    <n v="1767"/>
    <n v="1782"/>
    <x v="0"/>
    <x v="0"/>
    <x v="2"/>
  </r>
  <r>
    <x v="1"/>
    <x v="2"/>
    <x v="5"/>
    <x v="424"/>
    <n v="362"/>
    <n v="353"/>
    <n v="1871"/>
    <n v="1988"/>
    <x v="0"/>
    <x v="0"/>
    <x v="2"/>
  </r>
  <r>
    <x v="1"/>
    <x v="2"/>
    <x v="5"/>
    <x v="425"/>
    <n v="2"/>
    <n v="5"/>
    <n v="10"/>
    <n v="17"/>
    <x v="0"/>
    <x v="0"/>
    <x v="2"/>
  </r>
  <r>
    <x v="1"/>
    <x v="2"/>
    <x v="5"/>
    <x v="1502"/>
    <m/>
    <n v="1"/>
    <n v="2"/>
    <n v="3"/>
    <x v="0"/>
    <x v="0"/>
    <x v="2"/>
  </r>
  <r>
    <x v="1"/>
    <x v="2"/>
    <x v="5"/>
    <x v="1503"/>
    <m/>
    <m/>
    <m/>
    <n v="2"/>
    <x v="0"/>
    <x v="0"/>
    <x v="2"/>
  </r>
  <r>
    <x v="1"/>
    <x v="2"/>
    <x v="5"/>
    <x v="1504"/>
    <m/>
    <n v="2"/>
    <n v="5"/>
    <n v="5"/>
    <x v="0"/>
    <x v="0"/>
    <x v="2"/>
  </r>
  <r>
    <x v="1"/>
    <x v="2"/>
    <x v="5"/>
    <x v="1505"/>
    <m/>
    <m/>
    <n v="2"/>
    <n v="6"/>
    <x v="0"/>
    <x v="0"/>
    <x v="2"/>
  </r>
  <r>
    <x v="1"/>
    <x v="2"/>
    <x v="5"/>
    <x v="426"/>
    <n v="28"/>
    <n v="21"/>
    <n v="99"/>
    <n v="121"/>
    <x v="0"/>
    <x v="0"/>
    <x v="2"/>
  </r>
  <r>
    <x v="1"/>
    <x v="2"/>
    <x v="5"/>
    <x v="427"/>
    <n v="6"/>
    <n v="6"/>
    <n v="20"/>
    <n v="20"/>
    <x v="0"/>
    <x v="0"/>
    <x v="2"/>
  </r>
  <r>
    <x v="1"/>
    <x v="2"/>
    <x v="5"/>
    <x v="1506"/>
    <m/>
    <m/>
    <n v="2"/>
    <m/>
    <x v="0"/>
    <x v="0"/>
    <x v="2"/>
  </r>
  <r>
    <x v="1"/>
    <x v="2"/>
    <x v="5"/>
    <x v="428"/>
    <n v="1"/>
    <n v="2"/>
    <n v="4"/>
    <n v="5"/>
    <x v="0"/>
    <x v="0"/>
    <x v="2"/>
  </r>
  <r>
    <x v="1"/>
    <x v="2"/>
    <x v="5"/>
    <x v="429"/>
    <n v="1"/>
    <m/>
    <n v="6"/>
    <n v="4"/>
    <x v="0"/>
    <x v="0"/>
    <x v="2"/>
  </r>
  <r>
    <x v="1"/>
    <x v="2"/>
    <x v="6"/>
    <x v="431"/>
    <n v="3"/>
    <m/>
    <n v="13"/>
    <n v="4"/>
    <x v="3"/>
    <x v="0"/>
    <x v="2"/>
  </r>
  <r>
    <x v="1"/>
    <x v="2"/>
    <x v="6"/>
    <x v="432"/>
    <n v="1"/>
    <n v="3"/>
    <n v="4"/>
    <n v="8"/>
    <x v="3"/>
    <x v="0"/>
    <x v="2"/>
  </r>
  <r>
    <x v="1"/>
    <x v="2"/>
    <x v="6"/>
    <x v="433"/>
    <m/>
    <m/>
    <n v="2"/>
    <m/>
    <x v="3"/>
    <x v="0"/>
    <x v="2"/>
  </r>
  <r>
    <x v="1"/>
    <x v="2"/>
    <x v="6"/>
    <x v="434"/>
    <m/>
    <m/>
    <n v="5"/>
    <m/>
    <x v="3"/>
    <x v="0"/>
    <x v="2"/>
  </r>
  <r>
    <x v="1"/>
    <x v="2"/>
    <x v="6"/>
    <x v="435"/>
    <m/>
    <m/>
    <n v="1"/>
    <n v="1"/>
    <x v="3"/>
    <x v="0"/>
    <x v="2"/>
  </r>
  <r>
    <x v="1"/>
    <x v="2"/>
    <x v="6"/>
    <x v="437"/>
    <m/>
    <m/>
    <n v="1"/>
    <n v="3"/>
    <x v="3"/>
    <x v="0"/>
    <x v="2"/>
  </r>
  <r>
    <x v="1"/>
    <x v="2"/>
    <x v="6"/>
    <x v="438"/>
    <n v="1"/>
    <m/>
    <n v="7"/>
    <n v="3"/>
    <x v="3"/>
    <x v="0"/>
    <x v="2"/>
  </r>
  <r>
    <x v="1"/>
    <x v="2"/>
    <x v="6"/>
    <x v="439"/>
    <n v="1"/>
    <m/>
    <n v="2"/>
    <n v="3"/>
    <x v="3"/>
    <x v="0"/>
    <x v="2"/>
  </r>
  <r>
    <x v="1"/>
    <x v="2"/>
    <x v="6"/>
    <x v="440"/>
    <m/>
    <m/>
    <n v="1"/>
    <m/>
    <x v="3"/>
    <x v="0"/>
    <x v="2"/>
  </r>
  <r>
    <x v="1"/>
    <x v="2"/>
    <x v="6"/>
    <x v="441"/>
    <n v="1"/>
    <m/>
    <n v="1"/>
    <n v="1"/>
    <x v="3"/>
    <x v="0"/>
    <x v="2"/>
  </r>
  <r>
    <x v="1"/>
    <x v="2"/>
    <x v="6"/>
    <x v="1509"/>
    <m/>
    <n v="1"/>
    <m/>
    <n v="2"/>
    <x v="3"/>
    <x v="0"/>
    <x v="2"/>
  </r>
  <r>
    <x v="1"/>
    <x v="2"/>
    <x v="6"/>
    <x v="1510"/>
    <m/>
    <m/>
    <m/>
    <n v="2"/>
    <x v="3"/>
    <x v="0"/>
    <x v="2"/>
  </r>
  <r>
    <x v="1"/>
    <x v="2"/>
    <x v="6"/>
    <x v="1890"/>
    <m/>
    <m/>
    <n v="1"/>
    <n v="1"/>
    <x v="3"/>
    <x v="0"/>
    <x v="2"/>
  </r>
  <r>
    <x v="1"/>
    <x v="2"/>
    <x v="6"/>
    <x v="445"/>
    <n v="4"/>
    <n v="7"/>
    <n v="18"/>
    <n v="15"/>
    <x v="3"/>
    <x v="0"/>
    <x v="2"/>
  </r>
  <r>
    <x v="1"/>
    <x v="2"/>
    <x v="6"/>
    <x v="446"/>
    <n v="3"/>
    <n v="6"/>
    <n v="20"/>
    <n v="21"/>
    <x v="3"/>
    <x v="0"/>
    <x v="2"/>
  </r>
  <r>
    <x v="1"/>
    <x v="2"/>
    <x v="6"/>
    <x v="448"/>
    <m/>
    <m/>
    <m/>
    <n v="2"/>
    <x v="3"/>
    <x v="0"/>
    <x v="2"/>
  </r>
  <r>
    <x v="1"/>
    <x v="2"/>
    <x v="6"/>
    <x v="449"/>
    <n v="2"/>
    <m/>
    <n v="3"/>
    <n v="1"/>
    <x v="3"/>
    <x v="0"/>
    <x v="2"/>
  </r>
  <r>
    <x v="1"/>
    <x v="2"/>
    <x v="6"/>
    <x v="451"/>
    <n v="2"/>
    <m/>
    <n v="9"/>
    <n v="3"/>
    <x v="3"/>
    <x v="0"/>
    <x v="2"/>
  </r>
  <r>
    <x v="1"/>
    <x v="2"/>
    <x v="6"/>
    <x v="452"/>
    <m/>
    <n v="1"/>
    <m/>
    <n v="3"/>
    <x v="3"/>
    <x v="0"/>
    <x v="2"/>
  </r>
  <r>
    <x v="1"/>
    <x v="2"/>
    <x v="6"/>
    <x v="453"/>
    <m/>
    <n v="1"/>
    <n v="10"/>
    <n v="16"/>
    <x v="3"/>
    <x v="0"/>
    <x v="2"/>
  </r>
  <r>
    <x v="1"/>
    <x v="2"/>
    <x v="6"/>
    <x v="454"/>
    <n v="1"/>
    <n v="3"/>
    <n v="11"/>
    <n v="15"/>
    <x v="3"/>
    <x v="0"/>
    <x v="2"/>
  </r>
  <r>
    <x v="1"/>
    <x v="2"/>
    <x v="6"/>
    <x v="455"/>
    <n v="3"/>
    <m/>
    <n v="8"/>
    <n v="2"/>
    <x v="3"/>
    <x v="0"/>
    <x v="2"/>
  </r>
  <r>
    <x v="1"/>
    <x v="2"/>
    <x v="6"/>
    <x v="1891"/>
    <m/>
    <m/>
    <n v="1"/>
    <n v="1"/>
    <x v="3"/>
    <x v="0"/>
    <x v="2"/>
  </r>
  <r>
    <x v="1"/>
    <x v="2"/>
    <x v="6"/>
    <x v="456"/>
    <m/>
    <n v="1"/>
    <n v="1"/>
    <n v="1"/>
    <x v="3"/>
    <x v="0"/>
    <x v="2"/>
  </r>
  <r>
    <x v="1"/>
    <x v="2"/>
    <x v="6"/>
    <x v="457"/>
    <n v="1"/>
    <m/>
    <n v="5"/>
    <n v="1"/>
    <x v="3"/>
    <x v="0"/>
    <x v="2"/>
  </r>
  <r>
    <x v="1"/>
    <x v="2"/>
    <x v="77"/>
    <x v="459"/>
    <n v="25"/>
    <n v="7"/>
    <n v="103"/>
    <n v="75"/>
    <x v="2"/>
    <x v="0"/>
    <x v="2"/>
  </r>
  <r>
    <x v="1"/>
    <x v="2"/>
    <x v="77"/>
    <x v="460"/>
    <n v="87"/>
    <n v="48"/>
    <n v="463"/>
    <n v="368"/>
    <x v="2"/>
    <x v="0"/>
    <x v="2"/>
  </r>
  <r>
    <x v="1"/>
    <x v="2"/>
    <x v="78"/>
    <x v="462"/>
    <m/>
    <n v="1"/>
    <n v="3"/>
    <n v="4"/>
    <x v="1"/>
    <x v="0"/>
    <x v="2"/>
  </r>
  <r>
    <x v="1"/>
    <x v="2"/>
    <x v="78"/>
    <x v="1511"/>
    <m/>
    <n v="1"/>
    <m/>
    <n v="2"/>
    <x v="1"/>
    <x v="0"/>
    <x v="2"/>
  </r>
  <r>
    <x v="1"/>
    <x v="2"/>
    <x v="78"/>
    <x v="463"/>
    <n v="1"/>
    <n v="2"/>
    <n v="12"/>
    <n v="6"/>
    <x v="1"/>
    <x v="0"/>
    <x v="2"/>
  </r>
  <r>
    <x v="1"/>
    <x v="2"/>
    <x v="78"/>
    <x v="1512"/>
    <m/>
    <m/>
    <n v="3"/>
    <n v="1"/>
    <x v="1"/>
    <x v="0"/>
    <x v="2"/>
  </r>
  <r>
    <x v="1"/>
    <x v="2"/>
    <x v="61"/>
    <x v="465"/>
    <n v="3"/>
    <m/>
    <n v="8"/>
    <n v="1"/>
    <x v="1"/>
    <x v="0"/>
    <x v="2"/>
  </r>
  <r>
    <x v="1"/>
    <x v="2"/>
    <x v="54"/>
    <x v="1513"/>
    <n v="1"/>
    <n v="1"/>
    <n v="7"/>
    <n v="6"/>
    <x v="4"/>
    <x v="0"/>
    <x v="2"/>
  </r>
  <r>
    <x v="1"/>
    <x v="2"/>
    <x v="54"/>
    <x v="466"/>
    <n v="17"/>
    <n v="22"/>
    <n v="114"/>
    <n v="108"/>
    <x v="4"/>
    <x v="0"/>
    <x v="2"/>
  </r>
  <r>
    <x v="1"/>
    <x v="2"/>
    <x v="54"/>
    <x v="467"/>
    <n v="5"/>
    <n v="2"/>
    <n v="18"/>
    <n v="3"/>
    <x v="4"/>
    <x v="0"/>
    <x v="2"/>
  </r>
  <r>
    <x v="1"/>
    <x v="2"/>
    <x v="54"/>
    <x v="469"/>
    <n v="15"/>
    <n v="7"/>
    <n v="102"/>
    <n v="34"/>
    <x v="4"/>
    <x v="0"/>
    <x v="2"/>
  </r>
  <r>
    <x v="1"/>
    <x v="2"/>
    <x v="54"/>
    <x v="1892"/>
    <m/>
    <n v="1"/>
    <m/>
    <n v="1"/>
    <x v="4"/>
    <x v="0"/>
    <x v="2"/>
  </r>
  <r>
    <x v="1"/>
    <x v="2"/>
    <x v="54"/>
    <x v="470"/>
    <n v="17"/>
    <n v="2"/>
    <n v="73"/>
    <n v="22"/>
    <x v="4"/>
    <x v="0"/>
    <x v="2"/>
  </r>
  <r>
    <x v="1"/>
    <x v="2"/>
    <x v="54"/>
    <x v="1515"/>
    <n v="2"/>
    <m/>
    <n v="3"/>
    <m/>
    <x v="4"/>
    <x v="0"/>
    <x v="2"/>
  </r>
  <r>
    <x v="1"/>
    <x v="2"/>
    <x v="54"/>
    <x v="471"/>
    <n v="8"/>
    <n v="7"/>
    <n v="38"/>
    <n v="35"/>
    <x v="4"/>
    <x v="0"/>
    <x v="2"/>
  </r>
  <r>
    <x v="1"/>
    <x v="2"/>
    <x v="54"/>
    <x v="472"/>
    <n v="16"/>
    <n v="8"/>
    <n v="82"/>
    <n v="61"/>
    <x v="4"/>
    <x v="0"/>
    <x v="2"/>
  </r>
  <r>
    <x v="1"/>
    <x v="2"/>
    <x v="54"/>
    <x v="1893"/>
    <m/>
    <n v="1"/>
    <n v="1"/>
    <n v="1"/>
    <x v="4"/>
    <x v="0"/>
    <x v="2"/>
  </r>
  <r>
    <x v="1"/>
    <x v="2"/>
    <x v="54"/>
    <x v="474"/>
    <n v="3"/>
    <n v="2"/>
    <n v="13"/>
    <n v="13"/>
    <x v="4"/>
    <x v="0"/>
    <x v="2"/>
  </r>
  <r>
    <x v="1"/>
    <x v="2"/>
    <x v="54"/>
    <x v="475"/>
    <n v="39"/>
    <n v="30"/>
    <n v="273"/>
    <n v="262"/>
    <x v="4"/>
    <x v="0"/>
    <x v="2"/>
  </r>
  <r>
    <x v="1"/>
    <x v="2"/>
    <x v="54"/>
    <x v="476"/>
    <n v="6"/>
    <n v="4"/>
    <n v="22"/>
    <n v="20"/>
    <x v="4"/>
    <x v="0"/>
    <x v="2"/>
  </r>
  <r>
    <x v="1"/>
    <x v="2"/>
    <x v="54"/>
    <x v="477"/>
    <n v="2"/>
    <n v="1"/>
    <n v="11"/>
    <n v="12"/>
    <x v="4"/>
    <x v="0"/>
    <x v="2"/>
  </r>
  <r>
    <x v="1"/>
    <x v="2"/>
    <x v="54"/>
    <x v="478"/>
    <n v="1"/>
    <n v="1"/>
    <n v="1"/>
    <n v="3"/>
    <x v="4"/>
    <x v="0"/>
    <x v="2"/>
  </r>
  <r>
    <x v="1"/>
    <x v="2"/>
    <x v="40"/>
    <x v="479"/>
    <n v="2"/>
    <m/>
    <n v="12"/>
    <n v="13"/>
    <x v="1"/>
    <x v="0"/>
    <x v="2"/>
  </r>
  <r>
    <x v="1"/>
    <x v="2"/>
    <x v="40"/>
    <x v="1516"/>
    <n v="1"/>
    <m/>
    <n v="15"/>
    <n v="14"/>
    <x v="1"/>
    <x v="0"/>
    <x v="2"/>
  </r>
  <r>
    <x v="1"/>
    <x v="2"/>
    <x v="40"/>
    <x v="1518"/>
    <n v="1"/>
    <m/>
    <n v="3"/>
    <n v="4"/>
    <x v="1"/>
    <x v="0"/>
    <x v="2"/>
  </r>
  <r>
    <x v="1"/>
    <x v="2"/>
    <x v="79"/>
    <x v="1520"/>
    <m/>
    <n v="1"/>
    <n v="2"/>
    <n v="2"/>
    <x v="1"/>
    <x v="0"/>
    <x v="2"/>
  </r>
  <r>
    <x v="1"/>
    <x v="2"/>
    <x v="79"/>
    <x v="480"/>
    <m/>
    <m/>
    <n v="3"/>
    <n v="2"/>
    <x v="1"/>
    <x v="0"/>
    <x v="2"/>
  </r>
  <r>
    <x v="1"/>
    <x v="2"/>
    <x v="79"/>
    <x v="481"/>
    <n v="2"/>
    <n v="2"/>
    <n v="3"/>
    <n v="5"/>
    <x v="1"/>
    <x v="0"/>
    <x v="2"/>
  </r>
  <r>
    <x v="1"/>
    <x v="2"/>
    <x v="132"/>
    <x v="1522"/>
    <n v="2"/>
    <n v="2"/>
    <n v="11"/>
    <n v="14"/>
    <x v="1"/>
    <x v="0"/>
    <x v="2"/>
  </r>
  <r>
    <x v="1"/>
    <x v="2"/>
    <x v="132"/>
    <x v="1523"/>
    <m/>
    <m/>
    <n v="1"/>
    <n v="2"/>
    <x v="1"/>
    <x v="0"/>
    <x v="2"/>
  </r>
  <r>
    <x v="1"/>
    <x v="2"/>
    <x v="159"/>
    <x v="1894"/>
    <n v="2"/>
    <m/>
    <n v="3"/>
    <m/>
    <x v="5"/>
    <x v="1"/>
    <x v="2"/>
  </r>
  <r>
    <x v="1"/>
    <x v="2"/>
    <x v="81"/>
    <x v="483"/>
    <n v="6"/>
    <m/>
    <n v="32"/>
    <m/>
    <x v="1"/>
    <x v="0"/>
    <x v="2"/>
  </r>
  <r>
    <x v="1"/>
    <x v="2"/>
    <x v="81"/>
    <x v="484"/>
    <n v="17"/>
    <n v="4"/>
    <n v="80"/>
    <n v="11"/>
    <x v="1"/>
    <x v="0"/>
    <x v="2"/>
  </r>
  <r>
    <x v="1"/>
    <x v="2"/>
    <x v="81"/>
    <x v="485"/>
    <n v="3"/>
    <m/>
    <n v="45"/>
    <n v="2"/>
    <x v="1"/>
    <x v="0"/>
    <x v="2"/>
  </r>
  <r>
    <x v="1"/>
    <x v="2"/>
    <x v="7"/>
    <x v="486"/>
    <n v="2"/>
    <n v="2"/>
    <n v="11"/>
    <n v="14"/>
    <x v="1"/>
    <x v="0"/>
    <x v="2"/>
  </r>
  <r>
    <x v="1"/>
    <x v="2"/>
    <x v="7"/>
    <x v="1525"/>
    <n v="2"/>
    <m/>
    <n v="6"/>
    <n v="1"/>
    <x v="1"/>
    <x v="0"/>
    <x v="2"/>
  </r>
  <r>
    <x v="1"/>
    <x v="2"/>
    <x v="7"/>
    <x v="487"/>
    <n v="6"/>
    <n v="2"/>
    <n v="18"/>
    <n v="8"/>
    <x v="1"/>
    <x v="0"/>
    <x v="2"/>
  </r>
  <r>
    <x v="1"/>
    <x v="2"/>
    <x v="7"/>
    <x v="488"/>
    <n v="4"/>
    <n v="3"/>
    <n v="26"/>
    <n v="20"/>
    <x v="1"/>
    <x v="0"/>
    <x v="2"/>
  </r>
  <r>
    <x v="1"/>
    <x v="2"/>
    <x v="7"/>
    <x v="1526"/>
    <m/>
    <m/>
    <n v="1"/>
    <m/>
    <x v="1"/>
    <x v="0"/>
    <x v="2"/>
  </r>
  <r>
    <x v="1"/>
    <x v="2"/>
    <x v="7"/>
    <x v="489"/>
    <n v="1"/>
    <m/>
    <n v="6"/>
    <n v="2"/>
    <x v="1"/>
    <x v="0"/>
    <x v="2"/>
  </r>
  <r>
    <x v="1"/>
    <x v="2"/>
    <x v="7"/>
    <x v="1527"/>
    <m/>
    <m/>
    <n v="1"/>
    <m/>
    <x v="1"/>
    <x v="0"/>
    <x v="2"/>
  </r>
  <r>
    <x v="1"/>
    <x v="2"/>
    <x v="7"/>
    <x v="1528"/>
    <n v="4"/>
    <n v="8"/>
    <n v="21"/>
    <n v="39"/>
    <x v="1"/>
    <x v="0"/>
    <x v="2"/>
  </r>
  <r>
    <x v="1"/>
    <x v="2"/>
    <x v="7"/>
    <x v="490"/>
    <n v="4"/>
    <n v="2"/>
    <n v="13"/>
    <n v="7"/>
    <x v="1"/>
    <x v="0"/>
    <x v="2"/>
  </r>
  <r>
    <x v="1"/>
    <x v="2"/>
    <x v="82"/>
    <x v="1895"/>
    <m/>
    <n v="1"/>
    <m/>
    <n v="1"/>
    <x v="2"/>
    <x v="0"/>
    <x v="2"/>
  </r>
  <r>
    <x v="1"/>
    <x v="2"/>
    <x v="82"/>
    <x v="1531"/>
    <m/>
    <n v="1"/>
    <m/>
    <n v="1"/>
    <x v="2"/>
    <x v="0"/>
    <x v="2"/>
  </r>
  <r>
    <x v="1"/>
    <x v="2"/>
    <x v="82"/>
    <x v="1532"/>
    <m/>
    <m/>
    <m/>
    <n v="1"/>
    <x v="2"/>
    <x v="0"/>
    <x v="2"/>
  </r>
  <r>
    <x v="1"/>
    <x v="2"/>
    <x v="82"/>
    <x v="1896"/>
    <m/>
    <m/>
    <m/>
    <n v="1"/>
    <x v="2"/>
    <x v="0"/>
    <x v="2"/>
  </r>
  <r>
    <x v="1"/>
    <x v="2"/>
    <x v="82"/>
    <x v="493"/>
    <n v="1"/>
    <n v="1"/>
    <n v="3"/>
    <n v="3"/>
    <x v="2"/>
    <x v="0"/>
    <x v="2"/>
  </r>
  <r>
    <x v="1"/>
    <x v="2"/>
    <x v="82"/>
    <x v="1897"/>
    <m/>
    <m/>
    <m/>
    <n v="2"/>
    <x v="2"/>
    <x v="0"/>
    <x v="2"/>
  </r>
  <r>
    <x v="1"/>
    <x v="2"/>
    <x v="82"/>
    <x v="1898"/>
    <m/>
    <m/>
    <n v="1"/>
    <n v="1"/>
    <x v="2"/>
    <x v="0"/>
    <x v="2"/>
  </r>
  <r>
    <x v="1"/>
    <x v="2"/>
    <x v="82"/>
    <x v="1899"/>
    <m/>
    <m/>
    <n v="1"/>
    <m/>
    <x v="2"/>
    <x v="0"/>
    <x v="2"/>
  </r>
  <r>
    <x v="1"/>
    <x v="2"/>
    <x v="8"/>
    <x v="494"/>
    <n v="68"/>
    <n v="48"/>
    <n v="287"/>
    <n v="301"/>
    <x v="2"/>
    <x v="0"/>
    <x v="2"/>
  </r>
  <r>
    <x v="1"/>
    <x v="2"/>
    <x v="8"/>
    <x v="1900"/>
    <m/>
    <m/>
    <n v="1"/>
    <m/>
    <x v="2"/>
    <x v="0"/>
    <x v="2"/>
  </r>
  <r>
    <x v="1"/>
    <x v="2"/>
    <x v="8"/>
    <x v="1533"/>
    <n v="6"/>
    <n v="4"/>
    <n v="32"/>
    <n v="19"/>
    <x v="2"/>
    <x v="0"/>
    <x v="2"/>
  </r>
  <r>
    <x v="1"/>
    <x v="2"/>
    <x v="8"/>
    <x v="1534"/>
    <m/>
    <m/>
    <m/>
    <n v="1"/>
    <x v="2"/>
    <x v="0"/>
    <x v="2"/>
  </r>
  <r>
    <x v="1"/>
    <x v="2"/>
    <x v="8"/>
    <x v="1535"/>
    <n v="1"/>
    <n v="2"/>
    <n v="1"/>
    <n v="2"/>
    <x v="2"/>
    <x v="0"/>
    <x v="2"/>
  </r>
  <r>
    <x v="1"/>
    <x v="2"/>
    <x v="8"/>
    <x v="495"/>
    <n v="39"/>
    <n v="42"/>
    <n v="213"/>
    <n v="212"/>
    <x v="2"/>
    <x v="0"/>
    <x v="2"/>
  </r>
  <r>
    <x v="1"/>
    <x v="2"/>
    <x v="8"/>
    <x v="1536"/>
    <n v="2"/>
    <n v="3"/>
    <n v="9"/>
    <n v="4"/>
    <x v="2"/>
    <x v="0"/>
    <x v="2"/>
  </r>
  <r>
    <x v="1"/>
    <x v="2"/>
    <x v="8"/>
    <x v="496"/>
    <n v="12"/>
    <n v="5"/>
    <n v="37"/>
    <n v="21"/>
    <x v="2"/>
    <x v="0"/>
    <x v="2"/>
  </r>
  <r>
    <x v="1"/>
    <x v="2"/>
    <x v="8"/>
    <x v="1539"/>
    <m/>
    <n v="1"/>
    <n v="3"/>
    <n v="1"/>
    <x v="2"/>
    <x v="0"/>
    <x v="2"/>
  </r>
  <r>
    <x v="1"/>
    <x v="2"/>
    <x v="8"/>
    <x v="1540"/>
    <n v="1"/>
    <n v="1"/>
    <n v="8"/>
    <n v="5"/>
    <x v="2"/>
    <x v="0"/>
    <x v="2"/>
  </r>
  <r>
    <x v="1"/>
    <x v="2"/>
    <x v="8"/>
    <x v="1901"/>
    <m/>
    <m/>
    <m/>
    <n v="1"/>
    <x v="2"/>
    <x v="0"/>
    <x v="2"/>
  </r>
  <r>
    <x v="1"/>
    <x v="2"/>
    <x v="8"/>
    <x v="1542"/>
    <m/>
    <n v="2"/>
    <n v="5"/>
    <n v="4"/>
    <x v="2"/>
    <x v="0"/>
    <x v="2"/>
  </r>
  <r>
    <x v="1"/>
    <x v="2"/>
    <x v="8"/>
    <x v="1543"/>
    <m/>
    <n v="1"/>
    <n v="1"/>
    <n v="1"/>
    <x v="2"/>
    <x v="0"/>
    <x v="2"/>
  </r>
  <r>
    <x v="1"/>
    <x v="2"/>
    <x v="8"/>
    <x v="497"/>
    <n v="4"/>
    <n v="2"/>
    <n v="13"/>
    <n v="12"/>
    <x v="2"/>
    <x v="0"/>
    <x v="2"/>
  </r>
  <r>
    <x v="1"/>
    <x v="2"/>
    <x v="8"/>
    <x v="1544"/>
    <n v="1"/>
    <n v="2"/>
    <n v="7"/>
    <n v="9"/>
    <x v="2"/>
    <x v="0"/>
    <x v="2"/>
  </r>
  <r>
    <x v="1"/>
    <x v="2"/>
    <x v="8"/>
    <x v="1546"/>
    <n v="3"/>
    <n v="5"/>
    <n v="16"/>
    <n v="16"/>
    <x v="2"/>
    <x v="0"/>
    <x v="2"/>
  </r>
  <r>
    <x v="1"/>
    <x v="2"/>
    <x v="8"/>
    <x v="498"/>
    <n v="4"/>
    <n v="9"/>
    <n v="32"/>
    <n v="36"/>
    <x v="2"/>
    <x v="0"/>
    <x v="2"/>
  </r>
  <r>
    <x v="1"/>
    <x v="2"/>
    <x v="8"/>
    <x v="499"/>
    <n v="14"/>
    <n v="22"/>
    <n v="115"/>
    <n v="111"/>
    <x v="2"/>
    <x v="0"/>
    <x v="2"/>
  </r>
  <r>
    <x v="1"/>
    <x v="2"/>
    <x v="8"/>
    <x v="1547"/>
    <n v="1"/>
    <n v="1"/>
    <n v="6"/>
    <n v="5"/>
    <x v="2"/>
    <x v="0"/>
    <x v="2"/>
  </r>
  <r>
    <x v="1"/>
    <x v="2"/>
    <x v="8"/>
    <x v="1548"/>
    <m/>
    <m/>
    <n v="2"/>
    <n v="1"/>
    <x v="2"/>
    <x v="0"/>
    <x v="2"/>
  </r>
  <r>
    <x v="1"/>
    <x v="2"/>
    <x v="8"/>
    <x v="1550"/>
    <n v="4"/>
    <n v="1"/>
    <n v="14"/>
    <n v="19"/>
    <x v="2"/>
    <x v="0"/>
    <x v="2"/>
  </r>
  <r>
    <x v="1"/>
    <x v="2"/>
    <x v="8"/>
    <x v="1551"/>
    <n v="1"/>
    <m/>
    <n v="2"/>
    <m/>
    <x v="2"/>
    <x v="0"/>
    <x v="2"/>
  </r>
  <r>
    <x v="1"/>
    <x v="2"/>
    <x v="8"/>
    <x v="500"/>
    <n v="1"/>
    <m/>
    <n v="7"/>
    <n v="6"/>
    <x v="2"/>
    <x v="0"/>
    <x v="2"/>
  </r>
  <r>
    <x v="1"/>
    <x v="2"/>
    <x v="8"/>
    <x v="1552"/>
    <n v="2"/>
    <m/>
    <n v="6"/>
    <n v="3"/>
    <x v="2"/>
    <x v="0"/>
    <x v="2"/>
  </r>
  <r>
    <x v="1"/>
    <x v="2"/>
    <x v="8"/>
    <x v="1553"/>
    <m/>
    <m/>
    <n v="1"/>
    <n v="1"/>
    <x v="2"/>
    <x v="0"/>
    <x v="2"/>
  </r>
  <r>
    <x v="1"/>
    <x v="2"/>
    <x v="9"/>
    <x v="1554"/>
    <m/>
    <m/>
    <n v="3"/>
    <n v="2"/>
    <x v="4"/>
    <x v="0"/>
    <x v="2"/>
  </r>
  <r>
    <x v="1"/>
    <x v="2"/>
    <x v="9"/>
    <x v="501"/>
    <n v="2"/>
    <n v="1"/>
    <n v="4"/>
    <n v="3"/>
    <x v="4"/>
    <x v="0"/>
    <x v="2"/>
  </r>
  <r>
    <x v="1"/>
    <x v="2"/>
    <x v="9"/>
    <x v="1902"/>
    <m/>
    <n v="1"/>
    <m/>
    <n v="1"/>
    <x v="4"/>
    <x v="0"/>
    <x v="2"/>
  </r>
  <r>
    <x v="1"/>
    <x v="2"/>
    <x v="9"/>
    <x v="1555"/>
    <n v="1"/>
    <m/>
    <n v="3"/>
    <n v="2"/>
    <x v="4"/>
    <x v="0"/>
    <x v="2"/>
  </r>
  <r>
    <x v="1"/>
    <x v="2"/>
    <x v="9"/>
    <x v="1556"/>
    <m/>
    <n v="1"/>
    <m/>
    <n v="1"/>
    <x v="4"/>
    <x v="0"/>
    <x v="2"/>
  </r>
  <r>
    <x v="1"/>
    <x v="2"/>
    <x v="9"/>
    <x v="1557"/>
    <m/>
    <n v="1"/>
    <m/>
    <n v="3"/>
    <x v="4"/>
    <x v="0"/>
    <x v="2"/>
  </r>
  <r>
    <x v="1"/>
    <x v="2"/>
    <x v="9"/>
    <x v="1903"/>
    <m/>
    <m/>
    <n v="3"/>
    <n v="1"/>
    <x v="4"/>
    <x v="0"/>
    <x v="2"/>
  </r>
  <r>
    <x v="1"/>
    <x v="2"/>
    <x v="9"/>
    <x v="502"/>
    <n v="29"/>
    <n v="26"/>
    <n v="188"/>
    <n v="136"/>
    <x v="4"/>
    <x v="0"/>
    <x v="2"/>
  </r>
  <r>
    <x v="1"/>
    <x v="2"/>
    <x v="9"/>
    <x v="503"/>
    <n v="2"/>
    <n v="6"/>
    <n v="20"/>
    <n v="14"/>
    <x v="4"/>
    <x v="0"/>
    <x v="2"/>
  </r>
  <r>
    <x v="1"/>
    <x v="2"/>
    <x v="9"/>
    <x v="504"/>
    <n v="50"/>
    <n v="22"/>
    <n v="215"/>
    <n v="167"/>
    <x v="4"/>
    <x v="0"/>
    <x v="2"/>
  </r>
  <r>
    <x v="1"/>
    <x v="2"/>
    <x v="9"/>
    <x v="505"/>
    <n v="12"/>
    <n v="3"/>
    <n v="47"/>
    <n v="33"/>
    <x v="4"/>
    <x v="0"/>
    <x v="2"/>
  </r>
  <r>
    <x v="1"/>
    <x v="2"/>
    <x v="9"/>
    <x v="506"/>
    <m/>
    <m/>
    <m/>
    <n v="5"/>
    <x v="4"/>
    <x v="0"/>
    <x v="2"/>
  </r>
  <r>
    <x v="1"/>
    <x v="2"/>
    <x v="9"/>
    <x v="507"/>
    <n v="2"/>
    <m/>
    <n v="6"/>
    <n v="6"/>
    <x v="4"/>
    <x v="0"/>
    <x v="2"/>
  </r>
  <r>
    <x v="1"/>
    <x v="2"/>
    <x v="9"/>
    <x v="508"/>
    <n v="55"/>
    <n v="49"/>
    <n v="327"/>
    <n v="294"/>
    <x v="4"/>
    <x v="0"/>
    <x v="2"/>
  </r>
  <r>
    <x v="1"/>
    <x v="2"/>
    <x v="9"/>
    <x v="509"/>
    <m/>
    <n v="1"/>
    <m/>
    <n v="1"/>
    <x v="4"/>
    <x v="0"/>
    <x v="2"/>
  </r>
  <r>
    <x v="1"/>
    <x v="2"/>
    <x v="9"/>
    <x v="510"/>
    <n v="110"/>
    <n v="103"/>
    <n v="603"/>
    <n v="532"/>
    <x v="4"/>
    <x v="0"/>
    <x v="2"/>
  </r>
  <r>
    <x v="1"/>
    <x v="2"/>
    <x v="9"/>
    <x v="1904"/>
    <m/>
    <m/>
    <m/>
    <n v="1"/>
    <x v="4"/>
    <x v="0"/>
    <x v="2"/>
  </r>
  <r>
    <x v="1"/>
    <x v="2"/>
    <x v="9"/>
    <x v="511"/>
    <n v="42"/>
    <n v="41"/>
    <n v="257"/>
    <n v="184"/>
    <x v="4"/>
    <x v="0"/>
    <x v="2"/>
  </r>
  <r>
    <x v="1"/>
    <x v="2"/>
    <x v="9"/>
    <x v="1905"/>
    <n v="1"/>
    <m/>
    <n v="1"/>
    <m/>
    <x v="4"/>
    <x v="0"/>
    <x v="2"/>
  </r>
  <r>
    <x v="1"/>
    <x v="2"/>
    <x v="9"/>
    <x v="512"/>
    <n v="1226"/>
    <n v="997"/>
    <n v="6534"/>
    <n v="5445"/>
    <x v="4"/>
    <x v="0"/>
    <x v="2"/>
  </r>
  <r>
    <x v="1"/>
    <x v="2"/>
    <x v="9"/>
    <x v="1906"/>
    <m/>
    <n v="1"/>
    <m/>
    <n v="1"/>
    <x v="4"/>
    <x v="0"/>
    <x v="2"/>
  </r>
  <r>
    <x v="1"/>
    <x v="2"/>
    <x v="9"/>
    <x v="1559"/>
    <n v="7"/>
    <n v="7"/>
    <n v="42"/>
    <n v="42"/>
    <x v="4"/>
    <x v="0"/>
    <x v="2"/>
  </r>
  <r>
    <x v="1"/>
    <x v="2"/>
    <x v="9"/>
    <x v="514"/>
    <n v="2"/>
    <n v="2"/>
    <n v="4"/>
    <n v="10"/>
    <x v="4"/>
    <x v="0"/>
    <x v="2"/>
  </r>
  <r>
    <x v="1"/>
    <x v="2"/>
    <x v="9"/>
    <x v="515"/>
    <n v="189"/>
    <n v="146"/>
    <n v="955"/>
    <n v="725"/>
    <x v="4"/>
    <x v="0"/>
    <x v="2"/>
  </r>
  <r>
    <x v="1"/>
    <x v="2"/>
    <x v="9"/>
    <x v="516"/>
    <n v="37"/>
    <n v="27"/>
    <n v="148"/>
    <n v="117"/>
    <x v="4"/>
    <x v="0"/>
    <x v="2"/>
  </r>
  <r>
    <x v="1"/>
    <x v="2"/>
    <x v="9"/>
    <x v="1561"/>
    <n v="2"/>
    <m/>
    <n v="7"/>
    <n v="2"/>
    <x v="4"/>
    <x v="0"/>
    <x v="2"/>
  </r>
  <r>
    <x v="1"/>
    <x v="2"/>
    <x v="9"/>
    <x v="1562"/>
    <m/>
    <m/>
    <n v="13"/>
    <n v="9"/>
    <x v="4"/>
    <x v="0"/>
    <x v="2"/>
  </r>
  <r>
    <x v="1"/>
    <x v="2"/>
    <x v="9"/>
    <x v="519"/>
    <n v="148"/>
    <n v="99"/>
    <n v="947"/>
    <n v="658"/>
    <x v="4"/>
    <x v="0"/>
    <x v="2"/>
  </r>
  <r>
    <x v="1"/>
    <x v="2"/>
    <x v="9"/>
    <x v="520"/>
    <n v="10"/>
    <n v="10"/>
    <n v="72"/>
    <n v="54"/>
    <x v="4"/>
    <x v="0"/>
    <x v="2"/>
  </r>
  <r>
    <x v="1"/>
    <x v="2"/>
    <x v="9"/>
    <x v="521"/>
    <n v="303"/>
    <n v="267"/>
    <n v="1627"/>
    <n v="1379"/>
    <x v="4"/>
    <x v="0"/>
    <x v="2"/>
  </r>
  <r>
    <x v="1"/>
    <x v="2"/>
    <x v="9"/>
    <x v="522"/>
    <n v="31"/>
    <n v="18"/>
    <n v="141"/>
    <n v="72"/>
    <x v="4"/>
    <x v="0"/>
    <x v="2"/>
  </r>
  <r>
    <x v="1"/>
    <x v="2"/>
    <x v="9"/>
    <x v="1907"/>
    <n v="1"/>
    <n v="1"/>
    <n v="2"/>
    <n v="2"/>
    <x v="4"/>
    <x v="0"/>
    <x v="2"/>
  </r>
  <r>
    <x v="1"/>
    <x v="2"/>
    <x v="9"/>
    <x v="1563"/>
    <n v="1"/>
    <m/>
    <n v="2"/>
    <n v="2"/>
    <x v="4"/>
    <x v="0"/>
    <x v="2"/>
  </r>
  <r>
    <x v="1"/>
    <x v="2"/>
    <x v="9"/>
    <x v="523"/>
    <n v="1"/>
    <n v="2"/>
    <n v="8"/>
    <n v="5"/>
    <x v="4"/>
    <x v="0"/>
    <x v="2"/>
  </r>
  <r>
    <x v="1"/>
    <x v="2"/>
    <x v="9"/>
    <x v="1564"/>
    <n v="1"/>
    <m/>
    <n v="4"/>
    <n v="2"/>
    <x v="4"/>
    <x v="0"/>
    <x v="2"/>
  </r>
  <r>
    <x v="1"/>
    <x v="2"/>
    <x v="9"/>
    <x v="1565"/>
    <n v="6"/>
    <n v="5"/>
    <n v="31"/>
    <n v="26"/>
    <x v="4"/>
    <x v="0"/>
    <x v="2"/>
  </r>
  <r>
    <x v="1"/>
    <x v="2"/>
    <x v="9"/>
    <x v="524"/>
    <n v="20"/>
    <n v="18"/>
    <n v="99"/>
    <n v="73"/>
    <x v="4"/>
    <x v="0"/>
    <x v="2"/>
  </r>
  <r>
    <x v="1"/>
    <x v="2"/>
    <x v="9"/>
    <x v="1566"/>
    <n v="1"/>
    <m/>
    <n v="3"/>
    <n v="2"/>
    <x v="4"/>
    <x v="0"/>
    <x v="2"/>
  </r>
  <r>
    <x v="1"/>
    <x v="2"/>
    <x v="9"/>
    <x v="526"/>
    <n v="2"/>
    <m/>
    <n v="8"/>
    <n v="9"/>
    <x v="4"/>
    <x v="0"/>
    <x v="2"/>
  </r>
  <r>
    <x v="1"/>
    <x v="2"/>
    <x v="9"/>
    <x v="1568"/>
    <n v="1"/>
    <m/>
    <n v="3"/>
    <n v="3"/>
    <x v="4"/>
    <x v="0"/>
    <x v="2"/>
  </r>
  <r>
    <x v="1"/>
    <x v="2"/>
    <x v="42"/>
    <x v="1569"/>
    <n v="1"/>
    <m/>
    <n v="5"/>
    <n v="2"/>
    <x v="1"/>
    <x v="0"/>
    <x v="2"/>
  </r>
  <r>
    <x v="1"/>
    <x v="2"/>
    <x v="160"/>
    <x v="1908"/>
    <n v="1"/>
    <m/>
    <n v="1"/>
    <m/>
    <x v="2"/>
    <x v="0"/>
    <x v="2"/>
  </r>
  <r>
    <x v="1"/>
    <x v="2"/>
    <x v="83"/>
    <x v="1909"/>
    <m/>
    <m/>
    <m/>
    <n v="1"/>
    <x v="1"/>
    <x v="0"/>
    <x v="2"/>
  </r>
  <r>
    <x v="1"/>
    <x v="2"/>
    <x v="83"/>
    <x v="530"/>
    <n v="1"/>
    <n v="1"/>
    <n v="2"/>
    <n v="2"/>
    <x v="1"/>
    <x v="0"/>
    <x v="2"/>
  </r>
  <r>
    <x v="1"/>
    <x v="2"/>
    <x v="83"/>
    <x v="1570"/>
    <m/>
    <n v="1"/>
    <n v="2"/>
    <n v="1"/>
    <x v="1"/>
    <x v="0"/>
    <x v="2"/>
  </r>
  <r>
    <x v="1"/>
    <x v="2"/>
    <x v="83"/>
    <x v="1571"/>
    <n v="1"/>
    <m/>
    <n v="15"/>
    <n v="3"/>
    <x v="1"/>
    <x v="0"/>
    <x v="2"/>
  </r>
  <r>
    <x v="1"/>
    <x v="2"/>
    <x v="10"/>
    <x v="531"/>
    <m/>
    <m/>
    <n v="1"/>
    <m/>
    <x v="5"/>
    <x v="1"/>
    <x v="2"/>
  </r>
  <r>
    <x v="1"/>
    <x v="2"/>
    <x v="10"/>
    <x v="532"/>
    <m/>
    <n v="1"/>
    <n v="2"/>
    <n v="2"/>
    <x v="5"/>
    <x v="1"/>
    <x v="2"/>
  </r>
  <r>
    <x v="1"/>
    <x v="2"/>
    <x v="10"/>
    <x v="1573"/>
    <m/>
    <m/>
    <m/>
    <n v="1"/>
    <x v="5"/>
    <x v="1"/>
    <x v="2"/>
  </r>
  <r>
    <x v="1"/>
    <x v="2"/>
    <x v="10"/>
    <x v="533"/>
    <n v="26"/>
    <n v="18"/>
    <n v="101"/>
    <n v="86"/>
    <x v="5"/>
    <x v="1"/>
    <x v="2"/>
  </r>
  <r>
    <x v="1"/>
    <x v="2"/>
    <x v="10"/>
    <x v="534"/>
    <n v="25"/>
    <n v="23"/>
    <n v="127"/>
    <n v="144"/>
    <x v="5"/>
    <x v="1"/>
    <x v="2"/>
  </r>
  <r>
    <x v="1"/>
    <x v="2"/>
    <x v="10"/>
    <x v="535"/>
    <n v="93"/>
    <n v="87"/>
    <n v="420"/>
    <n v="452"/>
    <x v="5"/>
    <x v="1"/>
    <x v="2"/>
  </r>
  <r>
    <x v="1"/>
    <x v="2"/>
    <x v="10"/>
    <x v="536"/>
    <n v="4"/>
    <n v="5"/>
    <n v="17"/>
    <n v="16"/>
    <x v="5"/>
    <x v="1"/>
    <x v="2"/>
  </r>
  <r>
    <x v="1"/>
    <x v="2"/>
    <x v="10"/>
    <x v="1910"/>
    <m/>
    <m/>
    <m/>
    <n v="1"/>
    <x v="5"/>
    <x v="1"/>
    <x v="2"/>
  </r>
  <r>
    <x v="1"/>
    <x v="2"/>
    <x v="10"/>
    <x v="537"/>
    <m/>
    <m/>
    <n v="1"/>
    <n v="1"/>
    <x v="5"/>
    <x v="1"/>
    <x v="2"/>
  </r>
  <r>
    <x v="1"/>
    <x v="2"/>
    <x v="10"/>
    <x v="538"/>
    <m/>
    <n v="2"/>
    <n v="4"/>
    <n v="5"/>
    <x v="5"/>
    <x v="1"/>
    <x v="2"/>
  </r>
  <r>
    <x v="1"/>
    <x v="2"/>
    <x v="10"/>
    <x v="539"/>
    <n v="8"/>
    <n v="9"/>
    <n v="35"/>
    <n v="41"/>
    <x v="5"/>
    <x v="1"/>
    <x v="2"/>
  </r>
  <r>
    <x v="1"/>
    <x v="2"/>
    <x v="10"/>
    <x v="540"/>
    <n v="2"/>
    <m/>
    <n v="2"/>
    <n v="1"/>
    <x v="5"/>
    <x v="1"/>
    <x v="2"/>
  </r>
  <r>
    <x v="1"/>
    <x v="2"/>
    <x v="10"/>
    <x v="1577"/>
    <m/>
    <m/>
    <n v="1"/>
    <n v="1"/>
    <x v="5"/>
    <x v="1"/>
    <x v="2"/>
  </r>
  <r>
    <x v="1"/>
    <x v="2"/>
    <x v="10"/>
    <x v="541"/>
    <n v="1"/>
    <n v="1"/>
    <n v="4"/>
    <n v="4"/>
    <x v="5"/>
    <x v="1"/>
    <x v="2"/>
  </r>
  <r>
    <x v="1"/>
    <x v="2"/>
    <x v="10"/>
    <x v="542"/>
    <n v="8"/>
    <n v="6"/>
    <n v="58"/>
    <n v="49"/>
    <x v="5"/>
    <x v="1"/>
    <x v="2"/>
  </r>
  <r>
    <x v="1"/>
    <x v="2"/>
    <x v="84"/>
    <x v="543"/>
    <n v="63"/>
    <n v="39"/>
    <n v="389"/>
    <n v="179"/>
    <x v="1"/>
    <x v="0"/>
    <x v="2"/>
  </r>
  <r>
    <x v="1"/>
    <x v="2"/>
    <x v="84"/>
    <x v="544"/>
    <n v="16"/>
    <n v="1"/>
    <n v="178"/>
    <n v="3"/>
    <x v="1"/>
    <x v="0"/>
    <x v="2"/>
  </r>
  <r>
    <x v="1"/>
    <x v="2"/>
    <x v="84"/>
    <x v="546"/>
    <n v="3"/>
    <n v="1"/>
    <n v="8"/>
    <n v="13"/>
    <x v="1"/>
    <x v="0"/>
    <x v="2"/>
  </r>
  <r>
    <x v="1"/>
    <x v="2"/>
    <x v="84"/>
    <x v="547"/>
    <n v="88"/>
    <n v="22"/>
    <n v="335"/>
    <n v="96"/>
    <x v="1"/>
    <x v="0"/>
    <x v="2"/>
  </r>
  <r>
    <x v="1"/>
    <x v="2"/>
    <x v="84"/>
    <x v="548"/>
    <n v="19"/>
    <n v="17"/>
    <n v="146"/>
    <n v="111"/>
    <x v="1"/>
    <x v="0"/>
    <x v="2"/>
  </r>
  <r>
    <x v="1"/>
    <x v="2"/>
    <x v="84"/>
    <x v="549"/>
    <n v="1"/>
    <n v="3"/>
    <n v="18"/>
    <n v="10"/>
    <x v="1"/>
    <x v="0"/>
    <x v="2"/>
  </r>
  <r>
    <x v="1"/>
    <x v="2"/>
    <x v="84"/>
    <x v="550"/>
    <n v="41"/>
    <n v="24"/>
    <n v="181"/>
    <n v="130"/>
    <x v="1"/>
    <x v="0"/>
    <x v="2"/>
  </r>
  <r>
    <x v="1"/>
    <x v="2"/>
    <x v="84"/>
    <x v="1579"/>
    <n v="5"/>
    <n v="3"/>
    <n v="21"/>
    <n v="22"/>
    <x v="1"/>
    <x v="0"/>
    <x v="2"/>
  </r>
  <r>
    <x v="1"/>
    <x v="2"/>
    <x v="84"/>
    <x v="1580"/>
    <m/>
    <m/>
    <n v="4"/>
    <m/>
    <x v="1"/>
    <x v="0"/>
    <x v="2"/>
  </r>
  <r>
    <x v="1"/>
    <x v="2"/>
    <x v="84"/>
    <x v="551"/>
    <n v="50"/>
    <n v="22"/>
    <n v="202"/>
    <n v="143"/>
    <x v="1"/>
    <x v="0"/>
    <x v="2"/>
  </r>
  <r>
    <x v="1"/>
    <x v="2"/>
    <x v="84"/>
    <x v="552"/>
    <n v="28"/>
    <n v="25"/>
    <n v="125"/>
    <n v="124"/>
    <x v="1"/>
    <x v="0"/>
    <x v="2"/>
  </r>
  <r>
    <x v="1"/>
    <x v="2"/>
    <x v="84"/>
    <x v="553"/>
    <n v="1"/>
    <m/>
    <n v="1"/>
    <m/>
    <x v="1"/>
    <x v="0"/>
    <x v="2"/>
  </r>
  <r>
    <x v="1"/>
    <x v="2"/>
    <x v="84"/>
    <x v="554"/>
    <n v="31"/>
    <n v="6"/>
    <n v="97"/>
    <n v="21"/>
    <x v="1"/>
    <x v="0"/>
    <x v="2"/>
  </r>
  <r>
    <x v="1"/>
    <x v="2"/>
    <x v="84"/>
    <x v="555"/>
    <n v="6"/>
    <n v="3"/>
    <n v="22"/>
    <n v="20"/>
    <x v="1"/>
    <x v="0"/>
    <x v="2"/>
  </r>
  <r>
    <x v="1"/>
    <x v="2"/>
    <x v="84"/>
    <x v="556"/>
    <m/>
    <m/>
    <n v="6"/>
    <m/>
    <x v="1"/>
    <x v="0"/>
    <x v="2"/>
  </r>
  <r>
    <x v="1"/>
    <x v="2"/>
    <x v="84"/>
    <x v="1581"/>
    <m/>
    <m/>
    <n v="3"/>
    <m/>
    <x v="1"/>
    <x v="0"/>
    <x v="2"/>
  </r>
  <r>
    <x v="1"/>
    <x v="2"/>
    <x v="85"/>
    <x v="557"/>
    <n v="13"/>
    <n v="8"/>
    <n v="71"/>
    <n v="24"/>
    <x v="0"/>
    <x v="0"/>
    <x v="2"/>
  </r>
  <r>
    <x v="1"/>
    <x v="2"/>
    <x v="85"/>
    <x v="558"/>
    <n v="5"/>
    <n v="5"/>
    <n v="49"/>
    <n v="34"/>
    <x v="0"/>
    <x v="0"/>
    <x v="2"/>
  </r>
  <r>
    <x v="1"/>
    <x v="2"/>
    <x v="85"/>
    <x v="559"/>
    <n v="4"/>
    <m/>
    <n v="14"/>
    <n v="8"/>
    <x v="0"/>
    <x v="0"/>
    <x v="2"/>
  </r>
  <r>
    <x v="1"/>
    <x v="2"/>
    <x v="85"/>
    <x v="560"/>
    <m/>
    <m/>
    <n v="23"/>
    <n v="3"/>
    <x v="0"/>
    <x v="0"/>
    <x v="2"/>
  </r>
  <r>
    <x v="1"/>
    <x v="2"/>
    <x v="85"/>
    <x v="561"/>
    <n v="12"/>
    <n v="5"/>
    <n v="68"/>
    <n v="19"/>
    <x v="0"/>
    <x v="0"/>
    <x v="2"/>
  </r>
  <r>
    <x v="1"/>
    <x v="2"/>
    <x v="133"/>
    <x v="1911"/>
    <m/>
    <m/>
    <m/>
    <n v="1"/>
    <x v="3"/>
    <x v="0"/>
    <x v="2"/>
  </r>
  <r>
    <x v="1"/>
    <x v="2"/>
    <x v="43"/>
    <x v="1583"/>
    <n v="2"/>
    <m/>
    <n v="3"/>
    <n v="1"/>
    <x v="4"/>
    <x v="0"/>
    <x v="2"/>
  </r>
  <r>
    <x v="1"/>
    <x v="2"/>
    <x v="43"/>
    <x v="1912"/>
    <m/>
    <n v="1"/>
    <m/>
    <n v="2"/>
    <x v="4"/>
    <x v="0"/>
    <x v="2"/>
  </r>
  <r>
    <x v="1"/>
    <x v="2"/>
    <x v="43"/>
    <x v="562"/>
    <m/>
    <m/>
    <n v="2"/>
    <m/>
    <x v="4"/>
    <x v="0"/>
    <x v="2"/>
  </r>
  <r>
    <x v="1"/>
    <x v="2"/>
    <x v="43"/>
    <x v="564"/>
    <n v="1"/>
    <n v="1"/>
    <n v="19"/>
    <n v="5"/>
    <x v="4"/>
    <x v="0"/>
    <x v="2"/>
  </r>
  <r>
    <x v="1"/>
    <x v="2"/>
    <x v="43"/>
    <x v="1913"/>
    <m/>
    <n v="1"/>
    <n v="1"/>
    <n v="4"/>
    <x v="4"/>
    <x v="0"/>
    <x v="2"/>
  </r>
  <r>
    <x v="1"/>
    <x v="2"/>
    <x v="43"/>
    <x v="565"/>
    <m/>
    <m/>
    <n v="3"/>
    <n v="5"/>
    <x v="4"/>
    <x v="0"/>
    <x v="2"/>
  </r>
  <r>
    <x v="1"/>
    <x v="2"/>
    <x v="86"/>
    <x v="566"/>
    <m/>
    <m/>
    <n v="2"/>
    <n v="2"/>
    <x v="1"/>
    <x v="0"/>
    <x v="2"/>
  </r>
  <r>
    <x v="1"/>
    <x v="2"/>
    <x v="86"/>
    <x v="1585"/>
    <m/>
    <m/>
    <n v="3"/>
    <n v="2"/>
    <x v="1"/>
    <x v="0"/>
    <x v="2"/>
  </r>
  <r>
    <x v="1"/>
    <x v="2"/>
    <x v="86"/>
    <x v="567"/>
    <n v="44"/>
    <n v="23"/>
    <n v="201"/>
    <n v="167"/>
    <x v="1"/>
    <x v="0"/>
    <x v="2"/>
  </r>
  <r>
    <x v="1"/>
    <x v="2"/>
    <x v="86"/>
    <x v="1586"/>
    <n v="3"/>
    <n v="2"/>
    <n v="15"/>
    <n v="11"/>
    <x v="1"/>
    <x v="0"/>
    <x v="2"/>
  </r>
  <r>
    <x v="1"/>
    <x v="2"/>
    <x v="86"/>
    <x v="1587"/>
    <n v="3"/>
    <n v="1"/>
    <n v="15"/>
    <n v="7"/>
    <x v="1"/>
    <x v="0"/>
    <x v="2"/>
  </r>
  <r>
    <x v="1"/>
    <x v="2"/>
    <x v="86"/>
    <x v="1588"/>
    <m/>
    <m/>
    <n v="1"/>
    <m/>
    <x v="1"/>
    <x v="0"/>
    <x v="2"/>
  </r>
  <r>
    <x v="1"/>
    <x v="2"/>
    <x v="86"/>
    <x v="1590"/>
    <m/>
    <m/>
    <m/>
    <n v="5"/>
    <x v="1"/>
    <x v="0"/>
    <x v="2"/>
  </r>
  <r>
    <x v="1"/>
    <x v="2"/>
    <x v="86"/>
    <x v="568"/>
    <n v="102"/>
    <n v="80"/>
    <n v="542"/>
    <n v="488"/>
    <x v="1"/>
    <x v="0"/>
    <x v="2"/>
  </r>
  <r>
    <x v="1"/>
    <x v="2"/>
    <x v="86"/>
    <x v="1591"/>
    <n v="1"/>
    <n v="1"/>
    <n v="2"/>
    <n v="1"/>
    <x v="1"/>
    <x v="0"/>
    <x v="2"/>
  </r>
  <r>
    <x v="1"/>
    <x v="2"/>
    <x v="86"/>
    <x v="569"/>
    <n v="19"/>
    <n v="21"/>
    <n v="106"/>
    <n v="111"/>
    <x v="1"/>
    <x v="0"/>
    <x v="2"/>
  </r>
  <r>
    <x v="1"/>
    <x v="2"/>
    <x v="86"/>
    <x v="1914"/>
    <m/>
    <n v="1"/>
    <m/>
    <n v="1"/>
    <x v="1"/>
    <x v="0"/>
    <x v="2"/>
  </r>
  <r>
    <x v="1"/>
    <x v="2"/>
    <x v="86"/>
    <x v="1915"/>
    <n v="1"/>
    <m/>
    <n v="1"/>
    <m/>
    <x v="1"/>
    <x v="0"/>
    <x v="2"/>
  </r>
  <r>
    <x v="1"/>
    <x v="2"/>
    <x v="134"/>
    <x v="1592"/>
    <n v="2"/>
    <n v="4"/>
    <n v="11"/>
    <n v="8"/>
    <x v="1"/>
    <x v="0"/>
    <x v="2"/>
  </r>
  <r>
    <x v="1"/>
    <x v="2"/>
    <x v="134"/>
    <x v="1593"/>
    <m/>
    <m/>
    <m/>
    <n v="1"/>
    <x v="1"/>
    <x v="0"/>
    <x v="2"/>
  </r>
  <r>
    <x v="1"/>
    <x v="2"/>
    <x v="134"/>
    <x v="1594"/>
    <m/>
    <n v="1"/>
    <m/>
    <n v="3"/>
    <x v="1"/>
    <x v="0"/>
    <x v="2"/>
  </r>
  <r>
    <x v="1"/>
    <x v="2"/>
    <x v="135"/>
    <x v="1595"/>
    <m/>
    <m/>
    <n v="2"/>
    <n v="4"/>
    <x v="1"/>
    <x v="0"/>
    <x v="2"/>
  </r>
  <r>
    <x v="1"/>
    <x v="2"/>
    <x v="135"/>
    <x v="1596"/>
    <m/>
    <n v="1"/>
    <n v="4"/>
    <n v="5"/>
    <x v="1"/>
    <x v="0"/>
    <x v="2"/>
  </r>
  <r>
    <x v="1"/>
    <x v="2"/>
    <x v="87"/>
    <x v="1597"/>
    <n v="3"/>
    <m/>
    <n v="19"/>
    <m/>
    <x v="1"/>
    <x v="0"/>
    <x v="2"/>
  </r>
  <r>
    <x v="1"/>
    <x v="2"/>
    <x v="87"/>
    <x v="570"/>
    <n v="47"/>
    <n v="30"/>
    <n v="226"/>
    <n v="117"/>
    <x v="1"/>
    <x v="0"/>
    <x v="2"/>
  </r>
  <r>
    <x v="1"/>
    <x v="2"/>
    <x v="87"/>
    <x v="571"/>
    <n v="33"/>
    <n v="22"/>
    <n v="175"/>
    <n v="95"/>
    <x v="1"/>
    <x v="0"/>
    <x v="2"/>
  </r>
  <r>
    <x v="1"/>
    <x v="2"/>
    <x v="87"/>
    <x v="572"/>
    <n v="3"/>
    <n v="1"/>
    <n v="17"/>
    <n v="12"/>
    <x v="1"/>
    <x v="0"/>
    <x v="2"/>
  </r>
  <r>
    <x v="1"/>
    <x v="2"/>
    <x v="87"/>
    <x v="573"/>
    <n v="1"/>
    <n v="4"/>
    <n v="19"/>
    <n v="22"/>
    <x v="1"/>
    <x v="0"/>
    <x v="2"/>
  </r>
  <r>
    <x v="1"/>
    <x v="2"/>
    <x v="87"/>
    <x v="1598"/>
    <n v="10"/>
    <n v="18"/>
    <n v="91"/>
    <n v="87"/>
    <x v="1"/>
    <x v="0"/>
    <x v="2"/>
  </r>
  <r>
    <x v="1"/>
    <x v="2"/>
    <x v="87"/>
    <x v="1599"/>
    <m/>
    <m/>
    <n v="2"/>
    <m/>
    <x v="1"/>
    <x v="0"/>
    <x v="2"/>
  </r>
  <r>
    <x v="1"/>
    <x v="2"/>
    <x v="87"/>
    <x v="574"/>
    <n v="18"/>
    <n v="7"/>
    <n v="68"/>
    <n v="34"/>
    <x v="1"/>
    <x v="0"/>
    <x v="2"/>
  </r>
  <r>
    <x v="1"/>
    <x v="2"/>
    <x v="87"/>
    <x v="575"/>
    <n v="31"/>
    <n v="9"/>
    <n v="161"/>
    <n v="35"/>
    <x v="1"/>
    <x v="0"/>
    <x v="2"/>
  </r>
  <r>
    <x v="1"/>
    <x v="2"/>
    <x v="136"/>
    <x v="1600"/>
    <m/>
    <m/>
    <n v="1"/>
    <n v="1"/>
    <x v="1"/>
    <x v="0"/>
    <x v="2"/>
  </r>
  <r>
    <x v="1"/>
    <x v="2"/>
    <x v="136"/>
    <x v="1601"/>
    <m/>
    <m/>
    <n v="1"/>
    <n v="1"/>
    <x v="1"/>
    <x v="0"/>
    <x v="2"/>
  </r>
  <r>
    <x v="1"/>
    <x v="2"/>
    <x v="13"/>
    <x v="576"/>
    <n v="81"/>
    <n v="81"/>
    <n v="498"/>
    <n v="379"/>
    <x v="3"/>
    <x v="0"/>
    <x v="2"/>
  </r>
  <r>
    <x v="1"/>
    <x v="2"/>
    <x v="13"/>
    <x v="577"/>
    <n v="1"/>
    <n v="2"/>
    <n v="7"/>
    <n v="8"/>
    <x v="3"/>
    <x v="0"/>
    <x v="2"/>
  </r>
  <r>
    <x v="1"/>
    <x v="2"/>
    <x v="13"/>
    <x v="578"/>
    <m/>
    <m/>
    <n v="1"/>
    <n v="1"/>
    <x v="3"/>
    <x v="0"/>
    <x v="2"/>
  </r>
  <r>
    <x v="1"/>
    <x v="2"/>
    <x v="13"/>
    <x v="579"/>
    <m/>
    <n v="1"/>
    <n v="2"/>
    <n v="5"/>
    <x v="3"/>
    <x v="0"/>
    <x v="2"/>
  </r>
  <r>
    <x v="1"/>
    <x v="2"/>
    <x v="13"/>
    <x v="581"/>
    <m/>
    <m/>
    <n v="3"/>
    <n v="3"/>
    <x v="3"/>
    <x v="0"/>
    <x v="2"/>
  </r>
  <r>
    <x v="1"/>
    <x v="2"/>
    <x v="13"/>
    <x v="582"/>
    <m/>
    <m/>
    <n v="1"/>
    <m/>
    <x v="3"/>
    <x v="0"/>
    <x v="2"/>
  </r>
  <r>
    <x v="1"/>
    <x v="2"/>
    <x v="13"/>
    <x v="583"/>
    <n v="155"/>
    <n v="102"/>
    <n v="802"/>
    <n v="641"/>
    <x v="3"/>
    <x v="0"/>
    <x v="2"/>
  </r>
  <r>
    <x v="1"/>
    <x v="2"/>
    <x v="13"/>
    <x v="584"/>
    <n v="2"/>
    <n v="2"/>
    <n v="10"/>
    <n v="5"/>
    <x v="3"/>
    <x v="0"/>
    <x v="2"/>
  </r>
  <r>
    <x v="1"/>
    <x v="2"/>
    <x v="13"/>
    <x v="585"/>
    <n v="2"/>
    <n v="2"/>
    <n v="5"/>
    <n v="9"/>
    <x v="3"/>
    <x v="0"/>
    <x v="2"/>
  </r>
  <r>
    <x v="1"/>
    <x v="2"/>
    <x v="13"/>
    <x v="586"/>
    <n v="4"/>
    <n v="3"/>
    <n v="28"/>
    <n v="19"/>
    <x v="3"/>
    <x v="0"/>
    <x v="2"/>
  </r>
  <r>
    <x v="1"/>
    <x v="2"/>
    <x v="13"/>
    <x v="587"/>
    <n v="141"/>
    <n v="96"/>
    <n v="747"/>
    <n v="561"/>
    <x v="3"/>
    <x v="0"/>
    <x v="2"/>
  </r>
  <r>
    <x v="1"/>
    <x v="2"/>
    <x v="13"/>
    <x v="588"/>
    <m/>
    <m/>
    <n v="1"/>
    <n v="2"/>
    <x v="3"/>
    <x v="0"/>
    <x v="2"/>
  </r>
  <r>
    <x v="1"/>
    <x v="2"/>
    <x v="13"/>
    <x v="589"/>
    <m/>
    <m/>
    <n v="5"/>
    <n v="4"/>
    <x v="3"/>
    <x v="0"/>
    <x v="2"/>
  </r>
  <r>
    <x v="1"/>
    <x v="2"/>
    <x v="13"/>
    <x v="590"/>
    <m/>
    <n v="1"/>
    <m/>
    <n v="2"/>
    <x v="3"/>
    <x v="0"/>
    <x v="2"/>
  </r>
  <r>
    <x v="1"/>
    <x v="2"/>
    <x v="13"/>
    <x v="591"/>
    <n v="6"/>
    <n v="3"/>
    <n v="26"/>
    <n v="14"/>
    <x v="3"/>
    <x v="0"/>
    <x v="2"/>
  </r>
  <r>
    <x v="1"/>
    <x v="2"/>
    <x v="13"/>
    <x v="592"/>
    <n v="4"/>
    <m/>
    <n v="32"/>
    <n v="1"/>
    <x v="3"/>
    <x v="0"/>
    <x v="2"/>
  </r>
  <r>
    <x v="1"/>
    <x v="2"/>
    <x v="13"/>
    <x v="593"/>
    <n v="27"/>
    <n v="16"/>
    <n v="123"/>
    <n v="79"/>
    <x v="3"/>
    <x v="0"/>
    <x v="2"/>
  </r>
  <r>
    <x v="1"/>
    <x v="2"/>
    <x v="13"/>
    <x v="594"/>
    <n v="46"/>
    <n v="19"/>
    <n v="200"/>
    <n v="87"/>
    <x v="3"/>
    <x v="0"/>
    <x v="2"/>
  </r>
  <r>
    <x v="1"/>
    <x v="2"/>
    <x v="13"/>
    <x v="595"/>
    <m/>
    <m/>
    <n v="2"/>
    <n v="6"/>
    <x v="3"/>
    <x v="0"/>
    <x v="2"/>
  </r>
  <r>
    <x v="1"/>
    <x v="2"/>
    <x v="13"/>
    <x v="596"/>
    <m/>
    <m/>
    <m/>
    <n v="1"/>
    <x v="3"/>
    <x v="0"/>
    <x v="2"/>
  </r>
  <r>
    <x v="1"/>
    <x v="2"/>
    <x v="13"/>
    <x v="598"/>
    <m/>
    <m/>
    <n v="1"/>
    <n v="1"/>
    <x v="3"/>
    <x v="0"/>
    <x v="2"/>
  </r>
  <r>
    <x v="1"/>
    <x v="2"/>
    <x v="13"/>
    <x v="599"/>
    <n v="2"/>
    <n v="1"/>
    <n v="39"/>
    <n v="17"/>
    <x v="3"/>
    <x v="0"/>
    <x v="2"/>
  </r>
  <r>
    <x v="1"/>
    <x v="2"/>
    <x v="13"/>
    <x v="600"/>
    <m/>
    <n v="1"/>
    <n v="3"/>
    <n v="4"/>
    <x v="3"/>
    <x v="0"/>
    <x v="2"/>
  </r>
  <r>
    <x v="1"/>
    <x v="2"/>
    <x v="13"/>
    <x v="601"/>
    <m/>
    <m/>
    <n v="2"/>
    <n v="1"/>
    <x v="3"/>
    <x v="0"/>
    <x v="2"/>
  </r>
  <r>
    <x v="1"/>
    <x v="2"/>
    <x v="13"/>
    <x v="602"/>
    <m/>
    <m/>
    <m/>
    <n v="1"/>
    <x v="3"/>
    <x v="0"/>
    <x v="2"/>
  </r>
  <r>
    <x v="1"/>
    <x v="2"/>
    <x v="13"/>
    <x v="603"/>
    <n v="1"/>
    <m/>
    <n v="2"/>
    <m/>
    <x v="3"/>
    <x v="0"/>
    <x v="2"/>
  </r>
  <r>
    <x v="1"/>
    <x v="2"/>
    <x v="13"/>
    <x v="604"/>
    <n v="11"/>
    <n v="14"/>
    <n v="62"/>
    <n v="50"/>
    <x v="3"/>
    <x v="0"/>
    <x v="2"/>
  </r>
  <r>
    <x v="1"/>
    <x v="2"/>
    <x v="13"/>
    <x v="605"/>
    <n v="4"/>
    <n v="3"/>
    <n v="39"/>
    <n v="16"/>
    <x v="3"/>
    <x v="0"/>
    <x v="2"/>
  </r>
  <r>
    <x v="1"/>
    <x v="2"/>
    <x v="13"/>
    <x v="606"/>
    <n v="1"/>
    <m/>
    <n v="3"/>
    <n v="3"/>
    <x v="3"/>
    <x v="0"/>
    <x v="2"/>
  </r>
  <r>
    <x v="1"/>
    <x v="2"/>
    <x v="13"/>
    <x v="607"/>
    <n v="3"/>
    <m/>
    <n v="6"/>
    <n v="2"/>
    <x v="3"/>
    <x v="0"/>
    <x v="2"/>
  </r>
  <r>
    <x v="1"/>
    <x v="2"/>
    <x v="13"/>
    <x v="608"/>
    <n v="1"/>
    <n v="1"/>
    <n v="6"/>
    <n v="3"/>
    <x v="3"/>
    <x v="0"/>
    <x v="2"/>
  </r>
  <r>
    <x v="1"/>
    <x v="2"/>
    <x v="13"/>
    <x v="609"/>
    <n v="13"/>
    <n v="17"/>
    <n v="71"/>
    <n v="82"/>
    <x v="3"/>
    <x v="0"/>
    <x v="2"/>
  </r>
  <r>
    <x v="1"/>
    <x v="2"/>
    <x v="13"/>
    <x v="610"/>
    <n v="2"/>
    <n v="1"/>
    <n v="7"/>
    <n v="13"/>
    <x v="3"/>
    <x v="0"/>
    <x v="2"/>
  </r>
  <r>
    <x v="1"/>
    <x v="2"/>
    <x v="13"/>
    <x v="611"/>
    <n v="1"/>
    <m/>
    <n v="4"/>
    <m/>
    <x v="3"/>
    <x v="0"/>
    <x v="2"/>
  </r>
  <r>
    <x v="1"/>
    <x v="2"/>
    <x v="13"/>
    <x v="612"/>
    <m/>
    <n v="3"/>
    <n v="3"/>
    <n v="8"/>
    <x v="3"/>
    <x v="0"/>
    <x v="2"/>
  </r>
  <r>
    <x v="1"/>
    <x v="2"/>
    <x v="13"/>
    <x v="613"/>
    <n v="2"/>
    <m/>
    <n v="7"/>
    <n v="2"/>
    <x v="3"/>
    <x v="0"/>
    <x v="2"/>
  </r>
  <r>
    <x v="1"/>
    <x v="2"/>
    <x v="13"/>
    <x v="614"/>
    <n v="2"/>
    <m/>
    <n v="3"/>
    <n v="2"/>
    <x v="3"/>
    <x v="0"/>
    <x v="2"/>
  </r>
  <r>
    <x v="1"/>
    <x v="2"/>
    <x v="13"/>
    <x v="615"/>
    <n v="12"/>
    <n v="1"/>
    <n v="41"/>
    <n v="11"/>
    <x v="3"/>
    <x v="0"/>
    <x v="2"/>
  </r>
  <r>
    <x v="1"/>
    <x v="2"/>
    <x v="13"/>
    <x v="616"/>
    <n v="3"/>
    <n v="3"/>
    <n v="33"/>
    <n v="18"/>
    <x v="3"/>
    <x v="0"/>
    <x v="2"/>
  </r>
  <r>
    <x v="1"/>
    <x v="2"/>
    <x v="13"/>
    <x v="617"/>
    <n v="2"/>
    <m/>
    <n v="4"/>
    <m/>
    <x v="3"/>
    <x v="0"/>
    <x v="2"/>
  </r>
  <r>
    <x v="1"/>
    <x v="2"/>
    <x v="13"/>
    <x v="618"/>
    <n v="11"/>
    <n v="10"/>
    <n v="79"/>
    <n v="61"/>
    <x v="3"/>
    <x v="0"/>
    <x v="2"/>
  </r>
  <r>
    <x v="1"/>
    <x v="2"/>
    <x v="13"/>
    <x v="619"/>
    <n v="4"/>
    <n v="3"/>
    <n v="13"/>
    <n v="23"/>
    <x v="3"/>
    <x v="0"/>
    <x v="2"/>
  </r>
  <r>
    <x v="1"/>
    <x v="2"/>
    <x v="13"/>
    <x v="620"/>
    <m/>
    <m/>
    <m/>
    <n v="1"/>
    <x v="3"/>
    <x v="0"/>
    <x v="2"/>
  </r>
  <r>
    <x v="1"/>
    <x v="2"/>
    <x v="13"/>
    <x v="621"/>
    <n v="4"/>
    <n v="5"/>
    <n v="28"/>
    <n v="23"/>
    <x v="3"/>
    <x v="0"/>
    <x v="2"/>
  </r>
  <r>
    <x v="1"/>
    <x v="2"/>
    <x v="13"/>
    <x v="622"/>
    <n v="1"/>
    <m/>
    <n v="1"/>
    <m/>
    <x v="3"/>
    <x v="0"/>
    <x v="2"/>
  </r>
  <r>
    <x v="1"/>
    <x v="2"/>
    <x v="13"/>
    <x v="623"/>
    <n v="1"/>
    <n v="1"/>
    <n v="2"/>
    <n v="1"/>
    <x v="3"/>
    <x v="0"/>
    <x v="2"/>
  </r>
  <r>
    <x v="1"/>
    <x v="2"/>
    <x v="13"/>
    <x v="624"/>
    <n v="12"/>
    <n v="5"/>
    <n v="48"/>
    <n v="36"/>
    <x v="3"/>
    <x v="0"/>
    <x v="2"/>
  </r>
  <r>
    <x v="1"/>
    <x v="2"/>
    <x v="13"/>
    <x v="625"/>
    <n v="1"/>
    <m/>
    <n v="1"/>
    <n v="2"/>
    <x v="3"/>
    <x v="0"/>
    <x v="2"/>
  </r>
  <r>
    <x v="1"/>
    <x v="2"/>
    <x v="13"/>
    <x v="626"/>
    <n v="42"/>
    <n v="15"/>
    <n v="210"/>
    <n v="82"/>
    <x v="3"/>
    <x v="0"/>
    <x v="2"/>
  </r>
  <r>
    <x v="1"/>
    <x v="2"/>
    <x v="13"/>
    <x v="627"/>
    <n v="4"/>
    <n v="5"/>
    <n v="20"/>
    <n v="13"/>
    <x v="3"/>
    <x v="0"/>
    <x v="2"/>
  </r>
  <r>
    <x v="1"/>
    <x v="2"/>
    <x v="13"/>
    <x v="630"/>
    <n v="1"/>
    <m/>
    <n v="5"/>
    <n v="1"/>
    <x v="3"/>
    <x v="0"/>
    <x v="2"/>
  </r>
  <r>
    <x v="1"/>
    <x v="2"/>
    <x v="13"/>
    <x v="631"/>
    <m/>
    <m/>
    <n v="2"/>
    <n v="3"/>
    <x v="3"/>
    <x v="0"/>
    <x v="2"/>
  </r>
  <r>
    <x v="1"/>
    <x v="2"/>
    <x v="13"/>
    <x v="632"/>
    <n v="6"/>
    <n v="6"/>
    <n v="53"/>
    <n v="32"/>
    <x v="3"/>
    <x v="0"/>
    <x v="2"/>
  </r>
  <r>
    <x v="1"/>
    <x v="2"/>
    <x v="13"/>
    <x v="634"/>
    <n v="1"/>
    <m/>
    <n v="1"/>
    <n v="1"/>
    <x v="3"/>
    <x v="0"/>
    <x v="2"/>
  </r>
  <r>
    <x v="1"/>
    <x v="2"/>
    <x v="137"/>
    <x v="1605"/>
    <m/>
    <m/>
    <n v="1"/>
    <m/>
    <x v="1"/>
    <x v="0"/>
    <x v="2"/>
  </r>
  <r>
    <x v="1"/>
    <x v="2"/>
    <x v="138"/>
    <x v="1606"/>
    <n v="1"/>
    <m/>
    <n v="1"/>
    <m/>
    <x v="2"/>
    <x v="0"/>
    <x v="2"/>
  </r>
  <r>
    <x v="1"/>
    <x v="2"/>
    <x v="88"/>
    <x v="635"/>
    <n v="3"/>
    <n v="6"/>
    <n v="19"/>
    <n v="22"/>
    <x v="2"/>
    <x v="0"/>
    <x v="2"/>
  </r>
  <r>
    <x v="1"/>
    <x v="2"/>
    <x v="88"/>
    <x v="636"/>
    <n v="5"/>
    <n v="7"/>
    <n v="27"/>
    <n v="27"/>
    <x v="2"/>
    <x v="0"/>
    <x v="2"/>
  </r>
  <r>
    <x v="1"/>
    <x v="2"/>
    <x v="14"/>
    <x v="1609"/>
    <n v="2"/>
    <n v="2"/>
    <n v="17"/>
    <n v="9"/>
    <x v="0"/>
    <x v="0"/>
    <x v="2"/>
  </r>
  <r>
    <x v="1"/>
    <x v="2"/>
    <x v="14"/>
    <x v="637"/>
    <n v="10"/>
    <n v="1"/>
    <n v="24"/>
    <n v="6"/>
    <x v="0"/>
    <x v="0"/>
    <x v="2"/>
  </r>
  <r>
    <x v="1"/>
    <x v="2"/>
    <x v="14"/>
    <x v="1610"/>
    <n v="1"/>
    <m/>
    <n v="1"/>
    <n v="1"/>
    <x v="0"/>
    <x v="0"/>
    <x v="2"/>
  </r>
  <r>
    <x v="1"/>
    <x v="2"/>
    <x v="14"/>
    <x v="638"/>
    <n v="286"/>
    <n v="244"/>
    <n v="1586"/>
    <n v="1372"/>
    <x v="0"/>
    <x v="0"/>
    <x v="2"/>
  </r>
  <r>
    <x v="1"/>
    <x v="2"/>
    <x v="14"/>
    <x v="639"/>
    <n v="3"/>
    <n v="6"/>
    <n v="20"/>
    <n v="23"/>
    <x v="0"/>
    <x v="0"/>
    <x v="2"/>
  </r>
  <r>
    <x v="1"/>
    <x v="2"/>
    <x v="14"/>
    <x v="640"/>
    <n v="4"/>
    <n v="2"/>
    <n v="21"/>
    <n v="17"/>
    <x v="0"/>
    <x v="0"/>
    <x v="2"/>
  </r>
  <r>
    <x v="1"/>
    <x v="2"/>
    <x v="14"/>
    <x v="641"/>
    <n v="9"/>
    <n v="4"/>
    <n v="36"/>
    <n v="26"/>
    <x v="0"/>
    <x v="0"/>
    <x v="2"/>
  </r>
  <r>
    <x v="1"/>
    <x v="2"/>
    <x v="14"/>
    <x v="642"/>
    <n v="163"/>
    <n v="130"/>
    <n v="820"/>
    <n v="726"/>
    <x v="0"/>
    <x v="0"/>
    <x v="2"/>
  </r>
  <r>
    <x v="1"/>
    <x v="2"/>
    <x v="14"/>
    <x v="643"/>
    <n v="9"/>
    <n v="1"/>
    <n v="47"/>
    <n v="16"/>
    <x v="0"/>
    <x v="0"/>
    <x v="2"/>
  </r>
  <r>
    <x v="1"/>
    <x v="2"/>
    <x v="14"/>
    <x v="644"/>
    <n v="14"/>
    <n v="14"/>
    <n v="85"/>
    <n v="55"/>
    <x v="0"/>
    <x v="0"/>
    <x v="2"/>
  </r>
  <r>
    <x v="1"/>
    <x v="2"/>
    <x v="14"/>
    <x v="645"/>
    <n v="184"/>
    <n v="136"/>
    <n v="880"/>
    <n v="710"/>
    <x v="0"/>
    <x v="0"/>
    <x v="2"/>
  </r>
  <r>
    <x v="1"/>
    <x v="2"/>
    <x v="14"/>
    <x v="1612"/>
    <m/>
    <m/>
    <m/>
    <n v="1"/>
    <x v="0"/>
    <x v="0"/>
    <x v="2"/>
  </r>
  <r>
    <x v="1"/>
    <x v="2"/>
    <x v="14"/>
    <x v="1916"/>
    <m/>
    <m/>
    <m/>
    <n v="1"/>
    <x v="0"/>
    <x v="0"/>
    <x v="2"/>
  </r>
  <r>
    <x v="1"/>
    <x v="2"/>
    <x v="14"/>
    <x v="646"/>
    <n v="6"/>
    <n v="4"/>
    <n v="38"/>
    <n v="24"/>
    <x v="0"/>
    <x v="0"/>
    <x v="2"/>
  </r>
  <r>
    <x v="1"/>
    <x v="2"/>
    <x v="14"/>
    <x v="1613"/>
    <m/>
    <m/>
    <n v="3"/>
    <n v="1"/>
    <x v="0"/>
    <x v="0"/>
    <x v="2"/>
  </r>
  <r>
    <x v="1"/>
    <x v="2"/>
    <x v="14"/>
    <x v="647"/>
    <n v="5"/>
    <n v="1"/>
    <n v="25"/>
    <n v="10"/>
    <x v="0"/>
    <x v="0"/>
    <x v="2"/>
  </r>
  <r>
    <x v="1"/>
    <x v="2"/>
    <x v="14"/>
    <x v="648"/>
    <n v="28"/>
    <n v="20"/>
    <n v="138"/>
    <n v="135"/>
    <x v="0"/>
    <x v="0"/>
    <x v="2"/>
  </r>
  <r>
    <x v="1"/>
    <x v="2"/>
    <x v="14"/>
    <x v="649"/>
    <n v="247"/>
    <n v="150"/>
    <n v="1376"/>
    <n v="850"/>
    <x v="0"/>
    <x v="0"/>
    <x v="2"/>
  </r>
  <r>
    <x v="1"/>
    <x v="2"/>
    <x v="14"/>
    <x v="650"/>
    <n v="132"/>
    <n v="89"/>
    <n v="624"/>
    <n v="411"/>
    <x v="0"/>
    <x v="0"/>
    <x v="2"/>
  </r>
  <r>
    <x v="1"/>
    <x v="2"/>
    <x v="14"/>
    <x v="651"/>
    <n v="7"/>
    <n v="1"/>
    <n v="43"/>
    <n v="1"/>
    <x v="0"/>
    <x v="0"/>
    <x v="2"/>
  </r>
  <r>
    <x v="1"/>
    <x v="2"/>
    <x v="14"/>
    <x v="1614"/>
    <n v="2"/>
    <m/>
    <n v="8"/>
    <n v="5"/>
    <x v="0"/>
    <x v="0"/>
    <x v="2"/>
  </r>
  <r>
    <x v="1"/>
    <x v="2"/>
    <x v="14"/>
    <x v="653"/>
    <n v="14"/>
    <n v="14"/>
    <n v="77"/>
    <n v="60"/>
    <x v="0"/>
    <x v="0"/>
    <x v="2"/>
  </r>
  <r>
    <x v="1"/>
    <x v="2"/>
    <x v="14"/>
    <x v="654"/>
    <n v="42"/>
    <n v="36"/>
    <n v="268"/>
    <n v="186"/>
    <x v="0"/>
    <x v="0"/>
    <x v="2"/>
  </r>
  <r>
    <x v="1"/>
    <x v="2"/>
    <x v="14"/>
    <x v="655"/>
    <n v="39"/>
    <n v="35"/>
    <n v="202"/>
    <n v="173"/>
    <x v="0"/>
    <x v="0"/>
    <x v="2"/>
  </r>
  <r>
    <x v="1"/>
    <x v="2"/>
    <x v="14"/>
    <x v="656"/>
    <n v="102"/>
    <n v="89"/>
    <n v="548"/>
    <n v="518"/>
    <x v="0"/>
    <x v="0"/>
    <x v="2"/>
  </r>
  <r>
    <x v="1"/>
    <x v="2"/>
    <x v="14"/>
    <x v="657"/>
    <n v="6"/>
    <n v="5"/>
    <n v="26"/>
    <n v="31"/>
    <x v="0"/>
    <x v="0"/>
    <x v="2"/>
  </r>
  <r>
    <x v="1"/>
    <x v="2"/>
    <x v="14"/>
    <x v="658"/>
    <n v="3"/>
    <n v="1"/>
    <n v="19"/>
    <n v="10"/>
    <x v="0"/>
    <x v="0"/>
    <x v="2"/>
  </r>
  <r>
    <x v="1"/>
    <x v="2"/>
    <x v="14"/>
    <x v="1615"/>
    <n v="2"/>
    <n v="1"/>
    <n v="3"/>
    <n v="10"/>
    <x v="0"/>
    <x v="0"/>
    <x v="2"/>
  </r>
  <r>
    <x v="1"/>
    <x v="2"/>
    <x v="14"/>
    <x v="1616"/>
    <m/>
    <m/>
    <n v="3"/>
    <m/>
    <x v="0"/>
    <x v="0"/>
    <x v="2"/>
  </r>
  <r>
    <x v="1"/>
    <x v="2"/>
    <x v="14"/>
    <x v="659"/>
    <n v="46"/>
    <n v="9"/>
    <n v="264"/>
    <n v="36"/>
    <x v="0"/>
    <x v="0"/>
    <x v="2"/>
  </r>
  <r>
    <x v="1"/>
    <x v="2"/>
    <x v="14"/>
    <x v="1617"/>
    <n v="1"/>
    <m/>
    <n v="1"/>
    <n v="2"/>
    <x v="0"/>
    <x v="0"/>
    <x v="2"/>
  </r>
  <r>
    <x v="1"/>
    <x v="2"/>
    <x v="14"/>
    <x v="660"/>
    <n v="6"/>
    <n v="1"/>
    <n v="20"/>
    <n v="9"/>
    <x v="0"/>
    <x v="0"/>
    <x v="2"/>
  </r>
  <r>
    <x v="1"/>
    <x v="2"/>
    <x v="14"/>
    <x v="1618"/>
    <n v="2"/>
    <m/>
    <n v="2"/>
    <n v="1"/>
    <x v="0"/>
    <x v="0"/>
    <x v="2"/>
  </r>
  <r>
    <x v="1"/>
    <x v="2"/>
    <x v="14"/>
    <x v="661"/>
    <n v="994"/>
    <n v="893"/>
    <n v="5376"/>
    <n v="4874"/>
    <x v="0"/>
    <x v="0"/>
    <x v="2"/>
  </r>
  <r>
    <x v="1"/>
    <x v="2"/>
    <x v="14"/>
    <x v="662"/>
    <n v="7"/>
    <n v="8"/>
    <n v="48"/>
    <n v="47"/>
    <x v="0"/>
    <x v="0"/>
    <x v="2"/>
  </r>
  <r>
    <x v="1"/>
    <x v="2"/>
    <x v="14"/>
    <x v="663"/>
    <n v="4"/>
    <n v="4"/>
    <n v="19"/>
    <n v="18"/>
    <x v="0"/>
    <x v="0"/>
    <x v="2"/>
  </r>
  <r>
    <x v="1"/>
    <x v="2"/>
    <x v="14"/>
    <x v="1619"/>
    <n v="1"/>
    <n v="5"/>
    <n v="15"/>
    <n v="26"/>
    <x v="0"/>
    <x v="0"/>
    <x v="2"/>
  </r>
  <r>
    <x v="1"/>
    <x v="2"/>
    <x v="14"/>
    <x v="664"/>
    <n v="198"/>
    <n v="147"/>
    <n v="1118"/>
    <n v="712"/>
    <x v="0"/>
    <x v="0"/>
    <x v="2"/>
  </r>
  <r>
    <x v="1"/>
    <x v="2"/>
    <x v="14"/>
    <x v="665"/>
    <n v="3"/>
    <n v="3"/>
    <n v="23"/>
    <n v="10"/>
    <x v="0"/>
    <x v="0"/>
    <x v="2"/>
  </r>
  <r>
    <x v="1"/>
    <x v="2"/>
    <x v="14"/>
    <x v="1917"/>
    <m/>
    <m/>
    <n v="2"/>
    <m/>
    <x v="0"/>
    <x v="0"/>
    <x v="2"/>
  </r>
  <r>
    <x v="1"/>
    <x v="2"/>
    <x v="14"/>
    <x v="1620"/>
    <n v="7"/>
    <n v="3"/>
    <n v="32"/>
    <n v="30"/>
    <x v="0"/>
    <x v="0"/>
    <x v="2"/>
  </r>
  <r>
    <x v="1"/>
    <x v="2"/>
    <x v="14"/>
    <x v="1621"/>
    <n v="1"/>
    <n v="1"/>
    <n v="4"/>
    <n v="6"/>
    <x v="0"/>
    <x v="0"/>
    <x v="2"/>
  </r>
  <r>
    <x v="1"/>
    <x v="2"/>
    <x v="89"/>
    <x v="667"/>
    <n v="6"/>
    <n v="4"/>
    <n v="27"/>
    <n v="23"/>
    <x v="3"/>
    <x v="0"/>
    <x v="2"/>
  </r>
  <r>
    <x v="1"/>
    <x v="2"/>
    <x v="89"/>
    <x v="668"/>
    <n v="6"/>
    <n v="4"/>
    <n v="25"/>
    <n v="24"/>
    <x v="3"/>
    <x v="0"/>
    <x v="2"/>
  </r>
  <r>
    <x v="1"/>
    <x v="2"/>
    <x v="89"/>
    <x v="669"/>
    <n v="1"/>
    <n v="1"/>
    <n v="10"/>
    <n v="4"/>
    <x v="3"/>
    <x v="0"/>
    <x v="2"/>
  </r>
  <r>
    <x v="1"/>
    <x v="2"/>
    <x v="89"/>
    <x v="1623"/>
    <m/>
    <m/>
    <n v="3"/>
    <m/>
    <x v="3"/>
    <x v="0"/>
    <x v="2"/>
  </r>
  <r>
    <x v="1"/>
    <x v="2"/>
    <x v="89"/>
    <x v="670"/>
    <n v="7"/>
    <n v="4"/>
    <n v="28"/>
    <n v="22"/>
    <x v="3"/>
    <x v="0"/>
    <x v="2"/>
  </r>
  <r>
    <x v="1"/>
    <x v="2"/>
    <x v="89"/>
    <x v="671"/>
    <n v="8"/>
    <n v="4"/>
    <n v="57"/>
    <n v="34"/>
    <x v="3"/>
    <x v="0"/>
    <x v="2"/>
  </r>
  <r>
    <x v="1"/>
    <x v="2"/>
    <x v="89"/>
    <x v="672"/>
    <m/>
    <n v="1"/>
    <n v="14"/>
    <n v="8"/>
    <x v="3"/>
    <x v="0"/>
    <x v="2"/>
  </r>
  <r>
    <x v="1"/>
    <x v="2"/>
    <x v="89"/>
    <x v="673"/>
    <n v="9"/>
    <n v="9"/>
    <n v="65"/>
    <n v="54"/>
    <x v="3"/>
    <x v="0"/>
    <x v="2"/>
  </r>
  <r>
    <x v="1"/>
    <x v="2"/>
    <x v="89"/>
    <x v="1626"/>
    <m/>
    <n v="1"/>
    <n v="2"/>
    <n v="3"/>
    <x v="3"/>
    <x v="0"/>
    <x v="2"/>
  </r>
  <r>
    <x v="1"/>
    <x v="2"/>
    <x v="89"/>
    <x v="674"/>
    <n v="4"/>
    <n v="3"/>
    <n v="16"/>
    <n v="9"/>
    <x v="3"/>
    <x v="0"/>
    <x v="2"/>
  </r>
  <r>
    <x v="1"/>
    <x v="2"/>
    <x v="89"/>
    <x v="675"/>
    <m/>
    <n v="3"/>
    <n v="7"/>
    <n v="8"/>
    <x v="3"/>
    <x v="0"/>
    <x v="2"/>
  </r>
  <r>
    <x v="1"/>
    <x v="2"/>
    <x v="89"/>
    <x v="676"/>
    <m/>
    <n v="1"/>
    <n v="2"/>
    <n v="4"/>
    <x v="3"/>
    <x v="0"/>
    <x v="2"/>
  </r>
  <r>
    <x v="1"/>
    <x v="2"/>
    <x v="89"/>
    <x v="677"/>
    <n v="21"/>
    <n v="22"/>
    <n v="151"/>
    <n v="109"/>
    <x v="3"/>
    <x v="0"/>
    <x v="2"/>
  </r>
  <r>
    <x v="1"/>
    <x v="2"/>
    <x v="89"/>
    <x v="678"/>
    <m/>
    <m/>
    <n v="2"/>
    <m/>
    <x v="3"/>
    <x v="0"/>
    <x v="2"/>
  </r>
  <r>
    <x v="1"/>
    <x v="2"/>
    <x v="89"/>
    <x v="679"/>
    <n v="14"/>
    <n v="3"/>
    <n v="48"/>
    <n v="33"/>
    <x v="3"/>
    <x v="0"/>
    <x v="2"/>
  </r>
  <r>
    <x v="1"/>
    <x v="2"/>
    <x v="89"/>
    <x v="680"/>
    <n v="60"/>
    <n v="54"/>
    <n v="391"/>
    <n v="347"/>
    <x v="3"/>
    <x v="0"/>
    <x v="2"/>
  </r>
  <r>
    <x v="1"/>
    <x v="2"/>
    <x v="89"/>
    <x v="681"/>
    <n v="19"/>
    <n v="20"/>
    <n v="108"/>
    <n v="107"/>
    <x v="3"/>
    <x v="0"/>
    <x v="2"/>
  </r>
  <r>
    <x v="1"/>
    <x v="2"/>
    <x v="90"/>
    <x v="683"/>
    <n v="34"/>
    <n v="7"/>
    <n v="113"/>
    <n v="69"/>
    <x v="6"/>
    <x v="0"/>
    <x v="2"/>
  </r>
  <r>
    <x v="1"/>
    <x v="2"/>
    <x v="15"/>
    <x v="1628"/>
    <m/>
    <m/>
    <n v="1"/>
    <m/>
    <x v="3"/>
    <x v="0"/>
    <x v="2"/>
  </r>
  <r>
    <x v="1"/>
    <x v="2"/>
    <x v="15"/>
    <x v="685"/>
    <m/>
    <m/>
    <n v="2"/>
    <m/>
    <x v="3"/>
    <x v="0"/>
    <x v="2"/>
  </r>
  <r>
    <x v="1"/>
    <x v="2"/>
    <x v="15"/>
    <x v="686"/>
    <m/>
    <n v="1"/>
    <n v="2"/>
    <n v="2"/>
    <x v="3"/>
    <x v="0"/>
    <x v="2"/>
  </r>
  <r>
    <x v="1"/>
    <x v="2"/>
    <x v="15"/>
    <x v="687"/>
    <n v="1"/>
    <m/>
    <n v="2"/>
    <m/>
    <x v="3"/>
    <x v="0"/>
    <x v="2"/>
  </r>
  <r>
    <x v="1"/>
    <x v="2"/>
    <x v="15"/>
    <x v="689"/>
    <m/>
    <n v="1"/>
    <n v="1"/>
    <n v="3"/>
    <x v="3"/>
    <x v="0"/>
    <x v="2"/>
  </r>
  <r>
    <x v="1"/>
    <x v="2"/>
    <x v="15"/>
    <x v="690"/>
    <m/>
    <m/>
    <n v="1"/>
    <n v="1"/>
    <x v="3"/>
    <x v="0"/>
    <x v="2"/>
  </r>
  <r>
    <x v="1"/>
    <x v="2"/>
    <x v="15"/>
    <x v="691"/>
    <n v="1"/>
    <n v="1"/>
    <n v="5"/>
    <n v="10"/>
    <x v="3"/>
    <x v="0"/>
    <x v="2"/>
  </r>
  <r>
    <x v="1"/>
    <x v="2"/>
    <x v="15"/>
    <x v="692"/>
    <m/>
    <n v="3"/>
    <n v="5"/>
    <n v="11"/>
    <x v="3"/>
    <x v="0"/>
    <x v="2"/>
  </r>
  <r>
    <x v="1"/>
    <x v="2"/>
    <x v="15"/>
    <x v="693"/>
    <m/>
    <m/>
    <n v="2"/>
    <m/>
    <x v="3"/>
    <x v="0"/>
    <x v="2"/>
  </r>
  <r>
    <x v="1"/>
    <x v="2"/>
    <x v="91"/>
    <x v="695"/>
    <n v="3"/>
    <m/>
    <n v="12"/>
    <n v="8"/>
    <x v="5"/>
    <x v="1"/>
    <x v="2"/>
  </r>
  <r>
    <x v="1"/>
    <x v="2"/>
    <x v="91"/>
    <x v="696"/>
    <n v="57"/>
    <n v="54"/>
    <n v="323"/>
    <n v="268"/>
    <x v="5"/>
    <x v="1"/>
    <x v="2"/>
  </r>
  <r>
    <x v="1"/>
    <x v="2"/>
    <x v="91"/>
    <x v="1918"/>
    <m/>
    <m/>
    <n v="2"/>
    <m/>
    <x v="5"/>
    <x v="1"/>
    <x v="2"/>
  </r>
  <r>
    <x v="1"/>
    <x v="2"/>
    <x v="46"/>
    <x v="697"/>
    <m/>
    <n v="1"/>
    <m/>
    <n v="1"/>
    <x v="1"/>
    <x v="0"/>
    <x v="2"/>
  </r>
  <r>
    <x v="1"/>
    <x v="2"/>
    <x v="46"/>
    <x v="1630"/>
    <m/>
    <n v="2"/>
    <n v="4"/>
    <n v="2"/>
    <x v="1"/>
    <x v="0"/>
    <x v="2"/>
  </r>
  <r>
    <x v="1"/>
    <x v="2"/>
    <x v="46"/>
    <x v="698"/>
    <n v="30"/>
    <n v="1"/>
    <n v="99"/>
    <n v="3"/>
    <x v="1"/>
    <x v="0"/>
    <x v="2"/>
  </r>
  <r>
    <x v="1"/>
    <x v="2"/>
    <x v="46"/>
    <x v="1632"/>
    <n v="1"/>
    <m/>
    <n v="1"/>
    <m/>
    <x v="1"/>
    <x v="0"/>
    <x v="2"/>
  </r>
  <r>
    <x v="1"/>
    <x v="2"/>
    <x v="46"/>
    <x v="1634"/>
    <n v="3"/>
    <m/>
    <n v="3"/>
    <n v="1"/>
    <x v="1"/>
    <x v="0"/>
    <x v="2"/>
  </r>
  <r>
    <x v="1"/>
    <x v="2"/>
    <x v="46"/>
    <x v="1635"/>
    <m/>
    <m/>
    <n v="1"/>
    <m/>
    <x v="1"/>
    <x v="0"/>
    <x v="2"/>
  </r>
  <r>
    <x v="1"/>
    <x v="2"/>
    <x v="46"/>
    <x v="1636"/>
    <n v="1"/>
    <m/>
    <n v="6"/>
    <n v="2"/>
    <x v="1"/>
    <x v="0"/>
    <x v="2"/>
  </r>
  <r>
    <x v="1"/>
    <x v="2"/>
    <x v="46"/>
    <x v="1637"/>
    <m/>
    <m/>
    <n v="1"/>
    <m/>
    <x v="1"/>
    <x v="0"/>
    <x v="2"/>
  </r>
  <r>
    <x v="1"/>
    <x v="2"/>
    <x v="46"/>
    <x v="1638"/>
    <m/>
    <m/>
    <n v="1"/>
    <n v="1"/>
    <x v="1"/>
    <x v="0"/>
    <x v="2"/>
  </r>
  <r>
    <x v="1"/>
    <x v="2"/>
    <x v="92"/>
    <x v="699"/>
    <n v="7"/>
    <n v="5"/>
    <n v="43"/>
    <n v="32"/>
    <x v="2"/>
    <x v="0"/>
    <x v="2"/>
  </r>
  <r>
    <x v="1"/>
    <x v="2"/>
    <x v="92"/>
    <x v="700"/>
    <n v="26"/>
    <n v="20"/>
    <n v="142"/>
    <n v="89"/>
    <x v="2"/>
    <x v="0"/>
    <x v="2"/>
  </r>
  <r>
    <x v="1"/>
    <x v="2"/>
    <x v="92"/>
    <x v="1640"/>
    <n v="4"/>
    <n v="1"/>
    <n v="13"/>
    <n v="4"/>
    <x v="2"/>
    <x v="0"/>
    <x v="2"/>
  </r>
  <r>
    <x v="1"/>
    <x v="2"/>
    <x v="92"/>
    <x v="1641"/>
    <m/>
    <m/>
    <n v="3"/>
    <n v="3"/>
    <x v="2"/>
    <x v="0"/>
    <x v="2"/>
  </r>
  <r>
    <x v="1"/>
    <x v="2"/>
    <x v="92"/>
    <x v="1642"/>
    <m/>
    <n v="1"/>
    <n v="2"/>
    <n v="1"/>
    <x v="2"/>
    <x v="0"/>
    <x v="2"/>
  </r>
  <r>
    <x v="1"/>
    <x v="2"/>
    <x v="92"/>
    <x v="1919"/>
    <m/>
    <m/>
    <n v="1"/>
    <m/>
    <x v="2"/>
    <x v="0"/>
    <x v="2"/>
  </r>
  <r>
    <x v="1"/>
    <x v="2"/>
    <x v="92"/>
    <x v="701"/>
    <n v="4"/>
    <n v="1"/>
    <n v="21"/>
    <n v="10"/>
    <x v="2"/>
    <x v="0"/>
    <x v="2"/>
  </r>
  <r>
    <x v="1"/>
    <x v="2"/>
    <x v="92"/>
    <x v="702"/>
    <n v="10"/>
    <n v="5"/>
    <n v="53"/>
    <n v="32"/>
    <x v="2"/>
    <x v="0"/>
    <x v="2"/>
  </r>
  <r>
    <x v="1"/>
    <x v="2"/>
    <x v="92"/>
    <x v="703"/>
    <n v="24"/>
    <n v="21"/>
    <n v="145"/>
    <n v="120"/>
    <x v="2"/>
    <x v="0"/>
    <x v="2"/>
  </r>
  <r>
    <x v="1"/>
    <x v="2"/>
    <x v="92"/>
    <x v="704"/>
    <n v="8"/>
    <n v="8"/>
    <n v="57"/>
    <n v="33"/>
    <x v="2"/>
    <x v="0"/>
    <x v="2"/>
  </r>
  <r>
    <x v="1"/>
    <x v="2"/>
    <x v="92"/>
    <x v="1920"/>
    <n v="1"/>
    <m/>
    <n v="6"/>
    <n v="1"/>
    <x v="2"/>
    <x v="0"/>
    <x v="2"/>
  </r>
  <r>
    <x v="1"/>
    <x v="2"/>
    <x v="92"/>
    <x v="1921"/>
    <m/>
    <m/>
    <n v="2"/>
    <n v="1"/>
    <x v="2"/>
    <x v="0"/>
    <x v="2"/>
  </r>
  <r>
    <x v="1"/>
    <x v="2"/>
    <x v="92"/>
    <x v="705"/>
    <n v="8"/>
    <n v="4"/>
    <n v="29"/>
    <n v="27"/>
    <x v="2"/>
    <x v="0"/>
    <x v="2"/>
  </r>
  <r>
    <x v="1"/>
    <x v="2"/>
    <x v="93"/>
    <x v="706"/>
    <n v="11"/>
    <n v="12"/>
    <n v="71"/>
    <n v="61"/>
    <x v="4"/>
    <x v="0"/>
    <x v="2"/>
  </r>
  <r>
    <x v="1"/>
    <x v="2"/>
    <x v="93"/>
    <x v="707"/>
    <n v="2"/>
    <n v="4"/>
    <n v="9"/>
    <n v="10"/>
    <x v="4"/>
    <x v="0"/>
    <x v="2"/>
  </r>
  <r>
    <x v="1"/>
    <x v="2"/>
    <x v="93"/>
    <x v="708"/>
    <n v="14"/>
    <n v="9"/>
    <n v="81"/>
    <n v="42"/>
    <x v="4"/>
    <x v="0"/>
    <x v="2"/>
  </r>
  <r>
    <x v="1"/>
    <x v="2"/>
    <x v="93"/>
    <x v="709"/>
    <n v="65"/>
    <n v="44"/>
    <n v="416"/>
    <n v="349"/>
    <x v="4"/>
    <x v="0"/>
    <x v="2"/>
  </r>
  <r>
    <x v="1"/>
    <x v="2"/>
    <x v="93"/>
    <x v="710"/>
    <n v="3"/>
    <n v="2"/>
    <n v="23"/>
    <n v="17"/>
    <x v="4"/>
    <x v="0"/>
    <x v="2"/>
  </r>
  <r>
    <x v="1"/>
    <x v="2"/>
    <x v="93"/>
    <x v="711"/>
    <n v="1"/>
    <n v="1"/>
    <n v="7"/>
    <n v="2"/>
    <x v="4"/>
    <x v="0"/>
    <x v="2"/>
  </r>
  <r>
    <x v="1"/>
    <x v="2"/>
    <x v="93"/>
    <x v="712"/>
    <n v="2"/>
    <n v="1"/>
    <n v="30"/>
    <n v="12"/>
    <x v="4"/>
    <x v="0"/>
    <x v="2"/>
  </r>
  <r>
    <x v="1"/>
    <x v="2"/>
    <x v="93"/>
    <x v="713"/>
    <n v="15"/>
    <n v="14"/>
    <n v="68"/>
    <n v="54"/>
    <x v="4"/>
    <x v="0"/>
    <x v="2"/>
  </r>
  <r>
    <x v="1"/>
    <x v="2"/>
    <x v="139"/>
    <x v="1644"/>
    <m/>
    <m/>
    <n v="1"/>
    <m/>
    <x v="1"/>
    <x v="0"/>
    <x v="2"/>
  </r>
  <r>
    <x v="1"/>
    <x v="2"/>
    <x v="161"/>
    <x v="1922"/>
    <m/>
    <m/>
    <n v="1"/>
    <m/>
    <x v="1"/>
    <x v="0"/>
    <x v="2"/>
  </r>
  <r>
    <x v="1"/>
    <x v="2"/>
    <x v="17"/>
    <x v="1646"/>
    <n v="1"/>
    <n v="2"/>
    <n v="7"/>
    <n v="5"/>
    <x v="0"/>
    <x v="0"/>
    <x v="2"/>
  </r>
  <r>
    <x v="1"/>
    <x v="2"/>
    <x v="17"/>
    <x v="714"/>
    <m/>
    <m/>
    <n v="2"/>
    <n v="2"/>
    <x v="0"/>
    <x v="0"/>
    <x v="2"/>
  </r>
  <r>
    <x v="1"/>
    <x v="2"/>
    <x v="17"/>
    <x v="1923"/>
    <m/>
    <m/>
    <n v="1"/>
    <m/>
    <x v="0"/>
    <x v="0"/>
    <x v="2"/>
  </r>
  <r>
    <x v="1"/>
    <x v="2"/>
    <x v="17"/>
    <x v="715"/>
    <n v="12"/>
    <n v="12"/>
    <n v="65"/>
    <n v="50"/>
    <x v="0"/>
    <x v="0"/>
    <x v="2"/>
  </r>
  <r>
    <x v="1"/>
    <x v="2"/>
    <x v="17"/>
    <x v="716"/>
    <n v="112"/>
    <n v="26"/>
    <n v="442"/>
    <n v="105"/>
    <x v="0"/>
    <x v="0"/>
    <x v="2"/>
  </r>
  <r>
    <x v="1"/>
    <x v="2"/>
    <x v="17"/>
    <x v="717"/>
    <n v="339"/>
    <n v="319"/>
    <n v="2017"/>
    <n v="1569"/>
    <x v="0"/>
    <x v="0"/>
    <x v="2"/>
  </r>
  <r>
    <x v="1"/>
    <x v="2"/>
    <x v="17"/>
    <x v="718"/>
    <n v="202"/>
    <n v="158"/>
    <n v="1053"/>
    <n v="732"/>
    <x v="0"/>
    <x v="0"/>
    <x v="2"/>
  </r>
  <r>
    <x v="1"/>
    <x v="2"/>
    <x v="17"/>
    <x v="1647"/>
    <n v="2"/>
    <n v="4"/>
    <n v="10"/>
    <n v="12"/>
    <x v="0"/>
    <x v="0"/>
    <x v="2"/>
  </r>
  <r>
    <x v="1"/>
    <x v="2"/>
    <x v="17"/>
    <x v="719"/>
    <n v="7"/>
    <n v="1"/>
    <n v="22"/>
    <n v="3"/>
    <x v="0"/>
    <x v="0"/>
    <x v="2"/>
  </r>
  <r>
    <x v="1"/>
    <x v="2"/>
    <x v="17"/>
    <x v="1649"/>
    <m/>
    <m/>
    <m/>
    <n v="4"/>
    <x v="0"/>
    <x v="0"/>
    <x v="2"/>
  </r>
  <r>
    <x v="1"/>
    <x v="2"/>
    <x v="17"/>
    <x v="720"/>
    <n v="4"/>
    <m/>
    <n v="27"/>
    <n v="1"/>
    <x v="0"/>
    <x v="0"/>
    <x v="2"/>
  </r>
  <r>
    <x v="1"/>
    <x v="2"/>
    <x v="17"/>
    <x v="721"/>
    <n v="104"/>
    <n v="67"/>
    <n v="598"/>
    <n v="327"/>
    <x v="0"/>
    <x v="0"/>
    <x v="2"/>
  </r>
  <r>
    <x v="1"/>
    <x v="2"/>
    <x v="17"/>
    <x v="722"/>
    <n v="6"/>
    <m/>
    <n v="15"/>
    <m/>
    <x v="0"/>
    <x v="0"/>
    <x v="2"/>
  </r>
  <r>
    <x v="1"/>
    <x v="2"/>
    <x v="17"/>
    <x v="1650"/>
    <n v="1"/>
    <m/>
    <n v="3"/>
    <m/>
    <x v="0"/>
    <x v="0"/>
    <x v="2"/>
  </r>
  <r>
    <x v="1"/>
    <x v="2"/>
    <x v="17"/>
    <x v="723"/>
    <n v="1"/>
    <n v="2"/>
    <n v="12"/>
    <n v="11"/>
    <x v="0"/>
    <x v="0"/>
    <x v="2"/>
  </r>
  <r>
    <x v="1"/>
    <x v="2"/>
    <x v="17"/>
    <x v="725"/>
    <n v="1"/>
    <m/>
    <n v="7"/>
    <m/>
    <x v="0"/>
    <x v="0"/>
    <x v="2"/>
  </r>
  <r>
    <x v="1"/>
    <x v="2"/>
    <x v="17"/>
    <x v="727"/>
    <n v="196"/>
    <n v="179"/>
    <n v="1127"/>
    <n v="922"/>
    <x v="0"/>
    <x v="0"/>
    <x v="2"/>
  </r>
  <r>
    <x v="1"/>
    <x v="2"/>
    <x v="17"/>
    <x v="728"/>
    <n v="41"/>
    <n v="12"/>
    <n v="245"/>
    <n v="74"/>
    <x v="0"/>
    <x v="0"/>
    <x v="2"/>
  </r>
  <r>
    <x v="1"/>
    <x v="2"/>
    <x v="17"/>
    <x v="729"/>
    <m/>
    <m/>
    <n v="1"/>
    <m/>
    <x v="0"/>
    <x v="0"/>
    <x v="2"/>
  </r>
  <r>
    <x v="1"/>
    <x v="2"/>
    <x v="17"/>
    <x v="730"/>
    <n v="3"/>
    <n v="4"/>
    <n v="12"/>
    <n v="8"/>
    <x v="0"/>
    <x v="0"/>
    <x v="2"/>
  </r>
  <r>
    <x v="1"/>
    <x v="2"/>
    <x v="17"/>
    <x v="731"/>
    <n v="75"/>
    <n v="81"/>
    <n v="508"/>
    <n v="441"/>
    <x v="0"/>
    <x v="0"/>
    <x v="2"/>
  </r>
  <r>
    <x v="1"/>
    <x v="2"/>
    <x v="17"/>
    <x v="732"/>
    <n v="1"/>
    <n v="1"/>
    <n v="3"/>
    <n v="7"/>
    <x v="0"/>
    <x v="0"/>
    <x v="2"/>
  </r>
  <r>
    <x v="1"/>
    <x v="2"/>
    <x v="17"/>
    <x v="733"/>
    <m/>
    <m/>
    <n v="1"/>
    <n v="1"/>
    <x v="0"/>
    <x v="0"/>
    <x v="2"/>
  </r>
  <r>
    <x v="1"/>
    <x v="2"/>
    <x v="17"/>
    <x v="734"/>
    <n v="5"/>
    <n v="5"/>
    <n v="28"/>
    <n v="22"/>
    <x v="0"/>
    <x v="0"/>
    <x v="2"/>
  </r>
  <r>
    <x v="1"/>
    <x v="2"/>
    <x v="17"/>
    <x v="735"/>
    <m/>
    <m/>
    <n v="1"/>
    <m/>
    <x v="0"/>
    <x v="0"/>
    <x v="2"/>
  </r>
  <r>
    <x v="1"/>
    <x v="2"/>
    <x v="17"/>
    <x v="736"/>
    <m/>
    <n v="1"/>
    <n v="4"/>
    <n v="3"/>
    <x v="0"/>
    <x v="0"/>
    <x v="2"/>
  </r>
  <r>
    <x v="1"/>
    <x v="2"/>
    <x v="17"/>
    <x v="737"/>
    <n v="880"/>
    <n v="854"/>
    <n v="5170"/>
    <n v="4510"/>
    <x v="0"/>
    <x v="0"/>
    <x v="2"/>
  </r>
  <r>
    <x v="1"/>
    <x v="2"/>
    <x v="17"/>
    <x v="738"/>
    <n v="49"/>
    <n v="21"/>
    <n v="241"/>
    <n v="107"/>
    <x v="0"/>
    <x v="0"/>
    <x v="2"/>
  </r>
  <r>
    <x v="1"/>
    <x v="2"/>
    <x v="17"/>
    <x v="739"/>
    <n v="1"/>
    <n v="2"/>
    <n v="17"/>
    <n v="13"/>
    <x v="0"/>
    <x v="0"/>
    <x v="2"/>
  </r>
  <r>
    <x v="1"/>
    <x v="2"/>
    <x v="17"/>
    <x v="1652"/>
    <n v="2"/>
    <n v="6"/>
    <n v="17"/>
    <n v="23"/>
    <x v="0"/>
    <x v="0"/>
    <x v="2"/>
  </r>
  <r>
    <x v="1"/>
    <x v="2"/>
    <x v="17"/>
    <x v="740"/>
    <n v="273"/>
    <n v="176"/>
    <n v="1433"/>
    <n v="989"/>
    <x v="0"/>
    <x v="0"/>
    <x v="2"/>
  </r>
  <r>
    <x v="1"/>
    <x v="2"/>
    <x v="17"/>
    <x v="741"/>
    <n v="140"/>
    <n v="104"/>
    <n v="779"/>
    <n v="516"/>
    <x v="0"/>
    <x v="0"/>
    <x v="2"/>
  </r>
  <r>
    <x v="1"/>
    <x v="2"/>
    <x v="17"/>
    <x v="742"/>
    <n v="128"/>
    <n v="130"/>
    <n v="786"/>
    <n v="712"/>
    <x v="0"/>
    <x v="0"/>
    <x v="2"/>
  </r>
  <r>
    <x v="1"/>
    <x v="2"/>
    <x v="17"/>
    <x v="743"/>
    <n v="426"/>
    <n v="323"/>
    <n v="2160"/>
    <n v="1629"/>
    <x v="0"/>
    <x v="0"/>
    <x v="2"/>
  </r>
  <r>
    <x v="1"/>
    <x v="2"/>
    <x v="17"/>
    <x v="744"/>
    <n v="14"/>
    <n v="13"/>
    <n v="83"/>
    <n v="43"/>
    <x v="0"/>
    <x v="0"/>
    <x v="2"/>
  </r>
  <r>
    <x v="1"/>
    <x v="2"/>
    <x v="17"/>
    <x v="745"/>
    <n v="1"/>
    <m/>
    <n v="8"/>
    <m/>
    <x v="0"/>
    <x v="0"/>
    <x v="2"/>
  </r>
  <r>
    <x v="1"/>
    <x v="2"/>
    <x v="17"/>
    <x v="746"/>
    <n v="15"/>
    <n v="19"/>
    <n v="85"/>
    <n v="74"/>
    <x v="0"/>
    <x v="0"/>
    <x v="2"/>
  </r>
  <r>
    <x v="1"/>
    <x v="2"/>
    <x v="141"/>
    <x v="1653"/>
    <m/>
    <n v="1"/>
    <m/>
    <n v="1"/>
    <x v="1"/>
    <x v="0"/>
    <x v="2"/>
  </r>
  <r>
    <x v="1"/>
    <x v="2"/>
    <x v="18"/>
    <x v="747"/>
    <n v="136"/>
    <n v="104"/>
    <n v="673"/>
    <n v="577"/>
    <x v="5"/>
    <x v="1"/>
    <x v="2"/>
  </r>
  <r>
    <x v="1"/>
    <x v="2"/>
    <x v="18"/>
    <x v="748"/>
    <n v="155"/>
    <n v="115"/>
    <n v="737"/>
    <n v="675"/>
    <x v="5"/>
    <x v="1"/>
    <x v="2"/>
  </r>
  <r>
    <x v="1"/>
    <x v="2"/>
    <x v="18"/>
    <x v="749"/>
    <n v="114"/>
    <n v="132"/>
    <n v="657"/>
    <n v="634"/>
    <x v="5"/>
    <x v="1"/>
    <x v="2"/>
  </r>
  <r>
    <x v="1"/>
    <x v="2"/>
    <x v="18"/>
    <x v="750"/>
    <m/>
    <m/>
    <m/>
    <n v="2"/>
    <x v="5"/>
    <x v="1"/>
    <x v="2"/>
  </r>
  <r>
    <x v="1"/>
    <x v="2"/>
    <x v="18"/>
    <x v="751"/>
    <n v="61"/>
    <n v="62"/>
    <n v="234"/>
    <n v="244"/>
    <x v="5"/>
    <x v="1"/>
    <x v="2"/>
  </r>
  <r>
    <x v="1"/>
    <x v="2"/>
    <x v="18"/>
    <x v="752"/>
    <n v="9"/>
    <n v="9"/>
    <n v="33"/>
    <n v="45"/>
    <x v="5"/>
    <x v="1"/>
    <x v="2"/>
  </r>
  <r>
    <x v="1"/>
    <x v="2"/>
    <x v="18"/>
    <x v="753"/>
    <n v="14"/>
    <n v="9"/>
    <n v="52"/>
    <n v="48"/>
    <x v="5"/>
    <x v="1"/>
    <x v="2"/>
  </r>
  <r>
    <x v="1"/>
    <x v="2"/>
    <x v="18"/>
    <x v="754"/>
    <n v="207"/>
    <n v="163"/>
    <n v="1093"/>
    <n v="977"/>
    <x v="5"/>
    <x v="1"/>
    <x v="2"/>
  </r>
  <r>
    <x v="1"/>
    <x v="2"/>
    <x v="18"/>
    <x v="755"/>
    <n v="175"/>
    <n v="161"/>
    <n v="1026"/>
    <n v="855"/>
    <x v="5"/>
    <x v="1"/>
    <x v="2"/>
  </r>
  <r>
    <x v="1"/>
    <x v="2"/>
    <x v="18"/>
    <x v="756"/>
    <n v="143"/>
    <n v="165"/>
    <n v="803"/>
    <n v="889"/>
    <x v="5"/>
    <x v="1"/>
    <x v="2"/>
  </r>
  <r>
    <x v="1"/>
    <x v="2"/>
    <x v="18"/>
    <x v="757"/>
    <n v="653"/>
    <n v="603"/>
    <n v="3345"/>
    <n v="3319"/>
    <x v="5"/>
    <x v="1"/>
    <x v="2"/>
  </r>
  <r>
    <x v="1"/>
    <x v="2"/>
    <x v="18"/>
    <x v="758"/>
    <n v="52"/>
    <n v="62"/>
    <n v="261"/>
    <n v="256"/>
    <x v="5"/>
    <x v="1"/>
    <x v="2"/>
  </r>
  <r>
    <x v="1"/>
    <x v="2"/>
    <x v="18"/>
    <x v="759"/>
    <n v="229"/>
    <n v="235"/>
    <n v="1201"/>
    <n v="1204"/>
    <x v="5"/>
    <x v="1"/>
    <x v="2"/>
  </r>
  <r>
    <x v="1"/>
    <x v="2"/>
    <x v="18"/>
    <x v="760"/>
    <n v="276"/>
    <n v="262"/>
    <n v="1484"/>
    <n v="1415"/>
    <x v="5"/>
    <x v="1"/>
    <x v="2"/>
  </r>
  <r>
    <x v="1"/>
    <x v="2"/>
    <x v="18"/>
    <x v="761"/>
    <n v="136"/>
    <n v="127"/>
    <n v="701"/>
    <n v="681"/>
    <x v="5"/>
    <x v="1"/>
    <x v="2"/>
  </r>
  <r>
    <x v="1"/>
    <x v="2"/>
    <x v="18"/>
    <x v="762"/>
    <n v="256"/>
    <n v="235"/>
    <n v="1346"/>
    <n v="1370"/>
    <x v="5"/>
    <x v="1"/>
    <x v="2"/>
  </r>
  <r>
    <x v="1"/>
    <x v="2"/>
    <x v="18"/>
    <x v="763"/>
    <n v="63"/>
    <n v="63"/>
    <n v="355"/>
    <n v="306"/>
    <x v="5"/>
    <x v="1"/>
    <x v="2"/>
  </r>
  <r>
    <x v="1"/>
    <x v="2"/>
    <x v="18"/>
    <x v="764"/>
    <n v="491"/>
    <n v="484"/>
    <n v="2717"/>
    <n v="2754"/>
    <x v="5"/>
    <x v="1"/>
    <x v="2"/>
  </r>
  <r>
    <x v="1"/>
    <x v="2"/>
    <x v="18"/>
    <x v="765"/>
    <n v="492"/>
    <n v="442"/>
    <n v="2459"/>
    <n v="2358"/>
    <x v="5"/>
    <x v="1"/>
    <x v="2"/>
  </r>
  <r>
    <x v="1"/>
    <x v="2"/>
    <x v="18"/>
    <x v="766"/>
    <n v="2"/>
    <n v="6"/>
    <n v="24"/>
    <n v="20"/>
    <x v="5"/>
    <x v="1"/>
    <x v="2"/>
  </r>
  <r>
    <x v="1"/>
    <x v="2"/>
    <x v="18"/>
    <x v="767"/>
    <n v="488"/>
    <n v="467"/>
    <n v="2795"/>
    <n v="2488"/>
    <x v="5"/>
    <x v="1"/>
    <x v="2"/>
  </r>
  <r>
    <x v="1"/>
    <x v="2"/>
    <x v="18"/>
    <x v="768"/>
    <n v="47"/>
    <n v="24"/>
    <n v="263"/>
    <n v="151"/>
    <x v="5"/>
    <x v="1"/>
    <x v="2"/>
  </r>
  <r>
    <x v="1"/>
    <x v="2"/>
    <x v="18"/>
    <x v="1655"/>
    <m/>
    <n v="1"/>
    <n v="2"/>
    <n v="2"/>
    <x v="5"/>
    <x v="1"/>
    <x v="2"/>
  </r>
  <r>
    <x v="1"/>
    <x v="2"/>
    <x v="18"/>
    <x v="769"/>
    <n v="139"/>
    <n v="113"/>
    <n v="742"/>
    <n v="719"/>
    <x v="5"/>
    <x v="1"/>
    <x v="2"/>
  </r>
  <r>
    <x v="1"/>
    <x v="2"/>
    <x v="18"/>
    <x v="770"/>
    <n v="233"/>
    <n v="209"/>
    <n v="1289"/>
    <n v="1161"/>
    <x v="5"/>
    <x v="1"/>
    <x v="2"/>
  </r>
  <r>
    <x v="1"/>
    <x v="2"/>
    <x v="18"/>
    <x v="771"/>
    <n v="80"/>
    <n v="56"/>
    <n v="408"/>
    <n v="363"/>
    <x v="5"/>
    <x v="1"/>
    <x v="2"/>
  </r>
  <r>
    <x v="1"/>
    <x v="2"/>
    <x v="18"/>
    <x v="772"/>
    <n v="167"/>
    <n v="135"/>
    <n v="857"/>
    <n v="840"/>
    <x v="5"/>
    <x v="1"/>
    <x v="2"/>
  </r>
  <r>
    <x v="1"/>
    <x v="2"/>
    <x v="18"/>
    <x v="773"/>
    <n v="514"/>
    <n v="346"/>
    <n v="2488"/>
    <n v="1853"/>
    <x v="5"/>
    <x v="1"/>
    <x v="2"/>
  </r>
  <r>
    <x v="1"/>
    <x v="2"/>
    <x v="18"/>
    <x v="774"/>
    <n v="195"/>
    <n v="172"/>
    <n v="1008"/>
    <n v="751"/>
    <x v="5"/>
    <x v="1"/>
    <x v="2"/>
  </r>
  <r>
    <x v="1"/>
    <x v="2"/>
    <x v="18"/>
    <x v="1656"/>
    <n v="6"/>
    <n v="5"/>
    <n v="21"/>
    <n v="21"/>
    <x v="5"/>
    <x v="1"/>
    <x v="2"/>
  </r>
  <r>
    <x v="1"/>
    <x v="2"/>
    <x v="18"/>
    <x v="775"/>
    <n v="32"/>
    <n v="20"/>
    <n v="166"/>
    <n v="126"/>
    <x v="5"/>
    <x v="1"/>
    <x v="2"/>
  </r>
  <r>
    <x v="1"/>
    <x v="2"/>
    <x v="18"/>
    <x v="776"/>
    <n v="37"/>
    <n v="27"/>
    <n v="170"/>
    <n v="133"/>
    <x v="5"/>
    <x v="1"/>
    <x v="2"/>
  </r>
  <r>
    <x v="1"/>
    <x v="2"/>
    <x v="18"/>
    <x v="777"/>
    <n v="43"/>
    <n v="40"/>
    <n v="213"/>
    <n v="227"/>
    <x v="5"/>
    <x v="1"/>
    <x v="2"/>
  </r>
  <r>
    <x v="1"/>
    <x v="2"/>
    <x v="18"/>
    <x v="778"/>
    <n v="310"/>
    <n v="348"/>
    <n v="1966"/>
    <n v="1915"/>
    <x v="5"/>
    <x v="1"/>
    <x v="2"/>
  </r>
  <r>
    <x v="1"/>
    <x v="2"/>
    <x v="18"/>
    <x v="1924"/>
    <m/>
    <m/>
    <m/>
    <n v="2"/>
    <x v="5"/>
    <x v="1"/>
    <x v="2"/>
  </r>
  <r>
    <x v="1"/>
    <x v="2"/>
    <x v="18"/>
    <x v="779"/>
    <n v="365"/>
    <n v="301"/>
    <n v="1889"/>
    <n v="1576"/>
    <x v="5"/>
    <x v="1"/>
    <x v="2"/>
  </r>
  <r>
    <x v="1"/>
    <x v="2"/>
    <x v="18"/>
    <x v="780"/>
    <n v="116"/>
    <n v="100"/>
    <n v="559"/>
    <n v="524"/>
    <x v="5"/>
    <x v="1"/>
    <x v="2"/>
  </r>
  <r>
    <x v="1"/>
    <x v="2"/>
    <x v="94"/>
    <x v="1659"/>
    <n v="2"/>
    <m/>
    <n v="5"/>
    <m/>
    <x v="2"/>
    <x v="0"/>
    <x v="2"/>
  </r>
  <r>
    <x v="1"/>
    <x v="2"/>
    <x v="94"/>
    <x v="782"/>
    <m/>
    <m/>
    <n v="3"/>
    <n v="4"/>
    <x v="2"/>
    <x v="0"/>
    <x v="2"/>
  </r>
  <r>
    <x v="1"/>
    <x v="2"/>
    <x v="94"/>
    <x v="783"/>
    <n v="1"/>
    <n v="2"/>
    <n v="23"/>
    <n v="5"/>
    <x v="2"/>
    <x v="0"/>
    <x v="2"/>
  </r>
  <r>
    <x v="1"/>
    <x v="2"/>
    <x v="95"/>
    <x v="784"/>
    <m/>
    <m/>
    <n v="2"/>
    <m/>
    <x v="2"/>
    <x v="0"/>
    <x v="2"/>
  </r>
  <r>
    <x v="1"/>
    <x v="2"/>
    <x v="95"/>
    <x v="1660"/>
    <n v="1"/>
    <m/>
    <n v="3"/>
    <m/>
    <x v="2"/>
    <x v="0"/>
    <x v="2"/>
  </r>
  <r>
    <x v="1"/>
    <x v="2"/>
    <x v="95"/>
    <x v="1661"/>
    <m/>
    <m/>
    <m/>
    <n v="1"/>
    <x v="2"/>
    <x v="0"/>
    <x v="2"/>
  </r>
  <r>
    <x v="1"/>
    <x v="2"/>
    <x v="95"/>
    <x v="1663"/>
    <m/>
    <m/>
    <n v="1"/>
    <m/>
    <x v="2"/>
    <x v="0"/>
    <x v="2"/>
  </r>
  <r>
    <x v="1"/>
    <x v="2"/>
    <x v="95"/>
    <x v="1925"/>
    <m/>
    <m/>
    <m/>
    <n v="1"/>
    <x v="2"/>
    <x v="0"/>
    <x v="2"/>
  </r>
  <r>
    <x v="1"/>
    <x v="2"/>
    <x v="95"/>
    <x v="1926"/>
    <n v="1"/>
    <m/>
    <n v="1"/>
    <n v="1"/>
    <x v="2"/>
    <x v="0"/>
    <x v="2"/>
  </r>
  <r>
    <x v="1"/>
    <x v="2"/>
    <x v="95"/>
    <x v="1927"/>
    <m/>
    <m/>
    <n v="2"/>
    <n v="1"/>
    <x v="2"/>
    <x v="0"/>
    <x v="2"/>
  </r>
  <r>
    <x v="1"/>
    <x v="2"/>
    <x v="95"/>
    <x v="785"/>
    <m/>
    <m/>
    <m/>
    <n v="1"/>
    <x v="2"/>
    <x v="0"/>
    <x v="2"/>
  </r>
  <r>
    <x v="1"/>
    <x v="2"/>
    <x v="96"/>
    <x v="786"/>
    <n v="8"/>
    <n v="9"/>
    <n v="64"/>
    <n v="58"/>
    <x v="2"/>
    <x v="0"/>
    <x v="2"/>
  </r>
  <r>
    <x v="1"/>
    <x v="2"/>
    <x v="96"/>
    <x v="787"/>
    <n v="71"/>
    <n v="55"/>
    <n v="356"/>
    <n v="319"/>
    <x v="2"/>
    <x v="0"/>
    <x v="2"/>
  </r>
  <r>
    <x v="1"/>
    <x v="2"/>
    <x v="96"/>
    <x v="788"/>
    <n v="30"/>
    <n v="8"/>
    <n v="158"/>
    <n v="69"/>
    <x v="2"/>
    <x v="0"/>
    <x v="2"/>
  </r>
  <r>
    <x v="1"/>
    <x v="2"/>
    <x v="96"/>
    <x v="789"/>
    <n v="76"/>
    <n v="33"/>
    <n v="368"/>
    <n v="248"/>
    <x v="2"/>
    <x v="0"/>
    <x v="2"/>
  </r>
  <r>
    <x v="1"/>
    <x v="2"/>
    <x v="96"/>
    <x v="790"/>
    <n v="121"/>
    <n v="80"/>
    <n v="708"/>
    <n v="513"/>
    <x v="2"/>
    <x v="0"/>
    <x v="2"/>
  </r>
  <r>
    <x v="1"/>
    <x v="2"/>
    <x v="96"/>
    <x v="791"/>
    <n v="55"/>
    <n v="38"/>
    <n v="321"/>
    <n v="225"/>
    <x v="2"/>
    <x v="0"/>
    <x v="2"/>
  </r>
  <r>
    <x v="1"/>
    <x v="2"/>
    <x v="96"/>
    <x v="792"/>
    <n v="67"/>
    <n v="60"/>
    <n v="435"/>
    <n v="349"/>
    <x v="2"/>
    <x v="0"/>
    <x v="2"/>
  </r>
  <r>
    <x v="1"/>
    <x v="2"/>
    <x v="96"/>
    <x v="793"/>
    <n v="20"/>
    <n v="9"/>
    <n v="132"/>
    <n v="87"/>
    <x v="2"/>
    <x v="0"/>
    <x v="2"/>
  </r>
  <r>
    <x v="1"/>
    <x v="2"/>
    <x v="97"/>
    <x v="794"/>
    <n v="1"/>
    <n v="1"/>
    <n v="24"/>
    <n v="8"/>
    <x v="3"/>
    <x v="0"/>
    <x v="2"/>
  </r>
  <r>
    <x v="1"/>
    <x v="2"/>
    <x v="97"/>
    <x v="795"/>
    <n v="38"/>
    <n v="19"/>
    <n v="157"/>
    <n v="128"/>
    <x v="3"/>
    <x v="0"/>
    <x v="2"/>
  </r>
  <r>
    <x v="1"/>
    <x v="2"/>
    <x v="97"/>
    <x v="796"/>
    <n v="35"/>
    <n v="25"/>
    <n v="184"/>
    <n v="129"/>
    <x v="3"/>
    <x v="0"/>
    <x v="2"/>
  </r>
  <r>
    <x v="1"/>
    <x v="2"/>
    <x v="97"/>
    <x v="797"/>
    <n v="6"/>
    <n v="12"/>
    <n v="75"/>
    <n v="62"/>
    <x v="3"/>
    <x v="0"/>
    <x v="2"/>
  </r>
  <r>
    <x v="1"/>
    <x v="2"/>
    <x v="97"/>
    <x v="798"/>
    <n v="2"/>
    <m/>
    <n v="2"/>
    <n v="1"/>
    <x v="3"/>
    <x v="0"/>
    <x v="2"/>
  </r>
  <r>
    <x v="1"/>
    <x v="2"/>
    <x v="97"/>
    <x v="799"/>
    <n v="23"/>
    <n v="15"/>
    <n v="138"/>
    <n v="75"/>
    <x v="3"/>
    <x v="0"/>
    <x v="2"/>
  </r>
  <r>
    <x v="1"/>
    <x v="2"/>
    <x v="97"/>
    <x v="800"/>
    <m/>
    <m/>
    <n v="1"/>
    <m/>
    <x v="3"/>
    <x v="0"/>
    <x v="2"/>
  </r>
  <r>
    <x v="1"/>
    <x v="2"/>
    <x v="97"/>
    <x v="801"/>
    <n v="12"/>
    <n v="20"/>
    <n v="66"/>
    <n v="79"/>
    <x v="3"/>
    <x v="0"/>
    <x v="2"/>
  </r>
  <r>
    <x v="1"/>
    <x v="2"/>
    <x v="97"/>
    <x v="802"/>
    <n v="55"/>
    <n v="47"/>
    <n v="318"/>
    <n v="269"/>
    <x v="3"/>
    <x v="0"/>
    <x v="2"/>
  </r>
  <r>
    <x v="1"/>
    <x v="2"/>
    <x v="97"/>
    <x v="803"/>
    <n v="42"/>
    <n v="36"/>
    <n v="260"/>
    <n v="185"/>
    <x v="3"/>
    <x v="0"/>
    <x v="2"/>
  </r>
  <r>
    <x v="1"/>
    <x v="2"/>
    <x v="97"/>
    <x v="804"/>
    <m/>
    <m/>
    <n v="3"/>
    <m/>
    <x v="3"/>
    <x v="0"/>
    <x v="2"/>
  </r>
  <r>
    <x v="1"/>
    <x v="2"/>
    <x v="97"/>
    <x v="805"/>
    <n v="126"/>
    <n v="88"/>
    <n v="730"/>
    <n v="570"/>
    <x v="3"/>
    <x v="0"/>
    <x v="2"/>
  </r>
  <r>
    <x v="1"/>
    <x v="2"/>
    <x v="97"/>
    <x v="806"/>
    <m/>
    <n v="2"/>
    <n v="6"/>
    <n v="8"/>
    <x v="3"/>
    <x v="0"/>
    <x v="2"/>
  </r>
  <r>
    <x v="1"/>
    <x v="2"/>
    <x v="97"/>
    <x v="807"/>
    <m/>
    <m/>
    <n v="2"/>
    <m/>
    <x v="3"/>
    <x v="0"/>
    <x v="2"/>
  </r>
  <r>
    <x v="1"/>
    <x v="2"/>
    <x v="97"/>
    <x v="808"/>
    <n v="4"/>
    <n v="1"/>
    <n v="26"/>
    <n v="8"/>
    <x v="3"/>
    <x v="0"/>
    <x v="2"/>
  </r>
  <r>
    <x v="1"/>
    <x v="2"/>
    <x v="143"/>
    <x v="1666"/>
    <n v="1"/>
    <m/>
    <n v="1"/>
    <m/>
    <x v="1"/>
    <x v="0"/>
    <x v="2"/>
  </r>
  <r>
    <x v="1"/>
    <x v="2"/>
    <x v="98"/>
    <x v="1667"/>
    <n v="6"/>
    <n v="9"/>
    <n v="40"/>
    <n v="48"/>
    <x v="1"/>
    <x v="0"/>
    <x v="2"/>
  </r>
  <r>
    <x v="1"/>
    <x v="2"/>
    <x v="98"/>
    <x v="809"/>
    <n v="5"/>
    <n v="2"/>
    <n v="11"/>
    <n v="11"/>
    <x v="1"/>
    <x v="0"/>
    <x v="2"/>
  </r>
  <r>
    <x v="1"/>
    <x v="2"/>
    <x v="98"/>
    <x v="1668"/>
    <m/>
    <m/>
    <m/>
    <n v="5"/>
    <x v="1"/>
    <x v="0"/>
    <x v="2"/>
  </r>
  <r>
    <x v="1"/>
    <x v="2"/>
    <x v="98"/>
    <x v="1669"/>
    <m/>
    <m/>
    <n v="2"/>
    <n v="1"/>
    <x v="1"/>
    <x v="0"/>
    <x v="2"/>
  </r>
  <r>
    <x v="1"/>
    <x v="2"/>
    <x v="98"/>
    <x v="810"/>
    <n v="4"/>
    <n v="4"/>
    <n v="24"/>
    <n v="19"/>
    <x v="1"/>
    <x v="0"/>
    <x v="2"/>
  </r>
  <r>
    <x v="1"/>
    <x v="2"/>
    <x v="98"/>
    <x v="811"/>
    <n v="10"/>
    <n v="10"/>
    <n v="62"/>
    <n v="72"/>
    <x v="1"/>
    <x v="0"/>
    <x v="2"/>
  </r>
  <r>
    <x v="1"/>
    <x v="2"/>
    <x v="98"/>
    <x v="812"/>
    <n v="57"/>
    <n v="45"/>
    <n v="310"/>
    <n v="277"/>
    <x v="1"/>
    <x v="0"/>
    <x v="2"/>
  </r>
  <r>
    <x v="1"/>
    <x v="2"/>
    <x v="98"/>
    <x v="1670"/>
    <n v="1"/>
    <m/>
    <n v="9"/>
    <n v="10"/>
    <x v="1"/>
    <x v="0"/>
    <x v="2"/>
  </r>
  <r>
    <x v="1"/>
    <x v="2"/>
    <x v="98"/>
    <x v="813"/>
    <n v="19"/>
    <n v="16"/>
    <n v="87"/>
    <n v="82"/>
    <x v="1"/>
    <x v="0"/>
    <x v="2"/>
  </r>
  <r>
    <x v="1"/>
    <x v="2"/>
    <x v="98"/>
    <x v="814"/>
    <n v="15"/>
    <n v="22"/>
    <n v="122"/>
    <n v="112"/>
    <x v="1"/>
    <x v="0"/>
    <x v="2"/>
  </r>
  <r>
    <x v="1"/>
    <x v="2"/>
    <x v="99"/>
    <x v="815"/>
    <n v="2"/>
    <m/>
    <n v="7"/>
    <n v="2"/>
    <x v="4"/>
    <x v="0"/>
    <x v="2"/>
  </r>
  <r>
    <x v="1"/>
    <x v="2"/>
    <x v="99"/>
    <x v="1671"/>
    <m/>
    <m/>
    <n v="1"/>
    <n v="1"/>
    <x v="4"/>
    <x v="0"/>
    <x v="2"/>
  </r>
  <r>
    <x v="1"/>
    <x v="2"/>
    <x v="99"/>
    <x v="1672"/>
    <m/>
    <m/>
    <n v="2"/>
    <m/>
    <x v="4"/>
    <x v="0"/>
    <x v="2"/>
  </r>
  <r>
    <x v="1"/>
    <x v="2"/>
    <x v="99"/>
    <x v="1673"/>
    <n v="1"/>
    <m/>
    <n v="1"/>
    <m/>
    <x v="4"/>
    <x v="0"/>
    <x v="2"/>
  </r>
  <r>
    <x v="1"/>
    <x v="2"/>
    <x v="99"/>
    <x v="1674"/>
    <n v="1"/>
    <m/>
    <n v="1"/>
    <m/>
    <x v="4"/>
    <x v="0"/>
    <x v="2"/>
  </r>
  <r>
    <x v="1"/>
    <x v="2"/>
    <x v="99"/>
    <x v="816"/>
    <m/>
    <m/>
    <n v="1"/>
    <m/>
    <x v="4"/>
    <x v="0"/>
    <x v="2"/>
  </r>
  <r>
    <x v="1"/>
    <x v="2"/>
    <x v="99"/>
    <x v="1675"/>
    <n v="1"/>
    <m/>
    <n v="6"/>
    <n v="2"/>
    <x v="4"/>
    <x v="0"/>
    <x v="2"/>
  </r>
  <r>
    <x v="1"/>
    <x v="2"/>
    <x v="99"/>
    <x v="1676"/>
    <m/>
    <n v="1"/>
    <m/>
    <n v="2"/>
    <x v="4"/>
    <x v="0"/>
    <x v="2"/>
  </r>
  <r>
    <x v="1"/>
    <x v="2"/>
    <x v="99"/>
    <x v="818"/>
    <n v="3"/>
    <n v="4"/>
    <n v="19"/>
    <n v="19"/>
    <x v="4"/>
    <x v="0"/>
    <x v="2"/>
  </r>
  <r>
    <x v="1"/>
    <x v="2"/>
    <x v="99"/>
    <x v="819"/>
    <n v="1"/>
    <n v="3"/>
    <n v="9"/>
    <n v="13"/>
    <x v="4"/>
    <x v="0"/>
    <x v="2"/>
  </r>
  <r>
    <x v="1"/>
    <x v="2"/>
    <x v="100"/>
    <x v="1677"/>
    <m/>
    <m/>
    <m/>
    <n v="1"/>
    <x v="5"/>
    <x v="1"/>
    <x v="2"/>
  </r>
  <r>
    <x v="1"/>
    <x v="2"/>
    <x v="100"/>
    <x v="1678"/>
    <n v="1"/>
    <n v="1"/>
    <n v="1"/>
    <n v="1"/>
    <x v="5"/>
    <x v="1"/>
    <x v="2"/>
  </r>
  <r>
    <x v="1"/>
    <x v="2"/>
    <x v="100"/>
    <x v="1679"/>
    <m/>
    <m/>
    <n v="1"/>
    <m/>
    <x v="5"/>
    <x v="1"/>
    <x v="2"/>
  </r>
  <r>
    <x v="1"/>
    <x v="2"/>
    <x v="100"/>
    <x v="820"/>
    <n v="5"/>
    <n v="4"/>
    <n v="18"/>
    <n v="11"/>
    <x v="5"/>
    <x v="1"/>
    <x v="2"/>
  </r>
  <r>
    <x v="1"/>
    <x v="2"/>
    <x v="102"/>
    <x v="822"/>
    <m/>
    <m/>
    <n v="1"/>
    <n v="1"/>
    <x v="2"/>
    <x v="0"/>
    <x v="2"/>
  </r>
  <r>
    <x v="1"/>
    <x v="2"/>
    <x v="102"/>
    <x v="1681"/>
    <n v="1"/>
    <m/>
    <n v="4"/>
    <n v="3"/>
    <x v="2"/>
    <x v="0"/>
    <x v="2"/>
  </r>
  <r>
    <x v="1"/>
    <x v="2"/>
    <x v="102"/>
    <x v="1682"/>
    <m/>
    <m/>
    <n v="1"/>
    <m/>
    <x v="2"/>
    <x v="0"/>
    <x v="2"/>
  </r>
  <r>
    <x v="1"/>
    <x v="2"/>
    <x v="102"/>
    <x v="823"/>
    <m/>
    <n v="2"/>
    <n v="11"/>
    <n v="8"/>
    <x v="2"/>
    <x v="0"/>
    <x v="2"/>
  </r>
  <r>
    <x v="1"/>
    <x v="2"/>
    <x v="102"/>
    <x v="824"/>
    <n v="1"/>
    <n v="1"/>
    <n v="4"/>
    <n v="6"/>
    <x v="2"/>
    <x v="0"/>
    <x v="2"/>
  </r>
  <r>
    <x v="1"/>
    <x v="2"/>
    <x v="102"/>
    <x v="1928"/>
    <n v="1"/>
    <m/>
    <n v="1"/>
    <m/>
    <x v="2"/>
    <x v="0"/>
    <x v="2"/>
  </r>
  <r>
    <x v="1"/>
    <x v="2"/>
    <x v="144"/>
    <x v="1683"/>
    <m/>
    <n v="1"/>
    <n v="1"/>
    <n v="1"/>
    <x v="2"/>
    <x v="0"/>
    <x v="2"/>
  </r>
  <r>
    <x v="1"/>
    <x v="2"/>
    <x v="144"/>
    <x v="1684"/>
    <m/>
    <m/>
    <n v="1"/>
    <m/>
    <x v="2"/>
    <x v="0"/>
    <x v="2"/>
  </r>
  <r>
    <x v="1"/>
    <x v="2"/>
    <x v="19"/>
    <x v="825"/>
    <n v="6"/>
    <m/>
    <n v="11"/>
    <n v="1"/>
    <x v="3"/>
    <x v="0"/>
    <x v="2"/>
  </r>
  <r>
    <x v="1"/>
    <x v="2"/>
    <x v="19"/>
    <x v="826"/>
    <m/>
    <n v="3"/>
    <n v="1"/>
    <n v="4"/>
    <x v="3"/>
    <x v="0"/>
    <x v="2"/>
  </r>
  <r>
    <x v="1"/>
    <x v="2"/>
    <x v="19"/>
    <x v="827"/>
    <n v="1"/>
    <n v="3"/>
    <n v="14"/>
    <n v="13"/>
    <x v="3"/>
    <x v="0"/>
    <x v="2"/>
  </r>
  <r>
    <x v="1"/>
    <x v="2"/>
    <x v="19"/>
    <x v="828"/>
    <n v="1"/>
    <m/>
    <n v="4"/>
    <n v="3"/>
    <x v="3"/>
    <x v="0"/>
    <x v="2"/>
  </r>
  <r>
    <x v="1"/>
    <x v="2"/>
    <x v="19"/>
    <x v="829"/>
    <n v="1"/>
    <m/>
    <n v="9"/>
    <n v="3"/>
    <x v="3"/>
    <x v="0"/>
    <x v="2"/>
  </r>
  <r>
    <x v="1"/>
    <x v="2"/>
    <x v="19"/>
    <x v="830"/>
    <m/>
    <m/>
    <n v="1"/>
    <n v="1"/>
    <x v="3"/>
    <x v="0"/>
    <x v="2"/>
  </r>
  <r>
    <x v="1"/>
    <x v="2"/>
    <x v="19"/>
    <x v="832"/>
    <n v="6"/>
    <n v="1"/>
    <n v="31"/>
    <n v="6"/>
    <x v="3"/>
    <x v="0"/>
    <x v="2"/>
  </r>
  <r>
    <x v="1"/>
    <x v="2"/>
    <x v="19"/>
    <x v="833"/>
    <n v="2"/>
    <n v="3"/>
    <n v="18"/>
    <n v="15"/>
    <x v="3"/>
    <x v="0"/>
    <x v="2"/>
  </r>
  <r>
    <x v="1"/>
    <x v="2"/>
    <x v="19"/>
    <x v="834"/>
    <n v="180"/>
    <n v="128"/>
    <n v="1015"/>
    <n v="678"/>
    <x v="3"/>
    <x v="0"/>
    <x v="2"/>
  </r>
  <r>
    <x v="1"/>
    <x v="2"/>
    <x v="19"/>
    <x v="835"/>
    <n v="55"/>
    <n v="48"/>
    <n v="296"/>
    <n v="262"/>
    <x v="3"/>
    <x v="0"/>
    <x v="2"/>
  </r>
  <r>
    <x v="1"/>
    <x v="2"/>
    <x v="19"/>
    <x v="836"/>
    <m/>
    <m/>
    <n v="21"/>
    <n v="1"/>
    <x v="3"/>
    <x v="0"/>
    <x v="2"/>
  </r>
  <r>
    <x v="1"/>
    <x v="2"/>
    <x v="19"/>
    <x v="837"/>
    <n v="17"/>
    <n v="18"/>
    <n v="95"/>
    <n v="69"/>
    <x v="3"/>
    <x v="0"/>
    <x v="2"/>
  </r>
  <r>
    <x v="1"/>
    <x v="2"/>
    <x v="19"/>
    <x v="838"/>
    <n v="6"/>
    <n v="11"/>
    <n v="49"/>
    <n v="39"/>
    <x v="3"/>
    <x v="0"/>
    <x v="2"/>
  </r>
  <r>
    <x v="1"/>
    <x v="2"/>
    <x v="19"/>
    <x v="840"/>
    <m/>
    <m/>
    <n v="2"/>
    <m/>
    <x v="3"/>
    <x v="0"/>
    <x v="2"/>
  </r>
  <r>
    <x v="1"/>
    <x v="2"/>
    <x v="19"/>
    <x v="841"/>
    <n v="3"/>
    <n v="5"/>
    <n v="8"/>
    <n v="9"/>
    <x v="3"/>
    <x v="0"/>
    <x v="2"/>
  </r>
  <r>
    <x v="1"/>
    <x v="2"/>
    <x v="19"/>
    <x v="842"/>
    <n v="1"/>
    <n v="2"/>
    <n v="2"/>
    <n v="5"/>
    <x v="3"/>
    <x v="0"/>
    <x v="2"/>
  </r>
  <r>
    <x v="1"/>
    <x v="2"/>
    <x v="19"/>
    <x v="844"/>
    <m/>
    <n v="1"/>
    <n v="1"/>
    <n v="3"/>
    <x v="3"/>
    <x v="0"/>
    <x v="2"/>
  </r>
  <r>
    <x v="1"/>
    <x v="2"/>
    <x v="19"/>
    <x v="845"/>
    <n v="7"/>
    <n v="8"/>
    <n v="58"/>
    <n v="45"/>
    <x v="3"/>
    <x v="0"/>
    <x v="2"/>
  </r>
  <r>
    <x v="1"/>
    <x v="2"/>
    <x v="19"/>
    <x v="846"/>
    <n v="235"/>
    <n v="188"/>
    <n v="1199"/>
    <n v="975"/>
    <x v="3"/>
    <x v="0"/>
    <x v="2"/>
  </r>
  <r>
    <x v="1"/>
    <x v="2"/>
    <x v="19"/>
    <x v="847"/>
    <n v="25"/>
    <n v="23"/>
    <n v="120"/>
    <n v="139"/>
    <x v="3"/>
    <x v="0"/>
    <x v="2"/>
  </r>
  <r>
    <x v="1"/>
    <x v="2"/>
    <x v="19"/>
    <x v="848"/>
    <n v="7"/>
    <n v="7"/>
    <n v="40"/>
    <n v="44"/>
    <x v="3"/>
    <x v="0"/>
    <x v="2"/>
  </r>
  <r>
    <x v="1"/>
    <x v="2"/>
    <x v="19"/>
    <x v="849"/>
    <n v="221"/>
    <n v="182"/>
    <n v="1253"/>
    <n v="966"/>
    <x v="3"/>
    <x v="0"/>
    <x v="2"/>
  </r>
  <r>
    <x v="1"/>
    <x v="2"/>
    <x v="19"/>
    <x v="850"/>
    <n v="59"/>
    <n v="34"/>
    <n v="199"/>
    <n v="202"/>
    <x v="3"/>
    <x v="0"/>
    <x v="2"/>
  </r>
  <r>
    <x v="1"/>
    <x v="2"/>
    <x v="19"/>
    <x v="1687"/>
    <m/>
    <n v="1"/>
    <n v="1"/>
    <n v="1"/>
    <x v="3"/>
    <x v="0"/>
    <x v="2"/>
  </r>
  <r>
    <x v="1"/>
    <x v="2"/>
    <x v="19"/>
    <x v="853"/>
    <m/>
    <m/>
    <m/>
    <n v="1"/>
    <x v="3"/>
    <x v="0"/>
    <x v="2"/>
  </r>
  <r>
    <x v="1"/>
    <x v="2"/>
    <x v="19"/>
    <x v="854"/>
    <m/>
    <n v="3"/>
    <n v="4"/>
    <n v="5"/>
    <x v="3"/>
    <x v="0"/>
    <x v="2"/>
  </r>
  <r>
    <x v="1"/>
    <x v="2"/>
    <x v="19"/>
    <x v="855"/>
    <n v="12"/>
    <n v="14"/>
    <n v="60"/>
    <n v="74"/>
    <x v="3"/>
    <x v="0"/>
    <x v="2"/>
  </r>
  <r>
    <x v="1"/>
    <x v="2"/>
    <x v="19"/>
    <x v="1688"/>
    <m/>
    <n v="3"/>
    <n v="4"/>
    <n v="9"/>
    <x v="3"/>
    <x v="0"/>
    <x v="2"/>
  </r>
  <r>
    <x v="1"/>
    <x v="2"/>
    <x v="19"/>
    <x v="856"/>
    <n v="1"/>
    <m/>
    <n v="4"/>
    <n v="2"/>
    <x v="3"/>
    <x v="0"/>
    <x v="2"/>
  </r>
  <r>
    <x v="1"/>
    <x v="2"/>
    <x v="19"/>
    <x v="857"/>
    <n v="5"/>
    <n v="2"/>
    <n v="21"/>
    <n v="6"/>
    <x v="3"/>
    <x v="0"/>
    <x v="2"/>
  </r>
  <r>
    <x v="1"/>
    <x v="2"/>
    <x v="19"/>
    <x v="858"/>
    <n v="2"/>
    <n v="4"/>
    <n v="11"/>
    <n v="22"/>
    <x v="3"/>
    <x v="0"/>
    <x v="2"/>
  </r>
  <r>
    <x v="1"/>
    <x v="2"/>
    <x v="19"/>
    <x v="859"/>
    <n v="3"/>
    <m/>
    <n v="4"/>
    <m/>
    <x v="3"/>
    <x v="0"/>
    <x v="2"/>
  </r>
  <r>
    <x v="1"/>
    <x v="2"/>
    <x v="19"/>
    <x v="1690"/>
    <n v="3"/>
    <n v="4"/>
    <n v="12"/>
    <n v="11"/>
    <x v="3"/>
    <x v="0"/>
    <x v="2"/>
  </r>
  <r>
    <x v="1"/>
    <x v="2"/>
    <x v="19"/>
    <x v="861"/>
    <n v="3"/>
    <n v="5"/>
    <n v="11"/>
    <n v="20"/>
    <x v="3"/>
    <x v="0"/>
    <x v="2"/>
  </r>
  <r>
    <x v="1"/>
    <x v="2"/>
    <x v="19"/>
    <x v="862"/>
    <m/>
    <m/>
    <n v="1"/>
    <m/>
    <x v="3"/>
    <x v="0"/>
    <x v="2"/>
  </r>
  <r>
    <x v="1"/>
    <x v="2"/>
    <x v="19"/>
    <x v="864"/>
    <n v="8"/>
    <n v="7"/>
    <n v="58"/>
    <n v="46"/>
    <x v="3"/>
    <x v="0"/>
    <x v="2"/>
  </r>
  <r>
    <x v="1"/>
    <x v="2"/>
    <x v="19"/>
    <x v="865"/>
    <m/>
    <m/>
    <m/>
    <n v="2"/>
    <x v="3"/>
    <x v="0"/>
    <x v="2"/>
  </r>
  <r>
    <x v="1"/>
    <x v="2"/>
    <x v="19"/>
    <x v="866"/>
    <n v="2"/>
    <n v="2"/>
    <n v="13"/>
    <n v="23"/>
    <x v="3"/>
    <x v="0"/>
    <x v="2"/>
  </r>
  <r>
    <x v="1"/>
    <x v="2"/>
    <x v="145"/>
    <x v="1929"/>
    <m/>
    <m/>
    <n v="1"/>
    <m/>
    <x v="2"/>
    <x v="0"/>
    <x v="2"/>
  </r>
  <r>
    <x v="1"/>
    <x v="2"/>
    <x v="145"/>
    <x v="1691"/>
    <n v="1"/>
    <m/>
    <n v="2"/>
    <n v="2"/>
    <x v="2"/>
    <x v="0"/>
    <x v="2"/>
  </r>
  <r>
    <x v="1"/>
    <x v="2"/>
    <x v="20"/>
    <x v="867"/>
    <n v="60"/>
    <n v="53"/>
    <n v="395"/>
    <n v="264"/>
    <x v="2"/>
    <x v="0"/>
    <x v="2"/>
  </r>
  <r>
    <x v="1"/>
    <x v="2"/>
    <x v="20"/>
    <x v="868"/>
    <n v="8"/>
    <n v="2"/>
    <n v="30"/>
    <n v="22"/>
    <x v="2"/>
    <x v="0"/>
    <x v="2"/>
  </r>
  <r>
    <x v="1"/>
    <x v="2"/>
    <x v="20"/>
    <x v="869"/>
    <n v="42"/>
    <n v="23"/>
    <n v="211"/>
    <n v="129"/>
    <x v="2"/>
    <x v="0"/>
    <x v="2"/>
  </r>
  <r>
    <x v="1"/>
    <x v="2"/>
    <x v="20"/>
    <x v="870"/>
    <n v="340"/>
    <n v="227"/>
    <n v="1683"/>
    <n v="1306"/>
    <x v="2"/>
    <x v="0"/>
    <x v="2"/>
  </r>
  <r>
    <x v="1"/>
    <x v="2"/>
    <x v="20"/>
    <x v="871"/>
    <n v="52"/>
    <n v="28"/>
    <n v="285"/>
    <n v="200"/>
    <x v="2"/>
    <x v="0"/>
    <x v="2"/>
  </r>
  <r>
    <x v="1"/>
    <x v="2"/>
    <x v="20"/>
    <x v="872"/>
    <n v="4"/>
    <n v="2"/>
    <n v="14"/>
    <n v="13"/>
    <x v="2"/>
    <x v="0"/>
    <x v="2"/>
  </r>
  <r>
    <x v="1"/>
    <x v="2"/>
    <x v="20"/>
    <x v="873"/>
    <n v="26"/>
    <n v="15"/>
    <n v="126"/>
    <n v="93"/>
    <x v="2"/>
    <x v="0"/>
    <x v="2"/>
  </r>
  <r>
    <x v="1"/>
    <x v="2"/>
    <x v="20"/>
    <x v="874"/>
    <n v="8"/>
    <n v="9"/>
    <n v="53"/>
    <n v="38"/>
    <x v="2"/>
    <x v="0"/>
    <x v="2"/>
  </r>
  <r>
    <x v="1"/>
    <x v="2"/>
    <x v="20"/>
    <x v="875"/>
    <n v="32"/>
    <n v="22"/>
    <n v="153"/>
    <n v="122"/>
    <x v="2"/>
    <x v="0"/>
    <x v="2"/>
  </r>
  <r>
    <x v="1"/>
    <x v="2"/>
    <x v="20"/>
    <x v="876"/>
    <n v="556"/>
    <n v="412"/>
    <n v="3067"/>
    <n v="2435"/>
    <x v="2"/>
    <x v="0"/>
    <x v="2"/>
  </r>
  <r>
    <x v="1"/>
    <x v="2"/>
    <x v="20"/>
    <x v="877"/>
    <n v="48"/>
    <n v="33"/>
    <n v="257"/>
    <n v="225"/>
    <x v="2"/>
    <x v="0"/>
    <x v="2"/>
  </r>
  <r>
    <x v="1"/>
    <x v="2"/>
    <x v="20"/>
    <x v="878"/>
    <n v="60"/>
    <n v="36"/>
    <n v="352"/>
    <n v="214"/>
    <x v="2"/>
    <x v="0"/>
    <x v="2"/>
  </r>
  <r>
    <x v="1"/>
    <x v="2"/>
    <x v="20"/>
    <x v="879"/>
    <n v="16"/>
    <n v="5"/>
    <n v="91"/>
    <n v="42"/>
    <x v="2"/>
    <x v="0"/>
    <x v="2"/>
  </r>
  <r>
    <x v="1"/>
    <x v="2"/>
    <x v="20"/>
    <x v="880"/>
    <n v="121"/>
    <n v="68"/>
    <n v="660"/>
    <n v="376"/>
    <x v="2"/>
    <x v="0"/>
    <x v="2"/>
  </r>
  <r>
    <x v="1"/>
    <x v="2"/>
    <x v="20"/>
    <x v="881"/>
    <n v="93"/>
    <n v="71"/>
    <n v="587"/>
    <n v="414"/>
    <x v="2"/>
    <x v="0"/>
    <x v="2"/>
  </r>
  <r>
    <x v="1"/>
    <x v="2"/>
    <x v="20"/>
    <x v="882"/>
    <n v="57"/>
    <n v="38"/>
    <n v="345"/>
    <n v="243"/>
    <x v="2"/>
    <x v="0"/>
    <x v="2"/>
  </r>
  <r>
    <x v="1"/>
    <x v="2"/>
    <x v="20"/>
    <x v="883"/>
    <n v="86"/>
    <n v="55"/>
    <n v="459"/>
    <n v="372"/>
    <x v="2"/>
    <x v="0"/>
    <x v="2"/>
  </r>
  <r>
    <x v="1"/>
    <x v="2"/>
    <x v="20"/>
    <x v="884"/>
    <n v="58"/>
    <n v="42"/>
    <n v="350"/>
    <n v="281"/>
    <x v="2"/>
    <x v="0"/>
    <x v="2"/>
  </r>
  <r>
    <x v="1"/>
    <x v="2"/>
    <x v="20"/>
    <x v="885"/>
    <n v="2"/>
    <m/>
    <n v="7"/>
    <n v="10"/>
    <x v="2"/>
    <x v="0"/>
    <x v="2"/>
  </r>
  <r>
    <x v="1"/>
    <x v="2"/>
    <x v="20"/>
    <x v="886"/>
    <n v="1"/>
    <m/>
    <n v="3"/>
    <n v="2"/>
    <x v="2"/>
    <x v="0"/>
    <x v="2"/>
  </r>
  <r>
    <x v="1"/>
    <x v="2"/>
    <x v="20"/>
    <x v="1693"/>
    <m/>
    <m/>
    <n v="1"/>
    <n v="1"/>
    <x v="2"/>
    <x v="0"/>
    <x v="2"/>
  </r>
  <r>
    <x v="1"/>
    <x v="2"/>
    <x v="20"/>
    <x v="887"/>
    <m/>
    <m/>
    <n v="1"/>
    <m/>
    <x v="2"/>
    <x v="0"/>
    <x v="2"/>
  </r>
  <r>
    <x v="1"/>
    <x v="2"/>
    <x v="20"/>
    <x v="888"/>
    <n v="6"/>
    <n v="4"/>
    <n v="18"/>
    <n v="15"/>
    <x v="2"/>
    <x v="0"/>
    <x v="2"/>
  </r>
  <r>
    <x v="1"/>
    <x v="2"/>
    <x v="20"/>
    <x v="889"/>
    <n v="139"/>
    <n v="85"/>
    <n v="659"/>
    <n v="544"/>
    <x v="2"/>
    <x v="0"/>
    <x v="2"/>
  </r>
  <r>
    <x v="1"/>
    <x v="2"/>
    <x v="20"/>
    <x v="890"/>
    <n v="5"/>
    <n v="7"/>
    <n v="33"/>
    <n v="34"/>
    <x v="2"/>
    <x v="0"/>
    <x v="2"/>
  </r>
  <r>
    <x v="1"/>
    <x v="2"/>
    <x v="20"/>
    <x v="891"/>
    <n v="138"/>
    <n v="134"/>
    <n v="907"/>
    <n v="830"/>
    <x v="2"/>
    <x v="0"/>
    <x v="2"/>
  </r>
  <r>
    <x v="1"/>
    <x v="2"/>
    <x v="20"/>
    <x v="1694"/>
    <m/>
    <m/>
    <n v="1"/>
    <m/>
    <x v="2"/>
    <x v="0"/>
    <x v="2"/>
  </r>
  <r>
    <x v="1"/>
    <x v="2"/>
    <x v="20"/>
    <x v="892"/>
    <n v="15"/>
    <n v="5"/>
    <n v="48"/>
    <n v="31"/>
    <x v="2"/>
    <x v="0"/>
    <x v="2"/>
  </r>
  <r>
    <x v="1"/>
    <x v="2"/>
    <x v="20"/>
    <x v="893"/>
    <n v="10"/>
    <n v="8"/>
    <n v="38"/>
    <n v="29"/>
    <x v="2"/>
    <x v="0"/>
    <x v="2"/>
  </r>
  <r>
    <x v="1"/>
    <x v="2"/>
    <x v="20"/>
    <x v="1695"/>
    <n v="1"/>
    <m/>
    <n v="4"/>
    <m/>
    <x v="2"/>
    <x v="0"/>
    <x v="2"/>
  </r>
  <r>
    <x v="1"/>
    <x v="2"/>
    <x v="103"/>
    <x v="1696"/>
    <m/>
    <m/>
    <n v="3"/>
    <n v="2"/>
    <x v="4"/>
    <x v="0"/>
    <x v="2"/>
  </r>
  <r>
    <x v="1"/>
    <x v="2"/>
    <x v="103"/>
    <x v="1930"/>
    <n v="1"/>
    <m/>
    <n v="2"/>
    <m/>
    <x v="4"/>
    <x v="0"/>
    <x v="2"/>
  </r>
  <r>
    <x v="1"/>
    <x v="2"/>
    <x v="103"/>
    <x v="894"/>
    <m/>
    <m/>
    <n v="4"/>
    <n v="2"/>
    <x v="4"/>
    <x v="0"/>
    <x v="2"/>
  </r>
  <r>
    <x v="1"/>
    <x v="2"/>
    <x v="103"/>
    <x v="1697"/>
    <m/>
    <m/>
    <n v="1"/>
    <m/>
    <x v="4"/>
    <x v="0"/>
    <x v="2"/>
  </r>
  <r>
    <x v="1"/>
    <x v="2"/>
    <x v="103"/>
    <x v="1931"/>
    <m/>
    <m/>
    <n v="1"/>
    <m/>
    <x v="4"/>
    <x v="0"/>
    <x v="2"/>
  </r>
  <r>
    <x v="1"/>
    <x v="2"/>
    <x v="103"/>
    <x v="1932"/>
    <n v="1"/>
    <n v="1"/>
    <n v="2"/>
    <n v="1"/>
    <x v="4"/>
    <x v="0"/>
    <x v="2"/>
  </r>
  <r>
    <x v="1"/>
    <x v="2"/>
    <x v="103"/>
    <x v="1933"/>
    <m/>
    <m/>
    <m/>
    <n v="1"/>
    <x v="4"/>
    <x v="0"/>
    <x v="2"/>
  </r>
  <r>
    <x v="1"/>
    <x v="2"/>
    <x v="104"/>
    <x v="1700"/>
    <m/>
    <m/>
    <n v="1"/>
    <m/>
    <x v="1"/>
    <x v="0"/>
    <x v="2"/>
  </r>
  <r>
    <x v="1"/>
    <x v="2"/>
    <x v="104"/>
    <x v="1934"/>
    <m/>
    <m/>
    <n v="1"/>
    <m/>
    <x v="1"/>
    <x v="0"/>
    <x v="2"/>
  </r>
  <r>
    <x v="1"/>
    <x v="2"/>
    <x v="104"/>
    <x v="1701"/>
    <m/>
    <m/>
    <n v="1"/>
    <m/>
    <x v="1"/>
    <x v="0"/>
    <x v="2"/>
  </r>
  <r>
    <x v="1"/>
    <x v="2"/>
    <x v="105"/>
    <x v="896"/>
    <n v="131"/>
    <n v="104"/>
    <n v="763"/>
    <n v="486"/>
    <x v="2"/>
    <x v="0"/>
    <x v="2"/>
  </r>
  <r>
    <x v="1"/>
    <x v="2"/>
    <x v="21"/>
    <x v="897"/>
    <n v="1"/>
    <n v="2"/>
    <n v="5"/>
    <n v="8"/>
    <x v="3"/>
    <x v="0"/>
    <x v="2"/>
  </r>
  <r>
    <x v="1"/>
    <x v="2"/>
    <x v="21"/>
    <x v="899"/>
    <n v="118"/>
    <n v="106"/>
    <n v="676"/>
    <n v="586"/>
    <x v="3"/>
    <x v="0"/>
    <x v="2"/>
  </r>
  <r>
    <x v="1"/>
    <x v="2"/>
    <x v="21"/>
    <x v="900"/>
    <n v="34"/>
    <n v="44"/>
    <n v="204"/>
    <n v="202"/>
    <x v="3"/>
    <x v="0"/>
    <x v="2"/>
  </r>
  <r>
    <x v="1"/>
    <x v="2"/>
    <x v="21"/>
    <x v="902"/>
    <n v="1"/>
    <m/>
    <n v="13"/>
    <n v="10"/>
    <x v="3"/>
    <x v="0"/>
    <x v="2"/>
  </r>
  <r>
    <x v="1"/>
    <x v="2"/>
    <x v="21"/>
    <x v="903"/>
    <n v="36"/>
    <n v="22"/>
    <n v="169"/>
    <n v="133"/>
    <x v="3"/>
    <x v="0"/>
    <x v="2"/>
  </r>
  <r>
    <x v="1"/>
    <x v="2"/>
    <x v="21"/>
    <x v="905"/>
    <n v="1"/>
    <n v="1"/>
    <n v="7"/>
    <n v="5"/>
    <x v="3"/>
    <x v="0"/>
    <x v="2"/>
  </r>
  <r>
    <x v="1"/>
    <x v="2"/>
    <x v="21"/>
    <x v="906"/>
    <n v="2"/>
    <m/>
    <n v="5"/>
    <n v="4"/>
    <x v="3"/>
    <x v="0"/>
    <x v="2"/>
  </r>
  <r>
    <x v="1"/>
    <x v="2"/>
    <x v="21"/>
    <x v="907"/>
    <n v="5"/>
    <n v="4"/>
    <n v="23"/>
    <n v="23"/>
    <x v="3"/>
    <x v="0"/>
    <x v="2"/>
  </r>
  <r>
    <x v="1"/>
    <x v="2"/>
    <x v="21"/>
    <x v="908"/>
    <n v="13"/>
    <n v="16"/>
    <n v="94"/>
    <n v="60"/>
    <x v="3"/>
    <x v="0"/>
    <x v="2"/>
  </r>
  <r>
    <x v="1"/>
    <x v="2"/>
    <x v="21"/>
    <x v="909"/>
    <m/>
    <m/>
    <n v="5"/>
    <n v="4"/>
    <x v="3"/>
    <x v="0"/>
    <x v="2"/>
  </r>
  <r>
    <x v="1"/>
    <x v="2"/>
    <x v="21"/>
    <x v="911"/>
    <m/>
    <m/>
    <n v="1"/>
    <n v="3"/>
    <x v="3"/>
    <x v="0"/>
    <x v="2"/>
  </r>
  <r>
    <x v="1"/>
    <x v="2"/>
    <x v="21"/>
    <x v="913"/>
    <m/>
    <m/>
    <n v="1"/>
    <n v="2"/>
    <x v="3"/>
    <x v="0"/>
    <x v="2"/>
  </r>
  <r>
    <x v="1"/>
    <x v="2"/>
    <x v="21"/>
    <x v="914"/>
    <n v="69"/>
    <n v="80"/>
    <n v="382"/>
    <n v="375"/>
    <x v="3"/>
    <x v="0"/>
    <x v="2"/>
  </r>
  <r>
    <x v="1"/>
    <x v="2"/>
    <x v="21"/>
    <x v="915"/>
    <n v="8"/>
    <n v="3"/>
    <n v="36"/>
    <n v="26"/>
    <x v="3"/>
    <x v="0"/>
    <x v="2"/>
  </r>
  <r>
    <x v="1"/>
    <x v="2"/>
    <x v="21"/>
    <x v="916"/>
    <m/>
    <n v="1"/>
    <n v="5"/>
    <n v="4"/>
    <x v="3"/>
    <x v="0"/>
    <x v="2"/>
  </r>
  <r>
    <x v="1"/>
    <x v="2"/>
    <x v="21"/>
    <x v="917"/>
    <m/>
    <n v="1"/>
    <n v="4"/>
    <n v="10"/>
    <x v="3"/>
    <x v="0"/>
    <x v="2"/>
  </r>
  <r>
    <x v="1"/>
    <x v="2"/>
    <x v="21"/>
    <x v="918"/>
    <n v="422"/>
    <n v="375"/>
    <n v="2226"/>
    <n v="1890"/>
    <x v="3"/>
    <x v="0"/>
    <x v="2"/>
  </r>
  <r>
    <x v="1"/>
    <x v="2"/>
    <x v="21"/>
    <x v="919"/>
    <m/>
    <n v="2"/>
    <n v="6"/>
    <n v="7"/>
    <x v="3"/>
    <x v="0"/>
    <x v="2"/>
  </r>
  <r>
    <x v="1"/>
    <x v="2"/>
    <x v="21"/>
    <x v="920"/>
    <n v="1"/>
    <m/>
    <n v="2"/>
    <n v="2"/>
    <x v="3"/>
    <x v="0"/>
    <x v="2"/>
  </r>
  <r>
    <x v="1"/>
    <x v="2"/>
    <x v="21"/>
    <x v="921"/>
    <n v="1"/>
    <m/>
    <n v="2"/>
    <m/>
    <x v="3"/>
    <x v="0"/>
    <x v="2"/>
  </r>
  <r>
    <x v="1"/>
    <x v="2"/>
    <x v="21"/>
    <x v="922"/>
    <n v="5"/>
    <n v="5"/>
    <n v="28"/>
    <n v="21"/>
    <x v="3"/>
    <x v="0"/>
    <x v="2"/>
  </r>
  <r>
    <x v="1"/>
    <x v="2"/>
    <x v="21"/>
    <x v="924"/>
    <m/>
    <m/>
    <n v="2"/>
    <n v="1"/>
    <x v="3"/>
    <x v="0"/>
    <x v="2"/>
  </r>
  <r>
    <x v="1"/>
    <x v="2"/>
    <x v="21"/>
    <x v="925"/>
    <m/>
    <n v="1"/>
    <n v="1"/>
    <n v="1"/>
    <x v="3"/>
    <x v="0"/>
    <x v="2"/>
  </r>
  <r>
    <x v="1"/>
    <x v="2"/>
    <x v="21"/>
    <x v="1704"/>
    <n v="7"/>
    <m/>
    <n v="18"/>
    <m/>
    <x v="3"/>
    <x v="0"/>
    <x v="2"/>
  </r>
  <r>
    <x v="1"/>
    <x v="2"/>
    <x v="21"/>
    <x v="926"/>
    <n v="31"/>
    <n v="20"/>
    <n v="168"/>
    <n v="107"/>
    <x v="3"/>
    <x v="0"/>
    <x v="2"/>
  </r>
  <r>
    <x v="1"/>
    <x v="2"/>
    <x v="21"/>
    <x v="927"/>
    <n v="355"/>
    <n v="285"/>
    <n v="1936"/>
    <n v="1602"/>
    <x v="3"/>
    <x v="0"/>
    <x v="2"/>
  </r>
  <r>
    <x v="1"/>
    <x v="2"/>
    <x v="21"/>
    <x v="928"/>
    <n v="160"/>
    <n v="80"/>
    <n v="794"/>
    <n v="561"/>
    <x v="3"/>
    <x v="0"/>
    <x v="2"/>
  </r>
  <r>
    <x v="1"/>
    <x v="2"/>
    <x v="21"/>
    <x v="929"/>
    <n v="8"/>
    <n v="1"/>
    <n v="21"/>
    <n v="17"/>
    <x v="3"/>
    <x v="0"/>
    <x v="2"/>
  </r>
  <r>
    <x v="1"/>
    <x v="2"/>
    <x v="21"/>
    <x v="930"/>
    <n v="1"/>
    <n v="1"/>
    <n v="12"/>
    <n v="12"/>
    <x v="3"/>
    <x v="0"/>
    <x v="2"/>
  </r>
  <r>
    <x v="1"/>
    <x v="2"/>
    <x v="21"/>
    <x v="931"/>
    <n v="11"/>
    <n v="1"/>
    <n v="43"/>
    <n v="28"/>
    <x v="3"/>
    <x v="0"/>
    <x v="2"/>
  </r>
  <r>
    <x v="1"/>
    <x v="2"/>
    <x v="21"/>
    <x v="932"/>
    <n v="103"/>
    <n v="100"/>
    <n v="635"/>
    <n v="544"/>
    <x v="3"/>
    <x v="0"/>
    <x v="2"/>
  </r>
  <r>
    <x v="1"/>
    <x v="2"/>
    <x v="21"/>
    <x v="933"/>
    <n v="1"/>
    <n v="2"/>
    <n v="9"/>
    <n v="15"/>
    <x v="3"/>
    <x v="0"/>
    <x v="2"/>
  </r>
  <r>
    <x v="1"/>
    <x v="2"/>
    <x v="21"/>
    <x v="934"/>
    <m/>
    <m/>
    <n v="1"/>
    <n v="2"/>
    <x v="3"/>
    <x v="0"/>
    <x v="2"/>
  </r>
  <r>
    <x v="1"/>
    <x v="2"/>
    <x v="21"/>
    <x v="935"/>
    <n v="1"/>
    <n v="2"/>
    <n v="14"/>
    <n v="9"/>
    <x v="3"/>
    <x v="0"/>
    <x v="2"/>
  </r>
  <r>
    <x v="1"/>
    <x v="2"/>
    <x v="21"/>
    <x v="936"/>
    <n v="6"/>
    <n v="10"/>
    <n v="21"/>
    <n v="32"/>
    <x v="3"/>
    <x v="0"/>
    <x v="2"/>
  </r>
  <r>
    <x v="1"/>
    <x v="2"/>
    <x v="21"/>
    <x v="937"/>
    <n v="18"/>
    <n v="12"/>
    <n v="94"/>
    <n v="90"/>
    <x v="3"/>
    <x v="0"/>
    <x v="2"/>
  </r>
  <r>
    <x v="1"/>
    <x v="2"/>
    <x v="21"/>
    <x v="938"/>
    <n v="10"/>
    <n v="7"/>
    <n v="41"/>
    <n v="61"/>
    <x v="3"/>
    <x v="0"/>
    <x v="2"/>
  </r>
  <r>
    <x v="1"/>
    <x v="2"/>
    <x v="21"/>
    <x v="940"/>
    <m/>
    <n v="1"/>
    <m/>
    <n v="1"/>
    <x v="3"/>
    <x v="0"/>
    <x v="2"/>
  </r>
  <r>
    <x v="1"/>
    <x v="2"/>
    <x v="22"/>
    <x v="944"/>
    <n v="212"/>
    <n v="183"/>
    <n v="1144"/>
    <n v="958"/>
    <x v="3"/>
    <x v="0"/>
    <x v="2"/>
  </r>
  <r>
    <x v="1"/>
    <x v="2"/>
    <x v="22"/>
    <x v="945"/>
    <n v="116"/>
    <n v="101"/>
    <n v="591"/>
    <n v="511"/>
    <x v="3"/>
    <x v="0"/>
    <x v="2"/>
  </r>
  <r>
    <x v="1"/>
    <x v="2"/>
    <x v="22"/>
    <x v="946"/>
    <n v="8"/>
    <n v="4"/>
    <n v="29"/>
    <n v="28"/>
    <x v="3"/>
    <x v="0"/>
    <x v="2"/>
  </r>
  <r>
    <x v="1"/>
    <x v="2"/>
    <x v="22"/>
    <x v="947"/>
    <n v="4"/>
    <n v="1"/>
    <n v="12"/>
    <n v="2"/>
    <x v="3"/>
    <x v="0"/>
    <x v="2"/>
  </r>
  <r>
    <x v="1"/>
    <x v="2"/>
    <x v="22"/>
    <x v="948"/>
    <m/>
    <m/>
    <n v="2"/>
    <n v="4"/>
    <x v="3"/>
    <x v="0"/>
    <x v="2"/>
  </r>
  <r>
    <x v="1"/>
    <x v="2"/>
    <x v="22"/>
    <x v="949"/>
    <m/>
    <n v="1"/>
    <n v="8"/>
    <n v="6"/>
    <x v="3"/>
    <x v="0"/>
    <x v="2"/>
  </r>
  <r>
    <x v="1"/>
    <x v="2"/>
    <x v="22"/>
    <x v="950"/>
    <m/>
    <n v="3"/>
    <n v="5"/>
    <n v="8"/>
    <x v="3"/>
    <x v="0"/>
    <x v="2"/>
  </r>
  <r>
    <x v="1"/>
    <x v="2"/>
    <x v="22"/>
    <x v="951"/>
    <n v="3"/>
    <n v="2"/>
    <n v="19"/>
    <n v="8"/>
    <x v="3"/>
    <x v="0"/>
    <x v="2"/>
  </r>
  <r>
    <x v="1"/>
    <x v="2"/>
    <x v="22"/>
    <x v="953"/>
    <m/>
    <n v="4"/>
    <n v="8"/>
    <n v="9"/>
    <x v="3"/>
    <x v="0"/>
    <x v="2"/>
  </r>
  <r>
    <x v="1"/>
    <x v="2"/>
    <x v="22"/>
    <x v="954"/>
    <n v="2"/>
    <n v="3"/>
    <n v="10"/>
    <n v="13"/>
    <x v="3"/>
    <x v="0"/>
    <x v="2"/>
  </r>
  <r>
    <x v="1"/>
    <x v="2"/>
    <x v="22"/>
    <x v="955"/>
    <m/>
    <m/>
    <n v="1"/>
    <m/>
    <x v="3"/>
    <x v="0"/>
    <x v="2"/>
  </r>
  <r>
    <x v="1"/>
    <x v="2"/>
    <x v="22"/>
    <x v="957"/>
    <n v="5"/>
    <n v="10"/>
    <n v="37"/>
    <n v="37"/>
    <x v="3"/>
    <x v="0"/>
    <x v="2"/>
  </r>
  <r>
    <x v="1"/>
    <x v="2"/>
    <x v="22"/>
    <x v="461"/>
    <m/>
    <n v="1"/>
    <n v="2"/>
    <n v="2"/>
    <x v="3"/>
    <x v="0"/>
    <x v="2"/>
  </r>
  <r>
    <x v="1"/>
    <x v="2"/>
    <x v="22"/>
    <x v="958"/>
    <n v="9"/>
    <m/>
    <n v="35"/>
    <n v="15"/>
    <x v="3"/>
    <x v="0"/>
    <x v="2"/>
  </r>
  <r>
    <x v="1"/>
    <x v="2"/>
    <x v="22"/>
    <x v="959"/>
    <m/>
    <m/>
    <m/>
    <n v="1"/>
    <x v="3"/>
    <x v="0"/>
    <x v="2"/>
  </r>
  <r>
    <x v="1"/>
    <x v="2"/>
    <x v="22"/>
    <x v="960"/>
    <n v="4"/>
    <n v="2"/>
    <n v="20"/>
    <n v="5"/>
    <x v="3"/>
    <x v="0"/>
    <x v="2"/>
  </r>
  <r>
    <x v="1"/>
    <x v="2"/>
    <x v="22"/>
    <x v="961"/>
    <m/>
    <m/>
    <n v="1"/>
    <n v="1"/>
    <x v="3"/>
    <x v="0"/>
    <x v="2"/>
  </r>
  <r>
    <x v="1"/>
    <x v="2"/>
    <x v="22"/>
    <x v="963"/>
    <m/>
    <m/>
    <n v="1"/>
    <m/>
    <x v="3"/>
    <x v="0"/>
    <x v="2"/>
  </r>
  <r>
    <x v="1"/>
    <x v="2"/>
    <x v="22"/>
    <x v="964"/>
    <m/>
    <n v="1"/>
    <n v="4"/>
    <n v="7"/>
    <x v="3"/>
    <x v="0"/>
    <x v="2"/>
  </r>
  <r>
    <x v="1"/>
    <x v="2"/>
    <x v="22"/>
    <x v="965"/>
    <m/>
    <m/>
    <n v="3"/>
    <n v="5"/>
    <x v="3"/>
    <x v="0"/>
    <x v="2"/>
  </r>
  <r>
    <x v="1"/>
    <x v="2"/>
    <x v="22"/>
    <x v="966"/>
    <m/>
    <m/>
    <n v="3"/>
    <m/>
    <x v="3"/>
    <x v="0"/>
    <x v="2"/>
  </r>
  <r>
    <x v="1"/>
    <x v="2"/>
    <x v="22"/>
    <x v="967"/>
    <n v="104"/>
    <n v="77"/>
    <n v="655"/>
    <n v="495"/>
    <x v="3"/>
    <x v="0"/>
    <x v="2"/>
  </r>
  <r>
    <x v="1"/>
    <x v="2"/>
    <x v="22"/>
    <x v="968"/>
    <n v="2"/>
    <m/>
    <n v="3"/>
    <m/>
    <x v="3"/>
    <x v="0"/>
    <x v="2"/>
  </r>
  <r>
    <x v="1"/>
    <x v="2"/>
    <x v="22"/>
    <x v="969"/>
    <m/>
    <m/>
    <n v="1"/>
    <m/>
    <x v="3"/>
    <x v="0"/>
    <x v="2"/>
  </r>
  <r>
    <x v="1"/>
    <x v="2"/>
    <x v="22"/>
    <x v="971"/>
    <n v="4"/>
    <n v="6"/>
    <n v="24"/>
    <n v="25"/>
    <x v="3"/>
    <x v="0"/>
    <x v="2"/>
  </r>
  <r>
    <x v="1"/>
    <x v="2"/>
    <x v="22"/>
    <x v="972"/>
    <n v="15"/>
    <n v="7"/>
    <n v="88"/>
    <n v="92"/>
    <x v="3"/>
    <x v="0"/>
    <x v="2"/>
  </r>
  <r>
    <x v="1"/>
    <x v="2"/>
    <x v="22"/>
    <x v="973"/>
    <n v="2"/>
    <m/>
    <n v="2"/>
    <m/>
    <x v="3"/>
    <x v="0"/>
    <x v="2"/>
  </r>
  <r>
    <x v="1"/>
    <x v="2"/>
    <x v="22"/>
    <x v="974"/>
    <n v="5"/>
    <n v="5"/>
    <n v="25"/>
    <n v="28"/>
    <x v="3"/>
    <x v="0"/>
    <x v="2"/>
  </r>
  <r>
    <x v="1"/>
    <x v="2"/>
    <x v="22"/>
    <x v="975"/>
    <n v="20"/>
    <n v="21"/>
    <n v="94"/>
    <n v="100"/>
    <x v="3"/>
    <x v="0"/>
    <x v="2"/>
  </r>
  <r>
    <x v="1"/>
    <x v="2"/>
    <x v="22"/>
    <x v="976"/>
    <n v="53"/>
    <n v="38"/>
    <n v="292"/>
    <n v="205"/>
    <x v="3"/>
    <x v="0"/>
    <x v="2"/>
  </r>
  <r>
    <x v="1"/>
    <x v="2"/>
    <x v="22"/>
    <x v="977"/>
    <n v="1"/>
    <m/>
    <n v="2"/>
    <m/>
    <x v="3"/>
    <x v="0"/>
    <x v="2"/>
  </r>
  <r>
    <x v="1"/>
    <x v="2"/>
    <x v="22"/>
    <x v="978"/>
    <m/>
    <m/>
    <n v="1"/>
    <n v="1"/>
    <x v="3"/>
    <x v="0"/>
    <x v="2"/>
  </r>
  <r>
    <x v="1"/>
    <x v="2"/>
    <x v="22"/>
    <x v="979"/>
    <n v="71"/>
    <n v="59"/>
    <n v="385"/>
    <n v="329"/>
    <x v="3"/>
    <x v="0"/>
    <x v="2"/>
  </r>
  <r>
    <x v="1"/>
    <x v="2"/>
    <x v="22"/>
    <x v="1708"/>
    <m/>
    <m/>
    <n v="2"/>
    <n v="1"/>
    <x v="3"/>
    <x v="0"/>
    <x v="2"/>
  </r>
  <r>
    <x v="1"/>
    <x v="2"/>
    <x v="22"/>
    <x v="1709"/>
    <m/>
    <m/>
    <n v="3"/>
    <n v="1"/>
    <x v="3"/>
    <x v="0"/>
    <x v="2"/>
  </r>
  <r>
    <x v="1"/>
    <x v="2"/>
    <x v="22"/>
    <x v="980"/>
    <n v="2"/>
    <n v="1"/>
    <n v="6"/>
    <n v="3"/>
    <x v="3"/>
    <x v="0"/>
    <x v="2"/>
  </r>
  <r>
    <x v="1"/>
    <x v="2"/>
    <x v="22"/>
    <x v="981"/>
    <m/>
    <m/>
    <m/>
    <n v="1"/>
    <x v="3"/>
    <x v="0"/>
    <x v="2"/>
  </r>
  <r>
    <x v="1"/>
    <x v="2"/>
    <x v="22"/>
    <x v="982"/>
    <n v="1"/>
    <n v="2"/>
    <n v="5"/>
    <n v="4"/>
    <x v="3"/>
    <x v="0"/>
    <x v="2"/>
  </r>
  <r>
    <x v="1"/>
    <x v="2"/>
    <x v="22"/>
    <x v="984"/>
    <n v="1"/>
    <n v="3"/>
    <n v="5"/>
    <n v="10"/>
    <x v="3"/>
    <x v="0"/>
    <x v="2"/>
  </r>
  <r>
    <x v="1"/>
    <x v="2"/>
    <x v="22"/>
    <x v="986"/>
    <n v="136"/>
    <n v="94"/>
    <n v="661"/>
    <n v="508"/>
    <x v="3"/>
    <x v="0"/>
    <x v="2"/>
  </r>
  <r>
    <x v="1"/>
    <x v="2"/>
    <x v="22"/>
    <x v="987"/>
    <n v="2"/>
    <m/>
    <n v="9"/>
    <m/>
    <x v="3"/>
    <x v="0"/>
    <x v="2"/>
  </r>
  <r>
    <x v="1"/>
    <x v="2"/>
    <x v="22"/>
    <x v="988"/>
    <m/>
    <m/>
    <m/>
    <n v="2"/>
    <x v="3"/>
    <x v="0"/>
    <x v="2"/>
  </r>
  <r>
    <x v="1"/>
    <x v="2"/>
    <x v="22"/>
    <x v="989"/>
    <n v="60"/>
    <n v="47"/>
    <n v="305"/>
    <n v="213"/>
    <x v="3"/>
    <x v="0"/>
    <x v="2"/>
  </r>
  <r>
    <x v="1"/>
    <x v="2"/>
    <x v="22"/>
    <x v="990"/>
    <n v="31"/>
    <n v="14"/>
    <n v="130"/>
    <n v="122"/>
    <x v="3"/>
    <x v="0"/>
    <x v="2"/>
  </r>
  <r>
    <x v="1"/>
    <x v="2"/>
    <x v="22"/>
    <x v="1711"/>
    <m/>
    <n v="1"/>
    <n v="6"/>
    <n v="4"/>
    <x v="3"/>
    <x v="0"/>
    <x v="2"/>
  </r>
  <r>
    <x v="1"/>
    <x v="2"/>
    <x v="22"/>
    <x v="992"/>
    <m/>
    <n v="3"/>
    <n v="5"/>
    <n v="8"/>
    <x v="3"/>
    <x v="0"/>
    <x v="2"/>
  </r>
  <r>
    <x v="1"/>
    <x v="2"/>
    <x v="22"/>
    <x v="993"/>
    <n v="5"/>
    <n v="2"/>
    <n v="16"/>
    <n v="10"/>
    <x v="3"/>
    <x v="0"/>
    <x v="2"/>
  </r>
  <r>
    <x v="1"/>
    <x v="2"/>
    <x v="22"/>
    <x v="994"/>
    <m/>
    <m/>
    <n v="1"/>
    <m/>
    <x v="3"/>
    <x v="0"/>
    <x v="2"/>
  </r>
  <r>
    <x v="1"/>
    <x v="2"/>
    <x v="22"/>
    <x v="996"/>
    <n v="109"/>
    <n v="89"/>
    <n v="497"/>
    <n v="416"/>
    <x v="3"/>
    <x v="0"/>
    <x v="2"/>
  </r>
  <r>
    <x v="1"/>
    <x v="2"/>
    <x v="22"/>
    <x v="997"/>
    <n v="1"/>
    <m/>
    <n v="6"/>
    <n v="3"/>
    <x v="3"/>
    <x v="0"/>
    <x v="2"/>
  </r>
  <r>
    <x v="1"/>
    <x v="2"/>
    <x v="22"/>
    <x v="998"/>
    <n v="351"/>
    <n v="285"/>
    <n v="2061"/>
    <n v="1601"/>
    <x v="3"/>
    <x v="0"/>
    <x v="2"/>
  </r>
  <r>
    <x v="1"/>
    <x v="2"/>
    <x v="22"/>
    <x v="1712"/>
    <m/>
    <m/>
    <n v="6"/>
    <n v="2"/>
    <x v="3"/>
    <x v="0"/>
    <x v="2"/>
  </r>
  <r>
    <x v="1"/>
    <x v="2"/>
    <x v="22"/>
    <x v="1000"/>
    <m/>
    <n v="1"/>
    <n v="3"/>
    <n v="8"/>
    <x v="3"/>
    <x v="0"/>
    <x v="2"/>
  </r>
  <r>
    <x v="1"/>
    <x v="2"/>
    <x v="22"/>
    <x v="1001"/>
    <n v="8"/>
    <n v="1"/>
    <n v="42"/>
    <n v="2"/>
    <x v="3"/>
    <x v="0"/>
    <x v="2"/>
  </r>
  <r>
    <x v="1"/>
    <x v="2"/>
    <x v="22"/>
    <x v="1003"/>
    <m/>
    <m/>
    <n v="1"/>
    <n v="1"/>
    <x v="3"/>
    <x v="0"/>
    <x v="2"/>
  </r>
  <r>
    <x v="1"/>
    <x v="2"/>
    <x v="22"/>
    <x v="1935"/>
    <m/>
    <m/>
    <m/>
    <n v="1"/>
    <x v="3"/>
    <x v="0"/>
    <x v="2"/>
  </r>
  <r>
    <x v="1"/>
    <x v="2"/>
    <x v="22"/>
    <x v="1004"/>
    <n v="15"/>
    <n v="7"/>
    <n v="75"/>
    <n v="51"/>
    <x v="3"/>
    <x v="0"/>
    <x v="2"/>
  </r>
  <r>
    <x v="1"/>
    <x v="2"/>
    <x v="22"/>
    <x v="1005"/>
    <n v="28"/>
    <n v="18"/>
    <n v="124"/>
    <n v="97"/>
    <x v="3"/>
    <x v="0"/>
    <x v="2"/>
  </r>
  <r>
    <x v="1"/>
    <x v="2"/>
    <x v="22"/>
    <x v="1006"/>
    <m/>
    <m/>
    <n v="1"/>
    <n v="5"/>
    <x v="3"/>
    <x v="0"/>
    <x v="2"/>
  </r>
  <r>
    <x v="1"/>
    <x v="2"/>
    <x v="22"/>
    <x v="1007"/>
    <n v="5"/>
    <n v="4"/>
    <n v="39"/>
    <n v="27"/>
    <x v="3"/>
    <x v="0"/>
    <x v="2"/>
  </r>
  <r>
    <x v="1"/>
    <x v="2"/>
    <x v="22"/>
    <x v="1008"/>
    <n v="2"/>
    <m/>
    <n v="7"/>
    <n v="2"/>
    <x v="3"/>
    <x v="0"/>
    <x v="2"/>
  </r>
  <r>
    <x v="1"/>
    <x v="2"/>
    <x v="22"/>
    <x v="1009"/>
    <n v="6"/>
    <n v="8"/>
    <n v="49"/>
    <n v="52"/>
    <x v="3"/>
    <x v="0"/>
    <x v="2"/>
  </r>
  <r>
    <x v="1"/>
    <x v="2"/>
    <x v="22"/>
    <x v="1011"/>
    <n v="84"/>
    <n v="72"/>
    <n v="481"/>
    <n v="395"/>
    <x v="3"/>
    <x v="0"/>
    <x v="2"/>
  </r>
  <r>
    <x v="1"/>
    <x v="2"/>
    <x v="22"/>
    <x v="1012"/>
    <n v="87"/>
    <n v="56"/>
    <n v="438"/>
    <n v="374"/>
    <x v="3"/>
    <x v="0"/>
    <x v="2"/>
  </r>
  <r>
    <x v="1"/>
    <x v="2"/>
    <x v="22"/>
    <x v="1013"/>
    <n v="100"/>
    <n v="80"/>
    <n v="470"/>
    <n v="382"/>
    <x v="3"/>
    <x v="0"/>
    <x v="2"/>
  </r>
  <r>
    <x v="1"/>
    <x v="2"/>
    <x v="22"/>
    <x v="1713"/>
    <m/>
    <m/>
    <m/>
    <n v="3"/>
    <x v="3"/>
    <x v="0"/>
    <x v="2"/>
  </r>
  <r>
    <x v="1"/>
    <x v="2"/>
    <x v="22"/>
    <x v="1014"/>
    <n v="3"/>
    <n v="2"/>
    <n v="21"/>
    <n v="18"/>
    <x v="3"/>
    <x v="0"/>
    <x v="2"/>
  </r>
  <r>
    <x v="1"/>
    <x v="2"/>
    <x v="22"/>
    <x v="1015"/>
    <n v="2"/>
    <m/>
    <n v="4"/>
    <n v="4"/>
    <x v="3"/>
    <x v="0"/>
    <x v="2"/>
  </r>
  <r>
    <x v="1"/>
    <x v="2"/>
    <x v="22"/>
    <x v="1016"/>
    <n v="273"/>
    <n v="245"/>
    <n v="1649"/>
    <n v="1352"/>
    <x v="3"/>
    <x v="0"/>
    <x v="2"/>
  </r>
  <r>
    <x v="1"/>
    <x v="2"/>
    <x v="146"/>
    <x v="1936"/>
    <m/>
    <m/>
    <m/>
    <n v="1"/>
    <x v="4"/>
    <x v="0"/>
    <x v="2"/>
  </r>
  <r>
    <x v="1"/>
    <x v="2"/>
    <x v="146"/>
    <x v="1937"/>
    <m/>
    <m/>
    <m/>
    <n v="1"/>
    <x v="4"/>
    <x v="0"/>
    <x v="2"/>
  </r>
  <r>
    <x v="1"/>
    <x v="2"/>
    <x v="107"/>
    <x v="1017"/>
    <n v="4"/>
    <m/>
    <n v="17"/>
    <m/>
    <x v="1"/>
    <x v="0"/>
    <x v="2"/>
  </r>
  <r>
    <x v="1"/>
    <x v="2"/>
    <x v="23"/>
    <x v="1018"/>
    <n v="7"/>
    <n v="10"/>
    <n v="35"/>
    <n v="40"/>
    <x v="2"/>
    <x v="0"/>
    <x v="2"/>
  </r>
  <r>
    <x v="1"/>
    <x v="2"/>
    <x v="23"/>
    <x v="1716"/>
    <n v="1"/>
    <m/>
    <n v="2"/>
    <n v="2"/>
    <x v="2"/>
    <x v="0"/>
    <x v="2"/>
  </r>
  <r>
    <x v="1"/>
    <x v="2"/>
    <x v="23"/>
    <x v="1019"/>
    <n v="41"/>
    <n v="23"/>
    <n v="253"/>
    <n v="163"/>
    <x v="2"/>
    <x v="0"/>
    <x v="2"/>
  </r>
  <r>
    <x v="1"/>
    <x v="2"/>
    <x v="23"/>
    <x v="1717"/>
    <m/>
    <n v="6"/>
    <n v="12"/>
    <n v="10"/>
    <x v="2"/>
    <x v="0"/>
    <x v="2"/>
  </r>
  <r>
    <x v="1"/>
    <x v="2"/>
    <x v="23"/>
    <x v="1020"/>
    <n v="609"/>
    <n v="487"/>
    <n v="3286"/>
    <n v="2749"/>
    <x v="2"/>
    <x v="0"/>
    <x v="2"/>
  </r>
  <r>
    <x v="1"/>
    <x v="2"/>
    <x v="23"/>
    <x v="1718"/>
    <n v="2"/>
    <n v="3"/>
    <n v="7"/>
    <n v="15"/>
    <x v="2"/>
    <x v="0"/>
    <x v="2"/>
  </r>
  <r>
    <x v="1"/>
    <x v="2"/>
    <x v="23"/>
    <x v="1021"/>
    <n v="11"/>
    <n v="7"/>
    <n v="79"/>
    <n v="78"/>
    <x v="2"/>
    <x v="0"/>
    <x v="2"/>
  </r>
  <r>
    <x v="1"/>
    <x v="2"/>
    <x v="23"/>
    <x v="1719"/>
    <n v="8"/>
    <m/>
    <n v="51"/>
    <n v="5"/>
    <x v="2"/>
    <x v="0"/>
    <x v="2"/>
  </r>
  <r>
    <x v="1"/>
    <x v="2"/>
    <x v="23"/>
    <x v="1022"/>
    <n v="59"/>
    <n v="31"/>
    <n v="329"/>
    <n v="153"/>
    <x v="2"/>
    <x v="0"/>
    <x v="2"/>
  </r>
  <r>
    <x v="1"/>
    <x v="2"/>
    <x v="23"/>
    <x v="1720"/>
    <n v="11"/>
    <n v="8"/>
    <n v="36"/>
    <n v="26"/>
    <x v="2"/>
    <x v="0"/>
    <x v="2"/>
  </r>
  <r>
    <x v="1"/>
    <x v="2"/>
    <x v="23"/>
    <x v="1023"/>
    <n v="45"/>
    <n v="42"/>
    <n v="241"/>
    <n v="241"/>
    <x v="2"/>
    <x v="0"/>
    <x v="2"/>
  </r>
  <r>
    <x v="1"/>
    <x v="2"/>
    <x v="23"/>
    <x v="1024"/>
    <n v="68"/>
    <n v="40"/>
    <n v="314"/>
    <n v="229"/>
    <x v="2"/>
    <x v="0"/>
    <x v="2"/>
  </r>
  <r>
    <x v="1"/>
    <x v="2"/>
    <x v="23"/>
    <x v="1025"/>
    <n v="8"/>
    <n v="2"/>
    <n v="22"/>
    <n v="20"/>
    <x v="2"/>
    <x v="0"/>
    <x v="2"/>
  </r>
  <r>
    <x v="1"/>
    <x v="2"/>
    <x v="23"/>
    <x v="1938"/>
    <m/>
    <m/>
    <n v="1"/>
    <m/>
    <x v="2"/>
    <x v="0"/>
    <x v="2"/>
  </r>
  <r>
    <x v="1"/>
    <x v="2"/>
    <x v="23"/>
    <x v="1026"/>
    <n v="32"/>
    <n v="30"/>
    <n v="215"/>
    <n v="201"/>
    <x v="2"/>
    <x v="0"/>
    <x v="2"/>
  </r>
  <r>
    <x v="1"/>
    <x v="2"/>
    <x v="23"/>
    <x v="1027"/>
    <n v="189"/>
    <n v="159"/>
    <n v="1057"/>
    <n v="833"/>
    <x v="2"/>
    <x v="0"/>
    <x v="2"/>
  </r>
  <r>
    <x v="1"/>
    <x v="2"/>
    <x v="23"/>
    <x v="1722"/>
    <n v="2"/>
    <m/>
    <n v="15"/>
    <n v="5"/>
    <x v="2"/>
    <x v="0"/>
    <x v="2"/>
  </r>
  <r>
    <x v="1"/>
    <x v="2"/>
    <x v="23"/>
    <x v="1939"/>
    <m/>
    <m/>
    <m/>
    <n v="1"/>
    <x v="2"/>
    <x v="0"/>
    <x v="2"/>
  </r>
  <r>
    <x v="1"/>
    <x v="2"/>
    <x v="23"/>
    <x v="1723"/>
    <n v="1"/>
    <m/>
    <n v="3"/>
    <n v="1"/>
    <x v="2"/>
    <x v="0"/>
    <x v="2"/>
  </r>
  <r>
    <x v="1"/>
    <x v="2"/>
    <x v="23"/>
    <x v="1028"/>
    <m/>
    <m/>
    <n v="6"/>
    <n v="2"/>
    <x v="2"/>
    <x v="0"/>
    <x v="2"/>
  </r>
  <r>
    <x v="1"/>
    <x v="2"/>
    <x v="23"/>
    <x v="1724"/>
    <n v="1"/>
    <n v="4"/>
    <n v="3"/>
    <n v="5"/>
    <x v="2"/>
    <x v="0"/>
    <x v="2"/>
  </r>
  <r>
    <x v="1"/>
    <x v="2"/>
    <x v="23"/>
    <x v="1940"/>
    <n v="1"/>
    <m/>
    <n v="2"/>
    <n v="2"/>
    <x v="2"/>
    <x v="0"/>
    <x v="2"/>
  </r>
  <r>
    <x v="1"/>
    <x v="2"/>
    <x v="23"/>
    <x v="1725"/>
    <m/>
    <m/>
    <n v="1"/>
    <n v="2"/>
    <x v="2"/>
    <x v="0"/>
    <x v="2"/>
  </r>
  <r>
    <x v="1"/>
    <x v="2"/>
    <x v="23"/>
    <x v="1726"/>
    <n v="2"/>
    <n v="3"/>
    <n v="10"/>
    <n v="8"/>
    <x v="2"/>
    <x v="0"/>
    <x v="2"/>
  </r>
  <r>
    <x v="1"/>
    <x v="2"/>
    <x v="23"/>
    <x v="1727"/>
    <n v="3"/>
    <n v="5"/>
    <n v="13"/>
    <n v="18"/>
    <x v="2"/>
    <x v="0"/>
    <x v="2"/>
  </r>
  <r>
    <x v="1"/>
    <x v="2"/>
    <x v="23"/>
    <x v="1029"/>
    <n v="133"/>
    <n v="152"/>
    <n v="706"/>
    <n v="733"/>
    <x v="2"/>
    <x v="0"/>
    <x v="2"/>
  </r>
  <r>
    <x v="1"/>
    <x v="2"/>
    <x v="23"/>
    <x v="1030"/>
    <n v="118"/>
    <n v="84"/>
    <n v="574"/>
    <n v="477"/>
    <x v="2"/>
    <x v="0"/>
    <x v="2"/>
  </r>
  <r>
    <x v="1"/>
    <x v="2"/>
    <x v="24"/>
    <x v="1031"/>
    <m/>
    <m/>
    <n v="1"/>
    <n v="3"/>
    <x v="2"/>
    <x v="0"/>
    <x v="2"/>
  </r>
  <r>
    <x v="1"/>
    <x v="2"/>
    <x v="24"/>
    <x v="1728"/>
    <m/>
    <n v="2"/>
    <n v="2"/>
    <n v="5"/>
    <x v="2"/>
    <x v="0"/>
    <x v="2"/>
  </r>
  <r>
    <x v="1"/>
    <x v="2"/>
    <x v="24"/>
    <x v="1032"/>
    <n v="28"/>
    <n v="20"/>
    <n v="150"/>
    <n v="108"/>
    <x v="2"/>
    <x v="0"/>
    <x v="2"/>
  </r>
  <r>
    <x v="1"/>
    <x v="2"/>
    <x v="24"/>
    <x v="1941"/>
    <m/>
    <n v="1"/>
    <n v="1"/>
    <n v="1"/>
    <x v="2"/>
    <x v="0"/>
    <x v="2"/>
  </r>
  <r>
    <x v="1"/>
    <x v="2"/>
    <x v="24"/>
    <x v="1033"/>
    <n v="7"/>
    <n v="6"/>
    <n v="32"/>
    <n v="34"/>
    <x v="2"/>
    <x v="0"/>
    <x v="2"/>
  </r>
  <r>
    <x v="1"/>
    <x v="2"/>
    <x v="24"/>
    <x v="1942"/>
    <n v="1"/>
    <m/>
    <n v="2"/>
    <n v="2"/>
    <x v="2"/>
    <x v="0"/>
    <x v="2"/>
  </r>
  <r>
    <x v="1"/>
    <x v="2"/>
    <x v="24"/>
    <x v="1034"/>
    <n v="112"/>
    <n v="101"/>
    <n v="579"/>
    <n v="510"/>
    <x v="2"/>
    <x v="0"/>
    <x v="2"/>
  </r>
  <r>
    <x v="1"/>
    <x v="2"/>
    <x v="24"/>
    <x v="1035"/>
    <n v="2"/>
    <n v="1"/>
    <n v="9"/>
    <n v="7"/>
    <x v="2"/>
    <x v="0"/>
    <x v="2"/>
  </r>
  <r>
    <x v="1"/>
    <x v="2"/>
    <x v="24"/>
    <x v="1036"/>
    <n v="35"/>
    <n v="30"/>
    <n v="235"/>
    <n v="178"/>
    <x v="2"/>
    <x v="0"/>
    <x v="2"/>
  </r>
  <r>
    <x v="1"/>
    <x v="2"/>
    <x v="24"/>
    <x v="1037"/>
    <n v="2"/>
    <m/>
    <n v="3"/>
    <n v="3"/>
    <x v="2"/>
    <x v="0"/>
    <x v="2"/>
  </r>
  <r>
    <x v="1"/>
    <x v="2"/>
    <x v="24"/>
    <x v="1038"/>
    <n v="7"/>
    <n v="3"/>
    <n v="35"/>
    <n v="13"/>
    <x v="2"/>
    <x v="0"/>
    <x v="2"/>
  </r>
  <r>
    <x v="1"/>
    <x v="2"/>
    <x v="24"/>
    <x v="1039"/>
    <n v="52"/>
    <n v="26"/>
    <n v="289"/>
    <n v="159"/>
    <x v="2"/>
    <x v="0"/>
    <x v="2"/>
  </r>
  <r>
    <x v="1"/>
    <x v="2"/>
    <x v="24"/>
    <x v="1729"/>
    <n v="2"/>
    <n v="7"/>
    <n v="41"/>
    <n v="33"/>
    <x v="2"/>
    <x v="0"/>
    <x v="2"/>
  </r>
  <r>
    <x v="1"/>
    <x v="2"/>
    <x v="24"/>
    <x v="1040"/>
    <n v="4"/>
    <n v="1"/>
    <n v="19"/>
    <n v="9"/>
    <x v="2"/>
    <x v="0"/>
    <x v="2"/>
  </r>
  <r>
    <x v="1"/>
    <x v="2"/>
    <x v="24"/>
    <x v="1041"/>
    <n v="70"/>
    <n v="39"/>
    <n v="359"/>
    <n v="293"/>
    <x v="2"/>
    <x v="0"/>
    <x v="2"/>
  </r>
  <r>
    <x v="1"/>
    <x v="2"/>
    <x v="24"/>
    <x v="1731"/>
    <n v="1"/>
    <n v="2"/>
    <n v="4"/>
    <n v="6"/>
    <x v="2"/>
    <x v="0"/>
    <x v="2"/>
  </r>
  <r>
    <x v="1"/>
    <x v="2"/>
    <x v="24"/>
    <x v="1042"/>
    <n v="168"/>
    <n v="136"/>
    <n v="958"/>
    <n v="737"/>
    <x v="2"/>
    <x v="0"/>
    <x v="2"/>
  </r>
  <r>
    <x v="1"/>
    <x v="2"/>
    <x v="24"/>
    <x v="1943"/>
    <n v="1"/>
    <m/>
    <n v="1"/>
    <n v="1"/>
    <x v="2"/>
    <x v="0"/>
    <x v="2"/>
  </r>
  <r>
    <x v="1"/>
    <x v="2"/>
    <x v="24"/>
    <x v="1043"/>
    <n v="9"/>
    <n v="7"/>
    <n v="52"/>
    <n v="41"/>
    <x v="2"/>
    <x v="0"/>
    <x v="2"/>
  </r>
  <r>
    <x v="1"/>
    <x v="2"/>
    <x v="24"/>
    <x v="1732"/>
    <n v="3"/>
    <n v="2"/>
    <n v="12"/>
    <n v="12"/>
    <x v="2"/>
    <x v="0"/>
    <x v="2"/>
  </r>
  <r>
    <x v="1"/>
    <x v="2"/>
    <x v="24"/>
    <x v="1733"/>
    <n v="1"/>
    <n v="2"/>
    <n v="15"/>
    <n v="15"/>
    <x v="2"/>
    <x v="0"/>
    <x v="2"/>
  </r>
  <r>
    <x v="1"/>
    <x v="2"/>
    <x v="24"/>
    <x v="1044"/>
    <n v="23"/>
    <n v="23"/>
    <n v="117"/>
    <n v="96"/>
    <x v="2"/>
    <x v="0"/>
    <x v="2"/>
  </r>
  <r>
    <x v="1"/>
    <x v="2"/>
    <x v="24"/>
    <x v="1045"/>
    <n v="27"/>
    <n v="10"/>
    <n v="97"/>
    <n v="84"/>
    <x v="2"/>
    <x v="0"/>
    <x v="2"/>
  </r>
  <r>
    <x v="1"/>
    <x v="2"/>
    <x v="24"/>
    <x v="1046"/>
    <n v="39"/>
    <n v="27"/>
    <n v="224"/>
    <n v="201"/>
    <x v="2"/>
    <x v="0"/>
    <x v="2"/>
  </r>
  <r>
    <x v="1"/>
    <x v="2"/>
    <x v="24"/>
    <x v="1047"/>
    <n v="26"/>
    <n v="5"/>
    <n v="84"/>
    <n v="26"/>
    <x v="2"/>
    <x v="0"/>
    <x v="2"/>
  </r>
  <r>
    <x v="1"/>
    <x v="2"/>
    <x v="24"/>
    <x v="1048"/>
    <n v="10"/>
    <n v="5"/>
    <n v="79"/>
    <n v="39"/>
    <x v="2"/>
    <x v="0"/>
    <x v="2"/>
  </r>
  <r>
    <x v="1"/>
    <x v="2"/>
    <x v="24"/>
    <x v="1049"/>
    <n v="4"/>
    <n v="6"/>
    <n v="24"/>
    <n v="40"/>
    <x v="2"/>
    <x v="0"/>
    <x v="2"/>
  </r>
  <r>
    <x v="1"/>
    <x v="2"/>
    <x v="24"/>
    <x v="1050"/>
    <n v="6"/>
    <n v="7"/>
    <n v="27"/>
    <n v="33"/>
    <x v="2"/>
    <x v="0"/>
    <x v="2"/>
  </r>
  <r>
    <x v="1"/>
    <x v="2"/>
    <x v="24"/>
    <x v="1734"/>
    <m/>
    <m/>
    <n v="4"/>
    <n v="4"/>
    <x v="2"/>
    <x v="0"/>
    <x v="2"/>
  </r>
  <r>
    <x v="1"/>
    <x v="2"/>
    <x v="24"/>
    <x v="1735"/>
    <n v="2"/>
    <n v="2"/>
    <n v="9"/>
    <n v="8"/>
    <x v="2"/>
    <x v="0"/>
    <x v="2"/>
  </r>
  <r>
    <x v="1"/>
    <x v="2"/>
    <x v="24"/>
    <x v="1736"/>
    <m/>
    <m/>
    <n v="5"/>
    <n v="1"/>
    <x v="2"/>
    <x v="0"/>
    <x v="2"/>
  </r>
  <r>
    <x v="1"/>
    <x v="2"/>
    <x v="24"/>
    <x v="1737"/>
    <m/>
    <m/>
    <n v="1"/>
    <m/>
    <x v="2"/>
    <x v="0"/>
    <x v="2"/>
  </r>
  <r>
    <x v="1"/>
    <x v="2"/>
    <x v="108"/>
    <x v="1738"/>
    <n v="4"/>
    <n v="7"/>
    <n v="20"/>
    <n v="22"/>
    <x v="4"/>
    <x v="0"/>
    <x v="2"/>
  </r>
  <r>
    <x v="1"/>
    <x v="2"/>
    <x v="108"/>
    <x v="1739"/>
    <n v="1"/>
    <m/>
    <n v="1"/>
    <m/>
    <x v="4"/>
    <x v="0"/>
    <x v="2"/>
  </r>
  <r>
    <x v="1"/>
    <x v="2"/>
    <x v="108"/>
    <x v="1740"/>
    <m/>
    <m/>
    <n v="2"/>
    <n v="7"/>
    <x v="4"/>
    <x v="0"/>
    <x v="2"/>
  </r>
  <r>
    <x v="1"/>
    <x v="2"/>
    <x v="108"/>
    <x v="1051"/>
    <m/>
    <m/>
    <m/>
    <n v="1"/>
    <x v="4"/>
    <x v="0"/>
    <x v="2"/>
  </r>
  <r>
    <x v="1"/>
    <x v="2"/>
    <x v="147"/>
    <x v="1741"/>
    <n v="1"/>
    <m/>
    <n v="1"/>
    <m/>
    <x v="1"/>
    <x v="0"/>
    <x v="2"/>
  </r>
  <r>
    <x v="1"/>
    <x v="2"/>
    <x v="109"/>
    <x v="1944"/>
    <m/>
    <m/>
    <n v="1"/>
    <m/>
    <x v="4"/>
    <x v="0"/>
    <x v="2"/>
  </r>
  <r>
    <x v="1"/>
    <x v="2"/>
    <x v="109"/>
    <x v="1743"/>
    <m/>
    <m/>
    <n v="2"/>
    <n v="1"/>
    <x v="4"/>
    <x v="0"/>
    <x v="2"/>
  </r>
  <r>
    <x v="1"/>
    <x v="2"/>
    <x v="109"/>
    <x v="1945"/>
    <m/>
    <m/>
    <n v="2"/>
    <m/>
    <x v="4"/>
    <x v="0"/>
    <x v="2"/>
  </r>
  <r>
    <x v="1"/>
    <x v="2"/>
    <x v="109"/>
    <x v="1946"/>
    <n v="1"/>
    <m/>
    <n v="1"/>
    <m/>
    <x v="4"/>
    <x v="0"/>
    <x v="2"/>
  </r>
  <r>
    <x v="1"/>
    <x v="2"/>
    <x v="109"/>
    <x v="1744"/>
    <m/>
    <m/>
    <n v="3"/>
    <m/>
    <x v="4"/>
    <x v="0"/>
    <x v="2"/>
  </r>
  <r>
    <x v="1"/>
    <x v="2"/>
    <x v="109"/>
    <x v="1947"/>
    <m/>
    <m/>
    <n v="1"/>
    <m/>
    <x v="4"/>
    <x v="0"/>
    <x v="2"/>
  </r>
  <r>
    <x v="1"/>
    <x v="2"/>
    <x v="109"/>
    <x v="1745"/>
    <n v="1"/>
    <m/>
    <n v="2"/>
    <m/>
    <x v="4"/>
    <x v="0"/>
    <x v="2"/>
  </r>
  <r>
    <x v="1"/>
    <x v="2"/>
    <x v="109"/>
    <x v="1747"/>
    <m/>
    <n v="1"/>
    <n v="2"/>
    <n v="1"/>
    <x v="4"/>
    <x v="0"/>
    <x v="2"/>
  </r>
  <r>
    <x v="1"/>
    <x v="2"/>
    <x v="109"/>
    <x v="1948"/>
    <m/>
    <m/>
    <m/>
    <n v="1"/>
    <x v="4"/>
    <x v="0"/>
    <x v="2"/>
  </r>
  <r>
    <x v="1"/>
    <x v="2"/>
    <x v="109"/>
    <x v="1052"/>
    <n v="10"/>
    <n v="7"/>
    <n v="42"/>
    <n v="44"/>
    <x v="4"/>
    <x v="0"/>
    <x v="2"/>
  </r>
  <r>
    <x v="1"/>
    <x v="2"/>
    <x v="110"/>
    <x v="1053"/>
    <n v="5"/>
    <n v="3"/>
    <n v="26"/>
    <n v="16"/>
    <x v="2"/>
    <x v="0"/>
    <x v="2"/>
  </r>
  <r>
    <x v="1"/>
    <x v="2"/>
    <x v="110"/>
    <x v="1054"/>
    <n v="116"/>
    <n v="79"/>
    <n v="650"/>
    <n v="482"/>
    <x v="2"/>
    <x v="0"/>
    <x v="2"/>
  </r>
  <r>
    <x v="1"/>
    <x v="2"/>
    <x v="110"/>
    <x v="1055"/>
    <n v="4"/>
    <n v="4"/>
    <n v="15"/>
    <n v="9"/>
    <x v="2"/>
    <x v="0"/>
    <x v="2"/>
  </r>
  <r>
    <x v="1"/>
    <x v="2"/>
    <x v="110"/>
    <x v="1056"/>
    <n v="22"/>
    <n v="29"/>
    <n v="167"/>
    <n v="142"/>
    <x v="2"/>
    <x v="0"/>
    <x v="2"/>
  </r>
  <r>
    <x v="1"/>
    <x v="2"/>
    <x v="110"/>
    <x v="1057"/>
    <n v="22"/>
    <n v="18"/>
    <n v="136"/>
    <n v="106"/>
    <x v="2"/>
    <x v="0"/>
    <x v="2"/>
  </r>
  <r>
    <x v="1"/>
    <x v="2"/>
    <x v="110"/>
    <x v="1058"/>
    <n v="16"/>
    <m/>
    <n v="17"/>
    <n v="2"/>
    <x v="2"/>
    <x v="0"/>
    <x v="2"/>
  </r>
  <r>
    <x v="1"/>
    <x v="2"/>
    <x v="110"/>
    <x v="1749"/>
    <m/>
    <n v="11"/>
    <n v="59"/>
    <n v="39"/>
    <x v="2"/>
    <x v="0"/>
    <x v="2"/>
  </r>
  <r>
    <x v="1"/>
    <x v="2"/>
    <x v="110"/>
    <x v="1059"/>
    <m/>
    <n v="3"/>
    <n v="7"/>
    <n v="15"/>
    <x v="2"/>
    <x v="0"/>
    <x v="2"/>
  </r>
  <r>
    <x v="1"/>
    <x v="2"/>
    <x v="110"/>
    <x v="1750"/>
    <m/>
    <m/>
    <n v="1"/>
    <m/>
    <x v="2"/>
    <x v="0"/>
    <x v="2"/>
  </r>
  <r>
    <x v="1"/>
    <x v="2"/>
    <x v="110"/>
    <x v="1751"/>
    <m/>
    <m/>
    <n v="2"/>
    <m/>
    <x v="2"/>
    <x v="0"/>
    <x v="2"/>
  </r>
  <r>
    <x v="1"/>
    <x v="2"/>
    <x v="110"/>
    <x v="1060"/>
    <n v="7"/>
    <n v="5"/>
    <n v="34"/>
    <n v="24"/>
    <x v="2"/>
    <x v="0"/>
    <x v="2"/>
  </r>
  <r>
    <x v="1"/>
    <x v="2"/>
    <x v="111"/>
    <x v="1752"/>
    <n v="2"/>
    <m/>
    <n v="4"/>
    <m/>
    <x v="3"/>
    <x v="0"/>
    <x v="2"/>
  </r>
  <r>
    <x v="1"/>
    <x v="2"/>
    <x v="111"/>
    <x v="1061"/>
    <m/>
    <m/>
    <m/>
    <n v="2"/>
    <x v="3"/>
    <x v="0"/>
    <x v="2"/>
  </r>
  <r>
    <x v="1"/>
    <x v="2"/>
    <x v="112"/>
    <x v="1754"/>
    <m/>
    <n v="4"/>
    <n v="6"/>
    <n v="11"/>
    <x v="0"/>
    <x v="0"/>
    <x v="2"/>
  </r>
  <r>
    <x v="1"/>
    <x v="2"/>
    <x v="112"/>
    <x v="1755"/>
    <n v="1"/>
    <m/>
    <n v="3"/>
    <n v="27"/>
    <x v="0"/>
    <x v="0"/>
    <x v="2"/>
  </r>
  <r>
    <x v="1"/>
    <x v="2"/>
    <x v="112"/>
    <x v="1062"/>
    <n v="3"/>
    <n v="4"/>
    <n v="16"/>
    <n v="21"/>
    <x v="0"/>
    <x v="0"/>
    <x v="2"/>
  </r>
  <r>
    <x v="1"/>
    <x v="2"/>
    <x v="112"/>
    <x v="1063"/>
    <n v="4"/>
    <n v="3"/>
    <n v="34"/>
    <n v="27"/>
    <x v="0"/>
    <x v="0"/>
    <x v="2"/>
  </r>
  <r>
    <x v="1"/>
    <x v="2"/>
    <x v="112"/>
    <x v="1064"/>
    <n v="6"/>
    <n v="3"/>
    <n v="27"/>
    <n v="17"/>
    <x v="0"/>
    <x v="0"/>
    <x v="2"/>
  </r>
  <r>
    <x v="1"/>
    <x v="2"/>
    <x v="25"/>
    <x v="1065"/>
    <n v="56"/>
    <n v="32"/>
    <n v="356"/>
    <n v="225"/>
    <x v="2"/>
    <x v="0"/>
    <x v="2"/>
  </r>
  <r>
    <x v="1"/>
    <x v="2"/>
    <x v="25"/>
    <x v="1066"/>
    <n v="29"/>
    <n v="32"/>
    <n v="183"/>
    <n v="136"/>
    <x v="2"/>
    <x v="0"/>
    <x v="2"/>
  </r>
  <r>
    <x v="1"/>
    <x v="2"/>
    <x v="25"/>
    <x v="1067"/>
    <n v="374"/>
    <n v="356"/>
    <n v="2149"/>
    <n v="2050"/>
    <x v="2"/>
    <x v="0"/>
    <x v="2"/>
  </r>
  <r>
    <x v="1"/>
    <x v="2"/>
    <x v="25"/>
    <x v="1068"/>
    <n v="93"/>
    <n v="65"/>
    <n v="420"/>
    <n v="340"/>
    <x v="2"/>
    <x v="0"/>
    <x v="2"/>
  </r>
  <r>
    <x v="1"/>
    <x v="2"/>
    <x v="25"/>
    <x v="1070"/>
    <n v="21"/>
    <n v="14"/>
    <n v="126"/>
    <n v="84"/>
    <x v="2"/>
    <x v="0"/>
    <x v="2"/>
  </r>
  <r>
    <x v="1"/>
    <x v="2"/>
    <x v="25"/>
    <x v="1756"/>
    <n v="17"/>
    <n v="8"/>
    <n v="94"/>
    <n v="27"/>
    <x v="2"/>
    <x v="0"/>
    <x v="2"/>
  </r>
  <r>
    <x v="1"/>
    <x v="2"/>
    <x v="25"/>
    <x v="1071"/>
    <n v="141"/>
    <n v="142"/>
    <n v="786"/>
    <n v="678"/>
    <x v="2"/>
    <x v="0"/>
    <x v="2"/>
  </r>
  <r>
    <x v="1"/>
    <x v="2"/>
    <x v="25"/>
    <x v="1072"/>
    <n v="23"/>
    <n v="23"/>
    <n v="159"/>
    <n v="106"/>
    <x v="2"/>
    <x v="0"/>
    <x v="2"/>
  </r>
  <r>
    <x v="1"/>
    <x v="2"/>
    <x v="25"/>
    <x v="1073"/>
    <n v="46"/>
    <n v="54"/>
    <n v="239"/>
    <n v="226"/>
    <x v="2"/>
    <x v="0"/>
    <x v="2"/>
  </r>
  <r>
    <x v="1"/>
    <x v="2"/>
    <x v="25"/>
    <x v="1074"/>
    <n v="2"/>
    <m/>
    <n v="19"/>
    <n v="20"/>
    <x v="2"/>
    <x v="0"/>
    <x v="2"/>
  </r>
  <r>
    <x v="1"/>
    <x v="2"/>
    <x v="25"/>
    <x v="1075"/>
    <n v="248"/>
    <n v="194"/>
    <n v="1293"/>
    <n v="1010"/>
    <x v="2"/>
    <x v="0"/>
    <x v="2"/>
  </r>
  <r>
    <x v="1"/>
    <x v="2"/>
    <x v="25"/>
    <x v="1076"/>
    <n v="151"/>
    <n v="98"/>
    <n v="753"/>
    <n v="557"/>
    <x v="2"/>
    <x v="0"/>
    <x v="2"/>
  </r>
  <r>
    <x v="1"/>
    <x v="2"/>
    <x v="25"/>
    <x v="1757"/>
    <n v="2"/>
    <m/>
    <n v="4"/>
    <n v="3"/>
    <x v="2"/>
    <x v="0"/>
    <x v="2"/>
  </r>
  <r>
    <x v="1"/>
    <x v="2"/>
    <x v="25"/>
    <x v="1949"/>
    <m/>
    <n v="1"/>
    <n v="5"/>
    <n v="1"/>
    <x v="2"/>
    <x v="0"/>
    <x v="2"/>
  </r>
  <r>
    <x v="1"/>
    <x v="2"/>
    <x v="25"/>
    <x v="1077"/>
    <n v="6"/>
    <n v="7"/>
    <n v="45"/>
    <n v="39"/>
    <x v="2"/>
    <x v="0"/>
    <x v="2"/>
  </r>
  <r>
    <x v="1"/>
    <x v="2"/>
    <x v="25"/>
    <x v="1759"/>
    <m/>
    <m/>
    <n v="1"/>
    <n v="4"/>
    <x v="2"/>
    <x v="0"/>
    <x v="2"/>
  </r>
  <r>
    <x v="1"/>
    <x v="2"/>
    <x v="25"/>
    <x v="1950"/>
    <n v="1"/>
    <n v="1"/>
    <n v="1"/>
    <n v="3"/>
    <x v="2"/>
    <x v="0"/>
    <x v="2"/>
  </r>
  <r>
    <x v="1"/>
    <x v="2"/>
    <x v="25"/>
    <x v="1951"/>
    <m/>
    <m/>
    <m/>
    <n v="4"/>
    <x v="2"/>
    <x v="0"/>
    <x v="2"/>
  </r>
  <r>
    <x v="1"/>
    <x v="2"/>
    <x v="25"/>
    <x v="1952"/>
    <m/>
    <m/>
    <m/>
    <n v="1"/>
    <x v="2"/>
    <x v="0"/>
    <x v="2"/>
  </r>
  <r>
    <x v="1"/>
    <x v="2"/>
    <x v="25"/>
    <x v="1078"/>
    <n v="934"/>
    <n v="828"/>
    <n v="4870"/>
    <n v="4752"/>
    <x v="2"/>
    <x v="0"/>
    <x v="2"/>
  </r>
  <r>
    <x v="1"/>
    <x v="2"/>
    <x v="25"/>
    <x v="1079"/>
    <n v="302"/>
    <n v="325"/>
    <n v="1737"/>
    <n v="1638"/>
    <x v="2"/>
    <x v="0"/>
    <x v="2"/>
  </r>
  <r>
    <x v="1"/>
    <x v="2"/>
    <x v="25"/>
    <x v="1761"/>
    <m/>
    <m/>
    <n v="2"/>
    <n v="1"/>
    <x v="2"/>
    <x v="0"/>
    <x v="2"/>
  </r>
  <r>
    <x v="1"/>
    <x v="2"/>
    <x v="25"/>
    <x v="1762"/>
    <n v="1"/>
    <n v="4"/>
    <n v="17"/>
    <n v="28"/>
    <x v="2"/>
    <x v="0"/>
    <x v="2"/>
  </r>
  <r>
    <x v="1"/>
    <x v="2"/>
    <x v="25"/>
    <x v="1080"/>
    <n v="82"/>
    <n v="67"/>
    <n v="439"/>
    <n v="394"/>
    <x v="2"/>
    <x v="0"/>
    <x v="2"/>
  </r>
  <r>
    <x v="1"/>
    <x v="2"/>
    <x v="25"/>
    <x v="1081"/>
    <n v="19"/>
    <n v="17"/>
    <n v="110"/>
    <n v="74"/>
    <x v="2"/>
    <x v="0"/>
    <x v="2"/>
  </r>
  <r>
    <x v="1"/>
    <x v="2"/>
    <x v="25"/>
    <x v="1763"/>
    <n v="1"/>
    <m/>
    <n v="3"/>
    <n v="1"/>
    <x v="2"/>
    <x v="0"/>
    <x v="2"/>
  </r>
  <r>
    <x v="1"/>
    <x v="2"/>
    <x v="25"/>
    <x v="1764"/>
    <n v="2"/>
    <n v="2"/>
    <n v="34"/>
    <n v="51"/>
    <x v="2"/>
    <x v="0"/>
    <x v="2"/>
  </r>
  <r>
    <x v="1"/>
    <x v="2"/>
    <x v="25"/>
    <x v="1082"/>
    <m/>
    <n v="1"/>
    <n v="1"/>
    <n v="1"/>
    <x v="2"/>
    <x v="0"/>
    <x v="2"/>
  </r>
  <r>
    <x v="1"/>
    <x v="2"/>
    <x v="25"/>
    <x v="1765"/>
    <m/>
    <m/>
    <n v="3"/>
    <m/>
    <x v="2"/>
    <x v="0"/>
    <x v="2"/>
  </r>
  <r>
    <x v="1"/>
    <x v="2"/>
    <x v="25"/>
    <x v="1953"/>
    <m/>
    <m/>
    <n v="1"/>
    <n v="1"/>
    <x v="2"/>
    <x v="0"/>
    <x v="2"/>
  </r>
  <r>
    <x v="1"/>
    <x v="2"/>
    <x v="114"/>
    <x v="1954"/>
    <m/>
    <m/>
    <n v="1"/>
    <m/>
    <x v="2"/>
    <x v="0"/>
    <x v="2"/>
  </r>
  <r>
    <x v="1"/>
    <x v="2"/>
    <x v="114"/>
    <x v="1084"/>
    <n v="1"/>
    <n v="1"/>
    <n v="12"/>
    <n v="8"/>
    <x v="2"/>
    <x v="0"/>
    <x v="2"/>
  </r>
  <r>
    <x v="1"/>
    <x v="2"/>
    <x v="114"/>
    <x v="1955"/>
    <m/>
    <m/>
    <n v="1"/>
    <n v="1"/>
    <x v="2"/>
    <x v="0"/>
    <x v="2"/>
  </r>
  <r>
    <x v="1"/>
    <x v="2"/>
    <x v="114"/>
    <x v="1766"/>
    <n v="3"/>
    <n v="1"/>
    <n v="13"/>
    <n v="7"/>
    <x v="2"/>
    <x v="0"/>
    <x v="2"/>
  </r>
  <r>
    <x v="1"/>
    <x v="2"/>
    <x v="114"/>
    <x v="1767"/>
    <m/>
    <m/>
    <n v="2"/>
    <m/>
    <x v="2"/>
    <x v="0"/>
    <x v="2"/>
  </r>
  <r>
    <x v="1"/>
    <x v="2"/>
    <x v="114"/>
    <x v="1956"/>
    <n v="1"/>
    <m/>
    <n v="1"/>
    <m/>
    <x v="2"/>
    <x v="0"/>
    <x v="2"/>
  </r>
  <r>
    <x v="1"/>
    <x v="2"/>
    <x v="114"/>
    <x v="1085"/>
    <n v="1"/>
    <n v="3"/>
    <n v="6"/>
    <n v="7"/>
    <x v="2"/>
    <x v="0"/>
    <x v="2"/>
  </r>
  <r>
    <x v="1"/>
    <x v="2"/>
    <x v="115"/>
    <x v="1769"/>
    <n v="3"/>
    <n v="2"/>
    <n v="8"/>
    <n v="8"/>
    <x v="2"/>
    <x v="0"/>
    <x v="2"/>
  </r>
  <r>
    <x v="1"/>
    <x v="2"/>
    <x v="115"/>
    <x v="1086"/>
    <n v="1"/>
    <m/>
    <n v="6"/>
    <n v="7"/>
    <x v="2"/>
    <x v="0"/>
    <x v="2"/>
  </r>
  <r>
    <x v="1"/>
    <x v="2"/>
    <x v="115"/>
    <x v="1770"/>
    <n v="3"/>
    <n v="3"/>
    <n v="11"/>
    <n v="9"/>
    <x v="2"/>
    <x v="0"/>
    <x v="2"/>
  </r>
  <r>
    <x v="1"/>
    <x v="2"/>
    <x v="115"/>
    <x v="1087"/>
    <n v="2"/>
    <m/>
    <n v="7"/>
    <n v="6"/>
    <x v="2"/>
    <x v="0"/>
    <x v="2"/>
  </r>
  <r>
    <x v="1"/>
    <x v="2"/>
    <x v="115"/>
    <x v="1088"/>
    <m/>
    <m/>
    <n v="6"/>
    <n v="4"/>
    <x v="2"/>
    <x v="0"/>
    <x v="2"/>
  </r>
  <r>
    <x v="1"/>
    <x v="2"/>
    <x v="115"/>
    <x v="1089"/>
    <n v="10"/>
    <n v="9"/>
    <n v="52"/>
    <n v="44"/>
    <x v="2"/>
    <x v="0"/>
    <x v="2"/>
  </r>
  <r>
    <x v="1"/>
    <x v="2"/>
    <x v="115"/>
    <x v="1771"/>
    <m/>
    <m/>
    <m/>
    <n v="1"/>
    <x v="2"/>
    <x v="0"/>
    <x v="2"/>
  </r>
  <r>
    <x v="1"/>
    <x v="2"/>
    <x v="116"/>
    <x v="1772"/>
    <n v="2"/>
    <n v="1"/>
    <n v="5"/>
    <n v="6"/>
    <x v="2"/>
    <x v="0"/>
    <x v="2"/>
  </r>
  <r>
    <x v="1"/>
    <x v="2"/>
    <x v="116"/>
    <x v="1090"/>
    <n v="10"/>
    <n v="9"/>
    <n v="42"/>
    <n v="34"/>
    <x v="2"/>
    <x v="0"/>
    <x v="2"/>
  </r>
  <r>
    <x v="1"/>
    <x v="2"/>
    <x v="116"/>
    <x v="1091"/>
    <n v="18"/>
    <n v="7"/>
    <n v="75"/>
    <n v="56"/>
    <x v="2"/>
    <x v="0"/>
    <x v="2"/>
  </r>
  <r>
    <x v="1"/>
    <x v="2"/>
    <x v="116"/>
    <x v="1092"/>
    <n v="8"/>
    <n v="14"/>
    <n v="59"/>
    <n v="63"/>
    <x v="2"/>
    <x v="0"/>
    <x v="2"/>
  </r>
  <r>
    <x v="1"/>
    <x v="2"/>
    <x v="116"/>
    <x v="1957"/>
    <m/>
    <n v="1"/>
    <m/>
    <n v="1"/>
    <x v="2"/>
    <x v="0"/>
    <x v="2"/>
  </r>
  <r>
    <x v="1"/>
    <x v="2"/>
    <x v="116"/>
    <x v="1773"/>
    <n v="1"/>
    <m/>
    <n v="1"/>
    <m/>
    <x v="2"/>
    <x v="0"/>
    <x v="2"/>
  </r>
  <r>
    <x v="1"/>
    <x v="2"/>
    <x v="117"/>
    <x v="1774"/>
    <n v="1"/>
    <m/>
    <n v="3"/>
    <n v="1"/>
    <x v="2"/>
    <x v="0"/>
    <x v="2"/>
  </r>
  <r>
    <x v="1"/>
    <x v="2"/>
    <x v="117"/>
    <x v="1094"/>
    <n v="3"/>
    <m/>
    <n v="13"/>
    <m/>
    <x v="2"/>
    <x v="0"/>
    <x v="2"/>
  </r>
  <r>
    <x v="1"/>
    <x v="2"/>
    <x v="117"/>
    <x v="1775"/>
    <m/>
    <m/>
    <n v="2"/>
    <m/>
    <x v="2"/>
    <x v="0"/>
    <x v="2"/>
  </r>
  <r>
    <x v="1"/>
    <x v="2"/>
    <x v="117"/>
    <x v="1776"/>
    <n v="2"/>
    <n v="1"/>
    <n v="3"/>
    <n v="1"/>
    <x v="2"/>
    <x v="0"/>
    <x v="2"/>
  </r>
  <r>
    <x v="1"/>
    <x v="2"/>
    <x v="117"/>
    <x v="1777"/>
    <m/>
    <m/>
    <n v="1"/>
    <m/>
    <x v="2"/>
    <x v="0"/>
    <x v="2"/>
  </r>
  <r>
    <x v="1"/>
    <x v="2"/>
    <x v="162"/>
    <x v="1958"/>
    <m/>
    <m/>
    <m/>
    <n v="1"/>
    <x v="2"/>
    <x v="0"/>
    <x v="2"/>
  </r>
  <r>
    <x v="1"/>
    <x v="2"/>
    <x v="118"/>
    <x v="1959"/>
    <m/>
    <m/>
    <m/>
    <n v="1"/>
    <x v="4"/>
    <x v="0"/>
    <x v="2"/>
  </r>
  <r>
    <x v="1"/>
    <x v="2"/>
    <x v="118"/>
    <x v="1096"/>
    <m/>
    <m/>
    <n v="1"/>
    <m/>
    <x v="4"/>
    <x v="0"/>
    <x v="2"/>
  </r>
  <r>
    <x v="1"/>
    <x v="2"/>
    <x v="118"/>
    <x v="1779"/>
    <n v="4"/>
    <m/>
    <n v="13"/>
    <n v="17"/>
    <x v="4"/>
    <x v="0"/>
    <x v="2"/>
  </r>
  <r>
    <x v="1"/>
    <x v="2"/>
    <x v="119"/>
    <x v="1097"/>
    <n v="2"/>
    <n v="1"/>
    <n v="6"/>
    <n v="4"/>
    <x v="4"/>
    <x v="0"/>
    <x v="2"/>
  </r>
  <r>
    <x v="1"/>
    <x v="2"/>
    <x v="119"/>
    <x v="1782"/>
    <n v="1"/>
    <n v="2"/>
    <n v="11"/>
    <n v="7"/>
    <x v="4"/>
    <x v="0"/>
    <x v="2"/>
  </r>
  <r>
    <x v="1"/>
    <x v="2"/>
    <x v="119"/>
    <x v="1098"/>
    <m/>
    <m/>
    <n v="2"/>
    <n v="1"/>
    <x v="4"/>
    <x v="0"/>
    <x v="2"/>
  </r>
  <r>
    <x v="1"/>
    <x v="2"/>
    <x v="163"/>
    <x v="1960"/>
    <n v="1"/>
    <m/>
    <n v="1"/>
    <m/>
    <x v="5"/>
    <x v="1"/>
    <x v="2"/>
  </r>
  <r>
    <x v="1"/>
    <x v="2"/>
    <x v="50"/>
    <x v="1783"/>
    <n v="2"/>
    <n v="3"/>
    <n v="18"/>
    <n v="7"/>
    <x v="2"/>
    <x v="0"/>
    <x v="2"/>
  </r>
  <r>
    <x v="1"/>
    <x v="2"/>
    <x v="50"/>
    <x v="1784"/>
    <n v="6"/>
    <n v="3"/>
    <n v="27"/>
    <n v="14"/>
    <x v="2"/>
    <x v="0"/>
    <x v="2"/>
  </r>
  <r>
    <x v="1"/>
    <x v="2"/>
    <x v="50"/>
    <x v="1785"/>
    <n v="1"/>
    <n v="3"/>
    <n v="3"/>
    <n v="6"/>
    <x v="2"/>
    <x v="0"/>
    <x v="2"/>
  </r>
  <r>
    <x v="1"/>
    <x v="2"/>
    <x v="50"/>
    <x v="1099"/>
    <n v="3"/>
    <n v="2"/>
    <n v="14"/>
    <n v="27"/>
    <x v="2"/>
    <x v="0"/>
    <x v="2"/>
  </r>
  <r>
    <x v="1"/>
    <x v="2"/>
    <x v="50"/>
    <x v="1100"/>
    <n v="6"/>
    <n v="16"/>
    <n v="50"/>
    <n v="51"/>
    <x v="2"/>
    <x v="0"/>
    <x v="2"/>
  </r>
  <r>
    <x v="1"/>
    <x v="2"/>
    <x v="50"/>
    <x v="1101"/>
    <n v="21"/>
    <n v="4"/>
    <n v="103"/>
    <n v="47"/>
    <x v="2"/>
    <x v="0"/>
    <x v="2"/>
  </r>
  <r>
    <x v="1"/>
    <x v="2"/>
    <x v="50"/>
    <x v="1961"/>
    <n v="8"/>
    <m/>
    <n v="30"/>
    <m/>
    <x v="2"/>
    <x v="0"/>
    <x v="2"/>
  </r>
  <r>
    <x v="1"/>
    <x v="2"/>
    <x v="50"/>
    <x v="1962"/>
    <m/>
    <m/>
    <n v="2"/>
    <m/>
    <x v="2"/>
    <x v="0"/>
    <x v="2"/>
  </r>
  <r>
    <x v="1"/>
    <x v="2"/>
    <x v="50"/>
    <x v="1963"/>
    <m/>
    <n v="2"/>
    <m/>
    <n v="7"/>
    <x v="2"/>
    <x v="0"/>
    <x v="2"/>
  </r>
  <r>
    <x v="1"/>
    <x v="2"/>
    <x v="50"/>
    <x v="1786"/>
    <m/>
    <m/>
    <n v="1"/>
    <m/>
    <x v="2"/>
    <x v="0"/>
    <x v="2"/>
  </r>
  <r>
    <x v="1"/>
    <x v="2"/>
    <x v="50"/>
    <x v="1787"/>
    <n v="2"/>
    <m/>
    <n v="5"/>
    <m/>
    <x v="2"/>
    <x v="0"/>
    <x v="2"/>
  </r>
  <r>
    <x v="1"/>
    <x v="2"/>
    <x v="50"/>
    <x v="1788"/>
    <m/>
    <m/>
    <n v="2"/>
    <m/>
    <x v="2"/>
    <x v="0"/>
    <x v="2"/>
  </r>
  <r>
    <x v="1"/>
    <x v="2"/>
    <x v="50"/>
    <x v="1964"/>
    <m/>
    <n v="1"/>
    <m/>
    <n v="1"/>
    <x v="2"/>
    <x v="0"/>
    <x v="2"/>
  </r>
  <r>
    <x v="1"/>
    <x v="2"/>
    <x v="50"/>
    <x v="1790"/>
    <n v="5"/>
    <n v="7"/>
    <n v="24"/>
    <n v="26"/>
    <x v="2"/>
    <x v="0"/>
    <x v="2"/>
  </r>
  <r>
    <x v="1"/>
    <x v="2"/>
    <x v="120"/>
    <x v="1102"/>
    <n v="424"/>
    <n v="254"/>
    <n v="2199"/>
    <n v="1363"/>
    <x v="5"/>
    <x v="1"/>
    <x v="2"/>
  </r>
  <r>
    <x v="1"/>
    <x v="2"/>
    <x v="148"/>
    <x v="1792"/>
    <m/>
    <m/>
    <m/>
    <n v="1"/>
    <x v="1"/>
    <x v="0"/>
    <x v="2"/>
  </r>
  <r>
    <x v="1"/>
    <x v="2"/>
    <x v="26"/>
    <x v="1103"/>
    <n v="269"/>
    <n v="196"/>
    <n v="1366"/>
    <n v="1139"/>
    <x v="2"/>
    <x v="0"/>
    <x v="2"/>
  </r>
  <r>
    <x v="1"/>
    <x v="2"/>
    <x v="26"/>
    <x v="1965"/>
    <n v="1"/>
    <m/>
    <n v="2"/>
    <m/>
    <x v="2"/>
    <x v="0"/>
    <x v="2"/>
  </r>
  <r>
    <x v="1"/>
    <x v="2"/>
    <x v="26"/>
    <x v="1793"/>
    <n v="16"/>
    <n v="8"/>
    <n v="68"/>
    <n v="67"/>
    <x v="2"/>
    <x v="0"/>
    <x v="2"/>
  </r>
  <r>
    <x v="1"/>
    <x v="2"/>
    <x v="26"/>
    <x v="1104"/>
    <n v="29"/>
    <n v="40"/>
    <n v="232"/>
    <n v="162"/>
    <x v="2"/>
    <x v="0"/>
    <x v="2"/>
  </r>
  <r>
    <x v="1"/>
    <x v="2"/>
    <x v="26"/>
    <x v="1105"/>
    <n v="108"/>
    <n v="89"/>
    <n v="730"/>
    <n v="508"/>
    <x v="2"/>
    <x v="0"/>
    <x v="2"/>
  </r>
  <r>
    <x v="1"/>
    <x v="2"/>
    <x v="26"/>
    <x v="1106"/>
    <n v="825"/>
    <n v="648"/>
    <n v="4591"/>
    <n v="3481"/>
    <x v="2"/>
    <x v="0"/>
    <x v="2"/>
  </r>
  <r>
    <x v="1"/>
    <x v="2"/>
    <x v="26"/>
    <x v="1107"/>
    <n v="377"/>
    <n v="339"/>
    <n v="2365"/>
    <n v="1777"/>
    <x v="2"/>
    <x v="0"/>
    <x v="2"/>
  </r>
  <r>
    <x v="1"/>
    <x v="2"/>
    <x v="26"/>
    <x v="1966"/>
    <n v="1"/>
    <m/>
    <n v="1"/>
    <m/>
    <x v="2"/>
    <x v="0"/>
    <x v="2"/>
  </r>
  <r>
    <x v="1"/>
    <x v="2"/>
    <x v="26"/>
    <x v="1108"/>
    <n v="92"/>
    <n v="65"/>
    <n v="483"/>
    <n v="355"/>
    <x v="2"/>
    <x v="0"/>
    <x v="2"/>
  </r>
  <r>
    <x v="1"/>
    <x v="2"/>
    <x v="26"/>
    <x v="1109"/>
    <n v="118"/>
    <n v="103"/>
    <n v="707"/>
    <n v="542"/>
    <x v="2"/>
    <x v="0"/>
    <x v="2"/>
  </r>
  <r>
    <x v="1"/>
    <x v="2"/>
    <x v="149"/>
    <x v="1795"/>
    <n v="1"/>
    <m/>
    <n v="2"/>
    <m/>
    <x v="1"/>
    <x v="0"/>
    <x v="2"/>
  </r>
  <r>
    <x v="1"/>
    <x v="2"/>
    <x v="121"/>
    <x v="1110"/>
    <n v="3"/>
    <n v="5"/>
    <n v="25"/>
    <n v="24"/>
    <x v="2"/>
    <x v="0"/>
    <x v="2"/>
  </r>
  <r>
    <x v="1"/>
    <x v="2"/>
    <x v="121"/>
    <x v="1111"/>
    <n v="30"/>
    <n v="13"/>
    <n v="118"/>
    <n v="75"/>
    <x v="2"/>
    <x v="0"/>
    <x v="2"/>
  </r>
  <r>
    <x v="1"/>
    <x v="2"/>
    <x v="121"/>
    <x v="1112"/>
    <n v="1"/>
    <n v="1"/>
    <n v="2"/>
    <n v="4"/>
    <x v="2"/>
    <x v="0"/>
    <x v="2"/>
  </r>
  <r>
    <x v="1"/>
    <x v="2"/>
    <x v="121"/>
    <x v="1113"/>
    <n v="5"/>
    <n v="3"/>
    <n v="10"/>
    <n v="9"/>
    <x v="2"/>
    <x v="0"/>
    <x v="2"/>
  </r>
  <r>
    <x v="1"/>
    <x v="2"/>
    <x v="27"/>
    <x v="1114"/>
    <n v="52"/>
    <n v="47"/>
    <n v="366"/>
    <n v="307"/>
    <x v="0"/>
    <x v="0"/>
    <x v="2"/>
  </r>
  <r>
    <x v="1"/>
    <x v="2"/>
    <x v="27"/>
    <x v="1967"/>
    <m/>
    <m/>
    <n v="1"/>
    <n v="1"/>
    <x v="0"/>
    <x v="0"/>
    <x v="2"/>
  </r>
  <r>
    <x v="1"/>
    <x v="2"/>
    <x v="27"/>
    <x v="1115"/>
    <n v="5"/>
    <n v="1"/>
    <n v="15"/>
    <n v="7"/>
    <x v="0"/>
    <x v="0"/>
    <x v="2"/>
  </r>
  <r>
    <x v="1"/>
    <x v="2"/>
    <x v="27"/>
    <x v="1116"/>
    <n v="52"/>
    <n v="52"/>
    <n v="348"/>
    <n v="314"/>
    <x v="0"/>
    <x v="0"/>
    <x v="2"/>
  </r>
  <r>
    <x v="1"/>
    <x v="2"/>
    <x v="27"/>
    <x v="1117"/>
    <n v="4"/>
    <n v="4"/>
    <n v="10"/>
    <n v="20"/>
    <x v="0"/>
    <x v="0"/>
    <x v="2"/>
  </r>
  <r>
    <x v="1"/>
    <x v="2"/>
    <x v="27"/>
    <x v="1118"/>
    <n v="26"/>
    <n v="17"/>
    <n v="133"/>
    <n v="94"/>
    <x v="0"/>
    <x v="0"/>
    <x v="2"/>
  </r>
  <r>
    <x v="1"/>
    <x v="2"/>
    <x v="27"/>
    <x v="1119"/>
    <n v="1"/>
    <n v="3"/>
    <n v="5"/>
    <n v="8"/>
    <x v="0"/>
    <x v="0"/>
    <x v="2"/>
  </r>
  <r>
    <x v="1"/>
    <x v="2"/>
    <x v="27"/>
    <x v="1802"/>
    <n v="1"/>
    <m/>
    <n v="8"/>
    <n v="6"/>
    <x v="0"/>
    <x v="0"/>
    <x v="2"/>
  </r>
  <r>
    <x v="1"/>
    <x v="2"/>
    <x v="27"/>
    <x v="1120"/>
    <n v="1"/>
    <n v="2"/>
    <n v="2"/>
    <n v="5"/>
    <x v="0"/>
    <x v="0"/>
    <x v="2"/>
  </r>
  <r>
    <x v="1"/>
    <x v="2"/>
    <x v="28"/>
    <x v="1122"/>
    <m/>
    <m/>
    <n v="1"/>
    <m/>
    <x v="3"/>
    <x v="0"/>
    <x v="2"/>
  </r>
  <r>
    <x v="1"/>
    <x v="2"/>
    <x v="28"/>
    <x v="1123"/>
    <n v="11"/>
    <n v="5"/>
    <n v="54"/>
    <n v="53"/>
    <x v="3"/>
    <x v="0"/>
    <x v="2"/>
  </r>
  <r>
    <x v="1"/>
    <x v="2"/>
    <x v="28"/>
    <x v="1124"/>
    <n v="1"/>
    <m/>
    <n v="2"/>
    <n v="2"/>
    <x v="3"/>
    <x v="0"/>
    <x v="2"/>
  </r>
  <r>
    <x v="1"/>
    <x v="2"/>
    <x v="28"/>
    <x v="1126"/>
    <m/>
    <m/>
    <n v="2"/>
    <m/>
    <x v="3"/>
    <x v="0"/>
    <x v="2"/>
  </r>
  <r>
    <x v="1"/>
    <x v="2"/>
    <x v="28"/>
    <x v="1127"/>
    <n v="147"/>
    <n v="100"/>
    <n v="816"/>
    <n v="565"/>
    <x v="3"/>
    <x v="0"/>
    <x v="2"/>
  </r>
  <r>
    <x v="1"/>
    <x v="2"/>
    <x v="28"/>
    <x v="1128"/>
    <n v="48"/>
    <n v="43"/>
    <n v="286"/>
    <n v="215"/>
    <x v="3"/>
    <x v="0"/>
    <x v="2"/>
  </r>
  <r>
    <x v="1"/>
    <x v="2"/>
    <x v="28"/>
    <x v="1129"/>
    <m/>
    <m/>
    <n v="1"/>
    <n v="3"/>
    <x v="3"/>
    <x v="0"/>
    <x v="2"/>
  </r>
  <r>
    <x v="1"/>
    <x v="2"/>
    <x v="28"/>
    <x v="1130"/>
    <n v="20"/>
    <n v="6"/>
    <n v="110"/>
    <n v="81"/>
    <x v="3"/>
    <x v="0"/>
    <x v="2"/>
  </r>
  <r>
    <x v="1"/>
    <x v="2"/>
    <x v="28"/>
    <x v="1131"/>
    <m/>
    <n v="1"/>
    <n v="1"/>
    <n v="2"/>
    <x v="3"/>
    <x v="0"/>
    <x v="2"/>
  </r>
  <r>
    <x v="1"/>
    <x v="2"/>
    <x v="28"/>
    <x v="1132"/>
    <n v="8"/>
    <n v="3"/>
    <n v="38"/>
    <n v="20"/>
    <x v="3"/>
    <x v="0"/>
    <x v="2"/>
  </r>
  <r>
    <x v="1"/>
    <x v="2"/>
    <x v="28"/>
    <x v="1133"/>
    <n v="76"/>
    <n v="46"/>
    <n v="341"/>
    <n v="266"/>
    <x v="3"/>
    <x v="0"/>
    <x v="2"/>
  </r>
  <r>
    <x v="1"/>
    <x v="2"/>
    <x v="28"/>
    <x v="1134"/>
    <m/>
    <n v="1"/>
    <m/>
    <n v="1"/>
    <x v="3"/>
    <x v="0"/>
    <x v="2"/>
  </r>
  <r>
    <x v="1"/>
    <x v="2"/>
    <x v="28"/>
    <x v="1136"/>
    <m/>
    <m/>
    <n v="1"/>
    <n v="4"/>
    <x v="3"/>
    <x v="0"/>
    <x v="2"/>
  </r>
  <r>
    <x v="1"/>
    <x v="2"/>
    <x v="28"/>
    <x v="1804"/>
    <n v="3"/>
    <m/>
    <n v="7"/>
    <n v="1"/>
    <x v="3"/>
    <x v="0"/>
    <x v="2"/>
  </r>
  <r>
    <x v="1"/>
    <x v="2"/>
    <x v="28"/>
    <x v="1968"/>
    <m/>
    <m/>
    <n v="1"/>
    <m/>
    <x v="3"/>
    <x v="0"/>
    <x v="2"/>
  </r>
  <r>
    <x v="1"/>
    <x v="2"/>
    <x v="28"/>
    <x v="1138"/>
    <m/>
    <n v="1"/>
    <m/>
    <n v="2"/>
    <x v="3"/>
    <x v="0"/>
    <x v="2"/>
  </r>
  <r>
    <x v="1"/>
    <x v="2"/>
    <x v="28"/>
    <x v="1140"/>
    <n v="29"/>
    <n v="15"/>
    <n v="126"/>
    <n v="75"/>
    <x v="3"/>
    <x v="0"/>
    <x v="2"/>
  </r>
  <r>
    <x v="1"/>
    <x v="2"/>
    <x v="28"/>
    <x v="1141"/>
    <m/>
    <m/>
    <n v="1"/>
    <n v="1"/>
    <x v="3"/>
    <x v="0"/>
    <x v="2"/>
  </r>
  <r>
    <x v="1"/>
    <x v="2"/>
    <x v="28"/>
    <x v="1805"/>
    <m/>
    <n v="1"/>
    <n v="1"/>
    <n v="1"/>
    <x v="3"/>
    <x v="0"/>
    <x v="2"/>
  </r>
  <r>
    <x v="1"/>
    <x v="2"/>
    <x v="28"/>
    <x v="1143"/>
    <n v="3"/>
    <m/>
    <n v="12"/>
    <n v="1"/>
    <x v="3"/>
    <x v="0"/>
    <x v="2"/>
  </r>
  <r>
    <x v="1"/>
    <x v="2"/>
    <x v="29"/>
    <x v="1144"/>
    <m/>
    <n v="1"/>
    <n v="6"/>
    <n v="6"/>
    <x v="3"/>
    <x v="0"/>
    <x v="2"/>
  </r>
  <r>
    <x v="1"/>
    <x v="2"/>
    <x v="29"/>
    <x v="1145"/>
    <n v="4"/>
    <n v="1"/>
    <n v="19"/>
    <n v="17"/>
    <x v="3"/>
    <x v="0"/>
    <x v="2"/>
  </r>
  <r>
    <x v="1"/>
    <x v="2"/>
    <x v="29"/>
    <x v="1146"/>
    <n v="12"/>
    <n v="3"/>
    <n v="40"/>
    <n v="26"/>
    <x v="3"/>
    <x v="0"/>
    <x v="2"/>
  </r>
  <r>
    <x v="1"/>
    <x v="2"/>
    <x v="29"/>
    <x v="1969"/>
    <n v="1"/>
    <m/>
    <n v="2"/>
    <m/>
    <x v="3"/>
    <x v="0"/>
    <x v="2"/>
  </r>
  <r>
    <x v="1"/>
    <x v="2"/>
    <x v="29"/>
    <x v="1148"/>
    <m/>
    <m/>
    <n v="1"/>
    <n v="1"/>
    <x v="3"/>
    <x v="0"/>
    <x v="2"/>
  </r>
  <r>
    <x v="1"/>
    <x v="2"/>
    <x v="29"/>
    <x v="1149"/>
    <n v="5"/>
    <n v="3"/>
    <n v="13"/>
    <n v="7"/>
    <x v="3"/>
    <x v="0"/>
    <x v="2"/>
  </r>
  <r>
    <x v="1"/>
    <x v="2"/>
    <x v="29"/>
    <x v="1806"/>
    <m/>
    <m/>
    <n v="1"/>
    <n v="1"/>
    <x v="3"/>
    <x v="0"/>
    <x v="2"/>
  </r>
  <r>
    <x v="1"/>
    <x v="2"/>
    <x v="29"/>
    <x v="1807"/>
    <m/>
    <m/>
    <n v="3"/>
    <m/>
    <x v="3"/>
    <x v="0"/>
    <x v="2"/>
  </r>
  <r>
    <x v="1"/>
    <x v="2"/>
    <x v="29"/>
    <x v="1151"/>
    <n v="138"/>
    <n v="142"/>
    <n v="820"/>
    <n v="693"/>
    <x v="3"/>
    <x v="0"/>
    <x v="2"/>
  </r>
  <r>
    <x v="1"/>
    <x v="2"/>
    <x v="29"/>
    <x v="1152"/>
    <n v="3"/>
    <n v="1"/>
    <n v="14"/>
    <n v="6"/>
    <x v="3"/>
    <x v="0"/>
    <x v="2"/>
  </r>
  <r>
    <x v="1"/>
    <x v="2"/>
    <x v="29"/>
    <x v="1153"/>
    <n v="4"/>
    <n v="4"/>
    <n v="31"/>
    <n v="25"/>
    <x v="3"/>
    <x v="0"/>
    <x v="2"/>
  </r>
  <r>
    <x v="1"/>
    <x v="2"/>
    <x v="29"/>
    <x v="1154"/>
    <n v="39"/>
    <n v="15"/>
    <n v="177"/>
    <n v="128"/>
    <x v="3"/>
    <x v="0"/>
    <x v="2"/>
  </r>
  <r>
    <x v="1"/>
    <x v="2"/>
    <x v="29"/>
    <x v="1155"/>
    <m/>
    <m/>
    <n v="1"/>
    <n v="2"/>
    <x v="3"/>
    <x v="0"/>
    <x v="2"/>
  </r>
  <r>
    <x v="1"/>
    <x v="2"/>
    <x v="29"/>
    <x v="1156"/>
    <n v="1"/>
    <n v="1"/>
    <n v="2"/>
    <n v="4"/>
    <x v="3"/>
    <x v="0"/>
    <x v="2"/>
  </r>
  <r>
    <x v="1"/>
    <x v="2"/>
    <x v="29"/>
    <x v="1158"/>
    <n v="18"/>
    <n v="17"/>
    <n v="74"/>
    <n v="85"/>
    <x v="3"/>
    <x v="0"/>
    <x v="2"/>
  </r>
  <r>
    <x v="1"/>
    <x v="2"/>
    <x v="29"/>
    <x v="1159"/>
    <m/>
    <m/>
    <n v="2"/>
    <m/>
    <x v="3"/>
    <x v="0"/>
    <x v="2"/>
  </r>
  <r>
    <x v="1"/>
    <x v="2"/>
    <x v="29"/>
    <x v="1160"/>
    <m/>
    <m/>
    <n v="7"/>
    <n v="4"/>
    <x v="3"/>
    <x v="0"/>
    <x v="2"/>
  </r>
  <r>
    <x v="1"/>
    <x v="2"/>
    <x v="29"/>
    <x v="1808"/>
    <n v="1"/>
    <m/>
    <n v="4"/>
    <n v="1"/>
    <x v="3"/>
    <x v="0"/>
    <x v="2"/>
  </r>
  <r>
    <x v="1"/>
    <x v="2"/>
    <x v="29"/>
    <x v="1161"/>
    <n v="10"/>
    <n v="8"/>
    <n v="41"/>
    <n v="27"/>
    <x v="3"/>
    <x v="0"/>
    <x v="2"/>
  </r>
  <r>
    <x v="1"/>
    <x v="2"/>
    <x v="29"/>
    <x v="1162"/>
    <n v="6"/>
    <n v="4"/>
    <n v="21"/>
    <n v="24"/>
    <x v="3"/>
    <x v="0"/>
    <x v="2"/>
  </r>
  <r>
    <x v="1"/>
    <x v="2"/>
    <x v="29"/>
    <x v="1163"/>
    <n v="4"/>
    <m/>
    <n v="13"/>
    <n v="3"/>
    <x v="3"/>
    <x v="0"/>
    <x v="2"/>
  </r>
  <r>
    <x v="1"/>
    <x v="2"/>
    <x v="29"/>
    <x v="1165"/>
    <n v="33"/>
    <n v="19"/>
    <n v="152"/>
    <n v="124"/>
    <x v="3"/>
    <x v="0"/>
    <x v="2"/>
  </r>
  <r>
    <x v="1"/>
    <x v="2"/>
    <x v="29"/>
    <x v="1166"/>
    <n v="74"/>
    <n v="91"/>
    <n v="440"/>
    <n v="386"/>
    <x v="3"/>
    <x v="0"/>
    <x v="2"/>
  </r>
  <r>
    <x v="1"/>
    <x v="2"/>
    <x v="29"/>
    <x v="1167"/>
    <n v="7"/>
    <n v="5"/>
    <n v="25"/>
    <n v="20"/>
    <x v="3"/>
    <x v="0"/>
    <x v="2"/>
  </r>
  <r>
    <x v="1"/>
    <x v="2"/>
    <x v="29"/>
    <x v="1169"/>
    <n v="7"/>
    <m/>
    <n v="16"/>
    <n v="1"/>
    <x v="3"/>
    <x v="0"/>
    <x v="2"/>
  </r>
  <r>
    <x v="1"/>
    <x v="2"/>
    <x v="30"/>
    <x v="1170"/>
    <n v="112"/>
    <n v="103"/>
    <n v="590"/>
    <n v="543"/>
    <x v="5"/>
    <x v="1"/>
    <x v="2"/>
  </r>
  <r>
    <x v="1"/>
    <x v="2"/>
    <x v="30"/>
    <x v="1809"/>
    <n v="1"/>
    <m/>
    <n v="4"/>
    <n v="2"/>
    <x v="5"/>
    <x v="1"/>
    <x v="2"/>
  </r>
  <r>
    <x v="1"/>
    <x v="2"/>
    <x v="30"/>
    <x v="1810"/>
    <n v="1"/>
    <m/>
    <n v="8"/>
    <n v="6"/>
    <x v="5"/>
    <x v="1"/>
    <x v="2"/>
  </r>
  <r>
    <x v="1"/>
    <x v="2"/>
    <x v="30"/>
    <x v="1811"/>
    <n v="2"/>
    <m/>
    <n v="7"/>
    <n v="5"/>
    <x v="5"/>
    <x v="1"/>
    <x v="2"/>
  </r>
  <r>
    <x v="1"/>
    <x v="2"/>
    <x v="30"/>
    <x v="1812"/>
    <m/>
    <n v="1"/>
    <n v="1"/>
    <n v="1"/>
    <x v="5"/>
    <x v="1"/>
    <x v="2"/>
  </r>
  <r>
    <x v="1"/>
    <x v="2"/>
    <x v="30"/>
    <x v="1813"/>
    <m/>
    <m/>
    <n v="4"/>
    <n v="3"/>
    <x v="5"/>
    <x v="1"/>
    <x v="2"/>
  </r>
  <r>
    <x v="1"/>
    <x v="2"/>
    <x v="30"/>
    <x v="1171"/>
    <n v="10"/>
    <n v="7"/>
    <n v="35"/>
    <n v="32"/>
    <x v="5"/>
    <x v="1"/>
    <x v="2"/>
  </r>
  <r>
    <x v="1"/>
    <x v="2"/>
    <x v="30"/>
    <x v="1172"/>
    <n v="3"/>
    <n v="3"/>
    <n v="8"/>
    <n v="7"/>
    <x v="5"/>
    <x v="1"/>
    <x v="2"/>
  </r>
  <r>
    <x v="1"/>
    <x v="2"/>
    <x v="30"/>
    <x v="1173"/>
    <n v="20"/>
    <n v="16"/>
    <n v="82"/>
    <n v="89"/>
    <x v="5"/>
    <x v="1"/>
    <x v="2"/>
  </r>
  <r>
    <x v="1"/>
    <x v="2"/>
    <x v="30"/>
    <x v="1174"/>
    <n v="30"/>
    <n v="33"/>
    <n v="210"/>
    <n v="185"/>
    <x v="5"/>
    <x v="1"/>
    <x v="2"/>
  </r>
  <r>
    <x v="1"/>
    <x v="2"/>
    <x v="30"/>
    <x v="1175"/>
    <n v="8"/>
    <n v="7"/>
    <n v="35"/>
    <n v="44"/>
    <x v="5"/>
    <x v="1"/>
    <x v="2"/>
  </r>
  <r>
    <x v="1"/>
    <x v="2"/>
    <x v="30"/>
    <x v="1176"/>
    <n v="38"/>
    <n v="19"/>
    <n v="186"/>
    <n v="148"/>
    <x v="5"/>
    <x v="1"/>
    <x v="2"/>
  </r>
  <r>
    <x v="1"/>
    <x v="2"/>
    <x v="30"/>
    <x v="1814"/>
    <n v="3"/>
    <n v="3"/>
    <n v="13"/>
    <n v="8"/>
    <x v="5"/>
    <x v="1"/>
    <x v="2"/>
  </r>
  <r>
    <x v="1"/>
    <x v="2"/>
    <x v="30"/>
    <x v="1177"/>
    <n v="14"/>
    <n v="9"/>
    <n v="62"/>
    <n v="39"/>
    <x v="5"/>
    <x v="1"/>
    <x v="2"/>
  </r>
  <r>
    <x v="1"/>
    <x v="2"/>
    <x v="152"/>
    <x v="1816"/>
    <n v="2"/>
    <m/>
    <n v="2"/>
    <m/>
    <x v="1"/>
    <x v="0"/>
    <x v="2"/>
  </r>
  <r>
    <x v="1"/>
    <x v="2"/>
    <x v="152"/>
    <x v="1817"/>
    <n v="2"/>
    <m/>
    <n v="4"/>
    <m/>
    <x v="1"/>
    <x v="0"/>
    <x v="2"/>
  </r>
  <r>
    <x v="1"/>
    <x v="2"/>
    <x v="122"/>
    <x v="1178"/>
    <n v="17"/>
    <n v="11"/>
    <n v="59"/>
    <n v="65"/>
    <x v="4"/>
    <x v="0"/>
    <x v="2"/>
  </r>
  <r>
    <x v="1"/>
    <x v="2"/>
    <x v="122"/>
    <x v="1179"/>
    <n v="6"/>
    <n v="2"/>
    <n v="30"/>
    <n v="26"/>
    <x v="4"/>
    <x v="0"/>
    <x v="2"/>
  </r>
  <r>
    <x v="1"/>
    <x v="2"/>
    <x v="122"/>
    <x v="1180"/>
    <n v="5"/>
    <n v="2"/>
    <n v="18"/>
    <n v="21"/>
    <x v="4"/>
    <x v="0"/>
    <x v="2"/>
  </r>
  <r>
    <x v="1"/>
    <x v="2"/>
    <x v="122"/>
    <x v="1181"/>
    <n v="4"/>
    <m/>
    <n v="16"/>
    <n v="2"/>
    <x v="4"/>
    <x v="0"/>
    <x v="2"/>
  </r>
  <r>
    <x v="1"/>
    <x v="2"/>
    <x v="123"/>
    <x v="1182"/>
    <m/>
    <m/>
    <n v="3"/>
    <n v="1"/>
    <x v="1"/>
    <x v="0"/>
    <x v="2"/>
  </r>
  <r>
    <x v="1"/>
    <x v="2"/>
    <x v="31"/>
    <x v="1183"/>
    <n v="1"/>
    <m/>
    <n v="4"/>
    <n v="1"/>
    <x v="3"/>
    <x v="0"/>
    <x v="2"/>
  </r>
  <r>
    <x v="1"/>
    <x v="2"/>
    <x v="31"/>
    <x v="1184"/>
    <n v="2"/>
    <m/>
    <n v="20"/>
    <n v="2"/>
    <x v="3"/>
    <x v="0"/>
    <x v="2"/>
  </r>
  <r>
    <x v="1"/>
    <x v="2"/>
    <x v="31"/>
    <x v="1185"/>
    <n v="22"/>
    <n v="11"/>
    <n v="147"/>
    <n v="38"/>
    <x v="3"/>
    <x v="0"/>
    <x v="2"/>
  </r>
  <r>
    <x v="1"/>
    <x v="2"/>
    <x v="31"/>
    <x v="1186"/>
    <n v="1"/>
    <n v="2"/>
    <n v="16"/>
    <n v="10"/>
    <x v="3"/>
    <x v="0"/>
    <x v="2"/>
  </r>
  <r>
    <x v="1"/>
    <x v="2"/>
    <x v="31"/>
    <x v="1187"/>
    <n v="9"/>
    <n v="2"/>
    <n v="40"/>
    <n v="16"/>
    <x v="3"/>
    <x v="0"/>
    <x v="2"/>
  </r>
  <r>
    <x v="1"/>
    <x v="2"/>
    <x v="31"/>
    <x v="1188"/>
    <n v="1"/>
    <n v="1"/>
    <n v="2"/>
    <n v="8"/>
    <x v="3"/>
    <x v="0"/>
    <x v="2"/>
  </r>
  <r>
    <x v="1"/>
    <x v="2"/>
    <x v="31"/>
    <x v="1189"/>
    <n v="50"/>
    <n v="36"/>
    <n v="269"/>
    <n v="214"/>
    <x v="3"/>
    <x v="0"/>
    <x v="2"/>
  </r>
  <r>
    <x v="1"/>
    <x v="2"/>
    <x v="31"/>
    <x v="1190"/>
    <m/>
    <n v="1"/>
    <n v="3"/>
    <n v="2"/>
    <x v="3"/>
    <x v="0"/>
    <x v="2"/>
  </r>
  <r>
    <x v="1"/>
    <x v="2"/>
    <x v="31"/>
    <x v="1191"/>
    <n v="113"/>
    <n v="76"/>
    <n v="546"/>
    <n v="448"/>
    <x v="3"/>
    <x v="0"/>
    <x v="2"/>
  </r>
  <r>
    <x v="1"/>
    <x v="2"/>
    <x v="31"/>
    <x v="1819"/>
    <n v="8"/>
    <n v="5"/>
    <n v="38"/>
    <n v="21"/>
    <x v="3"/>
    <x v="0"/>
    <x v="2"/>
  </r>
  <r>
    <x v="1"/>
    <x v="2"/>
    <x v="31"/>
    <x v="1192"/>
    <n v="2"/>
    <n v="2"/>
    <n v="18"/>
    <n v="15"/>
    <x v="3"/>
    <x v="0"/>
    <x v="2"/>
  </r>
  <r>
    <x v="1"/>
    <x v="2"/>
    <x v="31"/>
    <x v="1193"/>
    <m/>
    <m/>
    <m/>
    <n v="1"/>
    <x v="3"/>
    <x v="0"/>
    <x v="2"/>
  </r>
  <r>
    <x v="1"/>
    <x v="2"/>
    <x v="31"/>
    <x v="1194"/>
    <m/>
    <m/>
    <n v="1"/>
    <m/>
    <x v="3"/>
    <x v="0"/>
    <x v="2"/>
  </r>
  <r>
    <x v="1"/>
    <x v="2"/>
    <x v="31"/>
    <x v="1196"/>
    <m/>
    <n v="2"/>
    <m/>
    <n v="4"/>
    <x v="3"/>
    <x v="0"/>
    <x v="2"/>
  </r>
  <r>
    <x v="1"/>
    <x v="2"/>
    <x v="31"/>
    <x v="1197"/>
    <n v="8"/>
    <n v="4"/>
    <n v="42"/>
    <n v="22"/>
    <x v="3"/>
    <x v="0"/>
    <x v="2"/>
  </r>
  <r>
    <x v="1"/>
    <x v="2"/>
    <x v="31"/>
    <x v="1198"/>
    <m/>
    <n v="4"/>
    <n v="5"/>
    <n v="8"/>
    <x v="3"/>
    <x v="0"/>
    <x v="2"/>
  </r>
  <r>
    <x v="1"/>
    <x v="2"/>
    <x v="31"/>
    <x v="1199"/>
    <n v="477"/>
    <n v="352"/>
    <n v="2609"/>
    <n v="1992"/>
    <x v="3"/>
    <x v="0"/>
    <x v="2"/>
  </r>
  <r>
    <x v="1"/>
    <x v="2"/>
    <x v="31"/>
    <x v="1200"/>
    <m/>
    <n v="1"/>
    <n v="1"/>
    <n v="2"/>
    <x v="3"/>
    <x v="0"/>
    <x v="2"/>
  </r>
  <r>
    <x v="1"/>
    <x v="2"/>
    <x v="31"/>
    <x v="1201"/>
    <n v="43"/>
    <n v="53"/>
    <n v="229"/>
    <n v="218"/>
    <x v="3"/>
    <x v="0"/>
    <x v="2"/>
  </r>
  <r>
    <x v="1"/>
    <x v="2"/>
    <x v="31"/>
    <x v="1202"/>
    <n v="5"/>
    <n v="14"/>
    <n v="43"/>
    <n v="38"/>
    <x v="3"/>
    <x v="0"/>
    <x v="2"/>
  </r>
  <r>
    <x v="1"/>
    <x v="2"/>
    <x v="31"/>
    <x v="1203"/>
    <m/>
    <m/>
    <n v="1"/>
    <n v="1"/>
    <x v="3"/>
    <x v="0"/>
    <x v="2"/>
  </r>
  <r>
    <x v="1"/>
    <x v="2"/>
    <x v="31"/>
    <x v="1205"/>
    <n v="8"/>
    <n v="10"/>
    <n v="41"/>
    <n v="56"/>
    <x v="3"/>
    <x v="0"/>
    <x v="2"/>
  </r>
  <r>
    <x v="1"/>
    <x v="2"/>
    <x v="31"/>
    <x v="1206"/>
    <n v="24"/>
    <n v="13"/>
    <n v="149"/>
    <n v="62"/>
    <x v="3"/>
    <x v="0"/>
    <x v="2"/>
  </r>
  <r>
    <x v="1"/>
    <x v="2"/>
    <x v="31"/>
    <x v="1207"/>
    <n v="347"/>
    <n v="264"/>
    <n v="1845"/>
    <n v="1340"/>
    <x v="3"/>
    <x v="0"/>
    <x v="2"/>
  </r>
  <r>
    <x v="1"/>
    <x v="2"/>
    <x v="31"/>
    <x v="1208"/>
    <n v="9"/>
    <n v="7"/>
    <n v="31"/>
    <n v="36"/>
    <x v="3"/>
    <x v="0"/>
    <x v="2"/>
  </r>
  <r>
    <x v="1"/>
    <x v="2"/>
    <x v="31"/>
    <x v="1209"/>
    <n v="6"/>
    <n v="5"/>
    <n v="33"/>
    <n v="27"/>
    <x v="3"/>
    <x v="0"/>
    <x v="2"/>
  </r>
  <r>
    <x v="1"/>
    <x v="2"/>
    <x v="31"/>
    <x v="1210"/>
    <n v="21"/>
    <n v="13"/>
    <n v="93"/>
    <n v="48"/>
    <x v="3"/>
    <x v="0"/>
    <x v="2"/>
  </r>
  <r>
    <x v="1"/>
    <x v="2"/>
    <x v="31"/>
    <x v="1211"/>
    <n v="1"/>
    <m/>
    <n v="2"/>
    <n v="2"/>
    <x v="3"/>
    <x v="0"/>
    <x v="2"/>
  </r>
  <r>
    <x v="1"/>
    <x v="2"/>
    <x v="31"/>
    <x v="1212"/>
    <m/>
    <n v="1"/>
    <n v="3"/>
    <n v="3"/>
    <x v="3"/>
    <x v="0"/>
    <x v="2"/>
  </r>
  <r>
    <x v="1"/>
    <x v="2"/>
    <x v="31"/>
    <x v="1213"/>
    <n v="1"/>
    <m/>
    <n v="6"/>
    <n v="9"/>
    <x v="3"/>
    <x v="0"/>
    <x v="2"/>
  </r>
  <r>
    <x v="1"/>
    <x v="2"/>
    <x v="31"/>
    <x v="1214"/>
    <n v="3"/>
    <n v="2"/>
    <n v="10"/>
    <n v="10"/>
    <x v="3"/>
    <x v="0"/>
    <x v="2"/>
  </r>
  <r>
    <x v="1"/>
    <x v="2"/>
    <x v="31"/>
    <x v="1215"/>
    <n v="8"/>
    <n v="2"/>
    <n v="37"/>
    <n v="4"/>
    <x v="3"/>
    <x v="0"/>
    <x v="2"/>
  </r>
  <r>
    <x v="1"/>
    <x v="2"/>
    <x v="31"/>
    <x v="1216"/>
    <n v="5"/>
    <n v="4"/>
    <n v="24"/>
    <n v="14"/>
    <x v="3"/>
    <x v="0"/>
    <x v="2"/>
  </r>
  <r>
    <x v="1"/>
    <x v="2"/>
    <x v="31"/>
    <x v="1217"/>
    <n v="2"/>
    <n v="1"/>
    <n v="6"/>
    <n v="8"/>
    <x v="3"/>
    <x v="0"/>
    <x v="2"/>
  </r>
  <r>
    <x v="1"/>
    <x v="2"/>
    <x v="31"/>
    <x v="1218"/>
    <n v="20"/>
    <n v="13"/>
    <n v="110"/>
    <n v="81"/>
    <x v="3"/>
    <x v="0"/>
    <x v="2"/>
  </r>
  <r>
    <x v="1"/>
    <x v="2"/>
    <x v="31"/>
    <x v="1219"/>
    <n v="2"/>
    <m/>
    <n v="12"/>
    <n v="5"/>
    <x v="3"/>
    <x v="0"/>
    <x v="2"/>
  </r>
  <r>
    <x v="1"/>
    <x v="2"/>
    <x v="31"/>
    <x v="1220"/>
    <n v="2"/>
    <n v="1"/>
    <n v="5"/>
    <n v="3"/>
    <x v="3"/>
    <x v="0"/>
    <x v="2"/>
  </r>
  <r>
    <x v="1"/>
    <x v="2"/>
    <x v="31"/>
    <x v="1221"/>
    <m/>
    <m/>
    <n v="3"/>
    <n v="1"/>
    <x v="3"/>
    <x v="0"/>
    <x v="2"/>
  </r>
  <r>
    <x v="1"/>
    <x v="2"/>
    <x v="31"/>
    <x v="1222"/>
    <n v="2"/>
    <n v="1"/>
    <n v="10"/>
    <n v="3"/>
    <x v="3"/>
    <x v="0"/>
    <x v="2"/>
  </r>
  <r>
    <x v="1"/>
    <x v="2"/>
    <x v="31"/>
    <x v="1223"/>
    <n v="1"/>
    <n v="6"/>
    <n v="56"/>
    <n v="28"/>
    <x v="3"/>
    <x v="0"/>
    <x v="2"/>
  </r>
  <r>
    <x v="1"/>
    <x v="2"/>
    <x v="31"/>
    <x v="1224"/>
    <n v="52"/>
    <n v="40"/>
    <n v="240"/>
    <n v="219"/>
    <x v="3"/>
    <x v="0"/>
    <x v="2"/>
  </r>
  <r>
    <x v="1"/>
    <x v="2"/>
    <x v="31"/>
    <x v="1225"/>
    <n v="3"/>
    <n v="4"/>
    <n v="18"/>
    <n v="15"/>
    <x v="3"/>
    <x v="0"/>
    <x v="2"/>
  </r>
  <r>
    <x v="1"/>
    <x v="2"/>
    <x v="31"/>
    <x v="1226"/>
    <n v="2"/>
    <n v="1"/>
    <n v="4"/>
    <n v="6"/>
    <x v="3"/>
    <x v="0"/>
    <x v="2"/>
  </r>
  <r>
    <x v="1"/>
    <x v="2"/>
    <x v="31"/>
    <x v="1227"/>
    <n v="5"/>
    <n v="3"/>
    <n v="21"/>
    <n v="14"/>
    <x v="3"/>
    <x v="0"/>
    <x v="2"/>
  </r>
  <r>
    <x v="1"/>
    <x v="2"/>
    <x v="31"/>
    <x v="1228"/>
    <n v="1"/>
    <n v="2"/>
    <n v="8"/>
    <n v="8"/>
    <x v="3"/>
    <x v="0"/>
    <x v="2"/>
  </r>
  <r>
    <x v="1"/>
    <x v="2"/>
    <x v="31"/>
    <x v="1229"/>
    <m/>
    <m/>
    <n v="1"/>
    <n v="2"/>
    <x v="3"/>
    <x v="0"/>
    <x v="2"/>
  </r>
  <r>
    <x v="1"/>
    <x v="2"/>
    <x v="31"/>
    <x v="1230"/>
    <n v="15"/>
    <n v="1"/>
    <n v="99"/>
    <n v="2"/>
    <x v="3"/>
    <x v="0"/>
    <x v="2"/>
  </r>
  <r>
    <x v="1"/>
    <x v="2"/>
    <x v="31"/>
    <x v="1231"/>
    <n v="243"/>
    <n v="200"/>
    <n v="1394"/>
    <n v="1088"/>
    <x v="3"/>
    <x v="0"/>
    <x v="2"/>
  </r>
  <r>
    <x v="1"/>
    <x v="2"/>
    <x v="31"/>
    <x v="1232"/>
    <n v="132"/>
    <n v="134"/>
    <n v="845"/>
    <n v="745"/>
    <x v="3"/>
    <x v="0"/>
    <x v="2"/>
  </r>
  <r>
    <x v="1"/>
    <x v="2"/>
    <x v="31"/>
    <x v="1233"/>
    <m/>
    <m/>
    <n v="3"/>
    <m/>
    <x v="3"/>
    <x v="0"/>
    <x v="2"/>
  </r>
  <r>
    <x v="1"/>
    <x v="2"/>
    <x v="31"/>
    <x v="1234"/>
    <n v="31"/>
    <n v="21"/>
    <n v="163"/>
    <n v="133"/>
    <x v="3"/>
    <x v="0"/>
    <x v="2"/>
  </r>
  <r>
    <x v="1"/>
    <x v="2"/>
    <x v="31"/>
    <x v="1235"/>
    <n v="3"/>
    <m/>
    <n v="18"/>
    <n v="4"/>
    <x v="3"/>
    <x v="0"/>
    <x v="2"/>
  </r>
  <r>
    <x v="1"/>
    <x v="2"/>
    <x v="31"/>
    <x v="1237"/>
    <m/>
    <m/>
    <n v="1"/>
    <m/>
    <x v="3"/>
    <x v="0"/>
    <x v="2"/>
  </r>
  <r>
    <x v="1"/>
    <x v="2"/>
    <x v="31"/>
    <x v="1238"/>
    <m/>
    <m/>
    <n v="2"/>
    <n v="1"/>
    <x v="3"/>
    <x v="0"/>
    <x v="2"/>
  </r>
  <r>
    <x v="1"/>
    <x v="2"/>
    <x v="31"/>
    <x v="1239"/>
    <m/>
    <m/>
    <n v="2"/>
    <m/>
    <x v="3"/>
    <x v="0"/>
    <x v="2"/>
  </r>
  <r>
    <x v="1"/>
    <x v="2"/>
    <x v="31"/>
    <x v="1240"/>
    <n v="11"/>
    <n v="3"/>
    <n v="60"/>
    <n v="20"/>
    <x v="3"/>
    <x v="0"/>
    <x v="2"/>
  </r>
  <r>
    <x v="1"/>
    <x v="2"/>
    <x v="31"/>
    <x v="1241"/>
    <m/>
    <m/>
    <n v="3"/>
    <n v="2"/>
    <x v="3"/>
    <x v="0"/>
    <x v="2"/>
  </r>
  <r>
    <x v="1"/>
    <x v="2"/>
    <x v="31"/>
    <x v="1820"/>
    <m/>
    <m/>
    <n v="3"/>
    <n v="3"/>
    <x v="3"/>
    <x v="0"/>
    <x v="2"/>
  </r>
  <r>
    <x v="1"/>
    <x v="2"/>
    <x v="31"/>
    <x v="1242"/>
    <n v="14"/>
    <n v="3"/>
    <n v="45"/>
    <n v="24"/>
    <x v="3"/>
    <x v="0"/>
    <x v="2"/>
  </r>
  <r>
    <x v="1"/>
    <x v="2"/>
    <x v="31"/>
    <x v="1243"/>
    <n v="1"/>
    <n v="2"/>
    <n v="12"/>
    <n v="12"/>
    <x v="3"/>
    <x v="0"/>
    <x v="2"/>
  </r>
  <r>
    <x v="1"/>
    <x v="2"/>
    <x v="31"/>
    <x v="1244"/>
    <m/>
    <m/>
    <n v="2"/>
    <n v="2"/>
    <x v="3"/>
    <x v="0"/>
    <x v="2"/>
  </r>
  <r>
    <x v="1"/>
    <x v="2"/>
    <x v="31"/>
    <x v="1245"/>
    <m/>
    <m/>
    <n v="5"/>
    <n v="6"/>
    <x v="3"/>
    <x v="0"/>
    <x v="2"/>
  </r>
  <r>
    <x v="1"/>
    <x v="2"/>
    <x v="31"/>
    <x v="1246"/>
    <m/>
    <n v="1"/>
    <n v="2"/>
    <n v="3"/>
    <x v="3"/>
    <x v="0"/>
    <x v="2"/>
  </r>
  <r>
    <x v="1"/>
    <x v="2"/>
    <x v="31"/>
    <x v="1247"/>
    <n v="2"/>
    <n v="1"/>
    <n v="12"/>
    <n v="4"/>
    <x v="3"/>
    <x v="0"/>
    <x v="2"/>
  </r>
  <r>
    <x v="1"/>
    <x v="2"/>
    <x v="31"/>
    <x v="1248"/>
    <n v="7"/>
    <n v="8"/>
    <n v="37"/>
    <n v="28"/>
    <x v="3"/>
    <x v="0"/>
    <x v="2"/>
  </r>
  <r>
    <x v="1"/>
    <x v="2"/>
    <x v="31"/>
    <x v="1249"/>
    <n v="50"/>
    <n v="24"/>
    <n v="218"/>
    <n v="134"/>
    <x v="3"/>
    <x v="0"/>
    <x v="2"/>
  </r>
  <r>
    <x v="1"/>
    <x v="2"/>
    <x v="31"/>
    <x v="1250"/>
    <n v="11"/>
    <n v="3"/>
    <n v="50"/>
    <n v="19"/>
    <x v="3"/>
    <x v="0"/>
    <x v="2"/>
  </r>
  <r>
    <x v="1"/>
    <x v="2"/>
    <x v="31"/>
    <x v="1251"/>
    <m/>
    <m/>
    <n v="2"/>
    <n v="6"/>
    <x v="3"/>
    <x v="0"/>
    <x v="2"/>
  </r>
  <r>
    <x v="1"/>
    <x v="2"/>
    <x v="31"/>
    <x v="1252"/>
    <m/>
    <m/>
    <m/>
    <n v="1"/>
    <x v="3"/>
    <x v="0"/>
    <x v="2"/>
  </r>
  <r>
    <x v="1"/>
    <x v="2"/>
    <x v="31"/>
    <x v="1253"/>
    <n v="2"/>
    <n v="2"/>
    <n v="10"/>
    <n v="7"/>
    <x v="3"/>
    <x v="0"/>
    <x v="2"/>
  </r>
  <r>
    <x v="1"/>
    <x v="2"/>
    <x v="31"/>
    <x v="1254"/>
    <m/>
    <n v="2"/>
    <n v="9"/>
    <n v="4"/>
    <x v="3"/>
    <x v="0"/>
    <x v="2"/>
  </r>
  <r>
    <x v="1"/>
    <x v="2"/>
    <x v="31"/>
    <x v="1255"/>
    <n v="359"/>
    <n v="279"/>
    <n v="1920"/>
    <n v="1513"/>
    <x v="3"/>
    <x v="0"/>
    <x v="2"/>
  </r>
  <r>
    <x v="1"/>
    <x v="2"/>
    <x v="31"/>
    <x v="1256"/>
    <n v="5"/>
    <n v="1"/>
    <n v="36"/>
    <n v="8"/>
    <x v="3"/>
    <x v="0"/>
    <x v="2"/>
  </r>
  <r>
    <x v="1"/>
    <x v="2"/>
    <x v="31"/>
    <x v="1257"/>
    <n v="7"/>
    <n v="5"/>
    <n v="24"/>
    <n v="22"/>
    <x v="3"/>
    <x v="0"/>
    <x v="2"/>
  </r>
  <r>
    <x v="1"/>
    <x v="2"/>
    <x v="31"/>
    <x v="1259"/>
    <m/>
    <n v="1"/>
    <n v="5"/>
    <n v="4"/>
    <x v="3"/>
    <x v="0"/>
    <x v="2"/>
  </r>
  <r>
    <x v="1"/>
    <x v="2"/>
    <x v="31"/>
    <x v="1262"/>
    <n v="4"/>
    <n v="3"/>
    <n v="22"/>
    <n v="14"/>
    <x v="3"/>
    <x v="0"/>
    <x v="2"/>
  </r>
  <r>
    <x v="1"/>
    <x v="2"/>
    <x v="31"/>
    <x v="1263"/>
    <m/>
    <m/>
    <n v="2"/>
    <m/>
    <x v="3"/>
    <x v="0"/>
    <x v="2"/>
  </r>
  <r>
    <x v="1"/>
    <x v="2"/>
    <x v="31"/>
    <x v="1264"/>
    <n v="10"/>
    <m/>
    <n v="25"/>
    <n v="9"/>
    <x v="3"/>
    <x v="0"/>
    <x v="2"/>
  </r>
  <r>
    <x v="1"/>
    <x v="2"/>
    <x v="31"/>
    <x v="1265"/>
    <n v="13"/>
    <n v="6"/>
    <n v="64"/>
    <n v="25"/>
    <x v="3"/>
    <x v="0"/>
    <x v="2"/>
  </r>
  <r>
    <x v="1"/>
    <x v="2"/>
    <x v="31"/>
    <x v="1266"/>
    <n v="1"/>
    <m/>
    <n v="6"/>
    <n v="1"/>
    <x v="3"/>
    <x v="0"/>
    <x v="2"/>
  </r>
  <r>
    <x v="1"/>
    <x v="2"/>
    <x v="31"/>
    <x v="1821"/>
    <n v="1"/>
    <m/>
    <n v="5"/>
    <n v="1"/>
    <x v="3"/>
    <x v="0"/>
    <x v="2"/>
  </r>
  <r>
    <x v="1"/>
    <x v="2"/>
    <x v="31"/>
    <x v="1267"/>
    <m/>
    <m/>
    <n v="1"/>
    <m/>
    <x v="3"/>
    <x v="0"/>
    <x v="2"/>
  </r>
  <r>
    <x v="1"/>
    <x v="2"/>
    <x v="31"/>
    <x v="1268"/>
    <n v="1"/>
    <n v="2"/>
    <n v="4"/>
    <n v="3"/>
    <x v="3"/>
    <x v="0"/>
    <x v="2"/>
  </r>
  <r>
    <x v="1"/>
    <x v="2"/>
    <x v="31"/>
    <x v="1269"/>
    <m/>
    <m/>
    <m/>
    <n v="1"/>
    <x v="3"/>
    <x v="0"/>
    <x v="2"/>
  </r>
  <r>
    <x v="1"/>
    <x v="2"/>
    <x v="31"/>
    <x v="1270"/>
    <n v="5"/>
    <n v="4"/>
    <n v="11"/>
    <n v="11"/>
    <x v="3"/>
    <x v="0"/>
    <x v="2"/>
  </r>
  <r>
    <x v="1"/>
    <x v="2"/>
    <x v="31"/>
    <x v="1271"/>
    <n v="4"/>
    <m/>
    <n v="16"/>
    <n v="9"/>
    <x v="3"/>
    <x v="0"/>
    <x v="2"/>
  </r>
  <r>
    <x v="1"/>
    <x v="2"/>
    <x v="31"/>
    <x v="1272"/>
    <n v="2"/>
    <n v="1"/>
    <n v="4"/>
    <n v="3"/>
    <x v="3"/>
    <x v="0"/>
    <x v="2"/>
  </r>
  <r>
    <x v="1"/>
    <x v="2"/>
    <x v="31"/>
    <x v="1273"/>
    <n v="10"/>
    <n v="3"/>
    <n v="34"/>
    <n v="9"/>
    <x v="3"/>
    <x v="0"/>
    <x v="2"/>
  </r>
  <r>
    <x v="1"/>
    <x v="2"/>
    <x v="31"/>
    <x v="1274"/>
    <m/>
    <n v="1"/>
    <m/>
    <n v="4"/>
    <x v="3"/>
    <x v="0"/>
    <x v="2"/>
  </r>
  <r>
    <x v="1"/>
    <x v="2"/>
    <x v="31"/>
    <x v="1277"/>
    <n v="2"/>
    <m/>
    <n v="10"/>
    <n v="3"/>
    <x v="3"/>
    <x v="0"/>
    <x v="2"/>
  </r>
  <r>
    <x v="1"/>
    <x v="2"/>
    <x v="31"/>
    <x v="1278"/>
    <n v="7"/>
    <n v="8"/>
    <n v="31"/>
    <n v="43"/>
    <x v="3"/>
    <x v="0"/>
    <x v="2"/>
  </r>
  <r>
    <x v="1"/>
    <x v="2"/>
    <x v="31"/>
    <x v="1279"/>
    <n v="2"/>
    <m/>
    <n v="4"/>
    <m/>
    <x v="3"/>
    <x v="0"/>
    <x v="2"/>
  </r>
  <r>
    <x v="1"/>
    <x v="2"/>
    <x v="31"/>
    <x v="1281"/>
    <n v="3"/>
    <m/>
    <n v="12"/>
    <m/>
    <x v="3"/>
    <x v="0"/>
    <x v="2"/>
  </r>
  <r>
    <x v="1"/>
    <x v="2"/>
    <x v="31"/>
    <x v="1282"/>
    <m/>
    <m/>
    <n v="1"/>
    <m/>
    <x v="3"/>
    <x v="0"/>
    <x v="2"/>
  </r>
  <r>
    <x v="1"/>
    <x v="2"/>
    <x v="31"/>
    <x v="1283"/>
    <n v="1"/>
    <n v="5"/>
    <n v="20"/>
    <n v="21"/>
    <x v="3"/>
    <x v="0"/>
    <x v="2"/>
  </r>
  <r>
    <x v="1"/>
    <x v="2"/>
    <x v="31"/>
    <x v="1284"/>
    <m/>
    <m/>
    <n v="1"/>
    <n v="1"/>
    <x v="3"/>
    <x v="0"/>
    <x v="2"/>
  </r>
  <r>
    <x v="1"/>
    <x v="2"/>
    <x v="31"/>
    <x v="1822"/>
    <n v="1"/>
    <m/>
    <n v="3"/>
    <n v="1"/>
    <x v="3"/>
    <x v="0"/>
    <x v="2"/>
  </r>
  <r>
    <x v="1"/>
    <x v="2"/>
    <x v="31"/>
    <x v="1285"/>
    <n v="1"/>
    <m/>
    <n v="1"/>
    <m/>
    <x v="3"/>
    <x v="0"/>
    <x v="2"/>
  </r>
  <r>
    <x v="1"/>
    <x v="2"/>
    <x v="31"/>
    <x v="1286"/>
    <n v="3"/>
    <m/>
    <n v="46"/>
    <n v="8"/>
    <x v="3"/>
    <x v="0"/>
    <x v="2"/>
  </r>
  <r>
    <x v="1"/>
    <x v="2"/>
    <x v="31"/>
    <x v="1287"/>
    <n v="18"/>
    <n v="9"/>
    <n v="63"/>
    <n v="53"/>
    <x v="3"/>
    <x v="0"/>
    <x v="2"/>
  </r>
  <r>
    <x v="1"/>
    <x v="2"/>
    <x v="31"/>
    <x v="1288"/>
    <n v="3"/>
    <n v="1"/>
    <n v="9"/>
    <n v="4"/>
    <x v="3"/>
    <x v="0"/>
    <x v="2"/>
  </r>
  <r>
    <x v="1"/>
    <x v="2"/>
    <x v="31"/>
    <x v="1289"/>
    <n v="7"/>
    <n v="5"/>
    <n v="50"/>
    <n v="38"/>
    <x v="3"/>
    <x v="0"/>
    <x v="2"/>
  </r>
  <r>
    <x v="1"/>
    <x v="2"/>
    <x v="31"/>
    <x v="1290"/>
    <n v="3"/>
    <n v="8"/>
    <n v="13"/>
    <n v="28"/>
    <x v="3"/>
    <x v="0"/>
    <x v="2"/>
  </r>
  <r>
    <x v="1"/>
    <x v="2"/>
    <x v="31"/>
    <x v="1291"/>
    <n v="13"/>
    <n v="10"/>
    <n v="65"/>
    <n v="55"/>
    <x v="3"/>
    <x v="0"/>
    <x v="2"/>
  </r>
  <r>
    <x v="1"/>
    <x v="2"/>
    <x v="31"/>
    <x v="1292"/>
    <m/>
    <m/>
    <m/>
    <n v="1"/>
    <x v="3"/>
    <x v="0"/>
    <x v="2"/>
  </r>
  <r>
    <x v="1"/>
    <x v="2"/>
    <x v="31"/>
    <x v="1293"/>
    <n v="10"/>
    <n v="7"/>
    <n v="69"/>
    <n v="37"/>
    <x v="3"/>
    <x v="0"/>
    <x v="2"/>
  </r>
  <r>
    <x v="1"/>
    <x v="2"/>
    <x v="31"/>
    <x v="1294"/>
    <m/>
    <m/>
    <m/>
    <n v="3"/>
    <x v="3"/>
    <x v="0"/>
    <x v="2"/>
  </r>
  <r>
    <x v="1"/>
    <x v="2"/>
    <x v="31"/>
    <x v="1295"/>
    <m/>
    <m/>
    <n v="4"/>
    <n v="4"/>
    <x v="3"/>
    <x v="0"/>
    <x v="2"/>
  </r>
  <r>
    <x v="1"/>
    <x v="2"/>
    <x v="31"/>
    <x v="1296"/>
    <m/>
    <m/>
    <n v="2"/>
    <n v="3"/>
    <x v="3"/>
    <x v="0"/>
    <x v="2"/>
  </r>
  <r>
    <x v="1"/>
    <x v="2"/>
    <x v="31"/>
    <x v="1297"/>
    <n v="16"/>
    <n v="2"/>
    <n v="43"/>
    <n v="13"/>
    <x v="3"/>
    <x v="0"/>
    <x v="2"/>
  </r>
  <r>
    <x v="1"/>
    <x v="2"/>
    <x v="31"/>
    <x v="1298"/>
    <n v="64"/>
    <n v="42"/>
    <n v="321"/>
    <n v="255"/>
    <x v="3"/>
    <x v="0"/>
    <x v="2"/>
  </r>
  <r>
    <x v="1"/>
    <x v="2"/>
    <x v="31"/>
    <x v="1299"/>
    <n v="2"/>
    <n v="2"/>
    <n v="3"/>
    <n v="4"/>
    <x v="3"/>
    <x v="0"/>
    <x v="2"/>
  </r>
  <r>
    <x v="1"/>
    <x v="2"/>
    <x v="164"/>
    <x v="1970"/>
    <m/>
    <m/>
    <n v="2"/>
    <m/>
    <x v="2"/>
    <x v="0"/>
    <x v="2"/>
  </r>
  <r>
    <x v="1"/>
    <x v="2"/>
    <x v="32"/>
    <x v="1300"/>
    <n v="131"/>
    <n v="110"/>
    <n v="655"/>
    <n v="622"/>
    <x v="5"/>
    <x v="1"/>
    <x v="2"/>
  </r>
  <r>
    <x v="1"/>
    <x v="2"/>
    <x v="32"/>
    <x v="1301"/>
    <n v="1"/>
    <n v="1"/>
    <n v="9"/>
    <n v="9"/>
    <x v="5"/>
    <x v="1"/>
    <x v="2"/>
  </r>
  <r>
    <x v="1"/>
    <x v="2"/>
    <x v="32"/>
    <x v="1303"/>
    <n v="1"/>
    <n v="3"/>
    <n v="10"/>
    <n v="6"/>
    <x v="5"/>
    <x v="1"/>
    <x v="2"/>
  </r>
  <r>
    <x v="1"/>
    <x v="2"/>
    <x v="32"/>
    <x v="1304"/>
    <n v="3"/>
    <n v="1"/>
    <n v="9"/>
    <n v="14"/>
    <x v="5"/>
    <x v="1"/>
    <x v="2"/>
  </r>
  <r>
    <x v="1"/>
    <x v="2"/>
    <x v="32"/>
    <x v="1305"/>
    <n v="215"/>
    <n v="209"/>
    <n v="1212"/>
    <n v="1176"/>
    <x v="5"/>
    <x v="1"/>
    <x v="2"/>
  </r>
  <r>
    <x v="1"/>
    <x v="2"/>
    <x v="32"/>
    <x v="1306"/>
    <n v="6"/>
    <n v="8"/>
    <n v="21"/>
    <n v="25"/>
    <x v="5"/>
    <x v="1"/>
    <x v="2"/>
  </r>
  <r>
    <x v="1"/>
    <x v="2"/>
    <x v="32"/>
    <x v="1307"/>
    <n v="2"/>
    <n v="1"/>
    <n v="14"/>
    <n v="13"/>
    <x v="5"/>
    <x v="1"/>
    <x v="2"/>
  </r>
  <r>
    <x v="1"/>
    <x v="2"/>
    <x v="32"/>
    <x v="1308"/>
    <n v="6"/>
    <n v="6"/>
    <n v="18"/>
    <n v="30"/>
    <x v="5"/>
    <x v="1"/>
    <x v="2"/>
  </r>
  <r>
    <x v="1"/>
    <x v="2"/>
    <x v="32"/>
    <x v="1309"/>
    <m/>
    <m/>
    <n v="1"/>
    <n v="1"/>
    <x v="5"/>
    <x v="1"/>
    <x v="2"/>
  </r>
  <r>
    <x v="1"/>
    <x v="2"/>
    <x v="33"/>
    <x v="1310"/>
    <n v="4"/>
    <n v="1"/>
    <n v="31"/>
    <n v="8"/>
    <x v="2"/>
    <x v="0"/>
    <x v="2"/>
  </r>
  <r>
    <x v="1"/>
    <x v="2"/>
    <x v="33"/>
    <x v="1311"/>
    <n v="12"/>
    <n v="8"/>
    <n v="47"/>
    <n v="37"/>
    <x v="2"/>
    <x v="0"/>
    <x v="2"/>
  </r>
  <r>
    <x v="1"/>
    <x v="2"/>
    <x v="33"/>
    <x v="1312"/>
    <n v="20"/>
    <n v="18"/>
    <n v="117"/>
    <n v="107"/>
    <x v="2"/>
    <x v="0"/>
    <x v="2"/>
  </r>
  <r>
    <x v="1"/>
    <x v="2"/>
    <x v="33"/>
    <x v="1313"/>
    <n v="50"/>
    <n v="36"/>
    <n v="279"/>
    <n v="179"/>
    <x v="2"/>
    <x v="0"/>
    <x v="2"/>
  </r>
  <r>
    <x v="1"/>
    <x v="2"/>
    <x v="33"/>
    <x v="1826"/>
    <n v="1"/>
    <n v="1"/>
    <n v="2"/>
    <n v="1"/>
    <x v="2"/>
    <x v="0"/>
    <x v="2"/>
  </r>
  <r>
    <x v="1"/>
    <x v="2"/>
    <x v="33"/>
    <x v="1314"/>
    <n v="2"/>
    <n v="1"/>
    <n v="13"/>
    <n v="8"/>
    <x v="2"/>
    <x v="0"/>
    <x v="2"/>
  </r>
  <r>
    <x v="1"/>
    <x v="2"/>
    <x v="33"/>
    <x v="1827"/>
    <n v="5"/>
    <n v="1"/>
    <n v="15"/>
    <n v="11"/>
    <x v="2"/>
    <x v="0"/>
    <x v="2"/>
  </r>
  <r>
    <x v="1"/>
    <x v="2"/>
    <x v="33"/>
    <x v="1315"/>
    <n v="462"/>
    <n v="368"/>
    <n v="2525"/>
    <n v="1978"/>
    <x v="2"/>
    <x v="0"/>
    <x v="2"/>
  </r>
  <r>
    <x v="1"/>
    <x v="2"/>
    <x v="33"/>
    <x v="1316"/>
    <n v="58"/>
    <n v="42"/>
    <n v="268"/>
    <n v="235"/>
    <x v="2"/>
    <x v="0"/>
    <x v="2"/>
  </r>
  <r>
    <x v="1"/>
    <x v="2"/>
    <x v="33"/>
    <x v="1971"/>
    <n v="1"/>
    <m/>
    <n v="1"/>
    <m/>
    <x v="2"/>
    <x v="0"/>
    <x v="2"/>
  </r>
  <r>
    <x v="1"/>
    <x v="2"/>
    <x v="33"/>
    <x v="1828"/>
    <n v="4"/>
    <m/>
    <n v="8"/>
    <m/>
    <x v="2"/>
    <x v="0"/>
    <x v="2"/>
  </r>
  <r>
    <x v="1"/>
    <x v="2"/>
    <x v="33"/>
    <x v="1829"/>
    <m/>
    <m/>
    <n v="2"/>
    <m/>
    <x v="2"/>
    <x v="0"/>
    <x v="2"/>
  </r>
  <r>
    <x v="1"/>
    <x v="2"/>
    <x v="33"/>
    <x v="1317"/>
    <n v="247"/>
    <n v="218"/>
    <n v="1395"/>
    <n v="1073"/>
    <x v="2"/>
    <x v="0"/>
    <x v="2"/>
  </r>
  <r>
    <x v="1"/>
    <x v="2"/>
    <x v="33"/>
    <x v="1972"/>
    <n v="1"/>
    <m/>
    <n v="2"/>
    <n v="1"/>
    <x v="2"/>
    <x v="0"/>
    <x v="2"/>
  </r>
  <r>
    <x v="1"/>
    <x v="2"/>
    <x v="33"/>
    <x v="1830"/>
    <n v="4"/>
    <n v="6"/>
    <n v="28"/>
    <n v="28"/>
    <x v="2"/>
    <x v="0"/>
    <x v="2"/>
  </r>
  <r>
    <x v="1"/>
    <x v="2"/>
    <x v="33"/>
    <x v="1318"/>
    <n v="784"/>
    <n v="649"/>
    <n v="4088"/>
    <n v="3338"/>
    <x v="2"/>
    <x v="0"/>
    <x v="2"/>
  </r>
  <r>
    <x v="1"/>
    <x v="2"/>
    <x v="33"/>
    <x v="1319"/>
    <n v="6"/>
    <n v="1"/>
    <n v="10"/>
    <n v="10"/>
    <x v="2"/>
    <x v="0"/>
    <x v="2"/>
  </r>
  <r>
    <x v="1"/>
    <x v="2"/>
    <x v="33"/>
    <x v="1831"/>
    <n v="9"/>
    <n v="7"/>
    <n v="57"/>
    <n v="39"/>
    <x v="2"/>
    <x v="0"/>
    <x v="2"/>
  </r>
  <r>
    <x v="1"/>
    <x v="2"/>
    <x v="33"/>
    <x v="1320"/>
    <n v="909"/>
    <n v="967"/>
    <n v="5392"/>
    <n v="4630"/>
    <x v="2"/>
    <x v="0"/>
    <x v="2"/>
  </r>
  <r>
    <x v="1"/>
    <x v="2"/>
    <x v="33"/>
    <x v="1321"/>
    <m/>
    <m/>
    <n v="2"/>
    <m/>
    <x v="2"/>
    <x v="0"/>
    <x v="2"/>
  </r>
  <r>
    <x v="1"/>
    <x v="2"/>
    <x v="33"/>
    <x v="1322"/>
    <n v="8"/>
    <n v="5"/>
    <n v="40"/>
    <n v="27"/>
    <x v="2"/>
    <x v="0"/>
    <x v="2"/>
  </r>
  <r>
    <x v="1"/>
    <x v="2"/>
    <x v="33"/>
    <x v="1323"/>
    <n v="38"/>
    <n v="21"/>
    <n v="180"/>
    <n v="115"/>
    <x v="2"/>
    <x v="0"/>
    <x v="2"/>
  </r>
  <r>
    <x v="1"/>
    <x v="2"/>
    <x v="33"/>
    <x v="1324"/>
    <n v="14"/>
    <n v="15"/>
    <n v="61"/>
    <n v="78"/>
    <x v="2"/>
    <x v="0"/>
    <x v="2"/>
  </r>
  <r>
    <x v="1"/>
    <x v="2"/>
    <x v="33"/>
    <x v="1325"/>
    <n v="422"/>
    <n v="331"/>
    <n v="2467"/>
    <n v="1694"/>
    <x v="2"/>
    <x v="0"/>
    <x v="2"/>
  </r>
  <r>
    <x v="1"/>
    <x v="2"/>
    <x v="33"/>
    <x v="1326"/>
    <n v="199"/>
    <n v="170"/>
    <n v="1278"/>
    <n v="931"/>
    <x v="2"/>
    <x v="0"/>
    <x v="2"/>
  </r>
  <r>
    <x v="1"/>
    <x v="2"/>
    <x v="33"/>
    <x v="1327"/>
    <n v="24"/>
    <n v="26"/>
    <n v="214"/>
    <n v="164"/>
    <x v="2"/>
    <x v="0"/>
    <x v="2"/>
  </r>
  <r>
    <x v="1"/>
    <x v="2"/>
    <x v="33"/>
    <x v="1833"/>
    <n v="3"/>
    <m/>
    <n v="16"/>
    <n v="3"/>
    <x v="2"/>
    <x v="0"/>
    <x v="2"/>
  </r>
  <r>
    <x v="1"/>
    <x v="2"/>
    <x v="33"/>
    <x v="1328"/>
    <n v="1"/>
    <m/>
    <n v="3"/>
    <n v="1"/>
    <x v="2"/>
    <x v="0"/>
    <x v="2"/>
  </r>
  <r>
    <x v="1"/>
    <x v="2"/>
    <x v="33"/>
    <x v="1329"/>
    <n v="21"/>
    <n v="25"/>
    <n v="108"/>
    <n v="121"/>
    <x v="2"/>
    <x v="0"/>
    <x v="2"/>
  </r>
  <r>
    <x v="1"/>
    <x v="2"/>
    <x v="33"/>
    <x v="1834"/>
    <n v="3"/>
    <m/>
    <n v="9"/>
    <m/>
    <x v="2"/>
    <x v="0"/>
    <x v="2"/>
  </r>
  <r>
    <x v="1"/>
    <x v="2"/>
    <x v="33"/>
    <x v="1330"/>
    <n v="10"/>
    <n v="6"/>
    <n v="42"/>
    <n v="15"/>
    <x v="2"/>
    <x v="0"/>
    <x v="2"/>
  </r>
  <r>
    <x v="1"/>
    <x v="2"/>
    <x v="33"/>
    <x v="1331"/>
    <m/>
    <m/>
    <n v="3"/>
    <m/>
    <x v="2"/>
    <x v="0"/>
    <x v="2"/>
  </r>
  <r>
    <x v="1"/>
    <x v="2"/>
    <x v="33"/>
    <x v="1836"/>
    <m/>
    <m/>
    <n v="3"/>
    <n v="3"/>
    <x v="2"/>
    <x v="0"/>
    <x v="2"/>
  </r>
  <r>
    <x v="1"/>
    <x v="2"/>
    <x v="124"/>
    <x v="1332"/>
    <n v="13"/>
    <n v="12"/>
    <n v="60"/>
    <n v="44"/>
    <x v="2"/>
    <x v="0"/>
    <x v="2"/>
  </r>
  <r>
    <x v="1"/>
    <x v="2"/>
    <x v="124"/>
    <x v="1837"/>
    <n v="6"/>
    <n v="3"/>
    <n v="13"/>
    <n v="8"/>
    <x v="2"/>
    <x v="0"/>
    <x v="2"/>
  </r>
  <r>
    <x v="1"/>
    <x v="2"/>
    <x v="124"/>
    <x v="1333"/>
    <n v="41"/>
    <n v="39"/>
    <n v="213"/>
    <n v="212"/>
    <x v="2"/>
    <x v="0"/>
    <x v="2"/>
  </r>
  <r>
    <x v="1"/>
    <x v="2"/>
    <x v="124"/>
    <x v="1334"/>
    <n v="84"/>
    <n v="66"/>
    <n v="445"/>
    <n v="361"/>
    <x v="2"/>
    <x v="0"/>
    <x v="2"/>
  </r>
  <r>
    <x v="1"/>
    <x v="2"/>
    <x v="124"/>
    <x v="1838"/>
    <n v="1"/>
    <n v="5"/>
    <n v="18"/>
    <n v="20"/>
    <x v="2"/>
    <x v="0"/>
    <x v="2"/>
  </r>
  <r>
    <x v="1"/>
    <x v="2"/>
    <x v="124"/>
    <x v="1335"/>
    <n v="65"/>
    <n v="42"/>
    <n v="322"/>
    <n v="255"/>
    <x v="2"/>
    <x v="0"/>
    <x v="2"/>
  </r>
  <r>
    <x v="1"/>
    <x v="2"/>
    <x v="124"/>
    <x v="1336"/>
    <n v="9"/>
    <n v="7"/>
    <n v="63"/>
    <n v="39"/>
    <x v="2"/>
    <x v="0"/>
    <x v="2"/>
  </r>
  <r>
    <x v="1"/>
    <x v="2"/>
    <x v="124"/>
    <x v="1337"/>
    <n v="23"/>
    <n v="21"/>
    <n v="117"/>
    <n v="100"/>
    <x v="2"/>
    <x v="0"/>
    <x v="2"/>
  </r>
  <r>
    <x v="1"/>
    <x v="2"/>
    <x v="124"/>
    <x v="1839"/>
    <n v="3"/>
    <n v="5"/>
    <n v="20"/>
    <n v="31"/>
    <x v="2"/>
    <x v="0"/>
    <x v="2"/>
  </r>
  <r>
    <x v="1"/>
    <x v="2"/>
    <x v="124"/>
    <x v="1338"/>
    <n v="25"/>
    <n v="8"/>
    <n v="139"/>
    <n v="31"/>
    <x v="2"/>
    <x v="0"/>
    <x v="2"/>
  </r>
  <r>
    <x v="1"/>
    <x v="2"/>
    <x v="124"/>
    <x v="1339"/>
    <n v="4"/>
    <n v="4"/>
    <n v="38"/>
    <n v="33"/>
    <x v="2"/>
    <x v="0"/>
    <x v="2"/>
  </r>
  <r>
    <x v="1"/>
    <x v="2"/>
    <x v="124"/>
    <x v="1340"/>
    <n v="36"/>
    <n v="9"/>
    <n v="183"/>
    <n v="51"/>
    <x v="2"/>
    <x v="0"/>
    <x v="2"/>
  </r>
  <r>
    <x v="1"/>
    <x v="2"/>
    <x v="124"/>
    <x v="1341"/>
    <n v="2"/>
    <n v="3"/>
    <n v="9"/>
    <n v="10"/>
    <x v="2"/>
    <x v="0"/>
    <x v="2"/>
  </r>
  <r>
    <x v="1"/>
    <x v="2"/>
    <x v="124"/>
    <x v="1342"/>
    <m/>
    <m/>
    <n v="2"/>
    <m/>
    <x v="2"/>
    <x v="0"/>
    <x v="2"/>
  </r>
  <r>
    <x v="1"/>
    <x v="2"/>
    <x v="124"/>
    <x v="1973"/>
    <m/>
    <m/>
    <n v="2"/>
    <m/>
    <x v="2"/>
    <x v="0"/>
    <x v="2"/>
  </r>
  <r>
    <x v="1"/>
    <x v="2"/>
    <x v="124"/>
    <x v="1840"/>
    <n v="3"/>
    <n v="2"/>
    <n v="11"/>
    <n v="5"/>
    <x v="2"/>
    <x v="0"/>
    <x v="2"/>
  </r>
  <r>
    <x v="1"/>
    <x v="2"/>
    <x v="124"/>
    <x v="1343"/>
    <n v="5"/>
    <n v="1"/>
    <n v="11"/>
    <n v="6"/>
    <x v="2"/>
    <x v="0"/>
    <x v="2"/>
  </r>
  <r>
    <x v="1"/>
    <x v="2"/>
    <x v="124"/>
    <x v="1974"/>
    <m/>
    <m/>
    <m/>
    <n v="1"/>
    <x v="2"/>
    <x v="0"/>
    <x v="2"/>
  </r>
  <r>
    <x v="1"/>
    <x v="2"/>
    <x v="124"/>
    <x v="1344"/>
    <n v="9"/>
    <n v="8"/>
    <n v="26"/>
    <n v="26"/>
    <x v="2"/>
    <x v="0"/>
    <x v="2"/>
  </r>
  <r>
    <x v="1"/>
    <x v="2"/>
    <x v="124"/>
    <x v="1975"/>
    <m/>
    <n v="1"/>
    <n v="3"/>
    <n v="3"/>
    <x v="2"/>
    <x v="0"/>
    <x v="2"/>
  </r>
  <r>
    <x v="1"/>
    <x v="2"/>
    <x v="124"/>
    <x v="1345"/>
    <n v="7"/>
    <n v="7"/>
    <n v="38"/>
    <n v="53"/>
    <x v="2"/>
    <x v="0"/>
    <x v="2"/>
  </r>
  <r>
    <x v="1"/>
    <x v="2"/>
    <x v="124"/>
    <x v="1346"/>
    <n v="10"/>
    <n v="8"/>
    <n v="53"/>
    <n v="41"/>
    <x v="2"/>
    <x v="0"/>
    <x v="2"/>
  </r>
  <r>
    <x v="1"/>
    <x v="2"/>
    <x v="124"/>
    <x v="1841"/>
    <m/>
    <n v="1"/>
    <n v="1"/>
    <n v="1"/>
    <x v="2"/>
    <x v="0"/>
    <x v="2"/>
  </r>
  <r>
    <x v="1"/>
    <x v="2"/>
    <x v="124"/>
    <x v="1347"/>
    <n v="20"/>
    <n v="11"/>
    <n v="115"/>
    <n v="78"/>
    <x v="2"/>
    <x v="0"/>
    <x v="2"/>
  </r>
  <r>
    <x v="1"/>
    <x v="2"/>
    <x v="124"/>
    <x v="1348"/>
    <n v="151"/>
    <n v="93"/>
    <n v="884"/>
    <n v="493"/>
    <x v="2"/>
    <x v="0"/>
    <x v="2"/>
  </r>
  <r>
    <x v="1"/>
    <x v="2"/>
    <x v="124"/>
    <x v="1349"/>
    <n v="78"/>
    <n v="49"/>
    <n v="348"/>
    <n v="256"/>
    <x v="2"/>
    <x v="0"/>
    <x v="2"/>
  </r>
  <r>
    <x v="1"/>
    <x v="2"/>
    <x v="124"/>
    <x v="1350"/>
    <n v="145"/>
    <n v="110"/>
    <n v="1004"/>
    <n v="655"/>
    <x v="2"/>
    <x v="0"/>
    <x v="2"/>
  </r>
  <r>
    <x v="1"/>
    <x v="2"/>
    <x v="153"/>
    <x v="1842"/>
    <m/>
    <m/>
    <n v="2"/>
    <m/>
    <x v="1"/>
    <x v="0"/>
    <x v="2"/>
  </r>
  <r>
    <x v="1"/>
    <x v="2"/>
    <x v="165"/>
    <x v="1976"/>
    <m/>
    <m/>
    <m/>
    <n v="2"/>
    <x v="2"/>
    <x v="0"/>
    <x v="2"/>
  </r>
  <r>
    <x v="1"/>
    <x v="2"/>
    <x v="154"/>
    <x v="1843"/>
    <n v="1"/>
    <m/>
    <n v="2"/>
    <n v="1"/>
    <x v="1"/>
    <x v="0"/>
    <x v="2"/>
  </r>
  <r>
    <x v="1"/>
    <x v="2"/>
    <x v="166"/>
    <x v="1977"/>
    <m/>
    <m/>
    <n v="1"/>
    <m/>
    <x v="1"/>
    <x v="0"/>
    <x v="2"/>
  </r>
  <r>
    <x v="1"/>
    <x v="2"/>
    <x v="167"/>
    <x v="1978"/>
    <m/>
    <n v="1"/>
    <m/>
    <n v="1"/>
    <x v="1"/>
    <x v="0"/>
    <x v="2"/>
  </r>
  <r>
    <x v="1"/>
    <x v="2"/>
    <x v="168"/>
    <x v="1979"/>
    <m/>
    <n v="1"/>
    <m/>
    <n v="1"/>
    <x v="1"/>
    <x v="0"/>
    <x v="2"/>
  </r>
  <r>
    <x v="1"/>
    <x v="2"/>
    <x v="126"/>
    <x v="1844"/>
    <m/>
    <m/>
    <n v="1"/>
    <m/>
    <x v="5"/>
    <x v="1"/>
    <x v="2"/>
  </r>
  <r>
    <x v="1"/>
    <x v="2"/>
    <x v="126"/>
    <x v="1352"/>
    <n v="46"/>
    <n v="46"/>
    <n v="271"/>
    <n v="285"/>
    <x v="5"/>
    <x v="1"/>
    <x v="2"/>
  </r>
  <r>
    <x v="1"/>
    <x v="2"/>
    <x v="126"/>
    <x v="1353"/>
    <n v="151"/>
    <n v="133"/>
    <n v="730"/>
    <n v="1227"/>
    <x v="5"/>
    <x v="1"/>
    <x v="2"/>
  </r>
  <r>
    <x v="1"/>
    <x v="2"/>
    <x v="126"/>
    <x v="1354"/>
    <n v="22"/>
    <n v="15"/>
    <n v="115"/>
    <n v="108"/>
    <x v="5"/>
    <x v="1"/>
    <x v="2"/>
  </r>
  <r>
    <x v="1"/>
    <x v="2"/>
    <x v="126"/>
    <x v="1355"/>
    <n v="6"/>
    <n v="4"/>
    <n v="19"/>
    <n v="22"/>
    <x v="5"/>
    <x v="1"/>
    <x v="2"/>
  </r>
  <r>
    <x v="1"/>
    <x v="2"/>
    <x v="126"/>
    <x v="1356"/>
    <n v="9"/>
    <n v="3"/>
    <n v="69"/>
    <n v="13"/>
    <x v="5"/>
    <x v="1"/>
    <x v="2"/>
  </r>
  <r>
    <x v="1"/>
    <x v="2"/>
    <x v="126"/>
    <x v="1357"/>
    <n v="23"/>
    <n v="2"/>
    <n v="196"/>
    <n v="8"/>
    <x v="5"/>
    <x v="1"/>
    <x v="2"/>
  </r>
  <r>
    <x v="1"/>
    <x v="2"/>
    <x v="126"/>
    <x v="1845"/>
    <m/>
    <m/>
    <n v="1"/>
    <n v="1"/>
    <x v="5"/>
    <x v="1"/>
    <x v="2"/>
  </r>
  <r>
    <x v="1"/>
    <x v="2"/>
    <x v="126"/>
    <x v="1358"/>
    <n v="1"/>
    <n v="1"/>
    <n v="8"/>
    <n v="5"/>
    <x v="5"/>
    <x v="1"/>
    <x v="2"/>
  </r>
  <r>
    <x v="1"/>
    <x v="2"/>
    <x v="126"/>
    <x v="1980"/>
    <m/>
    <m/>
    <m/>
    <n v="1"/>
    <x v="5"/>
    <x v="1"/>
    <x v="2"/>
  </r>
  <r>
    <x v="1"/>
    <x v="2"/>
    <x v="126"/>
    <x v="1359"/>
    <n v="6"/>
    <n v="14"/>
    <n v="25"/>
    <n v="52"/>
    <x v="5"/>
    <x v="1"/>
    <x v="2"/>
  </r>
  <r>
    <x v="1"/>
    <x v="2"/>
    <x v="126"/>
    <x v="1846"/>
    <m/>
    <m/>
    <n v="1"/>
    <n v="1"/>
    <x v="5"/>
    <x v="1"/>
    <x v="2"/>
  </r>
  <r>
    <x v="1"/>
    <x v="2"/>
    <x v="127"/>
    <x v="1847"/>
    <n v="1"/>
    <m/>
    <n v="6"/>
    <m/>
    <x v="1"/>
    <x v="0"/>
    <x v="2"/>
  </r>
  <r>
    <x v="1"/>
    <x v="2"/>
    <x v="127"/>
    <x v="1360"/>
    <n v="6"/>
    <n v="3"/>
    <n v="38"/>
    <n v="22"/>
    <x v="1"/>
    <x v="0"/>
    <x v="2"/>
  </r>
  <r>
    <x v="1"/>
    <x v="2"/>
    <x v="127"/>
    <x v="1848"/>
    <m/>
    <m/>
    <n v="2"/>
    <n v="1"/>
    <x v="1"/>
    <x v="0"/>
    <x v="2"/>
  </r>
  <r>
    <x v="1"/>
    <x v="2"/>
    <x v="155"/>
    <x v="1849"/>
    <m/>
    <m/>
    <n v="4"/>
    <m/>
    <x v="1"/>
    <x v="0"/>
    <x v="2"/>
  </r>
  <r>
    <x v="1"/>
    <x v="2"/>
    <x v="155"/>
    <x v="1850"/>
    <n v="2"/>
    <n v="1"/>
    <n v="4"/>
    <n v="2"/>
    <x v="1"/>
    <x v="0"/>
    <x v="2"/>
  </r>
  <r>
    <x v="1"/>
    <x v="3"/>
    <x v="65"/>
    <x v="256"/>
    <m/>
    <m/>
    <n v="2"/>
    <m/>
    <x v="3"/>
    <x v="0"/>
    <x v="3"/>
  </r>
  <r>
    <x v="1"/>
    <x v="3"/>
    <x v="65"/>
    <x v="257"/>
    <n v="4"/>
    <n v="6"/>
    <n v="26"/>
    <n v="17"/>
    <x v="3"/>
    <x v="0"/>
    <x v="3"/>
  </r>
  <r>
    <x v="1"/>
    <x v="3"/>
    <x v="65"/>
    <x v="258"/>
    <n v="1"/>
    <m/>
    <n v="4"/>
    <n v="3"/>
    <x v="3"/>
    <x v="0"/>
    <x v="3"/>
  </r>
  <r>
    <x v="1"/>
    <x v="3"/>
    <x v="65"/>
    <x v="261"/>
    <m/>
    <m/>
    <n v="1"/>
    <m/>
    <x v="3"/>
    <x v="0"/>
    <x v="3"/>
  </r>
  <r>
    <x v="1"/>
    <x v="3"/>
    <x v="65"/>
    <x v="262"/>
    <n v="1"/>
    <m/>
    <n v="1"/>
    <m/>
    <x v="3"/>
    <x v="0"/>
    <x v="3"/>
  </r>
  <r>
    <x v="1"/>
    <x v="3"/>
    <x v="65"/>
    <x v="263"/>
    <m/>
    <m/>
    <n v="2"/>
    <n v="1"/>
    <x v="3"/>
    <x v="0"/>
    <x v="3"/>
  </r>
  <r>
    <x v="1"/>
    <x v="3"/>
    <x v="66"/>
    <x v="265"/>
    <n v="1"/>
    <m/>
    <n v="2"/>
    <m/>
    <x v="2"/>
    <x v="0"/>
    <x v="3"/>
  </r>
  <r>
    <x v="1"/>
    <x v="3"/>
    <x v="66"/>
    <x v="266"/>
    <n v="1"/>
    <m/>
    <n v="6"/>
    <n v="1"/>
    <x v="2"/>
    <x v="0"/>
    <x v="3"/>
  </r>
  <r>
    <x v="1"/>
    <x v="3"/>
    <x v="66"/>
    <x v="1365"/>
    <m/>
    <m/>
    <m/>
    <n v="1"/>
    <x v="2"/>
    <x v="0"/>
    <x v="3"/>
  </r>
  <r>
    <x v="1"/>
    <x v="3"/>
    <x v="66"/>
    <x v="1366"/>
    <m/>
    <m/>
    <n v="1"/>
    <m/>
    <x v="2"/>
    <x v="0"/>
    <x v="3"/>
  </r>
  <r>
    <x v="1"/>
    <x v="3"/>
    <x v="66"/>
    <x v="1369"/>
    <m/>
    <m/>
    <n v="2"/>
    <m/>
    <x v="2"/>
    <x v="0"/>
    <x v="3"/>
  </r>
  <r>
    <x v="1"/>
    <x v="3"/>
    <x v="66"/>
    <x v="267"/>
    <m/>
    <m/>
    <m/>
    <n v="1"/>
    <x v="2"/>
    <x v="0"/>
    <x v="3"/>
  </r>
  <r>
    <x v="1"/>
    <x v="3"/>
    <x v="66"/>
    <x v="1371"/>
    <m/>
    <m/>
    <m/>
    <n v="1"/>
    <x v="2"/>
    <x v="0"/>
    <x v="3"/>
  </r>
  <r>
    <x v="1"/>
    <x v="3"/>
    <x v="156"/>
    <x v="1861"/>
    <m/>
    <m/>
    <n v="2"/>
    <m/>
    <x v="2"/>
    <x v="0"/>
    <x v="3"/>
  </r>
  <r>
    <x v="1"/>
    <x v="3"/>
    <x v="67"/>
    <x v="1981"/>
    <m/>
    <m/>
    <n v="1"/>
    <m/>
    <x v="2"/>
    <x v="0"/>
    <x v="3"/>
  </r>
  <r>
    <x v="1"/>
    <x v="3"/>
    <x v="128"/>
    <x v="1374"/>
    <m/>
    <m/>
    <n v="1"/>
    <m/>
    <x v="2"/>
    <x v="0"/>
    <x v="3"/>
  </r>
  <r>
    <x v="1"/>
    <x v="3"/>
    <x v="68"/>
    <x v="271"/>
    <m/>
    <m/>
    <n v="3"/>
    <n v="5"/>
    <x v="2"/>
    <x v="0"/>
    <x v="3"/>
  </r>
  <r>
    <x v="1"/>
    <x v="3"/>
    <x v="68"/>
    <x v="1377"/>
    <n v="1"/>
    <n v="4"/>
    <n v="6"/>
    <n v="6"/>
    <x v="2"/>
    <x v="0"/>
    <x v="3"/>
  </r>
  <r>
    <x v="1"/>
    <x v="3"/>
    <x v="68"/>
    <x v="272"/>
    <m/>
    <m/>
    <n v="2"/>
    <n v="1"/>
    <x v="2"/>
    <x v="0"/>
    <x v="3"/>
  </r>
  <r>
    <x v="1"/>
    <x v="3"/>
    <x v="68"/>
    <x v="273"/>
    <n v="22"/>
    <n v="11"/>
    <n v="92"/>
    <n v="62"/>
    <x v="2"/>
    <x v="0"/>
    <x v="3"/>
  </r>
  <r>
    <x v="1"/>
    <x v="3"/>
    <x v="68"/>
    <x v="274"/>
    <m/>
    <m/>
    <n v="1"/>
    <n v="1"/>
    <x v="2"/>
    <x v="0"/>
    <x v="3"/>
  </r>
  <r>
    <x v="1"/>
    <x v="3"/>
    <x v="68"/>
    <x v="275"/>
    <n v="58"/>
    <n v="59"/>
    <n v="372"/>
    <n v="362"/>
    <x v="2"/>
    <x v="0"/>
    <x v="3"/>
  </r>
  <r>
    <x v="1"/>
    <x v="3"/>
    <x v="68"/>
    <x v="276"/>
    <n v="16"/>
    <n v="13"/>
    <n v="90"/>
    <n v="58"/>
    <x v="2"/>
    <x v="0"/>
    <x v="3"/>
  </r>
  <r>
    <x v="1"/>
    <x v="3"/>
    <x v="68"/>
    <x v="277"/>
    <n v="83"/>
    <n v="66"/>
    <n v="563"/>
    <n v="459"/>
    <x v="2"/>
    <x v="0"/>
    <x v="3"/>
  </r>
  <r>
    <x v="1"/>
    <x v="3"/>
    <x v="68"/>
    <x v="278"/>
    <n v="13"/>
    <n v="6"/>
    <n v="54"/>
    <n v="43"/>
    <x v="2"/>
    <x v="0"/>
    <x v="3"/>
  </r>
  <r>
    <x v="1"/>
    <x v="3"/>
    <x v="68"/>
    <x v="279"/>
    <n v="23"/>
    <n v="30"/>
    <n v="163"/>
    <n v="162"/>
    <x v="2"/>
    <x v="0"/>
    <x v="3"/>
  </r>
  <r>
    <x v="1"/>
    <x v="3"/>
    <x v="68"/>
    <x v="280"/>
    <n v="27"/>
    <n v="18"/>
    <n v="128"/>
    <n v="119"/>
    <x v="2"/>
    <x v="0"/>
    <x v="3"/>
  </r>
  <r>
    <x v="1"/>
    <x v="3"/>
    <x v="68"/>
    <x v="1378"/>
    <m/>
    <m/>
    <n v="3"/>
    <n v="2"/>
    <x v="2"/>
    <x v="0"/>
    <x v="3"/>
  </r>
  <r>
    <x v="1"/>
    <x v="3"/>
    <x v="68"/>
    <x v="281"/>
    <n v="33"/>
    <n v="36"/>
    <n v="179"/>
    <n v="202"/>
    <x v="2"/>
    <x v="0"/>
    <x v="3"/>
  </r>
  <r>
    <x v="1"/>
    <x v="3"/>
    <x v="68"/>
    <x v="282"/>
    <n v="2"/>
    <n v="1"/>
    <n v="8"/>
    <n v="4"/>
    <x v="2"/>
    <x v="0"/>
    <x v="3"/>
  </r>
  <r>
    <x v="1"/>
    <x v="3"/>
    <x v="68"/>
    <x v="1379"/>
    <m/>
    <m/>
    <m/>
    <n v="1"/>
    <x v="2"/>
    <x v="0"/>
    <x v="3"/>
  </r>
  <r>
    <x v="1"/>
    <x v="3"/>
    <x v="68"/>
    <x v="284"/>
    <n v="8"/>
    <n v="8"/>
    <n v="57"/>
    <n v="35"/>
    <x v="2"/>
    <x v="0"/>
    <x v="3"/>
  </r>
  <r>
    <x v="1"/>
    <x v="3"/>
    <x v="68"/>
    <x v="285"/>
    <n v="17"/>
    <n v="9"/>
    <n v="107"/>
    <n v="69"/>
    <x v="2"/>
    <x v="0"/>
    <x v="3"/>
  </r>
  <r>
    <x v="1"/>
    <x v="3"/>
    <x v="68"/>
    <x v="286"/>
    <n v="32"/>
    <n v="23"/>
    <n v="187"/>
    <n v="160"/>
    <x v="2"/>
    <x v="0"/>
    <x v="3"/>
  </r>
  <r>
    <x v="1"/>
    <x v="3"/>
    <x v="68"/>
    <x v="287"/>
    <n v="4"/>
    <n v="2"/>
    <n v="36"/>
    <n v="18"/>
    <x v="2"/>
    <x v="0"/>
    <x v="3"/>
  </r>
  <r>
    <x v="1"/>
    <x v="3"/>
    <x v="68"/>
    <x v="1382"/>
    <m/>
    <m/>
    <n v="1"/>
    <m/>
    <x v="2"/>
    <x v="0"/>
    <x v="3"/>
  </r>
  <r>
    <x v="1"/>
    <x v="3"/>
    <x v="68"/>
    <x v="288"/>
    <m/>
    <m/>
    <n v="1"/>
    <m/>
    <x v="2"/>
    <x v="0"/>
    <x v="3"/>
  </r>
  <r>
    <x v="1"/>
    <x v="3"/>
    <x v="68"/>
    <x v="1383"/>
    <n v="1"/>
    <m/>
    <n v="3"/>
    <n v="1"/>
    <x v="2"/>
    <x v="0"/>
    <x v="3"/>
  </r>
  <r>
    <x v="1"/>
    <x v="3"/>
    <x v="68"/>
    <x v="1384"/>
    <m/>
    <m/>
    <m/>
    <n v="1"/>
    <x v="2"/>
    <x v="0"/>
    <x v="3"/>
  </r>
  <r>
    <x v="1"/>
    <x v="3"/>
    <x v="68"/>
    <x v="1385"/>
    <m/>
    <n v="1"/>
    <n v="3"/>
    <n v="1"/>
    <x v="2"/>
    <x v="0"/>
    <x v="3"/>
  </r>
  <r>
    <x v="1"/>
    <x v="3"/>
    <x v="68"/>
    <x v="1386"/>
    <m/>
    <m/>
    <n v="2"/>
    <n v="5"/>
    <x v="2"/>
    <x v="0"/>
    <x v="3"/>
  </r>
  <r>
    <x v="1"/>
    <x v="3"/>
    <x v="68"/>
    <x v="1387"/>
    <m/>
    <m/>
    <n v="1"/>
    <m/>
    <x v="2"/>
    <x v="0"/>
    <x v="3"/>
  </r>
  <r>
    <x v="1"/>
    <x v="3"/>
    <x v="68"/>
    <x v="1388"/>
    <m/>
    <m/>
    <m/>
    <n v="1"/>
    <x v="2"/>
    <x v="0"/>
    <x v="3"/>
  </r>
  <r>
    <x v="1"/>
    <x v="3"/>
    <x v="68"/>
    <x v="290"/>
    <m/>
    <m/>
    <n v="5"/>
    <n v="1"/>
    <x v="2"/>
    <x v="0"/>
    <x v="3"/>
  </r>
  <r>
    <x v="1"/>
    <x v="3"/>
    <x v="68"/>
    <x v="291"/>
    <m/>
    <m/>
    <n v="6"/>
    <n v="3"/>
    <x v="2"/>
    <x v="0"/>
    <x v="3"/>
  </r>
  <r>
    <x v="1"/>
    <x v="3"/>
    <x v="68"/>
    <x v="292"/>
    <n v="1"/>
    <m/>
    <n v="1"/>
    <n v="1"/>
    <x v="2"/>
    <x v="0"/>
    <x v="3"/>
  </r>
  <r>
    <x v="1"/>
    <x v="3"/>
    <x v="68"/>
    <x v="1389"/>
    <m/>
    <m/>
    <n v="1"/>
    <m/>
    <x v="2"/>
    <x v="0"/>
    <x v="3"/>
  </r>
  <r>
    <x v="1"/>
    <x v="3"/>
    <x v="68"/>
    <x v="293"/>
    <n v="5"/>
    <n v="1"/>
    <n v="12"/>
    <n v="14"/>
    <x v="2"/>
    <x v="0"/>
    <x v="3"/>
  </r>
  <r>
    <x v="1"/>
    <x v="3"/>
    <x v="68"/>
    <x v="294"/>
    <n v="3"/>
    <m/>
    <n v="3"/>
    <n v="1"/>
    <x v="2"/>
    <x v="0"/>
    <x v="3"/>
  </r>
  <r>
    <x v="1"/>
    <x v="3"/>
    <x v="68"/>
    <x v="1390"/>
    <n v="1"/>
    <m/>
    <n v="7"/>
    <m/>
    <x v="2"/>
    <x v="0"/>
    <x v="3"/>
  </r>
  <r>
    <x v="1"/>
    <x v="3"/>
    <x v="68"/>
    <x v="295"/>
    <m/>
    <m/>
    <n v="2"/>
    <n v="1"/>
    <x v="2"/>
    <x v="0"/>
    <x v="3"/>
  </r>
  <r>
    <x v="1"/>
    <x v="3"/>
    <x v="68"/>
    <x v="296"/>
    <n v="1"/>
    <m/>
    <n v="18"/>
    <n v="8"/>
    <x v="2"/>
    <x v="0"/>
    <x v="3"/>
  </r>
  <r>
    <x v="1"/>
    <x v="3"/>
    <x v="69"/>
    <x v="297"/>
    <m/>
    <m/>
    <m/>
    <n v="1"/>
    <x v="5"/>
    <x v="1"/>
    <x v="3"/>
  </r>
  <r>
    <x v="1"/>
    <x v="3"/>
    <x v="69"/>
    <x v="1395"/>
    <m/>
    <m/>
    <m/>
    <n v="1"/>
    <x v="5"/>
    <x v="1"/>
    <x v="3"/>
  </r>
  <r>
    <x v="1"/>
    <x v="3"/>
    <x v="69"/>
    <x v="298"/>
    <m/>
    <n v="1"/>
    <n v="16"/>
    <n v="6"/>
    <x v="5"/>
    <x v="1"/>
    <x v="3"/>
  </r>
  <r>
    <x v="1"/>
    <x v="3"/>
    <x v="69"/>
    <x v="299"/>
    <n v="11"/>
    <n v="17"/>
    <n v="124"/>
    <n v="78"/>
    <x v="5"/>
    <x v="1"/>
    <x v="3"/>
  </r>
  <r>
    <x v="1"/>
    <x v="3"/>
    <x v="69"/>
    <x v="1396"/>
    <m/>
    <m/>
    <n v="1"/>
    <n v="1"/>
    <x v="5"/>
    <x v="1"/>
    <x v="3"/>
  </r>
  <r>
    <x v="1"/>
    <x v="3"/>
    <x v="69"/>
    <x v="1982"/>
    <m/>
    <m/>
    <m/>
    <n v="2"/>
    <x v="5"/>
    <x v="1"/>
    <x v="3"/>
  </r>
  <r>
    <x v="1"/>
    <x v="3"/>
    <x v="69"/>
    <x v="1399"/>
    <n v="1"/>
    <m/>
    <n v="1"/>
    <m/>
    <x v="5"/>
    <x v="1"/>
    <x v="3"/>
  </r>
  <r>
    <x v="1"/>
    <x v="3"/>
    <x v="69"/>
    <x v="1400"/>
    <m/>
    <m/>
    <n v="1"/>
    <n v="1"/>
    <x v="5"/>
    <x v="1"/>
    <x v="3"/>
  </r>
  <r>
    <x v="1"/>
    <x v="3"/>
    <x v="69"/>
    <x v="301"/>
    <m/>
    <n v="1"/>
    <m/>
    <n v="2"/>
    <x v="5"/>
    <x v="1"/>
    <x v="3"/>
  </r>
  <r>
    <x v="1"/>
    <x v="3"/>
    <x v="69"/>
    <x v="302"/>
    <n v="4"/>
    <n v="1"/>
    <n v="18"/>
    <n v="11"/>
    <x v="5"/>
    <x v="1"/>
    <x v="3"/>
  </r>
  <r>
    <x v="1"/>
    <x v="3"/>
    <x v="1"/>
    <x v="1402"/>
    <m/>
    <n v="1"/>
    <m/>
    <n v="1"/>
    <x v="1"/>
    <x v="0"/>
    <x v="3"/>
  </r>
  <r>
    <x v="1"/>
    <x v="3"/>
    <x v="70"/>
    <x v="1983"/>
    <m/>
    <m/>
    <n v="2"/>
    <n v="1"/>
    <x v="2"/>
    <x v="0"/>
    <x v="3"/>
  </r>
  <r>
    <x v="1"/>
    <x v="3"/>
    <x v="70"/>
    <x v="303"/>
    <m/>
    <n v="1"/>
    <n v="2"/>
    <n v="2"/>
    <x v="2"/>
    <x v="0"/>
    <x v="3"/>
  </r>
  <r>
    <x v="1"/>
    <x v="3"/>
    <x v="70"/>
    <x v="304"/>
    <n v="6"/>
    <n v="3"/>
    <n v="13"/>
    <n v="16"/>
    <x v="2"/>
    <x v="0"/>
    <x v="3"/>
  </r>
  <r>
    <x v="1"/>
    <x v="3"/>
    <x v="70"/>
    <x v="305"/>
    <n v="2"/>
    <m/>
    <n v="11"/>
    <n v="6"/>
    <x v="2"/>
    <x v="0"/>
    <x v="3"/>
  </r>
  <r>
    <x v="1"/>
    <x v="3"/>
    <x v="70"/>
    <x v="1403"/>
    <m/>
    <n v="1"/>
    <n v="1"/>
    <n v="1"/>
    <x v="2"/>
    <x v="0"/>
    <x v="3"/>
  </r>
  <r>
    <x v="1"/>
    <x v="3"/>
    <x v="71"/>
    <x v="1404"/>
    <n v="1"/>
    <m/>
    <n v="2"/>
    <m/>
    <x v="2"/>
    <x v="0"/>
    <x v="3"/>
  </r>
  <r>
    <x v="1"/>
    <x v="3"/>
    <x v="71"/>
    <x v="306"/>
    <m/>
    <m/>
    <n v="1"/>
    <n v="4"/>
    <x v="2"/>
    <x v="0"/>
    <x v="3"/>
  </r>
  <r>
    <x v="1"/>
    <x v="3"/>
    <x v="71"/>
    <x v="1984"/>
    <m/>
    <m/>
    <n v="1"/>
    <m/>
    <x v="2"/>
    <x v="0"/>
    <x v="3"/>
  </r>
  <r>
    <x v="1"/>
    <x v="3"/>
    <x v="71"/>
    <x v="307"/>
    <m/>
    <m/>
    <m/>
    <n v="1"/>
    <x v="2"/>
    <x v="0"/>
    <x v="3"/>
  </r>
  <r>
    <x v="1"/>
    <x v="3"/>
    <x v="71"/>
    <x v="308"/>
    <n v="1"/>
    <m/>
    <n v="2"/>
    <m/>
    <x v="2"/>
    <x v="0"/>
    <x v="3"/>
  </r>
  <r>
    <x v="1"/>
    <x v="3"/>
    <x v="71"/>
    <x v="309"/>
    <n v="30"/>
    <n v="19"/>
    <n v="148"/>
    <n v="99"/>
    <x v="2"/>
    <x v="0"/>
    <x v="3"/>
  </r>
  <r>
    <x v="1"/>
    <x v="3"/>
    <x v="71"/>
    <x v="310"/>
    <n v="2"/>
    <n v="1"/>
    <n v="16"/>
    <n v="4"/>
    <x v="2"/>
    <x v="0"/>
    <x v="3"/>
  </r>
  <r>
    <x v="1"/>
    <x v="3"/>
    <x v="71"/>
    <x v="311"/>
    <n v="1"/>
    <m/>
    <n v="4"/>
    <n v="3"/>
    <x v="2"/>
    <x v="0"/>
    <x v="3"/>
  </r>
  <r>
    <x v="1"/>
    <x v="3"/>
    <x v="71"/>
    <x v="312"/>
    <n v="241"/>
    <n v="111"/>
    <n v="1293"/>
    <n v="764"/>
    <x v="2"/>
    <x v="0"/>
    <x v="3"/>
  </r>
  <r>
    <x v="1"/>
    <x v="3"/>
    <x v="71"/>
    <x v="313"/>
    <m/>
    <n v="1"/>
    <n v="7"/>
    <n v="4"/>
    <x v="2"/>
    <x v="0"/>
    <x v="3"/>
  </r>
  <r>
    <x v="1"/>
    <x v="3"/>
    <x v="71"/>
    <x v="314"/>
    <n v="11"/>
    <n v="1"/>
    <n v="45"/>
    <n v="12"/>
    <x v="2"/>
    <x v="0"/>
    <x v="3"/>
  </r>
  <r>
    <x v="1"/>
    <x v="3"/>
    <x v="71"/>
    <x v="315"/>
    <n v="447"/>
    <n v="275"/>
    <n v="2608"/>
    <n v="1757"/>
    <x v="2"/>
    <x v="0"/>
    <x v="3"/>
  </r>
  <r>
    <x v="1"/>
    <x v="3"/>
    <x v="71"/>
    <x v="316"/>
    <n v="4"/>
    <n v="5"/>
    <n v="36"/>
    <n v="21"/>
    <x v="2"/>
    <x v="0"/>
    <x v="3"/>
  </r>
  <r>
    <x v="1"/>
    <x v="3"/>
    <x v="71"/>
    <x v="317"/>
    <n v="9"/>
    <n v="10"/>
    <n v="65"/>
    <n v="57"/>
    <x v="2"/>
    <x v="0"/>
    <x v="3"/>
  </r>
  <r>
    <x v="1"/>
    <x v="3"/>
    <x v="71"/>
    <x v="318"/>
    <n v="2"/>
    <n v="3"/>
    <n v="21"/>
    <n v="18"/>
    <x v="2"/>
    <x v="0"/>
    <x v="3"/>
  </r>
  <r>
    <x v="1"/>
    <x v="3"/>
    <x v="71"/>
    <x v="319"/>
    <m/>
    <m/>
    <n v="8"/>
    <n v="5"/>
    <x v="2"/>
    <x v="0"/>
    <x v="3"/>
  </r>
  <r>
    <x v="1"/>
    <x v="3"/>
    <x v="71"/>
    <x v="320"/>
    <n v="87"/>
    <n v="84"/>
    <n v="627"/>
    <n v="510"/>
    <x v="2"/>
    <x v="0"/>
    <x v="3"/>
  </r>
  <r>
    <x v="1"/>
    <x v="3"/>
    <x v="71"/>
    <x v="321"/>
    <n v="3"/>
    <m/>
    <n v="17"/>
    <n v="2"/>
    <x v="2"/>
    <x v="0"/>
    <x v="3"/>
  </r>
  <r>
    <x v="1"/>
    <x v="3"/>
    <x v="71"/>
    <x v="1405"/>
    <m/>
    <m/>
    <n v="1"/>
    <m/>
    <x v="2"/>
    <x v="0"/>
    <x v="3"/>
  </r>
  <r>
    <x v="1"/>
    <x v="3"/>
    <x v="71"/>
    <x v="1406"/>
    <n v="1"/>
    <m/>
    <n v="5"/>
    <n v="1"/>
    <x v="2"/>
    <x v="0"/>
    <x v="3"/>
  </r>
  <r>
    <x v="1"/>
    <x v="3"/>
    <x v="71"/>
    <x v="322"/>
    <m/>
    <n v="1"/>
    <n v="10"/>
    <n v="6"/>
    <x v="2"/>
    <x v="0"/>
    <x v="3"/>
  </r>
  <r>
    <x v="1"/>
    <x v="3"/>
    <x v="71"/>
    <x v="323"/>
    <n v="6"/>
    <n v="1"/>
    <n v="24"/>
    <n v="8"/>
    <x v="2"/>
    <x v="0"/>
    <x v="3"/>
  </r>
  <r>
    <x v="1"/>
    <x v="3"/>
    <x v="71"/>
    <x v="324"/>
    <n v="18"/>
    <n v="15"/>
    <n v="124"/>
    <n v="83"/>
    <x v="2"/>
    <x v="0"/>
    <x v="3"/>
  </r>
  <r>
    <x v="1"/>
    <x v="3"/>
    <x v="71"/>
    <x v="325"/>
    <n v="4"/>
    <n v="1"/>
    <n v="30"/>
    <n v="13"/>
    <x v="2"/>
    <x v="0"/>
    <x v="3"/>
  </r>
  <r>
    <x v="1"/>
    <x v="3"/>
    <x v="71"/>
    <x v="1407"/>
    <m/>
    <n v="1"/>
    <n v="6"/>
    <n v="6"/>
    <x v="2"/>
    <x v="0"/>
    <x v="3"/>
  </r>
  <r>
    <x v="1"/>
    <x v="3"/>
    <x v="71"/>
    <x v="326"/>
    <n v="19"/>
    <n v="6"/>
    <n v="117"/>
    <n v="45"/>
    <x v="2"/>
    <x v="0"/>
    <x v="3"/>
  </r>
  <r>
    <x v="1"/>
    <x v="3"/>
    <x v="71"/>
    <x v="327"/>
    <n v="5"/>
    <m/>
    <n v="15"/>
    <n v="7"/>
    <x v="2"/>
    <x v="0"/>
    <x v="3"/>
  </r>
  <r>
    <x v="1"/>
    <x v="3"/>
    <x v="71"/>
    <x v="328"/>
    <n v="39"/>
    <n v="18"/>
    <n v="231"/>
    <n v="121"/>
    <x v="2"/>
    <x v="0"/>
    <x v="3"/>
  </r>
  <r>
    <x v="1"/>
    <x v="3"/>
    <x v="71"/>
    <x v="329"/>
    <n v="6"/>
    <n v="3"/>
    <n v="49"/>
    <n v="26"/>
    <x v="2"/>
    <x v="0"/>
    <x v="3"/>
  </r>
  <r>
    <x v="1"/>
    <x v="3"/>
    <x v="71"/>
    <x v="330"/>
    <m/>
    <m/>
    <n v="1"/>
    <n v="1"/>
    <x v="2"/>
    <x v="0"/>
    <x v="3"/>
  </r>
  <r>
    <x v="1"/>
    <x v="3"/>
    <x v="71"/>
    <x v="331"/>
    <n v="204"/>
    <n v="154"/>
    <n v="1371"/>
    <n v="997"/>
    <x v="2"/>
    <x v="0"/>
    <x v="3"/>
  </r>
  <r>
    <x v="1"/>
    <x v="3"/>
    <x v="71"/>
    <x v="332"/>
    <n v="16"/>
    <n v="10"/>
    <n v="102"/>
    <n v="77"/>
    <x v="2"/>
    <x v="0"/>
    <x v="3"/>
  </r>
  <r>
    <x v="1"/>
    <x v="3"/>
    <x v="71"/>
    <x v="333"/>
    <n v="89"/>
    <n v="45"/>
    <n v="434"/>
    <n v="340"/>
    <x v="2"/>
    <x v="0"/>
    <x v="3"/>
  </r>
  <r>
    <x v="1"/>
    <x v="3"/>
    <x v="71"/>
    <x v="334"/>
    <n v="17"/>
    <n v="25"/>
    <n v="97"/>
    <n v="98"/>
    <x v="2"/>
    <x v="0"/>
    <x v="3"/>
  </r>
  <r>
    <x v="1"/>
    <x v="3"/>
    <x v="71"/>
    <x v="335"/>
    <n v="20"/>
    <n v="6"/>
    <n v="151"/>
    <n v="61"/>
    <x v="2"/>
    <x v="0"/>
    <x v="3"/>
  </r>
  <r>
    <x v="1"/>
    <x v="3"/>
    <x v="71"/>
    <x v="1409"/>
    <m/>
    <m/>
    <n v="1"/>
    <m/>
    <x v="2"/>
    <x v="0"/>
    <x v="3"/>
  </r>
  <r>
    <x v="1"/>
    <x v="3"/>
    <x v="71"/>
    <x v="1410"/>
    <n v="4"/>
    <n v="2"/>
    <n v="9"/>
    <n v="6"/>
    <x v="2"/>
    <x v="0"/>
    <x v="3"/>
  </r>
  <r>
    <x v="1"/>
    <x v="3"/>
    <x v="71"/>
    <x v="1411"/>
    <n v="2"/>
    <m/>
    <n v="4"/>
    <m/>
    <x v="2"/>
    <x v="0"/>
    <x v="3"/>
  </r>
  <r>
    <x v="1"/>
    <x v="3"/>
    <x v="72"/>
    <x v="336"/>
    <n v="84"/>
    <n v="75"/>
    <n v="439"/>
    <n v="401"/>
    <x v="5"/>
    <x v="1"/>
    <x v="3"/>
  </r>
  <r>
    <x v="1"/>
    <x v="3"/>
    <x v="2"/>
    <x v="1873"/>
    <m/>
    <n v="1"/>
    <m/>
    <n v="1"/>
    <x v="1"/>
    <x v="0"/>
    <x v="3"/>
  </r>
  <r>
    <x v="1"/>
    <x v="3"/>
    <x v="2"/>
    <x v="1412"/>
    <m/>
    <m/>
    <n v="3"/>
    <n v="1"/>
    <x v="1"/>
    <x v="0"/>
    <x v="3"/>
  </r>
  <r>
    <x v="1"/>
    <x v="3"/>
    <x v="2"/>
    <x v="1414"/>
    <n v="1"/>
    <m/>
    <n v="1"/>
    <m/>
    <x v="1"/>
    <x v="0"/>
    <x v="3"/>
  </r>
  <r>
    <x v="1"/>
    <x v="3"/>
    <x v="2"/>
    <x v="337"/>
    <n v="1"/>
    <m/>
    <n v="6"/>
    <n v="10"/>
    <x v="1"/>
    <x v="0"/>
    <x v="3"/>
  </r>
  <r>
    <x v="1"/>
    <x v="3"/>
    <x v="2"/>
    <x v="1415"/>
    <n v="1"/>
    <m/>
    <n v="1"/>
    <m/>
    <x v="1"/>
    <x v="0"/>
    <x v="3"/>
  </r>
  <r>
    <x v="1"/>
    <x v="3"/>
    <x v="2"/>
    <x v="1416"/>
    <n v="4"/>
    <m/>
    <n v="7"/>
    <n v="5"/>
    <x v="1"/>
    <x v="0"/>
    <x v="3"/>
  </r>
  <r>
    <x v="1"/>
    <x v="3"/>
    <x v="130"/>
    <x v="1420"/>
    <n v="1"/>
    <m/>
    <n v="3"/>
    <m/>
    <x v="4"/>
    <x v="0"/>
    <x v="3"/>
  </r>
  <r>
    <x v="1"/>
    <x v="3"/>
    <x v="130"/>
    <x v="1985"/>
    <m/>
    <m/>
    <n v="2"/>
    <m/>
    <x v="4"/>
    <x v="0"/>
    <x v="3"/>
  </r>
  <r>
    <x v="1"/>
    <x v="3"/>
    <x v="130"/>
    <x v="1425"/>
    <m/>
    <m/>
    <n v="1"/>
    <m/>
    <x v="4"/>
    <x v="0"/>
    <x v="3"/>
  </r>
  <r>
    <x v="1"/>
    <x v="3"/>
    <x v="130"/>
    <x v="1874"/>
    <m/>
    <m/>
    <m/>
    <n v="1"/>
    <x v="4"/>
    <x v="0"/>
    <x v="3"/>
  </r>
  <r>
    <x v="1"/>
    <x v="3"/>
    <x v="73"/>
    <x v="338"/>
    <n v="12"/>
    <n v="30"/>
    <n v="96"/>
    <n v="134"/>
    <x v="1"/>
    <x v="0"/>
    <x v="3"/>
  </r>
  <r>
    <x v="1"/>
    <x v="3"/>
    <x v="73"/>
    <x v="1428"/>
    <m/>
    <m/>
    <n v="1"/>
    <n v="1"/>
    <x v="1"/>
    <x v="0"/>
    <x v="3"/>
  </r>
  <r>
    <x v="1"/>
    <x v="3"/>
    <x v="73"/>
    <x v="1430"/>
    <m/>
    <m/>
    <m/>
    <n v="1"/>
    <x v="1"/>
    <x v="0"/>
    <x v="3"/>
  </r>
  <r>
    <x v="1"/>
    <x v="3"/>
    <x v="73"/>
    <x v="1433"/>
    <m/>
    <m/>
    <m/>
    <n v="1"/>
    <x v="1"/>
    <x v="0"/>
    <x v="3"/>
  </r>
  <r>
    <x v="1"/>
    <x v="3"/>
    <x v="74"/>
    <x v="1435"/>
    <m/>
    <m/>
    <n v="2"/>
    <n v="1"/>
    <x v="4"/>
    <x v="0"/>
    <x v="3"/>
  </r>
  <r>
    <x v="1"/>
    <x v="3"/>
    <x v="74"/>
    <x v="339"/>
    <m/>
    <n v="1"/>
    <n v="2"/>
    <n v="2"/>
    <x v="4"/>
    <x v="0"/>
    <x v="3"/>
  </r>
  <r>
    <x v="1"/>
    <x v="3"/>
    <x v="74"/>
    <x v="1436"/>
    <m/>
    <m/>
    <m/>
    <n v="2"/>
    <x v="4"/>
    <x v="0"/>
    <x v="3"/>
  </r>
  <r>
    <x v="1"/>
    <x v="3"/>
    <x v="74"/>
    <x v="342"/>
    <n v="6"/>
    <n v="1"/>
    <n v="17"/>
    <n v="13"/>
    <x v="4"/>
    <x v="0"/>
    <x v="3"/>
  </r>
  <r>
    <x v="1"/>
    <x v="3"/>
    <x v="74"/>
    <x v="343"/>
    <n v="1"/>
    <m/>
    <n v="2"/>
    <m/>
    <x v="4"/>
    <x v="0"/>
    <x v="3"/>
  </r>
  <r>
    <x v="1"/>
    <x v="3"/>
    <x v="74"/>
    <x v="344"/>
    <n v="5"/>
    <n v="4"/>
    <n v="33"/>
    <n v="25"/>
    <x v="4"/>
    <x v="0"/>
    <x v="3"/>
  </r>
  <r>
    <x v="1"/>
    <x v="3"/>
    <x v="74"/>
    <x v="345"/>
    <m/>
    <m/>
    <n v="1"/>
    <n v="4"/>
    <x v="4"/>
    <x v="0"/>
    <x v="3"/>
  </r>
  <r>
    <x v="1"/>
    <x v="3"/>
    <x v="74"/>
    <x v="1440"/>
    <m/>
    <m/>
    <n v="1"/>
    <m/>
    <x v="4"/>
    <x v="0"/>
    <x v="3"/>
  </r>
  <r>
    <x v="1"/>
    <x v="3"/>
    <x v="74"/>
    <x v="346"/>
    <m/>
    <m/>
    <n v="4"/>
    <n v="1"/>
    <x v="4"/>
    <x v="0"/>
    <x v="3"/>
  </r>
  <r>
    <x v="1"/>
    <x v="3"/>
    <x v="74"/>
    <x v="1441"/>
    <m/>
    <n v="1"/>
    <n v="1"/>
    <n v="1"/>
    <x v="4"/>
    <x v="0"/>
    <x v="3"/>
  </r>
  <r>
    <x v="1"/>
    <x v="3"/>
    <x v="74"/>
    <x v="348"/>
    <n v="17"/>
    <n v="9"/>
    <n v="109"/>
    <n v="78"/>
    <x v="4"/>
    <x v="0"/>
    <x v="3"/>
  </r>
  <r>
    <x v="1"/>
    <x v="3"/>
    <x v="74"/>
    <x v="1442"/>
    <n v="1"/>
    <m/>
    <n v="1"/>
    <m/>
    <x v="4"/>
    <x v="0"/>
    <x v="3"/>
  </r>
  <r>
    <x v="1"/>
    <x v="3"/>
    <x v="36"/>
    <x v="349"/>
    <n v="4"/>
    <n v="1"/>
    <n v="14"/>
    <n v="6"/>
    <x v="1"/>
    <x v="0"/>
    <x v="3"/>
  </r>
  <r>
    <x v="1"/>
    <x v="3"/>
    <x v="36"/>
    <x v="350"/>
    <n v="1"/>
    <m/>
    <n v="7"/>
    <n v="1"/>
    <x v="1"/>
    <x v="0"/>
    <x v="3"/>
  </r>
  <r>
    <x v="1"/>
    <x v="3"/>
    <x v="36"/>
    <x v="351"/>
    <n v="2"/>
    <m/>
    <n v="7"/>
    <m/>
    <x v="1"/>
    <x v="0"/>
    <x v="3"/>
  </r>
  <r>
    <x v="1"/>
    <x v="3"/>
    <x v="36"/>
    <x v="1986"/>
    <m/>
    <m/>
    <n v="2"/>
    <m/>
    <x v="1"/>
    <x v="0"/>
    <x v="3"/>
  </r>
  <r>
    <x v="1"/>
    <x v="3"/>
    <x v="36"/>
    <x v="352"/>
    <m/>
    <m/>
    <n v="1"/>
    <n v="2"/>
    <x v="1"/>
    <x v="0"/>
    <x v="3"/>
  </r>
  <r>
    <x v="1"/>
    <x v="3"/>
    <x v="36"/>
    <x v="353"/>
    <n v="1"/>
    <m/>
    <n v="1"/>
    <m/>
    <x v="1"/>
    <x v="0"/>
    <x v="3"/>
  </r>
  <r>
    <x v="1"/>
    <x v="3"/>
    <x v="36"/>
    <x v="1877"/>
    <m/>
    <m/>
    <n v="5"/>
    <m/>
    <x v="1"/>
    <x v="0"/>
    <x v="3"/>
  </r>
  <r>
    <x v="1"/>
    <x v="3"/>
    <x v="36"/>
    <x v="1987"/>
    <m/>
    <m/>
    <n v="1"/>
    <m/>
    <x v="1"/>
    <x v="0"/>
    <x v="3"/>
  </r>
  <r>
    <x v="1"/>
    <x v="3"/>
    <x v="75"/>
    <x v="354"/>
    <n v="22"/>
    <n v="31"/>
    <n v="99"/>
    <n v="100"/>
    <x v="1"/>
    <x v="0"/>
    <x v="3"/>
  </r>
  <r>
    <x v="1"/>
    <x v="3"/>
    <x v="75"/>
    <x v="355"/>
    <n v="1"/>
    <m/>
    <n v="4"/>
    <n v="1"/>
    <x v="1"/>
    <x v="0"/>
    <x v="3"/>
  </r>
  <r>
    <x v="1"/>
    <x v="3"/>
    <x v="75"/>
    <x v="356"/>
    <n v="3"/>
    <n v="1"/>
    <n v="18"/>
    <n v="17"/>
    <x v="1"/>
    <x v="0"/>
    <x v="3"/>
  </r>
  <r>
    <x v="1"/>
    <x v="3"/>
    <x v="75"/>
    <x v="1447"/>
    <m/>
    <m/>
    <n v="1"/>
    <n v="2"/>
    <x v="1"/>
    <x v="0"/>
    <x v="3"/>
  </r>
  <r>
    <x v="1"/>
    <x v="3"/>
    <x v="75"/>
    <x v="357"/>
    <n v="10"/>
    <n v="8"/>
    <n v="61"/>
    <n v="57"/>
    <x v="1"/>
    <x v="0"/>
    <x v="3"/>
  </r>
  <r>
    <x v="1"/>
    <x v="3"/>
    <x v="75"/>
    <x v="358"/>
    <m/>
    <m/>
    <m/>
    <n v="3"/>
    <x v="1"/>
    <x v="0"/>
    <x v="3"/>
  </r>
  <r>
    <x v="1"/>
    <x v="3"/>
    <x v="75"/>
    <x v="359"/>
    <n v="8"/>
    <n v="9"/>
    <n v="56"/>
    <n v="66"/>
    <x v="1"/>
    <x v="0"/>
    <x v="3"/>
  </r>
  <r>
    <x v="1"/>
    <x v="3"/>
    <x v="75"/>
    <x v="360"/>
    <n v="3"/>
    <n v="3"/>
    <n v="26"/>
    <n v="17"/>
    <x v="1"/>
    <x v="0"/>
    <x v="3"/>
  </r>
  <r>
    <x v="1"/>
    <x v="3"/>
    <x v="75"/>
    <x v="1449"/>
    <n v="2"/>
    <m/>
    <n v="8"/>
    <m/>
    <x v="1"/>
    <x v="0"/>
    <x v="3"/>
  </r>
  <r>
    <x v="1"/>
    <x v="3"/>
    <x v="75"/>
    <x v="1450"/>
    <n v="3"/>
    <n v="4"/>
    <n v="40"/>
    <n v="41"/>
    <x v="1"/>
    <x v="0"/>
    <x v="3"/>
  </r>
  <r>
    <x v="1"/>
    <x v="3"/>
    <x v="75"/>
    <x v="1451"/>
    <n v="1"/>
    <m/>
    <n v="3"/>
    <n v="1"/>
    <x v="1"/>
    <x v="0"/>
    <x v="3"/>
  </r>
  <r>
    <x v="1"/>
    <x v="3"/>
    <x v="75"/>
    <x v="361"/>
    <m/>
    <n v="1"/>
    <n v="7"/>
    <n v="3"/>
    <x v="1"/>
    <x v="0"/>
    <x v="3"/>
  </r>
  <r>
    <x v="1"/>
    <x v="3"/>
    <x v="75"/>
    <x v="362"/>
    <n v="14"/>
    <n v="3"/>
    <n v="51"/>
    <n v="24"/>
    <x v="1"/>
    <x v="0"/>
    <x v="3"/>
  </r>
  <r>
    <x v="1"/>
    <x v="3"/>
    <x v="75"/>
    <x v="1452"/>
    <n v="2"/>
    <m/>
    <n v="6"/>
    <m/>
    <x v="1"/>
    <x v="0"/>
    <x v="3"/>
  </r>
  <r>
    <x v="1"/>
    <x v="3"/>
    <x v="75"/>
    <x v="1453"/>
    <m/>
    <m/>
    <n v="1"/>
    <m/>
    <x v="1"/>
    <x v="0"/>
    <x v="3"/>
  </r>
  <r>
    <x v="1"/>
    <x v="3"/>
    <x v="75"/>
    <x v="1454"/>
    <n v="1"/>
    <n v="1"/>
    <n v="6"/>
    <n v="2"/>
    <x v="1"/>
    <x v="0"/>
    <x v="3"/>
  </r>
  <r>
    <x v="1"/>
    <x v="3"/>
    <x v="75"/>
    <x v="363"/>
    <n v="24"/>
    <n v="5"/>
    <n v="93"/>
    <n v="23"/>
    <x v="1"/>
    <x v="0"/>
    <x v="3"/>
  </r>
  <r>
    <x v="1"/>
    <x v="3"/>
    <x v="75"/>
    <x v="364"/>
    <n v="4"/>
    <n v="1"/>
    <n v="20"/>
    <n v="4"/>
    <x v="1"/>
    <x v="0"/>
    <x v="3"/>
  </r>
  <r>
    <x v="1"/>
    <x v="3"/>
    <x v="75"/>
    <x v="365"/>
    <n v="13"/>
    <n v="6"/>
    <n v="54"/>
    <n v="33"/>
    <x v="1"/>
    <x v="0"/>
    <x v="3"/>
  </r>
  <r>
    <x v="1"/>
    <x v="3"/>
    <x v="75"/>
    <x v="366"/>
    <n v="2"/>
    <m/>
    <n v="8"/>
    <m/>
    <x v="1"/>
    <x v="0"/>
    <x v="3"/>
  </r>
  <r>
    <x v="1"/>
    <x v="3"/>
    <x v="75"/>
    <x v="1988"/>
    <m/>
    <m/>
    <m/>
    <n v="1"/>
    <x v="1"/>
    <x v="0"/>
    <x v="3"/>
  </r>
  <r>
    <x v="1"/>
    <x v="3"/>
    <x v="75"/>
    <x v="1456"/>
    <n v="2"/>
    <m/>
    <n v="6"/>
    <n v="4"/>
    <x v="1"/>
    <x v="0"/>
    <x v="3"/>
  </r>
  <r>
    <x v="1"/>
    <x v="3"/>
    <x v="75"/>
    <x v="1457"/>
    <m/>
    <m/>
    <m/>
    <n v="2"/>
    <x v="1"/>
    <x v="0"/>
    <x v="3"/>
  </r>
  <r>
    <x v="1"/>
    <x v="3"/>
    <x v="75"/>
    <x v="1458"/>
    <n v="2"/>
    <n v="2"/>
    <n v="15"/>
    <n v="13"/>
    <x v="1"/>
    <x v="0"/>
    <x v="3"/>
  </r>
  <r>
    <x v="1"/>
    <x v="3"/>
    <x v="75"/>
    <x v="367"/>
    <n v="2"/>
    <n v="4"/>
    <n v="23"/>
    <n v="19"/>
    <x v="1"/>
    <x v="0"/>
    <x v="3"/>
  </r>
  <r>
    <x v="1"/>
    <x v="3"/>
    <x v="75"/>
    <x v="368"/>
    <n v="37"/>
    <n v="27"/>
    <n v="136"/>
    <n v="128"/>
    <x v="1"/>
    <x v="0"/>
    <x v="3"/>
  </r>
  <r>
    <x v="1"/>
    <x v="3"/>
    <x v="37"/>
    <x v="1459"/>
    <m/>
    <m/>
    <n v="2"/>
    <m/>
    <x v="4"/>
    <x v="0"/>
    <x v="3"/>
  </r>
  <r>
    <x v="1"/>
    <x v="3"/>
    <x v="37"/>
    <x v="369"/>
    <n v="1"/>
    <n v="1"/>
    <n v="9"/>
    <n v="11"/>
    <x v="4"/>
    <x v="0"/>
    <x v="3"/>
  </r>
  <r>
    <x v="1"/>
    <x v="3"/>
    <x v="37"/>
    <x v="370"/>
    <n v="10"/>
    <n v="7"/>
    <n v="46"/>
    <n v="18"/>
    <x v="4"/>
    <x v="0"/>
    <x v="3"/>
  </r>
  <r>
    <x v="1"/>
    <x v="3"/>
    <x v="37"/>
    <x v="372"/>
    <n v="80"/>
    <n v="83"/>
    <n v="484"/>
    <n v="378"/>
    <x v="4"/>
    <x v="0"/>
    <x v="3"/>
  </r>
  <r>
    <x v="1"/>
    <x v="3"/>
    <x v="37"/>
    <x v="1989"/>
    <m/>
    <m/>
    <m/>
    <n v="2"/>
    <x v="4"/>
    <x v="0"/>
    <x v="3"/>
  </r>
  <r>
    <x v="1"/>
    <x v="3"/>
    <x v="37"/>
    <x v="373"/>
    <n v="18"/>
    <n v="13"/>
    <n v="112"/>
    <n v="83"/>
    <x v="4"/>
    <x v="0"/>
    <x v="3"/>
  </r>
  <r>
    <x v="1"/>
    <x v="3"/>
    <x v="37"/>
    <x v="1461"/>
    <n v="1"/>
    <m/>
    <n v="1"/>
    <n v="1"/>
    <x v="4"/>
    <x v="0"/>
    <x v="3"/>
  </r>
  <r>
    <x v="1"/>
    <x v="3"/>
    <x v="37"/>
    <x v="374"/>
    <n v="12"/>
    <n v="8"/>
    <n v="80"/>
    <n v="60"/>
    <x v="4"/>
    <x v="0"/>
    <x v="3"/>
  </r>
  <r>
    <x v="1"/>
    <x v="3"/>
    <x v="37"/>
    <x v="1462"/>
    <n v="1"/>
    <m/>
    <n v="2"/>
    <n v="7"/>
    <x v="4"/>
    <x v="0"/>
    <x v="3"/>
  </r>
  <r>
    <x v="1"/>
    <x v="3"/>
    <x v="37"/>
    <x v="375"/>
    <n v="87"/>
    <n v="97"/>
    <n v="592"/>
    <n v="499"/>
    <x v="4"/>
    <x v="0"/>
    <x v="3"/>
  </r>
  <r>
    <x v="1"/>
    <x v="3"/>
    <x v="37"/>
    <x v="1464"/>
    <m/>
    <m/>
    <n v="1"/>
    <n v="1"/>
    <x v="4"/>
    <x v="0"/>
    <x v="3"/>
  </r>
  <r>
    <x v="1"/>
    <x v="3"/>
    <x v="37"/>
    <x v="1465"/>
    <m/>
    <m/>
    <n v="1"/>
    <n v="1"/>
    <x v="4"/>
    <x v="0"/>
    <x v="3"/>
  </r>
  <r>
    <x v="1"/>
    <x v="3"/>
    <x v="37"/>
    <x v="376"/>
    <m/>
    <m/>
    <m/>
    <n v="1"/>
    <x v="4"/>
    <x v="0"/>
    <x v="3"/>
  </r>
  <r>
    <x v="1"/>
    <x v="3"/>
    <x v="37"/>
    <x v="378"/>
    <m/>
    <m/>
    <n v="4"/>
    <n v="2"/>
    <x v="4"/>
    <x v="0"/>
    <x v="3"/>
  </r>
  <r>
    <x v="1"/>
    <x v="3"/>
    <x v="37"/>
    <x v="379"/>
    <n v="213"/>
    <n v="239"/>
    <n v="1575"/>
    <n v="1494"/>
    <x v="4"/>
    <x v="0"/>
    <x v="3"/>
  </r>
  <r>
    <x v="1"/>
    <x v="3"/>
    <x v="37"/>
    <x v="380"/>
    <m/>
    <n v="1"/>
    <n v="15"/>
    <n v="7"/>
    <x v="4"/>
    <x v="0"/>
    <x v="3"/>
  </r>
  <r>
    <x v="1"/>
    <x v="3"/>
    <x v="37"/>
    <x v="1990"/>
    <m/>
    <m/>
    <n v="2"/>
    <m/>
    <x v="4"/>
    <x v="0"/>
    <x v="3"/>
  </r>
  <r>
    <x v="1"/>
    <x v="3"/>
    <x v="37"/>
    <x v="1466"/>
    <m/>
    <m/>
    <n v="4"/>
    <m/>
    <x v="4"/>
    <x v="0"/>
    <x v="3"/>
  </r>
  <r>
    <x v="1"/>
    <x v="3"/>
    <x v="37"/>
    <x v="381"/>
    <n v="3"/>
    <m/>
    <n v="6"/>
    <m/>
    <x v="4"/>
    <x v="0"/>
    <x v="3"/>
  </r>
  <r>
    <x v="1"/>
    <x v="3"/>
    <x v="37"/>
    <x v="382"/>
    <m/>
    <m/>
    <n v="2"/>
    <m/>
    <x v="4"/>
    <x v="0"/>
    <x v="3"/>
  </r>
  <r>
    <x v="1"/>
    <x v="3"/>
    <x v="37"/>
    <x v="383"/>
    <n v="5"/>
    <n v="7"/>
    <n v="59"/>
    <n v="50"/>
    <x v="4"/>
    <x v="0"/>
    <x v="3"/>
  </r>
  <r>
    <x v="1"/>
    <x v="3"/>
    <x v="37"/>
    <x v="384"/>
    <n v="1"/>
    <m/>
    <n v="5"/>
    <m/>
    <x v="4"/>
    <x v="0"/>
    <x v="3"/>
  </r>
  <r>
    <x v="1"/>
    <x v="3"/>
    <x v="37"/>
    <x v="385"/>
    <n v="203"/>
    <n v="154"/>
    <n v="1081"/>
    <n v="855"/>
    <x v="4"/>
    <x v="0"/>
    <x v="3"/>
  </r>
  <r>
    <x v="1"/>
    <x v="3"/>
    <x v="37"/>
    <x v="386"/>
    <n v="4"/>
    <n v="1"/>
    <n v="17"/>
    <n v="5"/>
    <x v="4"/>
    <x v="0"/>
    <x v="3"/>
  </r>
  <r>
    <x v="1"/>
    <x v="3"/>
    <x v="37"/>
    <x v="387"/>
    <m/>
    <n v="2"/>
    <n v="12"/>
    <n v="15"/>
    <x v="4"/>
    <x v="0"/>
    <x v="3"/>
  </r>
  <r>
    <x v="1"/>
    <x v="3"/>
    <x v="37"/>
    <x v="388"/>
    <m/>
    <m/>
    <n v="3"/>
    <n v="2"/>
    <x v="4"/>
    <x v="0"/>
    <x v="3"/>
  </r>
  <r>
    <x v="1"/>
    <x v="3"/>
    <x v="37"/>
    <x v="389"/>
    <n v="23"/>
    <n v="4"/>
    <n v="106"/>
    <n v="9"/>
    <x v="4"/>
    <x v="0"/>
    <x v="3"/>
  </r>
  <r>
    <x v="1"/>
    <x v="3"/>
    <x v="37"/>
    <x v="390"/>
    <n v="6"/>
    <n v="5"/>
    <n v="57"/>
    <n v="30"/>
    <x v="4"/>
    <x v="0"/>
    <x v="3"/>
  </r>
  <r>
    <x v="1"/>
    <x v="3"/>
    <x v="37"/>
    <x v="391"/>
    <n v="20"/>
    <n v="10"/>
    <n v="79"/>
    <n v="44"/>
    <x v="4"/>
    <x v="0"/>
    <x v="3"/>
  </r>
  <r>
    <x v="1"/>
    <x v="3"/>
    <x v="37"/>
    <x v="392"/>
    <n v="1"/>
    <m/>
    <n v="4"/>
    <n v="2"/>
    <x v="4"/>
    <x v="0"/>
    <x v="3"/>
  </r>
  <r>
    <x v="1"/>
    <x v="3"/>
    <x v="37"/>
    <x v="393"/>
    <n v="13"/>
    <n v="8"/>
    <n v="68"/>
    <n v="47"/>
    <x v="4"/>
    <x v="0"/>
    <x v="3"/>
  </r>
  <r>
    <x v="1"/>
    <x v="3"/>
    <x v="37"/>
    <x v="394"/>
    <n v="3"/>
    <m/>
    <n v="9"/>
    <n v="3"/>
    <x v="4"/>
    <x v="0"/>
    <x v="3"/>
  </r>
  <r>
    <x v="1"/>
    <x v="3"/>
    <x v="37"/>
    <x v="395"/>
    <n v="12"/>
    <n v="14"/>
    <n v="63"/>
    <n v="54"/>
    <x v="4"/>
    <x v="0"/>
    <x v="3"/>
  </r>
  <r>
    <x v="1"/>
    <x v="3"/>
    <x v="37"/>
    <x v="1472"/>
    <n v="1"/>
    <m/>
    <n v="5"/>
    <n v="1"/>
    <x v="4"/>
    <x v="0"/>
    <x v="3"/>
  </r>
  <r>
    <x v="1"/>
    <x v="3"/>
    <x v="37"/>
    <x v="396"/>
    <n v="3"/>
    <n v="3"/>
    <n v="8"/>
    <n v="12"/>
    <x v="4"/>
    <x v="0"/>
    <x v="3"/>
  </r>
  <r>
    <x v="1"/>
    <x v="3"/>
    <x v="37"/>
    <x v="397"/>
    <n v="4"/>
    <n v="3"/>
    <n v="28"/>
    <n v="18"/>
    <x v="4"/>
    <x v="0"/>
    <x v="3"/>
  </r>
  <r>
    <x v="1"/>
    <x v="3"/>
    <x v="76"/>
    <x v="1473"/>
    <m/>
    <m/>
    <n v="5"/>
    <m/>
    <x v="4"/>
    <x v="0"/>
    <x v="3"/>
  </r>
  <r>
    <x v="1"/>
    <x v="3"/>
    <x v="76"/>
    <x v="398"/>
    <n v="12"/>
    <n v="4"/>
    <n v="58"/>
    <n v="35"/>
    <x v="4"/>
    <x v="0"/>
    <x v="3"/>
  </r>
  <r>
    <x v="1"/>
    <x v="3"/>
    <x v="76"/>
    <x v="1475"/>
    <n v="1"/>
    <m/>
    <n v="2"/>
    <m/>
    <x v="4"/>
    <x v="0"/>
    <x v="3"/>
  </r>
  <r>
    <x v="1"/>
    <x v="3"/>
    <x v="76"/>
    <x v="399"/>
    <m/>
    <m/>
    <n v="5"/>
    <n v="2"/>
    <x v="4"/>
    <x v="0"/>
    <x v="3"/>
  </r>
  <r>
    <x v="1"/>
    <x v="3"/>
    <x v="76"/>
    <x v="400"/>
    <n v="2"/>
    <n v="1"/>
    <n v="2"/>
    <n v="2"/>
    <x v="4"/>
    <x v="0"/>
    <x v="3"/>
  </r>
  <r>
    <x v="1"/>
    <x v="3"/>
    <x v="76"/>
    <x v="1478"/>
    <n v="1"/>
    <n v="1"/>
    <n v="2"/>
    <n v="3"/>
    <x v="4"/>
    <x v="0"/>
    <x v="3"/>
  </r>
  <r>
    <x v="1"/>
    <x v="3"/>
    <x v="76"/>
    <x v="1880"/>
    <m/>
    <m/>
    <n v="1"/>
    <m/>
    <x v="4"/>
    <x v="0"/>
    <x v="3"/>
  </r>
  <r>
    <x v="1"/>
    <x v="3"/>
    <x v="76"/>
    <x v="401"/>
    <m/>
    <m/>
    <n v="3"/>
    <m/>
    <x v="4"/>
    <x v="0"/>
    <x v="3"/>
  </r>
  <r>
    <x v="1"/>
    <x v="3"/>
    <x v="76"/>
    <x v="402"/>
    <n v="4"/>
    <n v="1"/>
    <n v="10"/>
    <n v="15"/>
    <x v="4"/>
    <x v="0"/>
    <x v="3"/>
  </r>
  <r>
    <x v="1"/>
    <x v="3"/>
    <x v="76"/>
    <x v="403"/>
    <n v="5"/>
    <n v="1"/>
    <n v="24"/>
    <n v="12"/>
    <x v="4"/>
    <x v="0"/>
    <x v="3"/>
  </r>
  <r>
    <x v="1"/>
    <x v="3"/>
    <x v="76"/>
    <x v="404"/>
    <n v="2"/>
    <n v="5"/>
    <n v="11"/>
    <n v="16"/>
    <x v="4"/>
    <x v="0"/>
    <x v="3"/>
  </r>
  <r>
    <x v="1"/>
    <x v="3"/>
    <x v="76"/>
    <x v="1480"/>
    <m/>
    <m/>
    <n v="2"/>
    <m/>
    <x v="4"/>
    <x v="0"/>
    <x v="3"/>
  </r>
  <r>
    <x v="1"/>
    <x v="3"/>
    <x v="76"/>
    <x v="405"/>
    <n v="1"/>
    <n v="4"/>
    <n v="14"/>
    <n v="7"/>
    <x v="4"/>
    <x v="0"/>
    <x v="3"/>
  </r>
  <r>
    <x v="1"/>
    <x v="3"/>
    <x v="76"/>
    <x v="406"/>
    <n v="2"/>
    <n v="5"/>
    <n v="23"/>
    <n v="29"/>
    <x v="4"/>
    <x v="0"/>
    <x v="3"/>
  </r>
  <r>
    <x v="1"/>
    <x v="3"/>
    <x v="4"/>
    <x v="1481"/>
    <n v="1"/>
    <n v="1"/>
    <n v="3"/>
    <n v="5"/>
    <x v="2"/>
    <x v="0"/>
    <x v="3"/>
  </r>
  <r>
    <x v="1"/>
    <x v="3"/>
    <x v="4"/>
    <x v="1482"/>
    <m/>
    <m/>
    <m/>
    <n v="3"/>
    <x v="2"/>
    <x v="0"/>
    <x v="3"/>
  </r>
  <r>
    <x v="1"/>
    <x v="3"/>
    <x v="4"/>
    <x v="407"/>
    <n v="5"/>
    <n v="1"/>
    <n v="30"/>
    <n v="24"/>
    <x v="2"/>
    <x v="0"/>
    <x v="3"/>
  </r>
  <r>
    <x v="1"/>
    <x v="3"/>
    <x v="4"/>
    <x v="408"/>
    <n v="1"/>
    <m/>
    <n v="1"/>
    <m/>
    <x v="2"/>
    <x v="0"/>
    <x v="3"/>
  </r>
  <r>
    <x v="1"/>
    <x v="3"/>
    <x v="4"/>
    <x v="1483"/>
    <n v="1"/>
    <n v="3"/>
    <n v="22"/>
    <n v="19"/>
    <x v="2"/>
    <x v="0"/>
    <x v="3"/>
  </r>
  <r>
    <x v="1"/>
    <x v="3"/>
    <x v="4"/>
    <x v="409"/>
    <n v="64"/>
    <n v="36"/>
    <n v="262"/>
    <n v="197"/>
    <x v="2"/>
    <x v="0"/>
    <x v="3"/>
  </r>
  <r>
    <x v="1"/>
    <x v="3"/>
    <x v="4"/>
    <x v="1484"/>
    <m/>
    <m/>
    <n v="5"/>
    <m/>
    <x v="2"/>
    <x v="0"/>
    <x v="3"/>
  </r>
  <r>
    <x v="1"/>
    <x v="3"/>
    <x v="4"/>
    <x v="410"/>
    <n v="1"/>
    <n v="2"/>
    <n v="16"/>
    <n v="13"/>
    <x v="2"/>
    <x v="0"/>
    <x v="3"/>
  </r>
  <r>
    <x v="1"/>
    <x v="3"/>
    <x v="4"/>
    <x v="411"/>
    <n v="13"/>
    <n v="8"/>
    <n v="53"/>
    <n v="45"/>
    <x v="2"/>
    <x v="0"/>
    <x v="3"/>
  </r>
  <r>
    <x v="1"/>
    <x v="3"/>
    <x v="4"/>
    <x v="412"/>
    <n v="1"/>
    <m/>
    <n v="4"/>
    <m/>
    <x v="2"/>
    <x v="0"/>
    <x v="3"/>
  </r>
  <r>
    <x v="1"/>
    <x v="3"/>
    <x v="4"/>
    <x v="1486"/>
    <m/>
    <m/>
    <n v="1"/>
    <m/>
    <x v="2"/>
    <x v="0"/>
    <x v="3"/>
  </r>
  <r>
    <x v="1"/>
    <x v="3"/>
    <x v="4"/>
    <x v="413"/>
    <m/>
    <n v="1"/>
    <n v="5"/>
    <n v="2"/>
    <x v="2"/>
    <x v="0"/>
    <x v="3"/>
  </r>
  <r>
    <x v="1"/>
    <x v="3"/>
    <x v="4"/>
    <x v="414"/>
    <n v="6"/>
    <n v="1"/>
    <n v="12"/>
    <n v="13"/>
    <x v="2"/>
    <x v="0"/>
    <x v="3"/>
  </r>
  <r>
    <x v="1"/>
    <x v="3"/>
    <x v="4"/>
    <x v="1488"/>
    <n v="1"/>
    <m/>
    <n v="1"/>
    <m/>
    <x v="2"/>
    <x v="0"/>
    <x v="3"/>
  </r>
  <r>
    <x v="1"/>
    <x v="3"/>
    <x v="4"/>
    <x v="415"/>
    <n v="2"/>
    <m/>
    <n v="6"/>
    <n v="2"/>
    <x v="2"/>
    <x v="0"/>
    <x v="3"/>
  </r>
  <r>
    <x v="1"/>
    <x v="3"/>
    <x v="4"/>
    <x v="416"/>
    <n v="1"/>
    <n v="4"/>
    <n v="12"/>
    <n v="11"/>
    <x v="2"/>
    <x v="0"/>
    <x v="3"/>
  </r>
  <r>
    <x v="1"/>
    <x v="3"/>
    <x v="4"/>
    <x v="417"/>
    <m/>
    <m/>
    <n v="3"/>
    <n v="1"/>
    <x v="2"/>
    <x v="0"/>
    <x v="3"/>
  </r>
  <r>
    <x v="1"/>
    <x v="3"/>
    <x v="4"/>
    <x v="418"/>
    <n v="1"/>
    <m/>
    <n v="5"/>
    <n v="1"/>
    <x v="2"/>
    <x v="0"/>
    <x v="3"/>
  </r>
  <r>
    <x v="1"/>
    <x v="3"/>
    <x v="4"/>
    <x v="1491"/>
    <m/>
    <n v="2"/>
    <n v="2"/>
    <n v="3"/>
    <x v="2"/>
    <x v="0"/>
    <x v="3"/>
  </r>
  <r>
    <x v="1"/>
    <x v="3"/>
    <x v="38"/>
    <x v="1492"/>
    <n v="1"/>
    <m/>
    <n v="5"/>
    <n v="1"/>
    <x v="2"/>
    <x v="0"/>
    <x v="3"/>
  </r>
  <r>
    <x v="1"/>
    <x v="3"/>
    <x v="38"/>
    <x v="1493"/>
    <m/>
    <m/>
    <n v="1"/>
    <m/>
    <x v="2"/>
    <x v="0"/>
    <x v="3"/>
  </r>
  <r>
    <x v="1"/>
    <x v="3"/>
    <x v="38"/>
    <x v="1494"/>
    <m/>
    <n v="1"/>
    <n v="5"/>
    <n v="5"/>
    <x v="2"/>
    <x v="0"/>
    <x v="3"/>
  </r>
  <r>
    <x v="1"/>
    <x v="3"/>
    <x v="38"/>
    <x v="1495"/>
    <n v="1"/>
    <m/>
    <n v="1"/>
    <m/>
    <x v="2"/>
    <x v="0"/>
    <x v="3"/>
  </r>
  <r>
    <x v="1"/>
    <x v="3"/>
    <x v="38"/>
    <x v="1889"/>
    <n v="1"/>
    <m/>
    <n v="4"/>
    <m/>
    <x v="2"/>
    <x v="0"/>
    <x v="3"/>
  </r>
  <r>
    <x v="1"/>
    <x v="3"/>
    <x v="5"/>
    <x v="1991"/>
    <m/>
    <n v="1"/>
    <m/>
    <n v="1"/>
    <x v="0"/>
    <x v="0"/>
    <x v="3"/>
  </r>
  <r>
    <x v="1"/>
    <x v="3"/>
    <x v="5"/>
    <x v="420"/>
    <n v="4"/>
    <n v="2"/>
    <n v="21"/>
    <n v="17"/>
    <x v="0"/>
    <x v="0"/>
    <x v="3"/>
  </r>
  <r>
    <x v="1"/>
    <x v="3"/>
    <x v="5"/>
    <x v="1501"/>
    <m/>
    <n v="1"/>
    <n v="5"/>
    <n v="2"/>
    <x v="0"/>
    <x v="0"/>
    <x v="3"/>
  </r>
  <r>
    <x v="1"/>
    <x v="3"/>
    <x v="5"/>
    <x v="1992"/>
    <m/>
    <m/>
    <n v="1"/>
    <m/>
    <x v="0"/>
    <x v="0"/>
    <x v="3"/>
  </r>
  <r>
    <x v="1"/>
    <x v="3"/>
    <x v="5"/>
    <x v="421"/>
    <m/>
    <n v="1"/>
    <n v="2"/>
    <n v="3"/>
    <x v="0"/>
    <x v="0"/>
    <x v="3"/>
  </r>
  <r>
    <x v="1"/>
    <x v="3"/>
    <x v="5"/>
    <x v="422"/>
    <n v="69"/>
    <n v="77"/>
    <n v="434"/>
    <n v="80"/>
    <x v="0"/>
    <x v="0"/>
    <x v="3"/>
  </r>
  <r>
    <x v="1"/>
    <x v="3"/>
    <x v="5"/>
    <x v="423"/>
    <n v="138"/>
    <n v="140"/>
    <n v="854"/>
    <n v="815"/>
    <x v="0"/>
    <x v="0"/>
    <x v="3"/>
  </r>
  <r>
    <x v="1"/>
    <x v="3"/>
    <x v="5"/>
    <x v="424"/>
    <n v="109"/>
    <n v="133"/>
    <n v="724"/>
    <n v="824"/>
    <x v="0"/>
    <x v="0"/>
    <x v="3"/>
  </r>
  <r>
    <x v="1"/>
    <x v="3"/>
    <x v="5"/>
    <x v="425"/>
    <m/>
    <n v="1"/>
    <n v="7"/>
    <n v="10"/>
    <x v="0"/>
    <x v="0"/>
    <x v="3"/>
  </r>
  <r>
    <x v="1"/>
    <x v="3"/>
    <x v="5"/>
    <x v="1502"/>
    <n v="1"/>
    <m/>
    <n v="1"/>
    <m/>
    <x v="0"/>
    <x v="0"/>
    <x v="3"/>
  </r>
  <r>
    <x v="1"/>
    <x v="3"/>
    <x v="5"/>
    <x v="1503"/>
    <m/>
    <n v="1"/>
    <n v="2"/>
    <n v="1"/>
    <x v="0"/>
    <x v="0"/>
    <x v="3"/>
  </r>
  <r>
    <x v="1"/>
    <x v="3"/>
    <x v="5"/>
    <x v="1504"/>
    <m/>
    <m/>
    <m/>
    <n v="1"/>
    <x v="0"/>
    <x v="0"/>
    <x v="3"/>
  </r>
  <r>
    <x v="1"/>
    <x v="3"/>
    <x v="5"/>
    <x v="1505"/>
    <n v="1"/>
    <m/>
    <n v="4"/>
    <n v="1"/>
    <x v="0"/>
    <x v="0"/>
    <x v="3"/>
  </r>
  <r>
    <x v="1"/>
    <x v="3"/>
    <x v="5"/>
    <x v="426"/>
    <n v="13"/>
    <n v="10"/>
    <n v="58"/>
    <n v="52"/>
    <x v="0"/>
    <x v="0"/>
    <x v="3"/>
  </r>
  <r>
    <x v="1"/>
    <x v="3"/>
    <x v="5"/>
    <x v="427"/>
    <n v="1"/>
    <m/>
    <n v="9"/>
    <n v="13"/>
    <x v="0"/>
    <x v="0"/>
    <x v="3"/>
  </r>
  <r>
    <x v="1"/>
    <x v="3"/>
    <x v="5"/>
    <x v="1506"/>
    <m/>
    <n v="1"/>
    <n v="3"/>
    <n v="3"/>
    <x v="0"/>
    <x v="0"/>
    <x v="3"/>
  </r>
  <r>
    <x v="1"/>
    <x v="3"/>
    <x v="5"/>
    <x v="1993"/>
    <m/>
    <m/>
    <n v="1"/>
    <m/>
    <x v="0"/>
    <x v="0"/>
    <x v="3"/>
  </r>
  <r>
    <x v="1"/>
    <x v="3"/>
    <x v="5"/>
    <x v="1507"/>
    <m/>
    <m/>
    <m/>
    <n v="1"/>
    <x v="0"/>
    <x v="0"/>
    <x v="3"/>
  </r>
  <r>
    <x v="1"/>
    <x v="3"/>
    <x v="5"/>
    <x v="428"/>
    <m/>
    <n v="1"/>
    <n v="3"/>
    <n v="3"/>
    <x v="0"/>
    <x v="0"/>
    <x v="3"/>
  </r>
  <r>
    <x v="1"/>
    <x v="3"/>
    <x v="5"/>
    <x v="429"/>
    <n v="1"/>
    <m/>
    <n v="2"/>
    <n v="2"/>
    <x v="0"/>
    <x v="0"/>
    <x v="3"/>
  </r>
  <r>
    <x v="1"/>
    <x v="3"/>
    <x v="6"/>
    <x v="431"/>
    <m/>
    <m/>
    <m/>
    <n v="1"/>
    <x v="3"/>
    <x v="0"/>
    <x v="3"/>
  </r>
  <r>
    <x v="1"/>
    <x v="3"/>
    <x v="6"/>
    <x v="432"/>
    <n v="1"/>
    <m/>
    <n v="3"/>
    <n v="2"/>
    <x v="3"/>
    <x v="0"/>
    <x v="3"/>
  </r>
  <r>
    <x v="1"/>
    <x v="3"/>
    <x v="6"/>
    <x v="433"/>
    <m/>
    <m/>
    <m/>
    <n v="1"/>
    <x v="3"/>
    <x v="0"/>
    <x v="3"/>
  </r>
  <r>
    <x v="1"/>
    <x v="3"/>
    <x v="6"/>
    <x v="434"/>
    <m/>
    <m/>
    <n v="1"/>
    <m/>
    <x v="3"/>
    <x v="0"/>
    <x v="3"/>
  </r>
  <r>
    <x v="1"/>
    <x v="3"/>
    <x v="6"/>
    <x v="435"/>
    <m/>
    <n v="1"/>
    <n v="1"/>
    <n v="1"/>
    <x v="3"/>
    <x v="0"/>
    <x v="3"/>
  </r>
  <r>
    <x v="1"/>
    <x v="3"/>
    <x v="6"/>
    <x v="438"/>
    <m/>
    <n v="1"/>
    <n v="2"/>
    <n v="2"/>
    <x v="3"/>
    <x v="0"/>
    <x v="3"/>
  </r>
  <r>
    <x v="1"/>
    <x v="3"/>
    <x v="6"/>
    <x v="439"/>
    <m/>
    <m/>
    <m/>
    <n v="2"/>
    <x v="3"/>
    <x v="0"/>
    <x v="3"/>
  </r>
  <r>
    <x v="1"/>
    <x v="3"/>
    <x v="6"/>
    <x v="441"/>
    <m/>
    <m/>
    <n v="1"/>
    <n v="1"/>
    <x v="3"/>
    <x v="0"/>
    <x v="3"/>
  </r>
  <r>
    <x v="1"/>
    <x v="3"/>
    <x v="6"/>
    <x v="442"/>
    <m/>
    <m/>
    <n v="1"/>
    <m/>
    <x v="3"/>
    <x v="0"/>
    <x v="3"/>
  </r>
  <r>
    <x v="1"/>
    <x v="3"/>
    <x v="6"/>
    <x v="443"/>
    <m/>
    <m/>
    <m/>
    <n v="1"/>
    <x v="3"/>
    <x v="0"/>
    <x v="3"/>
  </r>
  <r>
    <x v="1"/>
    <x v="3"/>
    <x v="6"/>
    <x v="445"/>
    <m/>
    <n v="2"/>
    <n v="7"/>
    <n v="9"/>
    <x v="3"/>
    <x v="0"/>
    <x v="3"/>
  </r>
  <r>
    <x v="1"/>
    <x v="3"/>
    <x v="6"/>
    <x v="446"/>
    <n v="3"/>
    <n v="3"/>
    <n v="9"/>
    <n v="5"/>
    <x v="3"/>
    <x v="0"/>
    <x v="3"/>
  </r>
  <r>
    <x v="1"/>
    <x v="3"/>
    <x v="6"/>
    <x v="448"/>
    <n v="1"/>
    <m/>
    <n v="1"/>
    <n v="1"/>
    <x v="3"/>
    <x v="0"/>
    <x v="3"/>
  </r>
  <r>
    <x v="1"/>
    <x v="3"/>
    <x v="6"/>
    <x v="451"/>
    <n v="1"/>
    <m/>
    <n v="3"/>
    <n v="1"/>
    <x v="3"/>
    <x v="0"/>
    <x v="3"/>
  </r>
  <r>
    <x v="1"/>
    <x v="3"/>
    <x v="6"/>
    <x v="452"/>
    <m/>
    <m/>
    <n v="1"/>
    <m/>
    <x v="3"/>
    <x v="0"/>
    <x v="3"/>
  </r>
  <r>
    <x v="1"/>
    <x v="3"/>
    <x v="6"/>
    <x v="453"/>
    <m/>
    <m/>
    <n v="1"/>
    <n v="1"/>
    <x v="3"/>
    <x v="0"/>
    <x v="3"/>
  </r>
  <r>
    <x v="1"/>
    <x v="3"/>
    <x v="6"/>
    <x v="454"/>
    <m/>
    <m/>
    <n v="4"/>
    <n v="6"/>
    <x v="3"/>
    <x v="0"/>
    <x v="3"/>
  </r>
  <r>
    <x v="1"/>
    <x v="3"/>
    <x v="6"/>
    <x v="455"/>
    <m/>
    <m/>
    <n v="3"/>
    <m/>
    <x v="3"/>
    <x v="0"/>
    <x v="3"/>
  </r>
  <r>
    <x v="1"/>
    <x v="3"/>
    <x v="6"/>
    <x v="457"/>
    <m/>
    <n v="1"/>
    <n v="7"/>
    <n v="7"/>
    <x v="3"/>
    <x v="0"/>
    <x v="3"/>
  </r>
  <r>
    <x v="1"/>
    <x v="3"/>
    <x v="77"/>
    <x v="459"/>
    <n v="11"/>
    <n v="7"/>
    <n v="55"/>
    <n v="31"/>
    <x v="2"/>
    <x v="0"/>
    <x v="3"/>
  </r>
  <r>
    <x v="1"/>
    <x v="3"/>
    <x v="77"/>
    <x v="460"/>
    <n v="105"/>
    <n v="115"/>
    <n v="627"/>
    <n v="599"/>
    <x v="2"/>
    <x v="0"/>
    <x v="3"/>
  </r>
  <r>
    <x v="1"/>
    <x v="3"/>
    <x v="78"/>
    <x v="462"/>
    <n v="1"/>
    <m/>
    <n v="3"/>
    <n v="3"/>
    <x v="1"/>
    <x v="0"/>
    <x v="3"/>
  </r>
  <r>
    <x v="1"/>
    <x v="3"/>
    <x v="78"/>
    <x v="1511"/>
    <m/>
    <m/>
    <n v="2"/>
    <n v="1"/>
    <x v="1"/>
    <x v="0"/>
    <x v="3"/>
  </r>
  <r>
    <x v="1"/>
    <x v="3"/>
    <x v="78"/>
    <x v="463"/>
    <n v="3"/>
    <n v="4"/>
    <n v="13"/>
    <n v="15"/>
    <x v="1"/>
    <x v="0"/>
    <x v="3"/>
  </r>
  <r>
    <x v="1"/>
    <x v="3"/>
    <x v="78"/>
    <x v="1512"/>
    <m/>
    <m/>
    <n v="4"/>
    <n v="1"/>
    <x v="1"/>
    <x v="0"/>
    <x v="3"/>
  </r>
  <r>
    <x v="1"/>
    <x v="3"/>
    <x v="54"/>
    <x v="1513"/>
    <m/>
    <m/>
    <n v="2"/>
    <m/>
    <x v="4"/>
    <x v="0"/>
    <x v="3"/>
  </r>
  <r>
    <x v="1"/>
    <x v="3"/>
    <x v="54"/>
    <x v="466"/>
    <n v="4"/>
    <n v="2"/>
    <n v="30"/>
    <n v="21"/>
    <x v="4"/>
    <x v="0"/>
    <x v="3"/>
  </r>
  <r>
    <x v="1"/>
    <x v="3"/>
    <x v="54"/>
    <x v="467"/>
    <n v="1"/>
    <n v="1"/>
    <n v="15"/>
    <n v="8"/>
    <x v="4"/>
    <x v="0"/>
    <x v="3"/>
  </r>
  <r>
    <x v="1"/>
    <x v="3"/>
    <x v="54"/>
    <x v="469"/>
    <n v="6"/>
    <n v="5"/>
    <n v="53"/>
    <n v="20"/>
    <x v="4"/>
    <x v="0"/>
    <x v="3"/>
  </r>
  <r>
    <x v="1"/>
    <x v="3"/>
    <x v="54"/>
    <x v="1994"/>
    <m/>
    <m/>
    <n v="1"/>
    <m/>
    <x v="4"/>
    <x v="0"/>
    <x v="3"/>
  </r>
  <r>
    <x v="1"/>
    <x v="3"/>
    <x v="54"/>
    <x v="1514"/>
    <m/>
    <m/>
    <n v="1"/>
    <m/>
    <x v="4"/>
    <x v="0"/>
    <x v="3"/>
  </r>
  <r>
    <x v="1"/>
    <x v="3"/>
    <x v="54"/>
    <x v="470"/>
    <n v="3"/>
    <m/>
    <n v="9"/>
    <n v="2"/>
    <x v="4"/>
    <x v="0"/>
    <x v="3"/>
  </r>
  <r>
    <x v="1"/>
    <x v="3"/>
    <x v="54"/>
    <x v="1515"/>
    <m/>
    <m/>
    <n v="4"/>
    <m/>
    <x v="4"/>
    <x v="0"/>
    <x v="3"/>
  </r>
  <r>
    <x v="1"/>
    <x v="3"/>
    <x v="54"/>
    <x v="471"/>
    <n v="1"/>
    <n v="2"/>
    <n v="3"/>
    <n v="6"/>
    <x v="4"/>
    <x v="0"/>
    <x v="3"/>
  </r>
  <r>
    <x v="1"/>
    <x v="3"/>
    <x v="54"/>
    <x v="472"/>
    <n v="6"/>
    <n v="3"/>
    <n v="20"/>
    <n v="13"/>
    <x v="4"/>
    <x v="0"/>
    <x v="3"/>
  </r>
  <r>
    <x v="1"/>
    <x v="3"/>
    <x v="54"/>
    <x v="474"/>
    <n v="1"/>
    <m/>
    <n v="7"/>
    <n v="4"/>
    <x v="4"/>
    <x v="0"/>
    <x v="3"/>
  </r>
  <r>
    <x v="1"/>
    <x v="3"/>
    <x v="54"/>
    <x v="475"/>
    <n v="11"/>
    <n v="7"/>
    <n v="91"/>
    <n v="54"/>
    <x v="4"/>
    <x v="0"/>
    <x v="3"/>
  </r>
  <r>
    <x v="1"/>
    <x v="3"/>
    <x v="54"/>
    <x v="476"/>
    <n v="1"/>
    <n v="1"/>
    <n v="5"/>
    <n v="9"/>
    <x v="4"/>
    <x v="0"/>
    <x v="3"/>
  </r>
  <r>
    <x v="1"/>
    <x v="3"/>
    <x v="54"/>
    <x v="477"/>
    <n v="1"/>
    <m/>
    <n v="3"/>
    <n v="2"/>
    <x v="4"/>
    <x v="0"/>
    <x v="3"/>
  </r>
  <r>
    <x v="1"/>
    <x v="3"/>
    <x v="54"/>
    <x v="478"/>
    <m/>
    <m/>
    <n v="2"/>
    <m/>
    <x v="4"/>
    <x v="0"/>
    <x v="3"/>
  </r>
  <r>
    <x v="1"/>
    <x v="3"/>
    <x v="40"/>
    <x v="479"/>
    <m/>
    <m/>
    <n v="1"/>
    <m/>
    <x v="1"/>
    <x v="0"/>
    <x v="3"/>
  </r>
  <r>
    <x v="1"/>
    <x v="3"/>
    <x v="40"/>
    <x v="1516"/>
    <n v="1"/>
    <n v="1"/>
    <n v="7"/>
    <n v="6"/>
    <x v="1"/>
    <x v="0"/>
    <x v="3"/>
  </r>
  <r>
    <x v="1"/>
    <x v="3"/>
    <x v="40"/>
    <x v="1518"/>
    <m/>
    <n v="1"/>
    <m/>
    <n v="3"/>
    <x v="1"/>
    <x v="0"/>
    <x v="3"/>
  </r>
  <r>
    <x v="1"/>
    <x v="3"/>
    <x v="79"/>
    <x v="1520"/>
    <m/>
    <m/>
    <n v="1"/>
    <m/>
    <x v="1"/>
    <x v="0"/>
    <x v="3"/>
  </r>
  <r>
    <x v="1"/>
    <x v="3"/>
    <x v="79"/>
    <x v="480"/>
    <n v="1"/>
    <m/>
    <n v="9"/>
    <n v="7"/>
    <x v="1"/>
    <x v="0"/>
    <x v="3"/>
  </r>
  <r>
    <x v="1"/>
    <x v="3"/>
    <x v="79"/>
    <x v="481"/>
    <m/>
    <n v="1"/>
    <n v="7"/>
    <n v="3"/>
    <x v="1"/>
    <x v="0"/>
    <x v="3"/>
  </r>
  <r>
    <x v="1"/>
    <x v="3"/>
    <x v="132"/>
    <x v="1522"/>
    <n v="1"/>
    <m/>
    <n v="7"/>
    <m/>
    <x v="1"/>
    <x v="0"/>
    <x v="3"/>
  </r>
  <r>
    <x v="1"/>
    <x v="3"/>
    <x v="81"/>
    <x v="483"/>
    <n v="1"/>
    <m/>
    <n v="6"/>
    <m/>
    <x v="1"/>
    <x v="0"/>
    <x v="3"/>
  </r>
  <r>
    <x v="1"/>
    <x v="3"/>
    <x v="81"/>
    <x v="484"/>
    <n v="4"/>
    <n v="1"/>
    <n v="24"/>
    <n v="6"/>
    <x v="1"/>
    <x v="0"/>
    <x v="3"/>
  </r>
  <r>
    <x v="1"/>
    <x v="3"/>
    <x v="81"/>
    <x v="485"/>
    <n v="3"/>
    <m/>
    <n v="14"/>
    <m/>
    <x v="1"/>
    <x v="0"/>
    <x v="3"/>
  </r>
  <r>
    <x v="1"/>
    <x v="3"/>
    <x v="7"/>
    <x v="486"/>
    <n v="1"/>
    <n v="3"/>
    <n v="6"/>
    <n v="9"/>
    <x v="1"/>
    <x v="0"/>
    <x v="3"/>
  </r>
  <r>
    <x v="1"/>
    <x v="3"/>
    <x v="7"/>
    <x v="1525"/>
    <m/>
    <m/>
    <n v="2"/>
    <m/>
    <x v="1"/>
    <x v="0"/>
    <x v="3"/>
  </r>
  <r>
    <x v="1"/>
    <x v="3"/>
    <x v="7"/>
    <x v="487"/>
    <m/>
    <m/>
    <n v="5"/>
    <n v="1"/>
    <x v="1"/>
    <x v="0"/>
    <x v="3"/>
  </r>
  <r>
    <x v="1"/>
    <x v="3"/>
    <x v="7"/>
    <x v="488"/>
    <n v="1"/>
    <n v="1"/>
    <n v="6"/>
    <n v="4"/>
    <x v="1"/>
    <x v="0"/>
    <x v="3"/>
  </r>
  <r>
    <x v="1"/>
    <x v="3"/>
    <x v="7"/>
    <x v="1526"/>
    <m/>
    <n v="1"/>
    <m/>
    <n v="2"/>
    <x v="1"/>
    <x v="0"/>
    <x v="3"/>
  </r>
  <r>
    <x v="1"/>
    <x v="3"/>
    <x v="7"/>
    <x v="489"/>
    <m/>
    <m/>
    <n v="1"/>
    <n v="5"/>
    <x v="1"/>
    <x v="0"/>
    <x v="3"/>
  </r>
  <r>
    <x v="1"/>
    <x v="3"/>
    <x v="7"/>
    <x v="1527"/>
    <m/>
    <m/>
    <m/>
    <n v="1"/>
    <x v="1"/>
    <x v="0"/>
    <x v="3"/>
  </r>
  <r>
    <x v="1"/>
    <x v="3"/>
    <x v="7"/>
    <x v="1528"/>
    <n v="1"/>
    <n v="2"/>
    <n v="3"/>
    <n v="9"/>
    <x v="1"/>
    <x v="0"/>
    <x v="3"/>
  </r>
  <r>
    <x v="1"/>
    <x v="3"/>
    <x v="7"/>
    <x v="490"/>
    <n v="3"/>
    <n v="4"/>
    <n v="12"/>
    <n v="10"/>
    <x v="1"/>
    <x v="0"/>
    <x v="3"/>
  </r>
  <r>
    <x v="1"/>
    <x v="3"/>
    <x v="82"/>
    <x v="1529"/>
    <m/>
    <m/>
    <m/>
    <n v="1"/>
    <x v="2"/>
    <x v="0"/>
    <x v="3"/>
  </r>
  <r>
    <x v="1"/>
    <x v="3"/>
    <x v="82"/>
    <x v="1530"/>
    <m/>
    <m/>
    <n v="1"/>
    <m/>
    <x v="2"/>
    <x v="0"/>
    <x v="3"/>
  </r>
  <r>
    <x v="1"/>
    <x v="3"/>
    <x v="82"/>
    <x v="1532"/>
    <m/>
    <m/>
    <m/>
    <n v="1"/>
    <x v="2"/>
    <x v="0"/>
    <x v="3"/>
  </r>
  <r>
    <x v="1"/>
    <x v="3"/>
    <x v="82"/>
    <x v="493"/>
    <m/>
    <m/>
    <n v="1"/>
    <m/>
    <x v="2"/>
    <x v="0"/>
    <x v="3"/>
  </r>
  <r>
    <x v="1"/>
    <x v="3"/>
    <x v="82"/>
    <x v="1897"/>
    <m/>
    <m/>
    <n v="1"/>
    <m/>
    <x v="2"/>
    <x v="0"/>
    <x v="3"/>
  </r>
  <r>
    <x v="1"/>
    <x v="3"/>
    <x v="8"/>
    <x v="494"/>
    <n v="6"/>
    <n v="7"/>
    <n v="31"/>
    <n v="27"/>
    <x v="2"/>
    <x v="0"/>
    <x v="3"/>
  </r>
  <r>
    <x v="1"/>
    <x v="3"/>
    <x v="8"/>
    <x v="1533"/>
    <n v="3"/>
    <m/>
    <n v="8"/>
    <n v="3"/>
    <x v="2"/>
    <x v="0"/>
    <x v="3"/>
  </r>
  <r>
    <x v="1"/>
    <x v="3"/>
    <x v="8"/>
    <x v="1535"/>
    <m/>
    <m/>
    <n v="2"/>
    <n v="2"/>
    <x v="2"/>
    <x v="0"/>
    <x v="3"/>
  </r>
  <r>
    <x v="1"/>
    <x v="3"/>
    <x v="8"/>
    <x v="495"/>
    <n v="6"/>
    <n v="13"/>
    <n v="69"/>
    <n v="73"/>
    <x v="2"/>
    <x v="0"/>
    <x v="3"/>
  </r>
  <r>
    <x v="1"/>
    <x v="3"/>
    <x v="8"/>
    <x v="1536"/>
    <m/>
    <m/>
    <n v="1"/>
    <m/>
    <x v="2"/>
    <x v="0"/>
    <x v="3"/>
  </r>
  <r>
    <x v="1"/>
    <x v="3"/>
    <x v="8"/>
    <x v="496"/>
    <m/>
    <m/>
    <n v="5"/>
    <m/>
    <x v="2"/>
    <x v="0"/>
    <x v="3"/>
  </r>
  <r>
    <x v="1"/>
    <x v="3"/>
    <x v="8"/>
    <x v="1539"/>
    <m/>
    <m/>
    <m/>
    <n v="1"/>
    <x v="2"/>
    <x v="0"/>
    <x v="3"/>
  </r>
  <r>
    <x v="1"/>
    <x v="3"/>
    <x v="8"/>
    <x v="1995"/>
    <n v="1"/>
    <m/>
    <n v="1"/>
    <m/>
    <x v="2"/>
    <x v="0"/>
    <x v="3"/>
  </r>
  <r>
    <x v="1"/>
    <x v="3"/>
    <x v="8"/>
    <x v="1901"/>
    <m/>
    <m/>
    <m/>
    <n v="2"/>
    <x v="2"/>
    <x v="0"/>
    <x v="3"/>
  </r>
  <r>
    <x v="1"/>
    <x v="3"/>
    <x v="8"/>
    <x v="497"/>
    <m/>
    <m/>
    <n v="2"/>
    <m/>
    <x v="2"/>
    <x v="0"/>
    <x v="3"/>
  </r>
  <r>
    <x v="1"/>
    <x v="3"/>
    <x v="8"/>
    <x v="1544"/>
    <n v="1"/>
    <m/>
    <n v="3"/>
    <n v="1"/>
    <x v="2"/>
    <x v="0"/>
    <x v="3"/>
  </r>
  <r>
    <x v="1"/>
    <x v="3"/>
    <x v="8"/>
    <x v="1545"/>
    <m/>
    <m/>
    <m/>
    <n v="1"/>
    <x v="2"/>
    <x v="0"/>
    <x v="3"/>
  </r>
  <r>
    <x v="1"/>
    <x v="3"/>
    <x v="8"/>
    <x v="1546"/>
    <m/>
    <n v="1"/>
    <n v="3"/>
    <n v="4"/>
    <x v="2"/>
    <x v="0"/>
    <x v="3"/>
  </r>
  <r>
    <x v="1"/>
    <x v="3"/>
    <x v="8"/>
    <x v="498"/>
    <n v="1"/>
    <m/>
    <n v="5"/>
    <n v="2"/>
    <x v="2"/>
    <x v="0"/>
    <x v="3"/>
  </r>
  <r>
    <x v="1"/>
    <x v="3"/>
    <x v="8"/>
    <x v="499"/>
    <n v="5"/>
    <n v="6"/>
    <n v="26"/>
    <n v="23"/>
    <x v="2"/>
    <x v="0"/>
    <x v="3"/>
  </r>
  <r>
    <x v="1"/>
    <x v="3"/>
    <x v="8"/>
    <x v="1547"/>
    <m/>
    <m/>
    <m/>
    <n v="1"/>
    <x v="2"/>
    <x v="0"/>
    <x v="3"/>
  </r>
  <r>
    <x v="1"/>
    <x v="3"/>
    <x v="8"/>
    <x v="1548"/>
    <m/>
    <m/>
    <n v="1"/>
    <m/>
    <x v="2"/>
    <x v="0"/>
    <x v="3"/>
  </r>
  <r>
    <x v="1"/>
    <x v="3"/>
    <x v="8"/>
    <x v="1550"/>
    <n v="2"/>
    <m/>
    <n v="3"/>
    <m/>
    <x v="2"/>
    <x v="0"/>
    <x v="3"/>
  </r>
  <r>
    <x v="1"/>
    <x v="3"/>
    <x v="8"/>
    <x v="1551"/>
    <n v="1"/>
    <m/>
    <n v="1"/>
    <n v="2"/>
    <x v="2"/>
    <x v="0"/>
    <x v="3"/>
  </r>
  <r>
    <x v="1"/>
    <x v="3"/>
    <x v="8"/>
    <x v="500"/>
    <n v="1"/>
    <m/>
    <n v="2"/>
    <n v="1"/>
    <x v="2"/>
    <x v="0"/>
    <x v="3"/>
  </r>
  <r>
    <x v="1"/>
    <x v="3"/>
    <x v="8"/>
    <x v="1553"/>
    <m/>
    <m/>
    <n v="1"/>
    <m/>
    <x v="2"/>
    <x v="0"/>
    <x v="3"/>
  </r>
  <r>
    <x v="1"/>
    <x v="3"/>
    <x v="9"/>
    <x v="1554"/>
    <m/>
    <m/>
    <n v="2"/>
    <m/>
    <x v="4"/>
    <x v="0"/>
    <x v="3"/>
  </r>
  <r>
    <x v="1"/>
    <x v="3"/>
    <x v="9"/>
    <x v="1556"/>
    <m/>
    <m/>
    <n v="1"/>
    <m/>
    <x v="4"/>
    <x v="0"/>
    <x v="3"/>
  </r>
  <r>
    <x v="1"/>
    <x v="3"/>
    <x v="9"/>
    <x v="1557"/>
    <m/>
    <m/>
    <m/>
    <n v="1"/>
    <x v="4"/>
    <x v="0"/>
    <x v="3"/>
  </r>
  <r>
    <x v="1"/>
    <x v="3"/>
    <x v="9"/>
    <x v="1903"/>
    <m/>
    <m/>
    <n v="1"/>
    <m/>
    <x v="4"/>
    <x v="0"/>
    <x v="3"/>
  </r>
  <r>
    <x v="1"/>
    <x v="3"/>
    <x v="9"/>
    <x v="502"/>
    <n v="2"/>
    <m/>
    <n v="23"/>
    <n v="14"/>
    <x v="4"/>
    <x v="0"/>
    <x v="3"/>
  </r>
  <r>
    <x v="1"/>
    <x v="3"/>
    <x v="9"/>
    <x v="503"/>
    <m/>
    <m/>
    <n v="5"/>
    <m/>
    <x v="4"/>
    <x v="0"/>
    <x v="3"/>
  </r>
  <r>
    <x v="1"/>
    <x v="3"/>
    <x v="9"/>
    <x v="504"/>
    <n v="9"/>
    <n v="3"/>
    <n v="44"/>
    <n v="25"/>
    <x v="4"/>
    <x v="0"/>
    <x v="3"/>
  </r>
  <r>
    <x v="1"/>
    <x v="3"/>
    <x v="9"/>
    <x v="505"/>
    <n v="1"/>
    <n v="6"/>
    <n v="14"/>
    <n v="15"/>
    <x v="4"/>
    <x v="0"/>
    <x v="3"/>
  </r>
  <r>
    <x v="1"/>
    <x v="3"/>
    <x v="9"/>
    <x v="506"/>
    <m/>
    <m/>
    <n v="1"/>
    <m/>
    <x v="4"/>
    <x v="0"/>
    <x v="3"/>
  </r>
  <r>
    <x v="1"/>
    <x v="3"/>
    <x v="9"/>
    <x v="507"/>
    <n v="2"/>
    <m/>
    <n v="8"/>
    <n v="1"/>
    <x v="4"/>
    <x v="0"/>
    <x v="3"/>
  </r>
  <r>
    <x v="1"/>
    <x v="3"/>
    <x v="9"/>
    <x v="508"/>
    <n v="18"/>
    <n v="22"/>
    <n v="158"/>
    <n v="78"/>
    <x v="4"/>
    <x v="0"/>
    <x v="3"/>
  </r>
  <r>
    <x v="1"/>
    <x v="3"/>
    <x v="9"/>
    <x v="510"/>
    <n v="28"/>
    <n v="18"/>
    <n v="159"/>
    <n v="147"/>
    <x v="4"/>
    <x v="0"/>
    <x v="3"/>
  </r>
  <r>
    <x v="1"/>
    <x v="3"/>
    <x v="9"/>
    <x v="1558"/>
    <m/>
    <m/>
    <n v="2"/>
    <m/>
    <x v="4"/>
    <x v="0"/>
    <x v="3"/>
  </r>
  <r>
    <x v="1"/>
    <x v="3"/>
    <x v="9"/>
    <x v="511"/>
    <n v="15"/>
    <n v="10"/>
    <n v="79"/>
    <n v="64"/>
    <x v="4"/>
    <x v="0"/>
    <x v="3"/>
  </r>
  <r>
    <x v="1"/>
    <x v="3"/>
    <x v="9"/>
    <x v="512"/>
    <n v="1302"/>
    <n v="1120"/>
    <n v="8314"/>
    <n v="5967"/>
    <x v="4"/>
    <x v="0"/>
    <x v="3"/>
  </r>
  <r>
    <x v="1"/>
    <x v="3"/>
    <x v="9"/>
    <x v="1559"/>
    <m/>
    <n v="3"/>
    <n v="9"/>
    <n v="14"/>
    <x v="4"/>
    <x v="0"/>
    <x v="3"/>
  </r>
  <r>
    <x v="1"/>
    <x v="3"/>
    <x v="9"/>
    <x v="1996"/>
    <m/>
    <m/>
    <n v="1"/>
    <m/>
    <x v="4"/>
    <x v="0"/>
    <x v="3"/>
  </r>
  <r>
    <x v="1"/>
    <x v="3"/>
    <x v="9"/>
    <x v="514"/>
    <m/>
    <m/>
    <n v="1"/>
    <n v="2"/>
    <x v="4"/>
    <x v="0"/>
    <x v="3"/>
  </r>
  <r>
    <x v="1"/>
    <x v="3"/>
    <x v="9"/>
    <x v="515"/>
    <n v="130"/>
    <n v="39"/>
    <n v="676"/>
    <n v="184"/>
    <x v="4"/>
    <x v="0"/>
    <x v="3"/>
  </r>
  <r>
    <x v="1"/>
    <x v="3"/>
    <x v="9"/>
    <x v="516"/>
    <n v="7"/>
    <n v="7"/>
    <n v="53"/>
    <n v="29"/>
    <x v="4"/>
    <x v="0"/>
    <x v="3"/>
  </r>
  <r>
    <x v="1"/>
    <x v="3"/>
    <x v="9"/>
    <x v="1562"/>
    <n v="1"/>
    <n v="1"/>
    <n v="3"/>
    <n v="5"/>
    <x v="4"/>
    <x v="0"/>
    <x v="3"/>
  </r>
  <r>
    <x v="1"/>
    <x v="3"/>
    <x v="9"/>
    <x v="519"/>
    <n v="15"/>
    <n v="12"/>
    <n v="106"/>
    <n v="61"/>
    <x v="4"/>
    <x v="0"/>
    <x v="3"/>
  </r>
  <r>
    <x v="1"/>
    <x v="3"/>
    <x v="9"/>
    <x v="520"/>
    <n v="5"/>
    <n v="3"/>
    <n v="22"/>
    <n v="11"/>
    <x v="4"/>
    <x v="0"/>
    <x v="3"/>
  </r>
  <r>
    <x v="1"/>
    <x v="3"/>
    <x v="9"/>
    <x v="521"/>
    <n v="136"/>
    <n v="128"/>
    <n v="904"/>
    <n v="689"/>
    <x v="4"/>
    <x v="0"/>
    <x v="3"/>
  </r>
  <r>
    <x v="1"/>
    <x v="3"/>
    <x v="9"/>
    <x v="522"/>
    <n v="16"/>
    <n v="6"/>
    <n v="96"/>
    <n v="27"/>
    <x v="4"/>
    <x v="0"/>
    <x v="3"/>
  </r>
  <r>
    <x v="1"/>
    <x v="3"/>
    <x v="9"/>
    <x v="1563"/>
    <m/>
    <m/>
    <m/>
    <n v="3"/>
    <x v="4"/>
    <x v="0"/>
    <x v="3"/>
  </r>
  <r>
    <x v="1"/>
    <x v="3"/>
    <x v="9"/>
    <x v="523"/>
    <m/>
    <n v="1"/>
    <n v="1"/>
    <n v="3"/>
    <x v="4"/>
    <x v="0"/>
    <x v="3"/>
  </r>
  <r>
    <x v="1"/>
    <x v="3"/>
    <x v="9"/>
    <x v="1564"/>
    <m/>
    <m/>
    <n v="1"/>
    <n v="1"/>
    <x v="4"/>
    <x v="0"/>
    <x v="3"/>
  </r>
  <r>
    <x v="1"/>
    <x v="3"/>
    <x v="9"/>
    <x v="1565"/>
    <n v="1"/>
    <n v="2"/>
    <n v="9"/>
    <n v="8"/>
    <x v="4"/>
    <x v="0"/>
    <x v="3"/>
  </r>
  <r>
    <x v="1"/>
    <x v="3"/>
    <x v="9"/>
    <x v="524"/>
    <n v="6"/>
    <n v="2"/>
    <n v="32"/>
    <n v="18"/>
    <x v="4"/>
    <x v="0"/>
    <x v="3"/>
  </r>
  <r>
    <x v="1"/>
    <x v="3"/>
    <x v="9"/>
    <x v="1997"/>
    <m/>
    <m/>
    <m/>
    <n v="1"/>
    <x v="4"/>
    <x v="0"/>
    <x v="3"/>
  </r>
  <r>
    <x v="1"/>
    <x v="3"/>
    <x v="9"/>
    <x v="1566"/>
    <m/>
    <m/>
    <n v="1"/>
    <m/>
    <x v="4"/>
    <x v="0"/>
    <x v="3"/>
  </r>
  <r>
    <x v="1"/>
    <x v="3"/>
    <x v="9"/>
    <x v="526"/>
    <m/>
    <m/>
    <n v="2"/>
    <m/>
    <x v="4"/>
    <x v="0"/>
    <x v="3"/>
  </r>
  <r>
    <x v="1"/>
    <x v="3"/>
    <x v="9"/>
    <x v="1568"/>
    <n v="1"/>
    <m/>
    <n v="3"/>
    <n v="1"/>
    <x v="4"/>
    <x v="0"/>
    <x v="3"/>
  </r>
  <r>
    <x v="1"/>
    <x v="3"/>
    <x v="83"/>
    <x v="530"/>
    <m/>
    <m/>
    <n v="1"/>
    <m/>
    <x v="1"/>
    <x v="0"/>
    <x v="3"/>
  </r>
  <r>
    <x v="1"/>
    <x v="3"/>
    <x v="83"/>
    <x v="1571"/>
    <n v="1"/>
    <m/>
    <n v="4"/>
    <m/>
    <x v="1"/>
    <x v="0"/>
    <x v="3"/>
  </r>
  <r>
    <x v="1"/>
    <x v="3"/>
    <x v="10"/>
    <x v="531"/>
    <m/>
    <m/>
    <n v="1"/>
    <m/>
    <x v="5"/>
    <x v="1"/>
    <x v="3"/>
  </r>
  <r>
    <x v="1"/>
    <x v="3"/>
    <x v="10"/>
    <x v="532"/>
    <m/>
    <m/>
    <n v="1"/>
    <m/>
    <x v="5"/>
    <x v="1"/>
    <x v="3"/>
  </r>
  <r>
    <x v="1"/>
    <x v="3"/>
    <x v="10"/>
    <x v="1572"/>
    <m/>
    <m/>
    <n v="4"/>
    <n v="2"/>
    <x v="5"/>
    <x v="1"/>
    <x v="3"/>
  </r>
  <r>
    <x v="1"/>
    <x v="3"/>
    <x v="10"/>
    <x v="533"/>
    <n v="16"/>
    <n v="27"/>
    <n v="104"/>
    <n v="128"/>
    <x v="5"/>
    <x v="1"/>
    <x v="3"/>
  </r>
  <r>
    <x v="1"/>
    <x v="3"/>
    <x v="10"/>
    <x v="534"/>
    <n v="77"/>
    <n v="91"/>
    <n v="456"/>
    <n v="474"/>
    <x v="5"/>
    <x v="1"/>
    <x v="3"/>
  </r>
  <r>
    <x v="1"/>
    <x v="3"/>
    <x v="10"/>
    <x v="535"/>
    <n v="125"/>
    <n v="153"/>
    <n v="784"/>
    <n v="864"/>
    <x v="5"/>
    <x v="1"/>
    <x v="3"/>
  </r>
  <r>
    <x v="1"/>
    <x v="3"/>
    <x v="10"/>
    <x v="1574"/>
    <m/>
    <m/>
    <n v="1"/>
    <m/>
    <x v="5"/>
    <x v="1"/>
    <x v="3"/>
  </r>
  <r>
    <x v="1"/>
    <x v="3"/>
    <x v="10"/>
    <x v="536"/>
    <n v="3"/>
    <n v="6"/>
    <n v="12"/>
    <n v="18"/>
    <x v="5"/>
    <x v="1"/>
    <x v="3"/>
  </r>
  <r>
    <x v="1"/>
    <x v="3"/>
    <x v="10"/>
    <x v="537"/>
    <m/>
    <m/>
    <m/>
    <n v="1"/>
    <x v="5"/>
    <x v="1"/>
    <x v="3"/>
  </r>
  <r>
    <x v="1"/>
    <x v="3"/>
    <x v="10"/>
    <x v="538"/>
    <m/>
    <n v="1"/>
    <n v="1"/>
    <n v="2"/>
    <x v="5"/>
    <x v="1"/>
    <x v="3"/>
  </r>
  <r>
    <x v="1"/>
    <x v="3"/>
    <x v="10"/>
    <x v="539"/>
    <n v="5"/>
    <n v="11"/>
    <n v="39"/>
    <n v="48"/>
    <x v="5"/>
    <x v="1"/>
    <x v="3"/>
  </r>
  <r>
    <x v="1"/>
    <x v="3"/>
    <x v="10"/>
    <x v="540"/>
    <m/>
    <m/>
    <n v="2"/>
    <m/>
    <x v="5"/>
    <x v="1"/>
    <x v="3"/>
  </r>
  <r>
    <x v="1"/>
    <x v="3"/>
    <x v="10"/>
    <x v="541"/>
    <m/>
    <m/>
    <m/>
    <n v="3"/>
    <x v="5"/>
    <x v="1"/>
    <x v="3"/>
  </r>
  <r>
    <x v="1"/>
    <x v="3"/>
    <x v="10"/>
    <x v="542"/>
    <n v="12"/>
    <n v="6"/>
    <n v="55"/>
    <n v="37"/>
    <x v="5"/>
    <x v="1"/>
    <x v="3"/>
  </r>
  <r>
    <x v="1"/>
    <x v="3"/>
    <x v="84"/>
    <x v="543"/>
    <n v="7"/>
    <n v="3"/>
    <n v="27"/>
    <n v="17"/>
    <x v="1"/>
    <x v="0"/>
    <x v="3"/>
  </r>
  <r>
    <x v="1"/>
    <x v="3"/>
    <x v="84"/>
    <x v="544"/>
    <n v="3"/>
    <m/>
    <n v="13"/>
    <n v="1"/>
    <x v="1"/>
    <x v="0"/>
    <x v="3"/>
  </r>
  <r>
    <x v="1"/>
    <x v="3"/>
    <x v="84"/>
    <x v="546"/>
    <n v="4"/>
    <n v="6"/>
    <n v="15"/>
    <n v="14"/>
    <x v="1"/>
    <x v="0"/>
    <x v="3"/>
  </r>
  <r>
    <x v="1"/>
    <x v="3"/>
    <x v="84"/>
    <x v="547"/>
    <n v="14"/>
    <n v="1"/>
    <n v="69"/>
    <n v="15"/>
    <x v="1"/>
    <x v="0"/>
    <x v="3"/>
  </r>
  <r>
    <x v="1"/>
    <x v="3"/>
    <x v="84"/>
    <x v="548"/>
    <n v="26"/>
    <n v="28"/>
    <n v="159"/>
    <n v="156"/>
    <x v="1"/>
    <x v="0"/>
    <x v="3"/>
  </r>
  <r>
    <x v="1"/>
    <x v="3"/>
    <x v="84"/>
    <x v="549"/>
    <n v="1"/>
    <n v="2"/>
    <n v="7"/>
    <n v="6"/>
    <x v="1"/>
    <x v="0"/>
    <x v="3"/>
  </r>
  <r>
    <x v="1"/>
    <x v="3"/>
    <x v="84"/>
    <x v="550"/>
    <n v="3"/>
    <n v="5"/>
    <n v="22"/>
    <n v="29"/>
    <x v="1"/>
    <x v="0"/>
    <x v="3"/>
  </r>
  <r>
    <x v="1"/>
    <x v="3"/>
    <x v="84"/>
    <x v="1579"/>
    <n v="4"/>
    <n v="3"/>
    <n v="15"/>
    <n v="10"/>
    <x v="1"/>
    <x v="0"/>
    <x v="3"/>
  </r>
  <r>
    <x v="1"/>
    <x v="3"/>
    <x v="84"/>
    <x v="1998"/>
    <m/>
    <m/>
    <n v="1"/>
    <m/>
    <x v="1"/>
    <x v="0"/>
    <x v="3"/>
  </r>
  <r>
    <x v="1"/>
    <x v="3"/>
    <x v="84"/>
    <x v="551"/>
    <n v="11"/>
    <n v="14"/>
    <n v="54"/>
    <n v="63"/>
    <x v="1"/>
    <x v="0"/>
    <x v="3"/>
  </r>
  <r>
    <x v="1"/>
    <x v="3"/>
    <x v="84"/>
    <x v="552"/>
    <n v="6"/>
    <n v="5"/>
    <n v="42"/>
    <n v="35"/>
    <x v="1"/>
    <x v="0"/>
    <x v="3"/>
  </r>
  <r>
    <x v="1"/>
    <x v="3"/>
    <x v="84"/>
    <x v="553"/>
    <m/>
    <m/>
    <n v="5"/>
    <m/>
    <x v="1"/>
    <x v="0"/>
    <x v="3"/>
  </r>
  <r>
    <x v="1"/>
    <x v="3"/>
    <x v="84"/>
    <x v="554"/>
    <n v="1"/>
    <m/>
    <n v="10"/>
    <n v="7"/>
    <x v="1"/>
    <x v="0"/>
    <x v="3"/>
  </r>
  <r>
    <x v="1"/>
    <x v="3"/>
    <x v="84"/>
    <x v="555"/>
    <n v="1"/>
    <m/>
    <n v="5"/>
    <n v="7"/>
    <x v="1"/>
    <x v="0"/>
    <x v="3"/>
  </r>
  <r>
    <x v="1"/>
    <x v="3"/>
    <x v="84"/>
    <x v="556"/>
    <n v="1"/>
    <m/>
    <n v="1"/>
    <m/>
    <x v="1"/>
    <x v="0"/>
    <x v="3"/>
  </r>
  <r>
    <x v="1"/>
    <x v="3"/>
    <x v="85"/>
    <x v="557"/>
    <n v="2"/>
    <n v="2"/>
    <n v="13"/>
    <n v="13"/>
    <x v="0"/>
    <x v="0"/>
    <x v="3"/>
  </r>
  <r>
    <x v="1"/>
    <x v="3"/>
    <x v="85"/>
    <x v="558"/>
    <n v="6"/>
    <n v="3"/>
    <n v="15"/>
    <n v="17"/>
    <x v="0"/>
    <x v="0"/>
    <x v="3"/>
  </r>
  <r>
    <x v="1"/>
    <x v="3"/>
    <x v="85"/>
    <x v="559"/>
    <n v="1"/>
    <m/>
    <n v="5"/>
    <n v="1"/>
    <x v="0"/>
    <x v="0"/>
    <x v="3"/>
  </r>
  <r>
    <x v="1"/>
    <x v="3"/>
    <x v="85"/>
    <x v="560"/>
    <n v="1"/>
    <m/>
    <n v="3"/>
    <m/>
    <x v="0"/>
    <x v="0"/>
    <x v="3"/>
  </r>
  <r>
    <x v="1"/>
    <x v="3"/>
    <x v="85"/>
    <x v="561"/>
    <n v="5"/>
    <m/>
    <n v="15"/>
    <n v="3"/>
    <x v="0"/>
    <x v="0"/>
    <x v="3"/>
  </r>
  <r>
    <x v="1"/>
    <x v="3"/>
    <x v="43"/>
    <x v="1912"/>
    <m/>
    <m/>
    <n v="1"/>
    <m/>
    <x v="4"/>
    <x v="0"/>
    <x v="3"/>
  </r>
  <r>
    <x v="1"/>
    <x v="3"/>
    <x v="43"/>
    <x v="562"/>
    <n v="1"/>
    <m/>
    <n v="1"/>
    <m/>
    <x v="4"/>
    <x v="0"/>
    <x v="3"/>
  </r>
  <r>
    <x v="1"/>
    <x v="3"/>
    <x v="43"/>
    <x v="564"/>
    <n v="3"/>
    <m/>
    <n v="3"/>
    <m/>
    <x v="4"/>
    <x v="0"/>
    <x v="3"/>
  </r>
  <r>
    <x v="1"/>
    <x v="3"/>
    <x v="43"/>
    <x v="1584"/>
    <m/>
    <m/>
    <m/>
    <n v="1"/>
    <x v="4"/>
    <x v="0"/>
    <x v="3"/>
  </r>
  <r>
    <x v="1"/>
    <x v="3"/>
    <x v="43"/>
    <x v="565"/>
    <n v="1"/>
    <m/>
    <n v="3"/>
    <m/>
    <x v="4"/>
    <x v="0"/>
    <x v="3"/>
  </r>
  <r>
    <x v="1"/>
    <x v="3"/>
    <x v="86"/>
    <x v="566"/>
    <m/>
    <m/>
    <m/>
    <n v="2"/>
    <x v="1"/>
    <x v="0"/>
    <x v="3"/>
  </r>
  <r>
    <x v="1"/>
    <x v="3"/>
    <x v="86"/>
    <x v="567"/>
    <n v="5"/>
    <m/>
    <n v="27"/>
    <n v="25"/>
    <x v="1"/>
    <x v="0"/>
    <x v="3"/>
  </r>
  <r>
    <x v="1"/>
    <x v="3"/>
    <x v="86"/>
    <x v="1586"/>
    <m/>
    <m/>
    <n v="2"/>
    <n v="2"/>
    <x v="1"/>
    <x v="0"/>
    <x v="3"/>
  </r>
  <r>
    <x v="1"/>
    <x v="3"/>
    <x v="86"/>
    <x v="1587"/>
    <m/>
    <m/>
    <n v="1"/>
    <m/>
    <x v="1"/>
    <x v="0"/>
    <x v="3"/>
  </r>
  <r>
    <x v="1"/>
    <x v="3"/>
    <x v="86"/>
    <x v="1590"/>
    <m/>
    <m/>
    <m/>
    <n v="1"/>
    <x v="1"/>
    <x v="0"/>
    <x v="3"/>
  </r>
  <r>
    <x v="1"/>
    <x v="3"/>
    <x v="86"/>
    <x v="568"/>
    <n v="17"/>
    <n v="9"/>
    <n v="76"/>
    <n v="74"/>
    <x v="1"/>
    <x v="0"/>
    <x v="3"/>
  </r>
  <r>
    <x v="1"/>
    <x v="3"/>
    <x v="86"/>
    <x v="569"/>
    <n v="7"/>
    <n v="3"/>
    <n v="20"/>
    <n v="28"/>
    <x v="1"/>
    <x v="0"/>
    <x v="3"/>
  </r>
  <r>
    <x v="1"/>
    <x v="3"/>
    <x v="86"/>
    <x v="1915"/>
    <m/>
    <m/>
    <m/>
    <n v="1"/>
    <x v="1"/>
    <x v="0"/>
    <x v="3"/>
  </r>
  <r>
    <x v="1"/>
    <x v="3"/>
    <x v="134"/>
    <x v="1592"/>
    <n v="1"/>
    <n v="1"/>
    <n v="5"/>
    <n v="4"/>
    <x v="1"/>
    <x v="0"/>
    <x v="3"/>
  </r>
  <r>
    <x v="1"/>
    <x v="3"/>
    <x v="134"/>
    <x v="1593"/>
    <m/>
    <m/>
    <n v="4"/>
    <m/>
    <x v="1"/>
    <x v="0"/>
    <x v="3"/>
  </r>
  <r>
    <x v="1"/>
    <x v="3"/>
    <x v="134"/>
    <x v="1594"/>
    <n v="1"/>
    <m/>
    <n v="1"/>
    <m/>
    <x v="1"/>
    <x v="0"/>
    <x v="3"/>
  </r>
  <r>
    <x v="1"/>
    <x v="3"/>
    <x v="135"/>
    <x v="1595"/>
    <m/>
    <n v="1"/>
    <m/>
    <n v="4"/>
    <x v="1"/>
    <x v="0"/>
    <x v="3"/>
  </r>
  <r>
    <x v="1"/>
    <x v="3"/>
    <x v="135"/>
    <x v="1596"/>
    <n v="2"/>
    <n v="1"/>
    <n v="6"/>
    <n v="5"/>
    <x v="1"/>
    <x v="0"/>
    <x v="3"/>
  </r>
  <r>
    <x v="1"/>
    <x v="3"/>
    <x v="87"/>
    <x v="1597"/>
    <n v="2"/>
    <m/>
    <n v="11"/>
    <m/>
    <x v="1"/>
    <x v="0"/>
    <x v="3"/>
  </r>
  <r>
    <x v="1"/>
    <x v="3"/>
    <x v="87"/>
    <x v="570"/>
    <n v="8"/>
    <n v="2"/>
    <n v="36"/>
    <n v="14"/>
    <x v="1"/>
    <x v="0"/>
    <x v="3"/>
  </r>
  <r>
    <x v="1"/>
    <x v="3"/>
    <x v="87"/>
    <x v="571"/>
    <n v="9"/>
    <n v="3"/>
    <n v="63"/>
    <n v="24"/>
    <x v="1"/>
    <x v="0"/>
    <x v="3"/>
  </r>
  <r>
    <x v="1"/>
    <x v="3"/>
    <x v="87"/>
    <x v="572"/>
    <n v="1"/>
    <m/>
    <n v="3"/>
    <n v="2"/>
    <x v="1"/>
    <x v="0"/>
    <x v="3"/>
  </r>
  <r>
    <x v="1"/>
    <x v="3"/>
    <x v="87"/>
    <x v="573"/>
    <m/>
    <m/>
    <n v="1"/>
    <n v="3"/>
    <x v="1"/>
    <x v="0"/>
    <x v="3"/>
  </r>
  <r>
    <x v="1"/>
    <x v="3"/>
    <x v="87"/>
    <x v="1598"/>
    <m/>
    <n v="4"/>
    <n v="5"/>
    <n v="8"/>
    <x v="1"/>
    <x v="0"/>
    <x v="3"/>
  </r>
  <r>
    <x v="1"/>
    <x v="3"/>
    <x v="87"/>
    <x v="574"/>
    <n v="2"/>
    <n v="3"/>
    <n v="19"/>
    <n v="7"/>
    <x v="1"/>
    <x v="0"/>
    <x v="3"/>
  </r>
  <r>
    <x v="1"/>
    <x v="3"/>
    <x v="87"/>
    <x v="575"/>
    <n v="4"/>
    <n v="1"/>
    <n v="30"/>
    <n v="6"/>
    <x v="1"/>
    <x v="0"/>
    <x v="3"/>
  </r>
  <r>
    <x v="1"/>
    <x v="3"/>
    <x v="136"/>
    <x v="1600"/>
    <m/>
    <m/>
    <n v="3"/>
    <n v="2"/>
    <x v="1"/>
    <x v="0"/>
    <x v="3"/>
  </r>
  <r>
    <x v="1"/>
    <x v="3"/>
    <x v="13"/>
    <x v="576"/>
    <n v="45"/>
    <n v="27"/>
    <n v="207"/>
    <n v="134"/>
    <x v="3"/>
    <x v="0"/>
    <x v="3"/>
  </r>
  <r>
    <x v="1"/>
    <x v="3"/>
    <x v="13"/>
    <x v="577"/>
    <m/>
    <m/>
    <n v="4"/>
    <n v="1"/>
    <x v="3"/>
    <x v="0"/>
    <x v="3"/>
  </r>
  <r>
    <x v="1"/>
    <x v="3"/>
    <x v="13"/>
    <x v="578"/>
    <m/>
    <n v="1"/>
    <n v="1"/>
    <n v="1"/>
    <x v="3"/>
    <x v="0"/>
    <x v="3"/>
  </r>
  <r>
    <x v="1"/>
    <x v="3"/>
    <x v="13"/>
    <x v="579"/>
    <m/>
    <m/>
    <m/>
    <n v="1"/>
    <x v="3"/>
    <x v="0"/>
    <x v="3"/>
  </r>
  <r>
    <x v="1"/>
    <x v="3"/>
    <x v="13"/>
    <x v="581"/>
    <m/>
    <m/>
    <n v="2"/>
    <m/>
    <x v="3"/>
    <x v="0"/>
    <x v="3"/>
  </r>
  <r>
    <x v="1"/>
    <x v="3"/>
    <x v="13"/>
    <x v="582"/>
    <n v="1"/>
    <m/>
    <n v="2"/>
    <n v="3"/>
    <x v="3"/>
    <x v="0"/>
    <x v="3"/>
  </r>
  <r>
    <x v="1"/>
    <x v="3"/>
    <x v="13"/>
    <x v="583"/>
    <n v="33"/>
    <n v="31"/>
    <n v="235"/>
    <n v="172"/>
    <x v="3"/>
    <x v="0"/>
    <x v="3"/>
  </r>
  <r>
    <x v="1"/>
    <x v="3"/>
    <x v="13"/>
    <x v="584"/>
    <m/>
    <m/>
    <n v="1"/>
    <m/>
    <x v="3"/>
    <x v="0"/>
    <x v="3"/>
  </r>
  <r>
    <x v="1"/>
    <x v="3"/>
    <x v="13"/>
    <x v="585"/>
    <m/>
    <n v="1"/>
    <m/>
    <n v="2"/>
    <x v="3"/>
    <x v="0"/>
    <x v="3"/>
  </r>
  <r>
    <x v="1"/>
    <x v="3"/>
    <x v="13"/>
    <x v="586"/>
    <n v="1"/>
    <m/>
    <n v="4"/>
    <n v="3"/>
    <x v="3"/>
    <x v="0"/>
    <x v="3"/>
  </r>
  <r>
    <x v="1"/>
    <x v="3"/>
    <x v="13"/>
    <x v="587"/>
    <n v="30"/>
    <n v="12"/>
    <n v="160"/>
    <n v="79"/>
    <x v="3"/>
    <x v="0"/>
    <x v="3"/>
  </r>
  <r>
    <x v="1"/>
    <x v="3"/>
    <x v="13"/>
    <x v="589"/>
    <m/>
    <m/>
    <n v="2"/>
    <m/>
    <x v="3"/>
    <x v="0"/>
    <x v="3"/>
  </r>
  <r>
    <x v="1"/>
    <x v="3"/>
    <x v="13"/>
    <x v="590"/>
    <m/>
    <m/>
    <m/>
    <n v="3"/>
    <x v="3"/>
    <x v="0"/>
    <x v="3"/>
  </r>
  <r>
    <x v="1"/>
    <x v="3"/>
    <x v="13"/>
    <x v="591"/>
    <m/>
    <n v="1"/>
    <n v="4"/>
    <n v="2"/>
    <x v="3"/>
    <x v="0"/>
    <x v="3"/>
  </r>
  <r>
    <x v="1"/>
    <x v="3"/>
    <x v="13"/>
    <x v="592"/>
    <n v="82"/>
    <n v="3"/>
    <n v="451"/>
    <n v="7"/>
    <x v="3"/>
    <x v="0"/>
    <x v="3"/>
  </r>
  <r>
    <x v="1"/>
    <x v="3"/>
    <x v="13"/>
    <x v="593"/>
    <n v="16"/>
    <n v="8"/>
    <n v="69"/>
    <n v="45"/>
    <x v="3"/>
    <x v="0"/>
    <x v="3"/>
  </r>
  <r>
    <x v="1"/>
    <x v="3"/>
    <x v="13"/>
    <x v="594"/>
    <n v="16"/>
    <n v="3"/>
    <n v="89"/>
    <n v="30"/>
    <x v="3"/>
    <x v="0"/>
    <x v="3"/>
  </r>
  <r>
    <x v="1"/>
    <x v="3"/>
    <x v="13"/>
    <x v="595"/>
    <n v="1"/>
    <m/>
    <n v="3"/>
    <n v="1"/>
    <x v="3"/>
    <x v="0"/>
    <x v="3"/>
  </r>
  <r>
    <x v="1"/>
    <x v="3"/>
    <x v="13"/>
    <x v="596"/>
    <m/>
    <m/>
    <m/>
    <n v="1"/>
    <x v="3"/>
    <x v="0"/>
    <x v="3"/>
  </r>
  <r>
    <x v="1"/>
    <x v="3"/>
    <x v="13"/>
    <x v="598"/>
    <m/>
    <m/>
    <n v="1"/>
    <n v="1"/>
    <x v="3"/>
    <x v="0"/>
    <x v="3"/>
  </r>
  <r>
    <x v="1"/>
    <x v="3"/>
    <x v="13"/>
    <x v="1999"/>
    <m/>
    <m/>
    <n v="1"/>
    <m/>
    <x v="3"/>
    <x v="0"/>
    <x v="3"/>
  </r>
  <r>
    <x v="1"/>
    <x v="3"/>
    <x v="13"/>
    <x v="599"/>
    <m/>
    <m/>
    <n v="5"/>
    <n v="7"/>
    <x v="3"/>
    <x v="0"/>
    <x v="3"/>
  </r>
  <r>
    <x v="1"/>
    <x v="3"/>
    <x v="13"/>
    <x v="600"/>
    <m/>
    <m/>
    <n v="1"/>
    <n v="1"/>
    <x v="3"/>
    <x v="0"/>
    <x v="3"/>
  </r>
  <r>
    <x v="1"/>
    <x v="3"/>
    <x v="13"/>
    <x v="601"/>
    <n v="1"/>
    <m/>
    <n v="1"/>
    <m/>
    <x v="3"/>
    <x v="0"/>
    <x v="3"/>
  </r>
  <r>
    <x v="1"/>
    <x v="3"/>
    <x v="13"/>
    <x v="602"/>
    <m/>
    <m/>
    <m/>
    <n v="1"/>
    <x v="3"/>
    <x v="0"/>
    <x v="3"/>
  </r>
  <r>
    <x v="1"/>
    <x v="3"/>
    <x v="13"/>
    <x v="603"/>
    <n v="1"/>
    <m/>
    <n v="1"/>
    <m/>
    <x v="3"/>
    <x v="0"/>
    <x v="3"/>
  </r>
  <r>
    <x v="1"/>
    <x v="3"/>
    <x v="13"/>
    <x v="604"/>
    <n v="9"/>
    <n v="1"/>
    <n v="23"/>
    <n v="11"/>
    <x v="3"/>
    <x v="0"/>
    <x v="3"/>
  </r>
  <r>
    <x v="1"/>
    <x v="3"/>
    <x v="13"/>
    <x v="605"/>
    <n v="1"/>
    <n v="3"/>
    <n v="9"/>
    <n v="7"/>
    <x v="3"/>
    <x v="0"/>
    <x v="3"/>
  </r>
  <r>
    <x v="1"/>
    <x v="3"/>
    <x v="13"/>
    <x v="606"/>
    <n v="1"/>
    <n v="1"/>
    <n v="3"/>
    <n v="8"/>
    <x v="3"/>
    <x v="0"/>
    <x v="3"/>
  </r>
  <r>
    <x v="1"/>
    <x v="3"/>
    <x v="13"/>
    <x v="607"/>
    <n v="1"/>
    <m/>
    <n v="2"/>
    <n v="2"/>
    <x v="3"/>
    <x v="0"/>
    <x v="3"/>
  </r>
  <r>
    <x v="1"/>
    <x v="3"/>
    <x v="13"/>
    <x v="608"/>
    <m/>
    <m/>
    <n v="5"/>
    <m/>
    <x v="3"/>
    <x v="0"/>
    <x v="3"/>
  </r>
  <r>
    <x v="1"/>
    <x v="3"/>
    <x v="13"/>
    <x v="609"/>
    <n v="6"/>
    <n v="2"/>
    <n v="13"/>
    <n v="10"/>
    <x v="3"/>
    <x v="0"/>
    <x v="3"/>
  </r>
  <r>
    <x v="1"/>
    <x v="3"/>
    <x v="13"/>
    <x v="2000"/>
    <m/>
    <m/>
    <n v="1"/>
    <m/>
    <x v="3"/>
    <x v="0"/>
    <x v="3"/>
  </r>
  <r>
    <x v="1"/>
    <x v="3"/>
    <x v="13"/>
    <x v="610"/>
    <n v="1"/>
    <n v="1"/>
    <n v="8"/>
    <n v="3"/>
    <x v="3"/>
    <x v="0"/>
    <x v="3"/>
  </r>
  <r>
    <x v="1"/>
    <x v="3"/>
    <x v="13"/>
    <x v="611"/>
    <m/>
    <m/>
    <m/>
    <n v="1"/>
    <x v="3"/>
    <x v="0"/>
    <x v="3"/>
  </r>
  <r>
    <x v="1"/>
    <x v="3"/>
    <x v="13"/>
    <x v="612"/>
    <m/>
    <n v="1"/>
    <n v="5"/>
    <n v="3"/>
    <x v="3"/>
    <x v="0"/>
    <x v="3"/>
  </r>
  <r>
    <x v="1"/>
    <x v="3"/>
    <x v="13"/>
    <x v="613"/>
    <n v="1"/>
    <m/>
    <n v="6"/>
    <n v="2"/>
    <x v="3"/>
    <x v="0"/>
    <x v="3"/>
  </r>
  <r>
    <x v="1"/>
    <x v="3"/>
    <x v="13"/>
    <x v="614"/>
    <m/>
    <m/>
    <n v="1"/>
    <n v="1"/>
    <x v="3"/>
    <x v="0"/>
    <x v="3"/>
  </r>
  <r>
    <x v="1"/>
    <x v="3"/>
    <x v="13"/>
    <x v="615"/>
    <n v="4"/>
    <n v="1"/>
    <n v="12"/>
    <n v="6"/>
    <x v="3"/>
    <x v="0"/>
    <x v="3"/>
  </r>
  <r>
    <x v="1"/>
    <x v="3"/>
    <x v="13"/>
    <x v="616"/>
    <n v="18"/>
    <n v="2"/>
    <n v="90"/>
    <n v="18"/>
    <x v="3"/>
    <x v="0"/>
    <x v="3"/>
  </r>
  <r>
    <x v="1"/>
    <x v="3"/>
    <x v="13"/>
    <x v="617"/>
    <n v="1"/>
    <m/>
    <n v="6"/>
    <n v="3"/>
    <x v="3"/>
    <x v="0"/>
    <x v="3"/>
  </r>
  <r>
    <x v="1"/>
    <x v="3"/>
    <x v="13"/>
    <x v="1604"/>
    <m/>
    <m/>
    <n v="1"/>
    <m/>
    <x v="3"/>
    <x v="0"/>
    <x v="3"/>
  </r>
  <r>
    <x v="1"/>
    <x v="3"/>
    <x v="13"/>
    <x v="618"/>
    <n v="4"/>
    <n v="8"/>
    <n v="34"/>
    <n v="35"/>
    <x v="3"/>
    <x v="0"/>
    <x v="3"/>
  </r>
  <r>
    <x v="1"/>
    <x v="3"/>
    <x v="13"/>
    <x v="619"/>
    <m/>
    <m/>
    <n v="3"/>
    <n v="2"/>
    <x v="3"/>
    <x v="0"/>
    <x v="3"/>
  </r>
  <r>
    <x v="1"/>
    <x v="3"/>
    <x v="13"/>
    <x v="620"/>
    <m/>
    <n v="1"/>
    <n v="2"/>
    <n v="1"/>
    <x v="3"/>
    <x v="0"/>
    <x v="3"/>
  </r>
  <r>
    <x v="1"/>
    <x v="3"/>
    <x v="13"/>
    <x v="621"/>
    <m/>
    <m/>
    <n v="6"/>
    <n v="4"/>
    <x v="3"/>
    <x v="0"/>
    <x v="3"/>
  </r>
  <r>
    <x v="1"/>
    <x v="3"/>
    <x v="13"/>
    <x v="623"/>
    <m/>
    <n v="1"/>
    <n v="2"/>
    <n v="1"/>
    <x v="3"/>
    <x v="0"/>
    <x v="3"/>
  </r>
  <r>
    <x v="1"/>
    <x v="3"/>
    <x v="13"/>
    <x v="624"/>
    <n v="3"/>
    <n v="1"/>
    <n v="17"/>
    <n v="10"/>
    <x v="3"/>
    <x v="0"/>
    <x v="3"/>
  </r>
  <r>
    <x v="1"/>
    <x v="3"/>
    <x v="13"/>
    <x v="625"/>
    <m/>
    <m/>
    <n v="1"/>
    <m/>
    <x v="3"/>
    <x v="0"/>
    <x v="3"/>
  </r>
  <r>
    <x v="1"/>
    <x v="3"/>
    <x v="13"/>
    <x v="626"/>
    <n v="12"/>
    <n v="2"/>
    <n v="85"/>
    <n v="19"/>
    <x v="3"/>
    <x v="0"/>
    <x v="3"/>
  </r>
  <r>
    <x v="1"/>
    <x v="3"/>
    <x v="13"/>
    <x v="627"/>
    <n v="13"/>
    <n v="2"/>
    <n v="20"/>
    <n v="11"/>
    <x v="3"/>
    <x v="0"/>
    <x v="3"/>
  </r>
  <r>
    <x v="1"/>
    <x v="3"/>
    <x v="13"/>
    <x v="630"/>
    <m/>
    <m/>
    <n v="1"/>
    <m/>
    <x v="3"/>
    <x v="0"/>
    <x v="3"/>
  </r>
  <r>
    <x v="1"/>
    <x v="3"/>
    <x v="13"/>
    <x v="632"/>
    <n v="2"/>
    <m/>
    <n v="12"/>
    <n v="5"/>
    <x v="3"/>
    <x v="0"/>
    <x v="3"/>
  </r>
  <r>
    <x v="1"/>
    <x v="3"/>
    <x v="13"/>
    <x v="633"/>
    <m/>
    <m/>
    <n v="2"/>
    <m/>
    <x v="3"/>
    <x v="0"/>
    <x v="3"/>
  </r>
  <r>
    <x v="1"/>
    <x v="3"/>
    <x v="13"/>
    <x v="634"/>
    <m/>
    <m/>
    <n v="2"/>
    <n v="2"/>
    <x v="3"/>
    <x v="0"/>
    <x v="3"/>
  </r>
  <r>
    <x v="1"/>
    <x v="3"/>
    <x v="88"/>
    <x v="635"/>
    <n v="7"/>
    <n v="3"/>
    <n v="19"/>
    <n v="25"/>
    <x v="2"/>
    <x v="0"/>
    <x v="3"/>
  </r>
  <r>
    <x v="1"/>
    <x v="3"/>
    <x v="88"/>
    <x v="636"/>
    <n v="4"/>
    <n v="4"/>
    <n v="15"/>
    <n v="10"/>
    <x v="2"/>
    <x v="0"/>
    <x v="3"/>
  </r>
  <r>
    <x v="1"/>
    <x v="3"/>
    <x v="88"/>
    <x v="1608"/>
    <m/>
    <m/>
    <n v="1"/>
    <m/>
    <x v="2"/>
    <x v="0"/>
    <x v="3"/>
  </r>
  <r>
    <x v="1"/>
    <x v="3"/>
    <x v="14"/>
    <x v="1609"/>
    <n v="1"/>
    <m/>
    <n v="3"/>
    <n v="2"/>
    <x v="0"/>
    <x v="0"/>
    <x v="3"/>
  </r>
  <r>
    <x v="1"/>
    <x v="3"/>
    <x v="14"/>
    <x v="637"/>
    <n v="7"/>
    <n v="2"/>
    <n v="38"/>
    <n v="27"/>
    <x v="0"/>
    <x v="0"/>
    <x v="3"/>
  </r>
  <r>
    <x v="1"/>
    <x v="3"/>
    <x v="14"/>
    <x v="2001"/>
    <n v="1"/>
    <n v="1"/>
    <n v="3"/>
    <n v="2"/>
    <x v="0"/>
    <x v="0"/>
    <x v="3"/>
  </r>
  <r>
    <x v="1"/>
    <x v="3"/>
    <x v="14"/>
    <x v="1610"/>
    <n v="1"/>
    <m/>
    <n v="1"/>
    <m/>
    <x v="0"/>
    <x v="0"/>
    <x v="3"/>
  </r>
  <r>
    <x v="1"/>
    <x v="3"/>
    <x v="14"/>
    <x v="638"/>
    <n v="114"/>
    <n v="85"/>
    <n v="719"/>
    <n v="531"/>
    <x v="0"/>
    <x v="0"/>
    <x v="3"/>
  </r>
  <r>
    <x v="1"/>
    <x v="3"/>
    <x v="14"/>
    <x v="639"/>
    <n v="5"/>
    <n v="11"/>
    <n v="70"/>
    <n v="58"/>
    <x v="0"/>
    <x v="0"/>
    <x v="3"/>
  </r>
  <r>
    <x v="1"/>
    <x v="3"/>
    <x v="14"/>
    <x v="640"/>
    <n v="1"/>
    <m/>
    <n v="3"/>
    <n v="3"/>
    <x v="0"/>
    <x v="0"/>
    <x v="3"/>
  </r>
  <r>
    <x v="1"/>
    <x v="3"/>
    <x v="14"/>
    <x v="641"/>
    <n v="6"/>
    <n v="10"/>
    <n v="50"/>
    <n v="35"/>
    <x v="0"/>
    <x v="0"/>
    <x v="3"/>
  </r>
  <r>
    <x v="1"/>
    <x v="3"/>
    <x v="14"/>
    <x v="642"/>
    <n v="40"/>
    <n v="34"/>
    <n v="225"/>
    <n v="205"/>
    <x v="0"/>
    <x v="0"/>
    <x v="3"/>
  </r>
  <r>
    <x v="1"/>
    <x v="3"/>
    <x v="14"/>
    <x v="643"/>
    <n v="7"/>
    <n v="6"/>
    <n v="39"/>
    <n v="34"/>
    <x v="0"/>
    <x v="0"/>
    <x v="3"/>
  </r>
  <r>
    <x v="1"/>
    <x v="3"/>
    <x v="14"/>
    <x v="644"/>
    <n v="9"/>
    <n v="1"/>
    <n v="82"/>
    <n v="15"/>
    <x v="0"/>
    <x v="0"/>
    <x v="3"/>
  </r>
  <r>
    <x v="1"/>
    <x v="3"/>
    <x v="14"/>
    <x v="2002"/>
    <m/>
    <m/>
    <n v="1"/>
    <m/>
    <x v="0"/>
    <x v="0"/>
    <x v="3"/>
  </r>
  <r>
    <x v="1"/>
    <x v="3"/>
    <x v="14"/>
    <x v="645"/>
    <n v="221"/>
    <n v="79"/>
    <n v="1245"/>
    <n v="505"/>
    <x v="0"/>
    <x v="0"/>
    <x v="3"/>
  </r>
  <r>
    <x v="1"/>
    <x v="3"/>
    <x v="14"/>
    <x v="1612"/>
    <m/>
    <m/>
    <m/>
    <n v="2"/>
    <x v="0"/>
    <x v="0"/>
    <x v="3"/>
  </r>
  <r>
    <x v="1"/>
    <x v="3"/>
    <x v="14"/>
    <x v="646"/>
    <n v="4"/>
    <n v="1"/>
    <n v="15"/>
    <n v="7"/>
    <x v="0"/>
    <x v="0"/>
    <x v="3"/>
  </r>
  <r>
    <x v="1"/>
    <x v="3"/>
    <x v="14"/>
    <x v="647"/>
    <n v="1"/>
    <m/>
    <n v="24"/>
    <m/>
    <x v="0"/>
    <x v="0"/>
    <x v="3"/>
  </r>
  <r>
    <x v="1"/>
    <x v="3"/>
    <x v="14"/>
    <x v="648"/>
    <n v="4"/>
    <n v="2"/>
    <n v="16"/>
    <n v="28"/>
    <x v="0"/>
    <x v="0"/>
    <x v="3"/>
  </r>
  <r>
    <x v="1"/>
    <x v="3"/>
    <x v="14"/>
    <x v="649"/>
    <n v="105"/>
    <n v="65"/>
    <n v="645"/>
    <n v="316"/>
    <x v="0"/>
    <x v="0"/>
    <x v="3"/>
  </r>
  <r>
    <x v="1"/>
    <x v="3"/>
    <x v="14"/>
    <x v="650"/>
    <n v="132"/>
    <n v="48"/>
    <n v="773"/>
    <n v="290"/>
    <x v="0"/>
    <x v="0"/>
    <x v="3"/>
  </r>
  <r>
    <x v="1"/>
    <x v="3"/>
    <x v="14"/>
    <x v="651"/>
    <m/>
    <m/>
    <n v="2"/>
    <n v="1"/>
    <x v="0"/>
    <x v="0"/>
    <x v="3"/>
  </r>
  <r>
    <x v="1"/>
    <x v="3"/>
    <x v="14"/>
    <x v="652"/>
    <m/>
    <n v="1"/>
    <m/>
    <n v="1"/>
    <x v="0"/>
    <x v="0"/>
    <x v="3"/>
  </r>
  <r>
    <x v="1"/>
    <x v="3"/>
    <x v="14"/>
    <x v="1614"/>
    <n v="1"/>
    <m/>
    <n v="1"/>
    <n v="1"/>
    <x v="0"/>
    <x v="0"/>
    <x v="3"/>
  </r>
  <r>
    <x v="1"/>
    <x v="3"/>
    <x v="14"/>
    <x v="653"/>
    <n v="5"/>
    <n v="4"/>
    <n v="19"/>
    <n v="24"/>
    <x v="0"/>
    <x v="0"/>
    <x v="3"/>
  </r>
  <r>
    <x v="1"/>
    <x v="3"/>
    <x v="14"/>
    <x v="654"/>
    <n v="22"/>
    <n v="19"/>
    <n v="181"/>
    <n v="130"/>
    <x v="0"/>
    <x v="0"/>
    <x v="3"/>
  </r>
  <r>
    <x v="1"/>
    <x v="3"/>
    <x v="14"/>
    <x v="655"/>
    <n v="30"/>
    <n v="30"/>
    <n v="210"/>
    <n v="149"/>
    <x v="0"/>
    <x v="0"/>
    <x v="3"/>
  </r>
  <r>
    <x v="1"/>
    <x v="3"/>
    <x v="14"/>
    <x v="656"/>
    <n v="98"/>
    <n v="74"/>
    <n v="526"/>
    <n v="429"/>
    <x v="0"/>
    <x v="0"/>
    <x v="3"/>
  </r>
  <r>
    <x v="1"/>
    <x v="3"/>
    <x v="14"/>
    <x v="657"/>
    <n v="4"/>
    <m/>
    <n v="15"/>
    <n v="17"/>
    <x v="0"/>
    <x v="0"/>
    <x v="3"/>
  </r>
  <r>
    <x v="1"/>
    <x v="3"/>
    <x v="14"/>
    <x v="658"/>
    <n v="2"/>
    <m/>
    <n v="9"/>
    <n v="5"/>
    <x v="0"/>
    <x v="0"/>
    <x v="3"/>
  </r>
  <r>
    <x v="1"/>
    <x v="3"/>
    <x v="14"/>
    <x v="1615"/>
    <m/>
    <m/>
    <n v="1"/>
    <n v="1"/>
    <x v="0"/>
    <x v="0"/>
    <x v="3"/>
  </r>
  <r>
    <x v="1"/>
    <x v="3"/>
    <x v="14"/>
    <x v="1616"/>
    <m/>
    <m/>
    <n v="1"/>
    <n v="1"/>
    <x v="0"/>
    <x v="0"/>
    <x v="3"/>
  </r>
  <r>
    <x v="1"/>
    <x v="3"/>
    <x v="14"/>
    <x v="659"/>
    <n v="20"/>
    <n v="1"/>
    <n v="106"/>
    <n v="8"/>
    <x v="0"/>
    <x v="0"/>
    <x v="3"/>
  </r>
  <r>
    <x v="1"/>
    <x v="3"/>
    <x v="14"/>
    <x v="660"/>
    <m/>
    <m/>
    <n v="7"/>
    <n v="2"/>
    <x v="0"/>
    <x v="0"/>
    <x v="3"/>
  </r>
  <r>
    <x v="1"/>
    <x v="3"/>
    <x v="14"/>
    <x v="1618"/>
    <m/>
    <n v="2"/>
    <m/>
    <n v="3"/>
    <x v="0"/>
    <x v="0"/>
    <x v="3"/>
  </r>
  <r>
    <x v="1"/>
    <x v="3"/>
    <x v="14"/>
    <x v="661"/>
    <n v="1246"/>
    <n v="1123"/>
    <n v="7542"/>
    <n v="6054"/>
    <x v="0"/>
    <x v="0"/>
    <x v="3"/>
  </r>
  <r>
    <x v="1"/>
    <x v="3"/>
    <x v="14"/>
    <x v="2003"/>
    <m/>
    <m/>
    <m/>
    <n v="1"/>
    <x v="0"/>
    <x v="0"/>
    <x v="3"/>
  </r>
  <r>
    <x v="1"/>
    <x v="3"/>
    <x v="14"/>
    <x v="662"/>
    <n v="1"/>
    <n v="1"/>
    <n v="12"/>
    <n v="10"/>
    <x v="0"/>
    <x v="0"/>
    <x v="3"/>
  </r>
  <r>
    <x v="1"/>
    <x v="3"/>
    <x v="14"/>
    <x v="663"/>
    <n v="1"/>
    <m/>
    <n v="8"/>
    <n v="9"/>
    <x v="0"/>
    <x v="0"/>
    <x v="3"/>
  </r>
  <r>
    <x v="1"/>
    <x v="3"/>
    <x v="14"/>
    <x v="1619"/>
    <n v="4"/>
    <n v="3"/>
    <n v="15"/>
    <n v="17"/>
    <x v="0"/>
    <x v="0"/>
    <x v="3"/>
  </r>
  <r>
    <x v="1"/>
    <x v="3"/>
    <x v="14"/>
    <x v="664"/>
    <n v="88"/>
    <n v="44"/>
    <n v="509"/>
    <n v="245"/>
    <x v="0"/>
    <x v="0"/>
    <x v="3"/>
  </r>
  <r>
    <x v="1"/>
    <x v="3"/>
    <x v="14"/>
    <x v="665"/>
    <n v="3"/>
    <n v="1"/>
    <n v="12"/>
    <n v="8"/>
    <x v="0"/>
    <x v="0"/>
    <x v="3"/>
  </r>
  <r>
    <x v="1"/>
    <x v="3"/>
    <x v="14"/>
    <x v="1917"/>
    <m/>
    <m/>
    <n v="1"/>
    <m/>
    <x v="0"/>
    <x v="0"/>
    <x v="3"/>
  </r>
  <r>
    <x v="1"/>
    <x v="3"/>
    <x v="14"/>
    <x v="666"/>
    <m/>
    <m/>
    <n v="2"/>
    <n v="1"/>
    <x v="0"/>
    <x v="0"/>
    <x v="3"/>
  </r>
  <r>
    <x v="1"/>
    <x v="3"/>
    <x v="14"/>
    <x v="1620"/>
    <n v="2"/>
    <n v="5"/>
    <n v="10"/>
    <n v="22"/>
    <x v="0"/>
    <x v="0"/>
    <x v="3"/>
  </r>
  <r>
    <x v="1"/>
    <x v="3"/>
    <x v="14"/>
    <x v="1621"/>
    <m/>
    <n v="1"/>
    <n v="5"/>
    <n v="3"/>
    <x v="0"/>
    <x v="0"/>
    <x v="3"/>
  </r>
  <r>
    <x v="1"/>
    <x v="3"/>
    <x v="89"/>
    <x v="667"/>
    <n v="2"/>
    <n v="3"/>
    <n v="17"/>
    <n v="25"/>
    <x v="3"/>
    <x v="0"/>
    <x v="3"/>
  </r>
  <r>
    <x v="1"/>
    <x v="3"/>
    <x v="89"/>
    <x v="1622"/>
    <m/>
    <m/>
    <m/>
    <n v="1"/>
    <x v="3"/>
    <x v="0"/>
    <x v="3"/>
  </r>
  <r>
    <x v="1"/>
    <x v="3"/>
    <x v="89"/>
    <x v="668"/>
    <n v="12"/>
    <n v="7"/>
    <n v="57"/>
    <n v="54"/>
    <x v="3"/>
    <x v="0"/>
    <x v="3"/>
  </r>
  <r>
    <x v="1"/>
    <x v="3"/>
    <x v="89"/>
    <x v="669"/>
    <m/>
    <m/>
    <n v="7"/>
    <n v="2"/>
    <x v="3"/>
    <x v="0"/>
    <x v="3"/>
  </r>
  <r>
    <x v="1"/>
    <x v="3"/>
    <x v="89"/>
    <x v="1623"/>
    <m/>
    <n v="1"/>
    <n v="2"/>
    <n v="2"/>
    <x v="3"/>
    <x v="0"/>
    <x v="3"/>
  </r>
  <r>
    <x v="1"/>
    <x v="3"/>
    <x v="89"/>
    <x v="670"/>
    <n v="3"/>
    <m/>
    <n v="6"/>
    <n v="4"/>
    <x v="3"/>
    <x v="0"/>
    <x v="3"/>
  </r>
  <r>
    <x v="1"/>
    <x v="3"/>
    <x v="89"/>
    <x v="671"/>
    <n v="11"/>
    <n v="12"/>
    <n v="87"/>
    <n v="64"/>
    <x v="3"/>
    <x v="0"/>
    <x v="3"/>
  </r>
  <r>
    <x v="1"/>
    <x v="3"/>
    <x v="89"/>
    <x v="672"/>
    <n v="1"/>
    <m/>
    <n v="3"/>
    <n v="1"/>
    <x v="3"/>
    <x v="0"/>
    <x v="3"/>
  </r>
  <r>
    <x v="1"/>
    <x v="3"/>
    <x v="89"/>
    <x v="1625"/>
    <m/>
    <m/>
    <m/>
    <n v="1"/>
    <x v="3"/>
    <x v="0"/>
    <x v="3"/>
  </r>
  <r>
    <x v="1"/>
    <x v="3"/>
    <x v="89"/>
    <x v="673"/>
    <n v="1"/>
    <n v="1"/>
    <n v="17"/>
    <n v="11"/>
    <x v="3"/>
    <x v="0"/>
    <x v="3"/>
  </r>
  <r>
    <x v="1"/>
    <x v="3"/>
    <x v="89"/>
    <x v="1626"/>
    <n v="1"/>
    <m/>
    <n v="3"/>
    <m/>
    <x v="3"/>
    <x v="0"/>
    <x v="3"/>
  </r>
  <r>
    <x v="1"/>
    <x v="3"/>
    <x v="89"/>
    <x v="674"/>
    <m/>
    <n v="2"/>
    <n v="4"/>
    <n v="7"/>
    <x v="3"/>
    <x v="0"/>
    <x v="3"/>
  </r>
  <r>
    <x v="1"/>
    <x v="3"/>
    <x v="89"/>
    <x v="675"/>
    <m/>
    <m/>
    <n v="5"/>
    <m/>
    <x v="3"/>
    <x v="0"/>
    <x v="3"/>
  </r>
  <r>
    <x v="1"/>
    <x v="3"/>
    <x v="89"/>
    <x v="676"/>
    <m/>
    <m/>
    <n v="5"/>
    <n v="2"/>
    <x v="3"/>
    <x v="0"/>
    <x v="3"/>
  </r>
  <r>
    <x v="1"/>
    <x v="3"/>
    <x v="89"/>
    <x v="677"/>
    <n v="9"/>
    <n v="4"/>
    <n v="50"/>
    <n v="28"/>
    <x v="3"/>
    <x v="0"/>
    <x v="3"/>
  </r>
  <r>
    <x v="1"/>
    <x v="3"/>
    <x v="89"/>
    <x v="679"/>
    <n v="1"/>
    <m/>
    <n v="10"/>
    <n v="4"/>
    <x v="3"/>
    <x v="0"/>
    <x v="3"/>
  </r>
  <r>
    <x v="1"/>
    <x v="3"/>
    <x v="89"/>
    <x v="680"/>
    <n v="32"/>
    <n v="41"/>
    <n v="256"/>
    <n v="225"/>
    <x v="3"/>
    <x v="0"/>
    <x v="3"/>
  </r>
  <r>
    <x v="1"/>
    <x v="3"/>
    <x v="89"/>
    <x v="681"/>
    <n v="10"/>
    <n v="13"/>
    <n v="96"/>
    <n v="86"/>
    <x v="3"/>
    <x v="0"/>
    <x v="3"/>
  </r>
  <r>
    <x v="1"/>
    <x v="3"/>
    <x v="90"/>
    <x v="683"/>
    <n v="7"/>
    <n v="6"/>
    <n v="26"/>
    <n v="25"/>
    <x v="6"/>
    <x v="0"/>
    <x v="3"/>
  </r>
  <r>
    <x v="1"/>
    <x v="3"/>
    <x v="15"/>
    <x v="684"/>
    <m/>
    <m/>
    <n v="2"/>
    <m/>
    <x v="3"/>
    <x v="0"/>
    <x v="3"/>
  </r>
  <r>
    <x v="1"/>
    <x v="3"/>
    <x v="15"/>
    <x v="685"/>
    <m/>
    <m/>
    <n v="1"/>
    <m/>
    <x v="3"/>
    <x v="0"/>
    <x v="3"/>
  </r>
  <r>
    <x v="1"/>
    <x v="3"/>
    <x v="15"/>
    <x v="686"/>
    <n v="1"/>
    <m/>
    <n v="1"/>
    <m/>
    <x v="3"/>
    <x v="0"/>
    <x v="3"/>
  </r>
  <r>
    <x v="1"/>
    <x v="3"/>
    <x v="15"/>
    <x v="687"/>
    <m/>
    <m/>
    <n v="1"/>
    <m/>
    <x v="3"/>
    <x v="0"/>
    <x v="3"/>
  </r>
  <r>
    <x v="1"/>
    <x v="3"/>
    <x v="15"/>
    <x v="690"/>
    <m/>
    <n v="1"/>
    <n v="3"/>
    <n v="1"/>
    <x v="3"/>
    <x v="0"/>
    <x v="3"/>
  </r>
  <r>
    <x v="1"/>
    <x v="3"/>
    <x v="15"/>
    <x v="691"/>
    <n v="2"/>
    <m/>
    <n v="3"/>
    <n v="2"/>
    <x v="3"/>
    <x v="0"/>
    <x v="3"/>
  </r>
  <r>
    <x v="1"/>
    <x v="3"/>
    <x v="15"/>
    <x v="692"/>
    <m/>
    <m/>
    <n v="4"/>
    <n v="4"/>
    <x v="3"/>
    <x v="0"/>
    <x v="3"/>
  </r>
  <r>
    <x v="1"/>
    <x v="3"/>
    <x v="15"/>
    <x v="693"/>
    <m/>
    <m/>
    <m/>
    <n v="3"/>
    <x v="3"/>
    <x v="0"/>
    <x v="3"/>
  </r>
  <r>
    <x v="1"/>
    <x v="3"/>
    <x v="91"/>
    <x v="695"/>
    <n v="3"/>
    <n v="1"/>
    <n v="6"/>
    <n v="6"/>
    <x v="5"/>
    <x v="1"/>
    <x v="3"/>
  </r>
  <r>
    <x v="1"/>
    <x v="3"/>
    <x v="91"/>
    <x v="696"/>
    <n v="8"/>
    <n v="14"/>
    <n v="50"/>
    <n v="63"/>
    <x v="5"/>
    <x v="1"/>
    <x v="3"/>
  </r>
  <r>
    <x v="1"/>
    <x v="3"/>
    <x v="46"/>
    <x v="1630"/>
    <m/>
    <m/>
    <n v="1"/>
    <n v="1"/>
    <x v="1"/>
    <x v="0"/>
    <x v="3"/>
  </r>
  <r>
    <x v="1"/>
    <x v="3"/>
    <x v="46"/>
    <x v="698"/>
    <n v="3"/>
    <n v="1"/>
    <n v="6"/>
    <n v="3"/>
    <x v="1"/>
    <x v="0"/>
    <x v="3"/>
  </r>
  <r>
    <x v="1"/>
    <x v="3"/>
    <x v="46"/>
    <x v="1632"/>
    <m/>
    <m/>
    <n v="1"/>
    <m/>
    <x v="1"/>
    <x v="0"/>
    <x v="3"/>
  </r>
  <r>
    <x v="1"/>
    <x v="3"/>
    <x v="46"/>
    <x v="1634"/>
    <m/>
    <m/>
    <m/>
    <n v="1"/>
    <x v="1"/>
    <x v="0"/>
    <x v="3"/>
  </r>
  <r>
    <x v="1"/>
    <x v="3"/>
    <x v="46"/>
    <x v="1638"/>
    <m/>
    <m/>
    <n v="1"/>
    <m/>
    <x v="1"/>
    <x v="0"/>
    <x v="3"/>
  </r>
  <r>
    <x v="1"/>
    <x v="3"/>
    <x v="92"/>
    <x v="699"/>
    <m/>
    <m/>
    <n v="2"/>
    <n v="1"/>
    <x v="2"/>
    <x v="0"/>
    <x v="3"/>
  </r>
  <r>
    <x v="1"/>
    <x v="3"/>
    <x v="92"/>
    <x v="700"/>
    <n v="1"/>
    <m/>
    <n v="7"/>
    <n v="2"/>
    <x v="2"/>
    <x v="0"/>
    <x v="3"/>
  </r>
  <r>
    <x v="1"/>
    <x v="3"/>
    <x v="92"/>
    <x v="1640"/>
    <m/>
    <n v="1"/>
    <m/>
    <n v="1"/>
    <x v="2"/>
    <x v="0"/>
    <x v="3"/>
  </r>
  <r>
    <x v="1"/>
    <x v="3"/>
    <x v="92"/>
    <x v="1642"/>
    <m/>
    <m/>
    <n v="1"/>
    <m/>
    <x v="2"/>
    <x v="0"/>
    <x v="3"/>
  </r>
  <r>
    <x v="1"/>
    <x v="3"/>
    <x v="92"/>
    <x v="701"/>
    <n v="1"/>
    <n v="1"/>
    <n v="9"/>
    <n v="6"/>
    <x v="2"/>
    <x v="0"/>
    <x v="3"/>
  </r>
  <r>
    <x v="1"/>
    <x v="3"/>
    <x v="92"/>
    <x v="702"/>
    <n v="4"/>
    <m/>
    <n v="10"/>
    <n v="1"/>
    <x v="2"/>
    <x v="0"/>
    <x v="3"/>
  </r>
  <r>
    <x v="1"/>
    <x v="3"/>
    <x v="92"/>
    <x v="703"/>
    <n v="10"/>
    <n v="5"/>
    <n v="37"/>
    <n v="29"/>
    <x v="2"/>
    <x v="0"/>
    <x v="3"/>
  </r>
  <r>
    <x v="1"/>
    <x v="3"/>
    <x v="92"/>
    <x v="704"/>
    <n v="2"/>
    <n v="3"/>
    <n v="17"/>
    <n v="11"/>
    <x v="2"/>
    <x v="0"/>
    <x v="3"/>
  </r>
  <r>
    <x v="1"/>
    <x v="3"/>
    <x v="92"/>
    <x v="1920"/>
    <m/>
    <m/>
    <m/>
    <n v="1"/>
    <x v="2"/>
    <x v="0"/>
    <x v="3"/>
  </r>
  <r>
    <x v="1"/>
    <x v="3"/>
    <x v="92"/>
    <x v="1921"/>
    <m/>
    <m/>
    <m/>
    <n v="1"/>
    <x v="2"/>
    <x v="0"/>
    <x v="3"/>
  </r>
  <r>
    <x v="1"/>
    <x v="3"/>
    <x v="92"/>
    <x v="705"/>
    <n v="1"/>
    <n v="1"/>
    <n v="14"/>
    <n v="9"/>
    <x v="2"/>
    <x v="0"/>
    <x v="3"/>
  </r>
  <r>
    <x v="1"/>
    <x v="3"/>
    <x v="93"/>
    <x v="706"/>
    <n v="4"/>
    <n v="7"/>
    <n v="45"/>
    <n v="38"/>
    <x v="4"/>
    <x v="0"/>
    <x v="3"/>
  </r>
  <r>
    <x v="1"/>
    <x v="3"/>
    <x v="93"/>
    <x v="707"/>
    <n v="1"/>
    <m/>
    <n v="1"/>
    <n v="3"/>
    <x v="4"/>
    <x v="0"/>
    <x v="3"/>
  </r>
  <r>
    <x v="1"/>
    <x v="3"/>
    <x v="93"/>
    <x v="708"/>
    <n v="6"/>
    <n v="1"/>
    <n v="26"/>
    <n v="7"/>
    <x v="4"/>
    <x v="0"/>
    <x v="3"/>
  </r>
  <r>
    <x v="1"/>
    <x v="3"/>
    <x v="93"/>
    <x v="709"/>
    <n v="25"/>
    <n v="31"/>
    <n v="158"/>
    <n v="154"/>
    <x v="4"/>
    <x v="0"/>
    <x v="3"/>
  </r>
  <r>
    <x v="1"/>
    <x v="3"/>
    <x v="93"/>
    <x v="710"/>
    <m/>
    <n v="1"/>
    <n v="8"/>
    <n v="4"/>
    <x v="4"/>
    <x v="0"/>
    <x v="3"/>
  </r>
  <r>
    <x v="1"/>
    <x v="3"/>
    <x v="93"/>
    <x v="712"/>
    <n v="3"/>
    <m/>
    <n v="13"/>
    <m/>
    <x v="4"/>
    <x v="0"/>
    <x v="3"/>
  </r>
  <r>
    <x v="1"/>
    <x v="3"/>
    <x v="93"/>
    <x v="713"/>
    <n v="10"/>
    <n v="4"/>
    <n v="52"/>
    <n v="34"/>
    <x v="4"/>
    <x v="0"/>
    <x v="3"/>
  </r>
  <r>
    <x v="1"/>
    <x v="3"/>
    <x v="139"/>
    <x v="2004"/>
    <m/>
    <m/>
    <n v="1"/>
    <m/>
    <x v="1"/>
    <x v="0"/>
    <x v="3"/>
  </r>
  <r>
    <x v="1"/>
    <x v="3"/>
    <x v="140"/>
    <x v="1645"/>
    <m/>
    <m/>
    <n v="2"/>
    <m/>
    <x v="1"/>
    <x v="0"/>
    <x v="3"/>
  </r>
  <r>
    <x v="1"/>
    <x v="3"/>
    <x v="17"/>
    <x v="1646"/>
    <n v="2"/>
    <n v="1"/>
    <n v="3"/>
    <n v="6"/>
    <x v="0"/>
    <x v="0"/>
    <x v="3"/>
  </r>
  <r>
    <x v="1"/>
    <x v="3"/>
    <x v="17"/>
    <x v="715"/>
    <n v="3"/>
    <n v="2"/>
    <n v="15"/>
    <n v="15"/>
    <x v="0"/>
    <x v="0"/>
    <x v="3"/>
  </r>
  <r>
    <x v="1"/>
    <x v="3"/>
    <x v="17"/>
    <x v="716"/>
    <n v="42"/>
    <n v="10"/>
    <n v="205"/>
    <n v="53"/>
    <x v="0"/>
    <x v="0"/>
    <x v="3"/>
  </r>
  <r>
    <x v="1"/>
    <x v="3"/>
    <x v="17"/>
    <x v="717"/>
    <n v="116"/>
    <n v="94"/>
    <n v="677"/>
    <n v="462"/>
    <x v="0"/>
    <x v="0"/>
    <x v="3"/>
  </r>
  <r>
    <x v="1"/>
    <x v="3"/>
    <x v="17"/>
    <x v="718"/>
    <n v="104"/>
    <n v="81"/>
    <n v="681"/>
    <n v="433"/>
    <x v="0"/>
    <x v="0"/>
    <x v="3"/>
  </r>
  <r>
    <x v="1"/>
    <x v="3"/>
    <x v="17"/>
    <x v="1647"/>
    <n v="1"/>
    <n v="2"/>
    <n v="4"/>
    <n v="9"/>
    <x v="0"/>
    <x v="0"/>
    <x v="3"/>
  </r>
  <r>
    <x v="1"/>
    <x v="3"/>
    <x v="17"/>
    <x v="719"/>
    <n v="39"/>
    <n v="6"/>
    <n v="157"/>
    <n v="11"/>
    <x v="0"/>
    <x v="0"/>
    <x v="3"/>
  </r>
  <r>
    <x v="1"/>
    <x v="3"/>
    <x v="17"/>
    <x v="1649"/>
    <m/>
    <n v="1"/>
    <n v="1"/>
    <n v="2"/>
    <x v="0"/>
    <x v="0"/>
    <x v="3"/>
  </r>
  <r>
    <x v="1"/>
    <x v="3"/>
    <x v="17"/>
    <x v="720"/>
    <n v="5"/>
    <m/>
    <n v="24"/>
    <m/>
    <x v="0"/>
    <x v="0"/>
    <x v="3"/>
  </r>
  <r>
    <x v="1"/>
    <x v="3"/>
    <x v="17"/>
    <x v="721"/>
    <n v="77"/>
    <n v="37"/>
    <n v="434"/>
    <n v="206"/>
    <x v="0"/>
    <x v="0"/>
    <x v="3"/>
  </r>
  <r>
    <x v="1"/>
    <x v="3"/>
    <x v="17"/>
    <x v="722"/>
    <n v="3"/>
    <m/>
    <n v="14"/>
    <m/>
    <x v="0"/>
    <x v="0"/>
    <x v="3"/>
  </r>
  <r>
    <x v="1"/>
    <x v="3"/>
    <x v="17"/>
    <x v="1650"/>
    <m/>
    <m/>
    <n v="2"/>
    <m/>
    <x v="0"/>
    <x v="0"/>
    <x v="3"/>
  </r>
  <r>
    <x v="1"/>
    <x v="3"/>
    <x v="17"/>
    <x v="723"/>
    <n v="1"/>
    <m/>
    <n v="8"/>
    <n v="8"/>
    <x v="0"/>
    <x v="0"/>
    <x v="3"/>
  </r>
  <r>
    <x v="1"/>
    <x v="3"/>
    <x v="17"/>
    <x v="725"/>
    <n v="1"/>
    <n v="1"/>
    <n v="5"/>
    <n v="1"/>
    <x v="0"/>
    <x v="0"/>
    <x v="3"/>
  </r>
  <r>
    <x v="1"/>
    <x v="3"/>
    <x v="17"/>
    <x v="726"/>
    <m/>
    <m/>
    <n v="2"/>
    <m/>
    <x v="0"/>
    <x v="0"/>
    <x v="3"/>
  </r>
  <r>
    <x v="1"/>
    <x v="3"/>
    <x v="17"/>
    <x v="727"/>
    <n v="263"/>
    <n v="137"/>
    <n v="1503"/>
    <n v="705"/>
    <x v="0"/>
    <x v="0"/>
    <x v="3"/>
  </r>
  <r>
    <x v="1"/>
    <x v="3"/>
    <x v="17"/>
    <x v="728"/>
    <n v="9"/>
    <n v="3"/>
    <n v="65"/>
    <n v="9"/>
    <x v="0"/>
    <x v="0"/>
    <x v="3"/>
  </r>
  <r>
    <x v="1"/>
    <x v="3"/>
    <x v="17"/>
    <x v="730"/>
    <n v="4"/>
    <m/>
    <n v="22"/>
    <n v="22"/>
    <x v="0"/>
    <x v="0"/>
    <x v="3"/>
  </r>
  <r>
    <x v="1"/>
    <x v="3"/>
    <x v="17"/>
    <x v="731"/>
    <n v="17"/>
    <n v="14"/>
    <n v="94"/>
    <n v="98"/>
    <x v="0"/>
    <x v="0"/>
    <x v="3"/>
  </r>
  <r>
    <x v="1"/>
    <x v="3"/>
    <x v="17"/>
    <x v="732"/>
    <m/>
    <n v="1"/>
    <n v="1"/>
    <n v="2"/>
    <x v="0"/>
    <x v="0"/>
    <x v="3"/>
  </r>
  <r>
    <x v="1"/>
    <x v="3"/>
    <x v="17"/>
    <x v="733"/>
    <n v="1"/>
    <m/>
    <n v="3"/>
    <m/>
    <x v="0"/>
    <x v="0"/>
    <x v="3"/>
  </r>
  <r>
    <x v="1"/>
    <x v="3"/>
    <x v="17"/>
    <x v="734"/>
    <n v="10"/>
    <n v="2"/>
    <n v="55"/>
    <n v="49"/>
    <x v="0"/>
    <x v="0"/>
    <x v="3"/>
  </r>
  <r>
    <x v="1"/>
    <x v="3"/>
    <x v="17"/>
    <x v="735"/>
    <m/>
    <m/>
    <n v="2"/>
    <m/>
    <x v="0"/>
    <x v="0"/>
    <x v="3"/>
  </r>
  <r>
    <x v="1"/>
    <x v="3"/>
    <x v="17"/>
    <x v="736"/>
    <m/>
    <m/>
    <n v="1"/>
    <m/>
    <x v="0"/>
    <x v="0"/>
    <x v="3"/>
  </r>
  <r>
    <x v="1"/>
    <x v="3"/>
    <x v="17"/>
    <x v="737"/>
    <n v="919"/>
    <n v="815"/>
    <n v="5876"/>
    <n v="4219"/>
    <x v="0"/>
    <x v="0"/>
    <x v="3"/>
  </r>
  <r>
    <x v="1"/>
    <x v="3"/>
    <x v="17"/>
    <x v="738"/>
    <n v="17"/>
    <n v="4"/>
    <n v="70"/>
    <n v="36"/>
    <x v="0"/>
    <x v="0"/>
    <x v="3"/>
  </r>
  <r>
    <x v="1"/>
    <x v="3"/>
    <x v="17"/>
    <x v="739"/>
    <n v="5"/>
    <n v="3"/>
    <n v="18"/>
    <n v="16"/>
    <x v="0"/>
    <x v="0"/>
    <x v="3"/>
  </r>
  <r>
    <x v="1"/>
    <x v="3"/>
    <x v="17"/>
    <x v="1652"/>
    <n v="1"/>
    <n v="1"/>
    <n v="13"/>
    <n v="5"/>
    <x v="0"/>
    <x v="0"/>
    <x v="3"/>
  </r>
  <r>
    <x v="1"/>
    <x v="3"/>
    <x v="17"/>
    <x v="740"/>
    <n v="75"/>
    <n v="48"/>
    <n v="475"/>
    <n v="251"/>
    <x v="0"/>
    <x v="0"/>
    <x v="3"/>
  </r>
  <r>
    <x v="1"/>
    <x v="3"/>
    <x v="17"/>
    <x v="741"/>
    <n v="29"/>
    <n v="19"/>
    <n v="132"/>
    <n v="76"/>
    <x v="0"/>
    <x v="0"/>
    <x v="3"/>
  </r>
  <r>
    <x v="1"/>
    <x v="3"/>
    <x v="17"/>
    <x v="742"/>
    <n v="73"/>
    <n v="65"/>
    <n v="394"/>
    <n v="366"/>
    <x v="0"/>
    <x v="0"/>
    <x v="3"/>
  </r>
  <r>
    <x v="1"/>
    <x v="3"/>
    <x v="17"/>
    <x v="743"/>
    <n v="205"/>
    <n v="141"/>
    <n v="1168"/>
    <n v="748"/>
    <x v="0"/>
    <x v="0"/>
    <x v="3"/>
  </r>
  <r>
    <x v="1"/>
    <x v="3"/>
    <x v="17"/>
    <x v="744"/>
    <n v="6"/>
    <n v="9"/>
    <n v="54"/>
    <n v="32"/>
    <x v="0"/>
    <x v="0"/>
    <x v="3"/>
  </r>
  <r>
    <x v="1"/>
    <x v="3"/>
    <x v="17"/>
    <x v="745"/>
    <m/>
    <m/>
    <n v="7"/>
    <n v="1"/>
    <x v="0"/>
    <x v="0"/>
    <x v="3"/>
  </r>
  <r>
    <x v="1"/>
    <x v="3"/>
    <x v="17"/>
    <x v="746"/>
    <m/>
    <n v="5"/>
    <n v="5"/>
    <n v="13"/>
    <x v="0"/>
    <x v="0"/>
    <x v="3"/>
  </r>
  <r>
    <x v="1"/>
    <x v="3"/>
    <x v="18"/>
    <x v="1654"/>
    <m/>
    <m/>
    <n v="1"/>
    <m/>
    <x v="5"/>
    <x v="1"/>
    <x v="3"/>
  </r>
  <r>
    <x v="1"/>
    <x v="3"/>
    <x v="18"/>
    <x v="747"/>
    <n v="343"/>
    <n v="373"/>
    <n v="2186"/>
    <n v="2098"/>
    <x v="5"/>
    <x v="1"/>
    <x v="3"/>
  </r>
  <r>
    <x v="1"/>
    <x v="3"/>
    <x v="18"/>
    <x v="748"/>
    <n v="290"/>
    <n v="308"/>
    <n v="1690"/>
    <n v="1659"/>
    <x v="5"/>
    <x v="1"/>
    <x v="3"/>
  </r>
  <r>
    <x v="1"/>
    <x v="3"/>
    <x v="18"/>
    <x v="749"/>
    <n v="509"/>
    <n v="524"/>
    <n v="2915"/>
    <n v="2784"/>
    <x v="5"/>
    <x v="1"/>
    <x v="3"/>
  </r>
  <r>
    <x v="1"/>
    <x v="3"/>
    <x v="18"/>
    <x v="750"/>
    <m/>
    <m/>
    <n v="1"/>
    <n v="2"/>
    <x v="5"/>
    <x v="1"/>
    <x v="3"/>
  </r>
  <r>
    <x v="1"/>
    <x v="3"/>
    <x v="18"/>
    <x v="751"/>
    <n v="58"/>
    <n v="53"/>
    <n v="354"/>
    <n v="301"/>
    <x v="5"/>
    <x v="1"/>
    <x v="3"/>
  </r>
  <r>
    <x v="1"/>
    <x v="3"/>
    <x v="18"/>
    <x v="752"/>
    <n v="7"/>
    <n v="10"/>
    <n v="37"/>
    <n v="49"/>
    <x v="5"/>
    <x v="1"/>
    <x v="3"/>
  </r>
  <r>
    <x v="1"/>
    <x v="3"/>
    <x v="18"/>
    <x v="753"/>
    <n v="14"/>
    <n v="11"/>
    <n v="63"/>
    <n v="49"/>
    <x v="5"/>
    <x v="1"/>
    <x v="3"/>
  </r>
  <r>
    <x v="1"/>
    <x v="3"/>
    <x v="18"/>
    <x v="754"/>
    <n v="270"/>
    <n v="331"/>
    <n v="1754"/>
    <n v="1742"/>
    <x v="5"/>
    <x v="1"/>
    <x v="3"/>
  </r>
  <r>
    <x v="1"/>
    <x v="3"/>
    <x v="18"/>
    <x v="755"/>
    <n v="216"/>
    <n v="220"/>
    <n v="1276"/>
    <n v="1138"/>
    <x v="5"/>
    <x v="1"/>
    <x v="3"/>
  </r>
  <r>
    <x v="1"/>
    <x v="3"/>
    <x v="18"/>
    <x v="756"/>
    <n v="346"/>
    <n v="497"/>
    <n v="2403"/>
    <n v="2374"/>
    <x v="5"/>
    <x v="1"/>
    <x v="3"/>
  </r>
  <r>
    <x v="1"/>
    <x v="3"/>
    <x v="18"/>
    <x v="757"/>
    <n v="1102"/>
    <n v="1233"/>
    <n v="7311"/>
    <n v="6806"/>
    <x v="5"/>
    <x v="1"/>
    <x v="3"/>
  </r>
  <r>
    <x v="1"/>
    <x v="3"/>
    <x v="18"/>
    <x v="758"/>
    <n v="49"/>
    <n v="52"/>
    <n v="301"/>
    <n v="317"/>
    <x v="5"/>
    <x v="1"/>
    <x v="3"/>
  </r>
  <r>
    <x v="1"/>
    <x v="3"/>
    <x v="18"/>
    <x v="759"/>
    <n v="1010"/>
    <n v="1397"/>
    <n v="6632"/>
    <n v="7127"/>
    <x v="5"/>
    <x v="1"/>
    <x v="3"/>
  </r>
  <r>
    <x v="1"/>
    <x v="3"/>
    <x v="18"/>
    <x v="760"/>
    <n v="829"/>
    <n v="1078"/>
    <n v="5219"/>
    <n v="5595"/>
    <x v="5"/>
    <x v="1"/>
    <x v="3"/>
  </r>
  <r>
    <x v="1"/>
    <x v="3"/>
    <x v="18"/>
    <x v="761"/>
    <n v="101"/>
    <n v="124"/>
    <n v="711"/>
    <n v="711"/>
    <x v="5"/>
    <x v="1"/>
    <x v="3"/>
  </r>
  <r>
    <x v="1"/>
    <x v="3"/>
    <x v="18"/>
    <x v="762"/>
    <n v="481"/>
    <n v="623"/>
    <n v="3405"/>
    <n v="3306"/>
    <x v="5"/>
    <x v="1"/>
    <x v="3"/>
  </r>
  <r>
    <x v="1"/>
    <x v="3"/>
    <x v="18"/>
    <x v="763"/>
    <n v="43"/>
    <n v="59"/>
    <n v="242"/>
    <n v="315"/>
    <x v="5"/>
    <x v="1"/>
    <x v="3"/>
  </r>
  <r>
    <x v="1"/>
    <x v="3"/>
    <x v="18"/>
    <x v="764"/>
    <n v="1534"/>
    <n v="1748"/>
    <n v="9766"/>
    <n v="9929"/>
    <x v="5"/>
    <x v="1"/>
    <x v="3"/>
  </r>
  <r>
    <x v="1"/>
    <x v="3"/>
    <x v="18"/>
    <x v="765"/>
    <n v="422"/>
    <n v="544"/>
    <n v="2842"/>
    <n v="2810"/>
    <x v="5"/>
    <x v="1"/>
    <x v="3"/>
  </r>
  <r>
    <x v="1"/>
    <x v="3"/>
    <x v="18"/>
    <x v="766"/>
    <n v="2"/>
    <n v="1"/>
    <n v="6"/>
    <n v="10"/>
    <x v="5"/>
    <x v="1"/>
    <x v="3"/>
  </r>
  <r>
    <x v="1"/>
    <x v="3"/>
    <x v="18"/>
    <x v="767"/>
    <n v="594"/>
    <n v="612"/>
    <n v="3734"/>
    <n v="3461"/>
    <x v="5"/>
    <x v="1"/>
    <x v="3"/>
  </r>
  <r>
    <x v="1"/>
    <x v="3"/>
    <x v="18"/>
    <x v="768"/>
    <n v="54"/>
    <n v="29"/>
    <n v="310"/>
    <n v="152"/>
    <x v="5"/>
    <x v="1"/>
    <x v="3"/>
  </r>
  <r>
    <x v="1"/>
    <x v="3"/>
    <x v="18"/>
    <x v="1655"/>
    <n v="2"/>
    <n v="1"/>
    <n v="3"/>
    <n v="4"/>
    <x v="5"/>
    <x v="1"/>
    <x v="3"/>
  </r>
  <r>
    <x v="1"/>
    <x v="3"/>
    <x v="18"/>
    <x v="769"/>
    <n v="97"/>
    <n v="114"/>
    <n v="661"/>
    <n v="705"/>
    <x v="5"/>
    <x v="1"/>
    <x v="3"/>
  </r>
  <r>
    <x v="1"/>
    <x v="3"/>
    <x v="18"/>
    <x v="770"/>
    <n v="3559"/>
    <n v="4065"/>
    <n v="23418"/>
    <n v="22560"/>
    <x v="5"/>
    <x v="1"/>
    <x v="3"/>
  </r>
  <r>
    <x v="1"/>
    <x v="3"/>
    <x v="18"/>
    <x v="771"/>
    <n v="122"/>
    <n v="120"/>
    <n v="829"/>
    <n v="824"/>
    <x v="5"/>
    <x v="1"/>
    <x v="3"/>
  </r>
  <r>
    <x v="1"/>
    <x v="3"/>
    <x v="18"/>
    <x v="772"/>
    <n v="692"/>
    <n v="732"/>
    <n v="4307"/>
    <n v="4176"/>
    <x v="5"/>
    <x v="1"/>
    <x v="3"/>
  </r>
  <r>
    <x v="1"/>
    <x v="3"/>
    <x v="18"/>
    <x v="773"/>
    <n v="2596"/>
    <n v="2479"/>
    <n v="15975"/>
    <n v="13284"/>
    <x v="5"/>
    <x v="1"/>
    <x v="3"/>
  </r>
  <r>
    <x v="1"/>
    <x v="3"/>
    <x v="18"/>
    <x v="774"/>
    <n v="377"/>
    <n v="322"/>
    <n v="2348"/>
    <n v="1940"/>
    <x v="5"/>
    <x v="1"/>
    <x v="3"/>
  </r>
  <r>
    <x v="1"/>
    <x v="3"/>
    <x v="18"/>
    <x v="1656"/>
    <n v="6"/>
    <n v="15"/>
    <n v="46"/>
    <n v="41"/>
    <x v="5"/>
    <x v="1"/>
    <x v="3"/>
  </r>
  <r>
    <x v="1"/>
    <x v="3"/>
    <x v="18"/>
    <x v="775"/>
    <n v="117"/>
    <n v="114"/>
    <n v="761"/>
    <n v="665"/>
    <x v="5"/>
    <x v="1"/>
    <x v="3"/>
  </r>
  <r>
    <x v="1"/>
    <x v="3"/>
    <x v="18"/>
    <x v="776"/>
    <n v="47"/>
    <n v="23"/>
    <n v="308"/>
    <n v="171"/>
    <x v="5"/>
    <x v="1"/>
    <x v="3"/>
  </r>
  <r>
    <x v="1"/>
    <x v="3"/>
    <x v="18"/>
    <x v="777"/>
    <n v="126"/>
    <n v="111"/>
    <n v="706"/>
    <n v="632"/>
    <x v="5"/>
    <x v="1"/>
    <x v="3"/>
  </r>
  <r>
    <x v="1"/>
    <x v="3"/>
    <x v="18"/>
    <x v="1658"/>
    <m/>
    <m/>
    <m/>
    <n v="1"/>
    <x v="5"/>
    <x v="1"/>
    <x v="3"/>
  </r>
  <r>
    <x v="1"/>
    <x v="3"/>
    <x v="18"/>
    <x v="778"/>
    <n v="292"/>
    <n v="319"/>
    <n v="1868"/>
    <n v="1790"/>
    <x v="5"/>
    <x v="1"/>
    <x v="3"/>
  </r>
  <r>
    <x v="1"/>
    <x v="3"/>
    <x v="18"/>
    <x v="1924"/>
    <m/>
    <n v="1"/>
    <n v="2"/>
    <n v="1"/>
    <x v="5"/>
    <x v="1"/>
    <x v="3"/>
  </r>
  <r>
    <x v="1"/>
    <x v="3"/>
    <x v="18"/>
    <x v="779"/>
    <n v="1454"/>
    <n v="1317"/>
    <n v="9803"/>
    <n v="7592"/>
    <x v="5"/>
    <x v="1"/>
    <x v="3"/>
  </r>
  <r>
    <x v="1"/>
    <x v="3"/>
    <x v="18"/>
    <x v="780"/>
    <n v="58"/>
    <n v="45"/>
    <n v="337"/>
    <n v="283"/>
    <x v="5"/>
    <x v="1"/>
    <x v="3"/>
  </r>
  <r>
    <x v="1"/>
    <x v="3"/>
    <x v="94"/>
    <x v="782"/>
    <m/>
    <m/>
    <n v="1"/>
    <n v="1"/>
    <x v="2"/>
    <x v="0"/>
    <x v="3"/>
  </r>
  <r>
    <x v="1"/>
    <x v="3"/>
    <x v="94"/>
    <x v="783"/>
    <m/>
    <m/>
    <n v="2"/>
    <n v="2"/>
    <x v="2"/>
    <x v="0"/>
    <x v="3"/>
  </r>
  <r>
    <x v="1"/>
    <x v="3"/>
    <x v="95"/>
    <x v="1663"/>
    <m/>
    <m/>
    <n v="1"/>
    <m/>
    <x v="2"/>
    <x v="0"/>
    <x v="3"/>
  </r>
  <r>
    <x v="1"/>
    <x v="3"/>
    <x v="96"/>
    <x v="786"/>
    <n v="3"/>
    <n v="2"/>
    <n v="24"/>
    <n v="9"/>
    <x v="2"/>
    <x v="0"/>
    <x v="3"/>
  </r>
  <r>
    <x v="1"/>
    <x v="3"/>
    <x v="96"/>
    <x v="787"/>
    <n v="17"/>
    <n v="15"/>
    <n v="117"/>
    <n v="75"/>
    <x v="2"/>
    <x v="0"/>
    <x v="3"/>
  </r>
  <r>
    <x v="1"/>
    <x v="3"/>
    <x v="96"/>
    <x v="788"/>
    <n v="2"/>
    <n v="2"/>
    <n v="13"/>
    <n v="3"/>
    <x v="2"/>
    <x v="0"/>
    <x v="3"/>
  </r>
  <r>
    <x v="1"/>
    <x v="3"/>
    <x v="96"/>
    <x v="789"/>
    <n v="12"/>
    <n v="4"/>
    <n v="70"/>
    <n v="43"/>
    <x v="2"/>
    <x v="0"/>
    <x v="3"/>
  </r>
  <r>
    <x v="1"/>
    <x v="3"/>
    <x v="96"/>
    <x v="790"/>
    <n v="40"/>
    <n v="25"/>
    <n v="279"/>
    <n v="220"/>
    <x v="2"/>
    <x v="0"/>
    <x v="3"/>
  </r>
  <r>
    <x v="1"/>
    <x v="3"/>
    <x v="96"/>
    <x v="791"/>
    <n v="6"/>
    <n v="7"/>
    <n v="53"/>
    <n v="32"/>
    <x v="2"/>
    <x v="0"/>
    <x v="3"/>
  </r>
  <r>
    <x v="1"/>
    <x v="3"/>
    <x v="96"/>
    <x v="792"/>
    <n v="38"/>
    <n v="41"/>
    <n v="322"/>
    <n v="263"/>
    <x v="2"/>
    <x v="0"/>
    <x v="3"/>
  </r>
  <r>
    <x v="1"/>
    <x v="3"/>
    <x v="96"/>
    <x v="793"/>
    <n v="4"/>
    <m/>
    <n v="17"/>
    <n v="4"/>
    <x v="2"/>
    <x v="0"/>
    <x v="3"/>
  </r>
  <r>
    <x v="1"/>
    <x v="3"/>
    <x v="97"/>
    <x v="794"/>
    <n v="2"/>
    <m/>
    <n v="4"/>
    <n v="2"/>
    <x v="3"/>
    <x v="0"/>
    <x v="3"/>
  </r>
  <r>
    <x v="1"/>
    <x v="3"/>
    <x v="97"/>
    <x v="795"/>
    <n v="26"/>
    <n v="24"/>
    <n v="148"/>
    <n v="131"/>
    <x v="3"/>
    <x v="0"/>
    <x v="3"/>
  </r>
  <r>
    <x v="1"/>
    <x v="3"/>
    <x v="97"/>
    <x v="796"/>
    <n v="28"/>
    <n v="27"/>
    <n v="190"/>
    <n v="176"/>
    <x v="3"/>
    <x v="0"/>
    <x v="3"/>
  </r>
  <r>
    <x v="1"/>
    <x v="3"/>
    <x v="97"/>
    <x v="797"/>
    <n v="81"/>
    <n v="49"/>
    <n v="495"/>
    <n v="244"/>
    <x v="3"/>
    <x v="0"/>
    <x v="3"/>
  </r>
  <r>
    <x v="1"/>
    <x v="3"/>
    <x v="97"/>
    <x v="798"/>
    <m/>
    <m/>
    <n v="1"/>
    <n v="1"/>
    <x v="3"/>
    <x v="0"/>
    <x v="3"/>
  </r>
  <r>
    <x v="1"/>
    <x v="3"/>
    <x v="97"/>
    <x v="799"/>
    <n v="26"/>
    <n v="11"/>
    <n v="119"/>
    <n v="74"/>
    <x v="3"/>
    <x v="0"/>
    <x v="3"/>
  </r>
  <r>
    <x v="1"/>
    <x v="3"/>
    <x v="97"/>
    <x v="801"/>
    <n v="15"/>
    <n v="25"/>
    <n v="91"/>
    <n v="97"/>
    <x v="3"/>
    <x v="0"/>
    <x v="3"/>
  </r>
  <r>
    <x v="1"/>
    <x v="3"/>
    <x v="97"/>
    <x v="802"/>
    <n v="143"/>
    <n v="155"/>
    <n v="1086"/>
    <n v="855"/>
    <x v="3"/>
    <x v="0"/>
    <x v="3"/>
  </r>
  <r>
    <x v="1"/>
    <x v="3"/>
    <x v="97"/>
    <x v="803"/>
    <n v="15"/>
    <n v="14"/>
    <n v="98"/>
    <n v="58"/>
    <x v="3"/>
    <x v="0"/>
    <x v="3"/>
  </r>
  <r>
    <x v="1"/>
    <x v="3"/>
    <x v="97"/>
    <x v="804"/>
    <n v="1"/>
    <m/>
    <n v="1"/>
    <m/>
    <x v="3"/>
    <x v="0"/>
    <x v="3"/>
  </r>
  <r>
    <x v="1"/>
    <x v="3"/>
    <x v="97"/>
    <x v="805"/>
    <n v="64"/>
    <n v="22"/>
    <n v="336"/>
    <n v="170"/>
    <x v="3"/>
    <x v="0"/>
    <x v="3"/>
  </r>
  <r>
    <x v="1"/>
    <x v="3"/>
    <x v="97"/>
    <x v="806"/>
    <n v="1"/>
    <m/>
    <n v="3"/>
    <n v="2"/>
    <x v="3"/>
    <x v="0"/>
    <x v="3"/>
  </r>
  <r>
    <x v="1"/>
    <x v="3"/>
    <x v="97"/>
    <x v="808"/>
    <m/>
    <m/>
    <n v="4"/>
    <m/>
    <x v="3"/>
    <x v="0"/>
    <x v="3"/>
  </r>
  <r>
    <x v="1"/>
    <x v="3"/>
    <x v="98"/>
    <x v="1667"/>
    <n v="10"/>
    <n v="17"/>
    <n v="48"/>
    <n v="96"/>
    <x v="1"/>
    <x v="0"/>
    <x v="3"/>
  </r>
  <r>
    <x v="1"/>
    <x v="3"/>
    <x v="98"/>
    <x v="809"/>
    <n v="2"/>
    <n v="1"/>
    <n v="21"/>
    <n v="14"/>
    <x v="1"/>
    <x v="0"/>
    <x v="3"/>
  </r>
  <r>
    <x v="1"/>
    <x v="3"/>
    <x v="98"/>
    <x v="1668"/>
    <m/>
    <n v="1"/>
    <n v="1"/>
    <n v="3"/>
    <x v="1"/>
    <x v="0"/>
    <x v="3"/>
  </r>
  <r>
    <x v="1"/>
    <x v="3"/>
    <x v="98"/>
    <x v="2005"/>
    <m/>
    <m/>
    <n v="2"/>
    <m/>
    <x v="1"/>
    <x v="0"/>
    <x v="3"/>
  </r>
  <r>
    <x v="1"/>
    <x v="3"/>
    <x v="98"/>
    <x v="1669"/>
    <m/>
    <m/>
    <n v="1"/>
    <n v="1"/>
    <x v="1"/>
    <x v="0"/>
    <x v="3"/>
  </r>
  <r>
    <x v="1"/>
    <x v="3"/>
    <x v="98"/>
    <x v="810"/>
    <n v="1"/>
    <n v="2"/>
    <n v="6"/>
    <n v="8"/>
    <x v="1"/>
    <x v="0"/>
    <x v="3"/>
  </r>
  <r>
    <x v="1"/>
    <x v="3"/>
    <x v="98"/>
    <x v="811"/>
    <n v="1"/>
    <n v="3"/>
    <n v="22"/>
    <n v="24"/>
    <x v="1"/>
    <x v="0"/>
    <x v="3"/>
  </r>
  <r>
    <x v="1"/>
    <x v="3"/>
    <x v="98"/>
    <x v="812"/>
    <n v="14"/>
    <n v="16"/>
    <n v="86"/>
    <n v="74"/>
    <x v="1"/>
    <x v="0"/>
    <x v="3"/>
  </r>
  <r>
    <x v="1"/>
    <x v="3"/>
    <x v="98"/>
    <x v="1670"/>
    <n v="2"/>
    <m/>
    <n v="3"/>
    <n v="2"/>
    <x v="1"/>
    <x v="0"/>
    <x v="3"/>
  </r>
  <r>
    <x v="1"/>
    <x v="3"/>
    <x v="98"/>
    <x v="813"/>
    <n v="18"/>
    <n v="19"/>
    <n v="84"/>
    <n v="77"/>
    <x v="1"/>
    <x v="0"/>
    <x v="3"/>
  </r>
  <r>
    <x v="1"/>
    <x v="3"/>
    <x v="98"/>
    <x v="814"/>
    <n v="42"/>
    <n v="51"/>
    <n v="268"/>
    <n v="291"/>
    <x v="1"/>
    <x v="0"/>
    <x v="3"/>
  </r>
  <r>
    <x v="1"/>
    <x v="3"/>
    <x v="99"/>
    <x v="815"/>
    <m/>
    <n v="1"/>
    <n v="4"/>
    <n v="2"/>
    <x v="4"/>
    <x v="0"/>
    <x v="3"/>
  </r>
  <r>
    <x v="1"/>
    <x v="3"/>
    <x v="99"/>
    <x v="1671"/>
    <m/>
    <n v="1"/>
    <n v="2"/>
    <n v="1"/>
    <x v="4"/>
    <x v="0"/>
    <x v="3"/>
  </r>
  <r>
    <x v="1"/>
    <x v="3"/>
    <x v="99"/>
    <x v="1672"/>
    <n v="1"/>
    <m/>
    <n v="2"/>
    <m/>
    <x v="4"/>
    <x v="0"/>
    <x v="3"/>
  </r>
  <r>
    <x v="1"/>
    <x v="3"/>
    <x v="99"/>
    <x v="1676"/>
    <m/>
    <m/>
    <n v="1"/>
    <m/>
    <x v="4"/>
    <x v="0"/>
    <x v="3"/>
  </r>
  <r>
    <x v="1"/>
    <x v="3"/>
    <x v="99"/>
    <x v="2006"/>
    <m/>
    <m/>
    <n v="2"/>
    <m/>
    <x v="4"/>
    <x v="0"/>
    <x v="3"/>
  </r>
  <r>
    <x v="1"/>
    <x v="3"/>
    <x v="99"/>
    <x v="818"/>
    <n v="2"/>
    <n v="3"/>
    <n v="14"/>
    <n v="9"/>
    <x v="4"/>
    <x v="0"/>
    <x v="3"/>
  </r>
  <r>
    <x v="1"/>
    <x v="3"/>
    <x v="99"/>
    <x v="819"/>
    <n v="3"/>
    <n v="1"/>
    <n v="5"/>
    <n v="9"/>
    <x v="4"/>
    <x v="0"/>
    <x v="3"/>
  </r>
  <r>
    <x v="1"/>
    <x v="3"/>
    <x v="100"/>
    <x v="1679"/>
    <m/>
    <m/>
    <m/>
    <n v="1"/>
    <x v="5"/>
    <x v="1"/>
    <x v="3"/>
  </r>
  <r>
    <x v="1"/>
    <x v="3"/>
    <x v="100"/>
    <x v="820"/>
    <m/>
    <n v="3"/>
    <n v="11"/>
    <n v="14"/>
    <x v="5"/>
    <x v="1"/>
    <x v="3"/>
  </r>
  <r>
    <x v="1"/>
    <x v="3"/>
    <x v="101"/>
    <x v="821"/>
    <n v="1"/>
    <m/>
    <n v="5"/>
    <n v="4"/>
    <x v="1"/>
    <x v="0"/>
    <x v="3"/>
  </r>
  <r>
    <x v="1"/>
    <x v="3"/>
    <x v="102"/>
    <x v="822"/>
    <n v="3"/>
    <m/>
    <n v="4"/>
    <n v="4"/>
    <x v="2"/>
    <x v="0"/>
    <x v="3"/>
  </r>
  <r>
    <x v="1"/>
    <x v="3"/>
    <x v="102"/>
    <x v="1681"/>
    <m/>
    <m/>
    <n v="1"/>
    <m/>
    <x v="2"/>
    <x v="0"/>
    <x v="3"/>
  </r>
  <r>
    <x v="1"/>
    <x v="3"/>
    <x v="102"/>
    <x v="823"/>
    <n v="2"/>
    <m/>
    <n v="4"/>
    <n v="2"/>
    <x v="2"/>
    <x v="0"/>
    <x v="3"/>
  </r>
  <r>
    <x v="1"/>
    <x v="3"/>
    <x v="102"/>
    <x v="824"/>
    <n v="3"/>
    <m/>
    <n v="7"/>
    <m/>
    <x v="2"/>
    <x v="0"/>
    <x v="3"/>
  </r>
  <r>
    <x v="1"/>
    <x v="3"/>
    <x v="144"/>
    <x v="1683"/>
    <m/>
    <n v="1"/>
    <n v="1"/>
    <n v="2"/>
    <x v="2"/>
    <x v="0"/>
    <x v="3"/>
  </r>
  <r>
    <x v="1"/>
    <x v="3"/>
    <x v="19"/>
    <x v="825"/>
    <n v="1"/>
    <m/>
    <n v="10"/>
    <n v="1"/>
    <x v="3"/>
    <x v="0"/>
    <x v="3"/>
  </r>
  <r>
    <x v="1"/>
    <x v="3"/>
    <x v="19"/>
    <x v="826"/>
    <m/>
    <m/>
    <m/>
    <n v="1"/>
    <x v="3"/>
    <x v="0"/>
    <x v="3"/>
  </r>
  <r>
    <x v="1"/>
    <x v="3"/>
    <x v="19"/>
    <x v="827"/>
    <n v="3"/>
    <m/>
    <n v="11"/>
    <n v="3"/>
    <x v="3"/>
    <x v="0"/>
    <x v="3"/>
  </r>
  <r>
    <x v="1"/>
    <x v="3"/>
    <x v="19"/>
    <x v="828"/>
    <m/>
    <m/>
    <n v="3"/>
    <n v="1"/>
    <x v="3"/>
    <x v="0"/>
    <x v="3"/>
  </r>
  <r>
    <x v="1"/>
    <x v="3"/>
    <x v="19"/>
    <x v="829"/>
    <n v="1"/>
    <n v="1"/>
    <n v="6"/>
    <n v="6"/>
    <x v="3"/>
    <x v="0"/>
    <x v="3"/>
  </r>
  <r>
    <x v="1"/>
    <x v="3"/>
    <x v="19"/>
    <x v="830"/>
    <m/>
    <n v="1"/>
    <n v="1"/>
    <n v="1"/>
    <x v="3"/>
    <x v="0"/>
    <x v="3"/>
  </r>
  <r>
    <x v="1"/>
    <x v="3"/>
    <x v="19"/>
    <x v="831"/>
    <m/>
    <m/>
    <m/>
    <n v="1"/>
    <x v="3"/>
    <x v="0"/>
    <x v="3"/>
  </r>
  <r>
    <x v="1"/>
    <x v="3"/>
    <x v="19"/>
    <x v="832"/>
    <n v="1"/>
    <n v="1"/>
    <n v="4"/>
    <n v="1"/>
    <x v="3"/>
    <x v="0"/>
    <x v="3"/>
  </r>
  <r>
    <x v="1"/>
    <x v="3"/>
    <x v="19"/>
    <x v="833"/>
    <n v="1"/>
    <n v="1"/>
    <n v="2"/>
    <n v="3"/>
    <x v="3"/>
    <x v="0"/>
    <x v="3"/>
  </r>
  <r>
    <x v="1"/>
    <x v="3"/>
    <x v="19"/>
    <x v="834"/>
    <n v="34"/>
    <n v="13"/>
    <n v="181"/>
    <n v="89"/>
    <x v="3"/>
    <x v="0"/>
    <x v="3"/>
  </r>
  <r>
    <x v="1"/>
    <x v="3"/>
    <x v="19"/>
    <x v="835"/>
    <n v="18"/>
    <n v="23"/>
    <n v="125"/>
    <n v="124"/>
    <x v="3"/>
    <x v="0"/>
    <x v="3"/>
  </r>
  <r>
    <x v="1"/>
    <x v="3"/>
    <x v="19"/>
    <x v="836"/>
    <n v="1"/>
    <m/>
    <n v="7"/>
    <m/>
    <x v="3"/>
    <x v="0"/>
    <x v="3"/>
  </r>
  <r>
    <x v="1"/>
    <x v="3"/>
    <x v="19"/>
    <x v="837"/>
    <n v="8"/>
    <n v="5"/>
    <n v="40"/>
    <n v="20"/>
    <x v="3"/>
    <x v="0"/>
    <x v="3"/>
  </r>
  <r>
    <x v="1"/>
    <x v="3"/>
    <x v="19"/>
    <x v="838"/>
    <n v="5"/>
    <n v="5"/>
    <n v="37"/>
    <n v="32"/>
    <x v="3"/>
    <x v="0"/>
    <x v="3"/>
  </r>
  <r>
    <x v="1"/>
    <x v="3"/>
    <x v="19"/>
    <x v="839"/>
    <m/>
    <m/>
    <n v="1"/>
    <m/>
    <x v="3"/>
    <x v="0"/>
    <x v="3"/>
  </r>
  <r>
    <x v="1"/>
    <x v="3"/>
    <x v="19"/>
    <x v="1686"/>
    <m/>
    <m/>
    <n v="2"/>
    <n v="1"/>
    <x v="3"/>
    <x v="0"/>
    <x v="3"/>
  </r>
  <r>
    <x v="1"/>
    <x v="3"/>
    <x v="19"/>
    <x v="840"/>
    <n v="1"/>
    <m/>
    <n v="1"/>
    <n v="1"/>
    <x v="3"/>
    <x v="0"/>
    <x v="3"/>
  </r>
  <r>
    <x v="1"/>
    <x v="3"/>
    <x v="19"/>
    <x v="841"/>
    <n v="1"/>
    <n v="5"/>
    <n v="14"/>
    <n v="18"/>
    <x v="3"/>
    <x v="0"/>
    <x v="3"/>
  </r>
  <r>
    <x v="1"/>
    <x v="3"/>
    <x v="19"/>
    <x v="845"/>
    <n v="1"/>
    <n v="1"/>
    <n v="7"/>
    <n v="6"/>
    <x v="3"/>
    <x v="0"/>
    <x v="3"/>
  </r>
  <r>
    <x v="1"/>
    <x v="3"/>
    <x v="19"/>
    <x v="846"/>
    <n v="84"/>
    <n v="97"/>
    <n v="566"/>
    <n v="430"/>
    <x v="3"/>
    <x v="0"/>
    <x v="3"/>
  </r>
  <r>
    <x v="1"/>
    <x v="3"/>
    <x v="19"/>
    <x v="847"/>
    <n v="13"/>
    <n v="4"/>
    <n v="44"/>
    <n v="28"/>
    <x v="3"/>
    <x v="0"/>
    <x v="3"/>
  </r>
  <r>
    <x v="1"/>
    <x v="3"/>
    <x v="19"/>
    <x v="848"/>
    <n v="3"/>
    <n v="2"/>
    <n v="21"/>
    <n v="9"/>
    <x v="3"/>
    <x v="0"/>
    <x v="3"/>
  </r>
  <r>
    <x v="1"/>
    <x v="3"/>
    <x v="19"/>
    <x v="849"/>
    <n v="90"/>
    <n v="72"/>
    <n v="536"/>
    <n v="383"/>
    <x v="3"/>
    <x v="0"/>
    <x v="3"/>
  </r>
  <r>
    <x v="1"/>
    <x v="3"/>
    <x v="19"/>
    <x v="850"/>
    <n v="5"/>
    <n v="8"/>
    <n v="52"/>
    <n v="42"/>
    <x v="3"/>
    <x v="0"/>
    <x v="3"/>
  </r>
  <r>
    <x v="1"/>
    <x v="3"/>
    <x v="19"/>
    <x v="1687"/>
    <m/>
    <m/>
    <n v="1"/>
    <m/>
    <x v="3"/>
    <x v="0"/>
    <x v="3"/>
  </r>
  <r>
    <x v="1"/>
    <x v="3"/>
    <x v="19"/>
    <x v="2007"/>
    <n v="1"/>
    <m/>
    <n v="3"/>
    <m/>
    <x v="3"/>
    <x v="0"/>
    <x v="3"/>
  </r>
  <r>
    <x v="1"/>
    <x v="3"/>
    <x v="19"/>
    <x v="851"/>
    <m/>
    <m/>
    <m/>
    <n v="1"/>
    <x v="3"/>
    <x v="0"/>
    <x v="3"/>
  </r>
  <r>
    <x v="1"/>
    <x v="3"/>
    <x v="19"/>
    <x v="854"/>
    <m/>
    <m/>
    <n v="5"/>
    <n v="4"/>
    <x v="3"/>
    <x v="0"/>
    <x v="3"/>
  </r>
  <r>
    <x v="1"/>
    <x v="3"/>
    <x v="19"/>
    <x v="855"/>
    <n v="10"/>
    <n v="13"/>
    <n v="46"/>
    <n v="55"/>
    <x v="3"/>
    <x v="0"/>
    <x v="3"/>
  </r>
  <r>
    <x v="1"/>
    <x v="3"/>
    <x v="19"/>
    <x v="1688"/>
    <m/>
    <m/>
    <n v="3"/>
    <m/>
    <x v="3"/>
    <x v="0"/>
    <x v="3"/>
  </r>
  <r>
    <x v="1"/>
    <x v="3"/>
    <x v="19"/>
    <x v="857"/>
    <n v="1"/>
    <m/>
    <n v="3"/>
    <m/>
    <x v="3"/>
    <x v="0"/>
    <x v="3"/>
  </r>
  <r>
    <x v="1"/>
    <x v="3"/>
    <x v="19"/>
    <x v="858"/>
    <n v="1"/>
    <n v="1"/>
    <n v="6"/>
    <n v="5"/>
    <x v="3"/>
    <x v="0"/>
    <x v="3"/>
  </r>
  <r>
    <x v="1"/>
    <x v="3"/>
    <x v="19"/>
    <x v="1690"/>
    <m/>
    <n v="2"/>
    <n v="10"/>
    <n v="8"/>
    <x v="3"/>
    <x v="0"/>
    <x v="3"/>
  </r>
  <r>
    <x v="1"/>
    <x v="3"/>
    <x v="19"/>
    <x v="861"/>
    <m/>
    <n v="1"/>
    <n v="5"/>
    <n v="11"/>
    <x v="3"/>
    <x v="0"/>
    <x v="3"/>
  </r>
  <r>
    <x v="1"/>
    <x v="3"/>
    <x v="19"/>
    <x v="864"/>
    <n v="1"/>
    <n v="7"/>
    <n v="10"/>
    <n v="15"/>
    <x v="3"/>
    <x v="0"/>
    <x v="3"/>
  </r>
  <r>
    <x v="1"/>
    <x v="3"/>
    <x v="19"/>
    <x v="865"/>
    <m/>
    <n v="1"/>
    <n v="1"/>
    <n v="2"/>
    <x v="3"/>
    <x v="0"/>
    <x v="3"/>
  </r>
  <r>
    <x v="1"/>
    <x v="3"/>
    <x v="19"/>
    <x v="866"/>
    <m/>
    <m/>
    <n v="4"/>
    <n v="5"/>
    <x v="3"/>
    <x v="0"/>
    <x v="3"/>
  </r>
  <r>
    <x v="1"/>
    <x v="3"/>
    <x v="145"/>
    <x v="1691"/>
    <m/>
    <m/>
    <n v="1"/>
    <m/>
    <x v="2"/>
    <x v="0"/>
    <x v="3"/>
  </r>
  <r>
    <x v="1"/>
    <x v="3"/>
    <x v="20"/>
    <x v="867"/>
    <n v="18"/>
    <n v="6"/>
    <n v="106"/>
    <n v="66"/>
    <x v="2"/>
    <x v="0"/>
    <x v="3"/>
  </r>
  <r>
    <x v="1"/>
    <x v="3"/>
    <x v="20"/>
    <x v="868"/>
    <n v="4"/>
    <n v="1"/>
    <n v="22"/>
    <n v="9"/>
    <x v="2"/>
    <x v="0"/>
    <x v="3"/>
  </r>
  <r>
    <x v="1"/>
    <x v="3"/>
    <x v="20"/>
    <x v="869"/>
    <n v="13"/>
    <n v="10"/>
    <n v="83"/>
    <n v="32"/>
    <x v="2"/>
    <x v="0"/>
    <x v="3"/>
  </r>
  <r>
    <x v="1"/>
    <x v="3"/>
    <x v="20"/>
    <x v="870"/>
    <n v="307"/>
    <n v="220"/>
    <n v="1749"/>
    <n v="1292"/>
    <x v="2"/>
    <x v="0"/>
    <x v="3"/>
  </r>
  <r>
    <x v="1"/>
    <x v="3"/>
    <x v="20"/>
    <x v="871"/>
    <n v="19"/>
    <n v="6"/>
    <n v="100"/>
    <n v="44"/>
    <x v="2"/>
    <x v="0"/>
    <x v="3"/>
  </r>
  <r>
    <x v="1"/>
    <x v="3"/>
    <x v="20"/>
    <x v="872"/>
    <m/>
    <n v="1"/>
    <n v="2"/>
    <n v="1"/>
    <x v="2"/>
    <x v="0"/>
    <x v="3"/>
  </r>
  <r>
    <x v="1"/>
    <x v="3"/>
    <x v="20"/>
    <x v="873"/>
    <n v="9"/>
    <n v="5"/>
    <n v="38"/>
    <n v="42"/>
    <x v="2"/>
    <x v="0"/>
    <x v="3"/>
  </r>
  <r>
    <x v="1"/>
    <x v="3"/>
    <x v="20"/>
    <x v="874"/>
    <n v="14"/>
    <n v="9"/>
    <n v="79"/>
    <n v="40"/>
    <x v="2"/>
    <x v="0"/>
    <x v="3"/>
  </r>
  <r>
    <x v="1"/>
    <x v="3"/>
    <x v="20"/>
    <x v="875"/>
    <n v="65"/>
    <n v="55"/>
    <n v="439"/>
    <n v="341"/>
    <x v="2"/>
    <x v="0"/>
    <x v="3"/>
  </r>
  <r>
    <x v="1"/>
    <x v="3"/>
    <x v="20"/>
    <x v="876"/>
    <n v="777"/>
    <n v="664"/>
    <n v="4849"/>
    <n v="3502"/>
    <x v="2"/>
    <x v="0"/>
    <x v="3"/>
  </r>
  <r>
    <x v="1"/>
    <x v="3"/>
    <x v="20"/>
    <x v="877"/>
    <n v="76"/>
    <n v="46"/>
    <n v="439"/>
    <n v="331"/>
    <x v="2"/>
    <x v="0"/>
    <x v="3"/>
  </r>
  <r>
    <x v="1"/>
    <x v="3"/>
    <x v="20"/>
    <x v="878"/>
    <n v="13"/>
    <n v="10"/>
    <n v="61"/>
    <n v="31"/>
    <x v="2"/>
    <x v="0"/>
    <x v="3"/>
  </r>
  <r>
    <x v="1"/>
    <x v="3"/>
    <x v="20"/>
    <x v="879"/>
    <n v="1"/>
    <m/>
    <n v="7"/>
    <n v="3"/>
    <x v="2"/>
    <x v="0"/>
    <x v="3"/>
  </r>
  <r>
    <x v="1"/>
    <x v="3"/>
    <x v="20"/>
    <x v="880"/>
    <n v="27"/>
    <n v="5"/>
    <n v="122"/>
    <n v="75"/>
    <x v="2"/>
    <x v="0"/>
    <x v="3"/>
  </r>
  <r>
    <x v="1"/>
    <x v="3"/>
    <x v="20"/>
    <x v="881"/>
    <n v="129"/>
    <n v="71"/>
    <n v="795"/>
    <n v="414"/>
    <x v="2"/>
    <x v="0"/>
    <x v="3"/>
  </r>
  <r>
    <x v="1"/>
    <x v="3"/>
    <x v="20"/>
    <x v="882"/>
    <n v="16"/>
    <n v="13"/>
    <n v="99"/>
    <n v="78"/>
    <x v="2"/>
    <x v="0"/>
    <x v="3"/>
  </r>
  <r>
    <x v="1"/>
    <x v="3"/>
    <x v="20"/>
    <x v="883"/>
    <n v="70"/>
    <n v="65"/>
    <n v="444"/>
    <n v="402"/>
    <x v="2"/>
    <x v="0"/>
    <x v="3"/>
  </r>
  <r>
    <x v="1"/>
    <x v="3"/>
    <x v="20"/>
    <x v="884"/>
    <n v="20"/>
    <n v="27"/>
    <n v="173"/>
    <n v="146"/>
    <x v="2"/>
    <x v="0"/>
    <x v="3"/>
  </r>
  <r>
    <x v="1"/>
    <x v="3"/>
    <x v="20"/>
    <x v="2008"/>
    <m/>
    <m/>
    <m/>
    <n v="1"/>
    <x v="2"/>
    <x v="0"/>
    <x v="3"/>
  </r>
  <r>
    <x v="1"/>
    <x v="3"/>
    <x v="20"/>
    <x v="885"/>
    <m/>
    <n v="2"/>
    <n v="3"/>
    <n v="6"/>
    <x v="2"/>
    <x v="0"/>
    <x v="3"/>
  </r>
  <r>
    <x v="1"/>
    <x v="3"/>
    <x v="20"/>
    <x v="886"/>
    <m/>
    <n v="1"/>
    <n v="1"/>
    <n v="1"/>
    <x v="2"/>
    <x v="0"/>
    <x v="3"/>
  </r>
  <r>
    <x v="1"/>
    <x v="3"/>
    <x v="20"/>
    <x v="887"/>
    <m/>
    <m/>
    <n v="1"/>
    <m/>
    <x v="2"/>
    <x v="0"/>
    <x v="3"/>
  </r>
  <r>
    <x v="1"/>
    <x v="3"/>
    <x v="20"/>
    <x v="888"/>
    <n v="2"/>
    <n v="2"/>
    <n v="9"/>
    <n v="5"/>
    <x v="2"/>
    <x v="0"/>
    <x v="3"/>
  </r>
  <r>
    <x v="1"/>
    <x v="3"/>
    <x v="20"/>
    <x v="889"/>
    <n v="161"/>
    <n v="147"/>
    <n v="1018"/>
    <n v="797"/>
    <x v="2"/>
    <x v="0"/>
    <x v="3"/>
  </r>
  <r>
    <x v="1"/>
    <x v="3"/>
    <x v="20"/>
    <x v="890"/>
    <n v="5"/>
    <n v="1"/>
    <n v="26"/>
    <n v="15"/>
    <x v="2"/>
    <x v="0"/>
    <x v="3"/>
  </r>
  <r>
    <x v="1"/>
    <x v="3"/>
    <x v="20"/>
    <x v="891"/>
    <n v="272"/>
    <n v="233"/>
    <n v="1672"/>
    <n v="1529"/>
    <x v="2"/>
    <x v="0"/>
    <x v="3"/>
  </r>
  <r>
    <x v="1"/>
    <x v="3"/>
    <x v="20"/>
    <x v="892"/>
    <n v="3"/>
    <n v="2"/>
    <n v="12"/>
    <n v="5"/>
    <x v="2"/>
    <x v="0"/>
    <x v="3"/>
  </r>
  <r>
    <x v="1"/>
    <x v="3"/>
    <x v="20"/>
    <x v="893"/>
    <n v="5"/>
    <n v="1"/>
    <n v="10"/>
    <n v="11"/>
    <x v="2"/>
    <x v="0"/>
    <x v="3"/>
  </r>
  <r>
    <x v="1"/>
    <x v="3"/>
    <x v="103"/>
    <x v="1697"/>
    <m/>
    <n v="1"/>
    <n v="1"/>
    <n v="2"/>
    <x v="4"/>
    <x v="0"/>
    <x v="3"/>
  </r>
  <r>
    <x v="1"/>
    <x v="3"/>
    <x v="103"/>
    <x v="1698"/>
    <n v="1"/>
    <m/>
    <n v="3"/>
    <n v="1"/>
    <x v="4"/>
    <x v="0"/>
    <x v="3"/>
  </r>
  <r>
    <x v="1"/>
    <x v="3"/>
    <x v="105"/>
    <x v="896"/>
    <n v="15"/>
    <n v="9"/>
    <n v="88"/>
    <n v="39"/>
    <x v="2"/>
    <x v="0"/>
    <x v="3"/>
  </r>
  <r>
    <x v="1"/>
    <x v="3"/>
    <x v="21"/>
    <x v="897"/>
    <m/>
    <m/>
    <n v="11"/>
    <n v="1"/>
    <x v="3"/>
    <x v="0"/>
    <x v="3"/>
  </r>
  <r>
    <x v="1"/>
    <x v="3"/>
    <x v="21"/>
    <x v="898"/>
    <m/>
    <m/>
    <m/>
    <n v="1"/>
    <x v="3"/>
    <x v="0"/>
    <x v="3"/>
  </r>
  <r>
    <x v="1"/>
    <x v="3"/>
    <x v="21"/>
    <x v="899"/>
    <n v="13"/>
    <n v="18"/>
    <n v="90"/>
    <n v="72"/>
    <x v="3"/>
    <x v="0"/>
    <x v="3"/>
  </r>
  <r>
    <x v="1"/>
    <x v="3"/>
    <x v="21"/>
    <x v="900"/>
    <n v="18"/>
    <n v="12"/>
    <n v="73"/>
    <n v="62"/>
    <x v="3"/>
    <x v="0"/>
    <x v="3"/>
  </r>
  <r>
    <x v="1"/>
    <x v="3"/>
    <x v="21"/>
    <x v="902"/>
    <n v="2"/>
    <n v="2"/>
    <n v="8"/>
    <n v="10"/>
    <x v="3"/>
    <x v="0"/>
    <x v="3"/>
  </r>
  <r>
    <x v="1"/>
    <x v="3"/>
    <x v="21"/>
    <x v="903"/>
    <n v="6"/>
    <n v="8"/>
    <n v="52"/>
    <n v="36"/>
    <x v="3"/>
    <x v="0"/>
    <x v="3"/>
  </r>
  <r>
    <x v="1"/>
    <x v="3"/>
    <x v="21"/>
    <x v="904"/>
    <m/>
    <m/>
    <m/>
    <n v="1"/>
    <x v="3"/>
    <x v="0"/>
    <x v="3"/>
  </r>
  <r>
    <x v="1"/>
    <x v="3"/>
    <x v="21"/>
    <x v="905"/>
    <n v="1"/>
    <m/>
    <n v="9"/>
    <n v="5"/>
    <x v="3"/>
    <x v="0"/>
    <x v="3"/>
  </r>
  <r>
    <x v="1"/>
    <x v="3"/>
    <x v="21"/>
    <x v="906"/>
    <n v="2"/>
    <m/>
    <n v="8"/>
    <n v="1"/>
    <x v="3"/>
    <x v="0"/>
    <x v="3"/>
  </r>
  <r>
    <x v="1"/>
    <x v="3"/>
    <x v="21"/>
    <x v="907"/>
    <m/>
    <n v="1"/>
    <n v="5"/>
    <n v="7"/>
    <x v="3"/>
    <x v="0"/>
    <x v="3"/>
  </r>
  <r>
    <x v="1"/>
    <x v="3"/>
    <x v="21"/>
    <x v="908"/>
    <m/>
    <n v="2"/>
    <n v="18"/>
    <n v="5"/>
    <x v="3"/>
    <x v="0"/>
    <x v="3"/>
  </r>
  <r>
    <x v="1"/>
    <x v="3"/>
    <x v="21"/>
    <x v="909"/>
    <m/>
    <m/>
    <n v="1"/>
    <n v="3"/>
    <x v="3"/>
    <x v="0"/>
    <x v="3"/>
  </r>
  <r>
    <x v="1"/>
    <x v="3"/>
    <x v="21"/>
    <x v="910"/>
    <m/>
    <m/>
    <m/>
    <n v="1"/>
    <x v="3"/>
    <x v="0"/>
    <x v="3"/>
  </r>
  <r>
    <x v="1"/>
    <x v="3"/>
    <x v="21"/>
    <x v="914"/>
    <n v="16"/>
    <n v="19"/>
    <n v="120"/>
    <n v="100"/>
    <x v="3"/>
    <x v="0"/>
    <x v="3"/>
  </r>
  <r>
    <x v="1"/>
    <x v="3"/>
    <x v="21"/>
    <x v="915"/>
    <n v="10"/>
    <n v="6"/>
    <n v="53"/>
    <n v="32"/>
    <x v="3"/>
    <x v="0"/>
    <x v="3"/>
  </r>
  <r>
    <x v="1"/>
    <x v="3"/>
    <x v="21"/>
    <x v="916"/>
    <m/>
    <m/>
    <n v="1"/>
    <m/>
    <x v="3"/>
    <x v="0"/>
    <x v="3"/>
  </r>
  <r>
    <x v="1"/>
    <x v="3"/>
    <x v="21"/>
    <x v="917"/>
    <n v="1"/>
    <m/>
    <n v="4"/>
    <n v="1"/>
    <x v="3"/>
    <x v="0"/>
    <x v="3"/>
  </r>
  <r>
    <x v="1"/>
    <x v="3"/>
    <x v="21"/>
    <x v="918"/>
    <n v="115"/>
    <n v="117"/>
    <n v="689"/>
    <n v="576"/>
    <x v="3"/>
    <x v="0"/>
    <x v="3"/>
  </r>
  <r>
    <x v="1"/>
    <x v="3"/>
    <x v="21"/>
    <x v="919"/>
    <n v="2"/>
    <n v="2"/>
    <n v="3"/>
    <n v="3"/>
    <x v="3"/>
    <x v="0"/>
    <x v="3"/>
  </r>
  <r>
    <x v="1"/>
    <x v="3"/>
    <x v="21"/>
    <x v="920"/>
    <n v="1"/>
    <n v="1"/>
    <n v="3"/>
    <n v="2"/>
    <x v="3"/>
    <x v="0"/>
    <x v="3"/>
  </r>
  <r>
    <x v="1"/>
    <x v="3"/>
    <x v="21"/>
    <x v="921"/>
    <n v="1"/>
    <n v="2"/>
    <n v="2"/>
    <n v="3"/>
    <x v="3"/>
    <x v="0"/>
    <x v="3"/>
  </r>
  <r>
    <x v="1"/>
    <x v="3"/>
    <x v="21"/>
    <x v="922"/>
    <n v="6"/>
    <n v="7"/>
    <n v="17"/>
    <n v="14"/>
    <x v="3"/>
    <x v="0"/>
    <x v="3"/>
  </r>
  <r>
    <x v="1"/>
    <x v="3"/>
    <x v="21"/>
    <x v="925"/>
    <m/>
    <m/>
    <n v="2"/>
    <m/>
    <x v="3"/>
    <x v="0"/>
    <x v="3"/>
  </r>
  <r>
    <x v="1"/>
    <x v="3"/>
    <x v="21"/>
    <x v="1704"/>
    <m/>
    <m/>
    <n v="2"/>
    <m/>
    <x v="3"/>
    <x v="0"/>
    <x v="3"/>
  </r>
  <r>
    <x v="1"/>
    <x v="3"/>
    <x v="21"/>
    <x v="926"/>
    <n v="10"/>
    <n v="6"/>
    <n v="78"/>
    <n v="42"/>
    <x v="3"/>
    <x v="0"/>
    <x v="3"/>
  </r>
  <r>
    <x v="1"/>
    <x v="3"/>
    <x v="21"/>
    <x v="1705"/>
    <m/>
    <m/>
    <n v="1"/>
    <m/>
    <x v="3"/>
    <x v="0"/>
    <x v="3"/>
  </r>
  <r>
    <x v="1"/>
    <x v="3"/>
    <x v="21"/>
    <x v="927"/>
    <n v="52"/>
    <n v="35"/>
    <n v="280"/>
    <n v="192"/>
    <x v="3"/>
    <x v="0"/>
    <x v="3"/>
  </r>
  <r>
    <x v="1"/>
    <x v="3"/>
    <x v="21"/>
    <x v="928"/>
    <n v="77"/>
    <n v="43"/>
    <n v="493"/>
    <n v="274"/>
    <x v="3"/>
    <x v="0"/>
    <x v="3"/>
  </r>
  <r>
    <x v="1"/>
    <x v="3"/>
    <x v="21"/>
    <x v="929"/>
    <n v="1"/>
    <n v="2"/>
    <n v="31"/>
    <n v="14"/>
    <x v="3"/>
    <x v="0"/>
    <x v="3"/>
  </r>
  <r>
    <x v="1"/>
    <x v="3"/>
    <x v="21"/>
    <x v="930"/>
    <n v="1"/>
    <n v="1"/>
    <n v="3"/>
    <n v="2"/>
    <x v="3"/>
    <x v="0"/>
    <x v="3"/>
  </r>
  <r>
    <x v="1"/>
    <x v="3"/>
    <x v="21"/>
    <x v="931"/>
    <n v="1"/>
    <n v="2"/>
    <n v="16"/>
    <n v="11"/>
    <x v="3"/>
    <x v="0"/>
    <x v="3"/>
  </r>
  <r>
    <x v="1"/>
    <x v="3"/>
    <x v="21"/>
    <x v="932"/>
    <n v="17"/>
    <n v="12"/>
    <n v="124"/>
    <n v="83"/>
    <x v="3"/>
    <x v="0"/>
    <x v="3"/>
  </r>
  <r>
    <x v="1"/>
    <x v="3"/>
    <x v="21"/>
    <x v="933"/>
    <n v="2"/>
    <n v="1"/>
    <n v="8"/>
    <n v="6"/>
    <x v="3"/>
    <x v="0"/>
    <x v="3"/>
  </r>
  <r>
    <x v="1"/>
    <x v="3"/>
    <x v="21"/>
    <x v="934"/>
    <n v="1"/>
    <n v="2"/>
    <n v="2"/>
    <n v="3"/>
    <x v="3"/>
    <x v="0"/>
    <x v="3"/>
  </r>
  <r>
    <x v="1"/>
    <x v="3"/>
    <x v="21"/>
    <x v="935"/>
    <m/>
    <n v="1"/>
    <n v="7"/>
    <n v="3"/>
    <x v="3"/>
    <x v="0"/>
    <x v="3"/>
  </r>
  <r>
    <x v="1"/>
    <x v="3"/>
    <x v="21"/>
    <x v="936"/>
    <m/>
    <m/>
    <n v="2"/>
    <m/>
    <x v="3"/>
    <x v="0"/>
    <x v="3"/>
  </r>
  <r>
    <x v="1"/>
    <x v="3"/>
    <x v="21"/>
    <x v="937"/>
    <n v="1"/>
    <n v="1"/>
    <n v="14"/>
    <n v="12"/>
    <x v="3"/>
    <x v="0"/>
    <x v="3"/>
  </r>
  <r>
    <x v="1"/>
    <x v="3"/>
    <x v="21"/>
    <x v="938"/>
    <n v="2"/>
    <n v="1"/>
    <n v="9"/>
    <n v="14"/>
    <x v="3"/>
    <x v="0"/>
    <x v="3"/>
  </r>
  <r>
    <x v="1"/>
    <x v="3"/>
    <x v="21"/>
    <x v="939"/>
    <n v="1"/>
    <m/>
    <n v="1"/>
    <m/>
    <x v="3"/>
    <x v="0"/>
    <x v="3"/>
  </r>
  <r>
    <x v="1"/>
    <x v="3"/>
    <x v="21"/>
    <x v="940"/>
    <m/>
    <m/>
    <n v="1"/>
    <n v="1"/>
    <x v="3"/>
    <x v="0"/>
    <x v="3"/>
  </r>
  <r>
    <x v="1"/>
    <x v="3"/>
    <x v="106"/>
    <x v="943"/>
    <m/>
    <m/>
    <n v="1"/>
    <m/>
    <x v="3"/>
    <x v="0"/>
    <x v="3"/>
  </r>
  <r>
    <x v="1"/>
    <x v="3"/>
    <x v="169"/>
    <x v="2009"/>
    <m/>
    <m/>
    <n v="1"/>
    <m/>
    <x v="1"/>
    <x v="0"/>
    <x v="3"/>
  </r>
  <r>
    <x v="1"/>
    <x v="3"/>
    <x v="22"/>
    <x v="944"/>
    <n v="103"/>
    <n v="103"/>
    <n v="647"/>
    <n v="571"/>
    <x v="3"/>
    <x v="0"/>
    <x v="3"/>
  </r>
  <r>
    <x v="1"/>
    <x v="3"/>
    <x v="22"/>
    <x v="945"/>
    <n v="47"/>
    <n v="46"/>
    <n v="301"/>
    <n v="252"/>
    <x v="3"/>
    <x v="0"/>
    <x v="3"/>
  </r>
  <r>
    <x v="1"/>
    <x v="3"/>
    <x v="22"/>
    <x v="946"/>
    <n v="2"/>
    <m/>
    <n v="5"/>
    <n v="5"/>
    <x v="3"/>
    <x v="0"/>
    <x v="3"/>
  </r>
  <r>
    <x v="1"/>
    <x v="3"/>
    <x v="22"/>
    <x v="947"/>
    <n v="6"/>
    <n v="2"/>
    <n v="36"/>
    <n v="7"/>
    <x v="3"/>
    <x v="0"/>
    <x v="3"/>
  </r>
  <r>
    <x v="1"/>
    <x v="3"/>
    <x v="22"/>
    <x v="948"/>
    <n v="7"/>
    <n v="2"/>
    <n v="11"/>
    <n v="4"/>
    <x v="3"/>
    <x v="0"/>
    <x v="3"/>
  </r>
  <r>
    <x v="1"/>
    <x v="3"/>
    <x v="22"/>
    <x v="949"/>
    <n v="2"/>
    <n v="2"/>
    <n v="7"/>
    <n v="9"/>
    <x v="3"/>
    <x v="0"/>
    <x v="3"/>
  </r>
  <r>
    <x v="1"/>
    <x v="3"/>
    <x v="22"/>
    <x v="950"/>
    <m/>
    <m/>
    <n v="3"/>
    <n v="4"/>
    <x v="3"/>
    <x v="0"/>
    <x v="3"/>
  </r>
  <r>
    <x v="1"/>
    <x v="3"/>
    <x v="22"/>
    <x v="951"/>
    <n v="7"/>
    <n v="1"/>
    <n v="38"/>
    <n v="16"/>
    <x v="3"/>
    <x v="0"/>
    <x v="3"/>
  </r>
  <r>
    <x v="1"/>
    <x v="3"/>
    <x v="22"/>
    <x v="953"/>
    <n v="1"/>
    <n v="1"/>
    <n v="4"/>
    <n v="4"/>
    <x v="3"/>
    <x v="0"/>
    <x v="3"/>
  </r>
  <r>
    <x v="1"/>
    <x v="3"/>
    <x v="22"/>
    <x v="954"/>
    <n v="6"/>
    <n v="3"/>
    <n v="19"/>
    <n v="13"/>
    <x v="3"/>
    <x v="0"/>
    <x v="3"/>
  </r>
  <r>
    <x v="1"/>
    <x v="3"/>
    <x v="22"/>
    <x v="957"/>
    <n v="8"/>
    <n v="4"/>
    <n v="30"/>
    <n v="20"/>
    <x v="3"/>
    <x v="0"/>
    <x v="3"/>
  </r>
  <r>
    <x v="1"/>
    <x v="3"/>
    <x v="22"/>
    <x v="461"/>
    <m/>
    <m/>
    <n v="1"/>
    <n v="1"/>
    <x v="3"/>
    <x v="0"/>
    <x v="3"/>
  </r>
  <r>
    <x v="1"/>
    <x v="3"/>
    <x v="22"/>
    <x v="958"/>
    <n v="3"/>
    <n v="1"/>
    <n v="7"/>
    <n v="7"/>
    <x v="3"/>
    <x v="0"/>
    <x v="3"/>
  </r>
  <r>
    <x v="1"/>
    <x v="3"/>
    <x v="22"/>
    <x v="960"/>
    <n v="23"/>
    <m/>
    <n v="95"/>
    <n v="2"/>
    <x v="3"/>
    <x v="0"/>
    <x v="3"/>
  </r>
  <r>
    <x v="1"/>
    <x v="3"/>
    <x v="22"/>
    <x v="961"/>
    <n v="2"/>
    <m/>
    <n v="2"/>
    <n v="2"/>
    <x v="3"/>
    <x v="0"/>
    <x v="3"/>
  </r>
  <r>
    <x v="1"/>
    <x v="3"/>
    <x v="22"/>
    <x v="963"/>
    <n v="9"/>
    <m/>
    <n v="31"/>
    <n v="1"/>
    <x v="3"/>
    <x v="0"/>
    <x v="3"/>
  </r>
  <r>
    <x v="1"/>
    <x v="3"/>
    <x v="22"/>
    <x v="964"/>
    <m/>
    <m/>
    <n v="1"/>
    <n v="4"/>
    <x v="3"/>
    <x v="0"/>
    <x v="3"/>
  </r>
  <r>
    <x v="1"/>
    <x v="3"/>
    <x v="22"/>
    <x v="965"/>
    <m/>
    <m/>
    <n v="2"/>
    <n v="3"/>
    <x v="3"/>
    <x v="0"/>
    <x v="3"/>
  </r>
  <r>
    <x v="1"/>
    <x v="3"/>
    <x v="22"/>
    <x v="966"/>
    <m/>
    <m/>
    <n v="3"/>
    <m/>
    <x v="3"/>
    <x v="0"/>
    <x v="3"/>
  </r>
  <r>
    <x v="1"/>
    <x v="3"/>
    <x v="22"/>
    <x v="967"/>
    <n v="46"/>
    <n v="24"/>
    <n v="243"/>
    <n v="161"/>
    <x v="3"/>
    <x v="0"/>
    <x v="3"/>
  </r>
  <r>
    <x v="1"/>
    <x v="3"/>
    <x v="22"/>
    <x v="968"/>
    <n v="1"/>
    <m/>
    <n v="5"/>
    <n v="2"/>
    <x v="3"/>
    <x v="0"/>
    <x v="3"/>
  </r>
  <r>
    <x v="1"/>
    <x v="3"/>
    <x v="22"/>
    <x v="969"/>
    <m/>
    <m/>
    <n v="1"/>
    <m/>
    <x v="3"/>
    <x v="0"/>
    <x v="3"/>
  </r>
  <r>
    <x v="1"/>
    <x v="3"/>
    <x v="22"/>
    <x v="971"/>
    <m/>
    <n v="1"/>
    <n v="6"/>
    <n v="12"/>
    <x v="3"/>
    <x v="0"/>
    <x v="3"/>
  </r>
  <r>
    <x v="1"/>
    <x v="3"/>
    <x v="22"/>
    <x v="972"/>
    <n v="12"/>
    <n v="10"/>
    <n v="53"/>
    <n v="55"/>
    <x v="3"/>
    <x v="0"/>
    <x v="3"/>
  </r>
  <r>
    <x v="1"/>
    <x v="3"/>
    <x v="22"/>
    <x v="974"/>
    <n v="12"/>
    <n v="6"/>
    <n v="57"/>
    <n v="43"/>
    <x v="3"/>
    <x v="0"/>
    <x v="3"/>
  </r>
  <r>
    <x v="1"/>
    <x v="3"/>
    <x v="22"/>
    <x v="975"/>
    <n v="14"/>
    <n v="16"/>
    <n v="95"/>
    <n v="86"/>
    <x v="3"/>
    <x v="0"/>
    <x v="3"/>
  </r>
  <r>
    <x v="1"/>
    <x v="3"/>
    <x v="22"/>
    <x v="976"/>
    <n v="11"/>
    <n v="7"/>
    <n v="137"/>
    <n v="43"/>
    <x v="3"/>
    <x v="0"/>
    <x v="3"/>
  </r>
  <r>
    <x v="1"/>
    <x v="3"/>
    <x v="22"/>
    <x v="978"/>
    <m/>
    <n v="1"/>
    <n v="3"/>
    <n v="2"/>
    <x v="3"/>
    <x v="0"/>
    <x v="3"/>
  </r>
  <r>
    <x v="1"/>
    <x v="3"/>
    <x v="22"/>
    <x v="979"/>
    <n v="11"/>
    <n v="11"/>
    <n v="88"/>
    <n v="62"/>
    <x v="3"/>
    <x v="0"/>
    <x v="3"/>
  </r>
  <r>
    <x v="1"/>
    <x v="3"/>
    <x v="22"/>
    <x v="980"/>
    <n v="1"/>
    <m/>
    <n v="1"/>
    <m/>
    <x v="3"/>
    <x v="0"/>
    <x v="3"/>
  </r>
  <r>
    <x v="1"/>
    <x v="3"/>
    <x v="22"/>
    <x v="982"/>
    <m/>
    <m/>
    <n v="3"/>
    <n v="1"/>
    <x v="3"/>
    <x v="0"/>
    <x v="3"/>
  </r>
  <r>
    <x v="1"/>
    <x v="3"/>
    <x v="22"/>
    <x v="984"/>
    <n v="2"/>
    <n v="4"/>
    <n v="8"/>
    <n v="14"/>
    <x v="3"/>
    <x v="0"/>
    <x v="3"/>
  </r>
  <r>
    <x v="1"/>
    <x v="3"/>
    <x v="22"/>
    <x v="985"/>
    <m/>
    <m/>
    <n v="1"/>
    <n v="2"/>
    <x v="3"/>
    <x v="0"/>
    <x v="3"/>
  </r>
  <r>
    <x v="1"/>
    <x v="3"/>
    <x v="22"/>
    <x v="986"/>
    <n v="19"/>
    <n v="13"/>
    <n v="115"/>
    <n v="99"/>
    <x v="3"/>
    <x v="0"/>
    <x v="3"/>
  </r>
  <r>
    <x v="1"/>
    <x v="3"/>
    <x v="22"/>
    <x v="989"/>
    <n v="20"/>
    <n v="16"/>
    <n v="132"/>
    <n v="94"/>
    <x v="3"/>
    <x v="0"/>
    <x v="3"/>
  </r>
  <r>
    <x v="1"/>
    <x v="3"/>
    <x v="22"/>
    <x v="990"/>
    <n v="25"/>
    <n v="27"/>
    <n v="215"/>
    <n v="207"/>
    <x v="3"/>
    <x v="0"/>
    <x v="3"/>
  </r>
  <r>
    <x v="1"/>
    <x v="3"/>
    <x v="22"/>
    <x v="1711"/>
    <m/>
    <m/>
    <m/>
    <n v="1"/>
    <x v="3"/>
    <x v="0"/>
    <x v="3"/>
  </r>
  <r>
    <x v="1"/>
    <x v="3"/>
    <x v="22"/>
    <x v="992"/>
    <m/>
    <m/>
    <n v="3"/>
    <n v="2"/>
    <x v="3"/>
    <x v="0"/>
    <x v="3"/>
  </r>
  <r>
    <x v="1"/>
    <x v="3"/>
    <x v="22"/>
    <x v="993"/>
    <n v="4"/>
    <n v="1"/>
    <n v="17"/>
    <n v="2"/>
    <x v="3"/>
    <x v="0"/>
    <x v="3"/>
  </r>
  <r>
    <x v="1"/>
    <x v="3"/>
    <x v="22"/>
    <x v="994"/>
    <m/>
    <m/>
    <n v="1"/>
    <m/>
    <x v="3"/>
    <x v="0"/>
    <x v="3"/>
  </r>
  <r>
    <x v="1"/>
    <x v="3"/>
    <x v="22"/>
    <x v="996"/>
    <n v="34"/>
    <n v="32"/>
    <n v="200"/>
    <n v="160"/>
    <x v="3"/>
    <x v="0"/>
    <x v="3"/>
  </r>
  <r>
    <x v="1"/>
    <x v="3"/>
    <x v="22"/>
    <x v="997"/>
    <n v="1"/>
    <m/>
    <n v="8"/>
    <n v="6"/>
    <x v="3"/>
    <x v="0"/>
    <x v="3"/>
  </r>
  <r>
    <x v="1"/>
    <x v="3"/>
    <x v="22"/>
    <x v="998"/>
    <n v="119"/>
    <n v="85"/>
    <n v="668"/>
    <n v="484"/>
    <x v="3"/>
    <x v="0"/>
    <x v="3"/>
  </r>
  <r>
    <x v="1"/>
    <x v="3"/>
    <x v="22"/>
    <x v="1712"/>
    <n v="10"/>
    <n v="3"/>
    <n v="56"/>
    <n v="11"/>
    <x v="3"/>
    <x v="0"/>
    <x v="3"/>
  </r>
  <r>
    <x v="1"/>
    <x v="3"/>
    <x v="22"/>
    <x v="1000"/>
    <m/>
    <m/>
    <m/>
    <n v="1"/>
    <x v="3"/>
    <x v="0"/>
    <x v="3"/>
  </r>
  <r>
    <x v="1"/>
    <x v="3"/>
    <x v="22"/>
    <x v="1001"/>
    <n v="30"/>
    <m/>
    <n v="135"/>
    <n v="2"/>
    <x v="3"/>
    <x v="0"/>
    <x v="3"/>
  </r>
  <r>
    <x v="1"/>
    <x v="3"/>
    <x v="22"/>
    <x v="1002"/>
    <m/>
    <m/>
    <n v="1"/>
    <m/>
    <x v="3"/>
    <x v="0"/>
    <x v="3"/>
  </r>
  <r>
    <x v="1"/>
    <x v="3"/>
    <x v="22"/>
    <x v="1004"/>
    <n v="5"/>
    <n v="2"/>
    <n v="49"/>
    <n v="21"/>
    <x v="3"/>
    <x v="0"/>
    <x v="3"/>
  </r>
  <r>
    <x v="1"/>
    <x v="3"/>
    <x v="22"/>
    <x v="1005"/>
    <n v="13"/>
    <n v="5"/>
    <n v="100"/>
    <n v="53"/>
    <x v="3"/>
    <x v="0"/>
    <x v="3"/>
  </r>
  <r>
    <x v="1"/>
    <x v="3"/>
    <x v="22"/>
    <x v="1007"/>
    <n v="4"/>
    <n v="2"/>
    <n v="18"/>
    <n v="12"/>
    <x v="3"/>
    <x v="0"/>
    <x v="3"/>
  </r>
  <r>
    <x v="1"/>
    <x v="3"/>
    <x v="22"/>
    <x v="1008"/>
    <n v="3"/>
    <m/>
    <n v="4"/>
    <n v="1"/>
    <x v="3"/>
    <x v="0"/>
    <x v="3"/>
  </r>
  <r>
    <x v="1"/>
    <x v="3"/>
    <x v="22"/>
    <x v="1009"/>
    <n v="5"/>
    <n v="11"/>
    <n v="52"/>
    <n v="62"/>
    <x v="3"/>
    <x v="0"/>
    <x v="3"/>
  </r>
  <r>
    <x v="1"/>
    <x v="3"/>
    <x v="22"/>
    <x v="1011"/>
    <n v="81"/>
    <n v="55"/>
    <n v="503"/>
    <n v="403"/>
    <x v="3"/>
    <x v="0"/>
    <x v="3"/>
  </r>
  <r>
    <x v="1"/>
    <x v="3"/>
    <x v="22"/>
    <x v="1012"/>
    <n v="18"/>
    <n v="16"/>
    <n v="115"/>
    <n v="80"/>
    <x v="3"/>
    <x v="0"/>
    <x v="3"/>
  </r>
  <r>
    <x v="1"/>
    <x v="3"/>
    <x v="22"/>
    <x v="1013"/>
    <n v="24"/>
    <n v="17"/>
    <n v="160"/>
    <n v="111"/>
    <x v="3"/>
    <x v="0"/>
    <x v="3"/>
  </r>
  <r>
    <x v="1"/>
    <x v="3"/>
    <x v="22"/>
    <x v="1713"/>
    <n v="2"/>
    <m/>
    <n v="4"/>
    <n v="1"/>
    <x v="3"/>
    <x v="0"/>
    <x v="3"/>
  </r>
  <r>
    <x v="1"/>
    <x v="3"/>
    <x v="22"/>
    <x v="1014"/>
    <n v="3"/>
    <n v="3"/>
    <n v="24"/>
    <n v="12"/>
    <x v="3"/>
    <x v="0"/>
    <x v="3"/>
  </r>
  <r>
    <x v="1"/>
    <x v="3"/>
    <x v="22"/>
    <x v="1015"/>
    <n v="9"/>
    <m/>
    <n v="42"/>
    <n v="2"/>
    <x v="3"/>
    <x v="0"/>
    <x v="3"/>
  </r>
  <r>
    <x v="1"/>
    <x v="3"/>
    <x v="22"/>
    <x v="1016"/>
    <n v="50"/>
    <n v="33"/>
    <n v="336"/>
    <n v="236"/>
    <x v="3"/>
    <x v="0"/>
    <x v="3"/>
  </r>
  <r>
    <x v="1"/>
    <x v="3"/>
    <x v="146"/>
    <x v="2010"/>
    <m/>
    <m/>
    <m/>
    <n v="1"/>
    <x v="4"/>
    <x v="0"/>
    <x v="3"/>
  </r>
  <r>
    <x v="1"/>
    <x v="3"/>
    <x v="146"/>
    <x v="1715"/>
    <m/>
    <m/>
    <m/>
    <n v="1"/>
    <x v="4"/>
    <x v="0"/>
    <x v="3"/>
  </r>
  <r>
    <x v="1"/>
    <x v="3"/>
    <x v="107"/>
    <x v="1017"/>
    <n v="2"/>
    <m/>
    <n v="7"/>
    <m/>
    <x v="1"/>
    <x v="0"/>
    <x v="3"/>
  </r>
  <r>
    <x v="1"/>
    <x v="3"/>
    <x v="23"/>
    <x v="1018"/>
    <m/>
    <n v="2"/>
    <n v="4"/>
    <n v="5"/>
    <x v="2"/>
    <x v="0"/>
    <x v="3"/>
  </r>
  <r>
    <x v="1"/>
    <x v="3"/>
    <x v="23"/>
    <x v="1019"/>
    <n v="9"/>
    <n v="12"/>
    <n v="55"/>
    <n v="68"/>
    <x v="2"/>
    <x v="0"/>
    <x v="3"/>
  </r>
  <r>
    <x v="1"/>
    <x v="3"/>
    <x v="23"/>
    <x v="1717"/>
    <n v="1"/>
    <n v="3"/>
    <n v="3"/>
    <n v="9"/>
    <x v="2"/>
    <x v="0"/>
    <x v="3"/>
  </r>
  <r>
    <x v="1"/>
    <x v="3"/>
    <x v="23"/>
    <x v="1020"/>
    <n v="253"/>
    <n v="195"/>
    <n v="1403"/>
    <n v="1078"/>
    <x v="2"/>
    <x v="0"/>
    <x v="3"/>
  </r>
  <r>
    <x v="1"/>
    <x v="3"/>
    <x v="23"/>
    <x v="1718"/>
    <m/>
    <m/>
    <n v="1"/>
    <n v="1"/>
    <x v="2"/>
    <x v="0"/>
    <x v="3"/>
  </r>
  <r>
    <x v="1"/>
    <x v="3"/>
    <x v="23"/>
    <x v="1021"/>
    <n v="2"/>
    <n v="3"/>
    <n v="17"/>
    <n v="21"/>
    <x v="2"/>
    <x v="0"/>
    <x v="3"/>
  </r>
  <r>
    <x v="1"/>
    <x v="3"/>
    <x v="23"/>
    <x v="1719"/>
    <n v="4"/>
    <m/>
    <n v="10"/>
    <m/>
    <x v="2"/>
    <x v="0"/>
    <x v="3"/>
  </r>
  <r>
    <x v="1"/>
    <x v="3"/>
    <x v="23"/>
    <x v="1022"/>
    <n v="13"/>
    <n v="14"/>
    <n v="100"/>
    <n v="87"/>
    <x v="2"/>
    <x v="0"/>
    <x v="3"/>
  </r>
  <r>
    <x v="1"/>
    <x v="3"/>
    <x v="23"/>
    <x v="1720"/>
    <n v="2"/>
    <n v="3"/>
    <n v="12"/>
    <n v="15"/>
    <x v="2"/>
    <x v="0"/>
    <x v="3"/>
  </r>
  <r>
    <x v="1"/>
    <x v="3"/>
    <x v="23"/>
    <x v="1023"/>
    <n v="3"/>
    <n v="4"/>
    <n v="22"/>
    <n v="32"/>
    <x v="2"/>
    <x v="0"/>
    <x v="3"/>
  </r>
  <r>
    <x v="1"/>
    <x v="3"/>
    <x v="23"/>
    <x v="1024"/>
    <n v="11"/>
    <n v="3"/>
    <n v="68"/>
    <n v="35"/>
    <x v="2"/>
    <x v="0"/>
    <x v="3"/>
  </r>
  <r>
    <x v="1"/>
    <x v="3"/>
    <x v="23"/>
    <x v="1025"/>
    <n v="1"/>
    <n v="3"/>
    <n v="5"/>
    <n v="4"/>
    <x v="2"/>
    <x v="0"/>
    <x v="3"/>
  </r>
  <r>
    <x v="1"/>
    <x v="3"/>
    <x v="23"/>
    <x v="1026"/>
    <n v="8"/>
    <n v="16"/>
    <n v="65"/>
    <n v="73"/>
    <x v="2"/>
    <x v="0"/>
    <x v="3"/>
  </r>
  <r>
    <x v="1"/>
    <x v="3"/>
    <x v="23"/>
    <x v="1027"/>
    <n v="46"/>
    <n v="47"/>
    <n v="296"/>
    <n v="228"/>
    <x v="2"/>
    <x v="0"/>
    <x v="3"/>
  </r>
  <r>
    <x v="1"/>
    <x v="3"/>
    <x v="23"/>
    <x v="1028"/>
    <n v="2"/>
    <n v="2"/>
    <n v="9"/>
    <n v="6"/>
    <x v="2"/>
    <x v="0"/>
    <x v="3"/>
  </r>
  <r>
    <x v="1"/>
    <x v="3"/>
    <x v="23"/>
    <x v="1724"/>
    <n v="1"/>
    <m/>
    <n v="3"/>
    <n v="1"/>
    <x v="2"/>
    <x v="0"/>
    <x v="3"/>
  </r>
  <r>
    <x v="1"/>
    <x v="3"/>
    <x v="23"/>
    <x v="1940"/>
    <m/>
    <m/>
    <n v="4"/>
    <n v="2"/>
    <x v="2"/>
    <x v="0"/>
    <x v="3"/>
  </r>
  <r>
    <x v="1"/>
    <x v="3"/>
    <x v="23"/>
    <x v="1725"/>
    <m/>
    <m/>
    <n v="2"/>
    <n v="1"/>
    <x v="2"/>
    <x v="0"/>
    <x v="3"/>
  </r>
  <r>
    <x v="1"/>
    <x v="3"/>
    <x v="23"/>
    <x v="1726"/>
    <n v="1"/>
    <m/>
    <n v="6"/>
    <n v="7"/>
    <x v="2"/>
    <x v="0"/>
    <x v="3"/>
  </r>
  <r>
    <x v="1"/>
    <x v="3"/>
    <x v="23"/>
    <x v="1727"/>
    <n v="1"/>
    <n v="1"/>
    <n v="5"/>
    <n v="6"/>
    <x v="2"/>
    <x v="0"/>
    <x v="3"/>
  </r>
  <r>
    <x v="1"/>
    <x v="3"/>
    <x v="23"/>
    <x v="1029"/>
    <n v="65"/>
    <n v="50"/>
    <n v="314"/>
    <n v="249"/>
    <x v="2"/>
    <x v="0"/>
    <x v="3"/>
  </r>
  <r>
    <x v="1"/>
    <x v="3"/>
    <x v="23"/>
    <x v="1030"/>
    <n v="53"/>
    <n v="24"/>
    <n v="244"/>
    <n v="139"/>
    <x v="2"/>
    <x v="0"/>
    <x v="3"/>
  </r>
  <r>
    <x v="1"/>
    <x v="3"/>
    <x v="24"/>
    <x v="1728"/>
    <m/>
    <m/>
    <n v="2"/>
    <m/>
    <x v="2"/>
    <x v="0"/>
    <x v="3"/>
  </r>
  <r>
    <x v="1"/>
    <x v="3"/>
    <x v="24"/>
    <x v="1032"/>
    <n v="5"/>
    <n v="5"/>
    <n v="29"/>
    <n v="27"/>
    <x v="2"/>
    <x v="0"/>
    <x v="3"/>
  </r>
  <r>
    <x v="1"/>
    <x v="3"/>
    <x v="24"/>
    <x v="1033"/>
    <m/>
    <n v="1"/>
    <n v="3"/>
    <n v="3"/>
    <x v="2"/>
    <x v="0"/>
    <x v="3"/>
  </r>
  <r>
    <x v="1"/>
    <x v="3"/>
    <x v="24"/>
    <x v="1034"/>
    <n v="26"/>
    <n v="28"/>
    <n v="166"/>
    <n v="132"/>
    <x v="2"/>
    <x v="0"/>
    <x v="3"/>
  </r>
  <r>
    <x v="1"/>
    <x v="3"/>
    <x v="24"/>
    <x v="1035"/>
    <n v="1"/>
    <m/>
    <n v="3"/>
    <n v="1"/>
    <x v="2"/>
    <x v="0"/>
    <x v="3"/>
  </r>
  <r>
    <x v="1"/>
    <x v="3"/>
    <x v="24"/>
    <x v="1036"/>
    <n v="18"/>
    <n v="17"/>
    <n v="87"/>
    <n v="81"/>
    <x v="2"/>
    <x v="0"/>
    <x v="3"/>
  </r>
  <r>
    <x v="1"/>
    <x v="3"/>
    <x v="24"/>
    <x v="1037"/>
    <m/>
    <n v="1"/>
    <m/>
    <n v="2"/>
    <x v="2"/>
    <x v="0"/>
    <x v="3"/>
  </r>
  <r>
    <x v="1"/>
    <x v="3"/>
    <x v="24"/>
    <x v="1038"/>
    <m/>
    <n v="1"/>
    <n v="4"/>
    <n v="4"/>
    <x v="2"/>
    <x v="0"/>
    <x v="3"/>
  </r>
  <r>
    <x v="1"/>
    <x v="3"/>
    <x v="24"/>
    <x v="1039"/>
    <n v="2"/>
    <n v="4"/>
    <n v="30"/>
    <n v="17"/>
    <x v="2"/>
    <x v="0"/>
    <x v="3"/>
  </r>
  <r>
    <x v="1"/>
    <x v="3"/>
    <x v="24"/>
    <x v="1729"/>
    <m/>
    <m/>
    <n v="5"/>
    <n v="5"/>
    <x v="2"/>
    <x v="0"/>
    <x v="3"/>
  </r>
  <r>
    <x v="1"/>
    <x v="3"/>
    <x v="24"/>
    <x v="1040"/>
    <m/>
    <m/>
    <m/>
    <n v="1"/>
    <x v="2"/>
    <x v="0"/>
    <x v="3"/>
  </r>
  <r>
    <x v="1"/>
    <x v="3"/>
    <x v="24"/>
    <x v="1041"/>
    <n v="10"/>
    <n v="19"/>
    <n v="94"/>
    <n v="108"/>
    <x v="2"/>
    <x v="0"/>
    <x v="3"/>
  </r>
  <r>
    <x v="1"/>
    <x v="3"/>
    <x v="24"/>
    <x v="1731"/>
    <m/>
    <m/>
    <n v="1"/>
    <m/>
    <x v="2"/>
    <x v="0"/>
    <x v="3"/>
  </r>
  <r>
    <x v="1"/>
    <x v="3"/>
    <x v="24"/>
    <x v="1042"/>
    <n v="65"/>
    <n v="52"/>
    <n v="353"/>
    <n v="251"/>
    <x v="2"/>
    <x v="0"/>
    <x v="3"/>
  </r>
  <r>
    <x v="1"/>
    <x v="3"/>
    <x v="24"/>
    <x v="1043"/>
    <n v="1"/>
    <m/>
    <n v="9"/>
    <n v="3"/>
    <x v="2"/>
    <x v="0"/>
    <x v="3"/>
  </r>
  <r>
    <x v="1"/>
    <x v="3"/>
    <x v="24"/>
    <x v="1732"/>
    <m/>
    <m/>
    <m/>
    <n v="1"/>
    <x v="2"/>
    <x v="0"/>
    <x v="3"/>
  </r>
  <r>
    <x v="1"/>
    <x v="3"/>
    <x v="24"/>
    <x v="1733"/>
    <n v="1"/>
    <n v="1"/>
    <n v="4"/>
    <n v="2"/>
    <x v="2"/>
    <x v="0"/>
    <x v="3"/>
  </r>
  <r>
    <x v="1"/>
    <x v="3"/>
    <x v="24"/>
    <x v="1044"/>
    <n v="3"/>
    <m/>
    <n v="23"/>
    <n v="19"/>
    <x v="2"/>
    <x v="0"/>
    <x v="3"/>
  </r>
  <r>
    <x v="1"/>
    <x v="3"/>
    <x v="24"/>
    <x v="1045"/>
    <n v="11"/>
    <n v="7"/>
    <n v="46"/>
    <n v="41"/>
    <x v="2"/>
    <x v="0"/>
    <x v="3"/>
  </r>
  <r>
    <x v="1"/>
    <x v="3"/>
    <x v="24"/>
    <x v="1046"/>
    <n v="6"/>
    <n v="1"/>
    <n v="46"/>
    <n v="24"/>
    <x v="2"/>
    <x v="0"/>
    <x v="3"/>
  </r>
  <r>
    <x v="1"/>
    <x v="3"/>
    <x v="24"/>
    <x v="1047"/>
    <n v="3"/>
    <m/>
    <n v="6"/>
    <n v="2"/>
    <x v="2"/>
    <x v="0"/>
    <x v="3"/>
  </r>
  <r>
    <x v="1"/>
    <x v="3"/>
    <x v="24"/>
    <x v="1048"/>
    <n v="3"/>
    <n v="2"/>
    <n v="11"/>
    <n v="5"/>
    <x v="2"/>
    <x v="0"/>
    <x v="3"/>
  </r>
  <r>
    <x v="1"/>
    <x v="3"/>
    <x v="24"/>
    <x v="1050"/>
    <n v="2"/>
    <n v="1"/>
    <n v="8"/>
    <n v="9"/>
    <x v="2"/>
    <x v="0"/>
    <x v="3"/>
  </r>
  <r>
    <x v="1"/>
    <x v="3"/>
    <x v="24"/>
    <x v="1734"/>
    <m/>
    <m/>
    <n v="1"/>
    <m/>
    <x v="2"/>
    <x v="0"/>
    <x v="3"/>
  </r>
  <r>
    <x v="1"/>
    <x v="3"/>
    <x v="24"/>
    <x v="1735"/>
    <m/>
    <m/>
    <n v="1"/>
    <n v="3"/>
    <x v="2"/>
    <x v="0"/>
    <x v="3"/>
  </r>
  <r>
    <x v="1"/>
    <x v="3"/>
    <x v="24"/>
    <x v="1736"/>
    <m/>
    <m/>
    <n v="1"/>
    <m/>
    <x v="2"/>
    <x v="0"/>
    <x v="3"/>
  </r>
  <r>
    <x v="1"/>
    <x v="3"/>
    <x v="108"/>
    <x v="2011"/>
    <n v="1"/>
    <m/>
    <n v="1"/>
    <n v="1"/>
    <x v="4"/>
    <x v="0"/>
    <x v="3"/>
  </r>
  <r>
    <x v="1"/>
    <x v="3"/>
    <x v="108"/>
    <x v="2012"/>
    <m/>
    <m/>
    <n v="1"/>
    <m/>
    <x v="4"/>
    <x v="0"/>
    <x v="3"/>
  </r>
  <r>
    <x v="1"/>
    <x v="3"/>
    <x v="108"/>
    <x v="1738"/>
    <m/>
    <m/>
    <n v="2"/>
    <n v="2"/>
    <x v="4"/>
    <x v="0"/>
    <x v="3"/>
  </r>
  <r>
    <x v="1"/>
    <x v="3"/>
    <x v="108"/>
    <x v="1740"/>
    <m/>
    <m/>
    <n v="1"/>
    <n v="1"/>
    <x v="4"/>
    <x v="0"/>
    <x v="3"/>
  </r>
  <r>
    <x v="1"/>
    <x v="3"/>
    <x v="109"/>
    <x v="1743"/>
    <m/>
    <m/>
    <m/>
    <n v="1"/>
    <x v="4"/>
    <x v="0"/>
    <x v="3"/>
  </r>
  <r>
    <x v="1"/>
    <x v="3"/>
    <x v="109"/>
    <x v="1747"/>
    <m/>
    <m/>
    <m/>
    <n v="1"/>
    <x v="4"/>
    <x v="0"/>
    <x v="3"/>
  </r>
  <r>
    <x v="1"/>
    <x v="3"/>
    <x v="109"/>
    <x v="1948"/>
    <m/>
    <m/>
    <m/>
    <n v="1"/>
    <x v="4"/>
    <x v="0"/>
    <x v="3"/>
  </r>
  <r>
    <x v="1"/>
    <x v="3"/>
    <x v="109"/>
    <x v="1052"/>
    <m/>
    <n v="1"/>
    <n v="3"/>
    <n v="7"/>
    <x v="4"/>
    <x v="0"/>
    <x v="3"/>
  </r>
  <r>
    <x v="1"/>
    <x v="3"/>
    <x v="110"/>
    <x v="1053"/>
    <m/>
    <m/>
    <n v="2"/>
    <n v="2"/>
    <x v="2"/>
    <x v="0"/>
    <x v="3"/>
  </r>
  <r>
    <x v="1"/>
    <x v="3"/>
    <x v="110"/>
    <x v="1054"/>
    <n v="112"/>
    <n v="109"/>
    <n v="687"/>
    <n v="585"/>
    <x v="2"/>
    <x v="0"/>
    <x v="3"/>
  </r>
  <r>
    <x v="1"/>
    <x v="3"/>
    <x v="110"/>
    <x v="1055"/>
    <m/>
    <n v="1"/>
    <n v="3"/>
    <n v="1"/>
    <x v="2"/>
    <x v="0"/>
    <x v="3"/>
  </r>
  <r>
    <x v="1"/>
    <x v="3"/>
    <x v="110"/>
    <x v="1056"/>
    <n v="3"/>
    <n v="1"/>
    <n v="40"/>
    <n v="12"/>
    <x v="2"/>
    <x v="0"/>
    <x v="3"/>
  </r>
  <r>
    <x v="1"/>
    <x v="3"/>
    <x v="110"/>
    <x v="1057"/>
    <n v="13"/>
    <n v="21"/>
    <n v="106"/>
    <n v="112"/>
    <x v="2"/>
    <x v="0"/>
    <x v="3"/>
  </r>
  <r>
    <x v="1"/>
    <x v="3"/>
    <x v="110"/>
    <x v="1058"/>
    <n v="1"/>
    <m/>
    <n v="1"/>
    <m/>
    <x v="2"/>
    <x v="0"/>
    <x v="3"/>
  </r>
  <r>
    <x v="1"/>
    <x v="3"/>
    <x v="110"/>
    <x v="1749"/>
    <m/>
    <m/>
    <n v="4"/>
    <n v="3"/>
    <x v="2"/>
    <x v="0"/>
    <x v="3"/>
  </r>
  <r>
    <x v="1"/>
    <x v="3"/>
    <x v="110"/>
    <x v="1059"/>
    <m/>
    <m/>
    <n v="5"/>
    <n v="1"/>
    <x v="2"/>
    <x v="0"/>
    <x v="3"/>
  </r>
  <r>
    <x v="1"/>
    <x v="3"/>
    <x v="110"/>
    <x v="1750"/>
    <m/>
    <m/>
    <m/>
    <n v="1"/>
    <x v="2"/>
    <x v="0"/>
    <x v="3"/>
  </r>
  <r>
    <x v="1"/>
    <x v="3"/>
    <x v="110"/>
    <x v="1751"/>
    <m/>
    <m/>
    <n v="1"/>
    <m/>
    <x v="2"/>
    <x v="0"/>
    <x v="3"/>
  </r>
  <r>
    <x v="1"/>
    <x v="3"/>
    <x v="110"/>
    <x v="1060"/>
    <n v="1"/>
    <n v="2"/>
    <n v="2"/>
    <n v="3"/>
    <x v="2"/>
    <x v="0"/>
    <x v="3"/>
  </r>
  <r>
    <x v="1"/>
    <x v="3"/>
    <x v="111"/>
    <x v="1061"/>
    <m/>
    <m/>
    <n v="2"/>
    <m/>
    <x v="3"/>
    <x v="0"/>
    <x v="3"/>
  </r>
  <r>
    <x v="1"/>
    <x v="3"/>
    <x v="112"/>
    <x v="1754"/>
    <n v="2"/>
    <m/>
    <n v="3"/>
    <n v="3"/>
    <x v="0"/>
    <x v="0"/>
    <x v="3"/>
  </r>
  <r>
    <x v="1"/>
    <x v="3"/>
    <x v="112"/>
    <x v="1755"/>
    <m/>
    <m/>
    <n v="2"/>
    <n v="7"/>
    <x v="0"/>
    <x v="0"/>
    <x v="3"/>
  </r>
  <r>
    <x v="1"/>
    <x v="3"/>
    <x v="112"/>
    <x v="1062"/>
    <n v="4"/>
    <n v="1"/>
    <n v="14"/>
    <n v="19"/>
    <x v="0"/>
    <x v="0"/>
    <x v="3"/>
  </r>
  <r>
    <x v="1"/>
    <x v="3"/>
    <x v="112"/>
    <x v="1063"/>
    <n v="4"/>
    <n v="1"/>
    <n v="22"/>
    <n v="14"/>
    <x v="0"/>
    <x v="0"/>
    <x v="3"/>
  </r>
  <r>
    <x v="1"/>
    <x v="3"/>
    <x v="112"/>
    <x v="1064"/>
    <n v="3"/>
    <n v="1"/>
    <n v="17"/>
    <n v="15"/>
    <x v="0"/>
    <x v="0"/>
    <x v="3"/>
  </r>
  <r>
    <x v="1"/>
    <x v="3"/>
    <x v="25"/>
    <x v="1065"/>
    <n v="8"/>
    <n v="6"/>
    <n v="59"/>
    <n v="24"/>
    <x v="2"/>
    <x v="0"/>
    <x v="3"/>
  </r>
  <r>
    <x v="1"/>
    <x v="3"/>
    <x v="25"/>
    <x v="1066"/>
    <n v="9"/>
    <n v="7"/>
    <n v="46"/>
    <n v="37"/>
    <x v="2"/>
    <x v="0"/>
    <x v="3"/>
  </r>
  <r>
    <x v="1"/>
    <x v="3"/>
    <x v="25"/>
    <x v="1067"/>
    <n v="80"/>
    <n v="83"/>
    <n v="571"/>
    <n v="457"/>
    <x v="2"/>
    <x v="0"/>
    <x v="3"/>
  </r>
  <r>
    <x v="1"/>
    <x v="3"/>
    <x v="25"/>
    <x v="1068"/>
    <n v="13"/>
    <n v="6"/>
    <n v="85"/>
    <n v="59"/>
    <x v="2"/>
    <x v="0"/>
    <x v="3"/>
  </r>
  <r>
    <x v="1"/>
    <x v="3"/>
    <x v="25"/>
    <x v="1070"/>
    <m/>
    <m/>
    <n v="5"/>
    <n v="12"/>
    <x v="2"/>
    <x v="0"/>
    <x v="3"/>
  </r>
  <r>
    <x v="1"/>
    <x v="3"/>
    <x v="25"/>
    <x v="1756"/>
    <n v="1"/>
    <m/>
    <n v="3"/>
    <m/>
    <x v="2"/>
    <x v="0"/>
    <x v="3"/>
  </r>
  <r>
    <x v="1"/>
    <x v="3"/>
    <x v="25"/>
    <x v="1071"/>
    <n v="23"/>
    <n v="10"/>
    <n v="145"/>
    <n v="81"/>
    <x v="2"/>
    <x v="0"/>
    <x v="3"/>
  </r>
  <r>
    <x v="1"/>
    <x v="3"/>
    <x v="25"/>
    <x v="1072"/>
    <n v="2"/>
    <n v="1"/>
    <n v="6"/>
    <n v="5"/>
    <x v="2"/>
    <x v="0"/>
    <x v="3"/>
  </r>
  <r>
    <x v="1"/>
    <x v="3"/>
    <x v="25"/>
    <x v="1073"/>
    <n v="9"/>
    <n v="3"/>
    <n v="36"/>
    <n v="42"/>
    <x v="2"/>
    <x v="0"/>
    <x v="3"/>
  </r>
  <r>
    <x v="1"/>
    <x v="3"/>
    <x v="25"/>
    <x v="1074"/>
    <m/>
    <m/>
    <n v="5"/>
    <n v="4"/>
    <x v="2"/>
    <x v="0"/>
    <x v="3"/>
  </r>
  <r>
    <x v="1"/>
    <x v="3"/>
    <x v="25"/>
    <x v="1075"/>
    <n v="44"/>
    <n v="26"/>
    <n v="230"/>
    <n v="184"/>
    <x v="2"/>
    <x v="0"/>
    <x v="3"/>
  </r>
  <r>
    <x v="1"/>
    <x v="3"/>
    <x v="25"/>
    <x v="1076"/>
    <n v="8"/>
    <n v="7"/>
    <n v="63"/>
    <n v="63"/>
    <x v="2"/>
    <x v="0"/>
    <x v="3"/>
  </r>
  <r>
    <x v="1"/>
    <x v="3"/>
    <x v="25"/>
    <x v="1757"/>
    <m/>
    <m/>
    <m/>
    <n v="2"/>
    <x v="2"/>
    <x v="0"/>
    <x v="3"/>
  </r>
  <r>
    <x v="1"/>
    <x v="3"/>
    <x v="25"/>
    <x v="1077"/>
    <n v="2"/>
    <n v="1"/>
    <n v="11"/>
    <n v="7"/>
    <x v="2"/>
    <x v="0"/>
    <x v="3"/>
  </r>
  <r>
    <x v="1"/>
    <x v="3"/>
    <x v="25"/>
    <x v="1950"/>
    <m/>
    <m/>
    <m/>
    <n v="1"/>
    <x v="2"/>
    <x v="0"/>
    <x v="3"/>
  </r>
  <r>
    <x v="1"/>
    <x v="3"/>
    <x v="25"/>
    <x v="1078"/>
    <n v="160"/>
    <n v="164"/>
    <n v="1157"/>
    <n v="942"/>
    <x v="2"/>
    <x v="0"/>
    <x v="3"/>
  </r>
  <r>
    <x v="1"/>
    <x v="3"/>
    <x v="25"/>
    <x v="1079"/>
    <n v="41"/>
    <n v="31"/>
    <n v="231"/>
    <n v="210"/>
    <x v="2"/>
    <x v="0"/>
    <x v="3"/>
  </r>
  <r>
    <x v="1"/>
    <x v="3"/>
    <x v="25"/>
    <x v="1762"/>
    <m/>
    <m/>
    <n v="1"/>
    <m/>
    <x v="2"/>
    <x v="0"/>
    <x v="3"/>
  </r>
  <r>
    <x v="1"/>
    <x v="3"/>
    <x v="25"/>
    <x v="1080"/>
    <n v="18"/>
    <n v="25"/>
    <n v="104"/>
    <n v="104"/>
    <x v="2"/>
    <x v="0"/>
    <x v="3"/>
  </r>
  <r>
    <x v="1"/>
    <x v="3"/>
    <x v="25"/>
    <x v="1081"/>
    <n v="2"/>
    <n v="1"/>
    <n v="4"/>
    <n v="4"/>
    <x v="2"/>
    <x v="0"/>
    <x v="3"/>
  </r>
  <r>
    <x v="1"/>
    <x v="3"/>
    <x v="25"/>
    <x v="1763"/>
    <m/>
    <m/>
    <n v="1"/>
    <m/>
    <x v="2"/>
    <x v="0"/>
    <x v="3"/>
  </r>
  <r>
    <x v="1"/>
    <x v="3"/>
    <x v="25"/>
    <x v="1764"/>
    <m/>
    <m/>
    <n v="2"/>
    <n v="1"/>
    <x v="2"/>
    <x v="0"/>
    <x v="3"/>
  </r>
  <r>
    <x v="1"/>
    <x v="3"/>
    <x v="114"/>
    <x v="1766"/>
    <m/>
    <n v="2"/>
    <n v="6"/>
    <n v="5"/>
    <x v="2"/>
    <x v="0"/>
    <x v="3"/>
  </r>
  <r>
    <x v="1"/>
    <x v="3"/>
    <x v="114"/>
    <x v="1085"/>
    <n v="1"/>
    <m/>
    <n v="1"/>
    <m/>
    <x v="2"/>
    <x v="0"/>
    <x v="3"/>
  </r>
  <r>
    <x v="1"/>
    <x v="3"/>
    <x v="115"/>
    <x v="1769"/>
    <n v="2"/>
    <n v="1"/>
    <n v="5"/>
    <n v="2"/>
    <x v="2"/>
    <x v="0"/>
    <x v="3"/>
  </r>
  <r>
    <x v="1"/>
    <x v="3"/>
    <x v="115"/>
    <x v="1086"/>
    <m/>
    <n v="2"/>
    <n v="1"/>
    <n v="3"/>
    <x v="2"/>
    <x v="0"/>
    <x v="3"/>
  </r>
  <r>
    <x v="1"/>
    <x v="3"/>
    <x v="115"/>
    <x v="1770"/>
    <m/>
    <n v="1"/>
    <n v="4"/>
    <n v="1"/>
    <x v="2"/>
    <x v="0"/>
    <x v="3"/>
  </r>
  <r>
    <x v="1"/>
    <x v="3"/>
    <x v="115"/>
    <x v="1087"/>
    <n v="1"/>
    <m/>
    <n v="1"/>
    <m/>
    <x v="2"/>
    <x v="0"/>
    <x v="3"/>
  </r>
  <r>
    <x v="1"/>
    <x v="3"/>
    <x v="115"/>
    <x v="1088"/>
    <n v="2"/>
    <m/>
    <n v="3"/>
    <n v="5"/>
    <x v="2"/>
    <x v="0"/>
    <x v="3"/>
  </r>
  <r>
    <x v="1"/>
    <x v="3"/>
    <x v="115"/>
    <x v="1089"/>
    <n v="4"/>
    <n v="6"/>
    <n v="18"/>
    <n v="27"/>
    <x v="2"/>
    <x v="0"/>
    <x v="3"/>
  </r>
  <r>
    <x v="1"/>
    <x v="3"/>
    <x v="116"/>
    <x v="1772"/>
    <m/>
    <m/>
    <m/>
    <n v="2"/>
    <x v="2"/>
    <x v="0"/>
    <x v="3"/>
  </r>
  <r>
    <x v="1"/>
    <x v="3"/>
    <x v="116"/>
    <x v="1090"/>
    <m/>
    <n v="2"/>
    <n v="4"/>
    <n v="7"/>
    <x v="2"/>
    <x v="0"/>
    <x v="3"/>
  </r>
  <r>
    <x v="1"/>
    <x v="3"/>
    <x v="116"/>
    <x v="1091"/>
    <n v="1"/>
    <n v="4"/>
    <n v="12"/>
    <n v="9"/>
    <x v="2"/>
    <x v="0"/>
    <x v="3"/>
  </r>
  <r>
    <x v="1"/>
    <x v="3"/>
    <x v="116"/>
    <x v="1092"/>
    <m/>
    <m/>
    <n v="6"/>
    <n v="6"/>
    <x v="2"/>
    <x v="0"/>
    <x v="3"/>
  </r>
  <r>
    <x v="1"/>
    <x v="3"/>
    <x v="116"/>
    <x v="1773"/>
    <m/>
    <m/>
    <m/>
    <n v="1"/>
    <x v="2"/>
    <x v="0"/>
    <x v="3"/>
  </r>
  <r>
    <x v="1"/>
    <x v="3"/>
    <x v="117"/>
    <x v="1094"/>
    <n v="1"/>
    <m/>
    <n v="5"/>
    <m/>
    <x v="2"/>
    <x v="0"/>
    <x v="3"/>
  </r>
  <r>
    <x v="1"/>
    <x v="3"/>
    <x v="117"/>
    <x v="1095"/>
    <m/>
    <m/>
    <m/>
    <n v="1"/>
    <x v="2"/>
    <x v="0"/>
    <x v="3"/>
  </r>
  <r>
    <x v="1"/>
    <x v="3"/>
    <x v="118"/>
    <x v="1959"/>
    <m/>
    <m/>
    <n v="2"/>
    <m/>
    <x v="4"/>
    <x v="0"/>
    <x v="3"/>
  </r>
  <r>
    <x v="1"/>
    <x v="3"/>
    <x v="118"/>
    <x v="2013"/>
    <m/>
    <m/>
    <m/>
    <n v="1"/>
    <x v="4"/>
    <x v="0"/>
    <x v="3"/>
  </r>
  <r>
    <x v="1"/>
    <x v="3"/>
    <x v="118"/>
    <x v="1779"/>
    <m/>
    <n v="2"/>
    <n v="1"/>
    <n v="4"/>
    <x v="4"/>
    <x v="0"/>
    <x v="3"/>
  </r>
  <r>
    <x v="1"/>
    <x v="3"/>
    <x v="119"/>
    <x v="1097"/>
    <m/>
    <m/>
    <n v="2"/>
    <m/>
    <x v="4"/>
    <x v="0"/>
    <x v="3"/>
  </r>
  <r>
    <x v="1"/>
    <x v="3"/>
    <x v="50"/>
    <x v="1783"/>
    <n v="1"/>
    <n v="1"/>
    <n v="5"/>
    <n v="2"/>
    <x v="2"/>
    <x v="0"/>
    <x v="3"/>
  </r>
  <r>
    <x v="1"/>
    <x v="3"/>
    <x v="50"/>
    <x v="1784"/>
    <m/>
    <m/>
    <n v="2"/>
    <m/>
    <x v="2"/>
    <x v="0"/>
    <x v="3"/>
  </r>
  <r>
    <x v="1"/>
    <x v="3"/>
    <x v="50"/>
    <x v="1785"/>
    <m/>
    <m/>
    <m/>
    <n v="1"/>
    <x v="2"/>
    <x v="0"/>
    <x v="3"/>
  </r>
  <r>
    <x v="1"/>
    <x v="3"/>
    <x v="50"/>
    <x v="1099"/>
    <m/>
    <m/>
    <m/>
    <n v="4"/>
    <x v="2"/>
    <x v="0"/>
    <x v="3"/>
  </r>
  <r>
    <x v="1"/>
    <x v="3"/>
    <x v="50"/>
    <x v="1100"/>
    <n v="5"/>
    <n v="1"/>
    <n v="41"/>
    <n v="2"/>
    <x v="2"/>
    <x v="0"/>
    <x v="3"/>
  </r>
  <r>
    <x v="1"/>
    <x v="3"/>
    <x v="50"/>
    <x v="1101"/>
    <n v="2"/>
    <m/>
    <n v="7"/>
    <n v="4"/>
    <x v="2"/>
    <x v="0"/>
    <x v="3"/>
  </r>
  <r>
    <x v="1"/>
    <x v="3"/>
    <x v="50"/>
    <x v="1790"/>
    <n v="1"/>
    <m/>
    <n v="8"/>
    <n v="5"/>
    <x v="2"/>
    <x v="0"/>
    <x v="3"/>
  </r>
  <r>
    <x v="1"/>
    <x v="3"/>
    <x v="120"/>
    <x v="1102"/>
    <n v="374"/>
    <n v="134"/>
    <n v="1788"/>
    <n v="723"/>
    <x v="5"/>
    <x v="1"/>
    <x v="3"/>
  </r>
  <r>
    <x v="1"/>
    <x v="3"/>
    <x v="120"/>
    <x v="1791"/>
    <m/>
    <m/>
    <n v="5"/>
    <m/>
    <x v="5"/>
    <x v="1"/>
    <x v="3"/>
  </r>
  <r>
    <x v="1"/>
    <x v="3"/>
    <x v="26"/>
    <x v="1103"/>
    <n v="28"/>
    <n v="20"/>
    <n v="159"/>
    <n v="121"/>
    <x v="2"/>
    <x v="0"/>
    <x v="3"/>
  </r>
  <r>
    <x v="1"/>
    <x v="3"/>
    <x v="26"/>
    <x v="1793"/>
    <n v="5"/>
    <n v="2"/>
    <n v="23"/>
    <n v="11"/>
    <x v="2"/>
    <x v="0"/>
    <x v="3"/>
  </r>
  <r>
    <x v="1"/>
    <x v="3"/>
    <x v="26"/>
    <x v="1794"/>
    <m/>
    <m/>
    <n v="1"/>
    <m/>
    <x v="2"/>
    <x v="0"/>
    <x v="3"/>
  </r>
  <r>
    <x v="1"/>
    <x v="3"/>
    <x v="26"/>
    <x v="1104"/>
    <n v="3"/>
    <n v="6"/>
    <n v="25"/>
    <n v="13"/>
    <x v="2"/>
    <x v="0"/>
    <x v="3"/>
  </r>
  <r>
    <x v="1"/>
    <x v="3"/>
    <x v="26"/>
    <x v="1105"/>
    <n v="8"/>
    <n v="8"/>
    <n v="67"/>
    <n v="46"/>
    <x v="2"/>
    <x v="0"/>
    <x v="3"/>
  </r>
  <r>
    <x v="1"/>
    <x v="3"/>
    <x v="26"/>
    <x v="1106"/>
    <n v="171"/>
    <n v="117"/>
    <n v="941"/>
    <n v="658"/>
    <x v="2"/>
    <x v="0"/>
    <x v="3"/>
  </r>
  <r>
    <x v="1"/>
    <x v="3"/>
    <x v="26"/>
    <x v="1107"/>
    <n v="136"/>
    <n v="92"/>
    <n v="777"/>
    <n v="524"/>
    <x v="2"/>
    <x v="0"/>
    <x v="3"/>
  </r>
  <r>
    <x v="1"/>
    <x v="3"/>
    <x v="26"/>
    <x v="1108"/>
    <n v="20"/>
    <n v="13"/>
    <n v="89"/>
    <n v="77"/>
    <x v="2"/>
    <x v="0"/>
    <x v="3"/>
  </r>
  <r>
    <x v="1"/>
    <x v="3"/>
    <x v="26"/>
    <x v="1109"/>
    <n v="15"/>
    <n v="16"/>
    <n v="96"/>
    <n v="57"/>
    <x v="2"/>
    <x v="0"/>
    <x v="3"/>
  </r>
  <r>
    <x v="1"/>
    <x v="3"/>
    <x v="150"/>
    <x v="1797"/>
    <m/>
    <m/>
    <n v="1"/>
    <m/>
    <x v="1"/>
    <x v="0"/>
    <x v="3"/>
  </r>
  <r>
    <x v="1"/>
    <x v="3"/>
    <x v="121"/>
    <x v="1110"/>
    <n v="2"/>
    <n v="1"/>
    <n v="12"/>
    <n v="4"/>
    <x v="2"/>
    <x v="0"/>
    <x v="3"/>
  </r>
  <r>
    <x v="1"/>
    <x v="3"/>
    <x v="121"/>
    <x v="1111"/>
    <n v="4"/>
    <n v="1"/>
    <n v="14"/>
    <n v="2"/>
    <x v="2"/>
    <x v="0"/>
    <x v="3"/>
  </r>
  <r>
    <x v="1"/>
    <x v="3"/>
    <x v="121"/>
    <x v="1112"/>
    <m/>
    <m/>
    <m/>
    <n v="1"/>
    <x v="2"/>
    <x v="0"/>
    <x v="3"/>
  </r>
  <r>
    <x v="1"/>
    <x v="3"/>
    <x v="121"/>
    <x v="1113"/>
    <m/>
    <m/>
    <n v="3"/>
    <n v="3"/>
    <x v="2"/>
    <x v="0"/>
    <x v="3"/>
  </r>
  <r>
    <x v="1"/>
    <x v="3"/>
    <x v="27"/>
    <x v="1114"/>
    <n v="8"/>
    <n v="18"/>
    <n v="76"/>
    <n v="74"/>
    <x v="0"/>
    <x v="0"/>
    <x v="3"/>
  </r>
  <r>
    <x v="1"/>
    <x v="3"/>
    <x v="27"/>
    <x v="1115"/>
    <m/>
    <n v="2"/>
    <n v="5"/>
    <n v="7"/>
    <x v="0"/>
    <x v="0"/>
    <x v="3"/>
  </r>
  <r>
    <x v="1"/>
    <x v="3"/>
    <x v="27"/>
    <x v="1116"/>
    <n v="11"/>
    <n v="14"/>
    <n v="94"/>
    <n v="74"/>
    <x v="0"/>
    <x v="0"/>
    <x v="3"/>
  </r>
  <r>
    <x v="1"/>
    <x v="3"/>
    <x v="27"/>
    <x v="1117"/>
    <m/>
    <m/>
    <n v="5"/>
    <n v="5"/>
    <x v="0"/>
    <x v="0"/>
    <x v="3"/>
  </r>
  <r>
    <x v="1"/>
    <x v="3"/>
    <x v="27"/>
    <x v="1118"/>
    <n v="9"/>
    <n v="2"/>
    <n v="51"/>
    <n v="32"/>
    <x v="0"/>
    <x v="0"/>
    <x v="3"/>
  </r>
  <r>
    <x v="1"/>
    <x v="3"/>
    <x v="27"/>
    <x v="1119"/>
    <n v="1"/>
    <m/>
    <n v="3"/>
    <m/>
    <x v="0"/>
    <x v="0"/>
    <x v="3"/>
  </r>
  <r>
    <x v="1"/>
    <x v="3"/>
    <x v="27"/>
    <x v="1120"/>
    <m/>
    <m/>
    <n v="1"/>
    <m/>
    <x v="0"/>
    <x v="0"/>
    <x v="3"/>
  </r>
  <r>
    <x v="1"/>
    <x v="3"/>
    <x v="28"/>
    <x v="1122"/>
    <m/>
    <n v="1"/>
    <m/>
    <n v="1"/>
    <x v="3"/>
    <x v="0"/>
    <x v="3"/>
  </r>
  <r>
    <x v="1"/>
    <x v="3"/>
    <x v="28"/>
    <x v="1123"/>
    <n v="2"/>
    <n v="5"/>
    <n v="19"/>
    <n v="33"/>
    <x v="3"/>
    <x v="0"/>
    <x v="3"/>
  </r>
  <r>
    <x v="1"/>
    <x v="3"/>
    <x v="28"/>
    <x v="1124"/>
    <m/>
    <m/>
    <n v="1"/>
    <n v="3"/>
    <x v="3"/>
    <x v="0"/>
    <x v="3"/>
  </r>
  <r>
    <x v="1"/>
    <x v="3"/>
    <x v="28"/>
    <x v="1127"/>
    <n v="23"/>
    <n v="13"/>
    <n v="104"/>
    <n v="53"/>
    <x v="3"/>
    <x v="0"/>
    <x v="3"/>
  </r>
  <r>
    <x v="1"/>
    <x v="3"/>
    <x v="28"/>
    <x v="1128"/>
    <n v="12"/>
    <n v="7"/>
    <n v="65"/>
    <n v="42"/>
    <x v="3"/>
    <x v="0"/>
    <x v="3"/>
  </r>
  <r>
    <x v="1"/>
    <x v="3"/>
    <x v="28"/>
    <x v="1129"/>
    <n v="2"/>
    <m/>
    <n v="3"/>
    <m/>
    <x v="3"/>
    <x v="0"/>
    <x v="3"/>
  </r>
  <r>
    <x v="1"/>
    <x v="3"/>
    <x v="28"/>
    <x v="1130"/>
    <n v="12"/>
    <n v="2"/>
    <n v="44"/>
    <n v="20"/>
    <x v="3"/>
    <x v="0"/>
    <x v="3"/>
  </r>
  <r>
    <x v="1"/>
    <x v="3"/>
    <x v="28"/>
    <x v="1132"/>
    <n v="1"/>
    <n v="2"/>
    <n v="7"/>
    <n v="2"/>
    <x v="3"/>
    <x v="0"/>
    <x v="3"/>
  </r>
  <r>
    <x v="1"/>
    <x v="3"/>
    <x v="28"/>
    <x v="1133"/>
    <n v="7"/>
    <n v="3"/>
    <n v="32"/>
    <n v="18"/>
    <x v="3"/>
    <x v="0"/>
    <x v="3"/>
  </r>
  <r>
    <x v="1"/>
    <x v="3"/>
    <x v="28"/>
    <x v="1134"/>
    <m/>
    <m/>
    <n v="2"/>
    <n v="3"/>
    <x v="3"/>
    <x v="0"/>
    <x v="3"/>
  </r>
  <r>
    <x v="1"/>
    <x v="3"/>
    <x v="28"/>
    <x v="1135"/>
    <m/>
    <m/>
    <m/>
    <n v="1"/>
    <x v="3"/>
    <x v="0"/>
    <x v="3"/>
  </r>
  <r>
    <x v="1"/>
    <x v="3"/>
    <x v="28"/>
    <x v="1804"/>
    <m/>
    <m/>
    <n v="1"/>
    <m/>
    <x v="3"/>
    <x v="0"/>
    <x v="3"/>
  </r>
  <r>
    <x v="1"/>
    <x v="3"/>
    <x v="28"/>
    <x v="1138"/>
    <m/>
    <m/>
    <n v="1"/>
    <n v="1"/>
    <x v="3"/>
    <x v="0"/>
    <x v="3"/>
  </r>
  <r>
    <x v="1"/>
    <x v="3"/>
    <x v="28"/>
    <x v="2014"/>
    <m/>
    <m/>
    <m/>
    <n v="1"/>
    <x v="3"/>
    <x v="0"/>
    <x v="3"/>
  </r>
  <r>
    <x v="1"/>
    <x v="3"/>
    <x v="28"/>
    <x v="1140"/>
    <n v="3"/>
    <n v="1"/>
    <n v="21"/>
    <n v="9"/>
    <x v="3"/>
    <x v="0"/>
    <x v="3"/>
  </r>
  <r>
    <x v="1"/>
    <x v="3"/>
    <x v="28"/>
    <x v="1143"/>
    <m/>
    <n v="1"/>
    <n v="1"/>
    <n v="2"/>
    <x v="3"/>
    <x v="0"/>
    <x v="3"/>
  </r>
  <r>
    <x v="1"/>
    <x v="3"/>
    <x v="29"/>
    <x v="1144"/>
    <m/>
    <m/>
    <n v="2"/>
    <n v="4"/>
    <x v="3"/>
    <x v="0"/>
    <x v="3"/>
  </r>
  <r>
    <x v="1"/>
    <x v="3"/>
    <x v="29"/>
    <x v="1145"/>
    <n v="1"/>
    <m/>
    <n v="7"/>
    <n v="2"/>
    <x v="3"/>
    <x v="0"/>
    <x v="3"/>
  </r>
  <r>
    <x v="1"/>
    <x v="3"/>
    <x v="29"/>
    <x v="1146"/>
    <m/>
    <m/>
    <n v="5"/>
    <n v="3"/>
    <x v="3"/>
    <x v="0"/>
    <x v="3"/>
  </r>
  <r>
    <x v="1"/>
    <x v="3"/>
    <x v="29"/>
    <x v="1148"/>
    <m/>
    <m/>
    <n v="1"/>
    <n v="1"/>
    <x v="3"/>
    <x v="0"/>
    <x v="3"/>
  </r>
  <r>
    <x v="1"/>
    <x v="3"/>
    <x v="29"/>
    <x v="1149"/>
    <n v="2"/>
    <n v="2"/>
    <n v="5"/>
    <n v="8"/>
    <x v="3"/>
    <x v="0"/>
    <x v="3"/>
  </r>
  <r>
    <x v="1"/>
    <x v="3"/>
    <x v="29"/>
    <x v="1806"/>
    <m/>
    <m/>
    <n v="1"/>
    <n v="1"/>
    <x v="3"/>
    <x v="0"/>
    <x v="3"/>
  </r>
  <r>
    <x v="1"/>
    <x v="3"/>
    <x v="29"/>
    <x v="1807"/>
    <n v="2"/>
    <m/>
    <n v="3"/>
    <n v="1"/>
    <x v="3"/>
    <x v="0"/>
    <x v="3"/>
  </r>
  <r>
    <x v="1"/>
    <x v="3"/>
    <x v="29"/>
    <x v="1151"/>
    <n v="33"/>
    <n v="21"/>
    <n v="176"/>
    <n v="117"/>
    <x v="3"/>
    <x v="0"/>
    <x v="3"/>
  </r>
  <r>
    <x v="1"/>
    <x v="3"/>
    <x v="29"/>
    <x v="1152"/>
    <n v="1"/>
    <m/>
    <n v="3"/>
    <n v="1"/>
    <x v="3"/>
    <x v="0"/>
    <x v="3"/>
  </r>
  <r>
    <x v="1"/>
    <x v="3"/>
    <x v="29"/>
    <x v="1153"/>
    <m/>
    <n v="1"/>
    <n v="4"/>
    <n v="6"/>
    <x v="3"/>
    <x v="0"/>
    <x v="3"/>
  </r>
  <r>
    <x v="1"/>
    <x v="3"/>
    <x v="29"/>
    <x v="1154"/>
    <n v="3"/>
    <n v="3"/>
    <n v="23"/>
    <n v="12"/>
    <x v="3"/>
    <x v="0"/>
    <x v="3"/>
  </r>
  <r>
    <x v="1"/>
    <x v="3"/>
    <x v="29"/>
    <x v="1155"/>
    <m/>
    <m/>
    <n v="2"/>
    <n v="1"/>
    <x v="3"/>
    <x v="0"/>
    <x v="3"/>
  </r>
  <r>
    <x v="1"/>
    <x v="3"/>
    <x v="29"/>
    <x v="1156"/>
    <m/>
    <m/>
    <n v="3"/>
    <n v="1"/>
    <x v="3"/>
    <x v="0"/>
    <x v="3"/>
  </r>
  <r>
    <x v="1"/>
    <x v="3"/>
    <x v="29"/>
    <x v="1158"/>
    <n v="4"/>
    <n v="1"/>
    <n v="22"/>
    <n v="18"/>
    <x v="3"/>
    <x v="0"/>
    <x v="3"/>
  </r>
  <r>
    <x v="1"/>
    <x v="3"/>
    <x v="29"/>
    <x v="2015"/>
    <m/>
    <n v="1"/>
    <m/>
    <n v="1"/>
    <x v="3"/>
    <x v="0"/>
    <x v="3"/>
  </r>
  <r>
    <x v="1"/>
    <x v="3"/>
    <x v="29"/>
    <x v="1160"/>
    <m/>
    <m/>
    <n v="1"/>
    <n v="1"/>
    <x v="3"/>
    <x v="0"/>
    <x v="3"/>
  </r>
  <r>
    <x v="1"/>
    <x v="3"/>
    <x v="29"/>
    <x v="1808"/>
    <m/>
    <n v="1"/>
    <n v="1"/>
    <n v="4"/>
    <x v="3"/>
    <x v="0"/>
    <x v="3"/>
  </r>
  <r>
    <x v="1"/>
    <x v="3"/>
    <x v="29"/>
    <x v="1161"/>
    <m/>
    <m/>
    <n v="8"/>
    <n v="7"/>
    <x v="3"/>
    <x v="0"/>
    <x v="3"/>
  </r>
  <r>
    <x v="1"/>
    <x v="3"/>
    <x v="29"/>
    <x v="1162"/>
    <n v="1"/>
    <m/>
    <n v="3"/>
    <n v="2"/>
    <x v="3"/>
    <x v="0"/>
    <x v="3"/>
  </r>
  <r>
    <x v="1"/>
    <x v="3"/>
    <x v="29"/>
    <x v="1163"/>
    <m/>
    <m/>
    <n v="1"/>
    <m/>
    <x v="3"/>
    <x v="0"/>
    <x v="3"/>
  </r>
  <r>
    <x v="1"/>
    <x v="3"/>
    <x v="29"/>
    <x v="1165"/>
    <n v="2"/>
    <n v="3"/>
    <n v="20"/>
    <n v="22"/>
    <x v="3"/>
    <x v="0"/>
    <x v="3"/>
  </r>
  <r>
    <x v="1"/>
    <x v="3"/>
    <x v="29"/>
    <x v="1166"/>
    <n v="4"/>
    <n v="5"/>
    <n v="34"/>
    <n v="21"/>
    <x v="3"/>
    <x v="0"/>
    <x v="3"/>
  </r>
  <r>
    <x v="1"/>
    <x v="3"/>
    <x v="29"/>
    <x v="1167"/>
    <n v="1"/>
    <n v="2"/>
    <n v="8"/>
    <n v="8"/>
    <x v="3"/>
    <x v="0"/>
    <x v="3"/>
  </r>
  <r>
    <x v="1"/>
    <x v="3"/>
    <x v="29"/>
    <x v="1169"/>
    <m/>
    <m/>
    <n v="2"/>
    <m/>
    <x v="3"/>
    <x v="0"/>
    <x v="3"/>
  </r>
  <r>
    <x v="1"/>
    <x v="3"/>
    <x v="30"/>
    <x v="1170"/>
    <n v="404"/>
    <n v="398"/>
    <n v="2305"/>
    <n v="2162"/>
    <x v="5"/>
    <x v="1"/>
    <x v="3"/>
  </r>
  <r>
    <x v="1"/>
    <x v="3"/>
    <x v="30"/>
    <x v="1809"/>
    <m/>
    <m/>
    <n v="1"/>
    <n v="1"/>
    <x v="5"/>
    <x v="1"/>
    <x v="3"/>
  </r>
  <r>
    <x v="1"/>
    <x v="3"/>
    <x v="30"/>
    <x v="1810"/>
    <m/>
    <m/>
    <n v="3"/>
    <n v="15"/>
    <x v="5"/>
    <x v="1"/>
    <x v="3"/>
  </r>
  <r>
    <x v="1"/>
    <x v="3"/>
    <x v="30"/>
    <x v="1811"/>
    <m/>
    <n v="1"/>
    <m/>
    <n v="2"/>
    <x v="5"/>
    <x v="1"/>
    <x v="3"/>
  </r>
  <r>
    <x v="1"/>
    <x v="3"/>
    <x v="30"/>
    <x v="1813"/>
    <n v="4"/>
    <m/>
    <n v="5"/>
    <n v="4"/>
    <x v="5"/>
    <x v="1"/>
    <x v="3"/>
  </r>
  <r>
    <x v="1"/>
    <x v="3"/>
    <x v="30"/>
    <x v="1171"/>
    <n v="12"/>
    <n v="4"/>
    <n v="60"/>
    <n v="39"/>
    <x v="5"/>
    <x v="1"/>
    <x v="3"/>
  </r>
  <r>
    <x v="1"/>
    <x v="3"/>
    <x v="30"/>
    <x v="1172"/>
    <n v="2"/>
    <m/>
    <n v="4"/>
    <n v="10"/>
    <x v="5"/>
    <x v="1"/>
    <x v="3"/>
  </r>
  <r>
    <x v="1"/>
    <x v="3"/>
    <x v="30"/>
    <x v="1173"/>
    <n v="7"/>
    <n v="6"/>
    <n v="50"/>
    <n v="32"/>
    <x v="5"/>
    <x v="1"/>
    <x v="3"/>
  </r>
  <r>
    <x v="1"/>
    <x v="3"/>
    <x v="30"/>
    <x v="1174"/>
    <n v="94"/>
    <n v="96"/>
    <n v="554"/>
    <n v="527"/>
    <x v="5"/>
    <x v="1"/>
    <x v="3"/>
  </r>
  <r>
    <x v="1"/>
    <x v="3"/>
    <x v="30"/>
    <x v="1175"/>
    <n v="5"/>
    <n v="4"/>
    <n v="36"/>
    <n v="30"/>
    <x v="5"/>
    <x v="1"/>
    <x v="3"/>
  </r>
  <r>
    <x v="1"/>
    <x v="3"/>
    <x v="30"/>
    <x v="1176"/>
    <n v="9"/>
    <n v="11"/>
    <n v="61"/>
    <n v="52"/>
    <x v="5"/>
    <x v="1"/>
    <x v="3"/>
  </r>
  <r>
    <x v="1"/>
    <x v="3"/>
    <x v="30"/>
    <x v="1814"/>
    <n v="2"/>
    <m/>
    <n v="15"/>
    <n v="9"/>
    <x v="5"/>
    <x v="1"/>
    <x v="3"/>
  </r>
  <r>
    <x v="1"/>
    <x v="3"/>
    <x v="30"/>
    <x v="1177"/>
    <n v="10"/>
    <n v="18"/>
    <n v="78"/>
    <n v="89"/>
    <x v="5"/>
    <x v="1"/>
    <x v="3"/>
  </r>
  <r>
    <x v="1"/>
    <x v="3"/>
    <x v="170"/>
    <x v="2016"/>
    <m/>
    <m/>
    <m/>
    <n v="1"/>
    <x v="7"/>
    <x v="0"/>
    <x v="3"/>
  </r>
  <r>
    <x v="1"/>
    <x v="3"/>
    <x v="122"/>
    <x v="1178"/>
    <n v="2"/>
    <n v="1"/>
    <n v="17"/>
    <n v="8"/>
    <x v="4"/>
    <x v="0"/>
    <x v="3"/>
  </r>
  <r>
    <x v="1"/>
    <x v="3"/>
    <x v="122"/>
    <x v="1179"/>
    <n v="3"/>
    <m/>
    <n v="9"/>
    <n v="3"/>
    <x v="4"/>
    <x v="0"/>
    <x v="3"/>
  </r>
  <r>
    <x v="1"/>
    <x v="3"/>
    <x v="122"/>
    <x v="1180"/>
    <n v="1"/>
    <m/>
    <n v="3"/>
    <n v="1"/>
    <x v="4"/>
    <x v="0"/>
    <x v="3"/>
  </r>
  <r>
    <x v="1"/>
    <x v="3"/>
    <x v="122"/>
    <x v="1181"/>
    <m/>
    <n v="3"/>
    <n v="3"/>
    <n v="4"/>
    <x v="4"/>
    <x v="0"/>
    <x v="3"/>
  </r>
  <r>
    <x v="1"/>
    <x v="3"/>
    <x v="123"/>
    <x v="1182"/>
    <n v="1"/>
    <n v="1"/>
    <n v="4"/>
    <n v="7"/>
    <x v="1"/>
    <x v="0"/>
    <x v="3"/>
  </r>
  <r>
    <x v="1"/>
    <x v="3"/>
    <x v="31"/>
    <x v="1183"/>
    <m/>
    <n v="3"/>
    <n v="4"/>
    <n v="3"/>
    <x v="3"/>
    <x v="0"/>
    <x v="3"/>
  </r>
  <r>
    <x v="1"/>
    <x v="3"/>
    <x v="31"/>
    <x v="1184"/>
    <n v="2"/>
    <n v="1"/>
    <n v="11"/>
    <n v="3"/>
    <x v="3"/>
    <x v="0"/>
    <x v="3"/>
  </r>
  <r>
    <x v="1"/>
    <x v="3"/>
    <x v="31"/>
    <x v="1185"/>
    <n v="57"/>
    <n v="4"/>
    <n v="493"/>
    <n v="25"/>
    <x v="3"/>
    <x v="0"/>
    <x v="3"/>
  </r>
  <r>
    <x v="1"/>
    <x v="3"/>
    <x v="31"/>
    <x v="1186"/>
    <n v="1"/>
    <m/>
    <n v="5"/>
    <n v="2"/>
    <x v="3"/>
    <x v="0"/>
    <x v="3"/>
  </r>
  <r>
    <x v="1"/>
    <x v="3"/>
    <x v="31"/>
    <x v="1187"/>
    <n v="2"/>
    <m/>
    <n v="23"/>
    <n v="4"/>
    <x v="3"/>
    <x v="0"/>
    <x v="3"/>
  </r>
  <r>
    <x v="1"/>
    <x v="3"/>
    <x v="31"/>
    <x v="1188"/>
    <n v="1"/>
    <m/>
    <n v="4"/>
    <n v="2"/>
    <x v="3"/>
    <x v="0"/>
    <x v="3"/>
  </r>
  <r>
    <x v="1"/>
    <x v="3"/>
    <x v="31"/>
    <x v="2017"/>
    <m/>
    <m/>
    <n v="1"/>
    <m/>
    <x v="3"/>
    <x v="0"/>
    <x v="3"/>
  </r>
  <r>
    <x v="1"/>
    <x v="3"/>
    <x v="31"/>
    <x v="1189"/>
    <n v="11"/>
    <n v="8"/>
    <n v="72"/>
    <n v="65"/>
    <x v="3"/>
    <x v="0"/>
    <x v="3"/>
  </r>
  <r>
    <x v="1"/>
    <x v="3"/>
    <x v="31"/>
    <x v="1190"/>
    <n v="1"/>
    <m/>
    <n v="5"/>
    <n v="1"/>
    <x v="3"/>
    <x v="0"/>
    <x v="3"/>
  </r>
  <r>
    <x v="1"/>
    <x v="3"/>
    <x v="31"/>
    <x v="1191"/>
    <n v="38"/>
    <n v="41"/>
    <n v="233"/>
    <n v="201"/>
    <x v="3"/>
    <x v="0"/>
    <x v="3"/>
  </r>
  <r>
    <x v="1"/>
    <x v="3"/>
    <x v="31"/>
    <x v="1819"/>
    <n v="1"/>
    <m/>
    <n v="6"/>
    <n v="2"/>
    <x v="3"/>
    <x v="0"/>
    <x v="3"/>
  </r>
  <r>
    <x v="1"/>
    <x v="3"/>
    <x v="31"/>
    <x v="1192"/>
    <n v="2"/>
    <n v="1"/>
    <n v="7"/>
    <n v="5"/>
    <x v="3"/>
    <x v="0"/>
    <x v="3"/>
  </r>
  <r>
    <x v="1"/>
    <x v="3"/>
    <x v="31"/>
    <x v="1193"/>
    <m/>
    <m/>
    <n v="1"/>
    <n v="1"/>
    <x v="3"/>
    <x v="0"/>
    <x v="3"/>
  </r>
  <r>
    <x v="1"/>
    <x v="3"/>
    <x v="31"/>
    <x v="1194"/>
    <n v="1"/>
    <m/>
    <n v="1"/>
    <m/>
    <x v="3"/>
    <x v="0"/>
    <x v="3"/>
  </r>
  <r>
    <x v="1"/>
    <x v="3"/>
    <x v="31"/>
    <x v="1196"/>
    <m/>
    <m/>
    <n v="2"/>
    <m/>
    <x v="3"/>
    <x v="0"/>
    <x v="3"/>
  </r>
  <r>
    <x v="1"/>
    <x v="3"/>
    <x v="31"/>
    <x v="1197"/>
    <n v="1"/>
    <n v="6"/>
    <n v="13"/>
    <n v="17"/>
    <x v="3"/>
    <x v="0"/>
    <x v="3"/>
  </r>
  <r>
    <x v="1"/>
    <x v="3"/>
    <x v="31"/>
    <x v="1198"/>
    <m/>
    <m/>
    <m/>
    <n v="1"/>
    <x v="3"/>
    <x v="0"/>
    <x v="3"/>
  </r>
  <r>
    <x v="1"/>
    <x v="3"/>
    <x v="31"/>
    <x v="1199"/>
    <n v="1772"/>
    <n v="1417"/>
    <n v="11493"/>
    <n v="7518"/>
    <x v="3"/>
    <x v="0"/>
    <x v="3"/>
  </r>
  <r>
    <x v="1"/>
    <x v="3"/>
    <x v="31"/>
    <x v="1200"/>
    <m/>
    <m/>
    <m/>
    <n v="1"/>
    <x v="3"/>
    <x v="0"/>
    <x v="3"/>
  </r>
  <r>
    <x v="1"/>
    <x v="3"/>
    <x v="31"/>
    <x v="1201"/>
    <n v="8"/>
    <n v="8"/>
    <n v="42"/>
    <n v="44"/>
    <x v="3"/>
    <x v="0"/>
    <x v="3"/>
  </r>
  <r>
    <x v="1"/>
    <x v="3"/>
    <x v="31"/>
    <x v="1202"/>
    <n v="2"/>
    <n v="2"/>
    <n v="11"/>
    <n v="16"/>
    <x v="3"/>
    <x v="0"/>
    <x v="3"/>
  </r>
  <r>
    <x v="1"/>
    <x v="3"/>
    <x v="31"/>
    <x v="1203"/>
    <n v="1"/>
    <m/>
    <n v="5"/>
    <n v="1"/>
    <x v="3"/>
    <x v="0"/>
    <x v="3"/>
  </r>
  <r>
    <x v="1"/>
    <x v="3"/>
    <x v="31"/>
    <x v="1205"/>
    <n v="3"/>
    <n v="4"/>
    <n v="15"/>
    <n v="16"/>
    <x v="3"/>
    <x v="0"/>
    <x v="3"/>
  </r>
  <r>
    <x v="1"/>
    <x v="3"/>
    <x v="31"/>
    <x v="1206"/>
    <n v="6"/>
    <n v="5"/>
    <n v="33"/>
    <n v="11"/>
    <x v="3"/>
    <x v="0"/>
    <x v="3"/>
  </r>
  <r>
    <x v="1"/>
    <x v="3"/>
    <x v="31"/>
    <x v="1207"/>
    <n v="356"/>
    <n v="334"/>
    <n v="2233"/>
    <n v="1747"/>
    <x v="3"/>
    <x v="0"/>
    <x v="3"/>
  </r>
  <r>
    <x v="1"/>
    <x v="3"/>
    <x v="31"/>
    <x v="1208"/>
    <n v="3"/>
    <n v="3"/>
    <n v="25"/>
    <n v="28"/>
    <x v="3"/>
    <x v="0"/>
    <x v="3"/>
  </r>
  <r>
    <x v="1"/>
    <x v="3"/>
    <x v="31"/>
    <x v="1209"/>
    <n v="1"/>
    <n v="3"/>
    <n v="20"/>
    <n v="16"/>
    <x v="3"/>
    <x v="0"/>
    <x v="3"/>
  </r>
  <r>
    <x v="1"/>
    <x v="3"/>
    <x v="31"/>
    <x v="1210"/>
    <n v="6"/>
    <n v="2"/>
    <n v="40"/>
    <n v="17"/>
    <x v="3"/>
    <x v="0"/>
    <x v="3"/>
  </r>
  <r>
    <x v="1"/>
    <x v="3"/>
    <x v="31"/>
    <x v="1211"/>
    <n v="1"/>
    <m/>
    <n v="2"/>
    <m/>
    <x v="3"/>
    <x v="0"/>
    <x v="3"/>
  </r>
  <r>
    <x v="1"/>
    <x v="3"/>
    <x v="31"/>
    <x v="1212"/>
    <m/>
    <m/>
    <n v="2"/>
    <n v="2"/>
    <x v="3"/>
    <x v="0"/>
    <x v="3"/>
  </r>
  <r>
    <x v="1"/>
    <x v="3"/>
    <x v="31"/>
    <x v="1213"/>
    <n v="1"/>
    <n v="1"/>
    <n v="5"/>
    <n v="1"/>
    <x v="3"/>
    <x v="0"/>
    <x v="3"/>
  </r>
  <r>
    <x v="1"/>
    <x v="3"/>
    <x v="31"/>
    <x v="1214"/>
    <n v="1"/>
    <n v="1"/>
    <n v="8"/>
    <n v="8"/>
    <x v="3"/>
    <x v="0"/>
    <x v="3"/>
  </r>
  <r>
    <x v="1"/>
    <x v="3"/>
    <x v="31"/>
    <x v="1215"/>
    <n v="4"/>
    <m/>
    <n v="11"/>
    <n v="1"/>
    <x v="3"/>
    <x v="0"/>
    <x v="3"/>
  </r>
  <r>
    <x v="1"/>
    <x v="3"/>
    <x v="31"/>
    <x v="1216"/>
    <n v="2"/>
    <n v="3"/>
    <n v="24"/>
    <n v="16"/>
    <x v="3"/>
    <x v="0"/>
    <x v="3"/>
  </r>
  <r>
    <x v="1"/>
    <x v="3"/>
    <x v="31"/>
    <x v="1217"/>
    <n v="6"/>
    <n v="8"/>
    <n v="102"/>
    <n v="50"/>
    <x v="3"/>
    <x v="0"/>
    <x v="3"/>
  </r>
  <r>
    <x v="1"/>
    <x v="3"/>
    <x v="31"/>
    <x v="1218"/>
    <n v="2"/>
    <n v="4"/>
    <n v="30"/>
    <n v="16"/>
    <x v="3"/>
    <x v="0"/>
    <x v="3"/>
  </r>
  <r>
    <x v="1"/>
    <x v="3"/>
    <x v="31"/>
    <x v="1219"/>
    <n v="3"/>
    <n v="2"/>
    <n v="15"/>
    <n v="8"/>
    <x v="3"/>
    <x v="0"/>
    <x v="3"/>
  </r>
  <r>
    <x v="1"/>
    <x v="3"/>
    <x v="31"/>
    <x v="1220"/>
    <m/>
    <n v="1"/>
    <n v="4"/>
    <n v="2"/>
    <x v="3"/>
    <x v="0"/>
    <x v="3"/>
  </r>
  <r>
    <x v="1"/>
    <x v="3"/>
    <x v="31"/>
    <x v="1223"/>
    <n v="1"/>
    <n v="1"/>
    <n v="18"/>
    <n v="5"/>
    <x v="3"/>
    <x v="0"/>
    <x v="3"/>
  </r>
  <r>
    <x v="1"/>
    <x v="3"/>
    <x v="31"/>
    <x v="1224"/>
    <n v="64"/>
    <n v="33"/>
    <n v="416"/>
    <n v="245"/>
    <x v="3"/>
    <x v="0"/>
    <x v="3"/>
  </r>
  <r>
    <x v="1"/>
    <x v="3"/>
    <x v="31"/>
    <x v="1225"/>
    <n v="8"/>
    <n v="3"/>
    <n v="61"/>
    <n v="15"/>
    <x v="3"/>
    <x v="0"/>
    <x v="3"/>
  </r>
  <r>
    <x v="1"/>
    <x v="3"/>
    <x v="31"/>
    <x v="1226"/>
    <n v="1"/>
    <m/>
    <n v="2"/>
    <n v="1"/>
    <x v="3"/>
    <x v="0"/>
    <x v="3"/>
  </r>
  <r>
    <x v="1"/>
    <x v="3"/>
    <x v="31"/>
    <x v="1227"/>
    <n v="4"/>
    <n v="2"/>
    <n v="24"/>
    <n v="10"/>
    <x v="3"/>
    <x v="0"/>
    <x v="3"/>
  </r>
  <r>
    <x v="1"/>
    <x v="3"/>
    <x v="31"/>
    <x v="1228"/>
    <n v="2"/>
    <n v="1"/>
    <n v="7"/>
    <n v="10"/>
    <x v="3"/>
    <x v="0"/>
    <x v="3"/>
  </r>
  <r>
    <x v="1"/>
    <x v="3"/>
    <x v="31"/>
    <x v="1230"/>
    <n v="6"/>
    <m/>
    <n v="102"/>
    <n v="1"/>
    <x v="3"/>
    <x v="0"/>
    <x v="3"/>
  </r>
  <r>
    <x v="1"/>
    <x v="3"/>
    <x v="31"/>
    <x v="1231"/>
    <n v="161"/>
    <n v="146"/>
    <n v="1101"/>
    <n v="837"/>
    <x v="3"/>
    <x v="0"/>
    <x v="3"/>
  </r>
  <r>
    <x v="1"/>
    <x v="3"/>
    <x v="31"/>
    <x v="1232"/>
    <n v="224"/>
    <n v="226"/>
    <n v="1559"/>
    <n v="1314"/>
    <x v="3"/>
    <x v="0"/>
    <x v="3"/>
  </r>
  <r>
    <x v="1"/>
    <x v="3"/>
    <x v="31"/>
    <x v="1233"/>
    <m/>
    <m/>
    <n v="1"/>
    <m/>
    <x v="3"/>
    <x v="0"/>
    <x v="3"/>
  </r>
  <r>
    <x v="1"/>
    <x v="3"/>
    <x v="31"/>
    <x v="1234"/>
    <n v="12"/>
    <n v="10"/>
    <n v="75"/>
    <n v="77"/>
    <x v="3"/>
    <x v="0"/>
    <x v="3"/>
  </r>
  <r>
    <x v="1"/>
    <x v="3"/>
    <x v="31"/>
    <x v="1235"/>
    <n v="2"/>
    <n v="3"/>
    <n v="12"/>
    <n v="7"/>
    <x v="3"/>
    <x v="0"/>
    <x v="3"/>
  </r>
  <r>
    <x v="1"/>
    <x v="3"/>
    <x v="31"/>
    <x v="1236"/>
    <m/>
    <m/>
    <n v="4"/>
    <m/>
    <x v="3"/>
    <x v="0"/>
    <x v="3"/>
  </r>
  <r>
    <x v="1"/>
    <x v="3"/>
    <x v="31"/>
    <x v="1239"/>
    <m/>
    <m/>
    <n v="1"/>
    <n v="1"/>
    <x v="3"/>
    <x v="0"/>
    <x v="3"/>
  </r>
  <r>
    <x v="1"/>
    <x v="3"/>
    <x v="31"/>
    <x v="1240"/>
    <n v="4"/>
    <n v="1"/>
    <n v="25"/>
    <n v="14"/>
    <x v="3"/>
    <x v="0"/>
    <x v="3"/>
  </r>
  <r>
    <x v="1"/>
    <x v="3"/>
    <x v="31"/>
    <x v="1241"/>
    <m/>
    <n v="1"/>
    <n v="2"/>
    <n v="2"/>
    <x v="3"/>
    <x v="0"/>
    <x v="3"/>
  </r>
  <r>
    <x v="1"/>
    <x v="3"/>
    <x v="31"/>
    <x v="1242"/>
    <n v="2"/>
    <m/>
    <n v="17"/>
    <n v="11"/>
    <x v="3"/>
    <x v="0"/>
    <x v="3"/>
  </r>
  <r>
    <x v="1"/>
    <x v="3"/>
    <x v="31"/>
    <x v="1243"/>
    <n v="1"/>
    <m/>
    <n v="4"/>
    <n v="2"/>
    <x v="3"/>
    <x v="0"/>
    <x v="3"/>
  </r>
  <r>
    <x v="1"/>
    <x v="3"/>
    <x v="31"/>
    <x v="1244"/>
    <m/>
    <m/>
    <n v="1"/>
    <n v="1"/>
    <x v="3"/>
    <x v="0"/>
    <x v="3"/>
  </r>
  <r>
    <x v="1"/>
    <x v="3"/>
    <x v="31"/>
    <x v="1245"/>
    <m/>
    <n v="2"/>
    <n v="7"/>
    <n v="11"/>
    <x v="3"/>
    <x v="0"/>
    <x v="3"/>
  </r>
  <r>
    <x v="1"/>
    <x v="3"/>
    <x v="31"/>
    <x v="1246"/>
    <m/>
    <m/>
    <n v="1"/>
    <m/>
    <x v="3"/>
    <x v="0"/>
    <x v="3"/>
  </r>
  <r>
    <x v="1"/>
    <x v="3"/>
    <x v="31"/>
    <x v="1247"/>
    <n v="2"/>
    <n v="2"/>
    <n v="6"/>
    <n v="7"/>
    <x v="3"/>
    <x v="0"/>
    <x v="3"/>
  </r>
  <r>
    <x v="1"/>
    <x v="3"/>
    <x v="31"/>
    <x v="1248"/>
    <n v="1"/>
    <m/>
    <n v="8"/>
    <n v="5"/>
    <x v="3"/>
    <x v="0"/>
    <x v="3"/>
  </r>
  <r>
    <x v="1"/>
    <x v="3"/>
    <x v="31"/>
    <x v="1249"/>
    <n v="14"/>
    <n v="4"/>
    <n v="51"/>
    <n v="37"/>
    <x v="3"/>
    <x v="0"/>
    <x v="3"/>
  </r>
  <r>
    <x v="1"/>
    <x v="3"/>
    <x v="31"/>
    <x v="1250"/>
    <n v="3"/>
    <n v="2"/>
    <n v="10"/>
    <n v="9"/>
    <x v="3"/>
    <x v="0"/>
    <x v="3"/>
  </r>
  <r>
    <x v="1"/>
    <x v="3"/>
    <x v="31"/>
    <x v="1251"/>
    <m/>
    <m/>
    <n v="2"/>
    <n v="1"/>
    <x v="3"/>
    <x v="0"/>
    <x v="3"/>
  </r>
  <r>
    <x v="1"/>
    <x v="3"/>
    <x v="31"/>
    <x v="1253"/>
    <n v="2"/>
    <m/>
    <n v="12"/>
    <n v="1"/>
    <x v="3"/>
    <x v="0"/>
    <x v="3"/>
  </r>
  <r>
    <x v="1"/>
    <x v="3"/>
    <x v="31"/>
    <x v="1254"/>
    <m/>
    <n v="2"/>
    <n v="7"/>
    <n v="5"/>
    <x v="3"/>
    <x v="0"/>
    <x v="3"/>
  </r>
  <r>
    <x v="1"/>
    <x v="3"/>
    <x v="31"/>
    <x v="1255"/>
    <n v="132"/>
    <n v="99"/>
    <n v="772"/>
    <n v="557"/>
    <x v="3"/>
    <x v="0"/>
    <x v="3"/>
  </r>
  <r>
    <x v="1"/>
    <x v="3"/>
    <x v="31"/>
    <x v="1256"/>
    <n v="1"/>
    <m/>
    <n v="9"/>
    <n v="1"/>
    <x v="3"/>
    <x v="0"/>
    <x v="3"/>
  </r>
  <r>
    <x v="1"/>
    <x v="3"/>
    <x v="31"/>
    <x v="1257"/>
    <n v="7"/>
    <n v="2"/>
    <n v="33"/>
    <n v="15"/>
    <x v="3"/>
    <x v="0"/>
    <x v="3"/>
  </r>
  <r>
    <x v="1"/>
    <x v="3"/>
    <x v="31"/>
    <x v="1259"/>
    <n v="2"/>
    <m/>
    <n v="4"/>
    <n v="1"/>
    <x v="3"/>
    <x v="0"/>
    <x v="3"/>
  </r>
  <r>
    <x v="1"/>
    <x v="3"/>
    <x v="31"/>
    <x v="1262"/>
    <n v="8"/>
    <n v="3"/>
    <n v="37"/>
    <n v="15"/>
    <x v="3"/>
    <x v="0"/>
    <x v="3"/>
  </r>
  <r>
    <x v="1"/>
    <x v="3"/>
    <x v="31"/>
    <x v="1264"/>
    <n v="15"/>
    <n v="3"/>
    <n v="67"/>
    <n v="8"/>
    <x v="3"/>
    <x v="0"/>
    <x v="3"/>
  </r>
  <r>
    <x v="1"/>
    <x v="3"/>
    <x v="31"/>
    <x v="1265"/>
    <n v="5"/>
    <m/>
    <n v="24"/>
    <n v="7"/>
    <x v="3"/>
    <x v="0"/>
    <x v="3"/>
  </r>
  <r>
    <x v="1"/>
    <x v="3"/>
    <x v="31"/>
    <x v="1266"/>
    <m/>
    <n v="1"/>
    <n v="2"/>
    <n v="1"/>
    <x v="3"/>
    <x v="0"/>
    <x v="3"/>
  </r>
  <r>
    <x v="1"/>
    <x v="3"/>
    <x v="31"/>
    <x v="1821"/>
    <m/>
    <m/>
    <n v="2"/>
    <n v="2"/>
    <x v="3"/>
    <x v="0"/>
    <x v="3"/>
  </r>
  <r>
    <x v="1"/>
    <x v="3"/>
    <x v="31"/>
    <x v="1267"/>
    <n v="1"/>
    <m/>
    <n v="2"/>
    <n v="1"/>
    <x v="3"/>
    <x v="0"/>
    <x v="3"/>
  </r>
  <r>
    <x v="1"/>
    <x v="3"/>
    <x v="31"/>
    <x v="1269"/>
    <m/>
    <m/>
    <n v="1"/>
    <n v="1"/>
    <x v="3"/>
    <x v="0"/>
    <x v="3"/>
  </r>
  <r>
    <x v="1"/>
    <x v="3"/>
    <x v="31"/>
    <x v="1270"/>
    <m/>
    <m/>
    <n v="1"/>
    <n v="2"/>
    <x v="3"/>
    <x v="0"/>
    <x v="3"/>
  </r>
  <r>
    <x v="1"/>
    <x v="3"/>
    <x v="31"/>
    <x v="1271"/>
    <n v="1"/>
    <n v="2"/>
    <n v="13"/>
    <n v="6"/>
    <x v="3"/>
    <x v="0"/>
    <x v="3"/>
  </r>
  <r>
    <x v="1"/>
    <x v="3"/>
    <x v="31"/>
    <x v="1272"/>
    <m/>
    <m/>
    <m/>
    <n v="1"/>
    <x v="3"/>
    <x v="0"/>
    <x v="3"/>
  </r>
  <r>
    <x v="1"/>
    <x v="3"/>
    <x v="31"/>
    <x v="1273"/>
    <n v="2"/>
    <m/>
    <n v="8"/>
    <n v="2"/>
    <x v="3"/>
    <x v="0"/>
    <x v="3"/>
  </r>
  <r>
    <x v="1"/>
    <x v="3"/>
    <x v="31"/>
    <x v="1274"/>
    <m/>
    <m/>
    <n v="1"/>
    <n v="2"/>
    <x v="3"/>
    <x v="0"/>
    <x v="3"/>
  </r>
  <r>
    <x v="1"/>
    <x v="3"/>
    <x v="31"/>
    <x v="1275"/>
    <m/>
    <m/>
    <n v="1"/>
    <m/>
    <x v="3"/>
    <x v="0"/>
    <x v="3"/>
  </r>
  <r>
    <x v="1"/>
    <x v="3"/>
    <x v="31"/>
    <x v="1276"/>
    <n v="1"/>
    <m/>
    <n v="1"/>
    <m/>
    <x v="3"/>
    <x v="0"/>
    <x v="3"/>
  </r>
  <r>
    <x v="1"/>
    <x v="3"/>
    <x v="31"/>
    <x v="1277"/>
    <m/>
    <n v="1"/>
    <n v="2"/>
    <n v="4"/>
    <x v="3"/>
    <x v="0"/>
    <x v="3"/>
  </r>
  <r>
    <x v="1"/>
    <x v="3"/>
    <x v="31"/>
    <x v="1278"/>
    <n v="3"/>
    <n v="2"/>
    <n v="15"/>
    <n v="10"/>
    <x v="3"/>
    <x v="0"/>
    <x v="3"/>
  </r>
  <r>
    <x v="1"/>
    <x v="3"/>
    <x v="31"/>
    <x v="1279"/>
    <m/>
    <m/>
    <n v="1"/>
    <n v="1"/>
    <x v="3"/>
    <x v="0"/>
    <x v="3"/>
  </r>
  <r>
    <x v="1"/>
    <x v="3"/>
    <x v="31"/>
    <x v="1281"/>
    <n v="1"/>
    <m/>
    <n v="3"/>
    <m/>
    <x v="3"/>
    <x v="0"/>
    <x v="3"/>
  </r>
  <r>
    <x v="1"/>
    <x v="3"/>
    <x v="31"/>
    <x v="1283"/>
    <n v="3"/>
    <n v="2"/>
    <n v="17"/>
    <n v="12"/>
    <x v="3"/>
    <x v="0"/>
    <x v="3"/>
  </r>
  <r>
    <x v="1"/>
    <x v="3"/>
    <x v="31"/>
    <x v="1284"/>
    <m/>
    <n v="2"/>
    <m/>
    <n v="2"/>
    <x v="3"/>
    <x v="0"/>
    <x v="3"/>
  </r>
  <r>
    <x v="1"/>
    <x v="3"/>
    <x v="31"/>
    <x v="1822"/>
    <m/>
    <m/>
    <m/>
    <n v="1"/>
    <x v="3"/>
    <x v="0"/>
    <x v="3"/>
  </r>
  <r>
    <x v="1"/>
    <x v="3"/>
    <x v="31"/>
    <x v="1285"/>
    <m/>
    <m/>
    <n v="1"/>
    <m/>
    <x v="3"/>
    <x v="0"/>
    <x v="3"/>
  </r>
  <r>
    <x v="1"/>
    <x v="3"/>
    <x v="31"/>
    <x v="1286"/>
    <n v="12"/>
    <n v="1"/>
    <n v="56"/>
    <n v="4"/>
    <x v="3"/>
    <x v="0"/>
    <x v="3"/>
  </r>
  <r>
    <x v="1"/>
    <x v="3"/>
    <x v="31"/>
    <x v="1287"/>
    <n v="4"/>
    <n v="1"/>
    <n v="13"/>
    <n v="8"/>
    <x v="3"/>
    <x v="0"/>
    <x v="3"/>
  </r>
  <r>
    <x v="1"/>
    <x v="3"/>
    <x v="31"/>
    <x v="1288"/>
    <m/>
    <m/>
    <n v="4"/>
    <n v="1"/>
    <x v="3"/>
    <x v="0"/>
    <x v="3"/>
  </r>
  <r>
    <x v="1"/>
    <x v="3"/>
    <x v="31"/>
    <x v="1289"/>
    <n v="2"/>
    <n v="1"/>
    <n v="12"/>
    <n v="4"/>
    <x v="3"/>
    <x v="0"/>
    <x v="3"/>
  </r>
  <r>
    <x v="1"/>
    <x v="3"/>
    <x v="31"/>
    <x v="1290"/>
    <n v="1"/>
    <n v="5"/>
    <n v="14"/>
    <n v="14"/>
    <x v="3"/>
    <x v="0"/>
    <x v="3"/>
  </r>
  <r>
    <x v="1"/>
    <x v="3"/>
    <x v="31"/>
    <x v="1291"/>
    <n v="9"/>
    <n v="6"/>
    <n v="46"/>
    <n v="40"/>
    <x v="3"/>
    <x v="0"/>
    <x v="3"/>
  </r>
  <r>
    <x v="1"/>
    <x v="3"/>
    <x v="31"/>
    <x v="1293"/>
    <n v="3"/>
    <n v="2"/>
    <n v="36"/>
    <n v="11"/>
    <x v="3"/>
    <x v="0"/>
    <x v="3"/>
  </r>
  <r>
    <x v="1"/>
    <x v="3"/>
    <x v="31"/>
    <x v="1294"/>
    <m/>
    <m/>
    <n v="1"/>
    <n v="2"/>
    <x v="3"/>
    <x v="0"/>
    <x v="3"/>
  </r>
  <r>
    <x v="1"/>
    <x v="3"/>
    <x v="31"/>
    <x v="1295"/>
    <n v="1"/>
    <m/>
    <n v="2"/>
    <n v="3"/>
    <x v="3"/>
    <x v="0"/>
    <x v="3"/>
  </r>
  <r>
    <x v="1"/>
    <x v="3"/>
    <x v="31"/>
    <x v="1296"/>
    <m/>
    <m/>
    <m/>
    <n v="6"/>
    <x v="3"/>
    <x v="0"/>
    <x v="3"/>
  </r>
  <r>
    <x v="1"/>
    <x v="3"/>
    <x v="31"/>
    <x v="1297"/>
    <n v="10"/>
    <n v="2"/>
    <n v="36"/>
    <n v="9"/>
    <x v="3"/>
    <x v="0"/>
    <x v="3"/>
  </r>
  <r>
    <x v="1"/>
    <x v="3"/>
    <x v="31"/>
    <x v="1298"/>
    <n v="5"/>
    <n v="9"/>
    <n v="42"/>
    <n v="28"/>
    <x v="3"/>
    <x v="0"/>
    <x v="3"/>
  </r>
  <r>
    <x v="1"/>
    <x v="3"/>
    <x v="31"/>
    <x v="1299"/>
    <m/>
    <m/>
    <n v="5"/>
    <m/>
    <x v="3"/>
    <x v="0"/>
    <x v="3"/>
  </r>
  <r>
    <x v="1"/>
    <x v="3"/>
    <x v="32"/>
    <x v="1300"/>
    <n v="64"/>
    <n v="98"/>
    <n v="458"/>
    <n v="505"/>
    <x v="5"/>
    <x v="1"/>
    <x v="3"/>
  </r>
  <r>
    <x v="1"/>
    <x v="3"/>
    <x v="32"/>
    <x v="1824"/>
    <m/>
    <m/>
    <n v="1"/>
    <m/>
    <x v="5"/>
    <x v="1"/>
    <x v="3"/>
  </r>
  <r>
    <x v="1"/>
    <x v="3"/>
    <x v="32"/>
    <x v="1301"/>
    <m/>
    <n v="4"/>
    <n v="2"/>
    <n v="8"/>
    <x v="5"/>
    <x v="1"/>
    <x v="3"/>
  </r>
  <r>
    <x v="1"/>
    <x v="3"/>
    <x v="32"/>
    <x v="1302"/>
    <m/>
    <n v="1"/>
    <n v="1"/>
    <n v="2"/>
    <x v="5"/>
    <x v="1"/>
    <x v="3"/>
  </r>
  <r>
    <x v="1"/>
    <x v="3"/>
    <x v="32"/>
    <x v="1303"/>
    <n v="3"/>
    <n v="2"/>
    <n v="9"/>
    <n v="8"/>
    <x v="5"/>
    <x v="1"/>
    <x v="3"/>
  </r>
  <r>
    <x v="1"/>
    <x v="3"/>
    <x v="32"/>
    <x v="1304"/>
    <m/>
    <m/>
    <n v="3"/>
    <n v="1"/>
    <x v="5"/>
    <x v="1"/>
    <x v="3"/>
  </r>
  <r>
    <x v="1"/>
    <x v="3"/>
    <x v="32"/>
    <x v="1305"/>
    <n v="119"/>
    <n v="112"/>
    <n v="867"/>
    <n v="798"/>
    <x v="5"/>
    <x v="1"/>
    <x v="3"/>
  </r>
  <r>
    <x v="1"/>
    <x v="3"/>
    <x v="32"/>
    <x v="1306"/>
    <n v="1"/>
    <m/>
    <n v="8"/>
    <n v="5"/>
    <x v="5"/>
    <x v="1"/>
    <x v="3"/>
  </r>
  <r>
    <x v="1"/>
    <x v="3"/>
    <x v="32"/>
    <x v="1307"/>
    <n v="3"/>
    <n v="1"/>
    <n v="16"/>
    <n v="11"/>
    <x v="5"/>
    <x v="1"/>
    <x v="3"/>
  </r>
  <r>
    <x v="1"/>
    <x v="3"/>
    <x v="32"/>
    <x v="1308"/>
    <n v="7"/>
    <n v="8"/>
    <n v="25"/>
    <n v="25"/>
    <x v="5"/>
    <x v="1"/>
    <x v="3"/>
  </r>
  <r>
    <x v="1"/>
    <x v="3"/>
    <x v="32"/>
    <x v="1309"/>
    <n v="1"/>
    <m/>
    <n v="1"/>
    <n v="1"/>
    <x v="5"/>
    <x v="1"/>
    <x v="3"/>
  </r>
  <r>
    <x v="1"/>
    <x v="3"/>
    <x v="33"/>
    <x v="1310"/>
    <n v="1"/>
    <m/>
    <n v="8"/>
    <n v="2"/>
    <x v="2"/>
    <x v="0"/>
    <x v="3"/>
  </r>
  <r>
    <x v="1"/>
    <x v="3"/>
    <x v="33"/>
    <x v="1311"/>
    <n v="4"/>
    <n v="2"/>
    <n v="13"/>
    <n v="6"/>
    <x v="2"/>
    <x v="0"/>
    <x v="3"/>
  </r>
  <r>
    <x v="1"/>
    <x v="3"/>
    <x v="33"/>
    <x v="1312"/>
    <n v="10"/>
    <n v="11"/>
    <n v="50"/>
    <n v="41"/>
    <x v="2"/>
    <x v="0"/>
    <x v="3"/>
  </r>
  <r>
    <x v="1"/>
    <x v="3"/>
    <x v="33"/>
    <x v="1313"/>
    <n v="22"/>
    <n v="13"/>
    <n v="116"/>
    <n v="69"/>
    <x v="2"/>
    <x v="0"/>
    <x v="3"/>
  </r>
  <r>
    <x v="1"/>
    <x v="3"/>
    <x v="33"/>
    <x v="1827"/>
    <m/>
    <m/>
    <m/>
    <n v="1"/>
    <x v="2"/>
    <x v="0"/>
    <x v="3"/>
  </r>
  <r>
    <x v="1"/>
    <x v="3"/>
    <x v="33"/>
    <x v="1315"/>
    <n v="89"/>
    <n v="89"/>
    <n v="514"/>
    <n v="453"/>
    <x v="2"/>
    <x v="0"/>
    <x v="3"/>
  </r>
  <r>
    <x v="1"/>
    <x v="3"/>
    <x v="33"/>
    <x v="1316"/>
    <n v="7"/>
    <n v="7"/>
    <n v="35"/>
    <n v="31"/>
    <x v="2"/>
    <x v="0"/>
    <x v="3"/>
  </r>
  <r>
    <x v="1"/>
    <x v="3"/>
    <x v="33"/>
    <x v="1828"/>
    <n v="1"/>
    <m/>
    <n v="2"/>
    <m/>
    <x v="2"/>
    <x v="0"/>
    <x v="3"/>
  </r>
  <r>
    <x v="1"/>
    <x v="3"/>
    <x v="33"/>
    <x v="1829"/>
    <m/>
    <m/>
    <n v="2"/>
    <m/>
    <x v="2"/>
    <x v="0"/>
    <x v="3"/>
  </r>
  <r>
    <x v="1"/>
    <x v="3"/>
    <x v="33"/>
    <x v="1317"/>
    <n v="147"/>
    <n v="85"/>
    <n v="838"/>
    <n v="475"/>
    <x v="2"/>
    <x v="0"/>
    <x v="3"/>
  </r>
  <r>
    <x v="1"/>
    <x v="3"/>
    <x v="33"/>
    <x v="1830"/>
    <m/>
    <n v="1"/>
    <n v="7"/>
    <n v="3"/>
    <x v="2"/>
    <x v="0"/>
    <x v="3"/>
  </r>
  <r>
    <x v="1"/>
    <x v="3"/>
    <x v="33"/>
    <x v="1318"/>
    <n v="196"/>
    <n v="181"/>
    <n v="1163"/>
    <n v="952"/>
    <x v="2"/>
    <x v="0"/>
    <x v="3"/>
  </r>
  <r>
    <x v="1"/>
    <x v="3"/>
    <x v="33"/>
    <x v="1319"/>
    <n v="1"/>
    <n v="3"/>
    <n v="12"/>
    <n v="12"/>
    <x v="2"/>
    <x v="0"/>
    <x v="3"/>
  </r>
  <r>
    <x v="1"/>
    <x v="3"/>
    <x v="33"/>
    <x v="1831"/>
    <n v="1"/>
    <n v="2"/>
    <n v="11"/>
    <n v="13"/>
    <x v="2"/>
    <x v="0"/>
    <x v="3"/>
  </r>
  <r>
    <x v="1"/>
    <x v="3"/>
    <x v="33"/>
    <x v="1320"/>
    <n v="545"/>
    <n v="534"/>
    <n v="3806"/>
    <n v="2688"/>
    <x v="2"/>
    <x v="0"/>
    <x v="3"/>
  </r>
  <r>
    <x v="1"/>
    <x v="3"/>
    <x v="33"/>
    <x v="1832"/>
    <n v="2"/>
    <m/>
    <n v="6"/>
    <m/>
    <x v="2"/>
    <x v="0"/>
    <x v="3"/>
  </r>
  <r>
    <x v="1"/>
    <x v="3"/>
    <x v="33"/>
    <x v="1322"/>
    <n v="1"/>
    <m/>
    <n v="6"/>
    <n v="6"/>
    <x v="2"/>
    <x v="0"/>
    <x v="3"/>
  </r>
  <r>
    <x v="1"/>
    <x v="3"/>
    <x v="33"/>
    <x v="1323"/>
    <n v="8"/>
    <n v="3"/>
    <n v="47"/>
    <n v="41"/>
    <x v="2"/>
    <x v="0"/>
    <x v="3"/>
  </r>
  <r>
    <x v="1"/>
    <x v="3"/>
    <x v="33"/>
    <x v="1324"/>
    <m/>
    <m/>
    <n v="9"/>
    <n v="8"/>
    <x v="2"/>
    <x v="0"/>
    <x v="3"/>
  </r>
  <r>
    <x v="1"/>
    <x v="3"/>
    <x v="33"/>
    <x v="1325"/>
    <n v="97"/>
    <n v="58"/>
    <n v="513"/>
    <n v="317"/>
    <x v="2"/>
    <x v="0"/>
    <x v="3"/>
  </r>
  <r>
    <x v="1"/>
    <x v="3"/>
    <x v="33"/>
    <x v="1326"/>
    <n v="65"/>
    <n v="78"/>
    <n v="439"/>
    <n v="402"/>
    <x v="2"/>
    <x v="0"/>
    <x v="3"/>
  </r>
  <r>
    <x v="1"/>
    <x v="3"/>
    <x v="33"/>
    <x v="1327"/>
    <n v="11"/>
    <n v="8"/>
    <n v="70"/>
    <n v="49"/>
    <x v="2"/>
    <x v="0"/>
    <x v="3"/>
  </r>
  <r>
    <x v="1"/>
    <x v="3"/>
    <x v="33"/>
    <x v="1833"/>
    <m/>
    <m/>
    <n v="1"/>
    <m/>
    <x v="2"/>
    <x v="0"/>
    <x v="3"/>
  </r>
  <r>
    <x v="1"/>
    <x v="3"/>
    <x v="33"/>
    <x v="1329"/>
    <n v="6"/>
    <n v="2"/>
    <n v="22"/>
    <n v="14"/>
    <x v="2"/>
    <x v="0"/>
    <x v="3"/>
  </r>
  <r>
    <x v="1"/>
    <x v="3"/>
    <x v="33"/>
    <x v="1834"/>
    <n v="1"/>
    <m/>
    <n v="5"/>
    <m/>
    <x v="2"/>
    <x v="0"/>
    <x v="3"/>
  </r>
  <r>
    <x v="1"/>
    <x v="3"/>
    <x v="33"/>
    <x v="1330"/>
    <m/>
    <m/>
    <n v="2"/>
    <n v="1"/>
    <x v="2"/>
    <x v="0"/>
    <x v="3"/>
  </r>
  <r>
    <x v="1"/>
    <x v="3"/>
    <x v="33"/>
    <x v="1836"/>
    <m/>
    <m/>
    <m/>
    <n v="3"/>
    <x v="2"/>
    <x v="0"/>
    <x v="3"/>
  </r>
  <r>
    <x v="1"/>
    <x v="3"/>
    <x v="33"/>
    <x v="2018"/>
    <m/>
    <m/>
    <n v="1"/>
    <m/>
    <x v="2"/>
    <x v="0"/>
    <x v="3"/>
  </r>
  <r>
    <x v="1"/>
    <x v="3"/>
    <x v="124"/>
    <x v="1332"/>
    <n v="1"/>
    <n v="1"/>
    <n v="6"/>
    <n v="6"/>
    <x v="2"/>
    <x v="0"/>
    <x v="3"/>
  </r>
  <r>
    <x v="1"/>
    <x v="3"/>
    <x v="124"/>
    <x v="1333"/>
    <n v="8"/>
    <n v="11"/>
    <n v="56"/>
    <n v="39"/>
    <x v="2"/>
    <x v="0"/>
    <x v="3"/>
  </r>
  <r>
    <x v="1"/>
    <x v="3"/>
    <x v="124"/>
    <x v="1334"/>
    <n v="14"/>
    <n v="11"/>
    <n v="85"/>
    <n v="63"/>
    <x v="2"/>
    <x v="0"/>
    <x v="3"/>
  </r>
  <r>
    <x v="1"/>
    <x v="3"/>
    <x v="124"/>
    <x v="1838"/>
    <n v="3"/>
    <n v="2"/>
    <n v="13"/>
    <n v="10"/>
    <x v="2"/>
    <x v="0"/>
    <x v="3"/>
  </r>
  <r>
    <x v="1"/>
    <x v="3"/>
    <x v="124"/>
    <x v="1335"/>
    <n v="15"/>
    <n v="16"/>
    <n v="99"/>
    <n v="71"/>
    <x v="2"/>
    <x v="0"/>
    <x v="3"/>
  </r>
  <r>
    <x v="1"/>
    <x v="3"/>
    <x v="124"/>
    <x v="1336"/>
    <n v="1"/>
    <n v="1"/>
    <n v="13"/>
    <n v="4"/>
    <x v="2"/>
    <x v="0"/>
    <x v="3"/>
  </r>
  <r>
    <x v="1"/>
    <x v="3"/>
    <x v="124"/>
    <x v="1337"/>
    <n v="1"/>
    <n v="1"/>
    <n v="6"/>
    <n v="5"/>
    <x v="2"/>
    <x v="0"/>
    <x v="3"/>
  </r>
  <r>
    <x v="1"/>
    <x v="3"/>
    <x v="124"/>
    <x v="1839"/>
    <m/>
    <m/>
    <n v="2"/>
    <n v="1"/>
    <x v="2"/>
    <x v="0"/>
    <x v="3"/>
  </r>
  <r>
    <x v="1"/>
    <x v="3"/>
    <x v="124"/>
    <x v="1338"/>
    <m/>
    <m/>
    <n v="2"/>
    <n v="1"/>
    <x v="2"/>
    <x v="0"/>
    <x v="3"/>
  </r>
  <r>
    <x v="1"/>
    <x v="3"/>
    <x v="124"/>
    <x v="1339"/>
    <n v="1"/>
    <m/>
    <n v="4"/>
    <n v="2"/>
    <x v="2"/>
    <x v="0"/>
    <x v="3"/>
  </r>
  <r>
    <x v="1"/>
    <x v="3"/>
    <x v="124"/>
    <x v="1340"/>
    <n v="1"/>
    <m/>
    <n v="4"/>
    <n v="1"/>
    <x v="2"/>
    <x v="0"/>
    <x v="3"/>
  </r>
  <r>
    <x v="1"/>
    <x v="3"/>
    <x v="124"/>
    <x v="1341"/>
    <m/>
    <n v="1"/>
    <n v="1"/>
    <n v="2"/>
    <x v="2"/>
    <x v="0"/>
    <x v="3"/>
  </r>
  <r>
    <x v="1"/>
    <x v="3"/>
    <x v="124"/>
    <x v="1840"/>
    <n v="4"/>
    <n v="2"/>
    <n v="4"/>
    <n v="2"/>
    <x v="2"/>
    <x v="0"/>
    <x v="3"/>
  </r>
  <r>
    <x v="1"/>
    <x v="3"/>
    <x v="124"/>
    <x v="1343"/>
    <m/>
    <n v="1"/>
    <n v="5"/>
    <n v="1"/>
    <x v="2"/>
    <x v="0"/>
    <x v="3"/>
  </r>
  <r>
    <x v="1"/>
    <x v="3"/>
    <x v="124"/>
    <x v="1974"/>
    <m/>
    <m/>
    <n v="1"/>
    <m/>
    <x v="2"/>
    <x v="0"/>
    <x v="3"/>
  </r>
  <r>
    <x v="1"/>
    <x v="3"/>
    <x v="124"/>
    <x v="1344"/>
    <n v="3"/>
    <n v="1"/>
    <n v="7"/>
    <n v="11"/>
    <x v="2"/>
    <x v="0"/>
    <x v="3"/>
  </r>
  <r>
    <x v="1"/>
    <x v="3"/>
    <x v="124"/>
    <x v="1975"/>
    <m/>
    <m/>
    <m/>
    <n v="2"/>
    <x v="2"/>
    <x v="0"/>
    <x v="3"/>
  </r>
  <r>
    <x v="1"/>
    <x v="3"/>
    <x v="124"/>
    <x v="1345"/>
    <n v="3"/>
    <n v="8"/>
    <n v="15"/>
    <n v="21"/>
    <x v="2"/>
    <x v="0"/>
    <x v="3"/>
  </r>
  <r>
    <x v="1"/>
    <x v="3"/>
    <x v="124"/>
    <x v="1346"/>
    <n v="5"/>
    <n v="12"/>
    <n v="41"/>
    <n v="53"/>
    <x v="2"/>
    <x v="0"/>
    <x v="3"/>
  </r>
  <r>
    <x v="1"/>
    <x v="3"/>
    <x v="124"/>
    <x v="1841"/>
    <m/>
    <m/>
    <m/>
    <n v="1"/>
    <x v="2"/>
    <x v="0"/>
    <x v="3"/>
  </r>
  <r>
    <x v="1"/>
    <x v="3"/>
    <x v="124"/>
    <x v="1347"/>
    <m/>
    <n v="2"/>
    <n v="1"/>
    <n v="2"/>
    <x v="2"/>
    <x v="0"/>
    <x v="3"/>
  </r>
  <r>
    <x v="1"/>
    <x v="3"/>
    <x v="124"/>
    <x v="1348"/>
    <n v="4"/>
    <n v="1"/>
    <n v="15"/>
    <n v="18"/>
    <x v="2"/>
    <x v="0"/>
    <x v="3"/>
  </r>
  <r>
    <x v="1"/>
    <x v="3"/>
    <x v="124"/>
    <x v="1349"/>
    <n v="1"/>
    <n v="2"/>
    <n v="15"/>
    <n v="11"/>
    <x v="2"/>
    <x v="0"/>
    <x v="3"/>
  </r>
  <r>
    <x v="1"/>
    <x v="3"/>
    <x v="124"/>
    <x v="1350"/>
    <n v="18"/>
    <n v="8"/>
    <n v="95"/>
    <n v="59"/>
    <x v="2"/>
    <x v="0"/>
    <x v="3"/>
  </r>
  <r>
    <x v="1"/>
    <x v="3"/>
    <x v="153"/>
    <x v="1842"/>
    <m/>
    <m/>
    <n v="2"/>
    <m/>
    <x v="1"/>
    <x v="0"/>
    <x v="3"/>
  </r>
  <r>
    <x v="1"/>
    <x v="3"/>
    <x v="166"/>
    <x v="1977"/>
    <m/>
    <m/>
    <n v="1"/>
    <m/>
    <x v="1"/>
    <x v="0"/>
    <x v="3"/>
  </r>
  <r>
    <x v="1"/>
    <x v="3"/>
    <x v="166"/>
    <x v="2019"/>
    <n v="1"/>
    <m/>
    <n v="1"/>
    <m/>
    <x v="1"/>
    <x v="0"/>
    <x v="3"/>
  </r>
  <r>
    <x v="1"/>
    <x v="3"/>
    <x v="167"/>
    <x v="1978"/>
    <n v="1"/>
    <m/>
    <n v="1"/>
    <m/>
    <x v="1"/>
    <x v="0"/>
    <x v="3"/>
  </r>
  <r>
    <x v="1"/>
    <x v="3"/>
    <x v="168"/>
    <x v="1979"/>
    <m/>
    <m/>
    <m/>
    <n v="1"/>
    <x v="1"/>
    <x v="0"/>
    <x v="3"/>
  </r>
  <r>
    <x v="1"/>
    <x v="3"/>
    <x v="126"/>
    <x v="1844"/>
    <m/>
    <m/>
    <n v="2"/>
    <m/>
    <x v="5"/>
    <x v="1"/>
    <x v="3"/>
  </r>
  <r>
    <x v="1"/>
    <x v="3"/>
    <x v="126"/>
    <x v="1352"/>
    <n v="23"/>
    <n v="16"/>
    <n v="160"/>
    <n v="135"/>
    <x v="5"/>
    <x v="1"/>
    <x v="3"/>
  </r>
  <r>
    <x v="1"/>
    <x v="3"/>
    <x v="126"/>
    <x v="1353"/>
    <n v="8"/>
    <n v="20"/>
    <n v="117"/>
    <n v="453"/>
    <x v="5"/>
    <x v="1"/>
    <x v="3"/>
  </r>
  <r>
    <x v="1"/>
    <x v="3"/>
    <x v="126"/>
    <x v="1354"/>
    <n v="8"/>
    <n v="13"/>
    <n v="67"/>
    <n v="51"/>
    <x v="5"/>
    <x v="1"/>
    <x v="3"/>
  </r>
  <r>
    <x v="1"/>
    <x v="3"/>
    <x v="126"/>
    <x v="1355"/>
    <m/>
    <n v="1"/>
    <n v="8"/>
    <n v="10"/>
    <x v="5"/>
    <x v="1"/>
    <x v="3"/>
  </r>
  <r>
    <x v="1"/>
    <x v="3"/>
    <x v="126"/>
    <x v="1356"/>
    <n v="24"/>
    <n v="7"/>
    <n v="103"/>
    <n v="28"/>
    <x v="5"/>
    <x v="1"/>
    <x v="3"/>
  </r>
  <r>
    <x v="1"/>
    <x v="3"/>
    <x v="126"/>
    <x v="1357"/>
    <m/>
    <n v="1"/>
    <n v="3"/>
    <n v="7"/>
    <x v="5"/>
    <x v="1"/>
    <x v="3"/>
  </r>
  <r>
    <x v="1"/>
    <x v="3"/>
    <x v="126"/>
    <x v="1845"/>
    <n v="2"/>
    <m/>
    <n v="2"/>
    <n v="2"/>
    <x v="5"/>
    <x v="1"/>
    <x v="3"/>
  </r>
  <r>
    <x v="1"/>
    <x v="3"/>
    <x v="126"/>
    <x v="1358"/>
    <m/>
    <m/>
    <n v="3"/>
    <n v="1"/>
    <x v="5"/>
    <x v="1"/>
    <x v="3"/>
  </r>
  <r>
    <x v="1"/>
    <x v="3"/>
    <x v="126"/>
    <x v="1980"/>
    <m/>
    <m/>
    <n v="1"/>
    <m/>
    <x v="5"/>
    <x v="1"/>
    <x v="3"/>
  </r>
  <r>
    <x v="1"/>
    <x v="3"/>
    <x v="126"/>
    <x v="1359"/>
    <n v="4"/>
    <n v="11"/>
    <n v="22"/>
    <n v="31"/>
    <x v="5"/>
    <x v="1"/>
    <x v="3"/>
  </r>
  <r>
    <x v="1"/>
    <x v="3"/>
    <x v="171"/>
    <x v="2020"/>
    <m/>
    <m/>
    <m/>
    <n v="1"/>
    <x v="5"/>
    <x v="1"/>
    <x v="3"/>
  </r>
  <r>
    <x v="1"/>
    <x v="3"/>
    <x v="127"/>
    <x v="1847"/>
    <m/>
    <m/>
    <n v="3"/>
    <m/>
    <x v="1"/>
    <x v="0"/>
    <x v="3"/>
  </r>
  <r>
    <x v="1"/>
    <x v="3"/>
    <x v="127"/>
    <x v="1360"/>
    <n v="3"/>
    <n v="2"/>
    <n v="13"/>
    <n v="14"/>
    <x v="1"/>
    <x v="0"/>
    <x v="3"/>
  </r>
  <r>
    <x v="1"/>
    <x v="3"/>
    <x v="155"/>
    <x v="1849"/>
    <m/>
    <m/>
    <m/>
    <n v="1"/>
    <x v="1"/>
    <x v="0"/>
    <x v="3"/>
  </r>
  <r>
    <x v="1"/>
    <x v="3"/>
    <x v="155"/>
    <x v="1850"/>
    <m/>
    <m/>
    <n v="1"/>
    <n v="4"/>
    <x v="1"/>
    <x v="0"/>
    <x v="3"/>
  </r>
  <r>
    <x v="1"/>
    <x v="4"/>
    <x v="65"/>
    <x v="1851"/>
    <m/>
    <m/>
    <n v="2"/>
    <m/>
    <x v="3"/>
    <x v="0"/>
    <x v="4"/>
  </r>
  <r>
    <x v="1"/>
    <x v="4"/>
    <x v="65"/>
    <x v="256"/>
    <m/>
    <m/>
    <n v="3"/>
    <m/>
    <x v="3"/>
    <x v="0"/>
    <x v="4"/>
  </r>
  <r>
    <x v="1"/>
    <x v="4"/>
    <x v="65"/>
    <x v="257"/>
    <n v="14"/>
    <n v="7"/>
    <n v="80"/>
    <n v="68"/>
    <x v="3"/>
    <x v="0"/>
    <x v="4"/>
  </r>
  <r>
    <x v="1"/>
    <x v="4"/>
    <x v="65"/>
    <x v="258"/>
    <n v="9"/>
    <n v="1"/>
    <n v="41"/>
    <n v="18"/>
    <x v="3"/>
    <x v="0"/>
    <x v="4"/>
  </r>
  <r>
    <x v="1"/>
    <x v="4"/>
    <x v="65"/>
    <x v="259"/>
    <n v="1"/>
    <m/>
    <n v="2"/>
    <m/>
    <x v="3"/>
    <x v="0"/>
    <x v="4"/>
  </r>
  <r>
    <x v="1"/>
    <x v="4"/>
    <x v="65"/>
    <x v="260"/>
    <n v="1"/>
    <m/>
    <n v="3"/>
    <n v="2"/>
    <x v="3"/>
    <x v="0"/>
    <x v="4"/>
  </r>
  <r>
    <x v="1"/>
    <x v="4"/>
    <x v="65"/>
    <x v="1363"/>
    <n v="1"/>
    <n v="1"/>
    <n v="4"/>
    <n v="2"/>
    <x v="3"/>
    <x v="0"/>
    <x v="4"/>
  </r>
  <r>
    <x v="1"/>
    <x v="4"/>
    <x v="65"/>
    <x v="261"/>
    <m/>
    <m/>
    <n v="1"/>
    <m/>
    <x v="3"/>
    <x v="0"/>
    <x v="4"/>
  </r>
  <r>
    <x v="1"/>
    <x v="4"/>
    <x v="65"/>
    <x v="262"/>
    <n v="2"/>
    <n v="1"/>
    <n v="17"/>
    <n v="10"/>
    <x v="3"/>
    <x v="0"/>
    <x v="4"/>
  </r>
  <r>
    <x v="1"/>
    <x v="4"/>
    <x v="65"/>
    <x v="2021"/>
    <m/>
    <m/>
    <n v="2"/>
    <n v="1"/>
    <x v="3"/>
    <x v="0"/>
    <x v="4"/>
  </r>
  <r>
    <x v="1"/>
    <x v="4"/>
    <x v="65"/>
    <x v="263"/>
    <m/>
    <n v="1"/>
    <n v="1"/>
    <n v="3"/>
    <x v="3"/>
    <x v="0"/>
    <x v="4"/>
  </r>
  <r>
    <x v="1"/>
    <x v="4"/>
    <x v="66"/>
    <x v="265"/>
    <m/>
    <m/>
    <n v="4"/>
    <n v="1"/>
    <x v="2"/>
    <x v="0"/>
    <x v="4"/>
  </r>
  <r>
    <x v="1"/>
    <x v="4"/>
    <x v="66"/>
    <x v="266"/>
    <m/>
    <n v="1"/>
    <n v="7"/>
    <n v="7"/>
    <x v="2"/>
    <x v="0"/>
    <x v="4"/>
  </r>
  <r>
    <x v="1"/>
    <x v="4"/>
    <x v="66"/>
    <x v="1365"/>
    <m/>
    <m/>
    <n v="4"/>
    <n v="1"/>
    <x v="2"/>
    <x v="0"/>
    <x v="4"/>
  </r>
  <r>
    <x v="1"/>
    <x v="4"/>
    <x v="66"/>
    <x v="1366"/>
    <m/>
    <m/>
    <m/>
    <n v="1"/>
    <x v="2"/>
    <x v="0"/>
    <x v="4"/>
  </r>
  <r>
    <x v="1"/>
    <x v="4"/>
    <x v="66"/>
    <x v="1856"/>
    <m/>
    <m/>
    <n v="2"/>
    <m/>
    <x v="2"/>
    <x v="0"/>
    <x v="4"/>
  </r>
  <r>
    <x v="1"/>
    <x v="4"/>
    <x v="66"/>
    <x v="2022"/>
    <m/>
    <m/>
    <m/>
    <n v="1"/>
    <x v="2"/>
    <x v="0"/>
    <x v="4"/>
  </r>
  <r>
    <x v="1"/>
    <x v="4"/>
    <x v="66"/>
    <x v="1369"/>
    <m/>
    <n v="1"/>
    <n v="2"/>
    <n v="1"/>
    <x v="2"/>
    <x v="0"/>
    <x v="4"/>
  </r>
  <r>
    <x v="1"/>
    <x v="4"/>
    <x v="66"/>
    <x v="267"/>
    <m/>
    <n v="1"/>
    <n v="1"/>
    <n v="2"/>
    <x v="2"/>
    <x v="0"/>
    <x v="4"/>
  </r>
  <r>
    <x v="1"/>
    <x v="4"/>
    <x v="66"/>
    <x v="1858"/>
    <m/>
    <m/>
    <m/>
    <n v="1"/>
    <x v="2"/>
    <x v="0"/>
    <x v="4"/>
  </r>
  <r>
    <x v="1"/>
    <x v="4"/>
    <x v="66"/>
    <x v="1371"/>
    <m/>
    <m/>
    <m/>
    <n v="1"/>
    <x v="2"/>
    <x v="0"/>
    <x v="4"/>
  </r>
  <r>
    <x v="1"/>
    <x v="4"/>
    <x v="156"/>
    <x v="1860"/>
    <m/>
    <m/>
    <n v="1"/>
    <m/>
    <x v="2"/>
    <x v="0"/>
    <x v="4"/>
  </r>
  <r>
    <x v="1"/>
    <x v="4"/>
    <x v="156"/>
    <x v="2023"/>
    <m/>
    <m/>
    <m/>
    <n v="1"/>
    <x v="2"/>
    <x v="0"/>
    <x v="4"/>
  </r>
  <r>
    <x v="1"/>
    <x v="4"/>
    <x v="67"/>
    <x v="1373"/>
    <m/>
    <m/>
    <m/>
    <n v="1"/>
    <x v="2"/>
    <x v="0"/>
    <x v="4"/>
  </r>
  <r>
    <x v="1"/>
    <x v="4"/>
    <x v="0"/>
    <x v="270"/>
    <m/>
    <n v="1"/>
    <n v="1"/>
    <n v="2"/>
    <x v="0"/>
    <x v="0"/>
    <x v="4"/>
  </r>
  <r>
    <x v="1"/>
    <x v="4"/>
    <x v="128"/>
    <x v="1865"/>
    <m/>
    <m/>
    <n v="1"/>
    <m/>
    <x v="2"/>
    <x v="0"/>
    <x v="4"/>
  </r>
  <r>
    <x v="1"/>
    <x v="4"/>
    <x v="68"/>
    <x v="271"/>
    <n v="5"/>
    <m/>
    <n v="14"/>
    <n v="2"/>
    <x v="2"/>
    <x v="0"/>
    <x v="4"/>
  </r>
  <r>
    <x v="1"/>
    <x v="4"/>
    <x v="68"/>
    <x v="1377"/>
    <n v="4"/>
    <n v="1"/>
    <n v="15"/>
    <n v="7"/>
    <x v="2"/>
    <x v="0"/>
    <x v="4"/>
  </r>
  <r>
    <x v="1"/>
    <x v="4"/>
    <x v="68"/>
    <x v="272"/>
    <m/>
    <m/>
    <n v="3"/>
    <m/>
    <x v="2"/>
    <x v="0"/>
    <x v="4"/>
  </r>
  <r>
    <x v="1"/>
    <x v="4"/>
    <x v="68"/>
    <x v="273"/>
    <n v="38"/>
    <n v="14"/>
    <n v="159"/>
    <n v="100"/>
    <x v="2"/>
    <x v="0"/>
    <x v="4"/>
  </r>
  <r>
    <x v="1"/>
    <x v="4"/>
    <x v="68"/>
    <x v="274"/>
    <n v="1"/>
    <m/>
    <n v="3"/>
    <m/>
    <x v="2"/>
    <x v="0"/>
    <x v="4"/>
  </r>
  <r>
    <x v="1"/>
    <x v="4"/>
    <x v="68"/>
    <x v="275"/>
    <n v="115"/>
    <n v="91"/>
    <n v="577"/>
    <n v="489"/>
    <x v="2"/>
    <x v="0"/>
    <x v="4"/>
  </r>
  <r>
    <x v="1"/>
    <x v="4"/>
    <x v="68"/>
    <x v="276"/>
    <n v="26"/>
    <n v="16"/>
    <n v="133"/>
    <n v="86"/>
    <x v="2"/>
    <x v="0"/>
    <x v="4"/>
  </r>
  <r>
    <x v="1"/>
    <x v="4"/>
    <x v="68"/>
    <x v="277"/>
    <n v="141"/>
    <n v="86"/>
    <n v="728"/>
    <n v="579"/>
    <x v="2"/>
    <x v="0"/>
    <x v="4"/>
  </r>
  <r>
    <x v="1"/>
    <x v="4"/>
    <x v="68"/>
    <x v="278"/>
    <n v="10"/>
    <n v="9"/>
    <n v="53"/>
    <n v="59"/>
    <x v="2"/>
    <x v="0"/>
    <x v="4"/>
  </r>
  <r>
    <x v="1"/>
    <x v="4"/>
    <x v="68"/>
    <x v="279"/>
    <n v="14"/>
    <n v="25"/>
    <n v="112"/>
    <n v="108"/>
    <x v="2"/>
    <x v="0"/>
    <x v="4"/>
  </r>
  <r>
    <x v="1"/>
    <x v="4"/>
    <x v="68"/>
    <x v="280"/>
    <n v="15"/>
    <n v="11"/>
    <n v="77"/>
    <n v="73"/>
    <x v="2"/>
    <x v="0"/>
    <x v="4"/>
  </r>
  <r>
    <x v="1"/>
    <x v="4"/>
    <x v="68"/>
    <x v="1378"/>
    <m/>
    <n v="1"/>
    <n v="2"/>
    <n v="3"/>
    <x v="2"/>
    <x v="0"/>
    <x v="4"/>
  </r>
  <r>
    <x v="1"/>
    <x v="4"/>
    <x v="68"/>
    <x v="281"/>
    <n v="17"/>
    <n v="22"/>
    <n v="113"/>
    <n v="101"/>
    <x v="2"/>
    <x v="0"/>
    <x v="4"/>
  </r>
  <r>
    <x v="1"/>
    <x v="4"/>
    <x v="68"/>
    <x v="282"/>
    <m/>
    <m/>
    <n v="5"/>
    <n v="4"/>
    <x v="2"/>
    <x v="0"/>
    <x v="4"/>
  </r>
  <r>
    <x v="1"/>
    <x v="4"/>
    <x v="68"/>
    <x v="1379"/>
    <m/>
    <m/>
    <m/>
    <n v="1"/>
    <x v="2"/>
    <x v="0"/>
    <x v="4"/>
  </r>
  <r>
    <x v="1"/>
    <x v="4"/>
    <x v="68"/>
    <x v="1381"/>
    <m/>
    <n v="1"/>
    <n v="6"/>
    <n v="2"/>
    <x v="2"/>
    <x v="0"/>
    <x v="4"/>
  </r>
  <r>
    <x v="1"/>
    <x v="4"/>
    <x v="68"/>
    <x v="283"/>
    <m/>
    <m/>
    <n v="1"/>
    <m/>
    <x v="2"/>
    <x v="0"/>
    <x v="4"/>
  </r>
  <r>
    <x v="1"/>
    <x v="4"/>
    <x v="68"/>
    <x v="284"/>
    <n v="33"/>
    <n v="17"/>
    <n v="170"/>
    <n v="119"/>
    <x v="2"/>
    <x v="0"/>
    <x v="4"/>
  </r>
  <r>
    <x v="1"/>
    <x v="4"/>
    <x v="68"/>
    <x v="285"/>
    <n v="80"/>
    <n v="38"/>
    <n v="393"/>
    <n v="258"/>
    <x v="2"/>
    <x v="0"/>
    <x v="4"/>
  </r>
  <r>
    <x v="1"/>
    <x v="4"/>
    <x v="68"/>
    <x v="286"/>
    <n v="84"/>
    <n v="50"/>
    <n v="490"/>
    <n v="342"/>
    <x v="2"/>
    <x v="0"/>
    <x v="4"/>
  </r>
  <r>
    <x v="1"/>
    <x v="4"/>
    <x v="68"/>
    <x v="287"/>
    <n v="22"/>
    <n v="3"/>
    <n v="82"/>
    <n v="43"/>
    <x v="2"/>
    <x v="0"/>
    <x v="4"/>
  </r>
  <r>
    <x v="1"/>
    <x v="4"/>
    <x v="68"/>
    <x v="1382"/>
    <n v="1"/>
    <m/>
    <n v="3"/>
    <n v="2"/>
    <x v="2"/>
    <x v="0"/>
    <x v="4"/>
  </r>
  <r>
    <x v="1"/>
    <x v="4"/>
    <x v="68"/>
    <x v="288"/>
    <m/>
    <n v="1"/>
    <n v="2"/>
    <n v="4"/>
    <x v="2"/>
    <x v="0"/>
    <x v="4"/>
  </r>
  <r>
    <x v="1"/>
    <x v="4"/>
    <x v="68"/>
    <x v="289"/>
    <m/>
    <m/>
    <n v="4"/>
    <m/>
    <x v="2"/>
    <x v="0"/>
    <x v="4"/>
  </r>
  <r>
    <x v="1"/>
    <x v="4"/>
    <x v="68"/>
    <x v="1383"/>
    <m/>
    <m/>
    <n v="1"/>
    <n v="1"/>
    <x v="2"/>
    <x v="0"/>
    <x v="4"/>
  </r>
  <r>
    <x v="1"/>
    <x v="4"/>
    <x v="68"/>
    <x v="1385"/>
    <m/>
    <m/>
    <n v="5"/>
    <m/>
    <x v="2"/>
    <x v="0"/>
    <x v="4"/>
  </r>
  <r>
    <x v="1"/>
    <x v="4"/>
    <x v="68"/>
    <x v="1386"/>
    <n v="1"/>
    <m/>
    <n v="2"/>
    <m/>
    <x v="2"/>
    <x v="0"/>
    <x v="4"/>
  </r>
  <r>
    <x v="1"/>
    <x v="4"/>
    <x v="68"/>
    <x v="1387"/>
    <n v="1"/>
    <m/>
    <n v="1"/>
    <n v="2"/>
    <x v="2"/>
    <x v="0"/>
    <x v="4"/>
  </r>
  <r>
    <x v="1"/>
    <x v="4"/>
    <x v="68"/>
    <x v="1388"/>
    <m/>
    <n v="1"/>
    <m/>
    <n v="3"/>
    <x v="2"/>
    <x v="0"/>
    <x v="4"/>
  </r>
  <r>
    <x v="1"/>
    <x v="4"/>
    <x v="68"/>
    <x v="290"/>
    <m/>
    <n v="1"/>
    <n v="1"/>
    <n v="3"/>
    <x v="2"/>
    <x v="0"/>
    <x v="4"/>
  </r>
  <r>
    <x v="1"/>
    <x v="4"/>
    <x v="68"/>
    <x v="291"/>
    <n v="1"/>
    <m/>
    <n v="4"/>
    <n v="8"/>
    <x v="2"/>
    <x v="0"/>
    <x v="4"/>
  </r>
  <r>
    <x v="1"/>
    <x v="4"/>
    <x v="68"/>
    <x v="292"/>
    <m/>
    <m/>
    <m/>
    <n v="2"/>
    <x v="2"/>
    <x v="0"/>
    <x v="4"/>
  </r>
  <r>
    <x v="1"/>
    <x v="4"/>
    <x v="68"/>
    <x v="1389"/>
    <m/>
    <m/>
    <n v="1"/>
    <m/>
    <x v="2"/>
    <x v="0"/>
    <x v="4"/>
  </r>
  <r>
    <x v="1"/>
    <x v="4"/>
    <x v="68"/>
    <x v="293"/>
    <n v="2"/>
    <m/>
    <n v="10"/>
    <n v="4"/>
    <x v="2"/>
    <x v="0"/>
    <x v="4"/>
  </r>
  <r>
    <x v="1"/>
    <x v="4"/>
    <x v="68"/>
    <x v="294"/>
    <m/>
    <m/>
    <n v="2"/>
    <m/>
    <x v="2"/>
    <x v="0"/>
    <x v="4"/>
  </r>
  <r>
    <x v="1"/>
    <x v="4"/>
    <x v="68"/>
    <x v="1390"/>
    <n v="2"/>
    <m/>
    <n v="3"/>
    <n v="3"/>
    <x v="2"/>
    <x v="0"/>
    <x v="4"/>
  </r>
  <r>
    <x v="1"/>
    <x v="4"/>
    <x v="68"/>
    <x v="295"/>
    <n v="2"/>
    <n v="1"/>
    <n v="4"/>
    <n v="1"/>
    <x v="2"/>
    <x v="0"/>
    <x v="4"/>
  </r>
  <r>
    <x v="1"/>
    <x v="4"/>
    <x v="68"/>
    <x v="296"/>
    <n v="9"/>
    <n v="2"/>
    <n v="43"/>
    <n v="26"/>
    <x v="2"/>
    <x v="0"/>
    <x v="4"/>
  </r>
  <r>
    <x v="1"/>
    <x v="4"/>
    <x v="69"/>
    <x v="297"/>
    <m/>
    <n v="1"/>
    <n v="3"/>
    <n v="3"/>
    <x v="5"/>
    <x v="1"/>
    <x v="4"/>
  </r>
  <r>
    <x v="1"/>
    <x v="4"/>
    <x v="69"/>
    <x v="1395"/>
    <m/>
    <m/>
    <n v="2"/>
    <n v="2"/>
    <x v="5"/>
    <x v="1"/>
    <x v="4"/>
  </r>
  <r>
    <x v="1"/>
    <x v="4"/>
    <x v="69"/>
    <x v="298"/>
    <n v="20"/>
    <n v="11"/>
    <n v="81"/>
    <n v="35"/>
    <x v="5"/>
    <x v="1"/>
    <x v="4"/>
  </r>
  <r>
    <x v="1"/>
    <x v="4"/>
    <x v="69"/>
    <x v="299"/>
    <n v="58"/>
    <n v="43"/>
    <n v="262"/>
    <n v="202"/>
    <x v="5"/>
    <x v="1"/>
    <x v="4"/>
  </r>
  <r>
    <x v="1"/>
    <x v="4"/>
    <x v="69"/>
    <x v="1396"/>
    <m/>
    <m/>
    <n v="1"/>
    <m/>
    <x v="5"/>
    <x v="1"/>
    <x v="4"/>
  </r>
  <r>
    <x v="1"/>
    <x v="4"/>
    <x v="69"/>
    <x v="300"/>
    <m/>
    <n v="1"/>
    <m/>
    <n v="4"/>
    <x v="5"/>
    <x v="1"/>
    <x v="4"/>
  </r>
  <r>
    <x v="1"/>
    <x v="4"/>
    <x v="69"/>
    <x v="1398"/>
    <n v="1"/>
    <m/>
    <n v="1"/>
    <m/>
    <x v="5"/>
    <x v="1"/>
    <x v="4"/>
  </r>
  <r>
    <x v="1"/>
    <x v="4"/>
    <x v="69"/>
    <x v="1399"/>
    <m/>
    <n v="1"/>
    <n v="1"/>
    <n v="3"/>
    <x v="5"/>
    <x v="1"/>
    <x v="4"/>
  </r>
  <r>
    <x v="1"/>
    <x v="4"/>
    <x v="69"/>
    <x v="1400"/>
    <m/>
    <n v="3"/>
    <n v="5"/>
    <n v="3"/>
    <x v="5"/>
    <x v="1"/>
    <x v="4"/>
  </r>
  <r>
    <x v="1"/>
    <x v="4"/>
    <x v="69"/>
    <x v="301"/>
    <m/>
    <n v="1"/>
    <n v="2"/>
    <n v="5"/>
    <x v="5"/>
    <x v="1"/>
    <x v="4"/>
  </r>
  <r>
    <x v="1"/>
    <x v="4"/>
    <x v="69"/>
    <x v="1868"/>
    <m/>
    <m/>
    <n v="1"/>
    <n v="1"/>
    <x v="5"/>
    <x v="1"/>
    <x v="4"/>
  </r>
  <r>
    <x v="1"/>
    <x v="4"/>
    <x v="69"/>
    <x v="302"/>
    <n v="27"/>
    <n v="22"/>
    <n v="93"/>
    <n v="106"/>
    <x v="5"/>
    <x v="1"/>
    <x v="4"/>
  </r>
  <r>
    <x v="1"/>
    <x v="4"/>
    <x v="69"/>
    <x v="1401"/>
    <m/>
    <m/>
    <n v="1"/>
    <n v="1"/>
    <x v="5"/>
    <x v="1"/>
    <x v="4"/>
  </r>
  <r>
    <x v="1"/>
    <x v="4"/>
    <x v="69"/>
    <x v="1870"/>
    <m/>
    <m/>
    <n v="1"/>
    <n v="1"/>
    <x v="5"/>
    <x v="1"/>
    <x v="4"/>
  </r>
  <r>
    <x v="1"/>
    <x v="4"/>
    <x v="172"/>
    <x v="2024"/>
    <m/>
    <m/>
    <m/>
    <n v="1"/>
    <x v="1"/>
    <x v="0"/>
    <x v="4"/>
  </r>
  <r>
    <x v="1"/>
    <x v="4"/>
    <x v="1"/>
    <x v="1402"/>
    <m/>
    <m/>
    <n v="1"/>
    <n v="4"/>
    <x v="1"/>
    <x v="0"/>
    <x v="4"/>
  </r>
  <r>
    <x v="1"/>
    <x v="4"/>
    <x v="70"/>
    <x v="1983"/>
    <m/>
    <n v="1"/>
    <m/>
    <n v="1"/>
    <x v="2"/>
    <x v="0"/>
    <x v="4"/>
  </r>
  <r>
    <x v="1"/>
    <x v="4"/>
    <x v="70"/>
    <x v="303"/>
    <n v="2"/>
    <n v="1"/>
    <n v="8"/>
    <n v="3"/>
    <x v="2"/>
    <x v="0"/>
    <x v="4"/>
  </r>
  <r>
    <x v="1"/>
    <x v="4"/>
    <x v="70"/>
    <x v="304"/>
    <n v="2"/>
    <n v="4"/>
    <n v="9"/>
    <n v="9"/>
    <x v="2"/>
    <x v="0"/>
    <x v="4"/>
  </r>
  <r>
    <x v="1"/>
    <x v="4"/>
    <x v="70"/>
    <x v="305"/>
    <m/>
    <m/>
    <n v="2"/>
    <n v="1"/>
    <x v="2"/>
    <x v="0"/>
    <x v="4"/>
  </r>
  <r>
    <x v="1"/>
    <x v="4"/>
    <x v="71"/>
    <x v="306"/>
    <n v="1"/>
    <n v="2"/>
    <n v="12"/>
    <n v="14"/>
    <x v="2"/>
    <x v="0"/>
    <x v="4"/>
  </r>
  <r>
    <x v="1"/>
    <x v="4"/>
    <x v="71"/>
    <x v="308"/>
    <n v="1"/>
    <m/>
    <n v="1"/>
    <n v="1"/>
    <x v="2"/>
    <x v="0"/>
    <x v="4"/>
  </r>
  <r>
    <x v="1"/>
    <x v="4"/>
    <x v="71"/>
    <x v="309"/>
    <n v="30"/>
    <n v="20"/>
    <n v="187"/>
    <n v="119"/>
    <x v="2"/>
    <x v="0"/>
    <x v="4"/>
  </r>
  <r>
    <x v="1"/>
    <x v="4"/>
    <x v="71"/>
    <x v="310"/>
    <n v="3"/>
    <n v="2"/>
    <n v="13"/>
    <n v="7"/>
    <x v="2"/>
    <x v="0"/>
    <x v="4"/>
  </r>
  <r>
    <x v="1"/>
    <x v="4"/>
    <x v="71"/>
    <x v="311"/>
    <n v="1"/>
    <m/>
    <n v="3"/>
    <n v="5"/>
    <x v="2"/>
    <x v="0"/>
    <x v="4"/>
  </r>
  <r>
    <x v="1"/>
    <x v="4"/>
    <x v="71"/>
    <x v="312"/>
    <n v="242"/>
    <n v="124"/>
    <n v="1085"/>
    <n v="754"/>
    <x v="2"/>
    <x v="0"/>
    <x v="4"/>
  </r>
  <r>
    <x v="1"/>
    <x v="4"/>
    <x v="71"/>
    <x v="313"/>
    <n v="2"/>
    <n v="1"/>
    <n v="11"/>
    <n v="11"/>
    <x v="2"/>
    <x v="0"/>
    <x v="4"/>
  </r>
  <r>
    <x v="1"/>
    <x v="4"/>
    <x v="71"/>
    <x v="314"/>
    <n v="10"/>
    <n v="3"/>
    <n v="38"/>
    <n v="21"/>
    <x v="2"/>
    <x v="0"/>
    <x v="4"/>
  </r>
  <r>
    <x v="1"/>
    <x v="4"/>
    <x v="71"/>
    <x v="315"/>
    <n v="236"/>
    <n v="182"/>
    <n v="1325"/>
    <n v="1065"/>
    <x v="2"/>
    <x v="0"/>
    <x v="4"/>
  </r>
  <r>
    <x v="1"/>
    <x v="4"/>
    <x v="71"/>
    <x v="316"/>
    <n v="7"/>
    <n v="3"/>
    <n v="37"/>
    <n v="22"/>
    <x v="2"/>
    <x v="0"/>
    <x v="4"/>
  </r>
  <r>
    <x v="1"/>
    <x v="4"/>
    <x v="71"/>
    <x v="317"/>
    <n v="8"/>
    <n v="4"/>
    <n v="35"/>
    <n v="30"/>
    <x v="2"/>
    <x v="0"/>
    <x v="4"/>
  </r>
  <r>
    <x v="1"/>
    <x v="4"/>
    <x v="71"/>
    <x v="318"/>
    <m/>
    <n v="1"/>
    <n v="3"/>
    <n v="2"/>
    <x v="2"/>
    <x v="0"/>
    <x v="4"/>
  </r>
  <r>
    <x v="1"/>
    <x v="4"/>
    <x v="71"/>
    <x v="319"/>
    <n v="1"/>
    <m/>
    <n v="16"/>
    <n v="15"/>
    <x v="2"/>
    <x v="0"/>
    <x v="4"/>
  </r>
  <r>
    <x v="1"/>
    <x v="4"/>
    <x v="71"/>
    <x v="320"/>
    <n v="40"/>
    <n v="36"/>
    <n v="238"/>
    <n v="243"/>
    <x v="2"/>
    <x v="0"/>
    <x v="4"/>
  </r>
  <r>
    <x v="1"/>
    <x v="4"/>
    <x v="71"/>
    <x v="321"/>
    <m/>
    <n v="2"/>
    <n v="10"/>
    <n v="8"/>
    <x v="2"/>
    <x v="0"/>
    <x v="4"/>
  </r>
  <r>
    <x v="1"/>
    <x v="4"/>
    <x v="71"/>
    <x v="1406"/>
    <m/>
    <m/>
    <n v="4"/>
    <n v="1"/>
    <x v="2"/>
    <x v="0"/>
    <x v="4"/>
  </r>
  <r>
    <x v="1"/>
    <x v="4"/>
    <x v="71"/>
    <x v="322"/>
    <m/>
    <n v="1"/>
    <n v="5"/>
    <n v="3"/>
    <x v="2"/>
    <x v="0"/>
    <x v="4"/>
  </r>
  <r>
    <x v="1"/>
    <x v="4"/>
    <x v="71"/>
    <x v="323"/>
    <n v="1"/>
    <m/>
    <n v="5"/>
    <n v="1"/>
    <x v="2"/>
    <x v="0"/>
    <x v="4"/>
  </r>
  <r>
    <x v="1"/>
    <x v="4"/>
    <x v="71"/>
    <x v="324"/>
    <n v="1"/>
    <n v="3"/>
    <n v="14"/>
    <n v="11"/>
    <x v="2"/>
    <x v="0"/>
    <x v="4"/>
  </r>
  <r>
    <x v="1"/>
    <x v="4"/>
    <x v="71"/>
    <x v="325"/>
    <n v="2"/>
    <m/>
    <n v="3"/>
    <n v="5"/>
    <x v="2"/>
    <x v="0"/>
    <x v="4"/>
  </r>
  <r>
    <x v="1"/>
    <x v="4"/>
    <x v="71"/>
    <x v="1407"/>
    <n v="3"/>
    <m/>
    <n v="6"/>
    <n v="1"/>
    <x v="2"/>
    <x v="0"/>
    <x v="4"/>
  </r>
  <r>
    <x v="1"/>
    <x v="4"/>
    <x v="71"/>
    <x v="326"/>
    <n v="42"/>
    <n v="22"/>
    <n v="242"/>
    <n v="122"/>
    <x v="2"/>
    <x v="0"/>
    <x v="4"/>
  </r>
  <r>
    <x v="1"/>
    <x v="4"/>
    <x v="71"/>
    <x v="327"/>
    <n v="5"/>
    <m/>
    <n v="19"/>
    <n v="5"/>
    <x v="2"/>
    <x v="0"/>
    <x v="4"/>
  </r>
  <r>
    <x v="1"/>
    <x v="4"/>
    <x v="71"/>
    <x v="328"/>
    <n v="103"/>
    <n v="49"/>
    <n v="600"/>
    <n v="409"/>
    <x v="2"/>
    <x v="0"/>
    <x v="4"/>
  </r>
  <r>
    <x v="1"/>
    <x v="4"/>
    <x v="71"/>
    <x v="1408"/>
    <n v="2"/>
    <m/>
    <n v="4"/>
    <m/>
    <x v="2"/>
    <x v="0"/>
    <x v="4"/>
  </r>
  <r>
    <x v="1"/>
    <x v="4"/>
    <x v="71"/>
    <x v="329"/>
    <n v="22"/>
    <n v="11"/>
    <n v="139"/>
    <n v="68"/>
    <x v="2"/>
    <x v="0"/>
    <x v="4"/>
  </r>
  <r>
    <x v="1"/>
    <x v="4"/>
    <x v="71"/>
    <x v="330"/>
    <m/>
    <m/>
    <n v="1"/>
    <m/>
    <x v="2"/>
    <x v="0"/>
    <x v="4"/>
  </r>
  <r>
    <x v="1"/>
    <x v="4"/>
    <x v="71"/>
    <x v="331"/>
    <n v="345"/>
    <n v="202"/>
    <n v="1649"/>
    <n v="1278"/>
    <x v="2"/>
    <x v="0"/>
    <x v="4"/>
  </r>
  <r>
    <x v="1"/>
    <x v="4"/>
    <x v="71"/>
    <x v="332"/>
    <n v="6"/>
    <n v="3"/>
    <n v="41"/>
    <n v="27"/>
    <x v="2"/>
    <x v="0"/>
    <x v="4"/>
  </r>
  <r>
    <x v="1"/>
    <x v="4"/>
    <x v="71"/>
    <x v="333"/>
    <n v="100"/>
    <n v="92"/>
    <n v="589"/>
    <n v="474"/>
    <x v="2"/>
    <x v="0"/>
    <x v="4"/>
  </r>
  <r>
    <x v="1"/>
    <x v="4"/>
    <x v="71"/>
    <x v="334"/>
    <n v="12"/>
    <n v="5"/>
    <n v="41"/>
    <n v="39"/>
    <x v="2"/>
    <x v="0"/>
    <x v="4"/>
  </r>
  <r>
    <x v="1"/>
    <x v="4"/>
    <x v="71"/>
    <x v="335"/>
    <n v="22"/>
    <n v="17"/>
    <n v="125"/>
    <n v="83"/>
    <x v="2"/>
    <x v="0"/>
    <x v="4"/>
  </r>
  <r>
    <x v="1"/>
    <x v="4"/>
    <x v="71"/>
    <x v="1409"/>
    <m/>
    <m/>
    <m/>
    <n v="3"/>
    <x v="2"/>
    <x v="0"/>
    <x v="4"/>
  </r>
  <r>
    <x v="1"/>
    <x v="4"/>
    <x v="71"/>
    <x v="1410"/>
    <n v="4"/>
    <n v="2"/>
    <n v="10"/>
    <n v="7"/>
    <x v="2"/>
    <x v="0"/>
    <x v="4"/>
  </r>
  <r>
    <x v="1"/>
    <x v="4"/>
    <x v="71"/>
    <x v="1411"/>
    <m/>
    <m/>
    <n v="1"/>
    <n v="1"/>
    <x v="2"/>
    <x v="0"/>
    <x v="4"/>
  </r>
  <r>
    <x v="1"/>
    <x v="4"/>
    <x v="72"/>
    <x v="336"/>
    <n v="16"/>
    <n v="14"/>
    <n v="69"/>
    <n v="60"/>
    <x v="5"/>
    <x v="1"/>
    <x v="4"/>
  </r>
  <r>
    <x v="1"/>
    <x v="4"/>
    <x v="2"/>
    <x v="1873"/>
    <m/>
    <n v="1"/>
    <n v="1"/>
    <n v="5"/>
    <x v="1"/>
    <x v="0"/>
    <x v="4"/>
  </r>
  <r>
    <x v="1"/>
    <x v="4"/>
    <x v="2"/>
    <x v="1412"/>
    <m/>
    <n v="1"/>
    <n v="6"/>
    <n v="3"/>
    <x v="1"/>
    <x v="0"/>
    <x v="4"/>
  </r>
  <r>
    <x v="1"/>
    <x v="4"/>
    <x v="2"/>
    <x v="1414"/>
    <n v="1"/>
    <n v="1"/>
    <n v="8"/>
    <n v="7"/>
    <x v="1"/>
    <x v="0"/>
    <x v="4"/>
  </r>
  <r>
    <x v="1"/>
    <x v="4"/>
    <x v="2"/>
    <x v="337"/>
    <n v="4"/>
    <n v="9"/>
    <n v="31"/>
    <n v="32"/>
    <x v="1"/>
    <x v="0"/>
    <x v="4"/>
  </r>
  <r>
    <x v="1"/>
    <x v="4"/>
    <x v="2"/>
    <x v="1415"/>
    <m/>
    <m/>
    <n v="2"/>
    <n v="1"/>
    <x v="1"/>
    <x v="0"/>
    <x v="4"/>
  </r>
  <r>
    <x v="1"/>
    <x v="4"/>
    <x v="2"/>
    <x v="1416"/>
    <m/>
    <n v="1"/>
    <n v="1"/>
    <n v="3"/>
    <x v="1"/>
    <x v="0"/>
    <x v="4"/>
  </r>
  <r>
    <x v="1"/>
    <x v="4"/>
    <x v="130"/>
    <x v="1417"/>
    <m/>
    <m/>
    <n v="1"/>
    <m/>
    <x v="4"/>
    <x v="0"/>
    <x v="4"/>
  </r>
  <r>
    <x v="1"/>
    <x v="4"/>
    <x v="130"/>
    <x v="1422"/>
    <m/>
    <m/>
    <m/>
    <n v="1"/>
    <x v="4"/>
    <x v="0"/>
    <x v="4"/>
  </r>
  <r>
    <x v="1"/>
    <x v="4"/>
    <x v="130"/>
    <x v="1425"/>
    <m/>
    <m/>
    <n v="1"/>
    <m/>
    <x v="4"/>
    <x v="0"/>
    <x v="4"/>
  </r>
  <r>
    <x v="1"/>
    <x v="4"/>
    <x v="73"/>
    <x v="1427"/>
    <m/>
    <m/>
    <m/>
    <n v="1"/>
    <x v="1"/>
    <x v="0"/>
    <x v="4"/>
  </r>
  <r>
    <x v="1"/>
    <x v="4"/>
    <x v="73"/>
    <x v="338"/>
    <n v="16"/>
    <n v="10"/>
    <n v="66"/>
    <n v="68"/>
    <x v="1"/>
    <x v="0"/>
    <x v="4"/>
  </r>
  <r>
    <x v="1"/>
    <x v="4"/>
    <x v="73"/>
    <x v="1428"/>
    <n v="1"/>
    <m/>
    <n v="1"/>
    <m/>
    <x v="1"/>
    <x v="0"/>
    <x v="4"/>
  </r>
  <r>
    <x v="1"/>
    <x v="4"/>
    <x v="73"/>
    <x v="1432"/>
    <m/>
    <m/>
    <n v="1"/>
    <m/>
    <x v="1"/>
    <x v="0"/>
    <x v="4"/>
  </r>
  <r>
    <x v="1"/>
    <x v="4"/>
    <x v="73"/>
    <x v="1433"/>
    <m/>
    <m/>
    <m/>
    <n v="1"/>
    <x v="1"/>
    <x v="0"/>
    <x v="4"/>
  </r>
  <r>
    <x v="1"/>
    <x v="4"/>
    <x v="73"/>
    <x v="1434"/>
    <m/>
    <m/>
    <m/>
    <n v="1"/>
    <x v="1"/>
    <x v="0"/>
    <x v="4"/>
  </r>
  <r>
    <x v="1"/>
    <x v="4"/>
    <x v="74"/>
    <x v="1435"/>
    <m/>
    <m/>
    <n v="3"/>
    <m/>
    <x v="4"/>
    <x v="0"/>
    <x v="4"/>
  </r>
  <r>
    <x v="1"/>
    <x v="4"/>
    <x v="74"/>
    <x v="339"/>
    <n v="1"/>
    <m/>
    <n v="6"/>
    <n v="4"/>
    <x v="4"/>
    <x v="0"/>
    <x v="4"/>
  </r>
  <r>
    <x v="1"/>
    <x v="4"/>
    <x v="74"/>
    <x v="1436"/>
    <n v="1"/>
    <n v="1"/>
    <n v="1"/>
    <n v="3"/>
    <x v="4"/>
    <x v="0"/>
    <x v="4"/>
  </r>
  <r>
    <x v="1"/>
    <x v="4"/>
    <x v="74"/>
    <x v="342"/>
    <n v="10"/>
    <n v="3"/>
    <n v="36"/>
    <n v="20"/>
    <x v="4"/>
    <x v="0"/>
    <x v="4"/>
  </r>
  <r>
    <x v="1"/>
    <x v="4"/>
    <x v="74"/>
    <x v="343"/>
    <m/>
    <n v="2"/>
    <n v="1"/>
    <n v="5"/>
    <x v="4"/>
    <x v="0"/>
    <x v="4"/>
  </r>
  <r>
    <x v="1"/>
    <x v="4"/>
    <x v="74"/>
    <x v="344"/>
    <n v="6"/>
    <n v="11"/>
    <n v="50"/>
    <n v="56"/>
    <x v="4"/>
    <x v="0"/>
    <x v="4"/>
  </r>
  <r>
    <x v="1"/>
    <x v="4"/>
    <x v="74"/>
    <x v="345"/>
    <n v="1"/>
    <n v="3"/>
    <n v="5"/>
    <n v="6"/>
    <x v="4"/>
    <x v="0"/>
    <x v="4"/>
  </r>
  <r>
    <x v="1"/>
    <x v="4"/>
    <x v="74"/>
    <x v="1440"/>
    <m/>
    <m/>
    <n v="2"/>
    <m/>
    <x v="4"/>
    <x v="0"/>
    <x v="4"/>
  </r>
  <r>
    <x v="1"/>
    <x v="4"/>
    <x v="74"/>
    <x v="346"/>
    <m/>
    <n v="2"/>
    <n v="12"/>
    <n v="5"/>
    <x v="4"/>
    <x v="0"/>
    <x v="4"/>
  </r>
  <r>
    <x v="1"/>
    <x v="4"/>
    <x v="74"/>
    <x v="1441"/>
    <m/>
    <m/>
    <n v="2"/>
    <n v="2"/>
    <x v="4"/>
    <x v="0"/>
    <x v="4"/>
  </r>
  <r>
    <x v="1"/>
    <x v="4"/>
    <x v="74"/>
    <x v="2025"/>
    <m/>
    <m/>
    <m/>
    <n v="1"/>
    <x v="4"/>
    <x v="0"/>
    <x v="4"/>
  </r>
  <r>
    <x v="1"/>
    <x v="4"/>
    <x v="74"/>
    <x v="348"/>
    <n v="26"/>
    <n v="21"/>
    <n v="115"/>
    <n v="105"/>
    <x v="4"/>
    <x v="0"/>
    <x v="4"/>
  </r>
  <r>
    <x v="1"/>
    <x v="4"/>
    <x v="74"/>
    <x v="1442"/>
    <m/>
    <m/>
    <n v="1"/>
    <m/>
    <x v="4"/>
    <x v="0"/>
    <x v="4"/>
  </r>
  <r>
    <x v="1"/>
    <x v="4"/>
    <x v="74"/>
    <x v="1443"/>
    <m/>
    <n v="1"/>
    <m/>
    <n v="1"/>
    <x v="4"/>
    <x v="0"/>
    <x v="4"/>
  </r>
  <r>
    <x v="1"/>
    <x v="4"/>
    <x v="36"/>
    <x v="349"/>
    <n v="18"/>
    <n v="5"/>
    <n v="76"/>
    <n v="42"/>
    <x v="1"/>
    <x v="0"/>
    <x v="4"/>
  </r>
  <r>
    <x v="1"/>
    <x v="4"/>
    <x v="36"/>
    <x v="350"/>
    <n v="4"/>
    <n v="1"/>
    <n v="7"/>
    <n v="7"/>
    <x v="1"/>
    <x v="0"/>
    <x v="4"/>
  </r>
  <r>
    <x v="1"/>
    <x v="4"/>
    <x v="36"/>
    <x v="351"/>
    <n v="1"/>
    <n v="3"/>
    <n v="30"/>
    <n v="16"/>
    <x v="1"/>
    <x v="0"/>
    <x v="4"/>
  </r>
  <r>
    <x v="1"/>
    <x v="4"/>
    <x v="36"/>
    <x v="1986"/>
    <n v="1"/>
    <m/>
    <n v="2"/>
    <m/>
    <x v="1"/>
    <x v="0"/>
    <x v="4"/>
  </r>
  <r>
    <x v="1"/>
    <x v="4"/>
    <x v="36"/>
    <x v="352"/>
    <n v="1"/>
    <n v="1"/>
    <n v="2"/>
    <n v="4"/>
    <x v="1"/>
    <x v="0"/>
    <x v="4"/>
  </r>
  <r>
    <x v="1"/>
    <x v="4"/>
    <x v="36"/>
    <x v="353"/>
    <n v="4"/>
    <m/>
    <n v="12"/>
    <m/>
    <x v="1"/>
    <x v="0"/>
    <x v="4"/>
  </r>
  <r>
    <x v="1"/>
    <x v="4"/>
    <x v="36"/>
    <x v="1877"/>
    <m/>
    <m/>
    <n v="1"/>
    <m/>
    <x v="1"/>
    <x v="0"/>
    <x v="4"/>
  </r>
  <r>
    <x v="1"/>
    <x v="4"/>
    <x v="158"/>
    <x v="1878"/>
    <n v="1"/>
    <m/>
    <n v="1"/>
    <m/>
    <x v="1"/>
    <x v="0"/>
    <x v="4"/>
  </r>
  <r>
    <x v="1"/>
    <x v="4"/>
    <x v="173"/>
    <x v="2026"/>
    <m/>
    <m/>
    <n v="1"/>
    <m/>
    <x v="1"/>
    <x v="0"/>
    <x v="4"/>
  </r>
  <r>
    <x v="1"/>
    <x v="4"/>
    <x v="75"/>
    <x v="354"/>
    <n v="6"/>
    <n v="11"/>
    <n v="38"/>
    <n v="48"/>
    <x v="1"/>
    <x v="0"/>
    <x v="4"/>
  </r>
  <r>
    <x v="1"/>
    <x v="4"/>
    <x v="75"/>
    <x v="355"/>
    <n v="1"/>
    <n v="1"/>
    <n v="11"/>
    <n v="6"/>
    <x v="1"/>
    <x v="0"/>
    <x v="4"/>
  </r>
  <r>
    <x v="1"/>
    <x v="4"/>
    <x v="75"/>
    <x v="356"/>
    <n v="12"/>
    <n v="11"/>
    <n v="50"/>
    <n v="42"/>
    <x v="1"/>
    <x v="0"/>
    <x v="4"/>
  </r>
  <r>
    <x v="1"/>
    <x v="4"/>
    <x v="75"/>
    <x v="1447"/>
    <m/>
    <n v="1"/>
    <n v="2"/>
    <n v="5"/>
    <x v="1"/>
    <x v="0"/>
    <x v="4"/>
  </r>
  <r>
    <x v="1"/>
    <x v="4"/>
    <x v="75"/>
    <x v="357"/>
    <n v="34"/>
    <n v="23"/>
    <n v="176"/>
    <n v="159"/>
    <x v="1"/>
    <x v="0"/>
    <x v="4"/>
  </r>
  <r>
    <x v="1"/>
    <x v="4"/>
    <x v="75"/>
    <x v="358"/>
    <m/>
    <m/>
    <m/>
    <n v="5"/>
    <x v="1"/>
    <x v="0"/>
    <x v="4"/>
  </r>
  <r>
    <x v="1"/>
    <x v="4"/>
    <x v="75"/>
    <x v="359"/>
    <n v="2"/>
    <n v="2"/>
    <n v="23"/>
    <n v="28"/>
    <x v="1"/>
    <x v="0"/>
    <x v="4"/>
  </r>
  <r>
    <x v="1"/>
    <x v="4"/>
    <x v="75"/>
    <x v="360"/>
    <n v="22"/>
    <n v="25"/>
    <n v="103"/>
    <n v="102"/>
    <x v="1"/>
    <x v="0"/>
    <x v="4"/>
  </r>
  <r>
    <x v="1"/>
    <x v="4"/>
    <x v="75"/>
    <x v="1450"/>
    <n v="9"/>
    <n v="5"/>
    <n v="36"/>
    <n v="33"/>
    <x v="1"/>
    <x v="0"/>
    <x v="4"/>
  </r>
  <r>
    <x v="1"/>
    <x v="4"/>
    <x v="75"/>
    <x v="1451"/>
    <n v="5"/>
    <n v="1"/>
    <n v="17"/>
    <n v="3"/>
    <x v="1"/>
    <x v="0"/>
    <x v="4"/>
  </r>
  <r>
    <x v="1"/>
    <x v="4"/>
    <x v="75"/>
    <x v="361"/>
    <n v="11"/>
    <n v="4"/>
    <n v="41"/>
    <n v="34"/>
    <x v="1"/>
    <x v="0"/>
    <x v="4"/>
  </r>
  <r>
    <x v="1"/>
    <x v="4"/>
    <x v="75"/>
    <x v="362"/>
    <n v="38"/>
    <n v="8"/>
    <n v="189"/>
    <n v="81"/>
    <x v="1"/>
    <x v="0"/>
    <x v="4"/>
  </r>
  <r>
    <x v="1"/>
    <x v="4"/>
    <x v="75"/>
    <x v="1452"/>
    <m/>
    <m/>
    <n v="8"/>
    <m/>
    <x v="1"/>
    <x v="0"/>
    <x v="4"/>
  </r>
  <r>
    <x v="1"/>
    <x v="4"/>
    <x v="75"/>
    <x v="1453"/>
    <n v="5"/>
    <n v="2"/>
    <n v="11"/>
    <n v="3"/>
    <x v="1"/>
    <x v="0"/>
    <x v="4"/>
  </r>
  <r>
    <x v="1"/>
    <x v="4"/>
    <x v="75"/>
    <x v="1454"/>
    <n v="7"/>
    <n v="7"/>
    <n v="29"/>
    <n v="20"/>
    <x v="1"/>
    <x v="0"/>
    <x v="4"/>
  </r>
  <r>
    <x v="1"/>
    <x v="4"/>
    <x v="75"/>
    <x v="363"/>
    <n v="33"/>
    <n v="9"/>
    <n v="186"/>
    <n v="63"/>
    <x v="1"/>
    <x v="0"/>
    <x v="4"/>
  </r>
  <r>
    <x v="1"/>
    <x v="4"/>
    <x v="75"/>
    <x v="364"/>
    <n v="10"/>
    <n v="1"/>
    <n v="47"/>
    <n v="18"/>
    <x v="1"/>
    <x v="0"/>
    <x v="4"/>
  </r>
  <r>
    <x v="1"/>
    <x v="4"/>
    <x v="75"/>
    <x v="365"/>
    <n v="14"/>
    <n v="4"/>
    <n v="53"/>
    <n v="22"/>
    <x v="1"/>
    <x v="0"/>
    <x v="4"/>
  </r>
  <r>
    <x v="1"/>
    <x v="4"/>
    <x v="75"/>
    <x v="366"/>
    <n v="2"/>
    <m/>
    <n v="11"/>
    <m/>
    <x v="1"/>
    <x v="0"/>
    <x v="4"/>
  </r>
  <r>
    <x v="1"/>
    <x v="4"/>
    <x v="75"/>
    <x v="1456"/>
    <n v="1"/>
    <n v="3"/>
    <n v="4"/>
    <n v="6"/>
    <x v="1"/>
    <x v="0"/>
    <x v="4"/>
  </r>
  <r>
    <x v="1"/>
    <x v="4"/>
    <x v="75"/>
    <x v="1457"/>
    <n v="1"/>
    <m/>
    <n v="4"/>
    <n v="1"/>
    <x v="1"/>
    <x v="0"/>
    <x v="4"/>
  </r>
  <r>
    <x v="1"/>
    <x v="4"/>
    <x v="75"/>
    <x v="1458"/>
    <n v="4"/>
    <n v="3"/>
    <n v="16"/>
    <n v="16"/>
    <x v="1"/>
    <x v="0"/>
    <x v="4"/>
  </r>
  <r>
    <x v="1"/>
    <x v="4"/>
    <x v="75"/>
    <x v="367"/>
    <n v="7"/>
    <n v="1"/>
    <n v="22"/>
    <n v="13"/>
    <x v="1"/>
    <x v="0"/>
    <x v="4"/>
  </r>
  <r>
    <x v="1"/>
    <x v="4"/>
    <x v="75"/>
    <x v="368"/>
    <n v="96"/>
    <n v="87"/>
    <n v="530"/>
    <n v="516"/>
    <x v="1"/>
    <x v="0"/>
    <x v="4"/>
  </r>
  <r>
    <x v="1"/>
    <x v="4"/>
    <x v="37"/>
    <x v="1879"/>
    <n v="1"/>
    <m/>
    <n v="2"/>
    <n v="1"/>
    <x v="4"/>
    <x v="0"/>
    <x v="4"/>
  </r>
  <r>
    <x v="1"/>
    <x v="4"/>
    <x v="37"/>
    <x v="369"/>
    <n v="4"/>
    <n v="4"/>
    <n v="25"/>
    <n v="20"/>
    <x v="4"/>
    <x v="0"/>
    <x v="4"/>
  </r>
  <r>
    <x v="1"/>
    <x v="4"/>
    <x v="37"/>
    <x v="1460"/>
    <m/>
    <n v="1"/>
    <n v="1"/>
    <n v="2"/>
    <x v="4"/>
    <x v="0"/>
    <x v="4"/>
  </r>
  <r>
    <x v="1"/>
    <x v="4"/>
    <x v="37"/>
    <x v="370"/>
    <n v="8"/>
    <n v="3"/>
    <n v="48"/>
    <n v="25"/>
    <x v="4"/>
    <x v="0"/>
    <x v="4"/>
  </r>
  <r>
    <x v="1"/>
    <x v="4"/>
    <x v="37"/>
    <x v="371"/>
    <m/>
    <m/>
    <m/>
    <n v="2"/>
    <x v="4"/>
    <x v="0"/>
    <x v="4"/>
  </r>
  <r>
    <x v="1"/>
    <x v="4"/>
    <x v="37"/>
    <x v="2027"/>
    <m/>
    <m/>
    <m/>
    <n v="1"/>
    <x v="4"/>
    <x v="0"/>
    <x v="4"/>
  </r>
  <r>
    <x v="1"/>
    <x v="4"/>
    <x v="37"/>
    <x v="372"/>
    <n v="190"/>
    <n v="157"/>
    <n v="1038"/>
    <n v="845"/>
    <x v="4"/>
    <x v="0"/>
    <x v="4"/>
  </r>
  <r>
    <x v="1"/>
    <x v="4"/>
    <x v="37"/>
    <x v="373"/>
    <n v="42"/>
    <n v="39"/>
    <n v="313"/>
    <n v="264"/>
    <x v="4"/>
    <x v="0"/>
    <x v="4"/>
  </r>
  <r>
    <x v="1"/>
    <x v="4"/>
    <x v="37"/>
    <x v="1461"/>
    <n v="1"/>
    <n v="1"/>
    <n v="1"/>
    <n v="2"/>
    <x v="4"/>
    <x v="0"/>
    <x v="4"/>
  </r>
  <r>
    <x v="1"/>
    <x v="4"/>
    <x v="37"/>
    <x v="374"/>
    <n v="21"/>
    <n v="10"/>
    <n v="106"/>
    <n v="71"/>
    <x v="4"/>
    <x v="0"/>
    <x v="4"/>
  </r>
  <r>
    <x v="1"/>
    <x v="4"/>
    <x v="37"/>
    <x v="1462"/>
    <n v="4"/>
    <n v="5"/>
    <n v="11"/>
    <n v="11"/>
    <x v="4"/>
    <x v="0"/>
    <x v="4"/>
  </r>
  <r>
    <x v="1"/>
    <x v="4"/>
    <x v="37"/>
    <x v="375"/>
    <n v="217"/>
    <n v="186"/>
    <n v="1200"/>
    <n v="1098"/>
    <x v="4"/>
    <x v="0"/>
    <x v="4"/>
  </r>
  <r>
    <x v="1"/>
    <x v="4"/>
    <x v="37"/>
    <x v="1464"/>
    <m/>
    <m/>
    <m/>
    <n v="2"/>
    <x v="4"/>
    <x v="0"/>
    <x v="4"/>
  </r>
  <r>
    <x v="1"/>
    <x v="4"/>
    <x v="37"/>
    <x v="1465"/>
    <m/>
    <m/>
    <n v="1"/>
    <m/>
    <x v="4"/>
    <x v="0"/>
    <x v="4"/>
  </r>
  <r>
    <x v="1"/>
    <x v="4"/>
    <x v="37"/>
    <x v="2028"/>
    <m/>
    <m/>
    <n v="1"/>
    <m/>
    <x v="4"/>
    <x v="0"/>
    <x v="4"/>
  </r>
  <r>
    <x v="1"/>
    <x v="4"/>
    <x v="37"/>
    <x v="377"/>
    <n v="1"/>
    <n v="1"/>
    <n v="7"/>
    <n v="5"/>
    <x v="4"/>
    <x v="0"/>
    <x v="4"/>
  </r>
  <r>
    <x v="1"/>
    <x v="4"/>
    <x v="37"/>
    <x v="378"/>
    <n v="3"/>
    <m/>
    <n v="20"/>
    <n v="11"/>
    <x v="4"/>
    <x v="0"/>
    <x v="4"/>
  </r>
  <r>
    <x v="1"/>
    <x v="4"/>
    <x v="37"/>
    <x v="379"/>
    <n v="682"/>
    <n v="609"/>
    <n v="3913"/>
    <n v="3846"/>
    <x v="4"/>
    <x v="0"/>
    <x v="4"/>
  </r>
  <r>
    <x v="1"/>
    <x v="4"/>
    <x v="37"/>
    <x v="380"/>
    <n v="9"/>
    <n v="6"/>
    <n v="49"/>
    <n v="37"/>
    <x v="4"/>
    <x v="0"/>
    <x v="4"/>
  </r>
  <r>
    <x v="1"/>
    <x v="4"/>
    <x v="37"/>
    <x v="1466"/>
    <m/>
    <m/>
    <n v="4"/>
    <n v="2"/>
    <x v="4"/>
    <x v="0"/>
    <x v="4"/>
  </r>
  <r>
    <x v="1"/>
    <x v="4"/>
    <x v="37"/>
    <x v="381"/>
    <n v="2"/>
    <n v="1"/>
    <n v="14"/>
    <n v="1"/>
    <x v="4"/>
    <x v="0"/>
    <x v="4"/>
  </r>
  <r>
    <x v="1"/>
    <x v="4"/>
    <x v="37"/>
    <x v="382"/>
    <m/>
    <m/>
    <n v="1"/>
    <n v="12"/>
    <x v="4"/>
    <x v="0"/>
    <x v="4"/>
  </r>
  <r>
    <x v="1"/>
    <x v="4"/>
    <x v="37"/>
    <x v="383"/>
    <n v="25"/>
    <n v="24"/>
    <n v="161"/>
    <n v="120"/>
    <x v="4"/>
    <x v="0"/>
    <x v="4"/>
  </r>
  <r>
    <x v="1"/>
    <x v="4"/>
    <x v="37"/>
    <x v="384"/>
    <m/>
    <n v="1"/>
    <m/>
    <n v="2"/>
    <x v="4"/>
    <x v="0"/>
    <x v="4"/>
  </r>
  <r>
    <x v="1"/>
    <x v="4"/>
    <x v="37"/>
    <x v="385"/>
    <n v="205"/>
    <n v="150"/>
    <n v="1169"/>
    <n v="932"/>
    <x v="4"/>
    <x v="0"/>
    <x v="4"/>
  </r>
  <r>
    <x v="1"/>
    <x v="4"/>
    <x v="37"/>
    <x v="386"/>
    <n v="1"/>
    <m/>
    <n v="10"/>
    <n v="4"/>
    <x v="4"/>
    <x v="0"/>
    <x v="4"/>
  </r>
  <r>
    <x v="1"/>
    <x v="4"/>
    <x v="37"/>
    <x v="387"/>
    <n v="1"/>
    <m/>
    <n v="12"/>
    <n v="11"/>
    <x v="4"/>
    <x v="0"/>
    <x v="4"/>
  </r>
  <r>
    <x v="1"/>
    <x v="4"/>
    <x v="37"/>
    <x v="1469"/>
    <m/>
    <m/>
    <n v="1"/>
    <m/>
    <x v="4"/>
    <x v="0"/>
    <x v="4"/>
  </r>
  <r>
    <x v="1"/>
    <x v="4"/>
    <x v="37"/>
    <x v="389"/>
    <n v="12"/>
    <n v="1"/>
    <n v="31"/>
    <n v="7"/>
    <x v="4"/>
    <x v="0"/>
    <x v="4"/>
  </r>
  <r>
    <x v="1"/>
    <x v="4"/>
    <x v="37"/>
    <x v="390"/>
    <n v="11"/>
    <n v="7"/>
    <n v="48"/>
    <n v="38"/>
    <x v="4"/>
    <x v="0"/>
    <x v="4"/>
  </r>
  <r>
    <x v="1"/>
    <x v="4"/>
    <x v="37"/>
    <x v="391"/>
    <n v="23"/>
    <n v="21"/>
    <n v="145"/>
    <n v="117"/>
    <x v="4"/>
    <x v="0"/>
    <x v="4"/>
  </r>
  <r>
    <x v="1"/>
    <x v="4"/>
    <x v="37"/>
    <x v="392"/>
    <m/>
    <m/>
    <n v="4"/>
    <m/>
    <x v="4"/>
    <x v="0"/>
    <x v="4"/>
  </r>
  <r>
    <x v="1"/>
    <x v="4"/>
    <x v="37"/>
    <x v="393"/>
    <n v="20"/>
    <n v="17"/>
    <n v="118"/>
    <n v="84"/>
    <x v="4"/>
    <x v="0"/>
    <x v="4"/>
  </r>
  <r>
    <x v="1"/>
    <x v="4"/>
    <x v="37"/>
    <x v="394"/>
    <n v="6"/>
    <n v="4"/>
    <n v="33"/>
    <n v="40"/>
    <x v="4"/>
    <x v="0"/>
    <x v="4"/>
  </r>
  <r>
    <x v="1"/>
    <x v="4"/>
    <x v="37"/>
    <x v="395"/>
    <n v="16"/>
    <n v="10"/>
    <n v="78"/>
    <n v="66"/>
    <x v="4"/>
    <x v="0"/>
    <x v="4"/>
  </r>
  <r>
    <x v="1"/>
    <x v="4"/>
    <x v="37"/>
    <x v="1472"/>
    <m/>
    <m/>
    <m/>
    <n v="3"/>
    <x v="4"/>
    <x v="0"/>
    <x v="4"/>
  </r>
  <r>
    <x v="1"/>
    <x v="4"/>
    <x v="37"/>
    <x v="396"/>
    <n v="3"/>
    <n v="1"/>
    <n v="21"/>
    <n v="13"/>
    <x v="4"/>
    <x v="0"/>
    <x v="4"/>
  </r>
  <r>
    <x v="1"/>
    <x v="4"/>
    <x v="37"/>
    <x v="397"/>
    <n v="2"/>
    <n v="1"/>
    <n v="6"/>
    <n v="15"/>
    <x v="4"/>
    <x v="0"/>
    <x v="4"/>
  </r>
  <r>
    <x v="1"/>
    <x v="4"/>
    <x v="76"/>
    <x v="1473"/>
    <m/>
    <m/>
    <n v="1"/>
    <m/>
    <x v="4"/>
    <x v="0"/>
    <x v="4"/>
  </r>
  <r>
    <x v="1"/>
    <x v="4"/>
    <x v="76"/>
    <x v="398"/>
    <n v="12"/>
    <n v="1"/>
    <n v="43"/>
    <n v="27"/>
    <x v="4"/>
    <x v="0"/>
    <x v="4"/>
  </r>
  <r>
    <x v="1"/>
    <x v="4"/>
    <x v="76"/>
    <x v="1476"/>
    <m/>
    <m/>
    <m/>
    <n v="1"/>
    <x v="4"/>
    <x v="0"/>
    <x v="4"/>
  </r>
  <r>
    <x v="1"/>
    <x v="4"/>
    <x v="76"/>
    <x v="399"/>
    <m/>
    <m/>
    <m/>
    <n v="2"/>
    <x v="4"/>
    <x v="0"/>
    <x v="4"/>
  </r>
  <r>
    <x v="1"/>
    <x v="4"/>
    <x v="76"/>
    <x v="400"/>
    <n v="1"/>
    <m/>
    <n v="2"/>
    <m/>
    <x v="4"/>
    <x v="0"/>
    <x v="4"/>
  </r>
  <r>
    <x v="1"/>
    <x v="4"/>
    <x v="76"/>
    <x v="1477"/>
    <m/>
    <m/>
    <n v="1"/>
    <m/>
    <x v="4"/>
    <x v="0"/>
    <x v="4"/>
  </r>
  <r>
    <x v="1"/>
    <x v="4"/>
    <x v="76"/>
    <x v="1478"/>
    <m/>
    <m/>
    <n v="2"/>
    <n v="1"/>
    <x v="4"/>
    <x v="0"/>
    <x v="4"/>
  </r>
  <r>
    <x v="1"/>
    <x v="4"/>
    <x v="76"/>
    <x v="401"/>
    <m/>
    <m/>
    <n v="1"/>
    <n v="2"/>
    <x v="4"/>
    <x v="0"/>
    <x v="4"/>
  </r>
  <r>
    <x v="1"/>
    <x v="4"/>
    <x v="76"/>
    <x v="1479"/>
    <m/>
    <m/>
    <m/>
    <n v="1"/>
    <x v="4"/>
    <x v="0"/>
    <x v="4"/>
  </r>
  <r>
    <x v="1"/>
    <x v="4"/>
    <x v="76"/>
    <x v="402"/>
    <n v="4"/>
    <n v="1"/>
    <n v="14"/>
    <n v="15"/>
    <x v="4"/>
    <x v="0"/>
    <x v="4"/>
  </r>
  <r>
    <x v="1"/>
    <x v="4"/>
    <x v="76"/>
    <x v="403"/>
    <n v="14"/>
    <n v="4"/>
    <n v="51"/>
    <n v="24"/>
    <x v="4"/>
    <x v="0"/>
    <x v="4"/>
  </r>
  <r>
    <x v="1"/>
    <x v="4"/>
    <x v="76"/>
    <x v="1881"/>
    <m/>
    <m/>
    <m/>
    <n v="1"/>
    <x v="4"/>
    <x v="0"/>
    <x v="4"/>
  </r>
  <r>
    <x v="1"/>
    <x v="4"/>
    <x v="76"/>
    <x v="404"/>
    <n v="8"/>
    <n v="1"/>
    <n v="28"/>
    <n v="22"/>
    <x v="4"/>
    <x v="0"/>
    <x v="4"/>
  </r>
  <r>
    <x v="1"/>
    <x v="4"/>
    <x v="76"/>
    <x v="1480"/>
    <m/>
    <m/>
    <n v="2"/>
    <m/>
    <x v="4"/>
    <x v="0"/>
    <x v="4"/>
  </r>
  <r>
    <x v="1"/>
    <x v="4"/>
    <x v="76"/>
    <x v="405"/>
    <n v="1"/>
    <m/>
    <n v="2"/>
    <n v="2"/>
    <x v="4"/>
    <x v="0"/>
    <x v="4"/>
  </r>
  <r>
    <x v="1"/>
    <x v="4"/>
    <x v="76"/>
    <x v="1882"/>
    <m/>
    <m/>
    <m/>
    <n v="3"/>
    <x v="4"/>
    <x v="0"/>
    <x v="4"/>
  </r>
  <r>
    <x v="1"/>
    <x v="4"/>
    <x v="76"/>
    <x v="406"/>
    <n v="1"/>
    <n v="1"/>
    <n v="6"/>
    <n v="7"/>
    <x v="4"/>
    <x v="0"/>
    <x v="4"/>
  </r>
  <r>
    <x v="1"/>
    <x v="4"/>
    <x v="4"/>
    <x v="1481"/>
    <n v="1"/>
    <m/>
    <n v="5"/>
    <n v="8"/>
    <x v="2"/>
    <x v="0"/>
    <x v="4"/>
  </r>
  <r>
    <x v="1"/>
    <x v="4"/>
    <x v="4"/>
    <x v="1482"/>
    <n v="2"/>
    <n v="1"/>
    <n v="4"/>
    <n v="3"/>
    <x v="2"/>
    <x v="0"/>
    <x v="4"/>
  </r>
  <r>
    <x v="1"/>
    <x v="4"/>
    <x v="4"/>
    <x v="407"/>
    <n v="11"/>
    <n v="6"/>
    <n v="63"/>
    <n v="49"/>
    <x v="2"/>
    <x v="0"/>
    <x v="4"/>
  </r>
  <r>
    <x v="1"/>
    <x v="4"/>
    <x v="4"/>
    <x v="1483"/>
    <n v="6"/>
    <n v="2"/>
    <n v="27"/>
    <n v="30"/>
    <x v="2"/>
    <x v="0"/>
    <x v="4"/>
  </r>
  <r>
    <x v="1"/>
    <x v="4"/>
    <x v="4"/>
    <x v="1883"/>
    <m/>
    <n v="1"/>
    <n v="1"/>
    <n v="2"/>
    <x v="2"/>
    <x v="0"/>
    <x v="4"/>
  </r>
  <r>
    <x v="1"/>
    <x v="4"/>
    <x v="4"/>
    <x v="409"/>
    <n v="61"/>
    <n v="52"/>
    <n v="356"/>
    <n v="291"/>
    <x v="2"/>
    <x v="0"/>
    <x v="4"/>
  </r>
  <r>
    <x v="1"/>
    <x v="4"/>
    <x v="4"/>
    <x v="1484"/>
    <n v="2"/>
    <n v="2"/>
    <n v="13"/>
    <n v="20"/>
    <x v="2"/>
    <x v="0"/>
    <x v="4"/>
  </r>
  <r>
    <x v="1"/>
    <x v="4"/>
    <x v="4"/>
    <x v="410"/>
    <n v="3"/>
    <n v="2"/>
    <n v="14"/>
    <n v="16"/>
    <x v="2"/>
    <x v="0"/>
    <x v="4"/>
  </r>
  <r>
    <x v="1"/>
    <x v="4"/>
    <x v="4"/>
    <x v="411"/>
    <n v="5"/>
    <n v="4"/>
    <n v="40"/>
    <n v="51"/>
    <x v="2"/>
    <x v="0"/>
    <x v="4"/>
  </r>
  <r>
    <x v="1"/>
    <x v="4"/>
    <x v="4"/>
    <x v="412"/>
    <m/>
    <m/>
    <n v="2"/>
    <m/>
    <x v="2"/>
    <x v="0"/>
    <x v="4"/>
  </r>
  <r>
    <x v="1"/>
    <x v="4"/>
    <x v="4"/>
    <x v="413"/>
    <n v="11"/>
    <n v="5"/>
    <n v="64"/>
    <n v="53"/>
    <x v="2"/>
    <x v="0"/>
    <x v="4"/>
  </r>
  <r>
    <x v="1"/>
    <x v="4"/>
    <x v="4"/>
    <x v="414"/>
    <n v="4"/>
    <n v="5"/>
    <n v="23"/>
    <n v="23"/>
    <x v="2"/>
    <x v="0"/>
    <x v="4"/>
  </r>
  <r>
    <x v="1"/>
    <x v="4"/>
    <x v="4"/>
    <x v="415"/>
    <n v="2"/>
    <m/>
    <n v="5"/>
    <m/>
    <x v="2"/>
    <x v="0"/>
    <x v="4"/>
  </r>
  <r>
    <x v="1"/>
    <x v="4"/>
    <x v="4"/>
    <x v="416"/>
    <n v="3"/>
    <n v="2"/>
    <n v="13"/>
    <n v="9"/>
    <x v="2"/>
    <x v="0"/>
    <x v="4"/>
  </r>
  <r>
    <x v="1"/>
    <x v="4"/>
    <x v="4"/>
    <x v="417"/>
    <n v="1"/>
    <m/>
    <n v="4"/>
    <n v="1"/>
    <x v="2"/>
    <x v="0"/>
    <x v="4"/>
  </r>
  <r>
    <x v="1"/>
    <x v="4"/>
    <x v="4"/>
    <x v="1887"/>
    <m/>
    <m/>
    <n v="1"/>
    <m/>
    <x v="2"/>
    <x v="0"/>
    <x v="4"/>
  </r>
  <r>
    <x v="1"/>
    <x v="4"/>
    <x v="4"/>
    <x v="1490"/>
    <m/>
    <m/>
    <m/>
    <n v="2"/>
    <x v="2"/>
    <x v="0"/>
    <x v="4"/>
  </r>
  <r>
    <x v="1"/>
    <x v="4"/>
    <x v="4"/>
    <x v="418"/>
    <n v="1"/>
    <m/>
    <n v="4"/>
    <n v="3"/>
    <x v="2"/>
    <x v="0"/>
    <x v="4"/>
  </r>
  <r>
    <x v="1"/>
    <x v="4"/>
    <x v="4"/>
    <x v="1491"/>
    <n v="1"/>
    <n v="1"/>
    <n v="12"/>
    <n v="6"/>
    <x v="2"/>
    <x v="0"/>
    <x v="4"/>
  </r>
  <r>
    <x v="1"/>
    <x v="4"/>
    <x v="38"/>
    <x v="1492"/>
    <m/>
    <m/>
    <n v="1"/>
    <n v="2"/>
    <x v="2"/>
    <x v="0"/>
    <x v="4"/>
  </r>
  <r>
    <x v="1"/>
    <x v="4"/>
    <x v="38"/>
    <x v="1494"/>
    <m/>
    <n v="2"/>
    <n v="2"/>
    <n v="3"/>
    <x v="2"/>
    <x v="0"/>
    <x v="4"/>
  </r>
  <r>
    <x v="1"/>
    <x v="4"/>
    <x v="38"/>
    <x v="1495"/>
    <m/>
    <m/>
    <n v="1"/>
    <m/>
    <x v="2"/>
    <x v="0"/>
    <x v="4"/>
  </r>
  <r>
    <x v="1"/>
    <x v="4"/>
    <x v="131"/>
    <x v="1498"/>
    <m/>
    <m/>
    <n v="1"/>
    <n v="1"/>
    <x v="1"/>
    <x v="0"/>
    <x v="4"/>
  </r>
  <r>
    <x v="1"/>
    <x v="4"/>
    <x v="5"/>
    <x v="420"/>
    <n v="4"/>
    <n v="3"/>
    <n v="15"/>
    <n v="16"/>
    <x v="0"/>
    <x v="0"/>
    <x v="4"/>
  </r>
  <r>
    <x v="1"/>
    <x v="4"/>
    <x v="5"/>
    <x v="1501"/>
    <m/>
    <m/>
    <n v="3"/>
    <n v="7"/>
    <x v="0"/>
    <x v="0"/>
    <x v="4"/>
  </r>
  <r>
    <x v="1"/>
    <x v="4"/>
    <x v="5"/>
    <x v="421"/>
    <n v="9"/>
    <n v="5"/>
    <n v="37"/>
    <n v="34"/>
    <x v="0"/>
    <x v="0"/>
    <x v="4"/>
  </r>
  <r>
    <x v="1"/>
    <x v="4"/>
    <x v="5"/>
    <x v="422"/>
    <n v="96"/>
    <n v="106"/>
    <n v="557"/>
    <n v="110"/>
    <x v="0"/>
    <x v="0"/>
    <x v="4"/>
  </r>
  <r>
    <x v="1"/>
    <x v="4"/>
    <x v="5"/>
    <x v="423"/>
    <n v="190"/>
    <n v="162"/>
    <n v="876"/>
    <n v="946"/>
    <x v="0"/>
    <x v="0"/>
    <x v="4"/>
  </r>
  <r>
    <x v="1"/>
    <x v="4"/>
    <x v="5"/>
    <x v="2029"/>
    <m/>
    <m/>
    <n v="1"/>
    <m/>
    <x v="0"/>
    <x v="0"/>
    <x v="4"/>
  </r>
  <r>
    <x v="1"/>
    <x v="4"/>
    <x v="5"/>
    <x v="424"/>
    <n v="218"/>
    <n v="242"/>
    <n v="1240"/>
    <n v="1260"/>
    <x v="0"/>
    <x v="0"/>
    <x v="4"/>
  </r>
  <r>
    <x v="1"/>
    <x v="4"/>
    <x v="5"/>
    <x v="425"/>
    <n v="1"/>
    <m/>
    <n v="11"/>
    <n v="4"/>
    <x v="0"/>
    <x v="0"/>
    <x v="4"/>
  </r>
  <r>
    <x v="1"/>
    <x v="4"/>
    <x v="5"/>
    <x v="1502"/>
    <m/>
    <m/>
    <m/>
    <n v="1"/>
    <x v="0"/>
    <x v="0"/>
    <x v="4"/>
  </r>
  <r>
    <x v="1"/>
    <x v="4"/>
    <x v="5"/>
    <x v="1503"/>
    <n v="1"/>
    <m/>
    <n v="2"/>
    <m/>
    <x v="0"/>
    <x v="0"/>
    <x v="4"/>
  </r>
  <r>
    <x v="1"/>
    <x v="4"/>
    <x v="5"/>
    <x v="1504"/>
    <m/>
    <m/>
    <n v="1"/>
    <m/>
    <x v="0"/>
    <x v="0"/>
    <x v="4"/>
  </r>
  <r>
    <x v="1"/>
    <x v="4"/>
    <x v="5"/>
    <x v="2030"/>
    <m/>
    <m/>
    <n v="1"/>
    <m/>
    <x v="0"/>
    <x v="0"/>
    <x v="4"/>
  </r>
  <r>
    <x v="1"/>
    <x v="4"/>
    <x v="5"/>
    <x v="1505"/>
    <n v="1"/>
    <m/>
    <n v="4"/>
    <n v="4"/>
    <x v="0"/>
    <x v="0"/>
    <x v="4"/>
  </r>
  <r>
    <x v="1"/>
    <x v="4"/>
    <x v="5"/>
    <x v="426"/>
    <n v="27"/>
    <n v="24"/>
    <n v="120"/>
    <n v="115"/>
    <x v="0"/>
    <x v="0"/>
    <x v="4"/>
  </r>
  <r>
    <x v="1"/>
    <x v="4"/>
    <x v="5"/>
    <x v="427"/>
    <n v="2"/>
    <n v="2"/>
    <n v="13"/>
    <n v="13"/>
    <x v="0"/>
    <x v="0"/>
    <x v="4"/>
  </r>
  <r>
    <x v="1"/>
    <x v="4"/>
    <x v="5"/>
    <x v="1506"/>
    <n v="5"/>
    <n v="2"/>
    <n v="11"/>
    <n v="12"/>
    <x v="0"/>
    <x v="0"/>
    <x v="4"/>
  </r>
  <r>
    <x v="1"/>
    <x v="4"/>
    <x v="5"/>
    <x v="1993"/>
    <m/>
    <n v="1"/>
    <m/>
    <n v="2"/>
    <x v="0"/>
    <x v="0"/>
    <x v="4"/>
  </r>
  <r>
    <x v="1"/>
    <x v="4"/>
    <x v="5"/>
    <x v="1507"/>
    <m/>
    <m/>
    <m/>
    <n v="1"/>
    <x v="0"/>
    <x v="0"/>
    <x v="4"/>
  </r>
  <r>
    <x v="1"/>
    <x v="4"/>
    <x v="5"/>
    <x v="1508"/>
    <m/>
    <m/>
    <m/>
    <n v="2"/>
    <x v="0"/>
    <x v="0"/>
    <x v="4"/>
  </r>
  <r>
    <x v="1"/>
    <x v="4"/>
    <x v="5"/>
    <x v="428"/>
    <n v="1"/>
    <m/>
    <n v="4"/>
    <n v="4"/>
    <x v="0"/>
    <x v="0"/>
    <x v="4"/>
  </r>
  <r>
    <x v="1"/>
    <x v="4"/>
    <x v="5"/>
    <x v="2031"/>
    <n v="1"/>
    <m/>
    <n v="1"/>
    <n v="2"/>
    <x v="0"/>
    <x v="0"/>
    <x v="4"/>
  </r>
  <r>
    <x v="1"/>
    <x v="4"/>
    <x v="5"/>
    <x v="429"/>
    <n v="20"/>
    <n v="13"/>
    <n v="84"/>
    <n v="88"/>
    <x v="0"/>
    <x v="0"/>
    <x v="4"/>
  </r>
  <r>
    <x v="1"/>
    <x v="4"/>
    <x v="6"/>
    <x v="430"/>
    <n v="2"/>
    <n v="1"/>
    <n v="9"/>
    <n v="4"/>
    <x v="3"/>
    <x v="0"/>
    <x v="4"/>
  </r>
  <r>
    <x v="1"/>
    <x v="4"/>
    <x v="6"/>
    <x v="431"/>
    <m/>
    <m/>
    <m/>
    <n v="5"/>
    <x v="3"/>
    <x v="0"/>
    <x v="4"/>
  </r>
  <r>
    <x v="1"/>
    <x v="4"/>
    <x v="6"/>
    <x v="432"/>
    <n v="2"/>
    <n v="1"/>
    <n v="18"/>
    <n v="18"/>
    <x v="3"/>
    <x v="0"/>
    <x v="4"/>
  </r>
  <r>
    <x v="1"/>
    <x v="4"/>
    <x v="6"/>
    <x v="433"/>
    <n v="6"/>
    <n v="3"/>
    <n v="24"/>
    <n v="18"/>
    <x v="3"/>
    <x v="0"/>
    <x v="4"/>
  </r>
  <r>
    <x v="1"/>
    <x v="4"/>
    <x v="6"/>
    <x v="434"/>
    <n v="35"/>
    <n v="23"/>
    <n v="163"/>
    <n v="107"/>
    <x v="3"/>
    <x v="0"/>
    <x v="4"/>
  </r>
  <r>
    <x v="1"/>
    <x v="4"/>
    <x v="6"/>
    <x v="435"/>
    <n v="3"/>
    <n v="1"/>
    <n v="15"/>
    <n v="9"/>
    <x v="3"/>
    <x v="0"/>
    <x v="4"/>
  </r>
  <r>
    <x v="1"/>
    <x v="4"/>
    <x v="6"/>
    <x v="436"/>
    <m/>
    <n v="1"/>
    <n v="4"/>
    <n v="2"/>
    <x v="3"/>
    <x v="0"/>
    <x v="4"/>
  </r>
  <r>
    <x v="1"/>
    <x v="4"/>
    <x v="6"/>
    <x v="437"/>
    <n v="1"/>
    <n v="2"/>
    <n v="6"/>
    <n v="5"/>
    <x v="3"/>
    <x v="0"/>
    <x v="4"/>
  </r>
  <r>
    <x v="1"/>
    <x v="4"/>
    <x v="6"/>
    <x v="438"/>
    <m/>
    <n v="1"/>
    <n v="2"/>
    <n v="1"/>
    <x v="3"/>
    <x v="0"/>
    <x v="4"/>
  </r>
  <r>
    <x v="1"/>
    <x v="4"/>
    <x v="6"/>
    <x v="439"/>
    <n v="5"/>
    <n v="3"/>
    <n v="15"/>
    <n v="9"/>
    <x v="3"/>
    <x v="0"/>
    <x v="4"/>
  </r>
  <r>
    <x v="1"/>
    <x v="4"/>
    <x v="6"/>
    <x v="440"/>
    <n v="6"/>
    <n v="2"/>
    <n v="42"/>
    <n v="31"/>
    <x v="3"/>
    <x v="0"/>
    <x v="4"/>
  </r>
  <r>
    <x v="1"/>
    <x v="4"/>
    <x v="6"/>
    <x v="441"/>
    <m/>
    <m/>
    <n v="2"/>
    <n v="7"/>
    <x v="3"/>
    <x v="0"/>
    <x v="4"/>
  </r>
  <r>
    <x v="1"/>
    <x v="4"/>
    <x v="6"/>
    <x v="442"/>
    <n v="5"/>
    <n v="2"/>
    <n v="23"/>
    <n v="12"/>
    <x v="3"/>
    <x v="0"/>
    <x v="4"/>
  </r>
  <r>
    <x v="1"/>
    <x v="4"/>
    <x v="6"/>
    <x v="1509"/>
    <m/>
    <m/>
    <n v="3"/>
    <n v="2"/>
    <x v="3"/>
    <x v="0"/>
    <x v="4"/>
  </r>
  <r>
    <x v="1"/>
    <x v="4"/>
    <x v="6"/>
    <x v="1510"/>
    <m/>
    <m/>
    <n v="1"/>
    <m/>
    <x v="3"/>
    <x v="0"/>
    <x v="4"/>
  </r>
  <r>
    <x v="1"/>
    <x v="4"/>
    <x v="6"/>
    <x v="1890"/>
    <m/>
    <m/>
    <n v="1"/>
    <m/>
    <x v="3"/>
    <x v="0"/>
    <x v="4"/>
  </r>
  <r>
    <x v="1"/>
    <x v="4"/>
    <x v="6"/>
    <x v="443"/>
    <n v="2"/>
    <n v="2"/>
    <n v="6"/>
    <n v="4"/>
    <x v="3"/>
    <x v="0"/>
    <x v="4"/>
  </r>
  <r>
    <x v="1"/>
    <x v="4"/>
    <x v="6"/>
    <x v="444"/>
    <m/>
    <m/>
    <n v="2"/>
    <n v="1"/>
    <x v="3"/>
    <x v="0"/>
    <x v="4"/>
  </r>
  <r>
    <x v="1"/>
    <x v="4"/>
    <x v="6"/>
    <x v="445"/>
    <n v="78"/>
    <n v="44"/>
    <n v="423"/>
    <n v="306"/>
    <x v="3"/>
    <x v="0"/>
    <x v="4"/>
  </r>
  <r>
    <x v="1"/>
    <x v="4"/>
    <x v="6"/>
    <x v="446"/>
    <n v="80"/>
    <n v="41"/>
    <n v="369"/>
    <n v="221"/>
    <x v="3"/>
    <x v="0"/>
    <x v="4"/>
  </r>
  <r>
    <x v="1"/>
    <x v="4"/>
    <x v="6"/>
    <x v="447"/>
    <m/>
    <m/>
    <n v="1"/>
    <n v="1"/>
    <x v="3"/>
    <x v="0"/>
    <x v="4"/>
  </r>
  <r>
    <x v="1"/>
    <x v="4"/>
    <x v="6"/>
    <x v="2032"/>
    <m/>
    <m/>
    <m/>
    <n v="1"/>
    <x v="3"/>
    <x v="0"/>
    <x v="4"/>
  </r>
  <r>
    <x v="1"/>
    <x v="4"/>
    <x v="6"/>
    <x v="448"/>
    <n v="15"/>
    <n v="18"/>
    <n v="72"/>
    <n v="78"/>
    <x v="3"/>
    <x v="0"/>
    <x v="4"/>
  </r>
  <r>
    <x v="1"/>
    <x v="4"/>
    <x v="6"/>
    <x v="449"/>
    <n v="5"/>
    <m/>
    <n v="27"/>
    <n v="8"/>
    <x v="3"/>
    <x v="0"/>
    <x v="4"/>
  </r>
  <r>
    <x v="1"/>
    <x v="4"/>
    <x v="6"/>
    <x v="451"/>
    <m/>
    <m/>
    <n v="7"/>
    <n v="5"/>
    <x v="3"/>
    <x v="0"/>
    <x v="4"/>
  </r>
  <r>
    <x v="1"/>
    <x v="4"/>
    <x v="6"/>
    <x v="452"/>
    <n v="15"/>
    <n v="15"/>
    <n v="85"/>
    <n v="75"/>
    <x v="3"/>
    <x v="0"/>
    <x v="4"/>
  </r>
  <r>
    <x v="1"/>
    <x v="4"/>
    <x v="6"/>
    <x v="453"/>
    <n v="11"/>
    <n v="19"/>
    <n v="63"/>
    <n v="55"/>
    <x v="3"/>
    <x v="0"/>
    <x v="4"/>
  </r>
  <r>
    <x v="1"/>
    <x v="4"/>
    <x v="6"/>
    <x v="454"/>
    <n v="47"/>
    <n v="27"/>
    <n v="241"/>
    <n v="223"/>
    <x v="3"/>
    <x v="0"/>
    <x v="4"/>
  </r>
  <r>
    <x v="1"/>
    <x v="4"/>
    <x v="6"/>
    <x v="455"/>
    <n v="5"/>
    <n v="3"/>
    <n v="40"/>
    <n v="7"/>
    <x v="3"/>
    <x v="0"/>
    <x v="4"/>
  </r>
  <r>
    <x v="1"/>
    <x v="4"/>
    <x v="6"/>
    <x v="456"/>
    <m/>
    <n v="1"/>
    <n v="1"/>
    <n v="3"/>
    <x v="3"/>
    <x v="0"/>
    <x v="4"/>
  </r>
  <r>
    <x v="1"/>
    <x v="4"/>
    <x v="6"/>
    <x v="457"/>
    <n v="13"/>
    <n v="10"/>
    <n v="103"/>
    <n v="88"/>
    <x v="3"/>
    <x v="0"/>
    <x v="4"/>
  </r>
  <r>
    <x v="1"/>
    <x v="4"/>
    <x v="77"/>
    <x v="459"/>
    <n v="23"/>
    <n v="14"/>
    <n v="115"/>
    <n v="110"/>
    <x v="2"/>
    <x v="0"/>
    <x v="4"/>
  </r>
  <r>
    <x v="1"/>
    <x v="4"/>
    <x v="77"/>
    <x v="460"/>
    <n v="108"/>
    <n v="97"/>
    <n v="633"/>
    <n v="615"/>
    <x v="2"/>
    <x v="0"/>
    <x v="4"/>
  </r>
  <r>
    <x v="1"/>
    <x v="4"/>
    <x v="77"/>
    <x v="461"/>
    <m/>
    <m/>
    <m/>
    <n v="1"/>
    <x v="2"/>
    <x v="0"/>
    <x v="4"/>
  </r>
  <r>
    <x v="1"/>
    <x v="4"/>
    <x v="78"/>
    <x v="462"/>
    <n v="3"/>
    <m/>
    <n v="6"/>
    <n v="5"/>
    <x v="1"/>
    <x v="0"/>
    <x v="4"/>
  </r>
  <r>
    <x v="1"/>
    <x v="4"/>
    <x v="78"/>
    <x v="463"/>
    <n v="3"/>
    <n v="1"/>
    <n v="30"/>
    <n v="18"/>
    <x v="1"/>
    <x v="0"/>
    <x v="4"/>
  </r>
  <r>
    <x v="1"/>
    <x v="4"/>
    <x v="78"/>
    <x v="2033"/>
    <m/>
    <m/>
    <m/>
    <n v="1"/>
    <x v="1"/>
    <x v="0"/>
    <x v="4"/>
  </r>
  <r>
    <x v="1"/>
    <x v="4"/>
    <x v="78"/>
    <x v="1512"/>
    <n v="1"/>
    <n v="1"/>
    <n v="5"/>
    <n v="5"/>
    <x v="1"/>
    <x v="0"/>
    <x v="4"/>
  </r>
  <r>
    <x v="1"/>
    <x v="4"/>
    <x v="61"/>
    <x v="465"/>
    <m/>
    <n v="1"/>
    <n v="2"/>
    <n v="1"/>
    <x v="1"/>
    <x v="0"/>
    <x v="4"/>
  </r>
  <r>
    <x v="1"/>
    <x v="4"/>
    <x v="54"/>
    <x v="1513"/>
    <m/>
    <m/>
    <n v="5"/>
    <n v="4"/>
    <x v="4"/>
    <x v="0"/>
    <x v="4"/>
  </r>
  <r>
    <x v="1"/>
    <x v="4"/>
    <x v="54"/>
    <x v="466"/>
    <n v="9"/>
    <n v="11"/>
    <n v="54"/>
    <n v="51"/>
    <x v="4"/>
    <x v="0"/>
    <x v="4"/>
  </r>
  <r>
    <x v="1"/>
    <x v="4"/>
    <x v="54"/>
    <x v="467"/>
    <m/>
    <m/>
    <n v="3"/>
    <n v="3"/>
    <x v="4"/>
    <x v="0"/>
    <x v="4"/>
  </r>
  <r>
    <x v="1"/>
    <x v="4"/>
    <x v="54"/>
    <x v="469"/>
    <n v="10"/>
    <n v="2"/>
    <n v="48"/>
    <n v="19"/>
    <x v="4"/>
    <x v="0"/>
    <x v="4"/>
  </r>
  <r>
    <x v="1"/>
    <x v="4"/>
    <x v="54"/>
    <x v="1892"/>
    <m/>
    <m/>
    <n v="1"/>
    <m/>
    <x v="4"/>
    <x v="0"/>
    <x v="4"/>
  </r>
  <r>
    <x v="1"/>
    <x v="4"/>
    <x v="54"/>
    <x v="470"/>
    <m/>
    <m/>
    <m/>
    <n v="3"/>
    <x v="4"/>
    <x v="0"/>
    <x v="4"/>
  </r>
  <r>
    <x v="1"/>
    <x v="4"/>
    <x v="54"/>
    <x v="1515"/>
    <m/>
    <m/>
    <n v="1"/>
    <m/>
    <x v="4"/>
    <x v="0"/>
    <x v="4"/>
  </r>
  <r>
    <x v="1"/>
    <x v="4"/>
    <x v="54"/>
    <x v="471"/>
    <n v="1"/>
    <m/>
    <n v="11"/>
    <n v="1"/>
    <x v="4"/>
    <x v="0"/>
    <x v="4"/>
  </r>
  <r>
    <x v="1"/>
    <x v="4"/>
    <x v="54"/>
    <x v="472"/>
    <m/>
    <n v="2"/>
    <n v="13"/>
    <n v="21"/>
    <x v="4"/>
    <x v="0"/>
    <x v="4"/>
  </r>
  <r>
    <x v="1"/>
    <x v="4"/>
    <x v="54"/>
    <x v="473"/>
    <m/>
    <m/>
    <m/>
    <n v="1"/>
    <x v="4"/>
    <x v="0"/>
    <x v="4"/>
  </r>
  <r>
    <x v="1"/>
    <x v="4"/>
    <x v="54"/>
    <x v="1893"/>
    <m/>
    <m/>
    <n v="2"/>
    <n v="1"/>
    <x v="4"/>
    <x v="0"/>
    <x v="4"/>
  </r>
  <r>
    <x v="1"/>
    <x v="4"/>
    <x v="54"/>
    <x v="474"/>
    <m/>
    <m/>
    <n v="3"/>
    <n v="4"/>
    <x v="4"/>
    <x v="0"/>
    <x v="4"/>
  </r>
  <r>
    <x v="1"/>
    <x v="4"/>
    <x v="54"/>
    <x v="475"/>
    <n v="4"/>
    <n v="4"/>
    <n v="19"/>
    <n v="34"/>
    <x v="4"/>
    <x v="0"/>
    <x v="4"/>
  </r>
  <r>
    <x v="1"/>
    <x v="4"/>
    <x v="54"/>
    <x v="476"/>
    <n v="1"/>
    <n v="1"/>
    <n v="13"/>
    <n v="4"/>
    <x v="4"/>
    <x v="0"/>
    <x v="4"/>
  </r>
  <r>
    <x v="1"/>
    <x v="4"/>
    <x v="54"/>
    <x v="477"/>
    <n v="2"/>
    <n v="3"/>
    <n v="5"/>
    <n v="6"/>
    <x v="4"/>
    <x v="0"/>
    <x v="4"/>
  </r>
  <r>
    <x v="1"/>
    <x v="4"/>
    <x v="54"/>
    <x v="478"/>
    <m/>
    <m/>
    <n v="1"/>
    <n v="1"/>
    <x v="4"/>
    <x v="0"/>
    <x v="4"/>
  </r>
  <r>
    <x v="1"/>
    <x v="4"/>
    <x v="40"/>
    <x v="479"/>
    <n v="2"/>
    <n v="2"/>
    <n v="5"/>
    <n v="12"/>
    <x v="1"/>
    <x v="0"/>
    <x v="4"/>
  </r>
  <r>
    <x v="1"/>
    <x v="4"/>
    <x v="40"/>
    <x v="1516"/>
    <n v="1"/>
    <n v="1"/>
    <n v="14"/>
    <n v="11"/>
    <x v="1"/>
    <x v="0"/>
    <x v="4"/>
  </r>
  <r>
    <x v="1"/>
    <x v="4"/>
    <x v="40"/>
    <x v="1518"/>
    <m/>
    <m/>
    <n v="2"/>
    <n v="1"/>
    <x v="1"/>
    <x v="0"/>
    <x v="4"/>
  </r>
  <r>
    <x v="1"/>
    <x v="4"/>
    <x v="40"/>
    <x v="2034"/>
    <m/>
    <n v="1"/>
    <n v="1"/>
    <n v="1"/>
    <x v="1"/>
    <x v="0"/>
    <x v="4"/>
  </r>
  <r>
    <x v="1"/>
    <x v="4"/>
    <x v="79"/>
    <x v="1520"/>
    <m/>
    <m/>
    <m/>
    <n v="1"/>
    <x v="1"/>
    <x v="0"/>
    <x v="4"/>
  </r>
  <r>
    <x v="1"/>
    <x v="4"/>
    <x v="79"/>
    <x v="480"/>
    <m/>
    <m/>
    <m/>
    <n v="1"/>
    <x v="1"/>
    <x v="0"/>
    <x v="4"/>
  </r>
  <r>
    <x v="1"/>
    <x v="4"/>
    <x v="79"/>
    <x v="481"/>
    <m/>
    <m/>
    <n v="1"/>
    <n v="2"/>
    <x v="1"/>
    <x v="0"/>
    <x v="4"/>
  </r>
  <r>
    <x v="1"/>
    <x v="4"/>
    <x v="132"/>
    <x v="1522"/>
    <n v="1"/>
    <n v="1"/>
    <n v="5"/>
    <n v="4"/>
    <x v="1"/>
    <x v="0"/>
    <x v="4"/>
  </r>
  <r>
    <x v="1"/>
    <x v="4"/>
    <x v="132"/>
    <x v="1523"/>
    <m/>
    <m/>
    <n v="1"/>
    <m/>
    <x v="1"/>
    <x v="0"/>
    <x v="4"/>
  </r>
  <r>
    <x v="1"/>
    <x v="4"/>
    <x v="81"/>
    <x v="483"/>
    <n v="5"/>
    <m/>
    <n v="16"/>
    <m/>
    <x v="1"/>
    <x v="0"/>
    <x v="4"/>
  </r>
  <r>
    <x v="1"/>
    <x v="4"/>
    <x v="81"/>
    <x v="484"/>
    <n v="11"/>
    <n v="4"/>
    <n v="45"/>
    <n v="11"/>
    <x v="1"/>
    <x v="0"/>
    <x v="4"/>
  </r>
  <r>
    <x v="1"/>
    <x v="4"/>
    <x v="81"/>
    <x v="485"/>
    <n v="5"/>
    <m/>
    <n v="25"/>
    <m/>
    <x v="1"/>
    <x v="0"/>
    <x v="4"/>
  </r>
  <r>
    <x v="1"/>
    <x v="4"/>
    <x v="7"/>
    <x v="486"/>
    <n v="4"/>
    <n v="3"/>
    <n v="13"/>
    <n v="9"/>
    <x v="1"/>
    <x v="0"/>
    <x v="4"/>
  </r>
  <r>
    <x v="1"/>
    <x v="4"/>
    <x v="7"/>
    <x v="1524"/>
    <m/>
    <m/>
    <m/>
    <n v="2"/>
    <x v="1"/>
    <x v="0"/>
    <x v="4"/>
  </r>
  <r>
    <x v="1"/>
    <x v="4"/>
    <x v="7"/>
    <x v="1525"/>
    <n v="2"/>
    <m/>
    <n v="3"/>
    <m/>
    <x v="1"/>
    <x v="0"/>
    <x v="4"/>
  </r>
  <r>
    <x v="1"/>
    <x v="4"/>
    <x v="7"/>
    <x v="487"/>
    <n v="1"/>
    <n v="3"/>
    <n v="12"/>
    <n v="13"/>
    <x v="1"/>
    <x v="0"/>
    <x v="4"/>
  </r>
  <r>
    <x v="1"/>
    <x v="4"/>
    <x v="7"/>
    <x v="488"/>
    <n v="3"/>
    <n v="3"/>
    <n v="22"/>
    <n v="15"/>
    <x v="1"/>
    <x v="0"/>
    <x v="4"/>
  </r>
  <r>
    <x v="1"/>
    <x v="4"/>
    <x v="7"/>
    <x v="1526"/>
    <m/>
    <m/>
    <n v="1"/>
    <m/>
    <x v="1"/>
    <x v="0"/>
    <x v="4"/>
  </r>
  <r>
    <x v="1"/>
    <x v="4"/>
    <x v="7"/>
    <x v="489"/>
    <m/>
    <m/>
    <n v="3"/>
    <n v="5"/>
    <x v="1"/>
    <x v="0"/>
    <x v="4"/>
  </r>
  <r>
    <x v="1"/>
    <x v="4"/>
    <x v="7"/>
    <x v="1527"/>
    <m/>
    <n v="1"/>
    <n v="1"/>
    <n v="2"/>
    <x v="1"/>
    <x v="0"/>
    <x v="4"/>
  </r>
  <r>
    <x v="1"/>
    <x v="4"/>
    <x v="7"/>
    <x v="1528"/>
    <n v="1"/>
    <n v="3"/>
    <n v="15"/>
    <n v="22"/>
    <x v="1"/>
    <x v="0"/>
    <x v="4"/>
  </r>
  <r>
    <x v="1"/>
    <x v="4"/>
    <x v="7"/>
    <x v="490"/>
    <m/>
    <n v="1"/>
    <n v="4"/>
    <n v="2"/>
    <x v="1"/>
    <x v="0"/>
    <x v="4"/>
  </r>
  <r>
    <x v="1"/>
    <x v="4"/>
    <x v="82"/>
    <x v="1529"/>
    <m/>
    <m/>
    <n v="1"/>
    <m/>
    <x v="2"/>
    <x v="0"/>
    <x v="4"/>
  </r>
  <r>
    <x v="1"/>
    <x v="4"/>
    <x v="8"/>
    <x v="494"/>
    <n v="8"/>
    <n v="6"/>
    <n v="43"/>
    <n v="46"/>
    <x v="2"/>
    <x v="0"/>
    <x v="4"/>
  </r>
  <r>
    <x v="1"/>
    <x v="4"/>
    <x v="8"/>
    <x v="1533"/>
    <n v="1"/>
    <m/>
    <n v="5"/>
    <m/>
    <x v="2"/>
    <x v="0"/>
    <x v="4"/>
  </r>
  <r>
    <x v="1"/>
    <x v="4"/>
    <x v="8"/>
    <x v="1534"/>
    <m/>
    <m/>
    <n v="1"/>
    <m/>
    <x v="2"/>
    <x v="0"/>
    <x v="4"/>
  </r>
  <r>
    <x v="1"/>
    <x v="4"/>
    <x v="8"/>
    <x v="495"/>
    <n v="4"/>
    <n v="8"/>
    <n v="27"/>
    <n v="39"/>
    <x v="2"/>
    <x v="0"/>
    <x v="4"/>
  </r>
  <r>
    <x v="1"/>
    <x v="4"/>
    <x v="8"/>
    <x v="1536"/>
    <m/>
    <n v="1"/>
    <m/>
    <n v="2"/>
    <x v="2"/>
    <x v="0"/>
    <x v="4"/>
  </r>
  <r>
    <x v="1"/>
    <x v="4"/>
    <x v="8"/>
    <x v="496"/>
    <n v="1"/>
    <n v="1"/>
    <n v="2"/>
    <n v="1"/>
    <x v="2"/>
    <x v="0"/>
    <x v="4"/>
  </r>
  <r>
    <x v="1"/>
    <x v="4"/>
    <x v="8"/>
    <x v="497"/>
    <n v="2"/>
    <m/>
    <n v="8"/>
    <n v="4"/>
    <x v="2"/>
    <x v="0"/>
    <x v="4"/>
  </r>
  <r>
    <x v="1"/>
    <x v="4"/>
    <x v="8"/>
    <x v="1546"/>
    <m/>
    <m/>
    <n v="1"/>
    <m/>
    <x v="2"/>
    <x v="0"/>
    <x v="4"/>
  </r>
  <r>
    <x v="1"/>
    <x v="4"/>
    <x v="8"/>
    <x v="498"/>
    <n v="7"/>
    <n v="4"/>
    <n v="15"/>
    <n v="7"/>
    <x v="2"/>
    <x v="0"/>
    <x v="4"/>
  </r>
  <r>
    <x v="1"/>
    <x v="4"/>
    <x v="8"/>
    <x v="499"/>
    <n v="3"/>
    <n v="3"/>
    <n v="21"/>
    <n v="9"/>
    <x v="2"/>
    <x v="0"/>
    <x v="4"/>
  </r>
  <r>
    <x v="1"/>
    <x v="4"/>
    <x v="8"/>
    <x v="1547"/>
    <n v="1"/>
    <m/>
    <n v="3"/>
    <n v="1"/>
    <x v="2"/>
    <x v="0"/>
    <x v="4"/>
  </r>
  <r>
    <x v="1"/>
    <x v="4"/>
    <x v="8"/>
    <x v="1550"/>
    <n v="1"/>
    <m/>
    <n v="3"/>
    <n v="2"/>
    <x v="2"/>
    <x v="0"/>
    <x v="4"/>
  </r>
  <r>
    <x v="1"/>
    <x v="4"/>
    <x v="8"/>
    <x v="500"/>
    <n v="2"/>
    <m/>
    <n v="3"/>
    <n v="1"/>
    <x v="2"/>
    <x v="0"/>
    <x v="4"/>
  </r>
  <r>
    <x v="1"/>
    <x v="4"/>
    <x v="8"/>
    <x v="1553"/>
    <n v="1"/>
    <m/>
    <n v="1"/>
    <m/>
    <x v="2"/>
    <x v="0"/>
    <x v="4"/>
  </r>
  <r>
    <x v="1"/>
    <x v="4"/>
    <x v="9"/>
    <x v="1554"/>
    <m/>
    <m/>
    <m/>
    <n v="1"/>
    <x v="4"/>
    <x v="0"/>
    <x v="4"/>
  </r>
  <r>
    <x v="1"/>
    <x v="4"/>
    <x v="9"/>
    <x v="1555"/>
    <m/>
    <m/>
    <n v="1"/>
    <n v="2"/>
    <x v="4"/>
    <x v="0"/>
    <x v="4"/>
  </r>
  <r>
    <x v="1"/>
    <x v="4"/>
    <x v="9"/>
    <x v="1556"/>
    <m/>
    <m/>
    <n v="1"/>
    <m/>
    <x v="4"/>
    <x v="0"/>
    <x v="4"/>
  </r>
  <r>
    <x v="1"/>
    <x v="4"/>
    <x v="9"/>
    <x v="1903"/>
    <m/>
    <m/>
    <m/>
    <n v="1"/>
    <x v="4"/>
    <x v="0"/>
    <x v="4"/>
  </r>
  <r>
    <x v="1"/>
    <x v="4"/>
    <x v="9"/>
    <x v="502"/>
    <n v="9"/>
    <n v="10"/>
    <n v="53"/>
    <n v="64"/>
    <x v="4"/>
    <x v="0"/>
    <x v="4"/>
  </r>
  <r>
    <x v="1"/>
    <x v="4"/>
    <x v="9"/>
    <x v="503"/>
    <n v="1"/>
    <m/>
    <n v="7"/>
    <n v="4"/>
    <x v="4"/>
    <x v="0"/>
    <x v="4"/>
  </r>
  <r>
    <x v="1"/>
    <x v="4"/>
    <x v="9"/>
    <x v="504"/>
    <n v="28"/>
    <n v="20"/>
    <n v="168"/>
    <n v="128"/>
    <x v="4"/>
    <x v="0"/>
    <x v="4"/>
  </r>
  <r>
    <x v="1"/>
    <x v="4"/>
    <x v="9"/>
    <x v="505"/>
    <n v="4"/>
    <n v="4"/>
    <n v="20"/>
    <n v="16"/>
    <x v="4"/>
    <x v="0"/>
    <x v="4"/>
  </r>
  <r>
    <x v="1"/>
    <x v="4"/>
    <x v="9"/>
    <x v="506"/>
    <m/>
    <m/>
    <n v="2"/>
    <n v="1"/>
    <x v="4"/>
    <x v="0"/>
    <x v="4"/>
  </r>
  <r>
    <x v="1"/>
    <x v="4"/>
    <x v="9"/>
    <x v="507"/>
    <m/>
    <n v="1"/>
    <n v="15"/>
    <n v="7"/>
    <x v="4"/>
    <x v="0"/>
    <x v="4"/>
  </r>
  <r>
    <x v="1"/>
    <x v="4"/>
    <x v="9"/>
    <x v="508"/>
    <n v="47"/>
    <n v="29"/>
    <n v="243"/>
    <n v="186"/>
    <x v="4"/>
    <x v="0"/>
    <x v="4"/>
  </r>
  <r>
    <x v="1"/>
    <x v="4"/>
    <x v="9"/>
    <x v="509"/>
    <n v="7"/>
    <n v="3"/>
    <n v="45"/>
    <n v="28"/>
    <x v="4"/>
    <x v="0"/>
    <x v="4"/>
  </r>
  <r>
    <x v="1"/>
    <x v="4"/>
    <x v="9"/>
    <x v="510"/>
    <n v="58"/>
    <n v="30"/>
    <n v="236"/>
    <n v="204"/>
    <x v="4"/>
    <x v="0"/>
    <x v="4"/>
  </r>
  <r>
    <x v="1"/>
    <x v="4"/>
    <x v="9"/>
    <x v="511"/>
    <n v="13"/>
    <n v="19"/>
    <n v="141"/>
    <n v="124"/>
    <x v="4"/>
    <x v="0"/>
    <x v="4"/>
  </r>
  <r>
    <x v="1"/>
    <x v="4"/>
    <x v="9"/>
    <x v="512"/>
    <n v="869"/>
    <n v="655"/>
    <n v="4662"/>
    <n v="3808"/>
    <x v="4"/>
    <x v="0"/>
    <x v="4"/>
  </r>
  <r>
    <x v="1"/>
    <x v="4"/>
    <x v="9"/>
    <x v="513"/>
    <n v="2"/>
    <m/>
    <n v="6"/>
    <n v="5"/>
    <x v="4"/>
    <x v="0"/>
    <x v="4"/>
  </r>
  <r>
    <x v="1"/>
    <x v="4"/>
    <x v="9"/>
    <x v="1559"/>
    <n v="2"/>
    <n v="3"/>
    <n v="19"/>
    <n v="7"/>
    <x v="4"/>
    <x v="0"/>
    <x v="4"/>
  </r>
  <r>
    <x v="1"/>
    <x v="4"/>
    <x v="9"/>
    <x v="514"/>
    <n v="1"/>
    <n v="2"/>
    <n v="7"/>
    <n v="9"/>
    <x v="4"/>
    <x v="0"/>
    <x v="4"/>
  </r>
  <r>
    <x v="1"/>
    <x v="4"/>
    <x v="9"/>
    <x v="515"/>
    <n v="81"/>
    <n v="61"/>
    <n v="403"/>
    <n v="321"/>
    <x v="4"/>
    <x v="0"/>
    <x v="4"/>
  </r>
  <r>
    <x v="1"/>
    <x v="4"/>
    <x v="9"/>
    <x v="516"/>
    <n v="5"/>
    <n v="9"/>
    <n v="24"/>
    <n v="35"/>
    <x v="4"/>
    <x v="0"/>
    <x v="4"/>
  </r>
  <r>
    <x v="1"/>
    <x v="4"/>
    <x v="9"/>
    <x v="1561"/>
    <n v="1"/>
    <m/>
    <n v="2"/>
    <m/>
    <x v="4"/>
    <x v="0"/>
    <x v="4"/>
  </r>
  <r>
    <x v="1"/>
    <x v="4"/>
    <x v="9"/>
    <x v="517"/>
    <m/>
    <n v="2"/>
    <n v="9"/>
    <n v="8"/>
    <x v="4"/>
    <x v="0"/>
    <x v="4"/>
  </r>
  <r>
    <x v="1"/>
    <x v="4"/>
    <x v="9"/>
    <x v="1562"/>
    <m/>
    <m/>
    <n v="1"/>
    <n v="5"/>
    <x v="4"/>
    <x v="0"/>
    <x v="4"/>
  </r>
  <r>
    <x v="1"/>
    <x v="4"/>
    <x v="9"/>
    <x v="519"/>
    <n v="46"/>
    <n v="33"/>
    <n v="313"/>
    <n v="219"/>
    <x v="4"/>
    <x v="0"/>
    <x v="4"/>
  </r>
  <r>
    <x v="1"/>
    <x v="4"/>
    <x v="9"/>
    <x v="520"/>
    <n v="21"/>
    <n v="12"/>
    <n v="84"/>
    <n v="80"/>
    <x v="4"/>
    <x v="0"/>
    <x v="4"/>
  </r>
  <r>
    <x v="1"/>
    <x v="4"/>
    <x v="9"/>
    <x v="521"/>
    <n v="120"/>
    <n v="90"/>
    <n v="642"/>
    <n v="586"/>
    <x v="4"/>
    <x v="0"/>
    <x v="4"/>
  </r>
  <r>
    <x v="1"/>
    <x v="4"/>
    <x v="9"/>
    <x v="522"/>
    <n v="16"/>
    <n v="11"/>
    <n v="73"/>
    <n v="35"/>
    <x v="4"/>
    <x v="0"/>
    <x v="4"/>
  </r>
  <r>
    <x v="1"/>
    <x v="4"/>
    <x v="9"/>
    <x v="1907"/>
    <m/>
    <m/>
    <n v="1"/>
    <m/>
    <x v="4"/>
    <x v="0"/>
    <x v="4"/>
  </r>
  <r>
    <x v="1"/>
    <x v="4"/>
    <x v="9"/>
    <x v="1563"/>
    <m/>
    <m/>
    <m/>
    <n v="2"/>
    <x v="4"/>
    <x v="0"/>
    <x v="4"/>
  </r>
  <r>
    <x v="1"/>
    <x v="4"/>
    <x v="9"/>
    <x v="523"/>
    <n v="3"/>
    <m/>
    <n v="3"/>
    <n v="2"/>
    <x v="4"/>
    <x v="0"/>
    <x v="4"/>
  </r>
  <r>
    <x v="1"/>
    <x v="4"/>
    <x v="9"/>
    <x v="1565"/>
    <n v="1"/>
    <m/>
    <n v="9"/>
    <n v="10"/>
    <x v="4"/>
    <x v="0"/>
    <x v="4"/>
  </r>
  <r>
    <x v="1"/>
    <x v="4"/>
    <x v="9"/>
    <x v="524"/>
    <n v="6"/>
    <n v="4"/>
    <n v="32"/>
    <n v="18"/>
    <x v="4"/>
    <x v="0"/>
    <x v="4"/>
  </r>
  <r>
    <x v="1"/>
    <x v="4"/>
    <x v="9"/>
    <x v="525"/>
    <n v="2"/>
    <n v="3"/>
    <n v="8"/>
    <n v="6"/>
    <x v="4"/>
    <x v="0"/>
    <x v="4"/>
  </r>
  <r>
    <x v="1"/>
    <x v="4"/>
    <x v="9"/>
    <x v="526"/>
    <n v="1"/>
    <n v="1"/>
    <n v="3"/>
    <n v="8"/>
    <x v="4"/>
    <x v="0"/>
    <x v="4"/>
  </r>
  <r>
    <x v="1"/>
    <x v="4"/>
    <x v="9"/>
    <x v="527"/>
    <n v="1"/>
    <m/>
    <n v="2"/>
    <n v="3"/>
    <x v="4"/>
    <x v="0"/>
    <x v="4"/>
  </r>
  <r>
    <x v="1"/>
    <x v="4"/>
    <x v="9"/>
    <x v="1567"/>
    <m/>
    <m/>
    <m/>
    <n v="1"/>
    <x v="4"/>
    <x v="0"/>
    <x v="4"/>
  </r>
  <r>
    <x v="1"/>
    <x v="4"/>
    <x v="9"/>
    <x v="528"/>
    <n v="2"/>
    <n v="2"/>
    <n v="10"/>
    <n v="14"/>
    <x v="4"/>
    <x v="0"/>
    <x v="4"/>
  </r>
  <r>
    <x v="1"/>
    <x v="4"/>
    <x v="9"/>
    <x v="1568"/>
    <m/>
    <m/>
    <m/>
    <n v="2"/>
    <x v="4"/>
    <x v="0"/>
    <x v="4"/>
  </r>
  <r>
    <x v="1"/>
    <x v="4"/>
    <x v="42"/>
    <x v="1569"/>
    <m/>
    <n v="3"/>
    <n v="8"/>
    <n v="15"/>
    <x v="1"/>
    <x v="0"/>
    <x v="4"/>
  </r>
  <r>
    <x v="1"/>
    <x v="4"/>
    <x v="160"/>
    <x v="1908"/>
    <m/>
    <m/>
    <n v="1"/>
    <m/>
    <x v="2"/>
    <x v="0"/>
    <x v="4"/>
  </r>
  <r>
    <x v="1"/>
    <x v="4"/>
    <x v="83"/>
    <x v="529"/>
    <m/>
    <m/>
    <n v="2"/>
    <m/>
    <x v="1"/>
    <x v="0"/>
    <x v="4"/>
  </r>
  <r>
    <x v="1"/>
    <x v="4"/>
    <x v="83"/>
    <x v="1571"/>
    <m/>
    <m/>
    <n v="3"/>
    <n v="1"/>
    <x v="1"/>
    <x v="0"/>
    <x v="4"/>
  </r>
  <r>
    <x v="1"/>
    <x v="4"/>
    <x v="10"/>
    <x v="531"/>
    <m/>
    <m/>
    <n v="1"/>
    <m/>
    <x v="5"/>
    <x v="1"/>
    <x v="4"/>
  </r>
  <r>
    <x v="1"/>
    <x v="4"/>
    <x v="10"/>
    <x v="532"/>
    <m/>
    <n v="1"/>
    <n v="1"/>
    <n v="1"/>
    <x v="5"/>
    <x v="1"/>
    <x v="4"/>
  </r>
  <r>
    <x v="1"/>
    <x v="4"/>
    <x v="10"/>
    <x v="1573"/>
    <m/>
    <m/>
    <m/>
    <n v="1"/>
    <x v="5"/>
    <x v="1"/>
    <x v="4"/>
  </r>
  <r>
    <x v="1"/>
    <x v="4"/>
    <x v="10"/>
    <x v="533"/>
    <n v="39"/>
    <n v="23"/>
    <n v="145"/>
    <n v="134"/>
    <x v="5"/>
    <x v="1"/>
    <x v="4"/>
  </r>
  <r>
    <x v="1"/>
    <x v="4"/>
    <x v="10"/>
    <x v="534"/>
    <n v="90"/>
    <n v="117"/>
    <n v="484"/>
    <n v="599"/>
    <x v="5"/>
    <x v="1"/>
    <x v="4"/>
  </r>
  <r>
    <x v="1"/>
    <x v="4"/>
    <x v="10"/>
    <x v="535"/>
    <n v="343"/>
    <n v="376"/>
    <n v="1678"/>
    <n v="1808"/>
    <x v="5"/>
    <x v="1"/>
    <x v="4"/>
  </r>
  <r>
    <x v="1"/>
    <x v="4"/>
    <x v="10"/>
    <x v="1574"/>
    <m/>
    <m/>
    <n v="2"/>
    <n v="1"/>
    <x v="5"/>
    <x v="1"/>
    <x v="4"/>
  </r>
  <r>
    <x v="1"/>
    <x v="4"/>
    <x v="10"/>
    <x v="536"/>
    <n v="9"/>
    <n v="9"/>
    <n v="42"/>
    <n v="32"/>
    <x v="5"/>
    <x v="1"/>
    <x v="4"/>
  </r>
  <r>
    <x v="1"/>
    <x v="4"/>
    <x v="10"/>
    <x v="1575"/>
    <m/>
    <n v="1"/>
    <n v="1"/>
    <n v="1"/>
    <x v="5"/>
    <x v="1"/>
    <x v="4"/>
  </r>
  <r>
    <x v="1"/>
    <x v="4"/>
    <x v="10"/>
    <x v="538"/>
    <m/>
    <n v="2"/>
    <n v="1"/>
    <n v="5"/>
    <x v="5"/>
    <x v="1"/>
    <x v="4"/>
  </r>
  <r>
    <x v="1"/>
    <x v="4"/>
    <x v="10"/>
    <x v="539"/>
    <n v="9"/>
    <n v="16"/>
    <n v="47"/>
    <n v="54"/>
    <x v="5"/>
    <x v="1"/>
    <x v="4"/>
  </r>
  <r>
    <x v="1"/>
    <x v="4"/>
    <x v="10"/>
    <x v="2035"/>
    <n v="1"/>
    <m/>
    <n v="1"/>
    <n v="1"/>
    <x v="5"/>
    <x v="1"/>
    <x v="4"/>
  </r>
  <r>
    <x v="1"/>
    <x v="4"/>
    <x v="10"/>
    <x v="540"/>
    <m/>
    <m/>
    <n v="1"/>
    <n v="2"/>
    <x v="5"/>
    <x v="1"/>
    <x v="4"/>
  </r>
  <r>
    <x v="1"/>
    <x v="4"/>
    <x v="10"/>
    <x v="1576"/>
    <m/>
    <m/>
    <n v="1"/>
    <m/>
    <x v="5"/>
    <x v="1"/>
    <x v="4"/>
  </r>
  <r>
    <x v="1"/>
    <x v="4"/>
    <x v="10"/>
    <x v="541"/>
    <n v="1"/>
    <m/>
    <n v="3"/>
    <n v="3"/>
    <x v="5"/>
    <x v="1"/>
    <x v="4"/>
  </r>
  <r>
    <x v="1"/>
    <x v="4"/>
    <x v="10"/>
    <x v="542"/>
    <n v="12"/>
    <n v="11"/>
    <n v="74"/>
    <n v="63"/>
    <x v="5"/>
    <x v="1"/>
    <x v="4"/>
  </r>
  <r>
    <x v="1"/>
    <x v="4"/>
    <x v="84"/>
    <x v="543"/>
    <n v="27"/>
    <n v="19"/>
    <n v="128"/>
    <n v="95"/>
    <x v="1"/>
    <x v="0"/>
    <x v="4"/>
  </r>
  <r>
    <x v="1"/>
    <x v="4"/>
    <x v="84"/>
    <x v="544"/>
    <n v="8"/>
    <n v="3"/>
    <n v="39"/>
    <n v="6"/>
    <x v="1"/>
    <x v="0"/>
    <x v="4"/>
  </r>
  <r>
    <x v="1"/>
    <x v="4"/>
    <x v="84"/>
    <x v="546"/>
    <n v="1"/>
    <m/>
    <n v="8"/>
    <n v="5"/>
    <x v="1"/>
    <x v="0"/>
    <x v="4"/>
  </r>
  <r>
    <x v="1"/>
    <x v="4"/>
    <x v="84"/>
    <x v="547"/>
    <n v="37"/>
    <n v="17"/>
    <n v="160"/>
    <n v="75"/>
    <x v="1"/>
    <x v="0"/>
    <x v="4"/>
  </r>
  <r>
    <x v="1"/>
    <x v="4"/>
    <x v="84"/>
    <x v="548"/>
    <n v="34"/>
    <n v="40"/>
    <n v="201"/>
    <n v="190"/>
    <x v="1"/>
    <x v="0"/>
    <x v="4"/>
  </r>
  <r>
    <x v="1"/>
    <x v="4"/>
    <x v="84"/>
    <x v="549"/>
    <n v="3"/>
    <n v="1"/>
    <n v="17"/>
    <n v="9"/>
    <x v="1"/>
    <x v="0"/>
    <x v="4"/>
  </r>
  <r>
    <x v="1"/>
    <x v="4"/>
    <x v="84"/>
    <x v="1578"/>
    <m/>
    <m/>
    <n v="1"/>
    <n v="1"/>
    <x v="1"/>
    <x v="0"/>
    <x v="4"/>
  </r>
  <r>
    <x v="1"/>
    <x v="4"/>
    <x v="84"/>
    <x v="550"/>
    <n v="15"/>
    <n v="14"/>
    <n v="90"/>
    <n v="68"/>
    <x v="1"/>
    <x v="0"/>
    <x v="4"/>
  </r>
  <r>
    <x v="1"/>
    <x v="4"/>
    <x v="84"/>
    <x v="1579"/>
    <n v="3"/>
    <n v="5"/>
    <n v="21"/>
    <n v="21"/>
    <x v="1"/>
    <x v="0"/>
    <x v="4"/>
  </r>
  <r>
    <x v="1"/>
    <x v="4"/>
    <x v="84"/>
    <x v="1580"/>
    <m/>
    <m/>
    <n v="2"/>
    <m/>
    <x v="1"/>
    <x v="0"/>
    <x v="4"/>
  </r>
  <r>
    <x v="1"/>
    <x v="4"/>
    <x v="84"/>
    <x v="551"/>
    <n v="28"/>
    <n v="19"/>
    <n v="127"/>
    <n v="114"/>
    <x v="1"/>
    <x v="0"/>
    <x v="4"/>
  </r>
  <r>
    <x v="1"/>
    <x v="4"/>
    <x v="84"/>
    <x v="552"/>
    <n v="28"/>
    <n v="19"/>
    <n v="131"/>
    <n v="108"/>
    <x v="1"/>
    <x v="0"/>
    <x v="4"/>
  </r>
  <r>
    <x v="1"/>
    <x v="4"/>
    <x v="84"/>
    <x v="553"/>
    <n v="1"/>
    <m/>
    <n v="1"/>
    <m/>
    <x v="1"/>
    <x v="0"/>
    <x v="4"/>
  </r>
  <r>
    <x v="1"/>
    <x v="4"/>
    <x v="84"/>
    <x v="2036"/>
    <m/>
    <m/>
    <n v="2"/>
    <m/>
    <x v="1"/>
    <x v="0"/>
    <x v="4"/>
  </r>
  <r>
    <x v="1"/>
    <x v="4"/>
    <x v="84"/>
    <x v="554"/>
    <n v="8"/>
    <n v="3"/>
    <n v="53"/>
    <n v="22"/>
    <x v="1"/>
    <x v="0"/>
    <x v="4"/>
  </r>
  <r>
    <x v="1"/>
    <x v="4"/>
    <x v="84"/>
    <x v="555"/>
    <n v="1"/>
    <n v="3"/>
    <n v="4"/>
    <n v="5"/>
    <x v="1"/>
    <x v="0"/>
    <x v="4"/>
  </r>
  <r>
    <x v="1"/>
    <x v="4"/>
    <x v="85"/>
    <x v="557"/>
    <n v="2"/>
    <n v="1"/>
    <n v="21"/>
    <n v="4"/>
    <x v="0"/>
    <x v="0"/>
    <x v="4"/>
  </r>
  <r>
    <x v="1"/>
    <x v="4"/>
    <x v="85"/>
    <x v="558"/>
    <n v="2"/>
    <n v="1"/>
    <n v="13"/>
    <n v="11"/>
    <x v="0"/>
    <x v="0"/>
    <x v="4"/>
  </r>
  <r>
    <x v="1"/>
    <x v="4"/>
    <x v="85"/>
    <x v="559"/>
    <m/>
    <m/>
    <n v="1"/>
    <n v="2"/>
    <x v="0"/>
    <x v="0"/>
    <x v="4"/>
  </r>
  <r>
    <x v="1"/>
    <x v="4"/>
    <x v="85"/>
    <x v="560"/>
    <m/>
    <m/>
    <n v="6"/>
    <m/>
    <x v="0"/>
    <x v="0"/>
    <x v="4"/>
  </r>
  <r>
    <x v="1"/>
    <x v="4"/>
    <x v="85"/>
    <x v="561"/>
    <n v="12"/>
    <n v="1"/>
    <n v="36"/>
    <n v="3"/>
    <x v="0"/>
    <x v="0"/>
    <x v="4"/>
  </r>
  <r>
    <x v="1"/>
    <x v="4"/>
    <x v="43"/>
    <x v="1583"/>
    <m/>
    <m/>
    <m/>
    <n v="3"/>
    <x v="4"/>
    <x v="0"/>
    <x v="4"/>
  </r>
  <r>
    <x v="1"/>
    <x v="4"/>
    <x v="43"/>
    <x v="1912"/>
    <m/>
    <m/>
    <n v="2"/>
    <m/>
    <x v="4"/>
    <x v="0"/>
    <x v="4"/>
  </r>
  <r>
    <x v="1"/>
    <x v="4"/>
    <x v="43"/>
    <x v="562"/>
    <n v="1"/>
    <n v="1"/>
    <n v="1"/>
    <n v="5"/>
    <x v="4"/>
    <x v="0"/>
    <x v="4"/>
  </r>
  <r>
    <x v="1"/>
    <x v="4"/>
    <x v="43"/>
    <x v="564"/>
    <n v="1"/>
    <m/>
    <n v="2"/>
    <n v="2"/>
    <x v="4"/>
    <x v="0"/>
    <x v="4"/>
  </r>
  <r>
    <x v="1"/>
    <x v="4"/>
    <x v="43"/>
    <x v="565"/>
    <n v="2"/>
    <n v="1"/>
    <n v="7"/>
    <n v="2"/>
    <x v="4"/>
    <x v="0"/>
    <x v="4"/>
  </r>
  <r>
    <x v="1"/>
    <x v="4"/>
    <x v="86"/>
    <x v="566"/>
    <m/>
    <m/>
    <n v="1"/>
    <n v="1"/>
    <x v="1"/>
    <x v="0"/>
    <x v="4"/>
  </r>
  <r>
    <x v="1"/>
    <x v="4"/>
    <x v="86"/>
    <x v="567"/>
    <n v="19"/>
    <n v="26"/>
    <n v="128"/>
    <n v="109"/>
    <x v="1"/>
    <x v="0"/>
    <x v="4"/>
  </r>
  <r>
    <x v="1"/>
    <x v="4"/>
    <x v="86"/>
    <x v="1586"/>
    <m/>
    <m/>
    <n v="2"/>
    <n v="2"/>
    <x v="1"/>
    <x v="0"/>
    <x v="4"/>
  </r>
  <r>
    <x v="1"/>
    <x v="4"/>
    <x v="86"/>
    <x v="1587"/>
    <m/>
    <n v="1"/>
    <n v="4"/>
    <n v="8"/>
    <x v="1"/>
    <x v="0"/>
    <x v="4"/>
  </r>
  <r>
    <x v="1"/>
    <x v="4"/>
    <x v="86"/>
    <x v="1590"/>
    <m/>
    <m/>
    <m/>
    <n v="1"/>
    <x v="1"/>
    <x v="0"/>
    <x v="4"/>
  </r>
  <r>
    <x v="1"/>
    <x v="4"/>
    <x v="86"/>
    <x v="568"/>
    <n v="49"/>
    <n v="48"/>
    <n v="274"/>
    <n v="282"/>
    <x v="1"/>
    <x v="0"/>
    <x v="4"/>
  </r>
  <r>
    <x v="1"/>
    <x v="4"/>
    <x v="86"/>
    <x v="1591"/>
    <m/>
    <m/>
    <n v="1"/>
    <n v="1"/>
    <x v="1"/>
    <x v="0"/>
    <x v="4"/>
  </r>
  <r>
    <x v="1"/>
    <x v="4"/>
    <x v="86"/>
    <x v="569"/>
    <n v="10"/>
    <n v="9"/>
    <n v="43"/>
    <n v="43"/>
    <x v="1"/>
    <x v="0"/>
    <x v="4"/>
  </r>
  <r>
    <x v="1"/>
    <x v="4"/>
    <x v="134"/>
    <x v="1592"/>
    <m/>
    <m/>
    <n v="2"/>
    <m/>
    <x v="1"/>
    <x v="0"/>
    <x v="4"/>
  </r>
  <r>
    <x v="1"/>
    <x v="4"/>
    <x v="134"/>
    <x v="1593"/>
    <m/>
    <m/>
    <n v="1"/>
    <m/>
    <x v="1"/>
    <x v="0"/>
    <x v="4"/>
  </r>
  <r>
    <x v="1"/>
    <x v="4"/>
    <x v="134"/>
    <x v="1594"/>
    <n v="2"/>
    <n v="2"/>
    <n v="4"/>
    <n v="6"/>
    <x v="1"/>
    <x v="0"/>
    <x v="4"/>
  </r>
  <r>
    <x v="1"/>
    <x v="4"/>
    <x v="135"/>
    <x v="1595"/>
    <n v="2"/>
    <m/>
    <n v="5"/>
    <n v="1"/>
    <x v="1"/>
    <x v="0"/>
    <x v="4"/>
  </r>
  <r>
    <x v="1"/>
    <x v="4"/>
    <x v="135"/>
    <x v="1596"/>
    <m/>
    <m/>
    <n v="11"/>
    <n v="6"/>
    <x v="1"/>
    <x v="0"/>
    <x v="4"/>
  </r>
  <r>
    <x v="1"/>
    <x v="4"/>
    <x v="87"/>
    <x v="1597"/>
    <n v="3"/>
    <m/>
    <n v="10"/>
    <m/>
    <x v="1"/>
    <x v="0"/>
    <x v="4"/>
  </r>
  <r>
    <x v="1"/>
    <x v="4"/>
    <x v="87"/>
    <x v="570"/>
    <n v="22"/>
    <n v="16"/>
    <n v="127"/>
    <n v="83"/>
    <x v="1"/>
    <x v="0"/>
    <x v="4"/>
  </r>
  <r>
    <x v="1"/>
    <x v="4"/>
    <x v="87"/>
    <x v="571"/>
    <n v="35"/>
    <n v="10"/>
    <n v="135"/>
    <n v="58"/>
    <x v="1"/>
    <x v="0"/>
    <x v="4"/>
  </r>
  <r>
    <x v="1"/>
    <x v="4"/>
    <x v="87"/>
    <x v="572"/>
    <n v="1"/>
    <m/>
    <n v="9"/>
    <n v="12"/>
    <x v="1"/>
    <x v="0"/>
    <x v="4"/>
  </r>
  <r>
    <x v="1"/>
    <x v="4"/>
    <x v="87"/>
    <x v="573"/>
    <n v="1"/>
    <n v="3"/>
    <n v="7"/>
    <n v="10"/>
    <x v="1"/>
    <x v="0"/>
    <x v="4"/>
  </r>
  <r>
    <x v="1"/>
    <x v="4"/>
    <x v="87"/>
    <x v="1598"/>
    <n v="11"/>
    <n v="7"/>
    <n v="47"/>
    <n v="42"/>
    <x v="1"/>
    <x v="0"/>
    <x v="4"/>
  </r>
  <r>
    <x v="1"/>
    <x v="4"/>
    <x v="87"/>
    <x v="574"/>
    <n v="14"/>
    <n v="4"/>
    <n v="47"/>
    <n v="23"/>
    <x v="1"/>
    <x v="0"/>
    <x v="4"/>
  </r>
  <r>
    <x v="1"/>
    <x v="4"/>
    <x v="87"/>
    <x v="575"/>
    <n v="13"/>
    <n v="6"/>
    <n v="82"/>
    <n v="17"/>
    <x v="1"/>
    <x v="0"/>
    <x v="4"/>
  </r>
  <r>
    <x v="1"/>
    <x v="4"/>
    <x v="136"/>
    <x v="1600"/>
    <n v="1"/>
    <m/>
    <n v="10"/>
    <n v="7"/>
    <x v="1"/>
    <x v="0"/>
    <x v="4"/>
  </r>
  <r>
    <x v="1"/>
    <x v="4"/>
    <x v="136"/>
    <x v="1601"/>
    <m/>
    <m/>
    <n v="1"/>
    <m/>
    <x v="1"/>
    <x v="0"/>
    <x v="4"/>
  </r>
  <r>
    <x v="1"/>
    <x v="4"/>
    <x v="13"/>
    <x v="576"/>
    <n v="682"/>
    <n v="563"/>
    <n v="4027"/>
    <n v="3188"/>
    <x v="3"/>
    <x v="0"/>
    <x v="4"/>
  </r>
  <r>
    <x v="1"/>
    <x v="4"/>
    <x v="13"/>
    <x v="577"/>
    <n v="79"/>
    <n v="62"/>
    <n v="478"/>
    <n v="333"/>
    <x v="3"/>
    <x v="0"/>
    <x v="4"/>
  </r>
  <r>
    <x v="1"/>
    <x v="4"/>
    <x v="13"/>
    <x v="578"/>
    <n v="9"/>
    <n v="10"/>
    <n v="62"/>
    <n v="50"/>
    <x v="3"/>
    <x v="0"/>
    <x v="4"/>
  </r>
  <r>
    <x v="1"/>
    <x v="4"/>
    <x v="13"/>
    <x v="579"/>
    <n v="38"/>
    <n v="36"/>
    <n v="196"/>
    <n v="199"/>
    <x v="3"/>
    <x v="0"/>
    <x v="4"/>
  </r>
  <r>
    <x v="1"/>
    <x v="4"/>
    <x v="13"/>
    <x v="581"/>
    <n v="42"/>
    <n v="32"/>
    <n v="222"/>
    <n v="217"/>
    <x v="3"/>
    <x v="0"/>
    <x v="4"/>
  </r>
  <r>
    <x v="1"/>
    <x v="4"/>
    <x v="13"/>
    <x v="582"/>
    <n v="3"/>
    <n v="5"/>
    <n v="29"/>
    <n v="28"/>
    <x v="3"/>
    <x v="0"/>
    <x v="4"/>
  </r>
  <r>
    <x v="1"/>
    <x v="4"/>
    <x v="13"/>
    <x v="583"/>
    <n v="632"/>
    <n v="455"/>
    <n v="3153"/>
    <n v="2600"/>
    <x v="3"/>
    <x v="0"/>
    <x v="4"/>
  </r>
  <r>
    <x v="1"/>
    <x v="4"/>
    <x v="13"/>
    <x v="584"/>
    <m/>
    <n v="1"/>
    <n v="6"/>
    <n v="4"/>
    <x v="3"/>
    <x v="0"/>
    <x v="4"/>
  </r>
  <r>
    <x v="1"/>
    <x v="4"/>
    <x v="13"/>
    <x v="585"/>
    <n v="27"/>
    <n v="21"/>
    <n v="159"/>
    <n v="83"/>
    <x v="3"/>
    <x v="0"/>
    <x v="4"/>
  </r>
  <r>
    <x v="1"/>
    <x v="4"/>
    <x v="13"/>
    <x v="586"/>
    <n v="7"/>
    <n v="3"/>
    <n v="35"/>
    <n v="23"/>
    <x v="3"/>
    <x v="0"/>
    <x v="4"/>
  </r>
  <r>
    <x v="1"/>
    <x v="4"/>
    <x v="13"/>
    <x v="587"/>
    <n v="916"/>
    <n v="619"/>
    <n v="4937"/>
    <n v="3728"/>
    <x v="3"/>
    <x v="0"/>
    <x v="4"/>
  </r>
  <r>
    <x v="1"/>
    <x v="4"/>
    <x v="13"/>
    <x v="588"/>
    <m/>
    <m/>
    <n v="2"/>
    <n v="1"/>
    <x v="3"/>
    <x v="0"/>
    <x v="4"/>
  </r>
  <r>
    <x v="1"/>
    <x v="4"/>
    <x v="13"/>
    <x v="589"/>
    <n v="11"/>
    <n v="4"/>
    <n v="62"/>
    <n v="19"/>
    <x v="3"/>
    <x v="0"/>
    <x v="4"/>
  </r>
  <r>
    <x v="1"/>
    <x v="4"/>
    <x v="13"/>
    <x v="590"/>
    <n v="29"/>
    <n v="35"/>
    <n v="172"/>
    <n v="187"/>
    <x v="3"/>
    <x v="0"/>
    <x v="4"/>
  </r>
  <r>
    <x v="1"/>
    <x v="4"/>
    <x v="13"/>
    <x v="591"/>
    <n v="4"/>
    <n v="3"/>
    <n v="22"/>
    <n v="17"/>
    <x v="3"/>
    <x v="0"/>
    <x v="4"/>
  </r>
  <r>
    <x v="1"/>
    <x v="4"/>
    <x v="13"/>
    <x v="592"/>
    <n v="30"/>
    <n v="3"/>
    <n v="135"/>
    <n v="30"/>
    <x v="3"/>
    <x v="0"/>
    <x v="4"/>
  </r>
  <r>
    <x v="1"/>
    <x v="4"/>
    <x v="13"/>
    <x v="593"/>
    <n v="1882"/>
    <n v="1089"/>
    <n v="9397"/>
    <n v="5649"/>
    <x v="3"/>
    <x v="0"/>
    <x v="4"/>
  </r>
  <r>
    <x v="1"/>
    <x v="4"/>
    <x v="13"/>
    <x v="594"/>
    <n v="1014"/>
    <n v="472"/>
    <n v="5005"/>
    <n v="2231"/>
    <x v="3"/>
    <x v="0"/>
    <x v="4"/>
  </r>
  <r>
    <x v="1"/>
    <x v="4"/>
    <x v="13"/>
    <x v="595"/>
    <n v="14"/>
    <n v="15"/>
    <n v="87"/>
    <n v="68"/>
    <x v="3"/>
    <x v="0"/>
    <x v="4"/>
  </r>
  <r>
    <x v="1"/>
    <x v="4"/>
    <x v="13"/>
    <x v="598"/>
    <n v="13"/>
    <n v="3"/>
    <n v="64"/>
    <n v="18"/>
    <x v="3"/>
    <x v="0"/>
    <x v="4"/>
  </r>
  <r>
    <x v="1"/>
    <x v="4"/>
    <x v="13"/>
    <x v="1999"/>
    <n v="1"/>
    <m/>
    <n v="1"/>
    <m/>
    <x v="3"/>
    <x v="0"/>
    <x v="4"/>
  </r>
  <r>
    <x v="1"/>
    <x v="4"/>
    <x v="13"/>
    <x v="599"/>
    <n v="18"/>
    <n v="24"/>
    <n v="94"/>
    <n v="65"/>
    <x v="3"/>
    <x v="0"/>
    <x v="4"/>
  </r>
  <r>
    <x v="1"/>
    <x v="4"/>
    <x v="13"/>
    <x v="600"/>
    <n v="105"/>
    <n v="82"/>
    <n v="559"/>
    <n v="479"/>
    <x v="3"/>
    <x v="0"/>
    <x v="4"/>
  </r>
  <r>
    <x v="1"/>
    <x v="4"/>
    <x v="13"/>
    <x v="601"/>
    <m/>
    <n v="1"/>
    <m/>
    <n v="2"/>
    <x v="3"/>
    <x v="0"/>
    <x v="4"/>
  </r>
  <r>
    <x v="1"/>
    <x v="4"/>
    <x v="13"/>
    <x v="602"/>
    <m/>
    <m/>
    <n v="5"/>
    <n v="15"/>
    <x v="3"/>
    <x v="0"/>
    <x v="4"/>
  </r>
  <r>
    <x v="1"/>
    <x v="4"/>
    <x v="13"/>
    <x v="2037"/>
    <m/>
    <m/>
    <m/>
    <n v="1"/>
    <x v="3"/>
    <x v="0"/>
    <x v="4"/>
  </r>
  <r>
    <x v="1"/>
    <x v="4"/>
    <x v="13"/>
    <x v="603"/>
    <n v="1"/>
    <n v="3"/>
    <n v="9"/>
    <n v="9"/>
    <x v="3"/>
    <x v="0"/>
    <x v="4"/>
  </r>
  <r>
    <x v="1"/>
    <x v="4"/>
    <x v="13"/>
    <x v="2038"/>
    <m/>
    <m/>
    <n v="1"/>
    <m/>
    <x v="3"/>
    <x v="0"/>
    <x v="4"/>
  </r>
  <r>
    <x v="1"/>
    <x v="4"/>
    <x v="13"/>
    <x v="604"/>
    <n v="228"/>
    <n v="152"/>
    <n v="1166"/>
    <n v="802"/>
    <x v="3"/>
    <x v="0"/>
    <x v="4"/>
  </r>
  <r>
    <x v="1"/>
    <x v="4"/>
    <x v="13"/>
    <x v="605"/>
    <n v="274"/>
    <n v="152"/>
    <n v="1471"/>
    <n v="792"/>
    <x v="3"/>
    <x v="0"/>
    <x v="4"/>
  </r>
  <r>
    <x v="1"/>
    <x v="4"/>
    <x v="13"/>
    <x v="606"/>
    <n v="45"/>
    <n v="49"/>
    <n v="230"/>
    <n v="250"/>
    <x v="3"/>
    <x v="0"/>
    <x v="4"/>
  </r>
  <r>
    <x v="1"/>
    <x v="4"/>
    <x v="13"/>
    <x v="607"/>
    <n v="35"/>
    <n v="39"/>
    <n v="163"/>
    <n v="193"/>
    <x v="3"/>
    <x v="0"/>
    <x v="4"/>
  </r>
  <r>
    <x v="1"/>
    <x v="4"/>
    <x v="13"/>
    <x v="608"/>
    <n v="35"/>
    <n v="13"/>
    <n v="159"/>
    <n v="33"/>
    <x v="3"/>
    <x v="0"/>
    <x v="4"/>
  </r>
  <r>
    <x v="1"/>
    <x v="4"/>
    <x v="13"/>
    <x v="609"/>
    <n v="19"/>
    <n v="26"/>
    <n v="126"/>
    <n v="167"/>
    <x v="3"/>
    <x v="0"/>
    <x v="4"/>
  </r>
  <r>
    <x v="1"/>
    <x v="4"/>
    <x v="13"/>
    <x v="610"/>
    <n v="17"/>
    <n v="9"/>
    <n v="70"/>
    <n v="63"/>
    <x v="3"/>
    <x v="0"/>
    <x v="4"/>
  </r>
  <r>
    <x v="1"/>
    <x v="4"/>
    <x v="13"/>
    <x v="611"/>
    <n v="14"/>
    <n v="13"/>
    <n v="86"/>
    <n v="59"/>
    <x v="3"/>
    <x v="0"/>
    <x v="4"/>
  </r>
  <r>
    <x v="1"/>
    <x v="4"/>
    <x v="13"/>
    <x v="612"/>
    <n v="57"/>
    <n v="58"/>
    <n v="293"/>
    <n v="300"/>
    <x v="3"/>
    <x v="0"/>
    <x v="4"/>
  </r>
  <r>
    <x v="1"/>
    <x v="4"/>
    <x v="13"/>
    <x v="613"/>
    <n v="17"/>
    <n v="16"/>
    <n v="129"/>
    <n v="136"/>
    <x v="3"/>
    <x v="0"/>
    <x v="4"/>
  </r>
  <r>
    <x v="1"/>
    <x v="4"/>
    <x v="13"/>
    <x v="614"/>
    <n v="1"/>
    <m/>
    <n v="8"/>
    <n v="5"/>
    <x v="3"/>
    <x v="0"/>
    <x v="4"/>
  </r>
  <r>
    <x v="1"/>
    <x v="4"/>
    <x v="13"/>
    <x v="615"/>
    <n v="44"/>
    <n v="24"/>
    <n v="264"/>
    <n v="127"/>
    <x v="3"/>
    <x v="0"/>
    <x v="4"/>
  </r>
  <r>
    <x v="1"/>
    <x v="4"/>
    <x v="13"/>
    <x v="616"/>
    <n v="231"/>
    <n v="214"/>
    <n v="1373"/>
    <n v="1185"/>
    <x v="3"/>
    <x v="0"/>
    <x v="4"/>
  </r>
  <r>
    <x v="1"/>
    <x v="4"/>
    <x v="13"/>
    <x v="617"/>
    <n v="41"/>
    <n v="31"/>
    <n v="221"/>
    <n v="220"/>
    <x v="3"/>
    <x v="0"/>
    <x v="4"/>
  </r>
  <r>
    <x v="1"/>
    <x v="4"/>
    <x v="13"/>
    <x v="1604"/>
    <m/>
    <m/>
    <n v="1"/>
    <m/>
    <x v="3"/>
    <x v="0"/>
    <x v="4"/>
  </r>
  <r>
    <x v="1"/>
    <x v="4"/>
    <x v="13"/>
    <x v="618"/>
    <n v="25"/>
    <n v="23"/>
    <n v="103"/>
    <n v="106"/>
    <x v="3"/>
    <x v="0"/>
    <x v="4"/>
  </r>
  <r>
    <x v="1"/>
    <x v="4"/>
    <x v="13"/>
    <x v="619"/>
    <n v="9"/>
    <n v="15"/>
    <n v="44"/>
    <n v="52"/>
    <x v="3"/>
    <x v="0"/>
    <x v="4"/>
  </r>
  <r>
    <x v="1"/>
    <x v="4"/>
    <x v="13"/>
    <x v="620"/>
    <n v="4"/>
    <n v="4"/>
    <n v="22"/>
    <n v="18"/>
    <x v="3"/>
    <x v="0"/>
    <x v="4"/>
  </r>
  <r>
    <x v="1"/>
    <x v="4"/>
    <x v="13"/>
    <x v="621"/>
    <n v="2"/>
    <n v="1"/>
    <n v="8"/>
    <n v="12"/>
    <x v="3"/>
    <x v="0"/>
    <x v="4"/>
  </r>
  <r>
    <x v="1"/>
    <x v="4"/>
    <x v="13"/>
    <x v="622"/>
    <n v="1"/>
    <m/>
    <n v="5"/>
    <n v="1"/>
    <x v="3"/>
    <x v="0"/>
    <x v="4"/>
  </r>
  <r>
    <x v="1"/>
    <x v="4"/>
    <x v="13"/>
    <x v="623"/>
    <n v="24"/>
    <n v="19"/>
    <n v="124"/>
    <n v="100"/>
    <x v="3"/>
    <x v="0"/>
    <x v="4"/>
  </r>
  <r>
    <x v="1"/>
    <x v="4"/>
    <x v="13"/>
    <x v="624"/>
    <n v="186"/>
    <n v="68"/>
    <n v="861"/>
    <n v="357"/>
    <x v="3"/>
    <x v="0"/>
    <x v="4"/>
  </r>
  <r>
    <x v="1"/>
    <x v="4"/>
    <x v="13"/>
    <x v="625"/>
    <n v="16"/>
    <n v="10"/>
    <n v="90"/>
    <n v="110"/>
    <x v="3"/>
    <x v="0"/>
    <x v="4"/>
  </r>
  <r>
    <x v="1"/>
    <x v="4"/>
    <x v="13"/>
    <x v="626"/>
    <n v="482"/>
    <n v="207"/>
    <n v="2419"/>
    <n v="1300"/>
    <x v="3"/>
    <x v="0"/>
    <x v="4"/>
  </r>
  <r>
    <x v="1"/>
    <x v="4"/>
    <x v="13"/>
    <x v="627"/>
    <n v="418"/>
    <n v="277"/>
    <n v="2261"/>
    <n v="1402"/>
    <x v="3"/>
    <x v="0"/>
    <x v="4"/>
  </r>
  <r>
    <x v="1"/>
    <x v="4"/>
    <x v="13"/>
    <x v="628"/>
    <n v="1"/>
    <m/>
    <n v="9"/>
    <n v="2"/>
    <x v="3"/>
    <x v="0"/>
    <x v="4"/>
  </r>
  <r>
    <x v="1"/>
    <x v="4"/>
    <x v="13"/>
    <x v="630"/>
    <n v="142"/>
    <n v="115"/>
    <n v="665"/>
    <n v="588"/>
    <x v="3"/>
    <x v="0"/>
    <x v="4"/>
  </r>
  <r>
    <x v="1"/>
    <x v="4"/>
    <x v="13"/>
    <x v="631"/>
    <n v="1"/>
    <m/>
    <n v="5"/>
    <n v="11"/>
    <x v="3"/>
    <x v="0"/>
    <x v="4"/>
  </r>
  <r>
    <x v="1"/>
    <x v="4"/>
    <x v="13"/>
    <x v="632"/>
    <n v="389"/>
    <n v="88"/>
    <n v="1937"/>
    <n v="495"/>
    <x v="3"/>
    <x v="0"/>
    <x v="4"/>
  </r>
  <r>
    <x v="1"/>
    <x v="4"/>
    <x v="13"/>
    <x v="633"/>
    <m/>
    <n v="2"/>
    <m/>
    <n v="8"/>
    <x v="3"/>
    <x v="0"/>
    <x v="4"/>
  </r>
  <r>
    <x v="1"/>
    <x v="4"/>
    <x v="13"/>
    <x v="634"/>
    <n v="14"/>
    <n v="6"/>
    <n v="78"/>
    <n v="18"/>
    <x v="3"/>
    <x v="0"/>
    <x v="4"/>
  </r>
  <r>
    <x v="1"/>
    <x v="4"/>
    <x v="137"/>
    <x v="1605"/>
    <m/>
    <n v="1"/>
    <n v="1"/>
    <n v="3"/>
    <x v="1"/>
    <x v="0"/>
    <x v="4"/>
  </r>
  <r>
    <x v="1"/>
    <x v="4"/>
    <x v="88"/>
    <x v="1607"/>
    <m/>
    <m/>
    <n v="1"/>
    <n v="2"/>
    <x v="2"/>
    <x v="0"/>
    <x v="4"/>
  </r>
  <r>
    <x v="1"/>
    <x v="4"/>
    <x v="88"/>
    <x v="635"/>
    <n v="6"/>
    <n v="3"/>
    <n v="35"/>
    <n v="23"/>
    <x v="2"/>
    <x v="0"/>
    <x v="4"/>
  </r>
  <r>
    <x v="1"/>
    <x v="4"/>
    <x v="88"/>
    <x v="636"/>
    <n v="7"/>
    <n v="6"/>
    <n v="31"/>
    <n v="26"/>
    <x v="2"/>
    <x v="0"/>
    <x v="4"/>
  </r>
  <r>
    <x v="1"/>
    <x v="4"/>
    <x v="88"/>
    <x v="1608"/>
    <n v="1"/>
    <m/>
    <n v="1"/>
    <m/>
    <x v="2"/>
    <x v="0"/>
    <x v="4"/>
  </r>
  <r>
    <x v="1"/>
    <x v="4"/>
    <x v="14"/>
    <x v="1609"/>
    <n v="1"/>
    <m/>
    <n v="2"/>
    <n v="1"/>
    <x v="0"/>
    <x v="0"/>
    <x v="4"/>
  </r>
  <r>
    <x v="1"/>
    <x v="4"/>
    <x v="14"/>
    <x v="637"/>
    <n v="56"/>
    <n v="39"/>
    <n v="313"/>
    <n v="221"/>
    <x v="0"/>
    <x v="0"/>
    <x v="4"/>
  </r>
  <r>
    <x v="1"/>
    <x v="4"/>
    <x v="14"/>
    <x v="1610"/>
    <n v="8"/>
    <n v="3"/>
    <n v="17"/>
    <n v="8"/>
    <x v="0"/>
    <x v="0"/>
    <x v="4"/>
  </r>
  <r>
    <x v="1"/>
    <x v="4"/>
    <x v="14"/>
    <x v="638"/>
    <n v="279"/>
    <n v="184"/>
    <n v="1442"/>
    <n v="1175"/>
    <x v="0"/>
    <x v="0"/>
    <x v="4"/>
  </r>
  <r>
    <x v="1"/>
    <x v="4"/>
    <x v="14"/>
    <x v="639"/>
    <n v="2"/>
    <n v="5"/>
    <n v="24"/>
    <n v="30"/>
    <x v="0"/>
    <x v="0"/>
    <x v="4"/>
  </r>
  <r>
    <x v="1"/>
    <x v="4"/>
    <x v="14"/>
    <x v="640"/>
    <n v="5"/>
    <n v="8"/>
    <n v="32"/>
    <n v="32"/>
    <x v="0"/>
    <x v="0"/>
    <x v="4"/>
  </r>
  <r>
    <x v="1"/>
    <x v="4"/>
    <x v="14"/>
    <x v="641"/>
    <n v="4"/>
    <n v="3"/>
    <n v="30"/>
    <n v="23"/>
    <x v="0"/>
    <x v="0"/>
    <x v="4"/>
  </r>
  <r>
    <x v="1"/>
    <x v="4"/>
    <x v="14"/>
    <x v="642"/>
    <n v="133"/>
    <n v="87"/>
    <n v="608"/>
    <n v="581"/>
    <x v="0"/>
    <x v="0"/>
    <x v="4"/>
  </r>
  <r>
    <x v="1"/>
    <x v="4"/>
    <x v="14"/>
    <x v="643"/>
    <n v="6"/>
    <n v="2"/>
    <n v="30"/>
    <n v="26"/>
    <x v="0"/>
    <x v="0"/>
    <x v="4"/>
  </r>
  <r>
    <x v="1"/>
    <x v="4"/>
    <x v="14"/>
    <x v="644"/>
    <n v="17"/>
    <n v="12"/>
    <n v="105"/>
    <n v="51"/>
    <x v="0"/>
    <x v="0"/>
    <x v="4"/>
  </r>
  <r>
    <x v="1"/>
    <x v="4"/>
    <x v="14"/>
    <x v="1611"/>
    <n v="1"/>
    <m/>
    <n v="1"/>
    <m/>
    <x v="0"/>
    <x v="0"/>
    <x v="4"/>
  </r>
  <r>
    <x v="1"/>
    <x v="4"/>
    <x v="14"/>
    <x v="645"/>
    <n v="133"/>
    <n v="98"/>
    <n v="769"/>
    <n v="624"/>
    <x v="0"/>
    <x v="0"/>
    <x v="4"/>
  </r>
  <r>
    <x v="1"/>
    <x v="4"/>
    <x v="14"/>
    <x v="1612"/>
    <m/>
    <m/>
    <m/>
    <n v="1"/>
    <x v="0"/>
    <x v="0"/>
    <x v="4"/>
  </r>
  <r>
    <x v="1"/>
    <x v="4"/>
    <x v="14"/>
    <x v="646"/>
    <m/>
    <n v="2"/>
    <n v="5"/>
    <n v="10"/>
    <x v="0"/>
    <x v="0"/>
    <x v="4"/>
  </r>
  <r>
    <x v="1"/>
    <x v="4"/>
    <x v="14"/>
    <x v="647"/>
    <n v="3"/>
    <n v="1"/>
    <n v="35"/>
    <n v="10"/>
    <x v="0"/>
    <x v="0"/>
    <x v="4"/>
  </r>
  <r>
    <x v="1"/>
    <x v="4"/>
    <x v="14"/>
    <x v="2039"/>
    <m/>
    <m/>
    <n v="1"/>
    <m/>
    <x v="0"/>
    <x v="0"/>
    <x v="4"/>
  </r>
  <r>
    <x v="1"/>
    <x v="4"/>
    <x v="14"/>
    <x v="648"/>
    <n v="25"/>
    <n v="28"/>
    <n v="142"/>
    <n v="133"/>
    <x v="0"/>
    <x v="0"/>
    <x v="4"/>
  </r>
  <r>
    <x v="1"/>
    <x v="4"/>
    <x v="14"/>
    <x v="649"/>
    <n v="295"/>
    <n v="123"/>
    <n v="1510"/>
    <n v="923"/>
    <x v="0"/>
    <x v="0"/>
    <x v="4"/>
  </r>
  <r>
    <x v="1"/>
    <x v="4"/>
    <x v="14"/>
    <x v="650"/>
    <n v="100"/>
    <n v="45"/>
    <n v="560"/>
    <n v="304"/>
    <x v="0"/>
    <x v="0"/>
    <x v="4"/>
  </r>
  <r>
    <x v="1"/>
    <x v="4"/>
    <x v="14"/>
    <x v="651"/>
    <n v="2"/>
    <m/>
    <n v="6"/>
    <m/>
    <x v="0"/>
    <x v="0"/>
    <x v="4"/>
  </r>
  <r>
    <x v="1"/>
    <x v="4"/>
    <x v="14"/>
    <x v="652"/>
    <n v="1"/>
    <m/>
    <n v="1"/>
    <m/>
    <x v="0"/>
    <x v="0"/>
    <x v="4"/>
  </r>
  <r>
    <x v="1"/>
    <x v="4"/>
    <x v="14"/>
    <x v="1614"/>
    <m/>
    <m/>
    <n v="2"/>
    <m/>
    <x v="0"/>
    <x v="0"/>
    <x v="4"/>
  </r>
  <r>
    <x v="1"/>
    <x v="4"/>
    <x v="14"/>
    <x v="653"/>
    <n v="5"/>
    <n v="7"/>
    <n v="36"/>
    <n v="28"/>
    <x v="0"/>
    <x v="0"/>
    <x v="4"/>
  </r>
  <r>
    <x v="1"/>
    <x v="4"/>
    <x v="14"/>
    <x v="654"/>
    <n v="56"/>
    <n v="48"/>
    <n v="308"/>
    <n v="254"/>
    <x v="0"/>
    <x v="0"/>
    <x v="4"/>
  </r>
  <r>
    <x v="1"/>
    <x v="4"/>
    <x v="14"/>
    <x v="655"/>
    <n v="27"/>
    <n v="22"/>
    <n v="196"/>
    <n v="151"/>
    <x v="0"/>
    <x v="0"/>
    <x v="4"/>
  </r>
  <r>
    <x v="1"/>
    <x v="4"/>
    <x v="14"/>
    <x v="656"/>
    <n v="202"/>
    <n v="126"/>
    <n v="949"/>
    <n v="756"/>
    <x v="0"/>
    <x v="0"/>
    <x v="4"/>
  </r>
  <r>
    <x v="1"/>
    <x v="4"/>
    <x v="14"/>
    <x v="657"/>
    <n v="6"/>
    <n v="4"/>
    <n v="34"/>
    <n v="25"/>
    <x v="0"/>
    <x v="0"/>
    <x v="4"/>
  </r>
  <r>
    <x v="1"/>
    <x v="4"/>
    <x v="14"/>
    <x v="658"/>
    <n v="1"/>
    <m/>
    <n v="17"/>
    <n v="6"/>
    <x v="0"/>
    <x v="0"/>
    <x v="4"/>
  </r>
  <r>
    <x v="1"/>
    <x v="4"/>
    <x v="14"/>
    <x v="1615"/>
    <n v="1"/>
    <n v="3"/>
    <n v="18"/>
    <n v="12"/>
    <x v="0"/>
    <x v="0"/>
    <x v="4"/>
  </r>
  <r>
    <x v="1"/>
    <x v="4"/>
    <x v="14"/>
    <x v="1616"/>
    <m/>
    <m/>
    <n v="3"/>
    <m/>
    <x v="0"/>
    <x v="0"/>
    <x v="4"/>
  </r>
  <r>
    <x v="1"/>
    <x v="4"/>
    <x v="14"/>
    <x v="659"/>
    <n v="36"/>
    <n v="4"/>
    <n v="185"/>
    <n v="16"/>
    <x v="0"/>
    <x v="0"/>
    <x v="4"/>
  </r>
  <r>
    <x v="1"/>
    <x v="4"/>
    <x v="14"/>
    <x v="1617"/>
    <m/>
    <m/>
    <n v="1"/>
    <n v="1"/>
    <x v="0"/>
    <x v="0"/>
    <x v="4"/>
  </r>
  <r>
    <x v="1"/>
    <x v="4"/>
    <x v="14"/>
    <x v="660"/>
    <n v="2"/>
    <n v="1"/>
    <n v="15"/>
    <n v="8"/>
    <x v="0"/>
    <x v="0"/>
    <x v="4"/>
  </r>
  <r>
    <x v="1"/>
    <x v="4"/>
    <x v="14"/>
    <x v="1618"/>
    <n v="1"/>
    <m/>
    <n v="1"/>
    <m/>
    <x v="0"/>
    <x v="0"/>
    <x v="4"/>
  </r>
  <r>
    <x v="1"/>
    <x v="4"/>
    <x v="14"/>
    <x v="661"/>
    <n v="1037"/>
    <n v="872"/>
    <n v="5507"/>
    <n v="4886"/>
    <x v="0"/>
    <x v="0"/>
    <x v="4"/>
  </r>
  <r>
    <x v="1"/>
    <x v="4"/>
    <x v="14"/>
    <x v="662"/>
    <n v="23"/>
    <n v="25"/>
    <n v="117"/>
    <n v="99"/>
    <x v="0"/>
    <x v="0"/>
    <x v="4"/>
  </r>
  <r>
    <x v="1"/>
    <x v="4"/>
    <x v="14"/>
    <x v="663"/>
    <n v="4"/>
    <n v="1"/>
    <n v="10"/>
    <n v="9"/>
    <x v="0"/>
    <x v="0"/>
    <x v="4"/>
  </r>
  <r>
    <x v="1"/>
    <x v="4"/>
    <x v="14"/>
    <x v="1619"/>
    <n v="4"/>
    <n v="7"/>
    <n v="13"/>
    <n v="18"/>
    <x v="0"/>
    <x v="0"/>
    <x v="4"/>
  </r>
  <r>
    <x v="1"/>
    <x v="4"/>
    <x v="14"/>
    <x v="664"/>
    <n v="323"/>
    <n v="196"/>
    <n v="1637"/>
    <n v="1213"/>
    <x v="0"/>
    <x v="0"/>
    <x v="4"/>
  </r>
  <r>
    <x v="1"/>
    <x v="4"/>
    <x v="14"/>
    <x v="665"/>
    <n v="3"/>
    <m/>
    <n v="15"/>
    <n v="7"/>
    <x v="0"/>
    <x v="0"/>
    <x v="4"/>
  </r>
  <r>
    <x v="1"/>
    <x v="4"/>
    <x v="14"/>
    <x v="1917"/>
    <m/>
    <m/>
    <n v="1"/>
    <m/>
    <x v="0"/>
    <x v="0"/>
    <x v="4"/>
  </r>
  <r>
    <x v="1"/>
    <x v="4"/>
    <x v="14"/>
    <x v="666"/>
    <n v="2"/>
    <m/>
    <n v="6"/>
    <n v="1"/>
    <x v="0"/>
    <x v="0"/>
    <x v="4"/>
  </r>
  <r>
    <x v="1"/>
    <x v="4"/>
    <x v="14"/>
    <x v="1620"/>
    <n v="8"/>
    <n v="4"/>
    <n v="26"/>
    <n v="23"/>
    <x v="0"/>
    <x v="0"/>
    <x v="4"/>
  </r>
  <r>
    <x v="1"/>
    <x v="4"/>
    <x v="14"/>
    <x v="1621"/>
    <m/>
    <m/>
    <n v="2"/>
    <n v="5"/>
    <x v="0"/>
    <x v="0"/>
    <x v="4"/>
  </r>
  <r>
    <x v="1"/>
    <x v="4"/>
    <x v="89"/>
    <x v="667"/>
    <n v="1"/>
    <n v="9"/>
    <n v="18"/>
    <n v="31"/>
    <x v="3"/>
    <x v="0"/>
    <x v="4"/>
  </r>
  <r>
    <x v="1"/>
    <x v="4"/>
    <x v="89"/>
    <x v="1622"/>
    <m/>
    <m/>
    <m/>
    <n v="1"/>
    <x v="3"/>
    <x v="0"/>
    <x v="4"/>
  </r>
  <r>
    <x v="1"/>
    <x v="4"/>
    <x v="89"/>
    <x v="668"/>
    <n v="14"/>
    <n v="7"/>
    <n v="67"/>
    <n v="35"/>
    <x v="3"/>
    <x v="0"/>
    <x v="4"/>
  </r>
  <r>
    <x v="1"/>
    <x v="4"/>
    <x v="89"/>
    <x v="669"/>
    <n v="7"/>
    <m/>
    <n v="25"/>
    <n v="5"/>
    <x v="3"/>
    <x v="0"/>
    <x v="4"/>
  </r>
  <r>
    <x v="1"/>
    <x v="4"/>
    <x v="89"/>
    <x v="1623"/>
    <m/>
    <m/>
    <n v="1"/>
    <m/>
    <x v="3"/>
    <x v="0"/>
    <x v="4"/>
  </r>
  <r>
    <x v="1"/>
    <x v="4"/>
    <x v="89"/>
    <x v="670"/>
    <m/>
    <n v="2"/>
    <n v="8"/>
    <n v="7"/>
    <x v="3"/>
    <x v="0"/>
    <x v="4"/>
  </r>
  <r>
    <x v="1"/>
    <x v="4"/>
    <x v="89"/>
    <x v="671"/>
    <n v="20"/>
    <n v="15"/>
    <n v="113"/>
    <n v="98"/>
    <x v="3"/>
    <x v="0"/>
    <x v="4"/>
  </r>
  <r>
    <x v="1"/>
    <x v="4"/>
    <x v="89"/>
    <x v="672"/>
    <n v="3"/>
    <m/>
    <n v="9"/>
    <m/>
    <x v="3"/>
    <x v="0"/>
    <x v="4"/>
  </r>
  <r>
    <x v="1"/>
    <x v="4"/>
    <x v="89"/>
    <x v="2040"/>
    <m/>
    <m/>
    <m/>
    <n v="1"/>
    <x v="3"/>
    <x v="0"/>
    <x v="4"/>
  </r>
  <r>
    <x v="1"/>
    <x v="4"/>
    <x v="89"/>
    <x v="1625"/>
    <m/>
    <m/>
    <m/>
    <n v="1"/>
    <x v="3"/>
    <x v="0"/>
    <x v="4"/>
  </r>
  <r>
    <x v="1"/>
    <x v="4"/>
    <x v="89"/>
    <x v="673"/>
    <n v="3"/>
    <n v="1"/>
    <n v="17"/>
    <n v="22"/>
    <x v="3"/>
    <x v="0"/>
    <x v="4"/>
  </r>
  <r>
    <x v="1"/>
    <x v="4"/>
    <x v="89"/>
    <x v="1626"/>
    <m/>
    <m/>
    <n v="1"/>
    <m/>
    <x v="3"/>
    <x v="0"/>
    <x v="4"/>
  </r>
  <r>
    <x v="1"/>
    <x v="4"/>
    <x v="89"/>
    <x v="674"/>
    <n v="1"/>
    <m/>
    <n v="8"/>
    <n v="9"/>
    <x v="3"/>
    <x v="0"/>
    <x v="4"/>
  </r>
  <r>
    <x v="1"/>
    <x v="4"/>
    <x v="89"/>
    <x v="675"/>
    <n v="1"/>
    <n v="1"/>
    <n v="3"/>
    <n v="1"/>
    <x v="3"/>
    <x v="0"/>
    <x v="4"/>
  </r>
  <r>
    <x v="1"/>
    <x v="4"/>
    <x v="89"/>
    <x v="676"/>
    <n v="5"/>
    <n v="1"/>
    <n v="16"/>
    <n v="15"/>
    <x v="3"/>
    <x v="0"/>
    <x v="4"/>
  </r>
  <r>
    <x v="1"/>
    <x v="4"/>
    <x v="89"/>
    <x v="677"/>
    <n v="46"/>
    <n v="23"/>
    <n v="242"/>
    <n v="155"/>
    <x v="3"/>
    <x v="0"/>
    <x v="4"/>
  </r>
  <r>
    <x v="1"/>
    <x v="4"/>
    <x v="89"/>
    <x v="678"/>
    <n v="1"/>
    <n v="1"/>
    <n v="7"/>
    <n v="1"/>
    <x v="3"/>
    <x v="0"/>
    <x v="4"/>
  </r>
  <r>
    <x v="1"/>
    <x v="4"/>
    <x v="89"/>
    <x v="679"/>
    <n v="2"/>
    <n v="1"/>
    <n v="24"/>
    <n v="19"/>
    <x v="3"/>
    <x v="0"/>
    <x v="4"/>
  </r>
  <r>
    <x v="1"/>
    <x v="4"/>
    <x v="89"/>
    <x v="680"/>
    <n v="176"/>
    <n v="172"/>
    <n v="1054"/>
    <n v="976"/>
    <x v="3"/>
    <x v="0"/>
    <x v="4"/>
  </r>
  <r>
    <x v="1"/>
    <x v="4"/>
    <x v="89"/>
    <x v="681"/>
    <n v="50"/>
    <n v="30"/>
    <n v="240"/>
    <n v="250"/>
    <x v="3"/>
    <x v="0"/>
    <x v="4"/>
  </r>
  <r>
    <x v="1"/>
    <x v="4"/>
    <x v="90"/>
    <x v="683"/>
    <n v="3"/>
    <n v="3"/>
    <n v="19"/>
    <n v="13"/>
    <x v="6"/>
    <x v="0"/>
    <x v="4"/>
  </r>
  <r>
    <x v="1"/>
    <x v="4"/>
    <x v="15"/>
    <x v="684"/>
    <n v="4"/>
    <n v="6"/>
    <n v="31"/>
    <n v="29"/>
    <x v="3"/>
    <x v="0"/>
    <x v="4"/>
  </r>
  <r>
    <x v="1"/>
    <x v="4"/>
    <x v="15"/>
    <x v="685"/>
    <m/>
    <n v="1"/>
    <n v="2"/>
    <n v="10"/>
    <x v="3"/>
    <x v="0"/>
    <x v="4"/>
  </r>
  <r>
    <x v="1"/>
    <x v="4"/>
    <x v="15"/>
    <x v="686"/>
    <n v="14"/>
    <n v="10"/>
    <n v="78"/>
    <n v="71"/>
    <x v="3"/>
    <x v="0"/>
    <x v="4"/>
  </r>
  <r>
    <x v="1"/>
    <x v="4"/>
    <x v="15"/>
    <x v="687"/>
    <n v="6"/>
    <n v="6"/>
    <n v="36"/>
    <n v="37"/>
    <x v="3"/>
    <x v="0"/>
    <x v="4"/>
  </r>
  <r>
    <x v="1"/>
    <x v="4"/>
    <x v="15"/>
    <x v="688"/>
    <n v="2"/>
    <n v="1"/>
    <n v="4"/>
    <n v="5"/>
    <x v="3"/>
    <x v="0"/>
    <x v="4"/>
  </r>
  <r>
    <x v="1"/>
    <x v="4"/>
    <x v="15"/>
    <x v="689"/>
    <m/>
    <m/>
    <n v="5"/>
    <m/>
    <x v="3"/>
    <x v="0"/>
    <x v="4"/>
  </r>
  <r>
    <x v="1"/>
    <x v="4"/>
    <x v="15"/>
    <x v="690"/>
    <n v="4"/>
    <n v="5"/>
    <n v="21"/>
    <n v="23"/>
    <x v="3"/>
    <x v="0"/>
    <x v="4"/>
  </r>
  <r>
    <x v="1"/>
    <x v="4"/>
    <x v="15"/>
    <x v="691"/>
    <m/>
    <n v="1"/>
    <n v="11"/>
    <n v="2"/>
    <x v="3"/>
    <x v="0"/>
    <x v="4"/>
  </r>
  <r>
    <x v="1"/>
    <x v="4"/>
    <x v="15"/>
    <x v="692"/>
    <n v="7"/>
    <n v="1"/>
    <n v="25"/>
    <n v="13"/>
    <x v="3"/>
    <x v="0"/>
    <x v="4"/>
  </r>
  <r>
    <x v="1"/>
    <x v="4"/>
    <x v="15"/>
    <x v="693"/>
    <m/>
    <m/>
    <n v="3"/>
    <n v="3"/>
    <x v="3"/>
    <x v="0"/>
    <x v="4"/>
  </r>
  <r>
    <x v="1"/>
    <x v="4"/>
    <x v="15"/>
    <x v="694"/>
    <n v="3"/>
    <n v="3"/>
    <n v="17"/>
    <n v="14"/>
    <x v="3"/>
    <x v="0"/>
    <x v="4"/>
  </r>
  <r>
    <x v="1"/>
    <x v="4"/>
    <x v="91"/>
    <x v="695"/>
    <n v="13"/>
    <n v="23"/>
    <n v="104"/>
    <n v="77"/>
    <x v="5"/>
    <x v="1"/>
    <x v="4"/>
  </r>
  <r>
    <x v="1"/>
    <x v="4"/>
    <x v="91"/>
    <x v="696"/>
    <n v="63"/>
    <n v="81"/>
    <n v="489"/>
    <n v="488"/>
    <x v="5"/>
    <x v="1"/>
    <x v="4"/>
  </r>
  <r>
    <x v="1"/>
    <x v="4"/>
    <x v="91"/>
    <x v="1918"/>
    <m/>
    <n v="1"/>
    <m/>
    <n v="1"/>
    <x v="5"/>
    <x v="1"/>
    <x v="4"/>
  </r>
  <r>
    <x v="1"/>
    <x v="4"/>
    <x v="91"/>
    <x v="2041"/>
    <m/>
    <m/>
    <n v="1"/>
    <m/>
    <x v="5"/>
    <x v="1"/>
    <x v="4"/>
  </r>
  <r>
    <x v="1"/>
    <x v="4"/>
    <x v="46"/>
    <x v="1630"/>
    <m/>
    <m/>
    <m/>
    <n v="2"/>
    <x v="1"/>
    <x v="0"/>
    <x v="4"/>
  </r>
  <r>
    <x v="1"/>
    <x v="4"/>
    <x v="46"/>
    <x v="698"/>
    <n v="1"/>
    <m/>
    <n v="9"/>
    <n v="2"/>
    <x v="1"/>
    <x v="0"/>
    <x v="4"/>
  </r>
  <r>
    <x v="1"/>
    <x v="4"/>
    <x v="46"/>
    <x v="1634"/>
    <m/>
    <m/>
    <n v="2"/>
    <m/>
    <x v="1"/>
    <x v="0"/>
    <x v="4"/>
  </r>
  <r>
    <x v="1"/>
    <x v="4"/>
    <x v="46"/>
    <x v="1636"/>
    <n v="2"/>
    <n v="1"/>
    <n v="10"/>
    <n v="7"/>
    <x v="1"/>
    <x v="0"/>
    <x v="4"/>
  </r>
  <r>
    <x v="1"/>
    <x v="4"/>
    <x v="46"/>
    <x v="1637"/>
    <n v="1"/>
    <m/>
    <n v="4"/>
    <n v="5"/>
    <x v="1"/>
    <x v="0"/>
    <x v="4"/>
  </r>
  <r>
    <x v="1"/>
    <x v="4"/>
    <x v="92"/>
    <x v="699"/>
    <n v="1"/>
    <m/>
    <n v="9"/>
    <n v="4"/>
    <x v="2"/>
    <x v="0"/>
    <x v="4"/>
  </r>
  <r>
    <x v="1"/>
    <x v="4"/>
    <x v="92"/>
    <x v="700"/>
    <n v="4"/>
    <n v="3"/>
    <n v="42"/>
    <n v="26"/>
    <x v="2"/>
    <x v="0"/>
    <x v="4"/>
  </r>
  <r>
    <x v="1"/>
    <x v="4"/>
    <x v="92"/>
    <x v="1640"/>
    <n v="1"/>
    <m/>
    <n v="3"/>
    <n v="1"/>
    <x v="2"/>
    <x v="0"/>
    <x v="4"/>
  </r>
  <r>
    <x v="1"/>
    <x v="4"/>
    <x v="92"/>
    <x v="1641"/>
    <n v="3"/>
    <m/>
    <n v="8"/>
    <n v="5"/>
    <x v="2"/>
    <x v="0"/>
    <x v="4"/>
  </r>
  <r>
    <x v="1"/>
    <x v="4"/>
    <x v="92"/>
    <x v="701"/>
    <n v="1"/>
    <n v="1"/>
    <n v="6"/>
    <n v="6"/>
    <x v="2"/>
    <x v="0"/>
    <x v="4"/>
  </r>
  <r>
    <x v="1"/>
    <x v="4"/>
    <x v="92"/>
    <x v="1643"/>
    <m/>
    <m/>
    <m/>
    <n v="1"/>
    <x v="2"/>
    <x v="0"/>
    <x v="4"/>
  </r>
  <r>
    <x v="1"/>
    <x v="4"/>
    <x v="92"/>
    <x v="702"/>
    <n v="3"/>
    <n v="3"/>
    <n v="6"/>
    <n v="7"/>
    <x v="2"/>
    <x v="0"/>
    <x v="4"/>
  </r>
  <r>
    <x v="1"/>
    <x v="4"/>
    <x v="92"/>
    <x v="703"/>
    <n v="11"/>
    <n v="5"/>
    <n v="53"/>
    <n v="45"/>
    <x v="2"/>
    <x v="0"/>
    <x v="4"/>
  </r>
  <r>
    <x v="1"/>
    <x v="4"/>
    <x v="92"/>
    <x v="704"/>
    <n v="1"/>
    <n v="3"/>
    <n v="15"/>
    <n v="13"/>
    <x v="2"/>
    <x v="0"/>
    <x v="4"/>
  </r>
  <r>
    <x v="1"/>
    <x v="4"/>
    <x v="92"/>
    <x v="1920"/>
    <m/>
    <m/>
    <m/>
    <n v="2"/>
    <x v="2"/>
    <x v="0"/>
    <x v="4"/>
  </r>
  <r>
    <x v="1"/>
    <x v="4"/>
    <x v="92"/>
    <x v="1921"/>
    <m/>
    <m/>
    <n v="1"/>
    <m/>
    <x v="2"/>
    <x v="0"/>
    <x v="4"/>
  </r>
  <r>
    <x v="1"/>
    <x v="4"/>
    <x v="92"/>
    <x v="705"/>
    <n v="5"/>
    <n v="4"/>
    <n v="11"/>
    <n v="14"/>
    <x v="2"/>
    <x v="0"/>
    <x v="4"/>
  </r>
  <r>
    <x v="1"/>
    <x v="4"/>
    <x v="93"/>
    <x v="706"/>
    <n v="11"/>
    <n v="4"/>
    <n v="34"/>
    <n v="35"/>
    <x v="4"/>
    <x v="0"/>
    <x v="4"/>
  </r>
  <r>
    <x v="1"/>
    <x v="4"/>
    <x v="93"/>
    <x v="707"/>
    <n v="2"/>
    <m/>
    <n v="6"/>
    <n v="5"/>
    <x v="4"/>
    <x v="0"/>
    <x v="4"/>
  </r>
  <r>
    <x v="1"/>
    <x v="4"/>
    <x v="93"/>
    <x v="708"/>
    <n v="8"/>
    <n v="2"/>
    <n v="40"/>
    <n v="26"/>
    <x v="4"/>
    <x v="0"/>
    <x v="4"/>
  </r>
  <r>
    <x v="1"/>
    <x v="4"/>
    <x v="93"/>
    <x v="709"/>
    <n v="56"/>
    <n v="35"/>
    <n v="276"/>
    <n v="214"/>
    <x v="4"/>
    <x v="0"/>
    <x v="4"/>
  </r>
  <r>
    <x v="1"/>
    <x v="4"/>
    <x v="93"/>
    <x v="710"/>
    <n v="2"/>
    <n v="3"/>
    <n v="18"/>
    <n v="10"/>
    <x v="4"/>
    <x v="0"/>
    <x v="4"/>
  </r>
  <r>
    <x v="1"/>
    <x v="4"/>
    <x v="93"/>
    <x v="711"/>
    <m/>
    <m/>
    <n v="1"/>
    <n v="1"/>
    <x v="4"/>
    <x v="0"/>
    <x v="4"/>
  </r>
  <r>
    <x v="1"/>
    <x v="4"/>
    <x v="93"/>
    <x v="712"/>
    <m/>
    <n v="1"/>
    <n v="6"/>
    <n v="2"/>
    <x v="4"/>
    <x v="0"/>
    <x v="4"/>
  </r>
  <r>
    <x v="1"/>
    <x v="4"/>
    <x v="93"/>
    <x v="713"/>
    <n v="5"/>
    <n v="7"/>
    <n v="58"/>
    <n v="35"/>
    <x v="4"/>
    <x v="0"/>
    <x v="4"/>
  </r>
  <r>
    <x v="1"/>
    <x v="4"/>
    <x v="174"/>
    <x v="2042"/>
    <m/>
    <m/>
    <m/>
    <n v="1"/>
    <x v="1"/>
    <x v="0"/>
    <x v="4"/>
  </r>
  <r>
    <x v="1"/>
    <x v="4"/>
    <x v="140"/>
    <x v="1645"/>
    <m/>
    <m/>
    <n v="1"/>
    <m/>
    <x v="1"/>
    <x v="0"/>
    <x v="4"/>
  </r>
  <r>
    <x v="1"/>
    <x v="4"/>
    <x v="17"/>
    <x v="1646"/>
    <m/>
    <n v="4"/>
    <n v="5"/>
    <n v="6"/>
    <x v="0"/>
    <x v="0"/>
    <x v="4"/>
  </r>
  <r>
    <x v="1"/>
    <x v="4"/>
    <x v="17"/>
    <x v="714"/>
    <n v="3"/>
    <n v="2"/>
    <n v="6"/>
    <n v="8"/>
    <x v="0"/>
    <x v="0"/>
    <x v="4"/>
  </r>
  <r>
    <x v="1"/>
    <x v="4"/>
    <x v="17"/>
    <x v="1923"/>
    <m/>
    <m/>
    <n v="1"/>
    <m/>
    <x v="0"/>
    <x v="0"/>
    <x v="4"/>
  </r>
  <r>
    <x v="1"/>
    <x v="4"/>
    <x v="17"/>
    <x v="715"/>
    <n v="4"/>
    <n v="5"/>
    <n v="21"/>
    <n v="26"/>
    <x v="0"/>
    <x v="0"/>
    <x v="4"/>
  </r>
  <r>
    <x v="1"/>
    <x v="4"/>
    <x v="17"/>
    <x v="716"/>
    <n v="31"/>
    <n v="5"/>
    <n v="112"/>
    <n v="29"/>
    <x v="0"/>
    <x v="0"/>
    <x v="4"/>
  </r>
  <r>
    <x v="1"/>
    <x v="4"/>
    <x v="17"/>
    <x v="717"/>
    <n v="199"/>
    <n v="148"/>
    <n v="1115"/>
    <n v="974"/>
    <x v="0"/>
    <x v="0"/>
    <x v="4"/>
  </r>
  <r>
    <x v="1"/>
    <x v="4"/>
    <x v="17"/>
    <x v="718"/>
    <n v="125"/>
    <n v="82"/>
    <n v="682"/>
    <n v="513"/>
    <x v="0"/>
    <x v="0"/>
    <x v="4"/>
  </r>
  <r>
    <x v="1"/>
    <x v="4"/>
    <x v="17"/>
    <x v="1647"/>
    <m/>
    <n v="3"/>
    <n v="8"/>
    <n v="8"/>
    <x v="0"/>
    <x v="0"/>
    <x v="4"/>
  </r>
  <r>
    <x v="1"/>
    <x v="4"/>
    <x v="17"/>
    <x v="719"/>
    <n v="17"/>
    <n v="11"/>
    <n v="111"/>
    <n v="79"/>
    <x v="0"/>
    <x v="0"/>
    <x v="4"/>
  </r>
  <r>
    <x v="1"/>
    <x v="4"/>
    <x v="17"/>
    <x v="1649"/>
    <m/>
    <m/>
    <n v="1"/>
    <m/>
    <x v="0"/>
    <x v="0"/>
    <x v="4"/>
  </r>
  <r>
    <x v="1"/>
    <x v="4"/>
    <x v="17"/>
    <x v="720"/>
    <n v="22"/>
    <m/>
    <n v="111"/>
    <m/>
    <x v="0"/>
    <x v="0"/>
    <x v="4"/>
  </r>
  <r>
    <x v="1"/>
    <x v="4"/>
    <x v="17"/>
    <x v="721"/>
    <n v="83"/>
    <n v="42"/>
    <n v="380"/>
    <n v="195"/>
    <x v="0"/>
    <x v="0"/>
    <x v="4"/>
  </r>
  <r>
    <x v="1"/>
    <x v="4"/>
    <x v="17"/>
    <x v="722"/>
    <n v="13"/>
    <m/>
    <n v="34"/>
    <m/>
    <x v="0"/>
    <x v="0"/>
    <x v="4"/>
  </r>
  <r>
    <x v="1"/>
    <x v="4"/>
    <x v="17"/>
    <x v="1650"/>
    <m/>
    <m/>
    <n v="2"/>
    <m/>
    <x v="0"/>
    <x v="0"/>
    <x v="4"/>
  </r>
  <r>
    <x v="1"/>
    <x v="4"/>
    <x v="17"/>
    <x v="723"/>
    <n v="1"/>
    <m/>
    <n v="7"/>
    <n v="4"/>
    <x v="0"/>
    <x v="0"/>
    <x v="4"/>
  </r>
  <r>
    <x v="1"/>
    <x v="4"/>
    <x v="17"/>
    <x v="724"/>
    <m/>
    <m/>
    <n v="1"/>
    <n v="1"/>
    <x v="0"/>
    <x v="0"/>
    <x v="4"/>
  </r>
  <r>
    <x v="1"/>
    <x v="4"/>
    <x v="17"/>
    <x v="725"/>
    <m/>
    <m/>
    <n v="1"/>
    <m/>
    <x v="0"/>
    <x v="0"/>
    <x v="4"/>
  </r>
  <r>
    <x v="1"/>
    <x v="4"/>
    <x v="17"/>
    <x v="726"/>
    <m/>
    <m/>
    <m/>
    <n v="1"/>
    <x v="0"/>
    <x v="0"/>
    <x v="4"/>
  </r>
  <r>
    <x v="1"/>
    <x v="4"/>
    <x v="17"/>
    <x v="1651"/>
    <m/>
    <n v="1"/>
    <n v="1"/>
    <n v="6"/>
    <x v="0"/>
    <x v="0"/>
    <x v="4"/>
  </r>
  <r>
    <x v="1"/>
    <x v="4"/>
    <x v="17"/>
    <x v="2043"/>
    <n v="1"/>
    <m/>
    <n v="1"/>
    <m/>
    <x v="0"/>
    <x v="0"/>
    <x v="4"/>
  </r>
  <r>
    <x v="1"/>
    <x v="4"/>
    <x v="17"/>
    <x v="727"/>
    <n v="115"/>
    <n v="76"/>
    <n v="588"/>
    <n v="449"/>
    <x v="0"/>
    <x v="0"/>
    <x v="4"/>
  </r>
  <r>
    <x v="1"/>
    <x v="4"/>
    <x v="17"/>
    <x v="728"/>
    <n v="36"/>
    <n v="4"/>
    <n v="158"/>
    <n v="31"/>
    <x v="0"/>
    <x v="0"/>
    <x v="4"/>
  </r>
  <r>
    <x v="1"/>
    <x v="4"/>
    <x v="17"/>
    <x v="729"/>
    <m/>
    <n v="1"/>
    <n v="3"/>
    <n v="2"/>
    <x v="0"/>
    <x v="0"/>
    <x v="4"/>
  </r>
  <r>
    <x v="1"/>
    <x v="4"/>
    <x v="17"/>
    <x v="730"/>
    <n v="2"/>
    <n v="1"/>
    <n v="9"/>
    <n v="8"/>
    <x v="0"/>
    <x v="0"/>
    <x v="4"/>
  </r>
  <r>
    <x v="1"/>
    <x v="4"/>
    <x v="17"/>
    <x v="731"/>
    <n v="67"/>
    <n v="36"/>
    <n v="298"/>
    <n v="218"/>
    <x v="0"/>
    <x v="0"/>
    <x v="4"/>
  </r>
  <r>
    <x v="1"/>
    <x v="4"/>
    <x v="17"/>
    <x v="732"/>
    <n v="1"/>
    <n v="5"/>
    <n v="6"/>
    <n v="11"/>
    <x v="0"/>
    <x v="0"/>
    <x v="4"/>
  </r>
  <r>
    <x v="1"/>
    <x v="4"/>
    <x v="17"/>
    <x v="733"/>
    <n v="7"/>
    <n v="2"/>
    <n v="29"/>
    <n v="22"/>
    <x v="0"/>
    <x v="0"/>
    <x v="4"/>
  </r>
  <r>
    <x v="1"/>
    <x v="4"/>
    <x v="17"/>
    <x v="734"/>
    <n v="3"/>
    <n v="2"/>
    <n v="16"/>
    <n v="17"/>
    <x v="0"/>
    <x v="0"/>
    <x v="4"/>
  </r>
  <r>
    <x v="1"/>
    <x v="4"/>
    <x v="17"/>
    <x v="735"/>
    <m/>
    <m/>
    <n v="2"/>
    <m/>
    <x v="0"/>
    <x v="0"/>
    <x v="4"/>
  </r>
  <r>
    <x v="1"/>
    <x v="4"/>
    <x v="17"/>
    <x v="736"/>
    <n v="1"/>
    <n v="1"/>
    <n v="7"/>
    <n v="5"/>
    <x v="0"/>
    <x v="0"/>
    <x v="4"/>
  </r>
  <r>
    <x v="1"/>
    <x v="4"/>
    <x v="17"/>
    <x v="737"/>
    <n v="836"/>
    <n v="747"/>
    <n v="4685"/>
    <n v="4169"/>
    <x v="0"/>
    <x v="0"/>
    <x v="4"/>
  </r>
  <r>
    <x v="1"/>
    <x v="4"/>
    <x v="17"/>
    <x v="738"/>
    <n v="51"/>
    <n v="15"/>
    <n v="216"/>
    <n v="83"/>
    <x v="0"/>
    <x v="0"/>
    <x v="4"/>
  </r>
  <r>
    <x v="1"/>
    <x v="4"/>
    <x v="17"/>
    <x v="739"/>
    <n v="2"/>
    <n v="2"/>
    <n v="10"/>
    <n v="5"/>
    <x v="0"/>
    <x v="0"/>
    <x v="4"/>
  </r>
  <r>
    <x v="1"/>
    <x v="4"/>
    <x v="17"/>
    <x v="1652"/>
    <m/>
    <n v="1"/>
    <n v="9"/>
    <n v="5"/>
    <x v="0"/>
    <x v="0"/>
    <x v="4"/>
  </r>
  <r>
    <x v="1"/>
    <x v="4"/>
    <x v="17"/>
    <x v="740"/>
    <n v="263"/>
    <n v="141"/>
    <n v="1357"/>
    <n v="827"/>
    <x v="0"/>
    <x v="0"/>
    <x v="4"/>
  </r>
  <r>
    <x v="1"/>
    <x v="4"/>
    <x v="17"/>
    <x v="741"/>
    <n v="113"/>
    <n v="76"/>
    <n v="530"/>
    <n v="429"/>
    <x v="0"/>
    <x v="0"/>
    <x v="4"/>
  </r>
  <r>
    <x v="1"/>
    <x v="4"/>
    <x v="17"/>
    <x v="742"/>
    <n v="56"/>
    <n v="57"/>
    <n v="340"/>
    <n v="337"/>
    <x v="0"/>
    <x v="0"/>
    <x v="4"/>
  </r>
  <r>
    <x v="1"/>
    <x v="4"/>
    <x v="17"/>
    <x v="743"/>
    <n v="439"/>
    <n v="251"/>
    <n v="2177"/>
    <n v="1577"/>
    <x v="0"/>
    <x v="0"/>
    <x v="4"/>
  </r>
  <r>
    <x v="1"/>
    <x v="4"/>
    <x v="17"/>
    <x v="744"/>
    <n v="15"/>
    <n v="2"/>
    <n v="66"/>
    <n v="37"/>
    <x v="0"/>
    <x v="0"/>
    <x v="4"/>
  </r>
  <r>
    <x v="1"/>
    <x v="4"/>
    <x v="17"/>
    <x v="745"/>
    <n v="2"/>
    <m/>
    <n v="18"/>
    <m/>
    <x v="0"/>
    <x v="0"/>
    <x v="4"/>
  </r>
  <r>
    <x v="1"/>
    <x v="4"/>
    <x v="17"/>
    <x v="746"/>
    <n v="8"/>
    <n v="8"/>
    <n v="58"/>
    <n v="47"/>
    <x v="0"/>
    <x v="0"/>
    <x v="4"/>
  </r>
  <r>
    <x v="1"/>
    <x v="4"/>
    <x v="18"/>
    <x v="1654"/>
    <m/>
    <m/>
    <n v="4"/>
    <n v="6"/>
    <x v="5"/>
    <x v="1"/>
    <x v="4"/>
  </r>
  <r>
    <x v="1"/>
    <x v="4"/>
    <x v="18"/>
    <x v="747"/>
    <n v="193"/>
    <n v="156"/>
    <n v="975"/>
    <n v="929"/>
    <x v="5"/>
    <x v="1"/>
    <x v="4"/>
  </r>
  <r>
    <x v="1"/>
    <x v="4"/>
    <x v="18"/>
    <x v="748"/>
    <n v="159"/>
    <n v="142"/>
    <n v="871"/>
    <n v="822"/>
    <x v="5"/>
    <x v="1"/>
    <x v="4"/>
  </r>
  <r>
    <x v="1"/>
    <x v="4"/>
    <x v="18"/>
    <x v="749"/>
    <n v="151"/>
    <n v="115"/>
    <n v="805"/>
    <n v="720"/>
    <x v="5"/>
    <x v="1"/>
    <x v="4"/>
  </r>
  <r>
    <x v="1"/>
    <x v="4"/>
    <x v="18"/>
    <x v="750"/>
    <m/>
    <m/>
    <m/>
    <n v="1"/>
    <x v="5"/>
    <x v="1"/>
    <x v="4"/>
  </r>
  <r>
    <x v="1"/>
    <x v="4"/>
    <x v="18"/>
    <x v="751"/>
    <n v="183"/>
    <n v="104"/>
    <n v="914"/>
    <n v="550"/>
    <x v="5"/>
    <x v="1"/>
    <x v="4"/>
  </r>
  <r>
    <x v="1"/>
    <x v="4"/>
    <x v="18"/>
    <x v="752"/>
    <n v="23"/>
    <n v="27"/>
    <n v="133"/>
    <n v="114"/>
    <x v="5"/>
    <x v="1"/>
    <x v="4"/>
  </r>
  <r>
    <x v="1"/>
    <x v="4"/>
    <x v="18"/>
    <x v="753"/>
    <n v="27"/>
    <n v="31"/>
    <n v="131"/>
    <n v="113"/>
    <x v="5"/>
    <x v="1"/>
    <x v="4"/>
  </r>
  <r>
    <x v="1"/>
    <x v="4"/>
    <x v="18"/>
    <x v="754"/>
    <n v="338"/>
    <n v="372"/>
    <n v="1681"/>
    <n v="1920"/>
    <x v="5"/>
    <x v="1"/>
    <x v="4"/>
  </r>
  <r>
    <x v="1"/>
    <x v="4"/>
    <x v="18"/>
    <x v="755"/>
    <n v="441"/>
    <n v="375"/>
    <n v="2397"/>
    <n v="2039"/>
    <x v="5"/>
    <x v="1"/>
    <x v="4"/>
  </r>
  <r>
    <x v="1"/>
    <x v="4"/>
    <x v="18"/>
    <x v="756"/>
    <n v="732"/>
    <n v="737"/>
    <n v="3935"/>
    <n v="3697"/>
    <x v="5"/>
    <x v="1"/>
    <x v="4"/>
  </r>
  <r>
    <x v="1"/>
    <x v="4"/>
    <x v="18"/>
    <x v="757"/>
    <n v="1381"/>
    <n v="1309"/>
    <n v="7921"/>
    <n v="7084"/>
    <x v="5"/>
    <x v="1"/>
    <x v="4"/>
  </r>
  <r>
    <x v="1"/>
    <x v="4"/>
    <x v="18"/>
    <x v="758"/>
    <n v="69"/>
    <n v="76"/>
    <n v="354"/>
    <n v="424"/>
    <x v="5"/>
    <x v="1"/>
    <x v="4"/>
  </r>
  <r>
    <x v="1"/>
    <x v="4"/>
    <x v="18"/>
    <x v="759"/>
    <n v="695"/>
    <n v="787"/>
    <n v="4096"/>
    <n v="4192"/>
    <x v="5"/>
    <x v="1"/>
    <x v="4"/>
  </r>
  <r>
    <x v="1"/>
    <x v="4"/>
    <x v="18"/>
    <x v="760"/>
    <n v="548"/>
    <n v="535"/>
    <n v="3142"/>
    <n v="2931"/>
    <x v="5"/>
    <x v="1"/>
    <x v="4"/>
  </r>
  <r>
    <x v="1"/>
    <x v="4"/>
    <x v="18"/>
    <x v="761"/>
    <n v="159"/>
    <n v="146"/>
    <n v="814"/>
    <n v="881"/>
    <x v="5"/>
    <x v="1"/>
    <x v="4"/>
  </r>
  <r>
    <x v="1"/>
    <x v="4"/>
    <x v="18"/>
    <x v="762"/>
    <n v="432"/>
    <n v="415"/>
    <n v="2419"/>
    <n v="2408"/>
    <x v="5"/>
    <x v="1"/>
    <x v="4"/>
  </r>
  <r>
    <x v="1"/>
    <x v="4"/>
    <x v="18"/>
    <x v="763"/>
    <n v="39"/>
    <n v="66"/>
    <n v="268"/>
    <n v="350"/>
    <x v="5"/>
    <x v="1"/>
    <x v="4"/>
  </r>
  <r>
    <x v="1"/>
    <x v="4"/>
    <x v="18"/>
    <x v="764"/>
    <n v="872"/>
    <n v="846"/>
    <n v="4941"/>
    <n v="4785"/>
    <x v="5"/>
    <x v="1"/>
    <x v="4"/>
  </r>
  <r>
    <x v="1"/>
    <x v="4"/>
    <x v="18"/>
    <x v="765"/>
    <n v="615"/>
    <n v="540"/>
    <n v="3354"/>
    <n v="3012"/>
    <x v="5"/>
    <x v="1"/>
    <x v="4"/>
  </r>
  <r>
    <x v="1"/>
    <x v="4"/>
    <x v="18"/>
    <x v="766"/>
    <n v="4"/>
    <n v="3"/>
    <n v="11"/>
    <n v="18"/>
    <x v="5"/>
    <x v="1"/>
    <x v="4"/>
  </r>
  <r>
    <x v="1"/>
    <x v="4"/>
    <x v="18"/>
    <x v="767"/>
    <n v="1174"/>
    <n v="1100"/>
    <n v="6512"/>
    <n v="6162"/>
    <x v="5"/>
    <x v="1"/>
    <x v="4"/>
  </r>
  <r>
    <x v="1"/>
    <x v="4"/>
    <x v="18"/>
    <x v="768"/>
    <n v="44"/>
    <n v="23"/>
    <n v="256"/>
    <n v="141"/>
    <x v="5"/>
    <x v="1"/>
    <x v="4"/>
  </r>
  <r>
    <x v="1"/>
    <x v="4"/>
    <x v="18"/>
    <x v="1655"/>
    <n v="4"/>
    <m/>
    <n v="11"/>
    <n v="3"/>
    <x v="5"/>
    <x v="1"/>
    <x v="4"/>
  </r>
  <r>
    <x v="1"/>
    <x v="4"/>
    <x v="18"/>
    <x v="769"/>
    <n v="165"/>
    <n v="142"/>
    <n v="862"/>
    <n v="827"/>
    <x v="5"/>
    <x v="1"/>
    <x v="4"/>
  </r>
  <r>
    <x v="1"/>
    <x v="4"/>
    <x v="18"/>
    <x v="770"/>
    <n v="482"/>
    <n v="466"/>
    <n v="2680"/>
    <n v="2440"/>
    <x v="5"/>
    <x v="1"/>
    <x v="4"/>
  </r>
  <r>
    <x v="1"/>
    <x v="4"/>
    <x v="18"/>
    <x v="771"/>
    <n v="108"/>
    <n v="89"/>
    <n v="614"/>
    <n v="564"/>
    <x v="5"/>
    <x v="1"/>
    <x v="4"/>
  </r>
  <r>
    <x v="1"/>
    <x v="4"/>
    <x v="18"/>
    <x v="772"/>
    <n v="445"/>
    <n v="344"/>
    <n v="2378"/>
    <n v="2037"/>
    <x v="5"/>
    <x v="1"/>
    <x v="4"/>
  </r>
  <r>
    <x v="1"/>
    <x v="4"/>
    <x v="18"/>
    <x v="773"/>
    <n v="660"/>
    <n v="591"/>
    <n v="3657"/>
    <n v="3448"/>
    <x v="5"/>
    <x v="1"/>
    <x v="4"/>
  </r>
  <r>
    <x v="1"/>
    <x v="4"/>
    <x v="18"/>
    <x v="774"/>
    <n v="259"/>
    <n v="217"/>
    <n v="1327"/>
    <n v="1168"/>
    <x v="5"/>
    <x v="1"/>
    <x v="4"/>
  </r>
  <r>
    <x v="1"/>
    <x v="4"/>
    <x v="18"/>
    <x v="1656"/>
    <m/>
    <n v="4"/>
    <n v="10"/>
    <n v="17"/>
    <x v="5"/>
    <x v="1"/>
    <x v="4"/>
  </r>
  <r>
    <x v="1"/>
    <x v="4"/>
    <x v="18"/>
    <x v="775"/>
    <n v="38"/>
    <n v="30"/>
    <n v="188"/>
    <n v="177"/>
    <x v="5"/>
    <x v="1"/>
    <x v="4"/>
  </r>
  <r>
    <x v="1"/>
    <x v="4"/>
    <x v="18"/>
    <x v="776"/>
    <n v="30"/>
    <n v="18"/>
    <n v="160"/>
    <n v="110"/>
    <x v="5"/>
    <x v="1"/>
    <x v="4"/>
  </r>
  <r>
    <x v="1"/>
    <x v="4"/>
    <x v="18"/>
    <x v="777"/>
    <n v="43"/>
    <n v="46"/>
    <n v="265"/>
    <n v="259"/>
    <x v="5"/>
    <x v="1"/>
    <x v="4"/>
  </r>
  <r>
    <x v="1"/>
    <x v="4"/>
    <x v="18"/>
    <x v="778"/>
    <n v="170"/>
    <n v="184"/>
    <n v="951"/>
    <n v="963"/>
    <x v="5"/>
    <x v="1"/>
    <x v="4"/>
  </r>
  <r>
    <x v="1"/>
    <x v="4"/>
    <x v="18"/>
    <x v="1924"/>
    <m/>
    <m/>
    <m/>
    <n v="1"/>
    <x v="5"/>
    <x v="1"/>
    <x v="4"/>
  </r>
  <r>
    <x v="1"/>
    <x v="4"/>
    <x v="18"/>
    <x v="779"/>
    <n v="328"/>
    <n v="210"/>
    <n v="1643"/>
    <n v="1337"/>
    <x v="5"/>
    <x v="1"/>
    <x v="4"/>
  </r>
  <r>
    <x v="1"/>
    <x v="4"/>
    <x v="18"/>
    <x v="780"/>
    <n v="83"/>
    <n v="57"/>
    <n v="493"/>
    <n v="392"/>
    <x v="5"/>
    <x v="1"/>
    <x v="4"/>
  </r>
  <r>
    <x v="1"/>
    <x v="4"/>
    <x v="94"/>
    <x v="782"/>
    <m/>
    <m/>
    <n v="1"/>
    <m/>
    <x v="2"/>
    <x v="0"/>
    <x v="4"/>
  </r>
  <r>
    <x v="1"/>
    <x v="4"/>
    <x v="94"/>
    <x v="783"/>
    <n v="1"/>
    <m/>
    <n v="5"/>
    <n v="3"/>
    <x v="2"/>
    <x v="0"/>
    <x v="4"/>
  </r>
  <r>
    <x v="1"/>
    <x v="4"/>
    <x v="95"/>
    <x v="1661"/>
    <m/>
    <n v="1"/>
    <n v="3"/>
    <n v="1"/>
    <x v="2"/>
    <x v="0"/>
    <x v="4"/>
  </r>
  <r>
    <x v="1"/>
    <x v="4"/>
    <x v="96"/>
    <x v="786"/>
    <n v="11"/>
    <n v="3"/>
    <n v="52"/>
    <n v="41"/>
    <x v="2"/>
    <x v="0"/>
    <x v="4"/>
  </r>
  <r>
    <x v="1"/>
    <x v="4"/>
    <x v="96"/>
    <x v="787"/>
    <n v="49"/>
    <n v="25"/>
    <n v="235"/>
    <n v="218"/>
    <x v="2"/>
    <x v="0"/>
    <x v="4"/>
  </r>
  <r>
    <x v="1"/>
    <x v="4"/>
    <x v="96"/>
    <x v="788"/>
    <n v="9"/>
    <n v="7"/>
    <n v="57"/>
    <n v="44"/>
    <x v="2"/>
    <x v="0"/>
    <x v="4"/>
  </r>
  <r>
    <x v="1"/>
    <x v="4"/>
    <x v="96"/>
    <x v="789"/>
    <n v="39"/>
    <n v="28"/>
    <n v="199"/>
    <n v="178"/>
    <x v="2"/>
    <x v="0"/>
    <x v="4"/>
  </r>
  <r>
    <x v="1"/>
    <x v="4"/>
    <x v="96"/>
    <x v="790"/>
    <n v="76"/>
    <n v="47"/>
    <n v="447"/>
    <n v="372"/>
    <x v="2"/>
    <x v="0"/>
    <x v="4"/>
  </r>
  <r>
    <x v="1"/>
    <x v="4"/>
    <x v="96"/>
    <x v="791"/>
    <n v="43"/>
    <n v="25"/>
    <n v="210"/>
    <n v="140"/>
    <x v="2"/>
    <x v="0"/>
    <x v="4"/>
  </r>
  <r>
    <x v="1"/>
    <x v="4"/>
    <x v="96"/>
    <x v="792"/>
    <n v="48"/>
    <n v="53"/>
    <n v="350"/>
    <n v="310"/>
    <x v="2"/>
    <x v="0"/>
    <x v="4"/>
  </r>
  <r>
    <x v="1"/>
    <x v="4"/>
    <x v="96"/>
    <x v="793"/>
    <n v="13"/>
    <n v="8"/>
    <n v="70"/>
    <n v="48"/>
    <x v="2"/>
    <x v="0"/>
    <x v="4"/>
  </r>
  <r>
    <x v="1"/>
    <x v="4"/>
    <x v="142"/>
    <x v="1665"/>
    <m/>
    <m/>
    <n v="1"/>
    <m/>
    <x v="1"/>
    <x v="0"/>
    <x v="4"/>
  </r>
  <r>
    <x v="1"/>
    <x v="4"/>
    <x v="97"/>
    <x v="794"/>
    <n v="51"/>
    <n v="16"/>
    <n v="259"/>
    <n v="100"/>
    <x v="3"/>
    <x v="0"/>
    <x v="4"/>
  </r>
  <r>
    <x v="1"/>
    <x v="4"/>
    <x v="97"/>
    <x v="795"/>
    <n v="60"/>
    <n v="40"/>
    <n v="328"/>
    <n v="254"/>
    <x v="3"/>
    <x v="0"/>
    <x v="4"/>
  </r>
  <r>
    <x v="1"/>
    <x v="4"/>
    <x v="97"/>
    <x v="796"/>
    <n v="100"/>
    <n v="68"/>
    <n v="527"/>
    <n v="429"/>
    <x v="3"/>
    <x v="0"/>
    <x v="4"/>
  </r>
  <r>
    <x v="1"/>
    <x v="4"/>
    <x v="97"/>
    <x v="797"/>
    <n v="113"/>
    <n v="60"/>
    <n v="648"/>
    <n v="428"/>
    <x v="3"/>
    <x v="0"/>
    <x v="4"/>
  </r>
  <r>
    <x v="1"/>
    <x v="4"/>
    <x v="97"/>
    <x v="798"/>
    <n v="2"/>
    <m/>
    <n v="10"/>
    <n v="5"/>
    <x v="3"/>
    <x v="0"/>
    <x v="4"/>
  </r>
  <r>
    <x v="1"/>
    <x v="4"/>
    <x v="97"/>
    <x v="799"/>
    <n v="76"/>
    <n v="38"/>
    <n v="347"/>
    <n v="223"/>
    <x v="3"/>
    <x v="0"/>
    <x v="4"/>
  </r>
  <r>
    <x v="1"/>
    <x v="4"/>
    <x v="97"/>
    <x v="800"/>
    <n v="1"/>
    <m/>
    <n v="1"/>
    <m/>
    <x v="3"/>
    <x v="0"/>
    <x v="4"/>
  </r>
  <r>
    <x v="1"/>
    <x v="4"/>
    <x v="97"/>
    <x v="801"/>
    <n v="21"/>
    <n v="28"/>
    <n v="186"/>
    <n v="194"/>
    <x v="3"/>
    <x v="0"/>
    <x v="4"/>
  </r>
  <r>
    <x v="1"/>
    <x v="4"/>
    <x v="97"/>
    <x v="802"/>
    <n v="170"/>
    <n v="135"/>
    <n v="996"/>
    <n v="883"/>
    <x v="3"/>
    <x v="0"/>
    <x v="4"/>
  </r>
  <r>
    <x v="1"/>
    <x v="4"/>
    <x v="97"/>
    <x v="803"/>
    <n v="105"/>
    <n v="52"/>
    <n v="648"/>
    <n v="339"/>
    <x v="3"/>
    <x v="0"/>
    <x v="4"/>
  </r>
  <r>
    <x v="1"/>
    <x v="4"/>
    <x v="97"/>
    <x v="804"/>
    <m/>
    <m/>
    <n v="3"/>
    <n v="1"/>
    <x v="3"/>
    <x v="0"/>
    <x v="4"/>
  </r>
  <r>
    <x v="1"/>
    <x v="4"/>
    <x v="97"/>
    <x v="805"/>
    <n v="781"/>
    <n v="493"/>
    <n v="4280"/>
    <n v="3289"/>
    <x v="3"/>
    <x v="0"/>
    <x v="4"/>
  </r>
  <r>
    <x v="1"/>
    <x v="4"/>
    <x v="97"/>
    <x v="806"/>
    <n v="2"/>
    <m/>
    <n v="12"/>
    <n v="8"/>
    <x v="3"/>
    <x v="0"/>
    <x v="4"/>
  </r>
  <r>
    <x v="1"/>
    <x v="4"/>
    <x v="97"/>
    <x v="807"/>
    <m/>
    <m/>
    <n v="1"/>
    <m/>
    <x v="3"/>
    <x v="0"/>
    <x v="4"/>
  </r>
  <r>
    <x v="1"/>
    <x v="4"/>
    <x v="97"/>
    <x v="808"/>
    <n v="1"/>
    <n v="2"/>
    <n v="18"/>
    <n v="10"/>
    <x v="3"/>
    <x v="0"/>
    <x v="4"/>
  </r>
  <r>
    <x v="1"/>
    <x v="4"/>
    <x v="143"/>
    <x v="1666"/>
    <m/>
    <m/>
    <n v="1"/>
    <m/>
    <x v="1"/>
    <x v="0"/>
    <x v="4"/>
  </r>
  <r>
    <x v="1"/>
    <x v="4"/>
    <x v="98"/>
    <x v="1667"/>
    <n v="6"/>
    <n v="12"/>
    <n v="43"/>
    <n v="48"/>
    <x v="1"/>
    <x v="0"/>
    <x v="4"/>
  </r>
  <r>
    <x v="1"/>
    <x v="4"/>
    <x v="98"/>
    <x v="809"/>
    <n v="5"/>
    <n v="1"/>
    <n v="33"/>
    <n v="31"/>
    <x v="1"/>
    <x v="0"/>
    <x v="4"/>
  </r>
  <r>
    <x v="1"/>
    <x v="4"/>
    <x v="98"/>
    <x v="1668"/>
    <m/>
    <m/>
    <n v="3"/>
    <n v="6"/>
    <x v="1"/>
    <x v="0"/>
    <x v="4"/>
  </r>
  <r>
    <x v="1"/>
    <x v="4"/>
    <x v="98"/>
    <x v="1669"/>
    <n v="3"/>
    <n v="2"/>
    <n v="10"/>
    <n v="9"/>
    <x v="1"/>
    <x v="0"/>
    <x v="4"/>
  </r>
  <r>
    <x v="1"/>
    <x v="4"/>
    <x v="98"/>
    <x v="810"/>
    <n v="13"/>
    <n v="6"/>
    <n v="49"/>
    <n v="44"/>
    <x v="1"/>
    <x v="0"/>
    <x v="4"/>
  </r>
  <r>
    <x v="1"/>
    <x v="4"/>
    <x v="98"/>
    <x v="811"/>
    <n v="24"/>
    <n v="17"/>
    <n v="158"/>
    <n v="130"/>
    <x v="1"/>
    <x v="0"/>
    <x v="4"/>
  </r>
  <r>
    <x v="1"/>
    <x v="4"/>
    <x v="98"/>
    <x v="812"/>
    <n v="119"/>
    <n v="94"/>
    <n v="615"/>
    <n v="555"/>
    <x v="1"/>
    <x v="0"/>
    <x v="4"/>
  </r>
  <r>
    <x v="1"/>
    <x v="4"/>
    <x v="98"/>
    <x v="1670"/>
    <m/>
    <n v="8"/>
    <n v="23"/>
    <n v="31"/>
    <x v="1"/>
    <x v="0"/>
    <x v="4"/>
  </r>
  <r>
    <x v="1"/>
    <x v="4"/>
    <x v="98"/>
    <x v="813"/>
    <n v="22"/>
    <n v="15"/>
    <n v="81"/>
    <n v="84"/>
    <x v="1"/>
    <x v="0"/>
    <x v="4"/>
  </r>
  <r>
    <x v="1"/>
    <x v="4"/>
    <x v="98"/>
    <x v="814"/>
    <n v="79"/>
    <n v="76"/>
    <n v="456"/>
    <n v="473"/>
    <x v="1"/>
    <x v="0"/>
    <x v="4"/>
  </r>
  <r>
    <x v="1"/>
    <x v="4"/>
    <x v="99"/>
    <x v="815"/>
    <n v="1"/>
    <m/>
    <n v="3"/>
    <n v="3"/>
    <x v="4"/>
    <x v="0"/>
    <x v="4"/>
  </r>
  <r>
    <x v="1"/>
    <x v="4"/>
    <x v="99"/>
    <x v="1671"/>
    <n v="1"/>
    <n v="1"/>
    <n v="1"/>
    <n v="1"/>
    <x v="4"/>
    <x v="0"/>
    <x v="4"/>
  </r>
  <r>
    <x v="1"/>
    <x v="4"/>
    <x v="99"/>
    <x v="816"/>
    <m/>
    <m/>
    <n v="1"/>
    <m/>
    <x v="4"/>
    <x v="0"/>
    <x v="4"/>
  </r>
  <r>
    <x v="1"/>
    <x v="4"/>
    <x v="99"/>
    <x v="1675"/>
    <n v="1"/>
    <m/>
    <n v="1"/>
    <m/>
    <x v="4"/>
    <x v="0"/>
    <x v="4"/>
  </r>
  <r>
    <x v="1"/>
    <x v="4"/>
    <x v="99"/>
    <x v="2006"/>
    <m/>
    <m/>
    <n v="1"/>
    <n v="1"/>
    <x v="4"/>
    <x v="0"/>
    <x v="4"/>
  </r>
  <r>
    <x v="1"/>
    <x v="4"/>
    <x v="99"/>
    <x v="817"/>
    <m/>
    <m/>
    <n v="1"/>
    <n v="2"/>
    <x v="4"/>
    <x v="0"/>
    <x v="4"/>
  </r>
  <r>
    <x v="1"/>
    <x v="4"/>
    <x v="99"/>
    <x v="818"/>
    <n v="4"/>
    <n v="3"/>
    <n v="23"/>
    <n v="15"/>
    <x v="4"/>
    <x v="0"/>
    <x v="4"/>
  </r>
  <r>
    <x v="1"/>
    <x v="4"/>
    <x v="99"/>
    <x v="819"/>
    <n v="2"/>
    <n v="1"/>
    <n v="15"/>
    <n v="10"/>
    <x v="4"/>
    <x v="0"/>
    <x v="4"/>
  </r>
  <r>
    <x v="1"/>
    <x v="4"/>
    <x v="175"/>
    <x v="2044"/>
    <m/>
    <m/>
    <n v="1"/>
    <m/>
    <x v="2"/>
    <x v="0"/>
    <x v="4"/>
  </r>
  <r>
    <x v="1"/>
    <x v="4"/>
    <x v="100"/>
    <x v="1677"/>
    <m/>
    <m/>
    <n v="4"/>
    <n v="2"/>
    <x v="5"/>
    <x v="1"/>
    <x v="4"/>
  </r>
  <r>
    <x v="1"/>
    <x v="4"/>
    <x v="100"/>
    <x v="1678"/>
    <n v="1"/>
    <m/>
    <n v="1"/>
    <m/>
    <x v="5"/>
    <x v="1"/>
    <x v="4"/>
  </r>
  <r>
    <x v="1"/>
    <x v="4"/>
    <x v="100"/>
    <x v="820"/>
    <n v="17"/>
    <n v="17"/>
    <n v="54"/>
    <n v="55"/>
    <x v="5"/>
    <x v="1"/>
    <x v="4"/>
  </r>
  <r>
    <x v="1"/>
    <x v="4"/>
    <x v="101"/>
    <x v="821"/>
    <m/>
    <n v="1"/>
    <n v="3"/>
    <n v="4"/>
    <x v="1"/>
    <x v="0"/>
    <x v="4"/>
  </r>
  <r>
    <x v="1"/>
    <x v="4"/>
    <x v="102"/>
    <x v="822"/>
    <m/>
    <m/>
    <m/>
    <n v="1"/>
    <x v="2"/>
    <x v="0"/>
    <x v="4"/>
  </r>
  <r>
    <x v="1"/>
    <x v="4"/>
    <x v="102"/>
    <x v="1681"/>
    <m/>
    <m/>
    <n v="1"/>
    <n v="1"/>
    <x v="2"/>
    <x v="0"/>
    <x v="4"/>
  </r>
  <r>
    <x v="1"/>
    <x v="4"/>
    <x v="102"/>
    <x v="2045"/>
    <m/>
    <n v="1"/>
    <m/>
    <n v="1"/>
    <x v="2"/>
    <x v="0"/>
    <x v="4"/>
  </r>
  <r>
    <x v="1"/>
    <x v="4"/>
    <x v="102"/>
    <x v="823"/>
    <m/>
    <m/>
    <n v="4"/>
    <n v="2"/>
    <x v="2"/>
    <x v="0"/>
    <x v="4"/>
  </r>
  <r>
    <x v="1"/>
    <x v="4"/>
    <x v="102"/>
    <x v="824"/>
    <m/>
    <n v="1"/>
    <m/>
    <n v="1"/>
    <x v="2"/>
    <x v="0"/>
    <x v="4"/>
  </r>
  <r>
    <x v="1"/>
    <x v="4"/>
    <x v="19"/>
    <x v="825"/>
    <n v="49"/>
    <n v="22"/>
    <n v="275"/>
    <n v="204"/>
    <x v="3"/>
    <x v="0"/>
    <x v="4"/>
  </r>
  <r>
    <x v="1"/>
    <x v="4"/>
    <x v="19"/>
    <x v="826"/>
    <n v="3"/>
    <n v="2"/>
    <n v="24"/>
    <n v="30"/>
    <x v="3"/>
    <x v="0"/>
    <x v="4"/>
  </r>
  <r>
    <x v="1"/>
    <x v="4"/>
    <x v="19"/>
    <x v="827"/>
    <n v="319"/>
    <n v="124"/>
    <n v="1564"/>
    <n v="689"/>
    <x v="3"/>
    <x v="0"/>
    <x v="4"/>
  </r>
  <r>
    <x v="1"/>
    <x v="4"/>
    <x v="19"/>
    <x v="828"/>
    <n v="4"/>
    <n v="5"/>
    <n v="39"/>
    <n v="25"/>
    <x v="3"/>
    <x v="0"/>
    <x v="4"/>
  </r>
  <r>
    <x v="1"/>
    <x v="4"/>
    <x v="19"/>
    <x v="829"/>
    <n v="73"/>
    <n v="63"/>
    <n v="384"/>
    <n v="384"/>
    <x v="3"/>
    <x v="0"/>
    <x v="4"/>
  </r>
  <r>
    <x v="1"/>
    <x v="4"/>
    <x v="19"/>
    <x v="830"/>
    <n v="4"/>
    <n v="5"/>
    <n v="18"/>
    <n v="13"/>
    <x v="3"/>
    <x v="0"/>
    <x v="4"/>
  </r>
  <r>
    <x v="1"/>
    <x v="4"/>
    <x v="19"/>
    <x v="831"/>
    <m/>
    <m/>
    <n v="2"/>
    <n v="2"/>
    <x v="3"/>
    <x v="0"/>
    <x v="4"/>
  </r>
  <r>
    <x v="1"/>
    <x v="4"/>
    <x v="19"/>
    <x v="832"/>
    <n v="39"/>
    <n v="4"/>
    <n v="221"/>
    <n v="50"/>
    <x v="3"/>
    <x v="0"/>
    <x v="4"/>
  </r>
  <r>
    <x v="1"/>
    <x v="4"/>
    <x v="19"/>
    <x v="833"/>
    <n v="12"/>
    <n v="3"/>
    <n v="52"/>
    <n v="9"/>
    <x v="3"/>
    <x v="0"/>
    <x v="4"/>
  </r>
  <r>
    <x v="1"/>
    <x v="4"/>
    <x v="19"/>
    <x v="834"/>
    <n v="311"/>
    <n v="150"/>
    <n v="1691"/>
    <n v="957"/>
    <x v="3"/>
    <x v="0"/>
    <x v="4"/>
  </r>
  <r>
    <x v="1"/>
    <x v="4"/>
    <x v="19"/>
    <x v="835"/>
    <n v="88"/>
    <n v="81"/>
    <n v="573"/>
    <n v="493"/>
    <x v="3"/>
    <x v="0"/>
    <x v="4"/>
  </r>
  <r>
    <x v="1"/>
    <x v="4"/>
    <x v="19"/>
    <x v="836"/>
    <n v="30"/>
    <m/>
    <n v="163"/>
    <n v="5"/>
    <x v="3"/>
    <x v="0"/>
    <x v="4"/>
  </r>
  <r>
    <x v="1"/>
    <x v="4"/>
    <x v="19"/>
    <x v="837"/>
    <n v="17"/>
    <n v="9"/>
    <n v="107"/>
    <n v="74"/>
    <x v="3"/>
    <x v="0"/>
    <x v="4"/>
  </r>
  <r>
    <x v="1"/>
    <x v="4"/>
    <x v="19"/>
    <x v="838"/>
    <n v="644"/>
    <n v="495"/>
    <n v="3284"/>
    <n v="2727"/>
    <x v="3"/>
    <x v="0"/>
    <x v="4"/>
  </r>
  <r>
    <x v="1"/>
    <x v="4"/>
    <x v="19"/>
    <x v="839"/>
    <n v="3"/>
    <m/>
    <n v="9"/>
    <n v="3"/>
    <x v="3"/>
    <x v="0"/>
    <x v="4"/>
  </r>
  <r>
    <x v="1"/>
    <x v="4"/>
    <x v="19"/>
    <x v="1686"/>
    <n v="1"/>
    <n v="1"/>
    <n v="4"/>
    <n v="5"/>
    <x v="3"/>
    <x v="0"/>
    <x v="4"/>
  </r>
  <r>
    <x v="1"/>
    <x v="4"/>
    <x v="19"/>
    <x v="840"/>
    <n v="2"/>
    <m/>
    <n v="4"/>
    <n v="3"/>
    <x v="3"/>
    <x v="0"/>
    <x v="4"/>
  </r>
  <r>
    <x v="1"/>
    <x v="4"/>
    <x v="19"/>
    <x v="841"/>
    <n v="324"/>
    <n v="250"/>
    <n v="1584"/>
    <n v="1401"/>
    <x v="3"/>
    <x v="0"/>
    <x v="4"/>
  </r>
  <r>
    <x v="1"/>
    <x v="4"/>
    <x v="19"/>
    <x v="842"/>
    <n v="12"/>
    <n v="5"/>
    <n v="32"/>
    <n v="13"/>
    <x v="3"/>
    <x v="0"/>
    <x v="4"/>
  </r>
  <r>
    <x v="1"/>
    <x v="4"/>
    <x v="19"/>
    <x v="843"/>
    <n v="1"/>
    <m/>
    <n v="1"/>
    <n v="2"/>
    <x v="3"/>
    <x v="0"/>
    <x v="4"/>
  </r>
  <r>
    <x v="1"/>
    <x v="4"/>
    <x v="19"/>
    <x v="2046"/>
    <n v="1"/>
    <n v="1"/>
    <n v="3"/>
    <n v="1"/>
    <x v="3"/>
    <x v="0"/>
    <x v="4"/>
  </r>
  <r>
    <x v="1"/>
    <x v="4"/>
    <x v="19"/>
    <x v="844"/>
    <m/>
    <m/>
    <m/>
    <n v="1"/>
    <x v="3"/>
    <x v="0"/>
    <x v="4"/>
  </r>
  <r>
    <x v="1"/>
    <x v="4"/>
    <x v="19"/>
    <x v="845"/>
    <n v="5"/>
    <n v="7"/>
    <n v="48"/>
    <n v="37"/>
    <x v="3"/>
    <x v="0"/>
    <x v="4"/>
  </r>
  <r>
    <x v="1"/>
    <x v="4"/>
    <x v="19"/>
    <x v="846"/>
    <n v="445"/>
    <n v="330"/>
    <n v="2438"/>
    <n v="1823"/>
    <x v="3"/>
    <x v="0"/>
    <x v="4"/>
  </r>
  <r>
    <x v="1"/>
    <x v="4"/>
    <x v="19"/>
    <x v="847"/>
    <n v="23"/>
    <n v="14"/>
    <n v="138"/>
    <n v="124"/>
    <x v="3"/>
    <x v="0"/>
    <x v="4"/>
  </r>
  <r>
    <x v="1"/>
    <x v="4"/>
    <x v="19"/>
    <x v="848"/>
    <n v="2"/>
    <n v="6"/>
    <n v="27"/>
    <n v="19"/>
    <x v="3"/>
    <x v="0"/>
    <x v="4"/>
  </r>
  <r>
    <x v="1"/>
    <x v="4"/>
    <x v="19"/>
    <x v="849"/>
    <n v="370"/>
    <n v="245"/>
    <n v="1878"/>
    <n v="1428"/>
    <x v="3"/>
    <x v="0"/>
    <x v="4"/>
  </r>
  <r>
    <x v="1"/>
    <x v="4"/>
    <x v="19"/>
    <x v="850"/>
    <n v="19"/>
    <n v="14"/>
    <n v="87"/>
    <n v="101"/>
    <x v="3"/>
    <x v="0"/>
    <x v="4"/>
  </r>
  <r>
    <x v="1"/>
    <x v="4"/>
    <x v="19"/>
    <x v="1687"/>
    <m/>
    <m/>
    <n v="2"/>
    <m/>
    <x v="3"/>
    <x v="0"/>
    <x v="4"/>
  </r>
  <r>
    <x v="1"/>
    <x v="4"/>
    <x v="19"/>
    <x v="851"/>
    <n v="1"/>
    <m/>
    <n v="1"/>
    <n v="1"/>
    <x v="3"/>
    <x v="0"/>
    <x v="4"/>
  </r>
  <r>
    <x v="1"/>
    <x v="4"/>
    <x v="19"/>
    <x v="852"/>
    <m/>
    <m/>
    <n v="1"/>
    <m/>
    <x v="3"/>
    <x v="0"/>
    <x v="4"/>
  </r>
  <r>
    <x v="1"/>
    <x v="4"/>
    <x v="19"/>
    <x v="853"/>
    <m/>
    <n v="2"/>
    <m/>
    <n v="4"/>
    <x v="3"/>
    <x v="0"/>
    <x v="4"/>
  </r>
  <r>
    <x v="1"/>
    <x v="4"/>
    <x v="19"/>
    <x v="854"/>
    <n v="14"/>
    <n v="10"/>
    <n v="57"/>
    <n v="63"/>
    <x v="3"/>
    <x v="0"/>
    <x v="4"/>
  </r>
  <r>
    <x v="1"/>
    <x v="4"/>
    <x v="19"/>
    <x v="855"/>
    <n v="76"/>
    <n v="65"/>
    <n v="425"/>
    <n v="397"/>
    <x v="3"/>
    <x v="0"/>
    <x v="4"/>
  </r>
  <r>
    <x v="1"/>
    <x v="4"/>
    <x v="19"/>
    <x v="1688"/>
    <m/>
    <m/>
    <n v="1"/>
    <n v="1"/>
    <x v="3"/>
    <x v="0"/>
    <x v="4"/>
  </r>
  <r>
    <x v="1"/>
    <x v="4"/>
    <x v="19"/>
    <x v="857"/>
    <n v="3"/>
    <n v="1"/>
    <n v="14"/>
    <n v="4"/>
    <x v="3"/>
    <x v="0"/>
    <x v="4"/>
  </r>
  <r>
    <x v="1"/>
    <x v="4"/>
    <x v="19"/>
    <x v="1689"/>
    <m/>
    <m/>
    <n v="2"/>
    <n v="1"/>
    <x v="3"/>
    <x v="0"/>
    <x v="4"/>
  </r>
  <r>
    <x v="1"/>
    <x v="4"/>
    <x v="19"/>
    <x v="858"/>
    <n v="140"/>
    <n v="110"/>
    <n v="732"/>
    <n v="619"/>
    <x v="3"/>
    <x v="0"/>
    <x v="4"/>
  </r>
  <r>
    <x v="1"/>
    <x v="4"/>
    <x v="19"/>
    <x v="859"/>
    <n v="5"/>
    <n v="7"/>
    <n v="27"/>
    <n v="30"/>
    <x v="3"/>
    <x v="0"/>
    <x v="4"/>
  </r>
  <r>
    <x v="1"/>
    <x v="4"/>
    <x v="19"/>
    <x v="1690"/>
    <n v="7"/>
    <n v="2"/>
    <n v="35"/>
    <n v="22"/>
    <x v="3"/>
    <x v="0"/>
    <x v="4"/>
  </r>
  <r>
    <x v="1"/>
    <x v="4"/>
    <x v="19"/>
    <x v="2047"/>
    <m/>
    <m/>
    <n v="1"/>
    <n v="2"/>
    <x v="3"/>
    <x v="0"/>
    <x v="4"/>
  </r>
  <r>
    <x v="1"/>
    <x v="4"/>
    <x v="19"/>
    <x v="860"/>
    <m/>
    <m/>
    <m/>
    <n v="1"/>
    <x v="3"/>
    <x v="0"/>
    <x v="4"/>
  </r>
  <r>
    <x v="1"/>
    <x v="4"/>
    <x v="19"/>
    <x v="861"/>
    <n v="5"/>
    <n v="5"/>
    <n v="29"/>
    <n v="32"/>
    <x v="3"/>
    <x v="0"/>
    <x v="4"/>
  </r>
  <r>
    <x v="1"/>
    <x v="4"/>
    <x v="19"/>
    <x v="862"/>
    <m/>
    <m/>
    <n v="1"/>
    <m/>
    <x v="3"/>
    <x v="0"/>
    <x v="4"/>
  </r>
  <r>
    <x v="1"/>
    <x v="4"/>
    <x v="19"/>
    <x v="863"/>
    <m/>
    <m/>
    <m/>
    <n v="1"/>
    <x v="3"/>
    <x v="0"/>
    <x v="4"/>
  </r>
  <r>
    <x v="1"/>
    <x v="4"/>
    <x v="19"/>
    <x v="864"/>
    <n v="41"/>
    <n v="29"/>
    <n v="246"/>
    <n v="208"/>
    <x v="3"/>
    <x v="0"/>
    <x v="4"/>
  </r>
  <r>
    <x v="1"/>
    <x v="4"/>
    <x v="19"/>
    <x v="865"/>
    <n v="18"/>
    <n v="14"/>
    <n v="102"/>
    <n v="88"/>
    <x v="3"/>
    <x v="0"/>
    <x v="4"/>
  </r>
  <r>
    <x v="1"/>
    <x v="4"/>
    <x v="19"/>
    <x v="866"/>
    <m/>
    <m/>
    <n v="6"/>
    <n v="3"/>
    <x v="3"/>
    <x v="0"/>
    <x v="4"/>
  </r>
  <r>
    <x v="1"/>
    <x v="4"/>
    <x v="20"/>
    <x v="867"/>
    <n v="22"/>
    <n v="22"/>
    <n v="124"/>
    <n v="122"/>
    <x v="2"/>
    <x v="0"/>
    <x v="4"/>
  </r>
  <r>
    <x v="1"/>
    <x v="4"/>
    <x v="20"/>
    <x v="868"/>
    <n v="2"/>
    <m/>
    <n v="8"/>
    <n v="6"/>
    <x v="2"/>
    <x v="0"/>
    <x v="4"/>
  </r>
  <r>
    <x v="1"/>
    <x v="4"/>
    <x v="20"/>
    <x v="869"/>
    <n v="18"/>
    <n v="4"/>
    <n v="63"/>
    <n v="33"/>
    <x v="2"/>
    <x v="0"/>
    <x v="4"/>
  </r>
  <r>
    <x v="1"/>
    <x v="4"/>
    <x v="20"/>
    <x v="870"/>
    <n v="213"/>
    <n v="161"/>
    <n v="1056"/>
    <n v="927"/>
    <x v="2"/>
    <x v="0"/>
    <x v="4"/>
  </r>
  <r>
    <x v="1"/>
    <x v="4"/>
    <x v="20"/>
    <x v="871"/>
    <n v="26"/>
    <n v="11"/>
    <n v="103"/>
    <n v="67"/>
    <x v="2"/>
    <x v="0"/>
    <x v="4"/>
  </r>
  <r>
    <x v="1"/>
    <x v="4"/>
    <x v="20"/>
    <x v="872"/>
    <n v="2"/>
    <m/>
    <n v="8"/>
    <n v="4"/>
    <x v="2"/>
    <x v="0"/>
    <x v="4"/>
  </r>
  <r>
    <x v="1"/>
    <x v="4"/>
    <x v="20"/>
    <x v="873"/>
    <n v="10"/>
    <n v="23"/>
    <n v="71"/>
    <n v="75"/>
    <x v="2"/>
    <x v="0"/>
    <x v="4"/>
  </r>
  <r>
    <x v="1"/>
    <x v="4"/>
    <x v="20"/>
    <x v="874"/>
    <n v="11"/>
    <n v="5"/>
    <n v="38"/>
    <n v="37"/>
    <x v="2"/>
    <x v="0"/>
    <x v="4"/>
  </r>
  <r>
    <x v="1"/>
    <x v="4"/>
    <x v="20"/>
    <x v="875"/>
    <n v="20"/>
    <n v="14"/>
    <n v="95"/>
    <n v="85"/>
    <x v="2"/>
    <x v="0"/>
    <x v="4"/>
  </r>
  <r>
    <x v="1"/>
    <x v="4"/>
    <x v="20"/>
    <x v="876"/>
    <n v="331"/>
    <n v="247"/>
    <n v="1800"/>
    <n v="1526"/>
    <x v="2"/>
    <x v="0"/>
    <x v="4"/>
  </r>
  <r>
    <x v="1"/>
    <x v="4"/>
    <x v="20"/>
    <x v="877"/>
    <n v="40"/>
    <n v="31"/>
    <n v="207"/>
    <n v="209"/>
    <x v="2"/>
    <x v="0"/>
    <x v="4"/>
  </r>
  <r>
    <x v="1"/>
    <x v="4"/>
    <x v="20"/>
    <x v="878"/>
    <n v="15"/>
    <n v="9"/>
    <n v="65"/>
    <n v="67"/>
    <x v="2"/>
    <x v="0"/>
    <x v="4"/>
  </r>
  <r>
    <x v="1"/>
    <x v="4"/>
    <x v="20"/>
    <x v="879"/>
    <n v="6"/>
    <n v="2"/>
    <n v="16"/>
    <n v="11"/>
    <x v="2"/>
    <x v="0"/>
    <x v="4"/>
  </r>
  <r>
    <x v="1"/>
    <x v="4"/>
    <x v="20"/>
    <x v="880"/>
    <n v="31"/>
    <n v="14"/>
    <n v="185"/>
    <n v="111"/>
    <x v="2"/>
    <x v="0"/>
    <x v="4"/>
  </r>
  <r>
    <x v="1"/>
    <x v="4"/>
    <x v="20"/>
    <x v="881"/>
    <n v="51"/>
    <n v="30"/>
    <n v="246"/>
    <n v="192"/>
    <x v="2"/>
    <x v="0"/>
    <x v="4"/>
  </r>
  <r>
    <x v="1"/>
    <x v="4"/>
    <x v="20"/>
    <x v="882"/>
    <n v="27"/>
    <n v="16"/>
    <n v="141"/>
    <n v="124"/>
    <x v="2"/>
    <x v="0"/>
    <x v="4"/>
  </r>
  <r>
    <x v="1"/>
    <x v="4"/>
    <x v="20"/>
    <x v="883"/>
    <n v="72"/>
    <n v="42"/>
    <n v="341"/>
    <n v="287"/>
    <x v="2"/>
    <x v="0"/>
    <x v="4"/>
  </r>
  <r>
    <x v="1"/>
    <x v="4"/>
    <x v="20"/>
    <x v="884"/>
    <n v="28"/>
    <n v="32"/>
    <n v="165"/>
    <n v="151"/>
    <x v="2"/>
    <x v="0"/>
    <x v="4"/>
  </r>
  <r>
    <x v="1"/>
    <x v="4"/>
    <x v="20"/>
    <x v="885"/>
    <n v="1"/>
    <n v="1"/>
    <n v="2"/>
    <n v="3"/>
    <x v="2"/>
    <x v="0"/>
    <x v="4"/>
  </r>
  <r>
    <x v="1"/>
    <x v="4"/>
    <x v="20"/>
    <x v="886"/>
    <m/>
    <n v="1"/>
    <m/>
    <n v="1"/>
    <x v="2"/>
    <x v="0"/>
    <x v="4"/>
  </r>
  <r>
    <x v="1"/>
    <x v="4"/>
    <x v="20"/>
    <x v="1693"/>
    <m/>
    <m/>
    <m/>
    <n v="1"/>
    <x v="2"/>
    <x v="0"/>
    <x v="4"/>
  </r>
  <r>
    <x v="1"/>
    <x v="4"/>
    <x v="20"/>
    <x v="887"/>
    <m/>
    <m/>
    <n v="1"/>
    <m/>
    <x v="2"/>
    <x v="0"/>
    <x v="4"/>
  </r>
  <r>
    <x v="1"/>
    <x v="4"/>
    <x v="20"/>
    <x v="888"/>
    <m/>
    <n v="5"/>
    <n v="5"/>
    <n v="9"/>
    <x v="2"/>
    <x v="0"/>
    <x v="4"/>
  </r>
  <r>
    <x v="1"/>
    <x v="4"/>
    <x v="20"/>
    <x v="889"/>
    <n v="124"/>
    <n v="82"/>
    <n v="575"/>
    <n v="547"/>
    <x v="2"/>
    <x v="0"/>
    <x v="4"/>
  </r>
  <r>
    <x v="1"/>
    <x v="4"/>
    <x v="20"/>
    <x v="890"/>
    <m/>
    <n v="1"/>
    <n v="9"/>
    <n v="12"/>
    <x v="2"/>
    <x v="0"/>
    <x v="4"/>
  </r>
  <r>
    <x v="1"/>
    <x v="4"/>
    <x v="20"/>
    <x v="891"/>
    <n v="111"/>
    <n v="94"/>
    <n v="560"/>
    <n v="602"/>
    <x v="2"/>
    <x v="0"/>
    <x v="4"/>
  </r>
  <r>
    <x v="1"/>
    <x v="4"/>
    <x v="20"/>
    <x v="1694"/>
    <m/>
    <m/>
    <n v="1"/>
    <m/>
    <x v="2"/>
    <x v="0"/>
    <x v="4"/>
  </r>
  <r>
    <x v="1"/>
    <x v="4"/>
    <x v="20"/>
    <x v="892"/>
    <n v="7"/>
    <n v="3"/>
    <n v="25"/>
    <n v="17"/>
    <x v="2"/>
    <x v="0"/>
    <x v="4"/>
  </r>
  <r>
    <x v="1"/>
    <x v="4"/>
    <x v="20"/>
    <x v="893"/>
    <n v="5"/>
    <n v="1"/>
    <n v="11"/>
    <n v="7"/>
    <x v="2"/>
    <x v="0"/>
    <x v="4"/>
  </r>
  <r>
    <x v="1"/>
    <x v="4"/>
    <x v="103"/>
    <x v="1696"/>
    <m/>
    <m/>
    <n v="4"/>
    <m/>
    <x v="4"/>
    <x v="0"/>
    <x v="4"/>
  </r>
  <r>
    <x v="1"/>
    <x v="4"/>
    <x v="103"/>
    <x v="1930"/>
    <m/>
    <m/>
    <n v="1"/>
    <m/>
    <x v="4"/>
    <x v="0"/>
    <x v="4"/>
  </r>
  <r>
    <x v="1"/>
    <x v="4"/>
    <x v="103"/>
    <x v="894"/>
    <m/>
    <m/>
    <n v="3"/>
    <n v="1"/>
    <x v="4"/>
    <x v="0"/>
    <x v="4"/>
  </r>
  <r>
    <x v="1"/>
    <x v="4"/>
    <x v="103"/>
    <x v="1697"/>
    <m/>
    <m/>
    <n v="1"/>
    <m/>
    <x v="4"/>
    <x v="0"/>
    <x v="4"/>
  </r>
  <r>
    <x v="1"/>
    <x v="4"/>
    <x v="103"/>
    <x v="1698"/>
    <m/>
    <m/>
    <n v="1"/>
    <n v="1"/>
    <x v="4"/>
    <x v="0"/>
    <x v="4"/>
  </r>
  <r>
    <x v="1"/>
    <x v="4"/>
    <x v="103"/>
    <x v="1932"/>
    <m/>
    <m/>
    <n v="1"/>
    <m/>
    <x v="4"/>
    <x v="0"/>
    <x v="4"/>
  </r>
  <r>
    <x v="1"/>
    <x v="4"/>
    <x v="104"/>
    <x v="1701"/>
    <m/>
    <m/>
    <m/>
    <n v="2"/>
    <x v="1"/>
    <x v="0"/>
    <x v="4"/>
  </r>
  <r>
    <x v="1"/>
    <x v="4"/>
    <x v="105"/>
    <x v="896"/>
    <n v="21"/>
    <n v="5"/>
    <n v="115"/>
    <n v="66"/>
    <x v="2"/>
    <x v="0"/>
    <x v="4"/>
  </r>
  <r>
    <x v="1"/>
    <x v="4"/>
    <x v="21"/>
    <x v="897"/>
    <n v="55"/>
    <n v="50"/>
    <n v="302"/>
    <n v="267"/>
    <x v="3"/>
    <x v="0"/>
    <x v="4"/>
  </r>
  <r>
    <x v="1"/>
    <x v="4"/>
    <x v="21"/>
    <x v="898"/>
    <n v="1"/>
    <n v="1"/>
    <n v="13"/>
    <n v="7"/>
    <x v="3"/>
    <x v="0"/>
    <x v="4"/>
  </r>
  <r>
    <x v="1"/>
    <x v="4"/>
    <x v="21"/>
    <x v="899"/>
    <n v="140"/>
    <n v="91"/>
    <n v="707"/>
    <n v="559"/>
    <x v="3"/>
    <x v="0"/>
    <x v="4"/>
  </r>
  <r>
    <x v="1"/>
    <x v="4"/>
    <x v="21"/>
    <x v="900"/>
    <n v="19"/>
    <n v="13"/>
    <n v="97"/>
    <n v="89"/>
    <x v="3"/>
    <x v="0"/>
    <x v="4"/>
  </r>
  <r>
    <x v="1"/>
    <x v="4"/>
    <x v="21"/>
    <x v="901"/>
    <n v="1"/>
    <n v="3"/>
    <n v="11"/>
    <n v="11"/>
    <x v="3"/>
    <x v="0"/>
    <x v="4"/>
  </r>
  <r>
    <x v="1"/>
    <x v="4"/>
    <x v="21"/>
    <x v="902"/>
    <n v="27"/>
    <n v="25"/>
    <n v="133"/>
    <n v="122"/>
    <x v="3"/>
    <x v="0"/>
    <x v="4"/>
  </r>
  <r>
    <x v="1"/>
    <x v="4"/>
    <x v="21"/>
    <x v="903"/>
    <n v="89"/>
    <n v="77"/>
    <n v="479"/>
    <n v="424"/>
    <x v="3"/>
    <x v="0"/>
    <x v="4"/>
  </r>
  <r>
    <x v="1"/>
    <x v="4"/>
    <x v="21"/>
    <x v="905"/>
    <n v="20"/>
    <n v="18"/>
    <n v="100"/>
    <n v="92"/>
    <x v="3"/>
    <x v="0"/>
    <x v="4"/>
  </r>
  <r>
    <x v="1"/>
    <x v="4"/>
    <x v="21"/>
    <x v="906"/>
    <n v="18"/>
    <n v="13"/>
    <n v="96"/>
    <n v="76"/>
    <x v="3"/>
    <x v="0"/>
    <x v="4"/>
  </r>
  <r>
    <x v="1"/>
    <x v="4"/>
    <x v="21"/>
    <x v="907"/>
    <n v="4"/>
    <n v="3"/>
    <n v="19"/>
    <n v="11"/>
    <x v="3"/>
    <x v="0"/>
    <x v="4"/>
  </r>
  <r>
    <x v="1"/>
    <x v="4"/>
    <x v="21"/>
    <x v="908"/>
    <n v="37"/>
    <n v="4"/>
    <n v="176"/>
    <n v="41"/>
    <x v="3"/>
    <x v="0"/>
    <x v="4"/>
  </r>
  <r>
    <x v="1"/>
    <x v="4"/>
    <x v="21"/>
    <x v="909"/>
    <n v="27"/>
    <n v="16"/>
    <n v="129"/>
    <n v="93"/>
    <x v="3"/>
    <x v="0"/>
    <x v="4"/>
  </r>
  <r>
    <x v="1"/>
    <x v="4"/>
    <x v="21"/>
    <x v="910"/>
    <m/>
    <m/>
    <n v="2"/>
    <n v="4"/>
    <x v="3"/>
    <x v="0"/>
    <x v="4"/>
  </r>
  <r>
    <x v="1"/>
    <x v="4"/>
    <x v="21"/>
    <x v="911"/>
    <n v="1"/>
    <m/>
    <n v="5"/>
    <n v="2"/>
    <x v="3"/>
    <x v="0"/>
    <x v="4"/>
  </r>
  <r>
    <x v="1"/>
    <x v="4"/>
    <x v="21"/>
    <x v="912"/>
    <n v="1"/>
    <m/>
    <n v="4"/>
    <n v="2"/>
    <x v="3"/>
    <x v="0"/>
    <x v="4"/>
  </r>
  <r>
    <x v="1"/>
    <x v="4"/>
    <x v="21"/>
    <x v="913"/>
    <n v="1"/>
    <m/>
    <n v="5"/>
    <n v="1"/>
    <x v="3"/>
    <x v="0"/>
    <x v="4"/>
  </r>
  <r>
    <x v="1"/>
    <x v="4"/>
    <x v="21"/>
    <x v="914"/>
    <n v="51"/>
    <n v="42"/>
    <n v="286"/>
    <n v="284"/>
    <x v="3"/>
    <x v="0"/>
    <x v="4"/>
  </r>
  <r>
    <x v="1"/>
    <x v="4"/>
    <x v="21"/>
    <x v="915"/>
    <n v="12"/>
    <n v="2"/>
    <n v="39"/>
    <n v="30"/>
    <x v="3"/>
    <x v="0"/>
    <x v="4"/>
  </r>
  <r>
    <x v="1"/>
    <x v="4"/>
    <x v="21"/>
    <x v="916"/>
    <n v="1"/>
    <n v="2"/>
    <n v="2"/>
    <n v="4"/>
    <x v="3"/>
    <x v="0"/>
    <x v="4"/>
  </r>
  <r>
    <x v="1"/>
    <x v="4"/>
    <x v="21"/>
    <x v="917"/>
    <m/>
    <n v="4"/>
    <n v="13"/>
    <n v="31"/>
    <x v="3"/>
    <x v="0"/>
    <x v="4"/>
  </r>
  <r>
    <x v="1"/>
    <x v="4"/>
    <x v="21"/>
    <x v="918"/>
    <n v="620"/>
    <n v="498"/>
    <n v="3301"/>
    <n v="2925"/>
    <x v="3"/>
    <x v="0"/>
    <x v="4"/>
  </r>
  <r>
    <x v="1"/>
    <x v="4"/>
    <x v="21"/>
    <x v="919"/>
    <n v="14"/>
    <n v="11"/>
    <n v="49"/>
    <n v="61"/>
    <x v="3"/>
    <x v="0"/>
    <x v="4"/>
  </r>
  <r>
    <x v="1"/>
    <x v="4"/>
    <x v="21"/>
    <x v="920"/>
    <n v="16"/>
    <n v="12"/>
    <n v="82"/>
    <n v="78"/>
    <x v="3"/>
    <x v="0"/>
    <x v="4"/>
  </r>
  <r>
    <x v="1"/>
    <x v="4"/>
    <x v="21"/>
    <x v="2048"/>
    <m/>
    <n v="1"/>
    <m/>
    <n v="1"/>
    <x v="3"/>
    <x v="0"/>
    <x v="4"/>
  </r>
  <r>
    <x v="1"/>
    <x v="4"/>
    <x v="21"/>
    <x v="921"/>
    <n v="4"/>
    <n v="5"/>
    <n v="26"/>
    <n v="19"/>
    <x v="3"/>
    <x v="0"/>
    <x v="4"/>
  </r>
  <r>
    <x v="1"/>
    <x v="4"/>
    <x v="21"/>
    <x v="922"/>
    <n v="68"/>
    <n v="55"/>
    <n v="320"/>
    <n v="263"/>
    <x v="3"/>
    <x v="0"/>
    <x v="4"/>
  </r>
  <r>
    <x v="1"/>
    <x v="4"/>
    <x v="21"/>
    <x v="2049"/>
    <m/>
    <m/>
    <m/>
    <n v="1"/>
    <x v="3"/>
    <x v="0"/>
    <x v="4"/>
  </r>
  <r>
    <x v="1"/>
    <x v="4"/>
    <x v="21"/>
    <x v="924"/>
    <n v="2"/>
    <n v="3"/>
    <n v="15"/>
    <n v="20"/>
    <x v="3"/>
    <x v="0"/>
    <x v="4"/>
  </r>
  <r>
    <x v="1"/>
    <x v="4"/>
    <x v="21"/>
    <x v="925"/>
    <n v="1"/>
    <m/>
    <n v="4"/>
    <n v="5"/>
    <x v="3"/>
    <x v="0"/>
    <x v="4"/>
  </r>
  <r>
    <x v="1"/>
    <x v="4"/>
    <x v="21"/>
    <x v="1704"/>
    <n v="1"/>
    <m/>
    <n v="4"/>
    <m/>
    <x v="3"/>
    <x v="0"/>
    <x v="4"/>
  </r>
  <r>
    <x v="1"/>
    <x v="4"/>
    <x v="21"/>
    <x v="926"/>
    <n v="37"/>
    <n v="34"/>
    <n v="226"/>
    <n v="209"/>
    <x v="3"/>
    <x v="0"/>
    <x v="4"/>
  </r>
  <r>
    <x v="1"/>
    <x v="4"/>
    <x v="21"/>
    <x v="1705"/>
    <m/>
    <m/>
    <n v="2"/>
    <n v="2"/>
    <x v="3"/>
    <x v="0"/>
    <x v="4"/>
  </r>
  <r>
    <x v="1"/>
    <x v="4"/>
    <x v="21"/>
    <x v="927"/>
    <n v="720"/>
    <n v="433"/>
    <n v="3887"/>
    <n v="2914"/>
    <x v="3"/>
    <x v="0"/>
    <x v="4"/>
  </r>
  <r>
    <x v="1"/>
    <x v="4"/>
    <x v="21"/>
    <x v="928"/>
    <n v="288"/>
    <n v="193"/>
    <n v="1551"/>
    <n v="1188"/>
    <x v="3"/>
    <x v="0"/>
    <x v="4"/>
  </r>
  <r>
    <x v="1"/>
    <x v="4"/>
    <x v="21"/>
    <x v="929"/>
    <n v="53"/>
    <n v="37"/>
    <n v="287"/>
    <n v="246"/>
    <x v="3"/>
    <x v="0"/>
    <x v="4"/>
  </r>
  <r>
    <x v="1"/>
    <x v="4"/>
    <x v="21"/>
    <x v="930"/>
    <n v="61"/>
    <n v="44"/>
    <n v="278"/>
    <n v="226"/>
    <x v="3"/>
    <x v="0"/>
    <x v="4"/>
  </r>
  <r>
    <x v="1"/>
    <x v="4"/>
    <x v="21"/>
    <x v="931"/>
    <n v="11"/>
    <n v="10"/>
    <n v="60"/>
    <n v="69"/>
    <x v="3"/>
    <x v="0"/>
    <x v="4"/>
  </r>
  <r>
    <x v="1"/>
    <x v="4"/>
    <x v="21"/>
    <x v="932"/>
    <n v="149"/>
    <n v="92"/>
    <n v="903"/>
    <n v="711"/>
    <x v="3"/>
    <x v="0"/>
    <x v="4"/>
  </r>
  <r>
    <x v="1"/>
    <x v="4"/>
    <x v="21"/>
    <x v="933"/>
    <n v="59"/>
    <n v="39"/>
    <n v="368"/>
    <n v="224"/>
    <x v="3"/>
    <x v="0"/>
    <x v="4"/>
  </r>
  <r>
    <x v="1"/>
    <x v="4"/>
    <x v="21"/>
    <x v="2050"/>
    <m/>
    <m/>
    <m/>
    <n v="1"/>
    <x v="3"/>
    <x v="0"/>
    <x v="4"/>
  </r>
  <r>
    <x v="1"/>
    <x v="4"/>
    <x v="21"/>
    <x v="934"/>
    <m/>
    <n v="1"/>
    <n v="2"/>
    <n v="1"/>
    <x v="3"/>
    <x v="0"/>
    <x v="4"/>
  </r>
  <r>
    <x v="1"/>
    <x v="4"/>
    <x v="21"/>
    <x v="935"/>
    <m/>
    <n v="2"/>
    <n v="8"/>
    <n v="5"/>
    <x v="3"/>
    <x v="0"/>
    <x v="4"/>
  </r>
  <r>
    <x v="1"/>
    <x v="4"/>
    <x v="21"/>
    <x v="936"/>
    <n v="1"/>
    <n v="4"/>
    <n v="6"/>
    <n v="8"/>
    <x v="3"/>
    <x v="0"/>
    <x v="4"/>
  </r>
  <r>
    <x v="1"/>
    <x v="4"/>
    <x v="21"/>
    <x v="937"/>
    <n v="5"/>
    <n v="8"/>
    <n v="23"/>
    <n v="38"/>
    <x v="3"/>
    <x v="0"/>
    <x v="4"/>
  </r>
  <r>
    <x v="1"/>
    <x v="4"/>
    <x v="21"/>
    <x v="938"/>
    <n v="2"/>
    <n v="2"/>
    <n v="13"/>
    <n v="11"/>
    <x v="3"/>
    <x v="0"/>
    <x v="4"/>
  </r>
  <r>
    <x v="1"/>
    <x v="4"/>
    <x v="21"/>
    <x v="939"/>
    <n v="4"/>
    <n v="4"/>
    <n v="25"/>
    <n v="34"/>
    <x v="3"/>
    <x v="0"/>
    <x v="4"/>
  </r>
  <r>
    <x v="1"/>
    <x v="4"/>
    <x v="21"/>
    <x v="940"/>
    <n v="4"/>
    <m/>
    <n v="8"/>
    <n v="1"/>
    <x v="3"/>
    <x v="0"/>
    <x v="4"/>
  </r>
  <r>
    <x v="1"/>
    <x v="4"/>
    <x v="21"/>
    <x v="2051"/>
    <m/>
    <n v="1"/>
    <m/>
    <n v="1"/>
    <x v="3"/>
    <x v="0"/>
    <x v="4"/>
  </r>
  <r>
    <x v="1"/>
    <x v="4"/>
    <x v="176"/>
    <x v="2052"/>
    <m/>
    <m/>
    <m/>
    <n v="1"/>
    <x v="2"/>
    <x v="0"/>
    <x v="4"/>
  </r>
  <r>
    <x v="1"/>
    <x v="4"/>
    <x v="22"/>
    <x v="944"/>
    <n v="206"/>
    <n v="128"/>
    <n v="912"/>
    <n v="783"/>
    <x v="3"/>
    <x v="0"/>
    <x v="4"/>
  </r>
  <r>
    <x v="1"/>
    <x v="4"/>
    <x v="22"/>
    <x v="945"/>
    <n v="172"/>
    <n v="143"/>
    <n v="858"/>
    <n v="831"/>
    <x v="3"/>
    <x v="0"/>
    <x v="4"/>
  </r>
  <r>
    <x v="1"/>
    <x v="4"/>
    <x v="22"/>
    <x v="946"/>
    <n v="61"/>
    <n v="52"/>
    <n v="345"/>
    <n v="308"/>
    <x v="3"/>
    <x v="0"/>
    <x v="4"/>
  </r>
  <r>
    <x v="1"/>
    <x v="4"/>
    <x v="22"/>
    <x v="947"/>
    <n v="4"/>
    <n v="1"/>
    <n v="23"/>
    <n v="11"/>
    <x v="3"/>
    <x v="0"/>
    <x v="4"/>
  </r>
  <r>
    <x v="1"/>
    <x v="4"/>
    <x v="22"/>
    <x v="948"/>
    <m/>
    <n v="3"/>
    <n v="4"/>
    <n v="9"/>
    <x v="3"/>
    <x v="0"/>
    <x v="4"/>
  </r>
  <r>
    <x v="1"/>
    <x v="4"/>
    <x v="22"/>
    <x v="949"/>
    <n v="79"/>
    <n v="64"/>
    <n v="443"/>
    <n v="423"/>
    <x v="3"/>
    <x v="0"/>
    <x v="4"/>
  </r>
  <r>
    <x v="1"/>
    <x v="4"/>
    <x v="22"/>
    <x v="950"/>
    <n v="16"/>
    <n v="13"/>
    <n v="94"/>
    <n v="113"/>
    <x v="3"/>
    <x v="0"/>
    <x v="4"/>
  </r>
  <r>
    <x v="1"/>
    <x v="4"/>
    <x v="22"/>
    <x v="951"/>
    <n v="323"/>
    <n v="298"/>
    <n v="1866"/>
    <n v="1653"/>
    <x v="3"/>
    <x v="0"/>
    <x v="4"/>
  </r>
  <r>
    <x v="1"/>
    <x v="4"/>
    <x v="22"/>
    <x v="952"/>
    <n v="3"/>
    <m/>
    <n v="11"/>
    <n v="5"/>
    <x v="3"/>
    <x v="0"/>
    <x v="4"/>
  </r>
  <r>
    <x v="1"/>
    <x v="4"/>
    <x v="22"/>
    <x v="953"/>
    <n v="16"/>
    <n v="16"/>
    <n v="90"/>
    <n v="107"/>
    <x v="3"/>
    <x v="0"/>
    <x v="4"/>
  </r>
  <r>
    <x v="1"/>
    <x v="4"/>
    <x v="22"/>
    <x v="954"/>
    <n v="128"/>
    <n v="151"/>
    <n v="839"/>
    <n v="830"/>
    <x v="3"/>
    <x v="0"/>
    <x v="4"/>
  </r>
  <r>
    <x v="1"/>
    <x v="4"/>
    <x v="22"/>
    <x v="957"/>
    <n v="184"/>
    <n v="162"/>
    <n v="1045"/>
    <n v="984"/>
    <x v="3"/>
    <x v="0"/>
    <x v="4"/>
  </r>
  <r>
    <x v="1"/>
    <x v="4"/>
    <x v="22"/>
    <x v="461"/>
    <n v="16"/>
    <n v="9"/>
    <n v="69"/>
    <n v="70"/>
    <x v="3"/>
    <x v="0"/>
    <x v="4"/>
  </r>
  <r>
    <x v="1"/>
    <x v="4"/>
    <x v="22"/>
    <x v="958"/>
    <n v="48"/>
    <n v="31"/>
    <n v="256"/>
    <n v="154"/>
    <x v="3"/>
    <x v="0"/>
    <x v="4"/>
  </r>
  <r>
    <x v="1"/>
    <x v="4"/>
    <x v="22"/>
    <x v="959"/>
    <n v="5"/>
    <n v="1"/>
    <n v="32"/>
    <n v="11"/>
    <x v="3"/>
    <x v="0"/>
    <x v="4"/>
  </r>
  <r>
    <x v="1"/>
    <x v="4"/>
    <x v="22"/>
    <x v="960"/>
    <n v="30"/>
    <n v="15"/>
    <n v="150"/>
    <n v="89"/>
    <x v="3"/>
    <x v="0"/>
    <x v="4"/>
  </r>
  <r>
    <x v="1"/>
    <x v="4"/>
    <x v="22"/>
    <x v="961"/>
    <n v="1"/>
    <m/>
    <n v="4"/>
    <n v="2"/>
    <x v="3"/>
    <x v="0"/>
    <x v="4"/>
  </r>
  <r>
    <x v="1"/>
    <x v="4"/>
    <x v="22"/>
    <x v="963"/>
    <n v="12"/>
    <n v="6"/>
    <n v="78"/>
    <n v="30"/>
    <x v="3"/>
    <x v="0"/>
    <x v="4"/>
  </r>
  <r>
    <x v="1"/>
    <x v="4"/>
    <x v="22"/>
    <x v="964"/>
    <n v="11"/>
    <n v="10"/>
    <n v="57"/>
    <n v="71"/>
    <x v="3"/>
    <x v="0"/>
    <x v="4"/>
  </r>
  <r>
    <x v="1"/>
    <x v="4"/>
    <x v="22"/>
    <x v="965"/>
    <m/>
    <n v="1"/>
    <n v="3"/>
    <n v="4"/>
    <x v="3"/>
    <x v="0"/>
    <x v="4"/>
  </r>
  <r>
    <x v="1"/>
    <x v="4"/>
    <x v="22"/>
    <x v="966"/>
    <n v="7"/>
    <n v="6"/>
    <n v="32"/>
    <n v="33"/>
    <x v="3"/>
    <x v="0"/>
    <x v="4"/>
  </r>
  <r>
    <x v="1"/>
    <x v="4"/>
    <x v="22"/>
    <x v="967"/>
    <n v="275"/>
    <n v="145"/>
    <n v="1504"/>
    <n v="963"/>
    <x v="3"/>
    <x v="0"/>
    <x v="4"/>
  </r>
  <r>
    <x v="1"/>
    <x v="4"/>
    <x v="22"/>
    <x v="968"/>
    <n v="8"/>
    <n v="3"/>
    <n v="27"/>
    <n v="20"/>
    <x v="3"/>
    <x v="0"/>
    <x v="4"/>
  </r>
  <r>
    <x v="1"/>
    <x v="4"/>
    <x v="22"/>
    <x v="969"/>
    <n v="9"/>
    <n v="8"/>
    <n v="65"/>
    <n v="48"/>
    <x v="3"/>
    <x v="0"/>
    <x v="4"/>
  </r>
  <r>
    <x v="1"/>
    <x v="4"/>
    <x v="22"/>
    <x v="970"/>
    <m/>
    <m/>
    <n v="1"/>
    <m/>
    <x v="3"/>
    <x v="0"/>
    <x v="4"/>
  </r>
  <r>
    <x v="1"/>
    <x v="4"/>
    <x v="22"/>
    <x v="971"/>
    <n v="28"/>
    <n v="40"/>
    <n v="167"/>
    <n v="178"/>
    <x v="3"/>
    <x v="0"/>
    <x v="4"/>
  </r>
  <r>
    <x v="1"/>
    <x v="4"/>
    <x v="22"/>
    <x v="972"/>
    <n v="192"/>
    <n v="115"/>
    <n v="913"/>
    <n v="746"/>
    <x v="3"/>
    <x v="0"/>
    <x v="4"/>
  </r>
  <r>
    <x v="1"/>
    <x v="4"/>
    <x v="22"/>
    <x v="973"/>
    <n v="1"/>
    <n v="1"/>
    <n v="4"/>
    <n v="6"/>
    <x v="3"/>
    <x v="0"/>
    <x v="4"/>
  </r>
  <r>
    <x v="1"/>
    <x v="4"/>
    <x v="22"/>
    <x v="974"/>
    <n v="289"/>
    <n v="249"/>
    <n v="1529"/>
    <n v="1367"/>
    <x v="3"/>
    <x v="0"/>
    <x v="4"/>
  </r>
  <r>
    <x v="1"/>
    <x v="4"/>
    <x v="22"/>
    <x v="975"/>
    <n v="30"/>
    <n v="34"/>
    <n v="180"/>
    <n v="174"/>
    <x v="3"/>
    <x v="0"/>
    <x v="4"/>
  </r>
  <r>
    <x v="1"/>
    <x v="4"/>
    <x v="22"/>
    <x v="976"/>
    <n v="26"/>
    <n v="9"/>
    <n v="117"/>
    <n v="95"/>
    <x v="3"/>
    <x v="0"/>
    <x v="4"/>
  </r>
  <r>
    <x v="1"/>
    <x v="4"/>
    <x v="22"/>
    <x v="977"/>
    <n v="5"/>
    <n v="6"/>
    <n v="37"/>
    <n v="40"/>
    <x v="3"/>
    <x v="0"/>
    <x v="4"/>
  </r>
  <r>
    <x v="1"/>
    <x v="4"/>
    <x v="22"/>
    <x v="978"/>
    <n v="6"/>
    <n v="8"/>
    <n v="53"/>
    <n v="44"/>
    <x v="3"/>
    <x v="0"/>
    <x v="4"/>
  </r>
  <r>
    <x v="1"/>
    <x v="4"/>
    <x v="22"/>
    <x v="979"/>
    <n v="227"/>
    <n v="137"/>
    <n v="1120"/>
    <n v="838"/>
    <x v="3"/>
    <x v="0"/>
    <x v="4"/>
  </r>
  <r>
    <x v="1"/>
    <x v="4"/>
    <x v="22"/>
    <x v="1708"/>
    <m/>
    <m/>
    <m/>
    <n v="2"/>
    <x v="3"/>
    <x v="0"/>
    <x v="4"/>
  </r>
  <r>
    <x v="1"/>
    <x v="4"/>
    <x v="22"/>
    <x v="2053"/>
    <m/>
    <m/>
    <n v="1"/>
    <m/>
    <x v="3"/>
    <x v="0"/>
    <x v="4"/>
  </r>
  <r>
    <x v="1"/>
    <x v="4"/>
    <x v="22"/>
    <x v="980"/>
    <n v="2"/>
    <n v="1"/>
    <n v="4"/>
    <n v="1"/>
    <x v="3"/>
    <x v="0"/>
    <x v="4"/>
  </r>
  <r>
    <x v="1"/>
    <x v="4"/>
    <x v="22"/>
    <x v="982"/>
    <n v="60"/>
    <n v="75"/>
    <n v="398"/>
    <n v="399"/>
    <x v="3"/>
    <x v="0"/>
    <x v="4"/>
  </r>
  <r>
    <x v="1"/>
    <x v="4"/>
    <x v="22"/>
    <x v="983"/>
    <n v="12"/>
    <n v="4"/>
    <n v="37"/>
    <n v="27"/>
    <x v="3"/>
    <x v="0"/>
    <x v="4"/>
  </r>
  <r>
    <x v="1"/>
    <x v="4"/>
    <x v="22"/>
    <x v="984"/>
    <n v="88"/>
    <n v="67"/>
    <n v="467"/>
    <n v="360"/>
    <x v="3"/>
    <x v="0"/>
    <x v="4"/>
  </r>
  <r>
    <x v="1"/>
    <x v="4"/>
    <x v="22"/>
    <x v="985"/>
    <m/>
    <n v="3"/>
    <n v="3"/>
    <n v="18"/>
    <x v="3"/>
    <x v="0"/>
    <x v="4"/>
  </r>
  <r>
    <x v="1"/>
    <x v="4"/>
    <x v="22"/>
    <x v="986"/>
    <n v="781"/>
    <n v="309"/>
    <n v="3564"/>
    <n v="1937"/>
    <x v="3"/>
    <x v="0"/>
    <x v="4"/>
  </r>
  <r>
    <x v="1"/>
    <x v="4"/>
    <x v="22"/>
    <x v="987"/>
    <n v="7"/>
    <n v="2"/>
    <n v="56"/>
    <n v="9"/>
    <x v="3"/>
    <x v="0"/>
    <x v="4"/>
  </r>
  <r>
    <x v="1"/>
    <x v="4"/>
    <x v="22"/>
    <x v="988"/>
    <n v="1"/>
    <n v="3"/>
    <n v="25"/>
    <n v="35"/>
    <x v="3"/>
    <x v="0"/>
    <x v="4"/>
  </r>
  <r>
    <x v="1"/>
    <x v="4"/>
    <x v="22"/>
    <x v="989"/>
    <n v="72"/>
    <n v="33"/>
    <n v="337"/>
    <n v="284"/>
    <x v="3"/>
    <x v="0"/>
    <x v="4"/>
  </r>
  <r>
    <x v="1"/>
    <x v="4"/>
    <x v="22"/>
    <x v="990"/>
    <n v="67"/>
    <n v="58"/>
    <n v="333"/>
    <n v="376"/>
    <x v="3"/>
    <x v="0"/>
    <x v="4"/>
  </r>
  <r>
    <x v="1"/>
    <x v="4"/>
    <x v="22"/>
    <x v="991"/>
    <m/>
    <n v="2"/>
    <n v="7"/>
    <n v="14"/>
    <x v="3"/>
    <x v="0"/>
    <x v="4"/>
  </r>
  <r>
    <x v="1"/>
    <x v="4"/>
    <x v="22"/>
    <x v="1711"/>
    <m/>
    <m/>
    <m/>
    <n v="1"/>
    <x v="3"/>
    <x v="0"/>
    <x v="4"/>
  </r>
  <r>
    <x v="1"/>
    <x v="4"/>
    <x v="22"/>
    <x v="992"/>
    <n v="20"/>
    <n v="18"/>
    <n v="116"/>
    <n v="98"/>
    <x v="3"/>
    <x v="0"/>
    <x v="4"/>
  </r>
  <r>
    <x v="1"/>
    <x v="4"/>
    <x v="22"/>
    <x v="993"/>
    <n v="64"/>
    <n v="58"/>
    <n v="352"/>
    <n v="346"/>
    <x v="3"/>
    <x v="0"/>
    <x v="4"/>
  </r>
  <r>
    <x v="1"/>
    <x v="4"/>
    <x v="22"/>
    <x v="994"/>
    <n v="15"/>
    <n v="14"/>
    <n v="78"/>
    <n v="64"/>
    <x v="3"/>
    <x v="0"/>
    <x v="4"/>
  </r>
  <r>
    <x v="1"/>
    <x v="4"/>
    <x v="22"/>
    <x v="996"/>
    <n v="304"/>
    <n v="266"/>
    <n v="1668"/>
    <n v="1546"/>
    <x v="3"/>
    <x v="0"/>
    <x v="4"/>
  </r>
  <r>
    <x v="1"/>
    <x v="4"/>
    <x v="22"/>
    <x v="997"/>
    <n v="64"/>
    <n v="74"/>
    <n v="368"/>
    <n v="384"/>
    <x v="3"/>
    <x v="0"/>
    <x v="4"/>
  </r>
  <r>
    <x v="1"/>
    <x v="4"/>
    <x v="22"/>
    <x v="998"/>
    <n v="561"/>
    <n v="372"/>
    <n v="3003"/>
    <n v="2299"/>
    <x v="3"/>
    <x v="0"/>
    <x v="4"/>
  </r>
  <r>
    <x v="1"/>
    <x v="4"/>
    <x v="22"/>
    <x v="1712"/>
    <n v="1"/>
    <n v="1"/>
    <n v="3"/>
    <n v="1"/>
    <x v="3"/>
    <x v="0"/>
    <x v="4"/>
  </r>
  <r>
    <x v="1"/>
    <x v="4"/>
    <x v="22"/>
    <x v="999"/>
    <n v="1"/>
    <n v="1"/>
    <n v="6"/>
    <n v="10"/>
    <x v="3"/>
    <x v="0"/>
    <x v="4"/>
  </r>
  <r>
    <x v="1"/>
    <x v="4"/>
    <x v="22"/>
    <x v="1000"/>
    <n v="51"/>
    <n v="51"/>
    <n v="242"/>
    <n v="227"/>
    <x v="3"/>
    <x v="0"/>
    <x v="4"/>
  </r>
  <r>
    <x v="1"/>
    <x v="4"/>
    <x v="22"/>
    <x v="1001"/>
    <n v="4"/>
    <m/>
    <n v="37"/>
    <n v="3"/>
    <x v="3"/>
    <x v="0"/>
    <x v="4"/>
  </r>
  <r>
    <x v="1"/>
    <x v="4"/>
    <x v="22"/>
    <x v="1002"/>
    <n v="1"/>
    <m/>
    <n v="8"/>
    <n v="3"/>
    <x v="3"/>
    <x v="0"/>
    <x v="4"/>
  </r>
  <r>
    <x v="1"/>
    <x v="4"/>
    <x v="22"/>
    <x v="1003"/>
    <n v="8"/>
    <n v="6"/>
    <n v="61"/>
    <n v="42"/>
    <x v="3"/>
    <x v="0"/>
    <x v="4"/>
  </r>
  <r>
    <x v="1"/>
    <x v="4"/>
    <x v="22"/>
    <x v="1004"/>
    <n v="21"/>
    <n v="14"/>
    <n v="109"/>
    <n v="90"/>
    <x v="3"/>
    <x v="0"/>
    <x v="4"/>
  </r>
  <r>
    <x v="1"/>
    <x v="4"/>
    <x v="22"/>
    <x v="1005"/>
    <n v="255"/>
    <n v="159"/>
    <n v="1321"/>
    <n v="979"/>
    <x v="3"/>
    <x v="0"/>
    <x v="4"/>
  </r>
  <r>
    <x v="1"/>
    <x v="4"/>
    <x v="22"/>
    <x v="1006"/>
    <n v="1"/>
    <n v="2"/>
    <n v="7"/>
    <n v="9"/>
    <x v="3"/>
    <x v="0"/>
    <x v="4"/>
  </r>
  <r>
    <x v="1"/>
    <x v="4"/>
    <x v="22"/>
    <x v="1007"/>
    <n v="48"/>
    <n v="55"/>
    <n v="293"/>
    <n v="266"/>
    <x v="3"/>
    <x v="0"/>
    <x v="4"/>
  </r>
  <r>
    <x v="1"/>
    <x v="4"/>
    <x v="22"/>
    <x v="1008"/>
    <n v="10"/>
    <n v="3"/>
    <n v="44"/>
    <n v="43"/>
    <x v="3"/>
    <x v="0"/>
    <x v="4"/>
  </r>
  <r>
    <x v="1"/>
    <x v="4"/>
    <x v="22"/>
    <x v="1009"/>
    <n v="470"/>
    <n v="439"/>
    <n v="2633"/>
    <n v="2560"/>
    <x v="3"/>
    <x v="0"/>
    <x v="4"/>
  </r>
  <r>
    <x v="1"/>
    <x v="4"/>
    <x v="22"/>
    <x v="1010"/>
    <m/>
    <n v="1"/>
    <n v="14"/>
    <n v="4"/>
    <x v="3"/>
    <x v="0"/>
    <x v="4"/>
  </r>
  <r>
    <x v="1"/>
    <x v="4"/>
    <x v="22"/>
    <x v="1011"/>
    <n v="394"/>
    <n v="245"/>
    <n v="1989"/>
    <n v="1589"/>
    <x v="3"/>
    <x v="0"/>
    <x v="4"/>
  </r>
  <r>
    <x v="1"/>
    <x v="4"/>
    <x v="22"/>
    <x v="1012"/>
    <n v="143"/>
    <n v="124"/>
    <n v="865"/>
    <n v="745"/>
    <x v="3"/>
    <x v="0"/>
    <x v="4"/>
  </r>
  <r>
    <x v="1"/>
    <x v="4"/>
    <x v="22"/>
    <x v="1013"/>
    <n v="325"/>
    <n v="202"/>
    <n v="1675"/>
    <n v="1186"/>
    <x v="3"/>
    <x v="0"/>
    <x v="4"/>
  </r>
  <r>
    <x v="1"/>
    <x v="4"/>
    <x v="22"/>
    <x v="1713"/>
    <m/>
    <m/>
    <m/>
    <n v="1"/>
    <x v="3"/>
    <x v="0"/>
    <x v="4"/>
  </r>
  <r>
    <x v="1"/>
    <x v="4"/>
    <x v="22"/>
    <x v="1014"/>
    <n v="285"/>
    <n v="231"/>
    <n v="1562"/>
    <n v="1332"/>
    <x v="3"/>
    <x v="0"/>
    <x v="4"/>
  </r>
  <r>
    <x v="1"/>
    <x v="4"/>
    <x v="22"/>
    <x v="1015"/>
    <n v="3"/>
    <m/>
    <n v="7"/>
    <n v="1"/>
    <x v="3"/>
    <x v="0"/>
    <x v="4"/>
  </r>
  <r>
    <x v="1"/>
    <x v="4"/>
    <x v="22"/>
    <x v="1016"/>
    <n v="845"/>
    <n v="546"/>
    <n v="4650"/>
    <n v="3298"/>
    <x v="3"/>
    <x v="0"/>
    <x v="4"/>
  </r>
  <r>
    <x v="1"/>
    <x v="4"/>
    <x v="146"/>
    <x v="2054"/>
    <m/>
    <m/>
    <n v="1"/>
    <m/>
    <x v="4"/>
    <x v="0"/>
    <x v="4"/>
  </r>
  <r>
    <x v="1"/>
    <x v="4"/>
    <x v="107"/>
    <x v="1017"/>
    <n v="10"/>
    <m/>
    <n v="19"/>
    <m/>
    <x v="1"/>
    <x v="0"/>
    <x v="4"/>
  </r>
  <r>
    <x v="1"/>
    <x v="4"/>
    <x v="107"/>
    <x v="2055"/>
    <n v="1"/>
    <m/>
    <n v="1"/>
    <m/>
    <x v="1"/>
    <x v="0"/>
    <x v="4"/>
  </r>
  <r>
    <x v="1"/>
    <x v="4"/>
    <x v="23"/>
    <x v="1018"/>
    <m/>
    <n v="1"/>
    <n v="3"/>
    <n v="1"/>
    <x v="2"/>
    <x v="0"/>
    <x v="4"/>
  </r>
  <r>
    <x v="1"/>
    <x v="4"/>
    <x v="23"/>
    <x v="1716"/>
    <m/>
    <m/>
    <n v="1"/>
    <n v="1"/>
    <x v="2"/>
    <x v="0"/>
    <x v="4"/>
  </r>
  <r>
    <x v="1"/>
    <x v="4"/>
    <x v="23"/>
    <x v="1019"/>
    <n v="35"/>
    <n v="20"/>
    <n v="180"/>
    <n v="130"/>
    <x v="2"/>
    <x v="0"/>
    <x v="4"/>
  </r>
  <r>
    <x v="1"/>
    <x v="4"/>
    <x v="23"/>
    <x v="1717"/>
    <m/>
    <m/>
    <n v="1"/>
    <n v="1"/>
    <x v="2"/>
    <x v="0"/>
    <x v="4"/>
  </r>
  <r>
    <x v="1"/>
    <x v="4"/>
    <x v="23"/>
    <x v="1020"/>
    <n v="265"/>
    <n v="201"/>
    <n v="1450"/>
    <n v="1186"/>
    <x v="2"/>
    <x v="0"/>
    <x v="4"/>
  </r>
  <r>
    <x v="1"/>
    <x v="4"/>
    <x v="23"/>
    <x v="1718"/>
    <m/>
    <m/>
    <n v="1"/>
    <m/>
    <x v="2"/>
    <x v="0"/>
    <x v="4"/>
  </r>
  <r>
    <x v="1"/>
    <x v="4"/>
    <x v="23"/>
    <x v="1021"/>
    <n v="8"/>
    <n v="2"/>
    <n v="36"/>
    <n v="29"/>
    <x v="2"/>
    <x v="0"/>
    <x v="4"/>
  </r>
  <r>
    <x v="1"/>
    <x v="4"/>
    <x v="23"/>
    <x v="1022"/>
    <n v="21"/>
    <n v="10"/>
    <n v="118"/>
    <n v="91"/>
    <x v="2"/>
    <x v="0"/>
    <x v="4"/>
  </r>
  <r>
    <x v="1"/>
    <x v="4"/>
    <x v="23"/>
    <x v="1720"/>
    <m/>
    <n v="1"/>
    <n v="5"/>
    <n v="5"/>
    <x v="2"/>
    <x v="0"/>
    <x v="4"/>
  </r>
  <r>
    <x v="1"/>
    <x v="4"/>
    <x v="23"/>
    <x v="1023"/>
    <n v="23"/>
    <n v="16"/>
    <n v="100"/>
    <n v="91"/>
    <x v="2"/>
    <x v="0"/>
    <x v="4"/>
  </r>
  <r>
    <x v="1"/>
    <x v="4"/>
    <x v="23"/>
    <x v="1024"/>
    <n v="20"/>
    <n v="25"/>
    <n v="174"/>
    <n v="126"/>
    <x v="2"/>
    <x v="0"/>
    <x v="4"/>
  </r>
  <r>
    <x v="1"/>
    <x v="4"/>
    <x v="23"/>
    <x v="1025"/>
    <n v="2"/>
    <n v="2"/>
    <n v="9"/>
    <n v="10"/>
    <x v="2"/>
    <x v="0"/>
    <x v="4"/>
  </r>
  <r>
    <x v="1"/>
    <x v="4"/>
    <x v="23"/>
    <x v="1026"/>
    <n v="9"/>
    <n v="9"/>
    <n v="33"/>
    <n v="44"/>
    <x v="2"/>
    <x v="0"/>
    <x v="4"/>
  </r>
  <r>
    <x v="1"/>
    <x v="4"/>
    <x v="23"/>
    <x v="1027"/>
    <n v="67"/>
    <n v="56"/>
    <n v="386"/>
    <n v="336"/>
    <x v="2"/>
    <x v="0"/>
    <x v="4"/>
  </r>
  <r>
    <x v="1"/>
    <x v="4"/>
    <x v="23"/>
    <x v="1028"/>
    <n v="6"/>
    <n v="5"/>
    <n v="24"/>
    <n v="23"/>
    <x v="2"/>
    <x v="0"/>
    <x v="4"/>
  </r>
  <r>
    <x v="1"/>
    <x v="4"/>
    <x v="23"/>
    <x v="1724"/>
    <m/>
    <m/>
    <n v="1"/>
    <n v="1"/>
    <x v="2"/>
    <x v="0"/>
    <x v="4"/>
  </r>
  <r>
    <x v="1"/>
    <x v="4"/>
    <x v="23"/>
    <x v="1725"/>
    <m/>
    <n v="1"/>
    <m/>
    <n v="3"/>
    <x v="2"/>
    <x v="0"/>
    <x v="4"/>
  </r>
  <r>
    <x v="1"/>
    <x v="4"/>
    <x v="23"/>
    <x v="1726"/>
    <n v="1"/>
    <n v="1"/>
    <n v="2"/>
    <n v="2"/>
    <x v="2"/>
    <x v="0"/>
    <x v="4"/>
  </r>
  <r>
    <x v="1"/>
    <x v="4"/>
    <x v="23"/>
    <x v="1727"/>
    <n v="2"/>
    <m/>
    <n v="6"/>
    <n v="3"/>
    <x v="2"/>
    <x v="0"/>
    <x v="4"/>
  </r>
  <r>
    <x v="1"/>
    <x v="4"/>
    <x v="23"/>
    <x v="1029"/>
    <n v="50"/>
    <n v="26"/>
    <n v="224"/>
    <n v="207"/>
    <x v="2"/>
    <x v="0"/>
    <x v="4"/>
  </r>
  <r>
    <x v="1"/>
    <x v="4"/>
    <x v="23"/>
    <x v="1030"/>
    <n v="36"/>
    <n v="22"/>
    <n v="173"/>
    <n v="148"/>
    <x v="2"/>
    <x v="0"/>
    <x v="4"/>
  </r>
  <r>
    <x v="1"/>
    <x v="4"/>
    <x v="24"/>
    <x v="1031"/>
    <n v="1"/>
    <m/>
    <n v="6"/>
    <n v="1"/>
    <x v="2"/>
    <x v="0"/>
    <x v="4"/>
  </r>
  <r>
    <x v="1"/>
    <x v="4"/>
    <x v="24"/>
    <x v="1032"/>
    <n v="10"/>
    <n v="7"/>
    <n v="39"/>
    <n v="34"/>
    <x v="2"/>
    <x v="0"/>
    <x v="4"/>
  </r>
  <r>
    <x v="1"/>
    <x v="4"/>
    <x v="24"/>
    <x v="1033"/>
    <n v="3"/>
    <n v="2"/>
    <n v="10"/>
    <n v="9"/>
    <x v="2"/>
    <x v="0"/>
    <x v="4"/>
  </r>
  <r>
    <x v="1"/>
    <x v="4"/>
    <x v="24"/>
    <x v="1942"/>
    <m/>
    <m/>
    <n v="1"/>
    <m/>
    <x v="2"/>
    <x v="0"/>
    <x v="4"/>
  </r>
  <r>
    <x v="1"/>
    <x v="4"/>
    <x v="24"/>
    <x v="1034"/>
    <n v="38"/>
    <n v="33"/>
    <n v="224"/>
    <n v="215"/>
    <x v="2"/>
    <x v="0"/>
    <x v="4"/>
  </r>
  <r>
    <x v="1"/>
    <x v="4"/>
    <x v="24"/>
    <x v="1035"/>
    <m/>
    <n v="1"/>
    <n v="2"/>
    <n v="3"/>
    <x v="2"/>
    <x v="0"/>
    <x v="4"/>
  </r>
  <r>
    <x v="1"/>
    <x v="4"/>
    <x v="24"/>
    <x v="1036"/>
    <n v="22"/>
    <n v="19"/>
    <n v="103"/>
    <n v="91"/>
    <x v="2"/>
    <x v="0"/>
    <x v="4"/>
  </r>
  <r>
    <x v="1"/>
    <x v="4"/>
    <x v="24"/>
    <x v="1037"/>
    <m/>
    <m/>
    <n v="3"/>
    <m/>
    <x v="2"/>
    <x v="0"/>
    <x v="4"/>
  </r>
  <r>
    <x v="1"/>
    <x v="4"/>
    <x v="24"/>
    <x v="1038"/>
    <n v="3"/>
    <m/>
    <n v="10"/>
    <n v="8"/>
    <x v="2"/>
    <x v="0"/>
    <x v="4"/>
  </r>
  <r>
    <x v="1"/>
    <x v="4"/>
    <x v="24"/>
    <x v="1039"/>
    <n v="7"/>
    <n v="7"/>
    <n v="66"/>
    <n v="63"/>
    <x v="2"/>
    <x v="0"/>
    <x v="4"/>
  </r>
  <r>
    <x v="1"/>
    <x v="4"/>
    <x v="24"/>
    <x v="1729"/>
    <n v="4"/>
    <n v="2"/>
    <n v="15"/>
    <n v="17"/>
    <x v="2"/>
    <x v="0"/>
    <x v="4"/>
  </r>
  <r>
    <x v="1"/>
    <x v="4"/>
    <x v="24"/>
    <x v="1040"/>
    <m/>
    <n v="1"/>
    <n v="1"/>
    <n v="1"/>
    <x v="2"/>
    <x v="0"/>
    <x v="4"/>
  </r>
  <r>
    <x v="1"/>
    <x v="4"/>
    <x v="24"/>
    <x v="1041"/>
    <n v="44"/>
    <n v="40"/>
    <n v="213"/>
    <n v="183"/>
    <x v="2"/>
    <x v="0"/>
    <x v="4"/>
  </r>
  <r>
    <x v="1"/>
    <x v="4"/>
    <x v="24"/>
    <x v="1731"/>
    <n v="1"/>
    <n v="3"/>
    <n v="2"/>
    <n v="5"/>
    <x v="2"/>
    <x v="0"/>
    <x v="4"/>
  </r>
  <r>
    <x v="1"/>
    <x v="4"/>
    <x v="24"/>
    <x v="1042"/>
    <n v="98"/>
    <n v="63"/>
    <n v="533"/>
    <n v="411"/>
    <x v="2"/>
    <x v="0"/>
    <x v="4"/>
  </r>
  <r>
    <x v="1"/>
    <x v="4"/>
    <x v="24"/>
    <x v="1043"/>
    <n v="9"/>
    <n v="22"/>
    <n v="61"/>
    <n v="97"/>
    <x v="2"/>
    <x v="0"/>
    <x v="4"/>
  </r>
  <r>
    <x v="1"/>
    <x v="4"/>
    <x v="24"/>
    <x v="1732"/>
    <n v="2"/>
    <n v="1"/>
    <n v="9"/>
    <n v="10"/>
    <x v="2"/>
    <x v="0"/>
    <x v="4"/>
  </r>
  <r>
    <x v="1"/>
    <x v="4"/>
    <x v="24"/>
    <x v="1733"/>
    <m/>
    <m/>
    <n v="1"/>
    <n v="2"/>
    <x v="2"/>
    <x v="0"/>
    <x v="4"/>
  </r>
  <r>
    <x v="1"/>
    <x v="4"/>
    <x v="24"/>
    <x v="1044"/>
    <n v="4"/>
    <n v="4"/>
    <n v="30"/>
    <n v="34"/>
    <x v="2"/>
    <x v="0"/>
    <x v="4"/>
  </r>
  <r>
    <x v="1"/>
    <x v="4"/>
    <x v="24"/>
    <x v="1045"/>
    <n v="12"/>
    <n v="8"/>
    <n v="57"/>
    <n v="62"/>
    <x v="2"/>
    <x v="0"/>
    <x v="4"/>
  </r>
  <r>
    <x v="1"/>
    <x v="4"/>
    <x v="24"/>
    <x v="1046"/>
    <n v="26"/>
    <n v="14"/>
    <n v="128"/>
    <n v="109"/>
    <x v="2"/>
    <x v="0"/>
    <x v="4"/>
  </r>
  <r>
    <x v="1"/>
    <x v="4"/>
    <x v="24"/>
    <x v="1047"/>
    <m/>
    <n v="1"/>
    <n v="3"/>
    <n v="3"/>
    <x v="2"/>
    <x v="0"/>
    <x v="4"/>
  </r>
  <r>
    <x v="1"/>
    <x v="4"/>
    <x v="24"/>
    <x v="2056"/>
    <m/>
    <m/>
    <m/>
    <n v="1"/>
    <x v="2"/>
    <x v="0"/>
    <x v="4"/>
  </r>
  <r>
    <x v="1"/>
    <x v="4"/>
    <x v="24"/>
    <x v="1048"/>
    <n v="1"/>
    <n v="3"/>
    <n v="13"/>
    <n v="14"/>
    <x v="2"/>
    <x v="0"/>
    <x v="4"/>
  </r>
  <r>
    <x v="1"/>
    <x v="4"/>
    <x v="24"/>
    <x v="1049"/>
    <m/>
    <m/>
    <n v="1"/>
    <m/>
    <x v="2"/>
    <x v="0"/>
    <x v="4"/>
  </r>
  <r>
    <x v="1"/>
    <x v="4"/>
    <x v="24"/>
    <x v="1050"/>
    <n v="2"/>
    <m/>
    <n v="7"/>
    <n v="7"/>
    <x v="2"/>
    <x v="0"/>
    <x v="4"/>
  </r>
  <r>
    <x v="1"/>
    <x v="4"/>
    <x v="24"/>
    <x v="1734"/>
    <m/>
    <m/>
    <m/>
    <n v="1"/>
    <x v="2"/>
    <x v="0"/>
    <x v="4"/>
  </r>
  <r>
    <x v="1"/>
    <x v="4"/>
    <x v="24"/>
    <x v="1735"/>
    <n v="1"/>
    <m/>
    <n v="2"/>
    <m/>
    <x v="2"/>
    <x v="0"/>
    <x v="4"/>
  </r>
  <r>
    <x v="1"/>
    <x v="4"/>
    <x v="24"/>
    <x v="1736"/>
    <m/>
    <n v="1"/>
    <m/>
    <n v="2"/>
    <x v="2"/>
    <x v="0"/>
    <x v="4"/>
  </r>
  <r>
    <x v="1"/>
    <x v="4"/>
    <x v="108"/>
    <x v="2057"/>
    <m/>
    <m/>
    <n v="1"/>
    <m/>
    <x v="4"/>
    <x v="0"/>
    <x v="4"/>
  </r>
  <r>
    <x v="1"/>
    <x v="4"/>
    <x v="108"/>
    <x v="2011"/>
    <m/>
    <m/>
    <n v="1"/>
    <m/>
    <x v="4"/>
    <x v="0"/>
    <x v="4"/>
  </r>
  <r>
    <x v="1"/>
    <x v="4"/>
    <x v="108"/>
    <x v="1738"/>
    <m/>
    <n v="1"/>
    <n v="1"/>
    <n v="4"/>
    <x v="4"/>
    <x v="0"/>
    <x v="4"/>
  </r>
  <r>
    <x v="1"/>
    <x v="4"/>
    <x v="108"/>
    <x v="1051"/>
    <n v="1"/>
    <m/>
    <n v="1"/>
    <m/>
    <x v="4"/>
    <x v="0"/>
    <x v="4"/>
  </r>
  <r>
    <x v="1"/>
    <x v="4"/>
    <x v="147"/>
    <x v="1741"/>
    <m/>
    <m/>
    <n v="1"/>
    <m/>
    <x v="1"/>
    <x v="0"/>
    <x v="4"/>
  </r>
  <r>
    <x v="1"/>
    <x v="4"/>
    <x v="109"/>
    <x v="1944"/>
    <m/>
    <m/>
    <m/>
    <n v="1"/>
    <x v="4"/>
    <x v="0"/>
    <x v="4"/>
  </r>
  <r>
    <x v="1"/>
    <x v="4"/>
    <x v="109"/>
    <x v="1743"/>
    <n v="1"/>
    <m/>
    <n v="1"/>
    <m/>
    <x v="4"/>
    <x v="0"/>
    <x v="4"/>
  </r>
  <r>
    <x v="1"/>
    <x v="4"/>
    <x v="109"/>
    <x v="1744"/>
    <n v="1"/>
    <m/>
    <n v="3"/>
    <m/>
    <x v="4"/>
    <x v="0"/>
    <x v="4"/>
  </r>
  <r>
    <x v="1"/>
    <x v="4"/>
    <x v="109"/>
    <x v="1745"/>
    <m/>
    <m/>
    <n v="2"/>
    <m/>
    <x v="4"/>
    <x v="0"/>
    <x v="4"/>
  </r>
  <r>
    <x v="1"/>
    <x v="4"/>
    <x v="109"/>
    <x v="1052"/>
    <n v="35"/>
    <n v="31"/>
    <n v="185"/>
    <n v="151"/>
    <x v="4"/>
    <x v="0"/>
    <x v="4"/>
  </r>
  <r>
    <x v="1"/>
    <x v="4"/>
    <x v="110"/>
    <x v="1053"/>
    <n v="2"/>
    <n v="1"/>
    <n v="4"/>
    <n v="7"/>
    <x v="2"/>
    <x v="0"/>
    <x v="4"/>
  </r>
  <r>
    <x v="1"/>
    <x v="4"/>
    <x v="110"/>
    <x v="1054"/>
    <n v="94"/>
    <n v="88"/>
    <n v="541"/>
    <n v="409"/>
    <x v="2"/>
    <x v="0"/>
    <x v="4"/>
  </r>
  <r>
    <x v="1"/>
    <x v="4"/>
    <x v="110"/>
    <x v="1055"/>
    <n v="1"/>
    <m/>
    <n v="5"/>
    <n v="5"/>
    <x v="2"/>
    <x v="0"/>
    <x v="4"/>
  </r>
  <r>
    <x v="1"/>
    <x v="4"/>
    <x v="110"/>
    <x v="1056"/>
    <n v="15"/>
    <n v="10"/>
    <n v="64"/>
    <n v="67"/>
    <x v="2"/>
    <x v="0"/>
    <x v="4"/>
  </r>
  <r>
    <x v="1"/>
    <x v="4"/>
    <x v="110"/>
    <x v="1057"/>
    <n v="7"/>
    <n v="4"/>
    <n v="47"/>
    <n v="37"/>
    <x v="2"/>
    <x v="0"/>
    <x v="4"/>
  </r>
  <r>
    <x v="1"/>
    <x v="4"/>
    <x v="110"/>
    <x v="1058"/>
    <n v="2"/>
    <m/>
    <n v="2"/>
    <m/>
    <x v="2"/>
    <x v="0"/>
    <x v="4"/>
  </r>
  <r>
    <x v="1"/>
    <x v="4"/>
    <x v="110"/>
    <x v="1749"/>
    <m/>
    <n v="1"/>
    <n v="9"/>
    <n v="2"/>
    <x v="2"/>
    <x v="0"/>
    <x v="4"/>
  </r>
  <r>
    <x v="1"/>
    <x v="4"/>
    <x v="110"/>
    <x v="1059"/>
    <m/>
    <m/>
    <n v="2"/>
    <n v="3"/>
    <x v="2"/>
    <x v="0"/>
    <x v="4"/>
  </r>
  <r>
    <x v="1"/>
    <x v="4"/>
    <x v="110"/>
    <x v="1750"/>
    <m/>
    <m/>
    <m/>
    <n v="1"/>
    <x v="2"/>
    <x v="0"/>
    <x v="4"/>
  </r>
  <r>
    <x v="1"/>
    <x v="4"/>
    <x v="110"/>
    <x v="1060"/>
    <m/>
    <n v="4"/>
    <n v="2"/>
    <n v="5"/>
    <x v="2"/>
    <x v="0"/>
    <x v="4"/>
  </r>
  <r>
    <x v="1"/>
    <x v="4"/>
    <x v="111"/>
    <x v="1061"/>
    <m/>
    <m/>
    <m/>
    <n v="2"/>
    <x v="3"/>
    <x v="0"/>
    <x v="4"/>
  </r>
  <r>
    <x v="1"/>
    <x v="4"/>
    <x v="112"/>
    <x v="1754"/>
    <n v="2"/>
    <n v="1"/>
    <n v="5"/>
    <n v="9"/>
    <x v="0"/>
    <x v="0"/>
    <x v="4"/>
  </r>
  <r>
    <x v="1"/>
    <x v="4"/>
    <x v="112"/>
    <x v="1755"/>
    <n v="1"/>
    <n v="1"/>
    <n v="3"/>
    <n v="22"/>
    <x v="0"/>
    <x v="0"/>
    <x v="4"/>
  </r>
  <r>
    <x v="1"/>
    <x v="4"/>
    <x v="112"/>
    <x v="1062"/>
    <n v="8"/>
    <n v="2"/>
    <n v="29"/>
    <n v="32"/>
    <x v="0"/>
    <x v="0"/>
    <x v="4"/>
  </r>
  <r>
    <x v="1"/>
    <x v="4"/>
    <x v="112"/>
    <x v="1063"/>
    <n v="3"/>
    <n v="2"/>
    <n v="22"/>
    <n v="18"/>
    <x v="0"/>
    <x v="0"/>
    <x v="4"/>
  </r>
  <r>
    <x v="1"/>
    <x v="4"/>
    <x v="112"/>
    <x v="1064"/>
    <n v="5"/>
    <n v="1"/>
    <n v="16"/>
    <n v="12"/>
    <x v="0"/>
    <x v="0"/>
    <x v="4"/>
  </r>
  <r>
    <x v="1"/>
    <x v="4"/>
    <x v="25"/>
    <x v="1065"/>
    <n v="31"/>
    <n v="23"/>
    <n v="195"/>
    <n v="103"/>
    <x v="2"/>
    <x v="0"/>
    <x v="4"/>
  </r>
  <r>
    <x v="1"/>
    <x v="4"/>
    <x v="25"/>
    <x v="1066"/>
    <n v="7"/>
    <n v="10"/>
    <n v="61"/>
    <n v="43"/>
    <x v="2"/>
    <x v="0"/>
    <x v="4"/>
  </r>
  <r>
    <x v="1"/>
    <x v="4"/>
    <x v="25"/>
    <x v="1067"/>
    <n v="283"/>
    <n v="216"/>
    <n v="1681"/>
    <n v="1377"/>
    <x v="2"/>
    <x v="0"/>
    <x v="4"/>
  </r>
  <r>
    <x v="1"/>
    <x v="4"/>
    <x v="25"/>
    <x v="1068"/>
    <n v="41"/>
    <n v="35"/>
    <n v="233"/>
    <n v="188"/>
    <x v="2"/>
    <x v="0"/>
    <x v="4"/>
  </r>
  <r>
    <x v="1"/>
    <x v="4"/>
    <x v="25"/>
    <x v="1070"/>
    <n v="2"/>
    <m/>
    <n v="7"/>
    <n v="2"/>
    <x v="2"/>
    <x v="0"/>
    <x v="4"/>
  </r>
  <r>
    <x v="1"/>
    <x v="4"/>
    <x v="25"/>
    <x v="1756"/>
    <n v="1"/>
    <m/>
    <n v="4"/>
    <n v="1"/>
    <x v="2"/>
    <x v="0"/>
    <x v="4"/>
  </r>
  <r>
    <x v="1"/>
    <x v="4"/>
    <x v="25"/>
    <x v="1071"/>
    <n v="90"/>
    <n v="66"/>
    <n v="500"/>
    <n v="400"/>
    <x v="2"/>
    <x v="0"/>
    <x v="4"/>
  </r>
  <r>
    <x v="1"/>
    <x v="4"/>
    <x v="25"/>
    <x v="1072"/>
    <n v="35"/>
    <n v="19"/>
    <n v="206"/>
    <n v="147"/>
    <x v="2"/>
    <x v="0"/>
    <x v="4"/>
  </r>
  <r>
    <x v="1"/>
    <x v="4"/>
    <x v="25"/>
    <x v="1073"/>
    <n v="9"/>
    <n v="10"/>
    <n v="72"/>
    <n v="59"/>
    <x v="2"/>
    <x v="0"/>
    <x v="4"/>
  </r>
  <r>
    <x v="1"/>
    <x v="4"/>
    <x v="25"/>
    <x v="1074"/>
    <n v="2"/>
    <n v="2"/>
    <n v="9"/>
    <n v="11"/>
    <x v="2"/>
    <x v="0"/>
    <x v="4"/>
  </r>
  <r>
    <x v="1"/>
    <x v="4"/>
    <x v="25"/>
    <x v="1075"/>
    <n v="123"/>
    <n v="76"/>
    <n v="562"/>
    <n v="483"/>
    <x v="2"/>
    <x v="0"/>
    <x v="4"/>
  </r>
  <r>
    <x v="1"/>
    <x v="4"/>
    <x v="25"/>
    <x v="1076"/>
    <n v="11"/>
    <n v="18"/>
    <n v="91"/>
    <n v="101"/>
    <x v="2"/>
    <x v="0"/>
    <x v="4"/>
  </r>
  <r>
    <x v="1"/>
    <x v="4"/>
    <x v="25"/>
    <x v="1757"/>
    <m/>
    <m/>
    <n v="3"/>
    <n v="2"/>
    <x v="2"/>
    <x v="0"/>
    <x v="4"/>
  </r>
  <r>
    <x v="1"/>
    <x v="4"/>
    <x v="25"/>
    <x v="1949"/>
    <m/>
    <m/>
    <n v="1"/>
    <m/>
    <x v="2"/>
    <x v="0"/>
    <x v="4"/>
  </r>
  <r>
    <x v="1"/>
    <x v="4"/>
    <x v="25"/>
    <x v="1077"/>
    <m/>
    <n v="2"/>
    <n v="6"/>
    <n v="10"/>
    <x v="2"/>
    <x v="0"/>
    <x v="4"/>
  </r>
  <r>
    <x v="1"/>
    <x v="4"/>
    <x v="25"/>
    <x v="1950"/>
    <m/>
    <m/>
    <n v="1"/>
    <m/>
    <x v="2"/>
    <x v="0"/>
    <x v="4"/>
  </r>
  <r>
    <x v="1"/>
    <x v="4"/>
    <x v="25"/>
    <x v="2058"/>
    <m/>
    <m/>
    <m/>
    <n v="1"/>
    <x v="2"/>
    <x v="0"/>
    <x v="4"/>
  </r>
  <r>
    <x v="1"/>
    <x v="4"/>
    <x v="25"/>
    <x v="1078"/>
    <n v="499"/>
    <n v="485"/>
    <n v="2916"/>
    <n v="2708"/>
    <x v="2"/>
    <x v="0"/>
    <x v="4"/>
  </r>
  <r>
    <x v="1"/>
    <x v="4"/>
    <x v="25"/>
    <x v="1079"/>
    <n v="185"/>
    <n v="145"/>
    <n v="961"/>
    <n v="873"/>
    <x v="2"/>
    <x v="0"/>
    <x v="4"/>
  </r>
  <r>
    <x v="1"/>
    <x v="4"/>
    <x v="25"/>
    <x v="1762"/>
    <m/>
    <m/>
    <n v="1"/>
    <m/>
    <x v="2"/>
    <x v="0"/>
    <x v="4"/>
  </r>
  <r>
    <x v="1"/>
    <x v="4"/>
    <x v="25"/>
    <x v="1080"/>
    <n v="45"/>
    <n v="35"/>
    <n v="244"/>
    <n v="236"/>
    <x v="2"/>
    <x v="0"/>
    <x v="4"/>
  </r>
  <r>
    <x v="1"/>
    <x v="4"/>
    <x v="25"/>
    <x v="1081"/>
    <m/>
    <m/>
    <n v="6"/>
    <n v="1"/>
    <x v="2"/>
    <x v="0"/>
    <x v="4"/>
  </r>
  <r>
    <x v="1"/>
    <x v="4"/>
    <x v="25"/>
    <x v="1764"/>
    <n v="1"/>
    <m/>
    <n v="3"/>
    <m/>
    <x v="2"/>
    <x v="0"/>
    <x v="4"/>
  </r>
  <r>
    <x v="1"/>
    <x v="4"/>
    <x v="25"/>
    <x v="1082"/>
    <m/>
    <m/>
    <n v="1"/>
    <m/>
    <x v="2"/>
    <x v="0"/>
    <x v="4"/>
  </r>
  <r>
    <x v="1"/>
    <x v="4"/>
    <x v="25"/>
    <x v="1765"/>
    <m/>
    <m/>
    <m/>
    <n v="3"/>
    <x v="2"/>
    <x v="0"/>
    <x v="4"/>
  </r>
  <r>
    <x v="1"/>
    <x v="4"/>
    <x v="114"/>
    <x v="1084"/>
    <n v="1"/>
    <n v="2"/>
    <n v="1"/>
    <n v="2"/>
    <x v="2"/>
    <x v="0"/>
    <x v="4"/>
  </r>
  <r>
    <x v="1"/>
    <x v="4"/>
    <x v="114"/>
    <x v="1766"/>
    <n v="1"/>
    <m/>
    <n v="3"/>
    <n v="2"/>
    <x v="2"/>
    <x v="0"/>
    <x v="4"/>
  </r>
  <r>
    <x v="1"/>
    <x v="4"/>
    <x v="114"/>
    <x v="1767"/>
    <m/>
    <m/>
    <n v="1"/>
    <m/>
    <x v="2"/>
    <x v="0"/>
    <x v="4"/>
  </r>
  <r>
    <x v="1"/>
    <x v="4"/>
    <x v="114"/>
    <x v="1085"/>
    <m/>
    <n v="2"/>
    <n v="1"/>
    <n v="2"/>
    <x v="2"/>
    <x v="0"/>
    <x v="4"/>
  </r>
  <r>
    <x v="1"/>
    <x v="4"/>
    <x v="115"/>
    <x v="1769"/>
    <m/>
    <m/>
    <n v="1"/>
    <m/>
    <x v="2"/>
    <x v="0"/>
    <x v="4"/>
  </r>
  <r>
    <x v="1"/>
    <x v="4"/>
    <x v="115"/>
    <x v="1086"/>
    <m/>
    <m/>
    <n v="1"/>
    <n v="1"/>
    <x v="2"/>
    <x v="0"/>
    <x v="4"/>
  </r>
  <r>
    <x v="1"/>
    <x v="4"/>
    <x v="115"/>
    <x v="1770"/>
    <m/>
    <m/>
    <n v="4"/>
    <n v="3"/>
    <x v="2"/>
    <x v="0"/>
    <x v="4"/>
  </r>
  <r>
    <x v="1"/>
    <x v="4"/>
    <x v="115"/>
    <x v="1087"/>
    <m/>
    <m/>
    <m/>
    <n v="1"/>
    <x v="2"/>
    <x v="0"/>
    <x v="4"/>
  </r>
  <r>
    <x v="1"/>
    <x v="4"/>
    <x v="115"/>
    <x v="1088"/>
    <n v="1"/>
    <m/>
    <n v="2"/>
    <n v="3"/>
    <x v="2"/>
    <x v="0"/>
    <x v="4"/>
  </r>
  <r>
    <x v="1"/>
    <x v="4"/>
    <x v="115"/>
    <x v="1089"/>
    <n v="2"/>
    <n v="3"/>
    <n v="14"/>
    <n v="17"/>
    <x v="2"/>
    <x v="0"/>
    <x v="4"/>
  </r>
  <r>
    <x v="1"/>
    <x v="4"/>
    <x v="115"/>
    <x v="2059"/>
    <m/>
    <m/>
    <m/>
    <n v="1"/>
    <x v="2"/>
    <x v="0"/>
    <x v="4"/>
  </r>
  <r>
    <x v="1"/>
    <x v="4"/>
    <x v="116"/>
    <x v="1090"/>
    <n v="2"/>
    <m/>
    <n v="7"/>
    <n v="2"/>
    <x v="2"/>
    <x v="0"/>
    <x v="4"/>
  </r>
  <r>
    <x v="1"/>
    <x v="4"/>
    <x v="116"/>
    <x v="1091"/>
    <n v="2"/>
    <n v="1"/>
    <n v="13"/>
    <n v="8"/>
    <x v="2"/>
    <x v="0"/>
    <x v="4"/>
  </r>
  <r>
    <x v="1"/>
    <x v="4"/>
    <x v="116"/>
    <x v="1092"/>
    <n v="1"/>
    <n v="2"/>
    <n v="10"/>
    <n v="10"/>
    <x v="2"/>
    <x v="0"/>
    <x v="4"/>
  </r>
  <r>
    <x v="1"/>
    <x v="4"/>
    <x v="116"/>
    <x v="2060"/>
    <m/>
    <m/>
    <n v="1"/>
    <m/>
    <x v="2"/>
    <x v="0"/>
    <x v="4"/>
  </r>
  <r>
    <x v="1"/>
    <x v="4"/>
    <x v="117"/>
    <x v="1774"/>
    <m/>
    <m/>
    <n v="1"/>
    <m/>
    <x v="2"/>
    <x v="0"/>
    <x v="4"/>
  </r>
  <r>
    <x v="1"/>
    <x v="4"/>
    <x v="117"/>
    <x v="1093"/>
    <m/>
    <m/>
    <m/>
    <n v="1"/>
    <x v="2"/>
    <x v="0"/>
    <x v="4"/>
  </r>
  <r>
    <x v="1"/>
    <x v="4"/>
    <x v="117"/>
    <x v="1094"/>
    <n v="1"/>
    <m/>
    <n v="16"/>
    <m/>
    <x v="2"/>
    <x v="0"/>
    <x v="4"/>
  </r>
  <r>
    <x v="1"/>
    <x v="4"/>
    <x v="117"/>
    <x v="1095"/>
    <m/>
    <m/>
    <n v="1"/>
    <n v="2"/>
    <x v="2"/>
    <x v="0"/>
    <x v="4"/>
  </r>
  <r>
    <x v="1"/>
    <x v="4"/>
    <x v="117"/>
    <x v="1775"/>
    <n v="1"/>
    <m/>
    <n v="1"/>
    <m/>
    <x v="2"/>
    <x v="0"/>
    <x v="4"/>
  </r>
  <r>
    <x v="1"/>
    <x v="4"/>
    <x v="117"/>
    <x v="1776"/>
    <m/>
    <m/>
    <n v="2"/>
    <m/>
    <x v="2"/>
    <x v="0"/>
    <x v="4"/>
  </r>
  <r>
    <x v="1"/>
    <x v="4"/>
    <x v="117"/>
    <x v="1777"/>
    <m/>
    <m/>
    <n v="1"/>
    <m/>
    <x v="2"/>
    <x v="0"/>
    <x v="4"/>
  </r>
  <r>
    <x v="1"/>
    <x v="4"/>
    <x v="118"/>
    <x v="2061"/>
    <m/>
    <m/>
    <m/>
    <n v="1"/>
    <x v="4"/>
    <x v="0"/>
    <x v="4"/>
  </r>
  <r>
    <x v="1"/>
    <x v="4"/>
    <x v="118"/>
    <x v="2062"/>
    <m/>
    <m/>
    <m/>
    <n v="1"/>
    <x v="4"/>
    <x v="0"/>
    <x v="4"/>
  </r>
  <r>
    <x v="1"/>
    <x v="4"/>
    <x v="118"/>
    <x v="1096"/>
    <m/>
    <m/>
    <m/>
    <n v="1"/>
    <x v="4"/>
    <x v="0"/>
    <x v="4"/>
  </r>
  <r>
    <x v="1"/>
    <x v="4"/>
    <x v="118"/>
    <x v="1779"/>
    <m/>
    <n v="1"/>
    <n v="4"/>
    <n v="4"/>
    <x v="4"/>
    <x v="0"/>
    <x v="4"/>
  </r>
  <r>
    <x v="1"/>
    <x v="4"/>
    <x v="119"/>
    <x v="1781"/>
    <m/>
    <n v="1"/>
    <m/>
    <n v="2"/>
    <x v="4"/>
    <x v="0"/>
    <x v="4"/>
  </r>
  <r>
    <x v="1"/>
    <x v="4"/>
    <x v="119"/>
    <x v="1097"/>
    <n v="5"/>
    <n v="1"/>
    <n v="34"/>
    <n v="14"/>
    <x v="4"/>
    <x v="0"/>
    <x v="4"/>
  </r>
  <r>
    <x v="1"/>
    <x v="4"/>
    <x v="119"/>
    <x v="1782"/>
    <m/>
    <m/>
    <n v="1"/>
    <n v="2"/>
    <x v="4"/>
    <x v="0"/>
    <x v="4"/>
  </r>
  <r>
    <x v="1"/>
    <x v="4"/>
    <x v="119"/>
    <x v="1098"/>
    <m/>
    <m/>
    <n v="4"/>
    <m/>
    <x v="4"/>
    <x v="0"/>
    <x v="4"/>
  </r>
  <r>
    <x v="1"/>
    <x v="4"/>
    <x v="163"/>
    <x v="1960"/>
    <n v="1"/>
    <m/>
    <n v="1"/>
    <m/>
    <x v="5"/>
    <x v="1"/>
    <x v="4"/>
  </r>
  <r>
    <x v="1"/>
    <x v="4"/>
    <x v="50"/>
    <x v="1783"/>
    <m/>
    <n v="1"/>
    <n v="1"/>
    <n v="1"/>
    <x v="2"/>
    <x v="0"/>
    <x v="4"/>
  </r>
  <r>
    <x v="1"/>
    <x v="4"/>
    <x v="50"/>
    <x v="1784"/>
    <m/>
    <m/>
    <n v="3"/>
    <n v="2"/>
    <x v="2"/>
    <x v="0"/>
    <x v="4"/>
  </r>
  <r>
    <x v="1"/>
    <x v="4"/>
    <x v="50"/>
    <x v="1785"/>
    <m/>
    <n v="1"/>
    <m/>
    <n v="1"/>
    <x v="2"/>
    <x v="0"/>
    <x v="4"/>
  </r>
  <r>
    <x v="1"/>
    <x v="4"/>
    <x v="50"/>
    <x v="1099"/>
    <n v="1"/>
    <m/>
    <n v="4"/>
    <n v="1"/>
    <x v="2"/>
    <x v="0"/>
    <x v="4"/>
  </r>
  <r>
    <x v="1"/>
    <x v="4"/>
    <x v="50"/>
    <x v="1100"/>
    <n v="1"/>
    <n v="2"/>
    <n v="1"/>
    <n v="7"/>
    <x v="2"/>
    <x v="0"/>
    <x v="4"/>
  </r>
  <r>
    <x v="1"/>
    <x v="4"/>
    <x v="50"/>
    <x v="1101"/>
    <n v="1"/>
    <m/>
    <n v="7"/>
    <n v="3"/>
    <x v="2"/>
    <x v="0"/>
    <x v="4"/>
  </r>
  <r>
    <x v="1"/>
    <x v="4"/>
    <x v="50"/>
    <x v="1787"/>
    <m/>
    <m/>
    <n v="1"/>
    <m/>
    <x v="2"/>
    <x v="0"/>
    <x v="4"/>
  </r>
  <r>
    <x v="1"/>
    <x v="4"/>
    <x v="50"/>
    <x v="1790"/>
    <m/>
    <n v="1"/>
    <n v="1"/>
    <n v="4"/>
    <x v="2"/>
    <x v="0"/>
    <x v="4"/>
  </r>
  <r>
    <x v="1"/>
    <x v="4"/>
    <x v="120"/>
    <x v="1102"/>
    <n v="238"/>
    <n v="222"/>
    <n v="1232"/>
    <n v="1077"/>
    <x v="5"/>
    <x v="1"/>
    <x v="4"/>
  </r>
  <r>
    <x v="1"/>
    <x v="4"/>
    <x v="120"/>
    <x v="1791"/>
    <m/>
    <m/>
    <m/>
    <n v="1"/>
    <x v="5"/>
    <x v="1"/>
    <x v="4"/>
  </r>
  <r>
    <x v="1"/>
    <x v="4"/>
    <x v="148"/>
    <x v="1792"/>
    <m/>
    <m/>
    <m/>
    <n v="1"/>
    <x v="1"/>
    <x v="0"/>
    <x v="4"/>
  </r>
  <r>
    <x v="1"/>
    <x v="4"/>
    <x v="26"/>
    <x v="1103"/>
    <n v="79"/>
    <n v="47"/>
    <n v="399"/>
    <n v="311"/>
    <x v="2"/>
    <x v="0"/>
    <x v="4"/>
  </r>
  <r>
    <x v="1"/>
    <x v="4"/>
    <x v="26"/>
    <x v="1793"/>
    <m/>
    <n v="3"/>
    <n v="11"/>
    <n v="21"/>
    <x v="2"/>
    <x v="0"/>
    <x v="4"/>
  </r>
  <r>
    <x v="1"/>
    <x v="4"/>
    <x v="26"/>
    <x v="1794"/>
    <m/>
    <m/>
    <n v="1"/>
    <m/>
    <x v="2"/>
    <x v="0"/>
    <x v="4"/>
  </r>
  <r>
    <x v="1"/>
    <x v="4"/>
    <x v="26"/>
    <x v="1104"/>
    <n v="17"/>
    <n v="13"/>
    <n v="81"/>
    <n v="45"/>
    <x v="2"/>
    <x v="0"/>
    <x v="4"/>
  </r>
  <r>
    <x v="1"/>
    <x v="4"/>
    <x v="26"/>
    <x v="1105"/>
    <n v="29"/>
    <n v="31"/>
    <n v="182"/>
    <n v="175"/>
    <x v="2"/>
    <x v="0"/>
    <x v="4"/>
  </r>
  <r>
    <x v="1"/>
    <x v="4"/>
    <x v="26"/>
    <x v="1106"/>
    <n v="253"/>
    <n v="162"/>
    <n v="1352"/>
    <n v="986"/>
    <x v="2"/>
    <x v="0"/>
    <x v="4"/>
  </r>
  <r>
    <x v="1"/>
    <x v="4"/>
    <x v="26"/>
    <x v="1107"/>
    <n v="150"/>
    <n v="123"/>
    <n v="822"/>
    <n v="648"/>
    <x v="2"/>
    <x v="0"/>
    <x v="4"/>
  </r>
  <r>
    <x v="1"/>
    <x v="4"/>
    <x v="26"/>
    <x v="2063"/>
    <m/>
    <m/>
    <n v="1"/>
    <m/>
    <x v="2"/>
    <x v="0"/>
    <x v="4"/>
  </r>
  <r>
    <x v="1"/>
    <x v="4"/>
    <x v="26"/>
    <x v="1108"/>
    <n v="21"/>
    <n v="19"/>
    <n v="129"/>
    <n v="104"/>
    <x v="2"/>
    <x v="0"/>
    <x v="4"/>
  </r>
  <r>
    <x v="1"/>
    <x v="4"/>
    <x v="26"/>
    <x v="1109"/>
    <n v="52"/>
    <n v="32"/>
    <n v="279"/>
    <n v="213"/>
    <x v="2"/>
    <x v="0"/>
    <x v="4"/>
  </r>
  <r>
    <x v="1"/>
    <x v="4"/>
    <x v="150"/>
    <x v="1796"/>
    <m/>
    <n v="1"/>
    <m/>
    <n v="1"/>
    <x v="1"/>
    <x v="0"/>
    <x v="4"/>
  </r>
  <r>
    <x v="1"/>
    <x v="4"/>
    <x v="121"/>
    <x v="1110"/>
    <n v="1"/>
    <n v="1"/>
    <n v="4"/>
    <n v="5"/>
    <x v="2"/>
    <x v="0"/>
    <x v="4"/>
  </r>
  <r>
    <x v="1"/>
    <x v="4"/>
    <x v="121"/>
    <x v="1111"/>
    <n v="1"/>
    <n v="2"/>
    <n v="15"/>
    <n v="9"/>
    <x v="2"/>
    <x v="0"/>
    <x v="4"/>
  </r>
  <r>
    <x v="1"/>
    <x v="4"/>
    <x v="121"/>
    <x v="1112"/>
    <m/>
    <m/>
    <m/>
    <n v="1"/>
    <x v="2"/>
    <x v="0"/>
    <x v="4"/>
  </r>
  <r>
    <x v="1"/>
    <x v="4"/>
    <x v="121"/>
    <x v="1113"/>
    <n v="2"/>
    <n v="2"/>
    <n v="6"/>
    <n v="9"/>
    <x v="2"/>
    <x v="0"/>
    <x v="4"/>
  </r>
  <r>
    <x v="1"/>
    <x v="4"/>
    <x v="177"/>
    <x v="2064"/>
    <m/>
    <m/>
    <n v="1"/>
    <m/>
    <x v="1"/>
    <x v="0"/>
    <x v="4"/>
  </r>
  <r>
    <x v="1"/>
    <x v="4"/>
    <x v="27"/>
    <x v="1114"/>
    <n v="51"/>
    <n v="40"/>
    <n v="297"/>
    <n v="266"/>
    <x v="0"/>
    <x v="0"/>
    <x v="4"/>
  </r>
  <r>
    <x v="1"/>
    <x v="4"/>
    <x v="27"/>
    <x v="1967"/>
    <n v="1"/>
    <m/>
    <n v="2"/>
    <m/>
    <x v="0"/>
    <x v="0"/>
    <x v="4"/>
  </r>
  <r>
    <x v="1"/>
    <x v="4"/>
    <x v="27"/>
    <x v="1115"/>
    <n v="19"/>
    <n v="12"/>
    <n v="90"/>
    <n v="63"/>
    <x v="0"/>
    <x v="0"/>
    <x v="4"/>
  </r>
  <r>
    <x v="1"/>
    <x v="4"/>
    <x v="27"/>
    <x v="1116"/>
    <n v="51"/>
    <n v="52"/>
    <n v="328"/>
    <n v="250"/>
    <x v="0"/>
    <x v="0"/>
    <x v="4"/>
  </r>
  <r>
    <x v="1"/>
    <x v="4"/>
    <x v="27"/>
    <x v="1117"/>
    <n v="16"/>
    <n v="11"/>
    <n v="51"/>
    <n v="53"/>
    <x v="0"/>
    <x v="0"/>
    <x v="4"/>
  </r>
  <r>
    <x v="1"/>
    <x v="4"/>
    <x v="27"/>
    <x v="1118"/>
    <n v="38"/>
    <n v="18"/>
    <n v="187"/>
    <n v="114"/>
    <x v="0"/>
    <x v="0"/>
    <x v="4"/>
  </r>
  <r>
    <x v="1"/>
    <x v="4"/>
    <x v="27"/>
    <x v="1119"/>
    <m/>
    <m/>
    <m/>
    <n v="1"/>
    <x v="0"/>
    <x v="0"/>
    <x v="4"/>
  </r>
  <r>
    <x v="1"/>
    <x v="4"/>
    <x v="27"/>
    <x v="1801"/>
    <m/>
    <m/>
    <n v="1"/>
    <m/>
    <x v="0"/>
    <x v="0"/>
    <x v="4"/>
  </r>
  <r>
    <x v="1"/>
    <x v="4"/>
    <x v="27"/>
    <x v="1802"/>
    <m/>
    <m/>
    <n v="2"/>
    <m/>
    <x v="0"/>
    <x v="0"/>
    <x v="4"/>
  </r>
  <r>
    <x v="1"/>
    <x v="4"/>
    <x v="27"/>
    <x v="1120"/>
    <m/>
    <m/>
    <n v="5"/>
    <m/>
    <x v="0"/>
    <x v="0"/>
    <x v="4"/>
  </r>
  <r>
    <x v="1"/>
    <x v="4"/>
    <x v="28"/>
    <x v="1122"/>
    <m/>
    <m/>
    <n v="2"/>
    <n v="1"/>
    <x v="3"/>
    <x v="0"/>
    <x v="4"/>
  </r>
  <r>
    <x v="1"/>
    <x v="4"/>
    <x v="28"/>
    <x v="1123"/>
    <n v="40"/>
    <n v="22"/>
    <n v="215"/>
    <n v="159"/>
    <x v="3"/>
    <x v="0"/>
    <x v="4"/>
  </r>
  <r>
    <x v="1"/>
    <x v="4"/>
    <x v="28"/>
    <x v="1124"/>
    <m/>
    <m/>
    <n v="1"/>
    <n v="1"/>
    <x v="3"/>
    <x v="0"/>
    <x v="4"/>
  </r>
  <r>
    <x v="1"/>
    <x v="4"/>
    <x v="28"/>
    <x v="1125"/>
    <n v="1"/>
    <m/>
    <n v="2"/>
    <m/>
    <x v="3"/>
    <x v="0"/>
    <x v="4"/>
  </r>
  <r>
    <x v="1"/>
    <x v="4"/>
    <x v="28"/>
    <x v="1126"/>
    <m/>
    <n v="1"/>
    <n v="21"/>
    <n v="14"/>
    <x v="3"/>
    <x v="0"/>
    <x v="4"/>
  </r>
  <r>
    <x v="1"/>
    <x v="4"/>
    <x v="28"/>
    <x v="1127"/>
    <n v="790"/>
    <n v="432"/>
    <n v="4060"/>
    <n v="2685"/>
    <x v="3"/>
    <x v="0"/>
    <x v="4"/>
  </r>
  <r>
    <x v="1"/>
    <x v="4"/>
    <x v="28"/>
    <x v="1128"/>
    <n v="283"/>
    <n v="200"/>
    <n v="1415"/>
    <n v="1101"/>
    <x v="3"/>
    <x v="0"/>
    <x v="4"/>
  </r>
  <r>
    <x v="1"/>
    <x v="4"/>
    <x v="28"/>
    <x v="1129"/>
    <n v="3"/>
    <n v="1"/>
    <n v="14"/>
    <n v="4"/>
    <x v="3"/>
    <x v="0"/>
    <x v="4"/>
  </r>
  <r>
    <x v="1"/>
    <x v="4"/>
    <x v="28"/>
    <x v="1130"/>
    <n v="315"/>
    <n v="247"/>
    <n v="1728"/>
    <n v="1460"/>
    <x v="3"/>
    <x v="0"/>
    <x v="4"/>
  </r>
  <r>
    <x v="1"/>
    <x v="4"/>
    <x v="28"/>
    <x v="1131"/>
    <n v="1"/>
    <n v="1"/>
    <n v="4"/>
    <n v="2"/>
    <x v="3"/>
    <x v="0"/>
    <x v="4"/>
  </r>
  <r>
    <x v="1"/>
    <x v="4"/>
    <x v="28"/>
    <x v="1132"/>
    <n v="154"/>
    <n v="31"/>
    <n v="661"/>
    <n v="144"/>
    <x v="3"/>
    <x v="0"/>
    <x v="4"/>
  </r>
  <r>
    <x v="1"/>
    <x v="4"/>
    <x v="28"/>
    <x v="1133"/>
    <n v="182"/>
    <n v="92"/>
    <n v="983"/>
    <n v="637"/>
    <x v="3"/>
    <x v="0"/>
    <x v="4"/>
  </r>
  <r>
    <x v="1"/>
    <x v="4"/>
    <x v="28"/>
    <x v="1134"/>
    <n v="12"/>
    <n v="10"/>
    <n v="46"/>
    <n v="49"/>
    <x v="3"/>
    <x v="0"/>
    <x v="4"/>
  </r>
  <r>
    <x v="1"/>
    <x v="4"/>
    <x v="28"/>
    <x v="1135"/>
    <m/>
    <n v="1"/>
    <m/>
    <n v="1"/>
    <x v="3"/>
    <x v="0"/>
    <x v="4"/>
  </r>
  <r>
    <x v="1"/>
    <x v="4"/>
    <x v="28"/>
    <x v="1136"/>
    <n v="14"/>
    <n v="8"/>
    <n v="58"/>
    <n v="48"/>
    <x v="3"/>
    <x v="0"/>
    <x v="4"/>
  </r>
  <r>
    <x v="1"/>
    <x v="4"/>
    <x v="28"/>
    <x v="1804"/>
    <n v="5"/>
    <m/>
    <n v="20"/>
    <m/>
    <x v="3"/>
    <x v="0"/>
    <x v="4"/>
  </r>
  <r>
    <x v="1"/>
    <x v="4"/>
    <x v="28"/>
    <x v="1137"/>
    <m/>
    <m/>
    <m/>
    <n v="1"/>
    <x v="3"/>
    <x v="0"/>
    <x v="4"/>
  </r>
  <r>
    <x v="1"/>
    <x v="4"/>
    <x v="28"/>
    <x v="1968"/>
    <m/>
    <n v="1"/>
    <n v="1"/>
    <n v="1"/>
    <x v="3"/>
    <x v="0"/>
    <x v="4"/>
  </r>
  <r>
    <x v="1"/>
    <x v="4"/>
    <x v="28"/>
    <x v="1138"/>
    <n v="7"/>
    <n v="3"/>
    <n v="56"/>
    <n v="46"/>
    <x v="3"/>
    <x v="0"/>
    <x v="4"/>
  </r>
  <r>
    <x v="1"/>
    <x v="4"/>
    <x v="28"/>
    <x v="2014"/>
    <m/>
    <n v="1"/>
    <m/>
    <n v="1"/>
    <x v="3"/>
    <x v="0"/>
    <x v="4"/>
  </r>
  <r>
    <x v="1"/>
    <x v="4"/>
    <x v="28"/>
    <x v="1139"/>
    <m/>
    <m/>
    <m/>
    <n v="1"/>
    <x v="3"/>
    <x v="0"/>
    <x v="4"/>
  </r>
  <r>
    <x v="1"/>
    <x v="4"/>
    <x v="28"/>
    <x v="1140"/>
    <n v="64"/>
    <n v="31"/>
    <n v="388"/>
    <n v="163"/>
    <x v="3"/>
    <x v="0"/>
    <x v="4"/>
  </r>
  <r>
    <x v="1"/>
    <x v="4"/>
    <x v="28"/>
    <x v="1141"/>
    <n v="6"/>
    <n v="7"/>
    <n v="45"/>
    <n v="43"/>
    <x v="3"/>
    <x v="0"/>
    <x v="4"/>
  </r>
  <r>
    <x v="1"/>
    <x v="4"/>
    <x v="28"/>
    <x v="1142"/>
    <n v="12"/>
    <n v="10"/>
    <n v="71"/>
    <n v="44"/>
    <x v="3"/>
    <x v="0"/>
    <x v="4"/>
  </r>
  <r>
    <x v="1"/>
    <x v="4"/>
    <x v="28"/>
    <x v="1143"/>
    <n v="9"/>
    <n v="5"/>
    <n v="38"/>
    <n v="17"/>
    <x v="3"/>
    <x v="0"/>
    <x v="4"/>
  </r>
  <r>
    <x v="1"/>
    <x v="4"/>
    <x v="29"/>
    <x v="1144"/>
    <n v="20"/>
    <n v="20"/>
    <n v="121"/>
    <n v="109"/>
    <x v="3"/>
    <x v="0"/>
    <x v="4"/>
  </r>
  <r>
    <x v="1"/>
    <x v="4"/>
    <x v="29"/>
    <x v="1145"/>
    <n v="49"/>
    <n v="48"/>
    <n v="246"/>
    <n v="248"/>
    <x v="3"/>
    <x v="0"/>
    <x v="4"/>
  </r>
  <r>
    <x v="1"/>
    <x v="4"/>
    <x v="29"/>
    <x v="1146"/>
    <n v="2"/>
    <n v="1"/>
    <n v="11"/>
    <n v="8"/>
    <x v="3"/>
    <x v="0"/>
    <x v="4"/>
  </r>
  <r>
    <x v="1"/>
    <x v="4"/>
    <x v="29"/>
    <x v="1147"/>
    <n v="4"/>
    <n v="5"/>
    <n v="13"/>
    <n v="11"/>
    <x v="3"/>
    <x v="0"/>
    <x v="4"/>
  </r>
  <r>
    <x v="1"/>
    <x v="4"/>
    <x v="29"/>
    <x v="1148"/>
    <n v="13"/>
    <n v="17"/>
    <n v="85"/>
    <n v="67"/>
    <x v="3"/>
    <x v="0"/>
    <x v="4"/>
  </r>
  <r>
    <x v="1"/>
    <x v="4"/>
    <x v="29"/>
    <x v="1149"/>
    <n v="93"/>
    <n v="69"/>
    <n v="492"/>
    <n v="426"/>
    <x v="3"/>
    <x v="0"/>
    <x v="4"/>
  </r>
  <r>
    <x v="1"/>
    <x v="4"/>
    <x v="29"/>
    <x v="1806"/>
    <n v="1"/>
    <n v="1"/>
    <n v="2"/>
    <n v="1"/>
    <x v="3"/>
    <x v="0"/>
    <x v="4"/>
  </r>
  <r>
    <x v="1"/>
    <x v="4"/>
    <x v="29"/>
    <x v="1807"/>
    <m/>
    <m/>
    <n v="2"/>
    <n v="2"/>
    <x v="3"/>
    <x v="0"/>
    <x v="4"/>
  </r>
  <r>
    <x v="1"/>
    <x v="4"/>
    <x v="29"/>
    <x v="1151"/>
    <n v="305"/>
    <n v="232"/>
    <n v="1644"/>
    <n v="1413"/>
    <x v="3"/>
    <x v="0"/>
    <x v="4"/>
  </r>
  <r>
    <x v="1"/>
    <x v="4"/>
    <x v="29"/>
    <x v="1152"/>
    <n v="11"/>
    <n v="8"/>
    <n v="65"/>
    <n v="40"/>
    <x v="3"/>
    <x v="0"/>
    <x v="4"/>
  </r>
  <r>
    <x v="1"/>
    <x v="4"/>
    <x v="29"/>
    <x v="1153"/>
    <n v="15"/>
    <n v="1"/>
    <n v="60"/>
    <n v="27"/>
    <x v="3"/>
    <x v="0"/>
    <x v="4"/>
  </r>
  <r>
    <x v="1"/>
    <x v="4"/>
    <x v="29"/>
    <x v="1154"/>
    <n v="66"/>
    <n v="34"/>
    <n v="350"/>
    <n v="189"/>
    <x v="3"/>
    <x v="0"/>
    <x v="4"/>
  </r>
  <r>
    <x v="1"/>
    <x v="4"/>
    <x v="29"/>
    <x v="1155"/>
    <n v="9"/>
    <n v="5"/>
    <n v="49"/>
    <n v="39"/>
    <x v="3"/>
    <x v="0"/>
    <x v="4"/>
  </r>
  <r>
    <x v="1"/>
    <x v="4"/>
    <x v="29"/>
    <x v="1156"/>
    <m/>
    <m/>
    <m/>
    <n v="1"/>
    <x v="3"/>
    <x v="0"/>
    <x v="4"/>
  </r>
  <r>
    <x v="1"/>
    <x v="4"/>
    <x v="29"/>
    <x v="1158"/>
    <n v="31"/>
    <n v="21"/>
    <n v="196"/>
    <n v="139"/>
    <x v="3"/>
    <x v="0"/>
    <x v="4"/>
  </r>
  <r>
    <x v="1"/>
    <x v="4"/>
    <x v="29"/>
    <x v="1159"/>
    <n v="3"/>
    <n v="1"/>
    <n v="16"/>
    <n v="3"/>
    <x v="3"/>
    <x v="0"/>
    <x v="4"/>
  </r>
  <r>
    <x v="1"/>
    <x v="4"/>
    <x v="29"/>
    <x v="1808"/>
    <n v="1"/>
    <m/>
    <n v="3"/>
    <n v="3"/>
    <x v="3"/>
    <x v="0"/>
    <x v="4"/>
  </r>
  <r>
    <x v="1"/>
    <x v="4"/>
    <x v="29"/>
    <x v="1161"/>
    <n v="77"/>
    <n v="27"/>
    <n v="368"/>
    <n v="232"/>
    <x v="3"/>
    <x v="0"/>
    <x v="4"/>
  </r>
  <r>
    <x v="1"/>
    <x v="4"/>
    <x v="29"/>
    <x v="1162"/>
    <n v="4"/>
    <n v="3"/>
    <n v="16"/>
    <n v="19"/>
    <x v="3"/>
    <x v="0"/>
    <x v="4"/>
  </r>
  <r>
    <x v="1"/>
    <x v="4"/>
    <x v="29"/>
    <x v="1163"/>
    <n v="5"/>
    <n v="2"/>
    <n v="29"/>
    <n v="22"/>
    <x v="3"/>
    <x v="0"/>
    <x v="4"/>
  </r>
  <r>
    <x v="1"/>
    <x v="4"/>
    <x v="29"/>
    <x v="1164"/>
    <m/>
    <m/>
    <m/>
    <n v="1"/>
    <x v="3"/>
    <x v="0"/>
    <x v="4"/>
  </r>
  <r>
    <x v="1"/>
    <x v="4"/>
    <x v="29"/>
    <x v="1165"/>
    <n v="91"/>
    <n v="62"/>
    <n v="460"/>
    <n v="327"/>
    <x v="3"/>
    <x v="0"/>
    <x v="4"/>
  </r>
  <r>
    <x v="1"/>
    <x v="4"/>
    <x v="29"/>
    <x v="1166"/>
    <n v="85"/>
    <n v="68"/>
    <n v="509"/>
    <n v="405"/>
    <x v="3"/>
    <x v="0"/>
    <x v="4"/>
  </r>
  <r>
    <x v="1"/>
    <x v="4"/>
    <x v="29"/>
    <x v="1167"/>
    <n v="68"/>
    <n v="38"/>
    <n v="301"/>
    <n v="242"/>
    <x v="3"/>
    <x v="0"/>
    <x v="4"/>
  </r>
  <r>
    <x v="1"/>
    <x v="4"/>
    <x v="29"/>
    <x v="1169"/>
    <n v="8"/>
    <n v="1"/>
    <n v="30"/>
    <n v="6"/>
    <x v="3"/>
    <x v="0"/>
    <x v="4"/>
  </r>
  <r>
    <x v="1"/>
    <x v="4"/>
    <x v="30"/>
    <x v="1170"/>
    <n v="75"/>
    <n v="61"/>
    <n v="476"/>
    <n v="424"/>
    <x v="5"/>
    <x v="1"/>
    <x v="4"/>
  </r>
  <r>
    <x v="1"/>
    <x v="4"/>
    <x v="30"/>
    <x v="1810"/>
    <m/>
    <m/>
    <n v="1"/>
    <n v="1"/>
    <x v="5"/>
    <x v="1"/>
    <x v="4"/>
  </r>
  <r>
    <x v="1"/>
    <x v="4"/>
    <x v="30"/>
    <x v="1811"/>
    <n v="2"/>
    <n v="1"/>
    <n v="6"/>
    <n v="2"/>
    <x v="5"/>
    <x v="1"/>
    <x v="4"/>
  </r>
  <r>
    <x v="1"/>
    <x v="4"/>
    <x v="30"/>
    <x v="1813"/>
    <n v="1"/>
    <n v="1"/>
    <n v="8"/>
    <n v="4"/>
    <x v="5"/>
    <x v="1"/>
    <x v="4"/>
  </r>
  <r>
    <x v="1"/>
    <x v="4"/>
    <x v="30"/>
    <x v="1171"/>
    <n v="8"/>
    <n v="5"/>
    <n v="24"/>
    <n v="21"/>
    <x v="5"/>
    <x v="1"/>
    <x v="4"/>
  </r>
  <r>
    <x v="1"/>
    <x v="4"/>
    <x v="30"/>
    <x v="1172"/>
    <n v="2"/>
    <n v="2"/>
    <n v="8"/>
    <n v="10"/>
    <x v="5"/>
    <x v="1"/>
    <x v="4"/>
  </r>
  <r>
    <x v="1"/>
    <x v="4"/>
    <x v="30"/>
    <x v="1173"/>
    <n v="20"/>
    <n v="11"/>
    <n v="70"/>
    <n v="75"/>
    <x v="5"/>
    <x v="1"/>
    <x v="4"/>
  </r>
  <r>
    <x v="1"/>
    <x v="4"/>
    <x v="30"/>
    <x v="1174"/>
    <n v="25"/>
    <n v="27"/>
    <n v="192"/>
    <n v="174"/>
    <x v="5"/>
    <x v="1"/>
    <x v="4"/>
  </r>
  <r>
    <x v="1"/>
    <x v="4"/>
    <x v="30"/>
    <x v="1175"/>
    <n v="13"/>
    <n v="10"/>
    <n v="55"/>
    <n v="61"/>
    <x v="5"/>
    <x v="1"/>
    <x v="4"/>
  </r>
  <r>
    <x v="1"/>
    <x v="4"/>
    <x v="30"/>
    <x v="1176"/>
    <n v="22"/>
    <n v="19"/>
    <n v="119"/>
    <n v="93"/>
    <x v="5"/>
    <x v="1"/>
    <x v="4"/>
  </r>
  <r>
    <x v="1"/>
    <x v="4"/>
    <x v="30"/>
    <x v="1814"/>
    <m/>
    <m/>
    <n v="7"/>
    <n v="4"/>
    <x v="5"/>
    <x v="1"/>
    <x v="4"/>
  </r>
  <r>
    <x v="1"/>
    <x v="4"/>
    <x v="30"/>
    <x v="1177"/>
    <n v="4"/>
    <n v="3"/>
    <n v="29"/>
    <n v="24"/>
    <x v="5"/>
    <x v="1"/>
    <x v="4"/>
  </r>
  <r>
    <x v="1"/>
    <x v="4"/>
    <x v="152"/>
    <x v="1816"/>
    <m/>
    <m/>
    <n v="1"/>
    <m/>
    <x v="1"/>
    <x v="0"/>
    <x v="4"/>
  </r>
  <r>
    <x v="1"/>
    <x v="4"/>
    <x v="152"/>
    <x v="1817"/>
    <n v="1"/>
    <m/>
    <n v="1"/>
    <m/>
    <x v="1"/>
    <x v="0"/>
    <x v="4"/>
  </r>
  <r>
    <x v="1"/>
    <x v="4"/>
    <x v="122"/>
    <x v="1178"/>
    <n v="6"/>
    <n v="1"/>
    <n v="26"/>
    <n v="7"/>
    <x v="4"/>
    <x v="0"/>
    <x v="4"/>
  </r>
  <r>
    <x v="1"/>
    <x v="4"/>
    <x v="122"/>
    <x v="1179"/>
    <m/>
    <m/>
    <n v="9"/>
    <n v="6"/>
    <x v="4"/>
    <x v="0"/>
    <x v="4"/>
  </r>
  <r>
    <x v="1"/>
    <x v="4"/>
    <x v="122"/>
    <x v="1180"/>
    <n v="1"/>
    <m/>
    <n v="5"/>
    <n v="3"/>
    <x v="4"/>
    <x v="0"/>
    <x v="4"/>
  </r>
  <r>
    <x v="1"/>
    <x v="4"/>
    <x v="122"/>
    <x v="1181"/>
    <n v="3"/>
    <n v="1"/>
    <n v="10"/>
    <n v="2"/>
    <x v="4"/>
    <x v="0"/>
    <x v="4"/>
  </r>
  <r>
    <x v="1"/>
    <x v="4"/>
    <x v="178"/>
    <x v="2065"/>
    <m/>
    <m/>
    <n v="1"/>
    <m/>
    <x v="1"/>
    <x v="0"/>
    <x v="4"/>
  </r>
  <r>
    <x v="1"/>
    <x v="4"/>
    <x v="123"/>
    <x v="1182"/>
    <n v="2"/>
    <n v="3"/>
    <n v="14"/>
    <n v="9"/>
    <x v="1"/>
    <x v="0"/>
    <x v="4"/>
  </r>
  <r>
    <x v="1"/>
    <x v="4"/>
    <x v="31"/>
    <x v="1183"/>
    <n v="129"/>
    <n v="70"/>
    <n v="628"/>
    <n v="459"/>
    <x v="3"/>
    <x v="0"/>
    <x v="4"/>
  </r>
  <r>
    <x v="1"/>
    <x v="4"/>
    <x v="31"/>
    <x v="1184"/>
    <n v="512"/>
    <n v="291"/>
    <n v="2580"/>
    <n v="1752"/>
    <x v="3"/>
    <x v="0"/>
    <x v="4"/>
  </r>
  <r>
    <x v="1"/>
    <x v="4"/>
    <x v="31"/>
    <x v="1185"/>
    <n v="147"/>
    <n v="41"/>
    <n v="705"/>
    <n v="248"/>
    <x v="3"/>
    <x v="0"/>
    <x v="4"/>
  </r>
  <r>
    <x v="1"/>
    <x v="4"/>
    <x v="31"/>
    <x v="1186"/>
    <n v="29"/>
    <n v="33"/>
    <n v="159"/>
    <n v="151"/>
    <x v="3"/>
    <x v="0"/>
    <x v="4"/>
  </r>
  <r>
    <x v="1"/>
    <x v="4"/>
    <x v="31"/>
    <x v="1187"/>
    <n v="191"/>
    <n v="81"/>
    <n v="888"/>
    <n v="503"/>
    <x v="3"/>
    <x v="0"/>
    <x v="4"/>
  </r>
  <r>
    <x v="1"/>
    <x v="4"/>
    <x v="31"/>
    <x v="1188"/>
    <n v="20"/>
    <n v="10"/>
    <n v="77"/>
    <n v="65"/>
    <x v="3"/>
    <x v="0"/>
    <x v="4"/>
  </r>
  <r>
    <x v="1"/>
    <x v="4"/>
    <x v="31"/>
    <x v="1189"/>
    <n v="95"/>
    <n v="59"/>
    <n v="512"/>
    <n v="380"/>
    <x v="3"/>
    <x v="0"/>
    <x v="4"/>
  </r>
  <r>
    <x v="1"/>
    <x v="4"/>
    <x v="31"/>
    <x v="1190"/>
    <n v="6"/>
    <n v="2"/>
    <n v="21"/>
    <n v="14"/>
    <x v="3"/>
    <x v="0"/>
    <x v="4"/>
  </r>
  <r>
    <x v="1"/>
    <x v="4"/>
    <x v="31"/>
    <x v="1191"/>
    <n v="440"/>
    <n v="312"/>
    <n v="2346"/>
    <n v="1999"/>
    <x v="3"/>
    <x v="0"/>
    <x v="4"/>
  </r>
  <r>
    <x v="1"/>
    <x v="4"/>
    <x v="31"/>
    <x v="1819"/>
    <n v="2"/>
    <n v="2"/>
    <n v="8"/>
    <n v="6"/>
    <x v="3"/>
    <x v="0"/>
    <x v="4"/>
  </r>
  <r>
    <x v="1"/>
    <x v="4"/>
    <x v="31"/>
    <x v="1192"/>
    <n v="35"/>
    <n v="28"/>
    <n v="202"/>
    <n v="178"/>
    <x v="3"/>
    <x v="0"/>
    <x v="4"/>
  </r>
  <r>
    <x v="1"/>
    <x v="4"/>
    <x v="31"/>
    <x v="1193"/>
    <n v="52"/>
    <n v="33"/>
    <n v="243"/>
    <n v="161"/>
    <x v="3"/>
    <x v="0"/>
    <x v="4"/>
  </r>
  <r>
    <x v="1"/>
    <x v="4"/>
    <x v="31"/>
    <x v="1194"/>
    <n v="2"/>
    <m/>
    <n v="4"/>
    <n v="3"/>
    <x v="3"/>
    <x v="0"/>
    <x v="4"/>
  </r>
  <r>
    <x v="1"/>
    <x v="4"/>
    <x v="31"/>
    <x v="1195"/>
    <m/>
    <m/>
    <n v="1"/>
    <m/>
    <x v="3"/>
    <x v="0"/>
    <x v="4"/>
  </r>
  <r>
    <x v="1"/>
    <x v="4"/>
    <x v="31"/>
    <x v="1196"/>
    <n v="5"/>
    <n v="9"/>
    <n v="40"/>
    <n v="41"/>
    <x v="3"/>
    <x v="0"/>
    <x v="4"/>
  </r>
  <r>
    <x v="1"/>
    <x v="4"/>
    <x v="31"/>
    <x v="1197"/>
    <n v="592"/>
    <n v="500"/>
    <n v="3177"/>
    <n v="2801"/>
    <x v="3"/>
    <x v="0"/>
    <x v="4"/>
  </r>
  <r>
    <x v="1"/>
    <x v="4"/>
    <x v="31"/>
    <x v="1198"/>
    <n v="16"/>
    <n v="16"/>
    <n v="122"/>
    <n v="101"/>
    <x v="3"/>
    <x v="0"/>
    <x v="4"/>
  </r>
  <r>
    <x v="1"/>
    <x v="4"/>
    <x v="31"/>
    <x v="1199"/>
    <n v="1918"/>
    <n v="1332"/>
    <n v="10297"/>
    <n v="8167"/>
    <x v="3"/>
    <x v="0"/>
    <x v="4"/>
  </r>
  <r>
    <x v="1"/>
    <x v="4"/>
    <x v="31"/>
    <x v="1200"/>
    <n v="5"/>
    <n v="12"/>
    <n v="54"/>
    <n v="56"/>
    <x v="3"/>
    <x v="0"/>
    <x v="4"/>
  </r>
  <r>
    <x v="1"/>
    <x v="4"/>
    <x v="31"/>
    <x v="1201"/>
    <n v="600"/>
    <n v="546"/>
    <n v="3424"/>
    <n v="3110"/>
    <x v="3"/>
    <x v="0"/>
    <x v="4"/>
  </r>
  <r>
    <x v="1"/>
    <x v="4"/>
    <x v="31"/>
    <x v="1202"/>
    <n v="48"/>
    <n v="32"/>
    <n v="214"/>
    <n v="189"/>
    <x v="3"/>
    <x v="0"/>
    <x v="4"/>
  </r>
  <r>
    <x v="1"/>
    <x v="4"/>
    <x v="31"/>
    <x v="1203"/>
    <n v="2"/>
    <n v="5"/>
    <n v="13"/>
    <n v="9"/>
    <x v="3"/>
    <x v="0"/>
    <x v="4"/>
  </r>
  <r>
    <x v="1"/>
    <x v="4"/>
    <x v="31"/>
    <x v="1204"/>
    <m/>
    <n v="1"/>
    <m/>
    <n v="1"/>
    <x v="3"/>
    <x v="0"/>
    <x v="4"/>
  </r>
  <r>
    <x v="1"/>
    <x v="4"/>
    <x v="31"/>
    <x v="1205"/>
    <n v="142"/>
    <n v="130"/>
    <n v="808"/>
    <n v="753"/>
    <x v="3"/>
    <x v="0"/>
    <x v="4"/>
  </r>
  <r>
    <x v="1"/>
    <x v="4"/>
    <x v="31"/>
    <x v="1206"/>
    <n v="274"/>
    <n v="44"/>
    <n v="1283"/>
    <n v="249"/>
    <x v="3"/>
    <x v="0"/>
    <x v="4"/>
  </r>
  <r>
    <x v="1"/>
    <x v="4"/>
    <x v="31"/>
    <x v="1207"/>
    <n v="4348"/>
    <n v="3035"/>
    <n v="22974"/>
    <n v="17489"/>
    <x v="3"/>
    <x v="0"/>
    <x v="4"/>
  </r>
  <r>
    <x v="1"/>
    <x v="4"/>
    <x v="31"/>
    <x v="1208"/>
    <n v="802"/>
    <n v="621"/>
    <n v="4070"/>
    <n v="3718"/>
    <x v="3"/>
    <x v="0"/>
    <x v="4"/>
  </r>
  <r>
    <x v="1"/>
    <x v="4"/>
    <x v="31"/>
    <x v="1209"/>
    <n v="127"/>
    <n v="112"/>
    <n v="718"/>
    <n v="682"/>
    <x v="3"/>
    <x v="0"/>
    <x v="4"/>
  </r>
  <r>
    <x v="1"/>
    <x v="4"/>
    <x v="31"/>
    <x v="1210"/>
    <n v="173"/>
    <n v="101"/>
    <n v="974"/>
    <n v="611"/>
    <x v="3"/>
    <x v="0"/>
    <x v="4"/>
  </r>
  <r>
    <x v="1"/>
    <x v="4"/>
    <x v="31"/>
    <x v="1211"/>
    <n v="4"/>
    <n v="1"/>
    <n v="27"/>
    <n v="26"/>
    <x v="3"/>
    <x v="0"/>
    <x v="4"/>
  </r>
  <r>
    <x v="1"/>
    <x v="4"/>
    <x v="31"/>
    <x v="1212"/>
    <n v="7"/>
    <n v="5"/>
    <n v="53"/>
    <n v="56"/>
    <x v="3"/>
    <x v="0"/>
    <x v="4"/>
  </r>
  <r>
    <x v="1"/>
    <x v="4"/>
    <x v="31"/>
    <x v="1213"/>
    <n v="61"/>
    <n v="55"/>
    <n v="315"/>
    <n v="276"/>
    <x v="3"/>
    <x v="0"/>
    <x v="4"/>
  </r>
  <r>
    <x v="1"/>
    <x v="4"/>
    <x v="31"/>
    <x v="1214"/>
    <n v="24"/>
    <n v="18"/>
    <n v="94"/>
    <n v="101"/>
    <x v="3"/>
    <x v="0"/>
    <x v="4"/>
  </r>
  <r>
    <x v="1"/>
    <x v="4"/>
    <x v="31"/>
    <x v="1215"/>
    <n v="101"/>
    <n v="18"/>
    <n v="387"/>
    <n v="84"/>
    <x v="3"/>
    <x v="0"/>
    <x v="4"/>
  </r>
  <r>
    <x v="1"/>
    <x v="4"/>
    <x v="31"/>
    <x v="1216"/>
    <n v="102"/>
    <n v="73"/>
    <n v="626"/>
    <n v="493"/>
    <x v="3"/>
    <x v="0"/>
    <x v="4"/>
  </r>
  <r>
    <x v="1"/>
    <x v="4"/>
    <x v="31"/>
    <x v="1217"/>
    <n v="5"/>
    <n v="4"/>
    <n v="17"/>
    <n v="10"/>
    <x v="3"/>
    <x v="0"/>
    <x v="4"/>
  </r>
  <r>
    <x v="1"/>
    <x v="4"/>
    <x v="31"/>
    <x v="1218"/>
    <n v="34"/>
    <n v="19"/>
    <n v="173"/>
    <n v="147"/>
    <x v="3"/>
    <x v="0"/>
    <x v="4"/>
  </r>
  <r>
    <x v="1"/>
    <x v="4"/>
    <x v="31"/>
    <x v="1219"/>
    <n v="230"/>
    <n v="160"/>
    <n v="1196"/>
    <n v="1073"/>
    <x v="3"/>
    <x v="0"/>
    <x v="4"/>
  </r>
  <r>
    <x v="1"/>
    <x v="4"/>
    <x v="31"/>
    <x v="1220"/>
    <n v="97"/>
    <n v="64"/>
    <n v="485"/>
    <n v="377"/>
    <x v="3"/>
    <x v="0"/>
    <x v="4"/>
  </r>
  <r>
    <x v="1"/>
    <x v="4"/>
    <x v="31"/>
    <x v="1221"/>
    <n v="9"/>
    <n v="5"/>
    <n v="28"/>
    <n v="29"/>
    <x v="3"/>
    <x v="0"/>
    <x v="4"/>
  </r>
  <r>
    <x v="1"/>
    <x v="4"/>
    <x v="31"/>
    <x v="1222"/>
    <n v="2"/>
    <m/>
    <n v="10"/>
    <n v="3"/>
    <x v="3"/>
    <x v="0"/>
    <x v="4"/>
  </r>
  <r>
    <x v="1"/>
    <x v="4"/>
    <x v="31"/>
    <x v="1223"/>
    <n v="501"/>
    <n v="212"/>
    <n v="2545"/>
    <n v="1330"/>
    <x v="3"/>
    <x v="0"/>
    <x v="4"/>
  </r>
  <r>
    <x v="1"/>
    <x v="4"/>
    <x v="31"/>
    <x v="1224"/>
    <n v="191"/>
    <n v="125"/>
    <n v="1077"/>
    <n v="928"/>
    <x v="3"/>
    <x v="0"/>
    <x v="4"/>
  </r>
  <r>
    <x v="1"/>
    <x v="4"/>
    <x v="31"/>
    <x v="1225"/>
    <n v="369"/>
    <n v="292"/>
    <n v="2018"/>
    <n v="1632"/>
    <x v="3"/>
    <x v="0"/>
    <x v="4"/>
  </r>
  <r>
    <x v="1"/>
    <x v="4"/>
    <x v="31"/>
    <x v="1226"/>
    <n v="4"/>
    <n v="3"/>
    <n v="19"/>
    <n v="10"/>
    <x v="3"/>
    <x v="0"/>
    <x v="4"/>
  </r>
  <r>
    <x v="1"/>
    <x v="4"/>
    <x v="31"/>
    <x v="1227"/>
    <n v="144"/>
    <n v="63"/>
    <n v="710"/>
    <n v="307"/>
    <x v="3"/>
    <x v="0"/>
    <x v="4"/>
  </r>
  <r>
    <x v="1"/>
    <x v="4"/>
    <x v="31"/>
    <x v="1228"/>
    <n v="191"/>
    <n v="113"/>
    <n v="991"/>
    <n v="742"/>
    <x v="3"/>
    <x v="0"/>
    <x v="4"/>
  </r>
  <r>
    <x v="1"/>
    <x v="4"/>
    <x v="31"/>
    <x v="1229"/>
    <n v="82"/>
    <n v="30"/>
    <n v="374"/>
    <n v="290"/>
    <x v="3"/>
    <x v="0"/>
    <x v="4"/>
  </r>
  <r>
    <x v="1"/>
    <x v="4"/>
    <x v="31"/>
    <x v="1230"/>
    <n v="13"/>
    <n v="2"/>
    <n v="82"/>
    <n v="8"/>
    <x v="3"/>
    <x v="0"/>
    <x v="4"/>
  </r>
  <r>
    <x v="1"/>
    <x v="4"/>
    <x v="31"/>
    <x v="1231"/>
    <n v="997"/>
    <n v="607"/>
    <n v="5460"/>
    <n v="4203"/>
    <x v="3"/>
    <x v="0"/>
    <x v="4"/>
  </r>
  <r>
    <x v="1"/>
    <x v="4"/>
    <x v="31"/>
    <x v="1232"/>
    <n v="292"/>
    <n v="232"/>
    <n v="1683"/>
    <n v="1483"/>
    <x v="3"/>
    <x v="0"/>
    <x v="4"/>
  </r>
  <r>
    <x v="1"/>
    <x v="4"/>
    <x v="31"/>
    <x v="1233"/>
    <m/>
    <n v="1"/>
    <n v="4"/>
    <n v="10"/>
    <x v="3"/>
    <x v="0"/>
    <x v="4"/>
  </r>
  <r>
    <x v="1"/>
    <x v="4"/>
    <x v="31"/>
    <x v="1234"/>
    <n v="512"/>
    <n v="442"/>
    <n v="2757"/>
    <n v="2649"/>
    <x v="3"/>
    <x v="0"/>
    <x v="4"/>
  </r>
  <r>
    <x v="1"/>
    <x v="4"/>
    <x v="31"/>
    <x v="1235"/>
    <n v="28"/>
    <n v="14"/>
    <n v="165"/>
    <n v="87"/>
    <x v="3"/>
    <x v="0"/>
    <x v="4"/>
  </r>
  <r>
    <x v="1"/>
    <x v="4"/>
    <x v="31"/>
    <x v="1236"/>
    <n v="3"/>
    <n v="2"/>
    <n v="13"/>
    <n v="6"/>
    <x v="3"/>
    <x v="0"/>
    <x v="4"/>
  </r>
  <r>
    <x v="1"/>
    <x v="4"/>
    <x v="31"/>
    <x v="1237"/>
    <n v="1"/>
    <n v="1"/>
    <n v="1"/>
    <n v="2"/>
    <x v="3"/>
    <x v="0"/>
    <x v="4"/>
  </r>
  <r>
    <x v="1"/>
    <x v="4"/>
    <x v="31"/>
    <x v="1238"/>
    <m/>
    <m/>
    <n v="4"/>
    <n v="2"/>
    <x v="3"/>
    <x v="0"/>
    <x v="4"/>
  </r>
  <r>
    <x v="1"/>
    <x v="4"/>
    <x v="31"/>
    <x v="1239"/>
    <n v="116"/>
    <n v="86"/>
    <n v="682"/>
    <n v="505"/>
    <x v="3"/>
    <x v="0"/>
    <x v="4"/>
  </r>
  <r>
    <x v="1"/>
    <x v="4"/>
    <x v="31"/>
    <x v="1240"/>
    <n v="220"/>
    <n v="79"/>
    <n v="903"/>
    <n v="489"/>
    <x v="3"/>
    <x v="0"/>
    <x v="4"/>
  </r>
  <r>
    <x v="1"/>
    <x v="4"/>
    <x v="31"/>
    <x v="1241"/>
    <n v="82"/>
    <n v="82"/>
    <n v="484"/>
    <n v="390"/>
    <x v="3"/>
    <x v="0"/>
    <x v="4"/>
  </r>
  <r>
    <x v="1"/>
    <x v="4"/>
    <x v="31"/>
    <x v="1820"/>
    <m/>
    <m/>
    <n v="1"/>
    <n v="3"/>
    <x v="3"/>
    <x v="0"/>
    <x v="4"/>
  </r>
  <r>
    <x v="1"/>
    <x v="4"/>
    <x v="31"/>
    <x v="1242"/>
    <n v="385"/>
    <n v="245"/>
    <n v="1880"/>
    <n v="1431"/>
    <x v="3"/>
    <x v="0"/>
    <x v="4"/>
  </r>
  <r>
    <x v="1"/>
    <x v="4"/>
    <x v="31"/>
    <x v="1243"/>
    <n v="12"/>
    <n v="8"/>
    <n v="66"/>
    <n v="58"/>
    <x v="3"/>
    <x v="0"/>
    <x v="4"/>
  </r>
  <r>
    <x v="1"/>
    <x v="4"/>
    <x v="31"/>
    <x v="1244"/>
    <n v="3"/>
    <n v="2"/>
    <n v="16"/>
    <n v="20"/>
    <x v="3"/>
    <x v="0"/>
    <x v="4"/>
  </r>
  <r>
    <x v="1"/>
    <x v="4"/>
    <x v="31"/>
    <x v="1245"/>
    <n v="241"/>
    <n v="181"/>
    <n v="1279"/>
    <n v="1091"/>
    <x v="3"/>
    <x v="0"/>
    <x v="4"/>
  </r>
  <r>
    <x v="1"/>
    <x v="4"/>
    <x v="31"/>
    <x v="1246"/>
    <n v="33"/>
    <n v="20"/>
    <n v="147"/>
    <n v="101"/>
    <x v="3"/>
    <x v="0"/>
    <x v="4"/>
  </r>
  <r>
    <x v="1"/>
    <x v="4"/>
    <x v="31"/>
    <x v="1247"/>
    <n v="444"/>
    <n v="255"/>
    <n v="2252"/>
    <n v="1581"/>
    <x v="3"/>
    <x v="0"/>
    <x v="4"/>
  </r>
  <r>
    <x v="1"/>
    <x v="4"/>
    <x v="31"/>
    <x v="1248"/>
    <n v="2"/>
    <n v="2"/>
    <n v="10"/>
    <n v="15"/>
    <x v="3"/>
    <x v="0"/>
    <x v="4"/>
  </r>
  <r>
    <x v="1"/>
    <x v="4"/>
    <x v="31"/>
    <x v="1249"/>
    <n v="862"/>
    <n v="467"/>
    <n v="4766"/>
    <n v="2877"/>
    <x v="3"/>
    <x v="0"/>
    <x v="4"/>
  </r>
  <r>
    <x v="1"/>
    <x v="4"/>
    <x v="31"/>
    <x v="1250"/>
    <n v="288"/>
    <n v="183"/>
    <n v="1543"/>
    <n v="1161"/>
    <x v="3"/>
    <x v="0"/>
    <x v="4"/>
  </r>
  <r>
    <x v="1"/>
    <x v="4"/>
    <x v="31"/>
    <x v="1251"/>
    <n v="15"/>
    <n v="11"/>
    <n v="63"/>
    <n v="53"/>
    <x v="3"/>
    <x v="0"/>
    <x v="4"/>
  </r>
  <r>
    <x v="1"/>
    <x v="4"/>
    <x v="31"/>
    <x v="1252"/>
    <n v="2"/>
    <n v="1"/>
    <n v="15"/>
    <n v="20"/>
    <x v="3"/>
    <x v="0"/>
    <x v="4"/>
  </r>
  <r>
    <x v="1"/>
    <x v="4"/>
    <x v="31"/>
    <x v="1253"/>
    <n v="310"/>
    <n v="151"/>
    <n v="1492"/>
    <n v="834"/>
    <x v="3"/>
    <x v="0"/>
    <x v="4"/>
  </r>
  <r>
    <x v="1"/>
    <x v="4"/>
    <x v="31"/>
    <x v="1254"/>
    <n v="168"/>
    <n v="107"/>
    <n v="799"/>
    <n v="643"/>
    <x v="3"/>
    <x v="0"/>
    <x v="4"/>
  </r>
  <r>
    <x v="1"/>
    <x v="4"/>
    <x v="31"/>
    <x v="1255"/>
    <n v="1124"/>
    <n v="692"/>
    <n v="6173"/>
    <n v="4472"/>
    <x v="3"/>
    <x v="0"/>
    <x v="4"/>
  </r>
  <r>
    <x v="1"/>
    <x v="4"/>
    <x v="31"/>
    <x v="1256"/>
    <n v="31"/>
    <n v="14"/>
    <n v="134"/>
    <n v="49"/>
    <x v="3"/>
    <x v="0"/>
    <x v="4"/>
  </r>
  <r>
    <x v="1"/>
    <x v="4"/>
    <x v="31"/>
    <x v="1257"/>
    <n v="12"/>
    <n v="14"/>
    <n v="70"/>
    <n v="53"/>
    <x v="3"/>
    <x v="0"/>
    <x v="4"/>
  </r>
  <r>
    <x v="1"/>
    <x v="4"/>
    <x v="31"/>
    <x v="1258"/>
    <n v="51"/>
    <n v="34"/>
    <n v="252"/>
    <n v="189"/>
    <x v="3"/>
    <x v="0"/>
    <x v="4"/>
  </r>
  <r>
    <x v="1"/>
    <x v="4"/>
    <x v="31"/>
    <x v="1259"/>
    <n v="37"/>
    <n v="8"/>
    <n v="168"/>
    <n v="79"/>
    <x v="3"/>
    <x v="0"/>
    <x v="4"/>
  </r>
  <r>
    <x v="1"/>
    <x v="4"/>
    <x v="31"/>
    <x v="1260"/>
    <n v="6"/>
    <n v="1"/>
    <n v="24"/>
    <n v="17"/>
    <x v="3"/>
    <x v="0"/>
    <x v="4"/>
  </r>
  <r>
    <x v="1"/>
    <x v="4"/>
    <x v="31"/>
    <x v="1261"/>
    <n v="4"/>
    <n v="6"/>
    <n v="29"/>
    <n v="35"/>
    <x v="3"/>
    <x v="0"/>
    <x v="4"/>
  </r>
  <r>
    <x v="1"/>
    <x v="4"/>
    <x v="31"/>
    <x v="1262"/>
    <n v="5"/>
    <n v="9"/>
    <n v="32"/>
    <n v="36"/>
    <x v="3"/>
    <x v="0"/>
    <x v="4"/>
  </r>
  <r>
    <x v="1"/>
    <x v="4"/>
    <x v="31"/>
    <x v="1263"/>
    <m/>
    <n v="1"/>
    <n v="1"/>
    <n v="1"/>
    <x v="3"/>
    <x v="0"/>
    <x v="4"/>
  </r>
  <r>
    <x v="1"/>
    <x v="4"/>
    <x v="31"/>
    <x v="1264"/>
    <n v="3"/>
    <n v="1"/>
    <n v="19"/>
    <n v="11"/>
    <x v="3"/>
    <x v="0"/>
    <x v="4"/>
  </r>
  <r>
    <x v="1"/>
    <x v="4"/>
    <x v="31"/>
    <x v="1265"/>
    <n v="186"/>
    <n v="50"/>
    <n v="776"/>
    <n v="343"/>
    <x v="3"/>
    <x v="0"/>
    <x v="4"/>
  </r>
  <r>
    <x v="1"/>
    <x v="4"/>
    <x v="31"/>
    <x v="1266"/>
    <m/>
    <n v="6"/>
    <n v="8"/>
    <n v="13"/>
    <x v="3"/>
    <x v="0"/>
    <x v="4"/>
  </r>
  <r>
    <x v="1"/>
    <x v="4"/>
    <x v="31"/>
    <x v="1821"/>
    <n v="1"/>
    <n v="3"/>
    <n v="8"/>
    <n v="4"/>
    <x v="3"/>
    <x v="0"/>
    <x v="4"/>
  </r>
  <r>
    <x v="1"/>
    <x v="4"/>
    <x v="31"/>
    <x v="1267"/>
    <n v="2"/>
    <m/>
    <n v="10"/>
    <n v="3"/>
    <x v="3"/>
    <x v="0"/>
    <x v="4"/>
  </r>
  <r>
    <x v="1"/>
    <x v="4"/>
    <x v="31"/>
    <x v="1268"/>
    <n v="19"/>
    <n v="12"/>
    <n v="102"/>
    <n v="49"/>
    <x v="3"/>
    <x v="0"/>
    <x v="4"/>
  </r>
  <r>
    <x v="1"/>
    <x v="4"/>
    <x v="31"/>
    <x v="1269"/>
    <m/>
    <n v="1"/>
    <n v="6"/>
    <n v="9"/>
    <x v="3"/>
    <x v="0"/>
    <x v="4"/>
  </r>
  <r>
    <x v="1"/>
    <x v="4"/>
    <x v="31"/>
    <x v="1270"/>
    <n v="53"/>
    <n v="44"/>
    <n v="262"/>
    <n v="234"/>
    <x v="3"/>
    <x v="0"/>
    <x v="4"/>
  </r>
  <r>
    <x v="1"/>
    <x v="4"/>
    <x v="31"/>
    <x v="1271"/>
    <n v="160"/>
    <n v="108"/>
    <n v="825"/>
    <n v="603"/>
    <x v="3"/>
    <x v="0"/>
    <x v="4"/>
  </r>
  <r>
    <x v="1"/>
    <x v="4"/>
    <x v="31"/>
    <x v="1272"/>
    <n v="2"/>
    <m/>
    <n v="9"/>
    <n v="5"/>
    <x v="3"/>
    <x v="0"/>
    <x v="4"/>
  </r>
  <r>
    <x v="1"/>
    <x v="4"/>
    <x v="31"/>
    <x v="1273"/>
    <n v="33"/>
    <n v="9"/>
    <n v="138"/>
    <n v="49"/>
    <x v="3"/>
    <x v="0"/>
    <x v="4"/>
  </r>
  <r>
    <x v="1"/>
    <x v="4"/>
    <x v="31"/>
    <x v="1274"/>
    <n v="31"/>
    <n v="26"/>
    <n v="171"/>
    <n v="163"/>
    <x v="3"/>
    <x v="0"/>
    <x v="4"/>
  </r>
  <r>
    <x v="1"/>
    <x v="4"/>
    <x v="31"/>
    <x v="1275"/>
    <n v="4"/>
    <n v="2"/>
    <n v="17"/>
    <n v="16"/>
    <x v="3"/>
    <x v="0"/>
    <x v="4"/>
  </r>
  <r>
    <x v="1"/>
    <x v="4"/>
    <x v="31"/>
    <x v="1276"/>
    <n v="2"/>
    <n v="1"/>
    <n v="15"/>
    <n v="9"/>
    <x v="3"/>
    <x v="0"/>
    <x v="4"/>
  </r>
  <r>
    <x v="1"/>
    <x v="4"/>
    <x v="31"/>
    <x v="1277"/>
    <n v="73"/>
    <n v="65"/>
    <n v="395"/>
    <n v="339"/>
    <x v="3"/>
    <x v="0"/>
    <x v="4"/>
  </r>
  <r>
    <x v="1"/>
    <x v="4"/>
    <x v="31"/>
    <x v="1278"/>
    <n v="16"/>
    <n v="12"/>
    <n v="72"/>
    <n v="67"/>
    <x v="3"/>
    <x v="0"/>
    <x v="4"/>
  </r>
  <r>
    <x v="1"/>
    <x v="4"/>
    <x v="31"/>
    <x v="1279"/>
    <n v="8"/>
    <n v="1"/>
    <n v="32"/>
    <n v="10"/>
    <x v="3"/>
    <x v="0"/>
    <x v="4"/>
  </r>
  <r>
    <x v="1"/>
    <x v="4"/>
    <x v="31"/>
    <x v="1280"/>
    <n v="1"/>
    <m/>
    <n v="3"/>
    <m/>
    <x v="3"/>
    <x v="0"/>
    <x v="4"/>
  </r>
  <r>
    <x v="1"/>
    <x v="4"/>
    <x v="31"/>
    <x v="1281"/>
    <n v="50"/>
    <m/>
    <n v="117"/>
    <m/>
    <x v="3"/>
    <x v="0"/>
    <x v="4"/>
  </r>
  <r>
    <x v="1"/>
    <x v="4"/>
    <x v="31"/>
    <x v="1282"/>
    <n v="2"/>
    <n v="2"/>
    <n v="15"/>
    <n v="8"/>
    <x v="3"/>
    <x v="0"/>
    <x v="4"/>
  </r>
  <r>
    <x v="1"/>
    <x v="4"/>
    <x v="31"/>
    <x v="1283"/>
    <n v="391"/>
    <n v="339"/>
    <n v="2109"/>
    <n v="1961"/>
    <x v="3"/>
    <x v="0"/>
    <x v="4"/>
  </r>
  <r>
    <x v="1"/>
    <x v="4"/>
    <x v="31"/>
    <x v="1284"/>
    <m/>
    <m/>
    <n v="2"/>
    <n v="14"/>
    <x v="3"/>
    <x v="0"/>
    <x v="4"/>
  </r>
  <r>
    <x v="1"/>
    <x v="4"/>
    <x v="31"/>
    <x v="1822"/>
    <m/>
    <m/>
    <n v="1"/>
    <m/>
    <x v="3"/>
    <x v="0"/>
    <x v="4"/>
  </r>
  <r>
    <x v="1"/>
    <x v="4"/>
    <x v="31"/>
    <x v="1285"/>
    <n v="7"/>
    <n v="3"/>
    <n v="39"/>
    <n v="17"/>
    <x v="3"/>
    <x v="0"/>
    <x v="4"/>
  </r>
  <r>
    <x v="1"/>
    <x v="4"/>
    <x v="31"/>
    <x v="1286"/>
    <n v="79"/>
    <n v="10"/>
    <n v="411"/>
    <n v="71"/>
    <x v="3"/>
    <x v="0"/>
    <x v="4"/>
  </r>
  <r>
    <x v="1"/>
    <x v="4"/>
    <x v="31"/>
    <x v="1287"/>
    <n v="21"/>
    <n v="13"/>
    <n v="108"/>
    <n v="91"/>
    <x v="3"/>
    <x v="0"/>
    <x v="4"/>
  </r>
  <r>
    <x v="1"/>
    <x v="4"/>
    <x v="31"/>
    <x v="1288"/>
    <n v="28"/>
    <n v="25"/>
    <n v="152"/>
    <n v="142"/>
    <x v="3"/>
    <x v="0"/>
    <x v="4"/>
  </r>
  <r>
    <x v="1"/>
    <x v="4"/>
    <x v="31"/>
    <x v="1289"/>
    <n v="24"/>
    <n v="15"/>
    <n v="105"/>
    <n v="74"/>
    <x v="3"/>
    <x v="0"/>
    <x v="4"/>
  </r>
  <r>
    <x v="1"/>
    <x v="4"/>
    <x v="31"/>
    <x v="1290"/>
    <n v="409"/>
    <n v="323"/>
    <n v="2260"/>
    <n v="1967"/>
    <x v="3"/>
    <x v="0"/>
    <x v="4"/>
  </r>
  <r>
    <x v="1"/>
    <x v="4"/>
    <x v="31"/>
    <x v="1291"/>
    <n v="1064"/>
    <n v="587"/>
    <n v="5225"/>
    <n v="3559"/>
    <x v="3"/>
    <x v="0"/>
    <x v="4"/>
  </r>
  <r>
    <x v="1"/>
    <x v="4"/>
    <x v="31"/>
    <x v="1292"/>
    <n v="15"/>
    <n v="12"/>
    <n v="72"/>
    <n v="56"/>
    <x v="3"/>
    <x v="0"/>
    <x v="4"/>
  </r>
  <r>
    <x v="1"/>
    <x v="4"/>
    <x v="31"/>
    <x v="1293"/>
    <n v="232"/>
    <n v="124"/>
    <n v="1100"/>
    <n v="628"/>
    <x v="3"/>
    <x v="0"/>
    <x v="4"/>
  </r>
  <r>
    <x v="1"/>
    <x v="4"/>
    <x v="31"/>
    <x v="1294"/>
    <n v="7"/>
    <n v="7"/>
    <n v="43"/>
    <n v="46"/>
    <x v="3"/>
    <x v="0"/>
    <x v="4"/>
  </r>
  <r>
    <x v="1"/>
    <x v="4"/>
    <x v="31"/>
    <x v="1295"/>
    <n v="25"/>
    <n v="21"/>
    <n v="123"/>
    <n v="112"/>
    <x v="3"/>
    <x v="0"/>
    <x v="4"/>
  </r>
  <r>
    <x v="1"/>
    <x v="4"/>
    <x v="31"/>
    <x v="1296"/>
    <n v="67"/>
    <n v="53"/>
    <n v="297"/>
    <n v="271"/>
    <x v="3"/>
    <x v="0"/>
    <x v="4"/>
  </r>
  <r>
    <x v="1"/>
    <x v="4"/>
    <x v="31"/>
    <x v="1297"/>
    <n v="922"/>
    <n v="405"/>
    <n v="4540"/>
    <n v="2283"/>
    <x v="3"/>
    <x v="0"/>
    <x v="4"/>
  </r>
  <r>
    <x v="1"/>
    <x v="4"/>
    <x v="31"/>
    <x v="1298"/>
    <n v="57"/>
    <n v="33"/>
    <n v="281"/>
    <n v="218"/>
    <x v="3"/>
    <x v="0"/>
    <x v="4"/>
  </r>
  <r>
    <x v="1"/>
    <x v="4"/>
    <x v="31"/>
    <x v="1299"/>
    <n v="8"/>
    <n v="11"/>
    <n v="37"/>
    <n v="58"/>
    <x v="3"/>
    <x v="0"/>
    <x v="4"/>
  </r>
  <r>
    <x v="1"/>
    <x v="4"/>
    <x v="32"/>
    <x v="1823"/>
    <m/>
    <m/>
    <m/>
    <n v="1"/>
    <x v="5"/>
    <x v="1"/>
    <x v="4"/>
  </r>
  <r>
    <x v="1"/>
    <x v="4"/>
    <x v="32"/>
    <x v="1300"/>
    <n v="323"/>
    <n v="334"/>
    <n v="1604"/>
    <n v="1703"/>
    <x v="5"/>
    <x v="1"/>
    <x v="4"/>
  </r>
  <r>
    <x v="1"/>
    <x v="4"/>
    <x v="32"/>
    <x v="1824"/>
    <n v="1"/>
    <m/>
    <n v="2"/>
    <m/>
    <x v="5"/>
    <x v="1"/>
    <x v="4"/>
  </r>
  <r>
    <x v="1"/>
    <x v="4"/>
    <x v="32"/>
    <x v="1301"/>
    <n v="1"/>
    <n v="1"/>
    <n v="8"/>
    <n v="16"/>
    <x v="5"/>
    <x v="1"/>
    <x v="4"/>
  </r>
  <r>
    <x v="1"/>
    <x v="4"/>
    <x v="32"/>
    <x v="1302"/>
    <n v="1"/>
    <n v="2"/>
    <n v="1"/>
    <n v="3"/>
    <x v="5"/>
    <x v="1"/>
    <x v="4"/>
  </r>
  <r>
    <x v="1"/>
    <x v="4"/>
    <x v="32"/>
    <x v="1303"/>
    <n v="2"/>
    <n v="2"/>
    <n v="19"/>
    <n v="12"/>
    <x v="5"/>
    <x v="1"/>
    <x v="4"/>
  </r>
  <r>
    <x v="1"/>
    <x v="4"/>
    <x v="32"/>
    <x v="1304"/>
    <n v="4"/>
    <n v="2"/>
    <n v="13"/>
    <n v="14"/>
    <x v="5"/>
    <x v="1"/>
    <x v="4"/>
  </r>
  <r>
    <x v="1"/>
    <x v="4"/>
    <x v="32"/>
    <x v="1305"/>
    <n v="334"/>
    <n v="346"/>
    <n v="2031"/>
    <n v="1841"/>
    <x v="5"/>
    <x v="1"/>
    <x v="4"/>
  </r>
  <r>
    <x v="1"/>
    <x v="4"/>
    <x v="32"/>
    <x v="1306"/>
    <n v="1"/>
    <n v="3"/>
    <n v="15"/>
    <n v="14"/>
    <x v="5"/>
    <x v="1"/>
    <x v="4"/>
  </r>
  <r>
    <x v="1"/>
    <x v="4"/>
    <x v="32"/>
    <x v="1825"/>
    <m/>
    <m/>
    <n v="2"/>
    <n v="3"/>
    <x v="5"/>
    <x v="1"/>
    <x v="4"/>
  </r>
  <r>
    <x v="1"/>
    <x v="4"/>
    <x v="32"/>
    <x v="1307"/>
    <n v="15"/>
    <n v="13"/>
    <n v="73"/>
    <n v="76"/>
    <x v="5"/>
    <x v="1"/>
    <x v="4"/>
  </r>
  <r>
    <x v="1"/>
    <x v="4"/>
    <x v="32"/>
    <x v="1308"/>
    <n v="14"/>
    <n v="22"/>
    <n v="75"/>
    <n v="79"/>
    <x v="5"/>
    <x v="1"/>
    <x v="4"/>
  </r>
  <r>
    <x v="1"/>
    <x v="4"/>
    <x v="32"/>
    <x v="1309"/>
    <m/>
    <n v="2"/>
    <n v="3"/>
    <n v="4"/>
    <x v="5"/>
    <x v="1"/>
    <x v="4"/>
  </r>
  <r>
    <x v="1"/>
    <x v="4"/>
    <x v="33"/>
    <x v="1310"/>
    <n v="3"/>
    <m/>
    <n v="14"/>
    <m/>
    <x v="2"/>
    <x v="0"/>
    <x v="4"/>
  </r>
  <r>
    <x v="1"/>
    <x v="4"/>
    <x v="33"/>
    <x v="1311"/>
    <n v="8"/>
    <n v="4"/>
    <n v="27"/>
    <n v="19"/>
    <x v="2"/>
    <x v="0"/>
    <x v="4"/>
  </r>
  <r>
    <x v="1"/>
    <x v="4"/>
    <x v="33"/>
    <x v="1312"/>
    <n v="4"/>
    <n v="12"/>
    <n v="39"/>
    <n v="38"/>
    <x v="2"/>
    <x v="0"/>
    <x v="4"/>
  </r>
  <r>
    <x v="1"/>
    <x v="4"/>
    <x v="33"/>
    <x v="1313"/>
    <n v="34"/>
    <n v="22"/>
    <n v="170"/>
    <n v="134"/>
    <x v="2"/>
    <x v="0"/>
    <x v="4"/>
  </r>
  <r>
    <x v="1"/>
    <x v="4"/>
    <x v="33"/>
    <x v="1314"/>
    <m/>
    <n v="1"/>
    <n v="1"/>
    <n v="1"/>
    <x v="2"/>
    <x v="0"/>
    <x v="4"/>
  </r>
  <r>
    <x v="1"/>
    <x v="4"/>
    <x v="33"/>
    <x v="1827"/>
    <m/>
    <m/>
    <n v="1"/>
    <n v="2"/>
    <x v="2"/>
    <x v="0"/>
    <x v="4"/>
  </r>
  <r>
    <x v="1"/>
    <x v="4"/>
    <x v="33"/>
    <x v="1315"/>
    <n v="64"/>
    <n v="65"/>
    <n v="391"/>
    <n v="333"/>
    <x v="2"/>
    <x v="0"/>
    <x v="4"/>
  </r>
  <r>
    <x v="1"/>
    <x v="4"/>
    <x v="33"/>
    <x v="1316"/>
    <n v="16"/>
    <n v="12"/>
    <n v="85"/>
    <n v="63"/>
    <x v="2"/>
    <x v="0"/>
    <x v="4"/>
  </r>
  <r>
    <x v="1"/>
    <x v="4"/>
    <x v="33"/>
    <x v="1828"/>
    <n v="1"/>
    <m/>
    <n v="3"/>
    <m/>
    <x v="2"/>
    <x v="0"/>
    <x v="4"/>
  </r>
  <r>
    <x v="1"/>
    <x v="4"/>
    <x v="33"/>
    <x v="1317"/>
    <n v="124"/>
    <n v="64"/>
    <n v="591"/>
    <n v="408"/>
    <x v="2"/>
    <x v="0"/>
    <x v="4"/>
  </r>
  <r>
    <x v="1"/>
    <x v="4"/>
    <x v="33"/>
    <x v="1318"/>
    <n v="246"/>
    <n v="194"/>
    <n v="1248"/>
    <n v="1036"/>
    <x v="2"/>
    <x v="0"/>
    <x v="4"/>
  </r>
  <r>
    <x v="1"/>
    <x v="4"/>
    <x v="33"/>
    <x v="1319"/>
    <n v="1"/>
    <n v="4"/>
    <n v="5"/>
    <n v="18"/>
    <x v="2"/>
    <x v="0"/>
    <x v="4"/>
  </r>
  <r>
    <x v="1"/>
    <x v="4"/>
    <x v="33"/>
    <x v="1831"/>
    <n v="3"/>
    <m/>
    <n v="12"/>
    <n v="10"/>
    <x v="2"/>
    <x v="0"/>
    <x v="4"/>
  </r>
  <r>
    <x v="1"/>
    <x v="4"/>
    <x v="33"/>
    <x v="1320"/>
    <n v="532"/>
    <n v="395"/>
    <n v="2846"/>
    <n v="2188"/>
    <x v="2"/>
    <x v="0"/>
    <x v="4"/>
  </r>
  <r>
    <x v="1"/>
    <x v="4"/>
    <x v="33"/>
    <x v="2066"/>
    <m/>
    <m/>
    <m/>
    <n v="1"/>
    <x v="2"/>
    <x v="0"/>
    <x v="4"/>
  </r>
  <r>
    <x v="1"/>
    <x v="4"/>
    <x v="33"/>
    <x v="1321"/>
    <m/>
    <m/>
    <n v="1"/>
    <m/>
    <x v="2"/>
    <x v="0"/>
    <x v="4"/>
  </r>
  <r>
    <x v="1"/>
    <x v="4"/>
    <x v="33"/>
    <x v="1322"/>
    <n v="2"/>
    <m/>
    <n v="13"/>
    <n v="6"/>
    <x v="2"/>
    <x v="0"/>
    <x v="4"/>
  </r>
  <r>
    <x v="1"/>
    <x v="4"/>
    <x v="33"/>
    <x v="1323"/>
    <n v="12"/>
    <n v="7"/>
    <n v="55"/>
    <n v="34"/>
    <x v="2"/>
    <x v="0"/>
    <x v="4"/>
  </r>
  <r>
    <x v="1"/>
    <x v="4"/>
    <x v="33"/>
    <x v="1324"/>
    <n v="6"/>
    <n v="9"/>
    <n v="27"/>
    <n v="29"/>
    <x v="2"/>
    <x v="0"/>
    <x v="4"/>
  </r>
  <r>
    <x v="1"/>
    <x v="4"/>
    <x v="33"/>
    <x v="1325"/>
    <n v="280"/>
    <n v="157"/>
    <n v="1477"/>
    <n v="1006"/>
    <x v="2"/>
    <x v="0"/>
    <x v="4"/>
  </r>
  <r>
    <x v="1"/>
    <x v="4"/>
    <x v="33"/>
    <x v="1326"/>
    <n v="219"/>
    <n v="140"/>
    <n v="1197"/>
    <n v="959"/>
    <x v="2"/>
    <x v="0"/>
    <x v="4"/>
  </r>
  <r>
    <x v="1"/>
    <x v="4"/>
    <x v="33"/>
    <x v="1327"/>
    <n v="13"/>
    <n v="3"/>
    <n v="63"/>
    <n v="43"/>
    <x v="2"/>
    <x v="0"/>
    <x v="4"/>
  </r>
  <r>
    <x v="1"/>
    <x v="4"/>
    <x v="33"/>
    <x v="1833"/>
    <m/>
    <m/>
    <n v="1"/>
    <m/>
    <x v="2"/>
    <x v="0"/>
    <x v="4"/>
  </r>
  <r>
    <x v="1"/>
    <x v="4"/>
    <x v="33"/>
    <x v="1328"/>
    <m/>
    <m/>
    <m/>
    <n v="2"/>
    <x v="2"/>
    <x v="0"/>
    <x v="4"/>
  </r>
  <r>
    <x v="1"/>
    <x v="4"/>
    <x v="33"/>
    <x v="1329"/>
    <n v="1"/>
    <n v="1"/>
    <n v="2"/>
    <n v="8"/>
    <x v="2"/>
    <x v="0"/>
    <x v="4"/>
  </r>
  <r>
    <x v="1"/>
    <x v="4"/>
    <x v="33"/>
    <x v="1330"/>
    <n v="4"/>
    <n v="3"/>
    <n v="17"/>
    <n v="5"/>
    <x v="2"/>
    <x v="0"/>
    <x v="4"/>
  </r>
  <r>
    <x v="1"/>
    <x v="4"/>
    <x v="33"/>
    <x v="1331"/>
    <m/>
    <m/>
    <n v="1"/>
    <m/>
    <x v="2"/>
    <x v="0"/>
    <x v="4"/>
  </r>
  <r>
    <x v="1"/>
    <x v="4"/>
    <x v="33"/>
    <x v="1836"/>
    <m/>
    <n v="1"/>
    <m/>
    <n v="1"/>
    <x v="2"/>
    <x v="0"/>
    <x v="4"/>
  </r>
  <r>
    <x v="1"/>
    <x v="4"/>
    <x v="124"/>
    <x v="1332"/>
    <n v="1"/>
    <n v="1"/>
    <n v="5"/>
    <n v="8"/>
    <x v="2"/>
    <x v="0"/>
    <x v="4"/>
  </r>
  <r>
    <x v="1"/>
    <x v="4"/>
    <x v="124"/>
    <x v="1837"/>
    <m/>
    <m/>
    <n v="1"/>
    <m/>
    <x v="2"/>
    <x v="0"/>
    <x v="4"/>
  </r>
  <r>
    <x v="1"/>
    <x v="4"/>
    <x v="124"/>
    <x v="1333"/>
    <n v="19"/>
    <n v="11"/>
    <n v="74"/>
    <n v="59"/>
    <x v="2"/>
    <x v="0"/>
    <x v="4"/>
  </r>
  <r>
    <x v="1"/>
    <x v="4"/>
    <x v="124"/>
    <x v="1334"/>
    <n v="11"/>
    <n v="10"/>
    <n v="89"/>
    <n v="84"/>
    <x v="2"/>
    <x v="0"/>
    <x v="4"/>
  </r>
  <r>
    <x v="1"/>
    <x v="4"/>
    <x v="124"/>
    <x v="1838"/>
    <n v="1"/>
    <m/>
    <n v="4"/>
    <n v="7"/>
    <x v="2"/>
    <x v="0"/>
    <x v="4"/>
  </r>
  <r>
    <x v="1"/>
    <x v="4"/>
    <x v="124"/>
    <x v="1335"/>
    <n v="17"/>
    <n v="5"/>
    <n v="79"/>
    <n v="56"/>
    <x v="2"/>
    <x v="0"/>
    <x v="4"/>
  </r>
  <r>
    <x v="1"/>
    <x v="4"/>
    <x v="124"/>
    <x v="1336"/>
    <n v="3"/>
    <n v="1"/>
    <n v="8"/>
    <n v="5"/>
    <x v="2"/>
    <x v="0"/>
    <x v="4"/>
  </r>
  <r>
    <x v="1"/>
    <x v="4"/>
    <x v="124"/>
    <x v="1337"/>
    <n v="1"/>
    <n v="2"/>
    <n v="20"/>
    <n v="7"/>
    <x v="2"/>
    <x v="0"/>
    <x v="4"/>
  </r>
  <r>
    <x v="1"/>
    <x v="4"/>
    <x v="124"/>
    <x v="1839"/>
    <m/>
    <m/>
    <n v="3"/>
    <n v="4"/>
    <x v="2"/>
    <x v="0"/>
    <x v="4"/>
  </r>
  <r>
    <x v="1"/>
    <x v="4"/>
    <x v="124"/>
    <x v="1338"/>
    <n v="3"/>
    <m/>
    <n v="13"/>
    <n v="6"/>
    <x v="2"/>
    <x v="0"/>
    <x v="4"/>
  </r>
  <r>
    <x v="1"/>
    <x v="4"/>
    <x v="124"/>
    <x v="1339"/>
    <n v="2"/>
    <n v="1"/>
    <n v="12"/>
    <n v="5"/>
    <x v="2"/>
    <x v="0"/>
    <x v="4"/>
  </r>
  <r>
    <x v="1"/>
    <x v="4"/>
    <x v="124"/>
    <x v="1340"/>
    <m/>
    <n v="2"/>
    <n v="11"/>
    <n v="4"/>
    <x v="2"/>
    <x v="0"/>
    <x v="4"/>
  </r>
  <r>
    <x v="1"/>
    <x v="4"/>
    <x v="124"/>
    <x v="1341"/>
    <m/>
    <n v="1"/>
    <n v="1"/>
    <n v="2"/>
    <x v="2"/>
    <x v="0"/>
    <x v="4"/>
  </r>
  <r>
    <x v="1"/>
    <x v="4"/>
    <x v="124"/>
    <x v="1342"/>
    <m/>
    <n v="1"/>
    <n v="1"/>
    <n v="2"/>
    <x v="2"/>
    <x v="0"/>
    <x v="4"/>
  </r>
  <r>
    <x v="1"/>
    <x v="4"/>
    <x v="124"/>
    <x v="1840"/>
    <m/>
    <m/>
    <n v="3"/>
    <n v="1"/>
    <x v="2"/>
    <x v="0"/>
    <x v="4"/>
  </r>
  <r>
    <x v="1"/>
    <x v="4"/>
    <x v="124"/>
    <x v="1343"/>
    <n v="1"/>
    <n v="1"/>
    <n v="3"/>
    <n v="1"/>
    <x v="2"/>
    <x v="0"/>
    <x v="4"/>
  </r>
  <r>
    <x v="1"/>
    <x v="4"/>
    <x v="124"/>
    <x v="1344"/>
    <m/>
    <n v="1"/>
    <n v="5"/>
    <n v="5"/>
    <x v="2"/>
    <x v="0"/>
    <x v="4"/>
  </r>
  <r>
    <x v="1"/>
    <x v="4"/>
    <x v="124"/>
    <x v="1345"/>
    <n v="3"/>
    <n v="4"/>
    <n v="15"/>
    <n v="20"/>
    <x v="2"/>
    <x v="0"/>
    <x v="4"/>
  </r>
  <r>
    <x v="1"/>
    <x v="4"/>
    <x v="124"/>
    <x v="1346"/>
    <n v="4"/>
    <n v="4"/>
    <n v="25"/>
    <n v="17"/>
    <x v="2"/>
    <x v="0"/>
    <x v="4"/>
  </r>
  <r>
    <x v="1"/>
    <x v="4"/>
    <x v="124"/>
    <x v="1841"/>
    <m/>
    <m/>
    <m/>
    <n v="2"/>
    <x v="2"/>
    <x v="0"/>
    <x v="4"/>
  </r>
  <r>
    <x v="1"/>
    <x v="4"/>
    <x v="124"/>
    <x v="1347"/>
    <m/>
    <n v="1"/>
    <n v="12"/>
    <n v="3"/>
    <x v="2"/>
    <x v="0"/>
    <x v="4"/>
  </r>
  <r>
    <x v="1"/>
    <x v="4"/>
    <x v="124"/>
    <x v="1348"/>
    <n v="18"/>
    <n v="4"/>
    <n v="100"/>
    <n v="71"/>
    <x v="2"/>
    <x v="0"/>
    <x v="4"/>
  </r>
  <r>
    <x v="1"/>
    <x v="4"/>
    <x v="124"/>
    <x v="1349"/>
    <n v="10"/>
    <n v="6"/>
    <n v="50"/>
    <n v="41"/>
    <x v="2"/>
    <x v="0"/>
    <x v="4"/>
  </r>
  <r>
    <x v="1"/>
    <x v="4"/>
    <x v="124"/>
    <x v="1350"/>
    <n v="44"/>
    <n v="29"/>
    <n v="249"/>
    <n v="178"/>
    <x v="2"/>
    <x v="0"/>
    <x v="4"/>
  </r>
  <r>
    <x v="1"/>
    <x v="4"/>
    <x v="153"/>
    <x v="1842"/>
    <n v="1"/>
    <m/>
    <n v="1"/>
    <m/>
    <x v="1"/>
    <x v="0"/>
    <x v="4"/>
  </r>
  <r>
    <x v="1"/>
    <x v="4"/>
    <x v="154"/>
    <x v="1843"/>
    <m/>
    <m/>
    <n v="1"/>
    <n v="1"/>
    <x v="1"/>
    <x v="0"/>
    <x v="4"/>
  </r>
  <r>
    <x v="1"/>
    <x v="4"/>
    <x v="166"/>
    <x v="1977"/>
    <m/>
    <n v="1"/>
    <n v="1"/>
    <n v="1"/>
    <x v="1"/>
    <x v="0"/>
    <x v="4"/>
  </r>
  <r>
    <x v="1"/>
    <x v="4"/>
    <x v="168"/>
    <x v="1979"/>
    <m/>
    <m/>
    <m/>
    <n v="1"/>
    <x v="1"/>
    <x v="0"/>
    <x v="4"/>
  </r>
  <r>
    <x v="1"/>
    <x v="4"/>
    <x v="126"/>
    <x v="1844"/>
    <m/>
    <n v="1"/>
    <m/>
    <n v="1"/>
    <x v="5"/>
    <x v="1"/>
    <x v="4"/>
  </r>
  <r>
    <x v="1"/>
    <x v="4"/>
    <x v="126"/>
    <x v="1352"/>
    <n v="56"/>
    <n v="52"/>
    <n v="285"/>
    <n v="283"/>
    <x v="5"/>
    <x v="1"/>
    <x v="4"/>
  </r>
  <r>
    <x v="1"/>
    <x v="4"/>
    <x v="126"/>
    <x v="1353"/>
    <n v="53"/>
    <n v="48"/>
    <n v="275"/>
    <n v="768"/>
    <x v="5"/>
    <x v="1"/>
    <x v="4"/>
  </r>
  <r>
    <x v="1"/>
    <x v="4"/>
    <x v="126"/>
    <x v="1354"/>
    <n v="3"/>
    <n v="4"/>
    <n v="23"/>
    <n v="30"/>
    <x v="5"/>
    <x v="1"/>
    <x v="4"/>
  </r>
  <r>
    <x v="1"/>
    <x v="4"/>
    <x v="126"/>
    <x v="1355"/>
    <n v="1"/>
    <n v="3"/>
    <n v="11"/>
    <n v="7"/>
    <x v="5"/>
    <x v="1"/>
    <x v="4"/>
  </r>
  <r>
    <x v="1"/>
    <x v="4"/>
    <x v="126"/>
    <x v="1356"/>
    <n v="24"/>
    <n v="27"/>
    <n v="133"/>
    <n v="81"/>
    <x v="5"/>
    <x v="1"/>
    <x v="4"/>
  </r>
  <r>
    <x v="1"/>
    <x v="4"/>
    <x v="126"/>
    <x v="1357"/>
    <n v="1"/>
    <m/>
    <n v="4"/>
    <m/>
    <x v="5"/>
    <x v="1"/>
    <x v="4"/>
  </r>
  <r>
    <x v="1"/>
    <x v="4"/>
    <x v="126"/>
    <x v="1845"/>
    <m/>
    <n v="1"/>
    <n v="2"/>
    <n v="1"/>
    <x v="5"/>
    <x v="1"/>
    <x v="4"/>
  </r>
  <r>
    <x v="1"/>
    <x v="4"/>
    <x v="126"/>
    <x v="1358"/>
    <m/>
    <n v="4"/>
    <n v="4"/>
    <n v="7"/>
    <x v="5"/>
    <x v="1"/>
    <x v="4"/>
  </r>
  <r>
    <x v="1"/>
    <x v="4"/>
    <x v="126"/>
    <x v="1359"/>
    <n v="12"/>
    <n v="7"/>
    <n v="46"/>
    <n v="35"/>
    <x v="5"/>
    <x v="1"/>
    <x v="4"/>
  </r>
  <r>
    <x v="1"/>
    <x v="4"/>
    <x v="179"/>
    <x v="2067"/>
    <m/>
    <n v="1"/>
    <m/>
    <n v="1"/>
    <x v="5"/>
    <x v="1"/>
    <x v="4"/>
  </r>
  <r>
    <x v="1"/>
    <x v="4"/>
    <x v="127"/>
    <x v="1847"/>
    <m/>
    <m/>
    <n v="4"/>
    <m/>
    <x v="1"/>
    <x v="0"/>
    <x v="4"/>
  </r>
  <r>
    <x v="1"/>
    <x v="4"/>
    <x v="127"/>
    <x v="1360"/>
    <n v="2"/>
    <n v="4"/>
    <n v="17"/>
    <n v="16"/>
    <x v="1"/>
    <x v="0"/>
    <x v="4"/>
  </r>
  <r>
    <x v="1"/>
    <x v="4"/>
    <x v="155"/>
    <x v="1849"/>
    <m/>
    <m/>
    <n v="1"/>
    <n v="3"/>
    <x v="1"/>
    <x v="0"/>
    <x v="4"/>
  </r>
  <r>
    <x v="1"/>
    <x v="4"/>
    <x v="155"/>
    <x v="1850"/>
    <m/>
    <m/>
    <n v="3"/>
    <n v="4"/>
    <x v="1"/>
    <x v="0"/>
    <x v="4"/>
  </r>
  <r>
    <x v="1"/>
    <x v="5"/>
    <x v="65"/>
    <x v="1361"/>
    <n v="1"/>
    <m/>
    <n v="2"/>
    <m/>
    <x v="3"/>
    <x v="0"/>
    <x v="5"/>
  </r>
  <r>
    <x v="1"/>
    <x v="5"/>
    <x v="65"/>
    <x v="1851"/>
    <m/>
    <m/>
    <n v="2"/>
    <m/>
    <x v="3"/>
    <x v="0"/>
    <x v="5"/>
  </r>
  <r>
    <x v="1"/>
    <x v="5"/>
    <x v="65"/>
    <x v="256"/>
    <m/>
    <m/>
    <n v="2"/>
    <m/>
    <x v="3"/>
    <x v="0"/>
    <x v="5"/>
  </r>
  <r>
    <x v="1"/>
    <x v="5"/>
    <x v="65"/>
    <x v="257"/>
    <n v="5"/>
    <n v="7"/>
    <n v="25"/>
    <n v="18"/>
    <x v="3"/>
    <x v="0"/>
    <x v="5"/>
  </r>
  <r>
    <x v="1"/>
    <x v="5"/>
    <x v="65"/>
    <x v="258"/>
    <n v="4"/>
    <m/>
    <n v="23"/>
    <n v="6"/>
    <x v="3"/>
    <x v="0"/>
    <x v="5"/>
  </r>
  <r>
    <x v="1"/>
    <x v="5"/>
    <x v="65"/>
    <x v="259"/>
    <m/>
    <m/>
    <n v="1"/>
    <m/>
    <x v="3"/>
    <x v="0"/>
    <x v="5"/>
  </r>
  <r>
    <x v="1"/>
    <x v="5"/>
    <x v="65"/>
    <x v="260"/>
    <n v="1"/>
    <m/>
    <n v="1"/>
    <n v="2"/>
    <x v="3"/>
    <x v="0"/>
    <x v="5"/>
  </r>
  <r>
    <x v="1"/>
    <x v="5"/>
    <x v="65"/>
    <x v="1363"/>
    <m/>
    <n v="1"/>
    <n v="2"/>
    <n v="2"/>
    <x v="3"/>
    <x v="0"/>
    <x v="5"/>
  </r>
  <r>
    <x v="1"/>
    <x v="5"/>
    <x v="65"/>
    <x v="261"/>
    <m/>
    <m/>
    <n v="1"/>
    <n v="1"/>
    <x v="3"/>
    <x v="0"/>
    <x v="5"/>
  </r>
  <r>
    <x v="1"/>
    <x v="5"/>
    <x v="65"/>
    <x v="262"/>
    <n v="1"/>
    <m/>
    <n v="2"/>
    <n v="1"/>
    <x v="3"/>
    <x v="0"/>
    <x v="5"/>
  </r>
  <r>
    <x v="1"/>
    <x v="5"/>
    <x v="65"/>
    <x v="263"/>
    <m/>
    <m/>
    <n v="4"/>
    <n v="1"/>
    <x v="3"/>
    <x v="0"/>
    <x v="5"/>
  </r>
  <r>
    <x v="1"/>
    <x v="5"/>
    <x v="66"/>
    <x v="265"/>
    <n v="2"/>
    <m/>
    <n v="5"/>
    <n v="1"/>
    <x v="2"/>
    <x v="0"/>
    <x v="5"/>
  </r>
  <r>
    <x v="1"/>
    <x v="5"/>
    <x v="66"/>
    <x v="1364"/>
    <m/>
    <m/>
    <m/>
    <n v="1"/>
    <x v="2"/>
    <x v="0"/>
    <x v="5"/>
  </r>
  <r>
    <x v="1"/>
    <x v="5"/>
    <x v="66"/>
    <x v="266"/>
    <n v="1"/>
    <n v="1"/>
    <n v="9"/>
    <n v="7"/>
    <x v="2"/>
    <x v="0"/>
    <x v="5"/>
  </r>
  <r>
    <x v="1"/>
    <x v="5"/>
    <x v="66"/>
    <x v="1365"/>
    <m/>
    <m/>
    <n v="3"/>
    <n v="1"/>
    <x v="2"/>
    <x v="0"/>
    <x v="5"/>
  </r>
  <r>
    <x v="1"/>
    <x v="5"/>
    <x v="66"/>
    <x v="1366"/>
    <n v="1"/>
    <m/>
    <n v="1"/>
    <m/>
    <x v="2"/>
    <x v="0"/>
    <x v="5"/>
  </r>
  <r>
    <x v="1"/>
    <x v="5"/>
    <x v="66"/>
    <x v="1368"/>
    <m/>
    <m/>
    <n v="1"/>
    <m/>
    <x v="2"/>
    <x v="0"/>
    <x v="5"/>
  </r>
  <r>
    <x v="1"/>
    <x v="5"/>
    <x v="66"/>
    <x v="1369"/>
    <n v="3"/>
    <m/>
    <n v="7"/>
    <n v="1"/>
    <x v="2"/>
    <x v="0"/>
    <x v="5"/>
  </r>
  <r>
    <x v="1"/>
    <x v="5"/>
    <x v="66"/>
    <x v="267"/>
    <m/>
    <m/>
    <n v="1"/>
    <m/>
    <x v="2"/>
    <x v="0"/>
    <x v="5"/>
  </r>
  <r>
    <x v="1"/>
    <x v="5"/>
    <x v="66"/>
    <x v="1857"/>
    <m/>
    <m/>
    <n v="1"/>
    <m/>
    <x v="2"/>
    <x v="0"/>
    <x v="5"/>
  </r>
  <r>
    <x v="1"/>
    <x v="5"/>
    <x v="66"/>
    <x v="268"/>
    <m/>
    <m/>
    <n v="2"/>
    <m/>
    <x v="2"/>
    <x v="0"/>
    <x v="5"/>
  </r>
  <r>
    <x v="1"/>
    <x v="5"/>
    <x v="66"/>
    <x v="1371"/>
    <m/>
    <m/>
    <n v="1"/>
    <m/>
    <x v="2"/>
    <x v="0"/>
    <x v="5"/>
  </r>
  <r>
    <x v="1"/>
    <x v="5"/>
    <x v="66"/>
    <x v="1372"/>
    <m/>
    <m/>
    <n v="1"/>
    <n v="1"/>
    <x v="2"/>
    <x v="0"/>
    <x v="5"/>
  </r>
  <r>
    <x v="1"/>
    <x v="5"/>
    <x v="67"/>
    <x v="1373"/>
    <m/>
    <m/>
    <n v="1"/>
    <n v="1"/>
    <x v="2"/>
    <x v="0"/>
    <x v="5"/>
  </r>
  <r>
    <x v="1"/>
    <x v="5"/>
    <x v="0"/>
    <x v="2068"/>
    <m/>
    <m/>
    <m/>
    <n v="1"/>
    <x v="0"/>
    <x v="0"/>
    <x v="5"/>
  </r>
  <r>
    <x v="1"/>
    <x v="5"/>
    <x v="68"/>
    <x v="271"/>
    <n v="6"/>
    <n v="1"/>
    <n v="21"/>
    <n v="8"/>
    <x v="2"/>
    <x v="0"/>
    <x v="5"/>
  </r>
  <r>
    <x v="1"/>
    <x v="5"/>
    <x v="68"/>
    <x v="1377"/>
    <n v="4"/>
    <n v="3"/>
    <n v="24"/>
    <n v="19"/>
    <x v="2"/>
    <x v="0"/>
    <x v="5"/>
  </r>
  <r>
    <x v="1"/>
    <x v="5"/>
    <x v="68"/>
    <x v="272"/>
    <n v="1"/>
    <m/>
    <n v="1"/>
    <n v="2"/>
    <x v="2"/>
    <x v="0"/>
    <x v="5"/>
  </r>
  <r>
    <x v="1"/>
    <x v="5"/>
    <x v="68"/>
    <x v="273"/>
    <n v="79"/>
    <n v="32"/>
    <n v="321"/>
    <n v="185"/>
    <x v="2"/>
    <x v="0"/>
    <x v="5"/>
  </r>
  <r>
    <x v="1"/>
    <x v="5"/>
    <x v="68"/>
    <x v="274"/>
    <n v="1"/>
    <m/>
    <n v="4"/>
    <m/>
    <x v="2"/>
    <x v="0"/>
    <x v="5"/>
  </r>
  <r>
    <x v="1"/>
    <x v="5"/>
    <x v="68"/>
    <x v="275"/>
    <n v="152"/>
    <n v="83"/>
    <n v="821"/>
    <n v="521"/>
    <x v="2"/>
    <x v="0"/>
    <x v="5"/>
  </r>
  <r>
    <x v="1"/>
    <x v="5"/>
    <x v="68"/>
    <x v="276"/>
    <n v="45"/>
    <n v="25"/>
    <n v="255"/>
    <n v="164"/>
    <x v="2"/>
    <x v="0"/>
    <x v="5"/>
  </r>
  <r>
    <x v="1"/>
    <x v="5"/>
    <x v="68"/>
    <x v="277"/>
    <n v="162"/>
    <n v="91"/>
    <n v="915"/>
    <n v="643"/>
    <x v="2"/>
    <x v="0"/>
    <x v="5"/>
  </r>
  <r>
    <x v="1"/>
    <x v="5"/>
    <x v="68"/>
    <x v="278"/>
    <n v="26"/>
    <n v="11"/>
    <n v="118"/>
    <n v="78"/>
    <x v="2"/>
    <x v="0"/>
    <x v="5"/>
  </r>
  <r>
    <x v="1"/>
    <x v="5"/>
    <x v="68"/>
    <x v="279"/>
    <n v="28"/>
    <n v="18"/>
    <n v="114"/>
    <n v="111"/>
    <x v="2"/>
    <x v="0"/>
    <x v="5"/>
  </r>
  <r>
    <x v="1"/>
    <x v="5"/>
    <x v="68"/>
    <x v="280"/>
    <n v="15"/>
    <n v="14"/>
    <n v="72"/>
    <n v="78"/>
    <x v="2"/>
    <x v="0"/>
    <x v="5"/>
  </r>
  <r>
    <x v="1"/>
    <x v="5"/>
    <x v="68"/>
    <x v="1378"/>
    <n v="1"/>
    <m/>
    <n v="3"/>
    <m/>
    <x v="2"/>
    <x v="0"/>
    <x v="5"/>
  </r>
  <r>
    <x v="1"/>
    <x v="5"/>
    <x v="68"/>
    <x v="281"/>
    <n v="24"/>
    <n v="18"/>
    <n v="128"/>
    <n v="106"/>
    <x v="2"/>
    <x v="0"/>
    <x v="5"/>
  </r>
  <r>
    <x v="1"/>
    <x v="5"/>
    <x v="68"/>
    <x v="282"/>
    <m/>
    <m/>
    <n v="5"/>
    <n v="1"/>
    <x v="2"/>
    <x v="0"/>
    <x v="5"/>
  </r>
  <r>
    <x v="1"/>
    <x v="5"/>
    <x v="68"/>
    <x v="1381"/>
    <n v="1"/>
    <n v="1"/>
    <n v="7"/>
    <n v="5"/>
    <x v="2"/>
    <x v="0"/>
    <x v="5"/>
  </r>
  <r>
    <x v="1"/>
    <x v="5"/>
    <x v="68"/>
    <x v="283"/>
    <m/>
    <m/>
    <n v="2"/>
    <n v="1"/>
    <x v="2"/>
    <x v="0"/>
    <x v="5"/>
  </r>
  <r>
    <x v="1"/>
    <x v="5"/>
    <x v="68"/>
    <x v="284"/>
    <n v="40"/>
    <n v="26"/>
    <n v="246"/>
    <n v="174"/>
    <x v="2"/>
    <x v="0"/>
    <x v="5"/>
  </r>
  <r>
    <x v="1"/>
    <x v="5"/>
    <x v="68"/>
    <x v="285"/>
    <n v="86"/>
    <n v="42"/>
    <n v="456"/>
    <n v="267"/>
    <x v="2"/>
    <x v="0"/>
    <x v="5"/>
  </r>
  <r>
    <x v="1"/>
    <x v="5"/>
    <x v="68"/>
    <x v="286"/>
    <n v="72"/>
    <n v="46"/>
    <n v="439"/>
    <n v="302"/>
    <x v="2"/>
    <x v="0"/>
    <x v="5"/>
  </r>
  <r>
    <x v="1"/>
    <x v="5"/>
    <x v="68"/>
    <x v="287"/>
    <n v="9"/>
    <n v="5"/>
    <n v="81"/>
    <n v="48"/>
    <x v="2"/>
    <x v="0"/>
    <x v="5"/>
  </r>
  <r>
    <x v="1"/>
    <x v="5"/>
    <x v="68"/>
    <x v="1382"/>
    <m/>
    <m/>
    <n v="3"/>
    <n v="1"/>
    <x v="2"/>
    <x v="0"/>
    <x v="5"/>
  </r>
  <r>
    <x v="1"/>
    <x v="5"/>
    <x v="68"/>
    <x v="288"/>
    <n v="1"/>
    <m/>
    <n v="4"/>
    <n v="2"/>
    <x v="2"/>
    <x v="0"/>
    <x v="5"/>
  </r>
  <r>
    <x v="1"/>
    <x v="5"/>
    <x v="68"/>
    <x v="289"/>
    <m/>
    <n v="1"/>
    <m/>
    <n v="1"/>
    <x v="2"/>
    <x v="0"/>
    <x v="5"/>
  </r>
  <r>
    <x v="1"/>
    <x v="5"/>
    <x v="68"/>
    <x v="1383"/>
    <n v="1"/>
    <m/>
    <n v="2"/>
    <n v="1"/>
    <x v="2"/>
    <x v="0"/>
    <x v="5"/>
  </r>
  <r>
    <x v="1"/>
    <x v="5"/>
    <x v="68"/>
    <x v="1384"/>
    <m/>
    <m/>
    <m/>
    <n v="2"/>
    <x v="2"/>
    <x v="0"/>
    <x v="5"/>
  </r>
  <r>
    <x v="1"/>
    <x v="5"/>
    <x v="68"/>
    <x v="1385"/>
    <n v="1"/>
    <m/>
    <n v="7"/>
    <n v="2"/>
    <x v="2"/>
    <x v="0"/>
    <x v="5"/>
  </r>
  <r>
    <x v="1"/>
    <x v="5"/>
    <x v="68"/>
    <x v="1386"/>
    <n v="1"/>
    <n v="1"/>
    <n v="3"/>
    <n v="1"/>
    <x v="2"/>
    <x v="0"/>
    <x v="5"/>
  </r>
  <r>
    <x v="1"/>
    <x v="5"/>
    <x v="68"/>
    <x v="1387"/>
    <n v="1"/>
    <m/>
    <n v="2"/>
    <n v="2"/>
    <x v="2"/>
    <x v="0"/>
    <x v="5"/>
  </r>
  <r>
    <x v="1"/>
    <x v="5"/>
    <x v="68"/>
    <x v="290"/>
    <n v="1"/>
    <m/>
    <n v="3"/>
    <n v="2"/>
    <x v="2"/>
    <x v="0"/>
    <x v="5"/>
  </r>
  <r>
    <x v="1"/>
    <x v="5"/>
    <x v="68"/>
    <x v="291"/>
    <m/>
    <n v="1"/>
    <n v="4"/>
    <n v="8"/>
    <x v="2"/>
    <x v="0"/>
    <x v="5"/>
  </r>
  <r>
    <x v="1"/>
    <x v="5"/>
    <x v="68"/>
    <x v="292"/>
    <n v="1"/>
    <m/>
    <n v="3"/>
    <n v="5"/>
    <x v="2"/>
    <x v="0"/>
    <x v="5"/>
  </r>
  <r>
    <x v="1"/>
    <x v="5"/>
    <x v="68"/>
    <x v="1389"/>
    <m/>
    <m/>
    <n v="2"/>
    <m/>
    <x v="2"/>
    <x v="0"/>
    <x v="5"/>
  </r>
  <r>
    <x v="1"/>
    <x v="5"/>
    <x v="68"/>
    <x v="293"/>
    <n v="3"/>
    <m/>
    <n v="10"/>
    <n v="2"/>
    <x v="2"/>
    <x v="0"/>
    <x v="5"/>
  </r>
  <r>
    <x v="1"/>
    <x v="5"/>
    <x v="68"/>
    <x v="294"/>
    <n v="1"/>
    <m/>
    <n v="3"/>
    <n v="2"/>
    <x v="2"/>
    <x v="0"/>
    <x v="5"/>
  </r>
  <r>
    <x v="1"/>
    <x v="5"/>
    <x v="68"/>
    <x v="1390"/>
    <m/>
    <m/>
    <n v="5"/>
    <n v="1"/>
    <x v="2"/>
    <x v="0"/>
    <x v="5"/>
  </r>
  <r>
    <x v="1"/>
    <x v="5"/>
    <x v="68"/>
    <x v="295"/>
    <m/>
    <n v="2"/>
    <n v="4"/>
    <n v="4"/>
    <x v="2"/>
    <x v="0"/>
    <x v="5"/>
  </r>
  <r>
    <x v="1"/>
    <x v="5"/>
    <x v="68"/>
    <x v="296"/>
    <n v="10"/>
    <n v="5"/>
    <n v="47"/>
    <n v="25"/>
    <x v="2"/>
    <x v="0"/>
    <x v="5"/>
  </r>
  <r>
    <x v="1"/>
    <x v="5"/>
    <x v="69"/>
    <x v="1395"/>
    <m/>
    <n v="1"/>
    <n v="2"/>
    <n v="2"/>
    <x v="5"/>
    <x v="1"/>
    <x v="5"/>
  </r>
  <r>
    <x v="1"/>
    <x v="5"/>
    <x v="69"/>
    <x v="298"/>
    <n v="3"/>
    <n v="7"/>
    <n v="10"/>
    <n v="19"/>
    <x v="5"/>
    <x v="1"/>
    <x v="5"/>
  </r>
  <r>
    <x v="1"/>
    <x v="5"/>
    <x v="69"/>
    <x v="299"/>
    <n v="21"/>
    <n v="19"/>
    <n v="115"/>
    <n v="83"/>
    <x v="5"/>
    <x v="1"/>
    <x v="5"/>
  </r>
  <r>
    <x v="1"/>
    <x v="5"/>
    <x v="69"/>
    <x v="1396"/>
    <n v="1"/>
    <m/>
    <n v="4"/>
    <n v="1"/>
    <x v="5"/>
    <x v="1"/>
    <x v="5"/>
  </r>
  <r>
    <x v="1"/>
    <x v="5"/>
    <x v="69"/>
    <x v="1397"/>
    <m/>
    <m/>
    <n v="2"/>
    <m/>
    <x v="5"/>
    <x v="1"/>
    <x v="5"/>
  </r>
  <r>
    <x v="1"/>
    <x v="5"/>
    <x v="69"/>
    <x v="300"/>
    <n v="2"/>
    <m/>
    <n v="6"/>
    <m/>
    <x v="5"/>
    <x v="1"/>
    <x v="5"/>
  </r>
  <r>
    <x v="1"/>
    <x v="5"/>
    <x v="69"/>
    <x v="1399"/>
    <m/>
    <m/>
    <n v="1"/>
    <m/>
    <x v="5"/>
    <x v="1"/>
    <x v="5"/>
  </r>
  <r>
    <x v="1"/>
    <x v="5"/>
    <x v="69"/>
    <x v="1400"/>
    <m/>
    <n v="1"/>
    <n v="5"/>
    <n v="5"/>
    <x v="5"/>
    <x v="1"/>
    <x v="5"/>
  </r>
  <r>
    <x v="1"/>
    <x v="5"/>
    <x v="69"/>
    <x v="301"/>
    <m/>
    <n v="1"/>
    <n v="3"/>
    <n v="1"/>
    <x v="5"/>
    <x v="1"/>
    <x v="5"/>
  </r>
  <r>
    <x v="1"/>
    <x v="5"/>
    <x v="69"/>
    <x v="1868"/>
    <m/>
    <m/>
    <n v="1"/>
    <m/>
    <x v="5"/>
    <x v="1"/>
    <x v="5"/>
  </r>
  <r>
    <x v="1"/>
    <x v="5"/>
    <x v="69"/>
    <x v="302"/>
    <n v="14"/>
    <n v="16"/>
    <n v="32"/>
    <n v="53"/>
    <x v="5"/>
    <x v="1"/>
    <x v="5"/>
  </r>
  <r>
    <x v="1"/>
    <x v="5"/>
    <x v="69"/>
    <x v="1401"/>
    <m/>
    <m/>
    <n v="1"/>
    <m/>
    <x v="5"/>
    <x v="1"/>
    <x v="5"/>
  </r>
  <r>
    <x v="1"/>
    <x v="5"/>
    <x v="69"/>
    <x v="1869"/>
    <m/>
    <m/>
    <m/>
    <n v="1"/>
    <x v="5"/>
    <x v="1"/>
    <x v="5"/>
  </r>
  <r>
    <x v="1"/>
    <x v="5"/>
    <x v="1"/>
    <x v="2069"/>
    <m/>
    <m/>
    <n v="1"/>
    <m/>
    <x v="1"/>
    <x v="0"/>
    <x v="5"/>
  </r>
  <r>
    <x v="1"/>
    <x v="5"/>
    <x v="70"/>
    <x v="303"/>
    <n v="2"/>
    <n v="1"/>
    <n v="7"/>
    <n v="5"/>
    <x v="2"/>
    <x v="0"/>
    <x v="5"/>
  </r>
  <r>
    <x v="1"/>
    <x v="5"/>
    <x v="70"/>
    <x v="304"/>
    <n v="5"/>
    <n v="3"/>
    <n v="19"/>
    <n v="15"/>
    <x v="2"/>
    <x v="0"/>
    <x v="5"/>
  </r>
  <r>
    <x v="1"/>
    <x v="5"/>
    <x v="70"/>
    <x v="305"/>
    <m/>
    <n v="1"/>
    <n v="1"/>
    <n v="2"/>
    <x v="2"/>
    <x v="0"/>
    <x v="5"/>
  </r>
  <r>
    <x v="1"/>
    <x v="5"/>
    <x v="70"/>
    <x v="1403"/>
    <m/>
    <m/>
    <n v="1"/>
    <m/>
    <x v="2"/>
    <x v="0"/>
    <x v="5"/>
  </r>
  <r>
    <x v="1"/>
    <x v="5"/>
    <x v="71"/>
    <x v="2070"/>
    <n v="1"/>
    <m/>
    <n v="2"/>
    <m/>
    <x v="2"/>
    <x v="0"/>
    <x v="5"/>
  </r>
  <r>
    <x v="1"/>
    <x v="5"/>
    <x v="71"/>
    <x v="306"/>
    <n v="2"/>
    <n v="1"/>
    <n v="18"/>
    <n v="16"/>
    <x v="2"/>
    <x v="0"/>
    <x v="5"/>
  </r>
  <r>
    <x v="1"/>
    <x v="5"/>
    <x v="71"/>
    <x v="307"/>
    <m/>
    <n v="1"/>
    <n v="1"/>
    <n v="2"/>
    <x v="2"/>
    <x v="0"/>
    <x v="5"/>
  </r>
  <r>
    <x v="1"/>
    <x v="5"/>
    <x v="71"/>
    <x v="308"/>
    <m/>
    <m/>
    <n v="1"/>
    <n v="1"/>
    <x v="2"/>
    <x v="0"/>
    <x v="5"/>
  </r>
  <r>
    <x v="1"/>
    <x v="5"/>
    <x v="71"/>
    <x v="309"/>
    <n v="65"/>
    <n v="35"/>
    <n v="356"/>
    <n v="209"/>
    <x v="2"/>
    <x v="0"/>
    <x v="5"/>
  </r>
  <r>
    <x v="1"/>
    <x v="5"/>
    <x v="71"/>
    <x v="310"/>
    <n v="8"/>
    <n v="1"/>
    <n v="30"/>
    <n v="14"/>
    <x v="2"/>
    <x v="0"/>
    <x v="5"/>
  </r>
  <r>
    <x v="1"/>
    <x v="5"/>
    <x v="71"/>
    <x v="311"/>
    <n v="1"/>
    <n v="1"/>
    <n v="8"/>
    <n v="7"/>
    <x v="2"/>
    <x v="0"/>
    <x v="5"/>
  </r>
  <r>
    <x v="1"/>
    <x v="5"/>
    <x v="71"/>
    <x v="312"/>
    <n v="244"/>
    <n v="134"/>
    <n v="1303"/>
    <n v="758"/>
    <x v="2"/>
    <x v="0"/>
    <x v="5"/>
  </r>
  <r>
    <x v="1"/>
    <x v="5"/>
    <x v="71"/>
    <x v="313"/>
    <n v="2"/>
    <n v="3"/>
    <n v="27"/>
    <n v="17"/>
    <x v="2"/>
    <x v="0"/>
    <x v="5"/>
  </r>
  <r>
    <x v="1"/>
    <x v="5"/>
    <x v="71"/>
    <x v="314"/>
    <n v="11"/>
    <n v="9"/>
    <n v="62"/>
    <n v="33"/>
    <x v="2"/>
    <x v="0"/>
    <x v="5"/>
  </r>
  <r>
    <x v="1"/>
    <x v="5"/>
    <x v="71"/>
    <x v="315"/>
    <n v="283"/>
    <n v="171"/>
    <n v="1449"/>
    <n v="962"/>
    <x v="2"/>
    <x v="0"/>
    <x v="5"/>
  </r>
  <r>
    <x v="1"/>
    <x v="5"/>
    <x v="71"/>
    <x v="316"/>
    <n v="9"/>
    <n v="2"/>
    <n v="43"/>
    <n v="20"/>
    <x v="2"/>
    <x v="0"/>
    <x v="5"/>
  </r>
  <r>
    <x v="1"/>
    <x v="5"/>
    <x v="71"/>
    <x v="317"/>
    <n v="10"/>
    <n v="8"/>
    <n v="50"/>
    <n v="39"/>
    <x v="2"/>
    <x v="0"/>
    <x v="5"/>
  </r>
  <r>
    <x v="1"/>
    <x v="5"/>
    <x v="71"/>
    <x v="318"/>
    <n v="2"/>
    <m/>
    <n v="3"/>
    <n v="3"/>
    <x v="2"/>
    <x v="0"/>
    <x v="5"/>
  </r>
  <r>
    <x v="1"/>
    <x v="5"/>
    <x v="71"/>
    <x v="319"/>
    <n v="3"/>
    <n v="3"/>
    <n v="14"/>
    <n v="15"/>
    <x v="2"/>
    <x v="0"/>
    <x v="5"/>
  </r>
  <r>
    <x v="1"/>
    <x v="5"/>
    <x v="71"/>
    <x v="320"/>
    <n v="43"/>
    <n v="33"/>
    <n v="251"/>
    <n v="216"/>
    <x v="2"/>
    <x v="0"/>
    <x v="5"/>
  </r>
  <r>
    <x v="1"/>
    <x v="5"/>
    <x v="71"/>
    <x v="321"/>
    <n v="7"/>
    <n v="2"/>
    <n v="24"/>
    <n v="12"/>
    <x v="2"/>
    <x v="0"/>
    <x v="5"/>
  </r>
  <r>
    <x v="1"/>
    <x v="5"/>
    <x v="71"/>
    <x v="1405"/>
    <m/>
    <m/>
    <n v="1"/>
    <m/>
    <x v="2"/>
    <x v="0"/>
    <x v="5"/>
  </r>
  <r>
    <x v="1"/>
    <x v="5"/>
    <x v="71"/>
    <x v="1406"/>
    <n v="2"/>
    <n v="1"/>
    <n v="5"/>
    <n v="2"/>
    <x v="2"/>
    <x v="0"/>
    <x v="5"/>
  </r>
  <r>
    <x v="1"/>
    <x v="5"/>
    <x v="71"/>
    <x v="322"/>
    <m/>
    <m/>
    <n v="1"/>
    <n v="3"/>
    <x v="2"/>
    <x v="0"/>
    <x v="5"/>
  </r>
  <r>
    <x v="1"/>
    <x v="5"/>
    <x v="71"/>
    <x v="323"/>
    <n v="3"/>
    <m/>
    <n v="5"/>
    <n v="3"/>
    <x v="2"/>
    <x v="0"/>
    <x v="5"/>
  </r>
  <r>
    <x v="1"/>
    <x v="5"/>
    <x v="71"/>
    <x v="324"/>
    <n v="4"/>
    <n v="2"/>
    <n v="25"/>
    <n v="11"/>
    <x v="2"/>
    <x v="0"/>
    <x v="5"/>
  </r>
  <r>
    <x v="1"/>
    <x v="5"/>
    <x v="71"/>
    <x v="325"/>
    <m/>
    <n v="1"/>
    <n v="1"/>
    <n v="2"/>
    <x v="2"/>
    <x v="0"/>
    <x v="5"/>
  </r>
  <r>
    <x v="1"/>
    <x v="5"/>
    <x v="71"/>
    <x v="1407"/>
    <m/>
    <m/>
    <m/>
    <n v="1"/>
    <x v="2"/>
    <x v="0"/>
    <x v="5"/>
  </r>
  <r>
    <x v="1"/>
    <x v="5"/>
    <x v="71"/>
    <x v="326"/>
    <n v="51"/>
    <n v="25"/>
    <n v="269"/>
    <n v="168"/>
    <x v="2"/>
    <x v="0"/>
    <x v="5"/>
  </r>
  <r>
    <x v="1"/>
    <x v="5"/>
    <x v="71"/>
    <x v="327"/>
    <n v="5"/>
    <n v="2"/>
    <n v="27"/>
    <n v="10"/>
    <x v="2"/>
    <x v="0"/>
    <x v="5"/>
  </r>
  <r>
    <x v="1"/>
    <x v="5"/>
    <x v="71"/>
    <x v="328"/>
    <n v="106"/>
    <n v="54"/>
    <n v="582"/>
    <n v="327"/>
    <x v="2"/>
    <x v="0"/>
    <x v="5"/>
  </r>
  <r>
    <x v="1"/>
    <x v="5"/>
    <x v="71"/>
    <x v="1408"/>
    <m/>
    <m/>
    <n v="1"/>
    <m/>
    <x v="2"/>
    <x v="0"/>
    <x v="5"/>
  </r>
  <r>
    <x v="1"/>
    <x v="5"/>
    <x v="71"/>
    <x v="329"/>
    <n v="19"/>
    <n v="12"/>
    <n v="135"/>
    <n v="76"/>
    <x v="2"/>
    <x v="0"/>
    <x v="5"/>
  </r>
  <r>
    <x v="1"/>
    <x v="5"/>
    <x v="71"/>
    <x v="330"/>
    <n v="1"/>
    <m/>
    <n v="2"/>
    <m/>
    <x v="2"/>
    <x v="0"/>
    <x v="5"/>
  </r>
  <r>
    <x v="1"/>
    <x v="5"/>
    <x v="71"/>
    <x v="331"/>
    <n v="173"/>
    <n v="127"/>
    <n v="1084"/>
    <n v="724"/>
    <x v="2"/>
    <x v="0"/>
    <x v="5"/>
  </r>
  <r>
    <x v="1"/>
    <x v="5"/>
    <x v="71"/>
    <x v="332"/>
    <n v="3"/>
    <n v="5"/>
    <n v="31"/>
    <n v="27"/>
    <x v="2"/>
    <x v="0"/>
    <x v="5"/>
  </r>
  <r>
    <x v="1"/>
    <x v="5"/>
    <x v="71"/>
    <x v="333"/>
    <n v="96"/>
    <n v="52"/>
    <n v="483"/>
    <n v="306"/>
    <x v="2"/>
    <x v="0"/>
    <x v="5"/>
  </r>
  <r>
    <x v="1"/>
    <x v="5"/>
    <x v="71"/>
    <x v="334"/>
    <n v="4"/>
    <n v="6"/>
    <n v="29"/>
    <n v="20"/>
    <x v="2"/>
    <x v="0"/>
    <x v="5"/>
  </r>
  <r>
    <x v="1"/>
    <x v="5"/>
    <x v="71"/>
    <x v="335"/>
    <n v="20"/>
    <n v="11"/>
    <n v="137"/>
    <n v="78"/>
    <x v="2"/>
    <x v="0"/>
    <x v="5"/>
  </r>
  <r>
    <x v="1"/>
    <x v="5"/>
    <x v="71"/>
    <x v="1409"/>
    <m/>
    <m/>
    <n v="1"/>
    <n v="1"/>
    <x v="2"/>
    <x v="0"/>
    <x v="5"/>
  </r>
  <r>
    <x v="1"/>
    <x v="5"/>
    <x v="71"/>
    <x v="1410"/>
    <n v="1"/>
    <m/>
    <n v="9"/>
    <n v="4"/>
    <x v="2"/>
    <x v="0"/>
    <x v="5"/>
  </r>
  <r>
    <x v="1"/>
    <x v="5"/>
    <x v="71"/>
    <x v="1411"/>
    <m/>
    <m/>
    <n v="3"/>
    <m/>
    <x v="2"/>
    <x v="0"/>
    <x v="5"/>
  </r>
  <r>
    <x v="1"/>
    <x v="5"/>
    <x v="72"/>
    <x v="336"/>
    <n v="58"/>
    <n v="34"/>
    <n v="241"/>
    <n v="215"/>
    <x v="5"/>
    <x v="1"/>
    <x v="5"/>
  </r>
  <r>
    <x v="1"/>
    <x v="5"/>
    <x v="2"/>
    <x v="1873"/>
    <m/>
    <m/>
    <m/>
    <n v="2"/>
    <x v="1"/>
    <x v="0"/>
    <x v="5"/>
  </r>
  <r>
    <x v="1"/>
    <x v="5"/>
    <x v="2"/>
    <x v="1412"/>
    <m/>
    <m/>
    <n v="3"/>
    <n v="1"/>
    <x v="1"/>
    <x v="0"/>
    <x v="5"/>
  </r>
  <r>
    <x v="1"/>
    <x v="5"/>
    <x v="2"/>
    <x v="1414"/>
    <m/>
    <m/>
    <m/>
    <n v="3"/>
    <x v="1"/>
    <x v="0"/>
    <x v="5"/>
  </r>
  <r>
    <x v="1"/>
    <x v="5"/>
    <x v="2"/>
    <x v="337"/>
    <n v="5"/>
    <m/>
    <n v="19"/>
    <n v="17"/>
    <x v="1"/>
    <x v="0"/>
    <x v="5"/>
  </r>
  <r>
    <x v="1"/>
    <x v="5"/>
    <x v="2"/>
    <x v="1415"/>
    <m/>
    <m/>
    <n v="2"/>
    <n v="1"/>
    <x v="1"/>
    <x v="0"/>
    <x v="5"/>
  </r>
  <r>
    <x v="1"/>
    <x v="5"/>
    <x v="2"/>
    <x v="1416"/>
    <n v="1"/>
    <n v="4"/>
    <n v="8"/>
    <n v="10"/>
    <x v="1"/>
    <x v="0"/>
    <x v="5"/>
  </r>
  <r>
    <x v="1"/>
    <x v="5"/>
    <x v="130"/>
    <x v="1417"/>
    <m/>
    <m/>
    <m/>
    <n v="1"/>
    <x v="4"/>
    <x v="0"/>
    <x v="5"/>
  </r>
  <r>
    <x v="1"/>
    <x v="5"/>
    <x v="130"/>
    <x v="1418"/>
    <m/>
    <m/>
    <n v="1"/>
    <m/>
    <x v="4"/>
    <x v="0"/>
    <x v="5"/>
  </r>
  <r>
    <x v="1"/>
    <x v="5"/>
    <x v="130"/>
    <x v="1420"/>
    <m/>
    <m/>
    <n v="1"/>
    <n v="1"/>
    <x v="4"/>
    <x v="0"/>
    <x v="5"/>
  </r>
  <r>
    <x v="1"/>
    <x v="5"/>
    <x v="130"/>
    <x v="1421"/>
    <m/>
    <m/>
    <m/>
    <n v="1"/>
    <x v="4"/>
    <x v="0"/>
    <x v="5"/>
  </r>
  <r>
    <x v="1"/>
    <x v="5"/>
    <x v="130"/>
    <x v="2071"/>
    <n v="1"/>
    <m/>
    <n v="1"/>
    <m/>
    <x v="4"/>
    <x v="0"/>
    <x v="5"/>
  </r>
  <r>
    <x v="1"/>
    <x v="5"/>
    <x v="73"/>
    <x v="2072"/>
    <m/>
    <m/>
    <n v="1"/>
    <m/>
    <x v="1"/>
    <x v="0"/>
    <x v="5"/>
  </r>
  <r>
    <x v="1"/>
    <x v="5"/>
    <x v="73"/>
    <x v="338"/>
    <n v="17"/>
    <n v="5"/>
    <n v="71"/>
    <n v="40"/>
    <x v="1"/>
    <x v="0"/>
    <x v="5"/>
  </r>
  <r>
    <x v="1"/>
    <x v="5"/>
    <x v="73"/>
    <x v="2073"/>
    <n v="1"/>
    <m/>
    <n v="1"/>
    <m/>
    <x v="1"/>
    <x v="0"/>
    <x v="5"/>
  </r>
  <r>
    <x v="1"/>
    <x v="5"/>
    <x v="73"/>
    <x v="1428"/>
    <m/>
    <m/>
    <n v="3"/>
    <n v="3"/>
    <x v="1"/>
    <x v="0"/>
    <x v="5"/>
  </r>
  <r>
    <x v="1"/>
    <x v="5"/>
    <x v="73"/>
    <x v="1429"/>
    <m/>
    <m/>
    <n v="1"/>
    <m/>
    <x v="1"/>
    <x v="0"/>
    <x v="5"/>
  </r>
  <r>
    <x v="1"/>
    <x v="5"/>
    <x v="73"/>
    <x v="1430"/>
    <m/>
    <m/>
    <n v="1"/>
    <m/>
    <x v="1"/>
    <x v="0"/>
    <x v="5"/>
  </r>
  <r>
    <x v="1"/>
    <x v="5"/>
    <x v="73"/>
    <x v="1434"/>
    <n v="1"/>
    <m/>
    <n v="1"/>
    <m/>
    <x v="1"/>
    <x v="0"/>
    <x v="5"/>
  </r>
  <r>
    <x v="1"/>
    <x v="5"/>
    <x v="74"/>
    <x v="1435"/>
    <n v="1"/>
    <m/>
    <n v="5"/>
    <n v="1"/>
    <x v="4"/>
    <x v="0"/>
    <x v="5"/>
  </r>
  <r>
    <x v="1"/>
    <x v="5"/>
    <x v="74"/>
    <x v="339"/>
    <n v="5"/>
    <n v="2"/>
    <n v="12"/>
    <n v="12"/>
    <x v="4"/>
    <x v="0"/>
    <x v="5"/>
  </r>
  <r>
    <x v="1"/>
    <x v="5"/>
    <x v="74"/>
    <x v="1436"/>
    <n v="1"/>
    <n v="1"/>
    <n v="4"/>
    <n v="2"/>
    <x v="4"/>
    <x v="0"/>
    <x v="5"/>
  </r>
  <r>
    <x v="1"/>
    <x v="5"/>
    <x v="74"/>
    <x v="342"/>
    <n v="11"/>
    <n v="4"/>
    <n v="32"/>
    <n v="22"/>
    <x v="4"/>
    <x v="0"/>
    <x v="5"/>
  </r>
  <r>
    <x v="1"/>
    <x v="5"/>
    <x v="74"/>
    <x v="343"/>
    <n v="1"/>
    <m/>
    <n v="2"/>
    <n v="1"/>
    <x v="4"/>
    <x v="0"/>
    <x v="5"/>
  </r>
  <r>
    <x v="1"/>
    <x v="5"/>
    <x v="74"/>
    <x v="1438"/>
    <n v="2"/>
    <m/>
    <n v="2"/>
    <m/>
    <x v="4"/>
    <x v="0"/>
    <x v="5"/>
  </r>
  <r>
    <x v="1"/>
    <x v="5"/>
    <x v="74"/>
    <x v="344"/>
    <n v="13"/>
    <n v="4"/>
    <n v="68"/>
    <n v="40"/>
    <x v="4"/>
    <x v="0"/>
    <x v="5"/>
  </r>
  <r>
    <x v="1"/>
    <x v="5"/>
    <x v="74"/>
    <x v="345"/>
    <n v="4"/>
    <n v="1"/>
    <n v="11"/>
    <n v="6"/>
    <x v="4"/>
    <x v="0"/>
    <x v="5"/>
  </r>
  <r>
    <x v="1"/>
    <x v="5"/>
    <x v="74"/>
    <x v="1440"/>
    <m/>
    <m/>
    <n v="2"/>
    <n v="1"/>
    <x v="4"/>
    <x v="0"/>
    <x v="5"/>
  </r>
  <r>
    <x v="1"/>
    <x v="5"/>
    <x v="74"/>
    <x v="346"/>
    <n v="2"/>
    <n v="3"/>
    <n v="17"/>
    <n v="8"/>
    <x v="4"/>
    <x v="0"/>
    <x v="5"/>
  </r>
  <r>
    <x v="1"/>
    <x v="5"/>
    <x v="74"/>
    <x v="1441"/>
    <m/>
    <n v="1"/>
    <n v="2"/>
    <n v="2"/>
    <x v="4"/>
    <x v="0"/>
    <x v="5"/>
  </r>
  <r>
    <x v="1"/>
    <x v="5"/>
    <x v="74"/>
    <x v="348"/>
    <n v="25"/>
    <n v="9"/>
    <n v="104"/>
    <n v="73"/>
    <x v="4"/>
    <x v="0"/>
    <x v="5"/>
  </r>
  <r>
    <x v="1"/>
    <x v="5"/>
    <x v="74"/>
    <x v="1443"/>
    <m/>
    <m/>
    <n v="1"/>
    <n v="2"/>
    <x v="4"/>
    <x v="0"/>
    <x v="5"/>
  </r>
  <r>
    <x v="1"/>
    <x v="5"/>
    <x v="36"/>
    <x v="349"/>
    <n v="10"/>
    <n v="7"/>
    <n v="63"/>
    <n v="37"/>
    <x v="1"/>
    <x v="0"/>
    <x v="5"/>
  </r>
  <r>
    <x v="1"/>
    <x v="5"/>
    <x v="36"/>
    <x v="350"/>
    <m/>
    <m/>
    <n v="10"/>
    <n v="4"/>
    <x v="1"/>
    <x v="0"/>
    <x v="5"/>
  </r>
  <r>
    <x v="1"/>
    <x v="5"/>
    <x v="36"/>
    <x v="351"/>
    <m/>
    <n v="1"/>
    <n v="23"/>
    <n v="17"/>
    <x v="1"/>
    <x v="0"/>
    <x v="5"/>
  </r>
  <r>
    <x v="1"/>
    <x v="5"/>
    <x v="36"/>
    <x v="352"/>
    <m/>
    <m/>
    <n v="2"/>
    <m/>
    <x v="1"/>
    <x v="0"/>
    <x v="5"/>
  </r>
  <r>
    <x v="1"/>
    <x v="5"/>
    <x v="36"/>
    <x v="353"/>
    <n v="2"/>
    <m/>
    <n v="5"/>
    <m/>
    <x v="1"/>
    <x v="0"/>
    <x v="5"/>
  </r>
  <r>
    <x v="1"/>
    <x v="5"/>
    <x v="75"/>
    <x v="354"/>
    <n v="23"/>
    <n v="29"/>
    <n v="150"/>
    <n v="142"/>
    <x v="1"/>
    <x v="0"/>
    <x v="5"/>
  </r>
  <r>
    <x v="1"/>
    <x v="5"/>
    <x v="75"/>
    <x v="355"/>
    <n v="2"/>
    <m/>
    <n v="12"/>
    <n v="4"/>
    <x v="1"/>
    <x v="0"/>
    <x v="5"/>
  </r>
  <r>
    <x v="1"/>
    <x v="5"/>
    <x v="75"/>
    <x v="356"/>
    <n v="14"/>
    <n v="10"/>
    <n v="69"/>
    <n v="47"/>
    <x v="1"/>
    <x v="0"/>
    <x v="5"/>
  </r>
  <r>
    <x v="1"/>
    <x v="5"/>
    <x v="75"/>
    <x v="1447"/>
    <m/>
    <n v="2"/>
    <m/>
    <n v="4"/>
    <x v="1"/>
    <x v="0"/>
    <x v="5"/>
  </r>
  <r>
    <x v="1"/>
    <x v="5"/>
    <x v="75"/>
    <x v="357"/>
    <n v="37"/>
    <n v="33"/>
    <n v="213"/>
    <n v="175"/>
    <x v="1"/>
    <x v="0"/>
    <x v="5"/>
  </r>
  <r>
    <x v="1"/>
    <x v="5"/>
    <x v="75"/>
    <x v="2074"/>
    <m/>
    <m/>
    <m/>
    <n v="1"/>
    <x v="1"/>
    <x v="0"/>
    <x v="5"/>
  </r>
  <r>
    <x v="1"/>
    <x v="5"/>
    <x v="75"/>
    <x v="358"/>
    <m/>
    <m/>
    <m/>
    <n v="4"/>
    <x v="1"/>
    <x v="0"/>
    <x v="5"/>
  </r>
  <r>
    <x v="1"/>
    <x v="5"/>
    <x v="75"/>
    <x v="359"/>
    <n v="11"/>
    <n v="9"/>
    <n v="73"/>
    <n v="56"/>
    <x v="1"/>
    <x v="0"/>
    <x v="5"/>
  </r>
  <r>
    <x v="1"/>
    <x v="5"/>
    <x v="75"/>
    <x v="360"/>
    <n v="14"/>
    <n v="7"/>
    <n v="85"/>
    <n v="69"/>
    <x v="1"/>
    <x v="0"/>
    <x v="5"/>
  </r>
  <r>
    <x v="1"/>
    <x v="5"/>
    <x v="75"/>
    <x v="2075"/>
    <m/>
    <m/>
    <n v="1"/>
    <m/>
    <x v="1"/>
    <x v="0"/>
    <x v="5"/>
  </r>
  <r>
    <x v="1"/>
    <x v="5"/>
    <x v="75"/>
    <x v="1450"/>
    <n v="27"/>
    <n v="13"/>
    <n v="106"/>
    <n v="103"/>
    <x v="1"/>
    <x v="0"/>
    <x v="5"/>
  </r>
  <r>
    <x v="1"/>
    <x v="5"/>
    <x v="75"/>
    <x v="1451"/>
    <n v="2"/>
    <m/>
    <n v="11"/>
    <n v="2"/>
    <x v="1"/>
    <x v="0"/>
    <x v="5"/>
  </r>
  <r>
    <x v="1"/>
    <x v="5"/>
    <x v="75"/>
    <x v="361"/>
    <n v="11"/>
    <n v="5"/>
    <n v="45"/>
    <n v="23"/>
    <x v="1"/>
    <x v="0"/>
    <x v="5"/>
  </r>
  <r>
    <x v="1"/>
    <x v="5"/>
    <x v="75"/>
    <x v="362"/>
    <n v="36"/>
    <n v="13"/>
    <n v="178"/>
    <n v="74"/>
    <x v="1"/>
    <x v="0"/>
    <x v="5"/>
  </r>
  <r>
    <x v="1"/>
    <x v="5"/>
    <x v="75"/>
    <x v="1452"/>
    <n v="3"/>
    <m/>
    <n v="12"/>
    <m/>
    <x v="1"/>
    <x v="0"/>
    <x v="5"/>
  </r>
  <r>
    <x v="1"/>
    <x v="5"/>
    <x v="75"/>
    <x v="1453"/>
    <n v="1"/>
    <n v="1"/>
    <n v="1"/>
    <n v="3"/>
    <x v="1"/>
    <x v="0"/>
    <x v="5"/>
  </r>
  <r>
    <x v="1"/>
    <x v="5"/>
    <x v="75"/>
    <x v="1454"/>
    <n v="2"/>
    <m/>
    <n v="19"/>
    <n v="10"/>
    <x v="1"/>
    <x v="0"/>
    <x v="5"/>
  </r>
  <r>
    <x v="1"/>
    <x v="5"/>
    <x v="75"/>
    <x v="363"/>
    <n v="30"/>
    <n v="10"/>
    <n v="124"/>
    <n v="42"/>
    <x v="1"/>
    <x v="0"/>
    <x v="5"/>
  </r>
  <r>
    <x v="1"/>
    <x v="5"/>
    <x v="75"/>
    <x v="364"/>
    <n v="7"/>
    <n v="5"/>
    <n v="44"/>
    <n v="21"/>
    <x v="1"/>
    <x v="0"/>
    <x v="5"/>
  </r>
  <r>
    <x v="1"/>
    <x v="5"/>
    <x v="75"/>
    <x v="365"/>
    <n v="6"/>
    <n v="4"/>
    <n v="54"/>
    <n v="9"/>
    <x v="1"/>
    <x v="0"/>
    <x v="5"/>
  </r>
  <r>
    <x v="1"/>
    <x v="5"/>
    <x v="75"/>
    <x v="366"/>
    <m/>
    <m/>
    <n v="10"/>
    <m/>
    <x v="1"/>
    <x v="0"/>
    <x v="5"/>
  </r>
  <r>
    <x v="1"/>
    <x v="5"/>
    <x v="75"/>
    <x v="1456"/>
    <n v="2"/>
    <n v="2"/>
    <n v="10"/>
    <n v="10"/>
    <x v="1"/>
    <x v="0"/>
    <x v="5"/>
  </r>
  <r>
    <x v="1"/>
    <x v="5"/>
    <x v="75"/>
    <x v="1457"/>
    <m/>
    <m/>
    <m/>
    <n v="1"/>
    <x v="1"/>
    <x v="0"/>
    <x v="5"/>
  </r>
  <r>
    <x v="1"/>
    <x v="5"/>
    <x v="75"/>
    <x v="1458"/>
    <n v="10"/>
    <n v="12"/>
    <n v="54"/>
    <n v="44"/>
    <x v="1"/>
    <x v="0"/>
    <x v="5"/>
  </r>
  <r>
    <x v="1"/>
    <x v="5"/>
    <x v="75"/>
    <x v="367"/>
    <n v="5"/>
    <n v="8"/>
    <n v="44"/>
    <n v="52"/>
    <x v="1"/>
    <x v="0"/>
    <x v="5"/>
  </r>
  <r>
    <x v="1"/>
    <x v="5"/>
    <x v="75"/>
    <x v="368"/>
    <n v="81"/>
    <n v="80"/>
    <n v="430"/>
    <n v="439"/>
    <x v="1"/>
    <x v="0"/>
    <x v="5"/>
  </r>
  <r>
    <x v="1"/>
    <x v="5"/>
    <x v="37"/>
    <x v="1879"/>
    <m/>
    <m/>
    <n v="1"/>
    <m/>
    <x v="4"/>
    <x v="0"/>
    <x v="5"/>
  </r>
  <r>
    <x v="1"/>
    <x v="5"/>
    <x v="37"/>
    <x v="1459"/>
    <n v="1"/>
    <m/>
    <n v="2"/>
    <n v="1"/>
    <x v="4"/>
    <x v="0"/>
    <x v="5"/>
  </r>
  <r>
    <x v="1"/>
    <x v="5"/>
    <x v="37"/>
    <x v="369"/>
    <n v="4"/>
    <n v="4"/>
    <n v="18"/>
    <n v="21"/>
    <x v="4"/>
    <x v="0"/>
    <x v="5"/>
  </r>
  <r>
    <x v="1"/>
    <x v="5"/>
    <x v="37"/>
    <x v="370"/>
    <n v="11"/>
    <n v="4"/>
    <n v="45"/>
    <n v="25"/>
    <x v="4"/>
    <x v="0"/>
    <x v="5"/>
  </r>
  <r>
    <x v="1"/>
    <x v="5"/>
    <x v="37"/>
    <x v="371"/>
    <n v="1"/>
    <m/>
    <n v="2"/>
    <m/>
    <x v="4"/>
    <x v="0"/>
    <x v="5"/>
  </r>
  <r>
    <x v="1"/>
    <x v="5"/>
    <x v="37"/>
    <x v="372"/>
    <n v="268"/>
    <n v="245"/>
    <n v="1700"/>
    <n v="1381"/>
    <x v="4"/>
    <x v="0"/>
    <x v="5"/>
  </r>
  <r>
    <x v="1"/>
    <x v="5"/>
    <x v="37"/>
    <x v="373"/>
    <n v="38"/>
    <n v="33"/>
    <n v="260"/>
    <n v="170"/>
    <x v="4"/>
    <x v="0"/>
    <x v="5"/>
  </r>
  <r>
    <x v="1"/>
    <x v="5"/>
    <x v="37"/>
    <x v="1461"/>
    <m/>
    <m/>
    <n v="1"/>
    <n v="1"/>
    <x v="4"/>
    <x v="0"/>
    <x v="5"/>
  </r>
  <r>
    <x v="1"/>
    <x v="5"/>
    <x v="37"/>
    <x v="374"/>
    <n v="27"/>
    <n v="18"/>
    <n v="163"/>
    <n v="116"/>
    <x v="4"/>
    <x v="0"/>
    <x v="5"/>
  </r>
  <r>
    <x v="1"/>
    <x v="5"/>
    <x v="37"/>
    <x v="1462"/>
    <n v="5"/>
    <n v="4"/>
    <n v="11"/>
    <n v="14"/>
    <x v="4"/>
    <x v="0"/>
    <x v="5"/>
  </r>
  <r>
    <x v="1"/>
    <x v="5"/>
    <x v="37"/>
    <x v="375"/>
    <n v="397"/>
    <n v="341"/>
    <n v="2169"/>
    <n v="1789"/>
    <x v="4"/>
    <x v="0"/>
    <x v="5"/>
  </r>
  <r>
    <x v="1"/>
    <x v="5"/>
    <x v="37"/>
    <x v="376"/>
    <m/>
    <m/>
    <m/>
    <n v="1"/>
    <x v="4"/>
    <x v="0"/>
    <x v="5"/>
  </r>
  <r>
    <x v="1"/>
    <x v="5"/>
    <x v="37"/>
    <x v="377"/>
    <m/>
    <m/>
    <n v="1"/>
    <m/>
    <x v="4"/>
    <x v="0"/>
    <x v="5"/>
  </r>
  <r>
    <x v="1"/>
    <x v="5"/>
    <x v="37"/>
    <x v="378"/>
    <n v="8"/>
    <n v="1"/>
    <n v="22"/>
    <n v="6"/>
    <x v="4"/>
    <x v="0"/>
    <x v="5"/>
  </r>
  <r>
    <x v="1"/>
    <x v="5"/>
    <x v="37"/>
    <x v="379"/>
    <n v="565"/>
    <n v="521"/>
    <n v="3515"/>
    <n v="3199"/>
    <x v="4"/>
    <x v="0"/>
    <x v="5"/>
  </r>
  <r>
    <x v="1"/>
    <x v="5"/>
    <x v="37"/>
    <x v="380"/>
    <n v="27"/>
    <n v="20"/>
    <n v="114"/>
    <n v="93"/>
    <x v="4"/>
    <x v="0"/>
    <x v="5"/>
  </r>
  <r>
    <x v="1"/>
    <x v="5"/>
    <x v="37"/>
    <x v="1466"/>
    <n v="2"/>
    <n v="3"/>
    <n v="7"/>
    <n v="4"/>
    <x v="4"/>
    <x v="0"/>
    <x v="5"/>
  </r>
  <r>
    <x v="1"/>
    <x v="5"/>
    <x v="37"/>
    <x v="381"/>
    <n v="2"/>
    <m/>
    <n v="8"/>
    <m/>
    <x v="4"/>
    <x v="0"/>
    <x v="5"/>
  </r>
  <r>
    <x v="1"/>
    <x v="5"/>
    <x v="37"/>
    <x v="382"/>
    <m/>
    <n v="2"/>
    <n v="3"/>
    <n v="2"/>
    <x v="4"/>
    <x v="0"/>
    <x v="5"/>
  </r>
  <r>
    <x v="1"/>
    <x v="5"/>
    <x v="37"/>
    <x v="383"/>
    <n v="40"/>
    <n v="38"/>
    <n v="229"/>
    <n v="159"/>
    <x v="4"/>
    <x v="0"/>
    <x v="5"/>
  </r>
  <r>
    <x v="1"/>
    <x v="5"/>
    <x v="37"/>
    <x v="384"/>
    <m/>
    <n v="1"/>
    <n v="1"/>
    <n v="2"/>
    <x v="4"/>
    <x v="0"/>
    <x v="5"/>
  </r>
  <r>
    <x v="1"/>
    <x v="5"/>
    <x v="37"/>
    <x v="385"/>
    <n v="311"/>
    <n v="227"/>
    <n v="1545"/>
    <n v="1136"/>
    <x v="4"/>
    <x v="0"/>
    <x v="5"/>
  </r>
  <r>
    <x v="1"/>
    <x v="5"/>
    <x v="37"/>
    <x v="386"/>
    <n v="6"/>
    <n v="2"/>
    <n v="23"/>
    <n v="5"/>
    <x v="4"/>
    <x v="0"/>
    <x v="5"/>
  </r>
  <r>
    <x v="1"/>
    <x v="5"/>
    <x v="37"/>
    <x v="387"/>
    <n v="6"/>
    <n v="3"/>
    <n v="19"/>
    <n v="14"/>
    <x v="4"/>
    <x v="0"/>
    <x v="5"/>
  </r>
  <r>
    <x v="1"/>
    <x v="5"/>
    <x v="37"/>
    <x v="1469"/>
    <m/>
    <m/>
    <n v="1"/>
    <m/>
    <x v="4"/>
    <x v="0"/>
    <x v="5"/>
  </r>
  <r>
    <x v="1"/>
    <x v="5"/>
    <x v="37"/>
    <x v="1470"/>
    <n v="1"/>
    <m/>
    <n v="2"/>
    <m/>
    <x v="4"/>
    <x v="0"/>
    <x v="5"/>
  </r>
  <r>
    <x v="1"/>
    <x v="5"/>
    <x v="37"/>
    <x v="388"/>
    <m/>
    <m/>
    <n v="1"/>
    <m/>
    <x v="4"/>
    <x v="0"/>
    <x v="5"/>
  </r>
  <r>
    <x v="1"/>
    <x v="5"/>
    <x v="37"/>
    <x v="389"/>
    <n v="18"/>
    <n v="6"/>
    <n v="77"/>
    <n v="13"/>
    <x v="4"/>
    <x v="0"/>
    <x v="5"/>
  </r>
  <r>
    <x v="1"/>
    <x v="5"/>
    <x v="37"/>
    <x v="390"/>
    <n v="27"/>
    <n v="13"/>
    <n v="118"/>
    <n v="72"/>
    <x v="4"/>
    <x v="0"/>
    <x v="5"/>
  </r>
  <r>
    <x v="1"/>
    <x v="5"/>
    <x v="37"/>
    <x v="391"/>
    <n v="35"/>
    <n v="35"/>
    <n v="286"/>
    <n v="195"/>
    <x v="4"/>
    <x v="0"/>
    <x v="5"/>
  </r>
  <r>
    <x v="1"/>
    <x v="5"/>
    <x v="37"/>
    <x v="392"/>
    <m/>
    <m/>
    <n v="1"/>
    <n v="1"/>
    <x v="4"/>
    <x v="0"/>
    <x v="5"/>
  </r>
  <r>
    <x v="1"/>
    <x v="5"/>
    <x v="37"/>
    <x v="393"/>
    <n v="23"/>
    <n v="12"/>
    <n v="110"/>
    <n v="70"/>
    <x v="4"/>
    <x v="0"/>
    <x v="5"/>
  </r>
  <r>
    <x v="1"/>
    <x v="5"/>
    <x v="37"/>
    <x v="394"/>
    <n v="3"/>
    <m/>
    <n v="15"/>
    <n v="8"/>
    <x v="4"/>
    <x v="0"/>
    <x v="5"/>
  </r>
  <r>
    <x v="1"/>
    <x v="5"/>
    <x v="37"/>
    <x v="395"/>
    <n v="12"/>
    <n v="6"/>
    <n v="63"/>
    <n v="48"/>
    <x v="4"/>
    <x v="0"/>
    <x v="5"/>
  </r>
  <r>
    <x v="1"/>
    <x v="5"/>
    <x v="37"/>
    <x v="1472"/>
    <n v="1"/>
    <m/>
    <n v="3"/>
    <n v="1"/>
    <x v="4"/>
    <x v="0"/>
    <x v="5"/>
  </r>
  <r>
    <x v="1"/>
    <x v="5"/>
    <x v="37"/>
    <x v="396"/>
    <n v="12"/>
    <n v="7"/>
    <n v="48"/>
    <n v="35"/>
    <x v="4"/>
    <x v="0"/>
    <x v="5"/>
  </r>
  <r>
    <x v="1"/>
    <x v="5"/>
    <x v="37"/>
    <x v="397"/>
    <n v="8"/>
    <n v="2"/>
    <n v="42"/>
    <n v="25"/>
    <x v="4"/>
    <x v="0"/>
    <x v="5"/>
  </r>
  <r>
    <x v="1"/>
    <x v="5"/>
    <x v="76"/>
    <x v="1473"/>
    <n v="1"/>
    <m/>
    <n v="3"/>
    <m/>
    <x v="4"/>
    <x v="0"/>
    <x v="5"/>
  </r>
  <r>
    <x v="1"/>
    <x v="5"/>
    <x v="76"/>
    <x v="1474"/>
    <n v="1"/>
    <m/>
    <n v="2"/>
    <n v="1"/>
    <x v="4"/>
    <x v="0"/>
    <x v="5"/>
  </r>
  <r>
    <x v="1"/>
    <x v="5"/>
    <x v="76"/>
    <x v="398"/>
    <n v="9"/>
    <n v="5"/>
    <n v="46"/>
    <n v="43"/>
    <x v="4"/>
    <x v="0"/>
    <x v="5"/>
  </r>
  <r>
    <x v="1"/>
    <x v="5"/>
    <x v="76"/>
    <x v="1476"/>
    <m/>
    <m/>
    <n v="1"/>
    <n v="1"/>
    <x v="4"/>
    <x v="0"/>
    <x v="5"/>
  </r>
  <r>
    <x v="1"/>
    <x v="5"/>
    <x v="76"/>
    <x v="399"/>
    <n v="1"/>
    <n v="1"/>
    <n v="2"/>
    <n v="3"/>
    <x v="4"/>
    <x v="0"/>
    <x v="5"/>
  </r>
  <r>
    <x v="1"/>
    <x v="5"/>
    <x v="76"/>
    <x v="400"/>
    <m/>
    <n v="1"/>
    <n v="3"/>
    <n v="3"/>
    <x v="4"/>
    <x v="0"/>
    <x v="5"/>
  </r>
  <r>
    <x v="1"/>
    <x v="5"/>
    <x v="76"/>
    <x v="1477"/>
    <m/>
    <m/>
    <n v="2"/>
    <m/>
    <x v="4"/>
    <x v="0"/>
    <x v="5"/>
  </r>
  <r>
    <x v="1"/>
    <x v="5"/>
    <x v="76"/>
    <x v="1478"/>
    <m/>
    <m/>
    <n v="4"/>
    <n v="1"/>
    <x v="4"/>
    <x v="0"/>
    <x v="5"/>
  </r>
  <r>
    <x v="1"/>
    <x v="5"/>
    <x v="76"/>
    <x v="1880"/>
    <m/>
    <m/>
    <n v="1"/>
    <m/>
    <x v="4"/>
    <x v="0"/>
    <x v="5"/>
  </r>
  <r>
    <x v="1"/>
    <x v="5"/>
    <x v="76"/>
    <x v="401"/>
    <m/>
    <m/>
    <n v="4"/>
    <n v="1"/>
    <x v="4"/>
    <x v="0"/>
    <x v="5"/>
  </r>
  <r>
    <x v="1"/>
    <x v="5"/>
    <x v="76"/>
    <x v="402"/>
    <n v="4"/>
    <n v="3"/>
    <n v="13"/>
    <n v="14"/>
    <x v="4"/>
    <x v="0"/>
    <x v="5"/>
  </r>
  <r>
    <x v="1"/>
    <x v="5"/>
    <x v="76"/>
    <x v="403"/>
    <n v="2"/>
    <n v="5"/>
    <n v="26"/>
    <n v="19"/>
    <x v="4"/>
    <x v="0"/>
    <x v="5"/>
  </r>
  <r>
    <x v="1"/>
    <x v="5"/>
    <x v="76"/>
    <x v="1881"/>
    <m/>
    <m/>
    <n v="1"/>
    <m/>
    <x v="4"/>
    <x v="0"/>
    <x v="5"/>
  </r>
  <r>
    <x v="1"/>
    <x v="5"/>
    <x v="76"/>
    <x v="404"/>
    <n v="5"/>
    <n v="2"/>
    <n v="33"/>
    <n v="22"/>
    <x v="4"/>
    <x v="0"/>
    <x v="5"/>
  </r>
  <r>
    <x v="1"/>
    <x v="5"/>
    <x v="76"/>
    <x v="1480"/>
    <m/>
    <m/>
    <n v="2"/>
    <n v="2"/>
    <x v="4"/>
    <x v="0"/>
    <x v="5"/>
  </r>
  <r>
    <x v="1"/>
    <x v="5"/>
    <x v="76"/>
    <x v="405"/>
    <n v="1"/>
    <n v="3"/>
    <n v="5"/>
    <n v="9"/>
    <x v="4"/>
    <x v="0"/>
    <x v="5"/>
  </r>
  <r>
    <x v="1"/>
    <x v="5"/>
    <x v="76"/>
    <x v="406"/>
    <n v="1"/>
    <n v="3"/>
    <n v="13"/>
    <n v="17"/>
    <x v="4"/>
    <x v="0"/>
    <x v="5"/>
  </r>
  <r>
    <x v="1"/>
    <x v="5"/>
    <x v="4"/>
    <x v="1481"/>
    <n v="2"/>
    <n v="1"/>
    <n v="15"/>
    <n v="13"/>
    <x v="2"/>
    <x v="0"/>
    <x v="5"/>
  </r>
  <r>
    <x v="1"/>
    <x v="5"/>
    <x v="4"/>
    <x v="1482"/>
    <n v="3"/>
    <n v="1"/>
    <n v="14"/>
    <n v="11"/>
    <x v="2"/>
    <x v="0"/>
    <x v="5"/>
  </r>
  <r>
    <x v="1"/>
    <x v="5"/>
    <x v="4"/>
    <x v="407"/>
    <n v="25"/>
    <n v="14"/>
    <n v="101"/>
    <n v="79"/>
    <x v="2"/>
    <x v="0"/>
    <x v="5"/>
  </r>
  <r>
    <x v="1"/>
    <x v="5"/>
    <x v="4"/>
    <x v="408"/>
    <m/>
    <m/>
    <n v="1"/>
    <m/>
    <x v="2"/>
    <x v="0"/>
    <x v="5"/>
  </r>
  <r>
    <x v="1"/>
    <x v="5"/>
    <x v="4"/>
    <x v="1483"/>
    <n v="13"/>
    <n v="8"/>
    <n v="62"/>
    <n v="35"/>
    <x v="2"/>
    <x v="0"/>
    <x v="5"/>
  </r>
  <r>
    <x v="1"/>
    <x v="5"/>
    <x v="4"/>
    <x v="1883"/>
    <m/>
    <m/>
    <n v="1"/>
    <m/>
    <x v="2"/>
    <x v="0"/>
    <x v="5"/>
  </r>
  <r>
    <x v="1"/>
    <x v="5"/>
    <x v="4"/>
    <x v="409"/>
    <n v="118"/>
    <n v="90"/>
    <n v="673"/>
    <n v="515"/>
    <x v="2"/>
    <x v="0"/>
    <x v="5"/>
  </r>
  <r>
    <x v="1"/>
    <x v="5"/>
    <x v="4"/>
    <x v="1484"/>
    <m/>
    <n v="3"/>
    <n v="7"/>
    <n v="10"/>
    <x v="2"/>
    <x v="0"/>
    <x v="5"/>
  </r>
  <r>
    <x v="1"/>
    <x v="5"/>
    <x v="4"/>
    <x v="410"/>
    <n v="7"/>
    <n v="6"/>
    <n v="37"/>
    <n v="20"/>
    <x v="2"/>
    <x v="0"/>
    <x v="5"/>
  </r>
  <r>
    <x v="1"/>
    <x v="5"/>
    <x v="4"/>
    <x v="411"/>
    <n v="11"/>
    <n v="12"/>
    <n v="60"/>
    <n v="60"/>
    <x v="2"/>
    <x v="0"/>
    <x v="5"/>
  </r>
  <r>
    <x v="1"/>
    <x v="5"/>
    <x v="4"/>
    <x v="412"/>
    <m/>
    <n v="1"/>
    <n v="1"/>
    <n v="2"/>
    <x v="2"/>
    <x v="0"/>
    <x v="5"/>
  </r>
  <r>
    <x v="1"/>
    <x v="5"/>
    <x v="4"/>
    <x v="1485"/>
    <m/>
    <n v="1"/>
    <m/>
    <n v="1"/>
    <x v="2"/>
    <x v="0"/>
    <x v="5"/>
  </r>
  <r>
    <x v="1"/>
    <x v="5"/>
    <x v="4"/>
    <x v="413"/>
    <n v="14"/>
    <n v="6"/>
    <n v="57"/>
    <n v="37"/>
    <x v="2"/>
    <x v="0"/>
    <x v="5"/>
  </r>
  <r>
    <x v="1"/>
    <x v="5"/>
    <x v="4"/>
    <x v="414"/>
    <n v="5"/>
    <n v="2"/>
    <n v="30"/>
    <n v="17"/>
    <x v="2"/>
    <x v="0"/>
    <x v="5"/>
  </r>
  <r>
    <x v="1"/>
    <x v="5"/>
    <x v="4"/>
    <x v="415"/>
    <n v="1"/>
    <n v="2"/>
    <n v="7"/>
    <n v="4"/>
    <x v="2"/>
    <x v="0"/>
    <x v="5"/>
  </r>
  <r>
    <x v="1"/>
    <x v="5"/>
    <x v="4"/>
    <x v="416"/>
    <n v="5"/>
    <n v="4"/>
    <n v="29"/>
    <n v="21"/>
    <x v="2"/>
    <x v="0"/>
    <x v="5"/>
  </r>
  <r>
    <x v="1"/>
    <x v="5"/>
    <x v="4"/>
    <x v="417"/>
    <m/>
    <m/>
    <n v="8"/>
    <n v="1"/>
    <x v="2"/>
    <x v="0"/>
    <x v="5"/>
  </r>
  <r>
    <x v="1"/>
    <x v="5"/>
    <x v="4"/>
    <x v="1887"/>
    <m/>
    <m/>
    <m/>
    <n v="1"/>
    <x v="2"/>
    <x v="0"/>
    <x v="5"/>
  </r>
  <r>
    <x v="1"/>
    <x v="5"/>
    <x v="4"/>
    <x v="1489"/>
    <m/>
    <m/>
    <m/>
    <n v="1"/>
    <x v="2"/>
    <x v="0"/>
    <x v="5"/>
  </r>
  <r>
    <x v="1"/>
    <x v="5"/>
    <x v="4"/>
    <x v="2076"/>
    <m/>
    <m/>
    <m/>
    <n v="1"/>
    <x v="2"/>
    <x v="0"/>
    <x v="5"/>
  </r>
  <r>
    <x v="1"/>
    <x v="5"/>
    <x v="4"/>
    <x v="1888"/>
    <m/>
    <m/>
    <m/>
    <n v="1"/>
    <x v="2"/>
    <x v="0"/>
    <x v="5"/>
  </r>
  <r>
    <x v="1"/>
    <x v="5"/>
    <x v="4"/>
    <x v="418"/>
    <n v="1"/>
    <m/>
    <n v="5"/>
    <n v="4"/>
    <x v="2"/>
    <x v="0"/>
    <x v="5"/>
  </r>
  <r>
    <x v="1"/>
    <x v="5"/>
    <x v="4"/>
    <x v="1491"/>
    <n v="1"/>
    <n v="1"/>
    <n v="20"/>
    <n v="20"/>
    <x v="2"/>
    <x v="0"/>
    <x v="5"/>
  </r>
  <r>
    <x v="1"/>
    <x v="5"/>
    <x v="38"/>
    <x v="1492"/>
    <m/>
    <m/>
    <n v="5"/>
    <n v="1"/>
    <x v="2"/>
    <x v="0"/>
    <x v="5"/>
  </r>
  <r>
    <x v="1"/>
    <x v="5"/>
    <x v="38"/>
    <x v="1494"/>
    <n v="1"/>
    <n v="1"/>
    <n v="4"/>
    <n v="7"/>
    <x v="2"/>
    <x v="0"/>
    <x v="5"/>
  </r>
  <r>
    <x v="1"/>
    <x v="5"/>
    <x v="38"/>
    <x v="1495"/>
    <m/>
    <m/>
    <n v="3"/>
    <n v="2"/>
    <x v="2"/>
    <x v="0"/>
    <x v="5"/>
  </r>
  <r>
    <x v="1"/>
    <x v="5"/>
    <x v="131"/>
    <x v="1498"/>
    <m/>
    <n v="1"/>
    <m/>
    <n v="3"/>
    <x v="1"/>
    <x v="0"/>
    <x v="5"/>
  </r>
  <r>
    <x v="1"/>
    <x v="5"/>
    <x v="5"/>
    <x v="420"/>
    <n v="6"/>
    <n v="8"/>
    <n v="29"/>
    <n v="44"/>
    <x v="0"/>
    <x v="0"/>
    <x v="5"/>
  </r>
  <r>
    <x v="1"/>
    <x v="5"/>
    <x v="5"/>
    <x v="1501"/>
    <n v="1"/>
    <m/>
    <n v="2"/>
    <n v="1"/>
    <x v="0"/>
    <x v="0"/>
    <x v="5"/>
  </r>
  <r>
    <x v="1"/>
    <x v="5"/>
    <x v="5"/>
    <x v="421"/>
    <n v="2"/>
    <m/>
    <n v="4"/>
    <n v="4"/>
    <x v="0"/>
    <x v="0"/>
    <x v="5"/>
  </r>
  <r>
    <x v="1"/>
    <x v="5"/>
    <x v="5"/>
    <x v="422"/>
    <n v="203"/>
    <n v="202"/>
    <n v="1071"/>
    <n v="208"/>
    <x v="0"/>
    <x v="0"/>
    <x v="5"/>
  </r>
  <r>
    <x v="1"/>
    <x v="5"/>
    <x v="5"/>
    <x v="423"/>
    <n v="331"/>
    <n v="358"/>
    <n v="1945"/>
    <n v="1769"/>
    <x v="0"/>
    <x v="0"/>
    <x v="5"/>
  </r>
  <r>
    <x v="1"/>
    <x v="5"/>
    <x v="5"/>
    <x v="424"/>
    <n v="560"/>
    <n v="530"/>
    <n v="2913"/>
    <n v="2851"/>
    <x v="0"/>
    <x v="0"/>
    <x v="5"/>
  </r>
  <r>
    <x v="1"/>
    <x v="5"/>
    <x v="5"/>
    <x v="425"/>
    <n v="2"/>
    <n v="1"/>
    <n v="6"/>
    <n v="7"/>
    <x v="0"/>
    <x v="0"/>
    <x v="5"/>
  </r>
  <r>
    <x v="1"/>
    <x v="5"/>
    <x v="5"/>
    <x v="1503"/>
    <m/>
    <m/>
    <n v="1"/>
    <m/>
    <x v="0"/>
    <x v="0"/>
    <x v="5"/>
  </r>
  <r>
    <x v="1"/>
    <x v="5"/>
    <x v="5"/>
    <x v="1504"/>
    <n v="1"/>
    <m/>
    <n v="1"/>
    <m/>
    <x v="0"/>
    <x v="0"/>
    <x v="5"/>
  </r>
  <r>
    <x v="1"/>
    <x v="5"/>
    <x v="5"/>
    <x v="1505"/>
    <m/>
    <n v="2"/>
    <n v="3"/>
    <n v="4"/>
    <x v="0"/>
    <x v="0"/>
    <x v="5"/>
  </r>
  <r>
    <x v="1"/>
    <x v="5"/>
    <x v="5"/>
    <x v="426"/>
    <n v="25"/>
    <n v="22"/>
    <n v="141"/>
    <n v="110"/>
    <x v="0"/>
    <x v="0"/>
    <x v="5"/>
  </r>
  <r>
    <x v="1"/>
    <x v="5"/>
    <x v="5"/>
    <x v="427"/>
    <n v="1"/>
    <n v="3"/>
    <n v="8"/>
    <n v="8"/>
    <x v="0"/>
    <x v="0"/>
    <x v="5"/>
  </r>
  <r>
    <x v="1"/>
    <x v="5"/>
    <x v="5"/>
    <x v="1506"/>
    <n v="1"/>
    <n v="2"/>
    <n v="3"/>
    <n v="5"/>
    <x v="0"/>
    <x v="0"/>
    <x v="5"/>
  </r>
  <r>
    <x v="1"/>
    <x v="5"/>
    <x v="5"/>
    <x v="1508"/>
    <n v="1"/>
    <m/>
    <n v="1"/>
    <m/>
    <x v="0"/>
    <x v="0"/>
    <x v="5"/>
  </r>
  <r>
    <x v="1"/>
    <x v="5"/>
    <x v="5"/>
    <x v="428"/>
    <n v="3"/>
    <n v="1"/>
    <n v="8"/>
    <n v="8"/>
    <x v="0"/>
    <x v="0"/>
    <x v="5"/>
  </r>
  <r>
    <x v="1"/>
    <x v="5"/>
    <x v="5"/>
    <x v="429"/>
    <n v="1"/>
    <m/>
    <n v="7"/>
    <n v="5"/>
    <x v="0"/>
    <x v="0"/>
    <x v="5"/>
  </r>
  <r>
    <x v="1"/>
    <x v="5"/>
    <x v="6"/>
    <x v="431"/>
    <m/>
    <m/>
    <n v="3"/>
    <n v="1"/>
    <x v="3"/>
    <x v="0"/>
    <x v="5"/>
  </r>
  <r>
    <x v="1"/>
    <x v="5"/>
    <x v="6"/>
    <x v="432"/>
    <n v="1"/>
    <m/>
    <n v="5"/>
    <n v="5"/>
    <x v="3"/>
    <x v="0"/>
    <x v="5"/>
  </r>
  <r>
    <x v="1"/>
    <x v="5"/>
    <x v="6"/>
    <x v="433"/>
    <n v="1"/>
    <m/>
    <n v="3"/>
    <n v="4"/>
    <x v="3"/>
    <x v="0"/>
    <x v="5"/>
  </r>
  <r>
    <x v="1"/>
    <x v="5"/>
    <x v="6"/>
    <x v="434"/>
    <n v="5"/>
    <n v="3"/>
    <n v="22"/>
    <n v="12"/>
    <x v="3"/>
    <x v="0"/>
    <x v="5"/>
  </r>
  <r>
    <x v="1"/>
    <x v="5"/>
    <x v="6"/>
    <x v="435"/>
    <n v="1"/>
    <m/>
    <n v="4"/>
    <n v="4"/>
    <x v="3"/>
    <x v="0"/>
    <x v="5"/>
  </r>
  <r>
    <x v="1"/>
    <x v="5"/>
    <x v="6"/>
    <x v="436"/>
    <m/>
    <m/>
    <n v="1"/>
    <m/>
    <x v="3"/>
    <x v="0"/>
    <x v="5"/>
  </r>
  <r>
    <x v="1"/>
    <x v="5"/>
    <x v="6"/>
    <x v="437"/>
    <m/>
    <n v="1"/>
    <n v="1"/>
    <n v="5"/>
    <x v="3"/>
    <x v="0"/>
    <x v="5"/>
  </r>
  <r>
    <x v="1"/>
    <x v="5"/>
    <x v="6"/>
    <x v="438"/>
    <m/>
    <m/>
    <m/>
    <n v="1"/>
    <x v="3"/>
    <x v="0"/>
    <x v="5"/>
  </r>
  <r>
    <x v="1"/>
    <x v="5"/>
    <x v="6"/>
    <x v="439"/>
    <m/>
    <m/>
    <n v="4"/>
    <n v="3"/>
    <x v="3"/>
    <x v="0"/>
    <x v="5"/>
  </r>
  <r>
    <x v="1"/>
    <x v="5"/>
    <x v="6"/>
    <x v="440"/>
    <m/>
    <m/>
    <n v="2"/>
    <n v="1"/>
    <x v="3"/>
    <x v="0"/>
    <x v="5"/>
  </r>
  <r>
    <x v="1"/>
    <x v="5"/>
    <x v="6"/>
    <x v="441"/>
    <m/>
    <m/>
    <m/>
    <n v="1"/>
    <x v="3"/>
    <x v="0"/>
    <x v="5"/>
  </r>
  <r>
    <x v="1"/>
    <x v="5"/>
    <x v="6"/>
    <x v="442"/>
    <m/>
    <m/>
    <n v="1"/>
    <n v="1"/>
    <x v="3"/>
    <x v="0"/>
    <x v="5"/>
  </r>
  <r>
    <x v="1"/>
    <x v="5"/>
    <x v="6"/>
    <x v="1510"/>
    <n v="2"/>
    <m/>
    <n v="4"/>
    <n v="1"/>
    <x v="3"/>
    <x v="0"/>
    <x v="5"/>
  </r>
  <r>
    <x v="1"/>
    <x v="5"/>
    <x v="6"/>
    <x v="445"/>
    <n v="16"/>
    <n v="8"/>
    <n v="51"/>
    <n v="29"/>
    <x v="3"/>
    <x v="0"/>
    <x v="5"/>
  </r>
  <r>
    <x v="1"/>
    <x v="5"/>
    <x v="6"/>
    <x v="446"/>
    <n v="10"/>
    <n v="3"/>
    <n v="52"/>
    <n v="25"/>
    <x v="3"/>
    <x v="0"/>
    <x v="5"/>
  </r>
  <r>
    <x v="1"/>
    <x v="5"/>
    <x v="6"/>
    <x v="447"/>
    <m/>
    <n v="1"/>
    <n v="1"/>
    <n v="1"/>
    <x v="3"/>
    <x v="0"/>
    <x v="5"/>
  </r>
  <r>
    <x v="1"/>
    <x v="5"/>
    <x v="6"/>
    <x v="448"/>
    <n v="1"/>
    <n v="2"/>
    <n v="10"/>
    <n v="11"/>
    <x v="3"/>
    <x v="0"/>
    <x v="5"/>
  </r>
  <r>
    <x v="1"/>
    <x v="5"/>
    <x v="6"/>
    <x v="449"/>
    <n v="1"/>
    <n v="1"/>
    <n v="4"/>
    <n v="1"/>
    <x v="3"/>
    <x v="0"/>
    <x v="5"/>
  </r>
  <r>
    <x v="1"/>
    <x v="5"/>
    <x v="6"/>
    <x v="451"/>
    <m/>
    <n v="2"/>
    <n v="3"/>
    <n v="6"/>
    <x v="3"/>
    <x v="0"/>
    <x v="5"/>
  </r>
  <r>
    <x v="1"/>
    <x v="5"/>
    <x v="6"/>
    <x v="452"/>
    <n v="4"/>
    <n v="2"/>
    <n v="19"/>
    <n v="10"/>
    <x v="3"/>
    <x v="0"/>
    <x v="5"/>
  </r>
  <r>
    <x v="1"/>
    <x v="5"/>
    <x v="6"/>
    <x v="453"/>
    <n v="9"/>
    <m/>
    <n v="24"/>
    <n v="8"/>
    <x v="3"/>
    <x v="0"/>
    <x v="5"/>
  </r>
  <r>
    <x v="1"/>
    <x v="5"/>
    <x v="6"/>
    <x v="454"/>
    <n v="9"/>
    <n v="2"/>
    <n v="35"/>
    <n v="10"/>
    <x v="3"/>
    <x v="0"/>
    <x v="5"/>
  </r>
  <r>
    <x v="1"/>
    <x v="5"/>
    <x v="6"/>
    <x v="455"/>
    <n v="6"/>
    <n v="1"/>
    <n v="22"/>
    <n v="4"/>
    <x v="3"/>
    <x v="0"/>
    <x v="5"/>
  </r>
  <r>
    <x v="1"/>
    <x v="5"/>
    <x v="6"/>
    <x v="456"/>
    <n v="1"/>
    <m/>
    <n v="1"/>
    <m/>
    <x v="3"/>
    <x v="0"/>
    <x v="5"/>
  </r>
  <r>
    <x v="1"/>
    <x v="5"/>
    <x v="6"/>
    <x v="457"/>
    <n v="5"/>
    <n v="4"/>
    <n v="33"/>
    <n v="15"/>
    <x v="3"/>
    <x v="0"/>
    <x v="5"/>
  </r>
  <r>
    <x v="1"/>
    <x v="5"/>
    <x v="77"/>
    <x v="459"/>
    <n v="18"/>
    <n v="24"/>
    <n v="104"/>
    <n v="108"/>
    <x v="2"/>
    <x v="0"/>
    <x v="5"/>
  </r>
  <r>
    <x v="1"/>
    <x v="5"/>
    <x v="77"/>
    <x v="460"/>
    <n v="120"/>
    <n v="124"/>
    <n v="695"/>
    <n v="703"/>
    <x v="2"/>
    <x v="0"/>
    <x v="5"/>
  </r>
  <r>
    <x v="1"/>
    <x v="5"/>
    <x v="78"/>
    <x v="462"/>
    <n v="3"/>
    <m/>
    <n v="9"/>
    <n v="6"/>
    <x v="1"/>
    <x v="0"/>
    <x v="5"/>
  </r>
  <r>
    <x v="1"/>
    <x v="5"/>
    <x v="78"/>
    <x v="1511"/>
    <n v="2"/>
    <m/>
    <n v="6"/>
    <n v="1"/>
    <x v="1"/>
    <x v="0"/>
    <x v="5"/>
  </r>
  <r>
    <x v="1"/>
    <x v="5"/>
    <x v="78"/>
    <x v="463"/>
    <n v="9"/>
    <n v="6"/>
    <n v="46"/>
    <n v="39"/>
    <x v="1"/>
    <x v="0"/>
    <x v="5"/>
  </r>
  <r>
    <x v="1"/>
    <x v="5"/>
    <x v="78"/>
    <x v="2033"/>
    <n v="1"/>
    <m/>
    <n v="1"/>
    <n v="1"/>
    <x v="1"/>
    <x v="0"/>
    <x v="5"/>
  </r>
  <r>
    <x v="1"/>
    <x v="5"/>
    <x v="78"/>
    <x v="1512"/>
    <n v="2"/>
    <n v="1"/>
    <n v="4"/>
    <n v="6"/>
    <x v="1"/>
    <x v="0"/>
    <x v="5"/>
  </r>
  <r>
    <x v="1"/>
    <x v="5"/>
    <x v="61"/>
    <x v="465"/>
    <m/>
    <m/>
    <n v="6"/>
    <n v="1"/>
    <x v="1"/>
    <x v="0"/>
    <x v="5"/>
  </r>
  <r>
    <x v="1"/>
    <x v="5"/>
    <x v="54"/>
    <x v="1513"/>
    <n v="1"/>
    <m/>
    <n v="10"/>
    <n v="2"/>
    <x v="4"/>
    <x v="0"/>
    <x v="5"/>
  </r>
  <r>
    <x v="1"/>
    <x v="5"/>
    <x v="54"/>
    <x v="466"/>
    <n v="16"/>
    <n v="6"/>
    <n v="107"/>
    <n v="73"/>
    <x v="4"/>
    <x v="0"/>
    <x v="5"/>
  </r>
  <r>
    <x v="1"/>
    <x v="5"/>
    <x v="54"/>
    <x v="467"/>
    <n v="4"/>
    <m/>
    <n v="7"/>
    <n v="3"/>
    <x v="4"/>
    <x v="0"/>
    <x v="5"/>
  </r>
  <r>
    <x v="1"/>
    <x v="5"/>
    <x v="54"/>
    <x v="469"/>
    <n v="13"/>
    <n v="3"/>
    <n v="52"/>
    <n v="16"/>
    <x v="4"/>
    <x v="0"/>
    <x v="5"/>
  </r>
  <r>
    <x v="1"/>
    <x v="5"/>
    <x v="54"/>
    <x v="1514"/>
    <m/>
    <m/>
    <n v="1"/>
    <m/>
    <x v="4"/>
    <x v="0"/>
    <x v="5"/>
  </r>
  <r>
    <x v="1"/>
    <x v="5"/>
    <x v="54"/>
    <x v="470"/>
    <m/>
    <n v="1"/>
    <n v="16"/>
    <n v="2"/>
    <x v="4"/>
    <x v="0"/>
    <x v="5"/>
  </r>
  <r>
    <x v="1"/>
    <x v="5"/>
    <x v="54"/>
    <x v="1515"/>
    <m/>
    <m/>
    <n v="1"/>
    <m/>
    <x v="4"/>
    <x v="0"/>
    <x v="5"/>
  </r>
  <r>
    <x v="1"/>
    <x v="5"/>
    <x v="54"/>
    <x v="471"/>
    <n v="1"/>
    <m/>
    <n v="5"/>
    <m/>
    <x v="4"/>
    <x v="0"/>
    <x v="5"/>
  </r>
  <r>
    <x v="1"/>
    <x v="5"/>
    <x v="54"/>
    <x v="472"/>
    <n v="3"/>
    <n v="5"/>
    <n v="23"/>
    <n v="19"/>
    <x v="4"/>
    <x v="0"/>
    <x v="5"/>
  </r>
  <r>
    <x v="1"/>
    <x v="5"/>
    <x v="54"/>
    <x v="474"/>
    <n v="2"/>
    <n v="1"/>
    <n v="6"/>
    <n v="7"/>
    <x v="4"/>
    <x v="0"/>
    <x v="5"/>
  </r>
  <r>
    <x v="1"/>
    <x v="5"/>
    <x v="54"/>
    <x v="475"/>
    <n v="12"/>
    <n v="3"/>
    <n v="38"/>
    <n v="26"/>
    <x v="4"/>
    <x v="0"/>
    <x v="5"/>
  </r>
  <r>
    <x v="1"/>
    <x v="5"/>
    <x v="54"/>
    <x v="476"/>
    <n v="2"/>
    <n v="1"/>
    <n v="13"/>
    <n v="7"/>
    <x v="4"/>
    <x v="0"/>
    <x v="5"/>
  </r>
  <r>
    <x v="1"/>
    <x v="5"/>
    <x v="54"/>
    <x v="477"/>
    <n v="1"/>
    <n v="3"/>
    <n v="6"/>
    <n v="6"/>
    <x v="4"/>
    <x v="0"/>
    <x v="5"/>
  </r>
  <r>
    <x v="1"/>
    <x v="5"/>
    <x v="54"/>
    <x v="478"/>
    <m/>
    <n v="1"/>
    <m/>
    <n v="2"/>
    <x v="4"/>
    <x v="0"/>
    <x v="5"/>
  </r>
  <r>
    <x v="1"/>
    <x v="5"/>
    <x v="40"/>
    <x v="479"/>
    <n v="3"/>
    <n v="1"/>
    <n v="15"/>
    <n v="10"/>
    <x v="1"/>
    <x v="0"/>
    <x v="5"/>
  </r>
  <r>
    <x v="1"/>
    <x v="5"/>
    <x v="40"/>
    <x v="2077"/>
    <m/>
    <m/>
    <n v="1"/>
    <m/>
    <x v="1"/>
    <x v="0"/>
    <x v="5"/>
  </r>
  <r>
    <x v="1"/>
    <x v="5"/>
    <x v="40"/>
    <x v="1516"/>
    <m/>
    <n v="1"/>
    <n v="7"/>
    <n v="5"/>
    <x v="1"/>
    <x v="0"/>
    <x v="5"/>
  </r>
  <r>
    <x v="1"/>
    <x v="5"/>
    <x v="40"/>
    <x v="1517"/>
    <m/>
    <m/>
    <m/>
    <n v="1"/>
    <x v="1"/>
    <x v="0"/>
    <x v="5"/>
  </r>
  <r>
    <x v="1"/>
    <x v="5"/>
    <x v="40"/>
    <x v="1518"/>
    <m/>
    <m/>
    <n v="3"/>
    <n v="1"/>
    <x v="1"/>
    <x v="0"/>
    <x v="5"/>
  </r>
  <r>
    <x v="1"/>
    <x v="5"/>
    <x v="40"/>
    <x v="2034"/>
    <m/>
    <m/>
    <n v="1"/>
    <m/>
    <x v="1"/>
    <x v="0"/>
    <x v="5"/>
  </r>
  <r>
    <x v="1"/>
    <x v="5"/>
    <x v="79"/>
    <x v="1520"/>
    <n v="1"/>
    <m/>
    <n v="2"/>
    <n v="1"/>
    <x v="1"/>
    <x v="0"/>
    <x v="5"/>
  </r>
  <r>
    <x v="1"/>
    <x v="5"/>
    <x v="79"/>
    <x v="480"/>
    <n v="3"/>
    <n v="4"/>
    <n v="8"/>
    <n v="9"/>
    <x v="1"/>
    <x v="0"/>
    <x v="5"/>
  </r>
  <r>
    <x v="1"/>
    <x v="5"/>
    <x v="79"/>
    <x v="481"/>
    <n v="1"/>
    <n v="1"/>
    <n v="4"/>
    <n v="2"/>
    <x v="1"/>
    <x v="0"/>
    <x v="5"/>
  </r>
  <r>
    <x v="1"/>
    <x v="5"/>
    <x v="132"/>
    <x v="1522"/>
    <n v="1"/>
    <m/>
    <n v="8"/>
    <n v="6"/>
    <x v="1"/>
    <x v="0"/>
    <x v="5"/>
  </r>
  <r>
    <x v="1"/>
    <x v="5"/>
    <x v="132"/>
    <x v="1523"/>
    <n v="1"/>
    <m/>
    <n v="2"/>
    <n v="1"/>
    <x v="1"/>
    <x v="0"/>
    <x v="5"/>
  </r>
  <r>
    <x v="1"/>
    <x v="5"/>
    <x v="159"/>
    <x v="2078"/>
    <n v="1"/>
    <m/>
    <n v="1"/>
    <m/>
    <x v="5"/>
    <x v="1"/>
    <x v="5"/>
  </r>
  <r>
    <x v="1"/>
    <x v="5"/>
    <x v="159"/>
    <x v="1894"/>
    <n v="1"/>
    <m/>
    <n v="1"/>
    <m/>
    <x v="5"/>
    <x v="1"/>
    <x v="5"/>
  </r>
  <r>
    <x v="1"/>
    <x v="5"/>
    <x v="81"/>
    <x v="483"/>
    <n v="5"/>
    <m/>
    <n v="13"/>
    <m/>
    <x v="1"/>
    <x v="0"/>
    <x v="5"/>
  </r>
  <r>
    <x v="1"/>
    <x v="5"/>
    <x v="81"/>
    <x v="484"/>
    <n v="6"/>
    <n v="4"/>
    <n v="33"/>
    <n v="6"/>
    <x v="1"/>
    <x v="0"/>
    <x v="5"/>
  </r>
  <r>
    <x v="1"/>
    <x v="5"/>
    <x v="81"/>
    <x v="485"/>
    <n v="5"/>
    <n v="2"/>
    <n v="29"/>
    <n v="4"/>
    <x v="1"/>
    <x v="0"/>
    <x v="5"/>
  </r>
  <r>
    <x v="1"/>
    <x v="5"/>
    <x v="7"/>
    <x v="486"/>
    <n v="2"/>
    <n v="4"/>
    <n v="24"/>
    <n v="21"/>
    <x v="1"/>
    <x v="0"/>
    <x v="5"/>
  </r>
  <r>
    <x v="1"/>
    <x v="5"/>
    <x v="7"/>
    <x v="1524"/>
    <m/>
    <m/>
    <n v="1"/>
    <m/>
    <x v="1"/>
    <x v="0"/>
    <x v="5"/>
  </r>
  <r>
    <x v="1"/>
    <x v="5"/>
    <x v="7"/>
    <x v="1525"/>
    <m/>
    <m/>
    <n v="4"/>
    <m/>
    <x v="1"/>
    <x v="0"/>
    <x v="5"/>
  </r>
  <r>
    <x v="1"/>
    <x v="5"/>
    <x v="7"/>
    <x v="487"/>
    <n v="1"/>
    <n v="3"/>
    <n v="18"/>
    <n v="9"/>
    <x v="1"/>
    <x v="0"/>
    <x v="5"/>
  </r>
  <r>
    <x v="1"/>
    <x v="5"/>
    <x v="7"/>
    <x v="488"/>
    <n v="1"/>
    <n v="3"/>
    <n v="23"/>
    <n v="13"/>
    <x v="1"/>
    <x v="0"/>
    <x v="5"/>
  </r>
  <r>
    <x v="1"/>
    <x v="5"/>
    <x v="7"/>
    <x v="2079"/>
    <m/>
    <m/>
    <m/>
    <n v="1"/>
    <x v="1"/>
    <x v="0"/>
    <x v="5"/>
  </r>
  <r>
    <x v="1"/>
    <x v="5"/>
    <x v="7"/>
    <x v="1526"/>
    <m/>
    <m/>
    <n v="1"/>
    <n v="1"/>
    <x v="1"/>
    <x v="0"/>
    <x v="5"/>
  </r>
  <r>
    <x v="1"/>
    <x v="5"/>
    <x v="7"/>
    <x v="489"/>
    <m/>
    <n v="1"/>
    <n v="3"/>
    <n v="2"/>
    <x v="1"/>
    <x v="0"/>
    <x v="5"/>
  </r>
  <r>
    <x v="1"/>
    <x v="5"/>
    <x v="7"/>
    <x v="1527"/>
    <m/>
    <m/>
    <n v="4"/>
    <m/>
    <x v="1"/>
    <x v="0"/>
    <x v="5"/>
  </r>
  <r>
    <x v="1"/>
    <x v="5"/>
    <x v="7"/>
    <x v="1528"/>
    <n v="8"/>
    <n v="8"/>
    <n v="31"/>
    <n v="32"/>
    <x v="1"/>
    <x v="0"/>
    <x v="5"/>
  </r>
  <r>
    <x v="1"/>
    <x v="5"/>
    <x v="7"/>
    <x v="490"/>
    <n v="6"/>
    <n v="3"/>
    <n v="33"/>
    <n v="21"/>
    <x v="1"/>
    <x v="0"/>
    <x v="5"/>
  </r>
  <r>
    <x v="1"/>
    <x v="5"/>
    <x v="82"/>
    <x v="2080"/>
    <m/>
    <m/>
    <n v="1"/>
    <m/>
    <x v="2"/>
    <x v="0"/>
    <x v="5"/>
  </r>
  <r>
    <x v="1"/>
    <x v="5"/>
    <x v="82"/>
    <x v="1529"/>
    <n v="1"/>
    <m/>
    <n v="2"/>
    <m/>
    <x v="2"/>
    <x v="0"/>
    <x v="5"/>
  </r>
  <r>
    <x v="1"/>
    <x v="5"/>
    <x v="82"/>
    <x v="2081"/>
    <m/>
    <m/>
    <n v="1"/>
    <m/>
    <x v="2"/>
    <x v="0"/>
    <x v="5"/>
  </r>
  <r>
    <x v="1"/>
    <x v="5"/>
    <x v="82"/>
    <x v="2082"/>
    <m/>
    <m/>
    <n v="1"/>
    <m/>
    <x v="2"/>
    <x v="0"/>
    <x v="5"/>
  </r>
  <r>
    <x v="1"/>
    <x v="5"/>
    <x v="82"/>
    <x v="1531"/>
    <m/>
    <m/>
    <m/>
    <n v="2"/>
    <x v="2"/>
    <x v="0"/>
    <x v="5"/>
  </r>
  <r>
    <x v="1"/>
    <x v="5"/>
    <x v="82"/>
    <x v="1532"/>
    <m/>
    <m/>
    <n v="1"/>
    <m/>
    <x v="2"/>
    <x v="0"/>
    <x v="5"/>
  </r>
  <r>
    <x v="1"/>
    <x v="5"/>
    <x v="8"/>
    <x v="494"/>
    <n v="60"/>
    <n v="72"/>
    <n v="363"/>
    <n v="308"/>
    <x v="2"/>
    <x v="0"/>
    <x v="5"/>
  </r>
  <r>
    <x v="1"/>
    <x v="5"/>
    <x v="8"/>
    <x v="1533"/>
    <n v="1"/>
    <n v="2"/>
    <n v="8"/>
    <n v="7"/>
    <x v="2"/>
    <x v="0"/>
    <x v="5"/>
  </r>
  <r>
    <x v="1"/>
    <x v="5"/>
    <x v="8"/>
    <x v="2083"/>
    <m/>
    <n v="1"/>
    <m/>
    <n v="8"/>
    <x v="2"/>
    <x v="0"/>
    <x v="5"/>
  </r>
  <r>
    <x v="1"/>
    <x v="5"/>
    <x v="8"/>
    <x v="1535"/>
    <n v="1"/>
    <m/>
    <n v="1"/>
    <m/>
    <x v="2"/>
    <x v="0"/>
    <x v="5"/>
  </r>
  <r>
    <x v="1"/>
    <x v="5"/>
    <x v="8"/>
    <x v="495"/>
    <n v="27"/>
    <n v="26"/>
    <n v="163"/>
    <n v="165"/>
    <x v="2"/>
    <x v="0"/>
    <x v="5"/>
  </r>
  <r>
    <x v="1"/>
    <x v="5"/>
    <x v="8"/>
    <x v="1536"/>
    <n v="1"/>
    <m/>
    <n v="1"/>
    <m/>
    <x v="2"/>
    <x v="0"/>
    <x v="5"/>
  </r>
  <r>
    <x v="1"/>
    <x v="5"/>
    <x v="8"/>
    <x v="496"/>
    <n v="2"/>
    <m/>
    <n v="9"/>
    <n v="4"/>
    <x v="2"/>
    <x v="0"/>
    <x v="5"/>
  </r>
  <r>
    <x v="1"/>
    <x v="5"/>
    <x v="8"/>
    <x v="1539"/>
    <n v="1"/>
    <m/>
    <n v="2"/>
    <m/>
    <x v="2"/>
    <x v="0"/>
    <x v="5"/>
  </r>
  <r>
    <x v="1"/>
    <x v="5"/>
    <x v="8"/>
    <x v="1540"/>
    <m/>
    <m/>
    <n v="1"/>
    <n v="1"/>
    <x v="2"/>
    <x v="0"/>
    <x v="5"/>
  </r>
  <r>
    <x v="1"/>
    <x v="5"/>
    <x v="8"/>
    <x v="1542"/>
    <m/>
    <n v="1"/>
    <n v="2"/>
    <n v="4"/>
    <x v="2"/>
    <x v="0"/>
    <x v="5"/>
  </r>
  <r>
    <x v="1"/>
    <x v="5"/>
    <x v="8"/>
    <x v="497"/>
    <n v="4"/>
    <n v="1"/>
    <n v="18"/>
    <n v="16"/>
    <x v="2"/>
    <x v="0"/>
    <x v="5"/>
  </r>
  <r>
    <x v="1"/>
    <x v="5"/>
    <x v="8"/>
    <x v="1544"/>
    <n v="1"/>
    <n v="1"/>
    <n v="5"/>
    <n v="4"/>
    <x v="2"/>
    <x v="0"/>
    <x v="5"/>
  </r>
  <r>
    <x v="1"/>
    <x v="5"/>
    <x v="8"/>
    <x v="1546"/>
    <m/>
    <m/>
    <n v="2"/>
    <n v="5"/>
    <x v="2"/>
    <x v="0"/>
    <x v="5"/>
  </r>
  <r>
    <x v="1"/>
    <x v="5"/>
    <x v="8"/>
    <x v="498"/>
    <n v="4"/>
    <n v="8"/>
    <n v="22"/>
    <n v="22"/>
    <x v="2"/>
    <x v="0"/>
    <x v="5"/>
  </r>
  <r>
    <x v="1"/>
    <x v="5"/>
    <x v="8"/>
    <x v="499"/>
    <n v="15"/>
    <n v="8"/>
    <n v="92"/>
    <n v="70"/>
    <x v="2"/>
    <x v="0"/>
    <x v="5"/>
  </r>
  <r>
    <x v="1"/>
    <x v="5"/>
    <x v="8"/>
    <x v="1547"/>
    <n v="2"/>
    <n v="1"/>
    <n v="6"/>
    <n v="2"/>
    <x v="2"/>
    <x v="0"/>
    <x v="5"/>
  </r>
  <r>
    <x v="1"/>
    <x v="5"/>
    <x v="8"/>
    <x v="1549"/>
    <m/>
    <m/>
    <m/>
    <n v="1"/>
    <x v="2"/>
    <x v="0"/>
    <x v="5"/>
  </r>
  <r>
    <x v="1"/>
    <x v="5"/>
    <x v="8"/>
    <x v="1550"/>
    <n v="5"/>
    <n v="1"/>
    <n v="9"/>
    <n v="4"/>
    <x v="2"/>
    <x v="0"/>
    <x v="5"/>
  </r>
  <r>
    <x v="1"/>
    <x v="5"/>
    <x v="8"/>
    <x v="1551"/>
    <m/>
    <m/>
    <m/>
    <n v="1"/>
    <x v="2"/>
    <x v="0"/>
    <x v="5"/>
  </r>
  <r>
    <x v="1"/>
    <x v="5"/>
    <x v="8"/>
    <x v="500"/>
    <m/>
    <m/>
    <n v="2"/>
    <n v="3"/>
    <x v="2"/>
    <x v="0"/>
    <x v="5"/>
  </r>
  <r>
    <x v="1"/>
    <x v="5"/>
    <x v="8"/>
    <x v="1552"/>
    <m/>
    <m/>
    <m/>
    <n v="3"/>
    <x v="2"/>
    <x v="0"/>
    <x v="5"/>
  </r>
  <r>
    <x v="1"/>
    <x v="5"/>
    <x v="9"/>
    <x v="1554"/>
    <m/>
    <n v="1"/>
    <m/>
    <n v="4"/>
    <x v="4"/>
    <x v="0"/>
    <x v="5"/>
  </r>
  <r>
    <x v="1"/>
    <x v="5"/>
    <x v="9"/>
    <x v="1555"/>
    <m/>
    <m/>
    <n v="1"/>
    <m/>
    <x v="4"/>
    <x v="0"/>
    <x v="5"/>
  </r>
  <r>
    <x v="1"/>
    <x v="5"/>
    <x v="9"/>
    <x v="1556"/>
    <n v="1"/>
    <m/>
    <n v="3"/>
    <m/>
    <x v="4"/>
    <x v="0"/>
    <x v="5"/>
  </r>
  <r>
    <x v="1"/>
    <x v="5"/>
    <x v="9"/>
    <x v="1557"/>
    <n v="1"/>
    <m/>
    <n v="3"/>
    <m/>
    <x v="4"/>
    <x v="0"/>
    <x v="5"/>
  </r>
  <r>
    <x v="1"/>
    <x v="5"/>
    <x v="9"/>
    <x v="502"/>
    <n v="14"/>
    <n v="10"/>
    <n v="84"/>
    <n v="50"/>
    <x v="4"/>
    <x v="0"/>
    <x v="5"/>
  </r>
  <r>
    <x v="1"/>
    <x v="5"/>
    <x v="9"/>
    <x v="503"/>
    <n v="7"/>
    <n v="1"/>
    <n v="19"/>
    <n v="3"/>
    <x v="4"/>
    <x v="0"/>
    <x v="5"/>
  </r>
  <r>
    <x v="1"/>
    <x v="5"/>
    <x v="9"/>
    <x v="504"/>
    <n v="9"/>
    <n v="9"/>
    <n v="54"/>
    <n v="42"/>
    <x v="4"/>
    <x v="0"/>
    <x v="5"/>
  </r>
  <r>
    <x v="1"/>
    <x v="5"/>
    <x v="9"/>
    <x v="505"/>
    <n v="7"/>
    <n v="2"/>
    <n v="14"/>
    <n v="15"/>
    <x v="4"/>
    <x v="0"/>
    <x v="5"/>
  </r>
  <r>
    <x v="1"/>
    <x v="5"/>
    <x v="9"/>
    <x v="506"/>
    <m/>
    <m/>
    <n v="1"/>
    <n v="1"/>
    <x v="4"/>
    <x v="0"/>
    <x v="5"/>
  </r>
  <r>
    <x v="1"/>
    <x v="5"/>
    <x v="9"/>
    <x v="507"/>
    <n v="1"/>
    <n v="2"/>
    <n v="10"/>
    <n v="6"/>
    <x v="4"/>
    <x v="0"/>
    <x v="5"/>
  </r>
  <r>
    <x v="1"/>
    <x v="5"/>
    <x v="9"/>
    <x v="508"/>
    <n v="46"/>
    <n v="20"/>
    <n v="233"/>
    <n v="151"/>
    <x v="4"/>
    <x v="0"/>
    <x v="5"/>
  </r>
  <r>
    <x v="1"/>
    <x v="5"/>
    <x v="9"/>
    <x v="509"/>
    <n v="1"/>
    <n v="2"/>
    <n v="6"/>
    <n v="5"/>
    <x v="4"/>
    <x v="0"/>
    <x v="5"/>
  </r>
  <r>
    <x v="1"/>
    <x v="5"/>
    <x v="9"/>
    <x v="510"/>
    <n v="65"/>
    <n v="51"/>
    <n v="402"/>
    <n v="289"/>
    <x v="4"/>
    <x v="0"/>
    <x v="5"/>
  </r>
  <r>
    <x v="1"/>
    <x v="5"/>
    <x v="9"/>
    <x v="1558"/>
    <m/>
    <m/>
    <n v="1"/>
    <m/>
    <x v="4"/>
    <x v="0"/>
    <x v="5"/>
  </r>
  <r>
    <x v="1"/>
    <x v="5"/>
    <x v="9"/>
    <x v="511"/>
    <n v="46"/>
    <n v="37"/>
    <n v="225"/>
    <n v="184"/>
    <x v="4"/>
    <x v="0"/>
    <x v="5"/>
  </r>
  <r>
    <x v="1"/>
    <x v="5"/>
    <x v="9"/>
    <x v="512"/>
    <n v="1104"/>
    <n v="871"/>
    <n v="5831"/>
    <n v="4491"/>
    <x v="4"/>
    <x v="0"/>
    <x v="5"/>
  </r>
  <r>
    <x v="1"/>
    <x v="5"/>
    <x v="9"/>
    <x v="513"/>
    <m/>
    <m/>
    <n v="1"/>
    <n v="2"/>
    <x v="4"/>
    <x v="0"/>
    <x v="5"/>
  </r>
  <r>
    <x v="1"/>
    <x v="5"/>
    <x v="9"/>
    <x v="1559"/>
    <n v="1"/>
    <n v="3"/>
    <n v="8"/>
    <n v="9"/>
    <x v="4"/>
    <x v="0"/>
    <x v="5"/>
  </r>
  <r>
    <x v="1"/>
    <x v="5"/>
    <x v="9"/>
    <x v="514"/>
    <n v="1"/>
    <m/>
    <n v="1"/>
    <n v="1"/>
    <x v="4"/>
    <x v="0"/>
    <x v="5"/>
  </r>
  <r>
    <x v="1"/>
    <x v="5"/>
    <x v="9"/>
    <x v="1560"/>
    <m/>
    <m/>
    <n v="1"/>
    <m/>
    <x v="4"/>
    <x v="0"/>
    <x v="5"/>
  </r>
  <r>
    <x v="1"/>
    <x v="5"/>
    <x v="9"/>
    <x v="515"/>
    <n v="133"/>
    <n v="91"/>
    <n v="706"/>
    <n v="512"/>
    <x v="4"/>
    <x v="0"/>
    <x v="5"/>
  </r>
  <r>
    <x v="1"/>
    <x v="5"/>
    <x v="9"/>
    <x v="516"/>
    <n v="9"/>
    <n v="6"/>
    <n v="55"/>
    <n v="42"/>
    <x v="4"/>
    <x v="0"/>
    <x v="5"/>
  </r>
  <r>
    <x v="1"/>
    <x v="5"/>
    <x v="9"/>
    <x v="1561"/>
    <n v="2"/>
    <m/>
    <n v="2"/>
    <m/>
    <x v="4"/>
    <x v="0"/>
    <x v="5"/>
  </r>
  <r>
    <x v="1"/>
    <x v="5"/>
    <x v="9"/>
    <x v="1562"/>
    <m/>
    <m/>
    <n v="2"/>
    <n v="2"/>
    <x v="4"/>
    <x v="0"/>
    <x v="5"/>
  </r>
  <r>
    <x v="1"/>
    <x v="5"/>
    <x v="9"/>
    <x v="519"/>
    <n v="59"/>
    <n v="33"/>
    <n v="351"/>
    <n v="208"/>
    <x v="4"/>
    <x v="0"/>
    <x v="5"/>
  </r>
  <r>
    <x v="1"/>
    <x v="5"/>
    <x v="9"/>
    <x v="520"/>
    <n v="9"/>
    <n v="8"/>
    <n v="64"/>
    <n v="47"/>
    <x v="4"/>
    <x v="0"/>
    <x v="5"/>
  </r>
  <r>
    <x v="1"/>
    <x v="5"/>
    <x v="9"/>
    <x v="521"/>
    <n v="164"/>
    <n v="133"/>
    <n v="878"/>
    <n v="655"/>
    <x v="4"/>
    <x v="0"/>
    <x v="5"/>
  </r>
  <r>
    <x v="1"/>
    <x v="5"/>
    <x v="9"/>
    <x v="522"/>
    <n v="15"/>
    <n v="10"/>
    <n v="67"/>
    <n v="25"/>
    <x v="4"/>
    <x v="0"/>
    <x v="5"/>
  </r>
  <r>
    <x v="1"/>
    <x v="5"/>
    <x v="9"/>
    <x v="1907"/>
    <n v="1"/>
    <m/>
    <n v="2"/>
    <m/>
    <x v="4"/>
    <x v="0"/>
    <x v="5"/>
  </r>
  <r>
    <x v="1"/>
    <x v="5"/>
    <x v="9"/>
    <x v="1563"/>
    <m/>
    <m/>
    <m/>
    <n v="1"/>
    <x v="4"/>
    <x v="0"/>
    <x v="5"/>
  </r>
  <r>
    <x v="1"/>
    <x v="5"/>
    <x v="9"/>
    <x v="523"/>
    <m/>
    <m/>
    <n v="2"/>
    <m/>
    <x v="4"/>
    <x v="0"/>
    <x v="5"/>
  </r>
  <r>
    <x v="1"/>
    <x v="5"/>
    <x v="9"/>
    <x v="1564"/>
    <m/>
    <m/>
    <n v="2"/>
    <n v="3"/>
    <x v="4"/>
    <x v="0"/>
    <x v="5"/>
  </r>
  <r>
    <x v="1"/>
    <x v="5"/>
    <x v="9"/>
    <x v="1565"/>
    <n v="4"/>
    <n v="1"/>
    <n v="12"/>
    <n v="10"/>
    <x v="4"/>
    <x v="0"/>
    <x v="5"/>
  </r>
  <r>
    <x v="1"/>
    <x v="5"/>
    <x v="9"/>
    <x v="524"/>
    <n v="16"/>
    <n v="14"/>
    <n v="71"/>
    <n v="55"/>
    <x v="4"/>
    <x v="0"/>
    <x v="5"/>
  </r>
  <r>
    <x v="1"/>
    <x v="5"/>
    <x v="9"/>
    <x v="525"/>
    <m/>
    <m/>
    <m/>
    <n v="1"/>
    <x v="4"/>
    <x v="0"/>
    <x v="5"/>
  </r>
  <r>
    <x v="1"/>
    <x v="5"/>
    <x v="9"/>
    <x v="1566"/>
    <m/>
    <m/>
    <n v="1"/>
    <m/>
    <x v="4"/>
    <x v="0"/>
    <x v="5"/>
  </r>
  <r>
    <x v="1"/>
    <x v="5"/>
    <x v="9"/>
    <x v="526"/>
    <n v="1"/>
    <m/>
    <n v="7"/>
    <n v="3"/>
    <x v="4"/>
    <x v="0"/>
    <x v="5"/>
  </r>
  <r>
    <x v="1"/>
    <x v="5"/>
    <x v="9"/>
    <x v="1567"/>
    <m/>
    <m/>
    <n v="1"/>
    <m/>
    <x v="4"/>
    <x v="0"/>
    <x v="5"/>
  </r>
  <r>
    <x v="1"/>
    <x v="5"/>
    <x v="9"/>
    <x v="528"/>
    <n v="2"/>
    <n v="2"/>
    <n v="7"/>
    <n v="8"/>
    <x v="4"/>
    <x v="0"/>
    <x v="5"/>
  </r>
  <r>
    <x v="1"/>
    <x v="5"/>
    <x v="180"/>
    <x v="2084"/>
    <n v="1"/>
    <m/>
    <n v="1"/>
    <m/>
    <x v="1"/>
    <x v="0"/>
    <x v="5"/>
  </r>
  <r>
    <x v="1"/>
    <x v="5"/>
    <x v="42"/>
    <x v="1569"/>
    <m/>
    <m/>
    <n v="1"/>
    <n v="4"/>
    <x v="1"/>
    <x v="0"/>
    <x v="5"/>
  </r>
  <r>
    <x v="1"/>
    <x v="5"/>
    <x v="83"/>
    <x v="530"/>
    <m/>
    <m/>
    <n v="1"/>
    <n v="1"/>
    <x v="1"/>
    <x v="0"/>
    <x v="5"/>
  </r>
  <r>
    <x v="1"/>
    <x v="5"/>
    <x v="83"/>
    <x v="1570"/>
    <m/>
    <m/>
    <n v="1"/>
    <n v="2"/>
    <x v="1"/>
    <x v="0"/>
    <x v="5"/>
  </r>
  <r>
    <x v="1"/>
    <x v="5"/>
    <x v="83"/>
    <x v="1571"/>
    <n v="2"/>
    <n v="1"/>
    <n v="4"/>
    <n v="4"/>
    <x v="1"/>
    <x v="0"/>
    <x v="5"/>
  </r>
  <r>
    <x v="1"/>
    <x v="5"/>
    <x v="10"/>
    <x v="531"/>
    <m/>
    <m/>
    <n v="4"/>
    <m/>
    <x v="5"/>
    <x v="1"/>
    <x v="5"/>
  </r>
  <r>
    <x v="1"/>
    <x v="5"/>
    <x v="10"/>
    <x v="532"/>
    <m/>
    <n v="2"/>
    <m/>
    <n v="4"/>
    <x v="5"/>
    <x v="1"/>
    <x v="5"/>
  </r>
  <r>
    <x v="1"/>
    <x v="5"/>
    <x v="10"/>
    <x v="1572"/>
    <m/>
    <m/>
    <m/>
    <n v="2"/>
    <x v="5"/>
    <x v="1"/>
    <x v="5"/>
  </r>
  <r>
    <x v="1"/>
    <x v="5"/>
    <x v="10"/>
    <x v="533"/>
    <n v="19"/>
    <n v="13"/>
    <n v="76"/>
    <n v="73"/>
    <x v="5"/>
    <x v="1"/>
    <x v="5"/>
  </r>
  <r>
    <x v="1"/>
    <x v="5"/>
    <x v="10"/>
    <x v="534"/>
    <n v="47"/>
    <n v="56"/>
    <n v="227"/>
    <n v="214"/>
    <x v="5"/>
    <x v="1"/>
    <x v="5"/>
  </r>
  <r>
    <x v="1"/>
    <x v="5"/>
    <x v="10"/>
    <x v="535"/>
    <n v="123"/>
    <n v="148"/>
    <n v="629"/>
    <n v="657"/>
    <x v="5"/>
    <x v="1"/>
    <x v="5"/>
  </r>
  <r>
    <x v="1"/>
    <x v="5"/>
    <x v="10"/>
    <x v="1574"/>
    <m/>
    <m/>
    <n v="2"/>
    <m/>
    <x v="5"/>
    <x v="1"/>
    <x v="5"/>
  </r>
  <r>
    <x v="1"/>
    <x v="5"/>
    <x v="10"/>
    <x v="536"/>
    <n v="5"/>
    <n v="5"/>
    <n v="22"/>
    <n v="15"/>
    <x v="5"/>
    <x v="1"/>
    <x v="5"/>
  </r>
  <r>
    <x v="1"/>
    <x v="5"/>
    <x v="10"/>
    <x v="1575"/>
    <m/>
    <m/>
    <n v="2"/>
    <m/>
    <x v="5"/>
    <x v="1"/>
    <x v="5"/>
  </r>
  <r>
    <x v="1"/>
    <x v="5"/>
    <x v="10"/>
    <x v="538"/>
    <m/>
    <n v="1"/>
    <n v="5"/>
    <n v="7"/>
    <x v="5"/>
    <x v="1"/>
    <x v="5"/>
  </r>
  <r>
    <x v="1"/>
    <x v="5"/>
    <x v="10"/>
    <x v="539"/>
    <n v="11"/>
    <n v="10"/>
    <n v="47"/>
    <n v="49"/>
    <x v="5"/>
    <x v="1"/>
    <x v="5"/>
  </r>
  <r>
    <x v="1"/>
    <x v="5"/>
    <x v="10"/>
    <x v="2035"/>
    <m/>
    <m/>
    <n v="1"/>
    <m/>
    <x v="5"/>
    <x v="1"/>
    <x v="5"/>
  </r>
  <r>
    <x v="1"/>
    <x v="5"/>
    <x v="10"/>
    <x v="540"/>
    <m/>
    <m/>
    <n v="2"/>
    <n v="1"/>
    <x v="5"/>
    <x v="1"/>
    <x v="5"/>
  </r>
  <r>
    <x v="1"/>
    <x v="5"/>
    <x v="10"/>
    <x v="541"/>
    <n v="1"/>
    <n v="1"/>
    <n v="1"/>
    <n v="5"/>
    <x v="5"/>
    <x v="1"/>
    <x v="5"/>
  </r>
  <r>
    <x v="1"/>
    <x v="5"/>
    <x v="10"/>
    <x v="542"/>
    <n v="7"/>
    <n v="8"/>
    <n v="30"/>
    <n v="33"/>
    <x v="5"/>
    <x v="1"/>
    <x v="5"/>
  </r>
  <r>
    <x v="1"/>
    <x v="5"/>
    <x v="84"/>
    <x v="543"/>
    <n v="29"/>
    <n v="31"/>
    <n v="167"/>
    <n v="104"/>
    <x v="1"/>
    <x v="0"/>
    <x v="5"/>
  </r>
  <r>
    <x v="1"/>
    <x v="5"/>
    <x v="84"/>
    <x v="544"/>
    <n v="9"/>
    <n v="4"/>
    <n v="34"/>
    <n v="8"/>
    <x v="1"/>
    <x v="0"/>
    <x v="5"/>
  </r>
  <r>
    <x v="1"/>
    <x v="5"/>
    <x v="84"/>
    <x v="546"/>
    <n v="9"/>
    <n v="13"/>
    <n v="40"/>
    <n v="56"/>
    <x v="1"/>
    <x v="0"/>
    <x v="5"/>
  </r>
  <r>
    <x v="1"/>
    <x v="5"/>
    <x v="84"/>
    <x v="547"/>
    <n v="32"/>
    <n v="7"/>
    <n v="170"/>
    <n v="40"/>
    <x v="1"/>
    <x v="0"/>
    <x v="5"/>
  </r>
  <r>
    <x v="1"/>
    <x v="5"/>
    <x v="84"/>
    <x v="548"/>
    <n v="57"/>
    <n v="37"/>
    <n v="289"/>
    <n v="226"/>
    <x v="1"/>
    <x v="0"/>
    <x v="5"/>
  </r>
  <r>
    <x v="1"/>
    <x v="5"/>
    <x v="84"/>
    <x v="549"/>
    <n v="3"/>
    <n v="4"/>
    <n v="13"/>
    <n v="15"/>
    <x v="1"/>
    <x v="0"/>
    <x v="5"/>
  </r>
  <r>
    <x v="1"/>
    <x v="5"/>
    <x v="84"/>
    <x v="1578"/>
    <m/>
    <n v="1"/>
    <n v="1"/>
    <n v="1"/>
    <x v="1"/>
    <x v="0"/>
    <x v="5"/>
  </r>
  <r>
    <x v="1"/>
    <x v="5"/>
    <x v="84"/>
    <x v="550"/>
    <n v="20"/>
    <n v="14"/>
    <n v="122"/>
    <n v="98"/>
    <x v="1"/>
    <x v="0"/>
    <x v="5"/>
  </r>
  <r>
    <x v="1"/>
    <x v="5"/>
    <x v="84"/>
    <x v="1579"/>
    <n v="4"/>
    <n v="4"/>
    <n v="29"/>
    <n v="24"/>
    <x v="1"/>
    <x v="0"/>
    <x v="5"/>
  </r>
  <r>
    <x v="1"/>
    <x v="5"/>
    <x v="84"/>
    <x v="1580"/>
    <m/>
    <m/>
    <n v="3"/>
    <m/>
    <x v="1"/>
    <x v="0"/>
    <x v="5"/>
  </r>
  <r>
    <x v="1"/>
    <x v="5"/>
    <x v="84"/>
    <x v="2085"/>
    <n v="1"/>
    <m/>
    <n v="2"/>
    <m/>
    <x v="1"/>
    <x v="0"/>
    <x v="5"/>
  </r>
  <r>
    <x v="1"/>
    <x v="5"/>
    <x v="84"/>
    <x v="551"/>
    <n v="52"/>
    <n v="42"/>
    <n v="246"/>
    <n v="217"/>
    <x v="1"/>
    <x v="0"/>
    <x v="5"/>
  </r>
  <r>
    <x v="1"/>
    <x v="5"/>
    <x v="84"/>
    <x v="552"/>
    <n v="44"/>
    <n v="24"/>
    <n v="232"/>
    <n v="176"/>
    <x v="1"/>
    <x v="0"/>
    <x v="5"/>
  </r>
  <r>
    <x v="1"/>
    <x v="5"/>
    <x v="84"/>
    <x v="553"/>
    <m/>
    <m/>
    <n v="1"/>
    <m/>
    <x v="1"/>
    <x v="0"/>
    <x v="5"/>
  </r>
  <r>
    <x v="1"/>
    <x v="5"/>
    <x v="84"/>
    <x v="554"/>
    <n v="8"/>
    <n v="2"/>
    <n v="46"/>
    <n v="8"/>
    <x v="1"/>
    <x v="0"/>
    <x v="5"/>
  </r>
  <r>
    <x v="1"/>
    <x v="5"/>
    <x v="84"/>
    <x v="555"/>
    <n v="5"/>
    <n v="3"/>
    <n v="23"/>
    <n v="18"/>
    <x v="1"/>
    <x v="0"/>
    <x v="5"/>
  </r>
  <r>
    <x v="1"/>
    <x v="5"/>
    <x v="84"/>
    <x v="556"/>
    <n v="2"/>
    <m/>
    <n v="3"/>
    <m/>
    <x v="1"/>
    <x v="0"/>
    <x v="5"/>
  </r>
  <r>
    <x v="1"/>
    <x v="5"/>
    <x v="85"/>
    <x v="557"/>
    <n v="8"/>
    <m/>
    <n v="33"/>
    <n v="14"/>
    <x v="0"/>
    <x v="0"/>
    <x v="5"/>
  </r>
  <r>
    <x v="1"/>
    <x v="5"/>
    <x v="85"/>
    <x v="558"/>
    <n v="4"/>
    <n v="3"/>
    <n v="26"/>
    <n v="15"/>
    <x v="0"/>
    <x v="0"/>
    <x v="5"/>
  </r>
  <r>
    <x v="1"/>
    <x v="5"/>
    <x v="85"/>
    <x v="559"/>
    <n v="1"/>
    <m/>
    <n v="6"/>
    <n v="3"/>
    <x v="0"/>
    <x v="0"/>
    <x v="5"/>
  </r>
  <r>
    <x v="1"/>
    <x v="5"/>
    <x v="85"/>
    <x v="560"/>
    <n v="1"/>
    <m/>
    <n v="11"/>
    <m/>
    <x v="0"/>
    <x v="0"/>
    <x v="5"/>
  </r>
  <r>
    <x v="1"/>
    <x v="5"/>
    <x v="85"/>
    <x v="561"/>
    <n v="3"/>
    <n v="2"/>
    <n v="31"/>
    <n v="4"/>
    <x v="0"/>
    <x v="0"/>
    <x v="5"/>
  </r>
  <r>
    <x v="1"/>
    <x v="5"/>
    <x v="133"/>
    <x v="1582"/>
    <m/>
    <n v="1"/>
    <m/>
    <n v="1"/>
    <x v="3"/>
    <x v="0"/>
    <x v="5"/>
  </r>
  <r>
    <x v="1"/>
    <x v="5"/>
    <x v="43"/>
    <x v="1912"/>
    <m/>
    <m/>
    <n v="1"/>
    <m/>
    <x v="4"/>
    <x v="0"/>
    <x v="5"/>
  </r>
  <r>
    <x v="1"/>
    <x v="5"/>
    <x v="43"/>
    <x v="564"/>
    <n v="1"/>
    <m/>
    <n v="9"/>
    <n v="2"/>
    <x v="4"/>
    <x v="0"/>
    <x v="5"/>
  </r>
  <r>
    <x v="1"/>
    <x v="5"/>
    <x v="43"/>
    <x v="1584"/>
    <m/>
    <m/>
    <n v="1"/>
    <n v="1"/>
    <x v="4"/>
    <x v="0"/>
    <x v="5"/>
  </r>
  <r>
    <x v="1"/>
    <x v="5"/>
    <x v="43"/>
    <x v="1913"/>
    <m/>
    <m/>
    <n v="1"/>
    <m/>
    <x v="4"/>
    <x v="0"/>
    <x v="5"/>
  </r>
  <r>
    <x v="1"/>
    <x v="5"/>
    <x v="43"/>
    <x v="565"/>
    <m/>
    <m/>
    <n v="2"/>
    <n v="1"/>
    <x v="4"/>
    <x v="0"/>
    <x v="5"/>
  </r>
  <r>
    <x v="1"/>
    <x v="5"/>
    <x v="86"/>
    <x v="566"/>
    <m/>
    <m/>
    <n v="4"/>
    <n v="5"/>
    <x v="1"/>
    <x v="0"/>
    <x v="5"/>
  </r>
  <r>
    <x v="1"/>
    <x v="5"/>
    <x v="86"/>
    <x v="1585"/>
    <m/>
    <m/>
    <n v="1"/>
    <n v="2"/>
    <x v="1"/>
    <x v="0"/>
    <x v="5"/>
  </r>
  <r>
    <x v="1"/>
    <x v="5"/>
    <x v="86"/>
    <x v="567"/>
    <n v="22"/>
    <n v="11"/>
    <n v="98"/>
    <n v="85"/>
    <x v="1"/>
    <x v="0"/>
    <x v="5"/>
  </r>
  <r>
    <x v="1"/>
    <x v="5"/>
    <x v="86"/>
    <x v="1586"/>
    <n v="1"/>
    <n v="1"/>
    <n v="5"/>
    <n v="4"/>
    <x v="1"/>
    <x v="0"/>
    <x v="5"/>
  </r>
  <r>
    <x v="1"/>
    <x v="5"/>
    <x v="86"/>
    <x v="1587"/>
    <n v="3"/>
    <m/>
    <n v="6"/>
    <n v="2"/>
    <x v="1"/>
    <x v="0"/>
    <x v="5"/>
  </r>
  <r>
    <x v="1"/>
    <x v="5"/>
    <x v="86"/>
    <x v="1590"/>
    <m/>
    <m/>
    <n v="2"/>
    <m/>
    <x v="1"/>
    <x v="0"/>
    <x v="5"/>
  </r>
  <r>
    <x v="1"/>
    <x v="5"/>
    <x v="86"/>
    <x v="568"/>
    <n v="56"/>
    <n v="35"/>
    <n v="315"/>
    <n v="253"/>
    <x v="1"/>
    <x v="0"/>
    <x v="5"/>
  </r>
  <r>
    <x v="1"/>
    <x v="5"/>
    <x v="86"/>
    <x v="1591"/>
    <m/>
    <n v="1"/>
    <n v="1"/>
    <n v="2"/>
    <x v="1"/>
    <x v="0"/>
    <x v="5"/>
  </r>
  <r>
    <x v="1"/>
    <x v="5"/>
    <x v="86"/>
    <x v="569"/>
    <n v="6"/>
    <n v="6"/>
    <n v="55"/>
    <n v="45"/>
    <x v="1"/>
    <x v="0"/>
    <x v="5"/>
  </r>
  <r>
    <x v="1"/>
    <x v="5"/>
    <x v="134"/>
    <x v="1592"/>
    <n v="3"/>
    <n v="3"/>
    <n v="16"/>
    <n v="16"/>
    <x v="1"/>
    <x v="0"/>
    <x v="5"/>
  </r>
  <r>
    <x v="1"/>
    <x v="5"/>
    <x v="134"/>
    <x v="1593"/>
    <m/>
    <m/>
    <m/>
    <n v="2"/>
    <x v="1"/>
    <x v="0"/>
    <x v="5"/>
  </r>
  <r>
    <x v="1"/>
    <x v="5"/>
    <x v="134"/>
    <x v="1594"/>
    <n v="3"/>
    <n v="1"/>
    <n v="4"/>
    <n v="5"/>
    <x v="1"/>
    <x v="0"/>
    <x v="5"/>
  </r>
  <r>
    <x v="1"/>
    <x v="5"/>
    <x v="135"/>
    <x v="1595"/>
    <n v="1"/>
    <n v="1"/>
    <n v="8"/>
    <n v="9"/>
    <x v="1"/>
    <x v="0"/>
    <x v="5"/>
  </r>
  <r>
    <x v="1"/>
    <x v="5"/>
    <x v="135"/>
    <x v="1596"/>
    <m/>
    <m/>
    <n v="4"/>
    <n v="6"/>
    <x v="1"/>
    <x v="0"/>
    <x v="5"/>
  </r>
  <r>
    <x v="1"/>
    <x v="5"/>
    <x v="87"/>
    <x v="1597"/>
    <m/>
    <m/>
    <n v="6"/>
    <m/>
    <x v="1"/>
    <x v="0"/>
    <x v="5"/>
  </r>
  <r>
    <x v="1"/>
    <x v="5"/>
    <x v="87"/>
    <x v="570"/>
    <n v="20"/>
    <n v="16"/>
    <n v="106"/>
    <n v="52"/>
    <x v="1"/>
    <x v="0"/>
    <x v="5"/>
  </r>
  <r>
    <x v="1"/>
    <x v="5"/>
    <x v="87"/>
    <x v="571"/>
    <n v="25"/>
    <n v="7"/>
    <n v="108"/>
    <n v="34"/>
    <x v="1"/>
    <x v="0"/>
    <x v="5"/>
  </r>
  <r>
    <x v="1"/>
    <x v="5"/>
    <x v="87"/>
    <x v="572"/>
    <n v="3"/>
    <n v="3"/>
    <n v="14"/>
    <n v="10"/>
    <x v="1"/>
    <x v="0"/>
    <x v="5"/>
  </r>
  <r>
    <x v="1"/>
    <x v="5"/>
    <x v="87"/>
    <x v="573"/>
    <n v="3"/>
    <n v="1"/>
    <n v="13"/>
    <n v="13"/>
    <x v="1"/>
    <x v="0"/>
    <x v="5"/>
  </r>
  <r>
    <x v="1"/>
    <x v="5"/>
    <x v="87"/>
    <x v="1598"/>
    <n v="14"/>
    <n v="12"/>
    <n v="100"/>
    <n v="67"/>
    <x v="1"/>
    <x v="0"/>
    <x v="5"/>
  </r>
  <r>
    <x v="1"/>
    <x v="5"/>
    <x v="87"/>
    <x v="574"/>
    <n v="7"/>
    <n v="5"/>
    <n v="41"/>
    <n v="22"/>
    <x v="1"/>
    <x v="0"/>
    <x v="5"/>
  </r>
  <r>
    <x v="1"/>
    <x v="5"/>
    <x v="87"/>
    <x v="575"/>
    <n v="9"/>
    <n v="3"/>
    <n v="70"/>
    <n v="12"/>
    <x v="1"/>
    <x v="0"/>
    <x v="5"/>
  </r>
  <r>
    <x v="1"/>
    <x v="5"/>
    <x v="136"/>
    <x v="1600"/>
    <n v="1"/>
    <n v="1"/>
    <n v="11"/>
    <n v="4"/>
    <x v="1"/>
    <x v="0"/>
    <x v="5"/>
  </r>
  <r>
    <x v="1"/>
    <x v="5"/>
    <x v="136"/>
    <x v="1601"/>
    <m/>
    <m/>
    <n v="2"/>
    <n v="1"/>
    <x v="1"/>
    <x v="0"/>
    <x v="5"/>
  </r>
  <r>
    <x v="1"/>
    <x v="5"/>
    <x v="13"/>
    <x v="576"/>
    <n v="166"/>
    <n v="79"/>
    <n v="732"/>
    <n v="491"/>
    <x v="3"/>
    <x v="0"/>
    <x v="5"/>
  </r>
  <r>
    <x v="1"/>
    <x v="5"/>
    <x v="13"/>
    <x v="577"/>
    <n v="8"/>
    <n v="3"/>
    <n v="33"/>
    <n v="11"/>
    <x v="3"/>
    <x v="0"/>
    <x v="5"/>
  </r>
  <r>
    <x v="1"/>
    <x v="5"/>
    <x v="13"/>
    <x v="578"/>
    <m/>
    <n v="1"/>
    <n v="10"/>
    <n v="6"/>
    <x v="3"/>
    <x v="0"/>
    <x v="5"/>
  </r>
  <r>
    <x v="1"/>
    <x v="5"/>
    <x v="13"/>
    <x v="579"/>
    <n v="2"/>
    <n v="1"/>
    <n v="10"/>
    <n v="11"/>
    <x v="3"/>
    <x v="0"/>
    <x v="5"/>
  </r>
  <r>
    <x v="1"/>
    <x v="5"/>
    <x v="13"/>
    <x v="581"/>
    <n v="6"/>
    <n v="1"/>
    <n v="28"/>
    <n v="15"/>
    <x v="3"/>
    <x v="0"/>
    <x v="5"/>
  </r>
  <r>
    <x v="1"/>
    <x v="5"/>
    <x v="13"/>
    <x v="582"/>
    <n v="1"/>
    <m/>
    <n v="3"/>
    <n v="3"/>
    <x v="3"/>
    <x v="0"/>
    <x v="5"/>
  </r>
  <r>
    <x v="1"/>
    <x v="5"/>
    <x v="13"/>
    <x v="583"/>
    <n v="230"/>
    <n v="168"/>
    <n v="1284"/>
    <n v="864"/>
    <x v="3"/>
    <x v="0"/>
    <x v="5"/>
  </r>
  <r>
    <x v="1"/>
    <x v="5"/>
    <x v="13"/>
    <x v="584"/>
    <m/>
    <n v="1"/>
    <m/>
    <n v="1"/>
    <x v="3"/>
    <x v="0"/>
    <x v="5"/>
  </r>
  <r>
    <x v="1"/>
    <x v="5"/>
    <x v="13"/>
    <x v="585"/>
    <n v="5"/>
    <m/>
    <n v="28"/>
    <n v="6"/>
    <x v="3"/>
    <x v="0"/>
    <x v="5"/>
  </r>
  <r>
    <x v="1"/>
    <x v="5"/>
    <x v="13"/>
    <x v="586"/>
    <n v="7"/>
    <n v="4"/>
    <n v="33"/>
    <n v="20"/>
    <x v="3"/>
    <x v="0"/>
    <x v="5"/>
  </r>
  <r>
    <x v="1"/>
    <x v="5"/>
    <x v="13"/>
    <x v="587"/>
    <n v="149"/>
    <n v="98"/>
    <n v="830"/>
    <n v="553"/>
    <x v="3"/>
    <x v="0"/>
    <x v="5"/>
  </r>
  <r>
    <x v="1"/>
    <x v="5"/>
    <x v="13"/>
    <x v="588"/>
    <m/>
    <m/>
    <m/>
    <n v="1"/>
    <x v="3"/>
    <x v="0"/>
    <x v="5"/>
  </r>
  <r>
    <x v="1"/>
    <x v="5"/>
    <x v="13"/>
    <x v="589"/>
    <m/>
    <m/>
    <n v="8"/>
    <n v="2"/>
    <x v="3"/>
    <x v="0"/>
    <x v="5"/>
  </r>
  <r>
    <x v="1"/>
    <x v="5"/>
    <x v="13"/>
    <x v="590"/>
    <n v="5"/>
    <n v="3"/>
    <n v="30"/>
    <n v="25"/>
    <x v="3"/>
    <x v="0"/>
    <x v="5"/>
  </r>
  <r>
    <x v="1"/>
    <x v="5"/>
    <x v="13"/>
    <x v="591"/>
    <n v="1"/>
    <n v="2"/>
    <n v="12"/>
    <n v="12"/>
    <x v="3"/>
    <x v="0"/>
    <x v="5"/>
  </r>
  <r>
    <x v="1"/>
    <x v="5"/>
    <x v="13"/>
    <x v="592"/>
    <n v="12"/>
    <n v="1"/>
    <n v="46"/>
    <n v="3"/>
    <x v="3"/>
    <x v="0"/>
    <x v="5"/>
  </r>
  <r>
    <x v="1"/>
    <x v="5"/>
    <x v="13"/>
    <x v="593"/>
    <n v="145"/>
    <n v="67"/>
    <n v="646"/>
    <n v="334"/>
    <x v="3"/>
    <x v="0"/>
    <x v="5"/>
  </r>
  <r>
    <x v="1"/>
    <x v="5"/>
    <x v="13"/>
    <x v="594"/>
    <n v="226"/>
    <n v="83"/>
    <n v="986"/>
    <n v="303"/>
    <x v="3"/>
    <x v="0"/>
    <x v="5"/>
  </r>
  <r>
    <x v="1"/>
    <x v="5"/>
    <x v="13"/>
    <x v="595"/>
    <n v="2"/>
    <n v="2"/>
    <n v="15"/>
    <n v="6"/>
    <x v="3"/>
    <x v="0"/>
    <x v="5"/>
  </r>
  <r>
    <x v="1"/>
    <x v="5"/>
    <x v="13"/>
    <x v="596"/>
    <m/>
    <m/>
    <n v="2"/>
    <n v="1"/>
    <x v="3"/>
    <x v="0"/>
    <x v="5"/>
  </r>
  <r>
    <x v="1"/>
    <x v="5"/>
    <x v="13"/>
    <x v="598"/>
    <n v="1"/>
    <m/>
    <n v="7"/>
    <m/>
    <x v="3"/>
    <x v="0"/>
    <x v="5"/>
  </r>
  <r>
    <x v="1"/>
    <x v="5"/>
    <x v="13"/>
    <x v="599"/>
    <n v="15"/>
    <n v="3"/>
    <n v="70"/>
    <n v="22"/>
    <x v="3"/>
    <x v="0"/>
    <x v="5"/>
  </r>
  <r>
    <x v="1"/>
    <x v="5"/>
    <x v="13"/>
    <x v="600"/>
    <n v="6"/>
    <n v="6"/>
    <n v="32"/>
    <n v="25"/>
    <x v="3"/>
    <x v="0"/>
    <x v="5"/>
  </r>
  <r>
    <x v="1"/>
    <x v="5"/>
    <x v="13"/>
    <x v="601"/>
    <m/>
    <m/>
    <m/>
    <n v="2"/>
    <x v="3"/>
    <x v="0"/>
    <x v="5"/>
  </r>
  <r>
    <x v="1"/>
    <x v="5"/>
    <x v="13"/>
    <x v="602"/>
    <m/>
    <m/>
    <m/>
    <n v="2"/>
    <x v="3"/>
    <x v="0"/>
    <x v="5"/>
  </r>
  <r>
    <x v="1"/>
    <x v="5"/>
    <x v="13"/>
    <x v="603"/>
    <m/>
    <n v="1"/>
    <m/>
    <n v="1"/>
    <x v="3"/>
    <x v="0"/>
    <x v="5"/>
  </r>
  <r>
    <x v="1"/>
    <x v="5"/>
    <x v="13"/>
    <x v="604"/>
    <n v="24"/>
    <n v="23"/>
    <n v="149"/>
    <n v="122"/>
    <x v="3"/>
    <x v="0"/>
    <x v="5"/>
  </r>
  <r>
    <x v="1"/>
    <x v="5"/>
    <x v="13"/>
    <x v="605"/>
    <n v="13"/>
    <n v="14"/>
    <n v="85"/>
    <n v="53"/>
    <x v="3"/>
    <x v="0"/>
    <x v="5"/>
  </r>
  <r>
    <x v="1"/>
    <x v="5"/>
    <x v="13"/>
    <x v="606"/>
    <n v="5"/>
    <n v="3"/>
    <n v="18"/>
    <n v="16"/>
    <x v="3"/>
    <x v="0"/>
    <x v="5"/>
  </r>
  <r>
    <x v="1"/>
    <x v="5"/>
    <x v="13"/>
    <x v="607"/>
    <n v="12"/>
    <n v="8"/>
    <n v="55"/>
    <n v="53"/>
    <x v="3"/>
    <x v="0"/>
    <x v="5"/>
  </r>
  <r>
    <x v="1"/>
    <x v="5"/>
    <x v="13"/>
    <x v="608"/>
    <n v="9"/>
    <n v="3"/>
    <n v="34"/>
    <n v="6"/>
    <x v="3"/>
    <x v="0"/>
    <x v="5"/>
  </r>
  <r>
    <x v="1"/>
    <x v="5"/>
    <x v="13"/>
    <x v="609"/>
    <n v="19"/>
    <n v="11"/>
    <n v="107"/>
    <n v="84"/>
    <x v="3"/>
    <x v="0"/>
    <x v="5"/>
  </r>
  <r>
    <x v="1"/>
    <x v="5"/>
    <x v="13"/>
    <x v="610"/>
    <n v="6"/>
    <n v="8"/>
    <n v="16"/>
    <n v="20"/>
    <x v="3"/>
    <x v="0"/>
    <x v="5"/>
  </r>
  <r>
    <x v="1"/>
    <x v="5"/>
    <x v="13"/>
    <x v="611"/>
    <n v="6"/>
    <m/>
    <n v="20"/>
    <n v="5"/>
    <x v="3"/>
    <x v="0"/>
    <x v="5"/>
  </r>
  <r>
    <x v="1"/>
    <x v="5"/>
    <x v="13"/>
    <x v="612"/>
    <n v="17"/>
    <n v="7"/>
    <n v="63"/>
    <n v="43"/>
    <x v="3"/>
    <x v="0"/>
    <x v="5"/>
  </r>
  <r>
    <x v="1"/>
    <x v="5"/>
    <x v="13"/>
    <x v="613"/>
    <n v="10"/>
    <m/>
    <n v="45"/>
    <n v="19"/>
    <x v="3"/>
    <x v="0"/>
    <x v="5"/>
  </r>
  <r>
    <x v="1"/>
    <x v="5"/>
    <x v="13"/>
    <x v="614"/>
    <n v="1"/>
    <m/>
    <n v="5"/>
    <m/>
    <x v="3"/>
    <x v="0"/>
    <x v="5"/>
  </r>
  <r>
    <x v="1"/>
    <x v="5"/>
    <x v="13"/>
    <x v="615"/>
    <n v="24"/>
    <n v="4"/>
    <n v="95"/>
    <n v="32"/>
    <x v="3"/>
    <x v="0"/>
    <x v="5"/>
  </r>
  <r>
    <x v="1"/>
    <x v="5"/>
    <x v="13"/>
    <x v="616"/>
    <n v="20"/>
    <n v="26"/>
    <n v="136"/>
    <n v="76"/>
    <x v="3"/>
    <x v="0"/>
    <x v="5"/>
  </r>
  <r>
    <x v="1"/>
    <x v="5"/>
    <x v="13"/>
    <x v="617"/>
    <n v="6"/>
    <n v="2"/>
    <n v="18"/>
    <n v="17"/>
    <x v="3"/>
    <x v="0"/>
    <x v="5"/>
  </r>
  <r>
    <x v="1"/>
    <x v="5"/>
    <x v="13"/>
    <x v="1604"/>
    <m/>
    <n v="1"/>
    <n v="1"/>
    <n v="1"/>
    <x v="3"/>
    <x v="0"/>
    <x v="5"/>
  </r>
  <r>
    <x v="1"/>
    <x v="5"/>
    <x v="13"/>
    <x v="618"/>
    <n v="17"/>
    <n v="12"/>
    <n v="82"/>
    <n v="48"/>
    <x v="3"/>
    <x v="0"/>
    <x v="5"/>
  </r>
  <r>
    <x v="1"/>
    <x v="5"/>
    <x v="13"/>
    <x v="619"/>
    <n v="3"/>
    <n v="6"/>
    <n v="25"/>
    <n v="20"/>
    <x v="3"/>
    <x v="0"/>
    <x v="5"/>
  </r>
  <r>
    <x v="1"/>
    <x v="5"/>
    <x v="13"/>
    <x v="620"/>
    <n v="1"/>
    <n v="1"/>
    <n v="3"/>
    <n v="5"/>
    <x v="3"/>
    <x v="0"/>
    <x v="5"/>
  </r>
  <r>
    <x v="1"/>
    <x v="5"/>
    <x v="13"/>
    <x v="621"/>
    <n v="1"/>
    <m/>
    <n v="9"/>
    <n v="1"/>
    <x v="3"/>
    <x v="0"/>
    <x v="5"/>
  </r>
  <r>
    <x v="1"/>
    <x v="5"/>
    <x v="13"/>
    <x v="622"/>
    <m/>
    <m/>
    <n v="1"/>
    <m/>
    <x v="3"/>
    <x v="0"/>
    <x v="5"/>
  </r>
  <r>
    <x v="1"/>
    <x v="5"/>
    <x v="13"/>
    <x v="623"/>
    <n v="1"/>
    <m/>
    <n v="7"/>
    <n v="6"/>
    <x v="3"/>
    <x v="0"/>
    <x v="5"/>
  </r>
  <r>
    <x v="1"/>
    <x v="5"/>
    <x v="13"/>
    <x v="624"/>
    <n v="36"/>
    <n v="13"/>
    <n v="157"/>
    <n v="44"/>
    <x v="3"/>
    <x v="0"/>
    <x v="5"/>
  </r>
  <r>
    <x v="1"/>
    <x v="5"/>
    <x v="13"/>
    <x v="625"/>
    <n v="3"/>
    <n v="1"/>
    <n v="14"/>
    <n v="7"/>
    <x v="3"/>
    <x v="0"/>
    <x v="5"/>
  </r>
  <r>
    <x v="1"/>
    <x v="5"/>
    <x v="13"/>
    <x v="626"/>
    <n v="122"/>
    <n v="41"/>
    <n v="530"/>
    <n v="170"/>
    <x v="3"/>
    <x v="0"/>
    <x v="5"/>
  </r>
  <r>
    <x v="1"/>
    <x v="5"/>
    <x v="13"/>
    <x v="627"/>
    <n v="24"/>
    <n v="13"/>
    <n v="174"/>
    <n v="79"/>
    <x v="3"/>
    <x v="0"/>
    <x v="5"/>
  </r>
  <r>
    <x v="1"/>
    <x v="5"/>
    <x v="13"/>
    <x v="630"/>
    <n v="2"/>
    <n v="1"/>
    <n v="17"/>
    <n v="9"/>
    <x v="3"/>
    <x v="0"/>
    <x v="5"/>
  </r>
  <r>
    <x v="1"/>
    <x v="5"/>
    <x v="13"/>
    <x v="631"/>
    <m/>
    <m/>
    <m/>
    <n v="2"/>
    <x v="3"/>
    <x v="0"/>
    <x v="5"/>
  </r>
  <r>
    <x v="1"/>
    <x v="5"/>
    <x v="13"/>
    <x v="632"/>
    <n v="35"/>
    <n v="3"/>
    <n v="152"/>
    <n v="29"/>
    <x v="3"/>
    <x v="0"/>
    <x v="5"/>
  </r>
  <r>
    <x v="1"/>
    <x v="5"/>
    <x v="13"/>
    <x v="633"/>
    <m/>
    <n v="1"/>
    <n v="2"/>
    <n v="2"/>
    <x v="3"/>
    <x v="0"/>
    <x v="5"/>
  </r>
  <r>
    <x v="1"/>
    <x v="5"/>
    <x v="13"/>
    <x v="634"/>
    <n v="4"/>
    <m/>
    <n v="14"/>
    <n v="5"/>
    <x v="3"/>
    <x v="0"/>
    <x v="5"/>
  </r>
  <r>
    <x v="1"/>
    <x v="5"/>
    <x v="181"/>
    <x v="2086"/>
    <m/>
    <m/>
    <m/>
    <n v="1"/>
    <x v="1"/>
    <x v="0"/>
    <x v="5"/>
  </r>
  <r>
    <x v="1"/>
    <x v="5"/>
    <x v="88"/>
    <x v="1607"/>
    <m/>
    <n v="1"/>
    <m/>
    <n v="2"/>
    <x v="2"/>
    <x v="0"/>
    <x v="5"/>
  </r>
  <r>
    <x v="1"/>
    <x v="5"/>
    <x v="88"/>
    <x v="635"/>
    <n v="2"/>
    <n v="3"/>
    <n v="25"/>
    <n v="18"/>
    <x v="2"/>
    <x v="0"/>
    <x v="5"/>
  </r>
  <r>
    <x v="1"/>
    <x v="5"/>
    <x v="88"/>
    <x v="636"/>
    <n v="3"/>
    <n v="4"/>
    <n v="23"/>
    <n v="14"/>
    <x v="2"/>
    <x v="0"/>
    <x v="5"/>
  </r>
  <r>
    <x v="1"/>
    <x v="5"/>
    <x v="14"/>
    <x v="1609"/>
    <n v="1"/>
    <m/>
    <n v="2"/>
    <n v="3"/>
    <x v="0"/>
    <x v="0"/>
    <x v="5"/>
  </r>
  <r>
    <x v="1"/>
    <x v="5"/>
    <x v="14"/>
    <x v="637"/>
    <n v="30"/>
    <n v="8"/>
    <n v="107"/>
    <n v="42"/>
    <x v="0"/>
    <x v="0"/>
    <x v="5"/>
  </r>
  <r>
    <x v="1"/>
    <x v="5"/>
    <x v="14"/>
    <x v="2001"/>
    <n v="1"/>
    <m/>
    <n v="3"/>
    <m/>
    <x v="0"/>
    <x v="0"/>
    <x v="5"/>
  </r>
  <r>
    <x v="1"/>
    <x v="5"/>
    <x v="14"/>
    <x v="2087"/>
    <m/>
    <m/>
    <n v="1"/>
    <n v="1"/>
    <x v="0"/>
    <x v="0"/>
    <x v="5"/>
  </r>
  <r>
    <x v="1"/>
    <x v="5"/>
    <x v="14"/>
    <x v="1610"/>
    <n v="1"/>
    <m/>
    <n v="3"/>
    <n v="2"/>
    <x v="0"/>
    <x v="0"/>
    <x v="5"/>
  </r>
  <r>
    <x v="1"/>
    <x v="5"/>
    <x v="14"/>
    <x v="638"/>
    <n v="201"/>
    <n v="162"/>
    <n v="1111"/>
    <n v="993"/>
    <x v="0"/>
    <x v="0"/>
    <x v="5"/>
  </r>
  <r>
    <x v="1"/>
    <x v="5"/>
    <x v="14"/>
    <x v="639"/>
    <n v="2"/>
    <n v="8"/>
    <n v="38"/>
    <n v="34"/>
    <x v="0"/>
    <x v="0"/>
    <x v="5"/>
  </r>
  <r>
    <x v="1"/>
    <x v="5"/>
    <x v="14"/>
    <x v="640"/>
    <n v="6"/>
    <n v="1"/>
    <n v="13"/>
    <n v="10"/>
    <x v="0"/>
    <x v="0"/>
    <x v="5"/>
  </r>
  <r>
    <x v="1"/>
    <x v="5"/>
    <x v="14"/>
    <x v="641"/>
    <n v="7"/>
    <n v="5"/>
    <n v="44"/>
    <n v="27"/>
    <x v="0"/>
    <x v="0"/>
    <x v="5"/>
  </r>
  <r>
    <x v="1"/>
    <x v="5"/>
    <x v="14"/>
    <x v="642"/>
    <n v="181"/>
    <n v="189"/>
    <n v="1018"/>
    <n v="919"/>
    <x v="0"/>
    <x v="0"/>
    <x v="5"/>
  </r>
  <r>
    <x v="1"/>
    <x v="5"/>
    <x v="14"/>
    <x v="643"/>
    <n v="9"/>
    <n v="5"/>
    <n v="57"/>
    <n v="18"/>
    <x v="0"/>
    <x v="0"/>
    <x v="5"/>
  </r>
  <r>
    <x v="1"/>
    <x v="5"/>
    <x v="14"/>
    <x v="644"/>
    <n v="15"/>
    <n v="7"/>
    <n v="65"/>
    <n v="36"/>
    <x v="0"/>
    <x v="0"/>
    <x v="5"/>
  </r>
  <r>
    <x v="1"/>
    <x v="5"/>
    <x v="14"/>
    <x v="1611"/>
    <n v="1"/>
    <m/>
    <n v="13"/>
    <m/>
    <x v="0"/>
    <x v="0"/>
    <x v="5"/>
  </r>
  <r>
    <x v="1"/>
    <x v="5"/>
    <x v="14"/>
    <x v="645"/>
    <n v="215"/>
    <n v="143"/>
    <n v="1199"/>
    <n v="757"/>
    <x v="0"/>
    <x v="0"/>
    <x v="5"/>
  </r>
  <r>
    <x v="1"/>
    <x v="5"/>
    <x v="14"/>
    <x v="646"/>
    <m/>
    <n v="1"/>
    <n v="12"/>
    <n v="13"/>
    <x v="0"/>
    <x v="0"/>
    <x v="5"/>
  </r>
  <r>
    <x v="1"/>
    <x v="5"/>
    <x v="14"/>
    <x v="1613"/>
    <m/>
    <m/>
    <n v="6"/>
    <n v="5"/>
    <x v="0"/>
    <x v="0"/>
    <x v="5"/>
  </r>
  <r>
    <x v="1"/>
    <x v="5"/>
    <x v="14"/>
    <x v="647"/>
    <n v="1"/>
    <n v="2"/>
    <n v="25"/>
    <n v="6"/>
    <x v="0"/>
    <x v="0"/>
    <x v="5"/>
  </r>
  <r>
    <x v="1"/>
    <x v="5"/>
    <x v="14"/>
    <x v="648"/>
    <n v="25"/>
    <n v="27"/>
    <n v="156"/>
    <n v="119"/>
    <x v="0"/>
    <x v="0"/>
    <x v="5"/>
  </r>
  <r>
    <x v="1"/>
    <x v="5"/>
    <x v="14"/>
    <x v="649"/>
    <n v="212"/>
    <n v="123"/>
    <n v="1035"/>
    <n v="561"/>
    <x v="0"/>
    <x v="0"/>
    <x v="5"/>
  </r>
  <r>
    <x v="1"/>
    <x v="5"/>
    <x v="14"/>
    <x v="650"/>
    <n v="121"/>
    <n v="71"/>
    <n v="606"/>
    <n v="300"/>
    <x v="0"/>
    <x v="0"/>
    <x v="5"/>
  </r>
  <r>
    <x v="1"/>
    <x v="5"/>
    <x v="14"/>
    <x v="651"/>
    <n v="2"/>
    <m/>
    <n v="12"/>
    <n v="1"/>
    <x v="0"/>
    <x v="0"/>
    <x v="5"/>
  </r>
  <r>
    <x v="1"/>
    <x v="5"/>
    <x v="14"/>
    <x v="1614"/>
    <m/>
    <m/>
    <m/>
    <n v="4"/>
    <x v="0"/>
    <x v="0"/>
    <x v="5"/>
  </r>
  <r>
    <x v="1"/>
    <x v="5"/>
    <x v="14"/>
    <x v="653"/>
    <n v="15"/>
    <n v="15"/>
    <n v="89"/>
    <n v="53"/>
    <x v="0"/>
    <x v="0"/>
    <x v="5"/>
  </r>
  <r>
    <x v="1"/>
    <x v="5"/>
    <x v="14"/>
    <x v="654"/>
    <n v="80"/>
    <n v="46"/>
    <n v="447"/>
    <n v="257"/>
    <x v="0"/>
    <x v="0"/>
    <x v="5"/>
  </r>
  <r>
    <x v="1"/>
    <x v="5"/>
    <x v="14"/>
    <x v="655"/>
    <n v="37"/>
    <n v="29"/>
    <n v="213"/>
    <n v="144"/>
    <x v="0"/>
    <x v="0"/>
    <x v="5"/>
  </r>
  <r>
    <x v="1"/>
    <x v="5"/>
    <x v="14"/>
    <x v="656"/>
    <n v="157"/>
    <n v="96"/>
    <n v="789"/>
    <n v="519"/>
    <x v="0"/>
    <x v="0"/>
    <x v="5"/>
  </r>
  <r>
    <x v="1"/>
    <x v="5"/>
    <x v="14"/>
    <x v="657"/>
    <n v="5"/>
    <n v="6"/>
    <n v="30"/>
    <n v="30"/>
    <x v="0"/>
    <x v="0"/>
    <x v="5"/>
  </r>
  <r>
    <x v="1"/>
    <x v="5"/>
    <x v="14"/>
    <x v="658"/>
    <m/>
    <n v="1"/>
    <n v="6"/>
    <n v="8"/>
    <x v="0"/>
    <x v="0"/>
    <x v="5"/>
  </r>
  <r>
    <x v="1"/>
    <x v="5"/>
    <x v="14"/>
    <x v="1615"/>
    <n v="1"/>
    <m/>
    <n v="6"/>
    <n v="4"/>
    <x v="0"/>
    <x v="0"/>
    <x v="5"/>
  </r>
  <r>
    <x v="1"/>
    <x v="5"/>
    <x v="14"/>
    <x v="1616"/>
    <m/>
    <m/>
    <n v="3"/>
    <m/>
    <x v="0"/>
    <x v="0"/>
    <x v="5"/>
  </r>
  <r>
    <x v="1"/>
    <x v="5"/>
    <x v="14"/>
    <x v="659"/>
    <n v="44"/>
    <n v="4"/>
    <n v="209"/>
    <n v="15"/>
    <x v="0"/>
    <x v="0"/>
    <x v="5"/>
  </r>
  <r>
    <x v="1"/>
    <x v="5"/>
    <x v="14"/>
    <x v="1617"/>
    <m/>
    <n v="1"/>
    <m/>
    <n v="2"/>
    <x v="0"/>
    <x v="0"/>
    <x v="5"/>
  </r>
  <r>
    <x v="1"/>
    <x v="5"/>
    <x v="14"/>
    <x v="660"/>
    <n v="5"/>
    <n v="2"/>
    <n v="19"/>
    <n v="10"/>
    <x v="0"/>
    <x v="0"/>
    <x v="5"/>
  </r>
  <r>
    <x v="1"/>
    <x v="5"/>
    <x v="14"/>
    <x v="1618"/>
    <m/>
    <m/>
    <n v="3"/>
    <n v="3"/>
    <x v="0"/>
    <x v="0"/>
    <x v="5"/>
  </r>
  <r>
    <x v="1"/>
    <x v="5"/>
    <x v="14"/>
    <x v="661"/>
    <n v="1025"/>
    <n v="878"/>
    <n v="5732"/>
    <n v="4578"/>
    <x v="0"/>
    <x v="0"/>
    <x v="5"/>
  </r>
  <r>
    <x v="1"/>
    <x v="5"/>
    <x v="14"/>
    <x v="662"/>
    <n v="11"/>
    <n v="11"/>
    <n v="71"/>
    <n v="57"/>
    <x v="0"/>
    <x v="0"/>
    <x v="5"/>
  </r>
  <r>
    <x v="1"/>
    <x v="5"/>
    <x v="14"/>
    <x v="663"/>
    <n v="2"/>
    <n v="6"/>
    <n v="13"/>
    <n v="19"/>
    <x v="0"/>
    <x v="0"/>
    <x v="5"/>
  </r>
  <r>
    <x v="1"/>
    <x v="5"/>
    <x v="14"/>
    <x v="1619"/>
    <n v="8"/>
    <n v="4"/>
    <n v="24"/>
    <n v="25"/>
    <x v="0"/>
    <x v="0"/>
    <x v="5"/>
  </r>
  <r>
    <x v="1"/>
    <x v="5"/>
    <x v="14"/>
    <x v="664"/>
    <n v="155"/>
    <n v="90"/>
    <n v="853"/>
    <n v="536"/>
    <x v="0"/>
    <x v="0"/>
    <x v="5"/>
  </r>
  <r>
    <x v="1"/>
    <x v="5"/>
    <x v="14"/>
    <x v="665"/>
    <n v="8"/>
    <n v="3"/>
    <n v="26"/>
    <n v="10"/>
    <x v="0"/>
    <x v="0"/>
    <x v="5"/>
  </r>
  <r>
    <x v="1"/>
    <x v="5"/>
    <x v="14"/>
    <x v="666"/>
    <m/>
    <n v="1"/>
    <m/>
    <n v="2"/>
    <x v="0"/>
    <x v="0"/>
    <x v="5"/>
  </r>
  <r>
    <x v="1"/>
    <x v="5"/>
    <x v="14"/>
    <x v="1620"/>
    <n v="8"/>
    <n v="12"/>
    <n v="54"/>
    <n v="40"/>
    <x v="0"/>
    <x v="0"/>
    <x v="5"/>
  </r>
  <r>
    <x v="1"/>
    <x v="5"/>
    <x v="14"/>
    <x v="1621"/>
    <m/>
    <n v="1"/>
    <n v="6"/>
    <n v="1"/>
    <x v="0"/>
    <x v="0"/>
    <x v="5"/>
  </r>
  <r>
    <x v="1"/>
    <x v="5"/>
    <x v="89"/>
    <x v="667"/>
    <n v="12"/>
    <n v="2"/>
    <n v="31"/>
    <n v="26"/>
    <x v="3"/>
    <x v="0"/>
    <x v="5"/>
  </r>
  <r>
    <x v="1"/>
    <x v="5"/>
    <x v="89"/>
    <x v="1622"/>
    <m/>
    <n v="1"/>
    <m/>
    <n v="1"/>
    <x v="3"/>
    <x v="0"/>
    <x v="5"/>
  </r>
  <r>
    <x v="1"/>
    <x v="5"/>
    <x v="89"/>
    <x v="668"/>
    <n v="10"/>
    <n v="6"/>
    <n v="50"/>
    <n v="31"/>
    <x v="3"/>
    <x v="0"/>
    <x v="5"/>
  </r>
  <r>
    <x v="1"/>
    <x v="5"/>
    <x v="89"/>
    <x v="669"/>
    <n v="1"/>
    <n v="1"/>
    <n v="9"/>
    <n v="3"/>
    <x v="3"/>
    <x v="0"/>
    <x v="5"/>
  </r>
  <r>
    <x v="1"/>
    <x v="5"/>
    <x v="89"/>
    <x v="1623"/>
    <m/>
    <m/>
    <n v="1"/>
    <m/>
    <x v="3"/>
    <x v="0"/>
    <x v="5"/>
  </r>
  <r>
    <x v="1"/>
    <x v="5"/>
    <x v="89"/>
    <x v="670"/>
    <n v="3"/>
    <n v="7"/>
    <n v="42"/>
    <n v="26"/>
    <x v="3"/>
    <x v="0"/>
    <x v="5"/>
  </r>
  <r>
    <x v="1"/>
    <x v="5"/>
    <x v="89"/>
    <x v="671"/>
    <n v="17"/>
    <n v="16"/>
    <n v="105"/>
    <n v="78"/>
    <x v="3"/>
    <x v="0"/>
    <x v="5"/>
  </r>
  <r>
    <x v="1"/>
    <x v="5"/>
    <x v="89"/>
    <x v="672"/>
    <n v="2"/>
    <n v="1"/>
    <n v="14"/>
    <n v="2"/>
    <x v="3"/>
    <x v="0"/>
    <x v="5"/>
  </r>
  <r>
    <x v="1"/>
    <x v="5"/>
    <x v="89"/>
    <x v="1625"/>
    <m/>
    <m/>
    <n v="2"/>
    <n v="3"/>
    <x v="3"/>
    <x v="0"/>
    <x v="5"/>
  </r>
  <r>
    <x v="1"/>
    <x v="5"/>
    <x v="89"/>
    <x v="673"/>
    <n v="12"/>
    <n v="10"/>
    <n v="59"/>
    <n v="30"/>
    <x v="3"/>
    <x v="0"/>
    <x v="5"/>
  </r>
  <r>
    <x v="1"/>
    <x v="5"/>
    <x v="89"/>
    <x v="1626"/>
    <n v="1"/>
    <m/>
    <n v="2"/>
    <n v="3"/>
    <x v="3"/>
    <x v="0"/>
    <x v="5"/>
  </r>
  <r>
    <x v="1"/>
    <x v="5"/>
    <x v="89"/>
    <x v="674"/>
    <n v="2"/>
    <n v="1"/>
    <n v="16"/>
    <n v="11"/>
    <x v="3"/>
    <x v="0"/>
    <x v="5"/>
  </r>
  <r>
    <x v="1"/>
    <x v="5"/>
    <x v="89"/>
    <x v="675"/>
    <m/>
    <m/>
    <n v="6"/>
    <n v="2"/>
    <x v="3"/>
    <x v="0"/>
    <x v="5"/>
  </r>
  <r>
    <x v="1"/>
    <x v="5"/>
    <x v="89"/>
    <x v="676"/>
    <n v="1"/>
    <n v="2"/>
    <n v="3"/>
    <n v="7"/>
    <x v="3"/>
    <x v="0"/>
    <x v="5"/>
  </r>
  <r>
    <x v="1"/>
    <x v="5"/>
    <x v="89"/>
    <x v="677"/>
    <n v="40"/>
    <n v="7"/>
    <n v="211"/>
    <n v="108"/>
    <x v="3"/>
    <x v="0"/>
    <x v="5"/>
  </r>
  <r>
    <x v="1"/>
    <x v="5"/>
    <x v="89"/>
    <x v="678"/>
    <m/>
    <m/>
    <n v="8"/>
    <m/>
    <x v="3"/>
    <x v="0"/>
    <x v="5"/>
  </r>
  <r>
    <x v="1"/>
    <x v="5"/>
    <x v="89"/>
    <x v="679"/>
    <n v="9"/>
    <n v="12"/>
    <n v="69"/>
    <n v="44"/>
    <x v="3"/>
    <x v="0"/>
    <x v="5"/>
  </r>
  <r>
    <x v="1"/>
    <x v="5"/>
    <x v="89"/>
    <x v="680"/>
    <n v="114"/>
    <n v="69"/>
    <n v="504"/>
    <n v="399"/>
    <x v="3"/>
    <x v="0"/>
    <x v="5"/>
  </r>
  <r>
    <x v="1"/>
    <x v="5"/>
    <x v="89"/>
    <x v="681"/>
    <n v="41"/>
    <n v="35"/>
    <n v="214"/>
    <n v="155"/>
    <x v="3"/>
    <x v="0"/>
    <x v="5"/>
  </r>
  <r>
    <x v="1"/>
    <x v="5"/>
    <x v="89"/>
    <x v="682"/>
    <m/>
    <m/>
    <n v="1"/>
    <m/>
    <x v="3"/>
    <x v="0"/>
    <x v="5"/>
  </r>
  <r>
    <x v="1"/>
    <x v="5"/>
    <x v="90"/>
    <x v="683"/>
    <n v="25"/>
    <n v="23"/>
    <n v="130"/>
    <n v="105"/>
    <x v="6"/>
    <x v="0"/>
    <x v="5"/>
  </r>
  <r>
    <x v="1"/>
    <x v="5"/>
    <x v="15"/>
    <x v="684"/>
    <m/>
    <n v="1"/>
    <m/>
    <n v="1"/>
    <x v="3"/>
    <x v="0"/>
    <x v="5"/>
  </r>
  <r>
    <x v="1"/>
    <x v="5"/>
    <x v="15"/>
    <x v="685"/>
    <m/>
    <m/>
    <n v="1"/>
    <n v="1"/>
    <x v="3"/>
    <x v="0"/>
    <x v="5"/>
  </r>
  <r>
    <x v="1"/>
    <x v="5"/>
    <x v="15"/>
    <x v="686"/>
    <n v="2"/>
    <n v="2"/>
    <n v="7"/>
    <n v="8"/>
    <x v="3"/>
    <x v="0"/>
    <x v="5"/>
  </r>
  <r>
    <x v="1"/>
    <x v="5"/>
    <x v="15"/>
    <x v="687"/>
    <n v="1"/>
    <n v="1"/>
    <n v="7"/>
    <n v="9"/>
    <x v="3"/>
    <x v="0"/>
    <x v="5"/>
  </r>
  <r>
    <x v="1"/>
    <x v="5"/>
    <x v="15"/>
    <x v="688"/>
    <m/>
    <m/>
    <n v="1"/>
    <m/>
    <x v="3"/>
    <x v="0"/>
    <x v="5"/>
  </r>
  <r>
    <x v="1"/>
    <x v="5"/>
    <x v="15"/>
    <x v="689"/>
    <m/>
    <n v="1"/>
    <n v="1"/>
    <n v="1"/>
    <x v="3"/>
    <x v="0"/>
    <x v="5"/>
  </r>
  <r>
    <x v="1"/>
    <x v="5"/>
    <x v="15"/>
    <x v="690"/>
    <m/>
    <m/>
    <m/>
    <n v="3"/>
    <x v="3"/>
    <x v="0"/>
    <x v="5"/>
  </r>
  <r>
    <x v="1"/>
    <x v="5"/>
    <x v="15"/>
    <x v="691"/>
    <m/>
    <m/>
    <m/>
    <n v="3"/>
    <x v="3"/>
    <x v="0"/>
    <x v="5"/>
  </r>
  <r>
    <x v="1"/>
    <x v="5"/>
    <x v="15"/>
    <x v="692"/>
    <n v="1"/>
    <n v="1"/>
    <n v="8"/>
    <n v="4"/>
    <x v="3"/>
    <x v="0"/>
    <x v="5"/>
  </r>
  <r>
    <x v="1"/>
    <x v="5"/>
    <x v="15"/>
    <x v="693"/>
    <m/>
    <m/>
    <n v="3"/>
    <m/>
    <x v="3"/>
    <x v="0"/>
    <x v="5"/>
  </r>
  <r>
    <x v="1"/>
    <x v="5"/>
    <x v="15"/>
    <x v="694"/>
    <m/>
    <m/>
    <n v="2"/>
    <n v="2"/>
    <x v="3"/>
    <x v="0"/>
    <x v="5"/>
  </r>
  <r>
    <x v="1"/>
    <x v="5"/>
    <x v="91"/>
    <x v="695"/>
    <n v="1"/>
    <n v="2"/>
    <n v="10"/>
    <n v="14"/>
    <x v="5"/>
    <x v="1"/>
    <x v="5"/>
  </r>
  <r>
    <x v="1"/>
    <x v="5"/>
    <x v="91"/>
    <x v="696"/>
    <n v="51"/>
    <n v="39"/>
    <n v="250"/>
    <n v="224"/>
    <x v="5"/>
    <x v="1"/>
    <x v="5"/>
  </r>
  <r>
    <x v="1"/>
    <x v="5"/>
    <x v="46"/>
    <x v="697"/>
    <m/>
    <m/>
    <n v="1"/>
    <n v="1"/>
    <x v="1"/>
    <x v="0"/>
    <x v="5"/>
  </r>
  <r>
    <x v="1"/>
    <x v="5"/>
    <x v="46"/>
    <x v="1630"/>
    <m/>
    <m/>
    <n v="8"/>
    <n v="2"/>
    <x v="1"/>
    <x v="0"/>
    <x v="5"/>
  </r>
  <r>
    <x v="1"/>
    <x v="5"/>
    <x v="46"/>
    <x v="698"/>
    <n v="3"/>
    <n v="1"/>
    <n v="11"/>
    <n v="2"/>
    <x v="1"/>
    <x v="0"/>
    <x v="5"/>
  </r>
  <r>
    <x v="1"/>
    <x v="5"/>
    <x v="46"/>
    <x v="1632"/>
    <m/>
    <m/>
    <n v="2"/>
    <m/>
    <x v="1"/>
    <x v="0"/>
    <x v="5"/>
  </r>
  <r>
    <x v="1"/>
    <x v="5"/>
    <x v="46"/>
    <x v="2088"/>
    <m/>
    <m/>
    <n v="1"/>
    <m/>
    <x v="1"/>
    <x v="0"/>
    <x v="5"/>
  </r>
  <r>
    <x v="1"/>
    <x v="5"/>
    <x v="46"/>
    <x v="1634"/>
    <m/>
    <n v="1"/>
    <n v="3"/>
    <n v="1"/>
    <x v="1"/>
    <x v="0"/>
    <x v="5"/>
  </r>
  <r>
    <x v="1"/>
    <x v="5"/>
    <x v="46"/>
    <x v="1636"/>
    <n v="3"/>
    <n v="1"/>
    <n v="19"/>
    <n v="8"/>
    <x v="1"/>
    <x v="0"/>
    <x v="5"/>
  </r>
  <r>
    <x v="1"/>
    <x v="5"/>
    <x v="46"/>
    <x v="1637"/>
    <n v="3"/>
    <n v="1"/>
    <n v="6"/>
    <n v="3"/>
    <x v="1"/>
    <x v="0"/>
    <x v="5"/>
  </r>
  <r>
    <x v="1"/>
    <x v="5"/>
    <x v="46"/>
    <x v="1638"/>
    <m/>
    <m/>
    <m/>
    <n v="2"/>
    <x v="1"/>
    <x v="0"/>
    <x v="5"/>
  </r>
  <r>
    <x v="1"/>
    <x v="5"/>
    <x v="92"/>
    <x v="699"/>
    <n v="4"/>
    <m/>
    <n v="16"/>
    <n v="4"/>
    <x v="2"/>
    <x v="0"/>
    <x v="5"/>
  </r>
  <r>
    <x v="1"/>
    <x v="5"/>
    <x v="92"/>
    <x v="700"/>
    <n v="8"/>
    <n v="1"/>
    <n v="42"/>
    <n v="24"/>
    <x v="2"/>
    <x v="0"/>
    <x v="5"/>
  </r>
  <r>
    <x v="1"/>
    <x v="5"/>
    <x v="92"/>
    <x v="1640"/>
    <m/>
    <m/>
    <n v="4"/>
    <n v="2"/>
    <x v="2"/>
    <x v="0"/>
    <x v="5"/>
  </r>
  <r>
    <x v="1"/>
    <x v="5"/>
    <x v="92"/>
    <x v="1641"/>
    <n v="1"/>
    <m/>
    <n v="6"/>
    <n v="1"/>
    <x v="2"/>
    <x v="0"/>
    <x v="5"/>
  </r>
  <r>
    <x v="1"/>
    <x v="5"/>
    <x v="92"/>
    <x v="1642"/>
    <n v="1"/>
    <m/>
    <n v="1"/>
    <m/>
    <x v="2"/>
    <x v="0"/>
    <x v="5"/>
  </r>
  <r>
    <x v="1"/>
    <x v="5"/>
    <x v="92"/>
    <x v="701"/>
    <n v="6"/>
    <n v="1"/>
    <n v="20"/>
    <n v="10"/>
    <x v="2"/>
    <x v="0"/>
    <x v="5"/>
  </r>
  <r>
    <x v="1"/>
    <x v="5"/>
    <x v="92"/>
    <x v="702"/>
    <n v="7"/>
    <n v="1"/>
    <n v="15"/>
    <n v="2"/>
    <x v="2"/>
    <x v="0"/>
    <x v="5"/>
  </r>
  <r>
    <x v="1"/>
    <x v="5"/>
    <x v="92"/>
    <x v="703"/>
    <n v="17"/>
    <n v="10"/>
    <n v="81"/>
    <n v="44"/>
    <x v="2"/>
    <x v="0"/>
    <x v="5"/>
  </r>
  <r>
    <x v="1"/>
    <x v="5"/>
    <x v="92"/>
    <x v="704"/>
    <n v="1"/>
    <n v="5"/>
    <n v="20"/>
    <n v="18"/>
    <x v="2"/>
    <x v="0"/>
    <x v="5"/>
  </r>
  <r>
    <x v="1"/>
    <x v="5"/>
    <x v="92"/>
    <x v="1920"/>
    <m/>
    <m/>
    <n v="1"/>
    <m/>
    <x v="2"/>
    <x v="0"/>
    <x v="5"/>
  </r>
  <r>
    <x v="1"/>
    <x v="5"/>
    <x v="92"/>
    <x v="705"/>
    <n v="3"/>
    <n v="6"/>
    <n v="27"/>
    <n v="26"/>
    <x v="2"/>
    <x v="0"/>
    <x v="5"/>
  </r>
  <r>
    <x v="1"/>
    <x v="5"/>
    <x v="93"/>
    <x v="706"/>
    <n v="5"/>
    <n v="5"/>
    <n v="37"/>
    <n v="26"/>
    <x v="4"/>
    <x v="0"/>
    <x v="5"/>
  </r>
  <r>
    <x v="1"/>
    <x v="5"/>
    <x v="93"/>
    <x v="707"/>
    <m/>
    <n v="1"/>
    <n v="2"/>
    <n v="3"/>
    <x v="4"/>
    <x v="0"/>
    <x v="5"/>
  </r>
  <r>
    <x v="1"/>
    <x v="5"/>
    <x v="93"/>
    <x v="708"/>
    <n v="9"/>
    <n v="3"/>
    <n v="48"/>
    <n v="25"/>
    <x v="4"/>
    <x v="0"/>
    <x v="5"/>
  </r>
  <r>
    <x v="1"/>
    <x v="5"/>
    <x v="93"/>
    <x v="709"/>
    <n v="28"/>
    <n v="26"/>
    <n v="209"/>
    <n v="157"/>
    <x v="4"/>
    <x v="0"/>
    <x v="5"/>
  </r>
  <r>
    <x v="1"/>
    <x v="5"/>
    <x v="93"/>
    <x v="710"/>
    <n v="3"/>
    <n v="1"/>
    <n v="11"/>
    <n v="9"/>
    <x v="4"/>
    <x v="0"/>
    <x v="5"/>
  </r>
  <r>
    <x v="1"/>
    <x v="5"/>
    <x v="93"/>
    <x v="711"/>
    <m/>
    <m/>
    <n v="4"/>
    <n v="1"/>
    <x v="4"/>
    <x v="0"/>
    <x v="5"/>
  </r>
  <r>
    <x v="1"/>
    <x v="5"/>
    <x v="93"/>
    <x v="712"/>
    <n v="5"/>
    <n v="1"/>
    <n v="13"/>
    <n v="2"/>
    <x v="4"/>
    <x v="0"/>
    <x v="5"/>
  </r>
  <r>
    <x v="1"/>
    <x v="5"/>
    <x v="93"/>
    <x v="713"/>
    <n v="7"/>
    <n v="6"/>
    <n v="41"/>
    <n v="27"/>
    <x v="4"/>
    <x v="0"/>
    <x v="5"/>
  </r>
  <r>
    <x v="1"/>
    <x v="5"/>
    <x v="140"/>
    <x v="1645"/>
    <n v="1"/>
    <m/>
    <n v="1"/>
    <m/>
    <x v="1"/>
    <x v="0"/>
    <x v="5"/>
  </r>
  <r>
    <x v="1"/>
    <x v="5"/>
    <x v="17"/>
    <x v="1646"/>
    <m/>
    <n v="3"/>
    <n v="8"/>
    <n v="5"/>
    <x v="0"/>
    <x v="0"/>
    <x v="5"/>
  </r>
  <r>
    <x v="1"/>
    <x v="5"/>
    <x v="17"/>
    <x v="714"/>
    <m/>
    <m/>
    <n v="1"/>
    <n v="1"/>
    <x v="0"/>
    <x v="0"/>
    <x v="5"/>
  </r>
  <r>
    <x v="1"/>
    <x v="5"/>
    <x v="17"/>
    <x v="715"/>
    <n v="10"/>
    <n v="9"/>
    <n v="66"/>
    <n v="40"/>
    <x v="0"/>
    <x v="0"/>
    <x v="5"/>
  </r>
  <r>
    <x v="1"/>
    <x v="5"/>
    <x v="17"/>
    <x v="716"/>
    <n v="69"/>
    <n v="14"/>
    <n v="277"/>
    <n v="65"/>
    <x v="0"/>
    <x v="0"/>
    <x v="5"/>
  </r>
  <r>
    <x v="1"/>
    <x v="5"/>
    <x v="17"/>
    <x v="717"/>
    <n v="389"/>
    <n v="260"/>
    <n v="2137"/>
    <n v="1512"/>
    <x v="0"/>
    <x v="0"/>
    <x v="5"/>
  </r>
  <r>
    <x v="1"/>
    <x v="5"/>
    <x v="17"/>
    <x v="718"/>
    <n v="248"/>
    <n v="177"/>
    <n v="1347"/>
    <n v="873"/>
    <x v="0"/>
    <x v="0"/>
    <x v="5"/>
  </r>
  <r>
    <x v="1"/>
    <x v="5"/>
    <x v="17"/>
    <x v="1647"/>
    <m/>
    <n v="2"/>
    <n v="8"/>
    <n v="10"/>
    <x v="0"/>
    <x v="0"/>
    <x v="5"/>
  </r>
  <r>
    <x v="1"/>
    <x v="5"/>
    <x v="17"/>
    <x v="1648"/>
    <m/>
    <m/>
    <m/>
    <n v="1"/>
    <x v="0"/>
    <x v="0"/>
    <x v="5"/>
  </r>
  <r>
    <x v="1"/>
    <x v="5"/>
    <x v="17"/>
    <x v="719"/>
    <n v="9"/>
    <n v="7"/>
    <n v="32"/>
    <n v="16"/>
    <x v="0"/>
    <x v="0"/>
    <x v="5"/>
  </r>
  <r>
    <x v="1"/>
    <x v="5"/>
    <x v="17"/>
    <x v="1649"/>
    <m/>
    <m/>
    <n v="2"/>
    <n v="1"/>
    <x v="0"/>
    <x v="0"/>
    <x v="5"/>
  </r>
  <r>
    <x v="1"/>
    <x v="5"/>
    <x v="17"/>
    <x v="720"/>
    <n v="16"/>
    <m/>
    <n v="71"/>
    <n v="1"/>
    <x v="0"/>
    <x v="0"/>
    <x v="5"/>
  </r>
  <r>
    <x v="1"/>
    <x v="5"/>
    <x v="17"/>
    <x v="721"/>
    <n v="86"/>
    <n v="30"/>
    <n v="424"/>
    <n v="174"/>
    <x v="0"/>
    <x v="0"/>
    <x v="5"/>
  </r>
  <r>
    <x v="1"/>
    <x v="5"/>
    <x v="17"/>
    <x v="722"/>
    <n v="4"/>
    <m/>
    <n v="27"/>
    <m/>
    <x v="0"/>
    <x v="0"/>
    <x v="5"/>
  </r>
  <r>
    <x v="1"/>
    <x v="5"/>
    <x v="17"/>
    <x v="1650"/>
    <n v="1"/>
    <m/>
    <n v="3"/>
    <m/>
    <x v="0"/>
    <x v="0"/>
    <x v="5"/>
  </r>
  <r>
    <x v="1"/>
    <x v="5"/>
    <x v="17"/>
    <x v="2089"/>
    <m/>
    <m/>
    <n v="1"/>
    <m/>
    <x v="0"/>
    <x v="0"/>
    <x v="5"/>
  </r>
  <r>
    <x v="1"/>
    <x v="5"/>
    <x v="17"/>
    <x v="723"/>
    <m/>
    <m/>
    <n v="3"/>
    <n v="1"/>
    <x v="0"/>
    <x v="0"/>
    <x v="5"/>
  </r>
  <r>
    <x v="1"/>
    <x v="5"/>
    <x v="17"/>
    <x v="1651"/>
    <m/>
    <m/>
    <n v="2"/>
    <n v="1"/>
    <x v="0"/>
    <x v="0"/>
    <x v="5"/>
  </r>
  <r>
    <x v="1"/>
    <x v="5"/>
    <x v="17"/>
    <x v="727"/>
    <n v="218"/>
    <n v="126"/>
    <n v="1072"/>
    <n v="675"/>
    <x v="0"/>
    <x v="0"/>
    <x v="5"/>
  </r>
  <r>
    <x v="1"/>
    <x v="5"/>
    <x v="17"/>
    <x v="728"/>
    <n v="22"/>
    <n v="13"/>
    <n v="112"/>
    <n v="37"/>
    <x v="0"/>
    <x v="0"/>
    <x v="5"/>
  </r>
  <r>
    <x v="1"/>
    <x v="5"/>
    <x v="17"/>
    <x v="729"/>
    <m/>
    <m/>
    <n v="3"/>
    <n v="2"/>
    <x v="0"/>
    <x v="0"/>
    <x v="5"/>
  </r>
  <r>
    <x v="1"/>
    <x v="5"/>
    <x v="17"/>
    <x v="730"/>
    <n v="2"/>
    <n v="1"/>
    <n v="23"/>
    <n v="15"/>
    <x v="0"/>
    <x v="0"/>
    <x v="5"/>
  </r>
  <r>
    <x v="1"/>
    <x v="5"/>
    <x v="17"/>
    <x v="731"/>
    <n v="79"/>
    <n v="54"/>
    <n v="478"/>
    <n v="372"/>
    <x v="0"/>
    <x v="0"/>
    <x v="5"/>
  </r>
  <r>
    <x v="1"/>
    <x v="5"/>
    <x v="17"/>
    <x v="732"/>
    <n v="1"/>
    <m/>
    <n v="3"/>
    <n v="1"/>
    <x v="0"/>
    <x v="0"/>
    <x v="5"/>
  </r>
  <r>
    <x v="1"/>
    <x v="5"/>
    <x v="17"/>
    <x v="733"/>
    <m/>
    <m/>
    <n v="6"/>
    <n v="5"/>
    <x v="0"/>
    <x v="0"/>
    <x v="5"/>
  </r>
  <r>
    <x v="1"/>
    <x v="5"/>
    <x v="17"/>
    <x v="734"/>
    <n v="4"/>
    <n v="2"/>
    <n v="30"/>
    <n v="27"/>
    <x v="0"/>
    <x v="0"/>
    <x v="5"/>
  </r>
  <r>
    <x v="1"/>
    <x v="5"/>
    <x v="17"/>
    <x v="735"/>
    <m/>
    <m/>
    <n v="3"/>
    <m/>
    <x v="0"/>
    <x v="0"/>
    <x v="5"/>
  </r>
  <r>
    <x v="1"/>
    <x v="5"/>
    <x v="17"/>
    <x v="736"/>
    <m/>
    <m/>
    <n v="6"/>
    <n v="4"/>
    <x v="0"/>
    <x v="0"/>
    <x v="5"/>
  </r>
  <r>
    <x v="1"/>
    <x v="5"/>
    <x v="17"/>
    <x v="737"/>
    <n v="1092"/>
    <n v="969"/>
    <n v="5990"/>
    <n v="4900"/>
    <x v="0"/>
    <x v="0"/>
    <x v="5"/>
  </r>
  <r>
    <x v="1"/>
    <x v="5"/>
    <x v="17"/>
    <x v="738"/>
    <n v="36"/>
    <n v="13"/>
    <n v="184"/>
    <n v="94"/>
    <x v="0"/>
    <x v="0"/>
    <x v="5"/>
  </r>
  <r>
    <x v="1"/>
    <x v="5"/>
    <x v="17"/>
    <x v="739"/>
    <n v="2"/>
    <n v="2"/>
    <n v="17"/>
    <n v="11"/>
    <x v="0"/>
    <x v="0"/>
    <x v="5"/>
  </r>
  <r>
    <x v="1"/>
    <x v="5"/>
    <x v="17"/>
    <x v="1652"/>
    <n v="6"/>
    <n v="5"/>
    <n v="18"/>
    <n v="17"/>
    <x v="0"/>
    <x v="0"/>
    <x v="5"/>
  </r>
  <r>
    <x v="1"/>
    <x v="5"/>
    <x v="17"/>
    <x v="740"/>
    <n v="222"/>
    <n v="103"/>
    <n v="1122"/>
    <n v="695"/>
    <x v="0"/>
    <x v="0"/>
    <x v="5"/>
  </r>
  <r>
    <x v="1"/>
    <x v="5"/>
    <x v="17"/>
    <x v="741"/>
    <n v="87"/>
    <n v="68"/>
    <n v="512"/>
    <n v="372"/>
    <x v="0"/>
    <x v="0"/>
    <x v="5"/>
  </r>
  <r>
    <x v="1"/>
    <x v="5"/>
    <x v="17"/>
    <x v="742"/>
    <n v="192"/>
    <n v="146"/>
    <n v="1060"/>
    <n v="858"/>
    <x v="0"/>
    <x v="0"/>
    <x v="5"/>
  </r>
  <r>
    <x v="1"/>
    <x v="5"/>
    <x v="17"/>
    <x v="743"/>
    <n v="389"/>
    <n v="252"/>
    <n v="2054"/>
    <n v="1360"/>
    <x v="0"/>
    <x v="0"/>
    <x v="5"/>
  </r>
  <r>
    <x v="1"/>
    <x v="5"/>
    <x v="17"/>
    <x v="744"/>
    <n v="15"/>
    <n v="7"/>
    <n v="66"/>
    <n v="43"/>
    <x v="0"/>
    <x v="0"/>
    <x v="5"/>
  </r>
  <r>
    <x v="1"/>
    <x v="5"/>
    <x v="17"/>
    <x v="745"/>
    <n v="2"/>
    <m/>
    <n v="10"/>
    <m/>
    <x v="0"/>
    <x v="0"/>
    <x v="5"/>
  </r>
  <r>
    <x v="1"/>
    <x v="5"/>
    <x v="17"/>
    <x v="746"/>
    <n v="14"/>
    <n v="6"/>
    <n v="87"/>
    <n v="55"/>
    <x v="0"/>
    <x v="0"/>
    <x v="5"/>
  </r>
  <r>
    <x v="1"/>
    <x v="5"/>
    <x v="18"/>
    <x v="1654"/>
    <m/>
    <m/>
    <m/>
    <n v="1"/>
    <x v="5"/>
    <x v="1"/>
    <x v="5"/>
  </r>
  <r>
    <x v="1"/>
    <x v="5"/>
    <x v="18"/>
    <x v="747"/>
    <n v="176"/>
    <n v="188"/>
    <n v="1149"/>
    <n v="1039"/>
    <x v="5"/>
    <x v="1"/>
    <x v="5"/>
  </r>
  <r>
    <x v="1"/>
    <x v="5"/>
    <x v="18"/>
    <x v="748"/>
    <n v="264"/>
    <n v="217"/>
    <n v="1511"/>
    <n v="1240"/>
    <x v="5"/>
    <x v="1"/>
    <x v="5"/>
  </r>
  <r>
    <x v="1"/>
    <x v="5"/>
    <x v="18"/>
    <x v="749"/>
    <n v="297"/>
    <n v="257"/>
    <n v="1759"/>
    <n v="1490"/>
    <x v="5"/>
    <x v="1"/>
    <x v="5"/>
  </r>
  <r>
    <x v="1"/>
    <x v="5"/>
    <x v="18"/>
    <x v="750"/>
    <n v="1"/>
    <m/>
    <n v="1"/>
    <n v="6"/>
    <x v="5"/>
    <x v="1"/>
    <x v="5"/>
  </r>
  <r>
    <x v="1"/>
    <x v="5"/>
    <x v="18"/>
    <x v="751"/>
    <n v="55"/>
    <n v="65"/>
    <n v="288"/>
    <n v="292"/>
    <x v="5"/>
    <x v="1"/>
    <x v="5"/>
  </r>
  <r>
    <x v="1"/>
    <x v="5"/>
    <x v="18"/>
    <x v="752"/>
    <n v="3"/>
    <n v="6"/>
    <n v="34"/>
    <n v="36"/>
    <x v="5"/>
    <x v="1"/>
    <x v="5"/>
  </r>
  <r>
    <x v="1"/>
    <x v="5"/>
    <x v="18"/>
    <x v="753"/>
    <n v="13"/>
    <n v="9"/>
    <n v="68"/>
    <n v="71"/>
    <x v="5"/>
    <x v="1"/>
    <x v="5"/>
  </r>
  <r>
    <x v="1"/>
    <x v="5"/>
    <x v="18"/>
    <x v="754"/>
    <n v="233"/>
    <n v="187"/>
    <n v="1150"/>
    <n v="851"/>
    <x v="5"/>
    <x v="1"/>
    <x v="5"/>
  </r>
  <r>
    <x v="1"/>
    <x v="5"/>
    <x v="18"/>
    <x v="755"/>
    <n v="209"/>
    <n v="185"/>
    <n v="1261"/>
    <n v="990"/>
    <x v="5"/>
    <x v="1"/>
    <x v="5"/>
  </r>
  <r>
    <x v="1"/>
    <x v="5"/>
    <x v="18"/>
    <x v="756"/>
    <n v="245"/>
    <n v="247"/>
    <n v="1198"/>
    <n v="1114"/>
    <x v="5"/>
    <x v="1"/>
    <x v="5"/>
  </r>
  <r>
    <x v="1"/>
    <x v="5"/>
    <x v="18"/>
    <x v="757"/>
    <n v="854"/>
    <n v="881"/>
    <n v="4684"/>
    <n v="4451"/>
    <x v="5"/>
    <x v="1"/>
    <x v="5"/>
  </r>
  <r>
    <x v="1"/>
    <x v="5"/>
    <x v="18"/>
    <x v="758"/>
    <n v="95"/>
    <n v="96"/>
    <n v="469"/>
    <n v="407"/>
    <x v="5"/>
    <x v="1"/>
    <x v="5"/>
  </r>
  <r>
    <x v="1"/>
    <x v="5"/>
    <x v="18"/>
    <x v="759"/>
    <n v="558"/>
    <n v="539"/>
    <n v="2855"/>
    <n v="2934"/>
    <x v="5"/>
    <x v="1"/>
    <x v="5"/>
  </r>
  <r>
    <x v="1"/>
    <x v="5"/>
    <x v="18"/>
    <x v="760"/>
    <n v="851"/>
    <n v="822"/>
    <n v="5011"/>
    <n v="4696"/>
    <x v="5"/>
    <x v="1"/>
    <x v="5"/>
  </r>
  <r>
    <x v="1"/>
    <x v="5"/>
    <x v="18"/>
    <x v="761"/>
    <n v="239"/>
    <n v="252"/>
    <n v="1287"/>
    <n v="1298"/>
    <x v="5"/>
    <x v="1"/>
    <x v="5"/>
  </r>
  <r>
    <x v="1"/>
    <x v="5"/>
    <x v="18"/>
    <x v="762"/>
    <n v="651"/>
    <n v="666"/>
    <n v="3899"/>
    <n v="3601"/>
    <x v="5"/>
    <x v="1"/>
    <x v="5"/>
  </r>
  <r>
    <x v="1"/>
    <x v="5"/>
    <x v="18"/>
    <x v="763"/>
    <n v="151"/>
    <n v="162"/>
    <n v="892"/>
    <n v="896"/>
    <x v="5"/>
    <x v="1"/>
    <x v="5"/>
  </r>
  <r>
    <x v="1"/>
    <x v="5"/>
    <x v="18"/>
    <x v="764"/>
    <n v="1135"/>
    <n v="1052"/>
    <n v="6410"/>
    <n v="5757"/>
    <x v="5"/>
    <x v="1"/>
    <x v="5"/>
  </r>
  <r>
    <x v="1"/>
    <x v="5"/>
    <x v="18"/>
    <x v="765"/>
    <n v="570"/>
    <n v="513"/>
    <n v="3139"/>
    <n v="2758"/>
    <x v="5"/>
    <x v="1"/>
    <x v="5"/>
  </r>
  <r>
    <x v="1"/>
    <x v="5"/>
    <x v="18"/>
    <x v="766"/>
    <n v="4"/>
    <n v="3"/>
    <n v="18"/>
    <n v="7"/>
    <x v="5"/>
    <x v="1"/>
    <x v="5"/>
  </r>
  <r>
    <x v="1"/>
    <x v="5"/>
    <x v="18"/>
    <x v="767"/>
    <n v="741"/>
    <n v="703"/>
    <n v="4317"/>
    <n v="3993"/>
    <x v="5"/>
    <x v="1"/>
    <x v="5"/>
  </r>
  <r>
    <x v="1"/>
    <x v="5"/>
    <x v="18"/>
    <x v="768"/>
    <n v="103"/>
    <n v="54"/>
    <n v="562"/>
    <n v="330"/>
    <x v="5"/>
    <x v="1"/>
    <x v="5"/>
  </r>
  <r>
    <x v="1"/>
    <x v="5"/>
    <x v="18"/>
    <x v="1655"/>
    <n v="1"/>
    <n v="1"/>
    <n v="5"/>
    <n v="4"/>
    <x v="5"/>
    <x v="1"/>
    <x v="5"/>
  </r>
  <r>
    <x v="1"/>
    <x v="5"/>
    <x v="18"/>
    <x v="769"/>
    <n v="148"/>
    <n v="158"/>
    <n v="941"/>
    <n v="849"/>
    <x v="5"/>
    <x v="1"/>
    <x v="5"/>
  </r>
  <r>
    <x v="1"/>
    <x v="5"/>
    <x v="18"/>
    <x v="770"/>
    <n v="646"/>
    <n v="590"/>
    <n v="3524"/>
    <n v="3334"/>
    <x v="5"/>
    <x v="1"/>
    <x v="5"/>
  </r>
  <r>
    <x v="1"/>
    <x v="5"/>
    <x v="18"/>
    <x v="771"/>
    <n v="115"/>
    <n v="123"/>
    <n v="687"/>
    <n v="647"/>
    <x v="5"/>
    <x v="1"/>
    <x v="5"/>
  </r>
  <r>
    <x v="1"/>
    <x v="5"/>
    <x v="18"/>
    <x v="772"/>
    <n v="485"/>
    <n v="384"/>
    <n v="2654"/>
    <n v="2244"/>
    <x v="5"/>
    <x v="1"/>
    <x v="5"/>
  </r>
  <r>
    <x v="1"/>
    <x v="5"/>
    <x v="18"/>
    <x v="773"/>
    <n v="764"/>
    <n v="647"/>
    <n v="4472"/>
    <n v="3646"/>
    <x v="5"/>
    <x v="1"/>
    <x v="5"/>
  </r>
  <r>
    <x v="1"/>
    <x v="5"/>
    <x v="18"/>
    <x v="774"/>
    <n v="322"/>
    <n v="227"/>
    <n v="1638"/>
    <n v="1227"/>
    <x v="5"/>
    <x v="1"/>
    <x v="5"/>
  </r>
  <r>
    <x v="1"/>
    <x v="5"/>
    <x v="18"/>
    <x v="1656"/>
    <n v="5"/>
    <n v="5"/>
    <n v="46"/>
    <n v="30"/>
    <x v="5"/>
    <x v="1"/>
    <x v="5"/>
  </r>
  <r>
    <x v="1"/>
    <x v="5"/>
    <x v="18"/>
    <x v="775"/>
    <n v="84"/>
    <n v="38"/>
    <n v="355"/>
    <n v="254"/>
    <x v="5"/>
    <x v="1"/>
    <x v="5"/>
  </r>
  <r>
    <x v="1"/>
    <x v="5"/>
    <x v="18"/>
    <x v="776"/>
    <n v="72"/>
    <n v="26"/>
    <n v="309"/>
    <n v="180"/>
    <x v="5"/>
    <x v="1"/>
    <x v="5"/>
  </r>
  <r>
    <x v="1"/>
    <x v="5"/>
    <x v="18"/>
    <x v="777"/>
    <n v="60"/>
    <n v="47"/>
    <n v="377"/>
    <n v="277"/>
    <x v="5"/>
    <x v="1"/>
    <x v="5"/>
  </r>
  <r>
    <x v="1"/>
    <x v="5"/>
    <x v="18"/>
    <x v="1658"/>
    <m/>
    <m/>
    <n v="1"/>
    <m/>
    <x v="5"/>
    <x v="1"/>
    <x v="5"/>
  </r>
  <r>
    <x v="1"/>
    <x v="5"/>
    <x v="18"/>
    <x v="778"/>
    <n v="349"/>
    <n v="320"/>
    <n v="1837"/>
    <n v="1656"/>
    <x v="5"/>
    <x v="1"/>
    <x v="5"/>
  </r>
  <r>
    <x v="1"/>
    <x v="5"/>
    <x v="18"/>
    <x v="1924"/>
    <m/>
    <m/>
    <n v="1"/>
    <m/>
    <x v="5"/>
    <x v="1"/>
    <x v="5"/>
  </r>
  <r>
    <x v="1"/>
    <x v="5"/>
    <x v="18"/>
    <x v="779"/>
    <n v="485"/>
    <n v="418"/>
    <n v="2747"/>
    <n v="2150"/>
    <x v="5"/>
    <x v="1"/>
    <x v="5"/>
  </r>
  <r>
    <x v="1"/>
    <x v="5"/>
    <x v="18"/>
    <x v="780"/>
    <n v="124"/>
    <n v="122"/>
    <n v="737"/>
    <n v="614"/>
    <x v="5"/>
    <x v="1"/>
    <x v="5"/>
  </r>
  <r>
    <x v="1"/>
    <x v="5"/>
    <x v="94"/>
    <x v="783"/>
    <n v="1"/>
    <n v="1"/>
    <n v="3"/>
    <n v="5"/>
    <x v="2"/>
    <x v="0"/>
    <x v="5"/>
  </r>
  <r>
    <x v="1"/>
    <x v="5"/>
    <x v="95"/>
    <x v="1664"/>
    <m/>
    <m/>
    <n v="1"/>
    <m/>
    <x v="2"/>
    <x v="0"/>
    <x v="5"/>
  </r>
  <r>
    <x v="1"/>
    <x v="5"/>
    <x v="96"/>
    <x v="786"/>
    <n v="3"/>
    <n v="3"/>
    <n v="26"/>
    <n v="18"/>
    <x v="2"/>
    <x v="0"/>
    <x v="5"/>
  </r>
  <r>
    <x v="1"/>
    <x v="5"/>
    <x v="96"/>
    <x v="787"/>
    <n v="33"/>
    <n v="25"/>
    <n v="160"/>
    <n v="119"/>
    <x v="2"/>
    <x v="0"/>
    <x v="5"/>
  </r>
  <r>
    <x v="1"/>
    <x v="5"/>
    <x v="96"/>
    <x v="788"/>
    <n v="9"/>
    <n v="3"/>
    <n v="47"/>
    <n v="19"/>
    <x v="2"/>
    <x v="0"/>
    <x v="5"/>
  </r>
  <r>
    <x v="1"/>
    <x v="5"/>
    <x v="96"/>
    <x v="789"/>
    <n v="31"/>
    <n v="23"/>
    <n v="222"/>
    <n v="137"/>
    <x v="2"/>
    <x v="0"/>
    <x v="5"/>
  </r>
  <r>
    <x v="1"/>
    <x v="5"/>
    <x v="96"/>
    <x v="790"/>
    <n v="54"/>
    <n v="48"/>
    <n v="345"/>
    <n v="240"/>
    <x v="2"/>
    <x v="0"/>
    <x v="5"/>
  </r>
  <r>
    <x v="1"/>
    <x v="5"/>
    <x v="96"/>
    <x v="791"/>
    <n v="22"/>
    <n v="18"/>
    <n v="171"/>
    <n v="98"/>
    <x v="2"/>
    <x v="0"/>
    <x v="5"/>
  </r>
  <r>
    <x v="1"/>
    <x v="5"/>
    <x v="96"/>
    <x v="792"/>
    <n v="49"/>
    <n v="29"/>
    <n v="272"/>
    <n v="205"/>
    <x v="2"/>
    <x v="0"/>
    <x v="5"/>
  </r>
  <r>
    <x v="1"/>
    <x v="5"/>
    <x v="96"/>
    <x v="793"/>
    <n v="4"/>
    <n v="5"/>
    <n v="41"/>
    <n v="33"/>
    <x v="2"/>
    <x v="0"/>
    <x v="5"/>
  </r>
  <r>
    <x v="1"/>
    <x v="5"/>
    <x v="142"/>
    <x v="1665"/>
    <m/>
    <m/>
    <m/>
    <n v="1"/>
    <x v="1"/>
    <x v="0"/>
    <x v="5"/>
  </r>
  <r>
    <x v="1"/>
    <x v="5"/>
    <x v="97"/>
    <x v="794"/>
    <n v="7"/>
    <n v="4"/>
    <n v="30"/>
    <n v="17"/>
    <x v="3"/>
    <x v="0"/>
    <x v="5"/>
  </r>
  <r>
    <x v="1"/>
    <x v="5"/>
    <x v="97"/>
    <x v="795"/>
    <n v="50"/>
    <n v="23"/>
    <n v="242"/>
    <n v="136"/>
    <x v="3"/>
    <x v="0"/>
    <x v="5"/>
  </r>
  <r>
    <x v="1"/>
    <x v="5"/>
    <x v="97"/>
    <x v="796"/>
    <n v="67"/>
    <n v="45"/>
    <n v="289"/>
    <n v="201"/>
    <x v="3"/>
    <x v="0"/>
    <x v="5"/>
  </r>
  <r>
    <x v="1"/>
    <x v="5"/>
    <x v="97"/>
    <x v="797"/>
    <n v="41"/>
    <n v="23"/>
    <n v="227"/>
    <n v="127"/>
    <x v="3"/>
    <x v="0"/>
    <x v="5"/>
  </r>
  <r>
    <x v="1"/>
    <x v="5"/>
    <x v="97"/>
    <x v="798"/>
    <n v="1"/>
    <m/>
    <n v="4"/>
    <n v="2"/>
    <x v="3"/>
    <x v="0"/>
    <x v="5"/>
  </r>
  <r>
    <x v="1"/>
    <x v="5"/>
    <x v="97"/>
    <x v="799"/>
    <n v="56"/>
    <n v="16"/>
    <n v="274"/>
    <n v="108"/>
    <x v="3"/>
    <x v="0"/>
    <x v="5"/>
  </r>
  <r>
    <x v="1"/>
    <x v="5"/>
    <x v="97"/>
    <x v="801"/>
    <n v="26"/>
    <n v="24"/>
    <n v="135"/>
    <n v="112"/>
    <x v="3"/>
    <x v="0"/>
    <x v="5"/>
  </r>
  <r>
    <x v="1"/>
    <x v="5"/>
    <x v="97"/>
    <x v="802"/>
    <n v="106"/>
    <n v="70"/>
    <n v="499"/>
    <n v="355"/>
    <x v="3"/>
    <x v="0"/>
    <x v="5"/>
  </r>
  <r>
    <x v="1"/>
    <x v="5"/>
    <x v="97"/>
    <x v="803"/>
    <n v="55"/>
    <n v="39"/>
    <n v="293"/>
    <n v="185"/>
    <x v="3"/>
    <x v="0"/>
    <x v="5"/>
  </r>
  <r>
    <x v="1"/>
    <x v="5"/>
    <x v="97"/>
    <x v="804"/>
    <n v="1"/>
    <m/>
    <n v="6"/>
    <n v="1"/>
    <x v="3"/>
    <x v="0"/>
    <x v="5"/>
  </r>
  <r>
    <x v="1"/>
    <x v="5"/>
    <x v="97"/>
    <x v="805"/>
    <n v="209"/>
    <n v="117"/>
    <n v="1144"/>
    <n v="723"/>
    <x v="3"/>
    <x v="0"/>
    <x v="5"/>
  </r>
  <r>
    <x v="1"/>
    <x v="5"/>
    <x v="97"/>
    <x v="806"/>
    <m/>
    <n v="1"/>
    <n v="2"/>
    <n v="3"/>
    <x v="3"/>
    <x v="0"/>
    <x v="5"/>
  </r>
  <r>
    <x v="1"/>
    <x v="5"/>
    <x v="97"/>
    <x v="808"/>
    <n v="7"/>
    <n v="3"/>
    <n v="28"/>
    <n v="11"/>
    <x v="3"/>
    <x v="0"/>
    <x v="5"/>
  </r>
  <r>
    <x v="1"/>
    <x v="5"/>
    <x v="143"/>
    <x v="1666"/>
    <n v="1"/>
    <m/>
    <n v="1"/>
    <m/>
    <x v="1"/>
    <x v="0"/>
    <x v="5"/>
  </r>
  <r>
    <x v="1"/>
    <x v="5"/>
    <x v="98"/>
    <x v="1667"/>
    <n v="18"/>
    <n v="13"/>
    <n v="81"/>
    <n v="115"/>
    <x v="1"/>
    <x v="0"/>
    <x v="5"/>
  </r>
  <r>
    <x v="1"/>
    <x v="5"/>
    <x v="98"/>
    <x v="809"/>
    <n v="6"/>
    <n v="1"/>
    <n v="26"/>
    <n v="13"/>
    <x v="1"/>
    <x v="0"/>
    <x v="5"/>
  </r>
  <r>
    <x v="1"/>
    <x v="5"/>
    <x v="98"/>
    <x v="1668"/>
    <m/>
    <m/>
    <n v="2"/>
    <n v="4"/>
    <x v="1"/>
    <x v="0"/>
    <x v="5"/>
  </r>
  <r>
    <x v="1"/>
    <x v="5"/>
    <x v="98"/>
    <x v="1669"/>
    <n v="1"/>
    <n v="1"/>
    <n v="2"/>
    <n v="3"/>
    <x v="1"/>
    <x v="0"/>
    <x v="5"/>
  </r>
  <r>
    <x v="1"/>
    <x v="5"/>
    <x v="98"/>
    <x v="810"/>
    <n v="7"/>
    <n v="9"/>
    <n v="39"/>
    <n v="38"/>
    <x v="1"/>
    <x v="0"/>
    <x v="5"/>
  </r>
  <r>
    <x v="1"/>
    <x v="5"/>
    <x v="98"/>
    <x v="811"/>
    <n v="23"/>
    <n v="20"/>
    <n v="201"/>
    <n v="86"/>
    <x v="1"/>
    <x v="0"/>
    <x v="5"/>
  </r>
  <r>
    <x v="1"/>
    <x v="5"/>
    <x v="98"/>
    <x v="812"/>
    <n v="77"/>
    <n v="61"/>
    <n v="440"/>
    <n v="334"/>
    <x v="1"/>
    <x v="0"/>
    <x v="5"/>
  </r>
  <r>
    <x v="1"/>
    <x v="5"/>
    <x v="98"/>
    <x v="1670"/>
    <n v="3"/>
    <n v="3"/>
    <n v="12"/>
    <n v="18"/>
    <x v="1"/>
    <x v="0"/>
    <x v="5"/>
  </r>
  <r>
    <x v="1"/>
    <x v="5"/>
    <x v="98"/>
    <x v="813"/>
    <n v="38"/>
    <n v="29"/>
    <n v="231"/>
    <n v="177"/>
    <x v="1"/>
    <x v="0"/>
    <x v="5"/>
  </r>
  <r>
    <x v="1"/>
    <x v="5"/>
    <x v="98"/>
    <x v="814"/>
    <n v="77"/>
    <n v="53"/>
    <n v="384"/>
    <n v="343"/>
    <x v="1"/>
    <x v="0"/>
    <x v="5"/>
  </r>
  <r>
    <x v="1"/>
    <x v="5"/>
    <x v="99"/>
    <x v="815"/>
    <n v="1"/>
    <m/>
    <n v="3"/>
    <n v="2"/>
    <x v="4"/>
    <x v="0"/>
    <x v="5"/>
  </r>
  <r>
    <x v="1"/>
    <x v="5"/>
    <x v="99"/>
    <x v="1671"/>
    <n v="1"/>
    <n v="1"/>
    <n v="2"/>
    <n v="2"/>
    <x v="4"/>
    <x v="0"/>
    <x v="5"/>
  </r>
  <r>
    <x v="1"/>
    <x v="5"/>
    <x v="99"/>
    <x v="1672"/>
    <n v="1"/>
    <m/>
    <n v="1"/>
    <m/>
    <x v="4"/>
    <x v="0"/>
    <x v="5"/>
  </r>
  <r>
    <x v="1"/>
    <x v="5"/>
    <x v="99"/>
    <x v="1675"/>
    <n v="1"/>
    <n v="1"/>
    <n v="3"/>
    <n v="1"/>
    <x v="4"/>
    <x v="0"/>
    <x v="5"/>
  </r>
  <r>
    <x v="1"/>
    <x v="5"/>
    <x v="99"/>
    <x v="1676"/>
    <n v="1"/>
    <n v="1"/>
    <n v="1"/>
    <n v="1"/>
    <x v="4"/>
    <x v="0"/>
    <x v="5"/>
  </r>
  <r>
    <x v="1"/>
    <x v="5"/>
    <x v="99"/>
    <x v="818"/>
    <n v="3"/>
    <n v="3"/>
    <n v="17"/>
    <n v="11"/>
    <x v="4"/>
    <x v="0"/>
    <x v="5"/>
  </r>
  <r>
    <x v="1"/>
    <x v="5"/>
    <x v="99"/>
    <x v="819"/>
    <n v="2"/>
    <n v="3"/>
    <n v="11"/>
    <n v="10"/>
    <x v="4"/>
    <x v="0"/>
    <x v="5"/>
  </r>
  <r>
    <x v="1"/>
    <x v="5"/>
    <x v="175"/>
    <x v="2044"/>
    <m/>
    <m/>
    <m/>
    <n v="1"/>
    <x v="2"/>
    <x v="0"/>
    <x v="5"/>
  </r>
  <r>
    <x v="1"/>
    <x v="5"/>
    <x v="100"/>
    <x v="1678"/>
    <m/>
    <m/>
    <n v="1"/>
    <m/>
    <x v="5"/>
    <x v="1"/>
    <x v="5"/>
  </r>
  <r>
    <x v="1"/>
    <x v="5"/>
    <x v="100"/>
    <x v="1679"/>
    <n v="1"/>
    <m/>
    <n v="1"/>
    <m/>
    <x v="5"/>
    <x v="1"/>
    <x v="5"/>
  </r>
  <r>
    <x v="1"/>
    <x v="5"/>
    <x v="100"/>
    <x v="820"/>
    <n v="10"/>
    <n v="1"/>
    <n v="35"/>
    <n v="21"/>
    <x v="5"/>
    <x v="1"/>
    <x v="5"/>
  </r>
  <r>
    <x v="1"/>
    <x v="5"/>
    <x v="101"/>
    <x v="821"/>
    <n v="3"/>
    <m/>
    <n v="5"/>
    <n v="2"/>
    <x v="1"/>
    <x v="0"/>
    <x v="5"/>
  </r>
  <r>
    <x v="1"/>
    <x v="5"/>
    <x v="102"/>
    <x v="822"/>
    <m/>
    <m/>
    <n v="1"/>
    <m/>
    <x v="2"/>
    <x v="0"/>
    <x v="5"/>
  </r>
  <r>
    <x v="1"/>
    <x v="5"/>
    <x v="102"/>
    <x v="2090"/>
    <m/>
    <m/>
    <n v="1"/>
    <m/>
    <x v="2"/>
    <x v="0"/>
    <x v="5"/>
  </r>
  <r>
    <x v="1"/>
    <x v="5"/>
    <x v="102"/>
    <x v="1681"/>
    <m/>
    <m/>
    <n v="1"/>
    <n v="1"/>
    <x v="2"/>
    <x v="0"/>
    <x v="5"/>
  </r>
  <r>
    <x v="1"/>
    <x v="5"/>
    <x v="102"/>
    <x v="2091"/>
    <m/>
    <m/>
    <n v="1"/>
    <m/>
    <x v="2"/>
    <x v="0"/>
    <x v="5"/>
  </r>
  <r>
    <x v="1"/>
    <x v="5"/>
    <x v="102"/>
    <x v="823"/>
    <n v="1"/>
    <m/>
    <n v="5"/>
    <n v="4"/>
    <x v="2"/>
    <x v="0"/>
    <x v="5"/>
  </r>
  <r>
    <x v="1"/>
    <x v="5"/>
    <x v="102"/>
    <x v="824"/>
    <n v="1"/>
    <m/>
    <n v="3"/>
    <m/>
    <x v="2"/>
    <x v="0"/>
    <x v="5"/>
  </r>
  <r>
    <x v="1"/>
    <x v="5"/>
    <x v="144"/>
    <x v="1683"/>
    <m/>
    <m/>
    <m/>
    <n v="1"/>
    <x v="2"/>
    <x v="0"/>
    <x v="5"/>
  </r>
  <r>
    <x v="1"/>
    <x v="5"/>
    <x v="19"/>
    <x v="825"/>
    <n v="3"/>
    <n v="4"/>
    <n v="31"/>
    <n v="21"/>
    <x v="3"/>
    <x v="0"/>
    <x v="5"/>
  </r>
  <r>
    <x v="1"/>
    <x v="5"/>
    <x v="19"/>
    <x v="826"/>
    <m/>
    <m/>
    <n v="2"/>
    <n v="6"/>
    <x v="3"/>
    <x v="0"/>
    <x v="5"/>
  </r>
  <r>
    <x v="1"/>
    <x v="5"/>
    <x v="19"/>
    <x v="827"/>
    <n v="27"/>
    <n v="7"/>
    <n v="107"/>
    <n v="43"/>
    <x v="3"/>
    <x v="0"/>
    <x v="5"/>
  </r>
  <r>
    <x v="1"/>
    <x v="5"/>
    <x v="19"/>
    <x v="828"/>
    <n v="2"/>
    <m/>
    <n v="6"/>
    <n v="4"/>
    <x v="3"/>
    <x v="0"/>
    <x v="5"/>
  </r>
  <r>
    <x v="1"/>
    <x v="5"/>
    <x v="19"/>
    <x v="829"/>
    <n v="15"/>
    <n v="18"/>
    <n v="77"/>
    <n v="72"/>
    <x v="3"/>
    <x v="0"/>
    <x v="5"/>
  </r>
  <r>
    <x v="1"/>
    <x v="5"/>
    <x v="19"/>
    <x v="830"/>
    <m/>
    <n v="2"/>
    <n v="2"/>
    <n v="7"/>
    <x v="3"/>
    <x v="0"/>
    <x v="5"/>
  </r>
  <r>
    <x v="1"/>
    <x v="5"/>
    <x v="19"/>
    <x v="832"/>
    <n v="12"/>
    <n v="1"/>
    <n v="41"/>
    <n v="5"/>
    <x v="3"/>
    <x v="0"/>
    <x v="5"/>
  </r>
  <r>
    <x v="1"/>
    <x v="5"/>
    <x v="19"/>
    <x v="833"/>
    <n v="7"/>
    <n v="1"/>
    <n v="33"/>
    <n v="12"/>
    <x v="3"/>
    <x v="0"/>
    <x v="5"/>
  </r>
  <r>
    <x v="1"/>
    <x v="5"/>
    <x v="19"/>
    <x v="834"/>
    <n v="170"/>
    <n v="119"/>
    <n v="947"/>
    <n v="584"/>
    <x v="3"/>
    <x v="0"/>
    <x v="5"/>
  </r>
  <r>
    <x v="1"/>
    <x v="5"/>
    <x v="19"/>
    <x v="835"/>
    <n v="90"/>
    <n v="54"/>
    <n v="413"/>
    <n v="303"/>
    <x v="3"/>
    <x v="0"/>
    <x v="5"/>
  </r>
  <r>
    <x v="1"/>
    <x v="5"/>
    <x v="19"/>
    <x v="836"/>
    <n v="9"/>
    <m/>
    <n v="34"/>
    <m/>
    <x v="3"/>
    <x v="0"/>
    <x v="5"/>
  </r>
  <r>
    <x v="1"/>
    <x v="5"/>
    <x v="19"/>
    <x v="837"/>
    <n v="22"/>
    <n v="15"/>
    <n v="131"/>
    <n v="83"/>
    <x v="3"/>
    <x v="0"/>
    <x v="5"/>
  </r>
  <r>
    <x v="1"/>
    <x v="5"/>
    <x v="19"/>
    <x v="838"/>
    <n v="73"/>
    <n v="49"/>
    <n v="383"/>
    <n v="299"/>
    <x v="3"/>
    <x v="0"/>
    <x v="5"/>
  </r>
  <r>
    <x v="1"/>
    <x v="5"/>
    <x v="19"/>
    <x v="839"/>
    <m/>
    <n v="1"/>
    <n v="1"/>
    <n v="1"/>
    <x v="3"/>
    <x v="0"/>
    <x v="5"/>
  </r>
  <r>
    <x v="1"/>
    <x v="5"/>
    <x v="19"/>
    <x v="1686"/>
    <m/>
    <n v="1"/>
    <n v="2"/>
    <n v="1"/>
    <x v="3"/>
    <x v="0"/>
    <x v="5"/>
  </r>
  <r>
    <x v="1"/>
    <x v="5"/>
    <x v="19"/>
    <x v="840"/>
    <n v="1"/>
    <n v="2"/>
    <n v="3"/>
    <n v="2"/>
    <x v="3"/>
    <x v="0"/>
    <x v="5"/>
  </r>
  <r>
    <x v="1"/>
    <x v="5"/>
    <x v="19"/>
    <x v="841"/>
    <n v="44"/>
    <n v="28"/>
    <n v="233"/>
    <n v="185"/>
    <x v="3"/>
    <x v="0"/>
    <x v="5"/>
  </r>
  <r>
    <x v="1"/>
    <x v="5"/>
    <x v="19"/>
    <x v="842"/>
    <m/>
    <m/>
    <n v="9"/>
    <n v="3"/>
    <x v="3"/>
    <x v="0"/>
    <x v="5"/>
  </r>
  <r>
    <x v="1"/>
    <x v="5"/>
    <x v="19"/>
    <x v="844"/>
    <m/>
    <m/>
    <n v="1"/>
    <m/>
    <x v="3"/>
    <x v="0"/>
    <x v="5"/>
  </r>
  <r>
    <x v="1"/>
    <x v="5"/>
    <x v="19"/>
    <x v="845"/>
    <n v="8"/>
    <n v="6"/>
    <n v="44"/>
    <n v="31"/>
    <x v="3"/>
    <x v="0"/>
    <x v="5"/>
  </r>
  <r>
    <x v="1"/>
    <x v="5"/>
    <x v="19"/>
    <x v="846"/>
    <n v="357"/>
    <n v="271"/>
    <n v="1947"/>
    <n v="1394"/>
    <x v="3"/>
    <x v="0"/>
    <x v="5"/>
  </r>
  <r>
    <x v="1"/>
    <x v="5"/>
    <x v="19"/>
    <x v="847"/>
    <n v="10"/>
    <n v="12"/>
    <n v="83"/>
    <n v="67"/>
    <x v="3"/>
    <x v="0"/>
    <x v="5"/>
  </r>
  <r>
    <x v="1"/>
    <x v="5"/>
    <x v="19"/>
    <x v="848"/>
    <n v="14"/>
    <n v="7"/>
    <n v="64"/>
    <n v="38"/>
    <x v="3"/>
    <x v="0"/>
    <x v="5"/>
  </r>
  <r>
    <x v="1"/>
    <x v="5"/>
    <x v="19"/>
    <x v="849"/>
    <n v="371"/>
    <n v="211"/>
    <n v="1874"/>
    <n v="1206"/>
    <x v="3"/>
    <x v="0"/>
    <x v="5"/>
  </r>
  <r>
    <x v="1"/>
    <x v="5"/>
    <x v="19"/>
    <x v="850"/>
    <n v="9"/>
    <n v="8"/>
    <n v="51"/>
    <n v="49"/>
    <x v="3"/>
    <x v="0"/>
    <x v="5"/>
  </r>
  <r>
    <x v="1"/>
    <x v="5"/>
    <x v="19"/>
    <x v="1687"/>
    <n v="1"/>
    <m/>
    <n v="2"/>
    <n v="2"/>
    <x v="3"/>
    <x v="0"/>
    <x v="5"/>
  </r>
  <r>
    <x v="1"/>
    <x v="5"/>
    <x v="19"/>
    <x v="2007"/>
    <n v="1"/>
    <m/>
    <n v="1"/>
    <m/>
    <x v="3"/>
    <x v="0"/>
    <x v="5"/>
  </r>
  <r>
    <x v="1"/>
    <x v="5"/>
    <x v="19"/>
    <x v="851"/>
    <n v="2"/>
    <m/>
    <n v="4"/>
    <m/>
    <x v="3"/>
    <x v="0"/>
    <x v="5"/>
  </r>
  <r>
    <x v="1"/>
    <x v="5"/>
    <x v="19"/>
    <x v="853"/>
    <m/>
    <m/>
    <n v="1"/>
    <n v="3"/>
    <x v="3"/>
    <x v="0"/>
    <x v="5"/>
  </r>
  <r>
    <x v="1"/>
    <x v="5"/>
    <x v="19"/>
    <x v="854"/>
    <n v="1"/>
    <n v="2"/>
    <n v="12"/>
    <n v="9"/>
    <x v="3"/>
    <x v="0"/>
    <x v="5"/>
  </r>
  <r>
    <x v="1"/>
    <x v="5"/>
    <x v="19"/>
    <x v="855"/>
    <n v="27"/>
    <n v="24"/>
    <n v="128"/>
    <n v="98"/>
    <x v="3"/>
    <x v="0"/>
    <x v="5"/>
  </r>
  <r>
    <x v="1"/>
    <x v="5"/>
    <x v="19"/>
    <x v="1688"/>
    <m/>
    <n v="1"/>
    <n v="1"/>
    <n v="1"/>
    <x v="3"/>
    <x v="0"/>
    <x v="5"/>
  </r>
  <r>
    <x v="1"/>
    <x v="5"/>
    <x v="19"/>
    <x v="856"/>
    <m/>
    <m/>
    <n v="1"/>
    <m/>
    <x v="3"/>
    <x v="0"/>
    <x v="5"/>
  </r>
  <r>
    <x v="1"/>
    <x v="5"/>
    <x v="19"/>
    <x v="857"/>
    <n v="3"/>
    <n v="2"/>
    <n v="17"/>
    <n v="5"/>
    <x v="3"/>
    <x v="0"/>
    <x v="5"/>
  </r>
  <r>
    <x v="1"/>
    <x v="5"/>
    <x v="19"/>
    <x v="858"/>
    <n v="22"/>
    <n v="15"/>
    <n v="91"/>
    <n v="66"/>
    <x v="3"/>
    <x v="0"/>
    <x v="5"/>
  </r>
  <r>
    <x v="1"/>
    <x v="5"/>
    <x v="19"/>
    <x v="859"/>
    <n v="1"/>
    <n v="1"/>
    <n v="3"/>
    <n v="2"/>
    <x v="3"/>
    <x v="0"/>
    <x v="5"/>
  </r>
  <r>
    <x v="1"/>
    <x v="5"/>
    <x v="19"/>
    <x v="1690"/>
    <n v="3"/>
    <n v="2"/>
    <n v="9"/>
    <n v="15"/>
    <x v="3"/>
    <x v="0"/>
    <x v="5"/>
  </r>
  <r>
    <x v="1"/>
    <x v="5"/>
    <x v="19"/>
    <x v="860"/>
    <m/>
    <m/>
    <m/>
    <n v="1"/>
    <x v="3"/>
    <x v="0"/>
    <x v="5"/>
  </r>
  <r>
    <x v="1"/>
    <x v="5"/>
    <x v="19"/>
    <x v="861"/>
    <n v="5"/>
    <n v="4"/>
    <n v="28"/>
    <n v="21"/>
    <x v="3"/>
    <x v="0"/>
    <x v="5"/>
  </r>
  <r>
    <x v="1"/>
    <x v="5"/>
    <x v="19"/>
    <x v="864"/>
    <n v="11"/>
    <n v="6"/>
    <n v="35"/>
    <n v="22"/>
    <x v="3"/>
    <x v="0"/>
    <x v="5"/>
  </r>
  <r>
    <x v="1"/>
    <x v="5"/>
    <x v="19"/>
    <x v="865"/>
    <n v="6"/>
    <n v="3"/>
    <n v="16"/>
    <n v="15"/>
    <x v="3"/>
    <x v="0"/>
    <x v="5"/>
  </r>
  <r>
    <x v="1"/>
    <x v="5"/>
    <x v="19"/>
    <x v="866"/>
    <n v="1"/>
    <m/>
    <n v="7"/>
    <n v="3"/>
    <x v="3"/>
    <x v="0"/>
    <x v="5"/>
  </r>
  <r>
    <x v="1"/>
    <x v="5"/>
    <x v="20"/>
    <x v="867"/>
    <n v="33"/>
    <n v="23"/>
    <n v="191"/>
    <n v="122"/>
    <x v="2"/>
    <x v="0"/>
    <x v="5"/>
  </r>
  <r>
    <x v="1"/>
    <x v="5"/>
    <x v="20"/>
    <x v="868"/>
    <n v="4"/>
    <n v="3"/>
    <n v="11"/>
    <n v="9"/>
    <x v="2"/>
    <x v="0"/>
    <x v="5"/>
  </r>
  <r>
    <x v="1"/>
    <x v="5"/>
    <x v="20"/>
    <x v="869"/>
    <n v="20"/>
    <n v="10"/>
    <n v="96"/>
    <n v="56"/>
    <x v="2"/>
    <x v="0"/>
    <x v="5"/>
  </r>
  <r>
    <x v="1"/>
    <x v="5"/>
    <x v="20"/>
    <x v="870"/>
    <n v="164"/>
    <n v="128"/>
    <n v="923"/>
    <n v="690"/>
    <x v="2"/>
    <x v="0"/>
    <x v="5"/>
  </r>
  <r>
    <x v="1"/>
    <x v="5"/>
    <x v="20"/>
    <x v="871"/>
    <n v="22"/>
    <n v="15"/>
    <n v="137"/>
    <n v="75"/>
    <x v="2"/>
    <x v="0"/>
    <x v="5"/>
  </r>
  <r>
    <x v="1"/>
    <x v="5"/>
    <x v="20"/>
    <x v="872"/>
    <n v="1"/>
    <n v="1"/>
    <n v="7"/>
    <n v="2"/>
    <x v="2"/>
    <x v="0"/>
    <x v="5"/>
  </r>
  <r>
    <x v="1"/>
    <x v="5"/>
    <x v="20"/>
    <x v="873"/>
    <n v="9"/>
    <n v="7"/>
    <n v="55"/>
    <n v="42"/>
    <x v="2"/>
    <x v="0"/>
    <x v="5"/>
  </r>
  <r>
    <x v="1"/>
    <x v="5"/>
    <x v="20"/>
    <x v="874"/>
    <n v="10"/>
    <n v="2"/>
    <n v="36"/>
    <n v="29"/>
    <x v="2"/>
    <x v="0"/>
    <x v="5"/>
  </r>
  <r>
    <x v="1"/>
    <x v="5"/>
    <x v="20"/>
    <x v="875"/>
    <n v="18"/>
    <n v="12"/>
    <n v="110"/>
    <n v="66"/>
    <x v="2"/>
    <x v="0"/>
    <x v="5"/>
  </r>
  <r>
    <x v="1"/>
    <x v="5"/>
    <x v="20"/>
    <x v="876"/>
    <n v="278"/>
    <n v="189"/>
    <n v="1429"/>
    <n v="1018"/>
    <x v="2"/>
    <x v="0"/>
    <x v="5"/>
  </r>
  <r>
    <x v="1"/>
    <x v="5"/>
    <x v="20"/>
    <x v="877"/>
    <n v="44"/>
    <n v="23"/>
    <n v="175"/>
    <n v="110"/>
    <x v="2"/>
    <x v="0"/>
    <x v="5"/>
  </r>
  <r>
    <x v="1"/>
    <x v="5"/>
    <x v="20"/>
    <x v="878"/>
    <n v="23"/>
    <n v="12"/>
    <n v="114"/>
    <n v="87"/>
    <x v="2"/>
    <x v="0"/>
    <x v="5"/>
  </r>
  <r>
    <x v="1"/>
    <x v="5"/>
    <x v="20"/>
    <x v="879"/>
    <n v="2"/>
    <n v="3"/>
    <n v="21"/>
    <n v="13"/>
    <x v="2"/>
    <x v="0"/>
    <x v="5"/>
  </r>
  <r>
    <x v="1"/>
    <x v="5"/>
    <x v="20"/>
    <x v="880"/>
    <n v="41"/>
    <n v="15"/>
    <n v="216"/>
    <n v="151"/>
    <x v="2"/>
    <x v="0"/>
    <x v="5"/>
  </r>
  <r>
    <x v="1"/>
    <x v="5"/>
    <x v="20"/>
    <x v="881"/>
    <n v="27"/>
    <n v="30"/>
    <n v="232"/>
    <n v="165"/>
    <x v="2"/>
    <x v="0"/>
    <x v="5"/>
  </r>
  <r>
    <x v="1"/>
    <x v="5"/>
    <x v="20"/>
    <x v="882"/>
    <n v="39"/>
    <n v="21"/>
    <n v="217"/>
    <n v="125"/>
    <x v="2"/>
    <x v="0"/>
    <x v="5"/>
  </r>
  <r>
    <x v="1"/>
    <x v="5"/>
    <x v="20"/>
    <x v="883"/>
    <n v="58"/>
    <n v="30"/>
    <n v="299"/>
    <n v="183"/>
    <x v="2"/>
    <x v="0"/>
    <x v="5"/>
  </r>
  <r>
    <x v="1"/>
    <x v="5"/>
    <x v="20"/>
    <x v="884"/>
    <n v="24"/>
    <n v="15"/>
    <n v="145"/>
    <n v="97"/>
    <x v="2"/>
    <x v="0"/>
    <x v="5"/>
  </r>
  <r>
    <x v="1"/>
    <x v="5"/>
    <x v="20"/>
    <x v="2008"/>
    <m/>
    <m/>
    <n v="1"/>
    <m/>
    <x v="2"/>
    <x v="0"/>
    <x v="5"/>
  </r>
  <r>
    <x v="1"/>
    <x v="5"/>
    <x v="20"/>
    <x v="885"/>
    <m/>
    <m/>
    <n v="1"/>
    <n v="3"/>
    <x v="2"/>
    <x v="0"/>
    <x v="5"/>
  </r>
  <r>
    <x v="1"/>
    <x v="5"/>
    <x v="20"/>
    <x v="886"/>
    <n v="1"/>
    <m/>
    <n v="1"/>
    <n v="1"/>
    <x v="2"/>
    <x v="0"/>
    <x v="5"/>
  </r>
  <r>
    <x v="1"/>
    <x v="5"/>
    <x v="20"/>
    <x v="887"/>
    <m/>
    <m/>
    <n v="1"/>
    <m/>
    <x v="2"/>
    <x v="0"/>
    <x v="5"/>
  </r>
  <r>
    <x v="1"/>
    <x v="5"/>
    <x v="20"/>
    <x v="888"/>
    <n v="1"/>
    <m/>
    <n v="3"/>
    <n v="3"/>
    <x v="2"/>
    <x v="0"/>
    <x v="5"/>
  </r>
  <r>
    <x v="1"/>
    <x v="5"/>
    <x v="20"/>
    <x v="889"/>
    <n v="61"/>
    <n v="68"/>
    <n v="370"/>
    <n v="336"/>
    <x v="2"/>
    <x v="0"/>
    <x v="5"/>
  </r>
  <r>
    <x v="1"/>
    <x v="5"/>
    <x v="20"/>
    <x v="890"/>
    <n v="4"/>
    <n v="2"/>
    <n v="27"/>
    <n v="18"/>
    <x v="2"/>
    <x v="0"/>
    <x v="5"/>
  </r>
  <r>
    <x v="1"/>
    <x v="5"/>
    <x v="20"/>
    <x v="891"/>
    <n v="94"/>
    <n v="77"/>
    <n v="540"/>
    <n v="454"/>
    <x v="2"/>
    <x v="0"/>
    <x v="5"/>
  </r>
  <r>
    <x v="1"/>
    <x v="5"/>
    <x v="20"/>
    <x v="1694"/>
    <m/>
    <m/>
    <n v="1"/>
    <m/>
    <x v="2"/>
    <x v="0"/>
    <x v="5"/>
  </r>
  <r>
    <x v="1"/>
    <x v="5"/>
    <x v="20"/>
    <x v="892"/>
    <n v="4"/>
    <n v="6"/>
    <n v="13"/>
    <n v="18"/>
    <x v="2"/>
    <x v="0"/>
    <x v="5"/>
  </r>
  <r>
    <x v="1"/>
    <x v="5"/>
    <x v="20"/>
    <x v="893"/>
    <n v="2"/>
    <n v="1"/>
    <n v="7"/>
    <n v="4"/>
    <x v="2"/>
    <x v="0"/>
    <x v="5"/>
  </r>
  <r>
    <x v="1"/>
    <x v="5"/>
    <x v="20"/>
    <x v="1695"/>
    <m/>
    <m/>
    <n v="1"/>
    <m/>
    <x v="2"/>
    <x v="0"/>
    <x v="5"/>
  </r>
  <r>
    <x v="1"/>
    <x v="5"/>
    <x v="103"/>
    <x v="1696"/>
    <m/>
    <m/>
    <n v="4"/>
    <n v="1"/>
    <x v="4"/>
    <x v="0"/>
    <x v="5"/>
  </r>
  <r>
    <x v="1"/>
    <x v="5"/>
    <x v="103"/>
    <x v="894"/>
    <m/>
    <m/>
    <n v="1"/>
    <m/>
    <x v="4"/>
    <x v="0"/>
    <x v="5"/>
  </r>
  <r>
    <x v="1"/>
    <x v="5"/>
    <x v="103"/>
    <x v="1931"/>
    <m/>
    <m/>
    <m/>
    <n v="1"/>
    <x v="4"/>
    <x v="0"/>
    <x v="5"/>
  </r>
  <r>
    <x v="1"/>
    <x v="5"/>
    <x v="103"/>
    <x v="1698"/>
    <m/>
    <m/>
    <m/>
    <n v="1"/>
    <x v="4"/>
    <x v="0"/>
    <x v="5"/>
  </r>
  <r>
    <x v="1"/>
    <x v="5"/>
    <x v="103"/>
    <x v="1699"/>
    <m/>
    <m/>
    <n v="1"/>
    <m/>
    <x v="4"/>
    <x v="0"/>
    <x v="5"/>
  </r>
  <r>
    <x v="1"/>
    <x v="5"/>
    <x v="103"/>
    <x v="2092"/>
    <m/>
    <m/>
    <m/>
    <n v="1"/>
    <x v="4"/>
    <x v="0"/>
    <x v="5"/>
  </r>
  <r>
    <x v="1"/>
    <x v="5"/>
    <x v="105"/>
    <x v="896"/>
    <n v="34"/>
    <n v="11"/>
    <n v="140"/>
    <n v="65"/>
    <x v="2"/>
    <x v="0"/>
    <x v="5"/>
  </r>
  <r>
    <x v="1"/>
    <x v="5"/>
    <x v="21"/>
    <x v="897"/>
    <n v="6"/>
    <n v="5"/>
    <n v="69"/>
    <n v="44"/>
    <x v="3"/>
    <x v="0"/>
    <x v="5"/>
  </r>
  <r>
    <x v="1"/>
    <x v="5"/>
    <x v="21"/>
    <x v="898"/>
    <n v="2"/>
    <n v="2"/>
    <n v="6"/>
    <n v="11"/>
    <x v="3"/>
    <x v="0"/>
    <x v="5"/>
  </r>
  <r>
    <x v="1"/>
    <x v="5"/>
    <x v="21"/>
    <x v="899"/>
    <n v="89"/>
    <n v="56"/>
    <n v="471"/>
    <n v="340"/>
    <x v="3"/>
    <x v="0"/>
    <x v="5"/>
  </r>
  <r>
    <x v="1"/>
    <x v="5"/>
    <x v="21"/>
    <x v="900"/>
    <n v="31"/>
    <n v="27"/>
    <n v="148"/>
    <n v="147"/>
    <x v="3"/>
    <x v="0"/>
    <x v="5"/>
  </r>
  <r>
    <x v="1"/>
    <x v="5"/>
    <x v="21"/>
    <x v="901"/>
    <n v="1"/>
    <m/>
    <n v="3"/>
    <m/>
    <x v="3"/>
    <x v="0"/>
    <x v="5"/>
  </r>
  <r>
    <x v="1"/>
    <x v="5"/>
    <x v="21"/>
    <x v="902"/>
    <n v="3"/>
    <n v="5"/>
    <n v="29"/>
    <n v="29"/>
    <x v="3"/>
    <x v="0"/>
    <x v="5"/>
  </r>
  <r>
    <x v="1"/>
    <x v="5"/>
    <x v="21"/>
    <x v="903"/>
    <n v="41"/>
    <n v="31"/>
    <n v="192"/>
    <n v="141"/>
    <x v="3"/>
    <x v="0"/>
    <x v="5"/>
  </r>
  <r>
    <x v="1"/>
    <x v="5"/>
    <x v="21"/>
    <x v="904"/>
    <n v="1"/>
    <n v="1"/>
    <n v="2"/>
    <n v="1"/>
    <x v="3"/>
    <x v="0"/>
    <x v="5"/>
  </r>
  <r>
    <x v="1"/>
    <x v="5"/>
    <x v="21"/>
    <x v="905"/>
    <n v="4"/>
    <n v="2"/>
    <n v="23"/>
    <n v="25"/>
    <x v="3"/>
    <x v="0"/>
    <x v="5"/>
  </r>
  <r>
    <x v="1"/>
    <x v="5"/>
    <x v="21"/>
    <x v="906"/>
    <n v="5"/>
    <n v="7"/>
    <n v="28"/>
    <n v="20"/>
    <x v="3"/>
    <x v="0"/>
    <x v="5"/>
  </r>
  <r>
    <x v="1"/>
    <x v="5"/>
    <x v="21"/>
    <x v="907"/>
    <n v="4"/>
    <n v="1"/>
    <n v="23"/>
    <n v="10"/>
    <x v="3"/>
    <x v="0"/>
    <x v="5"/>
  </r>
  <r>
    <x v="1"/>
    <x v="5"/>
    <x v="21"/>
    <x v="908"/>
    <n v="16"/>
    <n v="7"/>
    <n v="61"/>
    <n v="29"/>
    <x v="3"/>
    <x v="0"/>
    <x v="5"/>
  </r>
  <r>
    <x v="1"/>
    <x v="5"/>
    <x v="21"/>
    <x v="909"/>
    <n v="11"/>
    <n v="5"/>
    <n v="38"/>
    <n v="16"/>
    <x v="3"/>
    <x v="0"/>
    <x v="5"/>
  </r>
  <r>
    <x v="1"/>
    <x v="5"/>
    <x v="21"/>
    <x v="910"/>
    <n v="1"/>
    <m/>
    <n v="3"/>
    <n v="2"/>
    <x v="3"/>
    <x v="0"/>
    <x v="5"/>
  </r>
  <r>
    <x v="1"/>
    <x v="5"/>
    <x v="21"/>
    <x v="911"/>
    <m/>
    <m/>
    <n v="2"/>
    <n v="1"/>
    <x v="3"/>
    <x v="0"/>
    <x v="5"/>
  </r>
  <r>
    <x v="1"/>
    <x v="5"/>
    <x v="21"/>
    <x v="913"/>
    <n v="2"/>
    <m/>
    <n v="5"/>
    <n v="1"/>
    <x v="3"/>
    <x v="0"/>
    <x v="5"/>
  </r>
  <r>
    <x v="1"/>
    <x v="5"/>
    <x v="21"/>
    <x v="914"/>
    <n v="34"/>
    <n v="34"/>
    <n v="218"/>
    <n v="179"/>
    <x v="3"/>
    <x v="0"/>
    <x v="5"/>
  </r>
  <r>
    <x v="1"/>
    <x v="5"/>
    <x v="21"/>
    <x v="915"/>
    <n v="10"/>
    <n v="9"/>
    <n v="53"/>
    <n v="39"/>
    <x v="3"/>
    <x v="0"/>
    <x v="5"/>
  </r>
  <r>
    <x v="1"/>
    <x v="5"/>
    <x v="21"/>
    <x v="916"/>
    <m/>
    <m/>
    <m/>
    <n v="4"/>
    <x v="3"/>
    <x v="0"/>
    <x v="5"/>
  </r>
  <r>
    <x v="1"/>
    <x v="5"/>
    <x v="21"/>
    <x v="917"/>
    <n v="2"/>
    <n v="2"/>
    <n v="7"/>
    <n v="8"/>
    <x v="3"/>
    <x v="0"/>
    <x v="5"/>
  </r>
  <r>
    <x v="1"/>
    <x v="5"/>
    <x v="21"/>
    <x v="918"/>
    <n v="535"/>
    <n v="426"/>
    <n v="2783"/>
    <n v="2104"/>
    <x v="3"/>
    <x v="0"/>
    <x v="5"/>
  </r>
  <r>
    <x v="1"/>
    <x v="5"/>
    <x v="21"/>
    <x v="919"/>
    <n v="4"/>
    <n v="10"/>
    <n v="27"/>
    <n v="25"/>
    <x v="3"/>
    <x v="0"/>
    <x v="5"/>
  </r>
  <r>
    <x v="1"/>
    <x v="5"/>
    <x v="21"/>
    <x v="920"/>
    <n v="5"/>
    <n v="9"/>
    <n v="21"/>
    <n v="23"/>
    <x v="3"/>
    <x v="0"/>
    <x v="5"/>
  </r>
  <r>
    <x v="1"/>
    <x v="5"/>
    <x v="21"/>
    <x v="921"/>
    <m/>
    <m/>
    <n v="2"/>
    <n v="3"/>
    <x v="3"/>
    <x v="0"/>
    <x v="5"/>
  </r>
  <r>
    <x v="1"/>
    <x v="5"/>
    <x v="21"/>
    <x v="922"/>
    <n v="18"/>
    <n v="22"/>
    <n v="108"/>
    <n v="97"/>
    <x v="3"/>
    <x v="0"/>
    <x v="5"/>
  </r>
  <r>
    <x v="1"/>
    <x v="5"/>
    <x v="21"/>
    <x v="924"/>
    <m/>
    <m/>
    <n v="2"/>
    <n v="2"/>
    <x v="3"/>
    <x v="0"/>
    <x v="5"/>
  </r>
  <r>
    <x v="1"/>
    <x v="5"/>
    <x v="21"/>
    <x v="925"/>
    <m/>
    <m/>
    <n v="1"/>
    <n v="1"/>
    <x v="3"/>
    <x v="0"/>
    <x v="5"/>
  </r>
  <r>
    <x v="1"/>
    <x v="5"/>
    <x v="21"/>
    <x v="1704"/>
    <n v="1"/>
    <m/>
    <n v="2"/>
    <m/>
    <x v="3"/>
    <x v="0"/>
    <x v="5"/>
  </r>
  <r>
    <x v="1"/>
    <x v="5"/>
    <x v="21"/>
    <x v="926"/>
    <n v="15"/>
    <n v="8"/>
    <n v="89"/>
    <n v="55"/>
    <x v="3"/>
    <x v="0"/>
    <x v="5"/>
  </r>
  <r>
    <x v="1"/>
    <x v="5"/>
    <x v="21"/>
    <x v="1705"/>
    <m/>
    <m/>
    <n v="1"/>
    <n v="1"/>
    <x v="3"/>
    <x v="0"/>
    <x v="5"/>
  </r>
  <r>
    <x v="1"/>
    <x v="5"/>
    <x v="21"/>
    <x v="927"/>
    <n v="244"/>
    <n v="173"/>
    <n v="1428"/>
    <n v="956"/>
    <x v="3"/>
    <x v="0"/>
    <x v="5"/>
  </r>
  <r>
    <x v="1"/>
    <x v="5"/>
    <x v="21"/>
    <x v="928"/>
    <n v="140"/>
    <n v="74"/>
    <n v="748"/>
    <n v="461"/>
    <x v="3"/>
    <x v="0"/>
    <x v="5"/>
  </r>
  <r>
    <x v="1"/>
    <x v="5"/>
    <x v="21"/>
    <x v="929"/>
    <n v="7"/>
    <n v="5"/>
    <n v="42"/>
    <n v="41"/>
    <x v="3"/>
    <x v="0"/>
    <x v="5"/>
  </r>
  <r>
    <x v="1"/>
    <x v="5"/>
    <x v="21"/>
    <x v="930"/>
    <n v="9"/>
    <n v="15"/>
    <n v="59"/>
    <n v="53"/>
    <x v="3"/>
    <x v="0"/>
    <x v="5"/>
  </r>
  <r>
    <x v="1"/>
    <x v="5"/>
    <x v="21"/>
    <x v="931"/>
    <n v="5"/>
    <n v="3"/>
    <n v="28"/>
    <n v="32"/>
    <x v="3"/>
    <x v="0"/>
    <x v="5"/>
  </r>
  <r>
    <x v="1"/>
    <x v="5"/>
    <x v="21"/>
    <x v="932"/>
    <n v="65"/>
    <n v="51"/>
    <n v="460"/>
    <n v="302"/>
    <x v="3"/>
    <x v="0"/>
    <x v="5"/>
  </r>
  <r>
    <x v="1"/>
    <x v="5"/>
    <x v="21"/>
    <x v="933"/>
    <n v="13"/>
    <n v="5"/>
    <n v="64"/>
    <n v="51"/>
    <x v="3"/>
    <x v="0"/>
    <x v="5"/>
  </r>
  <r>
    <x v="1"/>
    <x v="5"/>
    <x v="21"/>
    <x v="934"/>
    <m/>
    <m/>
    <n v="1"/>
    <n v="2"/>
    <x v="3"/>
    <x v="0"/>
    <x v="5"/>
  </r>
  <r>
    <x v="1"/>
    <x v="5"/>
    <x v="21"/>
    <x v="935"/>
    <n v="1"/>
    <n v="2"/>
    <n v="2"/>
    <n v="7"/>
    <x v="3"/>
    <x v="0"/>
    <x v="5"/>
  </r>
  <r>
    <x v="1"/>
    <x v="5"/>
    <x v="21"/>
    <x v="936"/>
    <n v="1"/>
    <m/>
    <n v="4"/>
    <n v="11"/>
    <x v="3"/>
    <x v="0"/>
    <x v="5"/>
  </r>
  <r>
    <x v="1"/>
    <x v="5"/>
    <x v="21"/>
    <x v="937"/>
    <n v="10"/>
    <n v="9"/>
    <n v="54"/>
    <n v="30"/>
    <x v="3"/>
    <x v="0"/>
    <x v="5"/>
  </r>
  <r>
    <x v="1"/>
    <x v="5"/>
    <x v="21"/>
    <x v="938"/>
    <n v="6"/>
    <n v="3"/>
    <n v="25"/>
    <n v="11"/>
    <x v="3"/>
    <x v="0"/>
    <x v="5"/>
  </r>
  <r>
    <x v="1"/>
    <x v="5"/>
    <x v="21"/>
    <x v="939"/>
    <n v="1"/>
    <m/>
    <n v="2"/>
    <m/>
    <x v="3"/>
    <x v="0"/>
    <x v="5"/>
  </r>
  <r>
    <x v="1"/>
    <x v="5"/>
    <x v="21"/>
    <x v="940"/>
    <n v="1"/>
    <n v="1"/>
    <n v="2"/>
    <n v="1"/>
    <x v="3"/>
    <x v="0"/>
    <x v="5"/>
  </r>
  <r>
    <x v="1"/>
    <x v="5"/>
    <x v="106"/>
    <x v="2093"/>
    <m/>
    <m/>
    <m/>
    <n v="1"/>
    <x v="3"/>
    <x v="0"/>
    <x v="5"/>
  </r>
  <r>
    <x v="1"/>
    <x v="5"/>
    <x v="22"/>
    <x v="944"/>
    <n v="193"/>
    <n v="181"/>
    <n v="1063"/>
    <n v="885"/>
    <x v="3"/>
    <x v="0"/>
    <x v="5"/>
  </r>
  <r>
    <x v="1"/>
    <x v="5"/>
    <x v="22"/>
    <x v="945"/>
    <n v="128"/>
    <n v="102"/>
    <n v="707"/>
    <n v="614"/>
    <x v="3"/>
    <x v="0"/>
    <x v="5"/>
  </r>
  <r>
    <x v="1"/>
    <x v="5"/>
    <x v="22"/>
    <x v="946"/>
    <n v="9"/>
    <n v="1"/>
    <n v="32"/>
    <n v="21"/>
    <x v="3"/>
    <x v="0"/>
    <x v="5"/>
  </r>
  <r>
    <x v="1"/>
    <x v="5"/>
    <x v="22"/>
    <x v="947"/>
    <n v="6"/>
    <m/>
    <n v="24"/>
    <n v="1"/>
    <x v="3"/>
    <x v="0"/>
    <x v="5"/>
  </r>
  <r>
    <x v="1"/>
    <x v="5"/>
    <x v="22"/>
    <x v="948"/>
    <n v="1"/>
    <m/>
    <n v="4"/>
    <n v="2"/>
    <x v="3"/>
    <x v="0"/>
    <x v="5"/>
  </r>
  <r>
    <x v="1"/>
    <x v="5"/>
    <x v="22"/>
    <x v="949"/>
    <n v="12"/>
    <n v="10"/>
    <n v="63"/>
    <n v="73"/>
    <x v="3"/>
    <x v="0"/>
    <x v="5"/>
  </r>
  <r>
    <x v="1"/>
    <x v="5"/>
    <x v="22"/>
    <x v="950"/>
    <n v="4"/>
    <n v="4"/>
    <n v="28"/>
    <n v="27"/>
    <x v="3"/>
    <x v="0"/>
    <x v="5"/>
  </r>
  <r>
    <x v="1"/>
    <x v="5"/>
    <x v="22"/>
    <x v="951"/>
    <n v="36"/>
    <n v="29"/>
    <n v="201"/>
    <n v="151"/>
    <x v="3"/>
    <x v="0"/>
    <x v="5"/>
  </r>
  <r>
    <x v="1"/>
    <x v="5"/>
    <x v="22"/>
    <x v="953"/>
    <n v="2"/>
    <n v="3"/>
    <n v="19"/>
    <n v="22"/>
    <x v="3"/>
    <x v="0"/>
    <x v="5"/>
  </r>
  <r>
    <x v="1"/>
    <x v="5"/>
    <x v="22"/>
    <x v="954"/>
    <n v="11"/>
    <n v="16"/>
    <n v="81"/>
    <n v="106"/>
    <x v="3"/>
    <x v="0"/>
    <x v="5"/>
  </r>
  <r>
    <x v="1"/>
    <x v="5"/>
    <x v="22"/>
    <x v="956"/>
    <m/>
    <m/>
    <m/>
    <n v="1"/>
    <x v="3"/>
    <x v="0"/>
    <x v="5"/>
  </r>
  <r>
    <x v="1"/>
    <x v="5"/>
    <x v="22"/>
    <x v="957"/>
    <n v="32"/>
    <n v="30"/>
    <n v="177"/>
    <n v="148"/>
    <x v="3"/>
    <x v="0"/>
    <x v="5"/>
  </r>
  <r>
    <x v="1"/>
    <x v="5"/>
    <x v="22"/>
    <x v="461"/>
    <n v="2"/>
    <n v="1"/>
    <n v="6"/>
    <n v="3"/>
    <x v="3"/>
    <x v="0"/>
    <x v="5"/>
  </r>
  <r>
    <x v="1"/>
    <x v="5"/>
    <x v="22"/>
    <x v="958"/>
    <n v="15"/>
    <n v="7"/>
    <n v="78"/>
    <n v="38"/>
    <x v="3"/>
    <x v="0"/>
    <x v="5"/>
  </r>
  <r>
    <x v="1"/>
    <x v="5"/>
    <x v="22"/>
    <x v="959"/>
    <m/>
    <m/>
    <n v="1"/>
    <m/>
    <x v="3"/>
    <x v="0"/>
    <x v="5"/>
  </r>
  <r>
    <x v="1"/>
    <x v="5"/>
    <x v="22"/>
    <x v="960"/>
    <n v="8"/>
    <n v="3"/>
    <n v="41"/>
    <n v="10"/>
    <x v="3"/>
    <x v="0"/>
    <x v="5"/>
  </r>
  <r>
    <x v="1"/>
    <x v="5"/>
    <x v="22"/>
    <x v="961"/>
    <n v="2"/>
    <m/>
    <n v="2"/>
    <m/>
    <x v="3"/>
    <x v="0"/>
    <x v="5"/>
  </r>
  <r>
    <x v="1"/>
    <x v="5"/>
    <x v="22"/>
    <x v="963"/>
    <n v="5"/>
    <n v="1"/>
    <n v="21"/>
    <n v="6"/>
    <x v="3"/>
    <x v="0"/>
    <x v="5"/>
  </r>
  <r>
    <x v="1"/>
    <x v="5"/>
    <x v="22"/>
    <x v="964"/>
    <n v="2"/>
    <n v="4"/>
    <n v="20"/>
    <n v="18"/>
    <x v="3"/>
    <x v="0"/>
    <x v="5"/>
  </r>
  <r>
    <x v="1"/>
    <x v="5"/>
    <x v="22"/>
    <x v="965"/>
    <m/>
    <m/>
    <n v="5"/>
    <n v="1"/>
    <x v="3"/>
    <x v="0"/>
    <x v="5"/>
  </r>
  <r>
    <x v="1"/>
    <x v="5"/>
    <x v="22"/>
    <x v="966"/>
    <m/>
    <m/>
    <n v="2"/>
    <n v="2"/>
    <x v="3"/>
    <x v="0"/>
    <x v="5"/>
  </r>
  <r>
    <x v="1"/>
    <x v="5"/>
    <x v="22"/>
    <x v="967"/>
    <n v="93"/>
    <n v="69"/>
    <n v="593"/>
    <n v="388"/>
    <x v="3"/>
    <x v="0"/>
    <x v="5"/>
  </r>
  <r>
    <x v="1"/>
    <x v="5"/>
    <x v="22"/>
    <x v="968"/>
    <n v="2"/>
    <m/>
    <n v="7"/>
    <n v="2"/>
    <x v="3"/>
    <x v="0"/>
    <x v="5"/>
  </r>
  <r>
    <x v="1"/>
    <x v="5"/>
    <x v="22"/>
    <x v="969"/>
    <n v="5"/>
    <m/>
    <n v="14"/>
    <n v="7"/>
    <x v="3"/>
    <x v="0"/>
    <x v="5"/>
  </r>
  <r>
    <x v="1"/>
    <x v="5"/>
    <x v="22"/>
    <x v="971"/>
    <n v="14"/>
    <n v="9"/>
    <n v="66"/>
    <n v="44"/>
    <x v="3"/>
    <x v="0"/>
    <x v="5"/>
  </r>
  <r>
    <x v="1"/>
    <x v="5"/>
    <x v="22"/>
    <x v="972"/>
    <n v="55"/>
    <n v="31"/>
    <n v="221"/>
    <n v="205"/>
    <x v="3"/>
    <x v="0"/>
    <x v="5"/>
  </r>
  <r>
    <x v="1"/>
    <x v="5"/>
    <x v="22"/>
    <x v="973"/>
    <m/>
    <m/>
    <n v="2"/>
    <n v="2"/>
    <x v="3"/>
    <x v="0"/>
    <x v="5"/>
  </r>
  <r>
    <x v="1"/>
    <x v="5"/>
    <x v="22"/>
    <x v="974"/>
    <n v="53"/>
    <n v="36"/>
    <n v="330"/>
    <n v="249"/>
    <x v="3"/>
    <x v="0"/>
    <x v="5"/>
  </r>
  <r>
    <x v="1"/>
    <x v="5"/>
    <x v="22"/>
    <x v="975"/>
    <n v="22"/>
    <n v="29"/>
    <n v="127"/>
    <n v="103"/>
    <x v="3"/>
    <x v="0"/>
    <x v="5"/>
  </r>
  <r>
    <x v="1"/>
    <x v="5"/>
    <x v="22"/>
    <x v="976"/>
    <n v="25"/>
    <n v="16"/>
    <n v="165"/>
    <n v="124"/>
    <x v="3"/>
    <x v="0"/>
    <x v="5"/>
  </r>
  <r>
    <x v="1"/>
    <x v="5"/>
    <x v="22"/>
    <x v="977"/>
    <m/>
    <n v="3"/>
    <m/>
    <n v="6"/>
    <x v="3"/>
    <x v="0"/>
    <x v="5"/>
  </r>
  <r>
    <x v="1"/>
    <x v="5"/>
    <x v="22"/>
    <x v="978"/>
    <n v="4"/>
    <m/>
    <n v="14"/>
    <n v="8"/>
    <x v="3"/>
    <x v="0"/>
    <x v="5"/>
  </r>
  <r>
    <x v="1"/>
    <x v="5"/>
    <x v="22"/>
    <x v="979"/>
    <n v="58"/>
    <n v="34"/>
    <n v="359"/>
    <n v="251"/>
    <x v="3"/>
    <x v="0"/>
    <x v="5"/>
  </r>
  <r>
    <x v="1"/>
    <x v="5"/>
    <x v="22"/>
    <x v="1708"/>
    <m/>
    <m/>
    <n v="1"/>
    <m/>
    <x v="3"/>
    <x v="0"/>
    <x v="5"/>
  </r>
  <r>
    <x v="1"/>
    <x v="5"/>
    <x v="22"/>
    <x v="2094"/>
    <m/>
    <m/>
    <m/>
    <n v="1"/>
    <x v="3"/>
    <x v="0"/>
    <x v="5"/>
  </r>
  <r>
    <x v="1"/>
    <x v="5"/>
    <x v="22"/>
    <x v="980"/>
    <m/>
    <m/>
    <n v="3"/>
    <n v="2"/>
    <x v="3"/>
    <x v="0"/>
    <x v="5"/>
  </r>
  <r>
    <x v="1"/>
    <x v="5"/>
    <x v="22"/>
    <x v="982"/>
    <n v="7"/>
    <n v="4"/>
    <n v="28"/>
    <n v="24"/>
    <x v="3"/>
    <x v="0"/>
    <x v="5"/>
  </r>
  <r>
    <x v="1"/>
    <x v="5"/>
    <x v="22"/>
    <x v="984"/>
    <n v="13"/>
    <n v="6"/>
    <n v="75"/>
    <n v="58"/>
    <x v="3"/>
    <x v="0"/>
    <x v="5"/>
  </r>
  <r>
    <x v="1"/>
    <x v="5"/>
    <x v="22"/>
    <x v="985"/>
    <n v="1"/>
    <m/>
    <n v="2"/>
    <n v="4"/>
    <x v="3"/>
    <x v="0"/>
    <x v="5"/>
  </r>
  <r>
    <x v="1"/>
    <x v="5"/>
    <x v="22"/>
    <x v="986"/>
    <n v="185"/>
    <n v="96"/>
    <n v="842"/>
    <n v="480"/>
    <x v="3"/>
    <x v="0"/>
    <x v="5"/>
  </r>
  <r>
    <x v="1"/>
    <x v="5"/>
    <x v="22"/>
    <x v="987"/>
    <n v="3"/>
    <n v="1"/>
    <n v="15"/>
    <n v="2"/>
    <x v="3"/>
    <x v="0"/>
    <x v="5"/>
  </r>
  <r>
    <x v="1"/>
    <x v="5"/>
    <x v="22"/>
    <x v="988"/>
    <n v="1"/>
    <n v="2"/>
    <n v="3"/>
    <n v="5"/>
    <x v="3"/>
    <x v="0"/>
    <x v="5"/>
  </r>
  <r>
    <x v="1"/>
    <x v="5"/>
    <x v="22"/>
    <x v="989"/>
    <n v="38"/>
    <n v="30"/>
    <n v="247"/>
    <n v="168"/>
    <x v="3"/>
    <x v="0"/>
    <x v="5"/>
  </r>
  <r>
    <x v="1"/>
    <x v="5"/>
    <x v="22"/>
    <x v="990"/>
    <n v="46"/>
    <n v="25"/>
    <n v="194"/>
    <n v="142"/>
    <x v="3"/>
    <x v="0"/>
    <x v="5"/>
  </r>
  <r>
    <x v="1"/>
    <x v="5"/>
    <x v="22"/>
    <x v="991"/>
    <m/>
    <m/>
    <n v="2"/>
    <n v="1"/>
    <x v="3"/>
    <x v="0"/>
    <x v="5"/>
  </r>
  <r>
    <x v="1"/>
    <x v="5"/>
    <x v="22"/>
    <x v="992"/>
    <n v="4"/>
    <n v="5"/>
    <n v="24"/>
    <n v="23"/>
    <x v="3"/>
    <x v="0"/>
    <x v="5"/>
  </r>
  <r>
    <x v="1"/>
    <x v="5"/>
    <x v="22"/>
    <x v="993"/>
    <n v="13"/>
    <n v="19"/>
    <n v="73"/>
    <n v="74"/>
    <x v="3"/>
    <x v="0"/>
    <x v="5"/>
  </r>
  <r>
    <x v="1"/>
    <x v="5"/>
    <x v="22"/>
    <x v="994"/>
    <n v="3"/>
    <n v="6"/>
    <n v="18"/>
    <n v="18"/>
    <x v="3"/>
    <x v="0"/>
    <x v="5"/>
  </r>
  <r>
    <x v="1"/>
    <x v="5"/>
    <x v="22"/>
    <x v="995"/>
    <m/>
    <m/>
    <m/>
    <n v="1"/>
    <x v="3"/>
    <x v="0"/>
    <x v="5"/>
  </r>
  <r>
    <x v="1"/>
    <x v="5"/>
    <x v="22"/>
    <x v="996"/>
    <n v="105"/>
    <n v="82"/>
    <n v="567"/>
    <n v="455"/>
    <x v="3"/>
    <x v="0"/>
    <x v="5"/>
  </r>
  <r>
    <x v="1"/>
    <x v="5"/>
    <x v="22"/>
    <x v="997"/>
    <n v="9"/>
    <n v="9"/>
    <n v="82"/>
    <n v="58"/>
    <x v="3"/>
    <x v="0"/>
    <x v="5"/>
  </r>
  <r>
    <x v="1"/>
    <x v="5"/>
    <x v="22"/>
    <x v="998"/>
    <n v="321"/>
    <n v="183"/>
    <n v="1611"/>
    <n v="1121"/>
    <x v="3"/>
    <x v="0"/>
    <x v="5"/>
  </r>
  <r>
    <x v="1"/>
    <x v="5"/>
    <x v="22"/>
    <x v="1712"/>
    <n v="1"/>
    <n v="2"/>
    <n v="7"/>
    <n v="3"/>
    <x v="3"/>
    <x v="0"/>
    <x v="5"/>
  </r>
  <r>
    <x v="1"/>
    <x v="5"/>
    <x v="22"/>
    <x v="999"/>
    <n v="1"/>
    <n v="1"/>
    <n v="2"/>
    <n v="1"/>
    <x v="3"/>
    <x v="0"/>
    <x v="5"/>
  </r>
  <r>
    <x v="1"/>
    <x v="5"/>
    <x v="22"/>
    <x v="1000"/>
    <n v="6"/>
    <n v="6"/>
    <n v="20"/>
    <n v="21"/>
    <x v="3"/>
    <x v="0"/>
    <x v="5"/>
  </r>
  <r>
    <x v="1"/>
    <x v="5"/>
    <x v="22"/>
    <x v="1001"/>
    <n v="17"/>
    <m/>
    <n v="68"/>
    <n v="2"/>
    <x v="3"/>
    <x v="0"/>
    <x v="5"/>
  </r>
  <r>
    <x v="1"/>
    <x v="5"/>
    <x v="22"/>
    <x v="1002"/>
    <n v="1"/>
    <m/>
    <n v="4"/>
    <n v="2"/>
    <x v="3"/>
    <x v="0"/>
    <x v="5"/>
  </r>
  <r>
    <x v="1"/>
    <x v="5"/>
    <x v="22"/>
    <x v="1003"/>
    <m/>
    <n v="1"/>
    <n v="7"/>
    <n v="2"/>
    <x v="3"/>
    <x v="0"/>
    <x v="5"/>
  </r>
  <r>
    <x v="1"/>
    <x v="5"/>
    <x v="22"/>
    <x v="1004"/>
    <n v="14"/>
    <n v="8"/>
    <n v="71"/>
    <n v="49"/>
    <x v="3"/>
    <x v="0"/>
    <x v="5"/>
  </r>
  <r>
    <x v="1"/>
    <x v="5"/>
    <x v="22"/>
    <x v="1005"/>
    <n v="77"/>
    <n v="36"/>
    <n v="339"/>
    <n v="195"/>
    <x v="3"/>
    <x v="0"/>
    <x v="5"/>
  </r>
  <r>
    <x v="1"/>
    <x v="5"/>
    <x v="22"/>
    <x v="1006"/>
    <m/>
    <n v="1"/>
    <m/>
    <n v="1"/>
    <x v="3"/>
    <x v="0"/>
    <x v="5"/>
  </r>
  <r>
    <x v="1"/>
    <x v="5"/>
    <x v="22"/>
    <x v="1007"/>
    <n v="14"/>
    <n v="13"/>
    <n v="66"/>
    <n v="52"/>
    <x v="3"/>
    <x v="0"/>
    <x v="5"/>
  </r>
  <r>
    <x v="1"/>
    <x v="5"/>
    <x v="22"/>
    <x v="1008"/>
    <m/>
    <n v="2"/>
    <n v="7"/>
    <n v="5"/>
    <x v="3"/>
    <x v="0"/>
    <x v="5"/>
  </r>
  <r>
    <x v="1"/>
    <x v="5"/>
    <x v="22"/>
    <x v="1009"/>
    <n v="68"/>
    <n v="71"/>
    <n v="373"/>
    <n v="337"/>
    <x v="3"/>
    <x v="0"/>
    <x v="5"/>
  </r>
  <r>
    <x v="1"/>
    <x v="5"/>
    <x v="22"/>
    <x v="1011"/>
    <n v="153"/>
    <n v="88"/>
    <n v="779"/>
    <n v="466"/>
    <x v="3"/>
    <x v="0"/>
    <x v="5"/>
  </r>
  <r>
    <x v="1"/>
    <x v="5"/>
    <x v="22"/>
    <x v="1012"/>
    <n v="86"/>
    <n v="61"/>
    <n v="458"/>
    <n v="351"/>
    <x v="3"/>
    <x v="0"/>
    <x v="5"/>
  </r>
  <r>
    <x v="1"/>
    <x v="5"/>
    <x v="22"/>
    <x v="1013"/>
    <n v="68"/>
    <n v="62"/>
    <n v="415"/>
    <n v="303"/>
    <x v="3"/>
    <x v="0"/>
    <x v="5"/>
  </r>
  <r>
    <x v="1"/>
    <x v="5"/>
    <x v="22"/>
    <x v="1713"/>
    <m/>
    <m/>
    <n v="2"/>
    <m/>
    <x v="3"/>
    <x v="0"/>
    <x v="5"/>
  </r>
  <r>
    <x v="1"/>
    <x v="5"/>
    <x v="22"/>
    <x v="1014"/>
    <n v="48"/>
    <n v="31"/>
    <n v="236"/>
    <n v="185"/>
    <x v="3"/>
    <x v="0"/>
    <x v="5"/>
  </r>
  <r>
    <x v="1"/>
    <x v="5"/>
    <x v="22"/>
    <x v="1015"/>
    <n v="1"/>
    <m/>
    <n v="8"/>
    <n v="2"/>
    <x v="3"/>
    <x v="0"/>
    <x v="5"/>
  </r>
  <r>
    <x v="1"/>
    <x v="5"/>
    <x v="22"/>
    <x v="1016"/>
    <n v="264"/>
    <n v="195"/>
    <n v="1567"/>
    <n v="1119"/>
    <x v="3"/>
    <x v="0"/>
    <x v="5"/>
  </r>
  <r>
    <x v="1"/>
    <x v="5"/>
    <x v="146"/>
    <x v="1714"/>
    <m/>
    <m/>
    <n v="1"/>
    <m/>
    <x v="4"/>
    <x v="0"/>
    <x v="5"/>
  </r>
  <r>
    <x v="1"/>
    <x v="5"/>
    <x v="146"/>
    <x v="1937"/>
    <m/>
    <m/>
    <n v="1"/>
    <m/>
    <x v="4"/>
    <x v="0"/>
    <x v="5"/>
  </r>
  <r>
    <x v="1"/>
    <x v="5"/>
    <x v="146"/>
    <x v="1715"/>
    <m/>
    <m/>
    <m/>
    <n v="1"/>
    <x v="4"/>
    <x v="0"/>
    <x v="5"/>
  </r>
  <r>
    <x v="1"/>
    <x v="5"/>
    <x v="107"/>
    <x v="1017"/>
    <n v="4"/>
    <m/>
    <n v="10"/>
    <m/>
    <x v="1"/>
    <x v="0"/>
    <x v="5"/>
  </r>
  <r>
    <x v="1"/>
    <x v="5"/>
    <x v="23"/>
    <x v="1018"/>
    <m/>
    <n v="2"/>
    <n v="5"/>
    <n v="5"/>
    <x v="2"/>
    <x v="0"/>
    <x v="5"/>
  </r>
  <r>
    <x v="1"/>
    <x v="5"/>
    <x v="23"/>
    <x v="1019"/>
    <n v="31"/>
    <n v="14"/>
    <n v="173"/>
    <n v="94"/>
    <x v="2"/>
    <x v="0"/>
    <x v="5"/>
  </r>
  <r>
    <x v="1"/>
    <x v="5"/>
    <x v="23"/>
    <x v="1717"/>
    <n v="1"/>
    <n v="1"/>
    <n v="1"/>
    <n v="2"/>
    <x v="2"/>
    <x v="0"/>
    <x v="5"/>
  </r>
  <r>
    <x v="1"/>
    <x v="5"/>
    <x v="23"/>
    <x v="1020"/>
    <n v="550"/>
    <n v="390"/>
    <n v="2862"/>
    <n v="2226"/>
    <x v="2"/>
    <x v="0"/>
    <x v="5"/>
  </r>
  <r>
    <x v="1"/>
    <x v="5"/>
    <x v="23"/>
    <x v="1718"/>
    <n v="1"/>
    <m/>
    <n v="6"/>
    <n v="3"/>
    <x v="2"/>
    <x v="0"/>
    <x v="5"/>
  </r>
  <r>
    <x v="1"/>
    <x v="5"/>
    <x v="23"/>
    <x v="1021"/>
    <n v="5"/>
    <n v="3"/>
    <n v="24"/>
    <n v="33"/>
    <x v="2"/>
    <x v="0"/>
    <x v="5"/>
  </r>
  <r>
    <x v="1"/>
    <x v="5"/>
    <x v="23"/>
    <x v="1022"/>
    <n v="47"/>
    <n v="23"/>
    <n v="217"/>
    <n v="120"/>
    <x v="2"/>
    <x v="0"/>
    <x v="5"/>
  </r>
  <r>
    <x v="1"/>
    <x v="5"/>
    <x v="23"/>
    <x v="1720"/>
    <n v="3"/>
    <n v="4"/>
    <n v="5"/>
    <n v="12"/>
    <x v="2"/>
    <x v="0"/>
    <x v="5"/>
  </r>
  <r>
    <x v="1"/>
    <x v="5"/>
    <x v="23"/>
    <x v="1023"/>
    <n v="44"/>
    <n v="12"/>
    <n v="185"/>
    <n v="130"/>
    <x v="2"/>
    <x v="0"/>
    <x v="5"/>
  </r>
  <r>
    <x v="1"/>
    <x v="5"/>
    <x v="23"/>
    <x v="1024"/>
    <n v="30"/>
    <n v="24"/>
    <n v="199"/>
    <n v="133"/>
    <x v="2"/>
    <x v="0"/>
    <x v="5"/>
  </r>
  <r>
    <x v="1"/>
    <x v="5"/>
    <x v="23"/>
    <x v="1025"/>
    <n v="2"/>
    <n v="2"/>
    <n v="9"/>
    <n v="5"/>
    <x v="2"/>
    <x v="0"/>
    <x v="5"/>
  </r>
  <r>
    <x v="1"/>
    <x v="5"/>
    <x v="23"/>
    <x v="1026"/>
    <n v="7"/>
    <n v="8"/>
    <n v="62"/>
    <n v="57"/>
    <x v="2"/>
    <x v="0"/>
    <x v="5"/>
  </r>
  <r>
    <x v="1"/>
    <x v="5"/>
    <x v="23"/>
    <x v="1721"/>
    <m/>
    <m/>
    <m/>
    <n v="1"/>
    <x v="2"/>
    <x v="0"/>
    <x v="5"/>
  </r>
  <r>
    <x v="1"/>
    <x v="5"/>
    <x v="23"/>
    <x v="1027"/>
    <n v="161"/>
    <n v="124"/>
    <n v="800"/>
    <n v="620"/>
    <x v="2"/>
    <x v="0"/>
    <x v="5"/>
  </r>
  <r>
    <x v="1"/>
    <x v="5"/>
    <x v="23"/>
    <x v="1722"/>
    <n v="1"/>
    <n v="1"/>
    <n v="2"/>
    <n v="1"/>
    <x v="2"/>
    <x v="0"/>
    <x v="5"/>
  </r>
  <r>
    <x v="1"/>
    <x v="5"/>
    <x v="23"/>
    <x v="1028"/>
    <n v="1"/>
    <m/>
    <n v="6"/>
    <n v="4"/>
    <x v="2"/>
    <x v="0"/>
    <x v="5"/>
  </r>
  <r>
    <x v="1"/>
    <x v="5"/>
    <x v="23"/>
    <x v="1940"/>
    <m/>
    <m/>
    <n v="3"/>
    <m/>
    <x v="2"/>
    <x v="0"/>
    <x v="5"/>
  </r>
  <r>
    <x v="1"/>
    <x v="5"/>
    <x v="23"/>
    <x v="1725"/>
    <m/>
    <m/>
    <n v="1"/>
    <n v="2"/>
    <x v="2"/>
    <x v="0"/>
    <x v="5"/>
  </r>
  <r>
    <x v="1"/>
    <x v="5"/>
    <x v="23"/>
    <x v="1726"/>
    <n v="1"/>
    <m/>
    <n v="5"/>
    <n v="2"/>
    <x v="2"/>
    <x v="0"/>
    <x v="5"/>
  </r>
  <r>
    <x v="1"/>
    <x v="5"/>
    <x v="23"/>
    <x v="1727"/>
    <m/>
    <n v="1"/>
    <n v="6"/>
    <n v="4"/>
    <x v="2"/>
    <x v="0"/>
    <x v="5"/>
  </r>
  <r>
    <x v="1"/>
    <x v="5"/>
    <x v="23"/>
    <x v="1029"/>
    <n v="43"/>
    <n v="45"/>
    <n v="230"/>
    <n v="249"/>
    <x v="2"/>
    <x v="0"/>
    <x v="5"/>
  </r>
  <r>
    <x v="1"/>
    <x v="5"/>
    <x v="23"/>
    <x v="1030"/>
    <n v="56"/>
    <n v="39"/>
    <n v="339"/>
    <n v="255"/>
    <x v="2"/>
    <x v="0"/>
    <x v="5"/>
  </r>
  <r>
    <x v="1"/>
    <x v="5"/>
    <x v="24"/>
    <x v="1031"/>
    <m/>
    <n v="1"/>
    <m/>
    <n v="2"/>
    <x v="2"/>
    <x v="0"/>
    <x v="5"/>
  </r>
  <r>
    <x v="1"/>
    <x v="5"/>
    <x v="24"/>
    <x v="1728"/>
    <m/>
    <m/>
    <m/>
    <n v="1"/>
    <x v="2"/>
    <x v="0"/>
    <x v="5"/>
  </r>
  <r>
    <x v="1"/>
    <x v="5"/>
    <x v="24"/>
    <x v="1032"/>
    <n v="8"/>
    <n v="5"/>
    <n v="63"/>
    <n v="34"/>
    <x v="2"/>
    <x v="0"/>
    <x v="5"/>
  </r>
  <r>
    <x v="1"/>
    <x v="5"/>
    <x v="24"/>
    <x v="1033"/>
    <n v="5"/>
    <n v="1"/>
    <n v="20"/>
    <n v="6"/>
    <x v="2"/>
    <x v="0"/>
    <x v="5"/>
  </r>
  <r>
    <x v="1"/>
    <x v="5"/>
    <x v="24"/>
    <x v="1034"/>
    <n v="77"/>
    <n v="68"/>
    <n v="388"/>
    <n v="321"/>
    <x v="2"/>
    <x v="0"/>
    <x v="5"/>
  </r>
  <r>
    <x v="1"/>
    <x v="5"/>
    <x v="24"/>
    <x v="1035"/>
    <n v="1"/>
    <m/>
    <n v="4"/>
    <n v="1"/>
    <x v="2"/>
    <x v="0"/>
    <x v="5"/>
  </r>
  <r>
    <x v="1"/>
    <x v="5"/>
    <x v="24"/>
    <x v="1036"/>
    <n v="25"/>
    <n v="14"/>
    <n v="146"/>
    <n v="147"/>
    <x v="2"/>
    <x v="0"/>
    <x v="5"/>
  </r>
  <r>
    <x v="1"/>
    <x v="5"/>
    <x v="24"/>
    <x v="1037"/>
    <n v="1"/>
    <m/>
    <n v="1"/>
    <n v="1"/>
    <x v="2"/>
    <x v="0"/>
    <x v="5"/>
  </r>
  <r>
    <x v="1"/>
    <x v="5"/>
    <x v="24"/>
    <x v="1038"/>
    <n v="2"/>
    <n v="4"/>
    <n v="14"/>
    <n v="12"/>
    <x v="2"/>
    <x v="0"/>
    <x v="5"/>
  </r>
  <r>
    <x v="1"/>
    <x v="5"/>
    <x v="24"/>
    <x v="1039"/>
    <n v="19"/>
    <n v="11"/>
    <n v="93"/>
    <n v="67"/>
    <x v="2"/>
    <x v="0"/>
    <x v="5"/>
  </r>
  <r>
    <x v="1"/>
    <x v="5"/>
    <x v="24"/>
    <x v="1729"/>
    <n v="3"/>
    <n v="6"/>
    <n v="23"/>
    <n v="22"/>
    <x v="2"/>
    <x v="0"/>
    <x v="5"/>
  </r>
  <r>
    <x v="1"/>
    <x v="5"/>
    <x v="24"/>
    <x v="1040"/>
    <m/>
    <m/>
    <m/>
    <n v="1"/>
    <x v="2"/>
    <x v="0"/>
    <x v="5"/>
  </r>
  <r>
    <x v="1"/>
    <x v="5"/>
    <x v="24"/>
    <x v="1041"/>
    <n v="42"/>
    <n v="29"/>
    <n v="262"/>
    <n v="239"/>
    <x v="2"/>
    <x v="0"/>
    <x v="5"/>
  </r>
  <r>
    <x v="1"/>
    <x v="5"/>
    <x v="24"/>
    <x v="1731"/>
    <n v="3"/>
    <m/>
    <n v="9"/>
    <n v="2"/>
    <x v="2"/>
    <x v="0"/>
    <x v="5"/>
  </r>
  <r>
    <x v="1"/>
    <x v="5"/>
    <x v="24"/>
    <x v="1042"/>
    <n v="107"/>
    <n v="63"/>
    <n v="547"/>
    <n v="397"/>
    <x v="2"/>
    <x v="0"/>
    <x v="5"/>
  </r>
  <r>
    <x v="1"/>
    <x v="5"/>
    <x v="24"/>
    <x v="1043"/>
    <n v="8"/>
    <n v="2"/>
    <n v="40"/>
    <n v="21"/>
    <x v="2"/>
    <x v="0"/>
    <x v="5"/>
  </r>
  <r>
    <x v="1"/>
    <x v="5"/>
    <x v="24"/>
    <x v="1732"/>
    <n v="2"/>
    <m/>
    <n v="5"/>
    <n v="5"/>
    <x v="2"/>
    <x v="0"/>
    <x v="5"/>
  </r>
  <r>
    <x v="1"/>
    <x v="5"/>
    <x v="24"/>
    <x v="1733"/>
    <m/>
    <m/>
    <n v="2"/>
    <m/>
    <x v="2"/>
    <x v="0"/>
    <x v="5"/>
  </r>
  <r>
    <x v="1"/>
    <x v="5"/>
    <x v="24"/>
    <x v="1044"/>
    <n v="7"/>
    <n v="3"/>
    <n v="31"/>
    <n v="20"/>
    <x v="2"/>
    <x v="0"/>
    <x v="5"/>
  </r>
  <r>
    <x v="1"/>
    <x v="5"/>
    <x v="24"/>
    <x v="1045"/>
    <n v="15"/>
    <n v="9"/>
    <n v="83"/>
    <n v="58"/>
    <x v="2"/>
    <x v="0"/>
    <x v="5"/>
  </r>
  <r>
    <x v="1"/>
    <x v="5"/>
    <x v="24"/>
    <x v="1046"/>
    <n v="19"/>
    <n v="27"/>
    <n v="132"/>
    <n v="126"/>
    <x v="2"/>
    <x v="0"/>
    <x v="5"/>
  </r>
  <r>
    <x v="1"/>
    <x v="5"/>
    <x v="24"/>
    <x v="1047"/>
    <n v="1"/>
    <m/>
    <n v="6"/>
    <n v="1"/>
    <x v="2"/>
    <x v="0"/>
    <x v="5"/>
  </r>
  <r>
    <x v="1"/>
    <x v="5"/>
    <x v="24"/>
    <x v="1048"/>
    <n v="4"/>
    <n v="1"/>
    <n v="32"/>
    <n v="14"/>
    <x v="2"/>
    <x v="0"/>
    <x v="5"/>
  </r>
  <r>
    <x v="1"/>
    <x v="5"/>
    <x v="24"/>
    <x v="1050"/>
    <n v="2"/>
    <n v="4"/>
    <n v="8"/>
    <n v="15"/>
    <x v="2"/>
    <x v="0"/>
    <x v="5"/>
  </r>
  <r>
    <x v="1"/>
    <x v="5"/>
    <x v="24"/>
    <x v="1735"/>
    <m/>
    <n v="1"/>
    <n v="1"/>
    <n v="2"/>
    <x v="2"/>
    <x v="0"/>
    <x v="5"/>
  </r>
  <r>
    <x v="1"/>
    <x v="5"/>
    <x v="24"/>
    <x v="1736"/>
    <n v="2"/>
    <n v="3"/>
    <n v="6"/>
    <n v="3"/>
    <x v="2"/>
    <x v="0"/>
    <x v="5"/>
  </r>
  <r>
    <x v="1"/>
    <x v="5"/>
    <x v="108"/>
    <x v="2011"/>
    <m/>
    <m/>
    <n v="2"/>
    <m/>
    <x v="4"/>
    <x v="0"/>
    <x v="5"/>
  </r>
  <r>
    <x v="1"/>
    <x v="5"/>
    <x v="108"/>
    <x v="1738"/>
    <n v="1"/>
    <n v="1"/>
    <n v="6"/>
    <n v="4"/>
    <x v="4"/>
    <x v="0"/>
    <x v="5"/>
  </r>
  <r>
    <x v="1"/>
    <x v="5"/>
    <x v="108"/>
    <x v="1740"/>
    <m/>
    <m/>
    <n v="3"/>
    <n v="1"/>
    <x v="4"/>
    <x v="0"/>
    <x v="5"/>
  </r>
  <r>
    <x v="1"/>
    <x v="5"/>
    <x v="108"/>
    <x v="2095"/>
    <m/>
    <m/>
    <n v="1"/>
    <m/>
    <x v="4"/>
    <x v="0"/>
    <x v="5"/>
  </r>
  <r>
    <x v="1"/>
    <x v="5"/>
    <x v="147"/>
    <x v="1741"/>
    <n v="1"/>
    <m/>
    <n v="1"/>
    <m/>
    <x v="1"/>
    <x v="0"/>
    <x v="5"/>
  </r>
  <r>
    <x v="1"/>
    <x v="5"/>
    <x v="109"/>
    <x v="1743"/>
    <m/>
    <m/>
    <m/>
    <n v="2"/>
    <x v="4"/>
    <x v="0"/>
    <x v="5"/>
  </r>
  <r>
    <x v="1"/>
    <x v="5"/>
    <x v="109"/>
    <x v="2096"/>
    <m/>
    <m/>
    <m/>
    <n v="1"/>
    <x v="4"/>
    <x v="0"/>
    <x v="5"/>
  </r>
  <r>
    <x v="1"/>
    <x v="5"/>
    <x v="109"/>
    <x v="1948"/>
    <m/>
    <m/>
    <n v="1"/>
    <m/>
    <x v="4"/>
    <x v="0"/>
    <x v="5"/>
  </r>
  <r>
    <x v="1"/>
    <x v="5"/>
    <x v="109"/>
    <x v="1052"/>
    <n v="13"/>
    <n v="6"/>
    <n v="56"/>
    <n v="46"/>
    <x v="4"/>
    <x v="0"/>
    <x v="5"/>
  </r>
  <r>
    <x v="1"/>
    <x v="5"/>
    <x v="110"/>
    <x v="1053"/>
    <n v="1"/>
    <m/>
    <n v="4"/>
    <n v="5"/>
    <x v="2"/>
    <x v="0"/>
    <x v="5"/>
  </r>
  <r>
    <x v="1"/>
    <x v="5"/>
    <x v="110"/>
    <x v="1054"/>
    <n v="89"/>
    <n v="68"/>
    <n v="519"/>
    <n v="350"/>
    <x v="2"/>
    <x v="0"/>
    <x v="5"/>
  </r>
  <r>
    <x v="1"/>
    <x v="5"/>
    <x v="110"/>
    <x v="1055"/>
    <n v="2"/>
    <n v="2"/>
    <n v="7"/>
    <n v="7"/>
    <x v="2"/>
    <x v="0"/>
    <x v="5"/>
  </r>
  <r>
    <x v="1"/>
    <x v="5"/>
    <x v="110"/>
    <x v="1056"/>
    <n v="8"/>
    <n v="16"/>
    <n v="65"/>
    <n v="65"/>
    <x v="2"/>
    <x v="0"/>
    <x v="5"/>
  </r>
  <r>
    <x v="1"/>
    <x v="5"/>
    <x v="110"/>
    <x v="1057"/>
    <n v="8"/>
    <n v="11"/>
    <n v="78"/>
    <n v="59"/>
    <x v="2"/>
    <x v="0"/>
    <x v="5"/>
  </r>
  <r>
    <x v="1"/>
    <x v="5"/>
    <x v="110"/>
    <x v="1058"/>
    <n v="5"/>
    <m/>
    <n v="6"/>
    <n v="1"/>
    <x v="2"/>
    <x v="0"/>
    <x v="5"/>
  </r>
  <r>
    <x v="1"/>
    <x v="5"/>
    <x v="110"/>
    <x v="1749"/>
    <m/>
    <n v="3"/>
    <n v="14"/>
    <n v="7"/>
    <x v="2"/>
    <x v="0"/>
    <x v="5"/>
  </r>
  <r>
    <x v="1"/>
    <x v="5"/>
    <x v="110"/>
    <x v="1059"/>
    <m/>
    <n v="2"/>
    <n v="3"/>
    <n v="6"/>
    <x v="2"/>
    <x v="0"/>
    <x v="5"/>
  </r>
  <r>
    <x v="1"/>
    <x v="5"/>
    <x v="110"/>
    <x v="1060"/>
    <n v="1"/>
    <n v="3"/>
    <n v="10"/>
    <n v="9"/>
    <x v="2"/>
    <x v="0"/>
    <x v="5"/>
  </r>
  <r>
    <x v="1"/>
    <x v="5"/>
    <x v="111"/>
    <x v="2097"/>
    <m/>
    <m/>
    <m/>
    <n v="1"/>
    <x v="3"/>
    <x v="0"/>
    <x v="5"/>
  </r>
  <r>
    <x v="1"/>
    <x v="5"/>
    <x v="111"/>
    <x v="1061"/>
    <m/>
    <n v="1"/>
    <m/>
    <n v="1"/>
    <x v="3"/>
    <x v="0"/>
    <x v="5"/>
  </r>
  <r>
    <x v="1"/>
    <x v="5"/>
    <x v="112"/>
    <x v="1754"/>
    <n v="1"/>
    <n v="3"/>
    <n v="12"/>
    <n v="27"/>
    <x v="0"/>
    <x v="0"/>
    <x v="5"/>
  </r>
  <r>
    <x v="1"/>
    <x v="5"/>
    <x v="112"/>
    <x v="1755"/>
    <n v="1"/>
    <m/>
    <n v="12"/>
    <n v="27"/>
    <x v="0"/>
    <x v="0"/>
    <x v="5"/>
  </r>
  <r>
    <x v="1"/>
    <x v="5"/>
    <x v="112"/>
    <x v="1062"/>
    <n v="4"/>
    <n v="7"/>
    <n v="51"/>
    <n v="43"/>
    <x v="0"/>
    <x v="0"/>
    <x v="5"/>
  </r>
  <r>
    <x v="1"/>
    <x v="5"/>
    <x v="112"/>
    <x v="1063"/>
    <n v="12"/>
    <n v="3"/>
    <n v="67"/>
    <n v="38"/>
    <x v="0"/>
    <x v="0"/>
    <x v="5"/>
  </r>
  <r>
    <x v="1"/>
    <x v="5"/>
    <x v="112"/>
    <x v="1064"/>
    <n v="6"/>
    <n v="6"/>
    <n v="48"/>
    <n v="41"/>
    <x v="0"/>
    <x v="0"/>
    <x v="5"/>
  </r>
  <r>
    <x v="1"/>
    <x v="5"/>
    <x v="25"/>
    <x v="1065"/>
    <n v="40"/>
    <n v="23"/>
    <n v="265"/>
    <n v="140"/>
    <x v="2"/>
    <x v="0"/>
    <x v="5"/>
  </r>
  <r>
    <x v="1"/>
    <x v="5"/>
    <x v="25"/>
    <x v="1066"/>
    <n v="10"/>
    <n v="7"/>
    <n v="69"/>
    <n v="40"/>
    <x v="2"/>
    <x v="0"/>
    <x v="5"/>
  </r>
  <r>
    <x v="1"/>
    <x v="5"/>
    <x v="25"/>
    <x v="1067"/>
    <n v="284"/>
    <n v="251"/>
    <n v="1673"/>
    <n v="1469"/>
    <x v="2"/>
    <x v="0"/>
    <x v="5"/>
  </r>
  <r>
    <x v="1"/>
    <x v="5"/>
    <x v="25"/>
    <x v="1068"/>
    <n v="48"/>
    <n v="35"/>
    <n v="264"/>
    <n v="190"/>
    <x v="2"/>
    <x v="0"/>
    <x v="5"/>
  </r>
  <r>
    <x v="1"/>
    <x v="5"/>
    <x v="25"/>
    <x v="1070"/>
    <n v="3"/>
    <n v="1"/>
    <n v="7"/>
    <n v="6"/>
    <x v="2"/>
    <x v="0"/>
    <x v="5"/>
  </r>
  <r>
    <x v="1"/>
    <x v="5"/>
    <x v="25"/>
    <x v="1756"/>
    <m/>
    <m/>
    <n v="1"/>
    <n v="1"/>
    <x v="2"/>
    <x v="0"/>
    <x v="5"/>
  </r>
  <r>
    <x v="1"/>
    <x v="5"/>
    <x v="25"/>
    <x v="1071"/>
    <n v="124"/>
    <n v="80"/>
    <n v="600"/>
    <n v="406"/>
    <x v="2"/>
    <x v="0"/>
    <x v="5"/>
  </r>
  <r>
    <x v="1"/>
    <x v="5"/>
    <x v="25"/>
    <x v="1072"/>
    <n v="18"/>
    <n v="8"/>
    <n v="78"/>
    <n v="47"/>
    <x v="2"/>
    <x v="0"/>
    <x v="5"/>
  </r>
  <r>
    <x v="1"/>
    <x v="5"/>
    <x v="25"/>
    <x v="1073"/>
    <n v="9"/>
    <n v="13"/>
    <n v="68"/>
    <n v="61"/>
    <x v="2"/>
    <x v="0"/>
    <x v="5"/>
  </r>
  <r>
    <x v="1"/>
    <x v="5"/>
    <x v="25"/>
    <x v="1074"/>
    <n v="1"/>
    <m/>
    <n v="9"/>
    <n v="4"/>
    <x v="2"/>
    <x v="0"/>
    <x v="5"/>
  </r>
  <r>
    <x v="1"/>
    <x v="5"/>
    <x v="25"/>
    <x v="1075"/>
    <n v="154"/>
    <n v="120"/>
    <n v="746"/>
    <n v="620"/>
    <x v="2"/>
    <x v="0"/>
    <x v="5"/>
  </r>
  <r>
    <x v="1"/>
    <x v="5"/>
    <x v="25"/>
    <x v="1076"/>
    <n v="26"/>
    <n v="21"/>
    <n v="143"/>
    <n v="119"/>
    <x v="2"/>
    <x v="0"/>
    <x v="5"/>
  </r>
  <r>
    <x v="1"/>
    <x v="5"/>
    <x v="25"/>
    <x v="1757"/>
    <m/>
    <n v="1"/>
    <m/>
    <n v="3"/>
    <x v="2"/>
    <x v="0"/>
    <x v="5"/>
  </r>
  <r>
    <x v="1"/>
    <x v="5"/>
    <x v="25"/>
    <x v="1949"/>
    <m/>
    <m/>
    <n v="1"/>
    <m/>
    <x v="2"/>
    <x v="0"/>
    <x v="5"/>
  </r>
  <r>
    <x v="1"/>
    <x v="5"/>
    <x v="25"/>
    <x v="1077"/>
    <n v="1"/>
    <n v="1"/>
    <n v="5"/>
    <n v="1"/>
    <x v="2"/>
    <x v="0"/>
    <x v="5"/>
  </r>
  <r>
    <x v="1"/>
    <x v="5"/>
    <x v="25"/>
    <x v="1950"/>
    <n v="1"/>
    <m/>
    <n v="3"/>
    <m/>
    <x v="2"/>
    <x v="0"/>
    <x v="5"/>
  </r>
  <r>
    <x v="1"/>
    <x v="5"/>
    <x v="25"/>
    <x v="1078"/>
    <n v="614"/>
    <n v="577"/>
    <n v="3563"/>
    <n v="3137"/>
    <x v="2"/>
    <x v="0"/>
    <x v="5"/>
  </r>
  <r>
    <x v="1"/>
    <x v="5"/>
    <x v="25"/>
    <x v="1079"/>
    <n v="214"/>
    <n v="211"/>
    <n v="1265"/>
    <n v="1050"/>
    <x v="2"/>
    <x v="0"/>
    <x v="5"/>
  </r>
  <r>
    <x v="1"/>
    <x v="5"/>
    <x v="25"/>
    <x v="1760"/>
    <m/>
    <m/>
    <m/>
    <n v="1"/>
    <x v="2"/>
    <x v="0"/>
    <x v="5"/>
  </r>
  <r>
    <x v="1"/>
    <x v="5"/>
    <x v="25"/>
    <x v="1762"/>
    <m/>
    <m/>
    <n v="3"/>
    <n v="4"/>
    <x v="2"/>
    <x v="0"/>
    <x v="5"/>
  </r>
  <r>
    <x v="1"/>
    <x v="5"/>
    <x v="25"/>
    <x v="1080"/>
    <n v="64"/>
    <n v="48"/>
    <n v="378"/>
    <n v="300"/>
    <x v="2"/>
    <x v="0"/>
    <x v="5"/>
  </r>
  <r>
    <x v="1"/>
    <x v="5"/>
    <x v="25"/>
    <x v="1081"/>
    <n v="3"/>
    <n v="2"/>
    <n v="11"/>
    <n v="8"/>
    <x v="2"/>
    <x v="0"/>
    <x v="5"/>
  </r>
  <r>
    <x v="1"/>
    <x v="5"/>
    <x v="25"/>
    <x v="1764"/>
    <m/>
    <m/>
    <n v="3"/>
    <n v="1"/>
    <x v="2"/>
    <x v="0"/>
    <x v="5"/>
  </r>
  <r>
    <x v="1"/>
    <x v="5"/>
    <x v="25"/>
    <x v="1082"/>
    <m/>
    <m/>
    <n v="2"/>
    <m/>
    <x v="2"/>
    <x v="0"/>
    <x v="5"/>
  </r>
  <r>
    <x v="1"/>
    <x v="5"/>
    <x v="25"/>
    <x v="1765"/>
    <m/>
    <m/>
    <n v="2"/>
    <n v="1"/>
    <x v="2"/>
    <x v="0"/>
    <x v="5"/>
  </r>
  <r>
    <x v="1"/>
    <x v="5"/>
    <x v="114"/>
    <x v="1084"/>
    <m/>
    <m/>
    <n v="3"/>
    <m/>
    <x v="2"/>
    <x v="0"/>
    <x v="5"/>
  </r>
  <r>
    <x v="1"/>
    <x v="5"/>
    <x v="114"/>
    <x v="1766"/>
    <m/>
    <m/>
    <n v="1"/>
    <m/>
    <x v="2"/>
    <x v="0"/>
    <x v="5"/>
  </r>
  <r>
    <x v="1"/>
    <x v="5"/>
    <x v="114"/>
    <x v="1085"/>
    <m/>
    <m/>
    <n v="3"/>
    <n v="1"/>
    <x v="2"/>
    <x v="0"/>
    <x v="5"/>
  </r>
  <r>
    <x v="1"/>
    <x v="5"/>
    <x v="115"/>
    <x v="1769"/>
    <m/>
    <m/>
    <n v="1"/>
    <n v="2"/>
    <x v="2"/>
    <x v="0"/>
    <x v="5"/>
  </r>
  <r>
    <x v="1"/>
    <x v="5"/>
    <x v="115"/>
    <x v="1770"/>
    <n v="2"/>
    <n v="1"/>
    <n v="5"/>
    <n v="4"/>
    <x v="2"/>
    <x v="0"/>
    <x v="5"/>
  </r>
  <r>
    <x v="1"/>
    <x v="5"/>
    <x v="115"/>
    <x v="1087"/>
    <n v="2"/>
    <m/>
    <n v="4"/>
    <n v="2"/>
    <x v="2"/>
    <x v="0"/>
    <x v="5"/>
  </r>
  <r>
    <x v="1"/>
    <x v="5"/>
    <x v="115"/>
    <x v="1088"/>
    <m/>
    <n v="1"/>
    <n v="2"/>
    <n v="2"/>
    <x v="2"/>
    <x v="0"/>
    <x v="5"/>
  </r>
  <r>
    <x v="1"/>
    <x v="5"/>
    <x v="115"/>
    <x v="1089"/>
    <n v="5"/>
    <n v="6"/>
    <n v="21"/>
    <n v="18"/>
    <x v="2"/>
    <x v="0"/>
    <x v="5"/>
  </r>
  <r>
    <x v="1"/>
    <x v="5"/>
    <x v="115"/>
    <x v="2059"/>
    <n v="1"/>
    <m/>
    <n v="1"/>
    <m/>
    <x v="2"/>
    <x v="0"/>
    <x v="5"/>
  </r>
  <r>
    <x v="1"/>
    <x v="5"/>
    <x v="116"/>
    <x v="1772"/>
    <m/>
    <m/>
    <n v="2"/>
    <n v="1"/>
    <x v="2"/>
    <x v="0"/>
    <x v="5"/>
  </r>
  <r>
    <x v="1"/>
    <x v="5"/>
    <x v="116"/>
    <x v="1090"/>
    <m/>
    <n v="2"/>
    <n v="6"/>
    <n v="7"/>
    <x v="2"/>
    <x v="0"/>
    <x v="5"/>
  </r>
  <r>
    <x v="1"/>
    <x v="5"/>
    <x v="116"/>
    <x v="1091"/>
    <n v="2"/>
    <n v="3"/>
    <n v="8"/>
    <n v="6"/>
    <x v="2"/>
    <x v="0"/>
    <x v="5"/>
  </r>
  <r>
    <x v="1"/>
    <x v="5"/>
    <x v="116"/>
    <x v="1092"/>
    <m/>
    <n v="1"/>
    <n v="12"/>
    <n v="9"/>
    <x v="2"/>
    <x v="0"/>
    <x v="5"/>
  </r>
  <r>
    <x v="1"/>
    <x v="5"/>
    <x v="116"/>
    <x v="2098"/>
    <m/>
    <m/>
    <m/>
    <n v="1"/>
    <x v="2"/>
    <x v="0"/>
    <x v="5"/>
  </r>
  <r>
    <x v="1"/>
    <x v="5"/>
    <x v="116"/>
    <x v="2060"/>
    <m/>
    <m/>
    <m/>
    <n v="1"/>
    <x v="2"/>
    <x v="0"/>
    <x v="5"/>
  </r>
  <r>
    <x v="1"/>
    <x v="5"/>
    <x v="117"/>
    <x v="1093"/>
    <m/>
    <m/>
    <m/>
    <n v="1"/>
    <x v="2"/>
    <x v="0"/>
    <x v="5"/>
  </r>
  <r>
    <x v="1"/>
    <x v="5"/>
    <x v="117"/>
    <x v="1094"/>
    <n v="3"/>
    <m/>
    <n v="17"/>
    <m/>
    <x v="2"/>
    <x v="0"/>
    <x v="5"/>
  </r>
  <r>
    <x v="1"/>
    <x v="5"/>
    <x v="117"/>
    <x v="1095"/>
    <m/>
    <n v="1"/>
    <n v="1"/>
    <n v="1"/>
    <x v="2"/>
    <x v="0"/>
    <x v="5"/>
  </r>
  <r>
    <x v="1"/>
    <x v="5"/>
    <x v="117"/>
    <x v="1776"/>
    <m/>
    <m/>
    <n v="6"/>
    <m/>
    <x v="2"/>
    <x v="0"/>
    <x v="5"/>
  </r>
  <r>
    <x v="1"/>
    <x v="5"/>
    <x v="117"/>
    <x v="1777"/>
    <m/>
    <m/>
    <n v="2"/>
    <m/>
    <x v="2"/>
    <x v="0"/>
    <x v="5"/>
  </r>
  <r>
    <x v="1"/>
    <x v="5"/>
    <x v="118"/>
    <x v="2061"/>
    <m/>
    <m/>
    <m/>
    <n v="1"/>
    <x v="4"/>
    <x v="0"/>
    <x v="5"/>
  </r>
  <r>
    <x v="1"/>
    <x v="5"/>
    <x v="118"/>
    <x v="1779"/>
    <m/>
    <m/>
    <n v="2"/>
    <n v="2"/>
    <x v="4"/>
    <x v="0"/>
    <x v="5"/>
  </r>
  <r>
    <x v="1"/>
    <x v="5"/>
    <x v="119"/>
    <x v="1781"/>
    <m/>
    <m/>
    <n v="1"/>
    <m/>
    <x v="4"/>
    <x v="0"/>
    <x v="5"/>
  </r>
  <r>
    <x v="1"/>
    <x v="5"/>
    <x v="119"/>
    <x v="1097"/>
    <n v="1"/>
    <m/>
    <n v="7"/>
    <n v="7"/>
    <x v="4"/>
    <x v="0"/>
    <x v="5"/>
  </r>
  <r>
    <x v="1"/>
    <x v="5"/>
    <x v="119"/>
    <x v="1782"/>
    <n v="2"/>
    <m/>
    <n v="5"/>
    <n v="2"/>
    <x v="4"/>
    <x v="0"/>
    <x v="5"/>
  </r>
  <r>
    <x v="1"/>
    <x v="5"/>
    <x v="119"/>
    <x v="1098"/>
    <m/>
    <m/>
    <m/>
    <n v="1"/>
    <x v="4"/>
    <x v="0"/>
    <x v="5"/>
  </r>
  <r>
    <x v="1"/>
    <x v="5"/>
    <x v="163"/>
    <x v="1960"/>
    <m/>
    <m/>
    <n v="1"/>
    <m/>
    <x v="5"/>
    <x v="1"/>
    <x v="5"/>
  </r>
  <r>
    <x v="1"/>
    <x v="5"/>
    <x v="50"/>
    <x v="1783"/>
    <n v="2"/>
    <m/>
    <n v="4"/>
    <m/>
    <x v="2"/>
    <x v="0"/>
    <x v="5"/>
  </r>
  <r>
    <x v="1"/>
    <x v="5"/>
    <x v="50"/>
    <x v="1784"/>
    <n v="2"/>
    <n v="2"/>
    <n v="12"/>
    <n v="9"/>
    <x v="2"/>
    <x v="0"/>
    <x v="5"/>
  </r>
  <r>
    <x v="1"/>
    <x v="5"/>
    <x v="50"/>
    <x v="1785"/>
    <m/>
    <m/>
    <n v="1"/>
    <n v="1"/>
    <x v="2"/>
    <x v="0"/>
    <x v="5"/>
  </r>
  <r>
    <x v="1"/>
    <x v="5"/>
    <x v="50"/>
    <x v="1099"/>
    <n v="2"/>
    <n v="1"/>
    <n v="10"/>
    <n v="4"/>
    <x v="2"/>
    <x v="0"/>
    <x v="5"/>
  </r>
  <r>
    <x v="1"/>
    <x v="5"/>
    <x v="50"/>
    <x v="1100"/>
    <n v="10"/>
    <n v="1"/>
    <n v="23"/>
    <n v="11"/>
    <x v="2"/>
    <x v="0"/>
    <x v="5"/>
  </r>
  <r>
    <x v="1"/>
    <x v="5"/>
    <x v="50"/>
    <x v="1101"/>
    <n v="10"/>
    <n v="6"/>
    <n v="49"/>
    <n v="43"/>
    <x v="2"/>
    <x v="0"/>
    <x v="5"/>
  </r>
  <r>
    <x v="1"/>
    <x v="5"/>
    <x v="50"/>
    <x v="1787"/>
    <m/>
    <m/>
    <n v="2"/>
    <m/>
    <x v="2"/>
    <x v="0"/>
    <x v="5"/>
  </r>
  <r>
    <x v="1"/>
    <x v="5"/>
    <x v="50"/>
    <x v="1790"/>
    <m/>
    <n v="3"/>
    <n v="15"/>
    <n v="9"/>
    <x v="2"/>
    <x v="0"/>
    <x v="5"/>
  </r>
  <r>
    <x v="1"/>
    <x v="5"/>
    <x v="120"/>
    <x v="1102"/>
    <n v="458"/>
    <n v="196"/>
    <n v="2188"/>
    <n v="1115"/>
    <x v="5"/>
    <x v="1"/>
    <x v="5"/>
  </r>
  <r>
    <x v="1"/>
    <x v="5"/>
    <x v="148"/>
    <x v="1792"/>
    <m/>
    <m/>
    <n v="1"/>
    <m/>
    <x v="1"/>
    <x v="0"/>
    <x v="5"/>
  </r>
  <r>
    <x v="1"/>
    <x v="5"/>
    <x v="26"/>
    <x v="1103"/>
    <n v="149"/>
    <n v="115"/>
    <n v="820"/>
    <n v="640"/>
    <x v="2"/>
    <x v="0"/>
    <x v="5"/>
  </r>
  <r>
    <x v="1"/>
    <x v="5"/>
    <x v="26"/>
    <x v="1965"/>
    <m/>
    <n v="1"/>
    <n v="1"/>
    <n v="2"/>
    <x v="2"/>
    <x v="0"/>
    <x v="5"/>
  </r>
  <r>
    <x v="1"/>
    <x v="5"/>
    <x v="26"/>
    <x v="1793"/>
    <n v="2"/>
    <n v="9"/>
    <n v="12"/>
    <n v="22"/>
    <x v="2"/>
    <x v="0"/>
    <x v="5"/>
  </r>
  <r>
    <x v="1"/>
    <x v="5"/>
    <x v="26"/>
    <x v="1104"/>
    <n v="18"/>
    <n v="13"/>
    <n v="110"/>
    <n v="60"/>
    <x v="2"/>
    <x v="0"/>
    <x v="5"/>
  </r>
  <r>
    <x v="1"/>
    <x v="5"/>
    <x v="26"/>
    <x v="1105"/>
    <n v="50"/>
    <n v="35"/>
    <n v="324"/>
    <n v="192"/>
    <x v="2"/>
    <x v="0"/>
    <x v="5"/>
  </r>
  <r>
    <x v="1"/>
    <x v="5"/>
    <x v="26"/>
    <x v="1106"/>
    <n v="428"/>
    <n v="299"/>
    <n v="2301"/>
    <n v="1533"/>
    <x v="2"/>
    <x v="0"/>
    <x v="5"/>
  </r>
  <r>
    <x v="1"/>
    <x v="5"/>
    <x v="26"/>
    <x v="2099"/>
    <m/>
    <m/>
    <n v="1"/>
    <m/>
    <x v="2"/>
    <x v="0"/>
    <x v="5"/>
  </r>
  <r>
    <x v="1"/>
    <x v="5"/>
    <x v="26"/>
    <x v="1107"/>
    <n v="203"/>
    <n v="142"/>
    <n v="1342"/>
    <n v="777"/>
    <x v="2"/>
    <x v="0"/>
    <x v="5"/>
  </r>
  <r>
    <x v="1"/>
    <x v="5"/>
    <x v="26"/>
    <x v="1108"/>
    <n v="29"/>
    <n v="16"/>
    <n v="224"/>
    <n v="143"/>
    <x v="2"/>
    <x v="0"/>
    <x v="5"/>
  </r>
  <r>
    <x v="1"/>
    <x v="5"/>
    <x v="26"/>
    <x v="1109"/>
    <n v="82"/>
    <n v="44"/>
    <n v="396"/>
    <n v="262"/>
    <x v="2"/>
    <x v="0"/>
    <x v="5"/>
  </r>
  <r>
    <x v="1"/>
    <x v="5"/>
    <x v="149"/>
    <x v="1795"/>
    <m/>
    <m/>
    <n v="1"/>
    <m/>
    <x v="1"/>
    <x v="0"/>
    <x v="5"/>
  </r>
  <r>
    <x v="1"/>
    <x v="5"/>
    <x v="121"/>
    <x v="1110"/>
    <n v="1"/>
    <n v="1"/>
    <n v="8"/>
    <n v="6"/>
    <x v="2"/>
    <x v="0"/>
    <x v="5"/>
  </r>
  <r>
    <x v="1"/>
    <x v="5"/>
    <x v="121"/>
    <x v="1111"/>
    <n v="7"/>
    <n v="6"/>
    <n v="25"/>
    <n v="24"/>
    <x v="2"/>
    <x v="0"/>
    <x v="5"/>
  </r>
  <r>
    <x v="1"/>
    <x v="5"/>
    <x v="121"/>
    <x v="1112"/>
    <n v="1"/>
    <n v="1"/>
    <n v="2"/>
    <n v="3"/>
    <x v="2"/>
    <x v="0"/>
    <x v="5"/>
  </r>
  <r>
    <x v="1"/>
    <x v="5"/>
    <x v="121"/>
    <x v="1113"/>
    <m/>
    <n v="1"/>
    <n v="5"/>
    <n v="3"/>
    <x v="2"/>
    <x v="0"/>
    <x v="5"/>
  </r>
  <r>
    <x v="1"/>
    <x v="5"/>
    <x v="27"/>
    <x v="1114"/>
    <n v="59"/>
    <n v="36"/>
    <n v="290"/>
    <n v="199"/>
    <x v="0"/>
    <x v="0"/>
    <x v="5"/>
  </r>
  <r>
    <x v="1"/>
    <x v="5"/>
    <x v="27"/>
    <x v="1115"/>
    <n v="8"/>
    <n v="1"/>
    <n v="30"/>
    <n v="11"/>
    <x v="0"/>
    <x v="0"/>
    <x v="5"/>
  </r>
  <r>
    <x v="1"/>
    <x v="5"/>
    <x v="27"/>
    <x v="1116"/>
    <n v="48"/>
    <n v="34"/>
    <n v="248"/>
    <n v="176"/>
    <x v="0"/>
    <x v="0"/>
    <x v="5"/>
  </r>
  <r>
    <x v="1"/>
    <x v="5"/>
    <x v="27"/>
    <x v="1117"/>
    <n v="2"/>
    <n v="3"/>
    <n v="11"/>
    <n v="16"/>
    <x v="0"/>
    <x v="0"/>
    <x v="5"/>
  </r>
  <r>
    <x v="1"/>
    <x v="5"/>
    <x v="27"/>
    <x v="1118"/>
    <n v="21"/>
    <n v="9"/>
    <n v="131"/>
    <n v="63"/>
    <x v="0"/>
    <x v="0"/>
    <x v="5"/>
  </r>
  <r>
    <x v="1"/>
    <x v="5"/>
    <x v="27"/>
    <x v="1119"/>
    <n v="1"/>
    <n v="1"/>
    <n v="3"/>
    <n v="4"/>
    <x v="0"/>
    <x v="0"/>
    <x v="5"/>
  </r>
  <r>
    <x v="1"/>
    <x v="5"/>
    <x v="27"/>
    <x v="1802"/>
    <m/>
    <m/>
    <n v="2"/>
    <n v="4"/>
    <x v="0"/>
    <x v="0"/>
    <x v="5"/>
  </r>
  <r>
    <x v="1"/>
    <x v="5"/>
    <x v="27"/>
    <x v="1120"/>
    <n v="2"/>
    <m/>
    <n v="4"/>
    <n v="1"/>
    <x v="0"/>
    <x v="0"/>
    <x v="5"/>
  </r>
  <r>
    <x v="1"/>
    <x v="5"/>
    <x v="28"/>
    <x v="1123"/>
    <n v="11"/>
    <n v="10"/>
    <n v="64"/>
    <n v="51"/>
    <x v="3"/>
    <x v="0"/>
    <x v="5"/>
  </r>
  <r>
    <x v="1"/>
    <x v="5"/>
    <x v="28"/>
    <x v="1124"/>
    <n v="2"/>
    <m/>
    <n v="6"/>
    <n v="2"/>
    <x v="3"/>
    <x v="0"/>
    <x v="5"/>
  </r>
  <r>
    <x v="1"/>
    <x v="5"/>
    <x v="28"/>
    <x v="1125"/>
    <m/>
    <m/>
    <m/>
    <n v="2"/>
    <x v="3"/>
    <x v="0"/>
    <x v="5"/>
  </r>
  <r>
    <x v="1"/>
    <x v="5"/>
    <x v="28"/>
    <x v="1126"/>
    <m/>
    <m/>
    <n v="1"/>
    <n v="1"/>
    <x v="3"/>
    <x v="0"/>
    <x v="5"/>
  </r>
  <r>
    <x v="1"/>
    <x v="5"/>
    <x v="28"/>
    <x v="1127"/>
    <n v="108"/>
    <n v="85"/>
    <n v="694"/>
    <n v="444"/>
    <x v="3"/>
    <x v="0"/>
    <x v="5"/>
  </r>
  <r>
    <x v="1"/>
    <x v="5"/>
    <x v="28"/>
    <x v="1128"/>
    <n v="87"/>
    <n v="61"/>
    <n v="478"/>
    <n v="401"/>
    <x v="3"/>
    <x v="0"/>
    <x v="5"/>
  </r>
  <r>
    <x v="1"/>
    <x v="5"/>
    <x v="28"/>
    <x v="1129"/>
    <n v="2"/>
    <n v="1"/>
    <n v="5"/>
    <n v="6"/>
    <x v="3"/>
    <x v="0"/>
    <x v="5"/>
  </r>
  <r>
    <x v="1"/>
    <x v="5"/>
    <x v="28"/>
    <x v="1130"/>
    <n v="37"/>
    <n v="22"/>
    <n v="216"/>
    <n v="155"/>
    <x v="3"/>
    <x v="0"/>
    <x v="5"/>
  </r>
  <r>
    <x v="1"/>
    <x v="5"/>
    <x v="28"/>
    <x v="1132"/>
    <n v="34"/>
    <n v="5"/>
    <n v="139"/>
    <n v="24"/>
    <x v="3"/>
    <x v="0"/>
    <x v="5"/>
  </r>
  <r>
    <x v="1"/>
    <x v="5"/>
    <x v="28"/>
    <x v="1133"/>
    <n v="53"/>
    <n v="24"/>
    <n v="258"/>
    <n v="139"/>
    <x v="3"/>
    <x v="0"/>
    <x v="5"/>
  </r>
  <r>
    <x v="1"/>
    <x v="5"/>
    <x v="28"/>
    <x v="1134"/>
    <n v="3"/>
    <m/>
    <n v="11"/>
    <n v="4"/>
    <x v="3"/>
    <x v="0"/>
    <x v="5"/>
  </r>
  <r>
    <x v="1"/>
    <x v="5"/>
    <x v="28"/>
    <x v="1135"/>
    <m/>
    <m/>
    <n v="1"/>
    <m/>
    <x v="3"/>
    <x v="0"/>
    <x v="5"/>
  </r>
  <r>
    <x v="1"/>
    <x v="5"/>
    <x v="28"/>
    <x v="1136"/>
    <n v="3"/>
    <n v="2"/>
    <n v="10"/>
    <n v="2"/>
    <x v="3"/>
    <x v="0"/>
    <x v="5"/>
  </r>
  <r>
    <x v="1"/>
    <x v="5"/>
    <x v="28"/>
    <x v="1804"/>
    <n v="2"/>
    <m/>
    <n v="6"/>
    <m/>
    <x v="3"/>
    <x v="0"/>
    <x v="5"/>
  </r>
  <r>
    <x v="1"/>
    <x v="5"/>
    <x v="28"/>
    <x v="1138"/>
    <m/>
    <n v="2"/>
    <n v="10"/>
    <n v="12"/>
    <x v="3"/>
    <x v="0"/>
    <x v="5"/>
  </r>
  <r>
    <x v="1"/>
    <x v="5"/>
    <x v="28"/>
    <x v="1140"/>
    <n v="16"/>
    <n v="14"/>
    <n v="80"/>
    <n v="61"/>
    <x v="3"/>
    <x v="0"/>
    <x v="5"/>
  </r>
  <r>
    <x v="1"/>
    <x v="5"/>
    <x v="28"/>
    <x v="1141"/>
    <m/>
    <m/>
    <n v="1"/>
    <n v="1"/>
    <x v="3"/>
    <x v="0"/>
    <x v="5"/>
  </r>
  <r>
    <x v="1"/>
    <x v="5"/>
    <x v="28"/>
    <x v="1805"/>
    <m/>
    <m/>
    <n v="1"/>
    <m/>
    <x v="3"/>
    <x v="0"/>
    <x v="5"/>
  </r>
  <r>
    <x v="1"/>
    <x v="5"/>
    <x v="28"/>
    <x v="1143"/>
    <n v="3"/>
    <n v="3"/>
    <n v="17"/>
    <n v="8"/>
    <x v="3"/>
    <x v="0"/>
    <x v="5"/>
  </r>
  <r>
    <x v="1"/>
    <x v="5"/>
    <x v="29"/>
    <x v="1144"/>
    <n v="2"/>
    <n v="3"/>
    <n v="19"/>
    <n v="17"/>
    <x v="3"/>
    <x v="0"/>
    <x v="5"/>
  </r>
  <r>
    <x v="1"/>
    <x v="5"/>
    <x v="29"/>
    <x v="1145"/>
    <n v="10"/>
    <n v="4"/>
    <n v="45"/>
    <n v="22"/>
    <x v="3"/>
    <x v="0"/>
    <x v="5"/>
  </r>
  <r>
    <x v="1"/>
    <x v="5"/>
    <x v="29"/>
    <x v="1146"/>
    <n v="3"/>
    <n v="3"/>
    <n v="9"/>
    <n v="11"/>
    <x v="3"/>
    <x v="0"/>
    <x v="5"/>
  </r>
  <r>
    <x v="1"/>
    <x v="5"/>
    <x v="29"/>
    <x v="1147"/>
    <m/>
    <m/>
    <m/>
    <n v="3"/>
    <x v="3"/>
    <x v="0"/>
    <x v="5"/>
  </r>
  <r>
    <x v="1"/>
    <x v="5"/>
    <x v="29"/>
    <x v="1148"/>
    <n v="3"/>
    <n v="7"/>
    <n v="15"/>
    <n v="24"/>
    <x v="3"/>
    <x v="0"/>
    <x v="5"/>
  </r>
  <r>
    <x v="1"/>
    <x v="5"/>
    <x v="29"/>
    <x v="1149"/>
    <n v="9"/>
    <n v="4"/>
    <n v="32"/>
    <n v="18"/>
    <x v="3"/>
    <x v="0"/>
    <x v="5"/>
  </r>
  <r>
    <x v="1"/>
    <x v="5"/>
    <x v="29"/>
    <x v="1806"/>
    <m/>
    <m/>
    <n v="1"/>
    <n v="1"/>
    <x v="3"/>
    <x v="0"/>
    <x v="5"/>
  </r>
  <r>
    <x v="1"/>
    <x v="5"/>
    <x v="29"/>
    <x v="1807"/>
    <m/>
    <m/>
    <m/>
    <n v="2"/>
    <x v="3"/>
    <x v="0"/>
    <x v="5"/>
  </r>
  <r>
    <x v="1"/>
    <x v="5"/>
    <x v="29"/>
    <x v="1151"/>
    <n v="120"/>
    <n v="98"/>
    <n v="662"/>
    <n v="480"/>
    <x v="3"/>
    <x v="0"/>
    <x v="5"/>
  </r>
  <r>
    <x v="1"/>
    <x v="5"/>
    <x v="29"/>
    <x v="1152"/>
    <n v="5"/>
    <n v="1"/>
    <n v="20"/>
    <n v="7"/>
    <x v="3"/>
    <x v="0"/>
    <x v="5"/>
  </r>
  <r>
    <x v="1"/>
    <x v="5"/>
    <x v="29"/>
    <x v="1153"/>
    <n v="3"/>
    <n v="1"/>
    <n v="18"/>
    <n v="13"/>
    <x v="3"/>
    <x v="0"/>
    <x v="5"/>
  </r>
  <r>
    <x v="1"/>
    <x v="5"/>
    <x v="29"/>
    <x v="1154"/>
    <n v="26"/>
    <n v="19"/>
    <n v="145"/>
    <n v="81"/>
    <x v="3"/>
    <x v="0"/>
    <x v="5"/>
  </r>
  <r>
    <x v="1"/>
    <x v="5"/>
    <x v="29"/>
    <x v="1155"/>
    <n v="2"/>
    <n v="2"/>
    <n v="4"/>
    <n v="4"/>
    <x v="3"/>
    <x v="0"/>
    <x v="5"/>
  </r>
  <r>
    <x v="1"/>
    <x v="5"/>
    <x v="29"/>
    <x v="1156"/>
    <n v="2"/>
    <n v="1"/>
    <n v="9"/>
    <n v="2"/>
    <x v="3"/>
    <x v="0"/>
    <x v="5"/>
  </r>
  <r>
    <x v="1"/>
    <x v="5"/>
    <x v="29"/>
    <x v="1158"/>
    <n v="20"/>
    <n v="14"/>
    <n v="93"/>
    <n v="77"/>
    <x v="3"/>
    <x v="0"/>
    <x v="5"/>
  </r>
  <r>
    <x v="1"/>
    <x v="5"/>
    <x v="29"/>
    <x v="1159"/>
    <m/>
    <m/>
    <m/>
    <n v="3"/>
    <x v="3"/>
    <x v="0"/>
    <x v="5"/>
  </r>
  <r>
    <x v="1"/>
    <x v="5"/>
    <x v="29"/>
    <x v="1160"/>
    <m/>
    <n v="1"/>
    <m/>
    <n v="1"/>
    <x v="3"/>
    <x v="0"/>
    <x v="5"/>
  </r>
  <r>
    <x v="1"/>
    <x v="5"/>
    <x v="29"/>
    <x v="1808"/>
    <m/>
    <m/>
    <n v="1"/>
    <n v="2"/>
    <x v="3"/>
    <x v="0"/>
    <x v="5"/>
  </r>
  <r>
    <x v="1"/>
    <x v="5"/>
    <x v="29"/>
    <x v="1161"/>
    <n v="29"/>
    <n v="12"/>
    <n v="123"/>
    <n v="41"/>
    <x v="3"/>
    <x v="0"/>
    <x v="5"/>
  </r>
  <r>
    <x v="1"/>
    <x v="5"/>
    <x v="29"/>
    <x v="1162"/>
    <n v="2"/>
    <n v="2"/>
    <n v="14"/>
    <n v="9"/>
    <x v="3"/>
    <x v="0"/>
    <x v="5"/>
  </r>
  <r>
    <x v="1"/>
    <x v="5"/>
    <x v="29"/>
    <x v="2100"/>
    <m/>
    <m/>
    <m/>
    <n v="1"/>
    <x v="3"/>
    <x v="0"/>
    <x v="5"/>
  </r>
  <r>
    <x v="1"/>
    <x v="5"/>
    <x v="29"/>
    <x v="1163"/>
    <n v="2"/>
    <n v="1"/>
    <n v="6"/>
    <n v="7"/>
    <x v="3"/>
    <x v="0"/>
    <x v="5"/>
  </r>
  <r>
    <x v="1"/>
    <x v="5"/>
    <x v="29"/>
    <x v="1165"/>
    <n v="32"/>
    <n v="12"/>
    <n v="125"/>
    <n v="82"/>
    <x v="3"/>
    <x v="0"/>
    <x v="5"/>
  </r>
  <r>
    <x v="1"/>
    <x v="5"/>
    <x v="29"/>
    <x v="1166"/>
    <n v="63"/>
    <n v="47"/>
    <n v="303"/>
    <n v="239"/>
    <x v="3"/>
    <x v="0"/>
    <x v="5"/>
  </r>
  <r>
    <x v="1"/>
    <x v="5"/>
    <x v="29"/>
    <x v="2101"/>
    <n v="1"/>
    <m/>
    <n v="1"/>
    <m/>
    <x v="3"/>
    <x v="0"/>
    <x v="5"/>
  </r>
  <r>
    <x v="1"/>
    <x v="5"/>
    <x v="29"/>
    <x v="1167"/>
    <n v="12"/>
    <n v="10"/>
    <n v="52"/>
    <n v="47"/>
    <x v="3"/>
    <x v="0"/>
    <x v="5"/>
  </r>
  <r>
    <x v="1"/>
    <x v="5"/>
    <x v="29"/>
    <x v="1168"/>
    <m/>
    <m/>
    <m/>
    <n v="1"/>
    <x v="3"/>
    <x v="0"/>
    <x v="5"/>
  </r>
  <r>
    <x v="1"/>
    <x v="5"/>
    <x v="29"/>
    <x v="1169"/>
    <n v="3"/>
    <m/>
    <n v="12"/>
    <n v="1"/>
    <x v="3"/>
    <x v="0"/>
    <x v="5"/>
  </r>
  <r>
    <x v="1"/>
    <x v="5"/>
    <x v="30"/>
    <x v="1170"/>
    <n v="369"/>
    <n v="306"/>
    <n v="2014"/>
    <n v="1724"/>
    <x v="5"/>
    <x v="1"/>
    <x v="5"/>
  </r>
  <r>
    <x v="1"/>
    <x v="5"/>
    <x v="30"/>
    <x v="1809"/>
    <m/>
    <m/>
    <m/>
    <n v="1"/>
    <x v="5"/>
    <x v="1"/>
    <x v="5"/>
  </r>
  <r>
    <x v="1"/>
    <x v="5"/>
    <x v="30"/>
    <x v="1810"/>
    <n v="2"/>
    <m/>
    <n v="4"/>
    <n v="6"/>
    <x v="5"/>
    <x v="1"/>
    <x v="5"/>
  </r>
  <r>
    <x v="1"/>
    <x v="5"/>
    <x v="30"/>
    <x v="1811"/>
    <n v="2"/>
    <n v="1"/>
    <n v="4"/>
    <n v="3"/>
    <x v="5"/>
    <x v="1"/>
    <x v="5"/>
  </r>
  <r>
    <x v="1"/>
    <x v="5"/>
    <x v="30"/>
    <x v="1812"/>
    <m/>
    <m/>
    <m/>
    <n v="2"/>
    <x v="5"/>
    <x v="1"/>
    <x v="5"/>
  </r>
  <r>
    <x v="1"/>
    <x v="5"/>
    <x v="30"/>
    <x v="1813"/>
    <n v="3"/>
    <n v="3"/>
    <n v="18"/>
    <n v="16"/>
    <x v="5"/>
    <x v="1"/>
    <x v="5"/>
  </r>
  <r>
    <x v="1"/>
    <x v="5"/>
    <x v="30"/>
    <x v="1171"/>
    <n v="11"/>
    <n v="9"/>
    <n v="72"/>
    <n v="60"/>
    <x v="5"/>
    <x v="1"/>
    <x v="5"/>
  </r>
  <r>
    <x v="1"/>
    <x v="5"/>
    <x v="30"/>
    <x v="1172"/>
    <n v="1"/>
    <n v="1"/>
    <n v="7"/>
    <n v="8"/>
    <x v="5"/>
    <x v="1"/>
    <x v="5"/>
  </r>
  <r>
    <x v="1"/>
    <x v="5"/>
    <x v="30"/>
    <x v="1173"/>
    <n v="34"/>
    <n v="17"/>
    <n v="137"/>
    <n v="104"/>
    <x v="5"/>
    <x v="1"/>
    <x v="5"/>
  </r>
  <r>
    <x v="1"/>
    <x v="5"/>
    <x v="30"/>
    <x v="1174"/>
    <n v="84"/>
    <n v="73"/>
    <n v="492"/>
    <n v="422"/>
    <x v="5"/>
    <x v="1"/>
    <x v="5"/>
  </r>
  <r>
    <x v="1"/>
    <x v="5"/>
    <x v="30"/>
    <x v="1175"/>
    <n v="5"/>
    <n v="9"/>
    <n v="48"/>
    <n v="45"/>
    <x v="5"/>
    <x v="1"/>
    <x v="5"/>
  </r>
  <r>
    <x v="1"/>
    <x v="5"/>
    <x v="30"/>
    <x v="1176"/>
    <n v="39"/>
    <n v="46"/>
    <n v="266"/>
    <n v="240"/>
    <x v="5"/>
    <x v="1"/>
    <x v="5"/>
  </r>
  <r>
    <x v="1"/>
    <x v="5"/>
    <x v="30"/>
    <x v="1814"/>
    <n v="2"/>
    <m/>
    <n v="13"/>
    <n v="8"/>
    <x v="5"/>
    <x v="1"/>
    <x v="5"/>
  </r>
  <r>
    <x v="1"/>
    <x v="5"/>
    <x v="30"/>
    <x v="1177"/>
    <n v="16"/>
    <n v="16"/>
    <n v="78"/>
    <n v="78"/>
    <x v="5"/>
    <x v="1"/>
    <x v="5"/>
  </r>
  <r>
    <x v="1"/>
    <x v="5"/>
    <x v="182"/>
    <x v="2102"/>
    <n v="1"/>
    <m/>
    <n v="1"/>
    <m/>
    <x v="2"/>
    <x v="0"/>
    <x v="5"/>
  </r>
  <r>
    <x v="1"/>
    <x v="5"/>
    <x v="122"/>
    <x v="1178"/>
    <n v="6"/>
    <n v="5"/>
    <n v="42"/>
    <n v="23"/>
    <x v="4"/>
    <x v="0"/>
    <x v="5"/>
  </r>
  <r>
    <x v="1"/>
    <x v="5"/>
    <x v="122"/>
    <x v="1179"/>
    <n v="2"/>
    <n v="2"/>
    <n v="14"/>
    <n v="10"/>
    <x v="4"/>
    <x v="0"/>
    <x v="5"/>
  </r>
  <r>
    <x v="1"/>
    <x v="5"/>
    <x v="122"/>
    <x v="1180"/>
    <n v="2"/>
    <m/>
    <n v="6"/>
    <n v="2"/>
    <x v="4"/>
    <x v="0"/>
    <x v="5"/>
  </r>
  <r>
    <x v="1"/>
    <x v="5"/>
    <x v="122"/>
    <x v="1181"/>
    <n v="1"/>
    <n v="1"/>
    <n v="6"/>
    <n v="1"/>
    <x v="4"/>
    <x v="0"/>
    <x v="5"/>
  </r>
  <r>
    <x v="1"/>
    <x v="5"/>
    <x v="123"/>
    <x v="1182"/>
    <n v="3"/>
    <n v="2"/>
    <n v="13"/>
    <n v="15"/>
    <x v="1"/>
    <x v="0"/>
    <x v="5"/>
  </r>
  <r>
    <x v="1"/>
    <x v="5"/>
    <x v="31"/>
    <x v="1183"/>
    <n v="8"/>
    <n v="1"/>
    <n v="26"/>
    <n v="19"/>
    <x v="3"/>
    <x v="0"/>
    <x v="5"/>
  </r>
  <r>
    <x v="1"/>
    <x v="5"/>
    <x v="31"/>
    <x v="1184"/>
    <n v="8"/>
    <n v="8"/>
    <n v="42"/>
    <n v="25"/>
    <x v="3"/>
    <x v="0"/>
    <x v="5"/>
  </r>
  <r>
    <x v="1"/>
    <x v="5"/>
    <x v="31"/>
    <x v="1185"/>
    <n v="44"/>
    <n v="5"/>
    <n v="266"/>
    <n v="57"/>
    <x v="3"/>
    <x v="0"/>
    <x v="5"/>
  </r>
  <r>
    <x v="1"/>
    <x v="5"/>
    <x v="31"/>
    <x v="1186"/>
    <n v="12"/>
    <n v="9"/>
    <n v="80"/>
    <n v="53"/>
    <x v="3"/>
    <x v="0"/>
    <x v="5"/>
  </r>
  <r>
    <x v="1"/>
    <x v="5"/>
    <x v="31"/>
    <x v="1187"/>
    <n v="25"/>
    <n v="9"/>
    <n v="123"/>
    <n v="51"/>
    <x v="3"/>
    <x v="0"/>
    <x v="5"/>
  </r>
  <r>
    <x v="1"/>
    <x v="5"/>
    <x v="31"/>
    <x v="1188"/>
    <n v="3"/>
    <n v="1"/>
    <n v="11"/>
    <n v="13"/>
    <x v="3"/>
    <x v="0"/>
    <x v="5"/>
  </r>
  <r>
    <x v="1"/>
    <x v="5"/>
    <x v="31"/>
    <x v="1189"/>
    <n v="86"/>
    <n v="80"/>
    <n v="496"/>
    <n v="400"/>
    <x v="3"/>
    <x v="0"/>
    <x v="5"/>
  </r>
  <r>
    <x v="1"/>
    <x v="5"/>
    <x v="31"/>
    <x v="1190"/>
    <n v="3"/>
    <m/>
    <n v="6"/>
    <n v="3"/>
    <x v="3"/>
    <x v="0"/>
    <x v="5"/>
  </r>
  <r>
    <x v="1"/>
    <x v="5"/>
    <x v="31"/>
    <x v="1191"/>
    <n v="203"/>
    <n v="120"/>
    <n v="1027"/>
    <n v="729"/>
    <x v="3"/>
    <x v="0"/>
    <x v="5"/>
  </r>
  <r>
    <x v="1"/>
    <x v="5"/>
    <x v="31"/>
    <x v="1819"/>
    <n v="4"/>
    <n v="4"/>
    <n v="11"/>
    <n v="8"/>
    <x v="3"/>
    <x v="0"/>
    <x v="5"/>
  </r>
  <r>
    <x v="1"/>
    <x v="5"/>
    <x v="31"/>
    <x v="1192"/>
    <n v="8"/>
    <n v="12"/>
    <n v="54"/>
    <n v="38"/>
    <x v="3"/>
    <x v="0"/>
    <x v="5"/>
  </r>
  <r>
    <x v="1"/>
    <x v="5"/>
    <x v="31"/>
    <x v="1193"/>
    <n v="5"/>
    <n v="3"/>
    <n v="10"/>
    <n v="13"/>
    <x v="3"/>
    <x v="0"/>
    <x v="5"/>
  </r>
  <r>
    <x v="1"/>
    <x v="5"/>
    <x v="31"/>
    <x v="1196"/>
    <m/>
    <m/>
    <n v="7"/>
    <n v="4"/>
    <x v="3"/>
    <x v="0"/>
    <x v="5"/>
  </r>
  <r>
    <x v="1"/>
    <x v="5"/>
    <x v="31"/>
    <x v="1197"/>
    <n v="34"/>
    <n v="25"/>
    <n v="163"/>
    <n v="164"/>
    <x v="3"/>
    <x v="0"/>
    <x v="5"/>
  </r>
  <r>
    <x v="1"/>
    <x v="5"/>
    <x v="31"/>
    <x v="1198"/>
    <n v="2"/>
    <n v="1"/>
    <n v="16"/>
    <n v="14"/>
    <x v="3"/>
    <x v="0"/>
    <x v="5"/>
  </r>
  <r>
    <x v="1"/>
    <x v="5"/>
    <x v="31"/>
    <x v="1199"/>
    <n v="781"/>
    <n v="551"/>
    <n v="4471"/>
    <n v="2933"/>
    <x v="3"/>
    <x v="0"/>
    <x v="5"/>
  </r>
  <r>
    <x v="1"/>
    <x v="5"/>
    <x v="31"/>
    <x v="1200"/>
    <m/>
    <n v="1"/>
    <n v="2"/>
    <n v="4"/>
    <x v="3"/>
    <x v="0"/>
    <x v="5"/>
  </r>
  <r>
    <x v="1"/>
    <x v="5"/>
    <x v="31"/>
    <x v="1201"/>
    <n v="53"/>
    <n v="47"/>
    <n v="319"/>
    <n v="286"/>
    <x v="3"/>
    <x v="0"/>
    <x v="5"/>
  </r>
  <r>
    <x v="1"/>
    <x v="5"/>
    <x v="31"/>
    <x v="1202"/>
    <n v="17"/>
    <n v="10"/>
    <n v="101"/>
    <n v="76"/>
    <x v="3"/>
    <x v="0"/>
    <x v="5"/>
  </r>
  <r>
    <x v="1"/>
    <x v="5"/>
    <x v="31"/>
    <x v="1203"/>
    <m/>
    <m/>
    <n v="3"/>
    <n v="1"/>
    <x v="3"/>
    <x v="0"/>
    <x v="5"/>
  </r>
  <r>
    <x v="1"/>
    <x v="5"/>
    <x v="31"/>
    <x v="1205"/>
    <n v="45"/>
    <n v="22"/>
    <n v="169"/>
    <n v="124"/>
    <x v="3"/>
    <x v="0"/>
    <x v="5"/>
  </r>
  <r>
    <x v="1"/>
    <x v="5"/>
    <x v="31"/>
    <x v="1206"/>
    <n v="36"/>
    <n v="12"/>
    <n v="176"/>
    <n v="55"/>
    <x v="3"/>
    <x v="0"/>
    <x v="5"/>
  </r>
  <r>
    <x v="1"/>
    <x v="5"/>
    <x v="31"/>
    <x v="1207"/>
    <n v="836"/>
    <n v="571"/>
    <n v="4543"/>
    <n v="3075"/>
    <x v="3"/>
    <x v="0"/>
    <x v="5"/>
  </r>
  <r>
    <x v="1"/>
    <x v="5"/>
    <x v="31"/>
    <x v="1208"/>
    <n v="35"/>
    <n v="23"/>
    <n v="171"/>
    <n v="143"/>
    <x v="3"/>
    <x v="0"/>
    <x v="5"/>
  </r>
  <r>
    <x v="1"/>
    <x v="5"/>
    <x v="31"/>
    <x v="1209"/>
    <n v="28"/>
    <n v="14"/>
    <n v="144"/>
    <n v="101"/>
    <x v="3"/>
    <x v="0"/>
    <x v="5"/>
  </r>
  <r>
    <x v="1"/>
    <x v="5"/>
    <x v="31"/>
    <x v="1210"/>
    <n v="28"/>
    <n v="8"/>
    <n v="134"/>
    <n v="92"/>
    <x v="3"/>
    <x v="0"/>
    <x v="5"/>
  </r>
  <r>
    <x v="1"/>
    <x v="5"/>
    <x v="31"/>
    <x v="1211"/>
    <n v="1"/>
    <n v="2"/>
    <n v="14"/>
    <n v="8"/>
    <x v="3"/>
    <x v="0"/>
    <x v="5"/>
  </r>
  <r>
    <x v="1"/>
    <x v="5"/>
    <x v="31"/>
    <x v="1212"/>
    <n v="6"/>
    <n v="3"/>
    <n v="24"/>
    <n v="21"/>
    <x v="3"/>
    <x v="0"/>
    <x v="5"/>
  </r>
  <r>
    <x v="1"/>
    <x v="5"/>
    <x v="31"/>
    <x v="1213"/>
    <n v="7"/>
    <n v="4"/>
    <n v="39"/>
    <n v="31"/>
    <x v="3"/>
    <x v="0"/>
    <x v="5"/>
  </r>
  <r>
    <x v="1"/>
    <x v="5"/>
    <x v="31"/>
    <x v="1214"/>
    <n v="8"/>
    <n v="1"/>
    <n v="31"/>
    <n v="17"/>
    <x v="3"/>
    <x v="0"/>
    <x v="5"/>
  </r>
  <r>
    <x v="1"/>
    <x v="5"/>
    <x v="31"/>
    <x v="1215"/>
    <n v="23"/>
    <n v="3"/>
    <n v="132"/>
    <n v="8"/>
    <x v="3"/>
    <x v="0"/>
    <x v="5"/>
  </r>
  <r>
    <x v="1"/>
    <x v="5"/>
    <x v="31"/>
    <x v="1216"/>
    <n v="25"/>
    <n v="23"/>
    <n v="143"/>
    <n v="119"/>
    <x v="3"/>
    <x v="0"/>
    <x v="5"/>
  </r>
  <r>
    <x v="1"/>
    <x v="5"/>
    <x v="31"/>
    <x v="1217"/>
    <m/>
    <n v="2"/>
    <n v="9"/>
    <n v="8"/>
    <x v="3"/>
    <x v="0"/>
    <x v="5"/>
  </r>
  <r>
    <x v="1"/>
    <x v="5"/>
    <x v="31"/>
    <x v="1218"/>
    <n v="20"/>
    <n v="11"/>
    <n v="135"/>
    <n v="70"/>
    <x v="3"/>
    <x v="0"/>
    <x v="5"/>
  </r>
  <r>
    <x v="1"/>
    <x v="5"/>
    <x v="31"/>
    <x v="1219"/>
    <n v="25"/>
    <n v="13"/>
    <n v="124"/>
    <n v="83"/>
    <x v="3"/>
    <x v="0"/>
    <x v="5"/>
  </r>
  <r>
    <x v="1"/>
    <x v="5"/>
    <x v="31"/>
    <x v="1220"/>
    <n v="6"/>
    <n v="6"/>
    <n v="26"/>
    <n v="18"/>
    <x v="3"/>
    <x v="0"/>
    <x v="5"/>
  </r>
  <r>
    <x v="1"/>
    <x v="5"/>
    <x v="31"/>
    <x v="1221"/>
    <m/>
    <n v="1"/>
    <n v="4"/>
    <n v="5"/>
    <x v="3"/>
    <x v="0"/>
    <x v="5"/>
  </r>
  <r>
    <x v="1"/>
    <x v="5"/>
    <x v="31"/>
    <x v="1222"/>
    <m/>
    <m/>
    <n v="7"/>
    <n v="1"/>
    <x v="3"/>
    <x v="0"/>
    <x v="5"/>
  </r>
  <r>
    <x v="1"/>
    <x v="5"/>
    <x v="31"/>
    <x v="1223"/>
    <n v="23"/>
    <n v="10"/>
    <n v="137"/>
    <n v="39"/>
    <x v="3"/>
    <x v="0"/>
    <x v="5"/>
  </r>
  <r>
    <x v="1"/>
    <x v="5"/>
    <x v="31"/>
    <x v="1224"/>
    <n v="140"/>
    <n v="68"/>
    <n v="614"/>
    <n v="404"/>
    <x v="3"/>
    <x v="0"/>
    <x v="5"/>
  </r>
  <r>
    <x v="1"/>
    <x v="5"/>
    <x v="31"/>
    <x v="1225"/>
    <n v="19"/>
    <n v="9"/>
    <n v="78"/>
    <n v="49"/>
    <x v="3"/>
    <x v="0"/>
    <x v="5"/>
  </r>
  <r>
    <x v="1"/>
    <x v="5"/>
    <x v="31"/>
    <x v="1226"/>
    <n v="2"/>
    <m/>
    <n v="4"/>
    <n v="5"/>
    <x v="3"/>
    <x v="0"/>
    <x v="5"/>
  </r>
  <r>
    <x v="1"/>
    <x v="5"/>
    <x v="31"/>
    <x v="1227"/>
    <n v="39"/>
    <n v="6"/>
    <n v="166"/>
    <n v="46"/>
    <x v="3"/>
    <x v="0"/>
    <x v="5"/>
  </r>
  <r>
    <x v="1"/>
    <x v="5"/>
    <x v="31"/>
    <x v="1228"/>
    <n v="15"/>
    <n v="8"/>
    <n v="69"/>
    <n v="34"/>
    <x v="3"/>
    <x v="0"/>
    <x v="5"/>
  </r>
  <r>
    <x v="1"/>
    <x v="5"/>
    <x v="31"/>
    <x v="1229"/>
    <n v="1"/>
    <m/>
    <n v="7"/>
    <n v="1"/>
    <x v="3"/>
    <x v="0"/>
    <x v="5"/>
  </r>
  <r>
    <x v="1"/>
    <x v="5"/>
    <x v="31"/>
    <x v="1230"/>
    <n v="10"/>
    <n v="1"/>
    <n v="59"/>
    <n v="6"/>
    <x v="3"/>
    <x v="0"/>
    <x v="5"/>
  </r>
  <r>
    <x v="1"/>
    <x v="5"/>
    <x v="31"/>
    <x v="1231"/>
    <n v="318"/>
    <n v="268"/>
    <n v="1974"/>
    <n v="1640"/>
    <x v="3"/>
    <x v="0"/>
    <x v="5"/>
  </r>
  <r>
    <x v="1"/>
    <x v="5"/>
    <x v="31"/>
    <x v="1232"/>
    <n v="176"/>
    <n v="140"/>
    <n v="971"/>
    <n v="857"/>
    <x v="3"/>
    <x v="0"/>
    <x v="5"/>
  </r>
  <r>
    <x v="1"/>
    <x v="5"/>
    <x v="31"/>
    <x v="1233"/>
    <m/>
    <n v="1"/>
    <n v="3"/>
    <n v="1"/>
    <x v="3"/>
    <x v="0"/>
    <x v="5"/>
  </r>
  <r>
    <x v="1"/>
    <x v="5"/>
    <x v="31"/>
    <x v="1234"/>
    <n v="93"/>
    <n v="60"/>
    <n v="504"/>
    <n v="353"/>
    <x v="3"/>
    <x v="0"/>
    <x v="5"/>
  </r>
  <r>
    <x v="1"/>
    <x v="5"/>
    <x v="31"/>
    <x v="1235"/>
    <n v="3"/>
    <m/>
    <n v="19"/>
    <n v="5"/>
    <x v="3"/>
    <x v="0"/>
    <x v="5"/>
  </r>
  <r>
    <x v="1"/>
    <x v="5"/>
    <x v="31"/>
    <x v="1236"/>
    <n v="2"/>
    <m/>
    <n v="3"/>
    <m/>
    <x v="3"/>
    <x v="0"/>
    <x v="5"/>
  </r>
  <r>
    <x v="1"/>
    <x v="5"/>
    <x v="31"/>
    <x v="1237"/>
    <m/>
    <m/>
    <n v="1"/>
    <n v="1"/>
    <x v="3"/>
    <x v="0"/>
    <x v="5"/>
  </r>
  <r>
    <x v="1"/>
    <x v="5"/>
    <x v="31"/>
    <x v="1238"/>
    <m/>
    <m/>
    <m/>
    <n v="1"/>
    <x v="3"/>
    <x v="0"/>
    <x v="5"/>
  </r>
  <r>
    <x v="1"/>
    <x v="5"/>
    <x v="31"/>
    <x v="1239"/>
    <n v="2"/>
    <n v="5"/>
    <n v="20"/>
    <n v="28"/>
    <x v="3"/>
    <x v="0"/>
    <x v="5"/>
  </r>
  <r>
    <x v="1"/>
    <x v="5"/>
    <x v="31"/>
    <x v="1240"/>
    <n v="33"/>
    <n v="7"/>
    <n v="128"/>
    <n v="46"/>
    <x v="3"/>
    <x v="0"/>
    <x v="5"/>
  </r>
  <r>
    <x v="1"/>
    <x v="5"/>
    <x v="31"/>
    <x v="1241"/>
    <n v="3"/>
    <n v="6"/>
    <n v="31"/>
    <n v="32"/>
    <x v="3"/>
    <x v="0"/>
    <x v="5"/>
  </r>
  <r>
    <x v="1"/>
    <x v="5"/>
    <x v="31"/>
    <x v="1242"/>
    <n v="49"/>
    <n v="25"/>
    <n v="233"/>
    <n v="120"/>
    <x v="3"/>
    <x v="0"/>
    <x v="5"/>
  </r>
  <r>
    <x v="1"/>
    <x v="5"/>
    <x v="31"/>
    <x v="1243"/>
    <n v="4"/>
    <n v="1"/>
    <n v="17"/>
    <n v="11"/>
    <x v="3"/>
    <x v="0"/>
    <x v="5"/>
  </r>
  <r>
    <x v="1"/>
    <x v="5"/>
    <x v="31"/>
    <x v="1244"/>
    <m/>
    <m/>
    <n v="1"/>
    <n v="1"/>
    <x v="3"/>
    <x v="0"/>
    <x v="5"/>
  </r>
  <r>
    <x v="1"/>
    <x v="5"/>
    <x v="31"/>
    <x v="1245"/>
    <n v="20"/>
    <n v="17"/>
    <n v="114"/>
    <n v="95"/>
    <x v="3"/>
    <x v="0"/>
    <x v="5"/>
  </r>
  <r>
    <x v="1"/>
    <x v="5"/>
    <x v="31"/>
    <x v="1246"/>
    <n v="6"/>
    <n v="1"/>
    <n v="28"/>
    <n v="16"/>
    <x v="3"/>
    <x v="0"/>
    <x v="5"/>
  </r>
  <r>
    <x v="1"/>
    <x v="5"/>
    <x v="31"/>
    <x v="1247"/>
    <n v="10"/>
    <n v="4"/>
    <n v="33"/>
    <n v="18"/>
    <x v="3"/>
    <x v="0"/>
    <x v="5"/>
  </r>
  <r>
    <x v="1"/>
    <x v="5"/>
    <x v="31"/>
    <x v="1248"/>
    <n v="2"/>
    <n v="6"/>
    <n v="25"/>
    <n v="23"/>
    <x v="3"/>
    <x v="0"/>
    <x v="5"/>
  </r>
  <r>
    <x v="1"/>
    <x v="5"/>
    <x v="31"/>
    <x v="1249"/>
    <n v="95"/>
    <n v="46"/>
    <n v="437"/>
    <n v="198"/>
    <x v="3"/>
    <x v="0"/>
    <x v="5"/>
  </r>
  <r>
    <x v="1"/>
    <x v="5"/>
    <x v="31"/>
    <x v="1250"/>
    <n v="22"/>
    <n v="10"/>
    <n v="141"/>
    <n v="64"/>
    <x v="3"/>
    <x v="0"/>
    <x v="5"/>
  </r>
  <r>
    <x v="1"/>
    <x v="5"/>
    <x v="31"/>
    <x v="1251"/>
    <n v="1"/>
    <n v="1"/>
    <n v="4"/>
    <n v="7"/>
    <x v="3"/>
    <x v="0"/>
    <x v="5"/>
  </r>
  <r>
    <x v="1"/>
    <x v="5"/>
    <x v="31"/>
    <x v="1253"/>
    <n v="8"/>
    <n v="1"/>
    <n v="52"/>
    <n v="20"/>
    <x v="3"/>
    <x v="0"/>
    <x v="5"/>
  </r>
  <r>
    <x v="1"/>
    <x v="5"/>
    <x v="31"/>
    <x v="1254"/>
    <n v="13"/>
    <n v="13"/>
    <n v="53"/>
    <n v="46"/>
    <x v="3"/>
    <x v="0"/>
    <x v="5"/>
  </r>
  <r>
    <x v="1"/>
    <x v="5"/>
    <x v="31"/>
    <x v="1255"/>
    <n v="466"/>
    <n v="340"/>
    <n v="2678"/>
    <n v="1915"/>
    <x v="3"/>
    <x v="0"/>
    <x v="5"/>
  </r>
  <r>
    <x v="1"/>
    <x v="5"/>
    <x v="31"/>
    <x v="1256"/>
    <n v="21"/>
    <n v="3"/>
    <n v="94"/>
    <n v="15"/>
    <x v="3"/>
    <x v="0"/>
    <x v="5"/>
  </r>
  <r>
    <x v="1"/>
    <x v="5"/>
    <x v="31"/>
    <x v="1257"/>
    <n v="6"/>
    <n v="4"/>
    <n v="27"/>
    <n v="15"/>
    <x v="3"/>
    <x v="0"/>
    <x v="5"/>
  </r>
  <r>
    <x v="1"/>
    <x v="5"/>
    <x v="31"/>
    <x v="1258"/>
    <m/>
    <m/>
    <n v="7"/>
    <n v="3"/>
    <x v="3"/>
    <x v="0"/>
    <x v="5"/>
  </r>
  <r>
    <x v="1"/>
    <x v="5"/>
    <x v="31"/>
    <x v="1259"/>
    <n v="3"/>
    <n v="1"/>
    <n v="27"/>
    <n v="5"/>
    <x v="3"/>
    <x v="0"/>
    <x v="5"/>
  </r>
  <r>
    <x v="1"/>
    <x v="5"/>
    <x v="31"/>
    <x v="1260"/>
    <n v="1"/>
    <m/>
    <n v="6"/>
    <m/>
    <x v="3"/>
    <x v="0"/>
    <x v="5"/>
  </r>
  <r>
    <x v="1"/>
    <x v="5"/>
    <x v="31"/>
    <x v="1261"/>
    <m/>
    <m/>
    <n v="1"/>
    <n v="1"/>
    <x v="3"/>
    <x v="0"/>
    <x v="5"/>
  </r>
  <r>
    <x v="1"/>
    <x v="5"/>
    <x v="31"/>
    <x v="1262"/>
    <n v="7"/>
    <n v="3"/>
    <n v="25"/>
    <n v="19"/>
    <x v="3"/>
    <x v="0"/>
    <x v="5"/>
  </r>
  <r>
    <x v="1"/>
    <x v="5"/>
    <x v="31"/>
    <x v="1263"/>
    <m/>
    <m/>
    <n v="1"/>
    <n v="2"/>
    <x v="3"/>
    <x v="0"/>
    <x v="5"/>
  </r>
  <r>
    <x v="1"/>
    <x v="5"/>
    <x v="31"/>
    <x v="1264"/>
    <n v="7"/>
    <n v="3"/>
    <n v="39"/>
    <n v="13"/>
    <x v="3"/>
    <x v="0"/>
    <x v="5"/>
  </r>
  <r>
    <x v="1"/>
    <x v="5"/>
    <x v="31"/>
    <x v="1265"/>
    <n v="56"/>
    <n v="25"/>
    <n v="259"/>
    <n v="105"/>
    <x v="3"/>
    <x v="0"/>
    <x v="5"/>
  </r>
  <r>
    <x v="1"/>
    <x v="5"/>
    <x v="31"/>
    <x v="1266"/>
    <n v="2"/>
    <m/>
    <n v="8"/>
    <n v="4"/>
    <x v="3"/>
    <x v="0"/>
    <x v="5"/>
  </r>
  <r>
    <x v="1"/>
    <x v="5"/>
    <x v="31"/>
    <x v="1821"/>
    <n v="1"/>
    <m/>
    <n v="7"/>
    <n v="2"/>
    <x v="3"/>
    <x v="0"/>
    <x v="5"/>
  </r>
  <r>
    <x v="1"/>
    <x v="5"/>
    <x v="31"/>
    <x v="1268"/>
    <n v="1"/>
    <n v="2"/>
    <n v="18"/>
    <n v="6"/>
    <x v="3"/>
    <x v="0"/>
    <x v="5"/>
  </r>
  <r>
    <x v="1"/>
    <x v="5"/>
    <x v="31"/>
    <x v="1269"/>
    <m/>
    <m/>
    <n v="1"/>
    <n v="1"/>
    <x v="3"/>
    <x v="0"/>
    <x v="5"/>
  </r>
  <r>
    <x v="1"/>
    <x v="5"/>
    <x v="31"/>
    <x v="1270"/>
    <n v="11"/>
    <n v="10"/>
    <n v="65"/>
    <n v="50"/>
    <x v="3"/>
    <x v="0"/>
    <x v="5"/>
  </r>
  <r>
    <x v="1"/>
    <x v="5"/>
    <x v="31"/>
    <x v="1271"/>
    <n v="8"/>
    <n v="5"/>
    <n v="56"/>
    <n v="26"/>
    <x v="3"/>
    <x v="0"/>
    <x v="5"/>
  </r>
  <r>
    <x v="1"/>
    <x v="5"/>
    <x v="31"/>
    <x v="1272"/>
    <n v="1"/>
    <n v="1"/>
    <n v="6"/>
    <n v="2"/>
    <x v="3"/>
    <x v="0"/>
    <x v="5"/>
  </r>
  <r>
    <x v="1"/>
    <x v="5"/>
    <x v="31"/>
    <x v="1273"/>
    <n v="21"/>
    <n v="2"/>
    <n v="72"/>
    <n v="21"/>
    <x v="3"/>
    <x v="0"/>
    <x v="5"/>
  </r>
  <r>
    <x v="1"/>
    <x v="5"/>
    <x v="31"/>
    <x v="1274"/>
    <n v="2"/>
    <n v="5"/>
    <n v="17"/>
    <n v="20"/>
    <x v="3"/>
    <x v="0"/>
    <x v="5"/>
  </r>
  <r>
    <x v="1"/>
    <x v="5"/>
    <x v="31"/>
    <x v="1275"/>
    <m/>
    <m/>
    <n v="2"/>
    <n v="1"/>
    <x v="3"/>
    <x v="0"/>
    <x v="5"/>
  </r>
  <r>
    <x v="1"/>
    <x v="5"/>
    <x v="31"/>
    <x v="1276"/>
    <m/>
    <n v="1"/>
    <n v="2"/>
    <n v="3"/>
    <x v="3"/>
    <x v="0"/>
    <x v="5"/>
  </r>
  <r>
    <x v="1"/>
    <x v="5"/>
    <x v="31"/>
    <x v="1277"/>
    <n v="6"/>
    <n v="9"/>
    <n v="50"/>
    <n v="40"/>
    <x v="3"/>
    <x v="0"/>
    <x v="5"/>
  </r>
  <r>
    <x v="1"/>
    <x v="5"/>
    <x v="31"/>
    <x v="1278"/>
    <n v="6"/>
    <m/>
    <n v="32"/>
    <n v="18"/>
    <x v="3"/>
    <x v="0"/>
    <x v="5"/>
  </r>
  <r>
    <x v="1"/>
    <x v="5"/>
    <x v="31"/>
    <x v="1279"/>
    <m/>
    <m/>
    <n v="7"/>
    <n v="3"/>
    <x v="3"/>
    <x v="0"/>
    <x v="5"/>
  </r>
  <r>
    <x v="1"/>
    <x v="5"/>
    <x v="31"/>
    <x v="1281"/>
    <n v="10"/>
    <m/>
    <n v="30"/>
    <m/>
    <x v="3"/>
    <x v="0"/>
    <x v="5"/>
  </r>
  <r>
    <x v="1"/>
    <x v="5"/>
    <x v="31"/>
    <x v="1282"/>
    <m/>
    <m/>
    <m/>
    <n v="1"/>
    <x v="3"/>
    <x v="0"/>
    <x v="5"/>
  </r>
  <r>
    <x v="1"/>
    <x v="5"/>
    <x v="31"/>
    <x v="1283"/>
    <n v="42"/>
    <n v="30"/>
    <n v="225"/>
    <n v="178"/>
    <x v="3"/>
    <x v="0"/>
    <x v="5"/>
  </r>
  <r>
    <x v="1"/>
    <x v="5"/>
    <x v="31"/>
    <x v="1284"/>
    <n v="1"/>
    <m/>
    <n v="5"/>
    <n v="1"/>
    <x v="3"/>
    <x v="0"/>
    <x v="5"/>
  </r>
  <r>
    <x v="1"/>
    <x v="5"/>
    <x v="31"/>
    <x v="1822"/>
    <m/>
    <m/>
    <n v="1"/>
    <n v="2"/>
    <x v="3"/>
    <x v="0"/>
    <x v="5"/>
  </r>
  <r>
    <x v="1"/>
    <x v="5"/>
    <x v="31"/>
    <x v="1285"/>
    <m/>
    <m/>
    <n v="1"/>
    <m/>
    <x v="3"/>
    <x v="0"/>
    <x v="5"/>
  </r>
  <r>
    <x v="1"/>
    <x v="5"/>
    <x v="31"/>
    <x v="1286"/>
    <n v="12"/>
    <m/>
    <n v="95"/>
    <n v="9"/>
    <x v="3"/>
    <x v="0"/>
    <x v="5"/>
  </r>
  <r>
    <x v="1"/>
    <x v="5"/>
    <x v="31"/>
    <x v="1287"/>
    <n v="20"/>
    <n v="11"/>
    <n v="111"/>
    <n v="68"/>
    <x v="3"/>
    <x v="0"/>
    <x v="5"/>
  </r>
  <r>
    <x v="1"/>
    <x v="5"/>
    <x v="31"/>
    <x v="1288"/>
    <n v="3"/>
    <n v="2"/>
    <n v="13"/>
    <n v="12"/>
    <x v="3"/>
    <x v="0"/>
    <x v="5"/>
  </r>
  <r>
    <x v="1"/>
    <x v="5"/>
    <x v="31"/>
    <x v="1289"/>
    <n v="15"/>
    <n v="10"/>
    <n v="95"/>
    <n v="67"/>
    <x v="3"/>
    <x v="0"/>
    <x v="5"/>
  </r>
  <r>
    <x v="1"/>
    <x v="5"/>
    <x v="31"/>
    <x v="1290"/>
    <n v="23"/>
    <n v="15"/>
    <n v="124"/>
    <n v="86"/>
    <x v="3"/>
    <x v="0"/>
    <x v="5"/>
  </r>
  <r>
    <x v="1"/>
    <x v="5"/>
    <x v="31"/>
    <x v="1291"/>
    <n v="164"/>
    <n v="99"/>
    <n v="801"/>
    <n v="481"/>
    <x v="3"/>
    <x v="0"/>
    <x v="5"/>
  </r>
  <r>
    <x v="1"/>
    <x v="5"/>
    <x v="31"/>
    <x v="1292"/>
    <m/>
    <n v="1"/>
    <n v="2"/>
    <n v="2"/>
    <x v="3"/>
    <x v="0"/>
    <x v="5"/>
  </r>
  <r>
    <x v="1"/>
    <x v="5"/>
    <x v="31"/>
    <x v="1293"/>
    <n v="44"/>
    <n v="13"/>
    <n v="175"/>
    <n v="66"/>
    <x v="3"/>
    <x v="0"/>
    <x v="5"/>
  </r>
  <r>
    <x v="1"/>
    <x v="5"/>
    <x v="31"/>
    <x v="1294"/>
    <n v="1"/>
    <m/>
    <n v="8"/>
    <n v="7"/>
    <x v="3"/>
    <x v="0"/>
    <x v="5"/>
  </r>
  <r>
    <x v="1"/>
    <x v="5"/>
    <x v="31"/>
    <x v="1295"/>
    <n v="2"/>
    <n v="5"/>
    <n v="23"/>
    <n v="20"/>
    <x v="3"/>
    <x v="0"/>
    <x v="5"/>
  </r>
  <r>
    <x v="1"/>
    <x v="5"/>
    <x v="31"/>
    <x v="1296"/>
    <n v="1"/>
    <n v="3"/>
    <n v="10"/>
    <n v="20"/>
    <x v="3"/>
    <x v="0"/>
    <x v="5"/>
  </r>
  <r>
    <x v="1"/>
    <x v="5"/>
    <x v="31"/>
    <x v="1297"/>
    <n v="49"/>
    <n v="19"/>
    <n v="213"/>
    <n v="80"/>
    <x v="3"/>
    <x v="0"/>
    <x v="5"/>
  </r>
  <r>
    <x v="1"/>
    <x v="5"/>
    <x v="31"/>
    <x v="1298"/>
    <n v="48"/>
    <n v="42"/>
    <n v="274"/>
    <n v="232"/>
    <x v="3"/>
    <x v="0"/>
    <x v="5"/>
  </r>
  <r>
    <x v="1"/>
    <x v="5"/>
    <x v="31"/>
    <x v="1299"/>
    <n v="1"/>
    <n v="3"/>
    <n v="8"/>
    <n v="7"/>
    <x v="3"/>
    <x v="0"/>
    <x v="5"/>
  </r>
  <r>
    <x v="1"/>
    <x v="5"/>
    <x v="32"/>
    <x v="1300"/>
    <n v="173"/>
    <n v="187"/>
    <n v="873"/>
    <n v="891"/>
    <x v="5"/>
    <x v="1"/>
    <x v="5"/>
  </r>
  <r>
    <x v="1"/>
    <x v="5"/>
    <x v="32"/>
    <x v="1824"/>
    <m/>
    <n v="1"/>
    <n v="2"/>
    <n v="1"/>
    <x v="5"/>
    <x v="1"/>
    <x v="5"/>
  </r>
  <r>
    <x v="1"/>
    <x v="5"/>
    <x v="32"/>
    <x v="1301"/>
    <n v="1"/>
    <n v="2"/>
    <n v="10"/>
    <n v="12"/>
    <x v="5"/>
    <x v="1"/>
    <x v="5"/>
  </r>
  <r>
    <x v="1"/>
    <x v="5"/>
    <x v="32"/>
    <x v="1302"/>
    <m/>
    <n v="1"/>
    <n v="5"/>
    <n v="2"/>
    <x v="5"/>
    <x v="1"/>
    <x v="5"/>
  </r>
  <r>
    <x v="1"/>
    <x v="5"/>
    <x v="32"/>
    <x v="1303"/>
    <n v="3"/>
    <n v="2"/>
    <n v="13"/>
    <n v="12"/>
    <x v="5"/>
    <x v="1"/>
    <x v="5"/>
  </r>
  <r>
    <x v="1"/>
    <x v="5"/>
    <x v="32"/>
    <x v="1304"/>
    <n v="4"/>
    <n v="2"/>
    <n v="14"/>
    <n v="16"/>
    <x v="5"/>
    <x v="1"/>
    <x v="5"/>
  </r>
  <r>
    <x v="1"/>
    <x v="5"/>
    <x v="32"/>
    <x v="1305"/>
    <n v="215"/>
    <n v="183"/>
    <n v="1209"/>
    <n v="1171"/>
    <x v="5"/>
    <x v="1"/>
    <x v="5"/>
  </r>
  <r>
    <x v="1"/>
    <x v="5"/>
    <x v="32"/>
    <x v="1306"/>
    <n v="1"/>
    <n v="1"/>
    <n v="18"/>
    <n v="10"/>
    <x v="5"/>
    <x v="1"/>
    <x v="5"/>
  </r>
  <r>
    <x v="1"/>
    <x v="5"/>
    <x v="32"/>
    <x v="1825"/>
    <m/>
    <m/>
    <n v="1"/>
    <n v="1"/>
    <x v="5"/>
    <x v="1"/>
    <x v="5"/>
  </r>
  <r>
    <x v="1"/>
    <x v="5"/>
    <x v="32"/>
    <x v="1307"/>
    <n v="6"/>
    <n v="12"/>
    <n v="27"/>
    <n v="44"/>
    <x v="5"/>
    <x v="1"/>
    <x v="5"/>
  </r>
  <r>
    <x v="1"/>
    <x v="5"/>
    <x v="32"/>
    <x v="1308"/>
    <n v="5"/>
    <n v="17"/>
    <n v="40"/>
    <n v="41"/>
    <x v="5"/>
    <x v="1"/>
    <x v="5"/>
  </r>
  <r>
    <x v="1"/>
    <x v="5"/>
    <x v="32"/>
    <x v="1309"/>
    <m/>
    <n v="1"/>
    <n v="1"/>
    <n v="2"/>
    <x v="5"/>
    <x v="1"/>
    <x v="5"/>
  </r>
  <r>
    <x v="1"/>
    <x v="5"/>
    <x v="33"/>
    <x v="1310"/>
    <n v="3"/>
    <m/>
    <n v="14"/>
    <m/>
    <x v="2"/>
    <x v="0"/>
    <x v="5"/>
  </r>
  <r>
    <x v="1"/>
    <x v="5"/>
    <x v="33"/>
    <x v="1311"/>
    <n v="3"/>
    <n v="3"/>
    <n v="23"/>
    <n v="15"/>
    <x v="2"/>
    <x v="0"/>
    <x v="5"/>
  </r>
  <r>
    <x v="1"/>
    <x v="5"/>
    <x v="33"/>
    <x v="1312"/>
    <n v="9"/>
    <n v="9"/>
    <n v="36"/>
    <n v="36"/>
    <x v="2"/>
    <x v="0"/>
    <x v="5"/>
  </r>
  <r>
    <x v="1"/>
    <x v="5"/>
    <x v="33"/>
    <x v="1313"/>
    <n v="50"/>
    <n v="31"/>
    <n v="291"/>
    <n v="169"/>
    <x v="2"/>
    <x v="0"/>
    <x v="5"/>
  </r>
  <r>
    <x v="1"/>
    <x v="5"/>
    <x v="33"/>
    <x v="1826"/>
    <m/>
    <n v="1"/>
    <m/>
    <n v="2"/>
    <x v="2"/>
    <x v="0"/>
    <x v="5"/>
  </r>
  <r>
    <x v="1"/>
    <x v="5"/>
    <x v="33"/>
    <x v="1314"/>
    <m/>
    <n v="2"/>
    <n v="2"/>
    <n v="2"/>
    <x v="2"/>
    <x v="0"/>
    <x v="5"/>
  </r>
  <r>
    <x v="1"/>
    <x v="5"/>
    <x v="33"/>
    <x v="1827"/>
    <n v="1"/>
    <m/>
    <n v="8"/>
    <n v="2"/>
    <x v="2"/>
    <x v="0"/>
    <x v="5"/>
  </r>
  <r>
    <x v="1"/>
    <x v="5"/>
    <x v="33"/>
    <x v="1315"/>
    <n v="171"/>
    <n v="127"/>
    <n v="916"/>
    <n v="613"/>
    <x v="2"/>
    <x v="0"/>
    <x v="5"/>
  </r>
  <r>
    <x v="1"/>
    <x v="5"/>
    <x v="33"/>
    <x v="1316"/>
    <n v="35"/>
    <n v="27"/>
    <n v="174"/>
    <n v="130"/>
    <x v="2"/>
    <x v="0"/>
    <x v="5"/>
  </r>
  <r>
    <x v="1"/>
    <x v="5"/>
    <x v="33"/>
    <x v="1828"/>
    <m/>
    <m/>
    <n v="1"/>
    <m/>
    <x v="2"/>
    <x v="0"/>
    <x v="5"/>
  </r>
  <r>
    <x v="1"/>
    <x v="5"/>
    <x v="33"/>
    <x v="1829"/>
    <n v="1"/>
    <m/>
    <n v="2"/>
    <m/>
    <x v="2"/>
    <x v="0"/>
    <x v="5"/>
  </r>
  <r>
    <x v="1"/>
    <x v="5"/>
    <x v="33"/>
    <x v="1317"/>
    <n v="191"/>
    <n v="119"/>
    <n v="1003"/>
    <n v="627"/>
    <x v="2"/>
    <x v="0"/>
    <x v="5"/>
  </r>
  <r>
    <x v="1"/>
    <x v="5"/>
    <x v="33"/>
    <x v="1972"/>
    <n v="1"/>
    <m/>
    <n v="1"/>
    <n v="1"/>
    <x v="2"/>
    <x v="0"/>
    <x v="5"/>
  </r>
  <r>
    <x v="1"/>
    <x v="5"/>
    <x v="33"/>
    <x v="1830"/>
    <m/>
    <n v="1"/>
    <n v="3"/>
    <n v="5"/>
    <x v="2"/>
    <x v="0"/>
    <x v="5"/>
  </r>
  <r>
    <x v="1"/>
    <x v="5"/>
    <x v="33"/>
    <x v="1318"/>
    <n v="286"/>
    <n v="191"/>
    <n v="1538"/>
    <n v="1097"/>
    <x v="2"/>
    <x v="0"/>
    <x v="5"/>
  </r>
  <r>
    <x v="1"/>
    <x v="5"/>
    <x v="33"/>
    <x v="1319"/>
    <n v="3"/>
    <m/>
    <n v="14"/>
    <n v="6"/>
    <x v="2"/>
    <x v="0"/>
    <x v="5"/>
  </r>
  <r>
    <x v="1"/>
    <x v="5"/>
    <x v="33"/>
    <x v="1831"/>
    <n v="7"/>
    <n v="2"/>
    <n v="42"/>
    <n v="37"/>
    <x v="2"/>
    <x v="0"/>
    <x v="5"/>
  </r>
  <r>
    <x v="1"/>
    <x v="5"/>
    <x v="33"/>
    <x v="1320"/>
    <n v="800"/>
    <n v="552"/>
    <n v="3849"/>
    <n v="2777"/>
    <x v="2"/>
    <x v="0"/>
    <x v="5"/>
  </r>
  <r>
    <x v="1"/>
    <x v="5"/>
    <x v="33"/>
    <x v="1832"/>
    <m/>
    <m/>
    <n v="1"/>
    <m/>
    <x v="2"/>
    <x v="0"/>
    <x v="5"/>
  </r>
  <r>
    <x v="1"/>
    <x v="5"/>
    <x v="33"/>
    <x v="1322"/>
    <n v="3"/>
    <n v="1"/>
    <n v="28"/>
    <n v="11"/>
    <x v="2"/>
    <x v="0"/>
    <x v="5"/>
  </r>
  <r>
    <x v="1"/>
    <x v="5"/>
    <x v="33"/>
    <x v="1323"/>
    <n v="14"/>
    <n v="7"/>
    <n v="51"/>
    <n v="48"/>
    <x v="2"/>
    <x v="0"/>
    <x v="5"/>
  </r>
  <r>
    <x v="1"/>
    <x v="5"/>
    <x v="33"/>
    <x v="1324"/>
    <n v="7"/>
    <n v="5"/>
    <n v="39"/>
    <n v="35"/>
    <x v="2"/>
    <x v="0"/>
    <x v="5"/>
  </r>
  <r>
    <x v="1"/>
    <x v="5"/>
    <x v="33"/>
    <x v="1325"/>
    <n v="296"/>
    <n v="185"/>
    <n v="1671"/>
    <n v="985"/>
    <x v="2"/>
    <x v="0"/>
    <x v="5"/>
  </r>
  <r>
    <x v="1"/>
    <x v="5"/>
    <x v="33"/>
    <x v="1326"/>
    <n v="201"/>
    <n v="108"/>
    <n v="1061"/>
    <n v="658"/>
    <x v="2"/>
    <x v="0"/>
    <x v="5"/>
  </r>
  <r>
    <x v="1"/>
    <x v="5"/>
    <x v="33"/>
    <x v="1327"/>
    <n v="16"/>
    <n v="13"/>
    <n v="75"/>
    <n v="63"/>
    <x v="2"/>
    <x v="0"/>
    <x v="5"/>
  </r>
  <r>
    <x v="1"/>
    <x v="5"/>
    <x v="33"/>
    <x v="1833"/>
    <n v="2"/>
    <m/>
    <n v="7"/>
    <m/>
    <x v="2"/>
    <x v="0"/>
    <x v="5"/>
  </r>
  <r>
    <x v="1"/>
    <x v="5"/>
    <x v="33"/>
    <x v="1329"/>
    <n v="1"/>
    <n v="3"/>
    <n v="3"/>
    <n v="7"/>
    <x v="2"/>
    <x v="0"/>
    <x v="5"/>
  </r>
  <r>
    <x v="1"/>
    <x v="5"/>
    <x v="33"/>
    <x v="1834"/>
    <n v="1"/>
    <m/>
    <n v="5"/>
    <m/>
    <x v="2"/>
    <x v="0"/>
    <x v="5"/>
  </r>
  <r>
    <x v="1"/>
    <x v="5"/>
    <x v="33"/>
    <x v="1330"/>
    <n v="2"/>
    <n v="3"/>
    <n v="26"/>
    <n v="8"/>
    <x v="2"/>
    <x v="0"/>
    <x v="5"/>
  </r>
  <r>
    <x v="1"/>
    <x v="5"/>
    <x v="124"/>
    <x v="1332"/>
    <n v="8"/>
    <n v="3"/>
    <n v="42"/>
    <n v="29"/>
    <x v="2"/>
    <x v="0"/>
    <x v="5"/>
  </r>
  <r>
    <x v="1"/>
    <x v="5"/>
    <x v="124"/>
    <x v="1837"/>
    <n v="1"/>
    <n v="1"/>
    <n v="4"/>
    <n v="1"/>
    <x v="2"/>
    <x v="0"/>
    <x v="5"/>
  </r>
  <r>
    <x v="1"/>
    <x v="5"/>
    <x v="124"/>
    <x v="1333"/>
    <n v="46"/>
    <n v="25"/>
    <n v="177"/>
    <n v="122"/>
    <x v="2"/>
    <x v="0"/>
    <x v="5"/>
  </r>
  <r>
    <x v="1"/>
    <x v="5"/>
    <x v="124"/>
    <x v="1334"/>
    <n v="38"/>
    <n v="22"/>
    <n v="162"/>
    <n v="107"/>
    <x v="2"/>
    <x v="0"/>
    <x v="5"/>
  </r>
  <r>
    <x v="1"/>
    <x v="5"/>
    <x v="124"/>
    <x v="1838"/>
    <n v="2"/>
    <n v="2"/>
    <n v="7"/>
    <n v="8"/>
    <x v="2"/>
    <x v="0"/>
    <x v="5"/>
  </r>
  <r>
    <x v="1"/>
    <x v="5"/>
    <x v="124"/>
    <x v="1335"/>
    <n v="26"/>
    <n v="17"/>
    <n v="122"/>
    <n v="73"/>
    <x v="2"/>
    <x v="0"/>
    <x v="5"/>
  </r>
  <r>
    <x v="1"/>
    <x v="5"/>
    <x v="124"/>
    <x v="1336"/>
    <n v="2"/>
    <n v="1"/>
    <n v="10"/>
    <n v="7"/>
    <x v="2"/>
    <x v="0"/>
    <x v="5"/>
  </r>
  <r>
    <x v="1"/>
    <x v="5"/>
    <x v="124"/>
    <x v="1337"/>
    <n v="2"/>
    <n v="4"/>
    <n v="29"/>
    <n v="26"/>
    <x v="2"/>
    <x v="0"/>
    <x v="5"/>
  </r>
  <r>
    <x v="1"/>
    <x v="5"/>
    <x v="124"/>
    <x v="1839"/>
    <n v="3"/>
    <n v="1"/>
    <n v="14"/>
    <n v="5"/>
    <x v="2"/>
    <x v="0"/>
    <x v="5"/>
  </r>
  <r>
    <x v="1"/>
    <x v="5"/>
    <x v="124"/>
    <x v="1338"/>
    <n v="2"/>
    <m/>
    <n v="18"/>
    <n v="6"/>
    <x v="2"/>
    <x v="0"/>
    <x v="5"/>
  </r>
  <r>
    <x v="1"/>
    <x v="5"/>
    <x v="124"/>
    <x v="1339"/>
    <n v="3"/>
    <n v="1"/>
    <n v="13"/>
    <n v="9"/>
    <x v="2"/>
    <x v="0"/>
    <x v="5"/>
  </r>
  <r>
    <x v="1"/>
    <x v="5"/>
    <x v="124"/>
    <x v="1340"/>
    <n v="5"/>
    <n v="4"/>
    <n v="24"/>
    <n v="9"/>
    <x v="2"/>
    <x v="0"/>
    <x v="5"/>
  </r>
  <r>
    <x v="1"/>
    <x v="5"/>
    <x v="124"/>
    <x v="1341"/>
    <n v="1"/>
    <m/>
    <n v="3"/>
    <n v="1"/>
    <x v="2"/>
    <x v="0"/>
    <x v="5"/>
  </r>
  <r>
    <x v="1"/>
    <x v="5"/>
    <x v="124"/>
    <x v="1840"/>
    <m/>
    <m/>
    <n v="2"/>
    <m/>
    <x v="2"/>
    <x v="0"/>
    <x v="5"/>
  </r>
  <r>
    <x v="1"/>
    <x v="5"/>
    <x v="124"/>
    <x v="1343"/>
    <n v="1"/>
    <n v="1"/>
    <n v="2"/>
    <n v="4"/>
    <x v="2"/>
    <x v="0"/>
    <x v="5"/>
  </r>
  <r>
    <x v="1"/>
    <x v="5"/>
    <x v="124"/>
    <x v="1974"/>
    <m/>
    <m/>
    <n v="1"/>
    <m/>
    <x v="2"/>
    <x v="0"/>
    <x v="5"/>
  </r>
  <r>
    <x v="1"/>
    <x v="5"/>
    <x v="124"/>
    <x v="1344"/>
    <m/>
    <n v="1"/>
    <n v="7"/>
    <n v="6"/>
    <x v="2"/>
    <x v="0"/>
    <x v="5"/>
  </r>
  <r>
    <x v="1"/>
    <x v="5"/>
    <x v="124"/>
    <x v="1345"/>
    <n v="2"/>
    <n v="6"/>
    <n v="17"/>
    <n v="18"/>
    <x v="2"/>
    <x v="0"/>
    <x v="5"/>
  </r>
  <r>
    <x v="1"/>
    <x v="5"/>
    <x v="124"/>
    <x v="1346"/>
    <n v="8"/>
    <n v="2"/>
    <n v="35"/>
    <n v="22"/>
    <x v="2"/>
    <x v="0"/>
    <x v="5"/>
  </r>
  <r>
    <x v="1"/>
    <x v="5"/>
    <x v="124"/>
    <x v="1841"/>
    <n v="1"/>
    <m/>
    <n v="2"/>
    <n v="1"/>
    <x v="2"/>
    <x v="0"/>
    <x v="5"/>
  </r>
  <r>
    <x v="1"/>
    <x v="5"/>
    <x v="124"/>
    <x v="1347"/>
    <n v="4"/>
    <n v="1"/>
    <n v="23"/>
    <n v="9"/>
    <x v="2"/>
    <x v="0"/>
    <x v="5"/>
  </r>
  <r>
    <x v="1"/>
    <x v="5"/>
    <x v="124"/>
    <x v="1348"/>
    <n v="46"/>
    <n v="20"/>
    <n v="187"/>
    <n v="107"/>
    <x v="2"/>
    <x v="0"/>
    <x v="5"/>
  </r>
  <r>
    <x v="1"/>
    <x v="5"/>
    <x v="124"/>
    <x v="1349"/>
    <n v="27"/>
    <n v="10"/>
    <n v="95"/>
    <n v="61"/>
    <x v="2"/>
    <x v="0"/>
    <x v="5"/>
  </r>
  <r>
    <x v="1"/>
    <x v="5"/>
    <x v="124"/>
    <x v="1350"/>
    <n v="43"/>
    <n v="29"/>
    <n v="301"/>
    <n v="177"/>
    <x v="2"/>
    <x v="0"/>
    <x v="5"/>
  </r>
  <r>
    <x v="1"/>
    <x v="5"/>
    <x v="153"/>
    <x v="1842"/>
    <n v="4"/>
    <m/>
    <n v="5"/>
    <m/>
    <x v="1"/>
    <x v="0"/>
    <x v="5"/>
  </r>
  <r>
    <x v="1"/>
    <x v="5"/>
    <x v="153"/>
    <x v="2103"/>
    <n v="1"/>
    <m/>
    <n v="1"/>
    <m/>
    <x v="1"/>
    <x v="0"/>
    <x v="5"/>
  </r>
  <r>
    <x v="1"/>
    <x v="5"/>
    <x v="183"/>
    <x v="2104"/>
    <m/>
    <m/>
    <n v="1"/>
    <m/>
    <x v="2"/>
    <x v="0"/>
    <x v="5"/>
  </r>
  <r>
    <x v="1"/>
    <x v="5"/>
    <x v="165"/>
    <x v="1976"/>
    <m/>
    <m/>
    <m/>
    <n v="1"/>
    <x v="2"/>
    <x v="0"/>
    <x v="5"/>
  </r>
  <r>
    <x v="1"/>
    <x v="5"/>
    <x v="154"/>
    <x v="1843"/>
    <m/>
    <m/>
    <n v="1"/>
    <m/>
    <x v="1"/>
    <x v="0"/>
    <x v="5"/>
  </r>
  <r>
    <x v="1"/>
    <x v="5"/>
    <x v="126"/>
    <x v="1844"/>
    <n v="1"/>
    <m/>
    <n v="1"/>
    <m/>
    <x v="5"/>
    <x v="1"/>
    <x v="5"/>
  </r>
  <r>
    <x v="1"/>
    <x v="5"/>
    <x v="126"/>
    <x v="1352"/>
    <n v="105"/>
    <n v="112"/>
    <n v="550"/>
    <n v="595"/>
    <x v="5"/>
    <x v="1"/>
    <x v="5"/>
  </r>
  <r>
    <x v="1"/>
    <x v="5"/>
    <x v="126"/>
    <x v="1353"/>
    <n v="83"/>
    <n v="70"/>
    <n v="370"/>
    <n v="1178"/>
    <x v="5"/>
    <x v="1"/>
    <x v="5"/>
  </r>
  <r>
    <x v="1"/>
    <x v="5"/>
    <x v="126"/>
    <x v="1354"/>
    <n v="30"/>
    <n v="11"/>
    <n v="139"/>
    <n v="121"/>
    <x v="5"/>
    <x v="1"/>
    <x v="5"/>
  </r>
  <r>
    <x v="1"/>
    <x v="5"/>
    <x v="126"/>
    <x v="1355"/>
    <n v="8"/>
    <n v="5"/>
    <n v="36"/>
    <n v="25"/>
    <x v="5"/>
    <x v="1"/>
    <x v="5"/>
  </r>
  <r>
    <x v="1"/>
    <x v="5"/>
    <x v="126"/>
    <x v="1356"/>
    <n v="21"/>
    <n v="1"/>
    <n v="62"/>
    <n v="3"/>
    <x v="5"/>
    <x v="1"/>
    <x v="5"/>
  </r>
  <r>
    <x v="1"/>
    <x v="5"/>
    <x v="126"/>
    <x v="1357"/>
    <n v="2"/>
    <n v="2"/>
    <n v="11"/>
    <n v="9"/>
    <x v="5"/>
    <x v="1"/>
    <x v="5"/>
  </r>
  <r>
    <x v="1"/>
    <x v="5"/>
    <x v="126"/>
    <x v="1358"/>
    <n v="2"/>
    <m/>
    <n v="8"/>
    <n v="2"/>
    <x v="5"/>
    <x v="1"/>
    <x v="5"/>
  </r>
  <r>
    <x v="1"/>
    <x v="5"/>
    <x v="126"/>
    <x v="1980"/>
    <m/>
    <m/>
    <m/>
    <n v="1"/>
    <x v="5"/>
    <x v="1"/>
    <x v="5"/>
  </r>
  <r>
    <x v="1"/>
    <x v="5"/>
    <x v="126"/>
    <x v="1359"/>
    <n v="12"/>
    <n v="5"/>
    <n v="30"/>
    <n v="22"/>
    <x v="5"/>
    <x v="1"/>
    <x v="5"/>
  </r>
  <r>
    <x v="1"/>
    <x v="5"/>
    <x v="179"/>
    <x v="2105"/>
    <m/>
    <m/>
    <n v="1"/>
    <m/>
    <x v="5"/>
    <x v="1"/>
    <x v="5"/>
  </r>
  <r>
    <x v="1"/>
    <x v="5"/>
    <x v="179"/>
    <x v="2106"/>
    <m/>
    <m/>
    <n v="1"/>
    <m/>
    <x v="5"/>
    <x v="1"/>
    <x v="5"/>
  </r>
  <r>
    <x v="1"/>
    <x v="5"/>
    <x v="179"/>
    <x v="2107"/>
    <m/>
    <m/>
    <n v="2"/>
    <m/>
    <x v="5"/>
    <x v="1"/>
    <x v="5"/>
  </r>
  <r>
    <x v="1"/>
    <x v="5"/>
    <x v="179"/>
    <x v="2067"/>
    <m/>
    <m/>
    <n v="4"/>
    <m/>
    <x v="5"/>
    <x v="1"/>
    <x v="5"/>
  </r>
  <r>
    <x v="1"/>
    <x v="5"/>
    <x v="179"/>
    <x v="2108"/>
    <m/>
    <m/>
    <n v="2"/>
    <m/>
    <x v="5"/>
    <x v="1"/>
    <x v="5"/>
  </r>
  <r>
    <x v="1"/>
    <x v="5"/>
    <x v="179"/>
    <x v="2109"/>
    <m/>
    <m/>
    <n v="1"/>
    <m/>
    <x v="5"/>
    <x v="1"/>
    <x v="5"/>
  </r>
  <r>
    <x v="1"/>
    <x v="5"/>
    <x v="171"/>
    <x v="2020"/>
    <m/>
    <m/>
    <n v="3"/>
    <m/>
    <x v="5"/>
    <x v="1"/>
    <x v="5"/>
  </r>
  <r>
    <x v="1"/>
    <x v="5"/>
    <x v="127"/>
    <x v="1847"/>
    <m/>
    <m/>
    <n v="2"/>
    <m/>
    <x v="1"/>
    <x v="0"/>
    <x v="5"/>
  </r>
  <r>
    <x v="1"/>
    <x v="5"/>
    <x v="127"/>
    <x v="1360"/>
    <n v="10"/>
    <n v="6"/>
    <n v="52"/>
    <n v="28"/>
    <x v="1"/>
    <x v="0"/>
    <x v="5"/>
  </r>
  <r>
    <x v="1"/>
    <x v="5"/>
    <x v="127"/>
    <x v="1848"/>
    <m/>
    <m/>
    <m/>
    <n v="1"/>
    <x v="1"/>
    <x v="0"/>
    <x v="5"/>
  </r>
  <r>
    <x v="1"/>
    <x v="5"/>
    <x v="155"/>
    <x v="1849"/>
    <n v="1"/>
    <n v="2"/>
    <n v="6"/>
    <n v="4"/>
    <x v="1"/>
    <x v="0"/>
    <x v="5"/>
  </r>
  <r>
    <x v="1"/>
    <x v="5"/>
    <x v="155"/>
    <x v="1850"/>
    <n v="1"/>
    <n v="1"/>
    <n v="9"/>
    <n v="13"/>
    <x v="1"/>
    <x v="0"/>
    <x v="5"/>
  </r>
  <r>
    <x v="1"/>
    <x v="6"/>
    <x v="65"/>
    <x v="1361"/>
    <m/>
    <m/>
    <m/>
    <n v="1"/>
    <x v="3"/>
    <x v="0"/>
    <x v="6"/>
  </r>
  <r>
    <x v="1"/>
    <x v="6"/>
    <x v="65"/>
    <x v="1851"/>
    <n v="1"/>
    <m/>
    <n v="1"/>
    <n v="3"/>
    <x v="3"/>
    <x v="0"/>
    <x v="6"/>
  </r>
  <r>
    <x v="1"/>
    <x v="6"/>
    <x v="65"/>
    <x v="256"/>
    <n v="1"/>
    <m/>
    <n v="3"/>
    <n v="1"/>
    <x v="3"/>
    <x v="0"/>
    <x v="6"/>
  </r>
  <r>
    <x v="1"/>
    <x v="6"/>
    <x v="65"/>
    <x v="1362"/>
    <m/>
    <m/>
    <n v="1"/>
    <n v="1"/>
    <x v="3"/>
    <x v="0"/>
    <x v="6"/>
  </r>
  <r>
    <x v="1"/>
    <x v="6"/>
    <x v="65"/>
    <x v="2110"/>
    <m/>
    <m/>
    <m/>
    <n v="2"/>
    <x v="3"/>
    <x v="0"/>
    <x v="6"/>
  </r>
  <r>
    <x v="1"/>
    <x v="6"/>
    <x v="65"/>
    <x v="257"/>
    <n v="31"/>
    <n v="34"/>
    <n v="168"/>
    <n v="119"/>
    <x v="3"/>
    <x v="0"/>
    <x v="6"/>
  </r>
  <r>
    <x v="1"/>
    <x v="6"/>
    <x v="65"/>
    <x v="258"/>
    <n v="9"/>
    <n v="6"/>
    <n v="55"/>
    <n v="31"/>
    <x v="3"/>
    <x v="0"/>
    <x v="6"/>
  </r>
  <r>
    <x v="1"/>
    <x v="6"/>
    <x v="65"/>
    <x v="259"/>
    <n v="1"/>
    <m/>
    <n v="3"/>
    <n v="1"/>
    <x v="3"/>
    <x v="0"/>
    <x v="6"/>
  </r>
  <r>
    <x v="1"/>
    <x v="6"/>
    <x v="65"/>
    <x v="260"/>
    <n v="2"/>
    <m/>
    <n v="6"/>
    <n v="2"/>
    <x v="3"/>
    <x v="0"/>
    <x v="6"/>
  </r>
  <r>
    <x v="1"/>
    <x v="6"/>
    <x v="65"/>
    <x v="1363"/>
    <m/>
    <m/>
    <n v="1"/>
    <m/>
    <x v="3"/>
    <x v="0"/>
    <x v="6"/>
  </r>
  <r>
    <x v="1"/>
    <x v="6"/>
    <x v="65"/>
    <x v="261"/>
    <n v="4"/>
    <m/>
    <n v="11"/>
    <n v="4"/>
    <x v="3"/>
    <x v="0"/>
    <x v="6"/>
  </r>
  <r>
    <x v="1"/>
    <x v="6"/>
    <x v="65"/>
    <x v="262"/>
    <n v="1"/>
    <n v="1"/>
    <n v="9"/>
    <n v="2"/>
    <x v="3"/>
    <x v="0"/>
    <x v="6"/>
  </r>
  <r>
    <x v="1"/>
    <x v="6"/>
    <x v="65"/>
    <x v="2021"/>
    <m/>
    <m/>
    <n v="1"/>
    <m/>
    <x v="3"/>
    <x v="0"/>
    <x v="6"/>
  </r>
  <r>
    <x v="1"/>
    <x v="6"/>
    <x v="65"/>
    <x v="263"/>
    <n v="1"/>
    <n v="3"/>
    <n v="7"/>
    <n v="9"/>
    <x v="3"/>
    <x v="0"/>
    <x v="6"/>
  </r>
  <r>
    <x v="1"/>
    <x v="6"/>
    <x v="184"/>
    <x v="2111"/>
    <m/>
    <m/>
    <m/>
    <n v="1"/>
    <x v="1"/>
    <x v="0"/>
    <x v="6"/>
  </r>
  <r>
    <x v="1"/>
    <x v="6"/>
    <x v="66"/>
    <x v="264"/>
    <n v="1"/>
    <m/>
    <n v="4"/>
    <n v="2"/>
    <x v="2"/>
    <x v="0"/>
    <x v="6"/>
  </r>
  <r>
    <x v="1"/>
    <x v="6"/>
    <x v="66"/>
    <x v="1854"/>
    <m/>
    <n v="1"/>
    <n v="1"/>
    <n v="2"/>
    <x v="2"/>
    <x v="0"/>
    <x v="6"/>
  </r>
  <r>
    <x v="1"/>
    <x v="6"/>
    <x v="66"/>
    <x v="265"/>
    <n v="2"/>
    <n v="1"/>
    <n v="15"/>
    <n v="16"/>
    <x v="2"/>
    <x v="0"/>
    <x v="6"/>
  </r>
  <r>
    <x v="1"/>
    <x v="6"/>
    <x v="66"/>
    <x v="1364"/>
    <m/>
    <m/>
    <m/>
    <n v="3"/>
    <x v="2"/>
    <x v="0"/>
    <x v="6"/>
  </r>
  <r>
    <x v="1"/>
    <x v="6"/>
    <x v="66"/>
    <x v="266"/>
    <n v="7"/>
    <n v="10"/>
    <n v="44"/>
    <n v="43"/>
    <x v="2"/>
    <x v="0"/>
    <x v="6"/>
  </r>
  <r>
    <x v="1"/>
    <x v="6"/>
    <x v="66"/>
    <x v="1365"/>
    <n v="1"/>
    <m/>
    <n v="18"/>
    <n v="14"/>
    <x v="2"/>
    <x v="0"/>
    <x v="6"/>
  </r>
  <r>
    <x v="1"/>
    <x v="6"/>
    <x v="66"/>
    <x v="1855"/>
    <m/>
    <m/>
    <n v="2"/>
    <n v="6"/>
    <x v="2"/>
    <x v="0"/>
    <x v="6"/>
  </r>
  <r>
    <x v="1"/>
    <x v="6"/>
    <x v="66"/>
    <x v="1366"/>
    <m/>
    <m/>
    <n v="5"/>
    <n v="5"/>
    <x v="2"/>
    <x v="0"/>
    <x v="6"/>
  </r>
  <r>
    <x v="1"/>
    <x v="6"/>
    <x v="66"/>
    <x v="1367"/>
    <m/>
    <m/>
    <n v="1"/>
    <n v="1"/>
    <x v="2"/>
    <x v="0"/>
    <x v="6"/>
  </r>
  <r>
    <x v="1"/>
    <x v="6"/>
    <x v="66"/>
    <x v="1856"/>
    <m/>
    <m/>
    <m/>
    <n v="1"/>
    <x v="2"/>
    <x v="0"/>
    <x v="6"/>
  </r>
  <r>
    <x v="1"/>
    <x v="6"/>
    <x v="66"/>
    <x v="2112"/>
    <m/>
    <m/>
    <n v="1"/>
    <m/>
    <x v="2"/>
    <x v="0"/>
    <x v="6"/>
  </r>
  <r>
    <x v="1"/>
    <x v="6"/>
    <x v="66"/>
    <x v="1368"/>
    <m/>
    <m/>
    <n v="5"/>
    <n v="5"/>
    <x v="2"/>
    <x v="0"/>
    <x v="6"/>
  </r>
  <r>
    <x v="1"/>
    <x v="6"/>
    <x v="66"/>
    <x v="1369"/>
    <n v="15"/>
    <n v="5"/>
    <n v="62"/>
    <n v="20"/>
    <x v="2"/>
    <x v="0"/>
    <x v="6"/>
  </r>
  <r>
    <x v="1"/>
    <x v="6"/>
    <x v="66"/>
    <x v="267"/>
    <n v="3"/>
    <m/>
    <n v="20"/>
    <n v="8"/>
    <x v="2"/>
    <x v="0"/>
    <x v="6"/>
  </r>
  <r>
    <x v="1"/>
    <x v="6"/>
    <x v="66"/>
    <x v="1370"/>
    <n v="2"/>
    <m/>
    <n v="4"/>
    <m/>
    <x v="2"/>
    <x v="0"/>
    <x v="6"/>
  </r>
  <r>
    <x v="1"/>
    <x v="6"/>
    <x v="66"/>
    <x v="1857"/>
    <m/>
    <m/>
    <n v="1"/>
    <n v="1"/>
    <x v="2"/>
    <x v="0"/>
    <x v="6"/>
  </r>
  <r>
    <x v="1"/>
    <x v="6"/>
    <x v="66"/>
    <x v="268"/>
    <n v="5"/>
    <n v="1"/>
    <n v="10"/>
    <n v="6"/>
    <x v="2"/>
    <x v="0"/>
    <x v="6"/>
  </r>
  <r>
    <x v="1"/>
    <x v="6"/>
    <x v="66"/>
    <x v="1858"/>
    <m/>
    <m/>
    <n v="2"/>
    <n v="1"/>
    <x v="2"/>
    <x v="0"/>
    <x v="6"/>
  </r>
  <r>
    <x v="1"/>
    <x v="6"/>
    <x v="66"/>
    <x v="1371"/>
    <n v="6"/>
    <n v="5"/>
    <n v="39"/>
    <n v="17"/>
    <x v="2"/>
    <x v="0"/>
    <x v="6"/>
  </r>
  <r>
    <x v="1"/>
    <x v="6"/>
    <x v="66"/>
    <x v="1372"/>
    <m/>
    <m/>
    <n v="4"/>
    <n v="1"/>
    <x v="2"/>
    <x v="0"/>
    <x v="6"/>
  </r>
  <r>
    <x v="1"/>
    <x v="6"/>
    <x v="156"/>
    <x v="1859"/>
    <m/>
    <m/>
    <n v="1"/>
    <m/>
    <x v="2"/>
    <x v="0"/>
    <x v="6"/>
  </r>
  <r>
    <x v="1"/>
    <x v="6"/>
    <x v="156"/>
    <x v="2113"/>
    <m/>
    <m/>
    <n v="1"/>
    <n v="1"/>
    <x v="2"/>
    <x v="0"/>
    <x v="6"/>
  </r>
  <r>
    <x v="1"/>
    <x v="6"/>
    <x v="156"/>
    <x v="1860"/>
    <m/>
    <m/>
    <n v="1"/>
    <n v="2"/>
    <x v="2"/>
    <x v="0"/>
    <x v="6"/>
  </r>
  <r>
    <x v="1"/>
    <x v="6"/>
    <x v="156"/>
    <x v="2114"/>
    <n v="1"/>
    <n v="1"/>
    <n v="1"/>
    <n v="2"/>
    <x v="2"/>
    <x v="0"/>
    <x v="6"/>
  </r>
  <r>
    <x v="1"/>
    <x v="6"/>
    <x v="156"/>
    <x v="1861"/>
    <m/>
    <n v="1"/>
    <n v="2"/>
    <n v="1"/>
    <x v="2"/>
    <x v="0"/>
    <x v="6"/>
  </r>
  <r>
    <x v="1"/>
    <x v="6"/>
    <x v="156"/>
    <x v="2115"/>
    <n v="1"/>
    <m/>
    <n v="3"/>
    <n v="1"/>
    <x v="2"/>
    <x v="0"/>
    <x v="6"/>
  </r>
  <r>
    <x v="1"/>
    <x v="6"/>
    <x v="156"/>
    <x v="2023"/>
    <m/>
    <m/>
    <n v="1"/>
    <n v="2"/>
    <x v="2"/>
    <x v="0"/>
    <x v="6"/>
  </r>
  <r>
    <x v="1"/>
    <x v="6"/>
    <x v="156"/>
    <x v="2116"/>
    <n v="1"/>
    <m/>
    <n v="1"/>
    <m/>
    <x v="2"/>
    <x v="0"/>
    <x v="6"/>
  </r>
  <r>
    <x v="1"/>
    <x v="6"/>
    <x v="67"/>
    <x v="2117"/>
    <m/>
    <m/>
    <n v="1"/>
    <m/>
    <x v="2"/>
    <x v="0"/>
    <x v="6"/>
  </r>
  <r>
    <x v="1"/>
    <x v="6"/>
    <x v="67"/>
    <x v="269"/>
    <m/>
    <m/>
    <n v="1"/>
    <m/>
    <x v="2"/>
    <x v="0"/>
    <x v="6"/>
  </r>
  <r>
    <x v="1"/>
    <x v="6"/>
    <x v="0"/>
    <x v="270"/>
    <m/>
    <n v="1"/>
    <n v="6"/>
    <n v="3"/>
    <x v="0"/>
    <x v="0"/>
    <x v="6"/>
  </r>
  <r>
    <x v="1"/>
    <x v="6"/>
    <x v="128"/>
    <x v="1863"/>
    <m/>
    <m/>
    <n v="2"/>
    <n v="4"/>
    <x v="2"/>
    <x v="0"/>
    <x v="6"/>
  </r>
  <r>
    <x v="1"/>
    <x v="6"/>
    <x v="128"/>
    <x v="2118"/>
    <m/>
    <n v="1"/>
    <m/>
    <n v="1"/>
    <x v="2"/>
    <x v="0"/>
    <x v="6"/>
  </r>
  <r>
    <x v="1"/>
    <x v="6"/>
    <x v="128"/>
    <x v="1374"/>
    <n v="2"/>
    <n v="1"/>
    <n v="6"/>
    <n v="6"/>
    <x v="2"/>
    <x v="0"/>
    <x v="6"/>
  </r>
  <r>
    <x v="1"/>
    <x v="6"/>
    <x v="128"/>
    <x v="1375"/>
    <n v="1"/>
    <m/>
    <n v="2"/>
    <n v="1"/>
    <x v="2"/>
    <x v="0"/>
    <x v="6"/>
  </r>
  <r>
    <x v="1"/>
    <x v="6"/>
    <x v="128"/>
    <x v="2119"/>
    <m/>
    <n v="1"/>
    <n v="2"/>
    <n v="3"/>
    <x v="2"/>
    <x v="0"/>
    <x v="6"/>
  </r>
  <r>
    <x v="1"/>
    <x v="6"/>
    <x v="128"/>
    <x v="1376"/>
    <n v="1"/>
    <m/>
    <n v="2"/>
    <n v="1"/>
    <x v="2"/>
    <x v="0"/>
    <x v="6"/>
  </r>
  <r>
    <x v="1"/>
    <x v="6"/>
    <x v="128"/>
    <x v="1864"/>
    <m/>
    <m/>
    <n v="1"/>
    <n v="1"/>
    <x v="2"/>
    <x v="0"/>
    <x v="6"/>
  </r>
  <r>
    <x v="1"/>
    <x v="6"/>
    <x v="128"/>
    <x v="1865"/>
    <n v="2"/>
    <n v="1"/>
    <n v="2"/>
    <n v="3"/>
    <x v="2"/>
    <x v="0"/>
    <x v="6"/>
  </r>
  <r>
    <x v="1"/>
    <x v="6"/>
    <x v="185"/>
    <x v="2120"/>
    <m/>
    <m/>
    <n v="1"/>
    <m/>
    <x v="4"/>
    <x v="0"/>
    <x v="6"/>
  </r>
  <r>
    <x v="1"/>
    <x v="6"/>
    <x v="68"/>
    <x v="271"/>
    <n v="13"/>
    <n v="12"/>
    <n v="87"/>
    <n v="56"/>
    <x v="2"/>
    <x v="0"/>
    <x v="6"/>
  </r>
  <r>
    <x v="1"/>
    <x v="6"/>
    <x v="68"/>
    <x v="1377"/>
    <n v="20"/>
    <n v="19"/>
    <n v="137"/>
    <n v="104"/>
    <x v="2"/>
    <x v="0"/>
    <x v="6"/>
  </r>
  <r>
    <x v="1"/>
    <x v="6"/>
    <x v="68"/>
    <x v="272"/>
    <n v="4"/>
    <n v="1"/>
    <n v="22"/>
    <n v="8"/>
    <x v="2"/>
    <x v="0"/>
    <x v="6"/>
  </r>
  <r>
    <x v="1"/>
    <x v="6"/>
    <x v="68"/>
    <x v="273"/>
    <n v="268"/>
    <n v="167"/>
    <n v="1474"/>
    <n v="916"/>
    <x v="2"/>
    <x v="0"/>
    <x v="6"/>
  </r>
  <r>
    <x v="1"/>
    <x v="6"/>
    <x v="68"/>
    <x v="274"/>
    <n v="4"/>
    <m/>
    <n v="19"/>
    <n v="2"/>
    <x v="2"/>
    <x v="0"/>
    <x v="6"/>
  </r>
  <r>
    <x v="1"/>
    <x v="6"/>
    <x v="68"/>
    <x v="275"/>
    <n v="687"/>
    <n v="527"/>
    <n v="3780"/>
    <n v="2812"/>
    <x v="2"/>
    <x v="0"/>
    <x v="6"/>
  </r>
  <r>
    <x v="1"/>
    <x v="6"/>
    <x v="68"/>
    <x v="276"/>
    <n v="194"/>
    <n v="102"/>
    <n v="1123"/>
    <n v="628"/>
    <x v="2"/>
    <x v="0"/>
    <x v="6"/>
  </r>
  <r>
    <x v="1"/>
    <x v="6"/>
    <x v="68"/>
    <x v="277"/>
    <n v="869"/>
    <n v="580"/>
    <n v="4809"/>
    <n v="3507"/>
    <x v="2"/>
    <x v="0"/>
    <x v="6"/>
  </r>
  <r>
    <x v="1"/>
    <x v="6"/>
    <x v="68"/>
    <x v="278"/>
    <n v="95"/>
    <n v="54"/>
    <n v="490"/>
    <n v="321"/>
    <x v="2"/>
    <x v="0"/>
    <x v="6"/>
  </r>
  <r>
    <x v="1"/>
    <x v="6"/>
    <x v="68"/>
    <x v="279"/>
    <n v="153"/>
    <n v="107"/>
    <n v="770"/>
    <n v="655"/>
    <x v="2"/>
    <x v="0"/>
    <x v="6"/>
  </r>
  <r>
    <x v="1"/>
    <x v="6"/>
    <x v="68"/>
    <x v="280"/>
    <n v="189"/>
    <n v="163"/>
    <n v="1020"/>
    <n v="968"/>
    <x v="2"/>
    <x v="0"/>
    <x v="6"/>
  </r>
  <r>
    <x v="1"/>
    <x v="6"/>
    <x v="68"/>
    <x v="1378"/>
    <n v="1"/>
    <m/>
    <n v="7"/>
    <n v="4"/>
    <x v="2"/>
    <x v="0"/>
    <x v="6"/>
  </r>
  <r>
    <x v="1"/>
    <x v="6"/>
    <x v="68"/>
    <x v="2121"/>
    <n v="1"/>
    <m/>
    <n v="3"/>
    <m/>
    <x v="2"/>
    <x v="0"/>
    <x v="6"/>
  </r>
  <r>
    <x v="1"/>
    <x v="6"/>
    <x v="68"/>
    <x v="281"/>
    <n v="288"/>
    <n v="266"/>
    <n v="1479"/>
    <n v="1476"/>
    <x v="2"/>
    <x v="0"/>
    <x v="6"/>
  </r>
  <r>
    <x v="1"/>
    <x v="6"/>
    <x v="68"/>
    <x v="282"/>
    <n v="7"/>
    <n v="2"/>
    <n v="14"/>
    <n v="17"/>
    <x v="2"/>
    <x v="0"/>
    <x v="6"/>
  </r>
  <r>
    <x v="1"/>
    <x v="6"/>
    <x v="68"/>
    <x v="1379"/>
    <n v="1"/>
    <m/>
    <n v="3"/>
    <n v="2"/>
    <x v="2"/>
    <x v="0"/>
    <x v="6"/>
  </r>
  <r>
    <x v="1"/>
    <x v="6"/>
    <x v="68"/>
    <x v="2122"/>
    <m/>
    <m/>
    <n v="1"/>
    <m/>
    <x v="2"/>
    <x v="0"/>
    <x v="6"/>
  </r>
  <r>
    <x v="1"/>
    <x v="6"/>
    <x v="68"/>
    <x v="1380"/>
    <m/>
    <m/>
    <m/>
    <n v="2"/>
    <x v="2"/>
    <x v="0"/>
    <x v="6"/>
  </r>
  <r>
    <x v="1"/>
    <x v="6"/>
    <x v="68"/>
    <x v="1381"/>
    <n v="10"/>
    <n v="5"/>
    <n v="47"/>
    <n v="28"/>
    <x v="2"/>
    <x v="0"/>
    <x v="6"/>
  </r>
  <r>
    <x v="1"/>
    <x v="6"/>
    <x v="68"/>
    <x v="2123"/>
    <m/>
    <m/>
    <n v="1"/>
    <m/>
    <x v="2"/>
    <x v="0"/>
    <x v="6"/>
  </r>
  <r>
    <x v="1"/>
    <x v="6"/>
    <x v="68"/>
    <x v="283"/>
    <n v="4"/>
    <m/>
    <n v="6"/>
    <n v="1"/>
    <x v="2"/>
    <x v="0"/>
    <x v="6"/>
  </r>
  <r>
    <x v="1"/>
    <x v="6"/>
    <x v="68"/>
    <x v="284"/>
    <n v="146"/>
    <n v="121"/>
    <n v="953"/>
    <n v="626"/>
    <x v="2"/>
    <x v="0"/>
    <x v="6"/>
  </r>
  <r>
    <x v="1"/>
    <x v="6"/>
    <x v="68"/>
    <x v="2124"/>
    <m/>
    <m/>
    <n v="2"/>
    <n v="1"/>
    <x v="2"/>
    <x v="0"/>
    <x v="6"/>
  </r>
  <r>
    <x v="1"/>
    <x v="6"/>
    <x v="68"/>
    <x v="285"/>
    <n v="335"/>
    <n v="188"/>
    <n v="1953"/>
    <n v="1115"/>
    <x v="2"/>
    <x v="0"/>
    <x v="6"/>
  </r>
  <r>
    <x v="1"/>
    <x v="6"/>
    <x v="68"/>
    <x v="286"/>
    <n v="321"/>
    <n v="262"/>
    <n v="1981"/>
    <n v="1407"/>
    <x v="2"/>
    <x v="0"/>
    <x v="6"/>
  </r>
  <r>
    <x v="1"/>
    <x v="6"/>
    <x v="68"/>
    <x v="287"/>
    <n v="69"/>
    <n v="59"/>
    <n v="478"/>
    <n v="261"/>
    <x v="2"/>
    <x v="0"/>
    <x v="6"/>
  </r>
  <r>
    <x v="1"/>
    <x v="6"/>
    <x v="68"/>
    <x v="1382"/>
    <n v="2"/>
    <n v="3"/>
    <n v="18"/>
    <n v="11"/>
    <x v="2"/>
    <x v="0"/>
    <x v="6"/>
  </r>
  <r>
    <x v="1"/>
    <x v="6"/>
    <x v="68"/>
    <x v="288"/>
    <n v="2"/>
    <n v="2"/>
    <n v="14"/>
    <n v="17"/>
    <x v="2"/>
    <x v="0"/>
    <x v="6"/>
  </r>
  <r>
    <x v="1"/>
    <x v="6"/>
    <x v="68"/>
    <x v="289"/>
    <n v="2"/>
    <n v="2"/>
    <n v="15"/>
    <n v="5"/>
    <x v="2"/>
    <x v="0"/>
    <x v="6"/>
  </r>
  <r>
    <x v="1"/>
    <x v="6"/>
    <x v="68"/>
    <x v="1383"/>
    <n v="3"/>
    <n v="3"/>
    <n v="19"/>
    <n v="10"/>
    <x v="2"/>
    <x v="0"/>
    <x v="6"/>
  </r>
  <r>
    <x v="1"/>
    <x v="6"/>
    <x v="68"/>
    <x v="1384"/>
    <n v="2"/>
    <m/>
    <n v="21"/>
    <n v="4"/>
    <x v="2"/>
    <x v="0"/>
    <x v="6"/>
  </r>
  <r>
    <x v="1"/>
    <x v="6"/>
    <x v="68"/>
    <x v="1385"/>
    <n v="6"/>
    <n v="2"/>
    <n v="38"/>
    <n v="13"/>
    <x v="2"/>
    <x v="0"/>
    <x v="6"/>
  </r>
  <r>
    <x v="1"/>
    <x v="6"/>
    <x v="68"/>
    <x v="1386"/>
    <n v="6"/>
    <n v="2"/>
    <n v="42"/>
    <n v="28"/>
    <x v="2"/>
    <x v="0"/>
    <x v="6"/>
  </r>
  <r>
    <x v="1"/>
    <x v="6"/>
    <x v="68"/>
    <x v="1387"/>
    <n v="4"/>
    <n v="1"/>
    <n v="17"/>
    <n v="14"/>
    <x v="2"/>
    <x v="0"/>
    <x v="6"/>
  </r>
  <r>
    <x v="1"/>
    <x v="6"/>
    <x v="68"/>
    <x v="1388"/>
    <n v="3"/>
    <n v="2"/>
    <n v="9"/>
    <n v="9"/>
    <x v="2"/>
    <x v="0"/>
    <x v="6"/>
  </r>
  <r>
    <x v="1"/>
    <x v="6"/>
    <x v="68"/>
    <x v="290"/>
    <n v="4"/>
    <n v="4"/>
    <n v="17"/>
    <n v="18"/>
    <x v="2"/>
    <x v="0"/>
    <x v="6"/>
  </r>
  <r>
    <x v="1"/>
    <x v="6"/>
    <x v="68"/>
    <x v="291"/>
    <n v="8"/>
    <n v="9"/>
    <n v="39"/>
    <n v="32"/>
    <x v="2"/>
    <x v="0"/>
    <x v="6"/>
  </r>
  <r>
    <x v="1"/>
    <x v="6"/>
    <x v="68"/>
    <x v="292"/>
    <n v="4"/>
    <n v="2"/>
    <n v="28"/>
    <n v="12"/>
    <x v="2"/>
    <x v="0"/>
    <x v="6"/>
  </r>
  <r>
    <x v="1"/>
    <x v="6"/>
    <x v="68"/>
    <x v="1389"/>
    <n v="5"/>
    <n v="1"/>
    <n v="14"/>
    <n v="5"/>
    <x v="2"/>
    <x v="0"/>
    <x v="6"/>
  </r>
  <r>
    <x v="1"/>
    <x v="6"/>
    <x v="68"/>
    <x v="293"/>
    <n v="11"/>
    <n v="11"/>
    <n v="53"/>
    <n v="44"/>
    <x v="2"/>
    <x v="0"/>
    <x v="6"/>
  </r>
  <r>
    <x v="1"/>
    <x v="6"/>
    <x v="68"/>
    <x v="294"/>
    <n v="5"/>
    <m/>
    <n v="17"/>
    <n v="3"/>
    <x v="2"/>
    <x v="0"/>
    <x v="6"/>
  </r>
  <r>
    <x v="1"/>
    <x v="6"/>
    <x v="68"/>
    <x v="1390"/>
    <n v="9"/>
    <n v="2"/>
    <n v="42"/>
    <n v="15"/>
    <x v="2"/>
    <x v="0"/>
    <x v="6"/>
  </r>
  <r>
    <x v="1"/>
    <x v="6"/>
    <x v="68"/>
    <x v="295"/>
    <n v="4"/>
    <n v="2"/>
    <n v="42"/>
    <n v="12"/>
    <x v="2"/>
    <x v="0"/>
    <x v="6"/>
  </r>
  <r>
    <x v="1"/>
    <x v="6"/>
    <x v="68"/>
    <x v="296"/>
    <n v="34"/>
    <n v="37"/>
    <n v="224"/>
    <n v="142"/>
    <x v="2"/>
    <x v="0"/>
    <x v="6"/>
  </r>
  <r>
    <x v="1"/>
    <x v="6"/>
    <x v="157"/>
    <x v="2125"/>
    <n v="5"/>
    <m/>
    <n v="5"/>
    <m/>
    <x v="5"/>
    <x v="1"/>
    <x v="6"/>
  </r>
  <r>
    <x v="1"/>
    <x v="6"/>
    <x v="157"/>
    <x v="1866"/>
    <n v="18"/>
    <n v="1"/>
    <n v="25"/>
    <n v="5"/>
    <x v="5"/>
    <x v="1"/>
    <x v="6"/>
  </r>
  <r>
    <x v="1"/>
    <x v="6"/>
    <x v="69"/>
    <x v="1393"/>
    <n v="12"/>
    <m/>
    <n v="21"/>
    <m/>
    <x v="5"/>
    <x v="1"/>
    <x v="6"/>
  </r>
  <r>
    <x v="1"/>
    <x v="6"/>
    <x v="69"/>
    <x v="297"/>
    <n v="4"/>
    <m/>
    <n v="10"/>
    <n v="4"/>
    <x v="5"/>
    <x v="1"/>
    <x v="6"/>
  </r>
  <r>
    <x v="1"/>
    <x v="6"/>
    <x v="69"/>
    <x v="1394"/>
    <n v="1"/>
    <n v="1"/>
    <n v="3"/>
    <n v="2"/>
    <x v="5"/>
    <x v="1"/>
    <x v="6"/>
  </r>
  <r>
    <x v="1"/>
    <x v="6"/>
    <x v="69"/>
    <x v="1395"/>
    <n v="1"/>
    <n v="1"/>
    <n v="7"/>
    <n v="2"/>
    <x v="5"/>
    <x v="1"/>
    <x v="6"/>
  </r>
  <r>
    <x v="1"/>
    <x v="6"/>
    <x v="69"/>
    <x v="1867"/>
    <m/>
    <m/>
    <m/>
    <n v="1"/>
    <x v="5"/>
    <x v="1"/>
    <x v="6"/>
  </r>
  <r>
    <x v="1"/>
    <x v="6"/>
    <x v="69"/>
    <x v="298"/>
    <n v="42"/>
    <n v="29"/>
    <n v="169"/>
    <n v="92"/>
    <x v="5"/>
    <x v="1"/>
    <x v="6"/>
  </r>
  <r>
    <x v="1"/>
    <x v="6"/>
    <x v="69"/>
    <x v="299"/>
    <n v="85"/>
    <n v="76"/>
    <n v="427"/>
    <n v="330"/>
    <x v="5"/>
    <x v="1"/>
    <x v="6"/>
  </r>
  <r>
    <x v="1"/>
    <x v="6"/>
    <x v="69"/>
    <x v="1396"/>
    <m/>
    <n v="2"/>
    <n v="3"/>
    <n v="2"/>
    <x v="5"/>
    <x v="1"/>
    <x v="6"/>
  </r>
  <r>
    <x v="1"/>
    <x v="6"/>
    <x v="69"/>
    <x v="1982"/>
    <m/>
    <m/>
    <n v="1"/>
    <n v="1"/>
    <x v="5"/>
    <x v="1"/>
    <x v="6"/>
  </r>
  <r>
    <x v="1"/>
    <x v="6"/>
    <x v="69"/>
    <x v="1397"/>
    <m/>
    <m/>
    <n v="1"/>
    <n v="1"/>
    <x v="5"/>
    <x v="1"/>
    <x v="6"/>
  </r>
  <r>
    <x v="1"/>
    <x v="6"/>
    <x v="69"/>
    <x v="300"/>
    <n v="1"/>
    <n v="1"/>
    <n v="5"/>
    <n v="4"/>
    <x v="5"/>
    <x v="1"/>
    <x v="6"/>
  </r>
  <r>
    <x v="1"/>
    <x v="6"/>
    <x v="69"/>
    <x v="1398"/>
    <m/>
    <m/>
    <m/>
    <n v="1"/>
    <x v="5"/>
    <x v="1"/>
    <x v="6"/>
  </r>
  <r>
    <x v="1"/>
    <x v="6"/>
    <x v="69"/>
    <x v="1399"/>
    <n v="3"/>
    <n v="5"/>
    <n v="6"/>
    <n v="9"/>
    <x v="5"/>
    <x v="1"/>
    <x v="6"/>
  </r>
  <r>
    <x v="1"/>
    <x v="6"/>
    <x v="69"/>
    <x v="1400"/>
    <n v="6"/>
    <n v="6"/>
    <n v="16"/>
    <n v="9"/>
    <x v="5"/>
    <x v="1"/>
    <x v="6"/>
  </r>
  <r>
    <x v="1"/>
    <x v="6"/>
    <x v="69"/>
    <x v="301"/>
    <n v="4"/>
    <n v="4"/>
    <n v="12"/>
    <n v="18"/>
    <x v="5"/>
    <x v="1"/>
    <x v="6"/>
  </r>
  <r>
    <x v="1"/>
    <x v="6"/>
    <x v="69"/>
    <x v="1868"/>
    <m/>
    <m/>
    <n v="1"/>
    <n v="3"/>
    <x v="5"/>
    <x v="1"/>
    <x v="6"/>
  </r>
  <r>
    <x v="1"/>
    <x v="6"/>
    <x v="69"/>
    <x v="302"/>
    <n v="38"/>
    <n v="33"/>
    <n v="154"/>
    <n v="124"/>
    <x v="5"/>
    <x v="1"/>
    <x v="6"/>
  </r>
  <r>
    <x v="1"/>
    <x v="6"/>
    <x v="69"/>
    <x v="1869"/>
    <m/>
    <m/>
    <n v="2"/>
    <m/>
    <x v="5"/>
    <x v="1"/>
    <x v="6"/>
  </r>
  <r>
    <x v="1"/>
    <x v="6"/>
    <x v="69"/>
    <x v="1870"/>
    <m/>
    <m/>
    <m/>
    <n v="1"/>
    <x v="5"/>
    <x v="1"/>
    <x v="6"/>
  </r>
  <r>
    <x v="1"/>
    <x v="6"/>
    <x v="172"/>
    <x v="2126"/>
    <m/>
    <m/>
    <n v="1"/>
    <m/>
    <x v="1"/>
    <x v="0"/>
    <x v="6"/>
  </r>
  <r>
    <x v="1"/>
    <x v="6"/>
    <x v="1"/>
    <x v="2069"/>
    <m/>
    <m/>
    <n v="1"/>
    <m/>
    <x v="1"/>
    <x v="0"/>
    <x v="6"/>
  </r>
  <r>
    <x v="1"/>
    <x v="6"/>
    <x v="1"/>
    <x v="1402"/>
    <n v="1"/>
    <m/>
    <n v="1"/>
    <n v="1"/>
    <x v="1"/>
    <x v="0"/>
    <x v="6"/>
  </r>
  <r>
    <x v="1"/>
    <x v="6"/>
    <x v="70"/>
    <x v="1983"/>
    <n v="1"/>
    <n v="3"/>
    <n v="9"/>
    <n v="11"/>
    <x v="2"/>
    <x v="0"/>
    <x v="6"/>
  </r>
  <r>
    <x v="1"/>
    <x v="6"/>
    <x v="70"/>
    <x v="2127"/>
    <m/>
    <m/>
    <n v="3"/>
    <n v="2"/>
    <x v="2"/>
    <x v="0"/>
    <x v="6"/>
  </r>
  <r>
    <x v="1"/>
    <x v="6"/>
    <x v="70"/>
    <x v="303"/>
    <n v="11"/>
    <n v="8"/>
    <n v="56"/>
    <n v="50"/>
    <x v="2"/>
    <x v="0"/>
    <x v="6"/>
  </r>
  <r>
    <x v="1"/>
    <x v="6"/>
    <x v="70"/>
    <x v="1871"/>
    <n v="2"/>
    <n v="2"/>
    <n v="4"/>
    <n v="8"/>
    <x v="2"/>
    <x v="0"/>
    <x v="6"/>
  </r>
  <r>
    <x v="1"/>
    <x v="6"/>
    <x v="70"/>
    <x v="304"/>
    <n v="29"/>
    <n v="22"/>
    <n v="155"/>
    <n v="134"/>
    <x v="2"/>
    <x v="0"/>
    <x v="6"/>
  </r>
  <r>
    <x v="1"/>
    <x v="6"/>
    <x v="70"/>
    <x v="305"/>
    <n v="8"/>
    <n v="6"/>
    <n v="46"/>
    <n v="40"/>
    <x v="2"/>
    <x v="0"/>
    <x v="6"/>
  </r>
  <r>
    <x v="1"/>
    <x v="6"/>
    <x v="70"/>
    <x v="1403"/>
    <n v="2"/>
    <m/>
    <n v="13"/>
    <n v="11"/>
    <x v="2"/>
    <x v="0"/>
    <x v="6"/>
  </r>
  <r>
    <x v="1"/>
    <x v="6"/>
    <x v="70"/>
    <x v="2128"/>
    <n v="1"/>
    <m/>
    <n v="2"/>
    <m/>
    <x v="2"/>
    <x v="0"/>
    <x v="6"/>
  </r>
  <r>
    <x v="1"/>
    <x v="6"/>
    <x v="70"/>
    <x v="2129"/>
    <m/>
    <m/>
    <n v="1"/>
    <m/>
    <x v="2"/>
    <x v="0"/>
    <x v="6"/>
  </r>
  <r>
    <x v="1"/>
    <x v="6"/>
    <x v="186"/>
    <x v="2130"/>
    <m/>
    <m/>
    <m/>
    <n v="1"/>
    <x v="1"/>
    <x v="0"/>
    <x v="6"/>
  </r>
  <r>
    <x v="1"/>
    <x v="6"/>
    <x v="71"/>
    <x v="2070"/>
    <m/>
    <m/>
    <m/>
    <n v="1"/>
    <x v="2"/>
    <x v="0"/>
    <x v="6"/>
  </r>
  <r>
    <x v="1"/>
    <x v="6"/>
    <x v="71"/>
    <x v="1404"/>
    <m/>
    <m/>
    <n v="2"/>
    <n v="1"/>
    <x v="2"/>
    <x v="0"/>
    <x v="6"/>
  </r>
  <r>
    <x v="1"/>
    <x v="6"/>
    <x v="71"/>
    <x v="306"/>
    <n v="23"/>
    <n v="20"/>
    <n v="111"/>
    <n v="125"/>
    <x v="2"/>
    <x v="0"/>
    <x v="6"/>
  </r>
  <r>
    <x v="1"/>
    <x v="6"/>
    <x v="71"/>
    <x v="1872"/>
    <m/>
    <m/>
    <n v="1"/>
    <m/>
    <x v="2"/>
    <x v="0"/>
    <x v="6"/>
  </r>
  <r>
    <x v="1"/>
    <x v="6"/>
    <x v="71"/>
    <x v="1984"/>
    <n v="1"/>
    <m/>
    <n v="3"/>
    <m/>
    <x v="2"/>
    <x v="0"/>
    <x v="6"/>
  </r>
  <r>
    <x v="1"/>
    <x v="6"/>
    <x v="71"/>
    <x v="307"/>
    <n v="2"/>
    <n v="2"/>
    <n v="13"/>
    <n v="15"/>
    <x v="2"/>
    <x v="0"/>
    <x v="6"/>
  </r>
  <r>
    <x v="1"/>
    <x v="6"/>
    <x v="71"/>
    <x v="308"/>
    <n v="2"/>
    <m/>
    <n v="14"/>
    <n v="2"/>
    <x v="2"/>
    <x v="0"/>
    <x v="6"/>
  </r>
  <r>
    <x v="1"/>
    <x v="6"/>
    <x v="71"/>
    <x v="309"/>
    <n v="235"/>
    <n v="177"/>
    <n v="1268"/>
    <n v="931"/>
    <x v="2"/>
    <x v="0"/>
    <x v="6"/>
  </r>
  <r>
    <x v="1"/>
    <x v="6"/>
    <x v="71"/>
    <x v="310"/>
    <n v="40"/>
    <n v="30"/>
    <n v="200"/>
    <n v="132"/>
    <x v="2"/>
    <x v="0"/>
    <x v="6"/>
  </r>
  <r>
    <x v="1"/>
    <x v="6"/>
    <x v="71"/>
    <x v="311"/>
    <n v="19"/>
    <n v="12"/>
    <n v="106"/>
    <n v="71"/>
    <x v="2"/>
    <x v="0"/>
    <x v="6"/>
  </r>
  <r>
    <x v="1"/>
    <x v="6"/>
    <x v="71"/>
    <x v="312"/>
    <n v="1066"/>
    <n v="653"/>
    <n v="5560"/>
    <n v="3459"/>
    <x v="2"/>
    <x v="0"/>
    <x v="6"/>
  </r>
  <r>
    <x v="1"/>
    <x v="6"/>
    <x v="71"/>
    <x v="313"/>
    <n v="39"/>
    <n v="28"/>
    <n v="253"/>
    <n v="150"/>
    <x v="2"/>
    <x v="0"/>
    <x v="6"/>
  </r>
  <r>
    <x v="1"/>
    <x v="6"/>
    <x v="71"/>
    <x v="314"/>
    <n v="94"/>
    <n v="58"/>
    <n v="537"/>
    <n v="288"/>
    <x v="2"/>
    <x v="0"/>
    <x v="6"/>
  </r>
  <r>
    <x v="1"/>
    <x v="6"/>
    <x v="71"/>
    <x v="315"/>
    <n v="1275"/>
    <n v="960"/>
    <n v="7076"/>
    <n v="5080"/>
    <x v="2"/>
    <x v="0"/>
    <x v="6"/>
  </r>
  <r>
    <x v="1"/>
    <x v="6"/>
    <x v="71"/>
    <x v="316"/>
    <n v="45"/>
    <n v="31"/>
    <n v="268"/>
    <n v="152"/>
    <x v="2"/>
    <x v="0"/>
    <x v="6"/>
  </r>
  <r>
    <x v="1"/>
    <x v="6"/>
    <x v="71"/>
    <x v="317"/>
    <n v="38"/>
    <n v="27"/>
    <n v="230"/>
    <n v="174"/>
    <x v="2"/>
    <x v="0"/>
    <x v="6"/>
  </r>
  <r>
    <x v="1"/>
    <x v="6"/>
    <x v="71"/>
    <x v="318"/>
    <n v="13"/>
    <n v="4"/>
    <n v="52"/>
    <n v="27"/>
    <x v="2"/>
    <x v="0"/>
    <x v="6"/>
  </r>
  <r>
    <x v="1"/>
    <x v="6"/>
    <x v="71"/>
    <x v="319"/>
    <n v="52"/>
    <n v="39"/>
    <n v="326"/>
    <n v="231"/>
    <x v="2"/>
    <x v="0"/>
    <x v="6"/>
  </r>
  <r>
    <x v="1"/>
    <x v="6"/>
    <x v="71"/>
    <x v="320"/>
    <n v="263"/>
    <n v="231"/>
    <n v="1571"/>
    <n v="1293"/>
    <x v="2"/>
    <x v="0"/>
    <x v="6"/>
  </r>
  <r>
    <x v="1"/>
    <x v="6"/>
    <x v="71"/>
    <x v="321"/>
    <n v="31"/>
    <n v="17"/>
    <n v="158"/>
    <n v="85"/>
    <x v="2"/>
    <x v="0"/>
    <x v="6"/>
  </r>
  <r>
    <x v="1"/>
    <x v="6"/>
    <x v="71"/>
    <x v="1405"/>
    <n v="1"/>
    <m/>
    <n v="3"/>
    <n v="1"/>
    <x v="2"/>
    <x v="0"/>
    <x v="6"/>
  </r>
  <r>
    <x v="1"/>
    <x v="6"/>
    <x v="71"/>
    <x v="1406"/>
    <n v="4"/>
    <n v="2"/>
    <n v="48"/>
    <n v="17"/>
    <x v="2"/>
    <x v="0"/>
    <x v="6"/>
  </r>
  <r>
    <x v="1"/>
    <x v="6"/>
    <x v="71"/>
    <x v="322"/>
    <n v="10"/>
    <n v="5"/>
    <n v="52"/>
    <n v="28"/>
    <x v="2"/>
    <x v="0"/>
    <x v="6"/>
  </r>
  <r>
    <x v="1"/>
    <x v="6"/>
    <x v="71"/>
    <x v="323"/>
    <n v="13"/>
    <n v="10"/>
    <n v="68"/>
    <n v="53"/>
    <x v="2"/>
    <x v="0"/>
    <x v="6"/>
  </r>
  <r>
    <x v="1"/>
    <x v="6"/>
    <x v="71"/>
    <x v="324"/>
    <n v="34"/>
    <n v="17"/>
    <n v="171"/>
    <n v="99"/>
    <x v="2"/>
    <x v="0"/>
    <x v="6"/>
  </r>
  <r>
    <x v="1"/>
    <x v="6"/>
    <x v="71"/>
    <x v="325"/>
    <n v="5"/>
    <n v="5"/>
    <n v="22"/>
    <n v="24"/>
    <x v="2"/>
    <x v="0"/>
    <x v="6"/>
  </r>
  <r>
    <x v="1"/>
    <x v="6"/>
    <x v="71"/>
    <x v="1407"/>
    <n v="5"/>
    <n v="3"/>
    <n v="32"/>
    <n v="15"/>
    <x v="2"/>
    <x v="0"/>
    <x v="6"/>
  </r>
  <r>
    <x v="1"/>
    <x v="6"/>
    <x v="71"/>
    <x v="326"/>
    <n v="290"/>
    <n v="190"/>
    <n v="1640"/>
    <n v="980"/>
    <x v="2"/>
    <x v="0"/>
    <x v="6"/>
  </r>
  <r>
    <x v="1"/>
    <x v="6"/>
    <x v="71"/>
    <x v="327"/>
    <n v="40"/>
    <n v="25"/>
    <n v="257"/>
    <n v="116"/>
    <x v="2"/>
    <x v="0"/>
    <x v="6"/>
  </r>
  <r>
    <x v="1"/>
    <x v="6"/>
    <x v="71"/>
    <x v="328"/>
    <n v="600"/>
    <n v="296"/>
    <n v="3437"/>
    <n v="1674"/>
    <x v="2"/>
    <x v="0"/>
    <x v="6"/>
  </r>
  <r>
    <x v="1"/>
    <x v="6"/>
    <x v="71"/>
    <x v="1408"/>
    <n v="2"/>
    <m/>
    <n v="15"/>
    <n v="2"/>
    <x v="2"/>
    <x v="0"/>
    <x v="6"/>
  </r>
  <r>
    <x v="1"/>
    <x v="6"/>
    <x v="71"/>
    <x v="329"/>
    <n v="148"/>
    <n v="99"/>
    <n v="930"/>
    <n v="567"/>
    <x v="2"/>
    <x v="0"/>
    <x v="6"/>
  </r>
  <r>
    <x v="1"/>
    <x v="6"/>
    <x v="71"/>
    <x v="330"/>
    <n v="2"/>
    <m/>
    <n v="12"/>
    <n v="2"/>
    <x v="2"/>
    <x v="0"/>
    <x v="6"/>
  </r>
  <r>
    <x v="1"/>
    <x v="6"/>
    <x v="71"/>
    <x v="331"/>
    <n v="951"/>
    <n v="632"/>
    <n v="5782"/>
    <n v="3507"/>
    <x v="2"/>
    <x v="0"/>
    <x v="6"/>
  </r>
  <r>
    <x v="1"/>
    <x v="6"/>
    <x v="71"/>
    <x v="332"/>
    <n v="39"/>
    <n v="29"/>
    <n v="236"/>
    <n v="188"/>
    <x v="2"/>
    <x v="0"/>
    <x v="6"/>
  </r>
  <r>
    <x v="1"/>
    <x v="6"/>
    <x v="71"/>
    <x v="333"/>
    <n v="375"/>
    <n v="287"/>
    <n v="2206"/>
    <n v="1749"/>
    <x v="2"/>
    <x v="0"/>
    <x v="6"/>
  </r>
  <r>
    <x v="1"/>
    <x v="6"/>
    <x v="71"/>
    <x v="334"/>
    <n v="44"/>
    <n v="35"/>
    <n v="231"/>
    <n v="204"/>
    <x v="2"/>
    <x v="0"/>
    <x v="6"/>
  </r>
  <r>
    <x v="1"/>
    <x v="6"/>
    <x v="71"/>
    <x v="335"/>
    <n v="195"/>
    <n v="124"/>
    <n v="1057"/>
    <n v="627"/>
    <x v="2"/>
    <x v="0"/>
    <x v="6"/>
  </r>
  <r>
    <x v="1"/>
    <x v="6"/>
    <x v="71"/>
    <x v="2131"/>
    <m/>
    <m/>
    <m/>
    <n v="1"/>
    <x v="2"/>
    <x v="0"/>
    <x v="6"/>
  </r>
  <r>
    <x v="1"/>
    <x v="6"/>
    <x v="71"/>
    <x v="1409"/>
    <n v="4"/>
    <n v="5"/>
    <n v="6"/>
    <n v="9"/>
    <x v="2"/>
    <x v="0"/>
    <x v="6"/>
  </r>
  <r>
    <x v="1"/>
    <x v="6"/>
    <x v="71"/>
    <x v="1410"/>
    <n v="29"/>
    <n v="13"/>
    <n v="120"/>
    <n v="55"/>
    <x v="2"/>
    <x v="0"/>
    <x v="6"/>
  </r>
  <r>
    <x v="1"/>
    <x v="6"/>
    <x v="71"/>
    <x v="2132"/>
    <m/>
    <m/>
    <n v="3"/>
    <m/>
    <x v="2"/>
    <x v="0"/>
    <x v="6"/>
  </r>
  <r>
    <x v="1"/>
    <x v="6"/>
    <x v="71"/>
    <x v="1411"/>
    <n v="10"/>
    <n v="2"/>
    <n v="38"/>
    <n v="5"/>
    <x v="2"/>
    <x v="0"/>
    <x v="6"/>
  </r>
  <r>
    <x v="1"/>
    <x v="6"/>
    <x v="72"/>
    <x v="336"/>
    <n v="88"/>
    <n v="81"/>
    <n v="544"/>
    <n v="475"/>
    <x v="5"/>
    <x v="1"/>
    <x v="6"/>
  </r>
  <r>
    <x v="1"/>
    <x v="6"/>
    <x v="2"/>
    <x v="1873"/>
    <m/>
    <m/>
    <n v="3"/>
    <m/>
    <x v="1"/>
    <x v="0"/>
    <x v="6"/>
  </r>
  <r>
    <x v="1"/>
    <x v="6"/>
    <x v="2"/>
    <x v="1412"/>
    <n v="2"/>
    <m/>
    <n v="7"/>
    <n v="5"/>
    <x v="1"/>
    <x v="0"/>
    <x v="6"/>
  </r>
  <r>
    <x v="1"/>
    <x v="6"/>
    <x v="2"/>
    <x v="1414"/>
    <n v="3"/>
    <n v="3"/>
    <n v="12"/>
    <n v="12"/>
    <x v="1"/>
    <x v="0"/>
    <x v="6"/>
  </r>
  <r>
    <x v="1"/>
    <x v="6"/>
    <x v="2"/>
    <x v="337"/>
    <n v="4"/>
    <n v="4"/>
    <n v="33"/>
    <n v="31"/>
    <x v="1"/>
    <x v="0"/>
    <x v="6"/>
  </r>
  <r>
    <x v="1"/>
    <x v="6"/>
    <x v="2"/>
    <x v="1415"/>
    <n v="1"/>
    <m/>
    <n v="6"/>
    <n v="1"/>
    <x v="1"/>
    <x v="0"/>
    <x v="6"/>
  </r>
  <r>
    <x v="1"/>
    <x v="6"/>
    <x v="2"/>
    <x v="1416"/>
    <n v="5"/>
    <n v="2"/>
    <n v="21"/>
    <n v="25"/>
    <x v="1"/>
    <x v="0"/>
    <x v="6"/>
  </r>
  <r>
    <x v="1"/>
    <x v="6"/>
    <x v="130"/>
    <x v="1417"/>
    <m/>
    <m/>
    <n v="4"/>
    <m/>
    <x v="4"/>
    <x v="0"/>
    <x v="6"/>
  </r>
  <r>
    <x v="1"/>
    <x v="6"/>
    <x v="130"/>
    <x v="1418"/>
    <m/>
    <m/>
    <n v="1"/>
    <n v="2"/>
    <x v="4"/>
    <x v="0"/>
    <x v="6"/>
  </r>
  <r>
    <x v="1"/>
    <x v="6"/>
    <x v="130"/>
    <x v="1419"/>
    <m/>
    <n v="1"/>
    <n v="3"/>
    <n v="3"/>
    <x v="4"/>
    <x v="0"/>
    <x v="6"/>
  </r>
  <r>
    <x v="1"/>
    <x v="6"/>
    <x v="130"/>
    <x v="1420"/>
    <n v="6"/>
    <m/>
    <n v="29"/>
    <n v="9"/>
    <x v="4"/>
    <x v="0"/>
    <x v="6"/>
  </r>
  <r>
    <x v="1"/>
    <x v="6"/>
    <x v="130"/>
    <x v="1421"/>
    <m/>
    <m/>
    <n v="1"/>
    <n v="1"/>
    <x v="4"/>
    <x v="0"/>
    <x v="6"/>
  </r>
  <r>
    <x v="1"/>
    <x v="6"/>
    <x v="130"/>
    <x v="2133"/>
    <n v="1"/>
    <m/>
    <n v="1"/>
    <m/>
    <x v="4"/>
    <x v="0"/>
    <x v="6"/>
  </r>
  <r>
    <x v="1"/>
    <x v="6"/>
    <x v="130"/>
    <x v="1985"/>
    <n v="1"/>
    <m/>
    <n v="1"/>
    <m/>
    <x v="4"/>
    <x v="0"/>
    <x v="6"/>
  </r>
  <r>
    <x v="1"/>
    <x v="6"/>
    <x v="130"/>
    <x v="1422"/>
    <m/>
    <m/>
    <m/>
    <n v="1"/>
    <x v="4"/>
    <x v="0"/>
    <x v="6"/>
  </r>
  <r>
    <x v="1"/>
    <x v="6"/>
    <x v="130"/>
    <x v="1423"/>
    <m/>
    <n v="1"/>
    <m/>
    <n v="2"/>
    <x v="4"/>
    <x v="0"/>
    <x v="6"/>
  </r>
  <r>
    <x v="1"/>
    <x v="6"/>
    <x v="130"/>
    <x v="1424"/>
    <n v="1"/>
    <n v="1"/>
    <n v="6"/>
    <n v="2"/>
    <x v="4"/>
    <x v="0"/>
    <x v="6"/>
  </r>
  <r>
    <x v="1"/>
    <x v="6"/>
    <x v="130"/>
    <x v="1425"/>
    <m/>
    <m/>
    <n v="5"/>
    <n v="4"/>
    <x v="4"/>
    <x v="0"/>
    <x v="6"/>
  </r>
  <r>
    <x v="1"/>
    <x v="6"/>
    <x v="130"/>
    <x v="2071"/>
    <n v="1"/>
    <n v="1"/>
    <n v="2"/>
    <n v="2"/>
    <x v="4"/>
    <x v="0"/>
    <x v="6"/>
  </r>
  <r>
    <x v="1"/>
    <x v="6"/>
    <x v="130"/>
    <x v="2134"/>
    <m/>
    <m/>
    <n v="1"/>
    <m/>
    <x v="4"/>
    <x v="0"/>
    <x v="6"/>
  </r>
  <r>
    <x v="1"/>
    <x v="6"/>
    <x v="130"/>
    <x v="1426"/>
    <m/>
    <m/>
    <n v="1"/>
    <n v="3"/>
    <x v="4"/>
    <x v="0"/>
    <x v="6"/>
  </r>
  <r>
    <x v="1"/>
    <x v="6"/>
    <x v="73"/>
    <x v="338"/>
    <n v="27"/>
    <n v="17"/>
    <n v="150"/>
    <n v="116"/>
    <x v="1"/>
    <x v="0"/>
    <x v="6"/>
  </r>
  <r>
    <x v="1"/>
    <x v="6"/>
    <x v="73"/>
    <x v="2073"/>
    <m/>
    <m/>
    <m/>
    <n v="1"/>
    <x v="1"/>
    <x v="0"/>
    <x v="6"/>
  </r>
  <r>
    <x v="1"/>
    <x v="6"/>
    <x v="73"/>
    <x v="1428"/>
    <n v="17"/>
    <n v="13"/>
    <n v="77"/>
    <n v="44"/>
    <x v="1"/>
    <x v="0"/>
    <x v="6"/>
  </r>
  <r>
    <x v="1"/>
    <x v="6"/>
    <x v="73"/>
    <x v="1429"/>
    <n v="5"/>
    <n v="1"/>
    <n v="9"/>
    <n v="3"/>
    <x v="1"/>
    <x v="0"/>
    <x v="6"/>
  </r>
  <r>
    <x v="1"/>
    <x v="6"/>
    <x v="73"/>
    <x v="1430"/>
    <n v="2"/>
    <m/>
    <n v="7"/>
    <m/>
    <x v="1"/>
    <x v="0"/>
    <x v="6"/>
  </r>
  <r>
    <x v="1"/>
    <x v="6"/>
    <x v="73"/>
    <x v="2135"/>
    <m/>
    <m/>
    <n v="1"/>
    <n v="1"/>
    <x v="1"/>
    <x v="0"/>
    <x v="6"/>
  </r>
  <r>
    <x v="1"/>
    <x v="6"/>
    <x v="73"/>
    <x v="1432"/>
    <m/>
    <m/>
    <n v="1"/>
    <n v="3"/>
    <x v="1"/>
    <x v="0"/>
    <x v="6"/>
  </r>
  <r>
    <x v="1"/>
    <x v="6"/>
    <x v="73"/>
    <x v="1433"/>
    <n v="2"/>
    <n v="1"/>
    <n v="14"/>
    <n v="2"/>
    <x v="1"/>
    <x v="0"/>
    <x v="6"/>
  </r>
  <r>
    <x v="1"/>
    <x v="6"/>
    <x v="73"/>
    <x v="1434"/>
    <n v="1"/>
    <m/>
    <n v="3"/>
    <n v="3"/>
    <x v="1"/>
    <x v="0"/>
    <x v="6"/>
  </r>
  <r>
    <x v="1"/>
    <x v="6"/>
    <x v="74"/>
    <x v="1435"/>
    <n v="8"/>
    <n v="4"/>
    <n v="30"/>
    <n v="7"/>
    <x v="4"/>
    <x v="0"/>
    <x v="6"/>
  </r>
  <r>
    <x v="1"/>
    <x v="6"/>
    <x v="74"/>
    <x v="339"/>
    <n v="2"/>
    <n v="2"/>
    <n v="12"/>
    <n v="8"/>
    <x v="4"/>
    <x v="0"/>
    <x v="6"/>
  </r>
  <r>
    <x v="1"/>
    <x v="6"/>
    <x v="74"/>
    <x v="340"/>
    <n v="1"/>
    <m/>
    <n v="1"/>
    <m/>
    <x v="4"/>
    <x v="0"/>
    <x v="6"/>
  </r>
  <r>
    <x v="1"/>
    <x v="6"/>
    <x v="74"/>
    <x v="1436"/>
    <n v="2"/>
    <n v="1"/>
    <n v="18"/>
    <n v="8"/>
    <x v="4"/>
    <x v="0"/>
    <x v="6"/>
  </r>
  <r>
    <x v="1"/>
    <x v="6"/>
    <x v="74"/>
    <x v="342"/>
    <n v="22"/>
    <n v="20"/>
    <n v="163"/>
    <n v="114"/>
    <x v="4"/>
    <x v="0"/>
    <x v="6"/>
  </r>
  <r>
    <x v="1"/>
    <x v="6"/>
    <x v="74"/>
    <x v="343"/>
    <n v="4"/>
    <n v="1"/>
    <n v="11"/>
    <n v="10"/>
    <x v="4"/>
    <x v="0"/>
    <x v="6"/>
  </r>
  <r>
    <x v="1"/>
    <x v="6"/>
    <x v="74"/>
    <x v="1437"/>
    <m/>
    <m/>
    <n v="3"/>
    <m/>
    <x v="4"/>
    <x v="0"/>
    <x v="6"/>
  </r>
  <r>
    <x v="1"/>
    <x v="6"/>
    <x v="74"/>
    <x v="1438"/>
    <m/>
    <m/>
    <n v="1"/>
    <n v="1"/>
    <x v="4"/>
    <x v="0"/>
    <x v="6"/>
  </r>
  <r>
    <x v="1"/>
    <x v="6"/>
    <x v="74"/>
    <x v="344"/>
    <n v="45"/>
    <n v="46"/>
    <n v="231"/>
    <n v="214"/>
    <x v="4"/>
    <x v="0"/>
    <x v="6"/>
  </r>
  <r>
    <x v="1"/>
    <x v="6"/>
    <x v="74"/>
    <x v="345"/>
    <n v="6"/>
    <n v="2"/>
    <n v="13"/>
    <n v="14"/>
    <x v="4"/>
    <x v="0"/>
    <x v="6"/>
  </r>
  <r>
    <x v="1"/>
    <x v="6"/>
    <x v="74"/>
    <x v="1439"/>
    <n v="1"/>
    <n v="2"/>
    <n v="2"/>
    <n v="6"/>
    <x v="4"/>
    <x v="0"/>
    <x v="6"/>
  </r>
  <r>
    <x v="1"/>
    <x v="6"/>
    <x v="74"/>
    <x v="1440"/>
    <n v="4"/>
    <n v="5"/>
    <n v="16"/>
    <n v="16"/>
    <x v="4"/>
    <x v="0"/>
    <x v="6"/>
  </r>
  <r>
    <x v="1"/>
    <x v="6"/>
    <x v="74"/>
    <x v="346"/>
    <n v="18"/>
    <n v="26"/>
    <n v="124"/>
    <n v="94"/>
    <x v="4"/>
    <x v="0"/>
    <x v="6"/>
  </r>
  <r>
    <x v="1"/>
    <x v="6"/>
    <x v="74"/>
    <x v="1441"/>
    <n v="8"/>
    <n v="2"/>
    <n v="43"/>
    <n v="28"/>
    <x v="4"/>
    <x v="0"/>
    <x v="6"/>
  </r>
  <r>
    <x v="1"/>
    <x v="6"/>
    <x v="74"/>
    <x v="347"/>
    <m/>
    <m/>
    <n v="2"/>
    <m/>
    <x v="4"/>
    <x v="0"/>
    <x v="6"/>
  </r>
  <r>
    <x v="1"/>
    <x v="6"/>
    <x v="74"/>
    <x v="1876"/>
    <m/>
    <m/>
    <m/>
    <n v="1"/>
    <x v="4"/>
    <x v="0"/>
    <x v="6"/>
  </r>
  <r>
    <x v="1"/>
    <x v="6"/>
    <x v="74"/>
    <x v="2025"/>
    <n v="1"/>
    <m/>
    <n v="2"/>
    <n v="3"/>
    <x v="4"/>
    <x v="0"/>
    <x v="6"/>
  </r>
  <r>
    <x v="1"/>
    <x v="6"/>
    <x v="74"/>
    <x v="348"/>
    <n v="86"/>
    <n v="85"/>
    <n v="573"/>
    <n v="449"/>
    <x v="4"/>
    <x v="0"/>
    <x v="6"/>
  </r>
  <r>
    <x v="1"/>
    <x v="6"/>
    <x v="74"/>
    <x v="1442"/>
    <n v="1"/>
    <m/>
    <n v="2"/>
    <m/>
    <x v="4"/>
    <x v="0"/>
    <x v="6"/>
  </r>
  <r>
    <x v="1"/>
    <x v="6"/>
    <x v="74"/>
    <x v="1443"/>
    <n v="4"/>
    <m/>
    <n v="7"/>
    <n v="2"/>
    <x v="4"/>
    <x v="0"/>
    <x v="6"/>
  </r>
  <r>
    <x v="1"/>
    <x v="6"/>
    <x v="36"/>
    <x v="1444"/>
    <m/>
    <m/>
    <n v="2"/>
    <m/>
    <x v="1"/>
    <x v="0"/>
    <x v="6"/>
  </r>
  <r>
    <x v="1"/>
    <x v="6"/>
    <x v="36"/>
    <x v="349"/>
    <n v="37"/>
    <n v="23"/>
    <n v="234"/>
    <n v="168"/>
    <x v="1"/>
    <x v="0"/>
    <x v="6"/>
  </r>
  <r>
    <x v="1"/>
    <x v="6"/>
    <x v="36"/>
    <x v="350"/>
    <n v="9"/>
    <n v="1"/>
    <n v="24"/>
    <n v="9"/>
    <x v="1"/>
    <x v="0"/>
    <x v="6"/>
  </r>
  <r>
    <x v="1"/>
    <x v="6"/>
    <x v="36"/>
    <x v="351"/>
    <n v="4"/>
    <n v="5"/>
    <n v="37"/>
    <n v="24"/>
    <x v="1"/>
    <x v="0"/>
    <x v="6"/>
  </r>
  <r>
    <x v="1"/>
    <x v="6"/>
    <x v="36"/>
    <x v="352"/>
    <n v="1"/>
    <n v="2"/>
    <n v="9"/>
    <n v="7"/>
    <x v="1"/>
    <x v="0"/>
    <x v="6"/>
  </r>
  <r>
    <x v="1"/>
    <x v="6"/>
    <x v="36"/>
    <x v="2136"/>
    <n v="1"/>
    <m/>
    <n v="1"/>
    <m/>
    <x v="1"/>
    <x v="0"/>
    <x v="6"/>
  </r>
  <r>
    <x v="1"/>
    <x v="6"/>
    <x v="36"/>
    <x v="1446"/>
    <n v="1"/>
    <m/>
    <n v="1"/>
    <n v="1"/>
    <x v="1"/>
    <x v="0"/>
    <x v="6"/>
  </r>
  <r>
    <x v="1"/>
    <x v="6"/>
    <x v="36"/>
    <x v="353"/>
    <n v="7"/>
    <m/>
    <n v="24"/>
    <m/>
    <x v="1"/>
    <x v="0"/>
    <x v="6"/>
  </r>
  <r>
    <x v="1"/>
    <x v="6"/>
    <x v="75"/>
    <x v="354"/>
    <n v="118"/>
    <n v="100"/>
    <n v="512"/>
    <n v="462"/>
    <x v="1"/>
    <x v="0"/>
    <x v="6"/>
  </r>
  <r>
    <x v="1"/>
    <x v="6"/>
    <x v="75"/>
    <x v="355"/>
    <n v="1"/>
    <n v="7"/>
    <n v="21"/>
    <n v="23"/>
    <x v="1"/>
    <x v="0"/>
    <x v="6"/>
  </r>
  <r>
    <x v="1"/>
    <x v="6"/>
    <x v="75"/>
    <x v="356"/>
    <n v="19"/>
    <n v="24"/>
    <n v="96"/>
    <n v="99"/>
    <x v="1"/>
    <x v="0"/>
    <x v="6"/>
  </r>
  <r>
    <x v="1"/>
    <x v="6"/>
    <x v="75"/>
    <x v="1447"/>
    <n v="1"/>
    <m/>
    <n v="7"/>
    <n v="3"/>
    <x v="1"/>
    <x v="0"/>
    <x v="6"/>
  </r>
  <r>
    <x v="1"/>
    <x v="6"/>
    <x v="75"/>
    <x v="2137"/>
    <m/>
    <m/>
    <n v="1"/>
    <m/>
    <x v="1"/>
    <x v="0"/>
    <x v="6"/>
  </r>
  <r>
    <x v="1"/>
    <x v="6"/>
    <x v="75"/>
    <x v="357"/>
    <n v="55"/>
    <n v="41"/>
    <n v="289"/>
    <n v="232"/>
    <x v="1"/>
    <x v="0"/>
    <x v="6"/>
  </r>
  <r>
    <x v="1"/>
    <x v="6"/>
    <x v="75"/>
    <x v="2074"/>
    <m/>
    <m/>
    <n v="3"/>
    <m/>
    <x v="1"/>
    <x v="0"/>
    <x v="6"/>
  </r>
  <r>
    <x v="1"/>
    <x v="6"/>
    <x v="75"/>
    <x v="358"/>
    <m/>
    <m/>
    <m/>
    <n v="8"/>
    <x v="1"/>
    <x v="0"/>
    <x v="6"/>
  </r>
  <r>
    <x v="1"/>
    <x v="6"/>
    <x v="75"/>
    <x v="359"/>
    <n v="46"/>
    <n v="36"/>
    <n v="264"/>
    <n v="214"/>
    <x v="1"/>
    <x v="0"/>
    <x v="6"/>
  </r>
  <r>
    <x v="1"/>
    <x v="6"/>
    <x v="75"/>
    <x v="360"/>
    <n v="40"/>
    <n v="33"/>
    <n v="175"/>
    <n v="146"/>
    <x v="1"/>
    <x v="0"/>
    <x v="6"/>
  </r>
  <r>
    <x v="1"/>
    <x v="6"/>
    <x v="75"/>
    <x v="2138"/>
    <n v="2"/>
    <m/>
    <n v="2"/>
    <m/>
    <x v="1"/>
    <x v="0"/>
    <x v="6"/>
  </r>
  <r>
    <x v="1"/>
    <x v="6"/>
    <x v="75"/>
    <x v="1449"/>
    <n v="3"/>
    <m/>
    <n v="5"/>
    <m/>
    <x v="1"/>
    <x v="0"/>
    <x v="6"/>
  </r>
  <r>
    <x v="1"/>
    <x v="6"/>
    <x v="75"/>
    <x v="2139"/>
    <n v="1"/>
    <m/>
    <n v="1"/>
    <m/>
    <x v="1"/>
    <x v="0"/>
    <x v="6"/>
  </r>
  <r>
    <x v="1"/>
    <x v="6"/>
    <x v="75"/>
    <x v="1450"/>
    <n v="28"/>
    <n v="23"/>
    <n v="147"/>
    <n v="139"/>
    <x v="1"/>
    <x v="0"/>
    <x v="6"/>
  </r>
  <r>
    <x v="1"/>
    <x v="6"/>
    <x v="75"/>
    <x v="1451"/>
    <n v="1"/>
    <n v="6"/>
    <n v="26"/>
    <n v="10"/>
    <x v="1"/>
    <x v="0"/>
    <x v="6"/>
  </r>
  <r>
    <x v="1"/>
    <x v="6"/>
    <x v="75"/>
    <x v="361"/>
    <n v="11"/>
    <n v="14"/>
    <n v="46"/>
    <n v="39"/>
    <x v="1"/>
    <x v="0"/>
    <x v="6"/>
  </r>
  <r>
    <x v="1"/>
    <x v="6"/>
    <x v="75"/>
    <x v="362"/>
    <n v="172"/>
    <n v="15"/>
    <n v="760"/>
    <n v="132"/>
    <x v="1"/>
    <x v="0"/>
    <x v="6"/>
  </r>
  <r>
    <x v="1"/>
    <x v="6"/>
    <x v="75"/>
    <x v="1452"/>
    <n v="46"/>
    <m/>
    <n v="138"/>
    <m/>
    <x v="1"/>
    <x v="0"/>
    <x v="6"/>
  </r>
  <r>
    <x v="1"/>
    <x v="6"/>
    <x v="75"/>
    <x v="1453"/>
    <n v="1"/>
    <m/>
    <n v="4"/>
    <n v="3"/>
    <x v="1"/>
    <x v="0"/>
    <x v="6"/>
  </r>
  <r>
    <x v="1"/>
    <x v="6"/>
    <x v="75"/>
    <x v="1454"/>
    <n v="8"/>
    <n v="6"/>
    <n v="37"/>
    <n v="23"/>
    <x v="1"/>
    <x v="0"/>
    <x v="6"/>
  </r>
  <r>
    <x v="1"/>
    <x v="6"/>
    <x v="75"/>
    <x v="363"/>
    <n v="138"/>
    <n v="32"/>
    <n v="741"/>
    <n v="162"/>
    <x v="1"/>
    <x v="0"/>
    <x v="6"/>
  </r>
  <r>
    <x v="1"/>
    <x v="6"/>
    <x v="75"/>
    <x v="364"/>
    <n v="21"/>
    <n v="8"/>
    <n v="125"/>
    <n v="56"/>
    <x v="1"/>
    <x v="0"/>
    <x v="6"/>
  </r>
  <r>
    <x v="1"/>
    <x v="6"/>
    <x v="75"/>
    <x v="365"/>
    <n v="41"/>
    <n v="22"/>
    <n v="254"/>
    <n v="81"/>
    <x v="1"/>
    <x v="0"/>
    <x v="6"/>
  </r>
  <r>
    <x v="1"/>
    <x v="6"/>
    <x v="75"/>
    <x v="366"/>
    <n v="12"/>
    <n v="2"/>
    <n v="68"/>
    <n v="3"/>
    <x v="1"/>
    <x v="0"/>
    <x v="6"/>
  </r>
  <r>
    <x v="1"/>
    <x v="6"/>
    <x v="75"/>
    <x v="1988"/>
    <n v="1"/>
    <m/>
    <n v="1"/>
    <m/>
    <x v="1"/>
    <x v="0"/>
    <x v="6"/>
  </r>
  <r>
    <x v="1"/>
    <x v="6"/>
    <x v="75"/>
    <x v="1455"/>
    <n v="1"/>
    <m/>
    <n v="1"/>
    <m/>
    <x v="1"/>
    <x v="0"/>
    <x v="6"/>
  </r>
  <r>
    <x v="1"/>
    <x v="6"/>
    <x v="75"/>
    <x v="1456"/>
    <n v="3"/>
    <n v="4"/>
    <n v="16"/>
    <n v="22"/>
    <x v="1"/>
    <x v="0"/>
    <x v="6"/>
  </r>
  <r>
    <x v="1"/>
    <x v="6"/>
    <x v="75"/>
    <x v="1457"/>
    <m/>
    <n v="2"/>
    <n v="1"/>
    <n v="3"/>
    <x v="1"/>
    <x v="0"/>
    <x v="6"/>
  </r>
  <r>
    <x v="1"/>
    <x v="6"/>
    <x v="75"/>
    <x v="1458"/>
    <n v="10"/>
    <n v="9"/>
    <n v="40"/>
    <n v="30"/>
    <x v="1"/>
    <x v="0"/>
    <x v="6"/>
  </r>
  <r>
    <x v="1"/>
    <x v="6"/>
    <x v="75"/>
    <x v="367"/>
    <n v="106"/>
    <n v="18"/>
    <n v="264"/>
    <n v="104"/>
    <x v="1"/>
    <x v="0"/>
    <x v="6"/>
  </r>
  <r>
    <x v="1"/>
    <x v="6"/>
    <x v="75"/>
    <x v="2140"/>
    <m/>
    <m/>
    <n v="1"/>
    <m/>
    <x v="1"/>
    <x v="0"/>
    <x v="6"/>
  </r>
  <r>
    <x v="1"/>
    <x v="6"/>
    <x v="75"/>
    <x v="368"/>
    <n v="153"/>
    <n v="129"/>
    <n v="862"/>
    <n v="889"/>
    <x v="1"/>
    <x v="0"/>
    <x v="6"/>
  </r>
  <r>
    <x v="1"/>
    <x v="6"/>
    <x v="37"/>
    <x v="1879"/>
    <n v="1"/>
    <m/>
    <n v="4"/>
    <m/>
    <x v="4"/>
    <x v="0"/>
    <x v="6"/>
  </r>
  <r>
    <x v="1"/>
    <x v="6"/>
    <x v="37"/>
    <x v="1459"/>
    <n v="2"/>
    <m/>
    <n v="6"/>
    <n v="5"/>
    <x v="4"/>
    <x v="0"/>
    <x v="6"/>
  </r>
  <r>
    <x v="1"/>
    <x v="6"/>
    <x v="37"/>
    <x v="369"/>
    <n v="18"/>
    <n v="14"/>
    <n v="84"/>
    <n v="55"/>
    <x v="4"/>
    <x v="0"/>
    <x v="6"/>
  </r>
  <r>
    <x v="1"/>
    <x v="6"/>
    <x v="37"/>
    <x v="1460"/>
    <m/>
    <m/>
    <n v="8"/>
    <n v="3"/>
    <x v="4"/>
    <x v="0"/>
    <x v="6"/>
  </r>
  <r>
    <x v="1"/>
    <x v="6"/>
    <x v="37"/>
    <x v="370"/>
    <n v="68"/>
    <n v="22"/>
    <n v="267"/>
    <n v="118"/>
    <x v="4"/>
    <x v="0"/>
    <x v="6"/>
  </r>
  <r>
    <x v="1"/>
    <x v="6"/>
    <x v="37"/>
    <x v="371"/>
    <n v="2"/>
    <n v="1"/>
    <n v="12"/>
    <n v="9"/>
    <x v="4"/>
    <x v="0"/>
    <x v="6"/>
  </r>
  <r>
    <x v="1"/>
    <x v="6"/>
    <x v="37"/>
    <x v="2141"/>
    <m/>
    <m/>
    <n v="2"/>
    <n v="1"/>
    <x v="4"/>
    <x v="0"/>
    <x v="6"/>
  </r>
  <r>
    <x v="1"/>
    <x v="6"/>
    <x v="37"/>
    <x v="2142"/>
    <m/>
    <m/>
    <n v="1"/>
    <n v="1"/>
    <x v="4"/>
    <x v="0"/>
    <x v="6"/>
  </r>
  <r>
    <x v="1"/>
    <x v="6"/>
    <x v="37"/>
    <x v="372"/>
    <n v="687"/>
    <n v="589"/>
    <n v="3939"/>
    <n v="3182"/>
    <x v="4"/>
    <x v="0"/>
    <x v="6"/>
  </r>
  <r>
    <x v="1"/>
    <x v="6"/>
    <x v="37"/>
    <x v="373"/>
    <n v="138"/>
    <n v="107"/>
    <n v="843"/>
    <n v="601"/>
    <x v="4"/>
    <x v="0"/>
    <x v="6"/>
  </r>
  <r>
    <x v="1"/>
    <x v="6"/>
    <x v="37"/>
    <x v="1461"/>
    <m/>
    <m/>
    <n v="4"/>
    <n v="2"/>
    <x v="4"/>
    <x v="0"/>
    <x v="6"/>
  </r>
  <r>
    <x v="1"/>
    <x v="6"/>
    <x v="37"/>
    <x v="374"/>
    <n v="76"/>
    <n v="45"/>
    <n v="445"/>
    <n v="331"/>
    <x v="4"/>
    <x v="0"/>
    <x v="6"/>
  </r>
  <r>
    <x v="1"/>
    <x v="6"/>
    <x v="37"/>
    <x v="1462"/>
    <n v="4"/>
    <n v="5"/>
    <n v="23"/>
    <n v="20"/>
    <x v="4"/>
    <x v="0"/>
    <x v="6"/>
  </r>
  <r>
    <x v="1"/>
    <x v="6"/>
    <x v="37"/>
    <x v="1463"/>
    <m/>
    <m/>
    <n v="3"/>
    <m/>
    <x v="4"/>
    <x v="0"/>
    <x v="6"/>
  </r>
  <r>
    <x v="1"/>
    <x v="6"/>
    <x v="37"/>
    <x v="375"/>
    <n v="951"/>
    <n v="819"/>
    <n v="5146"/>
    <n v="4251"/>
    <x v="4"/>
    <x v="0"/>
    <x v="6"/>
  </r>
  <r>
    <x v="1"/>
    <x v="6"/>
    <x v="37"/>
    <x v="1464"/>
    <m/>
    <n v="1"/>
    <n v="2"/>
    <n v="6"/>
    <x v="4"/>
    <x v="0"/>
    <x v="6"/>
  </r>
  <r>
    <x v="1"/>
    <x v="6"/>
    <x v="37"/>
    <x v="1465"/>
    <m/>
    <n v="2"/>
    <n v="4"/>
    <n v="4"/>
    <x v="4"/>
    <x v="0"/>
    <x v="6"/>
  </r>
  <r>
    <x v="1"/>
    <x v="6"/>
    <x v="37"/>
    <x v="376"/>
    <n v="2"/>
    <n v="1"/>
    <n v="4"/>
    <n v="3"/>
    <x v="4"/>
    <x v="0"/>
    <x v="6"/>
  </r>
  <r>
    <x v="1"/>
    <x v="6"/>
    <x v="37"/>
    <x v="377"/>
    <m/>
    <m/>
    <m/>
    <n v="3"/>
    <x v="4"/>
    <x v="0"/>
    <x v="6"/>
  </r>
  <r>
    <x v="1"/>
    <x v="6"/>
    <x v="37"/>
    <x v="378"/>
    <n v="8"/>
    <n v="2"/>
    <n v="65"/>
    <n v="24"/>
    <x v="4"/>
    <x v="0"/>
    <x v="6"/>
  </r>
  <r>
    <x v="1"/>
    <x v="6"/>
    <x v="37"/>
    <x v="379"/>
    <n v="1313"/>
    <n v="1126"/>
    <n v="7667"/>
    <n v="7181"/>
    <x v="4"/>
    <x v="0"/>
    <x v="6"/>
  </r>
  <r>
    <x v="1"/>
    <x v="6"/>
    <x v="37"/>
    <x v="2143"/>
    <m/>
    <n v="1"/>
    <n v="1"/>
    <n v="1"/>
    <x v="4"/>
    <x v="0"/>
    <x v="6"/>
  </r>
  <r>
    <x v="1"/>
    <x v="6"/>
    <x v="37"/>
    <x v="380"/>
    <n v="57"/>
    <n v="30"/>
    <n v="268"/>
    <n v="187"/>
    <x v="4"/>
    <x v="0"/>
    <x v="6"/>
  </r>
  <r>
    <x v="1"/>
    <x v="6"/>
    <x v="37"/>
    <x v="1990"/>
    <m/>
    <m/>
    <n v="1"/>
    <m/>
    <x v="4"/>
    <x v="0"/>
    <x v="6"/>
  </r>
  <r>
    <x v="1"/>
    <x v="6"/>
    <x v="37"/>
    <x v="1466"/>
    <n v="11"/>
    <n v="8"/>
    <n v="65"/>
    <n v="56"/>
    <x v="4"/>
    <x v="0"/>
    <x v="6"/>
  </r>
  <r>
    <x v="1"/>
    <x v="6"/>
    <x v="37"/>
    <x v="381"/>
    <n v="8"/>
    <m/>
    <n v="54"/>
    <n v="7"/>
    <x v="4"/>
    <x v="0"/>
    <x v="6"/>
  </r>
  <r>
    <x v="1"/>
    <x v="6"/>
    <x v="37"/>
    <x v="382"/>
    <n v="1"/>
    <n v="2"/>
    <n v="3"/>
    <n v="5"/>
    <x v="4"/>
    <x v="0"/>
    <x v="6"/>
  </r>
  <r>
    <x v="1"/>
    <x v="6"/>
    <x v="37"/>
    <x v="383"/>
    <n v="96"/>
    <n v="81"/>
    <n v="692"/>
    <n v="457"/>
    <x v="4"/>
    <x v="0"/>
    <x v="6"/>
  </r>
  <r>
    <x v="1"/>
    <x v="6"/>
    <x v="37"/>
    <x v="1467"/>
    <m/>
    <m/>
    <n v="1"/>
    <m/>
    <x v="4"/>
    <x v="0"/>
    <x v="6"/>
  </r>
  <r>
    <x v="1"/>
    <x v="6"/>
    <x v="37"/>
    <x v="384"/>
    <n v="4"/>
    <n v="6"/>
    <n v="17"/>
    <n v="21"/>
    <x v="4"/>
    <x v="0"/>
    <x v="6"/>
  </r>
  <r>
    <x v="1"/>
    <x v="6"/>
    <x v="37"/>
    <x v="385"/>
    <n v="724"/>
    <n v="598"/>
    <n v="4047"/>
    <n v="3256"/>
    <x v="4"/>
    <x v="0"/>
    <x v="6"/>
  </r>
  <r>
    <x v="1"/>
    <x v="6"/>
    <x v="37"/>
    <x v="386"/>
    <n v="71"/>
    <n v="13"/>
    <n v="320"/>
    <n v="60"/>
    <x v="4"/>
    <x v="0"/>
    <x v="6"/>
  </r>
  <r>
    <x v="1"/>
    <x v="6"/>
    <x v="37"/>
    <x v="387"/>
    <n v="15"/>
    <n v="19"/>
    <n v="91"/>
    <n v="74"/>
    <x v="4"/>
    <x v="0"/>
    <x v="6"/>
  </r>
  <r>
    <x v="1"/>
    <x v="6"/>
    <x v="37"/>
    <x v="1468"/>
    <m/>
    <m/>
    <n v="2"/>
    <n v="2"/>
    <x v="4"/>
    <x v="0"/>
    <x v="6"/>
  </r>
  <r>
    <x v="1"/>
    <x v="6"/>
    <x v="37"/>
    <x v="1469"/>
    <n v="1"/>
    <m/>
    <n v="3"/>
    <n v="3"/>
    <x v="4"/>
    <x v="0"/>
    <x v="6"/>
  </r>
  <r>
    <x v="1"/>
    <x v="6"/>
    <x v="37"/>
    <x v="1470"/>
    <m/>
    <m/>
    <n v="1"/>
    <m/>
    <x v="4"/>
    <x v="0"/>
    <x v="6"/>
  </r>
  <r>
    <x v="1"/>
    <x v="6"/>
    <x v="37"/>
    <x v="388"/>
    <n v="2"/>
    <m/>
    <n v="14"/>
    <n v="10"/>
    <x v="4"/>
    <x v="0"/>
    <x v="6"/>
  </r>
  <r>
    <x v="1"/>
    <x v="6"/>
    <x v="37"/>
    <x v="389"/>
    <n v="63"/>
    <n v="19"/>
    <n v="338"/>
    <n v="71"/>
    <x v="4"/>
    <x v="0"/>
    <x v="6"/>
  </r>
  <r>
    <x v="1"/>
    <x v="6"/>
    <x v="37"/>
    <x v="2144"/>
    <m/>
    <m/>
    <m/>
    <n v="2"/>
    <x v="4"/>
    <x v="0"/>
    <x v="6"/>
  </r>
  <r>
    <x v="1"/>
    <x v="6"/>
    <x v="37"/>
    <x v="390"/>
    <n v="71"/>
    <n v="50"/>
    <n v="360"/>
    <n v="299"/>
    <x v="4"/>
    <x v="0"/>
    <x v="6"/>
  </r>
  <r>
    <x v="1"/>
    <x v="6"/>
    <x v="37"/>
    <x v="391"/>
    <n v="101"/>
    <n v="97"/>
    <n v="533"/>
    <n v="419"/>
    <x v="4"/>
    <x v="0"/>
    <x v="6"/>
  </r>
  <r>
    <x v="1"/>
    <x v="6"/>
    <x v="37"/>
    <x v="2145"/>
    <n v="1"/>
    <m/>
    <n v="3"/>
    <n v="1"/>
    <x v="4"/>
    <x v="0"/>
    <x v="6"/>
  </r>
  <r>
    <x v="1"/>
    <x v="6"/>
    <x v="37"/>
    <x v="392"/>
    <n v="1"/>
    <n v="2"/>
    <n v="16"/>
    <n v="26"/>
    <x v="4"/>
    <x v="0"/>
    <x v="6"/>
  </r>
  <r>
    <x v="1"/>
    <x v="6"/>
    <x v="37"/>
    <x v="1471"/>
    <m/>
    <m/>
    <n v="3"/>
    <m/>
    <x v="4"/>
    <x v="0"/>
    <x v="6"/>
  </r>
  <r>
    <x v="1"/>
    <x v="6"/>
    <x v="37"/>
    <x v="393"/>
    <n v="77"/>
    <n v="69"/>
    <n v="471"/>
    <n v="404"/>
    <x v="4"/>
    <x v="0"/>
    <x v="6"/>
  </r>
  <r>
    <x v="1"/>
    <x v="6"/>
    <x v="37"/>
    <x v="394"/>
    <n v="9"/>
    <n v="9"/>
    <n v="68"/>
    <n v="38"/>
    <x v="4"/>
    <x v="0"/>
    <x v="6"/>
  </r>
  <r>
    <x v="1"/>
    <x v="6"/>
    <x v="37"/>
    <x v="395"/>
    <n v="51"/>
    <n v="35"/>
    <n v="254"/>
    <n v="184"/>
    <x v="4"/>
    <x v="0"/>
    <x v="6"/>
  </r>
  <r>
    <x v="1"/>
    <x v="6"/>
    <x v="37"/>
    <x v="1472"/>
    <n v="4"/>
    <n v="2"/>
    <n v="13"/>
    <n v="12"/>
    <x v="4"/>
    <x v="0"/>
    <x v="6"/>
  </r>
  <r>
    <x v="1"/>
    <x v="6"/>
    <x v="37"/>
    <x v="2146"/>
    <m/>
    <m/>
    <m/>
    <n v="1"/>
    <x v="4"/>
    <x v="0"/>
    <x v="6"/>
  </r>
  <r>
    <x v="1"/>
    <x v="6"/>
    <x v="37"/>
    <x v="396"/>
    <n v="5"/>
    <n v="8"/>
    <n v="31"/>
    <n v="39"/>
    <x v="4"/>
    <x v="0"/>
    <x v="6"/>
  </r>
  <r>
    <x v="1"/>
    <x v="6"/>
    <x v="37"/>
    <x v="397"/>
    <n v="12"/>
    <n v="13"/>
    <n v="108"/>
    <n v="82"/>
    <x v="4"/>
    <x v="0"/>
    <x v="6"/>
  </r>
  <r>
    <x v="1"/>
    <x v="6"/>
    <x v="76"/>
    <x v="1473"/>
    <n v="5"/>
    <m/>
    <n v="20"/>
    <n v="4"/>
    <x v="4"/>
    <x v="0"/>
    <x v="6"/>
  </r>
  <r>
    <x v="1"/>
    <x v="6"/>
    <x v="76"/>
    <x v="1474"/>
    <n v="4"/>
    <n v="1"/>
    <n v="7"/>
    <n v="8"/>
    <x v="4"/>
    <x v="0"/>
    <x v="6"/>
  </r>
  <r>
    <x v="1"/>
    <x v="6"/>
    <x v="76"/>
    <x v="398"/>
    <n v="36"/>
    <n v="27"/>
    <n v="154"/>
    <n v="122"/>
    <x v="4"/>
    <x v="0"/>
    <x v="6"/>
  </r>
  <r>
    <x v="1"/>
    <x v="6"/>
    <x v="76"/>
    <x v="1475"/>
    <n v="1"/>
    <m/>
    <n v="1"/>
    <m/>
    <x v="4"/>
    <x v="0"/>
    <x v="6"/>
  </r>
  <r>
    <x v="1"/>
    <x v="6"/>
    <x v="76"/>
    <x v="1476"/>
    <n v="1"/>
    <n v="3"/>
    <n v="5"/>
    <n v="8"/>
    <x v="4"/>
    <x v="0"/>
    <x v="6"/>
  </r>
  <r>
    <x v="1"/>
    <x v="6"/>
    <x v="76"/>
    <x v="399"/>
    <n v="4"/>
    <n v="7"/>
    <n v="26"/>
    <n v="21"/>
    <x v="4"/>
    <x v="0"/>
    <x v="6"/>
  </r>
  <r>
    <x v="1"/>
    <x v="6"/>
    <x v="76"/>
    <x v="400"/>
    <n v="2"/>
    <n v="3"/>
    <n v="16"/>
    <n v="10"/>
    <x v="4"/>
    <x v="0"/>
    <x v="6"/>
  </r>
  <r>
    <x v="1"/>
    <x v="6"/>
    <x v="76"/>
    <x v="2147"/>
    <m/>
    <m/>
    <n v="1"/>
    <m/>
    <x v="4"/>
    <x v="0"/>
    <x v="6"/>
  </r>
  <r>
    <x v="1"/>
    <x v="6"/>
    <x v="76"/>
    <x v="1477"/>
    <n v="1"/>
    <n v="1"/>
    <n v="3"/>
    <n v="3"/>
    <x v="4"/>
    <x v="0"/>
    <x v="6"/>
  </r>
  <r>
    <x v="1"/>
    <x v="6"/>
    <x v="76"/>
    <x v="1478"/>
    <n v="11"/>
    <n v="8"/>
    <n v="56"/>
    <n v="55"/>
    <x v="4"/>
    <x v="0"/>
    <x v="6"/>
  </r>
  <r>
    <x v="1"/>
    <x v="6"/>
    <x v="76"/>
    <x v="1880"/>
    <m/>
    <m/>
    <m/>
    <n v="1"/>
    <x v="4"/>
    <x v="0"/>
    <x v="6"/>
  </r>
  <r>
    <x v="1"/>
    <x v="6"/>
    <x v="76"/>
    <x v="401"/>
    <n v="2"/>
    <n v="4"/>
    <n v="21"/>
    <n v="14"/>
    <x v="4"/>
    <x v="0"/>
    <x v="6"/>
  </r>
  <r>
    <x v="1"/>
    <x v="6"/>
    <x v="76"/>
    <x v="1479"/>
    <n v="2"/>
    <m/>
    <n v="4"/>
    <n v="1"/>
    <x v="4"/>
    <x v="0"/>
    <x v="6"/>
  </r>
  <r>
    <x v="1"/>
    <x v="6"/>
    <x v="76"/>
    <x v="402"/>
    <n v="17"/>
    <n v="16"/>
    <n v="92"/>
    <n v="70"/>
    <x v="4"/>
    <x v="0"/>
    <x v="6"/>
  </r>
  <r>
    <x v="1"/>
    <x v="6"/>
    <x v="76"/>
    <x v="403"/>
    <n v="31"/>
    <n v="24"/>
    <n v="155"/>
    <n v="122"/>
    <x v="4"/>
    <x v="0"/>
    <x v="6"/>
  </r>
  <r>
    <x v="1"/>
    <x v="6"/>
    <x v="76"/>
    <x v="1881"/>
    <n v="1"/>
    <m/>
    <n v="1"/>
    <m/>
    <x v="4"/>
    <x v="0"/>
    <x v="6"/>
  </r>
  <r>
    <x v="1"/>
    <x v="6"/>
    <x v="76"/>
    <x v="404"/>
    <n v="37"/>
    <n v="28"/>
    <n v="141"/>
    <n v="120"/>
    <x v="4"/>
    <x v="0"/>
    <x v="6"/>
  </r>
  <r>
    <x v="1"/>
    <x v="6"/>
    <x v="76"/>
    <x v="1480"/>
    <n v="3"/>
    <m/>
    <n v="8"/>
    <n v="6"/>
    <x v="4"/>
    <x v="0"/>
    <x v="6"/>
  </r>
  <r>
    <x v="1"/>
    <x v="6"/>
    <x v="76"/>
    <x v="405"/>
    <n v="29"/>
    <n v="11"/>
    <n v="151"/>
    <n v="88"/>
    <x v="4"/>
    <x v="0"/>
    <x v="6"/>
  </r>
  <r>
    <x v="1"/>
    <x v="6"/>
    <x v="76"/>
    <x v="2148"/>
    <m/>
    <m/>
    <m/>
    <n v="1"/>
    <x v="4"/>
    <x v="0"/>
    <x v="6"/>
  </r>
  <r>
    <x v="1"/>
    <x v="6"/>
    <x v="76"/>
    <x v="1882"/>
    <m/>
    <n v="1"/>
    <n v="2"/>
    <n v="3"/>
    <x v="4"/>
    <x v="0"/>
    <x v="6"/>
  </r>
  <r>
    <x v="1"/>
    <x v="6"/>
    <x v="76"/>
    <x v="406"/>
    <n v="28"/>
    <n v="42"/>
    <n v="198"/>
    <n v="210"/>
    <x v="4"/>
    <x v="0"/>
    <x v="6"/>
  </r>
  <r>
    <x v="1"/>
    <x v="6"/>
    <x v="4"/>
    <x v="1481"/>
    <n v="14"/>
    <n v="8"/>
    <n v="54"/>
    <n v="38"/>
    <x v="2"/>
    <x v="0"/>
    <x v="6"/>
  </r>
  <r>
    <x v="1"/>
    <x v="6"/>
    <x v="4"/>
    <x v="1482"/>
    <n v="12"/>
    <n v="9"/>
    <n v="71"/>
    <n v="56"/>
    <x v="2"/>
    <x v="0"/>
    <x v="6"/>
  </r>
  <r>
    <x v="1"/>
    <x v="6"/>
    <x v="4"/>
    <x v="407"/>
    <n v="66"/>
    <n v="64"/>
    <n v="393"/>
    <n v="326"/>
    <x v="2"/>
    <x v="0"/>
    <x v="6"/>
  </r>
  <r>
    <x v="1"/>
    <x v="6"/>
    <x v="4"/>
    <x v="408"/>
    <n v="6"/>
    <n v="4"/>
    <n v="27"/>
    <n v="15"/>
    <x v="2"/>
    <x v="0"/>
    <x v="6"/>
  </r>
  <r>
    <x v="1"/>
    <x v="6"/>
    <x v="4"/>
    <x v="1483"/>
    <n v="30"/>
    <n v="29"/>
    <n v="173"/>
    <n v="138"/>
    <x v="2"/>
    <x v="0"/>
    <x v="6"/>
  </r>
  <r>
    <x v="1"/>
    <x v="6"/>
    <x v="4"/>
    <x v="1883"/>
    <m/>
    <m/>
    <n v="1"/>
    <n v="7"/>
    <x v="2"/>
    <x v="0"/>
    <x v="6"/>
  </r>
  <r>
    <x v="1"/>
    <x v="6"/>
    <x v="4"/>
    <x v="409"/>
    <n v="448"/>
    <n v="346"/>
    <n v="2424"/>
    <n v="1844"/>
    <x v="2"/>
    <x v="0"/>
    <x v="6"/>
  </r>
  <r>
    <x v="1"/>
    <x v="6"/>
    <x v="4"/>
    <x v="1484"/>
    <n v="4"/>
    <n v="5"/>
    <n v="37"/>
    <n v="31"/>
    <x v="2"/>
    <x v="0"/>
    <x v="6"/>
  </r>
  <r>
    <x v="1"/>
    <x v="6"/>
    <x v="4"/>
    <x v="410"/>
    <n v="63"/>
    <n v="64"/>
    <n v="348"/>
    <n v="341"/>
    <x v="2"/>
    <x v="0"/>
    <x v="6"/>
  </r>
  <r>
    <x v="1"/>
    <x v="6"/>
    <x v="4"/>
    <x v="411"/>
    <n v="85"/>
    <n v="65"/>
    <n v="453"/>
    <n v="357"/>
    <x v="2"/>
    <x v="0"/>
    <x v="6"/>
  </r>
  <r>
    <x v="1"/>
    <x v="6"/>
    <x v="4"/>
    <x v="412"/>
    <n v="19"/>
    <n v="9"/>
    <n v="70"/>
    <n v="19"/>
    <x v="2"/>
    <x v="0"/>
    <x v="6"/>
  </r>
  <r>
    <x v="1"/>
    <x v="6"/>
    <x v="4"/>
    <x v="1485"/>
    <m/>
    <m/>
    <n v="6"/>
    <n v="2"/>
    <x v="2"/>
    <x v="0"/>
    <x v="6"/>
  </r>
  <r>
    <x v="1"/>
    <x v="6"/>
    <x v="4"/>
    <x v="1486"/>
    <n v="2"/>
    <n v="1"/>
    <n v="9"/>
    <n v="8"/>
    <x v="2"/>
    <x v="0"/>
    <x v="6"/>
  </r>
  <r>
    <x v="1"/>
    <x v="6"/>
    <x v="4"/>
    <x v="413"/>
    <n v="23"/>
    <n v="20"/>
    <n v="100"/>
    <n v="92"/>
    <x v="2"/>
    <x v="0"/>
    <x v="6"/>
  </r>
  <r>
    <x v="1"/>
    <x v="6"/>
    <x v="4"/>
    <x v="414"/>
    <n v="14"/>
    <n v="16"/>
    <n v="109"/>
    <n v="98"/>
    <x v="2"/>
    <x v="0"/>
    <x v="6"/>
  </r>
  <r>
    <x v="1"/>
    <x v="6"/>
    <x v="4"/>
    <x v="2149"/>
    <m/>
    <m/>
    <n v="1"/>
    <m/>
    <x v="2"/>
    <x v="0"/>
    <x v="6"/>
  </r>
  <r>
    <x v="1"/>
    <x v="6"/>
    <x v="4"/>
    <x v="1488"/>
    <n v="1"/>
    <m/>
    <n v="4"/>
    <n v="2"/>
    <x v="2"/>
    <x v="0"/>
    <x v="6"/>
  </r>
  <r>
    <x v="1"/>
    <x v="6"/>
    <x v="4"/>
    <x v="1885"/>
    <m/>
    <m/>
    <n v="1"/>
    <n v="1"/>
    <x v="2"/>
    <x v="0"/>
    <x v="6"/>
  </r>
  <r>
    <x v="1"/>
    <x v="6"/>
    <x v="4"/>
    <x v="1886"/>
    <m/>
    <m/>
    <n v="1"/>
    <n v="1"/>
    <x v="2"/>
    <x v="0"/>
    <x v="6"/>
  </r>
  <r>
    <x v="1"/>
    <x v="6"/>
    <x v="4"/>
    <x v="2150"/>
    <n v="1"/>
    <n v="1"/>
    <n v="3"/>
    <n v="2"/>
    <x v="2"/>
    <x v="0"/>
    <x v="6"/>
  </r>
  <r>
    <x v="1"/>
    <x v="6"/>
    <x v="4"/>
    <x v="415"/>
    <n v="12"/>
    <n v="7"/>
    <n v="49"/>
    <n v="32"/>
    <x v="2"/>
    <x v="0"/>
    <x v="6"/>
  </r>
  <r>
    <x v="1"/>
    <x v="6"/>
    <x v="4"/>
    <x v="416"/>
    <n v="22"/>
    <n v="13"/>
    <n v="138"/>
    <n v="91"/>
    <x v="2"/>
    <x v="0"/>
    <x v="6"/>
  </r>
  <r>
    <x v="1"/>
    <x v="6"/>
    <x v="4"/>
    <x v="417"/>
    <n v="4"/>
    <n v="1"/>
    <n v="25"/>
    <n v="21"/>
    <x v="2"/>
    <x v="0"/>
    <x v="6"/>
  </r>
  <r>
    <x v="1"/>
    <x v="6"/>
    <x v="4"/>
    <x v="1887"/>
    <m/>
    <m/>
    <n v="9"/>
    <n v="1"/>
    <x v="2"/>
    <x v="0"/>
    <x v="6"/>
  </r>
  <r>
    <x v="1"/>
    <x v="6"/>
    <x v="4"/>
    <x v="1489"/>
    <m/>
    <m/>
    <n v="3"/>
    <n v="2"/>
    <x v="2"/>
    <x v="0"/>
    <x v="6"/>
  </r>
  <r>
    <x v="1"/>
    <x v="6"/>
    <x v="4"/>
    <x v="1888"/>
    <n v="1"/>
    <n v="1"/>
    <n v="7"/>
    <n v="8"/>
    <x v="2"/>
    <x v="0"/>
    <x v="6"/>
  </r>
  <r>
    <x v="1"/>
    <x v="6"/>
    <x v="4"/>
    <x v="2151"/>
    <m/>
    <m/>
    <m/>
    <n v="1"/>
    <x v="2"/>
    <x v="0"/>
    <x v="6"/>
  </r>
  <r>
    <x v="1"/>
    <x v="6"/>
    <x v="4"/>
    <x v="1490"/>
    <n v="1"/>
    <n v="10"/>
    <n v="22"/>
    <n v="27"/>
    <x v="2"/>
    <x v="0"/>
    <x v="6"/>
  </r>
  <r>
    <x v="1"/>
    <x v="6"/>
    <x v="4"/>
    <x v="418"/>
    <n v="11"/>
    <n v="5"/>
    <n v="46"/>
    <n v="31"/>
    <x v="2"/>
    <x v="0"/>
    <x v="6"/>
  </r>
  <r>
    <x v="1"/>
    <x v="6"/>
    <x v="4"/>
    <x v="1491"/>
    <n v="23"/>
    <n v="11"/>
    <n v="101"/>
    <n v="117"/>
    <x v="2"/>
    <x v="0"/>
    <x v="6"/>
  </r>
  <r>
    <x v="1"/>
    <x v="6"/>
    <x v="187"/>
    <x v="2152"/>
    <m/>
    <m/>
    <n v="1"/>
    <m/>
    <x v="2"/>
    <x v="0"/>
    <x v="6"/>
  </r>
  <r>
    <x v="1"/>
    <x v="6"/>
    <x v="38"/>
    <x v="1492"/>
    <n v="15"/>
    <n v="2"/>
    <n v="66"/>
    <n v="7"/>
    <x v="2"/>
    <x v="0"/>
    <x v="6"/>
  </r>
  <r>
    <x v="1"/>
    <x v="6"/>
    <x v="38"/>
    <x v="1493"/>
    <n v="7"/>
    <n v="2"/>
    <n v="25"/>
    <n v="2"/>
    <x v="2"/>
    <x v="0"/>
    <x v="6"/>
  </r>
  <r>
    <x v="1"/>
    <x v="6"/>
    <x v="38"/>
    <x v="1494"/>
    <n v="12"/>
    <n v="8"/>
    <n v="80"/>
    <n v="43"/>
    <x v="2"/>
    <x v="0"/>
    <x v="6"/>
  </r>
  <r>
    <x v="1"/>
    <x v="6"/>
    <x v="38"/>
    <x v="1495"/>
    <n v="4"/>
    <n v="2"/>
    <n v="19"/>
    <n v="16"/>
    <x v="2"/>
    <x v="0"/>
    <x v="6"/>
  </r>
  <r>
    <x v="1"/>
    <x v="6"/>
    <x v="38"/>
    <x v="1496"/>
    <m/>
    <m/>
    <n v="1"/>
    <n v="1"/>
    <x v="2"/>
    <x v="0"/>
    <x v="6"/>
  </r>
  <r>
    <x v="1"/>
    <x v="6"/>
    <x v="131"/>
    <x v="1497"/>
    <m/>
    <m/>
    <m/>
    <n v="1"/>
    <x v="1"/>
    <x v="0"/>
    <x v="6"/>
  </r>
  <r>
    <x v="1"/>
    <x v="6"/>
    <x v="131"/>
    <x v="1498"/>
    <m/>
    <n v="3"/>
    <n v="2"/>
    <n v="3"/>
    <x v="1"/>
    <x v="0"/>
    <x v="6"/>
  </r>
  <r>
    <x v="1"/>
    <x v="6"/>
    <x v="5"/>
    <x v="420"/>
    <n v="27"/>
    <n v="20"/>
    <n v="80"/>
    <n v="75"/>
    <x v="0"/>
    <x v="0"/>
    <x v="6"/>
  </r>
  <r>
    <x v="1"/>
    <x v="6"/>
    <x v="5"/>
    <x v="1500"/>
    <m/>
    <m/>
    <m/>
    <n v="1"/>
    <x v="0"/>
    <x v="0"/>
    <x v="6"/>
  </r>
  <r>
    <x v="1"/>
    <x v="6"/>
    <x v="5"/>
    <x v="1501"/>
    <n v="2"/>
    <m/>
    <n v="8"/>
    <n v="3"/>
    <x v="0"/>
    <x v="0"/>
    <x v="6"/>
  </r>
  <r>
    <x v="1"/>
    <x v="6"/>
    <x v="5"/>
    <x v="421"/>
    <n v="1"/>
    <n v="1"/>
    <n v="8"/>
    <n v="8"/>
    <x v="0"/>
    <x v="0"/>
    <x v="6"/>
  </r>
  <r>
    <x v="1"/>
    <x v="6"/>
    <x v="5"/>
    <x v="422"/>
    <n v="457"/>
    <n v="399"/>
    <n v="2520"/>
    <n v="443"/>
    <x v="0"/>
    <x v="0"/>
    <x v="6"/>
  </r>
  <r>
    <x v="1"/>
    <x v="6"/>
    <x v="5"/>
    <x v="423"/>
    <n v="1232"/>
    <n v="979"/>
    <n v="6779"/>
    <n v="5904"/>
    <x v="0"/>
    <x v="0"/>
    <x v="6"/>
  </r>
  <r>
    <x v="1"/>
    <x v="6"/>
    <x v="5"/>
    <x v="424"/>
    <n v="1124"/>
    <n v="1116"/>
    <n v="6034"/>
    <n v="6056"/>
    <x v="0"/>
    <x v="0"/>
    <x v="6"/>
  </r>
  <r>
    <x v="1"/>
    <x v="6"/>
    <x v="5"/>
    <x v="425"/>
    <n v="11"/>
    <n v="16"/>
    <n v="59"/>
    <n v="61"/>
    <x v="0"/>
    <x v="0"/>
    <x v="6"/>
  </r>
  <r>
    <x v="1"/>
    <x v="6"/>
    <x v="5"/>
    <x v="1502"/>
    <m/>
    <m/>
    <n v="3"/>
    <n v="3"/>
    <x v="0"/>
    <x v="0"/>
    <x v="6"/>
  </r>
  <r>
    <x v="1"/>
    <x v="6"/>
    <x v="5"/>
    <x v="1503"/>
    <n v="2"/>
    <n v="2"/>
    <n v="10"/>
    <n v="2"/>
    <x v="0"/>
    <x v="0"/>
    <x v="6"/>
  </r>
  <r>
    <x v="1"/>
    <x v="6"/>
    <x v="5"/>
    <x v="1504"/>
    <n v="2"/>
    <n v="1"/>
    <n v="11"/>
    <n v="12"/>
    <x v="0"/>
    <x v="0"/>
    <x v="6"/>
  </r>
  <r>
    <x v="1"/>
    <x v="6"/>
    <x v="5"/>
    <x v="1505"/>
    <m/>
    <n v="2"/>
    <n v="7"/>
    <n v="12"/>
    <x v="0"/>
    <x v="0"/>
    <x v="6"/>
  </r>
  <r>
    <x v="1"/>
    <x v="6"/>
    <x v="5"/>
    <x v="426"/>
    <n v="55"/>
    <n v="75"/>
    <n v="372"/>
    <n v="348"/>
    <x v="0"/>
    <x v="0"/>
    <x v="6"/>
  </r>
  <r>
    <x v="1"/>
    <x v="6"/>
    <x v="5"/>
    <x v="427"/>
    <n v="10"/>
    <n v="12"/>
    <n v="59"/>
    <n v="61"/>
    <x v="0"/>
    <x v="0"/>
    <x v="6"/>
  </r>
  <r>
    <x v="1"/>
    <x v="6"/>
    <x v="5"/>
    <x v="1506"/>
    <n v="1"/>
    <n v="3"/>
    <n v="10"/>
    <n v="10"/>
    <x v="0"/>
    <x v="0"/>
    <x v="6"/>
  </r>
  <r>
    <x v="1"/>
    <x v="6"/>
    <x v="5"/>
    <x v="1993"/>
    <n v="1"/>
    <m/>
    <n v="1"/>
    <m/>
    <x v="0"/>
    <x v="0"/>
    <x v="6"/>
  </r>
  <r>
    <x v="1"/>
    <x v="6"/>
    <x v="5"/>
    <x v="1507"/>
    <m/>
    <n v="1"/>
    <n v="2"/>
    <n v="1"/>
    <x v="0"/>
    <x v="0"/>
    <x v="6"/>
  </r>
  <r>
    <x v="1"/>
    <x v="6"/>
    <x v="5"/>
    <x v="1508"/>
    <m/>
    <m/>
    <m/>
    <n v="1"/>
    <x v="0"/>
    <x v="0"/>
    <x v="6"/>
  </r>
  <r>
    <x v="1"/>
    <x v="6"/>
    <x v="5"/>
    <x v="428"/>
    <n v="7"/>
    <n v="4"/>
    <n v="18"/>
    <n v="27"/>
    <x v="0"/>
    <x v="0"/>
    <x v="6"/>
  </r>
  <r>
    <x v="1"/>
    <x v="6"/>
    <x v="5"/>
    <x v="429"/>
    <n v="2"/>
    <n v="3"/>
    <n v="14"/>
    <n v="11"/>
    <x v="0"/>
    <x v="0"/>
    <x v="6"/>
  </r>
  <r>
    <x v="1"/>
    <x v="6"/>
    <x v="6"/>
    <x v="431"/>
    <m/>
    <n v="1"/>
    <m/>
    <n v="3"/>
    <x v="3"/>
    <x v="0"/>
    <x v="6"/>
  </r>
  <r>
    <x v="1"/>
    <x v="6"/>
    <x v="6"/>
    <x v="432"/>
    <n v="1"/>
    <n v="3"/>
    <n v="12"/>
    <n v="20"/>
    <x v="3"/>
    <x v="0"/>
    <x v="6"/>
  </r>
  <r>
    <x v="1"/>
    <x v="6"/>
    <x v="6"/>
    <x v="433"/>
    <n v="1"/>
    <m/>
    <n v="4"/>
    <n v="1"/>
    <x v="3"/>
    <x v="0"/>
    <x v="6"/>
  </r>
  <r>
    <x v="1"/>
    <x v="6"/>
    <x v="6"/>
    <x v="434"/>
    <n v="2"/>
    <n v="3"/>
    <n v="15"/>
    <n v="13"/>
    <x v="3"/>
    <x v="0"/>
    <x v="6"/>
  </r>
  <r>
    <x v="1"/>
    <x v="6"/>
    <x v="6"/>
    <x v="435"/>
    <m/>
    <m/>
    <n v="1"/>
    <m/>
    <x v="3"/>
    <x v="0"/>
    <x v="6"/>
  </r>
  <r>
    <x v="1"/>
    <x v="6"/>
    <x v="6"/>
    <x v="437"/>
    <n v="3"/>
    <n v="4"/>
    <n v="7"/>
    <n v="10"/>
    <x v="3"/>
    <x v="0"/>
    <x v="6"/>
  </r>
  <r>
    <x v="1"/>
    <x v="6"/>
    <x v="6"/>
    <x v="438"/>
    <n v="2"/>
    <m/>
    <n v="6"/>
    <n v="4"/>
    <x v="3"/>
    <x v="0"/>
    <x v="6"/>
  </r>
  <r>
    <x v="1"/>
    <x v="6"/>
    <x v="6"/>
    <x v="439"/>
    <n v="2"/>
    <n v="1"/>
    <n v="10"/>
    <n v="9"/>
    <x v="3"/>
    <x v="0"/>
    <x v="6"/>
  </r>
  <r>
    <x v="1"/>
    <x v="6"/>
    <x v="6"/>
    <x v="440"/>
    <m/>
    <m/>
    <n v="1"/>
    <m/>
    <x v="3"/>
    <x v="0"/>
    <x v="6"/>
  </r>
  <r>
    <x v="1"/>
    <x v="6"/>
    <x v="6"/>
    <x v="441"/>
    <n v="1"/>
    <n v="1"/>
    <n v="1"/>
    <n v="1"/>
    <x v="3"/>
    <x v="0"/>
    <x v="6"/>
  </r>
  <r>
    <x v="1"/>
    <x v="6"/>
    <x v="6"/>
    <x v="442"/>
    <m/>
    <n v="1"/>
    <n v="1"/>
    <n v="2"/>
    <x v="3"/>
    <x v="0"/>
    <x v="6"/>
  </r>
  <r>
    <x v="1"/>
    <x v="6"/>
    <x v="6"/>
    <x v="1509"/>
    <m/>
    <m/>
    <n v="1"/>
    <n v="1"/>
    <x v="3"/>
    <x v="0"/>
    <x v="6"/>
  </r>
  <r>
    <x v="1"/>
    <x v="6"/>
    <x v="6"/>
    <x v="1510"/>
    <n v="2"/>
    <m/>
    <n v="7"/>
    <n v="5"/>
    <x v="3"/>
    <x v="0"/>
    <x v="6"/>
  </r>
  <r>
    <x v="1"/>
    <x v="6"/>
    <x v="6"/>
    <x v="1890"/>
    <n v="1"/>
    <m/>
    <n v="2"/>
    <m/>
    <x v="3"/>
    <x v="0"/>
    <x v="6"/>
  </r>
  <r>
    <x v="1"/>
    <x v="6"/>
    <x v="6"/>
    <x v="443"/>
    <m/>
    <m/>
    <n v="2"/>
    <m/>
    <x v="3"/>
    <x v="0"/>
    <x v="6"/>
  </r>
  <r>
    <x v="1"/>
    <x v="6"/>
    <x v="6"/>
    <x v="445"/>
    <n v="6"/>
    <n v="8"/>
    <n v="42"/>
    <n v="57"/>
    <x v="3"/>
    <x v="0"/>
    <x v="6"/>
  </r>
  <r>
    <x v="1"/>
    <x v="6"/>
    <x v="6"/>
    <x v="446"/>
    <n v="27"/>
    <n v="7"/>
    <n v="97"/>
    <n v="38"/>
    <x v="3"/>
    <x v="0"/>
    <x v="6"/>
  </r>
  <r>
    <x v="1"/>
    <x v="6"/>
    <x v="6"/>
    <x v="448"/>
    <m/>
    <m/>
    <n v="7"/>
    <n v="2"/>
    <x v="3"/>
    <x v="0"/>
    <x v="6"/>
  </r>
  <r>
    <x v="1"/>
    <x v="6"/>
    <x v="6"/>
    <x v="449"/>
    <n v="3"/>
    <m/>
    <n v="7"/>
    <n v="4"/>
    <x v="3"/>
    <x v="0"/>
    <x v="6"/>
  </r>
  <r>
    <x v="1"/>
    <x v="6"/>
    <x v="6"/>
    <x v="451"/>
    <n v="6"/>
    <n v="4"/>
    <n v="29"/>
    <n v="19"/>
    <x v="3"/>
    <x v="0"/>
    <x v="6"/>
  </r>
  <r>
    <x v="1"/>
    <x v="6"/>
    <x v="6"/>
    <x v="452"/>
    <m/>
    <m/>
    <n v="4"/>
    <m/>
    <x v="3"/>
    <x v="0"/>
    <x v="6"/>
  </r>
  <r>
    <x v="1"/>
    <x v="6"/>
    <x v="6"/>
    <x v="453"/>
    <n v="8"/>
    <n v="2"/>
    <n v="36"/>
    <n v="19"/>
    <x v="3"/>
    <x v="0"/>
    <x v="6"/>
  </r>
  <r>
    <x v="1"/>
    <x v="6"/>
    <x v="6"/>
    <x v="454"/>
    <n v="12"/>
    <n v="8"/>
    <n v="56"/>
    <n v="45"/>
    <x v="3"/>
    <x v="0"/>
    <x v="6"/>
  </r>
  <r>
    <x v="1"/>
    <x v="6"/>
    <x v="6"/>
    <x v="455"/>
    <n v="7"/>
    <n v="1"/>
    <n v="34"/>
    <n v="9"/>
    <x v="3"/>
    <x v="0"/>
    <x v="6"/>
  </r>
  <r>
    <x v="1"/>
    <x v="6"/>
    <x v="6"/>
    <x v="1891"/>
    <m/>
    <m/>
    <n v="1"/>
    <n v="1"/>
    <x v="3"/>
    <x v="0"/>
    <x v="6"/>
  </r>
  <r>
    <x v="1"/>
    <x v="6"/>
    <x v="6"/>
    <x v="456"/>
    <n v="2"/>
    <m/>
    <n v="10"/>
    <n v="1"/>
    <x v="3"/>
    <x v="0"/>
    <x v="6"/>
  </r>
  <r>
    <x v="1"/>
    <x v="6"/>
    <x v="6"/>
    <x v="457"/>
    <n v="4"/>
    <n v="5"/>
    <n v="25"/>
    <n v="21"/>
    <x v="3"/>
    <x v="0"/>
    <x v="6"/>
  </r>
  <r>
    <x v="1"/>
    <x v="6"/>
    <x v="77"/>
    <x v="459"/>
    <n v="57"/>
    <n v="42"/>
    <n v="312"/>
    <n v="262"/>
    <x v="2"/>
    <x v="0"/>
    <x v="6"/>
  </r>
  <r>
    <x v="1"/>
    <x v="6"/>
    <x v="77"/>
    <x v="460"/>
    <n v="222"/>
    <n v="215"/>
    <n v="1199"/>
    <n v="1244"/>
    <x v="2"/>
    <x v="0"/>
    <x v="6"/>
  </r>
  <r>
    <x v="1"/>
    <x v="6"/>
    <x v="77"/>
    <x v="461"/>
    <m/>
    <m/>
    <n v="2"/>
    <m/>
    <x v="2"/>
    <x v="0"/>
    <x v="6"/>
  </r>
  <r>
    <x v="1"/>
    <x v="6"/>
    <x v="188"/>
    <x v="2153"/>
    <m/>
    <m/>
    <m/>
    <n v="1"/>
    <x v="2"/>
    <x v="0"/>
    <x v="6"/>
  </r>
  <r>
    <x v="1"/>
    <x v="6"/>
    <x v="78"/>
    <x v="462"/>
    <m/>
    <n v="6"/>
    <n v="4"/>
    <n v="13"/>
    <x v="1"/>
    <x v="0"/>
    <x v="6"/>
  </r>
  <r>
    <x v="1"/>
    <x v="6"/>
    <x v="78"/>
    <x v="1511"/>
    <m/>
    <m/>
    <n v="1"/>
    <n v="2"/>
    <x v="1"/>
    <x v="0"/>
    <x v="6"/>
  </r>
  <r>
    <x v="1"/>
    <x v="6"/>
    <x v="78"/>
    <x v="463"/>
    <n v="13"/>
    <n v="6"/>
    <n v="46"/>
    <n v="44"/>
    <x v="1"/>
    <x v="0"/>
    <x v="6"/>
  </r>
  <r>
    <x v="1"/>
    <x v="6"/>
    <x v="78"/>
    <x v="1512"/>
    <m/>
    <m/>
    <n v="2"/>
    <n v="4"/>
    <x v="1"/>
    <x v="0"/>
    <x v="6"/>
  </r>
  <r>
    <x v="1"/>
    <x v="6"/>
    <x v="61"/>
    <x v="465"/>
    <n v="1"/>
    <n v="1"/>
    <n v="9"/>
    <n v="5"/>
    <x v="1"/>
    <x v="0"/>
    <x v="6"/>
  </r>
  <r>
    <x v="1"/>
    <x v="6"/>
    <x v="54"/>
    <x v="1513"/>
    <n v="4"/>
    <n v="1"/>
    <n v="24"/>
    <n v="11"/>
    <x v="4"/>
    <x v="0"/>
    <x v="6"/>
  </r>
  <r>
    <x v="1"/>
    <x v="6"/>
    <x v="54"/>
    <x v="466"/>
    <n v="50"/>
    <n v="37"/>
    <n v="244"/>
    <n v="208"/>
    <x v="4"/>
    <x v="0"/>
    <x v="6"/>
  </r>
  <r>
    <x v="1"/>
    <x v="6"/>
    <x v="54"/>
    <x v="467"/>
    <n v="11"/>
    <n v="3"/>
    <n v="59"/>
    <n v="11"/>
    <x v="4"/>
    <x v="0"/>
    <x v="6"/>
  </r>
  <r>
    <x v="1"/>
    <x v="6"/>
    <x v="54"/>
    <x v="469"/>
    <n v="80"/>
    <n v="31"/>
    <n v="347"/>
    <n v="147"/>
    <x v="4"/>
    <x v="0"/>
    <x v="6"/>
  </r>
  <r>
    <x v="1"/>
    <x v="6"/>
    <x v="54"/>
    <x v="1514"/>
    <m/>
    <m/>
    <n v="4"/>
    <n v="1"/>
    <x v="4"/>
    <x v="0"/>
    <x v="6"/>
  </r>
  <r>
    <x v="1"/>
    <x v="6"/>
    <x v="54"/>
    <x v="1892"/>
    <n v="1"/>
    <m/>
    <n v="1"/>
    <m/>
    <x v="4"/>
    <x v="0"/>
    <x v="6"/>
  </r>
  <r>
    <x v="1"/>
    <x v="6"/>
    <x v="54"/>
    <x v="470"/>
    <n v="12"/>
    <n v="10"/>
    <n v="81"/>
    <n v="50"/>
    <x v="4"/>
    <x v="0"/>
    <x v="6"/>
  </r>
  <r>
    <x v="1"/>
    <x v="6"/>
    <x v="54"/>
    <x v="1515"/>
    <m/>
    <n v="2"/>
    <n v="8"/>
    <n v="12"/>
    <x v="4"/>
    <x v="0"/>
    <x v="6"/>
  </r>
  <r>
    <x v="1"/>
    <x v="6"/>
    <x v="54"/>
    <x v="471"/>
    <n v="15"/>
    <n v="13"/>
    <n v="73"/>
    <n v="54"/>
    <x v="4"/>
    <x v="0"/>
    <x v="6"/>
  </r>
  <r>
    <x v="1"/>
    <x v="6"/>
    <x v="54"/>
    <x v="2154"/>
    <m/>
    <m/>
    <n v="1"/>
    <m/>
    <x v="4"/>
    <x v="0"/>
    <x v="6"/>
  </r>
  <r>
    <x v="1"/>
    <x v="6"/>
    <x v="54"/>
    <x v="2155"/>
    <m/>
    <m/>
    <m/>
    <n v="2"/>
    <x v="4"/>
    <x v="0"/>
    <x v="6"/>
  </r>
  <r>
    <x v="1"/>
    <x v="6"/>
    <x v="54"/>
    <x v="472"/>
    <n v="20"/>
    <n v="25"/>
    <n v="191"/>
    <n v="166"/>
    <x v="4"/>
    <x v="0"/>
    <x v="6"/>
  </r>
  <r>
    <x v="1"/>
    <x v="6"/>
    <x v="54"/>
    <x v="473"/>
    <m/>
    <m/>
    <m/>
    <n v="1"/>
    <x v="4"/>
    <x v="0"/>
    <x v="6"/>
  </r>
  <r>
    <x v="1"/>
    <x v="6"/>
    <x v="54"/>
    <x v="1893"/>
    <m/>
    <n v="1"/>
    <m/>
    <n v="2"/>
    <x v="4"/>
    <x v="0"/>
    <x v="6"/>
  </r>
  <r>
    <x v="1"/>
    <x v="6"/>
    <x v="54"/>
    <x v="474"/>
    <n v="6"/>
    <n v="2"/>
    <n v="33"/>
    <n v="19"/>
    <x v="4"/>
    <x v="0"/>
    <x v="6"/>
  </r>
  <r>
    <x v="1"/>
    <x v="6"/>
    <x v="54"/>
    <x v="475"/>
    <n v="140"/>
    <n v="102"/>
    <n v="682"/>
    <n v="648"/>
    <x v="4"/>
    <x v="0"/>
    <x v="6"/>
  </r>
  <r>
    <x v="1"/>
    <x v="6"/>
    <x v="54"/>
    <x v="476"/>
    <n v="14"/>
    <n v="12"/>
    <n v="48"/>
    <n v="48"/>
    <x v="4"/>
    <x v="0"/>
    <x v="6"/>
  </r>
  <r>
    <x v="1"/>
    <x v="6"/>
    <x v="54"/>
    <x v="477"/>
    <n v="3"/>
    <n v="5"/>
    <n v="20"/>
    <n v="15"/>
    <x v="4"/>
    <x v="0"/>
    <x v="6"/>
  </r>
  <r>
    <x v="1"/>
    <x v="6"/>
    <x v="54"/>
    <x v="478"/>
    <m/>
    <m/>
    <n v="3"/>
    <m/>
    <x v="4"/>
    <x v="0"/>
    <x v="6"/>
  </r>
  <r>
    <x v="1"/>
    <x v="6"/>
    <x v="40"/>
    <x v="2156"/>
    <m/>
    <m/>
    <m/>
    <n v="1"/>
    <x v="1"/>
    <x v="0"/>
    <x v="6"/>
  </r>
  <r>
    <x v="1"/>
    <x v="6"/>
    <x v="40"/>
    <x v="479"/>
    <n v="5"/>
    <n v="2"/>
    <n v="37"/>
    <n v="27"/>
    <x v="1"/>
    <x v="0"/>
    <x v="6"/>
  </r>
  <r>
    <x v="1"/>
    <x v="6"/>
    <x v="40"/>
    <x v="1516"/>
    <n v="3"/>
    <n v="2"/>
    <n v="37"/>
    <n v="27"/>
    <x v="1"/>
    <x v="0"/>
    <x v="6"/>
  </r>
  <r>
    <x v="1"/>
    <x v="6"/>
    <x v="40"/>
    <x v="1517"/>
    <m/>
    <m/>
    <n v="1"/>
    <m/>
    <x v="1"/>
    <x v="0"/>
    <x v="6"/>
  </r>
  <r>
    <x v="1"/>
    <x v="6"/>
    <x v="40"/>
    <x v="1518"/>
    <n v="4"/>
    <n v="2"/>
    <n v="10"/>
    <n v="16"/>
    <x v="1"/>
    <x v="0"/>
    <x v="6"/>
  </r>
  <r>
    <x v="1"/>
    <x v="6"/>
    <x v="40"/>
    <x v="1519"/>
    <m/>
    <n v="1"/>
    <m/>
    <n v="1"/>
    <x v="1"/>
    <x v="0"/>
    <x v="6"/>
  </r>
  <r>
    <x v="1"/>
    <x v="6"/>
    <x v="79"/>
    <x v="1520"/>
    <m/>
    <n v="1"/>
    <n v="2"/>
    <n v="5"/>
    <x v="1"/>
    <x v="0"/>
    <x v="6"/>
  </r>
  <r>
    <x v="1"/>
    <x v="6"/>
    <x v="79"/>
    <x v="480"/>
    <n v="2"/>
    <n v="3"/>
    <n v="8"/>
    <n v="16"/>
    <x v="1"/>
    <x v="0"/>
    <x v="6"/>
  </r>
  <r>
    <x v="1"/>
    <x v="6"/>
    <x v="79"/>
    <x v="481"/>
    <n v="5"/>
    <n v="3"/>
    <n v="19"/>
    <n v="21"/>
    <x v="1"/>
    <x v="0"/>
    <x v="6"/>
  </r>
  <r>
    <x v="1"/>
    <x v="6"/>
    <x v="132"/>
    <x v="1522"/>
    <n v="2"/>
    <n v="3"/>
    <n v="20"/>
    <n v="16"/>
    <x v="1"/>
    <x v="0"/>
    <x v="6"/>
  </r>
  <r>
    <x v="1"/>
    <x v="6"/>
    <x v="132"/>
    <x v="1523"/>
    <m/>
    <m/>
    <n v="1"/>
    <n v="3"/>
    <x v="1"/>
    <x v="0"/>
    <x v="6"/>
  </r>
  <r>
    <x v="1"/>
    <x v="6"/>
    <x v="159"/>
    <x v="2078"/>
    <n v="1"/>
    <m/>
    <n v="2"/>
    <m/>
    <x v="5"/>
    <x v="1"/>
    <x v="6"/>
  </r>
  <r>
    <x v="1"/>
    <x v="6"/>
    <x v="159"/>
    <x v="1894"/>
    <m/>
    <m/>
    <n v="3"/>
    <m/>
    <x v="5"/>
    <x v="1"/>
    <x v="6"/>
  </r>
  <r>
    <x v="1"/>
    <x v="6"/>
    <x v="81"/>
    <x v="483"/>
    <n v="18"/>
    <n v="1"/>
    <n v="73"/>
    <n v="1"/>
    <x v="1"/>
    <x v="0"/>
    <x v="6"/>
  </r>
  <r>
    <x v="1"/>
    <x v="6"/>
    <x v="81"/>
    <x v="484"/>
    <n v="35"/>
    <n v="16"/>
    <n v="189"/>
    <n v="29"/>
    <x v="1"/>
    <x v="0"/>
    <x v="6"/>
  </r>
  <r>
    <x v="1"/>
    <x v="6"/>
    <x v="81"/>
    <x v="485"/>
    <n v="34"/>
    <n v="3"/>
    <n v="154"/>
    <n v="9"/>
    <x v="1"/>
    <x v="0"/>
    <x v="6"/>
  </r>
  <r>
    <x v="1"/>
    <x v="6"/>
    <x v="7"/>
    <x v="486"/>
    <n v="11"/>
    <n v="2"/>
    <n v="31"/>
    <n v="18"/>
    <x v="1"/>
    <x v="0"/>
    <x v="6"/>
  </r>
  <r>
    <x v="1"/>
    <x v="6"/>
    <x v="7"/>
    <x v="1525"/>
    <n v="7"/>
    <m/>
    <n v="9"/>
    <m/>
    <x v="1"/>
    <x v="0"/>
    <x v="6"/>
  </r>
  <r>
    <x v="1"/>
    <x v="6"/>
    <x v="7"/>
    <x v="487"/>
    <n v="15"/>
    <n v="2"/>
    <n v="55"/>
    <n v="28"/>
    <x v="1"/>
    <x v="0"/>
    <x v="6"/>
  </r>
  <r>
    <x v="1"/>
    <x v="6"/>
    <x v="7"/>
    <x v="488"/>
    <n v="14"/>
    <n v="8"/>
    <n v="73"/>
    <n v="71"/>
    <x v="1"/>
    <x v="0"/>
    <x v="6"/>
  </r>
  <r>
    <x v="1"/>
    <x v="6"/>
    <x v="7"/>
    <x v="1526"/>
    <m/>
    <m/>
    <n v="2"/>
    <n v="5"/>
    <x v="1"/>
    <x v="0"/>
    <x v="6"/>
  </r>
  <r>
    <x v="1"/>
    <x v="6"/>
    <x v="7"/>
    <x v="489"/>
    <n v="5"/>
    <n v="4"/>
    <n v="30"/>
    <n v="17"/>
    <x v="1"/>
    <x v="0"/>
    <x v="6"/>
  </r>
  <r>
    <x v="1"/>
    <x v="6"/>
    <x v="7"/>
    <x v="1527"/>
    <m/>
    <m/>
    <n v="4"/>
    <m/>
    <x v="1"/>
    <x v="0"/>
    <x v="6"/>
  </r>
  <r>
    <x v="1"/>
    <x v="6"/>
    <x v="7"/>
    <x v="1528"/>
    <n v="6"/>
    <n v="10"/>
    <n v="37"/>
    <n v="34"/>
    <x v="1"/>
    <x v="0"/>
    <x v="6"/>
  </r>
  <r>
    <x v="1"/>
    <x v="6"/>
    <x v="7"/>
    <x v="490"/>
    <n v="6"/>
    <n v="5"/>
    <n v="34"/>
    <n v="39"/>
    <x v="1"/>
    <x v="0"/>
    <x v="6"/>
  </r>
  <r>
    <x v="1"/>
    <x v="6"/>
    <x v="82"/>
    <x v="2157"/>
    <m/>
    <m/>
    <m/>
    <n v="1"/>
    <x v="2"/>
    <x v="0"/>
    <x v="6"/>
  </r>
  <r>
    <x v="1"/>
    <x v="6"/>
    <x v="82"/>
    <x v="2158"/>
    <m/>
    <m/>
    <n v="1"/>
    <m/>
    <x v="2"/>
    <x v="0"/>
    <x v="6"/>
  </r>
  <r>
    <x v="1"/>
    <x v="6"/>
    <x v="82"/>
    <x v="2159"/>
    <m/>
    <m/>
    <n v="2"/>
    <n v="2"/>
    <x v="2"/>
    <x v="0"/>
    <x v="6"/>
  </r>
  <r>
    <x v="1"/>
    <x v="6"/>
    <x v="82"/>
    <x v="1529"/>
    <m/>
    <n v="1"/>
    <n v="1"/>
    <n v="3"/>
    <x v="2"/>
    <x v="0"/>
    <x v="6"/>
  </r>
  <r>
    <x v="1"/>
    <x v="6"/>
    <x v="82"/>
    <x v="2081"/>
    <m/>
    <m/>
    <m/>
    <n v="1"/>
    <x v="2"/>
    <x v="0"/>
    <x v="6"/>
  </r>
  <r>
    <x v="1"/>
    <x v="6"/>
    <x v="82"/>
    <x v="2160"/>
    <m/>
    <n v="1"/>
    <m/>
    <n v="2"/>
    <x v="2"/>
    <x v="0"/>
    <x v="6"/>
  </r>
  <r>
    <x v="1"/>
    <x v="6"/>
    <x v="82"/>
    <x v="491"/>
    <m/>
    <n v="1"/>
    <n v="1"/>
    <n v="4"/>
    <x v="2"/>
    <x v="0"/>
    <x v="6"/>
  </r>
  <r>
    <x v="1"/>
    <x v="6"/>
    <x v="82"/>
    <x v="2161"/>
    <m/>
    <m/>
    <n v="1"/>
    <m/>
    <x v="2"/>
    <x v="0"/>
    <x v="6"/>
  </r>
  <r>
    <x v="1"/>
    <x v="6"/>
    <x v="82"/>
    <x v="1895"/>
    <m/>
    <m/>
    <m/>
    <n v="1"/>
    <x v="2"/>
    <x v="0"/>
    <x v="6"/>
  </r>
  <r>
    <x v="1"/>
    <x v="6"/>
    <x v="82"/>
    <x v="2082"/>
    <m/>
    <m/>
    <n v="1"/>
    <m/>
    <x v="2"/>
    <x v="0"/>
    <x v="6"/>
  </r>
  <r>
    <x v="1"/>
    <x v="6"/>
    <x v="82"/>
    <x v="1530"/>
    <n v="1"/>
    <m/>
    <n v="3"/>
    <n v="3"/>
    <x v="2"/>
    <x v="0"/>
    <x v="6"/>
  </r>
  <r>
    <x v="1"/>
    <x v="6"/>
    <x v="82"/>
    <x v="492"/>
    <m/>
    <m/>
    <n v="1"/>
    <m/>
    <x v="2"/>
    <x v="0"/>
    <x v="6"/>
  </r>
  <r>
    <x v="1"/>
    <x v="6"/>
    <x v="82"/>
    <x v="1531"/>
    <n v="3"/>
    <n v="4"/>
    <n v="10"/>
    <n v="11"/>
    <x v="2"/>
    <x v="0"/>
    <x v="6"/>
  </r>
  <r>
    <x v="1"/>
    <x v="6"/>
    <x v="82"/>
    <x v="1532"/>
    <n v="1"/>
    <n v="1"/>
    <n v="2"/>
    <n v="2"/>
    <x v="2"/>
    <x v="0"/>
    <x v="6"/>
  </r>
  <r>
    <x v="1"/>
    <x v="6"/>
    <x v="82"/>
    <x v="1896"/>
    <m/>
    <n v="1"/>
    <n v="1"/>
    <n v="3"/>
    <x v="2"/>
    <x v="0"/>
    <x v="6"/>
  </r>
  <r>
    <x v="1"/>
    <x v="6"/>
    <x v="82"/>
    <x v="493"/>
    <n v="1"/>
    <n v="1"/>
    <n v="9"/>
    <n v="4"/>
    <x v="2"/>
    <x v="0"/>
    <x v="6"/>
  </r>
  <r>
    <x v="1"/>
    <x v="6"/>
    <x v="82"/>
    <x v="1897"/>
    <n v="1"/>
    <n v="1"/>
    <n v="3"/>
    <n v="4"/>
    <x v="2"/>
    <x v="0"/>
    <x v="6"/>
  </r>
  <r>
    <x v="1"/>
    <x v="6"/>
    <x v="82"/>
    <x v="1898"/>
    <n v="1"/>
    <m/>
    <n v="2"/>
    <n v="2"/>
    <x v="2"/>
    <x v="0"/>
    <x v="6"/>
  </r>
  <r>
    <x v="1"/>
    <x v="6"/>
    <x v="82"/>
    <x v="2162"/>
    <n v="2"/>
    <m/>
    <n v="8"/>
    <n v="1"/>
    <x v="2"/>
    <x v="0"/>
    <x v="6"/>
  </r>
  <r>
    <x v="1"/>
    <x v="6"/>
    <x v="82"/>
    <x v="2163"/>
    <n v="1"/>
    <m/>
    <n v="1"/>
    <n v="2"/>
    <x v="2"/>
    <x v="0"/>
    <x v="6"/>
  </r>
  <r>
    <x v="1"/>
    <x v="6"/>
    <x v="82"/>
    <x v="1899"/>
    <m/>
    <m/>
    <n v="2"/>
    <m/>
    <x v="2"/>
    <x v="0"/>
    <x v="6"/>
  </r>
  <r>
    <x v="1"/>
    <x v="6"/>
    <x v="82"/>
    <x v="2164"/>
    <n v="1"/>
    <m/>
    <n v="2"/>
    <m/>
    <x v="2"/>
    <x v="0"/>
    <x v="6"/>
  </r>
  <r>
    <x v="1"/>
    <x v="6"/>
    <x v="8"/>
    <x v="494"/>
    <n v="73"/>
    <n v="72"/>
    <n v="465"/>
    <n v="419"/>
    <x v="2"/>
    <x v="0"/>
    <x v="6"/>
  </r>
  <r>
    <x v="1"/>
    <x v="6"/>
    <x v="8"/>
    <x v="1900"/>
    <m/>
    <n v="1"/>
    <n v="2"/>
    <n v="2"/>
    <x v="2"/>
    <x v="0"/>
    <x v="6"/>
  </r>
  <r>
    <x v="1"/>
    <x v="6"/>
    <x v="8"/>
    <x v="1533"/>
    <n v="16"/>
    <n v="10"/>
    <n v="74"/>
    <n v="47"/>
    <x v="2"/>
    <x v="0"/>
    <x v="6"/>
  </r>
  <r>
    <x v="1"/>
    <x v="6"/>
    <x v="8"/>
    <x v="2165"/>
    <n v="1"/>
    <m/>
    <n v="1"/>
    <m/>
    <x v="2"/>
    <x v="0"/>
    <x v="6"/>
  </r>
  <r>
    <x v="1"/>
    <x v="6"/>
    <x v="8"/>
    <x v="1534"/>
    <n v="1"/>
    <m/>
    <n v="3"/>
    <n v="1"/>
    <x v="2"/>
    <x v="0"/>
    <x v="6"/>
  </r>
  <r>
    <x v="1"/>
    <x v="6"/>
    <x v="8"/>
    <x v="1535"/>
    <n v="2"/>
    <n v="4"/>
    <n v="6"/>
    <n v="11"/>
    <x v="2"/>
    <x v="0"/>
    <x v="6"/>
  </r>
  <r>
    <x v="1"/>
    <x v="6"/>
    <x v="8"/>
    <x v="495"/>
    <n v="81"/>
    <n v="62"/>
    <n v="549"/>
    <n v="425"/>
    <x v="2"/>
    <x v="0"/>
    <x v="6"/>
  </r>
  <r>
    <x v="1"/>
    <x v="6"/>
    <x v="8"/>
    <x v="1536"/>
    <n v="3"/>
    <n v="6"/>
    <n v="15"/>
    <n v="16"/>
    <x v="2"/>
    <x v="0"/>
    <x v="6"/>
  </r>
  <r>
    <x v="1"/>
    <x v="6"/>
    <x v="8"/>
    <x v="2166"/>
    <m/>
    <m/>
    <n v="1"/>
    <m/>
    <x v="2"/>
    <x v="0"/>
    <x v="6"/>
  </r>
  <r>
    <x v="1"/>
    <x v="6"/>
    <x v="8"/>
    <x v="1538"/>
    <m/>
    <m/>
    <n v="1"/>
    <m/>
    <x v="2"/>
    <x v="0"/>
    <x v="6"/>
  </r>
  <r>
    <x v="1"/>
    <x v="6"/>
    <x v="8"/>
    <x v="496"/>
    <n v="11"/>
    <n v="5"/>
    <n v="57"/>
    <n v="48"/>
    <x v="2"/>
    <x v="0"/>
    <x v="6"/>
  </r>
  <r>
    <x v="1"/>
    <x v="6"/>
    <x v="8"/>
    <x v="1539"/>
    <n v="6"/>
    <n v="4"/>
    <n v="14"/>
    <n v="8"/>
    <x v="2"/>
    <x v="0"/>
    <x v="6"/>
  </r>
  <r>
    <x v="1"/>
    <x v="6"/>
    <x v="8"/>
    <x v="1540"/>
    <n v="2"/>
    <n v="1"/>
    <n v="9"/>
    <n v="4"/>
    <x v="2"/>
    <x v="0"/>
    <x v="6"/>
  </r>
  <r>
    <x v="1"/>
    <x v="6"/>
    <x v="8"/>
    <x v="1995"/>
    <n v="1"/>
    <n v="1"/>
    <n v="2"/>
    <n v="1"/>
    <x v="2"/>
    <x v="0"/>
    <x v="6"/>
  </r>
  <r>
    <x v="1"/>
    <x v="6"/>
    <x v="8"/>
    <x v="1901"/>
    <m/>
    <n v="1"/>
    <n v="2"/>
    <n v="2"/>
    <x v="2"/>
    <x v="0"/>
    <x v="6"/>
  </r>
  <r>
    <x v="1"/>
    <x v="6"/>
    <x v="8"/>
    <x v="1542"/>
    <n v="5"/>
    <n v="4"/>
    <n v="34"/>
    <n v="16"/>
    <x v="2"/>
    <x v="0"/>
    <x v="6"/>
  </r>
  <r>
    <x v="1"/>
    <x v="6"/>
    <x v="8"/>
    <x v="1543"/>
    <m/>
    <m/>
    <n v="2"/>
    <m/>
    <x v="2"/>
    <x v="0"/>
    <x v="6"/>
  </r>
  <r>
    <x v="1"/>
    <x v="6"/>
    <x v="8"/>
    <x v="497"/>
    <n v="10"/>
    <n v="4"/>
    <n v="40"/>
    <n v="29"/>
    <x v="2"/>
    <x v="0"/>
    <x v="6"/>
  </r>
  <r>
    <x v="1"/>
    <x v="6"/>
    <x v="8"/>
    <x v="1544"/>
    <n v="2"/>
    <n v="7"/>
    <n v="36"/>
    <n v="29"/>
    <x v="2"/>
    <x v="0"/>
    <x v="6"/>
  </r>
  <r>
    <x v="1"/>
    <x v="6"/>
    <x v="8"/>
    <x v="1545"/>
    <m/>
    <m/>
    <n v="2"/>
    <m/>
    <x v="2"/>
    <x v="0"/>
    <x v="6"/>
  </r>
  <r>
    <x v="1"/>
    <x v="6"/>
    <x v="8"/>
    <x v="1546"/>
    <n v="2"/>
    <n v="2"/>
    <n v="30"/>
    <n v="28"/>
    <x v="2"/>
    <x v="0"/>
    <x v="6"/>
  </r>
  <r>
    <x v="1"/>
    <x v="6"/>
    <x v="8"/>
    <x v="498"/>
    <n v="11"/>
    <n v="15"/>
    <n v="77"/>
    <n v="63"/>
    <x v="2"/>
    <x v="0"/>
    <x v="6"/>
  </r>
  <r>
    <x v="1"/>
    <x v="6"/>
    <x v="8"/>
    <x v="499"/>
    <n v="60"/>
    <n v="49"/>
    <n v="281"/>
    <n v="222"/>
    <x v="2"/>
    <x v="0"/>
    <x v="6"/>
  </r>
  <r>
    <x v="1"/>
    <x v="6"/>
    <x v="8"/>
    <x v="1547"/>
    <n v="1"/>
    <m/>
    <n v="7"/>
    <n v="1"/>
    <x v="2"/>
    <x v="0"/>
    <x v="6"/>
  </r>
  <r>
    <x v="1"/>
    <x v="6"/>
    <x v="8"/>
    <x v="1548"/>
    <m/>
    <m/>
    <n v="2"/>
    <n v="2"/>
    <x v="2"/>
    <x v="0"/>
    <x v="6"/>
  </r>
  <r>
    <x v="1"/>
    <x v="6"/>
    <x v="8"/>
    <x v="1549"/>
    <m/>
    <m/>
    <m/>
    <n v="1"/>
    <x v="2"/>
    <x v="0"/>
    <x v="6"/>
  </r>
  <r>
    <x v="1"/>
    <x v="6"/>
    <x v="8"/>
    <x v="1550"/>
    <n v="3"/>
    <n v="1"/>
    <n v="22"/>
    <n v="16"/>
    <x v="2"/>
    <x v="0"/>
    <x v="6"/>
  </r>
  <r>
    <x v="1"/>
    <x v="6"/>
    <x v="8"/>
    <x v="1551"/>
    <n v="1"/>
    <m/>
    <n v="2"/>
    <n v="4"/>
    <x v="2"/>
    <x v="0"/>
    <x v="6"/>
  </r>
  <r>
    <x v="1"/>
    <x v="6"/>
    <x v="8"/>
    <x v="500"/>
    <n v="2"/>
    <n v="9"/>
    <n v="22"/>
    <n v="25"/>
    <x v="2"/>
    <x v="0"/>
    <x v="6"/>
  </r>
  <r>
    <x v="1"/>
    <x v="6"/>
    <x v="8"/>
    <x v="1552"/>
    <n v="1"/>
    <m/>
    <n v="4"/>
    <n v="4"/>
    <x v="2"/>
    <x v="0"/>
    <x v="6"/>
  </r>
  <r>
    <x v="1"/>
    <x v="6"/>
    <x v="8"/>
    <x v="1553"/>
    <m/>
    <m/>
    <n v="4"/>
    <n v="2"/>
    <x v="2"/>
    <x v="0"/>
    <x v="6"/>
  </r>
  <r>
    <x v="1"/>
    <x v="6"/>
    <x v="9"/>
    <x v="1554"/>
    <m/>
    <m/>
    <n v="5"/>
    <n v="3"/>
    <x v="4"/>
    <x v="0"/>
    <x v="6"/>
  </r>
  <r>
    <x v="1"/>
    <x v="6"/>
    <x v="9"/>
    <x v="501"/>
    <n v="7"/>
    <n v="2"/>
    <n v="15"/>
    <n v="7"/>
    <x v="4"/>
    <x v="0"/>
    <x v="6"/>
  </r>
  <r>
    <x v="1"/>
    <x v="6"/>
    <x v="9"/>
    <x v="1902"/>
    <m/>
    <n v="1"/>
    <n v="5"/>
    <n v="1"/>
    <x v="4"/>
    <x v="0"/>
    <x v="6"/>
  </r>
  <r>
    <x v="1"/>
    <x v="6"/>
    <x v="9"/>
    <x v="2167"/>
    <m/>
    <m/>
    <n v="2"/>
    <m/>
    <x v="4"/>
    <x v="0"/>
    <x v="6"/>
  </r>
  <r>
    <x v="1"/>
    <x v="6"/>
    <x v="9"/>
    <x v="1555"/>
    <n v="1"/>
    <n v="3"/>
    <n v="5"/>
    <n v="6"/>
    <x v="4"/>
    <x v="0"/>
    <x v="6"/>
  </r>
  <r>
    <x v="1"/>
    <x v="6"/>
    <x v="9"/>
    <x v="1556"/>
    <n v="1"/>
    <m/>
    <n v="3"/>
    <n v="3"/>
    <x v="4"/>
    <x v="0"/>
    <x v="6"/>
  </r>
  <r>
    <x v="1"/>
    <x v="6"/>
    <x v="9"/>
    <x v="1557"/>
    <n v="3"/>
    <n v="2"/>
    <n v="7"/>
    <n v="6"/>
    <x v="4"/>
    <x v="0"/>
    <x v="6"/>
  </r>
  <r>
    <x v="1"/>
    <x v="6"/>
    <x v="9"/>
    <x v="1903"/>
    <m/>
    <n v="1"/>
    <m/>
    <n v="1"/>
    <x v="4"/>
    <x v="0"/>
    <x v="6"/>
  </r>
  <r>
    <x v="1"/>
    <x v="6"/>
    <x v="9"/>
    <x v="502"/>
    <n v="56"/>
    <n v="46"/>
    <n v="350"/>
    <n v="277"/>
    <x v="4"/>
    <x v="0"/>
    <x v="6"/>
  </r>
  <r>
    <x v="1"/>
    <x v="6"/>
    <x v="9"/>
    <x v="503"/>
    <n v="7"/>
    <n v="4"/>
    <n v="35"/>
    <n v="18"/>
    <x v="4"/>
    <x v="0"/>
    <x v="6"/>
  </r>
  <r>
    <x v="1"/>
    <x v="6"/>
    <x v="9"/>
    <x v="504"/>
    <n v="91"/>
    <n v="52"/>
    <n v="455"/>
    <n v="276"/>
    <x v="4"/>
    <x v="0"/>
    <x v="6"/>
  </r>
  <r>
    <x v="1"/>
    <x v="6"/>
    <x v="9"/>
    <x v="505"/>
    <n v="13"/>
    <n v="18"/>
    <n v="89"/>
    <n v="77"/>
    <x v="4"/>
    <x v="0"/>
    <x v="6"/>
  </r>
  <r>
    <x v="1"/>
    <x v="6"/>
    <x v="9"/>
    <x v="506"/>
    <n v="1"/>
    <n v="1"/>
    <n v="9"/>
    <n v="4"/>
    <x v="4"/>
    <x v="0"/>
    <x v="6"/>
  </r>
  <r>
    <x v="1"/>
    <x v="6"/>
    <x v="9"/>
    <x v="507"/>
    <n v="7"/>
    <n v="3"/>
    <n v="35"/>
    <n v="29"/>
    <x v="4"/>
    <x v="0"/>
    <x v="6"/>
  </r>
  <r>
    <x v="1"/>
    <x v="6"/>
    <x v="9"/>
    <x v="508"/>
    <n v="170"/>
    <n v="136"/>
    <n v="979"/>
    <n v="832"/>
    <x v="4"/>
    <x v="0"/>
    <x v="6"/>
  </r>
  <r>
    <x v="1"/>
    <x v="6"/>
    <x v="9"/>
    <x v="509"/>
    <m/>
    <m/>
    <m/>
    <n v="2"/>
    <x v="4"/>
    <x v="0"/>
    <x v="6"/>
  </r>
  <r>
    <x v="1"/>
    <x v="6"/>
    <x v="9"/>
    <x v="510"/>
    <n v="222"/>
    <n v="198"/>
    <n v="1214"/>
    <n v="969"/>
    <x v="4"/>
    <x v="0"/>
    <x v="6"/>
  </r>
  <r>
    <x v="1"/>
    <x v="6"/>
    <x v="9"/>
    <x v="1558"/>
    <n v="3"/>
    <m/>
    <n v="7"/>
    <n v="1"/>
    <x v="4"/>
    <x v="0"/>
    <x v="6"/>
  </r>
  <r>
    <x v="1"/>
    <x v="6"/>
    <x v="9"/>
    <x v="511"/>
    <n v="122"/>
    <n v="86"/>
    <n v="635"/>
    <n v="473"/>
    <x v="4"/>
    <x v="0"/>
    <x v="6"/>
  </r>
  <r>
    <x v="1"/>
    <x v="6"/>
    <x v="9"/>
    <x v="1905"/>
    <m/>
    <m/>
    <n v="1"/>
    <m/>
    <x v="4"/>
    <x v="0"/>
    <x v="6"/>
  </r>
  <r>
    <x v="1"/>
    <x v="6"/>
    <x v="9"/>
    <x v="512"/>
    <n v="3357"/>
    <n v="2770"/>
    <n v="18559"/>
    <n v="14888"/>
    <x v="4"/>
    <x v="0"/>
    <x v="6"/>
  </r>
  <r>
    <x v="1"/>
    <x v="6"/>
    <x v="9"/>
    <x v="513"/>
    <n v="1"/>
    <m/>
    <n v="1"/>
    <n v="1"/>
    <x v="4"/>
    <x v="0"/>
    <x v="6"/>
  </r>
  <r>
    <x v="1"/>
    <x v="6"/>
    <x v="9"/>
    <x v="1559"/>
    <n v="40"/>
    <n v="8"/>
    <n v="84"/>
    <n v="53"/>
    <x v="4"/>
    <x v="0"/>
    <x v="6"/>
  </r>
  <r>
    <x v="1"/>
    <x v="6"/>
    <x v="9"/>
    <x v="514"/>
    <m/>
    <n v="1"/>
    <n v="1"/>
    <n v="7"/>
    <x v="4"/>
    <x v="0"/>
    <x v="6"/>
  </r>
  <r>
    <x v="1"/>
    <x v="6"/>
    <x v="9"/>
    <x v="1560"/>
    <n v="1"/>
    <n v="1"/>
    <n v="5"/>
    <n v="2"/>
    <x v="4"/>
    <x v="0"/>
    <x v="6"/>
  </r>
  <r>
    <x v="1"/>
    <x v="6"/>
    <x v="9"/>
    <x v="515"/>
    <n v="499"/>
    <n v="329"/>
    <n v="2577"/>
    <n v="1749"/>
    <x v="4"/>
    <x v="0"/>
    <x v="6"/>
  </r>
  <r>
    <x v="1"/>
    <x v="6"/>
    <x v="9"/>
    <x v="516"/>
    <n v="78"/>
    <n v="47"/>
    <n v="409"/>
    <n v="351"/>
    <x v="4"/>
    <x v="0"/>
    <x v="6"/>
  </r>
  <r>
    <x v="1"/>
    <x v="6"/>
    <x v="9"/>
    <x v="1561"/>
    <m/>
    <m/>
    <n v="2"/>
    <n v="3"/>
    <x v="4"/>
    <x v="0"/>
    <x v="6"/>
  </r>
  <r>
    <x v="1"/>
    <x v="6"/>
    <x v="9"/>
    <x v="517"/>
    <m/>
    <m/>
    <n v="1"/>
    <n v="1"/>
    <x v="4"/>
    <x v="0"/>
    <x v="6"/>
  </r>
  <r>
    <x v="1"/>
    <x v="6"/>
    <x v="9"/>
    <x v="1562"/>
    <n v="6"/>
    <n v="7"/>
    <n v="38"/>
    <n v="35"/>
    <x v="4"/>
    <x v="0"/>
    <x v="6"/>
  </r>
  <r>
    <x v="1"/>
    <x v="6"/>
    <x v="9"/>
    <x v="519"/>
    <n v="328"/>
    <n v="222"/>
    <n v="1743"/>
    <n v="1218"/>
    <x v="4"/>
    <x v="0"/>
    <x v="6"/>
  </r>
  <r>
    <x v="1"/>
    <x v="6"/>
    <x v="9"/>
    <x v="520"/>
    <n v="24"/>
    <n v="22"/>
    <n v="147"/>
    <n v="114"/>
    <x v="4"/>
    <x v="0"/>
    <x v="6"/>
  </r>
  <r>
    <x v="1"/>
    <x v="6"/>
    <x v="9"/>
    <x v="521"/>
    <n v="720"/>
    <n v="558"/>
    <n v="3892"/>
    <n v="3094"/>
    <x v="4"/>
    <x v="0"/>
    <x v="6"/>
  </r>
  <r>
    <x v="1"/>
    <x v="6"/>
    <x v="9"/>
    <x v="522"/>
    <n v="109"/>
    <n v="58"/>
    <n v="500"/>
    <n v="253"/>
    <x v="4"/>
    <x v="0"/>
    <x v="6"/>
  </r>
  <r>
    <x v="1"/>
    <x v="6"/>
    <x v="9"/>
    <x v="1907"/>
    <m/>
    <m/>
    <n v="1"/>
    <m/>
    <x v="4"/>
    <x v="0"/>
    <x v="6"/>
  </r>
  <r>
    <x v="1"/>
    <x v="6"/>
    <x v="9"/>
    <x v="1563"/>
    <n v="2"/>
    <m/>
    <n v="5"/>
    <n v="4"/>
    <x v="4"/>
    <x v="0"/>
    <x v="6"/>
  </r>
  <r>
    <x v="1"/>
    <x v="6"/>
    <x v="9"/>
    <x v="523"/>
    <n v="2"/>
    <n v="2"/>
    <n v="10"/>
    <n v="7"/>
    <x v="4"/>
    <x v="0"/>
    <x v="6"/>
  </r>
  <r>
    <x v="1"/>
    <x v="6"/>
    <x v="9"/>
    <x v="1564"/>
    <n v="1"/>
    <n v="2"/>
    <n v="7"/>
    <n v="4"/>
    <x v="4"/>
    <x v="0"/>
    <x v="6"/>
  </r>
  <r>
    <x v="1"/>
    <x v="6"/>
    <x v="9"/>
    <x v="1565"/>
    <n v="6"/>
    <n v="12"/>
    <n v="37"/>
    <n v="54"/>
    <x v="4"/>
    <x v="0"/>
    <x v="6"/>
  </r>
  <r>
    <x v="1"/>
    <x v="6"/>
    <x v="9"/>
    <x v="524"/>
    <n v="54"/>
    <n v="46"/>
    <n v="333"/>
    <n v="210"/>
    <x v="4"/>
    <x v="0"/>
    <x v="6"/>
  </r>
  <r>
    <x v="1"/>
    <x v="6"/>
    <x v="9"/>
    <x v="525"/>
    <m/>
    <m/>
    <n v="2"/>
    <n v="2"/>
    <x v="4"/>
    <x v="0"/>
    <x v="6"/>
  </r>
  <r>
    <x v="1"/>
    <x v="6"/>
    <x v="9"/>
    <x v="1566"/>
    <n v="1"/>
    <n v="1"/>
    <n v="1"/>
    <n v="1"/>
    <x v="4"/>
    <x v="0"/>
    <x v="6"/>
  </r>
  <r>
    <x v="1"/>
    <x v="6"/>
    <x v="9"/>
    <x v="526"/>
    <n v="7"/>
    <n v="5"/>
    <n v="25"/>
    <n v="23"/>
    <x v="4"/>
    <x v="0"/>
    <x v="6"/>
  </r>
  <r>
    <x v="1"/>
    <x v="6"/>
    <x v="9"/>
    <x v="527"/>
    <m/>
    <m/>
    <n v="1"/>
    <n v="1"/>
    <x v="4"/>
    <x v="0"/>
    <x v="6"/>
  </r>
  <r>
    <x v="1"/>
    <x v="6"/>
    <x v="9"/>
    <x v="1567"/>
    <n v="1"/>
    <n v="2"/>
    <n v="2"/>
    <n v="2"/>
    <x v="4"/>
    <x v="0"/>
    <x v="6"/>
  </r>
  <r>
    <x v="1"/>
    <x v="6"/>
    <x v="9"/>
    <x v="2168"/>
    <m/>
    <m/>
    <n v="1"/>
    <m/>
    <x v="4"/>
    <x v="0"/>
    <x v="6"/>
  </r>
  <r>
    <x v="1"/>
    <x v="6"/>
    <x v="9"/>
    <x v="1568"/>
    <m/>
    <n v="3"/>
    <n v="5"/>
    <n v="6"/>
    <x v="4"/>
    <x v="0"/>
    <x v="6"/>
  </r>
  <r>
    <x v="1"/>
    <x v="6"/>
    <x v="42"/>
    <x v="1569"/>
    <n v="1"/>
    <n v="2"/>
    <n v="5"/>
    <n v="14"/>
    <x v="1"/>
    <x v="0"/>
    <x v="6"/>
  </r>
  <r>
    <x v="1"/>
    <x v="6"/>
    <x v="83"/>
    <x v="530"/>
    <n v="3"/>
    <n v="3"/>
    <n v="13"/>
    <n v="10"/>
    <x v="1"/>
    <x v="0"/>
    <x v="6"/>
  </r>
  <r>
    <x v="1"/>
    <x v="6"/>
    <x v="83"/>
    <x v="1570"/>
    <n v="1"/>
    <n v="2"/>
    <n v="4"/>
    <n v="8"/>
    <x v="1"/>
    <x v="0"/>
    <x v="6"/>
  </r>
  <r>
    <x v="1"/>
    <x v="6"/>
    <x v="83"/>
    <x v="1571"/>
    <n v="6"/>
    <n v="2"/>
    <n v="40"/>
    <n v="24"/>
    <x v="1"/>
    <x v="0"/>
    <x v="6"/>
  </r>
  <r>
    <x v="1"/>
    <x v="6"/>
    <x v="10"/>
    <x v="531"/>
    <n v="1"/>
    <n v="3"/>
    <n v="4"/>
    <n v="5"/>
    <x v="5"/>
    <x v="1"/>
    <x v="6"/>
  </r>
  <r>
    <x v="1"/>
    <x v="6"/>
    <x v="10"/>
    <x v="532"/>
    <n v="3"/>
    <m/>
    <n v="6"/>
    <n v="4"/>
    <x v="5"/>
    <x v="1"/>
    <x v="6"/>
  </r>
  <r>
    <x v="1"/>
    <x v="6"/>
    <x v="10"/>
    <x v="1572"/>
    <m/>
    <m/>
    <n v="3"/>
    <n v="1"/>
    <x v="5"/>
    <x v="1"/>
    <x v="6"/>
  </r>
  <r>
    <x v="1"/>
    <x v="6"/>
    <x v="10"/>
    <x v="1573"/>
    <m/>
    <m/>
    <n v="1"/>
    <n v="3"/>
    <x v="5"/>
    <x v="1"/>
    <x v="6"/>
  </r>
  <r>
    <x v="1"/>
    <x v="6"/>
    <x v="10"/>
    <x v="533"/>
    <n v="72"/>
    <n v="65"/>
    <n v="334"/>
    <n v="298"/>
    <x v="5"/>
    <x v="1"/>
    <x v="6"/>
  </r>
  <r>
    <x v="1"/>
    <x v="6"/>
    <x v="10"/>
    <x v="2169"/>
    <m/>
    <m/>
    <n v="1"/>
    <n v="1"/>
    <x v="5"/>
    <x v="1"/>
    <x v="6"/>
  </r>
  <r>
    <x v="1"/>
    <x v="6"/>
    <x v="10"/>
    <x v="534"/>
    <n v="122"/>
    <n v="112"/>
    <n v="571"/>
    <n v="549"/>
    <x v="5"/>
    <x v="1"/>
    <x v="6"/>
  </r>
  <r>
    <x v="1"/>
    <x v="6"/>
    <x v="10"/>
    <x v="535"/>
    <n v="255"/>
    <n v="288"/>
    <n v="1402"/>
    <n v="1389"/>
    <x v="5"/>
    <x v="1"/>
    <x v="6"/>
  </r>
  <r>
    <x v="1"/>
    <x v="6"/>
    <x v="10"/>
    <x v="1574"/>
    <m/>
    <n v="2"/>
    <n v="3"/>
    <n v="5"/>
    <x v="5"/>
    <x v="1"/>
    <x v="6"/>
  </r>
  <r>
    <x v="1"/>
    <x v="6"/>
    <x v="10"/>
    <x v="2170"/>
    <m/>
    <m/>
    <n v="1"/>
    <m/>
    <x v="5"/>
    <x v="1"/>
    <x v="6"/>
  </r>
  <r>
    <x v="1"/>
    <x v="6"/>
    <x v="10"/>
    <x v="536"/>
    <n v="15"/>
    <n v="7"/>
    <n v="54"/>
    <n v="53"/>
    <x v="5"/>
    <x v="1"/>
    <x v="6"/>
  </r>
  <r>
    <x v="1"/>
    <x v="6"/>
    <x v="10"/>
    <x v="1575"/>
    <m/>
    <m/>
    <n v="1"/>
    <n v="2"/>
    <x v="5"/>
    <x v="1"/>
    <x v="6"/>
  </r>
  <r>
    <x v="1"/>
    <x v="6"/>
    <x v="10"/>
    <x v="537"/>
    <m/>
    <n v="2"/>
    <n v="6"/>
    <n v="8"/>
    <x v="5"/>
    <x v="1"/>
    <x v="6"/>
  </r>
  <r>
    <x v="1"/>
    <x v="6"/>
    <x v="10"/>
    <x v="538"/>
    <n v="6"/>
    <n v="5"/>
    <n v="18"/>
    <n v="16"/>
    <x v="5"/>
    <x v="1"/>
    <x v="6"/>
  </r>
  <r>
    <x v="1"/>
    <x v="6"/>
    <x v="10"/>
    <x v="539"/>
    <n v="40"/>
    <n v="40"/>
    <n v="169"/>
    <n v="172"/>
    <x v="5"/>
    <x v="1"/>
    <x v="6"/>
  </r>
  <r>
    <x v="1"/>
    <x v="6"/>
    <x v="10"/>
    <x v="2035"/>
    <n v="1"/>
    <m/>
    <n v="4"/>
    <m/>
    <x v="5"/>
    <x v="1"/>
    <x v="6"/>
  </r>
  <r>
    <x v="1"/>
    <x v="6"/>
    <x v="10"/>
    <x v="540"/>
    <n v="1"/>
    <n v="1"/>
    <n v="3"/>
    <n v="8"/>
    <x v="5"/>
    <x v="1"/>
    <x v="6"/>
  </r>
  <r>
    <x v="1"/>
    <x v="6"/>
    <x v="10"/>
    <x v="1576"/>
    <m/>
    <m/>
    <n v="1"/>
    <m/>
    <x v="5"/>
    <x v="1"/>
    <x v="6"/>
  </r>
  <r>
    <x v="1"/>
    <x v="6"/>
    <x v="10"/>
    <x v="1577"/>
    <m/>
    <m/>
    <n v="2"/>
    <n v="1"/>
    <x v="5"/>
    <x v="1"/>
    <x v="6"/>
  </r>
  <r>
    <x v="1"/>
    <x v="6"/>
    <x v="10"/>
    <x v="541"/>
    <n v="3"/>
    <n v="4"/>
    <n v="11"/>
    <n v="13"/>
    <x v="5"/>
    <x v="1"/>
    <x v="6"/>
  </r>
  <r>
    <x v="1"/>
    <x v="6"/>
    <x v="10"/>
    <x v="2171"/>
    <m/>
    <n v="1"/>
    <m/>
    <n v="1"/>
    <x v="5"/>
    <x v="1"/>
    <x v="6"/>
  </r>
  <r>
    <x v="1"/>
    <x v="6"/>
    <x v="10"/>
    <x v="542"/>
    <n v="19"/>
    <n v="12"/>
    <n v="134"/>
    <n v="103"/>
    <x v="5"/>
    <x v="1"/>
    <x v="6"/>
  </r>
  <r>
    <x v="1"/>
    <x v="6"/>
    <x v="84"/>
    <x v="543"/>
    <n v="115"/>
    <n v="56"/>
    <n v="590"/>
    <n v="300"/>
    <x v="1"/>
    <x v="0"/>
    <x v="6"/>
  </r>
  <r>
    <x v="1"/>
    <x v="6"/>
    <x v="84"/>
    <x v="544"/>
    <n v="38"/>
    <n v="5"/>
    <n v="254"/>
    <n v="8"/>
    <x v="1"/>
    <x v="0"/>
    <x v="6"/>
  </r>
  <r>
    <x v="1"/>
    <x v="6"/>
    <x v="84"/>
    <x v="546"/>
    <n v="9"/>
    <n v="10"/>
    <n v="59"/>
    <n v="43"/>
    <x v="1"/>
    <x v="0"/>
    <x v="6"/>
  </r>
  <r>
    <x v="1"/>
    <x v="6"/>
    <x v="84"/>
    <x v="547"/>
    <n v="174"/>
    <n v="51"/>
    <n v="827"/>
    <n v="208"/>
    <x v="1"/>
    <x v="0"/>
    <x v="6"/>
  </r>
  <r>
    <x v="1"/>
    <x v="6"/>
    <x v="84"/>
    <x v="548"/>
    <n v="55"/>
    <n v="49"/>
    <n v="327"/>
    <n v="283"/>
    <x v="1"/>
    <x v="0"/>
    <x v="6"/>
  </r>
  <r>
    <x v="1"/>
    <x v="6"/>
    <x v="84"/>
    <x v="549"/>
    <n v="11"/>
    <n v="4"/>
    <n v="71"/>
    <n v="29"/>
    <x v="1"/>
    <x v="0"/>
    <x v="6"/>
  </r>
  <r>
    <x v="1"/>
    <x v="6"/>
    <x v="84"/>
    <x v="1578"/>
    <m/>
    <n v="1"/>
    <m/>
    <n v="2"/>
    <x v="1"/>
    <x v="0"/>
    <x v="6"/>
  </r>
  <r>
    <x v="1"/>
    <x v="6"/>
    <x v="84"/>
    <x v="550"/>
    <n v="42"/>
    <n v="30"/>
    <n v="233"/>
    <n v="126"/>
    <x v="1"/>
    <x v="0"/>
    <x v="6"/>
  </r>
  <r>
    <x v="1"/>
    <x v="6"/>
    <x v="84"/>
    <x v="1579"/>
    <n v="6"/>
    <n v="4"/>
    <n v="24"/>
    <n v="25"/>
    <x v="1"/>
    <x v="0"/>
    <x v="6"/>
  </r>
  <r>
    <x v="1"/>
    <x v="6"/>
    <x v="84"/>
    <x v="2172"/>
    <m/>
    <m/>
    <n v="1"/>
    <m/>
    <x v="1"/>
    <x v="0"/>
    <x v="6"/>
  </r>
  <r>
    <x v="1"/>
    <x v="6"/>
    <x v="84"/>
    <x v="2173"/>
    <m/>
    <m/>
    <n v="1"/>
    <m/>
    <x v="1"/>
    <x v="0"/>
    <x v="6"/>
  </r>
  <r>
    <x v="1"/>
    <x v="6"/>
    <x v="84"/>
    <x v="1580"/>
    <n v="1"/>
    <n v="1"/>
    <n v="3"/>
    <n v="4"/>
    <x v="1"/>
    <x v="0"/>
    <x v="6"/>
  </r>
  <r>
    <x v="1"/>
    <x v="6"/>
    <x v="84"/>
    <x v="551"/>
    <n v="44"/>
    <n v="37"/>
    <n v="246"/>
    <n v="239"/>
    <x v="1"/>
    <x v="0"/>
    <x v="6"/>
  </r>
  <r>
    <x v="1"/>
    <x v="6"/>
    <x v="84"/>
    <x v="552"/>
    <n v="33"/>
    <n v="36"/>
    <n v="195"/>
    <n v="216"/>
    <x v="1"/>
    <x v="0"/>
    <x v="6"/>
  </r>
  <r>
    <x v="1"/>
    <x v="6"/>
    <x v="84"/>
    <x v="553"/>
    <n v="4"/>
    <m/>
    <n v="6"/>
    <m/>
    <x v="1"/>
    <x v="0"/>
    <x v="6"/>
  </r>
  <r>
    <x v="1"/>
    <x v="6"/>
    <x v="84"/>
    <x v="2174"/>
    <n v="1"/>
    <m/>
    <n v="1"/>
    <m/>
    <x v="1"/>
    <x v="0"/>
    <x v="6"/>
  </r>
  <r>
    <x v="1"/>
    <x v="6"/>
    <x v="84"/>
    <x v="554"/>
    <n v="45"/>
    <n v="12"/>
    <n v="225"/>
    <n v="54"/>
    <x v="1"/>
    <x v="0"/>
    <x v="6"/>
  </r>
  <r>
    <x v="1"/>
    <x v="6"/>
    <x v="84"/>
    <x v="555"/>
    <n v="4"/>
    <n v="3"/>
    <n v="21"/>
    <n v="26"/>
    <x v="1"/>
    <x v="0"/>
    <x v="6"/>
  </r>
  <r>
    <x v="1"/>
    <x v="6"/>
    <x v="84"/>
    <x v="556"/>
    <n v="1"/>
    <m/>
    <n v="3"/>
    <m/>
    <x v="1"/>
    <x v="0"/>
    <x v="6"/>
  </r>
  <r>
    <x v="1"/>
    <x v="6"/>
    <x v="84"/>
    <x v="1581"/>
    <n v="4"/>
    <m/>
    <n v="14"/>
    <m/>
    <x v="1"/>
    <x v="0"/>
    <x v="6"/>
  </r>
  <r>
    <x v="1"/>
    <x v="6"/>
    <x v="85"/>
    <x v="557"/>
    <n v="57"/>
    <n v="15"/>
    <n v="266"/>
    <n v="110"/>
    <x v="0"/>
    <x v="0"/>
    <x v="6"/>
  </r>
  <r>
    <x v="1"/>
    <x v="6"/>
    <x v="85"/>
    <x v="558"/>
    <n v="47"/>
    <n v="23"/>
    <n v="226"/>
    <n v="175"/>
    <x v="0"/>
    <x v="0"/>
    <x v="6"/>
  </r>
  <r>
    <x v="1"/>
    <x v="6"/>
    <x v="85"/>
    <x v="559"/>
    <n v="28"/>
    <n v="12"/>
    <n v="90"/>
    <n v="51"/>
    <x v="0"/>
    <x v="0"/>
    <x v="6"/>
  </r>
  <r>
    <x v="1"/>
    <x v="6"/>
    <x v="85"/>
    <x v="560"/>
    <n v="10"/>
    <n v="3"/>
    <n v="64"/>
    <n v="8"/>
    <x v="0"/>
    <x v="0"/>
    <x v="6"/>
  </r>
  <r>
    <x v="1"/>
    <x v="6"/>
    <x v="85"/>
    <x v="561"/>
    <n v="58"/>
    <n v="22"/>
    <n v="284"/>
    <n v="81"/>
    <x v="0"/>
    <x v="0"/>
    <x v="6"/>
  </r>
  <r>
    <x v="1"/>
    <x v="6"/>
    <x v="133"/>
    <x v="2175"/>
    <m/>
    <m/>
    <n v="1"/>
    <m/>
    <x v="3"/>
    <x v="0"/>
    <x v="6"/>
  </r>
  <r>
    <x v="1"/>
    <x v="6"/>
    <x v="133"/>
    <x v="1582"/>
    <m/>
    <m/>
    <n v="1"/>
    <m/>
    <x v="3"/>
    <x v="0"/>
    <x v="6"/>
  </r>
  <r>
    <x v="1"/>
    <x v="6"/>
    <x v="133"/>
    <x v="2176"/>
    <m/>
    <m/>
    <m/>
    <n v="1"/>
    <x v="3"/>
    <x v="0"/>
    <x v="6"/>
  </r>
  <r>
    <x v="1"/>
    <x v="6"/>
    <x v="43"/>
    <x v="1583"/>
    <n v="1"/>
    <n v="1"/>
    <n v="5"/>
    <n v="2"/>
    <x v="4"/>
    <x v="0"/>
    <x v="6"/>
  </r>
  <r>
    <x v="1"/>
    <x v="6"/>
    <x v="43"/>
    <x v="1912"/>
    <n v="1"/>
    <m/>
    <n v="4"/>
    <n v="1"/>
    <x v="4"/>
    <x v="0"/>
    <x v="6"/>
  </r>
  <r>
    <x v="1"/>
    <x v="6"/>
    <x v="43"/>
    <x v="562"/>
    <m/>
    <n v="1"/>
    <n v="5"/>
    <n v="7"/>
    <x v="4"/>
    <x v="0"/>
    <x v="6"/>
  </r>
  <r>
    <x v="1"/>
    <x v="6"/>
    <x v="43"/>
    <x v="563"/>
    <m/>
    <n v="1"/>
    <n v="1"/>
    <n v="3"/>
    <x v="4"/>
    <x v="0"/>
    <x v="6"/>
  </r>
  <r>
    <x v="1"/>
    <x v="6"/>
    <x v="43"/>
    <x v="564"/>
    <n v="8"/>
    <n v="5"/>
    <n v="60"/>
    <n v="19"/>
    <x v="4"/>
    <x v="0"/>
    <x v="6"/>
  </r>
  <r>
    <x v="1"/>
    <x v="6"/>
    <x v="43"/>
    <x v="2177"/>
    <m/>
    <m/>
    <n v="1"/>
    <m/>
    <x v="4"/>
    <x v="0"/>
    <x v="6"/>
  </r>
  <r>
    <x v="1"/>
    <x v="6"/>
    <x v="43"/>
    <x v="1584"/>
    <m/>
    <m/>
    <m/>
    <n v="3"/>
    <x v="4"/>
    <x v="0"/>
    <x v="6"/>
  </r>
  <r>
    <x v="1"/>
    <x v="6"/>
    <x v="43"/>
    <x v="1913"/>
    <m/>
    <m/>
    <m/>
    <n v="3"/>
    <x v="4"/>
    <x v="0"/>
    <x v="6"/>
  </r>
  <r>
    <x v="1"/>
    <x v="6"/>
    <x v="43"/>
    <x v="565"/>
    <n v="5"/>
    <n v="1"/>
    <n v="22"/>
    <n v="8"/>
    <x v="4"/>
    <x v="0"/>
    <x v="6"/>
  </r>
  <r>
    <x v="1"/>
    <x v="6"/>
    <x v="86"/>
    <x v="566"/>
    <n v="1"/>
    <n v="2"/>
    <n v="9"/>
    <n v="14"/>
    <x v="1"/>
    <x v="0"/>
    <x v="6"/>
  </r>
  <r>
    <x v="1"/>
    <x v="6"/>
    <x v="86"/>
    <x v="2178"/>
    <m/>
    <m/>
    <n v="1"/>
    <n v="1"/>
    <x v="1"/>
    <x v="0"/>
    <x v="6"/>
  </r>
  <r>
    <x v="1"/>
    <x v="6"/>
    <x v="86"/>
    <x v="1585"/>
    <m/>
    <m/>
    <n v="3"/>
    <n v="3"/>
    <x v="1"/>
    <x v="0"/>
    <x v="6"/>
  </r>
  <r>
    <x v="1"/>
    <x v="6"/>
    <x v="86"/>
    <x v="567"/>
    <n v="59"/>
    <n v="39"/>
    <n v="303"/>
    <n v="250"/>
    <x v="1"/>
    <x v="0"/>
    <x v="6"/>
  </r>
  <r>
    <x v="1"/>
    <x v="6"/>
    <x v="86"/>
    <x v="1586"/>
    <n v="2"/>
    <n v="5"/>
    <n v="27"/>
    <n v="21"/>
    <x v="1"/>
    <x v="0"/>
    <x v="6"/>
  </r>
  <r>
    <x v="1"/>
    <x v="6"/>
    <x v="86"/>
    <x v="1587"/>
    <n v="3"/>
    <n v="1"/>
    <n v="17"/>
    <n v="15"/>
    <x v="1"/>
    <x v="0"/>
    <x v="6"/>
  </r>
  <r>
    <x v="1"/>
    <x v="6"/>
    <x v="86"/>
    <x v="1588"/>
    <n v="2"/>
    <m/>
    <n v="5"/>
    <m/>
    <x v="1"/>
    <x v="0"/>
    <x v="6"/>
  </r>
  <r>
    <x v="1"/>
    <x v="6"/>
    <x v="86"/>
    <x v="1590"/>
    <m/>
    <n v="1"/>
    <n v="1"/>
    <n v="5"/>
    <x v="1"/>
    <x v="0"/>
    <x v="6"/>
  </r>
  <r>
    <x v="1"/>
    <x v="6"/>
    <x v="86"/>
    <x v="568"/>
    <n v="181"/>
    <n v="135"/>
    <n v="1014"/>
    <n v="914"/>
    <x v="1"/>
    <x v="0"/>
    <x v="6"/>
  </r>
  <r>
    <x v="1"/>
    <x v="6"/>
    <x v="86"/>
    <x v="1591"/>
    <m/>
    <m/>
    <n v="3"/>
    <n v="1"/>
    <x v="1"/>
    <x v="0"/>
    <x v="6"/>
  </r>
  <r>
    <x v="1"/>
    <x v="6"/>
    <x v="86"/>
    <x v="569"/>
    <n v="38"/>
    <n v="42"/>
    <n v="197"/>
    <n v="201"/>
    <x v="1"/>
    <x v="0"/>
    <x v="6"/>
  </r>
  <r>
    <x v="1"/>
    <x v="6"/>
    <x v="86"/>
    <x v="2179"/>
    <m/>
    <n v="1"/>
    <n v="2"/>
    <n v="2"/>
    <x v="1"/>
    <x v="0"/>
    <x v="6"/>
  </r>
  <r>
    <x v="1"/>
    <x v="6"/>
    <x v="86"/>
    <x v="1915"/>
    <m/>
    <m/>
    <n v="2"/>
    <m/>
    <x v="1"/>
    <x v="0"/>
    <x v="6"/>
  </r>
  <r>
    <x v="1"/>
    <x v="6"/>
    <x v="134"/>
    <x v="1592"/>
    <n v="6"/>
    <n v="13"/>
    <n v="23"/>
    <n v="41"/>
    <x v="1"/>
    <x v="0"/>
    <x v="6"/>
  </r>
  <r>
    <x v="1"/>
    <x v="6"/>
    <x v="134"/>
    <x v="1593"/>
    <n v="1"/>
    <n v="1"/>
    <n v="6"/>
    <n v="7"/>
    <x v="1"/>
    <x v="0"/>
    <x v="6"/>
  </r>
  <r>
    <x v="1"/>
    <x v="6"/>
    <x v="134"/>
    <x v="1594"/>
    <n v="2"/>
    <n v="5"/>
    <n v="11"/>
    <n v="14"/>
    <x v="1"/>
    <x v="0"/>
    <x v="6"/>
  </r>
  <r>
    <x v="1"/>
    <x v="6"/>
    <x v="135"/>
    <x v="1595"/>
    <n v="2"/>
    <m/>
    <n v="9"/>
    <n v="8"/>
    <x v="1"/>
    <x v="0"/>
    <x v="6"/>
  </r>
  <r>
    <x v="1"/>
    <x v="6"/>
    <x v="135"/>
    <x v="1596"/>
    <n v="4"/>
    <m/>
    <n v="13"/>
    <n v="4"/>
    <x v="1"/>
    <x v="0"/>
    <x v="6"/>
  </r>
  <r>
    <x v="1"/>
    <x v="6"/>
    <x v="87"/>
    <x v="2180"/>
    <m/>
    <m/>
    <n v="1"/>
    <m/>
    <x v="1"/>
    <x v="0"/>
    <x v="6"/>
  </r>
  <r>
    <x v="1"/>
    <x v="6"/>
    <x v="87"/>
    <x v="1597"/>
    <n v="17"/>
    <m/>
    <n v="61"/>
    <m/>
    <x v="1"/>
    <x v="0"/>
    <x v="6"/>
  </r>
  <r>
    <x v="1"/>
    <x v="6"/>
    <x v="87"/>
    <x v="570"/>
    <n v="103"/>
    <n v="56"/>
    <n v="580"/>
    <n v="277"/>
    <x v="1"/>
    <x v="0"/>
    <x v="6"/>
  </r>
  <r>
    <x v="1"/>
    <x v="6"/>
    <x v="87"/>
    <x v="571"/>
    <n v="99"/>
    <n v="54"/>
    <n v="485"/>
    <n v="237"/>
    <x v="1"/>
    <x v="0"/>
    <x v="6"/>
  </r>
  <r>
    <x v="1"/>
    <x v="6"/>
    <x v="87"/>
    <x v="572"/>
    <n v="7"/>
    <n v="1"/>
    <n v="41"/>
    <n v="37"/>
    <x v="1"/>
    <x v="0"/>
    <x v="6"/>
  </r>
  <r>
    <x v="1"/>
    <x v="6"/>
    <x v="87"/>
    <x v="573"/>
    <n v="6"/>
    <n v="5"/>
    <n v="45"/>
    <n v="32"/>
    <x v="1"/>
    <x v="0"/>
    <x v="6"/>
  </r>
  <r>
    <x v="1"/>
    <x v="6"/>
    <x v="87"/>
    <x v="1598"/>
    <n v="36"/>
    <n v="32"/>
    <n v="231"/>
    <n v="165"/>
    <x v="1"/>
    <x v="0"/>
    <x v="6"/>
  </r>
  <r>
    <x v="1"/>
    <x v="6"/>
    <x v="87"/>
    <x v="1599"/>
    <m/>
    <m/>
    <n v="1"/>
    <n v="1"/>
    <x v="1"/>
    <x v="0"/>
    <x v="6"/>
  </r>
  <r>
    <x v="1"/>
    <x v="6"/>
    <x v="87"/>
    <x v="574"/>
    <n v="32"/>
    <n v="31"/>
    <n v="165"/>
    <n v="110"/>
    <x v="1"/>
    <x v="0"/>
    <x v="6"/>
  </r>
  <r>
    <x v="1"/>
    <x v="6"/>
    <x v="87"/>
    <x v="575"/>
    <n v="205"/>
    <n v="36"/>
    <n v="603"/>
    <n v="95"/>
    <x v="1"/>
    <x v="0"/>
    <x v="6"/>
  </r>
  <r>
    <x v="1"/>
    <x v="6"/>
    <x v="136"/>
    <x v="1600"/>
    <n v="3"/>
    <n v="2"/>
    <n v="9"/>
    <n v="10"/>
    <x v="1"/>
    <x v="0"/>
    <x v="6"/>
  </r>
  <r>
    <x v="1"/>
    <x v="6"/>
    <x v="136"/>
    <x v="1601"/>
    <n v="1"/>
    <n v="2"/>
    <n v="4"/>
    <n v="3"/>
    <x v="1"/>
    <x v="0"/>
    <x v="6"/>
  </r>
  <r>
    <x v="1"/>
    <x v="6"/>
    <x v="189"/>
    <x v="2181"/>
    <m/>
    <m/>
    <n v="1"/>
    <m/>
    <x v="1"/>
    <x v="0"/>
    <x v="6"/>
  </r>
  <r>
    <x v="1"/>
    <x v="6"/>
    <x v="13"/>
    <x v="576"/>
    <n v="246"/>
    <n v="197"/>
    <n v="1419"/>
    <n v="1016"/>
    <x v="3"/>
    <x v="0"/>
    <x v="6"/>
  </r>
  <r>
    <x v="1"/>
    <x v="6"/>
    <x v="13"/>
    <x v="577"/>
    <n v="5"/>
    <n v="5"/>
    <n v="14"/>
    <n v="22"/>
    <x v="3"/>
    <x v="0"/>
    <x v="6"/>
  </r>
  <r>
    <x v="1"/>
    <x v="6"/>
    <x v="13"/>
    <x v="578"/>
    <m/>
    <m/>
    <n v="2"/>
    <n v="1"/>
    <x v="3"/>
    <x v="0"/>
    <x v="6"/>
  </r>
  <r>
    <x v="1"/>
    <x v="6"/>
    <x v="13"/>
    <x v="579"/>
    <m/>
    <m/>
    <n v="8"/>
    <n v="9"/>
    <x v="3"/>
    <x v="0"/>
    <x v="6"/>
  </r>
  <r>
    <x v="1"/>
    <x v="6"/>
    <x v="13"/>
    <x v="581"/>
    <m/>
    <n v="4"/>
    <n v="16"/>
    <n v="17"/>
    <x v="3"/>
    <x v="0"/>
    <x v="6"/>
  </r>
  <r>
    <x v="1"/>
    <x v="6"/>
    <x v="13"/>
    <x v="582"/>
    <n v="1"/>
    <m/>
    <n v="6"/>
    <n v="7"/>
    <x v="3"/>
    <x v="0"/>
    <x v="6"/>
  </r>
  <r>
    <x v="1"/>
    <x v="6"/>
    <x v="13"/>
    <x v="583"/>
    <n v="407"/>
    <n v="335"/>
    <n v="2207"/>
    <n v="1701"/>
    <x v="3"/>
    <x v="0"/>
    <x v="6"/>
  </r>
  <r>
    <x v="1"/>
    <x v="6"/>
    <x v="13"/>
    <x v="584"/>
    <m/>
    <n v="1"/>
    <n v="4"/>
    <n v="5"/>
    <x v="3"/>
    <x v="0"/>
    <x v="6"/>
  </r>
  <r>
    <x v="1"/>
    <x v="6"/>
    <x v="13"/>
    <x v="585"/>
    <n v="2"/>
    <n v="3"/>
    <n v="17"/>
    <n v="10"/>
    <x v="3"/>
    <x v="0"/>
    <x v="6"/>
  </r>
  <r>
    <x v="1"/>
    <x v="6"/>
    <x v="13"/>
    <x v="586"/>
    <n v="8"/>
    <n v="8"/>
    <n v="66"/>
    <n v="35"/>
    <x v="3"/>
    <x v="0"/>
    <x v="6"/>
  </r>
  <r>
    <x v="1"/>
    <x v="6"/>
    <x v="13"/>
    <x v="587"/>
    <n v="360"/>
    <n v="278"/>
    <n v="2043"/>
    <n v="1634"/>
    <x v="3"/>
    <x v="0"/>
    <x v="6"/>
  </r>
  <r>
    <x v="1"/>
    <x v="6"/>
    <x v="13"/>
    <x v="588"/>
    <m/>
    <n v="2"/>
    <m/>
    <n v="2"/>
    <x v="3"/>
    <x v="0"/>
    <x v="6"/>
  </r>
  <r>
    <x v="1"/>
    <x v="6"/>
    <x v="13"/>
    <x v="589"/>
    <n v="4"/>
    <m/>
    <n v="16"/>
    <n v="11"/>
    <x v="3"/>
    <x v="0"/>
    <x v="6"/>
  </r>
  <r>
    <x v="1"/>
    <x v="6"/>
    <x v="13"/>
    <x v="590"/>
    <n v="2"/>
    <n v="1"/>
    <n v="7"/>
    <n v="9"/>
    <x v="3"/>
    <x v="0"/>
    <x v="6"/>
  </r>
  <r>
    <x v="1"/>
    <x v="6"/>
    <x v="13"/>
    <x v="591"/>
    <n v="9"/>
    <n v="7"/>
    <n v="63"/>
    <n v="49"/>
    <x v="3"/>
    <x v="0"/>
    <x v="6"/>
  </r>
  <r>
    <x v="1"/>
    <x v="6"/>
    <x v="13"/>
    <x v="592"/>
    <n v="44"/>
    <n v="2"/>
    <n v="267"/>
    <n v="10"/>
    <x v="3"/>
    <x v="0"/>
    <x v="6"/>
  </r>
  <r>
    <x v="1"/>
    <x v="6"/>
    <x v="13"/>
    <x v="593"/>
    <n v="106"/>
    <n v="64"/>
    <n v="568"/>
    <n v="440"/>
    <x v="3"/>
    <x v="0"/>
    <x v="6"/>
  </r>
  <r>
    <x v="1"/>
    <x v="6"/>
    <x v="13"/>
    <x v="594"/>
    <n v="163"/>
    <n v="45"/>
    <n v="741"/>
    <n v="282"/>
    <x v="3"/>
    <x v="0"/>
    <x v="6"/>
  </r>
  <r>
    <x v="1"/>
    <x v="6"/>
    <x v="13"/>
    <x v="595"/>
    <n v="2"/>
    <n v="2"/>
    <n v="7"/>
    <n v="5"/>
    <x v="3"/>
    <x v="0"/>
    <x v="6"/>
  </r>
  <r>
    <x v="1"/>
    <x v="6"/>
    <x v="13"/>
    <x v="596"/>
    <n v="2"/>
    <m/>
    <n v="3"/>
    <n v="1"/>
    <x v="3"/>
    <x v="0"/>
    <x v="6"/>
  </r>
  <r>
    <x v="1"/>
    <x v="6"/>
    <x v="13"/>
    <x v="2182"/>
    <m/>
    <m/>
    <m/>
    <n v="1"/>
    <x v="3"/>
    <x v="0"/>
    <x v="6"/>
  </r>
  <r>
    <x v="1"/>
    <x v="6"/>
    <x v="13"/>
    <x v="598"/>
    <n v="2"/>
    <m/>
    <n v="7"/>
    <n v="5"/>
    <x v="3"/>
    <x v="0"/>
    <x v="6"/>
  </r>
  <r>
    <x v="1"/>
    <x v="6"/>
    <x v="13"/>
    <x v="1999"/>
    <n v="1"/>
    <m/>
    <n v="2"/>
    <m/>
    <x v="3"/>
    <x v="0"/>
    <x v="6"/>
  </r>
  <r>
    <x v="1"/>
    <x v="6"/>
    <x v="13"/>
    <x v="599"/>
    <n v="23"/>
    <n v="12"/>
    <n v="142"/>
    <n v="93"/>
    <x v="3"/>
    <x v="0"/>
    <x v="6"/>
  </r>
  <r>
    <x v="1"/>
    <x v="6"/>
    <x v="13"/>
    <x v="600"/>
    <n v="1"/>
    <n v="3"/>
    <n v="12"/>
    <n v="11"/>
    <x v="3"/>
    <x v="0"/>
    <x v="6"/>
  </r>
  <r>
    <x v="1"/>
    <x v="6"/>
    <x v="13"/>
    <x v="601"/>
    <n v="2"/>
    <m/>
    <n v="8"/>
    <n v="3"/>
    <x v="3"/>
    <x v="0"/>
    <x v="6"/>
  </r>
  <r>
    <x v="1"/>
    <x v="6"/>
    <x v="13"/>
    <x v="602"/>
    <m/>
    <m/>
    <n v="3"/>
    <n v="5"/>
    <x v="3"/>
    <x v="0"/>
    <x v="6"/>
  </r>
  <r>
    <x v="1"/>
    <x v="6"/>
    <x v="13"/>
    <x v="2037"/>
    <m/>
    <m/>
    <m/>
    <n v="1"/>
    <x v="3"/>
    <x v="0"/>
    <x v="6"/>
  </r>
  <r>
    <x v="1"/>
    <x v="6"/>
    <x v="13"/>
    <x v="1603"/>
    <m/>
    <n v="1"/>
    <n v="1"/>
    <n v="1"/>
    <x v="3"/>
    <x v="0"/>
    <x v="6"/>
  </r>
  <r>
    <x v="1"/>
    <x v="6"/>
    <x v="13"/>
    <x v="603"/>
    <m/>
    <m/>
    <m/>
    <n v="1"/>
    <x v="3"/>
    <x v="0"/>
    <x v="6"/>
  </r>
  <r>
    <x v="1"/>
    <x v="6"/>
    <x v="13"/>
    <x v="604"/>
    <n v="24"/>
    <n v="21"/>
    <n v="178"/>
    <n v="136"/>
    <x v="3"/>
    <x v="0"/>
    <x v="6"/>
  </r>
  <r>
    <x v="1"/>
    <x v="6"/>
    <x v="13"/>
    <x v="605"/>
    <n v="19"/>
    <n v="11"/>
    <n v="74"/>
    <n v="49"/>
    <x v="3"/>
    <x v="0"/>
    <x v="6"/>
  </r>
  <r>
    <x v="1"/>
    <x v="6"/>
    <x v="13"/>
    <x v="606"/>
    <n v="2"/>
    <n v="3"/>
    <n v="11"/>
    <n v="11"/>
    <x v="3"/>
    <x v="0"/>
    <x v="6"/>
  </r>
  <r>
    <x v="1"/>
    <x v="6"/>
    <x v="13"/>
    <x v="607"/>
    <n v="4"/>
    <n v="3"/>
    <n v="23"/>
    <n v="18"/>
    <x v="3"/>
    <x v="0"/>
    <x v="6"/>
  </r>
  <r>
    <x v="1"/>
    <x v="6"/>
    <x v="13"/>
    <x v="608"/>
    <n v="4"/>
    <m/>
    <n v="24"/>
    <n v="1"/>
    <x v="3"/>
    <x v="0"/>
    <x v="6"/>
  </r>
  <r>
    <x v="1"/>
    <x v="6"/>
    <x v="13"/>
    <x v="609"/>
    <n v="31"/>
    <n v="30"/>
    <n v="166"/>
    <n v="205"/>
    <x v="3"/>
    <x v="0"/>
    <x v="6"/>
  </r>
  <r>
    <x v="1"/>
    <x v="6"/>
    <x v="13"/>
    <x v="610"/>
    <n v="5"/>
    <n v="2"/>
    <n v="40"/>
    <n v="30"/>
    <x v="3"/>
    <x v="0"/>
    <x v="6"/>
  </r>
  <r>
    <x v="1"/>
    <x v="6"/>
    <x v="13"/>
    <x v="611"/>
    <n v="1"/>
    <m/>
    <n v="4"/>
    <n v="6"/>
    <x v="3"/>
    <x v="0"/>
    <x v="6"/>
  </r>
  <r>
    <x v="1"/>
    <x v="6"/>
    <x v="13"/>
    <x v="612"/>
    <n v="4"/>
    <n v="1"/>
    <n v="33"/>
    <n v="24"/>
    <x v="3"/>
    <x v="0"/>
    <x v="6"/>
  </r>
  <r>
    <x v="1"/>
    <x v="6"/>
    <x v="13"/>
    <x v="613"/>
    <n v="14"/>
    <n v="11"/>
    <n v="62"/>
    <n v="41"/>
    <x v="3"/>
    <x v="0"/>
    <x v="6"/>
  </r>
  <r>
    <x v="1"/>
    <x v="6"/>
    <x v="13"/>
    <x v="614"/>
    <n v="2"/>
    <m/>
    <n v="6"/>
    <n v="3"/>
    <x v="3"/>
    <x v="0"/>
    <x v="6"/>
  </r>
  <r>
    <x v="1"/>
    <x v="6"/>
    <x v="13"/>
    <x v="615"/>
    <n v="30"/>
    <n v="9"/>
    <n v="124"/>
    <n v="78"/>
    <x v="3"/>
    <x v="0"/>
    <x v="6"/>
  </r>
  <r>
    <x v="1"/>
    <x v="6"/>
    <x v="13"/>
    <x v="616"/>
    <n v="33"/>
    <n v="14"/>
    <n v="196"/>
    <n v="90"/>
    <x v="3"/>
    <x v="0"/>
    <x v="6"/>
  </r>
  <r>
    <x v="1"/>
    <x v="6"/>
    <x v="13"/>
    <x v="617"/>
    <n v="2"/>
    <n v="1"/>
    <n v="7"/>
    <n v="8"/>
    <x v="3"/>
    <x v="0"/>
    <x v="6"/>
  </r>
  <r>
    <x v="1"/>
    <x v="6"/>
    <x v="13"/>
    <x v="1604"/>
    <m/>
    <n v="1"/>
    <m/>
    <n v="1"/>
    <x v="3"/>
    <x v="0"/>
    <x v="6"/>
  </r>
  <r>
    <x v="1"/>
    <x v="6"/>
    <x v="13"/>
    <x v="618"/>
    <n v="47"/>
    <n v="34"/>
    <n v="245"/>
    <n v="183"/>
    <x v="3"/>
    <x v="0"/>
    <x v="6"/>
  </r>
  <r>
    <x v="1"/>
    <x v="6"/>
    <x v="13"/>
    <x v="619"/>
    <n v="8"/>
    <n v="10"/>
    <n v="29"/>
    <n v="30"/>
    <x v="3"/>
    <x v="0"/>
    <x v="6"/>
  </r>
  <r>
    <x v="1"/>
    <x v="6"/>
    <x v="13"/>
    <x v="620"/>
    <n v="2"/>
    <m/>
    <n v="3"/>
    <n v="7"/>
    <x v="3"/>
    <x v="0"/>
    <x v="6"/>
  </r>
  <r>
    <x v="1"/>
    <x v="6"/>
    <x v="13"/>
    <x v="621"/>
    <n v="3"/>
    <n v="5"/>
    <n v="24"/>
    <n v="15"/>
    <x v="3"/>
    <x v="0"/>
    <x v="6"/>
  </r>
  <r>
    <x v="1"/>
    <x v="6"/>
    <x v="13"/>
    <x v="622"/>
    <n v="1"/>
    <m/>
    <n v="5"/>
    <n v="1"/>
    <x v="3"/>
    <x v="0"/>
    <x v="6"/>
  </r>
  <r>
    <x v="1"/>
    <x v="6"/>
    <x v="13"/>
    <x v="623"/>
    <m/>
    <m/>
    <n v="2"/>
    <n v="2"/>
    <x v="3"/>
    <x v="0"/>
    <x v="6"/>
  </r>
  <r>
    <x v="1"/>
    <x v="6"/>
    <x v="13"/>
    <x v="624"/>
    <n v="30"/>
    <n v="16"/>
    <n v="159"/>
    <n v="90"/>
    <x v="3"/>
    <x v="0"/>
    <x v="6"/>
  </r>
  <r>
    <x v="1"/>
    <x v="6"/>
    <x v="13"/>
    <x v="625"/>
    <n v="2"/>
    <n v="1"/>
    <n v="6"/>
    <n v="7"/>
    <x v="3"/>
    <x v="0"/>
    <x v="6"/>
  </r>
  <r>
    <x v="1"/>
    <x v="6"/>
    <x v="13"/>
    <x v="626"/>
    <n v="148"/>
    <n v="62"/>
    <n v="898"/>
    <n v="360"/>
    <x v="3"/>
    <x v="0"/>
    <x v="6"/>
  </r>
  <r>
    <x v="1"/>
    <x v="6"/>
    <x v="13"/>
    <x v="627"/>
    <n v="23"/>
    <n v="11"/>
    <n v="88"/>
    <n v="63"/>
    <x v="3"/>
    <x v="0"/>
    <x v="6"/>
  </r>
  <r>
    <x v="1"/>
    <x v="6"/>
    <x v="13"/>
    <x v="628"/>
    <m/>
    <m/>
    <n v="1"/>
    <m/>
    <x v="3"/>
    <x v="0"/>
    <x v="6"/>
  </r>
  <r>
    <x v="1"/>
    <x v="6"/>
    <x v="13"/>
    <x v="629"/>
    <m/>
    <m/>
    <n v="1"/>
    <m/>
    <x v="3"/>
    <x v="0"/>
    <x v="6"/>
  </r>
  <r>
    <x v="1"/>
    <x v="6"/>
    <x v="13"/>
    <x v="630"/>
    <n v="2"/>
    <n v="2"/>
    <n v="5"/>
    <n v="8"/>
    <x v="3"/>
    <x v="0"/>
    <x v="6"/>
  </r>
  <r>
    <x v="1"/>
    <x v="6"/>
    <x v="13"/>
    <x v="631"/>
    <m/>
    <m/>
    <n v="5"/>
    <n v="2"/>
    <x v="3"/>
    <x v="0"/>
    <x v="6"/>
  </r>
  <r>
    <x v="1"/>
    <x v="6"/>
    <x v="13"/>
    <x v="632"/>
    <n v="24"/>
    <n v="10"/>
    <n v="146"/>
    <n v="52"/>
    <x v="3"/>
    <x v="0"/>
    <x v="6"/>
  </r>
  <r>
    <x v="1"/>
    <x v="6"/>
    <x v="13"/>
    <x v="634"/>
    <n v="1"/>
    <n v="1"/>
    <n v="10"/>
    <n v="2"/>
    <x v="3"/>
    <x v="0"/>
    <x v="6"/>
  </r>
  <r>
    <x v="1"/>
    <x v="6"/>
    <x v="137"/>
    <x v="1605"/>
    <n v="1"/>
    <m/>
    <n v="10"/>
    <m/>
    <x v="1"/>
    <x v="0"/>
    <x v="6"/>
  </r>
  <r>
    <x v="1"/>
    <x v="6"/>
    <x v="137"/>
    <x v="2183"/>
    <n v="1"/>
    <m/>
    <n v="1"/>
    <m/>
    <x v="1"/>
    <x v="0"/>
    <x v="6"/>
  </r>
  <r>
    <x v="1"/>
    <x v="6"/>
    <x v="181"/>
    <x v="2086"/>
    <m/>
    <m/>
    <n v="1"/>
    <m/>
    <x v="1"/>
    <x v="0"/>
    <x v="6"/>
  </r>
  <r>
    <x v="1"/>
    <x v="6"/>
    <x v="88"/>
    <x v="1607"/>
    <m/>
    <m/>
    <n v="4"/>
    <n v="4"/>
    <x v="2"/>
    <x v="0"/>
    <x v="6"/>
  </r>
  <r>
    <x v="1"/>
    <x v="6"/>
    <x v="88"/>
    <x v="635"/>
    <n v="11"/>
    <n v="18"/>
    <n v="69"/>
    <n v="84"/>
    <x v="2"/>
    <x v="0"/>
    <x v="6"/>
  </r>
  <r>
    <x v="1"/>
    <x v="6"/>
    <x v="88"/>
    <x v="636"/>
    <n v="11"/>
    <n v="10"/>
    <n v="69"/>
    <n v="53"/>
    <x v="2"/>
    <x v="0"/>
    <x v="6"/>
  </r>
  <r>
    <x v="1"/>
    <x v="6"/>
    <x v="88"/>
    <x v="1608"/>
    <m/>
    <n v="1"/>
    <n v="1"/>
    <n v="1"/>
    <x v="2"/>
    <x v="0"/>
    <x v="6"/>
  </r>
  <r>
    <x v="1"/>
    <x v="6"/>
    <x v="14"/>
    <x v="1609"/>
    <n v="5"/>
    <n v="5"/>
    <n v="32"/>
    <n v="22"/>
    <x v="0"/>
    <x v="0"/>
    <x v="6"/>
  </r>
  <r>
    <x v="1"/>
    <x v="6"/>
    <x v="14"/>
    <x v="637"/>
    <n v="14"/>
    <n v="6"/>
    <n v="70"/>
    <n v="24"/>
    <x v="0"/>
    <x v="0"/>
    <x v="6"/>
  </r>
  <r>
    <x v="1"/>
    <x v="6"/>
    <x v="14"/>
    <x v="2001"/>
    <m/>
    <m/>
    <m/>
    <n v="1"/>
    <x v="0"/>
    <x v="0"/>
    <x v="6"/>
  </r>
  <r>
    <x v="1"/>
    <x v="6"/>
    <x v="14"/>
    <x v="1610"/>
    <m/>
    <m/>
    <n v="2"/>
    <n v="1"/>
    <x v="0"/>
    <x v="0"/>
    <x v="6"/>
  </r>
  <r>
    <x v="1"/>
    <x v="6"/>
    <x v="14"/>
    <x v="638"/>
    <n v="695"/>
    <n v="664"/>
    <n v="4034"/>
    <n v="3167"/>
    <x v="0"/>
    <x v="0"/>
    <x v="6"/>
  </r>
  <r>
    <x v="1"/>
    <x v="6"/>
    <x v="14"/>
    <x v="639"/>
    <n v="15"/>
    <n v="22"/>
    <n v="87"/>
    <n v="111"/>
    <x v="0"/>
    <x v="0"/>
    <x v="6"/>
  </r>
  <r>
    <x v="1"/>
    <x v="6"/>
    <x v="14"/>
    <x v="640"/>
    <n v="10"/>
    <n v="12"/>
    <n v="53"/>
    <n v="52"/>
    <x v="0"/>
    <x v="0"/>
    <x v="6"/>
  </r>
  <r>
    <x v="1"/>
    <x v="6"/>
    <x v="14"/>
    <x v="641"/>
    <n v="15"/>
    <n v="23"/>
    <n v="123"/>
    <n v="98"/>
    <x v="0"/>
    <x v="0"/>
    <x v="6"/>
  </r>
  <r>
    <x v="1"/>
    <x v="6"/>
    <x v="14"/>
    <x v="642"/>
    <n v="412"/>
    <n v="409"/>
    <n v="2332"/>
    <n v="2254"/>
    <x v="0"/>
    <x v="0"/>
    <x v="6"/>
  </r>
  <r>
    <x v="1"/>
    <x v="6"/>
    <x v="14"/>
    <x v="643"/>
    <n v="35"/>
    <n v="5"/>
    <n v="122"/>
    <n v="52"/>
    <x v="0"/>
    <x v="0"/>
    <x v="6"/>
  </r>
  <r>
    <x v="1"/>
    <x v="6"/>
    <x v="14"/>
    <x v="644"/>
    <n v="52"/>
    <n v="21"/>
    <n v="311"/>
    <n v="134"/>
    <x v="0"/>
    <x v="0"/>
    <x v="6"/>
  </r>
  <r>
    <x v="1"/>
    <x v="6"/>
    <x v="14"/>
    <x v="1611"/>
    <n v="2"/>
    <m/>
    <n v="17"/>
    <m/>
    <x v="0"/>
    <x v="0"/>
    <x v="6"/>
  </r>
  <r>
    <x v="1"/>
    <x v="6"/>
    <x v="14"/>
    <x v="645"/>
    <n v="560"/>
    <n v="388"/>
    <n v="3034"/>
    <n v="2043"/>
    <x v="0"/>
    <x v="0"/>
    <x v="6"/>
  </r>
  <r>
    <x v="1"/>
    <x v="6"/>
    <x v="14"/>
    <x v="1612"/>
    <m/>
    <m/>
    <n v="1"/>
    <m/>
    <x v="0"/>
    <x v="0"/>
    <x v="6"/>
  </r>
  <r>
    <x v="1"/>
    <x v="6"/>
    <x v="14"/>
    <x v="646"/>
    <n v="15"/>
    <n v="13"/>
    <n v="84"/>
    <n v="75"/>
    <x v="0"/>
    <x v="0"/>
    <x v="6"/>
  </r>
  <r>
    <x v="1"/>
    <x v="6"/>
    <x v="14"/>
    <x v="1613"/>
    <n v="1"/>
    <n v="1"/>
    <n v="5"/>
    <n v="5"/>
    <x v="0"/>
    <x v="0"/>
    <x v="6"/>
  </r>
  <r>
    <x v="1"/>
    <x v="6"/>
    <x v="14"/>
    <x v="647"/>
    <n v="19"/>
    <n v="6"/>
    <n v="59"/>
    <n v="23"/>
    <x v="0"/>
    <x v="0"/>
    <x v="6"/>
  </r>
  <r>
    <x v="1"/>
    <x v="6"/>
    <x v="14"/>
    <x v="2039"/>
    <m/>
    <m/>
    <m/>
    <n v="3"/>
    <x v="0"/>
    <x v="0"/>
    <x v="6"/>
  </r>
  <r>
    <x v="1"/>
    <x v="6"/>
    <x v="14"/>
    <x v="648"/>
    <n v="71"/>
    <n v="72"/>
    <n v="420"/>
    <n v="379"/>
    <x v="0"/>
    <x v="0"/>
    <x v="6"/>
  </r>
  <r>
    <x v="1"/>
    <x v="6"/>
    <x v="14"/>
    <x v="649"/>
    <n v="778"/>
    <n v="454"/>
    <n v="4166"/>
    <n v="2349"/>
    <x v="0"/>
    <x v="0"/>
    <x v="6"/>
  </r>
  <r>
    <x v="1"/>
    <x v="6"/>
    <x v="14"/>
    <x v="650"/>
    <n v="444"/>
    <n v="264"/>
    <n v="2412"/>
    <n v="1327"/>
    <x v="0"/>
    <x v="0"/>
    <x v="6"/>
  </r>
  <r>
    <x v="1"/>
    <x v="6"/>
    <x v="14"/>
    <x v="651"/>
    <n v="29"/>
    <n v="2"/>
    <n v="176"/>
    <n v="8"/>
    <x v="0"/>
    <x v="0"/>
    <x v="6"/>
  </r>
  <r>
    <x v="1"/>
    <x v="6"/>
    <x v="14"/>
    <x v="1614"/>
    <n v="1"/>
    <m/>
    <n v="5"/>
    <n v="1"/>
    <x v="0"/>
    <x v="0"/>
    <x v="6"/>
  </r>
  <r>
    <x v="1"/>
    <x v="6"/>
    <x v="14"/>
    <x v="653"/>
    <n v="33"/>
    <n v="33"/>
    <n v="165"/>
    <n v="137"/>
    <x v="0"/>
    <x v="0"/>
    <x v="6"/>
  </r>
  <r>
    <x v="1"/>
    <x v="6"/>
    <x v="14"/>
    <x v="654"/>
    <n v="140"/>
    <n v="118"/>
    <n v="835"/>
    <n v="619"/>
    <x v="0"/>
    <x v="0"/>
    <x v="6"/>
  </r>
  <r>
    <x v="1"/>
    <x v="6"/>
    <x v="14"/>
    <x v="655"/>
    <n v="128"/>
    <n v="91"/>
    <n v="690"/>
    <n v="526"/>
    <x v="0"/>
    <x v="0"/>
    <x v="6"/>
  </r>
  <r>
    <x v="1"/>
    <x v="6"/>
    <x v="14"/>
    <x v="656"/>
    <n v="323"/>
    <n v="269"/>
    <n v="1817"/>
    <n v="1481"/>
    <x v="0"/>
    <x v="0"/>
    <x v="6"/>
  </r>
  <r>
    <x v="1"/>
    <x v="6"/>
    <x v="14"/>
    <x v="657"/>
    <n v="22"/>
    <n v="12"/>
    <n v="125"/>
    <n v="90"/>
    <x v="0"/>
    <x v="0"/>
    <x v="6"/>
  </r>
  <r>
    <x v="1"/>
    <x v="6"/>
    <x v="14"/>
    <x v="658"/>
    <n v="2"/>
    <n v="12"/>
    <n v="29"/>
    <n v="53"/>
    <x v="0"/>
    <x v="0"/>
    <x v="6"/>
  </r>
  <r>
    <x v="1"/>
    <x v="6"/>
    <x v="14"/>
    <x v="1615"/>
    <n v="6"/>
    <n v="2"/>
    <n v="18"/>
    <n v="9"/>
    <x v="0"/>
    <x v="0"/>
    <x v="6"/>
  </r>
  <r>
    <x v="1"/>
    <x v="6"/>
    <x v="14"/>
    <x v="1616"/>
    <m/>
    <m/>
    <n v="2"/>
    <m/>
    <x v="0"/>
    <x v="0"/>
    <x v="6"/>
  </r>
  <r>
    <x v="1"/>
    <x v="6"/>
    <x v="14"/>
    <x v="659"/>
    <n v="218"/>
    <n v="35"/>
    <n v="1115"/>
    <n v="108"/>
    <x v="0"/>
    <x v="0"/>
    <x v="6"/>
  </r>
  <r>
    <x v="1"/>
    <x v="6"/>
    <x v="14"/>
    <x v="1617"/>
    <n v="1"/>
    <m/>
    <n v="5"/>
    <m/>
    <x v="0"/>
    <x v="0"/>
    <x v="6"/>
  </r>
  <r>
    <x v="1"/>
    <x v="6"/>
    <x v="14"/>
    <x v="660"/>
    <n v="9"/>
    <n v="12"/>
    <n v="44"/>
    <n v="51"/>
    <x v="0"/>
    <x v="0"/>
    <x v="6"/>
  </r>
  <r>
    <x v="1"/>
    <x v="6"/>
    <x v="14"/>
    <x v="1618"/>
    <n v="3"/>
    <n v="2"/>
    <n v="15"/>
    <n v="6"/>
    <x v="0"/>
    <x v="0"/>
    <x v="6"/>
  </r>
  <r>
    <x v="1"/>
    <x v="6"/>
    <x v="14"/>
    <x v="661"/>
    <n v="3053"/>
    <n v="3340"/>
    <n v="18310"/>
    <n v="16153"/>
    <x v="0"/>
    <x v="0"/>
    <x v="6"/>
  </r>
  <r>
    <x v="1"/>
    <x v="6"/>
    <x v="14"/>
    <x v="662"/>
    <n v="18"/>
    <n v="17"/>
    <n v="89"/>
    <n v="97"/>
    <x v="0"/>
    <x v="0"/>
    <x v="6"/>
  </r>
  <r>
    <x v="1"/>
    <x v="6"/>
    <x v="14"/>
    <x v="663"/>
    <n v="9"/>
    <n v="10"/>
    <n v="48"/>
    <n v="47"/>
    <x v="0"/>
    <x v="0"/>
    <x v="6"/>
  </r>
  <r>
    <x v="1"/>
    <x v="6"/>
    <x v="14"/>
    <x v="1619"/>
    <n v="15"/>
    <n v="6"/>
    <n v="53"/>
    <n v="52"/>
    <x v="0"/>
    <x v="0"/>
    <x v="6"/>
  </r>
  <r>
    <x v="1"/>
    <x v="6"/>
    <x v="14"/>
    <x v="664"/>
    <n v="508"/>
    <n v="373"/>
    <n v="3102"/>
    <n v="1856"/>
    <x v="0"/>
    <x v="0"/>
    <x v="6"/>
  </r>
  <r>
    <x v="1"/>
    <x v="6"/>
    <x v="14"/>
    <x v="665"/>
    <n v="11"/>
    <n v="6"/>
    <n v="60"/>
    <n v="32"/>
    <x v="0"/>
    <x v="0"/>
    <x v="6"/>
  </r>
  <r>
    <x v="1"/>
    <x v="6"/>
    <x v="14"/>
    <x v="1917"/>
    <m/>
    <m/>
    <n v="2"/>
    <m/>
    <x v="0"/>
    <x v="0"/>
    <x v="6"/>
  </r>
  <r>
    <x v="1"/>
    <x v="6"/>
    <x v="14"/>
    <x v="666"/>
    <n v="1"/>
    <m/>
    <n v="2"/>
    <n v="1"/>
    <x v="0"/>
    <x v="0"/>
    <x v="6"/>
  </r>
  <r>
    <x v="1"/>
    <x v="6"/>
    <x v="14"/>
    <x v="1620"/>
    <n v="12"/>
    <n v="10"/>
    <n v="75"/>
    <n v="70"/>
    <x v="0"/>
    <x v="0"/>
    <x v="6"/>
  </r>
  <r>
    <x v="1"/>
    <x v="6"/>
    <x v="14"/>
    <x v="1621"/>
    <n v="3"/>
    <n v="3"/>
    <n v="12"/>
    <n v="10"/>
    <x v="0"/>
    <x v="0"/>
    <x v="6"/>
  </r>
  <r>
    <x v="1"/>
    <x v="6"/>
    <x v="89"/>
    <x v="667"/>
    <n v="30"/>
    <n v="29"/>
    <n v="178"/>
    <n v="165"/>
    <x v="3"/>
    <x v="0"/>
    <x v="6"/>
  </r>
  <r>
    <x v="1"/>
    <x v="6"/>
    <x v="89"/>
    <x v="1622"/>
    <n v="1"/>
    <m/>
    <n v="4"/>
    <n v="4"/>
    <x v="3"/>
    <x v="0"/>
    <x v="6"/>
  </r>
  <r>
    <x v="1"/>
    <x v="6"/>
    <x v="89"/>
    <x v="668"/>
    <n v="27"/>
    <n v="16"/>
    <n v="128"/>
    <n v="94"/>
    <x v="3"/>
    <x v="0"/>
    <x v="6"/>
  </r>
  <r>
    <x v="1"/>
    <x v="6"/>
    <x v="89"/>
    <x v="669"/>
    <n v="12"/>
    <n v="2"/>
    <n v="59"/>
    <n v="17"/>
    <x v="3"/>
    <x v="0"/>
    <x v="6"/>
  </r>
  <r>
    <x v="1"/>
    <x v="6"/>
    <x v="89"/>
    <x v="1623"/>
    <m/>
    <m/>
    <n v="3"/>
    <n v="2"/>
    <x v="3"/>
    <x v="0"/>
    <x v="6"/>
  </r>
  <r>
    <x v="1"/>
    <x v="6"/>
    <x v="89"/>
    <x v="670"/>
    <n v="11"/>
    <n v="9"/>
    <n v="94"/>
    <n v="86"/>
    <x v="3"/>
    <x v="0"/>
    <x v="6"/>
  </r>
  <r>
    <x v="1"/>
    <x v="6"/>
    <x v="89"/>
    <x v="671"/>
    <n v="44"/>
    <n v="24"/>
    <n v="241"/>
    <n v="186"/>
    <x v="3"/>
    <x v="0"/>
    <x v="6"/>
  </r>
  <r>
    <x v="1"/>
    <x v="6"/>
    <x v="89"/>
    <x v="672"/>
    <n v="2"/>
    <n v="3"/>
    <n v="28"/>
    <n v="14"/>
    <x v="3"/>
    <x v="0"/>
    <x v="6"/>
  </r>
  <r>
    <x v="1"/>
    <x v="6"/>
    <x v="89"/>
    <x v="1625"/>
    <m/>
    <m/>
    <m/>
    <n v="2"/>
    <x v="3"/>
    <x v="0"/>
    <x v="6"/>
  </r>
  <r>
    <x v="1"/>
    <x v="6"/>
    <x v="89"/>
    <x v="673"/>
    <n v="53"/>
    <n v="27"/>
    <n v="279"/>
    <n v="145"/>
    <x v="3"/>
    <x v="0"/>
    <x v="6"/>
  </r>
  <r>
    <x v="1"/>
    <x v="6"/>
    <x v="89"/>
    <x v="1626"/>
    <n v="8"/>
    <n v="5"/>
    <n v="35"/>
    <n v="16"/>
    <x v="3"/>
    <x v="0"/>
    <x v="6"/>
  </r>
  <r>
    <x v="1"/>
    <x v="6"/>
    <x v="89"/>
    <x v="674"/>
    <n v="10"/>
    <n v="3"/>
    <n v="53"/>
    <n v="34"/>
    <x v="3"/>
    <x v="0"/>
    <x v="6"/>
  </r>
  <r>
    <x v="1"/>
    <x v="6"/>
    <x v="89"/>
    <x v="675"/>
    <n v="4"/>
    <n v="4"/>
    <n v="19"/>
    <n v="22"/>
    <x v="3"/>
    <x v="0"/>
    <x v="6"/>
  </r>
  <r>
    <x v="1"/>
    <x v="6"/>
    <x v="89"/>
    <x v="676"/>
    <n v="2"/>
    <n v="2"/>
    <n v="12"/>
    <n v="7"/>
    <x v="3"/>
    <x v="0"/>
    <x v="6"/>
  </r>
  <r>
    <x v="1"/>
    <x v="6"/>
    <x v="89"/>
    <x v="677"/>
    <n v="100"/>
    <n v="75"/>
    <n v="547"/>
    <n v="402"/>
    <x v="3"/>
    <x v="0"/>
    <x v="6"/>
  </r>
  <r>
    <x v="1"/>
    <x v="6"/>
    <x v="89"/>
    <x v="678"/>
    <n v="4"/>
    <n v="2"/>
    <n v="24"/>
    <n v="4"/>
    <x v="3"/>
    <x v="0"/>
    <x v="6"/>
  </r>
  <r>
    <x v="1"/>
    <x v="6"/>
    <x v="89"/>
    <x v="679"/>
    <n v="36"/>
    <n v="18"/>
    <n v="209"/>
    <n v="141"/>
    <x v="3"/>
    <x v="0"/>
    <x v="6"/>
  </r>
  <r>
    <x v="1"/>
    <x v="6"/>
    <x v="89"/>
    <x v="680"/>
    <n v="190"/>
    <n v="151"/>
    <n v="1041"/>
    <n v="969"/>
    <x v="3"/>
    <x v="0"/>
    <x v="6"/>
  </r>
  <r>
    <x v="1"/>
    <x v="6"/>
    <x v="89"/>
    <x v="681"/>
    <n v="83"/>
    <n v="95"/>
    <n v="480"/>
    <n v="439"/>
    <x v="3"/>
    <x v="0"/>
    <x v="6"/>
  </r>
  <r>
    <x v="1"/>
    <x v="6"/>
    <x v="89"/>
    <x v="682"/>
    <m/>
    <m/>
    <n v="1"/>
    <n v="1"/>
    <x v="3"/>
    <x v="0"/>
    <x v="6"/>
  </r>
  <r>
    <x v="1"/>
    <x v="6"/>
    <x v="90"/>
    <x v="683"/>
    <n v="23"/>
    <n v="31"/>
    <n v="179"/>
    <n v="186"/>
    <x v="6"/>
    <x v="0"/>
    <x v="6"/>
  </r>
  <r>
    <x v="1"/>
    <x v="6"/>
    <x v="90"/>
    <x v="1627"/>
    <n v="1"/>
    <m/>
    <n v="4"/>
    <m/>
    <x v="6"/>
    <x v="0"/>
    <x v="6"/>
  </r>
  <r>
    <x v="1"/>
    <x v="6"/>
    <x v="15"/>
    <x v="1628"/>
    <m/>
    <m/>
    <m/>
    <n v="2"/>
    <x v="3"/>
    <x v="0"/>
    <x v="6"/>
  </r>
  <r>
    <x v="1"/>
    <x v="6"/>
    <x v="15"/>
    <x v="685"/>
    <m/>
    <m/>
    <n v="3"/>
    <n v="6"/>
    <x v="3"/>
    <x v="0"/>
    <x v="6"/>
  </r>
  <r>
    <x v="1"/>
    <x v="6"/>
    <x v="15"/>
    <x v="2184"/>
    <m/>
    <m/>
    <m/>
    <n v="1"/>
    <x v="3"/>
    <x v="0"/>
    <x v="6"/>
  </r>
  <r>
    <x v="1"/>
    <x v="6"/>
    <x v="15"/>
    <x v="686"/>
    <m/>
    <n v="2"/>
    <n v="10"/>
    <n v="3"/>
    <x v="3"/>
    <x v="0"/>
    <x v="6"/>
  </r>
  <r>
    <x v="1"/>
    <x v="6"/>
    <x v="15"/>
    <x v="687"/>
    <m/>
    <m/>
    <n v="4"/>
    <m/>
    <x v="3"/>
    <x v="0"/>
    <x v="6"/>
  </r>
  <r>
    <x v="1"/>
    <x v="6"/>
    <x v="15"/>
    <x v="688"/>
    <m/>
    <n v="1"/>
    <m/>
    <n v="1"/>
    <x v="3"/>
    <x v="0"/>
    <x v="6"/>
  </r>
  <r>
    <x v="1"/>
    <x v="6"/>
    <x v="15"/>
    <x v="689"/>
    <n v="1"/>
    <n v="2"/>
    <n v="8"/>
    <n v="5"/>
    <x v="3"/>
    <x v="0"/>
    <x v="6"/>
  </r>
  <r>
    <x v="1"/>
    <x v="6"/>
    <x v="15"/>
    <x v="690"/>
    <n v="2"/>
    <n v="1"/>
    <n v="2"/>
    <n v="7"/>
    <x v="3"/>
    <x v="0"/>
    <x v="6"/>
  </r>
  <r>
    <x v="1"/>
    <x v="6"/>
    <x v="15"/>
    <x v="691"/>
    <n v="2"/>
    <n v="4"/>
    <n v="10"/>
    <n v="7"/>
    <x v="3"/>
    <x v="0"/>
    <x v="6"/>
  </r>
  <r>
    <x v="1"/>
    <x v="6"/>
    <x v="15"/>
    <x v="692"/>
    <n v="4"/>
    <n v="4"/>
    <n v="27"/>
    <n v="17"/>
    <x v="3"/>
    <x v="0"/>
    <x v="6"/>
  </r>
  <r>
    <x v="1"/>
    <x v="6"/>
    <x v="15"/>
    <x v="693"/>
    <n v="2"/>
    <n v="1"/>
    <n v="3"/>
    <n v="3"/>
    <x v="3"/>
    <x v="0"/>
    <x v="6"/>
  </r>
  <r>
    <x v="1"/>
    <x v="6"/>
    <x v="15"/>
    <x v="694"/>
    <n v="1"/>
    <n v="1"/>
    <n v="1"/>
    <n v="3"/>
    <x v="3"/>
    <x v="0"/>
    <x v="6"/>
  </r>
  <r>
    <x v="1"/>
    <x v="6"/>
    <x v="91"/>
    <x v="695"/>
    <n v="5"/>
    <n v="5"/>
    <n v="24"/>
    <n v="31"/>
    <x v="5"/>
    <x v="1"/>
    <x v="6"/>
  </r>
  <r>
    <x v="1"/>
    <x v="6"/>
    <x v="91"/>
    <x v="696"/>
    <n v="140"/>
    <n v="122"/>
    <n v="792"/>
    <n v="754"/>
    <x v="5"/>
    <x v="1"/>
    <x v="6"/>
  </r>
  <r>
    <x v="1"/>
    <x v="6"/>
    <x v="91"/>
    <x v="1918"/>
    <m/>
    <m/>
    <n v="5"/>
    <m/>
    <x v="5"/>
    <x v="1"/>
    <x v="6"/>
  </r>
  <r>
    <x v="1"/>
    <x v="6"/>
    <x v="46"/>
    <x v="2185"/>
    <n v="1"/>
    <m/>
    <n v="3"/>
    <m/>
    <x v="1"/>
    <x v="0"/>
    <x v="6"/>
  </r>
  <r>
    <x v="1"/>
    <x v="6"/>
    <x v="46"/>
    <x v="697"/>
    <m/>
    <m/>
    <n v="1"/>
    <m/>
    <x v="1"/>
    <x v="0"/>
    <x v="6"/>
  </r>
  <r>
    <x v="1"/>
    <x v="6"/>
    <x v="46"/>
    <x v="1630"/>
    <m/>
    <m/>
    <m/>
    <n v="3"/>
    <x v="1"/>
    <x v="0"/>
    <x v="6"/>
  </r>
  <r>
    <x v="1"/>
    <x v="6"/>
    <x v="46"/>
    <x v="1631"/>
    <m/>
    <m/>
    <n v="2"/>
    <m/>
    <x v="1"/>
    <x v="0"/>
    <x v="6"/>
  </r>
  <r>
    <x v="1"/>
    <x v="6"/>
    <x v="46"/>
    <x v="2186"/>
    <m/>
    <m/>
    <n v="1"/>
    <m/>
    <x v="1"/>
    <x v="0"/>
    <x v="6"/>
  </r>
  <r>
    <x v="1"/>
    <x v="6"/>
    <x v="46"/>
    <x v="698"/>
    <n v="50"/>
    <n v="3"/>
    <n v="209"/>
    <n v="14"/>
    <x v="1"/>
    <x v="0"/>
    <x v="6"/>
  </r>
  <r>
    <x v="1"/>
    <x v="6"/>
    <x v="46"/>
    <x v="1632"/>
    <n v="1"/>
    <m/>
    <n v="3"/>
    <m/>
    <x v="1"/>
    <x v="0"/>
    <x v="6"/>
  </r>
  <r>
    <x v="1"/>
    <x v="6"/>
    <x v="46"/>
    <x v="2088"/>
    <m/>
    <m/>
    <n v="1"/>
    <m/>
    <x v="1"/>
    <x v="0"/>
    <x v="6"/>
  </r>
  <r>
    <x v="1"/>
    <x v="6"/>
    <x v="46"/>
    <x v="1634"/>
    <n v="3"/>
    <m/>
    <n v="9"/>
    <n v="1"/>
    <x v="1"/>
    <x v="0"/>
    <x v="6"/>
  </r>
  <r>
    <x v="1"/>
    <x v="6"/>
    <x v="46"/>
    <x v="1635"/>
    <m/>
    <m/>
    <n v="1"/>
    <m/>
    <x v="1"/>
    <x v="0"/>
    <x v="6"/>
  </r>
  <r>
    <x v="1"/>
    <x v="6"/>
    <x v="46"/>
    <x v="1636"/>
    <n v="6"/>
    <n v="1"/>
    <n v="22"/>
    <n v="14"/>
    <x v="1"/>
    <x v="0"/>
    <x v="6"/>
  </r>
  <r>
    <x v="1"/>
    <x v="6"/>
    <x v="46"/>
    <x v="1637"/>
    <n v="1"/>
    <m/>
    <n v="4"/>
    <n v="4"/>
    <x v="1"/>
    <x v="0"/>
    <x v="6"/>
  </r>
  <r>
    <x v="1"/>
    <x v="6"/>
    <x v="46"/>
    <x v="1638"/>
    <n v="4"/>
    <n v="1"/>
    <n v="6"/>
    <n v="8"/>
    <x v="1"/>
    <x v="0"/>
    <x v="6"/>
  </r>
  <r>
    <x v="1"/>
    <x v="6"/>
    <x v="92"/>
    <x v="699"/>
    <n v="17"/>
    <n v="10"/>
    <n v="83"/>
    <n v="50"/>
    <x v="2"/>
    <x v="0"/>
    <x v="6"/>
  </r>
  <r>
    <x v="1"/>
    <x v="6"/>
    <x v="92"/>
    <x v="700"/>
    <n v="36"/>
    <n v="39"/>
    <n v="242"/>
    <n v="184"/>
    <x v="2"/>
    <x v="0"/>
    <x v="6"/>
  </r>
  <r>
    <x v="1"/>
    <x v="6"/>
    <x v="92"/>
    <x v="1640"/>
    <n v="4"/>
    <n v="6"/>
    <n v="24"/>
    <n v="26"/>
    <x v="2"/>
    <x v="0"/>
    <x v="6"/>
  </r>
  <r>
    <x v="1"/>
    <x v="6"/>
    <x v="92"/>
    <x v="1641"/>
    <n v="2"/>
    <n v="8"/>
    <n v="19"/>
    <n v="22"/>
    <x v="2"/>
    <x v="0"/>
    <x v="6"/>
  </r>
  <r>
    <x v="1"/>
    <x v="6"/>
    <x v="92"/>
    <x v="1642"/>
    <m/>
    <m/>
    <n v="3"/>
    <n v="1"/>
    <x v="2"/>
    <x v="0"/>
    <x v="6"/>
  </r>
  <r>
    <x v="1"/>
    <x v="6"/>
    <x v="92"/>
    <x v="701"/>
    <n v="5"/>
    <n v="5"/>
    <n v="35"/>
    <n v="30"/>
    <x v="2"/>
    <x v="0"/>
    <x v="6"/>
  </r>
  <r>
    <x v="1"/>
    <x v="6"/>
    <x v="92"/>
    <x v="1643"/>
    <m/>
    <m/>
    <n v="2"/>
    <m/>
    <x v="2"/>
    <x v="0"/>
    <x v="6"/>
  </r>
  <r>
    <x v="1"/>
    <x v="6"/>
    <x v="92"/>
    <x v="702"/>
    <n v="20"/>
    <n v="10"/>
    <n v="112"/>
    <n v="66"/>
    <x v="2"/>
    <x v="0"/>
    <x v="6"/>
  </r>
  <r>
    <x v="1"/>
    <x v="6"/>
    <x v="92"/>
    <x v="703"/>
    <n v="82"/>
    <n v="59"/>
    <n v="455"/>
    <n v="364"/>
    <x v="2"/>
    <x v="0"/>
    <x v="6"/>
  </r>
  <r>
    <x v="1"/>
    <x v="6"/>
    <x v="92"/>
    <x v="2187"/>
    <m/>
    <m/>
    <m/>
    <n v="1"/>
    <x v="2"/>
    <x v="0"/>
    <x v="6"/>
  </r>
  <r>
    <x v="1"/>
    <x v="6"/>
    <x v="92"/>
    <x v="704"/>
    <n v="26"/>
    <n v="28"/>
    <n v="132"/>
    <n v="164"/>
    <x v="2"/>
    <x v="0"/>
    <x v="6"/>
  </r>
  <r>
    <x v="1"/>
    <x v="6"/>
    <x v="92"/>
    <x v="1920"/>
    <n v="4"/>
    <n v="2"/>
    <n v="15"/>
    <n v="13"/>
    <x v="2"/>
    <x v="0"/>
    <x v="6"/>
  </r>
  <r>
    <x v="1"/>
    <x v="6"/>
    <x v="92"/>
    <x v="1921"/>
    <n v="3"/>
    <n v="4"/>
    <n v="10"/>
    <n v="14"/>
    <x v="2"/>
    <x v="0"/>
    <x v="6"/>
  </r>
  <r>
    <x v="1"/>
    <x v="6"/>
    <x v="92"/>
    <x v="705"/>
    <n v="21"/>
    <n v="18"/>
    <n v="117"/>
    <n v="109"/>
    <x v="2"/>
    <x v="0"/>
    <x v="6"/>
  </r>
  <r>
    <x v="1"/>
    <x v="6"/>
    <x v="93"/>
    <x v="706"/>
    <n v="43"/>
    <n v="27"/>
    <n v="238"/>
    <n v="151"/>
    <x v="4"/>
    <x v="0"/>
    <x v="6"/>
  </r>
  <r>
    <x v="1"/>
    <x v="6"/>
    <x v="93"/>
    <x v="707"/>
    <n v="6"/>
    <n v="1"/>
    <n v="21"/>
    <n v="19"/>
    <x v="4"/>
    <x v="0"/>
    <x v="6"/>
  </r>
  <r>
    <x v="1"/>
    <x v="6"/>
    <x v="93"/>
    <x v="708"/>
    <n v="51"/>
    <n v="15"/>
    <n v="248"/>
    <n v="96"/>
    <x v="4"/>
    <x v="0"/>
    <x v="6"/>
  </r>
  <r>
    <x v="1"/>
    <x v="6"/>
    <x v="93"/>
    <x v="709"/>
    <n v="228"/>
    <n v="134"/>
    <n v="1234"/>
    <n v="901"/>
    <x v="4"/>
    <x v="0"/>
    <x v="6"/>
  </r>
  <r>
    <x v="1"/>
    <x v="6"/>
    <x v="93"/>
    <x v="710"/>
    <n v="8"/>
    <n v="10"/>
    <n v="53"/>
    <n v="58"/>
    <x v="4"/>
    <x v="0"/>
    <x v="6"/>
  </r>
  <r>
    <x v="1"/>
    <x v="6"/>
    <x v="93"/>
    <x v="711"/>
    <n v="1"/>
    <m/>
    <n v="10"/>
    <n v="8"/>
    <x v="4"/>
    <x v="0"/>
    <x v="6"/>
  </r>
  <r>
    <x v="1"/>
    <x v="6"/>
    <x v="93"/>
    <x v="712"/>
    <n v="10"/>
    <n v="16"/>
    <n v="82"/>
    <n v="43"/>
    <x v="4"/>
    <x v="0"/>
    <x v="6"/>
  </r>
  <r>
    <x v="1"/>
    <x v="6"/>
    <x v="93"/>
    <x v="713"/>
    <n v="56"/>
    <n v="37"/>
    <n v="311"/>
    <n v="176"/>
    <x v="4"/>
    <x v="0"/>
    <x v="6"/>
  </r>
  <r>
    <x v="1"/>
    <x v="6"/>
    <x v="139"/>
    <x v="2004"/>
    <n v="33"/>
    <m/>
    <n v="45"/>
    <m/>
    <x v="1"/>
    <x v="0"/>
    <x v="6"/>
  </r>
  <r>
    <x v="1"/>
    <x v="6"/>
    <x v="139"/>
    <x v="1644"/>
    <m/>
    <m/>
    <n v="2"/>
    <m/>
    <x v="1"/>
    <x v="0"/>
    <x v="6"/>
  </r>
  <r>
    <x v="1"/>
    <x v="6"/>
    <x v="190"/>
    <x v="2188"/>
    <m/>
    <m/>
    <n v="2"/>
    <m/>
    <x v="1"/>
    <x v="0"/>
    <x v="6"/>
  </r>
  <r>
    <x v="1"/>
    <x v="6"/>
    <x v="140"/>
    <x v="1645"/>
    <n v="3"/>
    <m/>
    <n v="15"/>
    <m/>
    <x v="1"/>
    <x v="0"/>
    <x v="6"/>
  </r>
  <r>
    <x v="1"/>
    <x v="6"/>
    <x v="17"/>
    <x v="1646"/>
    <n v="8"/>
    <n v="5"/>
    <n v="34"/>
    <n v="30"/>
    <x v="0"/>
    <x v="0"/>
    <x v="6"/>
  </r>
  <r>
    <x v="1"/>
    <x v="6"/>
    <x v="17"/>
    <x v="714"/>
    <m/>
    <n v="3"/>
    <n v="2"/>
    <n v="10"/>
    <x v="0"/>
    <x v="0"/>
    <x v="6"/>
  </r>
  <r>
    <x v="1"/>
    <x v="6"/>
    <x v="17"/>
    <x v="1923"/>
    <m/>
    <m/>
    <n v="1"/>
    <m/>
    <x v="0"/>
    <x v="0"/>
    <x v="6"/>
  </r>
  <r>
    <x v="1"/>
    <x v="6"/>
    <x v="17"/>
    <x v="715"/>
    <n v="34"/>
    <n v="22"/>
    <n v="168"/>
    <n v="129"/>
    <x v="0"/>
    <x v="0"/>
    <x v="6"/>
  </r>
  <r>
    <x v="1"/>
    <x v="6"/>
    <x v="17"/>
    <x v="716"/>
    <n v="385"/>
    <n v="104"/>
    <n v="1884"/>
    <n v="530"/>
    <x v="0"/>
    <x v="0"/>
    <x v="6"/>
  </r>
  <r>
    <x v="1"/>
    <x v="6"/>
    <x v="17"/>
    <x v="717"/>
    <n v="1209"/>
    <n v="1083"/>
    <n v="6884"/>
    <n v="5479"/>
    <x v="0"/>
    <x v="0"/>
    <x v="6"/>
  </r>
  <r>
    <x v="1"/>
    <x v="6"/>
    <x v="17"/>
    <x v="718"/>
    <n v="612"/>
    <n v="556"/>
    <n v="3412"/>
    <n v="2614"/>
    <x v="0"/>
    <x v="0"/>
    <x v="6"/>
  </r>
  <r>
    <x v="1"/>
    <x v="6"/>
    <x v="17"/>
    <x v="1647"/>
    <n v="5"/>
    <n v="8"/>
    <n v="23"/>
    <n v="34"/>
    <x v="0"/>
    <x v="0"/>
    <x v="6"/>
  </r>
  <r>
    <x v="1"/>
    <x v="6"/>
    <x v="17"/>
    <x v="719"/>
    <n v="44"/>
    <n v="3"/>
    <n v="124"/>
    <n v="13"/>
    <x v="0"/>
    <x v="0"/>
    <x v="6"/>
  </r>
  <r>
    <x v="1"/>
    <x v="6"/>
    <x v="17"/>
    <x v="1649"/>
    <m/>
    <n v="1"/>
    <n v="9"/>
    <n v="8"/>
    <x v="0"/>
    <x v="0"/>
    <x v="6"/>
  </r>
  <r>
    <x v="1"/>
    <x v="6"/>
    <x v="17"/>
    <x v="720"/>
    <n v="18"/>
    <m/>
    <n v="85"/>
    <n v="2"/>
    <x v="0"/>
    <x v="0"/>
    <x v="6"/>
  </r>
  <r>
    <x v="1"/>
    <x v="6"/>
    <x v="17"/>
    <x v="721"/>
    <n v="358"/>
    <n v="269"/>
    <n v="2091"/>
    <n v="1184"/>
    <x v="0"/>
    <x v="0"/>
    <x v="6"/>
  </r>
  <r>
    <x v="1"/>
    <x v="6"/>
    <x v="17"/>
    <x v="722"/>
    <n v="16"/>
    <n v="1"/>
    <n v="52"/>
    <n v="2"/>
    <x v="0"/>
    <x v="0"/>
    <x v="6"/>
  </r>
  <r>
    <x v="1"/>
    <x v="6"/>
    <x v="17"/>
    <x v="1650"/>
    <n v="1"/>
    <m/>
    <n v="12"/>
    <m/>
    <x v="0"/>
    <x v="0"/>
    <x v="6"/>
  </r>
  <r>
    <x v="1"/>
    <x v="6"/>
    <x v="17"/>
    <x v="2089"/>
    <n v="1"/>
    <m/>
    <n v="3"/>
    <m/>
    <x v="0"/>
    <x v="0"/>
    <x v="6"/>
  </r>
  <r>
    <x v="1"/>
    <x v="6"/>
    <x v="17"/>
    <x v="723"/>
    <n v="8"/>
    <n v="10"/>
    <n v="56"/>
    <n v="47"/>
    <x v="0"/>
    <x v="0"/>
    <x v="6"/>
  </r>
  <r>
    <x v="1"/>
    <x v="6"/>
    <x v="17"/>
    <x v="725"/>
    <m/>
    <m/>
    <n v="4"/>
    <m/>
    <x v="0"/>
    <x v="0"/>
    <x v="6"/>
  </r>
  <r>
    <x v="1"/>
    <x v="6"/>
    <x v="17"/>
    <x v="727"/>
    <n v="812"/>
    <n v="727"/>
    <n v="4887"/>
    <n v="3804"/>
    <x v="0"/>
    <x v="0"/>
    <x v="6"/>
  </r>
  <r>
    <x v="1"/>
    <x v="6"/>
    <x v="17"/>
    <x v="728"/>
    <n v="129"/>
    <n v="43"/>
    <n v="757"/>
    <n v="235"/>
    <x v="0"/>
    <x v="0"/>
    <x v="6"/>
  </r>
  <r>
    <x v="1"/>
    <x v="6"/>
    <x v="17"/>
    <x v="729"/>
    <n v="2"/>
    <n v="2"/>
    <n v="11"/>
    <n v="7"/>
    <x v="0"/>
    <x v="0"/>
    <x v="6"/>
  </r>
  <r>
    <x v="1"/>
    <x v="6"/>
    <x v="17"/>
    <x v="730"/>
    <n v="9"/>
    <n v="5"/>
    <n v="41"/>
    <n v="37"/>
    <x v="0"/>
    <x v="0"/>
    <x v="6"/>
  </r>
  <r>
    <x v="1"/>
    <x v="6"/>
    <x v="17"/>
    <x v="731"/>
    <n v="201"/>
    <n v="188"/>
    <n v="1165"/>
    <n v="936"/>
    <x v="0"/>
    <x v="0"/>
    <x v="6"/>
  </r>
  <r>
    <x v="1"/>
    <x v="6"/>
    <x v="17"/>
    <x v="732"/>
    <n v="2"/>
    <n v="2"/>
    <n v="13"/>
    <n v="8"/>
    <x v="0"/>
    <x v="0"/>
    <x v="6"/>
  </r>
  <r>
    <x v="1"/>
    <x v="6"/>
    <x v="17"/>
    <x v="733"/>
    <n v="1"/>
    <n v="1"/>
    <n v="3"/>
    <n v="4"/>
    <x v="0"/>
    <x v="0"/>
    <x v="6"/>
  </r>
  <r>
    <x v="1"/>
    <x v="6"/>
    <x v="17"/>
    <x v="734"/>
    <n v="12"/>
    <n v="14"/>
    <n v="83"/>
    <n v="79"/>
    <x v="0"/>
    <x v="0"/>
    <x v="6"/>
  </r>
  <r>
    <x v="1"/>
    <x v="6"/>
    <x v="17"/>
    <x v="735"/>
    <m/>
    <n v="1"/>
    <n v="5"/>
    <n v="1"/>
    <x v="0"/>
    <x v="0"/>
    <x v="6"/>
  </r>
  <r>
    <x v="1"/>
    <x v="6"/>
    <x v="17"/>
    <x v="736"/>
    <n v="3"/>
    <n v="2"/>
    <n v="17"/>
    <n v="9"/>
    <x v="0"/>
    <x v="0"/>
    <x v="6"/>
  </r>
  <r>
    <x v="1"/>
    <x v="6"/>
    <x v="17"/>
    <x v="737"/>
    <n v="3341"/>
    <n v="3086"/>
    <n v="18739"/>
    <n v="15586"/>
    <x v="0"/>
    <x v="0"/>
    <x v="6"/>
  </r>
  <r>
    <x v="1"/>
    <x v="6"/>
    <x v="17"/>
    <x v="738"/>
    <n v="115"/>
    <n v="53"/>
    <n v="596"/>
    <n v="312"/>
    <x v="0"/>
    <x v="0"/>
    <x v="6"/>
  </r>
  <r>
    <x v="1"/>
    <x v="6"/>
    <x v="17"/>
    <x v="739"/>
    <n v="22"/>
    <n v="22"/>
    <n v="115"/>
    <n v="107"/>
    <x v="0"/>
    <x v="0"/>
    <x v="6"/>
  </r>
  <r>
    <x v="1"/>
    <x v="6"/>
    <x v="17"/>
    <x v="1652"/>
    <n v="17"/>
    <n v="25"/>
    <n v="117"/>
    <n v="131"/>
    <x v="0"/>
    <x v="0"/>
    <x v="6"/>
  </r>
  <r>
    <x v="1"/>
    <x v="6"/>
    <x v="17"/>
    <x v="740"/>
    <n v="859"/>
    <n v="495"/>
    <n v="4625"/>
    <n v="2882"/>
    <x v="0"/>
    <x v="0"/>
    <x v="6"/>
  </r>
  <r>
    <x v="1"/>
    <x v="6"/>
    <x v="17"/>
    <x v="741"/>
    <n v="347"/>
    <n v="284"/>
    <n v="1969"/>
    <n v="1417"/>
    <x v="0"/>
    <x v="0"/>
    <x v="6"/>
  </r>
  <r>
    <x v="1"/>
    <x v="6"/>
    <x v="17"/>
    <x v="742"/>
    <n v="391"/>
    <n v="383"/>
    <n v="2105"/>
    <n v="1924"/>
    <x v="0"/>
    <x v="0"/>
    <x v="6"/>
  </r>
  <r>
    <x v="1"/>
    <x v="6"/>
    <x v="17"/>
    <x v="743"/>
    <n v="1063"/>
    <n v="814"/>
    <n v="5809"/>
    <n v="4201"/>
    <x v="0"/>
    <x v="0"/>
    <x v="6"/>
  </r>
  <r>
    <x v="1"/>
    <x v="6"/>
    <x v="17"/>
    <x v="744"/>
    <n v="42"/>
    <n v="33"/>
    <n v="258"/>
    <n v="176"/>
    <x v="0"/>
    <x v="0"/>
    <x v="6"/>
  </r>
  <r>
    <x v="1"/>
    <x v="6"/>
    <x v="17"/>
    <x v="745"/>
    <n v="3"/>
    <m/>
    <n v="22"/>
    <m/>
    <x v="0"/>
    <x v="0"/>
    <x v="6"/>
  </r>
  <r>
    <x v="1"/>
    <x v="6"/>
    <x v="17"/>
    <x v="746"/>
    <n v="32"/>
    <n v="30"/>
    <n v="213"/>
    <n v="200"/>
    <x v="0"/>
    <x v="0"/>
    <x v="6"/>
  </r>
  <r>
    <x v="1"/>
    <x v="6"/>
    <x v="17"/>
    <x v="2189"/>
    <m/>
    <m/>
    <m/>
    <n v="2"/>
    <x v="0"/>
    <x v="0"/>
    <x v="6"/>
  </r>
  <r>
    <x v="1"/>
    <x v="6"/>
    <x v="141"/>
    <x v="1653"/>
    <n v="1"/>
    <m/>
    <n v="1"/>
    <n v="1"/>
    <x v="1"/>
    <x v="0"/>
    <x v="6"/>
  </r>
  <r>
    <x v="1"/>
    <x v="6"/>
    <x v="18"/>
    <x v="747"/>
    <n v="471"/>
    <n v="485"/>
    <n v="2798"/>
    <n v="2466"/>
    <x v="5"/>
    <x v="1"/>
    <x v="6"/>
  </r>
  <r>
    <x v="1"/>
    <x v="6"/>
    <x v="18"/>
    <x v="748"/>
    <n v="585"/>
    <n v="535"/>
    <n v="3050"/>
    <n v="2841"/>
    <x v="5"/>
    <x v="1"/>
    <x v="6"/>
  </r>
  <r>
    <x v="1"/>
    <x v="6"/>
    <x v="18"/>
    <x v="749"/>
    <n v="572"/>
    <n v="441"/>
    <n v="2985"/>
    <n v="2572"/>
    <x v="5"/>
    <x v="1"/>
    <x v="6"/>
  </r>
  <r>
    <x v="1"/>
    <x v="6"/>
    <x v="18"/>
    <x v="750"/>
    <n v="4"/>
    <n v="1"/>
    <n v="9"/>
    <n v="8"/>
    <x v="5"/>
    <x v="1"/>
    <x v="6"/>
  </r>
  <r>
    <x v="1"/>
    <x v="6"/>
    <x v="18"/>
    <x v="751"/>
    <n v="239"/>
    <n v="208"/>
    <n v="1182"/>
    <n v="906"/>
    <x v="5"/>
    <x v="1"/>
    <x v="6"/>
  </r>
  <r>
    <x v="1"/>
    <x v="6"/>
    <x v="18"/>
    <x v="752"/>
    <n v="23"/>
    <n v="24"/>
    <n v="106"/>
    <n v="103"/>
    <x v="5"/>
    <x v="1"/>
    <x v="6"/>
  </r>
  <r>
    <x v="1"/>
    <x v="6"/>
    <x v="18"/>
    <x v="753"/>
    <n v="44"/>
    <n v="42"/>
    <n v="206"/>
    <n v="184"/>
    <x v="5"/>
    <x v="1"/>
    <x v="6"/>
  </r>
  <r>
    <x v="1"/>
    <x v="6"/>
    <x v="18"/>
    <x v="754"/>
    <n v="828"/>
    <n v="881"/>
    <n v="4282"/>
    <n v="4016"/>
    <x v="5"/>
    <x v="1"/>
    <x v="6"/>
  </r>
  <r>
    <x v="1"/>
    <x v="6"/>
    <x v="18"/>
    <x v="755"/>
    <n v="1054"/>
    <n v="855"/>
    <n v="5261"/>
    <n v="4525"/>
    <x v="5"/>
    <x v="1"/>
    <x v="6"/>
  </r>
  <r>
    <x v="1"/>
    <x v="6"/>
    <x v="18"/>
    <x v="756"/>
    <n v="792"/>
    <n v="668"/>
    <n v="4233"/>
    <n v="3507"/>
    <x v="5"/>
    <x v="1"/>
    <x v="6"/>
  </r>
  <r>
    <x v="1"/>
    <x v="6"/>
    <x v="18"/>
    <x v="757"/>
    <n v="2463"/>
    <n v="2166"/>
    <n v="12973"/>
    <n v="12165"/>
    <x v="5"/>
    <x v="1"/>
    <x v="6"/>
  </r>
  <r>
    <x v="1"/>
    <x v="6"/>
    <x v="18"/>
    <x v="758"/>
    <n v="178"/>
    <n v="220"/>
    <n v="977"/>
    <n v="964"/>
    <x v="5"/>
    <x v="1"/>
    <x v="6"/>
  </r>
  <r>
    <x v="1"/>
    <x v="6"/>
    <x v="18"/>
    <x v="759"/>
    <n v="1515"/>
    <n v="1273"/>
    <n v="8124"/>
    <n v="6703"/>
    <x v="5"/>
    <x v="1"/>
    <x v="6"/>
  </r>
  <r>
    <x v="1"/>
    <x v="6"/>
    <x v="18"/>
    <x v="760"/>
    <n v="1303"/>
    <n v="1284"/>
    <n v="7360"/>
    <n v="7110"/>
    <x v="5"/>
    <x v="1"/>
    <x v="6"/>
  </r>
  <r>
    <x v="1"/>
    <x v="6"/>
    <x v="18"/>
    <x v="761"/>
    <n v="568"/>
    <n v="535"/>
    <n v="3229"/>
    <n v="2995"/>
    <x v="5"/>
    <x v="1"/>
    <x v="6"/>
  </r>
  <r>
    <x v="1"/>
    <x v="6"/>
    <x v="18"/>
    <x v="762"/>
    <n v="1149"/>
    <n v="1198"/>
    <n v="6417"/>
    <n v="6293"/>
    <x v="5"/>
    <x v="1"/>
    <x v="6"/>
  </r>
  <r>
    <x v="1"/>
    <x v="6"/>
    <x v="18"/>
    <x v="763"/>
    <n v="221"/>
    <n v="210"/>
    <n v="1276"/>
    <n v="1334"/>
    <x v="5"/>
    <x v="1"/>
    <x v="6"/>
  </r>
  <r>
    <x v="1"/>
    <x v="6"/>
    <x v="18"/>
    <x v="764"/>
    <n v="2092"/>
    <n v="2062"/>
    <n v="11624"/>
    <n v="11339"/>
    <x v="5"/>
    <x v="1"/>
    <x v="6"/>
  </r>
  <r>
    <x v="1"/>
    <x v="6"/>
    <x v="18"/>
    <x v="765"/>
    <n v="1761"/>
    <n v="1631"/>
    <n v="9646"/>
    <n v="8909"/>
    <x v="5"/>
    <x v="1"/>
    <x v="6"/>
  </r>
  <r>
    <x v="1"/>
    <x v="6"/>
    <x v="18"/>
    <x v="766"/>
    <n v="11"/>
    <n v="12"/>
    <n v="47"/>
    <n v="57"/>
    <x v="5"/>
    <x v="1"/>
    <x v="6"/>
  </r>
  <r>
    <x v="1"/>
    <x v="6"/>
    <x v="18"/>
    <x v="767"/>
    <n v="1749"/>
    <n v="1560"/>
    <n v="10078"/>
    <n v="9507"/>
    <x v="5"/>
    <x v="1"/>
    <x v="6"/>
  </r>
  <r>
    <x v="1"/>
    <x v="6"/>
    <x v="18"/>
    <x v="768"/>
    <n v="132"/>
    <n v="91"/>
    <n v="722"/>
    <n v="475"/>
    <x v="5"/>
    <x v="1"/>
    <x v="6"/>
  </r>
  <r>
    <x v="1"/>
    <x v="6"/>
    <x v="18"/>
    <x v="1655"/>
    <m/>
    <n v="2"/>
    <n v="3"/>
    <n v="9"/>
    <x v="5"/>
    <x v="1"/>
    <x v="6"/>
  </r>
  <r>
    <x v="1"/>
    <x v="6"/>
    <x v="18"/>
    <x v="769"/>
    <n v="286"/>
    <n v="287"/>
    <n v="1646"/>
    <n v="1752"/>
    <x v="5"/>
    <x v="1"/>
    <x v="6"/>
  </r>
  <r>
    <x v="1"/>
    <x v="6"/>
    <x v="18"/>
    <x v="770"/>
    <n v="1141"/>
    <n v="1060"/>
    <n v="6137"/>
    <n v="5765"/>
    <x v="5"/>
    <x v="1"/>
    <x v="6"/>
  </r>
  <r>
    <x v="1"/>
    <x v="6"/>
    <x v="18"/>
    <x v="771"/>
    <n v="222"/>
    <n v="242"/>
    <n v="1428"/>
    <n v="1298"/>
    <x v="5"/>
    <x v="1"/>
    <x v="6"/>
  </r>
  <r>
    <x v="1"/>
    <x v="6"/>
    <x v="18"/>
    <x v="772"/>
    <n v="795"/>
    <n v="691"/>
    <n v="4332"/>
    <n v="3872"/>
    <x v="5"/>
    <x v="1"/>
    <x v="6"/>
  </r>
  <r>
    <x v="1"/>
    <x v="6"/>
    <x v="18"/>
    <x v="2190"/>
    <m/>
    <m/>
    <n v="1"/>
    <m/>
    <x v="5"/>
    <x v="1"/>
    <x v="6"/>
  </r>
  <r>
    <x v="1"/>
    <x v="6"/>
    <x v="18"/>
    <x v="773"/>
    <n v="1587"/>
    <n v="1182"/>
    <n v="8401"/>
    <n v="6555"/>
    <x v="5"/>
    <x v="1"/>
    <x v="6"/>
  </r>
  <r>
    <x v="1"/>
    <x v="6"/>
    <x v="18"/>
    <x v="774"/>
    <n v="605"/>
    <n v="451"/>
    <n v="3368"/>
    <n v="2593"/>
    <x v="5"/>
    <x v="1"/>
    <x v="6"/>
  </r>
  <r>
    <x v="1"/>
    <x v="6"/>
    <x v="18"/>
    <x v="1656"/>
    <n v="10"/>
    <n v="11"/>
    <n v="75"/>
    <n v="43"/>
    <x v="5"/>
    <x v="1"/>
    <x v="6"/>
  </r>
  <r>
    <x v="1"/>
    <x v="6"/>
    <x v="18"/>
    <x v="775"/>
    <n v="117"/>
    <n v="94"/>
    <n v="615"/>
    <n v="496"/>
    <x v="5"/>
    <x v="1"/>
    <x v="6"/>
  </r>
  <r>
    <x v="1"/>
    <x v="6"/>
    <x v="18"/>
    <x v="776"/>
    <n v="105"/>
    <n v="81"/>
    <n v="601"/>
    <n v="390"/>
    <x v="5"/>
    <x v="1"/>
    <x v="6"/>
  </r>
  <r>
    <x v="1"/>
    <x v="6"/>
    <x v="18"/>
    <x v="777"/>
    <n v="159"/>
    <n v="147"/>
    <n v="918"/>
    <n v="780"/>
    <x v="5"/>
    <x v="1"/>
    <x v="6"/>
  </r>
  <r>
    <x v="1"/>
    <x v="6"/>
    <x v="18"/>
    <x v="1658"/>
    <m/>
    <n v="2"/>
    <m/>
    <n v="4"/>
    <x v="5"/>
    <x v="1"/>
    <x v="6"/>
  </r>
  <r>
    <x v="1"/>
    <x v="6"/>
    <x v="18"/>
    <x v="778"/>
    <n v="1012"/>
    <n v="986"/>
    <n v="5637"/>
    <n v="5245"/>
    <x v="5"/>
    <x v="1"/>
    <x v="6"/>
  </r>
  <r>
    <x v="1"/>
    <x v="6"/>
    <x v="18"/>
    <x v="1924"/>
    <m/>
    <n v="1"/>
    <n v="2"/>
    <n v="3"/>
    <x v="5"/>
    <x v="1"/>
    <x v="6"/>
  </r>
  <r>
    <x v="1"/>
    <x v="6"/>
    <x v="18"/>
    <x v="779"/>
    <n v="1153"/>
    <n v="844"/>
    <n v="6438"/>
    <n v="4326"/>
    <x v="5"/>
    <x v="1"/>
    <x v="6"/>
  </r>
  <r>
    <x v="1"/>
    <x v="6"/>
    <x v="18"/>
    <x v="780"/>
    <n v="257"/>
    <n v="259"/>
    <n v="1506"/>
    <n v="1265"/>
    <x v="5"/>
    <x v="1"/>
    <x v="6"/>
  </r>
  <r>
    <x v="1"/>
    <x v="6"/>
    <x v="94"/>
    <x v="1659"/>
    <n v="2"/>
    <m/>
    <n v="11"/>
    <n v="7"/>
    <x v="2"/>
    <x v="0"/>
    <x v="6"/>
  </r>
  <r>
    <x v="1"/>
    <x v="6"/>
    <x v="94"/>
    <x v="2191"/>
    <m/>
    <m/>
    <n v="1"/>
    <n v="1"/>
    <x v="2"/>
    <x v="0"/>
    <x v="6"/>
  </r>
  <r>
    <x v="1"/>
    <x v="6"/>
    <x v="94"/>
    <x v="781"/>
    <m/>
    <m/>
    <n v="2"/>
    <n v="2"/>
    <x v="2"/>
    <x v="0"/>
    <x v="6"/>
  </r>
  <r>
    <x v="1"/>
    <x v="6"/>
    <x v="94"/>
    <x v="782"/>
    <n v="2"/>
    <n v="2"/>
    <n v="11"/>
    <n v="16"/>
    <x v="2"/>
    <x v="0"/>
    <x v="6"/>
  </r>
  <r>
    <x v="1"/>
    <x v="6"/>
    <x v="94"/>
    <x v="2192"/>
    <m/>
    <m/>
    <n v="2"/>
    <m/>
    <x v="2"/>
    <x v="0"/>
    <x v="6"/>
  </r>
  <r>
    <x v="1"/>
    <x v="6"/>
    <x v="94"/>
    <x v="783"/>
    <n v="11"/>
    <n v="6"/>
    <n v="59"/>
    <n v="30"/>
    <x v="2"/>
    <x v="0"/>
    <x v="6"/>
  </r>
  <r>
    <x v="1"/>
    <x v="6"/>
    <x v="95"/>
    <x v="784"/>
    <n v="1"/>
    <n v="1"/>
    <n v="3"/>
    <n v="2"/>
    <x v="2"/>
    <x v="0"/>
    <x v="6"/>
  </r>
  <r>
    <x v="1"/>
    <x v="6"/>
    <x v="95"/>
    <x v="1660"/>
    <m/>
    <m/>
    <n v="2"/>
    <n v="4"/>
    <x v="2"/>
    <x v="0"/>
    <x v="6"/>
  </r>
  <r>
    <x v="1"/>
    <x v="6"/>
    <x v="95"/>
    <x v="1661"/>
    <m/>
    <m/>
    <m/>
    <n v="1"/>
    <x v="2"/>
    <x v="0"/>
    <x v="6"/>
  </r>
  <r>
    <x v="1"/>
    <x v="6"/>
    <x v="95"/>
    <x v="2193"/>
    <m/>
    <m/>
    <n v="1"/>
    <m/>
    <x v="2"/>
    <x v="0"/>
    <x v="6"/>
  </r>
  <r>
    <x v="1"/>
    <x v="6"/>
    <x v="95"/>
    <x v="1663"/>
    <m/>
    <m/>
    <m/>
    <n v="1"/>
    <x v="2"/>
    <x v="0"/>
    <x v="6"/>
  </r>
  <r>
    <x v="1"/>
    <x v="6"/>
    <x v="95"/>
    <x v="2194"/>
    <m/>
    <m/>
    <n v="1"/>
    <n v="1"/>
    <x v="2"/>
    <x v="0"/>
    <x v="6"/>
  </r>
  <r>
    <x v="1"/>
    <x v="6"/>
    <x v="95"/>
    <x v="1926"/>
    <m/>
    <n v="1"/>
    <m/>
    <n v="1"/>
    <x v="2"/>
    <x v="0"/>
    <x v="6"/>
  </r>
  <r>
    <x v="1"/>
    <x v="6"/>
    <x v="95"/>
    <x v="1664"/>
    <n v="1"/>
    <m/>
    <n v="1"/>
    <n v="3"/>
    <x v="2"/>
    <x v="0"/>
    <x v="6"/>
  </r>
  <r>
    <x v="1"/>
    <x v="6"/>
    <x v="95"/>
    <x v="1927"/>
    <m/>
    <n v="2"/>
    <m/>
    <n v="3"/>
    <x v="2"/>
    <x v="0"/>
    <x v="6"/>
  </r>
  <r>
    <x v="1"/>
    <x v="6"/>
    <x v="95"/>
    <x v="785"/>
    <n v="1"/>
    <m/>
    <n v="1"/>
    <m/>
    <x v="2"/>
    <x v="0"/>
    <x v="6"/>
  </r>
  <r>
    <x v="1"/>
    <x v="6"/>
    <x v="95"/>
    <x v="2195"/>
    <m/>
    <m/>
    <m/>
    <n v="1"/>
    <x v="2"/>
    <x v="0"/>
    <x v="6"/>
  </r>
  <r>
    <x v="1"/>
    <x v="6"/>
    <x v="96"/>
    <x v="786"/>
    <n v="49"/>
    <n v="26"/>
    <n v="199"/>
    <n v="153"/>
    <x v="2"/>
    <x v="0"/>
    <x v="6"/>
  </r>
  <r>
    <x v="1"/>
    <x v="6"/>
    <x v="96"/>
    <x v="787"/>
    <n v="227"/>
    <n v="159"/>
    <n v="1194"/>
    <n v="973"/>
    <x v="2"/>
    <x v="0"/>
    <x v="6"/>
  </r>
  <r>
    <x v="1"/>
    <x v="6"/>
    <x v="96"/>
    <x v="788"/>
    <n v="60"/>
    <n v="32"/>
    <n v="330"/>
    <n v="177"/>
    <x v="2"/>
    <x v="0"/>
    <x v="6"/>
  </r>
  <r>
    <x v="1"/>
    <x v="6"/>
    <x v="96"/>
    <x v="789"/>
    <n v="206"/>
    <n v="109"/>
    <n v="1097"/>
    <n v="794"/>
    <x v="2"/>
    <x v="0"/>
    <x v="6"/>
  </r>
  <r>
    <x v="1"/>
    <x v="6"/>
    <x v="96"/>
    <x v="790"/>
    <n v="350"/>
    <n v="258"/>
    <n v="1951"/>
    <n v="1558"/>
    <x v="2"/>
    <x v="0"/>
    <x v="6"/>
  </r>
  <r>
    <x v="1"/>
    <x v="6"/>
    <x v="96"/>
    <x v="791"/>
    <n v="143"/>
    <n v="96"/>
    <n v="868"/>
    <n v="550"/>
    <x v="2"/>
    <x v="0"/>
    <x v="6"/>
  </r>
  <r>
    <x v="1"/>
    <x v="6"/>
    <x v="96"/>
    <x v="792"/>
    <n v="246"/>
    <n v="179"/>
    <n v="1389"/>
    <n v="1104"/>
    <x v="2"/>
    <x v="0"/>
    <x v="6"/>
  </r>
  <r>
    <x v="1"/>
    <x v="6"/>
    <x v="96"/>
    <x v="793"/>
    <n v="45"/>
    <n v="44"/>
    <n v="330"/>
    <n v="200"/>
    <x v="2"/>
    <x v="0"/>
    <x v="6"/>
  </r>
  <r>
    <x v="1"/>
    <x v="6"/>
    <x v="142"/>
    <x v="1665"/>
    <m/>
    <m/>
    <n v="1"/>
    <n v="1"/>
    <x v="1"/>
    <x v="0"/>
    <x v="6"/>
  </r>
  <r>
    <x v="1"/>
    <x v="6"/>
    <x v="191"/>
    <x v="2196"/>
    <m/>
    <m/>
    <n v="1"/>
    <m/>
    <x v="1"/>
    <x v="0"/>
    <x v="6"/>
  </r>
  <r>
    <x v="1"/>
    <x v="6"/>
    <x v="97"/>
    <x v="794"/>
    <n v="12"/>
    <n v="5"/>
    <n v="57"/>
    <n v="29"/>
    <x v="3"/>
    <x v="0"/>
    <x v="6"/>
  </r>
  <r>
    <x v="1"/>
    <x v="6"/>
    <x v="97"/>
    <x v="795"/>
    <n v="104"/>
    <n v="96"/>
    <n v="700"/>
    <n v="496"/>
    <x v="3"/>
    <x v="0"/>
    <x v="6"/>
  </r>
  <r>
    <x v="1"/>
    <x v="6"/>
    <x v="97"/>
    <x v="796"/>
    <n v="68"/>
    <n v="53"/>
    <n v="381"/>
    <n v="255"/>
    <x v="3"/>
    <x v="0"/>
    <x v="6"/>
  </r>
  <r>
    <x v="1"/>
    <x v="6"/>
    <x v="97"/>
    <x v="797"/>
    <n v="70"/>
    <n v="49"/>
    <n v="368"/>
    <n v="248"/>
    <x v="3"/>
    <x v="0"/>
    <x v="6"/>
  </r>
  <r>
    <x v="1"/>
    <x v="6"/>
    <x v="97"/>
    <x v="798"/>
    <m/>
    <m/>
    <n v="5"/>
    <m/>
    <x v="3"/>
    <x v="0"/>
    <x v="6"/>
  </r>
  <r>
    <x v="1"/>
    <x v="6"/>
    <x v="97"/>
    <x v="799"/>
    <n v="94"/>
    <n v="40"/>
    <n v="445"/>
    <n v="239"/>
    <x v="3"/>
    <x v="0"/>
    <x v="6"/>
  </r>
  <r>
    <x v="1"/>
    <x v="6"/>
    <x v="97"/>
    <x v="800"/>
    <n v="2"/>
    <m/>
    <n v="6"/>
    <m/>
    <x v="3"/>
    <x v="0"/>
    <x v="6"/>
  </r>
  <r>
    <x v="1"/>
    <x v="6"/>
    <x v="97"/>
    <x v="801"/>
    <n v="41"/>
    <n v="36"/>
    <n v="237"/>
    <n v="216"/>
    <x v="3"/>
    <x v="0"/>
    <x v="6"/>
  </r>
  <r>
    <x v="1"/>
    <x v="6"/>
    <x v="97"/>
    <x v="802"/>
    <n v="148"/>
    <n v="148"/>
    <n v="1046"/>
    <n v="963"/>
    <x v="3"/>
    <x v="0"/>
    <x v="6"/>
  </r>
  <r>
    <x v="1"/>
    <x v="6"/>
    <x v="97"/>
    <x v="803"/>
    <n v="164"/>
    <n v="115"/>
    <n v="818"/>
    <n v="632"/>
    <x v="3"/>
    <x v="0"/>
    <x v="6"/>
  </r>
  <r>
    <x v="1"/>
    <x v="6"/>
    <x v="97"/>
    <x v="804"/>
    <n v="1"/>
    <n v="3"/>
    <n v="16"/>
    <n v="12"/>
    <x v="3"/>
    <x v="0"/>
    <x v="6"/>
  </r>
  <r>
    <x v="1"/>
    <x v="6"/>
    <x v="97"/>
    <x v="805"/>
    <n v="389"/>
    <n v="275"/>
    <n v="2067"/>
    <n v="1650"/>
    <x v="3"/>
    <x v="0"/>
    <x v="6"/>
  </r>
  <r>
    <x v="1"/>
    <x v="6"/>
    <x v="97"/>
    <x v="806"/>
    <n v="4"/>
    <n v="1"/>
    <n v="18"/>
    <n v="12"/>
    <x v="3"/>
    <x v="0"/>
    <x v="6"/>
  </r>
  <r>
    <x v="1"/>
    <x v="6"/>
    <x v="97"/>
    <x v="807"/>
    <m/>
    <m/>
    <n v="2"/>
    <m/>
    <x v="3"/>
    <x v="0"/>
    <x v="6"/>
  </r>
  <r>
    <x v="1"/>
    <x v="6"/>
    <x v="97"/>
    <x v="808"/>
    <n v="17"/>
    <n v="8"/>
    <n v="74"/>
    <n v="28"/>
    <x v="3"/>
    <x v="0"/>
    <x v="6"/>
  </r>
  <r>
    <x v="1"/>
    <x v="6"/>
    <x v="143"/>
    <x v="1666"/>
    <m/>
    <m/>
    <n v="7"/>
    <m/>
    <x v="1"/>
    <x v="0"/>
    <x v="6"/>
  </r>
  <r>
    <x v="1"/>
    <x v="6"/>
    <x v="143"/>
    <x v="2197"/>
    <m/>
    <m/>
    <n v="3"/>
    <m/>
    <x v="1"/>
    <x v="0"/>
    <x v="6"/>
  </r>
  <r>
    <x v="1"/>
    <x v="6"/>
    <x v="98"/>
    <x v="1667"/>
    <n v="65"/>
    <n v="30"/>
    <n v="206"/>
    <n v="167"/>
    <x v="1"/>
    <x v="0"/>
    <x v="6"/>
  </r>
  <r>
    <x v="1"/>
    <x v="6"/>
    <x v="98"/>
    <x v="809"/>
    <n v="8"/>
    <n v="6"/>
    <n v="30"/>
    <n v="27"/>
    <x v="1"/>
    <x v="0"/>
    <x v="6"/>
  </r>
  <r>
    <x v="1"/>
    <x v="6"/>
    <x v="98"/>
    <x v="1668"/>
    <n v="1"/>
    <m/>
    <n v="2"/>
    <m/>
    <x v="1"/>
    <x v="0"/>
    <x v="6"/>
  </r>
  <r>
    <x v="1"/>
    <x v="6"/>
    <x v="98"/>
    <x v="1669"/>
    <m/>
    <m/>
    <n v="6"/>
    <n v="2"/>
    <x v="1"/>
    <x v="0"/>
    <x v="6"/>
  </r>
  <r>
    <x v="1"/>
    <x v="6"/>
    <x v="98"/>
    <x v="810"/>
    <n v="8"/>
    <n v="6"/>
    <n v="42"/>
    <n v="34"/>
    <x v="1"/>
    <x v="0"/>
    <x v="6"/>
  </r>
  <r>
    <x v="1"/>
    <x v="6"/>
    <x v="98"/>
    <x v="811"/>
    <n v="21"/>
    <n v="22"/>
    <n v="153"/>
    <n v="118"/>
    <x v="1"/>
    <x v="0"/>
    <x v="6"/>
  </r>
  <r>
    <x v="1"/>
    <x v="6"/>
    <x v="98"/>
    <x v="812"/>
    <n v="105"/>
    <n v="85"/>
    <n v="515"/>
    <n v="458"/>
    <x v="1"/>
    <x v="0"/>
    <x v="6"/>
  </r>
  <r>
    <x v="1"/>
    <x v="6"/>
    <x v="98"/>
    <x v="1670"/>
    <n v="4"/>
    <n v="2"/>
    <n v="18"/>
    <n v="16"/>
    <x v="1"/>
    <x v="0"/>
    <x v="6"/>
  </r>
  <r>
    <x v="1"/>
    <x v="6"/>
    <x v="98"/>
    <x v="813"/>
    <n v="53"/>
    <n v="45"/>
    <n v="225"/>
    <n v="234"/>
    <x v="1"/>
    <x v="0"/>
    <x v="6"/>
  </r>
  <r>
    <x v="1"/>
    <x v="6"/>
    <x v="98"/>
    <x v="814"/>
    <n v="75"/>
    <n v="87"/>
    <n v="460"/>
    <n v="454"/>
    <x v="1"/>
    <x v="0"/>
    <x v="6"/>
  </r>
  <r>
    <x v="1"/>
    <x v="6"/>
    <x v="99"/>
    <x v="815"/>
    <n v="2"/>
    <n v="3"/>
    <n v="10"/>
    <n v="9"/>
    <x v="4"/>
    <x v="0"/>
    <x v="6"/>
  </r>
  <r>
    <x v="1"/>
    <x v="6"/>
    <x v="99"/>
    <x v="1671"/>
    <n v="2"/>
    <m/>
    <n v="8"/>
    <m/>
    <x v="4"/>
    <x v="0"/>
    <x v="6"/>
  </r>
  <r>
    <x v="1"/>
    <x v="6"/>
    <x v="99"/>
    <x v="1672"/>
    <n v="3"/>
    <n v="1"/>
    <n v="9"/>
    <n v="1"/>
    <x v="4"/>
    <x v="0"/>
    <x v="6"/>
  </r>
  <r>
    <x v="1"/>
    <x v="6"/>
    <x v="99"/>
    <x v="2198"/>
    <m/>
    <m/>
    <n v="2"/>
    <n v="2"/>
    <x v="4"/>
    <x v="0"/>
    <x v="6"/>
  </r>
  <r>
    <x v="1"/>
    <x v="6"/>
    <x v="99"/>
    <x v="1673"/>
    <n v="1"/>
    <n v="1"/>
    <n v="6"/>
    <n v="2"/>
    <x v="4"/>
    <x v="0"/>
    <x v="6"/>
  </r>
  <r>
    <x v="1"/>
    <x v="6"/>
    <x v="99"/>
    <x v="816"/>
    <m/>
    <m/>
    <n v="1"/>
    <n v="2"/>
    <x v="4"/>
    <x v="0"/>
    <x v="6"/>
  </r>
  <r>
    <x v="1"/>
    <x v="6"/>
    <x v="99"/>
    <x v="1675"/>
    <n v="4"/>
    <m/>
    <n v="14"/>
    <n v="3"/>
    <x v="4"/>
    <x v="0"/>
    <x v="6"/>
  </r>
  <r>
    <x v="1"/>
    <x v="6"/>
    <x v="99"/>
    <x v="1676"/>
    <m/>
    <m/>
    <n v="3"/>
    <m/>
    <x v="4"/>
    <x v="0"/>
    <x v="6"/>
  </r>
  <r>
    <x v="1"/>
    <x v="6"/>
    <x v="99"/>
    <x v="2006"/>
    <n v="1"/>
    <m/>
    <n v="2"/>
    <n v="1"/>
    <x v="4"/>
    <x v="0"/>
    <x v="6"/>
  </r>
  <r>
    <x v="1"/>
    <x v="6"/>
    <x v="99"/>
    <x v="817"/>
    <m/>
    <n v="1"/>
    <n v="1"/>
    <n v="2"/>
    <x v="4"/>
    <x v="0"/>
    <x v="6"/>
  </r>
  <r>
    <x v="1"/>
    <x v="6"/>
    <x v="99"/>
    <x v="818"/>
    <n v="7"/>
    <n v="11"/>
    <n v="42"/>
    <n v="30"/>
    <x v="4"/>
    <x v="0"/>
    <x v="6"/>
  </r>
  <r>
    <x v="1"/>
    <x v="6"/>
    <x v="99"/>
    <x v="819"/>
    <n v="4"/>
    <n v="6"/>
    <n v="22"/>
    <n v="25"/>
    <x v="4"/>
    <x v="0"/>
    <x v="6"/>
  </r>
  <r>
    <x v="1"/>
    <x v="6"/>
    <x v="192"/>
    <x v="2199"/>
    <m/>
    <m/>
    <n v="1"/>
    <m/>
    <x v="1"/>
    <x v="0"/>
    <x v="6"/>
  </r>
  <r>
    <x v="1"/>
    <x v="6"/>
    <x v="193"/>
    <x v="2200"/>
    <m/>
    <m/>
    <m/>
    <n v="1"/>
    <x v="2"/>
    <x v="0"/>
    <x v="6"/>
  </r>
  <r>
    <x v="1"/>
    <x v="6"/>
    <x v="175"/>
    <x v="2044"/>
    <n v="1"/>
    <m/>
    <n v="4"/>
    <n v="1"/>
    <x v="2"/>
    <x v="0"/>
    <x v="6"/>
  </r>
  <r>
    <x v="1"/>
    <x v="6"/>
    <x v="175"/>
    <x v="2201"/>
    <m/>
    <m/>
    <m/>
    <n v="1"/>
    <x v="2"/>
    <x v="0"/>
    <x v="6"/>
  </r>
  <r>
    <x v="1"/>
    <x v="6"/>
    <x v="100"/>
    <x v="1677"/>
    <n v="2"/>
    <m/>
    <n v="4"/>
    <n v="2"/>
    <x v="5"/>
    <x v="1"/>
    <x v="6"/>
  </r>
  <r>
    <x v="1"/>
    <x v="6"/>
    <x v="100"/>
    <x v="1678"/>
    <n v="1"/>
    <n v="2"/>
    <n v="4"/>
    <n v="4"/>
    <x v="5"/>
    <x v="1"/>
    <x v="6"/>
  </r>
  <r>
    <x v="1"/>
    <x v="6"/>
    <x v="100"/>
    <x v="1679"/>
    <m/>
    <m/>
    <n v="1"/>
    <m/>
    <x v="5"/>
    <x v="1"/>
    <x v="6"/>
  </r>
  <r>
    <x v="1"/>
    <x v="6"/>
    <x v="100"/>
    <x v="820"/>
    <n v="16"/>
    <n v="14"/>
    <n v="68"/>
    <n v="47"/>
    <x v="5"/>
    <x v="1"/>
    <x v="6"/>
  </r>
  <r>
    <x v="1"/>
    <x v="6"/>
    <x v="194"/>
    <x v="2202"/>
    <m/>
    <m/>
    <n v="1"/>
    <m/>
    <x v="2"/>
    <x v="0"/>
    <x v="6"/>
  </r>
  <r>
    <x v="1"/>
    <x v="6"/>
    <x v="101"/>
    <x v="821"/>
    <n v="1"/>
    <n v="4"/>
    <n v="10"/>
    <n v="10"/>
    <x v="1"/>
    <x v="0"/>
    <x v="6"/>
  </r>
  <r>
    <x v="1"/>
    <x v="6"/>
    <x v="102"/>
    <x v="822"/>
    <n v="7"/>
    <n v="3"/>
    <n v="18"/>
    <n v="17"/>
    <x v="2"/>
    <x v="0"/>
    <x v="6"/>
  </r>
  <r>
    <x v="1"/>
    <x v="6"/>
    <x v="102"/>
    <x v="1680"/>
    <m/>
    <n v="1"/>
    <m/>
    <n v="2"/>
    <x v="2"/>
    <x v="0"/>
    <x v="6"/>
  </r>
  <r>
    <x v="1"/>
    <x v="6"/>
    <x v="102"/>
    <x v="1681"/>
    <m/>
    <n v="3"/>
    <n v="16"/>
    <n v="11"/>
    <x v="2"/>
    <x v="0"/>
    <x v="6"/>
  </r>
  <r>
    <x v="1"/>
    <x v="6"/>
    <x v="102"/>
    <x v="2045"/>
    <m/>
    <m/>
    <n v="1"/>
    <m/>
    <x v="2"/>
    <x v="0"/>
    <x v="6"/>
  </r>
  <r>
    <x v="1"/>
    <x v="6"/>
    <x v="102"/>
    <x v="823"/>
    <n v="16"/>
    <n v="2"/>
    <n v="84"/>
    <n v="42"/>
    <x v="2"/>
    <x v="0"/>
    <x v="6"/>
  </r>
  <r>
    <x v="1"/>
    <x v="6"/>
    <x v="102"/>
    <x v="824"/>
    <n v="4"/>
    <n v="3"/>
    <n v="27"/>
    <n v="16"/>
    <x v="2"/>
    <x v="0"/>
    <x v="6"/>
  </r>
  <r>
    <x v="1"/>
    <x v="6"/>
    <x v="102"/>
    <x v="1928"/>
    <n v="1"/>
    <n v="1"/>
    <n v="1"/>
    <n v="1"/>
    <x v="2"/>
    <x v="0"/>
    <x v="6"/>
  </r>
  <r>
    <x v="1"/>
    <x v="6"/>
    <x v="144"/>
    <x v="1683"/>
    <n v="2"/>
    <n v="4"/>
    <n v="6"/>
    <n v="9"/>
    <x v="2"/>
    <x v="0"/>
    <x v="6"/>
  </r>
  <r>
    <x v="1"/>
    <x v="6"/>
    <x v="144"/>
    <x v="1684"/>
    <m/>
    <n v="3"/>
    <n v="7"/>
    <n v="11"/>
    <x v="2"/>
    <x v="0"/>
    <x v="6"/>
  </r>
  <r>
    <x v="1"/>
    <x v="6"/>
    <x v="19"/>
    <x v="825"/>
    <n v="1"/>
    <n v="3"/>
    <n v="11"/>
    <n v="14"/>
    <x v="3"/>
    <x v="0"/>
    <x v="6"/>
  </r>
  <r>
    <x v="1"/>
    <x v="6"/>
    <x v="19"/>
    <x v="826"/>
    <m/>
    <n v="1"/>
    <n v="2"/>
    <n v="6"/>
    <x v="3"/>
    <x v="0"/>
    <x v="6"/>
  </r>
  <r>
    <x v="1"/>
    <x v="6"/>
    <x v="19"/>
    <x v="827"/>
    <n v="8"/>
    <n v="4"/>
    <n v="48"/>
    <n v="28"/>
    <x v="3"/>
    <x v="0"/>
    <x v="6"/>
  </r>
  <r>
    <x v="1"/>
    <x v="6"/>
    <x v="19"/>
    <x v="828"/>
    <n v="2"/>
    <m/>
    <n v="15"/>
    <n v="5"/>
    <x v="3"/>
    <x v="0"/>
    <x v="6"/>
  </r>
  <r>
    <x v="1"/>
    <x v="6"/>
    <x v="19"/>
    <x v="829"/>
    <n v="6"/>
    <n v="3"/>
    <n v="26"/>
    <n v="18"/>
    <x v="3"/>
    <x v="0"/>
    <x v="6"/>
  </r>
  <r>
    <x v="1"/>
    <x v="6"/>
    <x v="19"/>
    <x v="830"/>
    <n v="2"/>
    <n v="2"/>
    <n v="4"/>
    <n v="5"/>
    <x v="3"/>
    <x v="0"/>
    <x v="6"/>
  </r>
  <r>
    <x v="1"/>
    <x v="6"/>
    <x v="19"/>
    <x v="832"/>
    <n v="8"/>
    <n v="1"/>
    <n v="69"/>
    <n v="9"/>
    <x v="3"/>
    <x v="0"/>
    <x v="6"/>
  </r>
  <r>
    <x v="1"/>
    <x v="6"/>
    <x v="19"/>
    <x v="833"/>
    <n v="11"/>
    <n v="14"/>
    <n v="74"/>
    <n v="56"/>
    <x v="3"/>
    <x v="0"/>
    <x v="6"/>
  </r>
  <r>
    <x v="1"/>
    <x v="6"/>
    <x v="19"/>
    <x v="834"/>
    <n v="538"/>
    <n v="353"/>
    <n v="2962"/>
    <n v="1955"/>
    <x v="3"/>
    <x v="0"/>
    <x v="6"/>
  </r>
  <r>
    <x v="1"/>
    <x v="6"/>
    <x v="19"/>
    <x v="2203"/>
    <m/>
    <m/>
    <n v="1"/>
    <m/>
    <x v="3"/>
    <x v="0"/>
    <x v="6"/>
  </r>
  <r>
    <x v="1"/>
    <x v="6"/>
    <x v="19"/>
    <x v="835"/>
    <n v="171"/>
    <n v="155"/>
    <n v="1065"/>
    <n v="890"/>
    <x v="3"/>
    <x v="0"/>
    <x v="6"/>
  </r>
  <r>
    <x v="1"/>
    <x v="6"/>
    <x v="19"/>
    <x v="836"/>
    <n v="14"/>
    <m/>
    <n v="74"/>
    <n v="6"/>
    <x v="3"/>
    <x v="0"/>
    <x v="6"/>
  </r>
  <r>
    <x v="1"/>
    <x v="6"/>
    <x v="19"/>
    <x v="837"/>
    <n v="68"/>
    <n v="48"/>
    <n v="382"/>
    <n v="271"/>
    <x v="3"/>
    <x v="0"/>
    <x v="6"/>
  </r>
  <r>
    <x v="1"/>
    <x v="6"/>
    <x v="19"/>
    <x v="838"/>
    <n v="34"/>
    <n v="23"/>
    <n v="160"/>
    <n v="153"/>
    <x v="3"/>
    <x v="0"/>
    <x v="6"/>
  </r>
  <r>
    <x v="1"/>
    <x v="6"/>
    <x v="19"/>
    <x v="839"/>
    <n v="3"/>
    <m/>
    <n v="4"/>
    <n v="2"/>
    <x v="3"/>
    <x v="0"/>
    <x v="6"/>
  </r>
  <r>
    <x v="1"/>
    <x v="6"/>
    <x v="19"/>
    <x v="1686"/>
    <m/>
    <m/>
    <n v="3"/>
    <n v="1"/>
    <x v="3"/>
    <x v="0"/>
    <x v="6"/>
  </r>
  <r>
    <x v="1"/>
    <x v="6"/>
    <x v="19"/>
    <x v="840"/>
    <m/>
    <m/>
    <n v="1"/>
    <m/>
    <x v="3"/>
    <x v="0"/>
    <x v="6"/>
  </r>
  <r>
    <x v="1"/>
    <x v="6"/>
    <x v="19"/>
    <x v="841"/>
    <n v="14"/>
    <n v="10"/>
    <n v="69"/>
    <n v="48"/>
    <x v="3"/>
    <x v="0"/>
    <x v="6"/>
  </r>
  <r>
    <x v="1"/>
    <x v="6"/>
    <x v="19"/>
    <x v="842"/>
    <n v="1"/>
    <n v="1"/>
    <n v="5"/>
    <n v="6"/>
    <x v="3"/>
    <x v="0"/>
    <x v="6"/>
  </r>
  <r>
    <x v="1"/>
    <x v="6"/>
    <x v="19"/>
    <x v="844"/>
    <n v="1"/>
    <n v="1"/>
    <n v="4"/>
    <n v="7"/>
    <x v="3"/>
    <x v="0"/>
    <x v="6"/>
  </r>
  <r>
    <x v="1"/>
    <x v="6"/>
    <x v="19"/>
    <x v="845"/>
    <n v="19"/>
    <n v="22"/>
    <n v="123"/>
    <n v="119"/>
    <x v="3"/>
    <x v="0"/>
    <x v="6"/>
  </r>
  <r>
    <x v="1"/>
    <x v="6"/>
    <x v="19"/>
    <x v="846"/>
    <n v="867"/>
    <n v="646"/>
    <n v="4502"/>
    <n v="3503"/>
    <x v="3"/>
    <x v="0"/>
    <x v="6"/>
  </r>
  <r>
    <x v="1"/>
    <x v="6"/>
    <x v="19"/>
    <x v="847"/>
    <n v="51"/>
    <n v="42"/>
    <n v="269"/>
    <n v="259"/>
    <x v="3"/>
    <x v="0"/>
    <x v="6"/>
  </r>
  <r>
    <x v="1"/>
    <x v="6"/>
    <x v="19"/>
    <x v="848"/>
    <n v="20"/>
    <n v="21"/>
    <n v="123"/>
    <n v="89"/>
    <x v="3"/>
    <x v="0"/>
    <x v="6"/>
  </r>
  <r>
    <x v="1"/>
    <x v="6"/>
    <x v="19"/>
    <x v="849"/>
    <n v="820"/>
    <n v="539"/>
    <n v="4382"/>
    <n v="3017"/>
    <x v="3"/>
    <x v="0"/>
    <x v="6"/>
  </r>
  <r>
    <x v="1"/>
    <x v="6"/>
    <x v="19"/>
    <x v="850"/>
    <n v="48"/>
    <n v="82"/>
    <n v="273"/>
    <n v="327"/>
    <x v="3"/>
    <x v="0"/>
    <x v="6"/>
  </r>
  <r>
    <x v="1"/>
    <x v="6"/>
    <x v="19"/>
    <x v="1687"/>
    <m/>
    <m/>
    <n v="7"/>
    <n v="4"/>
    <x v="3"/>
    <x v="0"/>
    <x v="6"/>
  </r>
  <r>
    <x v="1"/>
    <x v="6"/>
    <x v="19"/>
    <x v="2007"/>
    <n v="3"/>
    <m/>
    <n v="4"/>
    <m/>
    <x v="3"/>
    <x v="0"/>
    <x v="6"/>
  </r>
  <r>
    <x v="1"/>
    <x v="6"/>
    <x v="19"/>
    <x v="851"/>
    <n v="1"/>
    <m/>
    <n v="1"/>
    <m/>
    <x v="3"/>
    <x v="0"/>
    <x v="6"/>
  </r>
  <r>
    <x v="1"/>
    <x v="6"/>
    <x v="19"/>
    <x v="2204"/>
    <n v="1"/>
    <m/>
    <n v="1"/>
    <m/>
    <x v="3"/>
    <x v="0"/>
    <x v="6"/>
  </r>
  <r>
    <x v="1"/>
    <x v="6"/>
    <x v="19"/>
    <x v="852"/>
    <n v="1"/>
    <m/>
    <n v="1"/>
    <m/>
    <x v="3"/>
    <x v="0"/>
    <x v="6"/>
  </r>
  <r>
    <x v="1"/>
    <x v="6"/>
    <x v="19"/>
    <x v="853"/>
    <m/>
    <m/>
    <m/>
    <n v="3"/>
    <x v="3"/>
    <x v="0"/>
    <x v="6"/>
  </r>
  <r>
    <x v="1"/>
    <x v="6"/>
    <x v="19"/>
    <x v="854"/>
    <n v="3"/>
    <m/>
    <n v="22"/>
    <n v="5"/>
    <x v="3"/>
    <x v="0"/>
    <x v="6"/>
  </r>
  <r>
    <x v="1"/>
    <x v="6"/>
    <x v="19"/>
    <x v="855"/>
    <n v="32"/>
    <n v="32"/>
    <n v="206"/>
    <n v="215"/>
    <x v="3"/>
    <x v="0"/>
    <x v="6"/>
  </r>
  <r>
    <x v="1"/>
    <x v="6"/>
    <x v="19"/>
    <x v="1688"/>
    <m/>
    <n v="1"/>
    <n v="3"/>
    <n v="2"/>
    <x v="3"/>
    <x v="0"/>
    <x v="6"/>
  </r>
  <r>
    <x v="1"/>
    <x v="6"/>
    <x v="19"/>
    <x v="856"/>
    <n v="4"/>
    <n v="1"/>
    <n v="9"/>
    <n v="1"/>
    <x v="3"/>
    <x v="0"/>
    <x v="6"/>
  </r>
  <r>
    <x v="1"/>
    <x v="6"/>
    <x v="19"/>
    <x v="857"/>
    <n v="11"/>
    <n v="5"/>
    <n v="49"/>
    <n v="22"/>
    <x v="3"/>
    <x v="0"/>
    <x v="6"/>
  </r>
  <r>
    <x v="1"/>
    <x v="6"/>
    <x v="19"/>
    <x v="1689"/>
    <n v="1"/>
    <m/>
    <n v="2"/>
    <n v="3"/>
    <x v="3"/>
    <x v="0"/>
    <x v="6"/>
  </r>
  <r>
    <x v="1"/>
    <x v="6"/>
    <x v="19"/>
    <x v="858"/>
    <n v="5"/>
    <n v="10"/>
    <n v="33"/>
    <n v="48"/>
    <x v="3"/>
    <x v="0"/>
    <x v="6"/>
  </r>
  <r>
    <x v="1"/>
    <x v="6"/>
    <x v="19"/>
    <x v="859"/>
    <m/>
    <n v="1"/>
    <n v="4"/>
    <n v="4"/>
    <x v="3"/>
    <x v="0"/>
    <x v="6"/>
  </r>
  <r>
    <x v="1"/>
    <x v="6"/>
    <x v="19"/>
    <x v="1690"/>
    <n v="9"/>
    <n v="10"/>
    <n v="34"/>
    <n v="37"/>
    <x v="3"/>
    <x v="0"/>
    <x v="6"/>
  </r>
  <r>
    <x v="1"/>
    <x v="6"/>
    <x v="19"/>
    <x v="2047"/>
    <m/>
    <n v="1"/>
    <n v="1"/>
    <n v="1"/>
    <x v="3"/>
    <x v="0"/>
    <x v="6"/>
  </r>
  <r>
    <x v="1"/>
    <x v="6"/>
    <x v="19"/>
    <x v="860"/>
    <m/>
    <m/>
    <m/>
    <n v="2"/>
    <x v="3"/>
    <x v="0"/>
    <x v="6"/>
  </r>
  <r>
    <x v="1"/>
    <x v="6"/>
    <x v="19"/>
    <x v="861"/>
    <n v="4"/>
    <n v="6"/>
    <n v="38"/>
    <n v="38"/>
    <x v="3"/>
    <x v="0"/>
    <x v="6"/>
  </r>
  <r>
    <x v="1"/>
    <x v="6"/>
    <x v="19"/>
    <x v="862"/>
    <m/>
    <m/>
    <n v="2"/>
    <m/>
    <x v="3"/>
    <x v="0"/>
    <x v="6"/>
  </r>
  <r>
    <x v="1"/>
    <x v="6"/>
    <x v="19"/>
    <x v="864"/>
    <n v="22"/>
    <n v="14"/>
    <n v="103"/>
    <n v="103"/>
    <x v="3"/>
    <x v="0"/>
    <x v="6"/>
  </r>
  <r>
    <x v="1"/>
    <x v="6"/>
    <x v="19"/>
    <x v="865"/>
    <n v="1"/>
    <m/>
    <n v="3"/>
    <n v="4"/>
    <x v="3"/>
    <x v="0"/>
    <x v="6"/>
  </r>
  <r>
    <x v="1"/>
    <x v="6"/>
    <x v="19"/>
    <x v="866"/>
    <n v="4"/>
    <n v="2"/>
    <n v="27"/>
    <n v="21"/>
    <x v="3"/>
    <x v="0"/>
    <x v="6"/>
  </r>
  <r>
    <x v="1"/>
    <x v="6"/>
    <x v="145"/>
    <x v="2205"/>
    <n v="1"/>
    <m/>
    <n v="2"/>
    <m/>
    <x v="2"/>
    <x v="0"/>
    <x v="6"/>
  </r>
  <r>
    <x v="1"/>
    <x v="6"/>
    <x v="145"/>
    <x v="1691"/>
    <n v="3"/>
    <n v="1"/>
    <n v="6"/>
    <n v="2"/>
    <x v="2"/>
    <x v="0"/>
    <x v="6"/>
  </r>
  <r>
    <x v="1"/>
    <x v="6"/>
    <x v="20"/>
    <x v="867"/>
    <n v="167"/>
    <n v="119"/>
    <n v="876"/>
    <n v="624"/>
    <x v="2"/>
    <x v="0"/>
    <x v="6"/>
  </r>
  <r>
    <x v="1"/>
    <x v="6"/>
    <x v="20"/>
    <x v="868"/>
    <n v="31"/>
    <n v="18"/>
    <n v="149"/>
    <n v="112"/>
    <x v="2"/>
    <x v="0"/>
    <x v="6"/>
  </r>
  <r>
    <x v="1"/>
    <x v="6"/>
    <x v="20"/>
    <x v="869"/>
    <n v="77"/>
    <n v="38"/>
    <n v="436"/>
    <n v="277"/>
    <x v="2"/>
    <x v="0"/>
    <x v="6"/>
  </r>
  <r>
    <x v="1"/>
    <x v="6"/>
    <x v="20"/>
    <x v="870"/>
    <n v="651"/>
    <n v="488"/>
    <n v="3513"/>
    <n v="2559"/>
    <x v="2"/>
    <x v="0"/>
    <x v="6"/>
  </r>
  <r>
    <x v="1"/>
    <x v="6"/>
    <x v="20"/>
    <x v="871"/>
    <n v="168"/>
    <n v="113"/>
    <n v="800"/>
    <n v="553"/>
    <x v="2"/>
    <x v="0"/>
    <x v="6"/>
  </r>
  <r>
    <x v="1"/>
    <x v="6"/>
    <x v="20"/>
    <x v="872"/>
    <n v="8"/>
    <n v="4"/>
    <n v="37"/>
    <n v="28"/>
    <x v="2"/>
    <x v="0"/>
    <x v="6"/>
  </r>
  <r>
    <x v="1"/>
    <x v="6"/>
    <x v="20"/>
    <x v="873"/>
    <n v="38"/>
    <n v="29"/>
    <n v="187"/>
    <n v="159"/>
    <x v="2"/>
    <x v="0"/>
    <x v="6"/>
  </r>
  <r>
    <x v="1"/>
    <x v="6"/>
    <x v="20"/>
    <x v="874"/>
    <n v="29"/>
    <n v="23"/>
    <n v="132"/>
    <n v="115"/>
    <x v="2"/>
    <x v="0"/>
    <x v="6"/>
  </r>
  <r>
    <x v="1"/>
    <x v="6"/>
    <x v="20"/>
    <x v="875"/>
    <n v="86"/>
    <n v="52"/>
    <n v="455"/>
    <n v="333"/>
    <x v="2"/>
    <x v="0"/>
    <x v="6"/>
  </r>
  <r>
    <x v="1"/>
    <x v="6"/>
    <x v="20"/>
    <x v="876"/>
    <n v="1162"/>
    <n v="925"/>
    <n v="6208"/>
    <n v="5197"/>
    <x v="2"/>
    <x v="0"/>
    <x v="6"/>
  </r>
  <r>
    <x v="1"/>
    <x v="6"/>
    <x v="20"/>
    <x v="877"/>
    <n v="208"/>
    <n v="126"/>
    <n v="1311"/>
    <n v="900"/>
    <x v="2"/>
    <x v="0"/>
    <x v="6"/>
  </r>
  <r>
    <x v="1"/>
    <x v="6"/>
    <x v="20"/>
    <x v="878"/>
    <n v="116"/>
    <n v="72"/>
    <n v="731"/>
    <n v="538"/>
    <x v="2"/>
    <x v="0"/>
    <x v="6"/>
  </r>
  <r>
    <x v="1"/>
    <x v="6"/>
    <x v="20"/>
    <x v="879"/>
    <n v="29"/>
    <n v="24"/>
    <n v="182"/>
    <n v="132"/>
    <x v="2"/>
    <x v="0"/>
    <x v="6"/>
  </r>
  <r>
    <x v="1"/>
    <x v="6"/>
    <x v="20"/>
    <x v="880"/>
    <n v="283"/>
    <n v="215"/>
    <n v="1668"/>
    <n v="1218"/>
    <x v="2"/>
    <x v="0"/>
    <x v="6"/>
  </r>
  <r>
    <x v="1"/>
    <x v="6"/>
    <x v="20"/>
    <x v="881"/>
    <n v="365"/>
    <n v="276"/>
    <n v="2246"/>
    <n v="1537"/>
    <x v="2"/>
    <x v="0"/>
    <x v="6"/>
  </r>
  <r>
    <x v="1"/>
    <x v="6"/>
    <x v="20"/>
    <x v="882"/>
    <n v="155"/>
    <n v="112"/>
    <n v="824"/>
    <n v="571"/>
    <x v="2"/>
    <x v="0"/>
    <x v="6"/>
  </r>
  <r>
    <x v="1"/>
    <x v="6"/>
    <x v="20"/>
    <x v="883"/>
    <n v="278"/>
    <n v="188"/>
    <n v="1410"/>
    <n v="1135"/>
    <x v="2"/>
    <x v="0"/>
    <x v="6"/>
  </r>
  <r>
    <x v="1"/>
    <x v="6"/>
    <x v="20"/>
    <x v="884"/>
    <n v="198"/>
    <n v="175"/>
    <n v="1251"/>
    <n v="1066"/>
    <x v="2"/>
    <x v="0"/>
    <x v="6"/>
  </r>
  <r>
    <x v="1"/>
    <x v="6"/>
    <x v="20"/>
    <x v="2008"/>
    <n v="2"/>
    <m/>
    <n v="3"/>
    <n v="3"/>
    <x v="2"/>
    <x v="0"/>
    <x v="6"/>
  </r>
  <r>
    <x v="1"/>
    <x v="6"/>
    <x v="20"/>
    <x v="885"/>
    <n v="1"/>
    <n v="3"/>
    <n v="11"/>
    <n v="16"/>
    <x v="2"/>
    <x v="0"/>
    <x v="6"/>
  </r>
  <r>
    <x v="1"/>
    <x v="6"/>
    <x v="20"/>
    <x v="886"/>
    <m/>
    <n v="2"/>
    <n v="8"/>
    <n v="9"/>
    <x v="2"/>
    <x v="0"/>
    <x v="6"/>
  </r>
  <r>
    <x v="1"/>
    <x v="6"/>
    <x v="20"/>
    <x v="2206"/>
    <n v="1"/>
    <m/>
    <n v="1"/>
    <m/>
    <x v="2"/>
    <x v="0"/>
    <x v="6"/>
  </r>
  <r>
    <x v="1"/>
    <x v="6"/>
    <x v="20"/>
    <x v="1693"/>
    <n v="2"/>
    <m/>
    <n v="3"/>
    <n v="1"/>
    <x v="2"/>
    <x v="0"/>
    <x v="6"/>
  </r>
  <r>
    <x v="1"/>
    <x v="6"/>
    <x v="20"/>
    <x v="2207"/>
    <n v="1"/>
    <m/>
    <n v="1"/>
    <m/>
    <x v="2"/>
    <x v="0"/>
    <x v="6"/>
  </r>
  <r>
    <x v="1"/>
    <x v="6"/>
    <x v="20"/>
    <x v="887"/>
    <n v="3"/>
    <m/>
    <n v="11"/>
    <m/>
    <x v="2"/>
    <x v="0"/>
    <x v="6"/>
  </r>
  <r>
    <x v="1"/>
    <x v="6"/>
    <x v="20"/>
    <x v="888"/>
    <n v="2"/>
    <n v="6"/>
    <n v="25"/>
    <n v="20"/>
    <x v="2"/>
    <x v="0"/>
    <x v="6"/>
  </r>
  <r>
    <x v="1"/>
    <x v="6"/>
    <x v="20"/>
    <x v="889"/>
    <n v="338"/>
    <n v="261"/>
    <n v="1779"/>
    <n v="1595"/>
    <x v="2"/>
    <x v="0"/>
    <x v="6"/>
  </r>
  <r>
    <x v="1"/>
    <x v="6"/>
    <x v="20"/>
    <x v="890"/>
    <n v="17"/>
    <n v="13"/>
    <n v="122"/>
    <n v="82"/>
    <x v="2"/>
    <x v="0"/>
    <x v="6"/>
  </r>
  <r>
    <x v="1"/>
    <x v="6"/>
    <x v="20"/>
    <x v="891"/>
    <n v="546"/>
    <n v="434"/>
    <n v="3039"/>
    <n v="2722"/>
    <x v="2"/>
    <x v="0"/>
    <x v="6"/>
  </r>
  <r>
    <x v="1"/>
    <x v="6"/>
    <x v="20"/>
    <x v="1694"/>
    <n v="1"/>
    <m/>
    <n v="8"/>
    <m/>
    <x v="2"/>
    <x v="0"/>
    <x v="6"/>
  </r>
  <r>
    <x v="1"/>
    <x v="6"/>
    <x v="20"/>
    <x v="892"/>
    <n v="13"/>
    <n v="18"/>
    <n v="86"/>
    <n v="83"/>
    <x v="2"/>
    <x v="0"/>
    <x v="6"/>
  </r>
  <r>
    <x v="1"/>
    <x v="6"/>
    <x v="20"/>
    <x v="893"/>
    <n v="31"/>
    <n v="27"/>
    <n v="98"/>
    <n v="84"/>
    <x v="2"/>
    <x v="0"/>
    <x v="6"/>
  </r>
  <r>
    <x v="1"/>
    <x v="6"/>
    <x v="20"/>
    <x v="2208"/>
    <m/>
    <m/>
    <n v="1"/>
    <n v="1"/>
    <x v="2"/>
    <x v="0"/>
    <x v="6"/>
  </r>
  <r>
    <x v="1"/>
    <x v="6"/>
    <x v="20"/>
    <x v="1695"/>
    <n v="2"/>
    <n v="1"/>
    <n v="5"/>
    <n v="3"/>
    <x v="2"/>
    <x v="0"/>
    <x v="6"/>
  </r>
  <r>
    <x v="1"/>
    <x v="6"/>
    <x v="103"/>
    <x v="1696"/>
    <m/>
    <m/>
    <n v="2"/>
    <n v="2"/>
    <x v="4"/>
    <x v="0"/>
    <x v="6"/>
  </r>
  <r>
    <x v="1"/>
    <x v="6"/>
    <x v="103"/>
    <x v="1930"/>
    <m/>
    <m/>
    <m/>
    <n v="1"/>
    <x v="4"/>
    <x v="0"/>
    <x v="6"/>
  </r>
  <r>
    <x v="1"/>
    <x v="6"/>
    <x v="103"/>
    <x v="894"/>
    <n v="1"/>
    <n v="1"/>
    <n v="6"/>
    <n v="4"/>
    <x v="4"/>
    <x v="0"/>
    <x v="6"/>
  </r>
  <r>
    <x v="1"/>
    <x v="6"/>
    <x v="103"/>
    <x v="1698"/>
    <n v="2"/>
    <n v="2"/>
    <n v="4"/>
    <n v="6"/>
    <x v="4"/>
    <x v="0"/>
    <x v="6"/>
  </r>
  <r>
    <x v="1"/>
    <x v="6"/>
    <x v="103"/>
    <x v="1699"/>
    <n v="1"/>
    <m/>
    <n v="2"/>
    <n v="1"/>
    <x v="4"/>
    <x v="0"/>
    <x v="6"/>
  </r>
  <r>
    <x v="1"/>
    <x v="6"/>
    <x v="103"/>
    <x v="2092"/>
    <m/>
    <n v="1"/>
    <n v="1"/>
    <n v="3"/>
    <x v="4"/>
    <x v="0"/>
    <x v="6"/>
  </r>
  <r>
    <x v="1"/>
    <x v="6"/>
    <x v="103"/>
    <x v="1932"/>
    <m/>
    <m/>
    <m/>
    <n v="2"/>
    <x v="4"/>
    <x v="0"/>
    <x v="6"/>
  </r>
  <r>
    <x v="1"/>
    <x v="6"/>
    <x v="103"/>
    <x v="1933"/>
    <m/>
    <n v="1"/>
    <n v="4"/>
    <n v="1"/>
    <x v="4"/>
    <x v="0"/>
    <x v="6"/>
  </r>
  <r>
    <x v="1"/>
    <x v="6"/>
    <x v="104"/>
    <x v="2209"/>
    <m/>
    <m/>
    <n v="1"/>
    <m/>
    <x v="1"/>
    <x v="0"/>
    <x v="6"/>
  </r>
  <r>
    <x v="1"/>
    <x v="6"/>
    <x v="104"/>
    <x v="1700"/>
    <n v="1"/>
    <m/>
    <n v="1"/>
    <m/>
    <x v="1"/>
    <x v="0"/>
    <x v="6"/>
  </r>
  <r>
    <x v="1"/>
    <x v="6"/>
    <x v="104"/>
    <x v="2210"/>
    <m/>
    <m/>
    <n v="1"/>
    <m/>
    <x v="1"/>
    <x v="0"/>
    <x v="6"/>
  </r>
  <r>
    <x v="1"/>
    <x v="6"/>
    <x v="104"/>
    <x v="2211"/>
    <m/>
    <m/>
    <n v="1"/>
    <m/>
    <x v="1"/>
    <x v="0"/>
    <x v="6"/>
  </r>
  <r>
    <x v="1"/>
    <x v="6"/>
    <x v="104"/>
    <x v="2212"/>
    <m/>
    <m/>
    <n v="2"/>
    <m/>
    <x v="1"/>
    <x v="0"/>
    <x v="6"/>
  </r>
  <r>
    <x v="1"/>
    <x v="6"/>
    <x v="104"/>
    <x v="2213"/>
    <m/>
    <m/>
    <m/>
    <n v="1"/>
    <x v="1"/>
    <x v="0"/>
    <x v="6"/>
  </r>
  <r>
    <x v="1"/>
    <x v="6"/>
    <x v="104"/>
    <x v="1701"/>
    <n v="1"/>
    <m/>
    <n v="4"/>
    <n v="1"/>
    <x v="1"/>
    <x v="0"/>
    <x v="6"/>
  </r>
  <r>
    <x v="1"/>
    <x v="6"/>
    <x v="105"/>
    <x v="896"/>
    <n v="319"/>
    <n v="227"/>
    <n v="1760"/>
    <n v="1189"/>
    <x v="2"/>
    <x v="0"/>
    <x v="6"/>
  </r>
  <r>
    <x v="1"/>
    <x v="6"/>
    <x v="21"/>
    <x v="897"/>
    <n v="11"/>
    <n v="4"/>
    <n v="49"/>
    <n v="35"/>
    <x v="3"/>
    <x v="0"/>
    <x v="6"/>
  </r>
  <r>
    <x v="1"/>
    <x v="6"/>
    <x v="21"/>
    <x v="898"/>
    <n v="2"/>
    <n v="1"/>
    <n v="9"/>
    <n v="7"/>
    <x v="3"/>
    <x v="0"/>
    <x v="6"/>
  </r>
  <r>
    <x v="1"/>
    <x v="6"/>
    <x v="21"/>
    <x v="899"/>
    <n v="236"/>
    <n v="223"/>
    <n v="1356"/>
    <n v="1125"/>
    <x v="3"/>
    <x v="0"/>
    <x v="6"/>
  </r>
  <r>
    <x v="1"/>
    <x v="6"/>
    <x v="21"/>
    <x v="900"/>
    <n v="129"/>
    <n v="115"/>
    <n v="680"/>
    <n v="566"/>
    <x v="3"/>
    <x v="0"/>
    <x v="6"/>
  </r>
  <r>
    <x v="1"/>
    <x v="6"/>
    <x v="21"/>
    <x v="901"/>
    <m/>
    <m/>
    <n v="2"/>
    <n v="1"/>
    <x v="3"/>
    <x v="0"/>
    <x v="6"/>
  </r>
  <r>
    <x v="1"/>
    <x v="6"/>
    <x v="21"/>
    <x v="902"/>
    <n v="7"/>
    <n v="6"/>
    <n v="53"/>
    <n v="44"/>
    <x v="3"/>
    <x v="0"/>
    <x v="6"/>
  </r>
  <r>
    <x v="1"/>
    <x v="6"/>
    <x v="21"/>
    <x v="903"/>
    <n v="76"/>
    <n v="71"/>
    <n v="437"/>
    <n v="356"/>
    <x v="3"/>
    <x v="0"/>
    <x v="6"/>
  </r>
  <r>
    <x v="1"/>
    <x v="6"/>
    <x v="21"/>
    <x v="905"/>
    <n v="5"/>
    <m/>
    <n v="12"/>
    <n v="17"/>
    <x v="3"/>
    <x v="0"/>
    <x v="6"/>
  </r>
  <r>
    <x v="1"/>
    <x v="6"/>
    <x v="21"/>
    <x v="906"/>
    <n v="2"/>
    <n v="2"/>
    <n v="20"/>
    <n v="16"/>
    <x v="3"/>
    <x v="0"/>
    <x v="6"/>
  </r>
  <r>
    <x v="1"/>
    <x v="6"/>
    <x v="21"/>
    <x v="907"/>
    <n v="11"/>
    <n v="12"/>
    <n v="63"/>
    <n v="52"/>
    <x v="3"/>
    <x v="0"/>
    <x v="6"/>
  </r>
  <r>
    <x v="1"/>
    <x v="6"/>
    <x v="21"/>
    <x v="908"/>
    <n v="26"/>
    <n v="29"/>
    <n v="159"/>
    <n v="110"/>
    <x v="3"/>
    <x v="0"/>
    <x v="6"/>
  </r>
  <r>
    <x v="1"/>
    <x v="6"/>
    <x v="21"/>
    <x v="909"/>
    <n v="5"/>
    <n v="1"/>
    <n v="28"/>
    <n v="30"/>
    <x v="3"/>
    <x v="0"/>
    <x v="6"/>
  </r>
  <r>
    <x v="1"/>
    <x v="6"/>
    <x v="21"/>
    <x v="910"/>
    <n v="1"/>
    <m/>
    <n v="1"/>
    <n v="1"/>
    <x v="3"/>
    <x v="0"/>
    <x v="6"/>
  </r>
  <r>
    <x v="1"/>
    <x v="6"/>
    <x v="21"/>
    <x v="911"/>
    <n v="3"/>
    <m/>
    <n v="13"/>
    <n v="7"/>
    <x v="3"/>
    <x v="0"/>
    <x v="6"/>
  </r>
  <r>
    <x v="1"/>
    <x v="6"/>
    <x v="21"/>
    <x v="913"/>
    <n v="1"/>
    <m/>
    <n v="2"/>
    <n v="4"/>
    <x v="3"/>
    <x v="0"/>
    <x v="6"/>
  </r>
  <r>
    <x v="1"/>
    <x v="6"/>
    <x v="21"/>
    <x v="914"/>
    <n v="139"/>
    <n v="118"/>
    <n v="755"/>
    <n v="665"/>
    <x v="3"/>
    <x v="0"/>
    <x v="6"/>
  </r>
  <r>
    <x v="1"/>
    <x v="6"/>
    <x v="21"/>
    <x v="915"/>
    <n v="20"/>
    <n v="15"/>
    <n v="124"/>
    <n v="102"/>
    <x v="3"/>
    <x v="0"/>
    <x v="6"/>
  </r>
  <r>
    <x v="1"/>
    <x v="6"/>
    <x v="21"/>
    <x v="916"/>
    <n v="1"/>
    <n v="1"/>
    <n v="4"/>
    <n v="6"/>
    <x v="3"/>
    <x v="0"/>
    <x v="6"/>
  </r>
  <r>
    <x v="1"/>
    <x v="6"/>
    <x v="21"/>
    <x v="917"/>
    <n v="3"/>
    <n v="1"/>
    <n v="12"/>
    <n v="21"/>
    <x v="3"/>
    <x v="0"/>
    <x v="6"/>
  </r>
  <r>
    <x v="1"/>
    <x v="6"/>
    <x v="21"/>
    <x v="918"/>
    <n v="1296"/>
    <n v="1052"/>
    <n v="6853"/>
    <n v="5514"/>
    <x v="3"/>
    <x v="0"/>
    <x v="6"/>
  </r>
  <r>
    <x v="1"/>
    <x v="6"/>
    <x v="21"/>
    <x v="919"/>
    <n v="9"/>
    <n v="14"/>
    <n v="29"/>
    <n v="42"/>
    <x v="3"/>
    <x v="0"/>
    <x v="6"/>
  </r>
  <r>
    <x v="1"/>
    <x v="6"/>
    <x v="21"/>
    <x v="920"/>
    <n v="1"/>
    <m/>
    <n v="11"/>
    <n v="13"/>
    <x v="3"/>
    <x v="0"/>
    <x v="6"/>
  </r>
  <r>
    <x v="1"/>
    <x v="6"/>
    <x v="21"/>
    <x v="921"/>
    <m/>
    <n v="1"/>
    <n v="5"/>
    <n v="4"/>
    <x v="3"/>
    <x v="0"/>
    <x v="6"/>
  </r>
  <r>
    <x v="1"/>
    <x v="6"/>
    <x v="21"/>
    <x v="922"/>
    <n v="24"/>
    <n v="11"/>
    <n v="109"/>
    <n v="72"/>
    <x v="3"/>
    <x v="0"/>
    <x v="6"/>
  </r>
  <r>
    <x v="1"/>
    <x v="6"/>
    <x v="21"/>
    <x v="924"/>
    <m/>
    <m/>
    <m/>
    <n v="1"/>
    <x v="3"/>
    <x v="0"/>
    <x v="6"/>
  </r>
  <r>
    <x v="1"/>
    <x v="6"/>
    <x v="21"/>
    <x v="925"/>
    <m/>
    <m/>
    <n v="4"/>
    <n v="2"/>
    <x v="3"/>
    <x v="0"/>
    <x v="6"/>
  </r>
  <r>
    <x v="1"/>
    <x v="6"/>
    <x v="21"/>
    <x v="1704"/>
    <n v="10"/>
    <m/>
    <n v="69"/>
    <m/>
    <x v="3"/>
    <x v="0"/>
    <x v="6"/>
  </r>
  <r>
    <x v="1"/>
    <x v="6"/>
    <x v="21"/>
    <x v="926"/>
    <n v="48"/>
    <n v="35"/>
    <n v="318"/>
    <n v="202"/>
    <x v="3"/>
    <x v="0"/>
    <x v="6"/>
  </r>
  <r>
    <x v="1"/>
    <x v="6"/>
    <x v="21"/>
    <x v="1705"/>
    <n v="1"/>
    <n v="1"/>
    <n v="1"/>
    <n v="1"/>
    <x v="3"/>
    <x v="0"/>
    <x v="6"/>
  </r>
  <r>
    <x v="1"/>
    <x v="6"/>
    <x v="21"/>
    <x v="927"/>
    <n v="724"/>
    <n v="577"/>
    <n v="4031"/>
    <n v="3231"/>
    <x v="3"/>
    <x v="0"/>
    <x v="6"/>
  </r>
  <r>
    <x v="1"/>
    <x v="6"/>
    <x v="21"/>
    <x v="928"/>
    <n v="420"/>
    <n v="227"/>
    <n v="2305"/>
    <n v="1296"/>
    <x v="3"/>
    <x v="0"/>
    <x v="6"/>
  </r>
  <r>
    <x v="1"/>
    <x v="6"/>
    <x v="21"/>
    <x v="929"/>
    <n v="9"/>
    <n v="13"/>
    <n v="86"/>
    <n v="72"/>
    <x v="3"/>
    <x v="0"/>
    <x v="6"/>
  </r>
  <r>
    <x v="1"/>
    <x v="6"/>
    <x v="21"/>
    <x v="930"/>
    <n v="12"/>
    <n v="4"/>
    <n v="67"/>
    <n v="44"/>
    <x v="3"/>
    <x v="0"/>
    <x v="6"/>
  </r>
  <r>
    <x v="1"/>
    <x v="6"/>
    <x v="21"/>
    <x v="931"/>
    <n v="18"/>
    <n v="21"/>
    <n v="121"/>
    <n v="102"/>
    <x v="3"/>
    <x v="0"/>
    <x v="6"/>
  </r>
  <r>
    <x v="1"/>
    <x v="6"/>
    <x v="21"/>
    <x v="932"/>
    <n v="233"/>
    <n v="176"/>
    <n v="1329"/>
    <n v="1126"/>
    <x v="3"/>
    <x v="0"/>
    <x v="6"/>
  </r>
  <r>
    <x v="1"/>
    <x v="6"/>
    <x v="21"/>
    <x v="933"/>
    <n v="7"/>
    <n v="9"/>
    <n v="73"/>
    <n v="54"/>
    <x v="3"/>
    <x v="0"/>
    <x v="6"/>
  </r>
  <r>
    <x v="1"/>
    <x v="6"/>
    <x v="21"/>
    <x v="2050"/>
    <m/>
    <m/>
    <m/>
    <n v="1"/>
    <x v="3"/>
    <x v="0"/>
    <x v="6"/>
  </r>
  <r>
    <x v="1"/>
    <x v="6"/>
    <x v="21"/>
    <x v="934"/>
    <m/>
    <n v="1"/>
    <n v="7"/>
    <n v="3"/>
    <x v="3"/>
    <x v="0"/>
    <x v="6"/>
  </r>
  <r>
    <x v="1"/>
    <x v="6"/>
    <x v="21"/>
    <x v="935"/>
    <n v="2"/>
    <n v="2"/>
    <n v="11"/>
    <n v="15"/>
    <x v="3"/>
    <x v="0"/>
    <x v="6"/>
  </r>
  <r>
    <x v="1"/>
    <x v="6"/>
    <x v="21"/>
    <x v="936"/>
    <n v="5"/>
    <n v="5"/>
    <n v="31"/>
    <n v="26"/>
    <x v="3"/>
    <x v="0"/>
    <x v="6"/>
  </r>
  <r>
    <x v="1"/>
    <x v="6"/>
    <x v="21"/>
    <x v="937"/>
    <n v="40"/>
    <n v="32"/>
    <n v="222"/>
    <n v="200"/>
    <x v="3"/>
    <x v="0"/>
    <x v="6"/>
  </r>
  <r>
    <x v="1"/>
    <x v="6"/>
    <x v="21"/>
    <x v="938"/>
    <n v="18"/>
    <n v="11"/>
    <n v="98"/>
    <n v="99"/>
    <x v="3"/>
    <x v="0"/>
    <x v="6"/>
  </r>
  <r>
    <x v="1"/>
    <x v="6"/>
    <x v="21"/>
    <x v="1706"/>
    <m/>
    <n v="1"/>
    <m/>
    <n v="1"/>
    <x v="3"/>
    <x v="0"/>
    <x v="6"/>
  </r>
  <r>
    <x v="1"/>
    <x v="6"/>
    <x v="21"/>
    <x v="939"/>
    <m/>
    <m/>
    <n v="2"/>
    <m/>
    <x v="3"/>
    <x v="0"/>
    <x v="6"/>
  </r>
  <r>
    <x v="1"/>
    <x v="6"/>
    <x v="21"/>
    <x v="940"/>
    <m/>
    <m/>
    <m/>
    <n v="3"/>
    <x v="3"/>
    <x v="0"/>
    <x v="6"/>
  </r>
  <r>
    <x v="1"/>
    <x v="6"/>
    <x v="106"/>
    <x v="941"/>
    <n v="1"/>
    <m/>
    <n v="1"/>
    <m/>
    <x v="3"/>
    <x v="0"/>
    <x v="6"/>
  </r>
  <r>
    <x v="1"/>
    <x v="6"/>
    <x v="106"/>
    <x v="942"/>
    <m/>
    <n v="1"/>
    <m/>
    <n v="2"/>
    <x v="3"/>
    <x v="0"/>
    <x v="6"/>
  </r>
  <r>
    <x v="1"/>
    <x v="6"/>
    <x v="106"/>
    <x v="1707"/>
    <m/>
    <m/>
    <m/>
    <n v="1"/>
    <x v="3"/>
    <x v="0"/>
    <x v="6"/>
  </r>
  <r>
    <x v="1"/>
    <x v="6"/>
    <x v="195"/>
    <x v="2214"/>
    <n v="1"/>
    <m/>
    <n v="1"/>
    <m/>
    <x v="1"/>
    <x v="0"/>
    <x v="6"/>
  </r>
  <r>
    <x v="1"/>
    <x v="6"/>
    <x v="22"/>
    <x v="944"/>
    <n v="706"/>
    <n v="588"/>
    <n v="3592"/>
    <n v="3163"/>
    <x v="3"/>
    <x v="0"/>
    <x v="6"/>
  </r>
  <r>
    <x v="1"/>
    <x v="6"/>
    <x v="22"/>
    <x v="945"/>
    <n v="315"/>
    <n v="330"/>
    <n v="1719"/>
    <n v="1725"/>
    <x v="3"/>
    <x v="0"/>
    <x v="6"/>
  </r>
  <r>
    <x v="1"/>
    <x v="6"/>
    <x v="22"/>
    <x v="946"/>
    <n v="7"/>
    <n v="10"/>
    <n v="40"/>
    <n v="42"/>
    <x v="3"/>
    <x v="0"/>
    <x v="6"/>
  </r>
  <r>
    <x v="1"/>
    <x v="6"/>
    <x v="22"/>
    <x v="947"/>
    <n v="13"/>
    <n v="4"/>
    <n v="60"/>
    <n v="13"/>
    <x v="3"/>
    <x v="0"/>
    <x v="6"/>
  </r>
  <r>
    <x v="1"/>
    <x v="6"/>
    <x v="22"/>
    <x v="948"/>
    <n v="1"/>
    <m/>
    <n v="9"/>
    <n v="4"/>
    <x v="3"/>
    <x v="0"/>
    <x v="6"/>
  </r>
  <r>
    <x v="1"/>
    <x v="6"/>
    <x v="22"/>
    <x v="949"/>
    <n v="10"/>
    <n v="6"/>
    <n v="39"/>
    <n v="46"/>
    <x v="3"/>
    <x v="0"/>
    <x v="6"/>
  </r>
  <r>
    <x v="1"/>
    <x v="6"/>
    <x v="22"/>
    <x v="950"/>
    <n v="1"/>
    <n v="2"/>
    <n v="7"/>
    <n v="10"/>
    <x v="3"/>
    <x v="0"/>
    <x v="6"/>
  </r>
  <r>
    <x v="1"/>
    <x v="6"/>
    <x v="22"/>
    <x v="951"/>
    <n v="20"/>
    <n v="6"/>
    <n v="82"/>
    <n v="41"/>
    <x v="3"/>
    <x v="0"/>
    <x v="6"/>
  </r>
  <r>
    <x v="1"/>
    <x v="6"/>
    <x v="22"/>
    <x v="952"/>
    <m/>
    <m/>
    <n v="1"/>
    <m/>
    <x v="3"/>
    <x v="0"/>
    <x v="6"/>
  </r>
  <r>
    <x v="1"/>
    <x v="6"/>
    <x v="22"/>
    <x v="953"/>
    <n v="3"/>
    <n v="6"/>
    <n v="20"/>
    <n v="29"/>
    <x v="3"/>
    <x v="0"/>
    <x v="6"/>
  </r>
  <r>
    <x v="1"/>
    <x v="6"/>
    <x v="22"/>
    <x v="954"/>
    <n v="13"/>
    <n v="14"/>
    <n v="54"/>
    <n v="63"/>
    <x v="3"/>
    <x v="0"/>
    <x v="6"/>
  </r>
  <r>
    <x v="1"/>
    <x v="6"/>
    <x v="22"/>
    <x v="956"/>
    <m/>
    <n v="1"/>
    <n v="1"/>
    <n v="1"/>
    <x v="3"/>
    <x v="0"/>
    <x v="6"/>
  </r>
  <r>
    <x v="1"/>
    <x v="6"/>
    <x v="22"/>
    <x v="957"/>
    <n v="33"/>
    <n v="33"/>
    <n v="138"/>
    <n v="142"/>
    <x v="3"/>
    <x v="0"/>
    <x v="6"/>
  </r>
  <r>
    <x v="1"/>
    <x v="6"/>
    <x v="22"/>
    <x v="461"/>
    <m/>
    <n v="1"/>
    <n v="4"/>
    <n v="8"/>
    <x v="3"/>
    <x v="0"/>
    <x v="6"/>
  </r>
  <r>
    <x v="1"/>
    <x v="6"/>
    <x v="22"/>
    <x v="958"/>
    <n v="16"/>
    <n v="3"/>
    <n v="106"/>
    <n v="51"/>
    <x v="3"/>
    <x v="0"/>
    <x v="6"/>
  </r>
  <r>
    <x v="1"/>
    <x v="6"/>
    <x v="22"/>
    <x v="959"/>
    <m/>
    <m/>
    <n v="1"/>
    <n v="2"/>
    <x v="3"/>
    <x v="0"/>
    <x v="6"/>
  </r>
  <r>
    <x v="1"/>
    <x v="6"/>
    <x v="22"/>
    <x v="960"/>
    <n v="26"/>
    <n v="5"/>
    <n v="138"/>
    <n v="35"/>
    <x v="3"/>
    <x v="0"/>
    <x v="6"/>
  </r>
  <r>
    <x v="1"/>
    <x v="6"/>
    <x v="22"/>
    <x v="961"/>
    <m/>
    <m/>
    <n v="2"/>
    <n v="4"/>
    <x v="3"/>
    <x v="0"/>
    <x v="6"/>
  </r>
  <r>
    <x v="1"/>
    <x v="6"/>
    <x v="22"/>
    <x v="962"/>
    <m/>
    <m/>
    <n v="1"/>
    <m/>
    <x v="3"/>
    <x v="0"/>
    <x v="6"/>
  </r>
  <r>
    <x v="1"/>
    <x v="6"/>
    <x v="22"/>
    <x v="963"/>
    <n v="8"/>
    <m/>
    <n v="47"/>
    <n v="3"/>
    <x v="3"/>
    <x v="0"/>
    <x v="6"/>
  </r>
  <r>
    <x v="1"/>
    <x v="6"/>
    <x v="22"/>
    <x v="964"/>
    <n v="6"/>
    <n v="2"/>
    <n v="20"/>
    <n v="12"/>
    <x v="3"/>
    <x v="0"/>
    <x v="6"/>
  </r>
  <r>
    <x v="1"/>
    <x v="6"/>
    <x v="22"/>
    <x v="965"/>
    <n v="5"/>
    <n v="7"/>
    <n v="21"/>
    <n v="31"/>
    <x v="3"/>
    <x v="0"/>
    <x v="6"/>
  </r>
  <r>
    <x v="1"/>
    <x v="6"/>
    <x v="22"/>
    <x v="966"/>
    <n v="1"/>
    <n v="2"/>
    <n v="4"/>
    <n v="8"/>
    <x v="3"/>
    <x v="0"/>
    <x v="6"/>
  </r>
  <r>
    <x v="1"/>
    <x v="6"/>
    <x v="22"/>
    <x v="967"/>
    <n v="322"/>
    <n v="236"/>
    <n v="1773"/>
    <n v="1304"/>
    <x v="3"/>
    <x v="0"/>
    <x v="6"/>
  </r>
  <r>
    <x v="1"/>
    <x v="6"/>
    <x v="22"/>
    <x v="968"/>
    <n v="5"/>
    <n v="1"/>
    <n v="27"/>
    <n v="8"/>
    <x v="3"/>
    <x v="0"/>
    <x v="6"/>
  </r>
  <r>
    <x v="1"/>
    <x v="6"/>
    <x v="22"/>
    <x v="969"/>
    <n v="1"/>
    <m/>
    <n v="7"/>
    <n v="5"/>
    <x v="3"/>
    <x v="0"/>
    <x v="6"/>
  </r>
  <r>
    <x v="1"/>
    <x v="6"/>
    <x v="22"/>
    <x v="970"/>
    <m/>
    <n v="1"/>
    <n v="1"/>
    <n v="1"/>
    <x v="3"/>
    <x v="0"/>
    <x v="6"/>
  </r>
  <r>
    <x v="1"/>
    <x v="6"/>
    <x v="22"/>
    <x v="971"/>
    <n v="10"/>
    <n v="10"/>
    <n v="53"/>
    <n v="47"/>
    <x v="3"/>
    <x v="0"/>
    <x v="6"/>
  </r>
  <r>
    <x v="1"/>
    <x v="6"/>
    <x v="22"/>
    <x v="972"/>
    <n v="59"/>
    <n v="50"/>
    <n v="308"/>
    <n v="346"/>
    <x v="3"/>
    <x v="0"/>
    <x v="6"/>
  </r>
  <r>
    <x v="1"/>
    <x v="6"/>
    <x v="22"/>
    <x v="974"/>
    <n v="20"/>
    <n v="30"/>
    <n v="114"/>
    <n v="113"/>
    <x v="3"/>
    <x v="0"/>
    <x v="6"/>
  </r>
  <r>
    <x v="1"/>
    <x v="6"/>
    <x v="22"/>
    <x v="975"/>
    <n v="67"/>
    <n v="74"/>
    <n v="386"/>
    <n v="374"/>
    <x v="3"/>
    <x v="0"/>
    <x v="6"/>
  </r>
  <r>
    <x v="1"/>
    <x v="6"/>
    <x v="22"/>
    <x v="976"/>
    <n v="85"/>
    <n v="78"/>
    <n v="513"/>
    <n v="434"/>
    <x v="3"/>
    <x v="0"/>
    <x v="6"/>
  </r>
  <r>
    <x v="1"/>
    <x v="6"/>
    <x v="22"/>
    <x v="977"/>
    <m/>
    <m/>
    <n v="5"/>
    <n v="1"/>
    <x v="3"/>
    <x v="0"/>
    <x v="6"/>
  </r>
  <r>
    <x v="1"/>
    <x v="6"/>
    <x v="22"/>
    <x v="978"/>
    <m/>
    <m/>
    <n v="7"/>
    <n v="4"/>
    <x v="3"/>
    <x v="0"/>
    <x v="6"/>
  </r>
  <r>
    <x v="1"/>
    <x v="6"/>
    <x v="22"/>
    <x v="979"/>
    <n v="207"/>
    <n v="176"/>
    <n v="1327"/>
    <n v="1020"/>
    <x v="3"/>
    <x v="0"/>
    <x v="6"/>
  </r>
  <r>
    <x v="1"/>
    <x v="6"/>
    <x v="22"/>
    <x v="1708"/>
    <n v="1"/>
    <m/>
    <n v="2"/>
    <n v="1"/>
    <x v="3"/>
    <x v="0"/>
    <x v="6"/>
  </r>
  <r>
    <x v="1"/>
    <x v="6"/>
    <x v="22"/>
    <x v="2094"/>
    <m/>
    <m/>
    <m/>
    <n v="1"/>
    <x v="3"/>
    <x v="0"/>
    <x v="6"/>
  </r>
  <r>
    <x v="1"/>
    <x v="6"/>
    <x v="22"/>
    <x v="1709"/>
    <m/>
    <m/>
    <n v="2"/>
    <n v="6"/>
    <x v="3"/>
    <x v="0"/>
    <x v="6"/>
  </r>
  <r>
    <x v="1"/>
    <x v="6"/>
    <x v="22"/>
    <x v="2053"/>
    <n v="1"/>
    <m/>
    <n v="2"/>
    <n v="3"/>
    <x v="3"/>
    <x v="0"/>
    <x v="6"/>
  </r>
  <r>
    <x v="1"/>
    <x v="6"/>
    <x v="22"/>
    <x v="980"/>
    <n v="1"/>
    <n v="3"/>
    <n v="7"/>
    <n v="12"/>
    <x v="3"/>
    <x v="0"/>
    <x v="6"/>
  </r>
  <r>
    <x v="1"/>
    <x v="6"/>
    <x v="22"/>
    <x v="981"/>
    <n v="1"/>
    <m/>
    <n v="2"/>
    <n v="1"/>
    <x v="3"/>
    <x v="0"/>
    <x v="6"/>
  </r>
  <r>
    <x v="1"/>
    <x v="6"/>
    <x v="22"/>
    <x v="982"/>
    <n v="6"/>
    <n v="5"/>
    <n v="20"/>
    <n v="15"/>
    <x v="3"/>
    <x v="0"/>
    <x v="6"/>
  </r>
  <r>
    <x v="1"/>
    <x v="6"/>
    <x v="22"/>
    <x v="983"/>
    <n v="1"/>
    <m/>
    <n v="3"/>
    <n v="1"/>
    <x v="3"/>
    <x v="0"/>
    <x v="6"/>
  </r>
  <r>
    <x v="1"/>
    <x v="6"/>
    <x v="22"/>
    <x v="984"/>
    <n v="10"/>
    <n v="7"/>
    <n v="45"/>
    <n v="40"/>
    <x v="3"/>
    <x v="0"/>
    <x v="6"/>
  </r>
  <r>
    <x v="1"/>
    <x v="6"/>
    <x v="22"/>
    <x v="985"/>
    <n v="1"/>
    <m/>
    <n v="4"/>
    <n v="6"/>
    <x v="3"/>
    <x v="0"/>
    <x v="6"/>
  </r>
  <r>
    <x v="1"/>
    <x v="6"/>
    <x v="22"/>
    <x v="986"/>
    <n v="286"/>
    <n v="235"/>
    <n v="1582"/>
    <n v="1226"/>
    <x v="3"/>
    <x v="0"/>
    <x v="6"/>
  </r>
  <r>
    <x v="1"/>
    <x v="6"/>
    <x v="22"/>
    <x v="987"/>
    <n v="4"/>
    <n v="3"/>
    <n v="23"/>
    <n v="7"/>
    <x v="3"/>
    <x v="0"/>
    <x v="6"/>
  </r>
  <r>
    <x v="1"/>
    <x v="6"/>
    <x v="22"/>
    <x v="988"/>
    <m/>
    <n v="1"/>
    <m/>
    <n v="2"/>
    <x v="3"/>
    <x v="0"/>
    <x v="6"/>
  </r>
  <r>
    <x v="1"/>
    <x v="6"/>
    <x v="22"/>
    <x v="989"/>
    <n v="151"/>
    <n v="134"/>
    <n v="880"/>
    <n v="716"/>
    <x v="3"/>
    <x v="0"/>
    <x v="6"/>
  </r>
  <r>
    <x v="1"/>
    <x v="6"/>
    <x v="22"/>
    <x v="990"/>
    <n v="67"/>
    <n v="75"/>
    <n v="356"/>
    <n v="358"/>
    <x v="3"/>
    <x v="0"/>
    <x v="6"/>
  </r>
  <r>
    <x v="1"/>
    <x v="6"/>
    <x v="22"/>
    <x v="1711"/>
    <n v="1"/>
    <m/>
    <n v="4"/>
    <n v="2"/>
    <x v="3"/>
    <x v="0"/>
    <x v="6"/>
  </r>
  <r>
    <x v="1"/>
    <x v="6"/>
    <x v="22"/>
    <x v="992"/>
    <n v="3"/>
    <n v="2"/>
    <n v="15"/>
    <n v="19"/>
    <x v="3"/>
    <x v="0"/>
    <x v="6"/>
  </r>
  <r>
    <x v="1"/>
    <x v="6"/>
    <x v="22"/>
    <x v="993"/>
    <n v="7"/>
    <n v="6"/>
    <n v="48"/>
    <n v="31"/>
    <x v="3"/>
    <x v="0"/>
    <x v="6"/>
  </r>
  <r>
    <x v="1"/>
    <x v="6"/>
    <x v="22"/>
    <x v="994"/>
    <m/>
    <n v="2"/>
    <n v="9"/>
    <n v="8"/>
    <x v="3"/>
    <x v="0"/>
    <x v="6"/>
  </r>
  <r>
    <x v="1"/>
    <x v="6"/>
    <x v="22"/>
    <x v="995"/>
    <m/>
    <m/>
    <n v="1"/>
    <n v="2"/>
    <x v="3"/>
    <x v="0"/>
    <x v="6"/>
  </r>
  <r>
    <x v="1"/>
    <x v="6"/>
    <x v="22"/>
    <x v="996"/>
    <n v="278"/>
    <n v="196"/>
    <n v="1524"/>
    <n v="1141"/>
    <x v="3"/>
    <x v="0"/>
    <x v="6"/>
  </r>
  <r>
    <x v="1"/>
    <x v="6"/>
    <x v="22"/>
    <x v="997"/>
    <n v="4"/>
    <n v="2"/>
    <n v="31"/>
    <n v="18"/>
    <x v="3"/>
    <x v="0"/>
    <x v="6"/>
  </r>
  <r>
    <x v="1"/>
    <x v="6"/>
    <x v="22"/>
    <x v="998"/>
    <n v="1155"/>
    <n v="896"/>
    <n v="6865"/>
    <n v="4860"/>
    <x v="3"/>
    <x v="0"/>
    <x v="6"/>
  </r>
  <r>
    <x v="1"/>
    <x v="6"/>
    <x v="22"/>
    <x v="1712"/>
    <n v="12"/>
    <m/>
    <n v="51"/>
    <n v="6"/>
    <x v="3"/>
    <x v="0"/>
    <x v="6"/>
  </r>
  <r>
    <x v="1"/>
    <x v="6"/>
    <x v="22"/>
    <x v="999"/>
    <m/>
    <m/>
    <n v="1"/>
    <n v="1"/>
    <x v="3"/>
    <x v="0"/>
    <x v="6"/>
  </r>
  <r>
    <x v="1"/>
    <x v="6"/>
    <x v="22"/>
    <x v="1000"/>
    <n v="4"/>
    <n v="1"/>
    <n v="8"/>
    <n v="15"/>
    <x v="3"/>
    <x v="0"/>
    <x v="6"/>
  </r>
  <r>
    <x v="1"/>
    <x v="6"/>
    <x v="22"/>
    <x v="1001"/>
    <n v="72"/>
    <n v="4"/>
    <n v="303"/>
    <n v="9"/>
    <x v="3"/>
    <x v="0"/>
    <x v="6"/>
  </r>
  <r>
    <x v="1"/>
    <x v="6"/>
    <x v="22"/>
    <x v="1002"/>
    <n v="1"/>
    <m/>
    <n v="11"/>
    <n v="1"/>
    <x v="3"/>
    <x v="0"/>
    <x v="6"/>
  </r>
  <r>
    <x v="1"/>
    <x v="6"/>
    <x v="22"/>
    <x v="1003"/>
    <n v="4"/>
    <m/>
    <n v="9"/>
    <n v="5"/>
    <x v="3"/>
    <x v="0"/>
    <x v="6"/>
  </r>
  <r>
    <x v="1"/>
    <x v="6"/>
    <x v="22"/>
    <x v="1935"/>
    <m/>
    <m/>
    <n v="1"/>
    <m/>
    <x v="3"/>
    <x v="0"/>
    <x v="6"/>
  </r>
  <r>
    <x v="1"/>
    <x v="6"/>
    <x v="22"/>
    <x v="1004"/>
    <n v="44"/>
    <n v="24"/>
    <n v="262"/>
    <n v="169"/>
    <x v="3"/>
    <x v="0"/>
    <x v="6"/>
  </r>
  <r>
    <x v="1"/>
    <x v="6"/>
    <x v="22"/>
    <x v="1005"/>
    <n v="95"/>
    <n v="59"/>
    <n v="528"/>
    <n v="285"/>
    <x v="3"/>
    <x v="0"/>
    <x v="6"/>
  </r>
  <r>
    <x v="1"/>
    <x v="6"/>
    <x v="22"/>
    <x v="1006"/>
    <n v="2"/>
    <n v="1"/>
    <n v="5"/>
    <n v="6"/>
    <x v="3"/>
    <x v="0"/>
    <x v="6"/>
  </r>
  <r>
    <x v="1"/>
    <x v="6"/>
    <x v="22"/>
    <x v="1007"/>
    <n v="24"/>
    <n v="19"/>
    <n v="86"/>
    <n v="76"/>
    <x v="3"/>
    <x v="0"/>
    <x v="6"/>
  </r>
  <r>
    <x v="1"/>
    <x v="6"/>
    <x v="22"/>
    <x v="1008"/>
    <n v="2"/>
    <n v="2"/>
    <n v="15"/>
    <n v="12"/>
    <x v="3"/>
    <x v="0"/>
    <x v="6"/>
  </r>
  <r>
    <x v="1"/>
    <x v="6"/>
    <x v="22"/>
    <x v="1009"/>
    <n v="17"/>
    <n v="23"/>
    <n v="110"/>
    <n v="89"/>
    <x v="3"/>
    <x v="0"/>
    <x v="6"/>
  </r>
  <r>
    <x v="1"/>
    <x v="6"/>
    <x v="22"/>
    <x v="1010"/>
    <m/>
    <n v="1"/>
    <n v="1"/>
    <n v="1"/>
    <x v="3"/>
    <x v="0"/>
    <x v="6"/>
  </r>
  <r>
    <x v="1"/>
    <x v="6"/>
    <x v="22"/>
    <x v="1011"/>
    <n v="407"/>
    <n v="300"/>
    <n v="2045"/>
    <n v="1533"/>
    <x v="3"/>
    <x v="0"/>
    <x v="6"/>
  </r>
  <r>
    <x v="1"/>
    <x v="6"/>
    <x v="22"/>
    <x v="1012"/>
    <n v="174"/>
    <n v="178"/>
    <n v="950"/>
    <n v="842"/>
    <x v="3"/>
    <x v="0"/>
    <x v="6"/>
  </r>
  <r>
    <x v="1"/>
    <x v="6"/>
    <x v="22"/>
    <x v="1013"/>
    <n v="253"/>
    <n v="223"/>
    <n v="1411"/>
    <n v="1122"/>
    <x v="3"/>
    <x v="0"/>
    <x v="6"/>
  </r>
  <r>
    <x v="1"/>
    <x v="6"/>
    <x v="22"/>
    <x v="1713"/>
    <n v="1"/>
    <n v="1"/>
    <n v="9"/>
    <n v="2"/>
    <x v="3"/>
    <x v="0"/>
    <x v="6"/>
  </r>
  <r>
    <x v="1"/>
    <x v="6"/>
    <x v="22"/>
    <x v="1014"/>
    <n v="19"/>
    <n v="18"/>
    <n v="115"/>
    <n v="79"/>
    <x v="3"/>
    <x v="0"/>
    <x v="6"/>
  </r>
  <r>
    <x v="1"/>
    <x v="6"/>
    <x v="22"/>
    <x v="1015"/>
    <n v="1"/>
    <m/>
    <n v="15"/>
    <n v="2"/>
    <x v="3"/>
    <x v="0"/>
    <x v="6"/>
  </r>
  <r>
    <x v="1"/>
    <x v="6"/>
    <x v="22"/>
    <x v="1016"/>
    <n v="861"/>
    <n v="743"/>
    <n v="4946"/>
    <n v="4139"/>
    <x v="3"/>
    <x v="0"/>
    <x v="6"/>
  </r>
  <r>
    <x v="1"/>
    <x v="6"/>
    <x v="146"/>
    <x v="2215"/>
    <m/>
    <m/>
    <n v="2"/>
    <n v="1"/>
    <x v="4"/>
    <x v="0"/>
    <x v="6"/>
  </r>
  <r>
    <x v="1"/>
    <x v="6"/>
    <x v="146"/>
    <x v="1936"/>
    <m/>
    <m/>
    <m/>
    <n v="1"/>
    <x v="4"/>
    <x v="0"/>
    <x v="6"/>
  </r>
  <r>
    <x v="1"/>
    <x v="6"/>
    <x v="146"/>
    <x v="1937"/>
    <m/>
    <m/>
    <m/>
    <n v="1"/>
    <x v="4"/>
    <x v="0"/>
    <x v="6"/>
  </r>
  <r>
    <x v="1"/>
    <x v="6"/>
    <x v="146"/>
    <x v="2054"/>
    <m/>
    <n v="1"/>
    <n v="1"/>
    <n v="2"/>
    <x v="4"/>
    <x v="0"/>
    <x v="6"/>
  </r>
  <r>
    <x v="1"/>
    <x v="6"/>
    <x v="107"/>
    <x v="1017"/>
    <n v="14"/>
    <m/>
    <n v="49"/>
    <m/>
    <x v="1"/>
    <x v="0"/>
    <x v="6"/>
  </r>
  <r>
    <x v="1"/>
    <x v="6"/>
    <x v="107"/>
    <x v="2055"/>
    <n v="1"/>
    <m/>
    <n v="1"/>
    <m/>
    <x v="1"/>
    <x v="0"/>
    <x v="6"/>
  </r>
  <r>
    <x v="1"/>
    <x v="6"/>
    <x v="23"/>
    <x v="1018"/>
    <n v="11"/>
    <n v="6"/>
    <n v="51"/>
    <n v="37"/>
    <x v="2"/>
    <x v="0"/>
    <x v="6"/>
  </r>
  <r>
    <x v="1"/>
    <x v="6"/>
    <x v="23"/>
    <x v="1716"/>
    <m/>
    <m/>
    <n v="3"/>
    <n v="9"/>
    <x v="2"/>
    <x v="0"/>
    <x v="6"/>
  </r>
  <r>
    <x v="1"/>
    <x v="6"/>
    <x v="23"/>
    <x v="1019"/>
    <n v="115"/>
    <n v="83"/>
    <n v="615"/>
    <n v="482"/>
    <x v="2"/>
    <x v="0"/>
    <x v="6"/>
  </r>
  <r>
    <x v="1"/>
    <x v="6"/>
    <x v="23"/>
    <x v="1717"/>
    <n v="4"/>
    <n v="2"/>
    <n v="14"/>
    <n v="15"/>
    <x v="2"/>
    <x v="0"/>
    <x v="6"/>
  </r>
  <r>
    <x v="1"/>
    <x v="6"/>
    <x v="23"/>
    <x v="1020"/>
    <n v="1726"/>
    <n v="1365"/>
    <n v="9290"/>
    <n v="7278"/>
    <x v="2"/>
    <x v="0"/>
    <x v="6"/>
  </r>
  <r>
    <x v="1"/>
    <x v="6"/>
    <x v="23"/>
    <x v="1718"/>
    <n v="3"/>
    <m/>
    <n v="7"/>
    <n v="3"/>
    <x v="2"/>
    <x v="0"/>
    <x v="6"/>
  </r>
  <r>
    <x v="1"/>
    <x v="6"/>
    <x v="23"/>
    <x v="1021"/>
    <n v="24"/>
    <n v="21"/>
    <n v="129"/>
    <n v="117"/>
    <x v="2"/>
    <x v="0"/>
    <x v="6"/>
  </r>
  <r>
    <x v="1"/>
    <x v="6"/>
    <x v="23"/>
    <x v="1719"/>
    <n v="14"/>
    <n v="2"/>
    <n v="71"/>
    <n v="9"/>
    <x v="2"/>
    <x v="0"/>
    <x v="6"/>
  </r>
  <r>
    <x v="1"/>
    <x v="6"/>
    <x v="23"/>
    <x v="1022"/>
    <n v="186"/>
    <n v="103"/>
    <n v="979"/>
    <n v="557"/>
    <x v="2"/>
    <x v="0"/>
    <x v="6"/>
  </r>
  <r>
    <x v="1"/>
    <x v="6"/>
    <x v="23"/>
    <x v="1720"/>
    <n v="4"/>
    <n v="11"/>
    <n v="33"/>
    <n v="37"/>
    <x v="2"/>
    <x v="0"/>
    <x v="6"/>
  </r>
  <r>
    <x v="1"/>
    <x v="6"/>
    <x v="23"/>
    <x v="2216"/>
    <m/>
    <m/>
    <n v="3"/>
    <m/>
    <x v="2"/>
    <x v="0"/>
    <x v="6"/>
  </r>
  <r>
    <x v="1"/>
    <x v="6"/>
    <x v="23"/>
    <x v="1023"/>
    <n v="95"/>
    <n v="85"/>
    <n v="508"/>
    <n v="452"/>
    <x v="2"/>
    <x v="0"/>
    <x v="6"/>
  </r>
  <r>
    <x v="1"/>
    <x v="6"/>
    <x v="23"/>
    <x v="1024"/>
    <n v="138"/>
    <n v="121"/>
    <n v="828"/>
    <n v="563"/>
    <x v="2"/>
    <x v="0"/>
    <x v="6"/>
  </r>
  <r>
    <x v="1"/>
    <x v="6"/>
    <x v="23"/>
    <x v="1025"/>
    <n v="5"/>
    <n v="4"/>
    <n v="12"/>
    <n v="15"/>
    <x v="2"/>
    <x v="0"/>
    <x v="6"/>
  </r>
  <r>
    <x v="1"/>
    <x v="6"/>
    <x v="23"/>
    <x v="1026"/>
    <n v="51"/>
    <n v="48"/>
    <n v="267"/>
    <n v="288"/>
    <x v="2"/>
    <x v="0"/>
    <x v="6"/>
  </r>
  <r>
    <x v="1"/>
    <x v="6"/>
    <x v="23"/>
    <x v="2217"/>
    <m/>
    <m/>
    <m/>
    <n v="1"/>
    <x v="2"/>
    <x v="0"/>
    <x v="6"/>
  </r>
  <r>
    <x v="1"/>
    <x v="6"/>
    <x v="23"/>
    <x v="1027"/>
    <n v="545"/>
    <n v="389"/>
    <n v="2578"/>
    <n v="1955"/>
    <x v="2"/>
    <x v="0"/>
    <x v="6"/>
  </r>
  <r>
    <x v="1"/>
    <x v="6"/>
    <x v="23"/>
    <x v="1722"/>
    <n v="3"/>
    <n v="2"/>
    <n v="24"/>
    <n v="12"/>
    <x v="2"/>
    <x v="0"/>
    <x v="6"/>
  </r>
  <r>
    <x v="1"/>
    <x v="6"/>
    <x v="23"/>
    <x v="1939"/>
    <m/>
    <m/>
    <m/>
    <n v="1"/>
    <x v="2"/>
    <x v="0"/>
    <x v="6"/>
  </r>
  <r>
    <x v="1"/>
    <x v="6"/>
    <x v="23"/>
    <x v="1723"/>
    <m/>
    <n v="1"/>
    <n v="3"/>
    <n v="1"/>
    <x v="2"/>
    <x v="0"/>
    <x v="6"/>
  </r>
  <r>
    <x v="1"/>
    <x v="6"/>
    <x v="23"/>
    <x v="1028"/>
    <n v="7"/>
    <n v="2"/>
    <n v="29"/>
    <n v="29"/>
    <x v="2"/>
    <x v="0"/>
    <x v="6"/>
  </r>
  <r>
    <x v="1"/>
    <x v="6"/>
    <x v="23"/>
    <x v="1724"/>
    <n v="1"/>
    <n v="1"/>
    <n v="7"/>
    <n v="4"/>
    <x v="2"/>
    <x v="0"/>
    <x v="6"/>
  </r>
  <r>
    <x v="1"/>
    <x v="6"/>
    <x v="23"/>
    <x v="1940"/>
    <m/>
    <n v="1"/>
    <n v="1"/>
    <n v="3"/>
    <x v="2"/>
    <x v="0"/>
    <x v="6"/>
  </r>
  <r>
    <x v="1"/>
    <x v="6"/>
    <x v="23"/>
    <x v="1725"/>
    <n v="2"/>
    <m/>
    <n v="3"/>
    <n v="8"/>
    <x v="2"/>
    <x v="0"/>
    <x v="6"/>
  </r>
  <r>
    <x v="1"/>
    <x v="6"/>
    <x v="23"/>
    <x v="1726"/>
    <n v="2"/>
    <n v="6"/>
    <n v="20"/>
    <n v="25"/>
    <x v="2"/>
    <x v="0"/>
    <x v="6"/>
  </r>
  <r>
    <x v="1"/>
    <x v="6"/>
    <x v="23"/>
    <x v="1727"/>
    <n v="11"/>
    <n v="9"/>
    <n v="43"/>
    <n v="22"/>
    <x v="2"/>
    <x v="0"/>
    <x v="6"/>
  </r>
  <r>
    <x v="1"/>
    <x v="6"/>
    <x v="23"/>
    <x v="1029"/>
    <n v="240"/>
    <n v="229"/>
    <n v="1345"/>
    <n v="1217"/>
    <x v="2"/>
    <x v="0"/>
    <x v="6"/>
  </r>
  <r>
    <x v="1"/>
    <x v="6"/>
    <x v="23"/>
    <x v="1030"/>
    <n v="304"/>
    <n v="256"/>
    <n v="1566"/>
    <n v="1316"/>
    <x v="2"/>
    <x v="0"/>
    <x v="6"/>
  </r>
  <r>
    <x v="1"/>
    <x v="6"/>
    <x v="24"/>
    <x v="1031"/>
    <n v="1"/>
    <n v="2"/>
    <n v="4"/>
    <n v="13"/>
    <x v="2"/>
    <x v="0"/>
    <x v="6"/>
  </r>
  <r>
    <x v="1"/>
    <x v="6"/>
    <x v="24"/>
    <x v="1728"/>
    <n v="2"/>
    <n v="5"/>
    <n v="17"/>
    <n v="16"/>
    <x v="2"/>
    <x v="0"/>
    <x v="6"/>
  </r>
  <r>
    <x v="1"/>
    <x v="6"/>
    <x v="24"/>
    <x v="1032"/>
    <n v="54"/>
    <n v="37"/>
    <n v="288"/>
    <n v="222"/>
    <x v="2"/>
    <x v="0"/>
    <x v="6"/>
  </r>
  <r>
    <x v="1"/>
    <x v="6"/>
    <x v="24"/>
    <x v="1033"/>
    <n v="11"/>
    <n v="11"/>
    <n v="60"/>
    <n v="45"/>
    <x v="2"/>
    <x v="0"/>
    <x v="6"/>
  </r>
  <r>
    <x v="1"/>
    <x v="6"/>
    <x v="24"/>
    <x v="1942"/>
    <m/>
    <m/>
    <n v="2"/>
    <m/>
    <x v="2"/>
    <x v="0"/>
    <x v="6"/>
  </r>
  <r>
    <x v="1"/>
    <x v="6"/>
    <x v="24"/>
    <x v="1034"/>
    <n v="254"/>
    <n v="174"/>
    <n v="1258"/>
    <n v="1051"/>
    <x v="2"/>
    <x v="0"/>
    <x v="6"/>
  </r>
  <r>
    <x v="1"/>
    <x v="6"/>
    <x v="24"/>
    <x v="1035"/>
    <n v="3"/>
    <n v="3"/>
    <n v="14"/>
    <n v="16"/>
    <x v="2"/>
    <x v="0"/>
    <x v="6"/>
  </r>
  <r>
    <x v="1"/>
    <x v="6"/>
    <x v="24"/>
    <x v="1036"/>
    <n v="81"/>
    <n v="61"/>
    <n v="464"/>
    <n v="359"/>
    <x v="2"/>
    <x v="0"/>
    <x v="6"/>
  </r>
  <r>
    <x v="1"/>
    <x v="6"/>
    <x v="24"/>
    <x v="1037"/>
    <n v="2"/>
    <n v="2"/>
    <n v="16"/>
    <n v="5"/>
    <x v="2"/>
    <x v="0"/>
    <x v="6"/>
  </r>
  <r>
    <x v="1"/>
    <x v="6"/>
    <x v="24"/>
    <x v="1038"/>
    <n v="13"/>
    <n v="11"/>
    <n v="68"/>
    <n v="58"/>
    <x v="2"/>
    <x v="0"/>
    <x v="6"/>
  </r>
  <r>
    <x v="1"/>
    <x v="6"/>
    <x v="24"/>
    <x v="1039"/>
    <n v="102"/>
    <n v="66"/>
    <n v="581"/>
    <n v="294"/>
    <x v="2"/>
    <x v="0"/>
    <x v="6"/>
  </r>
  <r>
    <x v="1"/>
    <x v="6"/>
    <x v="24"/>
    <x v="1729"/>
    <n v="15"/>
    <n v="9"/>
    <n v="88"/>
    <n v="51"/>
    <x v="2"/>
    <x v="0"/>
    <x v="6"/>
  </r>
  <r>
    <x v="1"/>
    <x v="6"/>
    <x v="24"/>
    <x v="1040"/>
    <n v="3"/>
    <n v="5"/>
    <n v="23"/>
    <n v="21"/>
    <x v="2"/>
    <x v="0"/>
    <x v="6"/>
  </r>
  <r>
    <x v="1"/>
    <x v="6"/>
    <x v="24"/>
    <x v="1041"/>
    <n v="158"/>
    <n v="112"/>
    <n v="805"/>
    <n v="641"/>
    <x v="2"/>
    <x v="0"/>
    <x v="6"/>
  </r>
  <r>
    <x v="1"/>
    <x v="6"/>
    <x v="24"/>
    <x v="1731"/>
    <n v="5"/>
    <n v="5"/>
    <n v="16"/>
    <n v="17"/>
    <x v="2"/>
    <x v="0"/>
    <x v="6"/>
  </r>
  <r>
    <x v="1"/>
    <x v="6"/>
    <x v="24"/>
    <x v="1042"/>
    <n v="455"/>
    <n v="373"/>
    <n v="2455"/>
    <n v="1940"/>
    <x v="2"/>
    <x v="0"/>
    <x v="6"/>
  </r>
  <r>
    <x v="1"/>
    <x v="6"/>
    <x v="24"/>
    <x v="1943"/>
    <m/>
    <m/>
    <m/>
    <n v="1"/>
    <x v="2"/>
    <x v="0"/>
    <x v="6"/>
  </r>
  <r>
    <x v="1"/>
    <x v="6"/>
    <x v="24"/>
    <x v="1043"/>
    <n v="22"/>
    <n v="24"/>
    <n v="117"/>
    <n v="124"/>
    <x v="2"/>
    <x v="0"/>
    <x v="6"/>
  </r>
  <r>
    <x v="1"/>
    <x v="6"/>
    <x v="24"/>
    <x v="1732"/>
    <n v="8"/>
    <n v="3"/>
    <n v="42"/>
    <n v="40"/>
    <x v="2"/>
    <x v="0"/>
    <x v="6"/>
  </r>
  <r>
    <x v="1"/>
    <x v="6"/>
    <x v="24"/>
    <x v="1733"/>
    <n v="2"/>
    <n v="3"/>
    <n v="14"/>
    <n v="12"/>
    <x v="2"/>
    <x v="0"/>
    <x v="6"/>
  </r>
  <r>
    <x v="1"/>
    <x v="6"/>
    <x v="24"/>
    <x v="1044"/>
    <n v="49"/>
    <n v="32"/>
    <n v="278"/>
    <n v="233"/>
    <x v="2"/>
    <x v="0"/>
    <x v="6"/>
  </r>
  <r>
    <x v="1"/>
    <x v="6"/>
    <x v="24"/>
    <x v="1045"/>
    <n v="53"/>
    <n v="46"/>
    <n v="266"/>
    <n v="228"/>
    <x v="2"/>
    <x v="0"/>
    <x v="6"/>
  </r>
  <r>
    <x v="1"/>
    <x v="6"/>
    <x v="24"/>
    <x v="1046"/>
    <n v="87"/>
    <n v="82"/>
    <n v="557"/>
    <n v="485"/>
    <x v="2"/>
    <x v="0"/>
    <x v="6"/>
  </r>
  <r>
    <x v="1"/>
    <x v="6"/>
    <x v="24"/>
    <x v="1047"/>
    <n v="23"/>
    <n v="8"/>
    <n v="112"/>
    <n v="40"/>
    <x v="2"/>
    <x v="0"/>
    <x v="6"/>
  </r>
  <r>
    <x v="1"/>
    <x v="6"/>
    <x v="24"/>
    <x v="1048"/>
    <n v="33"/>
    <n v="5"/>
    <n v="154"/>
    <n v="57"/>
    <x v="2"/>
    <x v="0"/>
    <x v="6"/>
  </r>
  <r>
    <x v="1"/>
    <x v="6"/>
    <x v="24"/>
    <x v="1049"/>
    <n v="1"/>
    <n v="2"/>
    <n v="6"/>
    <n v="10"/>
    <x v="2"/>
    <x v="0"/>
    <x v="6"/>
  </r>
  <r>
    <x v="1"/>
    <x v="6"/>
    <x v="24"/>
    <x v="1050"/>
    <n v="15"/>
    <n v="11"/>
    <n v="71"/>
    <n v="42"/>
    <x v="2"/>
    <x v="0"/>
    <x v="6"/>
  </r>
  <r>
    <x v="1"/>
    <x v="6"/>
    <x v="24"/>
    <x v="1734"/>
    <n v="2"/>
    <n v="1"/>
    <n v="5"/>
    <n v="5"/>
    <x v="2"/>
    <x v="0"/>
    <x v="6"/>
  </r>
  <r>
    <x v="1"/>
    <x v="6"/>
    <x v="24"/>
    <x v="1735"/>
    <n v="2"/>
    <n v="1"/>
    <n v="7"/>
    <n v="9"/>
    <x v="2"/>
    <x v="0"/>
    <x v="6"/>
  </r>
  <r>
    <x v="1"/>
    <x v="6"/>
    <x v="24"/>
    <x v="1736"/>
    <n v="1"/>
    <n v="3"/>
    <n v="11"/>
    <n v="7"/>
    <x v="2"/>
    <x v="0"/>
    <x v="6"/>
  </r>
  <r>
    <x v="1"/>
    <x v="6"/>
    <x v="24"/>
    <x v="1737"/>
    <n v="2"/>
    <m/>
    <n v="3"/>
    <m/>
    <x v="2"/>
    <x v="0"/>
    <x v="6"/>
  </r>
  <r>
    <x v="1"/>
    <x v="6"/>
    <x v="108"/>
    <x v="2011"/>
    <m/>
    <n v="1"/>
    <n v="4"/>
    <n v="1"/>
    <x v="4"/>
    <x v="0"/>
    <x v="6"/>
  </r>
  <r>
    <x v="1"/>
    <x v="6"/>
    <x v="108"/>
    <x v="1738"/>
    <n v="6"/>
    <n v="7"/>
    <n v="42"/>
    <n v="25"/>
    <x v="4"/>
    <x v="0"/>
    <x v="6"/>
  </r>
  <r>
    <x v="1"/>
    <x v="6"/>
    <x v="108"/>
    <x v="1739"/>
    <m/>
    <n v="1"/>
    <m/>
    <n v="1"/>
    <x v="4"/>
    <x v="0"/>
    <x v="6"/>
  </r>
  <r>
    <x v="1"/>
    <x v="6"/>
    <x v="108"/>
    <x v="1740"/>
    <n v="3"/>
    <n v="4"/>
    <n v="12"/>
    <n v="11"/>
    <x v="4"/>
    <x v="0"/>
    <x v="6"/>
  </r>
  <r>
    <x v="1"/>
    <x v="6"/>
    <x v="108"/>
    <x v="2095"/>
    <m/>
    <m/>
    <n v="1"/>
    <n v="1"/>
    <x v="4"/>
    <x v="0"/>
    <x v="6"/>
  </r>
  <r>
    <x v="1"/>
    <x v="6"/>
    <x v="108"/>
    <x v="2218"/>
    <m/>
    <m/>
    <n v="1"/>
    <m/>
    <x v="4"/>
    <x v="0"/>
    <x v="6"/>
  </r>
  <r>
    <x v="1"/>
    <x v="6"/>
    <x v="108"/>
    <x v="1051"/>
    <m/>
    <m/>
    <m/>
    <n v="1"/>
    <x v="4"/>
    <x v="0"/>
    <x v="6"/>
  </r>
  <r>
    <x v="1"/>
    <x v="6"/>
    <x v="147"/>
    <x v="1741"/>
    <m/>
    <m/>
    <n v="5"/>
    <m/>
    <x v="1"/>
    <x v="0"/>
    <x v="6"/>
  </r>
  <r>
    <x v="1"/>
    <x v="6"/>
    <x v="109"/>
    <x v="1944"/>
    <m/>
    <m/>
    <m/>
    <n v="2"/>
    <x v="4"/>
    <x v="0"/>
    <x v="6"/>
  </r>
  <r>
    <x v="1"/>
    <x v="6"/>
    <x v="109"/>
    <x v="1743"/>
    <n v="4"/>
    <m/>
    <n v="11"/>
    <n v="3"/>
    <x v="4"/>
    <x v="0"/>
    <x v="6"/>
  </r>
  <r>
    <x v="1"/>
    <x v="6"/>
    <x v="109"/>
    <x v="2096"/>
    <n v="1"/>
    <m/>
    <n v="1"/>
    <n v="1"/>
    <x v="4"/>
    <x v="0"/>
    <x v="6"/>
  </r>
  <r>
    <x v="1"/>
    <x v="6"/>
    <x v="109"/>
    <x v="1945"/>
    <m/>
    <n v="2"/>
    <n v="3"/>
    <n v="6"/>
    <x v="4"/>
    <x v="0"/>
    <x v="6"/>
  </r>
  <r>
    <x v="1"/>
    <x v="6"/>
    <x v="109"/>
    <x v="2219"/>
    <m/>
    <m/>
    <n v="1"/>
    <m/>
    <x v="4"/>
    <x v="0"/>
    <x v="6"/>
  </r>
  <r>
    <x v="1"/>
    <x v="6"/>
    <x v="109"/>
    <x v="1744"/>
    <n v="2"/>
    <m/>
    <n v="5"/>
    <n v="8"/>
    <x v="4"/>
    <x v="0"/>
    <x v="6"/>
  </r>
  <r>
    <x v="1"/>
    <x v="6"/>
    <x v="109"/>
    <x v="2220"/>
    <m/>
    <m/>
    <n v="1"/>
    <n v="3"/>
    <x v="4"/>
    <x v="0"/>
    <x v="6"/>
  </r>
  <r>
    <x v="1"/>
    <x v="6"/>
    <x v="109"/>
    <x v="2221"/>
    <m/>
    <m/>
    <m/>
    <n v="1"/>
    <x v="4"/>
    <x v="0"/>
    <x v="6"/>
  </r>
  <r>
    <x v="1"/>
    <x v="6"/>
    <x v="109"/>
    <x v="1947"/>
    <m/>
    <m/>
    <n v="1"/>
    <m/>
    <x v="4"/>
    <x v="0"/>
    <x v="6"/>
  </r>
  <r>
    <x v="1"/>
    <x v="6"/>
    <x v="109"/>
    <x v="2222"/>
    <n v="2"/>
    <m/>
    <n v="2"/>
    <m/>
    <x v="4"/>
    <x v="0"/>
    <x v="6"/>
  </r>
  <r>
    <x v="1"/>
    <x v="6"/>
    <x v="109"/>
    <x v="2223"/>
    <m/>
    <m/>
    <m/>
    <n v="1"/>
    <x v="4"/>
    <x v="0"/>
    <x v="6"/>
  </r>
  <r>
    <x v="1"/>
    <x v="6"/>
    <x v="109"/>
    <x v="1745"/>
    <m/>
    <n v="2"/>
    <m/>
    <n v="2"/>
    <x v="4"/>
    <x v="0"/>
    <x v="6"/>
  </r>
  <r>
    <x v="1"/>
    <x v="6"/>
    <x v="109"/>
    <x v="1747"/>
    <m/>
    <m/>
    <n v="3"/>
    <n v="3"/>
    <x v="4"/>
    <x v="0"/>
    <x v="6"/>
  </r>
  <r>
    <x v="1"/>
    <x v="6"/>
    <x v="109"/>
    <x v="1948"/>
    <m/>
    <m/>
    <n v="1"/>
    <m/>
    <x v="4"/>
    <x v="0"/>
    <x v="6"/>
  </r>
  <r>
    <x v="1"/>
    <x v="6"/>
    <x v="109"/>
    <x v="1052"/>
    <n v="12"/>
    <n v="23"/>
    <n v="84"/>
    <n v="116"/>
    <x v="4"/>
    <x v="0"/>
    <x v="6"/>
  </r>
  <r>
    <x v="1"/>
    <x v="6"/>
    <x v="109"/>
    <x v="2224"/>
    <m/>
    <n v="1"/>
    <m/>
    <n v="1"/>
    <x v="4"/>
    <x v="0"/>
    <x v="6"/>
  </r>
  <r>
    <x v="1"/>
    <x v="6"/>
    <x v="110"/>
    <x v="1053"/>
    <n v="12"/>
    <n v="7"/>
    <n v="68"/>
    <n v="41"/>
    <x v="2"/>
    <x v="0"/>
    <x v="6"/>
  </r>
  <r>
    <x v="1"/>
    <x v="6"/>
    <x v="110"/>
    <x v="1054"/>
    <n v="365"/>
    <n v="271"/>
    <n v="2162"/>
    <n v="1597"/>
    <x v="2"/>
    <x v="0"/>
    <x v="6"/>
  </r>
  <r>
    <x v="1"/>
    <x v="6"/>
    <x v="110"/>
    <x v="1055"/>
    <n v="12"/>
    <n v="6"/>
    <n v="69"/>
    <n v="37"/>
    <x v="2"/>
    <x v="0"/>
    <x v="6"/>
  </r>
  <r>
    <x v="1"/>
    <x v="6"/>
    <x v="110"/>
    <x v="1056"/>
    <n v="92"/>
    <n v="99"/>
    <n v="640"/>
    <n v="461"/>
    <x v="2"/>
    <x v="0"/>
    <x v="6"/>
  </r>
  <r>
    <x v="1"/>
    <x v="6"/>
    <x v="110"/>
    <x v="1057"/>
    <n v="70"/>
    <n v="47"/>
    <n v="435"/>
    <n v="325"/>
    <x v="2"/>
    <x v="0"/>
    <x v="6"/>
  </r>
  <r>
    <x v="1"/>
    <x v="6"/>
    <x v="110"/>
    <x v="1058"/>
    <n v="50"/>
    <n v="3"/>
    <n v="59"/>
    <n v="18"/>
    <x v="2"/>
    <x v="0"/>
    <x v="6"/>
  </r>
  <r>
    <x v="1"/>
    <x v="6"/>
    <x v="110"/>
    <x v="1749"/>
    <m/>
    <n v="25"/>
    <n v="140"/>
    <n v="136"/>
    <x v="2"/>
    <x v="0"/>
    <x v="6"/>
  </r>
  <r>
    <x v="1"/>
    <x v="6"/>
    <x v="110"/>
    <x v="1059"/>
    <m/>
    <n v="6"/>
    <n v="36"/>
    <n v="40"/>
    <x v="2"/>
    <x v="0"/>
    <x v="6"/>
  </r>
  <r>
    <x v="1"/>
    <x v="6"/>
    <x v="110"/>
    <x v="2225"/>
    <m/>
    <m/>
    <m/>
    <n v="1"/>
    <x v="2"/>
    <x v="0"/>
    <x v="6"/>
  </r>
  <r>
    <x v="1"/>
    <x v="6"/>
    <x v="110"/>
    <x v="1750"/>
    <n v="1"/>
    <m/>
    <n v="2"/>
    <n v="2"/>
    <x v="2"/>
    <x v="0"/>
    <x v="6"/>
  </r>
  <r>
    <x v="1"/>
    <x v="6"/>
    <x v="110"/>
    <x v="2226"/>
    <m/>
    <m/>
    <n v="1"/>
    <m/>
    <x v="2"/>
    <x v="0"/>
    <x v="6"/>
  </r>
  <r>
    <x v="1"/>
    <x v="6"/>
    <x v="110"/>
    <x v="1751"/>
    <m/>
    <m/>
    <n v="3"/>
    <n v="1"/>
    <x v="2"/>
    <x v="0"/>
    <x v="6"/>
  </r>
  <r>
    <x v="1"/>
    <x v="6"/>
    <x v="110"/>
    <x v="1060"/>
    <n v="20"/>
    <n v="15"/>
    <n v="87"/>
    <n v="52"/>
    <x v="2"/>
    <x v="0"/>
    <x v="6"/>
  </r>
  <r>
    <x v="1"/>
    <x v="6"/>
    <x v="111"/>
    <x v="1752"/>
    <m/>
    <n v="1"/>
    <m/>
    <n v="5"/>
    <x v="3"/>
    <x v="0"/>
    <x v="6"/>
  </r>
  <r>
    <x v="1"/>
    <x v="6"/>
    <x v="111"/>
    <x v="1061"/>
    <n v="2"/>
    <n v="2"/>
    <n v="9"/>
    <n v="9"/>
    <x v="3"/>
    <x v="0"/>
    <x v="6"/>
  </r>
  <r>
    <x v="1"/>
    <x v="6"/>
    <x v="111"/>
    <x v="2227"/>
    <m/>
    <m/>
    <n v="2"/>
    <m/>
    <x v="3"/>
    <x v="0"/>
    <x v="6"/>
  </r>
  <r>
    <x v="1"/>
    <x v="6"/>
    <x v="111"/>
    <x v="1753"/>
    <m/>
    <m/>
    <n v="2"/>
    <m/>
    <x v="3"/>
    <x v="0"/>
    <x v="6"/>
  </r>
  <r>
    <x v="1"/>
    <x v="6"/>
    <x v="112"/>
    <x v="1754"/>
    <n v="12"/>
    <n v="9"/>
    <n v="38"/>
    <n v="48"/>
    <x v="0"/>
    <x v="0"/>
    <x v="6"/>
  </r>
  <r>
    <x v="1"/>
    <x v="6"/>
    <x v="112"/>
    <x v="1755"/>
    <n v="3"/>
    <n v="3"/>
    <n v="12"/>
    <n v="75"/>
    <x v="0"/>
    <x v="0"/>
    <x v="6"/>
  </r>
  <r>
    <x v="1"/>
    <x v="6"/>
    <x v="112"/>
    <x v="1062"/>
    <n v="23"/>
    <n v="20"/>
    <n v="121"/>
    <n v="108"/>
    <x v="0"/>
    <x v="0"/>
    <x v="6"/>
  </r>
  <r>
    <x v="1"/>
    <x v="6"/>
    <x v="112"/>
    <x v="1063"/>
    <n v="28"/>
    <n v="26"/>
    <n v="162"/>
    <n v="121"/>
    <x v="0"/>
    <x v="0"/>
    <x v="6"/>
  </r>
  <r>
    <x v="1"/>
    <x v="6"/>
    <x v="112"/>
    <x v="1064"/>
    <n v="15"/>
    <n v="18"/>
    <n v="90"/>
    <n v="111"/>
    <x v="0"/>
    <x v="0"/>
    <x v="6"/>
  </r>
  <r>
    <x v="1"/>
    <x v="6"/>
    <x v="25"/>
    <x v="1065"/>
    <n v="143"/>
    <n v="107"/>
    <n v="864"/>
    <n v="492"/>
    <x v="2"/>
    <x v="0"/>
    <x v="6"/>
  </r>
  <r>
    <x v="1"/>
    <x v="6"/>
    <x v="25"/>
    <x v="2228"/>
    <m/>
    <m/>
    <n v="1"/>
    <m/>
    <x v="2"/>
    <x v="0"/>
    <x v="6"/>
  </r>
  <r>
    <x v="1"/>
    <x v="6"/>
    <x v="25"/>
    <x v="1066"/>
    <n v="82"/>
    <n v="53"/>
    <n v="396"/>
    <n v="296"/>
    <x v="2"/>
    <x v="0"/>
    <x v="6"/>
  </r>
  <r>
    <x v="1"/>
    <x v="6"/>
    <x v="25"/>
    <x v="1067"/>
    <n v="897"/>
    <n v="823"/>
    <n v="4836"/>
    <n v="4570"/>
    <x v="2"/>
    <x v="0"/>
    <x v="6"/>
  </r>
  <r>
    <x v="1"/>
    <x v="6"/>
    <x v="25"/>
    <x v="1068"/>
    <n v="172"/>
    <n v="147"/>
    <n v="1001"/>
    <n v="878"/>
    <x v="2"/>
    <x v="0"/>
    <x v="6"/>
  </r>
  <r>
    <x v="1"/>
    <x v="6"/>
    <x v="25"/>
    <x v="1070"/>
    <n v="28"/>
    <n v="19"/>
    <n v="150"/>
    <n v="115"/>
    <x v="2"/>
    <x v="0"/>
    <x v="6"/>
  </r>
  <r>
    <x v="1"/>
    <x v="6"/>
    <x v="25"/>
    <x v="1756"/>
    <n v="56"/>
    <n v="10"/>
    <n v="228"/>
    <n v="39"/>
    <x v="2"/>
    <x v="0"/>
    <x v="6"/>
  </r>
  <r>
    <x v="1"/>
    <x v="6"/>
    <x v="25"/>
    <x v="1071"/>
    <n v="324"/>
    <n v="268"/>
    <n v="2121"/>
    <n v="1526"/>
    <x v="2"/>
    <x v="0"/>
    <x v="6"/>
  </r>
  <r>
    <x v="1"/>
    <x v="6"/>
    <x v="25"/>
    <x v="1072"/>
    <n v="58"/>
    <n v="39"/>
    <n v="348"/>
    <n v="242"/>
    <x v="2"/>
    <x v="0"/>
    <x v="6"/>
  </r>
  <r>
    <x v="1"/>
    <x v="6"/>
    <x v="25"/>
    <x v="1073"/>
    <n v="103"/>
    <n v="78"/>
    <n v="560"/>
    <n v="464"/>
    <x v="2"/>
    <x v="0"/>
    <x v="6"/>
  </r>
  <r>
    <x v="1"/>
    <x v="6"/>
    <x v="25"/>
    <x v="1074"/>
    <n v="9"/>
    <n v="7"/>
    <n v="60"/>
    <n v="39"/>
    <x v="2"/>
    <x v="0"/>
    <x v="6"/>
  </r>
  <r>
    <x v="1"/>
    <x v="6"/>
    <x v="25"/>
    <x v="1075"/>
    <n v="607"/>
    <n v="442"/>
    <n v="3346"/>
    <n v="2487"/>
    <x v="2"/>
    <x v="0"/>
    <x v="6"/>
  </r>
  <r>
    <x v="1"/>
    <x v="6"/>
    <x v="25"/>
    <x v="1076"/>
    <n v="281"/>
    <n v="170"/>
    <n v="1485"/>
    <n v="1090"/>
    <x v="2"/>
    <x v="0"/>
    <x v="6"/>
  </r>
  <r>
    <x v="1"/>
    <x v="6"/>
    <x v="25"/>
    <x v="1757"/>
    <n v="2"/>
    <n v="1"/>
    <n v="13"/>
    <n v="6"/>
    <x v="2"/>
    <x v="0"/>
    <x v="6"/>
  </r>
  <r>
    <x v="1"/>
    <x v="6"/>
    <x v="25"/>
    <x v="1949"/>
    <m/>
    <m/>
    <n v="1"/>
    <m/>
    <x v="2"/>
    <x v="0"/>
    <x v="6"/>
  </r>
  <r>
    <x v="1"/>
    <x v="6"/>
    <x v="25"/>
    <x v="1077"/>
    <n v="13"/>
    <n v="10"/>
    <n v="51"/>
    <n v="45"/>
    <x v="2"/>
    <x v="0"/>
    <x v="6"/>
  </r>
  <r>
    <x v="1"/>
    <x v="6"/>
    <x v="25"/>
    <x v="1759"/>
    <m/>
    <m/>
    <n v="1"/>
    <m/>
    <x v="2"/>
    <x v="0"/>
    <x v="6"/>
  </r>
  <r>
    <x v="1"/>
    <x v="6"/>
    <x v="25"/>
    <x v="1950"/>
    <m/>
    <m/>
    <n v="2"/>
    <m/>
    <x v="2"/>
    <x v="0"/>
    <x v="6"/>
  </r>
  <r>
    <x v="1"/>
    <x v="6"/>
    <x v="25"/>
    <x v="1951"/>
    <m/>
    <m/>
    <n v="1"/>
    <m/>
    <x v="2"/>
    <x v="0"/>
    <x v="6"/>
  </r>
  <r>
    <x v="1"/>
    <x v="6"/>
    <x v="25"/>
    <x v="2229"/>
    <m/>
    <m/>
    <n v="1"/>
    <m/>
    <x v="2"/>
    <x v="0"/>
    <x v="6"/>
  </r>
  <r>
    <x v="1"/>
    <x v="6"/>
    <x v="25"/>
    <x v="1078"/>
    <n v="2280"/>
    <n v="2358"/>
    <n v="13523"/>
    <n v="12380"/>
    <x v="2"/>
    <x v="0"/>
    <x v="6"/>
  </r>
  <r>
    <x v="1"/>
    <x v="6"/>
    <x v="25"/>
    <x v="1079"/>
    <n v="788"/>
    <n v="746"/>
    <n v="4468"/>
    <n v="4021"/>
    <x v="2"/>
    <x v="0"/>
    <x v="6"/>
  </r>
  <r>
    <x v="1"/>
    <x v="6"/>
    <x v="25"/>
    <x v="1760"/>
    <m/>
    <n v="1"/>
    <m/>
    <n v="3"/>
    <x v="2"/>
    <x v="0"/>
    <x v="6"/>
  </r>
  <r>
    <x v="1"/>
    <x v="6"/>
    <x v="25"/>
    <x v="1761"/>
    <n v="1"/>
    <m/>
    <n v="4"/>
    <n v="1"/>
    <x v="2"/>
    <x v="0"/>
    <x v="6"/>
  </r>
  <r>
    <x v="1"/>
    <x v="6"/>
    <x v="25"/>
    <x v="1762"/>
    <n v="3"/>
    <n v="3"/>
    <n v="17"/>
    <n v="9"/>
    <x v="2"/>
    <x v="0"/>
    <x v="6"/>
  </r>
  <r>
    <x v="1"/>
    <x v="6"/>
    <x v="25"/>
    <x v="1080"/>
    <n v="172"/>
    <n v="159"/>
    <n v="1014"/>
    <n v="913"/>
    <x v="2"/>
    <x v="0"/>
    <x v="6"/>
  </r>
  <r>
    <x v="1"/>
    <x v="6"/>
    <x v="25"/>
    <x v="1081"/>
    <n v="44"/>
    <n v="23"/>
    <n v="260"/>
    <n v="126"/>
    <x v="2"/>
    <x v="0"/>
    <x v="6"/>
  </r>
  <r>
    <x v="1"/>
    <x v="6"/>
    <x v="25"/>
    <x v="1763"/>
    <m/>
    <m/>
    <n v="2"/>
    <n v="2"/>
    <x v="2"/>
    <x v="0"/>
    <x v="6"/>
  </r>
  <r>
    <x v="1"/>
    <x v="6"/>
    <x v="25"/>
    <x v="1764"/>
    <n v="7"/>
    <n v="9"/>
    <n v="29"/>
    <n v="26"/>
    <x v="2"/>
    <x v="0"/>
    <x v="6"/>
  </r>
  <r>
    <x v="1"/>
    <x v="6"/>
    <x v="25"/>
    <x v="1082"/>
    <m/>
    <m/>
    <n v="2"/>
    <n v="5"/>
    <x v="2"/>
    <x v="0"/>
    <x v="6"/>
  </r>
  <r>
    <x v="1"/>
    <x v="6"/>
    <x v="25"/>
    <x v="1765"/>
    <n v="2"/>
    <n v="1"/>
    <n v="14"/>
    <n v="6"/>
    <x v="2"/>
    <x v="0"/>
    <x v="6"/>
  </r>
  <r>
    <x v="1"/>
    <x v="6"/>
    <x v="25"/>
    <x v="1953"/>
    <m/>
    <n v="1"/>
    <m/>
    <n v="1"/>
    <x v="2"/>
    <x v="0"/>
    <x v="6"/>
  </r>
  <r>
    <x v="1"/>
    <x v="6"/>
    <x v="196"/>
    <x v="2230"/>
    <m/>
    <m/>
    <n v="1"/>
    <m/>
    <x v="1"/>
    <x v="0"/>
    <x v="6"/>
  </r>
  <r>
    <x v="1"/>
    <x v="6"/>
    <x v="113"/>
    <x v="2231"/>
    <m/>
    <n v="1"/>
    <n v="2"/>
    <n v="2"/>
    <x v="1"/>
    <x v="0"/>
    <x v="6"/>
  </r>
  <r>
    <x v="1"/>
    <x v="6"/>
    <x v="114"/>
    <x v="1954"/>
    <m/>
    <m/>
    <n v="1"/>
    <n v="2"/>
    <x v="2"/>
    <x v="0"/>
    <x v="6"/>
  </r>
  <r>
    <x v="1"/>
    <x v="6"/>
    <x v="114"/>
    <x v="1084"/>
    <n v="13"/>
    <n v="9"/>
    <n v="51"/>
    <n v="38"/>
    <x v="2"/>
    <x v="0"/>
    <x v="6"/>
  </r>
  <r>
    <x v="1"/>
    <x v="6"/>
    <x v="114"/>
    <x v="1955"/>
    <m/>
    <m/>
    <n v="3"/>
    <n v="7"/>
    <x v="2"/>
    <x v="0"/>
    <x v="6"/>
  </r>
  <r>
    <x v="1"/>
    <x v="6"/>
    <x v="114"/>
    <x v="1766"/>
    <n v="4"/>
    <n v="4"/>
    <n v="44"/>
    <n v="25"/>
    <x v="2"/>
    <x v="0"/>
    <x v="6"/>
  </r>
  <r>
    <x v="1"/>
    <x v="6"/>
    <x v="114"/>
    <x v="1767"/>
    <n v="7"/>
    <n v="1"/>
    <n v="19"/>
    <n v="26"/>
    <x v="2"/>
    <x v="0"/>
    <x v="6"/>
  </r>
  <r>
    <x v="1"/>
    <x v="6"/>
    <x v="114"/>
    <x v="2232"/>
    <m/>
    <n v="1"/>
    <n v="2"/>
    <n v="5"/>
    <x v="2"/>
    <x v="0"/>
    <x v="6"/>
  </r>
  <r>
    <x v="1"/>
    <x v="6"/>
    <x v="114"/>
    <x v="2233"/>
    <n v="1"/>
    <n v="1"/>
    <n v="2"/>
    <n v="1"/>
    <x v="2"/>
    <x v="0"/>
    <x v="6"/>
  </r>
  <r>
    <x v="1"/>
    <x v="6"/>
    <x v="114"/>
    <x v="2234"/>
    <m/>
    <m/>
    <m/>
    <n v="1"/>
    <x v="2"/>
    <x v="0"/>
    <x v="6"/>
  </r>
  <r>
    <x v="1"/>
    <x v="6"/>
    <x v="114"/>
    <x v="1768"/>
    <m/>
    <n v="1"/>
    <n v="7"/>
    <n v="4"/>
    <x v="2"/>
    <x v="0"/>
    <x v="6"/>
  </r>
  <r>
    <x v="1"/>
    <x v="6"/>
    <x v="114"/>
    <x v="1085"/>
    <n v="4"/>
    <n v="9"/>
    <n v="27"/>
    <n v="30"/>
    <x v="2"/>
    <x v="0"/>
    <x v="6"/>
  </r>
  <r>
    <x v="1"/>
    <x v="6"/>
    <x v="115"/>
    <x v="1769"/>
    <n v="3"/>
    <n v="3"/>
    <n v="20"/>
    <n v="26"/>
    <x v="2"/>
    <x v="0"/>
    <x v="6"/>
  </r>
  <r>
    <x v="1"/>
    <x v="6"/>
    <x v="115"/>
    <x v="1086"/>
    <n v="1"/>
    <n v="3"/>
    <n v="14"/>
    <n v="11"/>
    <x v="2"/>
    <x v="0"/>
    <x v="6"/>
  </r>
  <r>
    <x v="1"/>
    <x v="6"/>
    <x v="115"/>
    <x v="1770"/>
    <n v="5"/>
    <n v="5"/>
    <n v="22"/>
    <n v="20"/>
    <x v="2"/>
    <x v="0"/>
    <x v="6"/>
  </r>
  <r>
    <x v="1"/>
    <x v="6"/>
    <x v="115"/>
    <x v="1087"/>
    <n v="3"/>
    <n v="3"/>
    <n v="19"/>
    <n v="24"/>
    <x v="2"/>
    <x v="0"/>
    <x v="6"/>
  </r>
  <r>
    <x v="1"/>
    <x v="6"/>
    <x v="115"/>
    <x v="1088"/>
    <n v="4"/>
    <n v="1"/>
    <n v="14"/>
    <n v="10"/>
    <x v="2"/>
    <x v="0"/>
    <x v="6"/>
  </r>
  <r>
    <x v="1"/>
    <x v="6"/>
    <x v="115"/>
    <x v="1089"/>
    <n v="13"/>
    <n v="16"/>
    <n v="73"/>
    <n v="99"/>
    <x v="2"/>
    <x v="0"/>
    <x v="6"/>
  </r>
  <r>
    <x v="1"/>
    <x v="6"/>
    <x v="115"/>
    <x v="1771"/>
    <m/>
    <n v="2"/>
    <n v="1"/>
    <n v="3"/>
    <x v="2"/>
    <x v="0"/>
    <x v="6"/>
  </r>
  <r>
    <x v="1"/>
    <x v="6"/>
    <x v="115"/>
    <x v="2235"/>
    <n v="1"/>
    <m/>
    <n v="1"/>
    <m/>
    <x v="2"/>
    <x v="0"/>
    <x v="6"/>
  </r>
  <r>
    <x v="1"/>
    <x v="6"/>
    <x v="115"/>
    <x v="2059"/>
    <m/>
    <n v="1"/>
    <m/>
    <n v="1"/>
    <x v="2"/>
    <x v="0"/>
    <x v="6"/>
  </r>
  <r>
    <x v="1"/>
    <x v="6"/>
    <x v="116"/>
    <x v="1772"/>
    <n v="6"/>
    <n v="8"/>
    <n v="20"/>
    <n v="22"/>
    <x v="2"/>
    <x v="0"/>
    <x v="6"/>
  </r>
  <r>
    <x v="1"/>
    <x v="6"/>
    <x v="116"/>
    <x v="1090"/>
    <n v="10"/>
    <n v="10"/>
    <n v="65"/>
    <n v="48"/>
    <x v="2"/>
    <x v="0"/>
    <x v="6"/>
  </r>
  <r>
    <x v="1"/>
    <x v="6"/>
    <x v="116"/>
    <x v="2236"/>
    <m/>
    <m/>
    <n v="1"/>
    <m/>
    <x v="2"/>
    <x v="0"/>
    <x v="6"/>
  </r>
  <r>
    <x v="1"/>
    <x v="6"/>
    <x v="116"/>
    <x v="1091"/>
    <n v="35"/>
    <n v="22"/>
    <n v="157"/>
    <n v="130"/>
    <x v="2"/>
    <x v="0"/>
    <x v="6"/>
  </r>
  <r>
    <x v="1"/>
    <x v="6"/>
    <x v="116"/>
    <x v="1092"/>
    <n v="29"/>
    <n v="25"/>
    <n v="155"/>
    <n v="140"/>
    <x v="2"/>
    <x v="0"/>
    <x v="6"/>
  </r>
  <r>
    <x v="1"/>
    <x v="6"/>
    <x v="116"/>
    <x v="1957"/>
    <m/>
    <m/>
    <n v="1"/>
    <m/>
    <x v="2"/>
    <x v="0"/>
    <x v="6"/>
  </r>
  <r>
    <x v="1"/>
    <x v="6"/>
    <x v="116"/>
    <x v="1773"/>
    <m/>
    <m/>
    <m/>
    <n v="1"/>
    <x v="2"/>
    <x v="0"/>
    <x v="6"/>
  </r>
  <r>
    <x v="1"/>
    <x v="6"/>
    <x v="116"/>
    <x v="2098"/>
    <n v="1"/>
    <m/>
    <n v="1"/>
    <m/>
    <x v="2"/>
    <x v="0"/>
    <x v="6"/>
  </r>
  <r>
    <x v="1"/>
    <x v="6"/>
    <x v="197"/>
    <x v="2237"/>
    <m/>
    <m/>
    <n v="1"/>
    <m/>
    <x v="6"/>
    <x v="0"/>
    <x v="6"/>
  </r>
  <r>
    <x v="1"/>
    <x v="6"/>
    <x v="117"/>
    <x v="1774"/>
    <n v="1"/>
    <m/>
    <n v="4"/>
    <m/>
    <x v="2"/>
    <x v="0"/>
    <x v="6"/>
  </r>
  <r>
    <x v="1"/>
    <x v="6"/>
    <x v="117"/>
    <x v="1093"/>
    <m/>
    <m/>
    <n v="3"/>
    <m/>
    <x v="2"/>
    <x v="0"/>
    <x v="6"/>
  </r>
  <r>
    <x v="1"/>
    <x v="6"/>
    <x v="117"/>
    <x v="1094"/>
    <n v="6"/>
    <m/>
    <n v="44"/>
    <m/>
    <x v="2"/>
    <x v="0"/>
    <x v="6"/>
  </r>
  <r>
    <x v="1"/>
    <x v="6"/>
    <x v="117"/>
    <x v="1095"/>
    <n v="2"/>
    <m/>
    <n v="3"/>
    <m/>
    <x v="2"/>
    <x v="0"/>
    <x v="6"/>
  </r>
  <r>
    <x v="1"/>
    <x v="6"/>
    <x v="117"/>
    <x v="1775"/>
    <m/>
    <m/>
    <n v="1"/>
    <m/>
    <x v="2"/>
    <x v="0"/>
    <x v="6"/>
  </r>
  <r>
    <x v="1"/>
    <x v="6"/>
    <x v="117"/>
    <x v="1776"/>
    <n v="4"/>
    <n v="3"/>
    <n v="18"/>
    <n v="4"/>
    <x v="2"/>
    <x v="0"/>
    <x v="6"/>
  </r>
  <r>
    <x v="1"/>
    <x v="6"/>
    <x v="117"/>
    <x v="1777"/>
    <n v="2"/>
    <m/>
    <n v="2"/>
    <m/>
    <x v="2"/>
    <x v="0"/>
    <x v="6"/>
  </r>
  <r>
    <x v="1"/>
    <x v="6"/>
    <x v="118"/>
    <x v="1959"/>
    <m/>
    <m/>
    <n v="2"/>
    <m/>
    <x v="4"/>
    <x v="0"/>
    <x v="6"/>
  </r>
  <r>
    <x v="1"/>
    <x v="6"/>
    <x v="118"/>
    <x v="2013"/>
    <m/>
    <n v="2"/>
    <m/>
    <n v="2"/>
    <x v="4"/>
    <x v="0"/>
    <x v="6"/>
  </r>
  <r>
    <x v="1"/>
    <x v="6"/>
    <x v="118"/>
    <x v="2061"/>
    <m/>
    <m/>
    <n v="1"/>
    <n v="1"/>
    <x v="4"/>
    <x v="0"/>
    <x v="6"/>
  </r>
  <r>
    <x v="1"/>
    <x v="6"/>
    <x v="118"/>
    <x v="1778"/>
    <m/>
    <m/>
    <m/>
    <n v="1"/>
    <x v="4"/>
    <x v="0"/>
    <x v="6"/>
  </r>
  <r>
    <x v="1"/>
    <x v="6"/>
    <x v="118"/>
    <x v="2238"/>
    <m/>
    <m/>
    <m/>
    <n v="1"/>
    <x v="4"/>
    <x v="0"/>
    <x v="6"/>
  </r>
  <r>
    <x v="1"/>
    <x v="6"/>
    <x v="118"/>
    <x v="2062"/>
    <m/>
    <n v="1"/>
    <n v="1"/>
    <n v="2"/>
    <x v="4"/>
    <x v="0"/>
    <x v="6"/>
  </r>
  <r>
    <x v="1"/>
    <x v="6"/>
    <x v="118"/>
    <x v="1096"/>
    <m/>
    <n v="1"/>
    <m/>
    <n v="1"/>
    <x v="4"/>
    <x v="0"/>
    <x v="6"/>
  </r>
  <r>
    <x v="1"/>
    <x v="6"/>
    <x v="118"/>
    <x v="1779"/>
    <n v="3"/>
    <n v="3"/>
    <n v="14"/>
    <n v="17"/>
    <x v="4"/>
    <x v="0"/>
    <x v="6"/>
  </r>
  <r>
    <x v="1"/>
    <x v="6"/>
    <x v="119"/>
    <x v="2239"/>
    <m/>
    <m/>
    <n v="2"/>
    <n v="3"/>
    <x v="4"/>
    <x v="0"/>
    <x v="6"/>
  </r>
  <r>
    <x v="1"/>
    <x v="6"/>
    <x v="119"/>
    <x v="1781"/>
    <n v="1"/>
    <m/>
    <n v="7"/>
    <n v="3"/>
    <x v="4"/>
    <x v="0"/>
    <x v="6"/>
  </r>
  <r>
    <x v="1"/>
    <x v="6"/>
    <x v="119"/>
    <x v="1097"/>
    <n v="2"/>
    <n v="2"/>
    <n v="9"/>
    <n v="11"/>
    <x v="4"/>
    <x v="0"/>
    <x v="6"/>
  </r>
  <r>
    <x v="1"/>
    <x v="6"/>
    <x v="119"/>
    <x v="1782"/>
    <n v="6"/>
    <n v="2"/>
    <n v="28"/>
    <n v="24"/>
    <x v="4"/>
    <x v="0"/>
    <x v="6"/>
  </r>
  <r>
    <x v="1"/>
    <x v="6"/>
    <x v="119"/>
    <x v="1098"/>
    <m/>
    <n v="1"/>
    <m/>
    <n v="1"/>
    <x v="4"/>
    <x v="0"/>
    <x v="6"/>
  </r>
  <r>
    <x v="1"/>
    <x v="6"/>
    <x v="163"/>
    <x v="1960"/>
    <m/>
    <m/>
    <n v="1"/>
    <m/>
    <x v="5"/>
    <x v="1"/>
    <x v="6"/>
  </r>
  <r>
    <x v="1"/>
    <x v="6"/>
    <x v="50"/>
    <x v="1783"/>
    <n v="11"/>
    <n v="9"/>
    <n v="44"/>
    <n v="31"/>
    <x v="2"/>
    <x v="0"/>
    <x v="6"/>
  </r>
  <r>
    <x v="1"/>
    <x v="6"/>
    <x v="50"/>
    <x v="1784"/>
    <n v="10"/>
    <n v="11"/>
    <n v="63"/>
    <n v="37"/>
    <x v="2"/>
    <x v="0"/>
    <x v="6"/>
  </r>
  <r>
    <x v="1"/>
    <x v="6"/>
    <x v="50"/>
    <x v="1785"/>
    <n v="3"/>
    <n v="1"/>
    <n v="9"/>
    <n v="6"/>
    <x v="2"/>
    <x v="0"/>
    <x v="6"/>
  </r>
  <r>
    <x v="1"/>
    <x v="6"/>
    <x v="50"/>
    <x v="1099"/>
    <n v="9"/>
    <n v="7"/>
    <n v="36"/>
    <n v="44"/>
    <x v="2"/>
    <x v="0"/>
    <x v="6"/>
  </r>
  <r>
    <x v="1"/>
    <x v="6"/>
    <x v="50"/>
    <x v="1100"/>
    <n v="12"/>
    <n v="19"/>
    <n v="75"/>
    <n v="65"/>
    <x v="2"/>
    <x v="0"/>
    <x v="6"/>
  </r>
  <r>
    <x v="1"/>
    <x v="6"/>
    <x v="50"/>
    <x v="1101"/>
    <n v="39"/>
    <n v="25"/>
    <n v="175"/>
    <n v="130"/>
    <x v="2"/>
    <x v="0"/>
    <x v="6"/>
  </r>
  <r>
    <x v="1"/>
    <x v="6"/>
    <x v="50"/>
    <x v="1961"/>
    <m/>
    <n v="1"/>
    <m/>
    <n v="1"/>
    <x v="2"/>
    <x v="0"/>
    <x v="6"/>
  </r>
  <r>
    <x v="1"/>
    <x v="6"/>
    <x v="50"/>
    <x v="1786"/>
    <m/>
    <m/>
    <n v="2"/>
    <m/>
    <x v="2"/>
    <x v="0"/>
    <x v="6"/>
  </r>
  <r>
    <x v="1"/>
    <x v="6"/>
    <x v="50"/>
    <x v="1787"/>
    <n v="1"/>
    <m/>
    <n v="8"/>
    <m/>
    <x v="2"/>
    <x v="0"/>
    <x v="6"/>
  </r>
  <r>
    <x v="1"/>
    <x v="6"/>
    <x v="50"/>
    <x v="1788"/>
    <n v="1"/>
    <m/>
    <n v="9"/>
    <m/>
    <x v="2"/>
    <x v="0"/>
    <x v="6"/>
  </r>
  <r>
    <x v="1"/>
    <x v="6"/>
    <x v="50"/>
    <x v="1790"/>
    <n v="14"/>
    <n v="5"/>
    <n v="46"/>
    <n v="42"/>
    <x v="2"/>
    <x v="0"/>
    <x v="6"/>
  </r>
  <r>
    <x v="1"/>
    <x v="6"/>
    <x v="120"/>
    <x v="1102"/>
    <n v="1066"/>
    <n v="778"/>
    <n v="5748"/>
    <n v="3955"/>
    <x v="5"/>
    <x v="1"/>
    <x v="6"/>
  </r>
  <r>
    <x v="1"/>
    <x v="6"/>
    <x v="148"/>
    <x v="1792"/>
    <m/>
    <m/>
    <n v="2"/>
    <m/>
    <x v="1"/>
    <x v="0"/>
    <x v="6"/>
  </r>
  <r>
    <x v="1"/>
    <x v="6"/>
    <x v="26"/>
    <x v="1103"/>
    <n v="428"/>
    <n v="321"/>
    <n v="2301"/>
    <n v="1792"/>
    <x v="2"/>
    <x v="0"/>
    <x v="6"/>
  </r>
  <r>
    <x v="1"/>
    <x v="6"/>
    <x v="26"/>
    <x v="1965"/>
    <m/>
    <m/>
    <n v="1"/>
    <n v="1"/>
    <x v="2"/>
    <x v="0"/>
    <x v="6"/>
  </r>
  <r>
    <x v="1"/>
    <x v="6"/>
    <x v="26"/>
    <x v="1793"/>
    <n v="52"/>
    <n v="95"/>
    <n v="292"/>
    <n v="447"/>
    <x v="2"/>
    <x v="0"/>
    <x v="6"/>
  </r>
  <r>
    <x v="1"/>
    <x v="6"/>
    <x v="26"/>
    <x v="1794"/>
    <m/>
    <m/>
    <n v="4"/>
    <n v="2"/>
    <x v="2"/>
    <x v="0"/>
    <x v="6"/>
  </r>
  <r>
    <x v="1"/>
    <x v="6"/>
    <x v="26"/>
    <x v="1104"/>
    <n v="87"/>
    <n v="68"/>
    <n v="561"/>
    <n v="338"/>
    <x v="2"/>
    <x v="0"/>
    <x v="6"/>
  </r>
  <r>
    <x v="1"/>
    <x v="6"/>
    <x v="26"/>
    <x v="1105"/>
    <n v="271"/>
    <n v="231"/>
    <n v="1713"/>
    <n v="1191"/>
    <x v="2"/>
    <x v="0"/>
    <x v="6"/>
  </r>
  <r>
    <x v="1"/>
    <x v="6"/>
    <x v="26"/>
    <x v="1106"/>
    <n v="2137"/>
    <n v="1720"/>
    <n v="12461"/>
    <n v="9274"/>
    <x v="2"/>
    <x v="0"/>
    <x v="6"/>
  </r>
  <r>
    <x v="1"/>
    <x v="6"/>
    <x v="26"/>
    <x v="2099"/>
    <m/>
    <m/>
    <n v="4"/>
    <m/>
    <x v="2"/>
    <x v="0"/>
    <x v="6"/>
  </r>
  <r>
    <x v="1"/>
    <x v="6"/>
    <x v="26"/>
    <x v="1107"/>
    <n v="978"/>
    <n v="850"/>
    <n v="6220"/>
    <n v="4235"/>
    <x v="2"/>
    <x v="0"/>
    <x v="6"/>
  </r>
  <r>
    <x v="1"/>
    <x v="6"/>
    <x v="26"/>
    <x v="1108"/>
    <n v="200"/>
    <n v="146"/>
    <n v="1174"/>
    <n v="783"/>
    <x v="2"/>
    <x v="0"/>
    <x v="6"/>
  </r>
  <r>
    <x v="1"/>
    <x v="6"/>
    <x v="26"/>
    <x v="1109"/>
    <n v="194"/>
    <n v="165"/>
    <n v="1180"/>
    <n v="906"/>
    <x v="2"/>
    <x v="0"/>
    <x v="6"/>
  </r>
  <r>
    <x v="1"/>
    <x v="6"/>
    <x v="149"/>
    <x v="1795"/>
    <n v="2"/>
    <m/>
    <n v="2"/>
    <m/>
    <x v="1"/>
    <x v="0"/>
    <x v="6"/>
  </r>
  <r>
    <x v="1"/>
    <x v="6"/>
    <x v="150"/>
    <x v="1796"/>
    <m/>
    <m/>
    <m/>
    <n v="1"/>
    <x v="1"/>
    <x v="0"/>
    <x v="6"/>
  </r>
  <r>
    <x v="1"/>
    <x v="6"/>
    <x v="150"/>
    <x v="1797"/>
    <m/>
    <m/>
    <n v="5"/>
    <m/>
    <x v="1"/>
    <x v="0"/>
    <x v="6"/>
  </r>
  <r>
    <x v="1"/>
    <x v="6"/>
    <x v="121"/>
    <x v="1110"/>
    <n v="15"/>
    <n v="14"/>
    <n v="103"/>
    <n v="99"/>
    <x v="2"/>
    <x v="0"/>
    <x v="6"/>
  </r>
  <r>
    <x v="1"/>
    <x v="6"/>
    <x v="121"/>
    <x v="1111"/>
    <n v="81"/>
    <n v="53"/>
    <n v="422"/>
    <n v="426"/>
    <x v="2"/>
    <x v="0"/>
    <x v="6"/>
  </r>
  <r>
    <x v="1"/>
    <x v="6"/>
    <x v="121"/>
    <x v="1112"/>
    <n v="1"/>
    <n v="5"/>
    <n v="13"/>
    <n v="13"/>
    <x v="2"/>
    <x v="0"/>
    <x v="6"/>
  </r>
  <r>
    <x v="1"/>
    <x v="6"/>
    <x v="121"/>
    <x v="1113"/>
    <n v="5"/>
    <n v="6"/>
    <n v="32"/>
    <n v="40"/>
    <x v="2"/>
    <x v="0"/>
    <x v="6"/>
  </r>
  <r>
    <x v="1"/>
    <x v="6"/>
    <x v="177"/>
    <x v="2064"/>
    <m/>
    <m/>
    <n v="1"/>
    <m/>
    <x v="1"/>
    <x v="0"/>
    <x v="6"/>
  </r>
  <r>
    <x v="1"/>
    <x v="6"/>
    <x v="198"/>
    <x v="2240"/>
    <m/>
    <m/>
    <n v="1"/>
    <m/>
    <x v="2"/>
    <x v="0"/>
    <x v="6"/>
  </r>
  <r>
    <x v="1"/>
    <x v="6"/>
    <x v="27"/>
    <x v="1114"/>
    <n v="193"/>
    <n v="140"/>
    <n v="1021"/>
    <n v="855"/>
    <x v="0"/>
    <x v="0"/>
    <x v="6"/>
  </r>
  <r>
    <x v="1"/>
    <x v="6"/>
    <x v="27"/>
    <x v="1115"/>
    <n v="16"/>
    <n v="4"/>
    <n v="65"/>
    <n v="20"/>
    <x v="0"/>
    <x v="0"/>
    <x v="6"/>
  </r>
  <r>
    <x v="1"/>
    <x v="6"/>
    <x v="27"/>
    <x v="1116"/>
    <n v="249"/>
    <n v="173"/>
    <n v="1296"/>
    <n v="1082"/>
    <x v="0"/>
    <x v="0"/>
    <x v="6"/>
  </r>
  <r>
    <x v="1"/>
    <x v="6"/>
    <x v="27"/>
    <x v="1117"/>
    <n v="8"/>
    <n v="7"/>
    <n v="42"/>
    <n v="38"/>
    <x v="0"/>
    <x v="0"/>
    <x v="6"/>
  </r>
  <r>
    <x v="1"/>
    <x v="6"/>
    <x v="27"/>
    <x v="1118"/>
    <n v="103"/>
    <n v="54"/>
    <n v="576"/>
    <n v="387"/>
    <x v="0"/>
    <x v="0"/>
    <x v="6"/>
  </r>
  <r>
    <x v="1"/>
    <x v="6"/>
    <x v="27"/>
    <x v="1119"/>
    <n v="2"/>
    <n v="6"/>
    <n v="11"/>
    <n v="26"/>
    <x v="0"/>
    <x v="0"/>
    <x v="6"/>
  </r>
  <r>
    <x v="1"/>
    <x v="6"/>
    <x v="27"/>
    <x v="1801"/>
    <m/>
    <n v="1"/>
    <m/>
    <n v="1"/>
    <x v="0"/>
    <x v="0"/>
    <x v="6"/>
  </r>
  <r>
    <x v="1"/>
    <x v="6"/>
    <x v="27"/>
    <x v="1802"/>
    <n v="11"/>
    <n v="6"/>
    <n v="32"/>
    <n v="44"/>
    <x v="0"/>
    <x v="0"/>
    <x v="6"/>
  </r>
  <r>
    <x v="1"/>
    <x v="6"/>
    <x v="27"/>
    <x v="1120"/>
    <n v="1"/>
    <n v="1"/>
    <n v="11"/>
    <n v="3"/>
    <x v="0"/>
    <x v="0"/>
    <x v="6"/>
  </r>
  <r>
    <x v="1"/>
    <x v="6"/>
    <x v="27"/>
    <x v="1803"/>
    <m/>
    <m/>
    <n v="3"/>
    <n v="2"/>
    <x v="0"/>
    <x v="0"/>
    <x v="6"/>
  </r>
  <r>
    <x v="1"/>
    <x v="6"/>
    <x v="28"/>
    <x v="1122"/>
    <n v="3"/>
    <n v="1"/>
    <n v="8"/>
    <n v="3"/>
    <x v="3"/>
    <x v="0"/>
    <x v="6"/>
  </r>
  <r>
    <x v="1"/>
    <x v="6"/>
    <x v="28"/>
    <x v="1123"/>
    <n v="30"/>
    <n v="17"/>
    <n v="138"/>
    <n v="124"/>
    <x v="3"/>
    <x v="0"/>
    <x v="6"/>
  </r>
  <r>
    <x v="1"/>
    <x v="6"/>
    <x v="28"/>
    <x v="1124"/>
    <m/>
    <m/>
    <n v="6"/>
    <n v="2"/>
    <x v="3"/>
    <x v="0"/>
    <x v="6"/>
  </r>
  <r>
    <x v="1"/>
    <x v="6"/>
    <x v="28"/>
    <x v="1126"/>
    <m/>
    <n v="1"/>
    <n v="3"/>
    <n v="4"/>
    <x v="3"/>
    <x v="0"/>
    <x v="6"/>
  </r>
  <r>
    <x v="1"/>
    <x v="6"/>
    <x v="28"/>
    <x v="1127"/>
    <n v="271"/>
    <n v="190"/>
    <n v="1581"/>
    <n v="1112"/>
    <x v="3"/>
    <x v="0"/>
    <x v="6"/>
  </r>
  <r>
    <x v="1"/>
    <x v="6"/>
    <x v="28"/>
    <x v="1128"/>
    <n v="130"/>
    <n v="85"/>
    <n v="642"/>
    <n v="528"/>
    <x v="3"/>
    <x v="0"/>
    <x v="6"/>
  </r>
  <r>
    <x v="1"/>
    <x v="6"/>
    <x v="28"/>
    <x v="1129"/>
    <n v="4"/>
    <n v="1"/>
    <n v="13"/>
    <n v="7"/>
    <x v="3"/>
    <x v="0"/>
    <x v="6"/>
  </r>
  <r>
    <x v="1"/>
    <x v="6"/>
    <x v="28"/>
    <x v="1130"/>
    <n v="65"/>
    <n v="55"/>
    <n v="333"/>
    <n v="279"/>
    <x v="3"/>
    <x v="0"/>
    <x v="6"/>
  </r>
  <r>
    <x v="1"/>
    <x v="6"/>
    <x v="28"/>
    <x v="1131"/>
    <m/>
    <n v="1"/>
    <n v="6"/>
    <n v="4"/>
    <x v="3"/>
    <x v="0"/>
    <x v="6"/>
  </r>
  <r>
    <x v="1"/>
    <x v="6"/>
    <x v="28"/>
    <x v="1132"/>
    <n v="19"/>
    <n v="5"/>
    <n v="122"/>
    <n v="46"/>
    <x v="3"/>
    <x v="0"/>
    <x v="6"/>
  </r>
  <r>
    <x v="1"/>
    <x v="6"/>
    <x v="28"/>
    <x v="1133"/>
    <n v="104"/>
    <n v="73"/>
    <n v="616"/>
    <n v="437"/>
    <x v="3"/>
    <x v="0"/>
    <x v="6"/>
  </r>
  <r>
    <x v="1"/>
    <x v="6"/>
    <x v="28"/>
    <x v="1134"/>
    <n v="3"/>
    <m/>
    <n v="5"/>
    <n v="3"/>
    <x v="3"/>
    <x v="0"/>
    <x v="6"/>
  </r>
  <r>
    <x v="1"/>
    <x v="6"/>
    <x v="28"/>
    <x v="1135"/>
    <m/>
    <n v="1"/>
    <n v="1"/>
    <n v="1"/>
    <x v="3"/>
    <x v="0"/>
    <x v="6"/>
  </r>
  <r>
    <x v="1"/>
    <x v="6"/>
    <x v="28"/>
    <x v="1136"/>
    <n v="6"/>
    <n v="2"/>
    <n v="18"/>
    <n v="5"/>
    <x v="3"/>
    <x v="0"/>
    <x v="6"/>
  </r>
  <r>
    <x v="1"/>
    <x v="6"/>
    <x v="28"/>
    <x v="1804"/>
    <n v="5"/>
    <m/>
    <n v="15"/>
    <n v="2"/>
    <x v="3"/>
    <x v="0"/>
    <x v="6"/>
  </r>
  <r>
    <x v="1"/>
    <x v="6"/>
    <x v="28"/>
    <x v="1968"/>
    <m/>
    <m/>
    <n v="2"/>
    <n v="1"/>
    <x v="3"/>
    <x v="0"/>
    <x v="6"/>
  </r>
  <r>
    <x v="1"/>
    <x v="6"/>
    <x v="28"/>
    <x v="1138"/>
    <n v="4"/>
    <n v="4"/>
    <n v="15"/>
    <n v="13"/>
    <x v="3"/>
    <x v="0"/>
    <x v="6"/>
  </r>
  <r>
    <x v="1"/>
    <x v="6"/>
    <x v="28"/>
    <x v="1139"/>
    <m/>
    <m/>
    <n v="1"/>
    <m/>
    <x v="3"/>
    <x v="0"/>
    <x v="6"/>
  </r>
  <r>
    <x v="1"/>
    <x v="6"/>
    <x v="28"/>
    <x v="1140"/>
    <n v="47"/>
    <n v="31"/>
    <n v="241"/>
    <n v="170"/>
    <x v="3"/>
    <x v="0"/>
    <x v="6"/>
  </r>
  <r>
    <x v="1"/>
    <x v="6"/>
    <x v="28"/>
    <x v="1141"/>
    <m/>
    <m/>
    <n v="2"/>
    <n v="4"/>
    <x v="3"/>
    <x v="0"/>
    <x v="6"/>
  </r>
  <r>
    <x v="1"/>
    <x v="6"/>
    <x v="28"/>
    <x v="1142"/>
    <n v="1"/>
    <n v="1"/>
    <n v="4"/>
    <n v="2"/>
    <x v="3"/>
    <x v="0"/>
    <x v="6"/>
  </r>
  <r>
    <x v="1"/>
    <x v="6"/>
    <x v="28"/>
    <x v="1805"/>
    <n v="1"/>
    <m/>
    <n v="3"/>
    <n v="1"/>
    <x v="3"/>
    <x v="0"/>
    <x v="6"/>
  </r>
  <r>
    <x v="1"/>
    <x v="6"/>
    <x v="28"/>
    <x v="1143"/>
    <n v="8"/>
    <n v="6"/>
    <n v="45"/>
    <n v="19"/>
    <x v="3"/>
    <x v="0"/>
    <x v="6"/>
  </r>
  <r>
    <x v="1"/>
    <x v="6"/>
    <x v="29"/>
    <x v="1144"/>
    <n v="4"/>
    <m/>
    <n v="14"/>
    <n v="5"/>
    <x v="3"/>
    <x v="0"/>
    <x v="6"/>
  </r>
  <r>
    <x v="1"/>
    <x v="6"/>
    <x v="29"/>
    <x v="1145"/>
    <n v="10"/>
    <n v="7"/>
    <n v="50"/>
    <n v="48"/>
    <x v="3"/>
    <x v="0"/>
    <x v="6"/>
  </r>
  <r>
    <x v="1"/>
    <x v="6"/>
    <x v="29"/>
    <x v="1146"/>
    <n v="14"/>
    <n v="6"/>
    <n v="71"/>
    <n v="53"/>
    <x v="3"/>
    <x v="0"/>
    <x v="6"/>
  </r>
  <r>
    <x v="1"/>
    <x v="6"/>
    <x v="29"/>
    <x v="2241"/>
    <m/>
    <m/>
    <m/>
    <n v="1"/>
    <x v="3"/>
    <x v="0"/>
    <x v="6"/>
  </r>
  <r>
    <x v="1"/>
    <x v="6"/>
    <x v="29"/>
    <x v="1148"/>
    <n v="2"/>
    <m/>
    <n v="7"/>
    <n v="11"/>
    <x v="3"/>
    <x v="0"/>
    <x v="6"/>
  </r>
  <r>
    <x v="1"/>
    <x v="6"/>
    <x v="29"/>
    <x v="1149"/>
    <n v="12"/>
    <n v="4"/>
    <n v="41"/>
    <n v="17"/>
    <x v="3"/>
    <x v="0"/>
    <x v="6"/>
  </r>
  <r>
    <x v="1"/>
    <x v="6"/>
    <x v="29"/>
    <x v="1806"/>
    <n v="1"/>
    <m/>
    <n v="3"/>
    <n v="3"/>
    <x v="3"/>
    <x v="0"/>
    <x v="6"/>
  </r>
  <r>
    <x v="1"/>
    <x v="6"/>
    <x v="29"/>
    <x v="1807"/>
    <n v="1"/>
    <n v="1"/>
    <n v="3"/>
    <n v="3"/>
    <x v="3"/>
    <x v="0"/>
    <x v="6"/>
  </r>
  <r>
    <x v="1"/>
    <x v="6"/>
    <x v="29"/>
    <x v="1151"/>
    <n v="441"/>
    <n v="330"/>
    <n v="2346"/>
    <n v="1931"/>
    <x v="3"/>
    <x v="0"/>
    <x v="6"/>
  </r>
  <r>
    <x v="1"/>
    <x v="6"/>
    <x v="29"/>
    <x v="1152"/>
    <n v="3"/>
    <n v="7"/>
    <n v="33"/>
    <n v="34"/>
    <x v="3"/>
    <x v="0"/>
    <x v="6"/>
  </r>
  <r>
    <x v="1"/>
    <x v="6"/>
    <x v="29"/>
    <x v="1153"/>
    <n v="17"/>
    <n v="20"/>
    <n v="107"/>
    <n v="108"/>
    <x v="3"/>
    <x v="0"/>
    <x v="6"/>
  </r>
  <r>
    <x v="1"/>
    <x v="6"/>
    <x v="29"/>
    <x v="1154"/>
    <n v="82"/>
    <n v="62"/>
    <n v="457"/>
    <n v="342"/>
    <x v="3"/>
    <x v="0"/>
    <x v="6"/>
  </r>
  <r>
    <x v="1"/>
    <x v="6"/>
    <x v="29"/>
    <x v="1155"/>
    <n v="1"/>
    <n v="1"/>
    <n v="3"/>
    <n v="3"/>
    <x v="3"/>
    <x v="0"/>
    <x v="6"/>
  </r>
  <r>
    <x v="1"/>
    <x v="6"/>
    <x v="29"/>
    <x v="1156"/>
    <n v="4"/>
    <n v="2"/>
    <n v="16"/>
    <n v="11"/>
    <x v="3"/>
    <x v="0"/>
    <x v="6"/>
  </r>
  <r>
    <x v="1"/>
    <x v="6"/>
    <x v="29"/>
    <x v="1158"/>
    <n v="78"/>
    <n v="63"/>
    <n v="354"/>
    <n v="294"/>
    <x v="3"/>
    <x v="0"/>
    <x v="6"/>
  </r>
  <r>
    <x v="1"/>
    <x v="6"/>
    <x v="29"/>
    <x v="1159"/>
    <n v="2"/>
    <m/>
    <n v="5"/>
    <m/>
    <x v="3"/>
    <x v="0"/>
    <x v="6"/>
  </r>
  <r>
    <x v="1"/>
    <x v="6"/>
    <x v="29"/>
    <x v="2015"/>
    <m/>
    <n v="1"/>
    <m/>
    <n v="2"/>
    <x v="3"/>
    <x v="0"/>
    <x v="6"/>
  </r>
  <r>
    <x v="1"/>
    <x v="6"/>
    <x v="29"/>
    <x v="1160"/>
    <n v="1"/>
    <n v="1"/>
    <n v="6"/>
    <n v="5"/>
    <x v="3"/>
    <x v="0"/>
    <x v="6"/>
  </r>
  <r>
    <x v="1"/>
    <x v="6"/>
    <x v="29"/>
    <x v="1808"/>
    <n v="2"/>
    <m/>
    <n v="8"/>
    <n v="4"/>
    <x v="3"/>
    <x v="0"/>
    <x v="6"/>
  </r>
  <r>
    <x v="1"/>
    <x v="6"/>
    <x v="29"/>
    <x v="1161"/>
    <n v="59"/>
    <n v="9"/>
    <n v="212"/>
    <n v="85"/>
    <x v="3"/>
    <x v="0"/>
    <x v="6"/>
  </r>
  <r>
    <x v="1"/>
    <x v="6"/>
    <x v="29"/>
    <x v="1162"/>
    <n v="9"/>
    <n v="9"/>
    <n v="67"/>
    <n v="58"/>
    <x v="3"/>
    <x v="0"/>
    <x v="6"/>
  </r>
  <r>
    <x v="1"/>
    <x v="6"/>
    <x v="29"/>
    <x v="2242"/>
    <n v="1"/>
    <m/>
    <n v="2"/>
    <m/>
    <x v="3"/>
    <x v="0"/>
    <x v="6"/>
  </r>
  <r>
    <x v="1"/>
    <x v="6"/>
    <x v="29"/>
    <x v="1163"/>
    <n v="4"/>
    <n v="1"/>
    <n v="26"/>
    <n v="14"/>
    <x v="3"/>
    <x v="0"/>
    <x v="6"/>
  </r>
  <r>
    <x v="1"/>
    <x v="6"/>
    <x v="29"/>
    <x v="1164"/>
    <m/>
    <m/>
    <n v="1"/>
    <n v="1"/>
    <x v="3"/>
    <x v="0"/>
    <x v="6"/>
  </r>
  <r>
    <x v="1"/>
    <x v="6"/>
    <x v="29"/>
    <x v="1165"/>
    <n v="70"/>
    <n v="56"/>
    <n v="409"/>
    <n v="347"/>
    <x v="3"/>
    <x v="0"/>
    <x v="6"/>
  </r>
  <r>
    <x v="1"/>
    <x v="6"/>
    <x v="29"/>
    <x v="1166"/>
    <n v="194"/>
    <n v="209"/>
    <n v="1194"/>
    <n v="1018"/>
    <x v="3"/>
    <x v="0"/>
    <x v="6"/>
  </r>
  <r>
    <x v="1"/>
    <x v="6"/>
    <x v="29"/>
    <x v="2101"/>
    <m/>
    <m/>
    <m/>
    <n v="1"/>
    <x v="3"/>
    <x v="0"/>
    <x v="6"/>
  </r>
  <r>
    <x v="1"/>
    <x v="6"/>
    <x v="29"/>
    <x v="1167"/>
    <n v="22"/>
    <n v="11"/>
    <n v="107"/>
    <n v="70"/>
    <x v="3"/>
    <x v="0"/>
    <x v="6"/>
  </r>
  <r>
    <x v="1"/>
    <x v="6"/>
    <x v="29"/>
    <x v="1169"/>
    <n v="11"/>
    <n v="1"/>
    <n v="50"/>
    <n v="6"/>
    <x v="3"/>
    <x v="0"/>
    <x v="6"/>
  </r>
  <r>
    <x v="1"/>
    <x v="6"/>
    <x v="30"/>
    <x v="1170"/>
    <n v="434"/>
    <n v="384"/>
    <n v="2315"/>
    <n v="1954"/>
    <x v="5"/>
    <x v="1"/>
    <x v="6"/>
  </r>
  <r>
    <x v="1"/>
    <x v="6"/>
    <x v="30"/>
    <x v="1809"/>
    <n v="1"/>
    <m/>
    <n v="3"/>
    <n v="2"/>
    <x v="5"/>
    <x v="1"/>
    <x v="6"/>
  </r>
  <r>
    <x v="1"/>
    <x v="6"/>
    <x v="30"/>
    <x v="1810"/>
    <n v="2"/>
    <n v="1"/>
    <n v="11"/>
    <n v="8"/>
    <x v="5"/>
    <x v="1"/>
    <x v="6"/>
  </r>
  <r>
    <x v="1"/>
    <x v="6"/>
    <x v="30"/>
    <x v="1811"/>
    <m/>
    <n v="1"/>
    <n v="6"/>
    <n v="6"/>
    <x v="5"/>
    <x v="1"/>
    <x v="6"/>
  </r>
  <r>
    <x v="1"/>
    <x v="6"/>
    <x v="30"/>
    <x v="1812"/>
    <m/>
    <m/>
    <m/>
    <n v="1"/>
    <x v="5"/>
    <x v="1"/>
    <x v="6"/>
  </r>
  <r>
    <x v="1"/>
    <x v="6"/>
    <x v="30"/>
    <x v="1813"/>
    <n v="5"/>
    <n v="3"/>
    <n v="25"/>
    <n v="21"/>
    <x v="5"/>
    <x v="1"/>
    <x v="6"/>
  </r>
  <r>
    <x v="1"/>
    <x v="6"/>
    <x v="30"/>
    <x v="1171"/>
    <n v="19"/>
    <n v="21"/>
    <n v="120"/>
    <n v="114"/>
    <x v="5"/>
    <x v="1"/>
    <x v="6"/>
  </r>
  <r>
    <x v="1"/>
    <x v="6"/>
    <x v="30"/>
    <x v="1172"/>
    <n v="7"/>
    <n v="10"/>
    <n v="44"/>
    <n v="46"/>
    <x v="5"/>
    <x v="1"/>
    <x v="6"/>
  </r>
  <r>
    <x v="1"/>
    <x v="6"/>
    <x v="30"/>
    <x v="1173"/>
    <n v="46"/>
    <n v="45"/>
    <n v="243"/>
    <n v="240"/>
    <x v="5"/>
    <x v="1"/>
    <x v="6"/>
  </r>
  <r>
    <x v="1"/>
    <x v="6"/>
    <x v="30"/>
    <x v="1174"/>
    <n v="179"/>
    <n v="138"/>
    <n v="858"/>
    <n v="720"/>
    <x v="5"/>
    <x v="1"/>
    <x v="6"/>
  </r>
  <r>
    <x v="1"/>
    <x v="6"/>
    <x v="30"/>
    <x v="1175"/>
    <n v="15"/>
    <n v="19"/>
    <n v="142"/>
    <n v="125"/>
    <x v="5"/>
    <x v="1"/>
    <x v="6"/>
  </r>
  <r>
    <x v="1"/>
    <x v="6"/>
    <x v="30"/>
    <x v="1176"/>
    <n v="58"/>
    <n v="51"/>
    <n v="385"/>
    <n v="316"/>
    <x v="5"/>
    <x v="1"/>
    <x v="6"/>
  </r>
  <r>
    <x v="1"/>
    <x v="6"/>
    <x v="30"/>
    <x v="1814"/>
    <n v="7"/>
    <n v="6"/>
    <n v="30"/>
    <n v="27"/>
    <x v="5"/>
    <x v="1"/>
    <x v="6"/>
  </r>
  <r>
    <x v="1"/>
    <x v="6"/>
    <x v="30"/>
    <x v="1177"/>
    <n v="29"/>
    <n v="39"/>
    <n v="235"/>
    <n v="212"/>
    <x v="5"/>
    <x v="1"/>
    <x v="6"/>
  </r>
  <r>
    <x v="1"/>
    <x v="6"/>
    <x v="152"/>
    <x v="1816"/>
    <n v="2"/>
    <m/>
    <n v="5"/>
    <m/>
    <x v="1"/>
    <x v="0"/>
    <x v="6"/>
  </r>
  <r>
    <x v="1"/>
    <x v="6"/>
    <x v="152"/>
    <x v="1817"/>
    <n v="1"/>
    <m/>
    <n v="3"/>
    <m/>
    <x v="1"/>
    <x v="0"/>
    <x v="6"/>
  </r>
  <r>
    <x v="1"/>
    <x v="6"/>
    <x v="170"/>
    <x v="2016"/>
    <m/>
    <n v="1"/>
    <n v="1"/>
    <n v="1"/>
    <x v="7"/>
    <x v="0"/>
    <x v="6"/>
  </r>
  <r>
    <x v="1"/>
    <x v="6"/>
    <x v="170"/>
    <x v="2243"/>
    <n v="1"/>
    <m/>
    <n v="4"/>
    <n v="1"/>
    <x v="7"/>
    <x v="0"/>
    <x v="6"/>
  </r>
  <r>
    <x v="1"/>
    <x v="6"/>
    <x v="122"/>
    <x v="1178"/>
    <n v="35"/>
    <n v="35"/>
    <n v="248"/>
    <n v="178"/>
    <x v="4"/>
    <x v="0"/>
    <x v="6"/>
  </r>
  <r>
    <x v="1"/>
    <x v="6"/>
    <x v="122"/>
    <x v="1179"/>
    <n v="22"/>
    <n v="18"/>
    <n v="109"/>
    <n v="105"/>
    <x v="4"/>
    <x v="0"/>
    <x v="6"/>
  </r>
  <r>
    <x v="1"/>
    <x v="6"/>
    <x v="122"/>
    <x v="1180"/>
    <n v="16"/>
    <n v="11"/>
    <n v="92"/>
    <n v="60"/>
    <x v="4"/>
    <x v="0"/>
    <x v="6"/>
  </r>
  <r>
    <x v="1"/>
    <x v="6"/>
    <x v="122"/>
    <x v="1181"/>
    <n v="21"/>
    <n v="6"/>
    <n v="102"/>
    <n v="17"/>
    <x v="4"/>
    <x v="0"/>
    <x v="6"/>
  </r>
  <r>
    <x v="1"/>
    <x v="6"/>
    <x v="123"/>
    <x v="1182"/>
    <n v="1"/>
    <n v="1"/>
    <n v="3"/>
    <n v="5"/>
    <x v="1"/>
    <x v="0"/>
    <x v="6"/>
  </r>
  <r>
    <x v="1"/>
    <x v="6"/>
    <x v="31"/>
    <x v="1183"/>
    <m/>
    <n v="2"/>
    <n v="5"/>
    <n v="6"/>
    <x v="3"/>
    <x v="0"/>
    <x v="6"/>
  </r>
  <r>
    <x v="1"/>
    <x v="6"/>
    <x v="31"/>
    <x v="1184"/>
    <n v="2"/>
    <m/>
    <n v="27"/>
    <n v="12"/>
    <x v="3"/>
    <x v="0"/>
    <x v="6"/>
  </r>
  <r>
    <x v="1"/>
    <x v="6"/>
    <x v="31"/>
    <x v="1185"/>
    <n v="133"/>
    <n v="41"/>
    <n v="838"/>
    <n v="215"/>
    <x v="3"/>
    <x v="0"/>
    <x v="6"/>
  </r>
  <r>
    <x v="1"/>
    <x v="6"/>
    <x v="31"/>
    <x v="1186"/>
    <n v="11"/>
    <n v="5"/>
    <n v="45"/>
    <n v="30"/>
    <x v="3"/>
    <x v="0"/>
    <x v="6"/>
  </r>
  <r>
    <x v="1"/>
    <x v="6"/>
    <x v="31"/>
    <x v="1187"/>
    <n v="19"/>
    <n v="10"/>
    <n v="99"/>
    <n v="60"/>
    <x v="3"/>
    <x v="0"/>
    <x v="6"/>
  </r>
  <r>
    <x v="1"/>
    <x v="6"/>
    <x v="31"/>
    <x v="1188"/>
    <n v="3"/>
    <m/>
    <n v="12"/>
    <n v="8"/>
    <x v="3"/>
    <x v="0"/>
    <x v="6"/>
  </r>
  <r>
    <x v="1"/>
    <x v="6"/>
    <x v="31"/>
    <x v="1189"/>
    <n v="105"/>
    <n v="63"/>
    <n v="600"/>
    <n v="439"/>
    <x v="3"/>
    <x v="0"/>
    <x v="6"/>
  </r>
  <r>
    <x v="1"/>
    <x v="6"/>
    <x v="31"/>
    <x v="1190"/>
    <n v="3"/>
    <m/>
    <n v="20"/>
    <n v="4"/>
    <x v="3"/>
    <x v="0"/>
    <x v="6"/>
  </r>
  <r>
    <x v="1"/>
    <x v="6"/>
    <x v="31"/>
    <x v="1191"/>
    <n v="188"/>
    <n v="153"/>
    <n v="1022"/>
    <n v="780"/>
    <x v="3"/>
    <x v="0"/>
    <x v="6"/>
  </r>
  <r>
    <x v="1"/>
    <x v="6"/>
    <x v="31"/>
    <x v="1819"/>
    <n v="2"/>
    <n v="9"/>
    <n v="21"/>
    <n v="23"/>
    <x v="3"/>
    <x v="0"/>
    <x v="6"/>
  </r>
  <r>
    <x v="1"/>
    <x v="6"/>
    <x v="31"/>
    <x v="1192"/>
    <n v="18"/>
    <n v="10"/>
    <n v="79"/>
    <n v="56"/>
    <x v="3"/>
    <x v="0"/>
    <x v="6"/>
  </r>
  <r>
    <x v="1"/>
    <x v="6"/>
    <x v="31"/>
    <x v="1193"/>
    <n v="4"/>
    <m/>
    <n v="9"/>
    <n v="5"/>
    <x v="3"/>
    <x v="0"/>
    <x v="6"/>
  </r>
  <r>
    <x v="1"/>
    <x v="6"/>
    <x v="31"/>
    <x v="1194"/>
    <m/>
    <m/>
    <n v="2"/>
    <n v="3"/>
    <x v="3"/>
    <x v="0"/>
    <x v="6"/>
  </r>
  <r>
    <x v="1"/>
    <x v="6"/>
    <x v="31"/>
    <x v="1196"/>
    <n v="4"/>
    <n v="1"/>
    <n v="6"/>
    <n v="4"/>
    <x v="3"/>
    <x v="0"/>
    <x v="6"/>
  </r>
  <r>
    <x v="1"/>
    <x v="6"/>
    <x v="31"/>
    <x v="1197"/>
    <n v="25"/>
    <n v="43"/>
    <n v="145"/>
    <n v="129"/>
    <x v="3"/>
    <x v="0"/>
    <x v="6"/>
  </r>
  <r>
    <x v="1"/>
    <x v="6"/>
    <x v="31"/>
    <x v="1198"/>
    <n v="1"/>
    <m/>
    <n v="17"/>
    <n v="17"/>
    <x v="3"/>
    <x v="0"/>
    <x v="6"/>
  </r>
  <r>
    <x v="1"/>
    <x v="6"/>
    <x v="31"/>
    <x v="1199"/>
    <n v="1848"/>
    <n v="1465"/>
    <n v="10059"/>
    <n v="7695"/>
    <x v="3"/>
    <x v="0"/>
    <x v="6"/>
  </r>
  <r>
    <x v="1"/>
    <x v="6"/>
    <x v="31"/>
    <x v="1200"/>
    <n v="2"/>
    <m/>
    <n v="6"/>
    <n v="2"/>
    <x v="3"/>
    <x v="0"/>
    <x v="6"/>
  </r>
  <r>
    <x v="1"/>
    <x v="6"/>
    <x v="31"/>
    <x v="1201"/>
    <n v="68"/>
    <n v="56"/>
    <n v="354"/>
    <n v="306"/>
    <x v="3"/>
    <x v="0"/>
    <x v="6"/>
  </r>
  <r>
    <x v="1"/>
    <x v="6"/>
    <x v="31"/>
    <x v="1202"/>
    <n v="23"/>
    <n v="26"/>
    <n v="112"/>
    <n v="104"/>
    <x v="3"/>
    <x v="0"/>
    <x v="6"/>
  </r>
  <r>
    <x v="1"/>
    <x v="6"/>
    <x v="31"/>
    <x v="1203"/>
    <m/>
    <m/>
    <n v="1"/>
    <n v="2"/>
    <x v="3"/>
    <x v="0"/>
    <x v="6"/>
  </r>
  <r>
    <x v="1"/>
    <x v="6"/>
    <x v="31"/>
    <x v="1205"/>
    <n v="32"/>
    <n v="15"/>
    <n v="155"/>
    <n v="112"/>
    <x v="3"/>
    <x v="0"/>
    <x v="6"/>
  </r>
  <r>
    <x v="1"/>
    <x v="6"/>
    <x v="31"/>
    <x v="1206"/>
    <n v="69"/>
    <n v="38"/>
    <n v="370"/>
    <n v="155"/>
    <x v="3"/>
    <x v="0"/>
    <x v="6"/>
  </r>
  <r>
    <x v="1"/>
    <x v="6"/>
    <x v="31"/>
    <x v="1207"/>
    <n v="815"/>
    <n v="567"/>
    <n v="4270"/>
    <n v="3143"/>
    <x v="3"/>
    <x v="0"/>
    <x v="6"/>
  </r>
  <r>
    <x v="1"/>
    <x v="6"/>
    <x v="31"/>
    <x v="1208"/>
    <n v="22"/>
    <n v="15"/>
    <n v="100"/>
    <n v="85"/>
    <x v="3"/>
    <x v="0"/>
    <x v="6"/>
  </r>
  <r>
    <x v="1"/>
    <x v="6"/>
    <x v="31"/>
    <x v="2244"/>
    <m/>
    <m/>
    <n v="1"/>
    <m/>
    <x v="3"/>
    <x v="0"/>
    <x v="6"/>
  </r>
  <r>
    <x v="1"/>
    <x v="6"/>
    <x v="31"/>
    <x v="1209"/>
    <n v="12"/>
    <n v="22"/>
    <n v="91"/>
    <n v="81"/>
    <x v="3"/>
    <x v="0"/>
    <x v="6"/>
  </r>
  <r>
    <x v="1"/>
    <x v="6"/>
    <x v="31"/>
    <x v="1210"/>
    <n v="30"/>
    <n v="35"/>
    <n v="193"/>
    <n v="150"/>
    <x v="3"/>
    <x v="0"/>
    <x v="6"/>
  </r>
  <r>
    <x v="1"/>
    <x v="6"/>
    <x v="31"/>
    <x v="1211"/>
    <m/>
    <n v="1"/>
    <n v="7"/>
    <n v="7"/>
    <x v="3"/>
    <x v="0"/>
    <x v="6"/>
  </r>
  <r>
    <x v="1"/>
    <x v="6"/>
    <x v="31"/>
    <x v="1212"/>
    <n v="4"/>
    <n v="5"/>
    <n v="15"/>
    <n v="14"/>
    <x v="3"/>
    <x v="0"/>
    <x v="6"/>
  </r>
  <r>
    <x v="1"/>
    <x v="6"/>
    <x v="31"/>
    <x v="1213"/>
    <n v="1"/>
    <n v="1"/>
    <n v="15"/>
    <n v="11"/>
    <x v="3"/>
    <x v="0"/>
    <x v="6"/>
  </r>
  <r>
    <x v="1"/>
    <x v="6"/>
    <x v="31"/>
    <x v="1214"/>
    <n v="6"/>
    <n v="6"/>
    <n v="36"/>
    <n v="41"/>
    <x v="3"/>
    <x v="0"/>
    <x v="6"/>
  </r>
  <r>
    <x v="1"/>
    <x v="6"/>
    <x v="31"/>
    <x v="1215"/>
    <n v="30"/>
    <n v="3"/>
    <n v="130"/>
    <n v="20"/>
    <x v="3"/>
    <x v="0"/>
    <x v="6"/>
  </r>
  <r>
    <x v="1"/>
    <x v="6"/>
    <x v="31"/>
    <x v="1216"/>
    <n v="24"/>
    <n v="20"/>
    <n v="152"/>
    <n v="95"/>
    <x v="3"/>
    <x v="0"/>
    <x v="6"/>
  </r>
  <r>
    <x v="1"/>
    <x v="6"/>
    <x v="31"/>
    <x v="1217"/>
    <n v="9"/>
    <n v="5"/>
    <n v="45"/>
    <n v="25"/>
    <x v="3"/>
    <x v="0"/>
    <x v="6"/>
  </r>
  <r>
    <x v="1"/>
    <x v="6"/>
    <x v="31"/>
    <x v="1218"/>
    <n v="36"/>
    <n v="39"/>
    <n v="228"/>
    <n v="204"/>
    <x v="3"/>
    <x v="0"/>
    <x v="6"/>
  </r>
  <r>
    <x v="1"/>
    <x v="6"/>
    <x v="31"/>
    <x v="1219"/>
    <n v="9"/>
    <n v="11"/>
    <n v="44"/>
    <n v="58"/>
    <x v="3"/>
    <x v="0"/>
    <x v="6"/>
  </r>
  <r>
    <x v="1"/>
    <x v="6"/>
    <x v="31"/>
    <x v="1220"/>
    <n v="10"/>
    <n v="1"/>
    <n v="17"/>
    <n v="15"/>
    <x v="3"/>
    <x v="0"/>
    <x v="6"/>
  </r>
  <r>
    <x v="1"/>
    <x v="6"/>
    <x v="31"/>
    <x v="1221"/>
    <n v="1"/>
    <n v="1"/>
    <n v="6"/>
    <n v="6"/>
    <x v="3"/>
    <x v="0"/>
    <x v="6"/>
  </r>
  <r>
    <x v="1"/>
    <x v="6"/>
    <x v="31"/>
    <x v="1222"/>
    <n v="7"/>
    <n v="2"/>
    <n v="22"/>
    <n v="10"/>
    <x v="3"/>
    <x v="0"/>
    <x v="6"/>
  </r>
  <r>
    <x v="1"/>
    <x v="6"/>
    <x v="31"/>
    <x v="1223"/>
    <n v="31"/>
    <n v="6"/>
    <n v="176"/>
    <n v="59"/>
    <x v="3"/>
    <x v="0"/>
    <x v="6"/>
  </r>
  <r>
    <x v="1"/>
    <x v="6"/>
    <x v="31"/>
    <x v="1224"/>
    <n v="129"/>
    <n v="76"/>
    <n v="777"/>
    <n v="589"/>
    <x v="3"/>
    <x v="0"/>
    <x v="6"/>
  </r>
  <r>
    <x v="1"/>
    <x v="6"/>
    <x v="31"/>
    <x v="1225"/>
    <n v="15"/>
    <n v="4"/>
    <n v="85"/>
    <n v="48"/>
    <x v="3"/>
    <x v="0"/>
    <x v="6"/>
  </r>
  <r>
    <x v="1"/>
    <x v="6"/>
    <x v="31"/>
    <x v="1226"/>
    <n v="3"/>
    <n v="2"/>
    <n v="36"/>
    <n v="16"/>
    <x v="3"/>
    <x v="0"/>
    <x v="6"/>
  </r>
  <r>
    <x v="1"/>
    <x v="6"/>
    <x v="31"/>
    <x v="1227"/>
    <n v="36"/>
    <n v="8"/>
    <n v="140"/>
    <n v="56"/>
    <x v="3"/>
    <x v="0"/>
    <x v="6"/>
  </r>
  <r>
    <x v="1"/>
    <x v="6"/>
    <x v="31"/>
    <x v="1228"/>
    <n v="7"/>
    <n v="4"/>
    <n v="28"/>
    <n v="25"/>
    <x v="3"/>
    <x v="0"/>
    <x v="6"/>
  </r>
  <r>
    <x v="1"/>
    <x v="6"/>
    <x v="31"/>
    <x v="1229"/>
    <n v="1"/>
    <m/>
    <n v="4"/>
    <n v="2"/>
    <x v="3"/>
    <x v="0"/>
    <x v="6"/>
  </r>
  <r>
    <x v="1"/>
    <x v="6"/>
    <x v="31"/>
    <x v="1230"/>
    <n v="66"/>
    <n v="10"/>
    <n v="459"/>
    <n v="31"/>
    <x v="3"/>
    <x v="0"/>
    <x v="6"/>
  </r>
  <r>
    <x v="1"/>
    <x v="6"/>
    <x v="31"/>
    <x v="1231"/>
    <n v="612"/>
    <n v="509"/>
    <n v="3698"/>
    <n v="2990"/>
    <x v="3"/>
    <x v="0"/>
    <x v="6"/>
  </r>
  <r>
    <x v="1"/>
    <x v="6"/>
    <x v="31"/>
    <x v="1232"/>
    <n v="462"/>
    <n v="382"/>
    <n v="2571"/>
    <n v="2216"/>
    <x v="3"/>
    <x v="0"/>
    <x v="6"/>
  </r>
  <r>
    <x v="1"/>
    <x v="6"/>
    <x v="31"/>
    <x v="1233"/>
    <m/>
    <n v="1"/>
    <n v="1"/>
    <n v="1"/>
    <x v="3"/>
    <x v="0"/>
    <x v="6"/>
  </r>
  <r>
    <x v="1"/>
    <x v="6"/>
    <x v="31"/>
    <x v="1234"/>
    <n v="83"/>
    <n v="75"/>
    <n v="383"/>
    <n v="364"/>
    <x v="3"/>
    <x v="0"/>
    <x v="6"/>
  </r>
  <r>
    <x v="1"/>
    <x v="6"/>
    <x v="31"/>
    <x v="1235"/>
    <n v="7"/>
    <n v="2"/>
    <n v="38"/>
    <n v="14"/>
    <x v="3"/>
    <x v="0"/>
    <x v="6"/>
  </r>
  <r>
    <x v="1"/>
    <x v="6"/>
    <x v="31"/>
    <x v="1236"/>
    <n v="1"/>
    <m/>
    <n v="3"/>
    <m/>
    <x v="3"/>
    <x v="0"/>
    <x v="6"/>
  </r>
  <r>
    <x v="1"/>
    <x v="6"/>
    <x v="31"/>
    <x v="1237"/>
    <n v="6"/>
    <m/>
    <n v="8"/>
    <n v="2"/>
    <x v="3"/>
    <x v="0"/>
    <x v="6"/>
  </r>
  <r>
    <x v="1"/>
    <x v="6"/>
    <x v="31"/>
    <x v="1238"/>
    <m/>
    <n v="1"/>
    <m/>
    <n v="6"/>
    <x v="3"/>
    <x v="0"/>
    <x v="6"/>
  </r>
  <r>
    <x v="1"/>
    <x v="6"/>
    <x v="31"/>
    <x v="1239"/>
    <n v="2"/>
    <n v="3"/>
    <n v="13"/>
    <n v="8"/>
    <x v="3"/>
    <x v="0"/>
    <x v="6"/>
  </r>
  <r>
    <x v="1"/>
    <x v="6"/>
    <x v="31"/>
    <x v="1240"/>
    <n v="35"/>
    <n v="7"/>
    <n v="192"/>
    <n v="87"/>
    <x v="3"/>
    <x v="0"/>
    <x v="6"/>
  </r>
  <r>
    <x v="1"/>
    <x v="6"/>
    <x v="31"/>
    <x v="1241"/>
    <n v="5"/>
    <n v="3"/>
    <n v="17"/>
    <n v="15"/>
    <x v="3"/>
    <x v="0"/>
    <x v="6"/>
  </r>
  <r>
    <x v="1"/>
    <x v="6"/>
    <x v="31"/>
    <x v="1820"/>
    <m/>
    <n v="1"/>
    <n v="2"/>
    <n v="3"/>
    <x v="3"/>
    <x v="0"/>
    <x v="6"/>
  </r>
  <r>
    <x v="1"/>
    <x v="6"/>
    <x v="31"/>
    <x v="1242"/>
    <n v="17"/>
    <n v="16"/>
    <n v="108"/>
    <n v="84"/>
    <x v="3"/>
    <x v="0"/>
    <x v="6"/>
  </r>
  <r>
    <x v="1"/>
    <x v="6"/>
    <x v="31"/>
    <x v="1243"/>
    <n v="4"/>
    <n v="5"/>
    <n v="27"/>
    <n v="15"/>
    <x v="3"/>
    <x v="0"/>
    <x v="6"/>
  </r>
  <r>
    <x v="1"/>
    <x v="6"/>
    <x v="31"/>
    <x v="1244"/>
    <n v="1"/>
    <m/>
    <n v="12"/>
    <n v="10"/>
    <x v="3"/>
    <x v="0"/>
    <x v="6"/>
  </r>
  <r>
    <x v="1"/>
    <x v="6"/>
    <x v="31"/>
    <x v="1245"/>
    <n v="4"/>
    <n v="4"/>
    <n v="29"/>
    <n v="22"/>
    <x v="3"/>
    <x v="0"/>
    <x v="6"/>
  </r>
  <r>
    <x v="1"/>
    <x v="6"/>
    <x v="31"/>
    <x v="1246"/>
    <n v="4"/>
    <m/>
    <n v="17"/>
    <n v="17"/>
    <x v="3"/>
    <x v="0"/>
    <x v="6"/>
  </r>
  <r>
    <x v="1"/>
    <x v="6"/>
    <x v="31"/>
    <x v="1247"/>
    <n v="4"/>
    <n v="5"/>
    <n v="20"/>
    <n v="16"/>
    <x v="3"/>
    <x v="0"/>
    <x v="6"/>
  </r>
  <r>
    <x v="1"/>
    <x v="6"/>
    <x v="31"/>
    <x v="1248"/>
    <n v="9"/>
    <n v="3"/>
    <n v="35"/>
    <n v="19"/>
    <x v="3"/>
    <x v="0"/>
    <x v="6"/>
  </r>
  <r>
    <x v="1"/>
    <x v="6"/>
    <x v="31"/>
    <x v="1249"/>
    <n v="125"/>
    <n v="70"/>
    <n v="679"/>
    <n v="404"/>
    <x v="3"/>
    <x v="0"/>
    <x v="6"/>
  </r>
  <r>
    <x v="1"/>
    <x v="6"/>
    <x v="31"/>
    <x v="1250"/>
    <n v="24"/>
    <n v="7"/>
    <n v="131"/>
    <n v="62"/>
    <x v="3"/>
    <x v="0"/>
    <x v="6"/>
  </r>
  <r>
    <x v="1"/>
    <x v="6"/>
    <x v="31"/>
    <x v="1251"/>
    <m/>
    <n v="1"/>
    <n v="3"/>
    <n v="7"/>
    <x v="3"/>
    <x v="0"/>
    <x v="6"/>
  </r>
  <r>
    <x v="1"/>
    <x v="6"/>
    <x v="31"/>
    <x v="1252"/>
    <n v="1"/>
    <m/>
    <n v="3"/>
    <n v="1"/>
    <x v="3"/>
    <x v="0"/>
    <x v="6"/>
  </r>
  <r>
    <x v="1"/>
    <x v="6"/>
    <x v="31"/>
    <x v="1253"/>
    <n v="9"/>
    <n v="3"/>
    <n v="38"/>
    <n v="13"/>
    <x v="3"/>
    <x v="0"/>
    <x v="6"/>
  </r>
  <r>
    <x v="1"/>
    <x v="6"/>
    <x v="31"/>
    <x v="1254"/>
    <n v="6"/>
    <n v="8"/>
    <n v="40"/>
    <n v="34"/>
    <x v="3"/>
    <x v="0"/>
    <x v="6"/>
  </r>
  <r>
    <x v="1"/>
    <x v="6"/>
    <x v="31"/>
    <x v="1255"/>
    <n v="868"/>
    <n v="634"/>
    <n v="4888"/>
    <n v="3705"/>
    <x v="3"/>
    <x v="0"/>
    <x v="6"/>
  </r>
  <r>
    <x v="1"/>
    <x v="6"/>
    <x v="31"/>
    <x v="1256"/>
    <n v="24"/>
    <n v="3"/>
    <n v="106"/>
    <n v="28"/>
    <x v="3"/>
    <x v="0"/>
    <x v="6"/>
  </r>
  <r>
    <x v="1"/>
    <x v="6"/>
    <x v="31"/>
    <x v="1257"/>
    <n v="8"/>
    <n v="6"/>
    <n v="59"/>
    <n v="40"/>
    <x v="3"/>
    <x v="0"/>
    <x v="6"/>
  </r>
  <r>
    <x v="1"/>
    <x v="6"/>
    <x v="31"/>
    <x v="1258"/>
    <m/>
    <n v="1"/>
    <n v="1"/>
    <n v="2"/>
    <x v="3"/>
    <x v="0"/>
    <x v="6"/>
  </r>
  <r>
    <x v="1"/>
    <x v="6"/>
    <x v="31"/>
    <x v="1259"/>
    <n v="5"/>
    <n v="3"/>
    <n v="25"/>
    <n v="9"/>
    <x v="3"/>
    <x v="0"/>
    <x v="6"/>
  </r>
  <r>
    <x v="1"/>
    <x v="6"/>
    <x v="31"/>
    <x v="1260"/>
    <m/>
    <m/>
    <n v="6"/>
    <n v="1"/>
    <x v="3"/>
    <x v="0"/>
    <x v="6"/>
  </r>
  <r>
    <x v="1"/>
    <x v="6"/>
    <x v="31"/>
    <x v="1261"/>
    <m/>
    <n v="1"/>
    <n v="1"/>
    <n v="2"/>
    <x v="3"/>
    <x v="0"/>
    <x v="6"/>
  </r>
  <r>
    <x v="1"/>
    <x v="6"/>
    <x v="31"/>
    <x v="1262"/>
    <n v="17"/>
    <n v="8"/>
    <n v="75"/>
    <n v="57"/>
    <x v="3"/>
    <x v="0"/>
    <x v="6"/>
  </r>
  <r>
    <x v="1"/>
    <x v="6"/>
    <x v="31"/>
    <x v="1263"/>
    <m/>
    <n v="1"/>
    <n v="3"/>
    <n v="2"/>
    <x v="3"/>
    <x v="0"/>
    <x v="6"/>
  </r>
  <r>
    <x v="1"/>
    <x v="6"/>
    <x v="31"/>
    <x v="1264"/>
    <n v="28"/>
    <n v="14"/>
    <n v="169"/>
    <n v="97"/>
    <x v="3"/>
    <x v="0"/>
    <x v="6"/>
  </r>
  <r>
    <x v="1"/>
    <x v="6"/>
    <x v="31"/>
    <x v="1265"/>
    <n v="68"/>
    <n v="30"/>
    <n v="245"/>
    <n v="120"/>
    <x v="3"/>
    <x v="0"/>
    <x v="6"/>
  </r>
  <r>
    <x v="1"/>
    <x v="6"/>
    <x v="31"/>
    <x v="1266"/>
    <n v="1"/>
    <n v="2"/>
    <n v="7"/>
    <n v="10"/>
    <x v="3"/>
    <x v="0"/>
    <x v="6"/>
  </r>
  <r>
    <x v="1"/>
    <x v="6"/>
    <x v="31"/>
    <x v="1821"/>
    <n v="2"/>
    <n v="4"/>
    <n v="17"/>
    <n v="10"/>
    <x v="3"/>
    <x v="0"/>
    <x v="6"/>
  </r>
  <r>
    <x v="1"/>
    <x v="6"/>
    <x v="31"/>
    <x v="1268"/>
    <n v="2"/>
    <n v="1"/>
    <n v="13"/>
    <n v="8"/>
    <x v="3"/>
    <x v="0"/>
    <x v="6"/>
  </r>
  <r>
    <x v="1"/>
    <x v="6"/>
    <x v="31"/>
    <x v="1269"/>
    <m/>
    <n v="1"/>
    <n v="2"/>
    <n v="4"/>
    <x v="3"/>
    <x v="0"/>
    <x v="6"/>
  </r>
  <r>
    <x v="1"/>
    <x v="6"/>
    <x v="31"/>
    <x v="1270"/>
    <n v="6"/>
    <n v="6"/>
    <n v="31"/>
    <n v="32"/>
    <x v="3"/>
    <x v="0"/>
    <x v="6"/>
  </r>
  <r>
    <x v="1"/>
    <x v="6"/>
    <x v="31"/>
    <x v="1271"/>
    <n v="5"/>
    <n v="5"/>
    <n v="48"/>
    <n v="27"/>
    <x v="3"/>
    <x v="0"/>
    <x v="6"/>
  </r>
  <r>
    <x v="1"/>
    <x v="6"/>
    <x v="31"/>
    <x v="1272"/>
    <n v="9"/>
    <n v="2"/>
    <n v="23"/>
    <n v="12"/>
    <x v="3"/>
    <x v="0"/>
    <x v="6"/>
  </r>
  <r>
    <x v="1"/>
    <x v="6"/>
    <x v="31"/>
    <x v="1273"/>
    <n v="33"/>
    <n v="11"/>
    <n v="128"/>
    <n v="46"/>
    <x v="3"/>
    <x v="0"/>
    <x v="6"/>
  </r>
  <r>
    <x v="1"/>
    <x v="6"/>
    <x v="31"/>
    <x v="1274"/>
    <n v="7"/>
    <n v="5"/>
    <n v="10"/>
    <n v="15"/>
    <x v="3"/>
    <x v="0"/>
    <x v="6"/>
  </r>
  <r>
    <x v="1"/>
    <x v="6"/>
    <x v="31"/>
    <x v="1275"/>
    <n v="2"/>
    <m/>
    <n v="2"/>
    <m/>
    <x v="3"/>
    <x v="0"/>
    <x v="6"/>
  </r>
  <r>
    <x v="1"/>
    <x v="6"/>
    <x v="31"/>
    <x v="1276"/>
    <m/>
    <n v="1"/>
    <n v="2"/>
    <n v="2"/>
    <x v="3"/>
    <x v="0"/>
    <x v="6"/>
  </r>
  <r>
    <x v="1"/>
    <x v="6"/>
    <x v="31"/>
    <x v="1277"/>
    <m/>
    <n v="5"/>
    <n v="17"/>
    <n v="20"/>
    <x v="3"/>
    <x v="0"/>
    <x v="6"/>
  </r>
  <r>
    <x v="1"/>
    <x v="6"/>
    <x v="31"/>
    <x v="1278"/>
    <n v="10"/>
    <n v="6"/>
    <n v="53"/>
    <n v="40"/>
    <x v="3"/>
    <x v="0"/>
    <x v="6"/>
  </r>
  <r>
    <x v="1"/>
    <x v="6"/>
    <x v="31"/>
    <x v="1279"/>
    <n v="1"/>
    <n v="1"/>
    <n v="6"/>
    <n v="2"/>
    <x v="3"/>
    <x v="0"/>
    <x v="6"/>
  </r>
  <r>
    <x v="1"/>
    <x v="6"/>
    <x v="31"/>
    <x v="1281"/>
    <n v="11"/>
    <m/>
    <n v="40"/>
    <m/>
    <x v="3"/>
    <x v="0"/>
    <x v="6"/>
  </r>
  <r>
    <x v="1"/>
    <x v="6"/>
    <x v="31"/>
    <x v="1282"/>
    <n v="1"/>
    <m/>
    <n v="3"/>
    <n v="1"/>
    <x v="3"/>
    <x v="0"/>
    <x v="6"/>
  </r>
  <r>
    <x v="1"/>
    <x v="6"/>
    <x v="31"/>
    <x v="1283"/>
    <n v="24"/>
    <n v="20"/>
    <n v="138"/>
    <n v="91"/>
    <x v="3"/>
    <x v="0"/>
    <x v="6"/>
  </r>
  <r>
    <x v="1"/>
    <x v="6"/>
    <x v="31"/>
    <x v="1284"/>
    <n v="1"/>
    <n v="2"/>
    <n v="4"/>
    <n v="7"/>
    <x v="3"/>
    <x v="0"/>
    <x v="6"/>
  </r>
  <r>
    <x v="1"/>
    <x v="6"/>
    <x v="31"/>
    <x v="1822"/>
    <n v="1"/>
    <n v="1"/>
    <n v="3"/>
    <n v="3"/>
    <x v="3"/>
    <x v="0"/>
    <x v="6"/>
  </r>
  <r>
    <x v="1"/>
    <x v="6"/>
    <x v="31"/>
    <x v="1285"/>
    <m/>
    <m/>
    <n v="2"/>
    <n v="1"/>
    <x v="3"/>
    <x v="0"/>
    <x v="6"/>
  </r>
  <r>
    <x v="1"/>
    <x v="6"/>
    <x v="31"/>
    <x v="1286"/>
    <n v="34"/>
    <n v="11"/>
    <n v="231"/>
    <n v="37"/>
    <x v="3"/>
    <x v="0"/>
    <x v="6"/>
  </r>
  <r>
    <x v="1"/>
    <x v="6"/>
    <x v="31"/>
    <x v="1287"/>
    <n v="35"/>
    <n v="21"/>
    <n v="186"/>
    <n v="131"/>
    <x v="3"/>
    <x v="0"/>
    <x v="6"/>
  </r>
  <r>
    <x v="1"/>
    <x v="6"/>
    <x v="31"/>
    <x v="1288"/>
    <n v="1"/>
    <m/>
    <n v="7"/>
    <n v="3"/>
    <x v="3"/>
    <x v="0"/>
    <x v="6"/>
  </r>
  <r>
    <x v="1"/>
    <x v="6"/>
    <x v="31"/>
    <x v="1289"/>
    <n v="15"/>
    <n v="18"/>
    <n v="125"/>
    <n v="99"/>
    <x v="3"/>
    <x v="0"/>
    <x v="6"/>
  </r>
  <r>
    <x v="1"/>
    <x v="6"/>
    <x v="31"/>
    <x v="1290"/>
    <n v="20"/>
    <n v="12"/>
    <n v="95"/>
    <n v="76"/>
    <x v="3"/>
    <x v="0"/>
    <x v="6"/>
  </r>
  <r>
    <x v="1"/>
    <x v="6"/>
    <x v="31"/>
    <x v="1291"/>
    <n v="46"/>
    <n v="26"/>
    <n v="266"/>
    <n v="153"/>
    <x v="3"/>
    <x v="0"/>
    <x v="6"/>
  </r>
  <r>
    <x v="1"/>
    <x v="6"/>
    <x v="31"/>
    <x v="1292"/>
    <n v="1"/>
    <m/>
    <n v="3"/>
    <n v="1"/>
    <x v="3"/>
    <x v="0"/>
    <x v="6"/>
  </r>
  <r>
    <x v="1"/>
    <x v="6"/>
    <x v="31"/>
    <x v="1293"/>
    <n v="58"/>
    <n v="12"/>
    <n v="225"/>
    <n v="101"/>
    <x v="3"/>
    <x v="0"/>
    <x v="6"/>
  </r>
  <r>
    <x v="1"/>
    <x v="6"/>
    <x v="31"/>
    <x v="1294"/>
    <n v="1"/>
    <n v="1"/>
    <n v="10"/>
    <n v="5"/>
    <x v="3"/>
    <x v="0"/>
    <x v="6"/>
  </r>
  <r>
    <x v="1"/>
    <x v="6"/>
    <x v="31"/>
    <x v="1295"/>
    <n v="5"/>
    <n v="5"/>
    <n v="23"/>
    <n v="13"/>
    <x v="3"/>
    <x v="0"/>
    <x v="6"/>
  </r>
  <r>
    <x v="1"/>
    <x v="6"/>
    <x v="31"/>
    <x v="1296"/>
    <n v="3"/>
    <n v="5"/>
    <n v="13"/>
    <n v="14"/>
    <x v="3"/>
    <x v="0"/>
    <x v="6"/>
  </r>
  <r>
    <x v="1"/>
    <x v="6"/>
    <x v="31"/>
    <x v="1297"/>
    <n v="22"/>
    <n v="10"/>
    <n v="136"/>
    <n v="62"/>
    <x v="3"/>
    <x v="0"/>
    <x v="6"/>
  </r>
  <r>
    <x v="1"/>
    <x v="6"/>
    <x v="31"/>
    <x v="1298"/>
    <n v="70"/>
    <n v="79"/>
    <n v="446"/>
    <n v="348"/>
    <x v="3"/>
    <x v="0"/>
    <x v="6"/>
  </r>
  <r>
    <x v="1"/>
    <x v="6"/>
    <x v="31"/>
    <x v="1299"/>
    <n v="2"/>
    <n v="1"/>
    <n v="8"/>
    <n v="11"/>
    <x v="3"/>
    <x v="0"/>
    <x v="6"/>
  </r>
  <r>
    <x v="1"/>
    <x v="6"/>
    <x v="164"/>
    <x v="1970"/>
    <m/>
    <m/>
    <m/>
    <n v="1"/>
    <x v="2"/>
    <x v="0"/>
    <x v="6"/>
  </r>
  <r>
    <x v="1"/>
    <x v="6"/>
    <x v="32"/>
    <x v="1300"/>
    <n v="332"/>
    <n v="321"/>
    <n v="1787"/>
    <n v="1789"/>
    <x v="5"/>
    <x v="1"/>
    <x v="6"/>
  </r>
  <r>
    <x v="1"/>
    <x v="6"/>
    <x v="32"/>
    <x v="1824"/>
    <n v="1"/>
    <n v="3"/>
    <n v="5"/>
    <n v="3"/>
    <x v="5"/>
    <x v="1"/>
    <x v="6"/>
  </r>
  <r>
    <x v="1"/>
    <x v="6"/>
    <x v="32"/>
    <x v="1301"/>
    <n v="6"/>
    <n v="3"/>
    <n v="16"/>
    <n v="14"/>
    <x v="5"/>
    <x v="1"/>
    <x v="6"/>
  </r>
  <r>
    <x v="1"/>
    <x v="6"/>
    <x v="32"/>
    <x v="1302"/>
    <m/>
    <n v="1"/>
    <n v="3"/>
    <n v="3"/>
    <x v="5"/>
    <x v="1"/>
    <x v="6"/>
  </r>
  <r>
    <x v="1"/>
    <x v="6"/>
    <x v="32"/>
    <x v="1303"/>
    <n v="6"/>
    <n v="6"/>
    <n v="28"/>
    <n v="27"/>
    <x v="5"/>
    <x v="1"/>
    <x v="6"/>
  </r>
  <r>
    <x v="1"/>
    <x v="6"/>
    <x v="32"/>
    <x v="1304"/>
    <n v="5"/>
    <n v="5"/>
    <n v="21"/>
    <n v="32"/>
    <x v="5"/>
    <x v="1"/>
    <x v="6"/>
  </r>
  <r>
    <x v="1"/>
    <x v="6"/>
    <x v="32"/>
    <x v="1305"/>
    <n v="416"/>
    <n v="364"/>
    <n v="2559"/>
    <n v="2458"/>
    <x v="5"/>
    <x v="1"/>
    <x v="6"/>
  </r>
  <r>
    <x v="1"/>
    <x v="6"/>
    <x v="32"/>
    <x v="1306"/>
    <n v="6"/>
    <n v="9"/>
    <n v="25"/>
    <n v="35"/>
    <x v="5"/>
    <x v="1"/>
    <x v="6"/>
  </r>
  <r>
    <x v="1"/>
    <x v="6"/>
    <x v="32"/>
    <x v="1825"/>
    <m/>
    <m/>
    <n v="2"/>
    <m/>
    <x v="5"/>
    <x v="1"/>
    <x v="6"/>
  </r>
  <r>
    <x v="1"/>
    <x v="6"/>
    <x v="32"/>
    <x v="1307"/>
    <n v="10"/>
    <n v="8"/>
    <n v="38"/>
    <n v="41"/>
    <x v="5"/>
    <x v="1"/>
    <x v="6"/>
  </r>
  <r>
    <x v="1"/>
    <x v="6"/>
    <x v="32"/>
    <x v="1308"/>
    <n v="21"/>
    <n v="15"/>
    <n v="86"/>
    <n v="77"/>
    <x v="5"/>
    <x v="1"/>
    <x v="6"/>
  </r>
  <r>
    <x v="1"/>
    <x v="6"/>
    <x v="32"/>
    <x v="1309"/>
    <m/>
    <n v="2"/>
    <n v="2"/>
    <n v="9"/>
    <x v="5"/>
    <x v="1"/>
    <x v="6"/>
  </r>
  <r>
    <x v="1"/>
    <x v="6"/>
    <x v="33"/>
    <x v="1310"/>
    <n v="14"/>
    <n v="2"/>
    <n v="93"/>
    <n v="20"/>
    <x v="2"/>
    <x v="0"/>
    <x v="6"/>
  </r>
  <r>
    <x v="1"/>
    <x v="6"/>
    <x v="33"/>
    <x v="1311"/>
    <n v="22"/>
    <n v="11"/>
    <n v="124"/>
    <n v="75"/>
    <x v="2"/>
    <x v="0"/>
    <x v="6"/>
  </r>
  <r>
    <x v="1"/>
    <x v="6"/>
    <x v="33"/>
    <x v="1312"/>
    <n v="68"/>
    <n v="46"/>
    <n v="314"/>
    <n v="290"/>
    <x v="2"/>
    <x v="0"/>
    <x v="6"/>
  </r>
  <r>
    <x v="1"/>
    <x v="6"/>
    <x v="33"/>
    <x v="1313"/>
    <n v="136"/>
    <n v="102"/>
    <n v="760"/>
    <n v="526"/>
    <x v="2"/>
    <x v="0"/>
    <x v="6"/>
  </r>
  <r>
    <x v="1"/>
    <x v="6"/>
    <x v="33"/>
    <x v="1826"/>
    <m/>
    <n v="2"/>
    <n v="1"/>
    <n v="5"/>
    <x v="2"/>
    <x v="0"/>
    <x v="6"/>
  </r>
  <r>
    <x v="1"/>
    <x v="6"/>
    <x v="33"/>
    <x v="1314"/>
    <n v="3"/>
    <n v="4"/>
    <n v="17"/>
    <n v="15"/>
    <x v="2"/>
    <x v="0"/>
    <x v="6"/>
  </r>
  <r>
    <x v="1"/>
    <x v="6"/>
    <x v="33"/>
    <x v="1827"/>
    <n v="2"/>
    <n v="1"/>
    <n v="11"/>
    <n v="9"/>
    <x v="2"/>
    <x v="0"/>
    <x v="6"/>
  </r>
  <r>
    <x v="1"/>
    <x v="6"/>
    <x v="33"/>
    <x v="1315"/>
    <n v="728"/>
    <n v="610"/>
    <n v="4066"/>
    <n v="3215"/>
    <x v="2"/>
    <x v="0"/>
    <x v="6"/>
  </r>
  <r>
    <x v="1"/>
    <x v="6"/>
    <x v="33"/>
    <x v="1316"/>
    <n v="73"/>
    <n v="61"/>
    <n v="433"/>
    <n v="334"/>
    <x v="2"/>
    <x v="0"/>
    <x v="6"/>
  </r>
  <r>
    <x v="1"/>
    <x v="6"/>
    <x v="33"/>
    <x v="1971"/>
    <m/>
    <m/>
    <n v="1"/>
    <m/>
    <x v="2"/>
    <x v="0"/>
    <x v="6"/>
  </r>
  <r>
    <x v="1"/>
    <x v="6"/>
    <x v="33"/>
    <x v="1828"/>
    <n v="6"/>
    <m/>
    <n v="33"/>
    <m/>
    <x v="2"/>
    <x v="0"/>
    <x v="6"/>
  </r>
  <r>
    <x v="1"/>
    <x v="6"/>
    <x v="33"/>
    <x v="1829"/>
    <n v="3"/>
    <n v="1"/>
    <n v="8"/>
    <n v="1"/>
    <x v="2"/>
    <x v="0"/>
    <x v="6"/>
  </r>
  <r>
    <x v="1"/>
    <x v="6"/>
    <x v="33"/>
    <x v="1317"/>
    <n v="568"/>
    <n v="432"/>
    <n v="3228"/>
    <n v="2143"/>
    <x v="2"/>
    <x v="0"/>
    <x v="6"/>
  </r>
  <r>
    <x v="1"/>
    <x v="6"/>
    <x v="33"/>
    <x v="1972"/>
    <n v="2"/>
    <m/>
    <n v="3"/>
    <n v="2"/>
    <x v="2"/>
    <x v="0"/>
    <x v="6"/>
  </r>
  <r>
    <x v="1"/>
    <x v="6"/>
    <x v="33"/>
    <x v="2245"/>
    <m/>
    <m/>
    <n v="1"/>
    <m/>
    <x v="2"/>
    <x v="0"/>
    <x v="6"/>
  </r>
  <r>
    <x v="1"/>
    <x v="6"/>
    <x v="33"/>
    <x v="1830"/>
    <n v="11"/>
    <n v="9"/>
    <n v="50"/>
    <n v="49"/>
    <x v="2"/>
    <x v="0"/>
    <x v="6"/>
  </r>
  <r>
    <x v="1"/>
    <x v="6"/>
    <x v="33"/>
    <x v="1318"/>
    <n v="1552"/>
    <n v="1255"/>
    <n v="8505"/>
    <n v="6569"/>
    <x v="2"/>
    <x v="0"/>
    <x v="6"/>
  </r>
  <r>
    <x v="1"/>
    <x v="6"/>
    <x v="33"/>
    <x v="1319"/>
    <n v="10"/>
    <n v="6"/>
    <n v="46"/>
    <n v="44"/>
    <x v="2"/>
    <x v="0"/>
    <x v="6"/>
  </r>
  <r>
    <x v="1"/>
    <x v="6"/>
    <x v="33"/>
    <x v="1831"/>
    <n v="26"/>
    <n v="20"/>
    <n v="150"/>
    <n v="109"/>
    <x v="2"/>
    <x v="0"/>
    <x v="6"/>
  </r>
  <r>
    <x v="1"/>
    <x v="6"/>
    <x v="33"/>
    <x v="1320"/>
    <n v="2436"/>
    <n v="2208"/>
    <n v="16260"/>
    <n v="12514"/>
    <x v="2"/>
    <x v="0"/>
    <x v="6"/>
  </r>
  <r>
    <x v="1"/>
    <x v="6"/>
    <x v="33"/>
    <x v="1832"/>
    <m/>
    <m/>
    <n v="4"/>
    <m/>
    <x v="2"/>
    <x v="0"/>
    <x v="6"/>
  </r>
  <r>
    <x v="1"/>
    <x v="6"/>
    <x v="33"/>
    <x v="1321"/>
    <m/>
    <m/>
    <m/>
    <n v="1"/>
    <x v="2"/>
    <x v="0"/>
    <x v="6"/>
  </r>
  <r>
    <x v="1"/>
    <x v="6"/>
    <x v="33"/>
    <x v="1322"/>
    <n v="13"/>
    <n v="6"/>
    <n v="103"/>
    <n v="59"/>
    <x v="2"/>
    <x v="0"/>
    <x v="6"/>
  </r>
  <r>
    <x v="1"/>
    <x v="6"/>
    <x v="33"/>
    <x v="1323"/>
    <n v="72"/>
    <n v="54"/>
    <n v="387"/>
    <n v="287"/>
    <x v="2"/>
    <x v="0"/>
    <x v="6"/>
  </r>
  <r>
    <x v="1"/>
    <x v="6"/>
    <x v="33"/>
    <x v="1324"/>
    <n v="32"/>
    <n v="37"/>
    <n v="183"/>
    <n v="155"/>
    <x v="2"/>
    <x v="0"/>
    <x v="6"/>
  </r>
  <r>
    <x v="1"/>
    <x v="6"/>
    <x v="33"/>
    <x v="1325"/>
    <n v="987"/>
    <n v="773"/>
    <n v="5676"/>
    <n v="3806"/>
    <x v="2"/>
    <x v="0"/>
    <x v="6"/>
  </r>
  <r>
    <x v="1"/>
    <x v="6"/>
    <x v="33"/>
    <x v="1326"/>
    <n v="603"/>
    <n v="390"/>
    <n v="3266"/>
    <n v="2350"/>
    <x v="2"/>
    <x v="0"/>
    <x v="6"/>
  </r>
  <r>
    <x v="1"/>
    <x v="6"/>
    <x v="33"/>
    <x v="1327"/>
    <n v="75"/>
    <n v="67"/>
    <n v="517"/>
    <n v="352"/>
    <x v="2"/>
    <x v="0"/>
    <x v="6"/>
  </r>
  <r>
    <x v="1"/>
    <x v="6"/>
    <x v="33"/>
    <x v="1833"/>
    <n v="11"/>
    <m/>
    <n v="33"/>
    <m/>
    <x v="2"/>
    <x v="0"/>
    <x v="6"/>
  </r>
  <r>
    <x v="1"/>
    <x v="6"/>
    <x v="33"/>
    <x v="1328"/>
    <n v="1"/>
    <m/>
    <n v="1"/>
    <n v="1"/>
    <x v="2"/>
    <x v="0"/>
    <x v="6"/>
  </r>
  <r>
    <x v="1"/>
    <x v="6"/>
    <x v="33"/>
    <x v="1329"/>
    <n v="15"/>
    <n v="30"/>
    <n v="116"/>
    <n v="142"/>
    <x v="2"/>
    <x v="0"/>
    <x v="6"/>
  </r>
  <r>
    <x v="1"/>
    <x v="6"/>
    <x v="33"/>
    <x v="1834"/>
    <n v="9"/>
    <n v="2"/>
    <n v="35"/>
    <n v="10"/>
    <x v="2"/>
    <x v="0"/>
    <x v="6"/>
  </r>
  <r>
    <x v="1"/>
    <x v="6"/>
    <x v="33"/>
    <x v="1835"/>
    <m/>
    <m/>
    <n v="3"/>
    <m/>
    <x v="2"/>
    <x v="0"/>
    <x v="6"/>
  </r>
  <r>
    <x v="1"/>
    <x v="6"/>
    <x v="33"/>
    <x v="1330"/>
    <n v="14"/>
    <n v="7"/>
    <n v="98"/>
    <n v="36"/>
    <x v="2"/>
    <x v="0"/>
    <x v="6"/>
  </r>
  <r>
    <x v="1"/>
    <x v="6"/>
    <x v="33"/>
    <x v="1331"/>
    <m/>
    <m/>
    <n v="2"/>
    <m/>
    <x v="2"/>
    <x v="0"/>
    <x v="6"/>
  </r>
  <r>
    <x v="1"/>
    <x v="6"/>
    <x v="33"/>
    <x v="2246"/>
    <m/>
    <m/>
    <n v="1"/>
    <m/>
    <x v="2"/>
    <x v="0"/>
    <x v="6"/>
  </r>
  <r>
    <x v="1"/>
    <x v="6"/>
    <x v="33"/>
    <x v="1836"/>
    <n v="1"/>
    <m/>
    <n v="6"/>
    <n v="6"/>
    <x v="2"/>
    <x v="0"/>
    <x v="6"/>
  </r>
  <r>
    <x v="1"/>
    <x v="6"/>
    <x v="33"/>
    <x v="2018"/>
    <m/>
    <m/>
    <n v="1"/>
    <m/>
    <x v="2"/>
    <x v="0"/>
    <x v="6"/>
  </r>
  <r>
    <x v="1"/>
    <x v="6"/>
    <x v="124"/>
    <x v="1332"/>
    <n v="29"/>
    <n v="30"/>
    <n v="182"/>
    <n v="140"/>
    <x v="2"/>
    <x v="0"/>
    <x v="6"/>
  </r>
  <r>
    <x v="1"/>
    <x v="6"/>
    <x v="124"/>
    <x v="1837"/>
    <n v="4"/>
    <n v="6"/>
    <n v="18"/>
    <n v="20"/>
    <x v="2"/>
    <x v="0"/>
    <x v="6"/>
  </r>
  <r>
    <x v="1"/>
    <x v="6"/>
    <x v="124"/>
    <x v="1333"/>
    <n v="121"/>
    <n v="84"/>
    <n v="676"/>
    <n v="500"/>
    <x v="2"/>
    <x v="0"/>
    <x v="6"/>
  </r>
  <r>
    <x v="1"/>
    <x v="6"/>
    <x v="124"/>
    <x v="1334"/>
    <n v="239"/>
    <n v="142"/>
    <n v="1217"/>
    <n v="847"/>
    <x v="2"/>
    <x v="0"/>
    <x v="6"/>
  </r>
  <r>
    <x v="1"/>
    <x v="6"/>
    <x v="124"/>
    <x v="1838"/>
    <n v="8"/>
    <n v="7"/>
    <n v="44"/>
    <n v="27"/>
    <x v="2"/>
    <x v="0"/>
    <x v="6"/>
  </r>
  <r>
    <x v="1"/>
    <x v="6"/>
    <x v="124"/>
    <x v="1335"/>
    <n v="137"/>
    <n v="107"/>
    <n v="732"/>
    <n v="559"/>
    <x v="2"/>
    <x v="0"/>
    <x v="6"/>
  </r>
  <r>
    <x v="1"/>
    <x v="6"/>
    <x v="124"/>
    <x v="1336"/>
    <n v="26"/>
    <n v="20"/>
    <n v="175"/>
    <n v="106"/>
    <x v="2"/>
    <x v="0"/>
    <x v="6"/>
  </r>
  <r>
    <x v="1"/>
    <x v="6"/>
    <x v="124"/>
    <x v="1337"/>
    <n v="35"/>
    <n v="48"/>
    <n v="212"/>
    <n v="183"/>
    <x v="2"/>
    <x v="0"/>
    <x v="6"/>
  </r>
  <r>
    <x v="1"/>
    <x v="6"/>
    <x v="124"/>
    <x v="1839"/>
    <n v="5"/>
    <n v="6"/>
    <n v="45"/>
    <n v="36"/>
    <x v="2"/>
    <x v="0"/>
    <x v="6"/>
  </r>
  <r>
    <x v="1"/>
    <x v="6"/>
    <x v="124"/>
    <x v="1338"/>
    <n v="32"/>
    <n v="15"/>
    <n v="198"/>
    <n v="60"/>
    <x v="2"/>
    <x v="0"/>
    <x v="6"/>
  </r>
  <r>
    <x v="1"/>
    <x v="6"/>
    <x v="124"/>
    <x v="1339"/>
    <n v="8"/>
    <n v="6"/>
    <n v="71"/>
    <n v="57"/>
    <x v="2"/>
    <x v="0"/>
    <x v="6"/>
  </r>
  <r>
    <x v="1"/>
    <x v="6"/>
    <x v="124"/>
    <x v="1340"/>
    <n v="57"/>
    <n v="7"/>
    <n v="328"/>
    <n v="95"/>
    <x v="2"/>
    <x v="0"/>
    <x v="6"/>
  </r>
  <r>
    <x v="1"/>
    <x v="6"/>
    <x v="124"/>
    <x v="1341"/>
    <n v="3"/>
    <n v="4"/>
    <n v="25"/>
    <n v="20"/>
    <x v="2"/>
    <x v="0"/>
    <x v="6"/>
  </r>
  <r>
    <x v="1"/>
    <x v="6"/>
    <x v="124"/>
    <x v="1342"/>
    <m/>
    <m/>
    <n v="1"/>
    <n v="3"/>
    <x v="2"/>
    <x v="0"/>
    <x v="6"/>
  </r>
  <r>
    <x v="1"/>
    <x v="6"/>
    <x v="124"/>
    <x v="1840"/>
    <n v="10"/>
    <n v="1"/>
    <n v="69"/>
    <n v="4"/>
    <x v="2"/>
    <x v="0"/>
    <x v="6"/>
  </r>
  <r>
    <x v="1"/>
    <x v="6"/>
    <x v="124"/>
    <x v="1343"/>
    <m/>
    <n v="1"/>
    <n v="11"/>
    <n v="23"/>
    <x v="2"/>
    <x v="0"/>
    <x v="6"/>
  </r>
  <r>
    <x v="1"/>
    <x v="6"/>
    <x v="124"/>
    <x v="1344"/>
    <n v="8"/>
    <n v="10"/>
    <n v="38"/>
    <n v="49"/>
    <x v="2"/>
    <x v="0"/>
    <x v="6"/>
  </r>
  <r>
    <x v="1"/>
    <x v="6"/>
    <x v="124"/>
    <x v="1975"/>
    <n v="2"/>
    <n v="1"/>
    <n v="4"/>
    <n v="3"/>
    <x v="2"/>
    <x v="0"/>
    <x v="6"/>
  </r>
  <r>
    <x v="1"/>
    <x v="6"/>
    <x v="124"/>
    <x v="1345"/>
    <n v="15"/>
    <n v="13"/>
    <n v="80"/>
    <n v="74"/>
    <x v="2"/>
    <x v="0"/>
    <x v="6"/>
  </r>
  <r>
    <x v="1"/>
    <x v="6"/>
    <x v="124"/>
    <x v="1346"/>
    <n v="21"/>
    <n v="22"/>
    <n v="113"/>
    <n v="125"/>
    <x v="2"/>
    <x v="0"/>
    <x v="6"/>
  </r>
  <r>
    <x v="1"/>
    <x v="6"/>
    <x v="124"/>
    <x v="1841"/>
    <m/>
    <m/>
    <n v="4"/>
    <n v="4"/>
    <x v="2"/>
    <x v="0"/>
    <x v="6"/>
  </r>
  <r>
    <x v="1"/>
    <x v="6"/>
    <x v="124"/>
    <x v="1347"/>
    <n v="36"/>
    <n v="33"/>
    <n v="230"/>
    <n v="161"/>
    <x v="2"/>
    <x v="0"/>
    <x v="6"/>
  </r>
  <r>
    <x v="1"/>
    <x v="6"/>
    <x v="124"/>
    <x v="1348"/>
    <n v="310"/>
    <n v="177"/>
    <n v="1807"/>
    <n v="1034"/>
    <x v="2"/>
    <x v="0"/>
    <x v="6"/>
  </r>
  <r>
    <x v="1"/>
    <x v="6"/>
    <x v="124"/>
    <x v="1349"/>
    <n v="124"/>
    <n v="86"/>
    <n v="679"/>
    <n v="498"/>
    <x v="2"/>
    <x v="0"/>
    <x v="6"/>
  </r>
  <r>
    <x v="1"/>
    <x v="6"/>
    <x v="124"/>
    <x v="1350"/>
    <n v="382"/>
    <n v="296"/>
    <n v="2277"/>
    <n v="1610"/>
    <x v="2"/>
    <x v="0"/>
    <x v="6"/>
  </r>
  <r>
    <x v="1"/>
    <x v="6"/>
    <x v="153"/>
    <x v="2247"/>
    <n v="2"/>
    <m/>
    <n v="8"/>
    <m/>
    <x v="1"/>
    <x v="0"/>
    <x v="6"/>
  </r>
  <r>
    <x v="1"/>
    <x v="6"/>
    <x v="153"/>
    <x v="1842"/>
    <n v="6"/>
    <m/>
    <n v="10"/>
    <m/>
    <x v="1"/>
    <x v="0"/>
    <x v="6"/>
  </r>
  <r>
    <x v="1"/>
    <x v="6"/>
    <x v="165"/>
    <x v="2248"/>
    <m/>
    <m/>
    <n v="1"/>
    <n v="1"/>
    <x v="2"/>
    <x v="0"/>
    <x v="6"/>
  </r>
  <r>
    <x v="1"/>
    <x v="6"/>
    <x v="165"/>
    <x v="2249"/>
    <m/>
    <m/>
    <m/>
    <n v="1"/>
    <x v="2"/>
    <x v="0"/>
    <x v="6"/>
  </r>
  <r>
    <x v="1"/>
    <x v="6"/>
    <x v="165"/>
    <x v="1976"/>
    <m/>
    <m/>
    <n v="1"/>
    <m/>
    <x v="2"/>
    <x v="0"/>
    <x v="6"/>
  </r>
  <r>
    <x v="1"/>
    <x v="6"/>
    <x v="154"/>
    <x v="1843"/>
    <m/>
    <m/>
    <n v="4"/>
    <m/>
    <x v="1"/>
    <x v="0"/>
    <x v="6"/>
  </r>
  <r>
    <x v="1"/>
    <x v="6"/>
    <x v="125"/>
    <x v="1351"/>
    <m/>
    <m/>
    <n v="2"/>
    <m/>
    <x v="4"/>
    <x v="0"/>
    <x v="6"/>
  </r>
  <r>
    <x v="1"/>
    <x v="6"/>
    <x v="64"/>
    <x v="2250"/>
    <m/>
    <m/>
    <m/>
    <n v="1"/>
    <x v="1"/>
    <x v="0"/>
    <x v="6"/>
  </r>
  <r>
    <x v="1"/>
    <x v="6"/>
    <x v="166"/>
    <x v="1977"/>
    <m/>
    <n v="1"/>
    <n v="2"/>
    <n v="2"/>
    <x v="1"/>
    <x v="0"/>
    <x v="6"/>
  </r>
  <r>
    <x v="1"/>
    <x v="6"/>
    <x v="166"/>
    <x v="2019"/>
    <n v="1"/>
    <m/>
    <n v="2"/>
    <m/>
    <x v="1"/>
    <x v="0"/>
    <x v="6"/>
  </r>
  <r>
    <x v="1"/>
    <x v="6"/>
    <x v="199"/>
    <x v="2251"/>
    <n v="1"/>
    <m/>
    <n v="1"/>
    <m/>
    <x v="1"/>
    <x v="0"/>
    <x v="6"/>
  </r>
  <r>
    <x v="1"/>
    <x v="6"/>
    <x v="126"/>
    <x v="1844"/>
    <m/>
    <m/>
    <n v="6"/>
    <n v="1"/>
    <x v="5"/>
    <x v="1"/>
    <x v="6"/>
  </r>
  <r>
    <x v="1"/>
    <x v="6"/>
    <x v="126"/>
    <x v="1352"/>
    <n v="181"/>
    <n v="135"/>
    <n v="1014"/>
    <n v="815"/>
    <x v="5"/>
    <x v="1"/>
    <x v="6"/>
  </r>
  <r>
    <x v="1"/>
    <x v="6"/>
    <x v="126"/>
    <x v="1353"/>
    <n v="227"/>
    <n v="206"/>
    <n v="1411"/>
    <n v="3088"/>
    <x v="5"/>
    <x v="1"/>
    <x v="6"/>
  </r>
  <r>
    <x v="1"/>
    <x v="6"/>
    <x v="126"/>
    <x v="1354"/>
    <n v="144"/>
    <n v="82"/>
    <n v="805"/>
    <n v="372"/>
    <x v="5"/>
    <x v="1"/>
    <x v="6"/>
  </r>
  <r>
    <x v="1"/>
    <x v="6"/>
    <x v="126"/>
    <x v="1355"/>
    <n v="8"/>
    <n v="16"/>
    <n v="56"/>
    <n v="63"/>
    <x v="5"/>
    <x v="1"/>
    <x v="6"/>
  </r>
  <r>
    <x v="1"/>
    <x v="6"/>
    <x v="126"/>
    <x v="1356"/>
    <n v="37"/>
    <n v="34"/>
    <n v="237"/>
    <n v="114"/>
    <x v="5"/>
    <x v="1"/>
    <x v="6"/>
  </r>
  <r>
    <x v="1"/>
    <x v="6"/>
    <x v="126"/>
    <x v="1357"/>
    <n v="28"/>
    <n v="10"/>
    <n v="184"/>
    <n v="48"/>
    <x v="5"/>
    <x v="1"/>
    <x v="6"/>
  </r>
  <r>
    <x v="1"/>
    <x v="6"/>
    <x v="126"/>
    <x v="1845"/>
    <n v="2"/>
    <m/>
    <n v="9"/>
    <n v="4"/>
    <x v="5"/>
    <x v="1"/>
    <x v="6"/>
  </r>
  <r>
    <x v="1"/>
    <x v="6"/>
    <x v="126"/>
    <x v="1358"/>
    <n v="3"/>
    <n v="2"/>
    <n v="18"/>
    <n v="18"/>
    <x v="5"/>
    <x v="1"/>
    <x v="6"/>
  </r>
  <r>
    <x v="1"/>
    <x v="6"/>
    <x v="126"/>
    <x v="1980"/>
    <n v="1"/>
    <m/>
    <n v="4"/>
    <n v="1"/>
    <x v="5"/>
    <x v="1"/>
    <x v="6"/>
  </r>
  <r>
    <x v="1"/>
    <x v="6"/>
    <x v="126"/>
    <x v="1359"/>
    <n v="17"/>
    <n v="17"/>
    <n v="88"/>
    <n v="78"/>
    <x v="5"/>
    <x v="1"/>
    <x v="6"/>
  </r>
  <r>
    <x v="1"/>
    <x v="6"/>
    <x v="126"/>
    <x v="1846"/>
    <m/>
    <m/>
    <m/>
    <n v="1"/>
    <x v="5"/>
    <x v="1"/>
    <x v="6"/>
  </r>
  <r>
    <x v="1"/>
    <x v="6"/>
    <x v="179"/>
    <x v="2106"/>
    <m/>
    <m/>
    <m/>
    <n v="1"/>
    <x v="5"/>
    <x v="1"/>
    <x v="6"/>
  </r>
  <r>
    <x v="1"/>
    <x v="6"/>
    <x v="179"/>
    <x v="2107"/>
    <m/>
    <m/>
    <m/>
    <n v="1"/>
    <x v="5"/>
    <x v="1"/>
    <x v="6"/>
  </r>
  <r>
    <x v="1"/>
    <x v="6"/>
    <x v="179"/>
    <x v="2067"/>
    <n v="1"/>
    <m/>
    <n v="2"/>
    <m/>
    <x v="5"/>
    <x v="1"/>
    <x v="6"/>
  </r>
  <r>
    <x v="1"/>
    <x v="6"/>
    <x v="171"/>
    <x v="2020"/>
    <m/>
    <m/>
    <m/>
    <n v="3"/>
    <x v="5"/>
    <x v="1"/>
    <x v="6"/>
  </r>
  <r>
    <x v="1"/>
    <x v="6"/>
    <x v="127"/>
    <x v="1847"/>
    <n v="1"/>
    <m/>
    <n v="7"/>
    <m/>
    <x v="1"/>
    <x v="0"/>
    <x v="6"/>
  </r>
  <r>
    <x v="1"/>
    <x v="6"/>
    <x v="127"/>
    <x v="1360"/>
    <n v="5"/>
    <n v="16"/>
    <n v="49"/>
    <n v="48"/>
    <x v="1"/>
    <x v="0"/>
    <x v="6"/>
  </r>
  <r>
    <x v="1"/>
    <x v="6"/>
    <x v="127"/>
    <x v="1848"/>
    <n v="1"/>
    <n v="2"/>
    <n v="3"/>
    <n v="5"/>
    <x v="1"/>
    <x v="0"/>
    <x v="6"/>
  </r>
  <r>
    <x v="1"/>
    <x v="6"/>
    <x v="155"/>
    <x v="1849"/>
    <m/>
    <m/>
    <n v="2"/>
    <m/>
    <x v="1"/>
    <x v="0"/>
    <x v="6"/>
  </r>
  <r>
    <x v="1"/>
    <x v="6"/>
    <x v="155"/>
    <x v="1850"/>
    <n v="2"/>
    <m/>
    <n v="8"/>
    <n v="3"/>
    <x v="1"/>
    <x v="0"/>
    <x v="6"/>
  </r>
  <r>
    <x v="1"/>
    <x v="7"/>
    <x v="65"/>
    <x v="1361"/>
    <m/>
    <m/>
    <n v="1"/>
    <m/>
    <x v="3"/>
    <x v="0"/>
    <x v="7"/>
  </r>
  <r>
    <x v="1"/>
    <x v="7"/>
    <x v="65"/>
    <x v="256"/>
    <n v="2"/>
    <m/>
    <n v="5"/>
    <m/>
    <x v="3"/>
    <x v="0"/>
    <x v="7"/>
  </r>
  <r>
    <x v="1"/>
    <x v="7"/>
    <x v="65"/>
    <x v="2110"/>
    <m/>
    <m/>
    <n v="1"/>
    <m/>
    <x v="3"/>
    <x v="0"/>
    <x v="7"/>
  </r>
  <r>
    <x v="1"/>
    <x v="7"/>
    <x v="65"/>
    <x v="257"/>
    <n v="15"/>
    <n v="2"/>
    <n v="74"/>
    <n v="28"/>
    <x v="3"/>
    <x v="0"/>
    <x v="7"/>
  </r>
  <r>
    <x v="1"/>
    <x v="7"/>
    <x v="65"/>
    <x v="1852"/>
    <m/>
    <m/>
    <n v="1"/>
    <m/>
    <x v="3"/>
    <x v="0"/>
    <x v="7"/>
  </r>
  <r>
    <x v="1"/>
    <x v="7"/>
    <x v="65"/>
    <x v="258"/>
    <n v="7"/>
    <n v="3"/>
    <n v="15"/>
    <n v="11"/>
    <x v="3"/>
    <x v="0"/>
    <x v="7"/>
  </r>
  <r>
    <x v="1"/>
    <x v="7"/>
    <x v="65"/>
    <x v="259"/>
    <m/>
    <m/>
    <n v="1"/>
    <m/>
    <x v="3"/>
    <x v="0"/>
    <x v="7"/>
  </r>
  <r>
    <x v="1"/>
    <x v="7"/>
    <x v="65"/>
    <x v="260"/>
    <n v="1"/>
    <n v="1"/>
    <n v="5"/>
    <n v="2"/>
    <x v="3"/>
    <x v="0"/>
    <x v="7"/>
  </r>
  <r>
    <x v="1"/>
    <x v="7"/>
    <x v="65"/>
    <x v="1363"/>
    <m/>
    <m/>
    <n v="1"/>
    <m/>
    <x v="3"/>
    <x v="0"/>
    <x v="7"/>
  </r>
  <r>
    <x v="1"/>
    <x v="7"/>
    <x v="65"/>
    <x v="261"/>
    <m/>
    <n v="1"/>
    <m/>
    <n v="2"/>
    <x v="3"/>
    <x v="0"/>
    <x v="7"/>
  </r>
  <r>
    <x v="1"/>
    <x v="7"/>
    <x v="65"/>
    <x v="262"/>
    <n v="1"/>
    <m/>
    <n v="10"/>
    <n v="3"/>
    <x v="3"/>
    <x v="0"/>
    <x v="7"/>
  </r>
  <r>
    <x v="1"/>
    <x v="7"/>
    <x v="65"/>
    <x v="263"/>
    <n v="1"/>
    <n v="1"/>
    <n v="5"/>
    <n v="2"/>
    <x v="3"/>
    <x v="0"/>
    <x v="7"/>
  </r>
  <r>
    <x v="1"/>
    <x v="7"/>
    <x v="66"/>
    <x v="264"/>
    <n v="1"/>
    <m/>
    <n v="2"/>
    <m/>
    <x v="2"/>
    <x v="0"/>
    <x v="7"/>
  </r>
  <r>
    <x v="1"/>
    <x v="7"/>
    <x v="66"/>
    <x v="1854"/>
    <m/>
    <m/>
    <n v="2"/>
    <m/>
    <x v="2"/>
    <x v="0"/>
    <x v="7"/>
  </r>
  <r>
    <x v="1"/>
    <x v="7"/>
    <x v="66"/>
    <x v="265"/>
    <n v="5"/>
    <n v="2"/>
    <n v="15"/>
    <n v="13"/>
    <x v="2"/>
    <x v="0"/>
    <x v="7"/>
  </r>
  <r>
    <x v="1"/>
    <x v="7"/>
    <x v="66"/>
    <x v="1364"/>
    <n v="1"/>
    <m/>
    <n v="2"/>
    <m/>
    <x v="2"/>
    <x v="0"/>
    <x v="7"/>
  </r>
  <r>
    <x v="1"/>
    <x v="7"/>
    <x v="66"/>
    <x v="266"/>
    <n v="4"/>
    <n v="3"/>
    <n v="24"/>
    <n v="19"/>
    <x v="2"/>
    <x v="0"/>
    <x v="7"/>
  </r>
  <r>
    <x v="1"/>
    <x v="7"/>
    <x v="66"/>
    <x v="1365"/>
    <m/>
    <n v="1"/>
    <n v="11"/>
    <n v="5"/>
    <x v="2"/>
    <x v="0"/>
    <x v="7"/>
  </r>
  <r>
    <x v="1"/>
    <x v="7"/>
    <x v="66"/>
    <x v="1855"/>
    <m/>
    <m/>
    <n v="1"/>
    <m/>
    <x v="2"/>
    <x v="0"/>
    <x v="7"/>
  </r>
  <r>
    <x v="1"/>
    <x v="7"/>
    <x v="66"/>
    <x v="1366"/>
    <n v="1"/>
    <n v="1"/>
    <n v="6"/>
    <n v="3"/>
    <x v="2"/>
    <x v="0"/>
    <x v="7"/>
  </r>
  <r>
    <x v="1"/>
    <x v="7"/>
    <x v="66"/>
    <x v="1367"/>
    <n v="1"/>
    <m/>
    <n v="1"/>
    <m/>
    <x v="2"/>
    <x v="0"/>
    <x v="7"/>
  </r>
  <r>
    <x v="1"/>
    <x v="7"/>
    <x v="66"/>
    <x v="1856"/>
    <m/>
    <m/>
    <m/>
    <n v="1"/>
    <x v="2"/>
    <x v="0"/>
    <x v="7"/>
  </r>
  <r>
    <x v="1"/>
    <x v="7"/>
    <x v="66"/>
    <x v="1368"/>
    <n v="1"/>
    <m/>
    <n v="3"/>
    <m/>
    <x v="2"/>
    <x v="0"/>
    <x v="7"/>
  </r>
  <r>
    <x v="1"/>
    <x v="7"/>
    <x v="66"/>
    <x v="1369"/>
    <n v="5"/>
    <m/>
    <n v="15"/>
    <n v="1"/>
    <x v="2"/>
    <x v="0"/>
    <x v="7"/>
  </r>
  <r>
    <x v="1"/>
    <x v="7"/>
    <x v="66"/>
    <x v="267"/>
    <m/>
    <n v="1"/>
    <n v="6"/>
    <n v="3"/>
    <x v="2"/>
    <x v="0"/>
    <x v="7"/>
  </r>
  <r>
    <x v="1"/>
    <x v="7"/>
    <x v="66"/>
    <x v="1370"/>
    <m/>
    <m/>
    <m/>
    <n v="1"/>
    <x v="2"/>
    <x v="0"/>
    <x v="7"/>
  </r>
  <r>
    <x v="1"/>
    <x v="7"/>
    <x v="66"/>
    <x v="1857"/>
    <m/>
    <m/>
    <n v="1"/>
    <m/>
    <x v="2"/>
    <x v="0"/>
    <x v="7"/>
  </r>
  <r>
    <x v="1"/>
    <x v="7"/>
    <x v="66"/>
    <x v="268"/>
    <m/>
    <m/>
    <m/>
    <n v="1"/>
    <x v="2"/>
    <x v="0"/>
    <x v="7"/>
  </r>
  <r>
    <x v="1"/>
    <x v="7"/>
    <x v="66"/>
    <x v="1858"/>
    <m/>
    <m/>
    <m/>
    <n v="1"/>
    <x v="2"/>
    <x v="0"/>
    <x v="7"/>
  </r>
  <r>
    <x v="1"/>
    <x v="7"/>
    <x v="66"/>
    <x v="1371"/>
    <m/>
    <n v="1"/>
    <n v="4"/>
    <n v="4"/>
    <x v="2"/>
    <x v="0"/>
    <x v="7"/>
  </r>
  <r>
    <x v="1"/>
    <x v="7"/>
    <x v="66"/>
    <x v="1372"/>
    <m/>
    <m/>
    <n v="6"/>
    <n v="1"/>
    <x v="2"/>
    <x v="0"/>
    <x v="7"/>
  </r>
  <r>
    <x v="1"/>
    <x v="7"/>
    <x v="156"/>
    <x v="2114"/>
    <m/>
    <m/>
    <n v="1"/>
    <m/>
    <x v="2"/>
    <x v="0"/>
    <x v="7"/>
  </r>
  <r>
    <x v="1"/>
    <x v="7"/>
    <x v="67"/>
    <x v="269"/>
    <m/>
    <m/>
    <m/>
    <n v="1"/>
    <x v="2"/>
    <x v="0"/>
    <x v="7"/>
  </r>
  <r>
    <x v="1"/>
    <x v="7"/>
    <x v="67"/>
    <x v="1373"/>
    <m/>
    <m/>
    <m/>
    <n v="1"/>
    <x v="2"/>
    <x v="0"/>
    <x v="7"/>
  </r>
  <r>
    <x v="1"/>
    <x v="7"/>
    <x v="0"/>
    <x v="270"/>
    <n v="1"/>
    <m/>
    <n v="6"/>
    <n v="3"/>
    <x v="0"/>
    <x v="0"/>
    <x v="7"/>
  </r>
  <r>
    <x v="1"/>
    <x v="7"/>
    <x v="128"/>
    <x v="1863"/>
    <n v="1"/>
    <m/>
    <n v="5"/>
    <n v="1"/>
    <x v="2"/>
    <x v="0"/>
    <x v="7"/>
  </r>
  <r>
    <x v="1"/>
    <x v="7"/>
    <x v="128"/>
    <x v="1374"/>
    <m/>
    <m/>
    <n v="1"/>
    <n v="1"/>
    <x v="2"/>
    <x v="0"/>
    <x v="7"/>
  </r>
  <r>
    <x v="1"/>
    <x v="7"/>
    <x v="68"/>
    <x v="271"/>
    <n v="4"/>
    <n v="4"/>
    <n v="36"/>
    <n v="22"/>
    <x v="2"/>
    <x v="0"/>
    <x v="7"/>
  </r>
  <r>
    <x v="1"/>
    <x v="7"/>
    <x v="68"/>
    <x v="1377"/>
    <n v="7"/>
    <n v="3"/>
    <n v="45"/>
    <n v="30"/>
    <x v="2"/>
    <x v="0"/>
    <x v="7"/>
  </r>
  <r>
    <x v="1"/>
    <x v="7"/>
    <x v="68"/>
    <x v="272"/>
    <n v="3"/>
    <n v="2"/>
    <n v="13"/>
    <n v="3"/>
    <x v="2"/>
    <x v="0"/>
    <x v="7"/>
  </r>
  <r>
    <x v="1"/>
    <x v="7"/>
    <x v="68"/>
    <x v="273"/>
    <n v="106"/>
    <n v="53"/>
    <n v="549"/>
    <n v="288"/>
    <x v="2"/>
    <x v="0"/>
    <x v="7"/>
  </r>
  <r>
    <x v="1"/>
    <x v="7"/>
    <x v="68"/>
    <x v="274"/>
    <n v="3"/>
    <m/>
    <n v="10"/>
    <n v="2"/>
    <x v="2"/>
    <x v="0"/>
    <x v="7"/>
  </r>
  <r>
    <x v="1"/>
    <x v="7"/>
    <x v="68"/>
    <x v="275"/>
    <n v="349"/>
    <n v="167"/>
    <n v="1631"/>
    <n v="878"/>
    <x v="2"/>
    <x v="0"/>
    <x v="7"/>
  </r>
  <r>
    <x v="1"/>
    <x v="7"/>
    <x v="68"/>
    <x v="276"/>
    <n v="75"/>
    <n v="40"/>
    <n v="394"/>
    <n v="214"/>
    <x v="2"/>
    <x v="0"/>
    <x v="7"/>
  </r>
  <r>
    <x v="1"/>
    <x v="7"/>
    <x v="68"/>
    <x v="277"/>
    <n v="370"/>
    <n v="168"/>
    <n v="1935"/>
    <n v="965"/>
    <x v="2"/>
    <x v="0"/>
    <x v="7"/>
  </r>
  <r>
    <x v="1"/>
    <x v="7"/>
    <x v="68"/>
    <x v="278"/>
    <n v="26"/>
    <n v="11"/>
    <n v="143"/>
    <n v="82"/>
    <x v="2"/>
    <x v="0"/>
    <x v="7"/>
  </r>
  <r>
    <x v="1"/>
    <x v="7"/>
    <x v="68"/>
    <x v="279"/>
    <n v="34"/>
    <n v="31"/>
    <n v="260"/>
    <n v="200"/>
    <x v="2"/>
    <x v="0"/>
    <x v="7"/>
  </r>
  <r>
    <x v="1"/>
    <x v="7"/>
    <x v="68"/>
    <x v="280"/>
    <n v="94"/>
    <n v="46"/>
    <n v="433"/>
    <n v="237"/>
    <x v="2"/>
    <x v="0"/>
    <x v="7"/>
  </r>
  <r>
    <x v="1"/>
    <x v="7"/>
    <x v="68"/>
    <x v="1378"/>
    <m/>
    <m/>
    <n v="6"/>
    <n v="2"/>
    <x v="2"/>
    <x v="0"/>
    <x v="7"/>
  </r>
  <r>
    <x v="1"/>
    <x v="7"/>
    <x v="68"/>
    <x v="281"/>
    <n v="132"/>
    <n v="72"/>
    <n v="697"/>
    <n v="435"/>
    <x v="2"/>
    <x v="0"/>
    <x v="7"/>
  </r>
  <r>
    <x v="1"/>
    <x v="7"/>
    <x v="68"/>
    <x v="282"/>
    <n v="3"/>
    <n v="2"/>
    <n v="12"/>
    <n v="12"/>
    <x v="2"/>
    <x v="0"/>
    <x v="7"/>
  </r>
  <r>
    <x v="1"/>
    <x v="7"/>
    <x v="68"/>
    <x v="2122"/>
    <m/>
    <m/>
    <n v="2"/>
    <m/>
    <x v="2"/>
    <x v="0"/>
    <x v="7"/>
  </r>
  <r>
    <x v="1"/>
    <x v="7"/>
    <x v="68"/>
    <x v="1381"/>
    <n v="2"/>
    <m/>
    <n v="4"/>
    <n v="1"/>
    <x v="2"/>
    <x v="0"/>
    <x v="7"/>
  </r>
  <r>
    <x v="1"/>
    <x v="7"/>
    <x v="68"/>
    <x v="283"/>
    <n v="1"/>
    <m/>
    <n v="4"/>
    <m/>
    <x v="2"/>
    <x v="0"/>
    <x v="7"/>
  </r>
  <r>
    <x v="1"/>
    <x v="7"/>
    <x v="68"/>
    <x v="284"/>
    <n v="57"/>
    <n v="38"/>
    <n v="341"/>
    <n v="191"/>
    <x v="2"/>
    <x v="0"/>
    <x v="7"/>
  </r>
  <r>
    <x v="1"/>
    <x v="7"/>
    <x v="68"/>
    <x v="285"/>
    <n v="108"/>
    <n v="51"/>
    <n v="662"/>
    <n v="313"/>
    <x v="2"/>
    <x v="0"/>
    <x v="7"/>
  </r>
  <r>
    <x v="1"/>
    <x v="7"/>
    <x v="68"/>
    <x v="286"/>
    <n v="118"/>
    <n v="58"/>
    <n v="663"/>
    <n v="395"/>
    <x v="2"/>
    <x v="0"/>
    <x v="7"/>
  </r>
  <r>
    <x v="1"/>
    <x v="7"/>
    <x v="68"/>
    <x v="287"/>
    <n v="24"/>
    <n v="6"/>
    <n v="132"/>
    <n v="49"/>
    <x v="2"/>
    <x v="0"/>
    <x v="7"/>
  </r>
  <r>
    <x v="1"/>
    <x v="7"/>
    <x v="68"/>
    <x v="1382"/>
    <m/>
    <n v="1"/>
    <n v="4"/>
    <n v="5"/>
    <x v="2"/>
    <x v="0"/>
    <x v="7"/>
  </r>
  <r>
    <x v="1"/>
    <x v="7"/>
    <x v="68"/>
    <x v="288"/>
    <m/>
    <m/>
    <n v="8"/>
    <n v="3"/>
    <x v="2"/>
    <x v="0"/>
    <x v="7"/>
  </r>
  <r>
    <x v="1"/>
    <x v="7"/>
    <x v="68"/>
    <x v="289"/>
    <m/>
    <m/>
    <n v="6"/>
    <n v="1"/>
    <x v="2"/>
    <x v="0"/>
    <x v="7"/>
  </r>
  <r>
    <x v="1"/>
    <x v="7"/>
    <x v="68"/>
    <x v="1383"/>
    <n v="2"/>
    <m/>
    <n v="6"/>
    <n v="1"/>
    <x v="2"/>
    <x v="0"/>
    <x v="7"/>
  </r>
  <r>
    <x v="1"/>
    <x v="7"/>
    <x v="68"/>
    <x v="1385"/>
    <n v="2"/>
    <m/>
    <n v="7"/>
    <n v="1"/>
    <x v="2"/>
    <x v="0"/>
    <x v="7"/>
  </r>
  <r>
    <x v="1"/>
    <x v="7"/>
    <x v="68"/>
    <x v="1386"/>
    <n v="3"/>
    <n v="1"/>
    <n v="7"/>
    <n v="3"/>
    <x v="2"/>
    <x v="0"/>
    <x v="7"/>
  </r>
  <r>
    <x v="1"/>
    <x v="7"/>
    <x v="68"/>
    <x v="1387"/>
    <n v="1"/>
    <n v="1"/>
    <n v="4"/>
    <n v="3"/>
    <x v="2"/>
    <x v="0"/>
    <x v="7"/>
  </r>
  <r>
    <x v="1"/>
    <x v="7"/>
    <x v="68"/>
    <x v="1388"/>
    <n v="2"/>
    <m/>
    <n v="6"/>
    <n v="2"/>
    <x v="2"/>
    <x v="0"/>
    <x v="7"/>
  </r>
  <r>
    <x v="1"/>
    <x v="7"/>
    <x v="68"/>
    <x v="290"/>
    <n v="1"/>
    <m/>
    <n v="7"/>
    <n v="2"/>
    <x v="2"/>
    <x v="0"/>
    <x v="7"/>
  </r>
  <r>
    <x v="1"/>
    <x v="7"/>
    <x v="68"/>
    <x v="291"/>
    <n v="2"/>
    <m/>
    <n v="11"/>
    <n v="6"/>
    <x v="2"/>
    <x v="0"/>
    <x v="7"/>
  </r>
  <r>
    <x v="1"/>
    <x v="7"/>
    <x v="68"/>
    <x v="292"/>
    <n v="1"/>
    <n v="1"/>
    <n v="7"/>
    <n v="2"/>
    <x v="2"/>
    <x v="0"/>
    <x v="7"/>
  </r>
  <r>
    <x v="1"/>
    <x v="7"/>
    <x v="68"/>
    <x v="1389"/>
    <n v="2"/>
    <n v="1"/>
    <n v="6"/>
    <n v="1"/>
    <x v="2"/>
    <x v="0"/>
    <x v="7"/>
  </r>
  <r>
    <x v="1"/>
    <x v="7"/>
    <x v="68"/>
    <x v="293"/>
    <n v="1"/>
    <n v="3"/>
    <n v="13"/>
    <n v="9"/>
    <x v="2"/>
    <x v="0"/>
    <x v="7"/>
  </r>
  <r>
    <x v="1"/>
    <x v="7"/>
    <x v="68"/>
    <x v="294"/>
    <n v="2"/>
    <n v="3"/>
    <n v="9"/>
    <n v="4"/>
    <x v="2"/>
    <x v="0"/>
    <x v="7"/>
  </r>
  <r>
    <x v="1"/>
    <x v="7"/>
    <x v="68"/>
    <x v="1390"/>
    <m/>
    <m/>
    <n v="10"/>
    <n v="2"/>
    <x v="2"/>
    <x v="0"/>
    <x v="7"/>
  </r>
  <r>
    <x v="1"/>
    <x v="7"/>
    <x v="68"/>
    <x v="295"/>
    <n v="6"/>
    <m/>
    <n v="19"/>
    <n v="6"/>
    <x v="2"/>
    <x v="0"/>
    <x v="7"/>
  </r>
  <r>
    <x v="1"/>
    <x v="7"/>
    <x v="68"/>
    <x v="296"/>
    <n v="17"/>
    <n v="7"/>
    <n v="93"/>
    <n v="33"/>
    <x v="2"/>
    <x v="0"/>
    <x v="7"/>
  </r>
  <r>
    <x v="1"/>
    <x v="7"/>
    <x v="200"/>
    <x v="2252"/>
    <m/>
    <m/>
    <n v="1"/>
    <m/>
    <x v="2"/>
    <x v="0"/>
    <x v="7"/>
  </r>
  <r>
    <x v="1"/>
    <x v="7"/>
    <x v="69"/>
    <x v="1393"/>
    <n v="2"/>
    <m/>
    <n v="4"/>
    <m/>
    <x v="5"/>
    <x v="1"/>
    <x v="7"/>
  </r>
  <r>
    <x v="1"/>
    <x v="7"/>
    <x v="69"/>
    <x v="297"/>
    <n v="1"/>
    <m/>
    <n v="2"/>
    <n v="1"/>
    <x v="5"/>
    <x v="1"/>
    <x v="7"/>
  </r>
  <r>
    <x v="1"/>
    <x v="7"/>
    <x v="69"/>
    <x v="1394"/>
    <n v="2"/>
    <n v="3"/>
    <n v="5"/>
    <n v="5"/>
    <x v="5"/>
    <x v="1"/>
    <x v="7"/>
  </r>
  <r>
    <x v="1"/>
    <x v="7"/>
    <x v="69"/>
    <x v="1395"/>
    <n v="5"/>
    <n v="1"/>
    <n v="10"/>
    <n v="6"/>
    <x v="5"/>
    <x v="1"/>
    <x v="7"/>
  </r>
  <r>
    <x v="1"/>
    <x v="7"/>
    <x v="69"/>
    <x v="1867"/>
    <n v="2"/>
    <m/>
    <n v="3"/>
    <m/>
    <x v="5"/>
    <x v="1"/>
    <x v="7"/>
  </r>
  <r>
    <x v="1"/>
    <x v="7"/>
    <x v="69"/>
    <x v="298"/>
    <n v="123"/>
    <n v="15"/>
    <n v="248"/>
    <n v="48"/>
    <x v="5"/>
    <x v="1"/>
    <x v="7"/>
  </r>
  <r>
    <x v="1"/>
    <x v="7"/>
    <x v="69"/>
    <x v="299"/>
    <n v="104"/>
    <n v="38"/>
    <n v="412"/>
    <n v="183"/>
    <x v="5"/>
    <x v="1"/>
    <x v="7"/>
  </r>
  <r>
    <x v="1"/>
    <x v="7"/>
    <x v="69"/>
    <x v="1396"/>
    <m/>
    <m/>
    <n v="1"/>
    <m/>
    <x v="5"/>
    <x v="1"/>
    <x v="7"/>
  </r>
  <r>
    <x v="1"/>
    <x v="7"/>
    <x v="69"/>
    <x v="300"/>
    <m/>
    <n v="1"/>
    <n v="3"/>
    <n v="4"/>
    <x v="5"/>
    <x v="1"/>
    <x v="7"/>
  </r>
  <r>
    <x v="1"/>
    <x v="7"/>
    <x v="69"/>
    <x v="1398"/>
    <m/>
    <n v="1"/>
    <n v="1"/>
    <n v="1"/>
    <x v="5"/>
    <x v="1"/>
    <x v="7"/>
  </r>
  <r>
    <x v="1"/>
    <x v="7"/>
    <x v="69"/>
    <x v="1399"/>
    <m/>
    <m/>
    <n v="4"/>
    <n v="3"/>
    <x v="5"/>
    <x v="1"/>
    <x v="7"/>
  </r>
  <r>
    <x v="1"/>
    <x v="7"/>
    <x v="69"/>
    <x v="1400"/>
    <n v="3"/>
    <m/>
    <n v="7"/>
    <n v="2"/>
    <x v="5"/>
    <x v="1"/>
    <x v="7"/>
  </r>
  <r>
    <x v="1"/>
    <x v="7"/>
    <x v="69"/>
    <x v="301"/>
    <n v="7"/>
    <n v="2"/>
    <n v="15"/>
    <n v="5"/>
    <x v="5"/>
    <x v="1"/>
    <x v="7"/>
  </r>
  <r>
    <x v="1"/>
    <x v="7"/>
    <x v="69"/>
    <x v="1868"/>
    <m/>
    <n v="1"/>
    <n v="1"/>
    <n v="2"/>
    <x v="5"/>
    <x v="1"/>
    <x v="7"/>
  </r>
  <r>
    <x v="1"/>
    <x v="7"/>
    <x v="69"/>
    <x v="302"/>
    <n v="59"/>
    <n v="10"/>
    <n v="175"/>
    <n v="66"/>
    <x v="5"/>
    <x v="1"/>
    <x v="7"/>
  </r>
  <r>
    <x v="1"/>
    <x v="7"/>
    <x v="69"/>
    <x v="1869"/>
    <m/>
    <m/>
    <m/>
    <n v="1"/>
    <x v="5"/>
    <x v="1"/>
    <x v="7"/>
  </r>
  <r>
    <x v="1"/>
    <x v="7"/>
    <x v="69"/>
    <x v="1870"/>
    <m/>
    <m/>
    <n v="1"/>
    <m/>
    <x v="5"/>
    <x v="1"/>
    <x v="7"/>
  </r>
  <r>
    <x v="1"/>
    <x v="7"/>
    <x v="1"/>
    <x v="2069"/>
    <m/>
    <m/>
    <m/>
    <n v="1"/>
    <x v="1"/>
    <x v="0"/>
    <x v="7"/>
  </r>
  <r>
    <x v="1"/>
    <x v="7"/>
    <x v="1"/>
    <x v="1402"/>
    <m/>
    <m/>
    <m/>
    <n v="1"/>
    <x v="1"/>
    <x v="0"/>
    <x v="7"/>
  </r>
  <r>
    <x v="1"/>
    <x v="7"/>
    <x v="1"/>
    <x v="2253"/>
    <m/>
    <m/>
    <n v="1"/>
    <m/>
    <x v="1"/>
    <x v="0"/>
    <x v="7"/>
  </r>
  <r>
    <x v="1"/>
    <x v="7"/>
    <x v="70"/>
    <x v="2127"/>
    <m/>
    <m/>
    <m/>
    <n v="1"/>
    <x v="2"/>
    <x v="0"/>
    <x v="7"/>
  </r>
  <r>
    <x v="1"/>
    <x v="7"/>
    <x v="70"/>
    <x v="303"/>
    <n v="4"/>
    <n v="3"/>
    <n v="10"/>
    <n v="8"/>
    <x v="2"/>
    <x v="0"/>
    <x v="7"/>
  </r>
  <r>
    <x v="1"/>
    <x v="7"/>
    <x v="70"/>
    <x v="304"/>
    <n v="4"/>
    <n v="2"/>
    <n v="26"/>
    <n v="15"/>
    <x v="2"/>
    <x v="0"/>
    <x v="7"/>
  </r>
  <r>
    <x v="1"/>
    <x v="7"/>
    <x v="70"/>
    <x v="305"/>
    <n v="1"/>
    <m/>
    <n v="14"/>
    <n v="5"/>
    <x v="2"/>
    <x v="0"/>
    <x v="7"/>
  </r>
  <r>
    <x v="1"/>
    <x v="7"/>
    <x v="70"/>
    <x v="1403"/>
    <m/>
    <m/>
    <n v="1"/>
    <n v="1"/>
    <x v="2"/>
    <x v="0"/>
    <x v="7"/>
  </r>
  <r>
    <x v="1"/>
    <x v="7"/>
    <x v="71"/>
    <x v="306"/>
    <n v="4"/>
    <n v="5"/>
    <n v="37"/>
    <n v="35"/>
    <x v="2"/>
    <x v="0"/>
    <x v="7"/>
  </r>
  <r>
    <x v="1"/>
    <x v="7"/>
    <x v="71"/>
    <x v="1984"/>
    <m/>
    <m/>
    <n v="1"/>
    <m/>
    <x v="2"/>
    <x v="0"/>
    <x v="7"/>
  </r>
  <r>
    <x v="1"/>
    <x v="7"/>
    <x v="71"/>
    <x v="307"/>
    <m/>
    <m/>
    <n v="6"/>
    <n v="1"/>
    <x v="2"/>
    <x v="0"/>
    <x v="7"/>
  </r>
  <r>
    <x v="1"/>
    <x v="7"/>
    <x v="71"/>
    <x v="309"/>
    <n v="123"/>
    <n v="63"/>
    <n v="653"/>
    <n v="370"/>
    <x v="2"/>
    <x v="0"/>
    <x v="7"/>
  </r>
  <r>
    <x v="1"/>
    <x v="7"/>
    <x v="71"/>
    <x v="310"/>
    <n v="7"/>
    <n v="5"/>
    <n v="46"/>
    <n v="35"/>
    <x v="2"/>
    <x v="0"/>
    <x v="7"/>
  </r>
  <r>
    <x v="1"/>
    <x v="7"/>
    <x v="71"/>
    <x v="311"/>
    <n v="5"/>
    <m/>
    <n v="25"/>
    <n v="17"/>
    <x v="2"/>
    <x v="0"/>
    <x v="7"/>
  </r>
  <r>
    <x v="1"/>
    <x v="7"/>
    <x v="71"/>
    <x v="312"/>
    <n v="568"/>
    <n v="298"/>
    <n v="2928"/>
    <n v="1580"/>
    <x v="2"/>
    <x v="0"/>
    <x v="7"/>
  </r>
  <r>
    <x v="1"/>
    <x v="7"/>
    <x v="71"/>
    <x v="313"/>
    <n v="6"/>
    <n v="4"/>
    <n v="34"/>
    <n v="17"/>
    <x v="2"/>
    <x v="0"/>
    <x v="7"/>
  </r>
  <r>
    <x v="1"/>
    <x v="7"/>
    <x v="71"/>
    <x v="314"/>
    <n v="38"/>
    <n v="18"/>
    <n v="179"/>
    <n v="76"/>
    <x v="2"/>
    <x v="0"/>
    <x v="7"/>
  </r>
  <r>
    <x v="1"/>
    <x v="7"/>
    <x v="71"/>
    <x v="315"/>
    <n v="688"/>
    <n v="356"/>
    <n v="3630"/>
    <n v="2087"/>
    <x v="2"/>
    <x v="0"/>
    <x v="7"/>
  </r>
  <r>
    <x v="1"/>
    <x v="7"/>
    <x v="71"/>
    <x v="316"/>
    <n v="16"/>
    <n v="6"/>
    <n v="80"/>
    <n v="50"/>
    <x v="2"/>
    <x v="0"/>
    <x v="7"/>
  </r>
  <r>
    <x v="1"/>
    <x v="7"/>
    <x v="71"/>
    <x v="317"/>
    <n v="18"/>
    <n v="14"/>
    <n v="98"/>
    <n v="87"/>
    <x v="2"/>
    <x v="0"/>
    <x v="7"/>
  </r>
  <r>
    <x v="1"/>
    <x v="7"/>
    <x v="71"/>
    <x v="318"/>
    <n v="3"/>
    <n v="3"/>
    <n v="16"/>
    <n v="20"/>
    <x v="2"/>
    <x v="0"/>
    <x v="7"/>
  </r>
  <r>
    <x v="1"/>
    <x v="7"/>
    <x v="71"/>
    <x v="319"/>
    <n v="7"/>
    <n v="4"/>
    <n v="52"/>
    <n v="18"/>
    <x v="2"/>
    <x v="0"/>
    <x v="7"/>
  </r>
  <r>
    <x v="1"/>
    <x v="7"/>
    <x v="71"/>
    <x v="320"/>
    <n v="110"/>
    <n v="69"/>
    <n v="609"/>
    <n v="405"/>
    <x v="2"/>
    <x v="0"/>
    <x v="7"/>
  </r>
  <r>
    <x v="1"/>
    <x v="7"/>
    <x v="71"/>
    <x v="321"/>
    <n v="10"/>
    <n v="2"/>
    <n v="55"/>
    <n v="22"/>
    <x v="2"/>
    <x v="0"/>
    <x v="7"/>
  </r>
  <r>
    <x v="1"/>
    <x v="7"/>
    <x v="71"/>
    <x v="1406"/>
    <n v="5"/>
    <n v="1"/>
    <n v="18"/>
    <n v="5"/>
    <x v="2"/>
    <x v="0"/>
    <x v="7"/>
  </r>
  <r>
    <x v="1"/>
    <x v="7"/>
    <x v="71"/>
    <x v="322"/>
    <n v="5"/>
    <m/>
    <n v="27"/>
    <n v="10"/>
    <x v="2"/>
    <x v="0"/>
    <x v="7"/>
  </r>
  <r>
    <x v="1"/>
    <x v="7"/>
    <x v="71"/>
    <x v="323"/>
    <n v="8"/>
    <n v="2"/>
    <n v="27"/>
    <n v="12"/>
    <x v="2"/>
    <x v="0"/>
    <x v="7"/>
  </r>
  <r>
    <x v="1"/>
    <x v="7"/>
    <x v="71"/>
    <x v="324"/>
    <n v="7"/>
    <n v="4"/>
    <n v="45"/>
    <n v="26"/>
    <x v="2"/>
    <x v="0"/>
    <x v="7"/>
  </r>
  <r>
    <x v="1"/>
    <x v="7"/>
    <x v="71"/>
    <x v="325"/>
    <n v="1"/>
    <n v="2"/>
    <n v="3"/>
    <n v="12"/>
    <x v="2"/>
    <x v="0"/>
    <x v="7"/>
  </r>
  <r>
    <x v="1"/>
    <x v="7"/>
    <x v="71"/>
    <x v="1407"/>
    <n v="1"/>
    <n v="1"/>
    <n v="3"/>
    <n v="1"/>
    <x v="2"/>
    <x v="0"/>
    <x v="7"/>
  </r>
  <r>
    <x v="1"/>
    <x v="7"/>
    <x v="71"/>
    <x v="326"/>
    <n v="108"/>
    <n v="55"/>
    <n v="573"/>
    <n v="289"/>
    <x v="2"/>
    <x v="0"/>
    <x v="7"/>
  </r>
  <r>
    <x v="1"/>
    <x v="7"/>
    <x v="71"/>
    <x v="327"/>
    <n v="13"/>
    <n v="4"/>
    <n v="72"/>
    <n v="34"/>
    <x v="2"/>
    <x v="0"/>
    <x v="7"/>
  </r>
  <r>
    <x v="1"/>
    <x v="7"/>
    <x v="71"/>
    <x v="328"/>
    <n v="170"/>
    <n v="61"/>
    <n v="913"/>
    <n v="387"/>
    <x v="2"/>
    <x v="0"/>
    <x v="7"/>
  </r>
  <r>
    <x v="1"/>
    <x v="7"/>
    <x v="71"/>
    <x v="1408"/>
    <n v="2"/>
    <m/>
    <n v="9"/>
    <n v="1"/>
    <x v="2"/>
    <x v="0"/>
    <x v="7"/>
  </r>
  <r>
    <x v="1"/>
    <x v="7"/>
    <x v="71"/>
    <x v="329"/>
    <n v="38"/>
    <n v="23"/>
    <n v="248"/>
    <n v="115"/>
    <x v="2"/>
    <x v="0"/>
    <x v="7"/>
  </r>
  <r>
    <x v="1"/>
    <x v="7"/>
    <x v="71"/>
    <x v="330"/>
    <m/>
    <m/>
    <n v="5"/>
    <n v="2"/>
    <x v="2"/>
    <x v="0"/>
    <x v="7"/>
  </r>
  <r>
    <x v="1"/>
    <x v="7"/>
    <x v="71"/>
    <x v="331"/>
    <n v="364"/>
    <n v="167"/>
    <n v="2011"/>
    <n v="1009"/>
    <x v="2"/>
    <x v="0"/>
    <x v="7"/>
  </r>
  <r>
    <x v="1"/>
    <x v="7"/>
    <x v="71"/>
    <x v="332"/>
    <n v="8"/>
    <n v="9"/>
    <n v="62"/>
    <n v="56"/>
    <x v="2"/>
    <x v="0"/>
    <x v="7"/>
  </r>
  <r>
    <x v="1"/>
    <x v="7"/>
    <x v="71"/>
    <x v="333"/>
    <n v="142"/>
    <n v="86"/>
    <n v="854"/>
    <n v="574"/>
    <x v="2"/>
    <x v="0"/>
    <x v="7"/>
  </r>
  <r>
    <x v="1"/>
    <x v="7"/>
    <x v="71"/>
    <x v="334"/>
    <n v="18"/>
    <n v="8"/>
    <n v="80"/>
    <n v="57"/>
    <x v="2"/>
    <x v="0"/>
    <x v="7"/>
  </r>
  <r>
    <x v="1"/>
    <x v="7"/>
    <x v="71"/>
    <x v="335"/>
    <n v="37"/>
    <n v="25"/>
    <n v="189"/>
    <n v="112"/>
    <x v="2"/>
    <x v="0"/>
    <x v="7"/>
  </r>
  <r>
    <x v="1"/>
    <x v="7"/>
    <x v="71"/>
    <x v="1409"/>
    <n v="1"/>
    <m/>
    <n v="2"/>
    <n v="1"/>
    <x v="2"/>
    <x v="0"/>
    <x v="7"/>
  </r>
  <r>
    <x v="1"/>
    <x v="7"/>
    <x v="71"/>
    <x v="1410"/>
    <n v="6"/>
    <n v="2"/>
    <n v="34"/>
    <n v="8"/>
    <x v="2"/>
    <x v="0"/>
    <x v="7"/>
  </r>
  <r>
    <x v="1"/>
    <x v="7"/>
    <x v="71"/>
    <x v="1411"/>
    <m/>
    <m/>
    <n v="3"/>
    <m/>
    <x v="2"/>
    <x v="0"/>
    <x v="7"/>
  </r>
  <r>
    <x v="1"/>
    <x v="7"/>
    <x v="72"/>
    <x v="336"/>
    <n v="203"/>
    <n v="61"/>
    <n v="1006"/>
    <n v="278"/>
    <x v="5"/>
    <x v="1"/>
    <x v="7"/>
  </r>
  <r>
    <x v="1"/>
    <x v="7"/>
    <x v="2"/>
    <x v="2254"/>
    <n v="1"/>
    <n v="1"/>
    <n v="2"/>
    <n v="1"/>
    <x v="1"/>
    <x v="0"/>
    <x v="7"/>
  </r>
  <r>
    <x v="1"/>
    <x v="7"/>
    <x v="2"/>
    <x v="1873"/>
    <n v="1"/>
    <m/>
    <n v="6"/>
    <n v="4"/>
    <x v="1"/>
    <x v="0"/>
    <x v="7"/>
  </r>
  <r>
    <x v="1"/>
    <x v="7"/>
    <x v="2"/>
    <x v="1412"/>
    <n v="4"/>
    <m/>
    <n v="7"/>
    <n v="2"/>
    <x v="1"/>
    <x v="0"/>
    <x v="7"/>
  </r>
  <r>
    <x v="1"/>
    <x v="7"/>
    <x v="2"/>
    <x v="1413"/>
    <m/>
    <n v="1"/>
    <n v="2"/>
    <n v="1"/>
    <x v="1"/>
    <x v="0"/>
    <x v="7"/>
  </r>
  <r>
    <x v="1"/>
    <x v="7"/>
    <x v="2"/>
    <x v="1414"/>
    <n v="2"/>
    <n v="2"/>
    <n v="7"/>
    <n v="8"/>
    <x v="1"/>
    <x v="0"/>
    <x v="7"/>
  </r>
  <r>
    <x v="1"/>
    <x v="7"/>
    <x v="2"/>
    <x v="337"/>
    <n v="6"/>
    <n v="4"/>
    <n v="29"/>
    <n v="30"/>
    <x v="1"/>
    <x v="0"/>
    <x v="7"/>
  </r>
  <r>
    <x v="1"/>
    <x v="7"/>
    <x v="2"/>
    <x v="1415"/>
    <m/>
    <n v="1"/>
    <n v="4"/>
    <n v="5"/>
    <x v="1"/>
    <x v="0"/>
    <x v="7"/>
  </r>
  <r>
    <x v="1"/>
    <x v="7"/>
    <x v="2"/>
    <x v="1416"/>
    <m/>
    <n v="6"/>
    <n v="17"/>
    <n v="17"/>
    <x v="1"/>
    <x v="0"/>
    <x v="7"/>
  </r>
  <r>
    <x v="1"/>
    <x v="7"/>
    <x v="130"/>
    <x v="1417"/>
    <m/>
    <m/>
    <n v="2"/>
    <m/>
    <x v="4"/>
    <x v="0"/>
    <x v="7"/>
  </r>
  <r>
    <x v="1"/>
    <x v="7"/>
    <x v="130"/>
    <x v="1418"/>
    <m/>
    <m/>
    <m/>
    <n v="1"/>
    <x v="4"/>
    <x v="0"/>
    <x v="7"/>
  </r>
  <r>
    <x v="1"/>
    <x v="7"/>
    <x v="130"/>
    <x v="1419"/>
    <m/>
    <n v="1"/>
    <m/>
    <n v="1"/>
    <x v="4"/>
    <x v="0"/>
    <x v="7"/>
  </r>
  <r>
    <x v="1"/>
    <x v="7"/>
    <x v="130"/>
    <x v="1420"/>
    <n v="2"/>
    <m/>
    <n v="10"/>
    <n v="3"/>
    <x v="4"/>
    <x v="0"/>
    <x v="7"/>
  </r>
  <r>
    <x v="1"/>
    <x v="7"/>
    <x v="130"/>
    <x v="1985"/>
    <m/>
    <m/>
    <n v="3"/>
    <m/>
    <x v="4"/>
    <x v="0"/>
    <x v="7"/>
  </r>
  <r>
    <x v="1"/>
    <x v="7"/>
    <x v="130"/>
    <x v="1423"/>
    <m/>
    <m/>
    <n v="2"/>
    <n v="1"/>
    <x v="4"/>
    <x v="0"/>
    <x v="7"/>
  </r>
  <r>
    <x v="1"/>
    <x v="7"/>
    <x v="130"/>
    <x v="1424"/>
    <n v="1"/>
    <m/>
    <n v="4"/>
    <n v="1"/>
    <x v="4"/>
    <x v="0"/>
    <x v="7"/>
  </r>
  <r>
    <x v="1"/>
    <x v="7"/>
    <x v="130"/>
    <x v="1425"/>
    <m/>
    <m/>
    <m/>
    <n v="2"/>
    <x v="4"/>
    <x v="0"/>
    <x v="7"/>
  </r>
  <r>
    <x v="1"/>
    <x v="7"/>
    <x v="130"/>
    <x v="1426"/>
    <m/>
    <m/>
    <n v="1"/>
    <m/>
    <x v="4"/>
    <x v="0"/>
    <x v="7"/>
  </r>
  <r>
    <x v="1"/>
    <x v="7"/>
    <x v="73"/>
    <x v="2072"/>
    <n v="2"/>
    <m/>
    <n v="6"/>
    <n v="1"/>
    <x v="1"/>
    <x v="0"/>
    <x v="7"/>
  </r>
  <r>
    <x v="1"/>
    <x v="7"/>
    <x v="73"/>
    <x v="338"/>
    <n v="57"/>
    <n v="25"/>
    <n v="331"/>
    <n v="136"/>
    <x v="1"/>
    <x v="0"/>
    <x v="7"/>
  </r>
  <r>
    <x v="1"/>
    <x v="7"/>
    <x v="73"/>
    <x v="2073"/>
    <n v="4"/>
    <m/>
    <n v="7"/>
    <m/>
    <x v="1"/>
    <x v="0"/>
    <x v="7"/>
  </r>
  <r>
    <x v="1"/>
    <x v="7"/>
    <x v="73"/>
    <x v="1428"/>
    <n v="6"/>
    <n v="4"/>
    <n v="23"/>
    <n v="31"/>
    <x v="1"/>
    <x v="0"/>
    <x v="7"/>
  </r>
  <r>
    <x v="1"/>
    <x v="7"/>
    <x v="73"/>
    <x v="2255"/>
    <n v="1"/>
    <m/>
    <n v="6"/>
    <m/>
    <x v="1"/>
    <x v="0"/>
    <x v="7"/>
  </r>
  <r>
    <x v="1"/>
    <x v="7"/>
    <x v="73"/>
    <x v="2256"/>
    <n v="2"/>
    <m/>
    <n v="3"/>
    <m/>
    <x v="1"/>
    <x v="0"/>
    <x v="7"/>
  </r>
  <r>
    <x v="1"/>
    <x v="7"/>
    <x v="73"/>
    <x v="2135"/>
    <n v="4"/>
    <m/>
    <n v="19"/>
    <m/>
    <x v="1"/>
    <x v="0"/>
    <x v="7"/>
  </r>
  <r>
    <x v="1"/>
    <x v="7"/>
    <x v="73"/>
    <x v="1432"/>
    <n v="1"/>
    <m/>
    <n v="3"/>
    <m/>
    <x v="1"/>
    <x v="0"/>
    <x v="7"/>
  </r>
  <r>
    <x v="1"/>
    <x v="7"/>
    <x v="73"/>
    <x v="1433"/>
    <m/>
    <m/>
    <n v="1"/>
    <m/>
    <x v="1"/>
    <x v="0"/>
    <x v="7"/>
  </r>
  <r>
    <x v="1"/>
    <x v="7"/>
    <x v="73"/>
    <x v="1434"/>
    <m/>
    <m/>
    <n v="1"/>
    <n v="1"/>
    <x v="1"/>
    <x v="0"/>
    <x v="7"/>
  </r>
  <r>
    <x v="1"/>
    <x v="7"/>
    <x v="74"/>
    <x v="1435"/>
    <m/>
    <m/>
    <n v="7"/>
    <n v="3"/>
    <x v="4"/>
    <x v="0"/>
    <x v="7"/>
  </r>
  <r>
    <x v="1"/>
    <x v="7"/>
    <x v="74"/>
    <x v="339"/>
    <m/>
    <m/>
    <n v="3"/>
    <n v="6"/>
    <x v="4"/>
    <x v="0"/>
    <x v="7"/>
  </r>
  <r>
    <x v="1"/>
    <x v="7"/>
    <x v="74"/>
    <x v="1436"/>
    <m/>
    <m/>
    <n v="2"/>
    <n v="3"/>
    <x v="4"/>
    <x v="0"/>
    <x v="7"/>
  </r>
  <r>
    <x v="1"/>
    <x v="7"/>
    <x v="74"/>
    <x v="342"/>
    <n v="8"/>
    <n v="3"/>
    <n v="32"/>
    <n v="24"/>
    <x v="4"/>
    <x v="0"/>
    <x v="7"/>
  </r>
  <r>
    <x v="1"/>
    <x v="7"/>
    <x v="74"/>
    <x v="343"/>
    <m/>
    <m/>
    <n v="1"/>
    <m/>
    <x v="4"/>
    <x v="0"/>
    <x v="7"/>
  </r>
  <r>
    <x v="1"/>
    <x v="7"/>
    <x v="74"/>
    <x v="344"/>
    <n v="10"/>
    <n v="11"/>
    <n v="48"/>
    <n v="62"/>
    <x v="4"/>
    <x v="0"/>
    <x v="7"/>
  </r>
  <r>
    <x v="1"/>
    <x v="7"/>
    <x v="74"/>
    <x v="345"/>
    <n v="1"/>
    <n v="1"/>
    <n v="4"/>
    <n v="5"/>
    <x v="4"/>
    <x v="0"/>
    <x v="7"/>
  </r>
  <r>
    <x v="1"/>
    <x v="7"/>
    <x v="74"/>
    <x v="1439"/>
    <m/>
    <m/>
    <n v="1"/>
    <n v="1"/>
    <x v="4"/>
    <x v="0"/>
    <x v="7"/>
  </r>
  <r>
    <x v="1"/>
    <x v="7"/>
    <x v="74"/>
    <x v="1440"/>
    <m/>
    <m/>
    <n v="5"/>
    <n v="2"/>
    <x v="4"/>
    <x v="0"/>
    <x v="7"/>
  </r>
  <r>
    <x v="1"/>
    <x v="7"/>
    <x v="74"/>
    <x v="346"/>
    <n v="2"/>
    <m/>
    <n v="5"/>
    <n v="5"/>
    <x v="4"/>
    <x v="0"/>
    <x v="7"/>
  </r>
  <r>
    <x v="1"/>
    <x v="7"/>
    <x v="74"/>
    <x v="1441"/>
    <m/>
    <m/>
    <n v="5"/>
    <n v="1"/>
    <x v="4"/>
    <x v="0"/>
    <x v="7"/>
  </r>
  <r>
    <x v="1"/>
    <x v="7"/>
    <x v="74"/>
    <x v="1876"/>
    <m/>
    <m/>
    <m/>
    <n v="1"/>
    <x v="4"/>
    <x v="0"/>
    <x v="7"/>
  </r>
  <r>
    <x v="1"/>
    <x v="7"/>
    <x v="74"/>
    <x v="348"/>
    <n v="8"/>
    <n v="11"/>
    <n v="75"/>
    <n v="62"/>
    <x v="4"/>
    <x v="0"/>
    <x v="7"/>
  </r>
  <r>
    <x v="1"/>
    <x v="7"/>
    <x v="74"/>
    <x v="1443"/>
    <n v="1"/>
    <m/>
    <n v="1"/>
    <n v="2"/>
    <x v="4"/>
    <x v="0"/>
    <x v="7"/>
  </r>
  <r>
    <x v="1"/>
    <x v="7"/>
    <x v="36"/>
    <x v="1444"/>
    <n v="5"/>
    <n v="2"/>
    <n v="31"/>
    <n v="6"/>
    <x v="1"/>
    <x v="0"/>
    <x v="7"/>
  </r>
  <r>
    <x v="1"/>
    <x v="7"/>
    <x v="36"/>
    <x v="349"/>
    <n v="19"/>
    <n v="11"/>
    <n v="68"/>
    <n v="61"/>
    <x v="1"/>
    <x v="0"/>
    <x v="7"/>
  </r>
  <r>
    <x v="1"/>
    <x v="7"/>
    <x v="36"/>
    <x v="350"/>
    <n v="6"/>
    <n v="2"/>
    <n v="16"/>
    <n v="9"/>
    <x v="1"/>
    <x v="0"/>
    <x v="7"/>
  </r>
  <r>
    <x v="1"/>
    <x v="7"/>
    <x v="36"/>
    <x v="351"/>
    <n v="8"/>
    <n v="2"/>
    <n v="26"/>
    <n v="13"/>
    <x v="1"/>
    <x v="0"/>
    <x v="7"/>
  </r>
  <r>
    <x v="1"/>
    <x v="7"/>
    <x v="36"/>
    <x v="1986"/>
    <n v="1"/>
    <m/>
    <n v="1"/>
    <m/>
    <x v="1"/>
    <x v="0"/>
    <x v="7"/>
  </r>
  <r>
    <x v="1"/>
    <x v="7"/>
    <x v="36"/>
    <x v="352"/>
    <n v="1"/>
    <n v="1"/>
    <n v="11"/>
    <n v="4"/>
    <x v="1"/>
    <x v="0"/>
    <x v="7"/>
  </r>
  <r>
    <x v="1"/>
    <x v="7"/>
    <x v="36"/>
    <x v="353"/>
    <m/>
    <m/>
    <n v="6"/>
    <m/>
    <x v="1"/>
    <x v="0"/>
    <x v="7"/>
  </r>
  <r>
    <x v="1"/>
    <x v="7"/>
    <x v="36"/>
    <x v="1877"/>
    <n v="1"/>
    <m/>
    <n v="6"/>
    <m/>
    <x v="1"/>
    <x v="0"/>
    <x v="7"/>
  </r>
  <r>
    <x v="1"/>
    <x v="7"/>
    <x v="173"/>
    <x v="2026"/>
    <n v="4"/>
    <m/>
    <n v="11"/>
    <m/>
    <x v="1"/>
    <x v="0"/>
    <x v="7"/>
  </r>
  <r>
    <x v="1"/>
    <x v="7"/>
    <x v="75"/>
    <x v="354"/>
    <n v="239"/>
    <n v="85"/>
    <n v="1182"/>
    <n v="462"/>
    <x v="1"/>
    <x v="0"/>
    <x v="7"/>
  </r>
  <r>
    <x v="1"/>
    <x v="7"/>
    <x v="75"/>
    <x v="355"/>
    <n v="8"/>
    <n v="2"/>
    <n v="25"/>
    <n v="15"/>
    <x v="1"/>
    <x v="0"/>
    <x v="7"/>
  </r>
  <r>
    <x v="1"/>
    <x v="7"/>
    <x v="75"/>
    <x v="356"/>
    <n v="30"/>
    <n v="14"/>
    <n v="127"/>
    <n v="59"/>
    <x v="1"/>
    <x v="0"/>
    <x v="7"/>
  </r>
  <r>
    <x v="1"/>
    <x v="7"/>
    <x v="75"/>
    <x v="1447"/>
    <m/>
    <n v="1"/>
    <n v="7"/>
    <n v="3"/>
    <x v="1"/>
    <x v="0"/>
    <x v="7"/>
  </r>
  <r>
    <x v="1"/>
    <x v="7"/>
    <x v="75"/>
    <x v="2137"/>
    <n v="8"/>
    <m/>
    <n v="24"/>
    <n v="1"/>
    <x v="1"/>
    <x v="0"/>
    <x v="7"/>
  </r>
  <r>
    <x v="1"/>
    <x v="7"/>
    <x v="75"/>
    <x v="357"/>
    <n v="50"/>
    <n v="30"/>
    <n v="270"/>
    <n v="245"/>
    <x v="1"/>
    <x v="0"/>
    <x v="7"/>
  </r>
  <r>
    <x v="1"/>
    <x v="7"/>
    <x v="75"/>
    <x v="2074"/>
    <n v="9"/>
    <m/>
    <n v="43"/>
    <n v="6"/>
    <x v="1"/>
    <x v="0"/>
    <x v="7"/>
  </r>
  <r>
    <x v="1"/>
    <x v="7"/>
    <x v="75"/>
    <x v="358"/>
    <m/>
    <m/>
    <m/>
    <n v="4"/>
    <x v="1"/>
    <x v="0"/>
    <x v="7"/>
  </r>
  <r>
    <x v="1"/>
    <x v="7"/>
    <x v="75"/>
    <x v="359"/>
    <n v="48"/>
    <n v="38"/>
    <n v="243"/>
    <n v="174"/>
    <x v="1"/>
    <x v="0"/>
    <x v="7"/>
  </r>
  <r>
    <x v="1"/>
    <x v="7"/>
    <x v="75"/>
    <x v="360"/>
    <n v="22"/>
    <n v="19"/>
    <n v="145"/>
    <n v="137"/>
    <x v="1"/>
    <x v="0"/>
    <x v="7"/>
  </r>
  <r>
    <x v="1"/>
    <x v="7"/>
    <x v="75"/>
    <x v="1449"/>
    <n v="3"/>
    <m/>
    <n v="12"/>
    <m/>
    <x v="1"/>
    <x v="0"/>
    <x v="7"/>
  </r>
  <r>
    <x v="1"/>
    <x v="7"/>
    <x v="75"/>
    <x v="1450"/>
    <n v="48"/>
    <n v="24"/>
    <n v="248"/>
    <n v="119"/>
    <x v="1"/>
    <x v="0"/>
    <x v="7"/>
  </r>
  <r>
    <x v="1"/>
    <x v="7"/>
    <x v="75"/>
    <x v="1451"/>
    <n v="6"/>
    <n v="2"/>
    <n v="48"/>
    <n v="4"/>
    <x v="1"/>
    <x v="0"/>
    <x v="7"/>
  </r>
  <r>
    <x v="1"/>
    <x v="7"/>
    <x v="75"/>
    <x v="2257"/>
    <m/>
    <m/>
    <n v="1"/>
    <m/>
    <x v="1"/>
    <x v="0"/>
    <x v="7"/>
  </r>
  <r>
    <x v="1"/>
    <x v="7"/>
    <x v="75"/>
    <x v="361"/>
    <n v="31"/>
    <n v="6"/>
    <n v="159"/>
    <n v="33"/>
    <x v="1"/>
    <x v="0"/>
    <x v="7"/>
  </r>
  <r>
    <x v="1"/>
    <x v="7"/>
    <x v="75"/>
    <x v="362"/>
    <n v="38"/>
    <n v="19"/>
    <n v="238"/>
    <n v="89"/>
    <x v="1"/>
    <x v="0"/>
    <x v="7"/>
  </r>
  <r>
    <x v="1"/>
    <x v="7"/>
    <x v="75"/>
    <x v="1452"/>
    <n v="17"/>
    <m/>
    <n v="39"/>
    <m/>
    <x v="1"/>
    <x v="0"/>
    <x v="7"/>
  </r>
  <r>
    <x v="1"/>
    <x v="7"/>
    <x v="75"/>
    <x v="1453"/>
    <n v="1"/>
    <n v="1"/>
    <n v="3"/>
    <n v="3"/>
    <x v="1"/>
    <x v="0"/>
    <x v="7"/>
  </r>
  <r>
    <x v="1"/>
    <x v="7"/>
    <x v="75"/>
    <x v="1454"/>
    <n v="14"/>
    <m/>
    <n v="66"/>
    <n v="11"/>
    <x v="1"/>
    <x v="0"/>
    <x v="7"/>
  </r>
  <r>
    <x v="1"/>
    <x v="7"/>
    <x v="75"/>
    <x v="363"/>
    <n v="46"/>
    <n v="16"/>
    <n v="281"/>
    <n v="84"/>
    <x v="1"/>
    <x v="0"/>
    <x v="7"/>
  </r>
  <r>
    <x v="1"/>
    <x v="7"/>
    <x v="75"/>
    <x v="364"/>
    <n v="6"/>
    <n v="4"/>
    <n v="55"/>
    <n v="27"/>
    <x v="1"/>
    <x v="0"/>
    <x v="7"/>
  </r>
  <r>
    <x v="1"/>
    <x v="7"/>
    <x v="75"/>
    <x v="365"/>
    <n v="24"/>
    <n v="10"/>
    <n v="103"/>
    <n v="32"/>
    <x v="1"/>
    <x v="0"/>
    <x v="7"/>
  </r>
  <r>
    <x v="1"/>
    <x v="7"/>
    <x v="75"/>
    <x v="366"/>
    <n v="6"/>
    <m/>
    <n v="22"/>
    <m/>
    <x v="1"/>
    <x v="0"/>
    <x v="7"/>
  </r>
  <r>
    <x v="1"/>
    <x v="7"/>
    <x v="75"/>
    <x v="1988"/>
    <m/>
    <m/>
    <n v="2"/>
    <n v="1"/>
    <x v="1"/>
    <x v="0"/>
    <x v="7"/>
  </r>
  <r>
    <x v="1"/>
    <x v="7"/>
    <x v="75"/>
    <x v="1455"/>
    <m/>
    <m/>
    <m/>
    <n v="2"/>
    <x v="1"/>
    <x v="0"/>
    <x v="7"/>
  </r>
  <r>
    <x v="1"/>
    <x v="7"/>
    <x v="75"/>
    <x v="1456"/>
    <n v="1"/>
    <n v="2"/>
    <n v="24"/>
    <n v="16"/>
    <x v="1"/>
    <x v="0"/>
    <x v="7"/>
  </r>
  <r>
    <x v="1"/>
    <x v="7"/>
    <x v="75"/>
    <x v="1457"/>
    <n v="18"/>
    <n v="5"/>
    <n v="71"/>
    <n v="22"/>
    <x v="1"/>
    <x v="0"/>
    <x v="7"/>
  </r>
  <r>
    <x v="1"/>
    <x v="7"/>
    <x v="75"/>
    <x v="1458"/>
    <n v="51"/>
    <n v="18"/>
    <n v="225"/>
    <n v="99"/>
    <x v="1"/>
    <x v="0"/>
    <x v="7"/>
  </r>
  <r>
    <x v="1"/>
    <x v="7"/>
    <x v="75"/>
    <x v="367"/>
    <n v="38"/>
    <n v="14"/>
    <n v="207"/>
    <n v="73"/>
    <x v="1"/>
    <x v="0"/>
    <x v="7"/>
  </r>
  <r>
    <x v="1"/>
    <x v="7"/>
    <x v="75"/>
    <x v="2140"/>
    <n v="3"/>
    <m/>
    <n v="21"/>
    <m/>
    <x v="1"/>
    <x v="0"/>
    <x v="7"/>
  </r>
  <r>
    <x v="1"/>
    <x v="7"/>
    <x v="75"/>
    <x v="368"/>
    <n v="168"/>
    <n v="87"/>
    <n v="819"/>
    <n v="501"/>
    <x v="1"/>
    <x v="0"/>
    <x v="7"/>
  </r>
  <r>
    <x v="1"/>
    <x v="7"/>
    <x v="37"/>
    <x v="1459"/>
    <m/>
    <n v="1"/>
    <n v="1"/>
    <n v="2"/>
    <x v="4"/>
    <x v="0"/>
    <x v="7"/>
  </r>
  <r>
    <x v="1"/>
    <x v="7"/>
    <x v="37"/>
    <x v="2258"/>
    <m/>
    <m/>
    <n v="1"/>
    <n v="1"/>
    <x v="4"/>
    <x v="0"/>
    <x v="7"/>
  </r>
  <r>
    <x v="1"/>
    <x v="7"/>
    <x v="37"/>
    <x v="369"/>
    <n v="5"/>
    <n v="5"/>
    <n v="42"/>
    <n v="30"/>
    <x v="4"/>
    <x v="0"/>
    <x v="7"/>
  </r>
  <r>
    <x v="1"/>
    <x v="7"/>
    <x v="37"/>
    <x v="370"/>
    <n v="31"/>
    <n v="14"/>
    <n v="126"/>
    <n v="47"/>
    <x v="4"/>
    <x v="0"/>
    <x v="7"/>
  </r>
  <r>
    <x v="1"/>
    <x v="7"/>
    <x v="37"/>
    <x v="371"/>
    <m/>
    <m/>
    <n v="1"/>
    <n v="1"/>
    <x v="4"/>
    <x v="0"/>
    <x v="7"/>
  </r>
  <r>
    <x v="1"/>
    <x v="7"/>
    <x v="37"/>
    <x v="2141"/>
    <n v="1"/>
    <m/>
    <n v="1"/>
    <m/>
    <x v="4"/>
    <x v="0"/>
    <x v="7"/>
  </r>
  <r>
    <x v="1"/>
    <x v="7"/>
    <x v="37"/>
    <x v="372"/>
    <n v="1063"/>
    <n v="398"/>
    <n v="5266"/>
    <n v="2005"/>
    <x v="4"/>
    <x v="0"/>
    <x v="7"/>
  </r>
  <r>
    <x v="1"/>
    <x v="7"/>
    <x v="37"/>
    <x v="373"/>
    <n v="86"/>
    <n v="34"/>
    <n v="405"/>
    <n v="207"/>
    <x v="4"/>
    <x v="0"/>
    <x v="7"/>
  </r>
  <r>
    <x v="1"/>
    <x v="7"/>
    <x v="37"/>
    <x v="1461"/>
    <m/>
    <m/>
    <n v="3"/>
    <n v="1"/>
    <x v="4"/>
    <x v="0"/>
    <x v="7"/>
  </r>
  <r>
    <x v="1"/>
    <x v="7"/>
    <x v="37"/>
    <x v="374"/>
    <n v="69"/>
    <n v="31"/>
    <n v="394"/>
    <n v="173"/>
    <x v="4"/>
    <x v="0"/>
    <x v="7"/>
  </r>
  <r>
    <x v="1"/>
    <x v="7"/>
    <x v="37"/>
    <x v="1462"/>
    <n v="17"/>
    <n v="7"/>
    <n v="79"/>
    <n v="22"/>
    <x v="4"/>
    <x v="0"/>
    <x v="7"/>
  </r>
  <r>
    <x v="1"/>
    <x v="7"/>
    <x v="37"/>
    <x v="1463"/>
    <m/>
    <m/>
    <n v="1"/>
    <m/>
    <x v="4"/>
    <x v="0"/>
    <x v="7"/>
  </r>
  <r>
    <x v="1"/>
    <x v="7"/>
    <x v="37"/>
    <x v="375"/>
    <n v="795"/>
    <n v="423"/>
    <n v="4034"/>
    <n v="2243"/>
    <x v="4"/>
    <x v="0"/>
    <x v="7"/>
  </r>
  <r>
    <x v="1"/>
    <x v="7"/>
    <x v="37"/>
    <x v="1464"/>
    <m/>
    <m/>
    <n v="1"/>
    <m/>
    <x v="4"/>
    <x v="0"/>
    <x v="7"/>
  </r>
  <r>
    <x v="1"/>
    <x v="7"/>
    <x v="37"/>
    <x v="1465"/>
    <m/>
    <m/>
    <n v="3"/>
    <n v="2"/>
    <x v="4"/>
    <x v="0"/>
    <x v="7"/>
  </r>
  <r>
    <x v="1"/>
    <x v="7"/>
    <x v="37"/>
    <x v="376"/>
    <m/>
    <m/>
    <n v="4"/>
    <n v="1"/>
    <x v="4"/>
    <x v="0"/>
    <x v="7"/>
  </r>
  <r>
    <x v="1"/>
    <x v="7"/>
    <x v="37"/>
    <x v="378"/>
    <n v="4"/>
    <n v="7"/>
    <n v="61"/>
    <n v="24"/>
    <x v="4"/>
    <x v="0"/>
    <x v="7"/>
  </r>
  <r>
    <x v="1"/>
    <x v="7"/>
    <x v="37"/>
    <x v="379"/>
    <n v="833"/>
    <n v="573"/>
    <n v="4891"/>
    <n v="3663"/>
    <x v="4"/>
    <x v="0"/>
    <x v="7"/>
  </r>
  <r>
    <x v="1"/>
    <x v="7"/>
    <x v="37"/>
    <x v="2143"/>
    <n v="13"/>
    <m/>
    <n v="50"/>
    <m/>
    <x v="4"/>
    <x v="0"/>
    <x v="7"/>
  </r>
  <r>
    <x v="1"/>
    <x v="7"/>
    <x v="37"/>
    <x v="380"/>
    <n v="27"/>
    <n v="11"/>
    <n v="114"/>
    <n v="89"/>
    <x v="4"/>
    <x v="0"/>
    <x v="7"/>
  </r>
  <r>
    <x v="1"/>
    <x v="7"/>
    <x v="37"/>
    <x v="1990"/>
    <m/>
    <m/>
    <n v="2"/>
    <m/>
    <x v="4"/>
    <x v="0"/>
    <x v="7"/>
  </r>
  <r>
    <x v="1"/>
    <x v="7"/>
    <x v="37"/>
    <x v="1466"/>
    <n v="3"/>
    <n v="2"/>
    <n v="5"/>
    <n v="8"/>
    <x v="4"/>
    <x v="0"/>
    <x v="7"/>
  </r>
  <r>
    <x v="1"/>
    <x v="7"/>
    <x v="37"/>
    <x v="381"/>
    <n v="13"/>
    <m/>
    <n v="55"/>
    <n v="3"/>
    <x v="4"/>
    <x v="0"/>
    <x v="7"/>
  </r>
  <r>
    <x v="1"/>
    <x v="7"/>
    <x v="37"/>
    <x v="382"/>
    <m/>
    <n v="1"/>
    <n v="1"/>
    <n v="1"/>
    <x v="4"/>
    <x v="0"/>
    <x v="7"/>
  </r>
  <r>
    <x v="1"/>
    <x v="7"/>
    <x v="37"/>
    <x v="383"/>
    <n v="45"/>
    <n v="40"/>
    <n v="263"/>
    <n v="211"/>
    <x v="4"/>
    <x v="0"/>
    <x v="7"/>
  </r>
  <r>
    <x v="1"/>
    <x v="7"/>
    <x v="37"/>
    <x v="1467"/>
    <m/>
    <m/>
    <n v="1"/>
    <m/>
    <x v="4"/>
    <x v="0"/>
    <x v="7"/>
  </r>
  <r>
    <x v="1"/>
    <x v="7"/>
    <x v="37"/>
    <x v="384"/>
    <m/>
    <m/>
    <n v="2"/>
    <n v="4"/>
    <x v="4"/>
    <x v="0"/>
    <x v="7"/>
  </r>
  <r>
    <x v="1"/>
    <x v="7"/>
    <x v="37"/>
    <x v="385"/>
    <n v="505"/>
    <n v="331"/>
    <n v="2855"/>
    <n v="1644"/>
    <x v="4"/>
    <x v="0"/>
    <x v="7"/>
  </r>
  <r>
    <x v="1"/>
    <x v="7"/>
    <x v="37"/>
    <x v="386"/>
    <n v="16"/>
    <n v="1"/>
    <n v="79"/>
    <n v="11"/>
    <x v="4"/>
    <x v="0"/>
    <x v="7"/>
  </r>
  <r>
    <x v="1"/>
    <x v="7"/>
    <x v="37"/>
    <x v="387"/>
    <n v="3"/>
    <n v="3"/>
    <n v="18"/>
    <n v="15"/>
    <x v="4"/>
    <x v="0"/>
    <x v="7"/>
  </r>
  <r>
    <x v="1"/>
    <x v="7"/>
    <x v="37"/>
    <x v="1468"/>
    <m/>
    <m/>
    <n v="2"/>
    <n v="2"/>
    <x v="4"/>
    <x v="0"/>
    <x v="7"/>
  </r>
  <r>
    <x v="1"/>
    <x v="7"/>
    <x v="37"/>
    <x v="1469"/>
    <m/>
    <m/>
    <n v="2"/>
    <m/>
    <x v="4"/>
    <x v="0"/>
    <x v="7"/>
  </r>
  <r>
    <x v="1"/>
    <x v="7"/>
    <x v="37"/>
    <x v="1470"/>
    <n v="4"/>
    <m/>
    <n v="9"/>
    <m/>
    <x v="4"/>
    <x v="0"/>
    <x v="7"/>
  </r>
  <r>
    <x v="1"/>
    <x v="7"/>
    <x v="37"/>
    <x v="388"/>
    <m/>
    <n v="1"/>
    <n v="6"/>
    <n v="2"/>
    <x v="4"/>
    <x v="0"/>
    <x v="7"/>
  </r>
  <r>
    <x v="1"/>
    <x v="7"/>
    <x v="37"/>
    <x v="389"/>
    <n v="60"/>
    <n v="7"/>
    <n v="237"/>
    <n v="18"/>
    <x v="4"/>
    <x v="0"/>
    <x v="7"/>
  </r>
  <r>
    <x v="1"/>
    <x v="7"/>
    <x v="37"/>
    <x v="2144"/>
    <m/>
    <m/>
    <m/>
    <n v="1"/>
    <x v="4"/>
    <x v="0"/>
    <x v="7"/>
  </r>
  <r>
    <x v="1"/>
    <x v="7"/>
    <x v="37"/>
    <x v="390"/>
    <n v="26"/>
    <n v="16"/>
    <n v="151"/>
    <n v="95"/>
    <x v="4"/>
    <x v="0"/>
    <x v="7"/>
  </r>
  <r>
    <x v="1"/>
    <x v="7"/>
    <x v="37"/>
    <x v="391"/>
    <n v="77"/>
    <n v="69"/>
    <n v="415"/>
    <n v="307"/>
    <x v="4"/>
    <x v="0"/>
    <x v="7"/>
  </r>
  <r>
    <x v="1"/>
    <x v="7"/>
    <x v="37"/>
    <x v="392"/>
    <n v="2"/>
    <m/>
    <n v="5"/>
    <m/>
    <x v="4"/>
    <x v="0"/>
    <x v="7"/>
  </r>
  <r>
    <x v="1"/>
    <x v="7"/>
    <x v="37"/>
    <x v="1471"/>
    <n v="16"/>
    <n v="2"/>
    <n v="80"/>
    <n v="2"/>
    <x v="4"/>
    <x v="0"/>
    <x v="7"/>
  </r>
  <r>
    <x v="1"/>
    <x v="7"/>
    <x v="37"/>
    <x v="393"/>
    <n v="12"/>
    <n v="7"/>
    <n v="73"/>
    <n v="56"/>
    <x v="4"/>
    <x v="0"/>
    <x v="7"/>
  </r>
  <r>
    <x v="1"/>
    <x v="7"/>
    <x v="37"/>
    <x v="394"/>
    <n v="8"/>
    <n v="3"/>
    <n v="38"/>
    <n v="19"/>
    <x v="4"/>
    <x v="0"/>
    <x v="7"/>
  </r>
  <r>
    <x v="1"/>
    <x v="7"/>
    <x v="37"/>
    <x v="395"/>
    <n v="11"/>
    <n v="7"/>
    <n v="59"/>
    <n v="44"/>
    <x v="4"/>
    <x v="0"/>
    <x v="7"/>
  </r>
  <r>
    <x v="1"/>
    <x v="7"/>
    <x v="37"/>
    <x v="1472"/>
    <n v="2"/>
    <n v="2"/>
    <n v="7"/>
    <n v="6"/>
    <x v="4"/>
    <x v="0"/>
    <x v="7"/>
  </r>
  <r>
    <x v="1"/>
    <x v="7"/>
    <x v="37"/>
    <x v="2146"/>
    <m/>
    <m/>
    <n v="1"/>
    <m/>
    <x v="4"/>
    <x v="0"/>
    <x v="7"/>
  </r>
  <r>
    <x v="1"/>
    <x v="7"/>
    <x v="37"/>
    <x v="396"/>
    <n v="6"/>
    <n v="5"/>
    <n v="31"/>
    <n v="22"/>
    <x v="4"/>
    <x v="0"/>
    <x v="7"/>
  </r>
  <r>
    <x v="1"/>
    <x v="7"/>
    <x v="37"/>
    <x v="397"/>
    <n v="15"/>
    <n v="5"/>
    <n v="93"/>
    <n v="38"/>
    <x v="4"/>
    <x v="0"/>
    <x v="7"/>
  </r>
  <r>
    <x v="1"/>
    <x v="7"/>
    <x v="76"/>
    <x v="1473"/>
    <n v="4"/>
    <m/>
    <n v="23"/>
    <n v="4"/>
    <x v="4"/>
    <x v="0"/>
    <x v="7"/>
  </r>
  <r>
    <x v="1"/>
    <x v="7"/>
    <x v="76"/>
    <x v="1474"/>
    <m/>
    <m/>
    <m/>
    <n v="1"/>
    <x v="4"/>
    <x v="0"/>
    <x v="7"/>
  </r>
  <r>
    <x v="1"/>
    <x v="7"/>
    <x v="76"/>
    <x v="398"/>
    <n v="13"/>
    <n v="6"/>
    <n v="73"/>
    <n v="47"/>
    <x v="4"/>
    <x v="0"/>
    <x v="7"/>
  </r>
  <r>
    <x v="1"/>
    <x v="7"/>
    <x v="76"/>
    <x v="1475"/>
    <m/>
    <m/>
    <n v="1"/>
    <m/>
    <x v="4"/>
    <x v="0"/>
    <x v="7"/>
  </r>
  <r>
    <x v="1"/>
    <x v="7"/>
    <x v="76"/>
    <x v="1476"/>
    <m/>
    <m/>
    <n v="5"/>
    <n v="4"/>
    <x v="4"/>
    <x v="0"/>
    <x v="7"/>
  </r>
  <r>
    <x v="1"/>
    <x v="7"/>
    <x v="76"/>
    <x v="399"/>
    <n v="4"/>
    <n v="3"/>
    <n v="10"/>
    <n v="4"/>
    <x v="4"/>
    <x v="0"/>
    <x v="7"/>
  </r>
  <r>
    <x v="1"/>
    <x v="7"/>
    <x v="76"/>
    <x v="400"/>
    <n v="3"/>
    <m/>
    <n v="10"/>
    <n v="3"/>
    <x v="4"/>
    <x v="0"/>
    <x v="7"/>
  </r>
  <r>
    <x v="1"/>
    <x v="7"/>
    <x v="76"/>
    <x v="1477"/>
    <n v="3"/>
    <m/>
    <n v="3"/>
    <n v="1"/>
    <x v="4"/>
    <x v="0"/>
    <x v="7"/>
  </r>
  <r>
    <x v="1"/>
    <x v="7"/>
    <x v="76"/>
    <x v="1478"/>
    <n v="5"/>
    <n v="2"/>
    <n v="24"/>
    <n v="6"/>
    <x v="4"/>
    <x v="0"/>
    <x v="7"/>
  </r>
  <r>
    <x v="1"/>
    <x v="7"/>
    <x v="76"/>
    <x v="401"/>
    <m/>
    <m/>
    <n v="9"/>
    <n v="2"/>
    <x v="4"/>
    <x v="0"/>
    <x v="7"/>
  </r>
  <r>
    <x v="1"/>
    <x v="7"/>
    <x v="76"/>
    <x v="1479"/>
    <m/>
    <m/>
    <n v="2"/>
    <m/>
    <x v="4"/>
    <x v="0"/>
    <x v="7"/>
  </r>
  <r>
    <x v="1"/>
    <x v="7"/>
    <x v="76"/>
    <x v="402"/>
    <n v="3"/>
    <n v="4"/>
    <n v="28"/>
    <n v="17"/>
    <x v="4"/>
    <x v="0"/>
    <x v="7"/>
  </r>
  <r>
    <x v="1"/>
    <x v="7"/>
    <x v="76"/>
    <x v="403"/>
    <n v="10"/>
    <n v="9"/>
    <n v="62"/>
    <n v="40"/>
    <x v="4"/>
    <x v="0"/>
    <x v="7"/>
  </r>
  <r>
    <x v="1"/>
    <x v="7"/>
    <x v="76"/>
    <x v="1881"/>
    <m/>
    <m/>
    <n v="2"/>
    <n v="1"/>
    <x v="4"/>
    <x v="0"/>
    <x v="7"/>
  </r>
  <r>
    <x v="1"/>
    <x v="7"/>
    <x v="76"/>
    <x v="404"/>
    <n v="13"/>
    <n v="7"/>
    <n v="66"/>
    <n v="40"/>
    <x v="4"/>
    <x v="0"/>
    <x v="7"/>
  </r>
  <r>
    <x v="1"/>
    <x v="7"/>
    <x v="76"/>
    <x v="1480"/>
    <n v="2"/>
    <m/>
    <n v="8"/>
    <n v="1"/>
    <x v="4"/>
    <x v="0"/>
    <x v="7"/>
  </r>
  <r>
    <x v="1"/>
    <x v="7"/>
    <x v="76"/>
    <x v="405"/>
    <n v="5"/>
    <n v="3"/>
    <n v="25"/>
    <n v="9"/>
    <x v="4"/>
    <x v="0"/>
    <x v="7"/>
  </r>
  <r>
    <x v="1"/>
    <x v="7"/>
    <x v="76"/>
    <x v="1882"/>
    <m/>
    <m/>
    <n v="3"/>
    <n v="1"/>
    <x v="4"/>
    <x v="0"/>
    <x v="7"/>
  </r>
  <r>
    <x v="1"/>
    <x v="7"/>
    <x v="76"/>
    <x v="406"/>
    <n v="11"/>
    <n v="10"/>
    <n v="43"/>
    <n v="48"/>
    <x v="4"/>
    <x v="0"/>
    <x v="7"/>
  </r>
  <r>
    <x v="1"/>
    <x v="7"/>
    <x v="4"/>
    <x v="1481"/>
    <n v="12"/>
    <n v="10"/>
    <n v="60"/>
    <n v="33"/>
    <x v="2"/>
    <x v="0"/>
    <x v="7"/>
  </r>
  <r>
    <x v="1"/>
    <x v="7"/>
    <x v="4"/>
    <x v="1482"/>
    <n v="7"/>
    <n v="1"/>
    <n v="35"/>
    <n v="18"/>
    <x v="2"/>
    <x v="0"/>
    <x v="7"/>
  </r>
  <r>
    <x v="1"/>
    <x v="7"/>
    <x v="4"/>
    <x v="407"/>
    <n v="33"/>
    <n v="20"/>
    <n v="246"/>
    <n v="126"/>
    <x v="2"/>
    <x v="0"/>
    <x v="7"/>
  </r>
  <r>
    <x v="1"/>
    <x v="7"/>
    <x v="4"/>
    <x v="408"/>
    <n v="2"/>
    <n v="1"/>
    <n v="5"/>
    <n v="2"/>
    <x v="2"/>
    <x v="0"/>
    <x v="7"/>
  </r>
  <r>
    <x v="1"/>
    <x v="7"/>
    <x v="4"/>
    <x v="1483"/>
    <n v="17"/>
    <n v="13"/>
    <n v="107"/>
    <n v="53"/>
    <x v="2"/>
    <x v="0"/>
    <x v="7"/>
  </r>
  <r>
    <x v="1"/>
    <x v="7"/>
    <x v="4"/>
    <x v="1883"/>
    <m/>
    <m/>
    <n v="3"/>
    <n v="3"/>
    <x v="2"/>
    <x v="0"/>
    <x v="7"/>
  </r>
  <r>
    <x v="1"/>
    <x v="7"/>
    <x v="4"/>
    <x v="409"/>
    <n v="213"/>
    <n v="115"/>
    <n v="1048"/>
    <n v="609"/>
    <x v="2"/>
    <x v="0"/>
    <x v="7"/>
  </r>
  <r>
    <x v="1"/>
    <x v="7"/>
    <x v="4"/>
    <x v="1484"/>
    <n v="1"/>
    <n v="2"/>
    <n v="18"/>
    <n v="7"/>
    <x v="2"/>
    <x v="0"/>
    <x v="7"/>
  </r>
  <r>
    <x v="1"/>
    <x v="7"/>
    <x v="4"/>
    <x v="410"/>
    <n v="33"/>
    <n v="12"/>
    <n v="122"/>
    <n v="51"/>
    <x v="2"/>
    <x v="0"/>
    <x v="7"/>
  </r>
  <r>
    <x v="1"/>
    <x v="7"/>
    <x v="4"/>
    <x v="411"/>
    <n v="38"/>
    <n v="20"/>
    <n v="184"/>
    <n v="133"/>
    <x v="2"/>
    <x v="0"/>
    <x v="7"/>
  </r>
  <r>
    <x v="1"/>
    <x v="7"/>
    <x v="4"/>
    <x v="412"/>
    <n v="5"/>
    <m/>
    <n v="32"/>
    <n v="1"/>
    <x v="2"/>
    <x v="0"/>
    <x v="7"/>
  </r>
  <r>
    <x v="1"/>
    <x v="7"/>
    <x v="4"/>
    <x v="1485"/>
    <m/>
    <m/>
    <n v="2"/>
    <m/>
    <x v="2"/>
    <x v="0"/>
    <x v="7"/>
  </r>
  <r>
    <x v="1"/>
    <x v="7"/>
    <x v="4"/>
    <x v="1486"/>
    <n v="3"/>
    <m/>
    <n v="7"/>
    <n v="2"/>
    <x v="2"/>
    <x v="0"/>
    <x v="7"/>
  </r>
  <r>
    <x v="1"/>
    <x v="7"/>
    <x v="4"/>
    <x v="413"/>
    <n v="13"/>
    <n v="7"/>
    <n v="47"/>
    <n v="25"/>
    <x v="2"/>
    <x v="0"/>
    <x v="7"/>
  </r>
  <r>
    <x v="1"/>
    <x v="7"/>
    <x v="4"/>
    <x v="414"/>
    <n v="16"/>
    <n v="8"/>
    <n v="99"/>
    <n v="48"/>
    <x v="2"/>
    <x v="0"/>
    <x v="7"/>
  </r>
  <r>
    <x v="1"/>
    <x v="7"/>
    <x v="4"/>
    <x v="1884"/>
    <n v="2"/>
    <m/>
    <n v="2"/>
    <m/>
    <x v="2"/>
    <x v="0"/>
    <x v="7"/>
  </r>
  <r>
    <x v="1"/>
    <x v="7"/>
    <x v="4"/>
    <x v="1488"/>
    <n v="1"/>
    <m/>
    <n v="6"/>
    <n v="1"/>
    <x v="2"/>
    <x v="0"/>
    <x v="7"/>
  </r>
  <r>
    <x v="1"/>
    <x v="7"/>
    <x v="4"/>
    <x v="2259"/>
    <m/>
    <m/>
    <n v="1"/>
    <m/>
    <x v="2"/>
    <x v="0"/>
    <x v="7"/>
  </r>
  <r>
    <x v="1"/>
    <x v="7"/>
    <x v="4"/>
    <x v="1886"/>
    <n v="1"/>
    <m/>
    <n v="1"/>
    <m/>
    <x v="2"/>
    <x v="0"/>
    <x v="7"/>
  </r>
  <r>
    <x v="1"/>
    <x v="7"/>
    <x v="4"/>
    <x v="2150"/>
    <n v="1"/>
    <n v="1"/>
    <n v="3"/>
    <n v="1"/>
    <x v="2"/>
    <x v="0"/>
    <x v="7"/>
  </r>
  <r>
    <x v="1"/>
    <x v="7"/>
    <x v="4"/>
    <x v="415"/>
    <n v="2"/>
    <m/>
    <n v="12"/>
    <n v="12"/>
    <x v="2"/>
    <x v="0"/>
    <x v="7"/>
  </r>
  <r>
    <x v="1"/>
    <x v="7"/>
    <x v="4"/>
    <x v="416"/>
    <n v="4"/>
    <n v="9"/>
    <n v="54"/>
    <n v="30"/>
    <x v="2"/>
    <x v="0"/>
    <x v="7"/>
  </r>
  <r>
    <x v="1"/>
    <x v="7"/>
    <x v="4"/>
    <x v="417"/>
    <n v="3"/>
    <n v="2"/>
    <n v="12"/>
    <n v="8"/>
    <x v="2"/>
    <x v="0"/>
    <x v="7"/>
  </r>
  <r>
    <x v="1"/>
    <x v="7"/>
    <x v="4"/>
    <x v="1887"/>
    <n v="1"/>
    <m/>
    <n v="4"/>
    <m/>
    <x v="2"/>
    <x v="0"/>
    <x v="7"/>
  </r>
  <r>
    <x v="1"/>
    <x v="7"/>
    <x v="4"/>
    <x v="1489"/>
    <n v="2"/>
    <m/>
    <n v="2"/>
    <m/>
    <x v="2"/>
    <x v="0"/>
    <x v="7"/>
  </r>
  <r>
    <x v="1"/>
    <x v="7"/>
    <x v="4"/>
    <x v="1888"/>
    <m/>
    <n v="1"/>
    <n v="1"/>
    <n v="1"/>
    <x v="2"/>
    <x v="0"/>
    <x v="7"/>
  </r>
  <r>
    <x v="1"/>
    <x v="7"/>
    <x v="4"/>
    <x v="1490"/>
    <n v="1"/>
    <n v="2"/>
    <n v="1"/>
    <n v="4"/>
    <x v="2"/>
    <x v="0"/>
    <x v="7"/>
  </r>
  <r>
    <x v="1"/>
    <x v="7"/>
    <x v="4"/>
    <x v="418"/>
    <n v="2"/>
    <m/>
    <n v="20"/>
    <n v="8"/>
    <x v="2"/>
    <x v="0"/>
    <x v="7"/>
  </r>
  <r>
    <x v="1"/>
    <x v="7"/>
    <x v="4"/>
    <x v="1491"/>
    <n v="9"/>
    <n v="4"/>
    <n v="53"/>
    <n v="33"/>
    <x v="2"/>
    <x v="0"/>
    <x v="7"/>
  </r>
  <r>
    <x v="1"/>
    <x v="7"/>
    <x v="38"/>
    <x v="2260"/>
    <m/>
    <m/>
    <n v="1"/>
    <m/>
    <x v="2"/>
    <x v="0"/>
    <x v="7"/>
  </r>
  <r>
    <x v="1"/>
    <x v="7"/>
    <x v="38"/>
    <x v="1492"/>
    <n v="38"/>
    <n v="1"/>
    <n v="165"/>
    <n v="2"/>
    <x v="2"/>
    <x v="0"/>
    <x v="7"/>
  </r>
  <r>
    <x v="1"/>
    <x v="7"/>
    <x v="38"/>
    <x v="1493"/>
    <n v="1"/>
    <m/>
    <n v="11"/>
    <m/>
    <x v="2"/>
    <x v="0"/>
    <x v="7"/>
  </r>
  <r>
    <x v="1"/>
    <x v="7"/>
    <x v="38"/>
    <x v="1494"/>
    <n v="220"/>
    <n v="3"/>
    <n v="1007"/>
    <n v="23"/>
    <x v="2"/>
    <x v="0"/>
    <x v="7"/>
  </r>
  <r>
    <x v="1"/>
    <x v="7"/>
    <x v="38"/>
    <x v="1495"/>
    <n v="23"/>
    <n v="1"/>
    <n v="116"/>
    <n v="5"/>
    <x v="2"/>
    <x v="0"/>
    <x v="7"/>
  </r>
  <r>
    <x v="1"/>
    <x v="7"/>
    <x v="38"/>
    <x v="1889"/>
    <n v="4"/>
    <m/>
    <n v="20"/>
    <n v="1"/>
    <x v="2"/>
    <x v="0"/>
    <x v="7"/>
  </r>
  <r>
    <x v="1"/>
    <x v="7"/>
    <x v="38"/>
    <x v="1496"/>
    <n v="13"/>
    <n v="1"/>
    <n v="61"/>
    <n v="7"/>
    <x v="2"/>
    <x v="0"/>
    <x v="7"/>
  </r>
  <r>
    <x v="1"/>
    <x v="7"/>
    <x v="131"/>
    <x v="1497"/>
    <m/>
    <m/>
    <m/>
    <n v="1"/>
    <x v="1"/>
    <x v="0"/>
    <x v="7"/>
  </r>
  <r>
    <x v="1"/>
    <x v="7"/>
    <x v="131"/>
    <x v="1498"/>
    <n v="4"/>
    <m/>
    <n v="13"/>
    <n v="2"/>
    <x v="1"/>
    <x v="0"/>
    <x v="7"/>
  </r>
  <r>
    <x v="1"/>
    <x v="7"/>
    <x v="5"/>
    <x v="2261"/>
    <m/>
    <m/>
    <m/>
    <n v="2"/>
    <x v="0"/>
    <x v="0"/>
    <x v="7"/>
  </r>
  <r>
    <x v="1"/>
    <x v="7"/>
    <x v="5"/>
    <x v="420"/>
    <n v="38"/>
    <n v="40"/>
    <n v="218"/>
    <n v="153"/>
    <x v="0"/>
    <x v="0"/>
    <x v="7"/>
  </r>
  <r>
    <x v="1"/>
    <x v="7"/>
    <x v="5"/>
    <x v="1500"/>
    <m/>
    <m/>
    <n v="2"/>
    <m/>
    <x v="0"/>
    <x v="0"/>
    <x v="7"/>
  </r>
  <r>
    <x v="1"/>
    <x v="7"/>
    <x v="5"/>
    <x v="1501"/>
    <n v="4"/>
    <n v="1"/>
    <n v="11"/>
    <n v="10"/>
    <x v="0"/>
    <x v="0"/>
    <x v="7"/>
  </r>
  <r>
    <x v="1"/>
    <x v="7"/>
    <x v="5"/>
    <x v="1992"/>
    <m/>
    <m/>
    <n v="1"/>
    <n v="1"/>
    <x v="0"/>
    <x v="0"/>
    <x v="7"/>
  </r>
  <r>
    <x v="1"/>
    <x v="7"/>
    <x v="5"/>
    <x v="421"/>
    <n v="4"/>
    <m/>
    <n v="11"/>
    <n v="6"/>
    <x v="0"/>
    <x v="0"/>
    <x v="7"/>
  </r>
  <r>
    <x v="1"/>
    <x v="7"/>
    <x v="5"/>
    <x v="422"/>
    <n v="1222"/>
    <n v="402"/>
    <n v="5728"/>
    <n v="574"/>
    <x v="0"/>
    <x v="0"/>
    <x v="7"/>
  </r>
  <r>
    <x v="1"/>
    <x v="7"/>
    <x v="5"/>
    <x v="423"/>
    <n v="839"/>
    <n v="585"/>
    <n v="4169"/>
    <n v="2921"/>
    <x v="0"/>
    <x v="0"/>
    <x v="7"/>
  </r>
  <r>
    <x v="1"/>
    <x v="7"/>
    <x v="5"/>
    <x v="2029"/>
    <n v="1"/>
    <m/>
    <n v="1"/>
    <m/>
    <x v="0"/>
    <x v="0"/>
    <x v="7"/>
  </r>
  <r>
    <x v="1"/>
    <x v="7"/>
    <x v="5"/>
    <x v="424"/>
    <n v="887"/>
    <n v="650"/>
    <n v="4812"/>
    <n v="3541"/>
    <x v="0"/>
    <x v="0"/>
    <x v="7"/>
  </r>
  <r>
    <x v="1"/>
    <x v="7"/>
    <x v="5"/>
    <x v="425"/>
    <n v="59"/>
    <n v="11"/>
    <n v="261"/>
    <n v="77"/>
    <x v="0"/>
    <x v="0"/>
    <x v="7"/>
  </r>
  <r>
    <x v="1"/>
    <x v="7"/>
    <x v="5"/>
    <x v="1502"/>
    <n v="4"/>
    <m/>
    <n v="9"/>
    <n v="5"/>
    <x v="0"/>
    <x v="0"/>
    <x v="7"/>
  </r>
  <r>
    <x v="1"/>
    <x v="7"/>
    <x v="5"/>
    <x v="1503"/>
    <n v="55"/>
    <n v="27"/>
    <n v="258"/>
    <n v="27"/>
    <x v="0"/>
    <x v="0"/>
    <x v="7"/>
  </r>
  <r>
    <x v="1"/>
    <x v="7"/>
    <x v="5"/>
    <x v="1504"/>
    <n v="1"/>
    <n v="1"/>
    <n v="2"/>
    <n v="5"/>
    <x v="0"/>
    <x v="0"/>
    <x v="7"/>
  </r>
  <r>
    <x v="1"/>
    <x v="7"/>
    <x v="5"/>
    <x v="1505"/>
    <n v="2"/>
    <n v="2"/>
    <n v="15"/>
    <n v="14"/>
    <x v="0"/>
    <x v="0"/>
    <x v="7"/>
  </r>
  <r>
    <x v="1"/>
    <x v="7"/>
    <x v="5"/>
    <x v="426"/>
    <n v="58"/>
    <n v="45"/>
    <n v="276"/>
    <n v="234"/>
    <x v="0"/>
    <x v="0"/>
    <x v="7"/>
  </r>
  <r>
    <x v="1"/>
    <x v="7"/>
    <x v="5"/>
    <x v="427"/>
    <n v="19"/>
    <n v="9"/>
    <n v="102"/>
    <n v="54"/>
    <x v="0"/>
    <x v="0"/>
    <x v="7"/>
  </r>
  <r>
    <x v="1"/>
    <x v="7"/>
    <x v="5"/>
    <x v="1506"/>
    <m/>
    <m/>
    <n v="3"/>
    <n v="1"/>
    <x v="0"/>
    <x v="0"/>
    <x v="7"/>
  </r>
  <r>
    <x v="1"/>
    <x v="7"/>
    <x v="5"/>
    <x v="1993"/>
    <m/>
    <m/>
    <n v="1"/>
    <n v="1"/>
    <x v="0"/>
    <x v="0"/>
    <x v="7"/>
  </r>
  <r>
    <x v="1"/>
    <x v="7"/>
    <x v="5"/>
    <x v="1507"/>
    <n v="2"/>
    <m/>
    <n v="4"/>
    <n v="1"/>
    <x v="0"/>
    <x v="0"/>
    <x v="7"/>
  </r>
  <r>
    <x v="1"/>
    <x v="7"/>
    <x v="5"/>
    <x v="2262"/>
    <n v="1"/>
    <m/>
    <n v="1"/>
    <m/>
    <x v="0"/>
    <x v="0"/>
    <x v="7"/>
  </r>
  <r>
    <x v="1"/>
    <x v="7"/>
    <x v="5"/>
    <x v="428"/>
    <n v="3"/>
    <n v="1"/>
    <n v="27"/>
    <n v="18"/>
    <x v="0"/>
    <x v="0"/>
    <x v="7"/>
  </r>
  <r>
    <x v="1"/>
    <x v="7"/>
    <x v="5"/>
    <x v="429"/>
    <n v="2"/>
    <m/>
    <n v="12"/>
    <n v="6"/>
    <x v="0"/>
    <x v="0"/>
    <x v="7"/>
  </r>
  <r>
    <x v="1"/>
    <x v="7"/>
    <x v="6"/>
    <x v="430"/>
    <m/>
    <m/>
    <m/>
    <n v="1"/>
    <x v="3"/>
    <x v="0"/>
    <x v="7"/>
  </r>
  <r>
    <x v="1"/>
    <x v="7"/>
    <x v="6"/>
    <x v="431"/>
    <m/>
    <m/>
    <n v="1"/>
    <n v="2"/>
    <x v="3"/>
    <x v="0"/>
    <x v="7"/>
  </r>
  <r>
    <x v="1"/>
    <x v="7"/>
    <x v="6"/>
    <x v="432"/>
    <n v="1"/>
    <n v="2"/>
    <n v="10"/>
    <n v="10"/>
    <x v="3"/>
    <x v="0"/>
    <x v="7"/>
  </r>
  <r>
    <x v="1"/>
    <x v="7"/>
    <x v="6"/>
    <x v="433"/>
    <n v="1"/>
    <n v="3"/>
    <n v="2"/>
    <n v="5"/>
    <x v="3"/>
    <x v="0"/>
    <x v="7"/>
  </r>
  <r>
    <x v="1"/>
    <x v="7"/>
    <x v="6"/>
    <x v="434"/>
    <n v="7"/>
    <n v="2"/>
    <n v="30"/>
    <n v="18"/>
    <x v="3"/>
    <x v="0"/>
    <x v="7"/>
  </r>
  <r>
    <x v="1"/>
    <x v="7"/>
    <x v="6"/>
    <x v="435"/>
    <m/>
    <m/>
    <n v="1"/>
    <n v="2"/>
    <x v="3"/>
    <x v="0"/>
    <x v="7"/>
  </r>
  <r>
    <x v="1"/>
    <x v="7"/>
    <x v="6"/>
    <x v="436"/>
    <m/>
    <m/>
    <n v="1"/>
    <n v="1"/>
    <x v="3"/>
    <x v="0"/>
    <x v="7"/>
  </r>
  <r>
    <x v="1"/>
    <x v="7"/>
    <x v="6"/>
    <x v="437"/>
    <n v="1"/>
    <m/>
    <n v="8"/>
    <n v="3"/>
    <x v="3"/>
    <x v="0"/>
    <x v="7"/>
  </r>
  <r>
    <x v="1"/>
    <x v="7"/>
    <x v="6"/>
    <x v="438"/>
    <m/>
    <m/>
    <n v="8"/>
    <n v="1"/>
    <x v="3"/>
    <x v="0"/>
    <x v="7"/>
  </r>
  <r>
    <x v="1"/>
    <x v="7"/>
    <x v="6"/>
    <x v="439"/>
    <m/>
    <m/>
    <n v="6"/>
    <m/>
    <x v="3"/>
    <x v="0"/>
    <x v="7"/>
  </r>
  <r>
    <x v="1"/>
    <x v="7"/>
    <x v="6"/>
    <x v="440"/>
    <m/>
    <n v="1"/>
    <n v="3"/>
    <n v="5"/>
    <x v="3"/>
    <x v="0"/>
    <x v="7"/>
  </r>
  <r>
    <x v="1"/>
    <x v="7"/>
    <x v="6"/>
    <x v="441"/>
    <m/>
    <m/>
    <n v="5"/>
    <n v="1"/>
    <x v="3"/>
    <x v="0"/>
    <x v="7"/>
  </r>
  <r>
    <x v="1"/>
    <x v="7"/>
    <x v="6"/>
    <x v="442"/>
    <n v="1"/>
    <m/>
    <n v="5"/>
    <n v="4"/>
    <x v="3"/>
    <x v="0"/>
    <x v="7"/>
  </r>
  <r>
    <x v="1"/>
    <x v="7"/>
    <x v="6"/>
    <x v="1509"/>
    <n v="1"/>
    <n v="1"/>
    <n v="2"/>
    <n v="2"/>
    <x v="3"/>
    <x v="0"/>
    <x v="7"/>
  </r>
  <r>
    <x v="1"/>
    <x v="7"/>
    <x v="6"/>
    <x v="1510"/>
    <m/>
    <n v="1"/>
    <n v="2"/>
    <n v="2"/>
    <x v="3"/>
    <x v="0"/>
    <x v="7"/>
  </r>
  <r>
    <x v="1"/>
    <x v="7"/>
    <x v="6"/>
    <x v="1890"/>
    <n v="2"/>
    <m/>
    <n v="8"/>
    <n v="2"/>
    <x v="3"/>
    <x v="0"/>
    <x v="7"/>
  </r>
  <r>
    <x v="1"/>
    <x v="7"/>
    <x v="6"/>
    <x v="443"/>
    <n v="1"/>
    <m/>
    <n v="4"/>
    <n v="1"/>
    <x v="3"/>
    <x v="0"/>
    <x v="7"/>
  </r>
  <r>
    <x v="1"/>
    <x v="7"/>
    <x v="6"/>
    <x v="445"/>
    <n v="26"/>
    <n v="29"/>
    <n v="149"/>
    <n v="112"/>
    <x v="3"/>
    <x v="0"/>
    <x v="7"/>
  </r>
  <r>
    <x v="1"/>
    <x v="7"/>
    <x v="6"/>
    <x v="446"/>
    <n v="18"/>
    <n v="14"/>
    <n v="96"/>
    <n v="65"/>
    <x v="3"/>
    <x v="0"/>
    <x v="7"/>
  </r>
  <r>
    <x v="1"/>
    <x v="7"/>
    <x v="6"/>
    <x v="448"/>
    <n v="1"/>
    <m/>
    <n v="4"/>
    <n v="9"/>
    <x v="3"/>
    <x v="0"/>
    <x v="7"/>
  </r>
  <r>
    <x v="1"/>
    <x v="7"/>
    <x v="6"/>
    <x v="449"/>
    <n v="2"/>
    <n v="1"/>
    <n v="9"/>
    <n v="1"/>
    <x v="3"/>
    <x v="0"/>
    <x v="7"/>
  </r>
  <r>
    <x v="1"/>
    <x v="7"/>
    <x v="6"/>
    <x v="450"/>
    <m/>
    <m/>
    <n v="1"/>
    <m/>
    <x v="3"/>
    <x v="0"/>
    <x v="7"/>
  </r>
  <r>
    <x v="1"/>
    <x v="7"/>
    <x v="6"/>
    <x v="451"/>
    <n v="5"/>
    <n v="4"/>
    <n v="30"/>
    <n v="18"/>
    <x v="3"/>
    <x v="0"/>
    <x v="7"/>
  </r>
  <r>
    <x v="1"/>
    <x v="7"/>
    <x v="6"/>
    <x v="452"/>
    <n v="2"/>
    <n v="3"/>
    <n v="18"/>
    <n v="10"/>
    <x v="3"/>
    <x v="0"/>
    <x v="7"/>
  </r>
  <r>
    <x v="1"/>
    <x v="7"/>
    <x v="6"/>
    <x v="453"/>
    <n v="7"/>
    <n v="9"/>
    <n v="36"/>
    <n v="45"/>
    <x v="3"/>
    <x v="0"/>
    <x v="7"/>
  </r>
  <r>
    <x v="1"/>
    <x v="7"/>
    <x v="6"/>
    <x v="454"/>
    <n v="14"/>
    <n v="8"/>
    <n v="87"/>
    <n v="50"/>
    <x v="3"/>
    <x v="0"/>
    <x v="7"/>
  </r>
  <r>
    <x v="1"/>
    <x v="7"/>
    <x v="6"/>
    <x v="455"/>
    <n v="8"/>
    <m/>
    <n v="31"/>
    <n v="5"/>
    <x v="3"/>
    <x v="0"/>
    <x v="7"/>
  </r>
  <r>
    <x v="1"/>
    <x v="7"/>
    <x v="6"/>
    <x v="1891"/>
    <m/>
    <n v="1"/>
    <n v="1"/>
    <n v="1"/>
    <x v="3"/>
    <x v="0"/>
    <x v="7"/>
  </r>
  <r>
    <x v="1"/>
    <x v="7"/>
    <x v="6"/>
    <x v="456"/>
    <n v="1"/>
    <n v="1"/>
    <n v="3"/>
    <n v="5"/>
    <x v="3"/>
    <x v="0"/>
    <x v="7"/>
  </r>
  <r>
    <x v="1"/>
    <x v="7"/>
    <x v="6"/>
    <x v="457"/>
    <n v="11"/>
    <n v="10"/>
    <n v="68"/>
    <n v="53"/>
    <x v="3"/>
    <x v="0"/>
    <x v="7"/>
  </r>
  <r>
    <x v="1"/>
    <x v="7"/>
    <x v="77"/>
    <x v="459"/>
    <n v="28"/>
    <n v="26"/>
    <n v="153"/>
    <n v="137"/>
    <x v="2"/>
    <x v="0"/>
    <x v="7"/>
  </r>
  <r>
    <x v="1"/>
    <x v="7"/>
    <x v="77"/>
    <x v="460"/>
    <n v="200"/>
    <n v="216"/>
    <n v="1193"/>
    <n v="1118"/>
    <x v="2"/>
    <x v="0"/>
    <x v="7"/>
  </r>
  <r>
    <x v="1"/>
    <x v="7"/>
    <x v="78"/>
    <x v="462"/>
    <m/>
    <n v="2"/>
    <n v="6"/>
    <n v="4"/>
    <x v="1"/>
    <x v="0"/>
    <x v="7"/>
  </r>
  <r>
    <x v="1"/>
    <x v="7"/>
    <x v="78"/>
    <x v="1511"/>
    <m/>
    <n v="1"/>
    <n v="2"/>
    <n v="3"/>
    <x v="1"/>
    <x v="0"/>
    <x v="7"/>
  </r>
  <r>
    <x v="1"/>
    <x v="7"/>
    <x v="78"/>
    <x v="463"/>
    <n v="9"/>
    <n v="8"/>
    <n v="48"/>
    <n v="56"/>
    <x v="1"/>
    <x v="0"/>
    <x v="7"/>
  </r>
  <r>
    <x v="1"/>
    <x v="7"/>
    <x v="78"/>
    <x v="2033"/>
    <m/>
    <m/>
    <n v="2"/>
    <m/>
    <x v="1"/>
    <x v="0"/>
    <x v="7"/>
  </r>
  <r>
    <x v="1"/>
    <x v="7"/>
    <x v="78"/>
    <x v="1512"/>
    <n v="1"/>
    <n v="2"/>
    <n v="8"/>
    <n v="6"/>
    <x v="1"/>
    <x v="0"/>
    <x v="7"/>
  </r>
  <r>
    <x v="1"/>
    <x v="7"/>
    <x v="61"/>
    <x v="465"/>
    <n v="1"/>
    <m/>
    <n v="3"/>
    <m/>
    <x v="1"/>
    <x v="0"/>
    <x v="7"/>
  </r>
  <r>
    <x v="1"/>
    <x v="7"/>
    <x v="54"/>
    <x v="1513"/>
    <n v="2"/>
    <n v="1"/>
    <n v="7"/>
    <n v="1"/>
    <x v="4"/>
    <x v="0"/>
    <x v="7"/>
  </r>
  <r>
    <x v="1"/>
    <x v="7"/>
    <x v="54"/>
    <x v="466"/>
    <n v="24"/>
    <n v="7"/>
    <n v="115"/>
    <n v="72"/>
    <x v="4"/>
    <x v="0"/>
    <x v="7"/>
  </r>
  <r>
    <x v="1"/>
    <x v="7"/>
    <x v="54"/>
    <x v="467"/>
    <n v="6"/>
    <m/>
    <n v="16"/>
    <n v="5"/>
    <x v="4"/>
    <x v="0"/>
    <x v="7"/>
  </r>
  <r>
    <x v="1"/>
    <x v="7"/>
    <x v="54"/>
    <x v="469"/>
    <n v="18"/>
    <n v="5"/>
    <n v="113"/>
    <n v="24"/>
    <x v="4"/>
    <x v="0"/>
    <x v="7"/>
  </r>
  <r>
    <x v="1"/>
    <x v="7"/>
    <x v="54"/>
    <x v="1514"/>
    <n v="3"/>
    <m/>
    <n v="9"/>
    <n v="1"/>
    <x v="4"/>
    <x v="0"/>
    <x v="7"/>
  </r>
  <r>
    <x v="1"/>
    <x v="7"/>
    <x v="54"/>
    <x v="2263"/>
    <m/>
    <m/>
    <n v="1"/>
    <m/>
    <x v="4"/>
    <x v="0"/>
    <x v="7"/>
  </r>
  <r>
    <x v="1"/>
    <x v="7"/>
    <x v="54"/>
    <x v="470"/>
    <n v="10"/>
    <n v="1"/>
    <n v="36"/>
    <n v="5"/>
    <x v="4"/>
    <x v="0"/>
    <x v="7"/>
  </r>
  <r>
    <x v="1"/>
    <x v="7"/>
    <x v="54"/>
    <x v="1515"/>
    <m/>
    <n v="1"/>
    <n v="2"/>
    <n v="2"/>
    <x v="4"/>
    <x v="0"/>
    <x v="7"/>
  </r>
  <r>
    <x v="1"/>
    <x v="7"/>
    <x v="54"/>
    <x v="471"/>
    <n v="4"/>
    <n v="5"/>
    <n v="21"/>
    <n v="22"/>
    <x v="4"/>
    <x v="0"/>
    <x v="7"/>
  </r>
  <r>
    <x v="1"/>
    <x v="7"/>
    <x v="54"/>
    <x v="2154"/>
    <n v="1"/>
    <m/>
    <n v="1"/>
    <m/>
    <x v="4"/>
    <x v="0"/>
    <x v="7"/>
  </r>
  <r>
    <x v="1"/>
    <x v="7"/>
    <x v="54"/>
    <x v="472"/>
    <n v="10"/>
    <n v="6"/>
    <n v="71"/>
    <n v="57"/>
    <x v="4"/>
    <x v="0"/>
    <x v="7"/>
  </r>
  <r>
    <x v="1"/>
    <x v="7"/>
    <x v="54"/>
    <x v="473"/>
    <m/>
    <m/>
    <m/>
    <n v="1"/>
    <x v="4"/>
    <x v="0"/>
    <x v="7"/>
  </r>
  <r>
    <x v="1"/>
    <x v="7"/>
    <x v="54"/>
    <x v="474"/>
    <m/>
    <n v="2"/>
    <n v="11"/>
    <n v="5"/>
    <x v="4"/>
    <x v="0"/>
    <x v="7"/>
  </r>
  <r>
    <x v="1"/>
    <x v="7"/>
    <x v="54"/>
    <x v="475"/>
    <n v="25"/>
    <n v="22"/>
    <n v="136"/>
    <n v="116"/>
    <x v="4"/>
    <x v="0"/>
    <x v="7"/>
  </r>
  <r>
    <x v="1"/>
    <x v="7"/>
    <x v="54"/>
    <x v="476"/>
    <n v="2"/>
    <n v="4"/>
    <n v="18"/>
    <n v="15"/>
    <x v="4"/>
    <x v="0"/>
    <x v="7"/>
  </r>
  <r>
    <x v="1"/>
    <x v="7"/>
    <x v="54"/>
    <x v="477"/>
    <m/>
    <m/>
    <n v="11"/>
    <n v="6"/>
    <x v="4"/>
    <x v="0"/>
    <x v="7"/>
  </r>
  <r>
    <x v="1"/>
    <x v="7"/>
    <x v="54"/>
    <x v="478"/>
    <m/>
    <m/>
    <n v="1"/>
    <n v="1"/>
    <x v="4"/>
    <x v="0"/>
    <x v="7"/>
  </r>
  <r>
    <x v="1"/>
    <x v="7"/>
    <x v="40"/>
    <x v="479"/>
    <n v="1"/>
    <n v="3"/>
    <n v="16"/>
    <n v="15"/>
    <x v="1"/>
    <x v="0"/>
    <x v="7"/>
  </r>
  <r>
    <x v="1"/>
    <x v="7"/>
    <x v="40"/>
    <x v="2077"/>
    <m/>
    <m/>
    <n v="1"/>
    <m/>
    <x v="1"/>
    <x v="0"/>
    <x v="7"/>
  </r>
  <r>
    <x v="1"/>
    <x v="7"/>
    <x v="40"/>
    <x v="1516"/>
    <n v="4"/>
    <n v="2"/>
    <n v="35"/>
    <n v="20"/>
    <x v="1"/>
    <x v="0"/>
    <x v="7"/>
  </r>
  <r>
    <x v="1"/>
    <x v="7"/>
    <x v="40"/>
    <x v="1517"/>
    <m/>
    <m/>
    <n v="1"/>
    <m/>
    <x v="1"/>
    <x v="0"/>
    <x v="7"/>
  </r>
  <r>
    <x v="1"/>
    <x v="7"/>
    <x v="40"/>
    <x v="1518"/>
    <n v="1"/>
    <n v="2"/>
    <n v="11"/>
    <n v="10"/>
    <x v="1"/>
    <x v="0"/>
    <x v="7"/>
  </r>
  <r>
    <x v="1"/>
    <x v="7"/>
    <x v="40"/>
    <x v="2264"/>
    <n v="1"/>
    <m/>
    <n v="1"/>
    <m/>
    <x v="1"/>
    <x v="0"/>
    <x v="7"/>
  </r>
  <r>
    <x v="1"/>
    <x v="7"/>
    <x v="40"/>
    <x v="2034"/>
    <m/>
    <m/>
    <n v="2"/>
    <m/>
    <x v="1"/>
    <x v="0"/>
    <x v="7"/>
  </r>
  <r>
    <x v="1"/>
    <x v="7"/>
    <x v="79"/>
    <x v="1520"/>
    <m/>
    <n v="6"/>
    <n v="16"/>
    <n v="14"/>
    <x v="1"/>
    <x v="0"/>
    <x v="7"/>
  </r>
  <r>
    <x v="1"/>
    <x v="7"/>
    <x v="79"/>
    <x v="480"/>
    <n v="9"/>
    <n v="4"/>
    <n v="36"/>
    <n v="28"/>
    <x v="1"/>
    <x v="0"/>
    <x v="7"/>
  </r>
  <r>
    <x v="1"/>
    <x v="7"/>
    <x v="79"/>
    <x v="481"/>
    <n v="7"/>
    <n v="2"/>
    <n v="36"/>
    <n v="22"/>
    <x v="1"/>
    <x v="0"/>
    <x v="7"/>
  </r>
  <r>
    <x v="1"/>
    <x v="7"/>
    <x v="132"/>
    <x v="1522"/>
    <n v="1"/>
    <n v="1"/>
    <n v="9"/>
    <n v="4"/>
    <x v="1"/>
    <x v="0"/>
    <x v="7"/>
  </r>
  <r>
    <x v="1"/>
    <x v="7"/>
    <x v="159"/>
    <x v="1894"/>
    <n v="1"/>
    <m/>
    <n v="1"/>
    <m/>
    <x v="5"/>
    <x v="1"/>
    <x v="7"/>
  </r>
  <r>
    <x v="1"/>
    <x v="7"/>
    <x v="81"/>
    <x v="483"/>
    <n v="7"/>
    <m/>
    <n v="37"/>
    <m/>
    <x v="1"/>
    <x v="0"/>
    <x v="7"/>
  </r>
  <r>
    <x v="1"/>
    <x v="7"/>
    <x v="81"/>
    <x v="484"/>
    <n v="7"/>
    <n v="3"/>
    <n v="34"/>
    <n v="5"/>
    <x v="1"/>
    <x v="0"/>
    <x v="7"/>
  </r>
  <r>
    <x v="1"/>
    <x v="7"/>
    <x v="81"/>
    <x v="485"/>
    <n v="7"/>
    <m/>
    <n v="28"/>
    <n v="3"/>
    <x v="1"/>
    <x v="0"/>
    <x v="7"/>
  </r>
  <r>
    <x v="1"/>
    <x v="7"/>
    <x v="7"/>
    <x v="486"/>
    <n v="7"/>
    <n v="2"/>
    <n v="45"/>
    <n v="15"/>
    <x v="1"/>
    <x v="0"/>
    <x v="7"/>
  </r>
  <r>
    <x v="1"/>
    <x v="7"/>
    <x v="7"/>
    <x v="1524"/>
    <n v="1"/>
    <m/>
    <n v="1"/>
    <m/>
    <x v="1"/>
    <x v="0"/>
    <x v="7"/>
  </r>
  <r>
    <x v="1"/>
    <x v="7"/>
    <x v="7"/>
    <x v="1525"/>
    <n v="1"/>
    <m/>
    <n v="7"/>
    <m/>
    <x v="1"/>
    <x v="0"/>
    <x v="7"/>
  </r>
  <r>
    <x v="1"/>
    <x v="7"/>
    <x v="7"/>
    <x v="487"/>
    <n v="5"/>
    <n v="2"/>
    <n v="18"/>
    <n v="5"/>
    <x v="1"/>
    <x v="0"/>
    <x v="7"/>
  </r>
  <r>
    <x v="1"/>
    <x v="7"/>
    <x v="7"/>
    <x v="488"/>
    <n v="1"/>
    <n v="4"/>
    <n v="35"/>
    <n v="19"/>
    <x v="1"/>
    <x v="0"/>
    <x v="7"/>
  </r>
  <r>
    <x v="1"/>
    <x v="7"/>
    <x v="7"/>
    <x v="2265"/>
    <m/>
    <m/>
    <m/>
    <n v="1"/>
    <x v="1"/>
    <x v="0"/>
    <x v="7"/>
  </r>
  <r>
    <x v="1"/>
    <x v="7"/>
    <x v="7"/>
    <x v="1526"/>
    <n v="1"/>
    <n v="2"/>
    <n v="3"/>
    <n v="4"/>
    <x v="1"/>
    <x v="0"/>
    <x v="7"/>
  </r>
  <r>
    <x v="1"/>
    <x v="7"/>
    <x v="7"/>
    <x v="489"/>
    <n v="2"/>
    <n v="3"/>
    <n v="13"/>
    <n v="19"/>
    <x v="1"/>
    <x v="0"/>
    <x v="7"/>
  </r>
  <r>
    <x v="1"/>
    <x v="7"/>
    <x v="7"/>
    <x v="1527"/>
    <n v="1"/>
    <n v="3"/>
    <n v="8"/>
    <n v="7"/>
    <x v="1"/>
    <x v="0"/>
    <x v="7"/>
  </r>
  <r>
    <x v="1"/>
    <x v="7"/>
    <x v="7"/>
    <x v="1528"/>
    <n v="9"/>
    <n v="5"/>
    <n v="44"/>
    <n v="43"/>
    <x v="1"/>
    <x v="0"/>
    <x v="7"/>
  </r>
  <r>
    <x v="1"/>
    <x v="7"/>
    <x v="7"/>
    <x v="490"/>
    <n v="6"/>
    <n v="4"/>
    <n v="49"/>
    <n v="25"/>
    <x v="1"/>
    <x v="0"/>
    <x v="7"/>
  </r>
  <r>
    <x v="1"/>
    <x v="7"/>
    <x v="82"/>
    <x v="1895"/>
    <m/>
    <m/>
    <n v="1"/>
    <m/>
    <x v="2"/>
    <x v="0"/>
    <x v="7"/>
  </r>
  <r>
    <x v="1"/>
    <x v="7"/>
    <x v="82"/>
    <x v="493"/>
    <m/>
    <m/>
    <n v="1"/>
    <m/>
    <x v="2"/>
    <x v="0"/>
    <x v="7"/>
  </r>
  <r>
    <x v="1"/>
    <x v="7"/>
    <x v="82"/>
    <x v="1897"/>
    <m/>
    <m/>
    <m/>
    <n v="1"/>
    <x v="2"/>
    <x v="0"/>
    <x v="7"/>
  </r>
  <r>
    <x v="1"/>
    <x v="7"/>
    <x v="82"/>
    <x v="1898"/>
    <m/>
    <m/>
    <n v="1"/>
    <m/>
    <x v="2"/>
    <x v="0"/>
    <x v="7"/>
  </r>
  <r>
    <x v="1"/>
    <x v="7"/>
    <x v="82"/>
    <x v="2162"/>
    <m/>
    <m/>
    <n v="1"/>
    <m/>
    <x v="2"/>
    <x v="0"/>
    <x v="7"/>
  </r>
  <r>
    <x v="1"/>
    <x v="7"/>
    <x v="8"/>
    <x v="494"/>
    <n v="53"/>
    <n v="45"/>
    <n v="250"/>
    <n v="202"/>
    <x v="2"/>
    <x v="0"/>
    <x v="7"/>
  </r>
  <r>
    <x v="1"/>
    <x v="7"/>
    <x v="8"/>
    <x v="1533"/>
    <n v="12"/>
    <n v="3"/>
    <n v="45"/>
    <n v="25"/>
    <x v="2"/>
    <x v="0"/>
    <x v="7"/>
  </r>
  <r>
    <x v="1"/>
    <x v="7"/>
    <x v="8"/>
    <x v="2083"/>
    <n v="2"/>
    <m/>
    <n v="6"/>
    <m/>
    <x v="2"/>
    <x v="0"/>
    <x v="7"/>
  </r>
  <r>
    <x v="1"/>
    <x v="7"/>
    <x v="8"/>
    <x v="1534"/>
    <m/>
    <m/>
    <n v="1"/>
    <m/>
    <x v="2"/>
    <x v="0"/>
    <x v="7"/>
  </r>
  <r>
    <x v="1"/>
    <x v="7"/>
    <x v="8"/>
    <x v="1535"/>
    <n v="6"/>
    <m/>
    <n v="16"/>
    <n v="2"/>
    <x v="2"/>
    <x v="0"/>
    <x v="7"/>
  </r>
  <r>
    <x v="1"/>
    <x v="7"/>
    <x v="8"/>
    <x v="495"/>
    <n v="119"/>
    <n v="32"/>
    <n v="648"/>
    <n v="183"/>
    <x v="2"/>
    <x v="0"/>
    <x v="7"/>
  </r>
  <r>
    <x v="1"/>
    <x v="7"/>
    <x v="8"/>
    <x v="1536"/>
    <n v="4"/>
    <n v="2"/>
    <n v="7"/>
    <n v="4"/>
    <x v="2"/>
    <x v="0"/>
    <x v="7"/>
  </r>
  <r>
    <x v="1"/>
    <x v="7"/>
    <x v="8"/>
    <x v="2266"/>
    <n v="2"/>
    <m/>
    <n v="2"/>
    <m/>
    <x v="2"/>
    <x v="0"/>
    <x v="7"/>
  </r>
  <r>
    <x v="1"/>
    <x v="7"/>
    <x v="8"/>
    <x v="496"/>
    <n v="6"/>
    <n v="2"/>
    <n v="28"/>
    <n v="10"/>
    <x v="2"/>
    <x v="0"/>
    <x v="7"/>
  </r>
  <r>
    <x v="1"/>
    <x v="7"/>
    <x v="8"/>
    <x v="1539"/>
    <n v="1"/>
    <n v="1"/>
    <n v="4"/>
    <n v="2"/>
    <x v="2"/>
    <x v="0"/>
    <x v="7"/>
  </r>
  <r>
    <x v="1"/>
    <x v="7"/>
    <x v="8"/>
    <x v="1540"/>
    <n v="1"/>
    <m/>
    <n v="7"/>
    <m/>
    <x v="2"/>
    <x v="0"/>
    <x v="7"/>
  </r>
  <r>
    <x v="1"/>
    <x v="7"/>
    <x v="8"/>
    <x v="1995"/>
    <n v="3"/>
    <m/>
    <n v="8"/>
    <m/>
    <x v="2"/>
    <x v="0"/>
    <x v="7"/>
  </r>
  <r>
    <x v="1"/>
    <x v="7"/>
    <x v="8"/>
    <x v="1541"/>
    <m/>
    <m/>
    <m/>
    <n v="2"/>
    <x v="2"/>
    <x v="0"/>
    <x v="7"/>
  </r>
  <r>
    <x v="1"/>
    <x v="7"/>
    <x v="8"/>
    <x v="1542"/>
    <m/>
    <m/>
    <n v="6"/>
    <m/>
    <x v="2"/>
    <x v="0"/>
    <x v="7"/>
  </r>
  <r>
    <x v="1"/>
    <x v="7"/>
    <x v="8"/>
    <x v="1543"/>
    <n v="1"/>
    <m/>
    <n v="2"/>
    <n v="1"/>
    <x v="2"/>
    <x v="0"/>
    <x v="7"/>
  </r>
  <r>
    <x v="1"/>
    <x v="7"/>
    <x v="8"/>
    <x v="497"/>
    <n v="24"/>
    <n v="4"/>
    <n v="84"/>
    <n v="25"/>
    <x v="2"/>
    <x v="0"/>
    <x v="7"/>
  </r>
  <r>
    <x v="1"/>
    <x v="7"/>
    <x v="8"/>
    <x v="1544"/>
    <n v="2"/>
    <n v="3"/>
    <n v="18"/>
    <n v="13"/>
    <x v="2"/>
    <x v="0"/>
    <x v="7"/>
  </r>
  <r>
    <x v="1"/>
    <x v="7"/>
    <x v="8"/>
    <x v="1545"/>
    <m/>
    <n v="2"/>
    <n v="1"/>
    <n v="3"/>
    <x v="2"/>
    <x v="0"/>
    <x v="7"/>
  </r>
  <r>
    <x v="1"/>
    <x v="7"/>
    <x v="8"/>
    <x v="1546"/>
    <n v="3"/>
    <n v="1"/>
    <n v="18"/>
    <n v="10"/>
    <x v="2"/>
    <x v="0"/>
    <x v="7"/>
  </r>
  <r>
    <x v="1"/>
    <x v="7"/>
    <x v="8"/>
    <x v="498"/>
    <n v="6"/>
    <n v="8"/>
    <n v="55"/>
    <n v="25"/>
    <x v="2"/>
    <x v="0"/>
    <x v="7"/>
  </r>
  <r>
    <x v="1"/>
    <x v="7"/>
    <x v="8"/>
    <x v="499"/>
    <n v="31"/>
    <n v="19"/>
    <n v="171"/>
    <n v="104"/>
    <x v="2"/>
    <x v="0"/>
    <x v="7"/>
  </r>
  <r>
    <x v="1"/>
    <x v="7"/>
    <x v="8"/>
    <x v="2267"/>
    <m/>
    <n v="1"/>
    <n v="3"/>
    <n v="2"/>
    <x v="2"/>
    <x v="0"/>
    <x v="7"/>
  </r>
  <r>
    <x v="1"/>
    <x v="7"/>
    <x v="8"/>
    <x v="1547"/>
    <n v="1"/>
    <m/>
    <n v="7"/>
    <n v="2"/>
    <x v="2"/>
    <x v="0"/>
    <x v="7"/>
  </r>
  <r>
    <x v="1"/>
    <x v="7"/>
    <x v="8"/>
    <x v="1548"/>
    <m/>
    <n v="1"/>
    <m/>
    <n v="2"/>
    <x v="2"/>
    <x v="0"/>
    <x v="7"/>
  </r>
  <r>
    <x v="1"/>
    <x v="7"/>
    <x v="8"/>
    <x v="1549"/>
    <n v="5"/>
    <m/>
    <n v="23"/>
    <n v="2"/>
    <x v="2"/>
    <x v="0"/>
    <x v="7"/>
  </r>
  <r>
    <x v="1"/>
    <x v="7"/>
    <x v="8"/>
    <x v="1550"/>
    <n v="1"/>
    <n v="5"/>
    <n v="12"/>
    <n v="9"/>
    <x v="2"/>
    <x v="0"/>
    <x v="7"/>
  </r>
  <r>
    <x v="1"/>
    <x v="7"/>
    <x v="8"/>
    <x v="1551"/>
    <n v="4"/>
    <n v="2"/>
    <n v="19"/>
    <n v="11"/>
    <x v="2"/>
    <x v="0"/>
    <x v="7"/>
  </r>
  <r>
    <x v="1"/>
    <x v="7"/>
    <x v="8"/>
    <x v="500"/>
    <n v="9"/>
    <n v="4"/>
    <n v="38"/>
    <n v="10"/>
    <x v="2"/>
    <x v="0"/>
    <x v="7"/>
  </r>
  <r>
    <x v="1"/>
    <x v="7"/>
    <x v="8"/>
    <x v="1552"/>
    <n v="1"/>
    <m/>
    <n v="9"/>
    <n v="5"/>
    <x v="2"/>
    <x v="0"/>
    <x v="7"/>
  </r>
  <r>
    <x v="1"/>
    <x v="7"/>
    <x v="8"/>
    <x v="1553"/>
    <n v="4"/>
    <m/>
    <n v="94"/>
    <n v="5"/>
    <x v="2"/>
    <x v="0"/>
    <x v="7"/>
  </r>
  <r>
    <x v="1"/>
    <x v="7"/>
    <x v="201"/>
    <x v="2268"/>
    <m/>
    <m/>
    <m/>
    <n v="1"/>
    <x v="2"/>
    <x v="0"/>
    <x v="7"/>
  </r>
  <r>
    <x v="1"/>
    <x v="7"/>
    <x v="9"/>
    <x v="1554"/>
    <m/>
    <m/>
    <n v="2"/>
    <n v="5"/>
    <x v="4"/>
    <x v="0"/>
    <x v="7"/>
  </r>
  <r>
    <x v="1"/>
    <x v="7"/>
    <x v="9"/>
    <x v="501"/>
    <n v="1"/>
    <m/>
    <n v="6"/>
    <n v="3"/>
    <x v="4"/>
    <x v="0"/>
    <x v="7"/>
  </r>
  <r>
    <x v="1"/>
    <x v="7"/>
    <x v="9"/>
    <x v="1902"/>
    <m/>
    <m/>
    <n v="2"/>
    <n v="2"/>
    <x v="4"/>
    <x v="0"/>
    <x v="7"/>
  </r>
  <r>
    <x v="1"/>
    <x v="7"/>
    <x v="9"/>
    <x v="1555"/>
    <n v="1"/>
    <n v="1"/>
    <n v="4"/>
    <n v="4"/>
    <x v="4"/>
    <x v="0"/>
    <x v="7"/>
  </r>
  <r>
    <x v="1"/>
    <x v="7"/>
    <x v="9"/>
    <x v="1556"/>
    <m/>
    <n v="1"/>
    <m/>
    <n v="2"/>
    <x v="4"/>
    <x v="0"/>
    <x v="7"/>
  </r>
  <r>
    <x v="1"/>
    <x v="7"/>
    <x v="9"/>
    <x v="1557"/>
    <n v="1"/>
    <m/>
    <n v="2"/>
    <n v="3"/>
    <x v="4"/>
    <x v="0"/>
    <x v="7"/>
  </r>
  <r>
    <x v="1"/>
    <x v="7"/>
    <x v="9"/>
    <x v="1903"/>
    <n v="1"/>
    <n v="1"/>
    <n v="9"/>
    <n v="3"/>
    <x v="4"/>
    <x v="0"/>
    <x v="7"/>
  </r>
  <r>
    <x v="1"/>
    <x v="7"/>
    <x v="9"/>
    <x v="502"/>
    <n v="28"/>
    <n v="14"/>
    <n v="141"/>
    <n v="59"/>
    <x v="4"/>
    <x v="0"/>
    <x v="7"/>
  </r>
  <r>
    <x v="1"/>
    <x v="7"/>
    <x v="9"/>
    <x v="503"/>
    <n v="5"/>
    <m/>
    <n v="24"/>
    <n v="6"/>
    <x v="4"/>
    <x v="0"/>
    <x v="7"/>
  </r>
  <r>
    <x v="1"/>
    <x v="7"/>
    <x v="9"/>
    <x v="504"/>
    <n v="54"/>
    <n v="10"/>
    <n v="228"/>
    <n v="64"/>
    <x v="4"/>
    <x v="0"/>
    <x v="7"/>
  </r>
  <r>
    <x v="1"/>
    <x v="7"/>
    <x v="9"/>
    <x v="505"/>
    <n v="22"/>
    <n v="17"/>
    <n v="134"/>
    <n v="71"/>
    <x v="4"/>
    <x v="0"/>
    <x v="7"/>
  </r>
  <r>
    <x v="1"/>
    <x v="7"/>
    <x v="9"/>
    <x v="506"/>
    <m/>
    <m/>
    <n v="1"/>
    <n v="1"/>
    <x v="4"/>
    <x v="0"/>
    <x v="7"/>
  </r>
  <r>
    <x v="1"/>
    <x v="7"/>
    <x v="9"/>
    <x v="507"/>
    <m/>
    <n v="3"/>
    <n v="7"/>
    <n v="10"/>
    <x v="4"/>
    <x v="0"/>
    <x v="7"/>
  </r>
  <r>
    <x v="1"/>
    <x v="7"/>
    <x v="9"/>
    <x v="508"/>
    <n v="38"/>
    <n v="25"/>
    <n v="206"/>
    <n v="130"/>
    <x v="4"/>
    <x v="0"/>
    <x v="7"/>
  </r>
  <r>
    <x v="1"/>
    <x v="7"/>
    <x v="9"/>
    <x v="509"/>
    <m/>
    <m/>
    <n v="1"/>
    <n v="1"/>
    <x v="4"/>
    <x v="0"/>
    <x v="7"/>
  </r>
  <r>
    <x v="1"/>
    <x v="7"/>
    <x v="9"/>
    <x v="510"/>
    <n v="223"/>
    <n v="88"/>
    <n v="1072"/>
    <n v="513"/>
    <x v="4"/>
    <x v="0"/>
    <x v="7"/>
  </r>
  <r>
    <x v="1"/>
    <x v="7"/>
    <x v="9"/>
    <x v="1558"/>
    <n v="1"/>
    <m/>
    <n v="1"/>
    <m/>
    <x v="4"/>
    <x v="0"/>
    <x v="7"/>
  </r>
  <r>
    <x v="1"/>
    <x v="7"/>
    <x v="9"/>
    <x v="511"/>
    <n v="95"/>
    <n v="36"/>
    <n v="453"/>
    <n v="227"/>
    <x v="4"/>
    <x v="0"/>
    <x v="7"/>
  </r>
  <r>
    <x v="1"/>
    <x v="7"/>
    <x v="9"/>
    <x v="1905"/>
    <n v="3"/>
    <m/>
    <n v="4"/>
    <m/>
    <x v="4"/>
    <x v="0"/>
    <x v="7"/>
  </r>
  <r>
    <x v="1"/>
    <x v="7"/>
    <x v="9"/>
    <x v="512"/>
    <n v="1690"/>
    <n v="1061"/>
    <n v="9290"/>
    <n v="5905"/>
    <x v="4"/>
    <x v="0"/>
    <x v="7"/>
  </r>
  <r>
    <x v="1"/>
    <x v="7"/>
    <x v="9"/>
    <x v="513"/>
    <m/>
    <m/>
    <m/>
    <n v="2"/>
    <x v="4"/>
    <x v="0"/>
    <x v="7"/>
  </r>
  <r>
    <x v="1"/>
    <x v="7"/>
    <x v="9"/>
    <x v="1559"/>
    <n v="61"/>
    <n v="15"/>
    <n v="228"/>
    <n v="69"/>
    <x v="4"/>
    <x v="0"/>
    <x v="7"/>
  </r>
  <r>
    <x v="1"/>
    <x v="7"/>
    <x v="9"/>
    <x v="1996"/>
    <m/>
    <n v="1"/>
    <n v="1"/>
    <n v="2"/>
    <x v="4"/>
    <x v="0"/>
    <x v="7"/>
  </r>
  <r>
    <x v="1"/>
    <x v="7"/>
    <x v="9"/>
    <x v="514"/>
    <m/>
    <m/>
    <n v="2"/>
    <n v="1"/>
    <x v="4"/>
    <x v="0"/>
    <x v="7"/>
  </r>
  <r>
    <x v="1"/>
    <x v="7"/>
    <x v="9"/>
    <x v="1560"/>
    <m/>
    <m/>
    <n v="1"/>
    <n v="1"/>
    <x v="4"/>
    <x v="0"/>
    <x v="7"/>
  </r>
  <r>
    <x v="1"/>
    <x v="7"/>
    <x v="9"/>
    <x v="515"/>
    <n v="275"/>
    <n v="96"/>
    <n v="1268"/>
    <n v="528"/>
    <x v="4"/>
    <x v="0"/>
    <x v="7"/>
  </r>
  <r>
    <x v="1"/>
    <x v="7"/>
    <x v="9"/>
    <x v="516"/>
    <n v="22"/>
    <n v="13"/>
    <n v="103"/>
    <n v="76"/>
    <x v="4"/>
    <x v="0"/>
    <x v="7"/>
  </r>
  <r>
    <x v="1"/>
    <x v="7"/>
    <x v="9"/>
    <x v="1561"/>
    <n v="3"/>
    <m/>
    <n v="5"/>
    <n v="1"/>
    <x v="4"/>
    <x v="0"/>
    <x v="7"/>
  </r>
  <r>
    <x v="1"/>
    <x v="7"/>
    <x v="9"/>
    <x v="517"/>
    <m/>
    <m/>
    <n v="1"/>
    <m/>
    <x v="4"/>
    <x v="0"/>
    <x v="7"/>
  </r>
  <r>
    <x v="1"/>
    <x v="7"/>
    <x v="9"/>
    <x v="1562"/>
    <n v="3"/>
    <n v="1"/>
    <n v="27"/>
    <n v="17"/>
    <x v="4"/>
    <x v="0"/>
    <x v="7"/>
  </r>
  <r>
    <x v="1"/>
    <x v="7"/>
    <x v="9"/>
    <x v="519"/>
    <n v="127"/>
    <n v="45"/>
    <n v="605"/>
    <n v="282"/>
    <x v="4"/>
    <x v="0"/>
    <x v="7"/>
  </r>
  <r>
    <x v="1"/>
    <x v="7"/>
    <x v="9"/>
    <x v="520"/>
    <n v="3"/>
    <n v="4"/>
    <n v="38"/>
    <n v="34"/>
    <x v="4"/>
    <x v="0"/>
    <x v="7"/>
  </r>
  <r>
    <x v="1"/>
    <x v="7"/>
    <x v="9"/>
    <x v="521"/>
    <n v="321"/>
    <n v="175"/>
    <n v="1731"/>
    <n v="1010"/>
    <x v="4"/>
    <x v="0"/>
    <x v="7"/>
  </r>
  <r>
    <x v="1"/>
    <x v="7"/>
    <x v="9"/>
    <x v="522"/>
    <n v="39"/>
    <n v="22"/>
    <n v="199"/>
    <n v="87"/>
    <x v="4"/>
    <x v="0"/>
    <x v="7"/>
  </r>
  <r>
    <x v="1"/>
    <x v="7"/>
    <x v="9"/>
    <x v="1907"/>
    <n v="1"/>
    <m/>
    <n v="1"/>
    <m/>
    <x v="4"/>
    <x v="0"/>
    <x v="7"/>
  </r>
  <r>
    <x v="1"/>
    <x v="7"/>
    <x v="9"/>
    <x v="1563"/>
    <n v="3"/>
    <n v="3"/>
    <n v="17"/>
    <n v="12"/>
    <x v="4"/>
    <x v="0"/>
    <x v="7"/>
  </r>
  <r>
    <x v="1"/>
    <x v="7"/>
    <x v="9"/>
    <x v="523"/>
    <m/>
    <n v="2"/>
    <n v="11"/>
    <n v="5"/>
    <x v="4"/>
    <x v="0"/>
    <x v="7"/>
  </r>
  <r>
    <x v="1"/>
    <x v="7"/>
    <x v="9"/>
    <x v="1564"/>
    <n v="1"/>
    <m/>
    <n v="5"/>
    <n v="5"/>
    <x v="4"/>
    <x v="0"/>
    <x v="7"/>
  </r>
  <r>
    <x v="1"/>
    <x v="7"/>
    <x v="9"/>
    <x v="1565"/>
    <n v="29"/>
    <n v="10"/>
    <n v="117"/>
    <n v="53"/>
    <x v="4"/>
    <x v="0"/>
    <x v="7"/>
  </r>
  <r>
    <x v="1"/>
    <x v="7"/>
    <x v="9"/>
    <x v="524"/>
    <n v="19"/>
    <n v="14"/>
    <n v="106"/>
    <n v="67"/>
    <x v="4"/>
    <x v="0"/>
    <x v="7"/>
  </r>
  <r>
    <x v="1"/>
    <x v="7"/>
    <x v="9"/>
    <x v="525"/>
    <m/>
    <m/>
    <n v="1"/>
    <m/>
    <x v="4"/>
    <x v="0"/>
    <x v="7"/>
  </r>
  <r>
    <x v="1"/>
    <x v="7"/>
    <x v="9"/>
    <x v="1997"/>
    <m/>
    <m/>
    <n v="1"/>
    <m/>
    <x v="4"/>
    <x v="0"/>
    <x v="7"/>
  </r>
  <r>
    <x v="1"/>
    <x v="7"/>
    <x v="9"/>
    <x v="1566"/>
    <n v="1"/>
    <m/>
    <n v="3"/>
    <m/>
    <x v="4"/>
    <x v="0"/>
    <x v="7"/>
  </r>
  <r>
    <x v="1"/>
    <x v="7"/>
    <x v="9"/>
    <x v="526"/>
    <n v="2"/>
    <n v="6"/>
    <n v="13"/>
    <n v="23"/>
    <x v="4"/>
    <x v="0"/>
    <x v="7"/>
  </r>
  <r>
    <x v="1"/>
    <x v="7"/>
    <x v="9"/>
    <x v="527"/>
    <n v="1"/>
    <m/>
    <n v="1"/>
    <m/>
    <x v="4"/>
    <x v="0"/>
    <x v="7"/>
  </r>
  <r>
    <x v="1"/>
    <x v="7"/>
    <x v="9"/>
    <x v="1567"/>
    <m/>
    <m/>
    <m/>
    <n v="2"/>
    <x v="4"/>
    <x v="0"/>
    <x v="7"/>
  </r>
  <r>
    <x v="1"/>
    <x v="7"/>
    <x v="9"/>
    <x v="528"/>
    <m/>
    <m/>
    <m/>
    <n v="1"/>
    <x v="4"/>
    <x v="0"/>
    <x v="7"/>
  </r>
  <r>
    <x v="1"/>
    <x v="7"/>
    <x v="9"/>
    <x v="2168"/>
    <m/>
    <m/>
    <n v="1"/>
    <m/>
    <x v="4"/>
    <x v="0"/>
    <x v="7"/>
  </r>
  <r>
    <x v="1"/>
    <x v="7"/>
    <x v="9"/>
    <x v="1568"/>
    <m/>
    <m/>
    <n v="1"/>
    <n v="1"/>
    <x v="4"/>
    <x v="0"/>
    <x v="7"/>
  </r>
  <r>
    <x v="1"/>
    <x v="7"/>
    <x v="160"/>
    <x v="1908"/>
    <m/>
    <m/>
    <n v="2"/>
    <m/>
    <x v="2"/>
    <x v="0"/>
    <x v="7"/>
  </r>
  <r>
    <x v="1"/>
    <x v="7"/>
    <x v="202"/>
    <x v="2269"/>
    <n v="1"/>
    <m/>
    <n v="1"/>
    <n v="2"/>
    <x v="1"/>
    <x v="0"/>
    <x v="7"/>
  </r>
  <r>
    <x v="1"/>
    <x v="7"/>
    <x v="83"/>
    <x v="529"/>
    <m/>
    <m/>
    <n v="1"/>
    <m/>
    <x v="1"/>
    <x v="0"/>
    <x v="7"/>
  </r>
  <r>
    <x v="1"/>
    <x v="7"/>
    <x v="83"/>
    <x v="530"/>
    <m/>
    <m/>
    <n v="2"/>
    <n v="1"/>
    <x v="1"/>
    <x v="0"/>
    <x v="7"/>
  </r>
  <r>
    <x v="1"/>
    <x v="7"/>
    <x v="83"/>
    <x v="1570"/>
    <m/>
    <m/>
    <n v="1"/>
    <m/>
    <x v="1"/>
    <x v="0"/>
    <x v="7"/>
  </r>
  <r>
    <x v="1"/>
    <x v="7"/>
    <x v="83"/>
    <x v="1571"/>
    <n v="1"/>
    <m/>
    <n v="9"/>
    <n v="2"/>
    <x v="1"/>
    <x v="0"/>
    <x v="7"/>
  </r>
  <r>
    <x v="1"/>
    <x v="7"/>
    <x v="10"/>
    <x v="531"/>
    <m/>
    <m/>
    <n v="1"/>
    <n v="3"/>
    <x v="5"/>
    <x v="1"/>
    <x v="7"/>
  </r>
  <r>
    <x v="1"/>
    <x v="7"/>
    <x v="10"/>
    <x v="532"/>
    <n v="1"/>
    <m/>
    <n v="1"/>
    <m/>
    <x v="5"/>
    <x v="1"/>
    <x v="7"/>
  </r>
  <r>
    <x v="1"/>
    <x v="7"/>
    <x v="10"/>
    <x v="1572"/>
    <n v="1"/>
    <m/>
    <n v="1"/>
    <m/>
    <x v="5"/>
    <x v="1"/>
    <x v="7"/>
  </r>
  <r>
    <x v="1"/>
    <x v="7"/>
    <x v="10"/>
    <x v="533"/>
    <n v="150"/>
    <n v="30"/>
    <n v="401"/>
    <n v="141"/>
    <x v="5"/>
    <x v="1"/>
    <x v="7"/>
  </r>
  <r>
    <x v="1"/>
    <x v="7"/>
    <x v="10"/>
    <x v="534"/>
    <n v="104"/>
    <n v="67"/>
    <n v="437"/>
    <n v="307"/>
    <x v="5"/>
    <x v="1"/>
    <x v="7"/>
  </r>
  <r>
    <x v="1"/>
    <x v="7"/>
    <x v="10"/>
    <x v="535"/>
    <n v="367"/>
    <n v="193"/>
    <n v="1783"/>
    <n v="1060"/>
    <x v="5"/>
    <x v="1"/>
    <x v="7"/>
  </r>
  <r>
    <x v="1"/>
    <x v="7"/>
    <x v="10"/>
    <x v="1574"/>
    <m/>
    <m/>
    <n v="1"/>
    <m/>
    <x v="5"/>
    <x v="1"/>
    <x v="7"/>
  </r>
  <r>
    <x v="1"/>
    <x v="7"/>
    <x v="10"/>
    <x v="536"/>
    <n v="10"/>
    <n v="6"/>
    <n v="35"/>
    <n v="30"/>
    <x v="5"/>
    <x v="1"/>
    <x v="7"/>
  </r>
  <r>
    <x v="1"/>
    <x v="7"/>
    <x v="10"/>
    <x v="1575"/>
    <m/>
    <m/>
    <n v="1"/>
    <m/>
    <x v="5"/>
    <x v="1"/>
    <x v="7"/>
  </r>
  <r>
    <x v="1"/>
    <x v="7"/>
    <x v="10"/>
    <x v="537"/>
    <m/>
    <m/>
    <n v="2"/>
    <m/>
    <x v="5"/>
    <x v="1"/>
    <x v="7"/>
  </r>
  <r>
    <x v="1"/>
    <x v="7"/>
    <x v="10"/>
    <x v="538"/>
    <n v="5"/>
    <n v="4"/>
    <n v="10"/>
    <n v="12"/>
    <x v="5"/>
    <x v="1"/>
    <x v="7"/>
  </r>
  <r>
    <x v="1"/>
    <x v="7"/>
    <x v="10"/>
    <x v="539"/>
    <n v="35"/>
    <n v="19"/>
    <n v="99"/>
    <n v="69"/>
    <x v="5"/>
    <x v="1"/>
    <x v="7"/>
  </r>
  <r>
    <x v="1"/>
    <x v="7"/>
    <x v="10"/>
    <x v="2035"/>
    <m/>
    <m/>
    <n v="1"/>
    <m/>
    <x v="5"/>
    <x v="1"/>
    <x v="7"/>
  </r>
  <r>
    <x v="1"/>
    <x v="7"/>
    <x v="10"/>
    <x v="540"/>
    <m/>
    <m/>
    <n v="3"/>
    <n v="1"/>
    <x v="5"/>
    <x v="1"/>
    <x v="7"/>
  </r>
  <r>
    <x v="1"/>
    <x v="7"/>
    <x v="10"/>
    <x v="1577"/>
    <m/>
    <m/>
    <n v="1"/>
    <n v="1"/>
    <x v="5"/>
    <x v="1"/>
    <x v="7"/>
  </r>
  <r>
    <x v="1"/>
    <x v="7"/>
    <x v="10"/>
    <x v="541"/>
    <n v="1"/>
    <n v="1"/>
    <n v="3"/>
    <n v="2"/>
    <x v="5"/>
    <x v="1"/>
    <x v="7"/>
  </r>
  <r>
    <x v="1"/>
    <x v="7"/>
    <x v="10"/>
    <x v="542"/>
    <n v="12"/>
    <n v="5"/>
    <n v="70"/>
    <n v="48"/>
    <x v="5"/>
    <x v="1"/>
    <x v="7"/>
  </r>
  <r>
    <x v="1"/>
    <x v="7"/>
    <x v="84"/>
    <x v="543"/>
    <n v="21"/>
    <n v="17"/>
    <n v="123"/>
    <n v="80"/>
    <x v="1"/>
    <x v="0"/>
    <x v="7"/>
  </r>
  <r>
    <x v="1"/>
    <x v="7"/>
    <x v="84"/>
    <x v="544"/>
    <n v="10"/>
    <n v="3"/>
    <n v="39"/>
    <n v="8"/>
    <x v="1"/>
    <x v="0"/>
    <x v="7"/>
  </r>
  <r>
    <x v="1"/>
    <x v="7"/>
    <x v="84"/>
    <x v="546"/>
    <n v="245"/>
    <n v="32"/>
    <n v="1068"/>
    <n v="167"/>
    <x v="1"/>
    <x v="0"/>
    <x v="7"/>
  </r>
  <r>
    <x v="1"/>
    <x v="7"/>
    <x v="84"/>
    <x v="547"/>
    <n v="28"/>
    <n v="8"/>
    <n v="161"/>
    <n v="59"/>
    <x v="1"/>
    <x v="0"/>
    <x v="7"/>
  </r>
  <r>
    <x v="1"/>
    <x v="7"/>
    <x v="84"/>
    <x v="548"/>
    <n v="95"/>
    <n v="78"/>
    <n v="598"/>
    <n v="432"/>
    <x v="1"/>
    <x v="0"/>
    <x v="7"/>
  </r>
  <r>
    <x v="1"/>
    <x v="7"/>
    <x v="84"/>
    <x v="549"/>
    <n v="86"/>
    <n v="6"/>
    <n v="431"/>
    <n v="38"/>
    <x v="1"/>
    <x v="0"/>
    <x v="7"/>
  </r>
  <r>
    <x v="1"/>
    <x v="7"/>
    <x v="84"/>
    <x v="2270"/>
    <n v="6"/>
    <m/>
    <n v="13"/>
    <m/>
    <x v="1"/>
    <x v="0"/>
    <x v="7"/>
  </r>
  <r>
    <x v="1"/>
    <x v="7"/>
    <x v="84"/>
    <x v="550"/>
    <n v="29"/>
    <n v="22"/>
    <n v="195"/>
    <n v="93"/>
    <x v="1"/>
    <x v="0"/>
    <x v="7"/>
  </r>
  <r>
    <x v="1"/>
    <x v="7"/>
    <x v="84"/>
    <x v="2271"/>
    <m/>
    <m/>
    <n v="1"/>
    <m/>
    <x v="1"/>
    <x v="0"/>
    <x v="7"/>
  </r>
  <r>
    <x v="1"/>
    <x v="7"/>
    <x v="84"/>
    <x v="1579"/>
    <n v="11"/>
    <n v="7"/>
    <n v="36"/>
    <n v="38"/>
    <x v="1"/>
    <x v="0"/>
    <x v="7"/>
  </r>
  <r>
    <x v="1"/>
    <x v="7"/>
    <x v="84"/>
    <x v="2272"/>
    <n v="1"/>
    <m/>
    <n v="2"/>
    <m/>
    <x v="1"/>
    <x v="0"/>
    <x v="7"/>
  </r>
  <r>
    <x v="1"/>
    <x v="7"/>
    <x v="84"/>
    <x v="1580"/>
    <n v="1"/>
    <n v="1"/>
    <n v="4"/>
    <n v="2"/>
    <x v="1"/>
    <x v="0"/>
    <x v="7"/>
  </r>
  <r>
    <x v="1"/>
    <x v="7"/>
    <x v="84"/>
    <x v="2273"/>
    <n v="2"/>
    <m/>
    <n v="5"/>
    <m/>
    <x v="1"/>
    <x v="0"/>
    <x v="7"/>
  </r>
  <r>
    <x v="1"/>
    <x v="7"/>
    <x v="84"/>
    <x v="1998"/>
    <m/>
    <m/>
    <n v="3"/>
    <m/>
    <x v="1"/>
    <x v="0"/>
    <x v="7"/>
  </r>
  <r>
    <x v="1"/>
    <x v="7"/>
    <x v="84"/>
    <x v="2085"/>
    <n v="6"/>
    <m/>
    <n v="26"/>
    <m/>
    <x v="1"/>
    <x v="0"/>
    <x v="7"/>
  </r>
  <r>
    <x v="1"/>
    <x v="7"/>
    <x v="84"/>
    <x v="551"/>
    <n v="175"/>
    <n v="51"/>
    <n v="869"/>
    <n v="292"/>
    <x v="1"/>
    <x v="0"/>
    <x v="7"/>
  </r>
  <r>
    <x v="1"/>
    <x v="7"/>
    <x v="84"/>
    <x v="552"/>
    <n v="102"/>
    <n v="38"/>
    <n v="521"/>
    <n v="240"/>
    <x v="1"/>
    <x v="0"/>
    <x v="7"/>
  </r>
  <r>
    <x v="1"/>
    <x v="7"/>
    <x v="84"/>
    <x v="553"/>
    <m/>
    <m/>
    <n v="3"/>
    <m/>
    <x v="1"/>
    <x v="0"/>
    <x v="7"/>
  </r>
  <r>
    <x v="1"/>
    <x v="7"/>
    <x v="84"/>
    <x v="554"/>
    <n v="4"/>
    <n v="1"/>
    <n v="49"/>
    <n v="12"/>
    <x v="1"/>
    <x v="0"/>
    <x v="7"/>
  </r>
  <r>
    <x v="1"/>
    <x v="7"/>
    <x v="84"/>
    <x v="555"/>
    <n v="9"/>
    <n v="4"/>
    <n v="64"/>
    <n v="18"/>
    <x v="1"/>
    <x v="0"/>
    <x v="7"/>
  </r>
  <r>
    <x v="1"/>
    <x v="7"/>
    <x v="84"/>
    <x v="556"/>
    <n v="1"/>
    <m/>
    <n v="2"/>
    <m/>
    <x v="1"/>
    <x v="0"/>
    <x v="7"/>
  </r>
  <r>
    <x v="1"/>
    <x v="7"/>
    <x v="84"/>
    <x v="1581"/>
    <n v="1"/>
    <m/>
    <n v="3"/>
    <m/>
    <x v="1"/>
    <x v="0"/>
    <x v="7"/>
  </r>
  <r>
    <x v="1"/>
    <x v="7"/>
    <x v="84"/>
    <x v="2274"/>
    <m/>
    <m/>
    <n v="1"/>
    <m/>
    <x v="1"/>
    <x v="0"/>
    <x v="7"/>
  </r>
  <r>
    <x v="1"/>
    <x v="7"/>
    <x v="85"/>
    <x v="557"/>
    <n v="5"/>
    <n v="5"/>
    <n v="44"/>
    <n v="25"/>
    <x v="0"/>
    <x v="0"/>
    <x v="7"/>
  </r>
  <r>
    <x v="1"/>
    <x v="7"/>
    <x v="85"/>
    <x v="558"/>
    <n v="8"/>
    <n v="1"/>
    <n v="46"/>
    <n v="20"/>
    <x v="0"/>
    <x v="0"/>
    <x v="7"/>
  </r>
  <r>
    <x v="1"/>
    <x v="7"/>
    <x v="85"/>
    <x v="559"/>
    <m/>
    <m/>
    <n v="9"/>
    <n v="8"/>
    <x v="0"/>
    <x v="0"/>
    <x v="7"/>
  </r>
  <r>
    <x v="1"/>
    <x v="7"/>
    <x v="85"/>
    <x v="560"/>
    <n v="1"/>
    <n v="3"/>
    <n v="11"/>
    <n v="8"/>
    <x v="0"/>
    <x v="0"/>
    <x v="7"/>
  </r>
  <r>
    <x v="1"/>
    <x v="7"/>
    <x v="85"/>
    <x v="561"/>
    <n v="12"/>
    <n v="3"/>
    <n v="58"/>
    <n v="10"/>
    <x v="0"/>
    <x v="0"/>
    <x v="7"/>
  </r>
  <r>
    <x v="1"/>
    <x v="7"/>
    <x v="133"/>
    <x v="1582"/>
    <m/>
    <n v="2"/>
    <m/>
    <n v="3"/>
    <x v="3"/>
    <x v="0"/>
    <x v="7"/>
  </r>
  <r>
    <x v="1"/>
    <x v="7"/>
    <x v="133"/>
    <x v="2275"/>
    <m/>
    <m/>
    <n v="1"/>
    <n v="1"/>
    <x v="3"/>
    <x v="0"/>
    <x v="7"/>
  </r>
  <r>
    <x v="1"/>
    <x v="7"/>
    <x v="133"/>
    <x v="2176"/>
    <m/>
    <m/>
    <n v="1"/>
    <n v="6"/>
    <x v="3"/>
    <x v="0"/>
    <x v="7"/>
  </r>
  <r>
    <x v="1"/>
    <x v="7"/>
    <x v="43"/>
    <x v="1583"/>
    <m/>
    <m/>
    <n v="2"/>
    <m/>
    <x v="4"/>
    <x v="0"/>
    <x v="7"/>
  </r>
  <r>
    <x v="1"/>
    <x v="7"/>
    <x v="43"/>
    <x v="1912"/>
    <m/>
    <m/>
    <n v="2"/>
    <n v="1"/>
    <x v="4"/>
    <x v="0"/>
    <x v="7"/>
  </r>
  <r>
    <x v="1"/>
    <x v="7"/>
    <x v="43"/>
    <x v="562"/>
    <m/>
    <n v="2"/>
    <n v="4"/>
    <n v="3"/>
    <x v="4"/>
    <x v="0"/>
    <x v="7"/>
  </r>
  <r>
    <x v="1"/>
    <x v="7"/>
    <x v="43"/>
    <x v="563"/>
    <m/>
    <m/>
    <n v="1"/>
    <m/>
    <x v="4"/>
    <x v="0"/>
    <x v="7"/>
  </r>
  <r>
    <x v="1"/>
    <x v="7"/>
    <x v="43"/>
    <x v="564"/>
    <n v="3"/>
    <n v="1"/>
    <n v="12"/>
    <n v="2"/>
    <x v="4"/>
    <x v="0"/>
    <x v="7"/>
  </r>
  <r>
    <x v="1"/>
    <x v="7"/>
    <x v="43"/>
    <x v="1584"/>
    <n v="1"/>
    <m/>
    <n v="1"/>
    <m/>
    <x v="4"/>
    <x v="0"/>
    <x v="7"/>
  </r>
  <r>
    <x v="1"/>
    <x v="7"/>
    <x v="43"/>
    <x v="565"/>
    <n v="3"/>
    <m/>
    <n v="9"/>
    <m/>
    <x v="4"/>
    <x v="0"/>
    <x v="7"/>
  </r>
  <r>
    <x v="1"/>
    <x v="7"/>
    <x v="86"/>
    <x v="566"/>
    <n v="2"/>
    <n v="1"/>
    <n v="11"/>
    <n v="5"/>
    <x v="1"/>
    <x v="0"/>
    <x v="7"/>
  </r>
  <r>
    <x v="1"/>
    <x v="7"/>
    <x v="86"/>
    <x v="2178"/>
    <n v="1"/>
    <m/>
    <n v="3"/>
    <n v="1"/>
    <x v="1"/>
    <x v="0"/>
    <x v="7"/>
  </r>
  <r>
    <x v="1"/>
    <x v="7"/>
    <x v="86"/>
    <x v="1585"/>
    <n v="2"/>
    <m/>
    <n v="13"/>
    <m/>
    <x v="1"/>
    <x v="0"/>
    <x v="7"/>
  </r>
  <r>
    <x v="1"/>
    <x v="7"/>
    <x v="86"/>
    <x v="567"/>
    <n v="27"/>
    <n v="19"/>
    <n v="152"/>
    <n v="90"/>
    <x v="1"/>
    <x v="0"/>
    <x v="7"/>
  </r>
  <r>
    <x v="1"/>
    <x v="7"/>
    <x v="86"/>
    <x v="1586"/>
    <n v="4"/>
    <m/>
    <n v="19"/>
    <n v="10"/>
    <x v="1"/>
    <x v="0"/>
    <x v="7"/>
  </r>
  <r>
    <x v="1"/>
    <x v="7"/>
    <x v="86"/>
    <x v="1587"/>
    <m/>
    <m/>
    <n v="6"/>
    <n v="1"/>
    <x v="1"/>
    <x v="0"/>
    <x v="7"/>
  </r>
  <r>
    <x v="1"/>
    <x v="7"/>
    <x v="86"/>
    <x v="1588"/>
    <m/>
    <m/>
    <n v="2"/>
    <m/>
    <x v="1"/>
    <x v="0"/>
    <x v="7"/>
  </r>
  <r>
    <x v="1"/>
    <x v="7"/>
    <x v="86"/>
    <x v="1590"/>
    <m/>
    <m/>
    <n v="1"/>
    <n v="2"/>
    <x v="1"/>
    <x v="0"/>
    <x v="7"/>
  </r>
  <r>
    <x v="1"/>
    <x v="7"/>
    <x v="86"/>
    <x v="568"/>
    <n v="107"/>
    <n v="66"/>
    <n v="526"/>
    <n v="363"/>
    <x v="1"/>
    <x v="0"/>
    <x v="7"/>
  </r>
  <r>
    <x v="1"/>
    <x v="7"/>
    <x v="86"/>
    <x v="1591"/>
    <n v="3"/>
    <m/>
    <n v="12"/>
    <n v="1"/>
    <x v="1"/>
    <x v="0"/>
    <x v="7"/>
  </r>
  <r>
    <x v="1"/>
    <x v="7"/>
    <x v="86"/>
    <x v="569"/>
    <n v="29"/>
    <n v="8"/>
    <n v="118"/>
    <n v="52"/>
    <x v="1"/>
    <x v="0"/>
    <x v="7"/>
  </r>
  <r>
    <x v="1"/>
    <x v="7"/>
    <x v="86"/>
    <x v="1915"/>
    <n v="9"/>
    <m/>
    <n v="48"/>
    <n v="2"/>
    <x v="1"/>
    <x v="0"/>
    <x v="7"/>
  </r>
  <r>
    <x v="1"/>
    <x v="7"/>
    <x v="203"/>
    <x v="2276"/>
    <m/>
    <m/>
    <n v="1"/>
    <m/>
    <x v="1"/>
    <x v="0"/>
    <x v="7"/>
  </r>
  <r>
    <x v="1"/>
    <x v="7"/>
    <x v="134"/>
    <x v="1592"/>
    <n v="5"/>
    <n v="8"/>
    <n v="25"/>
    <n v="33"/>
    <x v="1"/>
    <x v="0"/>
    <x v="7"/>
  </r>
  <r>
    <x v="1"/>
    <x v="7"/>
    <x v="134"/>
    <x v="1593"/>
    <n v="2"/>
    <m/>
    <n v="7"/>
    <n v="1"/>
    <x v="1"/>
    <x v="0"/>
    <x v="7"/>
  </r>
  <r>
    <x v="1"/>
    <x v="7"/>
    <x v="134"/>
    <x v="1594"/>
    <m/>
    <n v="1"/>
    <n v="6"/>
    <n v="4"/>
    <x v="1"/>
    <x v="0"/>
    <x v="7"/>
  </r>
  <r>
    <x v="1"/>
    <x v="7"/>
    <x v="135"/>
    <x v="1595"/>
    <n v="2"/>
    <m/>
    <n v="7"/>
    <n v="3"/>
    <x v="1"/>
    <x v="0"/>
    <x v="7"/>
  </r>
  <r>
    <x v="1"/>
    <x v="7"/>
    <x v="135"/>
    <x v="1596"/>
    <m/>
    <n v="1"/>
    <n v="3"/>
    <n v="9"/>
    <x v="1"/>
    <x v="0"/>
    <x v="7"/>
  </r>
  <r>
    <x v="1"/>
    <x v="7"/>
    <x v="87"/>
    <x v="1597"/>
    <n v="2"/>
    <m/>
    <n v="7"/>
    <m/>
    <x v="1"/>
    <x v="0"/>
    <x v="7"/>
  </r>
  <r>
    <x v="1"/>
    <x v="7"/>
    <x v="87"/>
    <x v="570"/>
    <n v="41"/>
    <n v="18"/>
    <n v="179"/>
    <n v="75"/>
    <x v="1"/>
    <x v="0"/>
    <x v="7"/>
  </r>
  <r>
    <x v="1"/>
    <x v="7"/>
    <x v="87"/>
    <x v="571"/>
    <n v="49"/>
    <n v="15"/>
    <n v="174"/>
    <n v="68"/>
    <x v="1"/>
    <x v="0"/>
    <x v="7"/>
  </r>
  <r>
    <x v="1"/>
    <x v="7"/>
    <x v="87"/>
    <x v="572"/>
    <n v="5"/>
    <n v="2"/>
    <n v="25"/>
    <n v="9"/>
    <x v="1"/>
    <x v="0"/>
    <x v="7"/>
  </r>
  <r>
    <x v="1"/>
    <x v="7"/>
    <x v="87"/>
    <x v="2277"/>
    <n v="2"/>
    <m/>
    <n v="4"/>
    <m/>
    <x v="1"/>
    <x v="0"/>
    <x v="7"/>
  </r>
  <r>
    <x v="1"/>
    <x v="7"/>
    <x v="87"/>
    <x v="573"/>
    <n v="4"/>
    <n v="1"/>
    <n v="15"/>
    <n v="3"/>
    <x v="1"/>
    <x v="0"/>
    <x v="7"/>
  </r>
  <r>
    <x v="1"/>
    <x v="7"/>
    <x v="87"/>
    <x v="1598"/>
    <n v="18"/>
    <n v="10"/>
    <n v="85"/>
    <n v="51"/>
    <x v="1"/>
    <x v="0"/>
    <x v="7"/>
  </r>
  <r>
    <x v="1"/>
    <x v="7"/>
    <x v="87"/>
    <x v="1599"/>
    <n v="1"/>
    <m/>
    <n v="2"/>
    <m/>
    <x v="1"/>
    <x v="0"/>
    <x v="7"/>
  </r>
  <r>
    <x v="1"/>
    <x v="7"/>
    <x v="87"/>
    <x v="574"/>
    <n v="9"/>
    <n v="3"/>
    <n v="57"/>
    <n v="24"/>
    <x v="1"/>
    <x v="0"/>
    <x v="7"/>
  </r>
  <r>
    <x v="1"/>
    <x v="7"/>
    <x v="87"/>
    <x v="575"/>
    <n v="33"/>
    <n v="5"/>
    <n v="144"/>
    <n v="29"/>
    <x v="1"/>
    <x v="0"/>
    <x v="7"/>
  </r>
  <r>
    <x v="1"/>
    <x v="7"/>
    <x v="87"/>
    <x v="2278"/>
    <m/>
    <m/>
    <n v="1"/>
    <m/>
    <x v="1"/>
    <x v="0"/>
    <x v="7"/>
  </r>
  <r>
    <x v="1"/>
    <x v="7"/>
    <x v="136"/>
    <x v="1600"/>
    <n v="2"/>
    <n v="2"/>
    <n v="8"/>
    <n v="6"/>
    <x v="1"/>
    <x v="0"/>
    <x v="7"/>
  </r>
  <r>
    <x v="1"/>
    <x v="7"/>
    <x v="136"/>
    <x v="1601"/>
    <n v="1"/>
    <n v="1"/>
    <n v="5"/>
    <n v="5"/>
    <x v="1"/>
    <x v="0"/>
    <x v="7"/>
  </r>
  <r>
    <x v="1"/>
    <x v="7"/>
    <x v="13"/>
    <x v="576"/>
    <n v="229"/>
    <n v="107"/>
    <n v="1209"/>
    <n v="558"/>
    <x v="3"/>
    <x v="0"/>
    <x v="7"/>
  </r>
  <r>
    <x v="1"/>
    <x v="7"/>
    <x v="13"/>
    <x v="577"/>
    <n v="5"/>
    <n v="2"/>
    <n v="37"/>
    <n v="16"/>
    <x v="3"/>
    <x v="0"/>
    <x v="7"/>
  </r>
  <r>
    <x v="1"/>
    <x v="7"/>
    <x v="13"/>
    <x v="578"/>
    <n v="3"/>
    <n v="1"/>
    <n v="8"/>
    <n v="5"/>
    <x v="3"/>
    <x v="0"/>
    <x v="7"/>
  </r>
  <r>
    <x v="1"/>
    <x v="7"/>
    <x v="13"/>
    <x v="579"/>
    <m/>
    <m/>
    <n v="3"/>
    <n v="4"/>
    <x v="3"/>
    <x v="0"/>
    <x v="7"/>
  </r>
  <r>
    <x v="1"/>
    <x v="7"/>
    <x v="13"/>
    <x v="581"/>
    <n v="2"/>
    <n v="2"/>
    <n v="16"/>
    <n v="20"/>
    <x v="3"/>
    <x v="0"/>
    <x v="7"/>
  </r>
  <r>
    <x v="1"/>
    <x v="7"/>
    <x v="13"/>
    <x v="582"/>
    <n v="4"/>
    <n v="2"/>
    <n v="29"/>
    <n v="32"/>
    <x v="3"/>
    <x v="0"/>
    <x v="7"/>
  </r>
  <r>
    <x v="1"/>
    <x v="7"/>
    <x v="13"/>
    <x v="583"/>
    <n v="398"/>
    <n v="227"/>
    <n v="2138"/>
    <n v="1289"/>
    <x v="3"/>
    <x v="0"/>
    <x v="7"/>
  </r>
  <r>
    <x v="1"/>
    <x v="7"/>
    <x v="13"/>
    <x v="584"/>
    <m/>
    <m/>
    <n v="6"/>
    <n v="3"/>
    <x v="3"/>
    <x v="0"/>
    <x v="7"/>
  </r>
  <r>
    <x v="1"/>
    <x v="7"/>
    <x v="13"/>
    <x v="585"/>
    <n v="4"/>
    <n v="1"/>
    <n v="21"/>
    <n v="10"/>
    <x v="3"/>
    <x v="0"/>
    <x v="7"/>
  </r>
  <r>
    <x v="1"/>
    <x v="7"/>
    <x v="13"/>
    <x v="586"/>
    <n v="4"/>
    <n v="2"/>
    <n v="20"/>
    <n v="11"/>
    <x v="3"/>
    <x v="0"/>
    <x v="7"/>
  </r>
  <r>
    <x v="1"/>
    <x v="7"/>
    <x v="13"/>
    <x v="587"/>
    <n v="195"/>
    <n v="85"/>
    <n v="1002"/>
    <n v="462"/>
    <x v="3"/>
    <x v="0"/>
    <x v="7"/>
  </r>
  <r>
    <x v="1"/>
    <x v="7"/>
    <x v="13"/>
    <x v="589"/>
    <n v="3"/>
    <n v="3"/>
    <n v="8"/>
    <n v="9"/>
    <x v="3"/>
    <x v="0"/>
    <x v="7"/>
  </r>
  <r>
    <x v="1"/>
    <x v="7"/>
    <x v="13"/>
    <x v="590"/>
    <m/>
    <n v="3"/>
    <n v="13"/>
    <n v="11"/>
    <x v="3"/>
    <x v="0"/>
    <x v="7"/>
  </r>
  <r>
    <x v="1"/>
    <x v="7"/>
    <x v="13"/>
    <x v="591"/>
    <n v="6"/>
    <n v="1"/>
    <n v="23"/>
    <n v="7"/>
    <x v="3"/>
    <x v="0"/>
    <x v="7"/>
  </r>
  <r>
    <x v="1"/>
    <x v="7"/>
    <x v="13"/>
    <x v="592"/>
    <n v="71"/>
    <n v="4"/>
    <n v="430"/>
    <n v="18"/>
    <x v="3"/>
    <x v="0"/>
    <x v="7"/>
  </r>
  <r>
    <x v="1"/>
    <x v="7"/>
    <x v="13"/>
    <x v="593"/>
    <n v="153"/>
    <n v="79"/>
    <n v="707"/>
    <n v="407"/>
    <x v="3"/>
    <x v="0"/>
    <x v="7"/>
  </r>
  <r>
    <x v="1"/>
    <x v="7"/>
    <x v="13"/>
    <x v="594"/>
    <n v="193"/>
    <n v="65"/>
    <n v="783"/>
    <n v="317"/>
    <x v="3"/>
    <x v="0"/>
    <x v="7"/>
  </r>
  <r>
    <x v="1"/>
    <x v="7"/>
    <x v="13"/>
    <x v="595"/>
    <n v="5"/>
    <n v="3"/>
    <n v="16"/>
    <n v="9"/>
    <x v="3"/>
    <x v="0"/>
    <x v="7"/>
  </r>
  <r>
    <x v="1"/>
    <x v="7"/>
    <x v="13"/>
    <x v="596"/>
    <m/>
    <n v="1"/>
    <n v="2"/>
    <n v="1"/>
    <x v="3"/>
    <x v="0"/>
    <x v="7"/>
  </r>
  <r>
    <x v="1"/>
    <x v="7"/>
    <x v="13"/>
    <x v="2279"/>
    <m/>
    <m/>
    <n v="1"/>
    <m/>
    <x v="3"/>
    <x v="0"/>
    <x v="7"/>
  </r>
  <r>
    <x v="1"/>
    <x v="7"/>
    <x v="13"/>
    <x v="597"/>
    <m/>
    <m/>
    <n v="1"/>
    <m/>
    <x v="3"/>
    <x v="0"/>
    <x v="7"/>
  </r>
  <r>
    <x v="1"/>
    <x v="7"/>
    <x v="13"/>
    <x v="598"/>
    <n v="3"/>
    <n v="2"/>
    <n v="9"/>
    <n v="4"/>
    <x v="3"/>
    <x v="0"/>
    <x v="7"/>
  </r>
  <r>
    <x v="1"/>
    <x v="7"/>
    <x v="13"/>
    <x v="1999"/>
    <m/>
    <m/>
    <n v="1"/>
    <m/>
    <x v="3"/>
    <x v="0"/>
    <x v="7"/>
  </r>
  <r>
    <x v="1"/>
    <x v="7"/>
    <x v="13"/>
    <x v="599"/>
    <n v="23"/>
    <n v="3"/>
    <n v="93"/>
    <n v="53"/>
    <x v="3"/>
    <x v="0"/>
    <x v="7"/>
  </r>
  <r>
    <x v="1"/>
    <x v="7"/>
    <x v="13"/>
    <x v="600"/>
    <n v="7"/>
    <n v="7"/>
    <n v="26"/>
    <n v="19"/>
    <x v="3"/>
    <x v="0"/>
    <x v="7"/>
  </r>
  <r>
    <x v="1"/>
    <x v="7"/>
    <x v="13"/>
    <x v="601"/>
    <m/>
    <m/>
    <n v="1"/>
    <n v="1"/>
    <x v="3"/>
    <x v="0"/>
    <x v="7"/>
  </r>
  <r>
    <x v="1"/>
    <x v="7"/>
    <x v="13"/>
    <x v="602"/>
    <m/>
    <m/>
    <m/>
    <n v="5"/>
    <x v="3"/>
    <x v="0"/>
    <x v="7"/>
  </r>
  <r>
    <x v="1"/>
    <x v="7"/>
    <x v="13"/>
    <x v="1603"/>
    <m/>
    <m/>
    <n v="1"/>
    <n v="1"/>
    <x v="3"/>
    <x v="0"/>
    <x v="7"/>
  </r>
  <r>
    <x v="1"/>
    <x v="7"/>
    <x v="13"/>
    <x v="603"/>
    <m/>
    <m/>
    <n v="1"/>
    <n v="1"/>
    <x v="3"/>
    <x v="0"/>
    <x v="7"/>
  </r>
  <r>
    <x v="1"/>
    <x v="7"/>
    <x v="13"/>
    <x v="604"/>
    <n v="34"/>
    <n v="16"/>
    <n v="169"/>
    <n v="95"/>
    <x v="3"/>
    <x v="0"/>
    <x v="7"/>
  </r>
  <r>
    <x v="1"/>
    <x v="7"/>
    <x v="13"/>
    <x v="605"/>
    <n v="19"/>
    <n v="8"/>
    <n v="78"/>
    <n v="49"/>
    <x v="3"/>
    <x v="0"/>
    <x v="7"/>
  </r>
  <r>
    <x v="1"/>
    <x v="7"/>
    <x v="13"/>
    <x v="606"/>
    <n v="2"/>
    <n v="1"/>
    <n v="11"/>
    <n v="5"/>
    <x v="3"/>
    <x v="0"/>
    <x v="7"/>
  </r>
  <r>
    <x v="1"/>
    <x v="7"/>
    <x v="13"/>
    <x v="607"/>
    <n v="6"/>
    <n v="7"/>
    <n v="22"/>
    <n v="32"/>
    <x v="3"/>
    <x v="0"/>
    <x v="7"/>
  </r>
  <r>
    <x v="1"/>
    <x v="7"/>
    <x v="13"/>
    <x v="608"/>
    <n v="5"/>
    <m/>
    <n v="17"/>
    <n v="9"/>
    <x v="3"/>
    <x v="0"/>
    <x v="7"/>
  </r>
  <r>
    <x v="1"/>
    <x v="7"/>
    <x v="13"/>
    <x v="609"/>
    <n v="24"/>
    <n v="14"/>
    <n v="126"/>
    <n v="91"/>
    <x v="3"/>
    <x v="0"/>
    <x v="7"/>
  </r>
  <r>
    <x v="1"/>
    <x v="7"/>
    <x v="13"/>
    <x v="610"/>
    <n v="1"/>
    <n v="2"/>
    <n v="25"/>
    <n v="4"/>
    <x v="3"/>
    <x v="0"/>
    <x v="7"/>
  </r>
  <r>
    <x v="1"/>
    <x v="7"/>
    <x v="13"/>
    <x v="611"/>
    <n v="10"/>
    <n v="3"/>
    <n v="18"/>
    <n v="12"/>
    <x v="3"/>
    <x v="0"/>
    <x v="7"/>
  </r>
  <r>
    <x v="1"/>
    <x v="7"/>
    <x v="13"/>
    <x v="612"/>
    <n v="6"/>
    <n v="4"/>
    <n v="26"/>
    <n v="27"/>
    <x v="3"/>
    <x v="0"/>
    <x v="7"/>
  </r>
  <r>
    <x v="1"/>
    <x v="7"/>
    <x v="13"/>
    <x v="613"/>
    <n v="6"/>
    <n v="9"/>
    <n v="52"/>
    <n v="48"/>
    <x v="3"/>
    <x v="0"/>
    <x v="7"/>
  </r>
  <r>
    <x v="1"/>
    <x v="7"/>
    <x v="13"/>
    <x v="614"/>
    <m/>
    <n v="2"/>
    <n v="7"/>
    <n v="5"/>
    <x v="3"/>
    <x v="0"/>
    <x v="7"/>
  </r>
  <r>
    <x v="1"/>
    <x v="7"/>
    <x v="13"/>
    <x v="615"/>
    <n v="25"/>
    <n v="7"/>
    <n v="106"/>
    <n v="43"/>
    <x v="3"/>
    <x v="0"/>
    <x v="7"/>
  </r>
  <r>
    <x v="1"/>
    <x v="7"/>
    <x v="13"/>
    <x v="616"/>
    <n v="24"/>
    <n v="9"/>
    <n v="158"/>
    <n v="63"/>
    <x v="3"/>
    <x v="0"/>
    <x v="7"/>
  </r>
  <r>
    <x v="1"/>
    <x v="7"/>
    <x v="13"/>
    <x v="617"/>
    <n v="2"/>
    <n v="1"/>
    <n v="9"/>
    <n v="11"/>
    <x v="3"/>
    <x v="0"/>
    <x v="7"/>
  </r>
  <r>
    <x v="1"/>
    <x v="7"/>
    <x v="13"/>
    <x v="618"/>
    <n v="16"/>
    <n v="7"/>
    <n v="79"/>
    <n v="38"/>
    <x v="3"/>
    <x v="0"/>
    <x v="7"/>
  </r>
  <r>
    <x v="1"/>
    <x v="7"/>
    <x v="13"/>
    <x v="619"/>
    <n v="3"/>
    <n v="2"/>
    <n v="23"/>
    <n v="21"/>
    <x v="3"/>
    <x v="0"/>
    <x v="7"/>
  </r>
  <r>
    <x v="1"/>
    <x v="7"/>
    <x v="13"/>
    <x v="620"/>
    <n v="1"/>
    <m/>
    <n v="6"/>
    <n v="2"/>
    <x v="3"/>
    <x v="0"/>
    <x v="7"/>
  </r>
  <r>
    <x v="1"/>
    <x v="7"/>
    <x v="13"/>
    <x v="621"/>
    <n v="3"/>
    <n v="1"/>
    <n v="9"/>
    <n v="7"/>
    <x v="3"/>
    <x v="0"/>
    <x v="7"/>
  </r>
  <r>
    <x v="1"/>
    <x v="7"/>
    <x v="13"/>
    <x v="622"/>
    <n v="1"/>
    <n v="1"/>
    <n v="1"/>
    <n v="1"/>
    <x v="3"/>
    <x v="0"/>
    <x v="7"/>
  </r>
  <r>
    <x v="1"/>
    <x v="7"/>
    <x v="13"/>
    <x v="623"/>
    <n v="4"/>
    <m/>
    <n v="10"/>
    <n v="3"/>
    <x v="3"/>
    <x v="0"/>
    <x v="7"/>
  </r>
  <r>
    <x v="1"/>
    <x v="7"/>
    <x v="13"/>
    <x v="624"/>
    <n v="21"/>
    <n v="12"/>
    <n v="117"/>
    <n v="67"/>
    <x v="3"/>
    <x v="0"/>
    <x v="7"/>
  </r>
  <r>
    <x v="1"/>
    <x v="7"/>
    <x v="13"/>
    <x v="625"/>
    <n v="2"/>
    <n v="1"/>
    <n v="10"/>
    <n v="5"/>
    <x v="3"/>
    <x v="0"/>
    <x v="7"/>
  </r>
  <r>
    <x v="1"/>
    <x v="7"/>
    <x v="13"/>
    <x v="626"/>
    <n v="93"/>
    <n v="35"/>
    <n v="515"/>
    <n v="180"/>
    <x v="3"/>
    <x v="0"/>
    <x v="7"/>
  </r>
  <r>
    <x v="1"/>
    <x v="7"/>
    <x v="13"/>
    <x v="627"/>
    <n v="30"/>
    <n v="9"/>
    <n v="149"/>
    <n v="89"/>
    <x v="3"/>
    <x v="0"/>
    <x v="7"/>
  </r>
  <r>
    <x v="1"/>
    <x v="7"/>
    <x v="13"/>
    <x v="628"/>
    <m/>
    <m/>
    <n v="1"/>
    <n v="1"/>
    <x v="3"/>
    <x v="0"/>
    <x v="7"/>
  </r>
  <r>
    <x v="1"/>
    <x v="7"/>
    <x v="13"/>
    <x v="630"/>
    <n v="4"/>
    <m/>
    <n v="10"/>
    <n v="5"/>
    <x v="3"/>
    <x v="0"/>
    <x v="7"/>
  </r>
  <r>
    <x v="1"/>
    <x v="7"/>
    <x v="13"/>
    <x v="631"/>
    <m/>
    <n v="1"/>
    <n v="1"/>
    <n v="2"/>
    <x v="3"/>
    <x v="0"/>
    <x v="7"/>
  </r>
  <r>
    <x v="1"/>
    <x v="7"/>
    <x v="13"/>
    <x v="632"/>
    <n v="25"/>
    <n v="6"/>
    <n v="141"/>
    <n v="47"/>
    <x v="3"/>
    <x v="0"/>
    <x v="7"/>
  </r>
  <r>
    <x v="1"/>
    <x v="7"/>
    <x v="13"/>
    <x v="633"/>
    <m/>
    <n v="1"/>
    <n v="1"/>
    <n v="1"/>
    <x v="3"/>
    <x v="0"/>
    <x v="7"/>
  </r>
  <r>
    <x v="1"/>
    <x v="7"/>
    <x v="13"/>
    <x v="634"/>
    <n v="2"/>
    <m/>
    <n v="5"/>
    <n v="3"/>
    <x v="3"/>
    <x v="0"/>
    <x v="7"/>
  </r>
  <r>
    <x v="1"/>
    <x v="7"/>
    <x v="137"/>
    <x v="1605"/>
    <m/>
    <m/>
    <n v="3"/>
    <m/>
    <x v="1"/>
    <x v="0"/>
    <x v="7"/>
  </r>
  <r>
    <x v="1"/>
    <x v="7"/>
    <x v="137"/>
    <x v="2280"/>
    <n v="1"/>
    <m/>
    <n v="1"/>
    <m/>
    <x v="1"/>
    <x v="0"/>
    <x v="7"/>
  </r>
  <r>
    <x v="1"/>
    <x v="7"/>
    <x v="88"/>
    <x v="1607"/>
    <m/>
    <m/>
    <n v="1"/>
    <m/>
    <x v="2"/>
    <x v="0"/>
    <x v="7"/>
  </r>
  <r>
    <x v="1"/>
    <x v="7"/>
    <x v="88"/>
    <x v="635"/>
    <n v="7"/>
    <n v="9"/>
    <n v="36"/>
    <n v="29"/>
    <x v="2"/>
    <x v="0"/>
    <x v="7"/>
  </r>
  <r>
    <x v="1"/>
    <x v="7"/>
    <x v="88"/>
    <x v="636"/>
    <n v="3"/>
    <n v="6"/>
    <n v="27"/>
    <n v="26"/>
    <x v="2"/>
    <x v="0"/>
    <x v="7"/>
  </r>
  <r>
    <x v="1"/>
    <x v="7"/>
    <x v="88"/>
    <x v="1608"/>
    <m/>
    <m/>
    <n v="1"/>
    <m/>
    <x v="2"/>
    <x v="0"/>
    <x v="7"/>
  </r>
  <r>
    <x v="1"/>
    <x v="7"/>
    <x v="14"/>
    <x v="1609"/>
    <n v="3"/>
    <n v="3"/>
    <n v="17"/>
    <n v="14"/>
    <x v="0"/>
    <x v="0"/>
    <x v="7"/>
  </r>
  <r>
    <x v="1"/>
    <x v="7"/>
    <x v="14"/>
    <x v="637"/>
    <n v="35"/>
    <n v="15"/>
    <n v="160"/>
    <n v="80"/>
    <x v="0"/>
    <x v="0"/>
    <x v="7"/>
  </r>
  <r>
    <x v="1"/>
    <x v="7"/>
    <x v="14"/>
    <x v="2001"/>
    <n v="1"/>
    <m/>
    <n v="5"/>
    <n v="1"/>
    <x v="0"/>
    <x v="0"/>
    <x v="7"/>
  </r>
  <r>
    <x v="1"/>
    <x v="7"/>
    <x v="14"/>
    <x v="1610"/>
    <m/>
    <n v="1"/>
    <n v="3"/>
    <n v="2"/>
    <x v="0"/>
    <x v="0"/>
    <x v="7"/>
  </r>
  <r>
    <x v="1"/>
    <x v="7"/>
    <x v="14"/>
    <x v="638"/>
    <n v="343"/>
    <n v="257"/>
    <n v="1873"/>
    <n v="1415"/>
    <x v="0"/>
    <x v="0"/>
    <x v="7"/>
  </r>
  <r>
    <x v="1"/>
    <x v="7"/>
    <x v="14"/>
    <x v="639"/>
    <n v="10"/>
    <n v="5"/>
    <n v="57"/>
    <n v="53"/>
    <x v="0"/>
    <x v="0"/>
    <x v="7"/>
  </r>
  <r>
    <x v="1"/>
    <x v="7"/>
    <x v="14"/>
    <x v="640"/>
    <n v="4"/>
    <n v="5"/>
    <n v="33"/>
    <n v="28"/>
    <x v="0"/>
    <x v="0"/>
    <x v="7"/>
  </r>
  <r>
    <x v="1"/>
    <x v="7"/>
    <x v="14"/>
    <x v="641"/>
    <n v="13"/>
    <n v="6"/>
    <n v="81"/>
    <n v="44"/>
    <x v="0"/>
    <x v="0"/>
    <x v="7"/>
  </r>
  <r>
    <x v="1"/>
    <x v="7"/>
    <x v="14"/>
    <x v="642"/>
    <n v="382"/>
    <n v="216"/>
    <n v="1899"/>
    <n v="1208"/>
    <x v="0"/>
    <x v="0"/>
    <x v="7"/>
  </r>
  <r>
    <x v="1"/>
    <x v="7"/>
    <x v="14"/>
    <x v="643"/>
    <n v="6"/>
    <n v="4"/>
    <n v="53"/>
    <n v="21"/>
    <x v="0"/>
    <x v="0"/>
    <x v="7"/>
  </r>
  <r>
    <x v="1"/>
    <x v="7"/>
    <x v="14"/>
    <x v="644"/>
    <n v="246"/>
    <n v="26"/>
    <n v="1238"/>
    <n v="153"/>
    <x v="0"/>
    <x v="0"/>
    <x v="7"/>
  </r>
  <r>
    <x v="1"/>
    <x v="7"/>
    <x v="14"/>
    <x v="1611"/>
    <m/>
    <m/>
    <n v="3"/>
    <m/>
    <x v="0"/>
    <x v="0"/>
    <x v="7"/>
  </r>
  <r>
    <x v="1"/>
    <x v="7"/>
    <x v="14"/>
    <x v="645"/>
    <n v="614"/>
    <n v="277"/>
    <n v="3233"/>
    <n v="1396"/>
    <x v="0"/>
    <x v="0"/>
    <x v="7"/>
  </r>
  <r>
    <x v="1"/>
    <x v="7"/>
    <x v="14"/>
    <x v="1612"/>
    <m/>
    <m/>
    <m/>
    <n v="2"/>
    <x v="0"/>
    <x v="0"/>
    <x v="7"/>
  </r>
  <r>
    <x v="1"/>
    <x v="7"/>
    <x v="14"/>
    <x v="1916"/>
    <n v="1"/>
    <m/>
    <n v="4"/>
    <m/>
    <x v="0"/>
    <x v="0"/>
    <x v="7"/>
  </r>
  <r>
    <x v="1"/>
    <x v="7"/>
    <x v="14"/>
    <x v="646"/>
    <n v="6"/>
    <n v="3"/>
    <n v="38"/>
    <n v="27"/>
    <x v="0"/>
    <x v="0"/>
    <x v="7"/>
  </r>
  <r>
    <x v="1"/>
    <x v="7"/>
    <x v="14"/>
    <x v="1613"/>
    <m/>
    <m/>
    <n v="3"/>
    <n v="1"/>
    <x v="0"/>
    <x v="0"/>
    <x v="7"/>
  </r>
  <r>
    <x v="1"/>
    <x v="7"/>
    <x v="14"/>
    <x v="647"/>
    <n v="14"/>
    <n v="3"/>
    <n v="83"/>
    <n v="7"/>
    <x v="0"/>
    <x v="0"/>
    <x v="7"/>
  </r>
  <r>
    <x v="1"/>
    <x v="7"/>
    <x v="14"/>
    <x v="648"/>
    <n v="71"/>
    <n v="35"/>
    <n v="337"/>
    <n v="176"/>
    <x v="0"/>
    <x v="0"/>
    <x v="7"/>
  </r>
  <r>
    <x v="1"/>
    <x v="7"/>
    <x v="14"/>
    <x v="649"/>
    <n v="544"/>
    <n v="153"/>
    <n v="2565"/>
    <n v="937"/>
    <x v="0"/>
    <x v="0"/>
    <x v="7"/>
  </r>
  <r>
    <x v="1"/>
    <x v="7"/>
    <x v="14"/>
    <x v="650"/>
    <n v="362"/>
    <n v="123"/>
    <n v="1812"/>
    <n v="636"/>
    <x v="0"/>
    <x v="0"/>
    <x v="7"/>
  </r>
  <r>
    <x v="1"/>
    <x v="7"/>
    <x v="14"/>
    <x v="651"/>
    <n v="5"/>
    <m/>
    <n v="33"/>
    <n v="1"/>
    <x v="0"/>
    <x v="0"/>
    <x v="7"/>
  </r>
  <r>
    <x v="1"/>
    <x v="7"/>
    <x v="14"/>
    <x v="652"/>
    <n v="1"/>
    <m/>
    <n v="3"/>
    <n v="1"/>
    <x v="0"/>
    <x v="0"/>
    <x v="7"/>
  </r>
  <r>
    <x v="1"/>
    <x v="7"/>
    <x v="14"/>
    <x v="1614"/>
    <n v="20"/>
    <m/>
    <n v="79"/>
    <n v="7"/>
    <x v="0"/>
    <x v="0"/>
    <x v="7"/>
  </r>
  <r>
    <x v="1"/>
    <x v="7"/>
    <x v="14"/>
    <x v="653"/>
    <n v="32"/>
    <n v="20"/>
    <n v="169"/>
    <n v="99"/>
    <x v="0"/>
    <x v="0"/>
    <x v="7"/>
  </r>
  <r>
    <x v="1"/>
    <x v="7"/>
    <x v="14"/>
    <x v="654"/>
    <n v="187"/>
    <n v="90"/>
    <n v="1009"/>
    <n v="487"/>
    <x v="0"/>
    <x v="0"/>
    <x v="7"/>
  </r>
  <r>
    <x v="1"/>
    <x v="7"/>
    <x v="14"/>
    <x v="655"/>
    <n v="86"/>
    <n v="44"/>
    <n v="462"/>
    <n v="271"/>
    <x v="0"/>
    <x v="0"/>
    <x v="7"/>
  </r>
  <r>
    <x v="1"/>
    <x v="7"/>
    <x v="14"/>
    <x v="656"/>
    <n v="262"/>
    <n v="150"/>
    <n v="1411"/>
    <n v="842"/>
    <x v="0"/>
    <x v="0"/>
    <x v="7"/>
  </r>
  <r>
    <x v="1"/>
    <x v="7"/>
    <x v="14"/>
    <x v="657"/>
    <n v="4"/>
    <n v="5"/>
    <n v="49"/>
    <n v="33"/>
    <x v="0"/>
    <x v="0"/>
    <x v="7"/>
  </r>
  <r>
    <x v="1"/>
    <x v="7"/>
    <x v="14"/>
    <x v="658"/>
    <n v="2"/>
    <n v="7"/>
    <n v="30"/>
    <n v="24"/>
    <x v="0"/>
    <x v="0"/>
    <x v="7"/>
  </r>
  <r>
    <x v="1"/>
    <x v="7"/>
    <x v="14"/>
    <x v="1615"/>
    <m/>
    <m/>
    <n v="7"/>
    <n v="7"/>
    <x v="0"/>
    <x v="0"/>
    <x v="7"/>
  </r>
  <r>
    <x v="1"/>
    <x v="7"/>
    <x v="14"/>
    <x v="1616"/>
    <n v="2"/>
    <m/>
    <n v="3"/>
    <n v="2"/>
    <x v="0"/>
    <x v="0"/>
    <x v="7"/>
  </r>
  <r>
    <x v="1"/>
    <x v="7"/>
    <x v="14"/>
    <x v="659"/>
    <n v="57"/>
    <n v="5"/>
    <n v="391"/>
    <n v="19"/>
    <x v="0"/>
    <x v="0"/>
    <x v="7"/>
  </r>
  <r>
    <x v="1"/>
    <x v="7"/>
    <x v="14"/>
    <x v="1617"/>
    <n v="3"/>
    <m/>
    <n v="9"/>
    <n v="3"/>
    <x v="0"/>
    <x v="0"/>
    <x v="7"/>
  </r>
  <r>
    <x v="1"/>
    <x v="7"/>
    <x v="14"/>
    <x v="660"/>
    <n v="13"/>
    <n v="5"/>
    <n v="58"/>
    <n v="24"/>
    <x v="0"/>
    <x v="0"/>
    <x v="7"/>
  </r>
  <r>
    <x v="1"/>
    <x v="7"/>
    <x v="14"/>
    <x v="1618"/>
    <m/>
    <n v="2"/>
    <n v="3"/>
    <n v="6"/>
    <x v="0"/>
    <x v="0"/>
    <x v="7"/>
  </r>
  <r>
    <x v="1"/>
    <x v="7"/>
    <x v="14"/>
    <x v="661"/>
    <n v="1774"/>
    <n v="1420"/>
    <n v="9930"/>
    <n v="7657"/>
    <x v="0"/>
    <x v="0"/>
    <x v="7"/>
  </r>
  <r>
    <x v="1"/>
    <x v="7"/>
    <x v="14"/>
    <x v="662"/>
    <n v="9"/>
    <n v="9"/>
    <n v="58"/>
    <n v="32"/>
    <x v="0"/>
    <x v="0"/>
    <x v="7"/>
  </r>
  <r>
    <x v="1"/>
    <x v="7"/>
    <x v="14"/>
    <x v="663"/>
    <n v="5"/>
    <n v="6"/>
    <n v="34"/>
    <n v="27"/>
    <x v="0"/>
    <x v="0"/>
    <x v="7"/>
  </r>
  <r>
    <x v="1"/>
    <x v="7"/>
    <x v="14"/>
    <x v="1619"/>
    <n v="6"/>
    <n v="9"/>
    <n v="41"/>
    <n v="33"/>
    <x v="0"/>
    <x v="0"/>
    <x v="7"/>
  </r>
  <r>
    <x v="1"/>
    <x v="7"/>
    <x v="14"/>
    <x v="664"/>
    <n v="485"/>
    <n v="134"/>
    <n v="2190"/>
    <n v="765"/>
    <x v="0"/>
    <x v="0"/>
    <x v="7"/>
  </r>
  <r>
    <x v="1"/>
    <x v="7"/>
    <x v="14"/>
    <x v="665"/>
    <n v="15"/>
    <n v="3"/>
    <n v="91"/>
    <n v="25"/>
    <x v="0"/>
    <x v="0"/>
    <x v="7"/>
  </r>
  <r>
    <x v="1"/>
    <x v="7"/>
    <x v="14"/>
    <x v="1917"/>
    <n v="1"/>
    <m/>
    <n v="1"/>
    <m/>
    <x v="0"/>
    <x v="0"/>
    <x v="7"/>
  </r>
  <r>
    <x v="1"/>
    <x v="7"/>
    <x v="14"/>
    <x v="666"/>
    <n v="1"/>
    <m/>
    <n v="5"/>
    <n v="2"/>
    <x v="0"/>
    <x v="0"/>
    <x v="7"/>
  </r>
  <r>
    <x v="1"/>
    <x v="7"/>
    <x v="14"/>
    <x v="1620"/>
    <n v="18"/>
    <n v="9"/>
    <n v="90"/>
    <n v="72"/>
    <x v="0"/>
    <x v="0"/>
    <x v="7"/>
  </r>
  <r>
    <x v="1"/>
    <x v="7"/>
    <x v="14"/>
    <x v="1621"/>
    <n v="1"/>
    <n v="2"/>
    <n v="7"/>
    <n v="7"/>
    <x v="0"/>
    <x v="0"/>
    <x v="7"/>
  </r>
  <r>
    <x v="1"/>
    <x v="7"/>
    <x v="89"/>
    <x v="667"/>
    <n v="10"/>
    <n v="10"/>
    <n v="68"/>
    <n v="48"/>
    <x v="3"/>
    <x v="0"/>
    <x v="7"/>
  </r>
  <r>
    <x v="1"/>
    <x v="7"/>
    <x v="89"/>
    <x v="1622"/>
    <m/>
    <m/>
    <n v="2"/>
    <n v="2"/>
    <x v="3"/>
    <x v="0"/>
    <x v="7"/>
  </r>
  <r>
    <x v="1"/>
    <x v="7"/>
    <x v="89"/>
    <x v="668"/>
    <n v="13"/>
    <n v="5"/>
    <n v="58"/>
    <n v="21"/>
    <x v="3"/>
    <x v="0"/>
    <x v="7"/>
  </r>
  <r>
    <x v="1"/>
    <x v="7"/>
    <x v="89"/>
    <x v="669"/>
    <n v="6"/>
    <n v="1"/>
    <n v="19"/>
    <n v="5"/>
    <x v="3"/>
    <x v="0"/>
    <x v="7"/>
  </r>
  <r>
    <x v="1"/>
    <x v="7"/>
    <x v="89"/>
    <x v="1623"/>
    <m/>
    <m/>
    <n v="5"/>
    <m/>
    <x v="3"/>
    <x v="0"/>
    <x v="7"/>
  </r>
  <r>
    <x v="1"/>
    <x v="7"/>
    <x v="89"/>
    <x v="1624"/>
    <m/>
    <m/>
    <n v="1"/>
    <m/>
    <x v="3"/>
    <x v="0"/>
    <x v="7"/>
  </r>
  <r>
    <x v="1"/>
    <x v="7"/>
    <x v="89"/>
    <x v="670"/>
    <n v="3"/>
    <n v="5"/>
    <n v="25"/>
    <n v="12"/>
    <x v="3"/>
    <x v="0"/>
    <x v="7"/>
  </r>
  <r>
    <x v="1"/>
    <x v="7"/>
    <x v="89"/>
    <x v="671"/>
    <n v="16"/>
    <n v="17"/>
    <n v="108"/>
    <n v="72"/>
    <x v="3"/>
    <x v="0"/>
    <x v="7"/>
  </r>
  <r>
    <x v="1"/>
    <x v="7"/>
    <x v="89"/>
    <x v="672"/>
    <n v="2"/>
    <m/>
    <n v="14"/>
    <n v="2"/>
    <x v="3"/>
    <x v="0"/>
    <x v="7"/>
  </r>
  <r>
    <x v="1"/>
    <x v="7"/>
    <x v="89"/>
    <x v="1625"/>
    <m/>
    <m/>
    <n v="2"/>
    <m/>
    <x v="3"/>
    <x v="0"/>
    <x v="7"/>
  </r>
  <r>
    <x v="1"/>
    <x v="7"/>
    <x v="89"/>
    <x v="673"/>
    <n v="10"/>
    <n v="5"/>
    <n v="73"/>
    <n v="29"/>
    <x v="3"/>
    <x v="0"/>
    <x v="7"/>
  </r>
  <r>
    <x v="1"/>
    <x v="7"/>
    <x v="89"/>
    <x v="1626"/>
    <n v="1"/>
    <n v="1"/>
    <n v="7"/>
    <n v="3"/>
    <x v="3"/>
    <x v="0"/>
    <x v="7"/>
  </r>
  <r>
    <x v="1"/>
    <x v="7"/>
    <x v="89"/>
    <x v="674"/>
    <n v="3"/>
    <m/>
    <n v="13"/>
    <n v="4"/>
    <x v="3"/>
    <x v="0"/>
    <x v="7"/>
  </r>
  <r>
    <x v="1"/>
    <x v="7"/>
    <x v="89"/>
    <x v="675"/>
    <n v="1"/>
    <m/>
    <n v="12"/>
    <n v="1"/>
    <x v="3"/>
    <x v="0"/>
    <x v="7"/>
  </r>
  <r>
    <x v="1"/>
    <x v="7"/>
    <x v="89"/>
    <x v="676"/>
    <m/>
    <n v="1"/>
    <n v="5"/>
    <n v="6"/>
    <x v="3"/>
    <x v="0"/>
    <x v="7"/>
  </r>
  <r>
    <x v="1"/>
    <x v="7"/>
    <x v="89"/>
    <x v="677"/>
    <n v="30"/>
    <n v="12"/>
    <n v="123"/>
    <n v="74"/>
    <x v="3"/>
    <x v="0"/>
    <x v="7"/>
  </r>
  <r>
    <x v="1"/>
    <x v="7"/>
    <x v="89"/>
    <x v="678"/>
    <m/>
    <m/>
    <n v="5"/>
    <m/>
    <x v="3"/>
    <x v="0"/>
    <x v="7"/>
  </r>
  <r>
    <x v="1"/>
    <x v="7"/>
    <x v="89"/>
    <x v="679"/>
    <n v="5"/>
    <n v="2"/>
    <n v="33"/>
    <n v="11"/>
    <x v="3"/>
    <x v="0"/>
    <x v="7"/>
  </r>
  <r>
    <x v="1"/>
    <x v="7"/>
    <x v="89"/>
    <x v="680"/>
    <n v="91"/>
    <n v="59"/>
    <n v="523"/>
    <n v="312"/>
    <x v="3"/>
    <x v="0"/>
    <x v="7"/>
  </r>
  <r>
    <x v="1"/>
    <x v="7"/>
    <x v="89"/>
    <x v="681"/>
    <n v="20"/>
    <n v="17"/>
    <n v="130"/>
    <n v="108"/>
    <x v="3"/>
    <x v="0"/>
    <x v="7"/>
  </r>
  <r>
    <x v="1"/>
    <x v="7"/>
    <x v="90"/>
    <x v="2281"/>
    <n v="1"/>
    <m/>
    <n v="1"/>
    <m/>
    <x v="6"/>
    <x v="0"/>
    <x v="7"/>
  </r>
  <r>
    <x v="1"/>
    <x v="7"/>
    <x v="90"/>
    <x v="683"/>
    <n v="50"/>
    <n v="9"/>
    <n v="204"/>
    <n v="59"/>
    <x v="6"/>
    <x v="0"/>
    <x v="7"/>
  </r>
  <r>
    <x v="1"/>
    <x v="7"/>
    <x v="15"/>
    <x v="1628"/>
    <m/>
    <m/>
    <n v="1"/>
    <n v="1"/>
    <x v="3"/>
    <x v="0"/>
    <x v="7"/>
  </r>
  <r>
    <x v="1"/>
    <x v="7"/>
    <x v="15"/>
    <x v="684"/>
    <m/>
    <m/>
    <n v="4"/>
    <n v="4"/>
    <x v="3"/>
    <x v="0"/>
    <x v="7"/>
  </r>
  <r>
    <x v="1"/>
    <x v="7"/>
    <x v="15"/>
    <x v="685"/>
    <n v="1"/>
    <n v="2"/>
    <n v="3"/>
    <n v="4"/>
    <x v="3"/>
    <x v="0"/>
    <x v="7"/>
  </r>
  <r>
    <x v="1"/>
    <x v="7"/>
    <x v="15"/>
    <x v="686"/>
    <n v="1"/>
    <n v="1"/>
    <n v="6"/>
    <n v="8"/>
    <x v="3"/>
    <x v="0"/>
    <x v="7"/>
  </r>
  <r>
    <x v="1"/>
    <x v="7"/>
    <x v="15"/>
    <x v="687"/>
    <n v="1"/>
    <m/>
    <n v="3"/>
    <n v="3"/>
    <x v="3"/>
    <x v="0"/>
    <x v="7"/>
  </r>
  <r>
    <x v="1"/>
    <x v="7"/>
    <x v="15"/>
    <x v="688"/>
    <m/>
    <m/>
    <n v="1"/>
    <n v="2"/>
    <x v="3"/>
    <x v="0"/>
    <x v="7"/>
  </r>
  <r>
    <x v="1"/>
    <x v="7"/>
    <x v="15"/>
    <x v="689"/>
    <m/>
    <m/>
    <n v="3"/>
    <n v="2"/>
    <x v="3"/>
    <x v="0"/>
    <x v="7"/>
  </r>
  <r>
    <x v="1"/>
    <x v="7"/>
    <x v="15"/>
    <x v="690"/>
    <n v="3"/>
    <m/>
    <n v="10"/>
    <n v="10"/>
    <x v="3"/>
    <x v="0"/>
    <x v="7"/>
  </r>
  <r>
    <x v="1"/>
    <x v="7"/>
    <x v="15"/>
    <x v="691"/>
    <m/>
    <m/>
    <n v="10"/>
    <n v="4"/>
    <x v="3"/>
    <x v="0"/>
    <x v="7"/>
  </r>
  <r>
    <x v="1"/>
    <x v="7"/>
    <x v="15"/>
    <x v="692"/>
    <n v="4"/>
    <n v="1"/>
    <n v="16"/>
    <n v="11"/>
    <x v="3"/>
    <x v="0"/>
    <x v="7"/>
  </r>
  <r>
    <x v="1"/>
    <x v="7"/>
    <x v="15"/>
    <x v="693"/>
    <m/>
    <m/>
    <n v="2"/>
    <m/>
    <x v="3"/>
    <x v="0"/>
    <x v="7"/>
  </r>
  <r>
    <x v="1"/>
    <x v="7"/>
    <x v="15"/>
    <x v="694"/>
    <m/>
    <m/>
    <n v="2"/>
    <n v="3"/>
    <x v="3"/>
    <x v="0"/>
    <x v="7"/>
  </r>
  <r>
    <x v="1"/>
    <x v="7"/>
    <x v="91"/>
    <x v="695"/>
    <n v="40"/>
    <n v="3"/>
    <n v="97"/>
    <n v="30"/>
    <x v="5"/>
    <x v="1"/>
    <x v="7"/>
  </r>
  <r>
    <x v="1"/>
    <x v="7"/>
    <x v="91"/>
    <x v="696"/>
    <n v="39"/>
    <n v="57"/>
    <n v="209"/>
    <n v="240"/>
    <x v="5"/>
    <x v="1"/>
    <x v="7"/>
  </r>
  <r>
    <x v="1"/>
    <x v="7"/>
    <x v="91"/>
    <x v="1918"/>
    <n v="40"/>
    <n v="1"/>
    <n v="59"/>
    <n v="1"/>
    <x v="5"/>
    <x v="1"/>
    <x v="7"/>
  </r>
  <r>
    <x v="1"/>
    <x v="7"/>
    <x v="91"/>
    <x v="2041"/>
    <m/>
    <m/>
    <n v="1"/>
    <m/>
    <x v="5"/>
    <x v="1"/>
    <x v="7"/>
  </r>
  <r>
    <x v="1"/>
    <x v="7"/>
    <x v="46"/>
    <x v="2282"/>
    <m/>
    <m/>
    <n v="2"/>
    <m/>
    <x v="1"/>
    <x v="0"/>
    <x v="7"/>
  </r>
  <r>
    <x v="1"/>
    <x v="7"/>
    <x v="46"/>
    <x v="1630"/>
    <m/>
    <m/>
    <n v="10"/>
    <n v="7"/>
    <x v="1"/>
    <x v="0"/>
    <x v="7"/>
  </r>
  <r>
    <x v="1"/>
    <x v="7"/>
    <x v="46"/>
    <x v="1631"/>
    <n v="6"/>
    <m/>
    <n v="18"/>
    <m/>
    <x v="1"/>
    <x v="0"/>
    <x v="7"/>
  </r>
  <r>
    <x v="1"/>
    <x v="7"/>
    <x v="46"/>
    <x v="698"/>
    <n v="3"/>
    <m/>
    <n v="5"/>
    <n v="2"/>
    <x v="1"/>
    <x v="0"/>
    <x v="7"/>
  </r>
  <r>
    <x v="1"/>
    <x v="7"/>
    <x v="46"/>
    <x v="1632"/>
    <n v="2"/>
    <m/>
    <n v="10"/>
    <m/>
    <x v="1"/>
    <x v="0"/>
    <x v="7"/>
  </r>
  <r>
    <x v="1"/>
    <x v="7"/>
    <x v="46"/>
    <x v="2283"/>
    <n v="1"/>
    <m/>
    <n v="2"/>
    <m/>
    <x v="1"/>
    <x v="0"/>
    <x v="7"/>
  </r>
  <r>
    <x v="1"/>
    <x v="7"/>
    <x v="46"/>
    <x v="1634"/>
    <m/>
    <n v="1"/>
    <n v="3"/>
    <n v="1"/>
    <x v="1"/>
    <x v="0"/>
    <x v="7"/>
  </r>
  <r>
    <x v="1"/>
    <x v="7"/>
    <x v="46"/>
    <x v="1635"/>
    <m/>
    <m/>
    <n v="2"/>
    <m/>
    <x v="1"/>
    <x v="0"/>
    <x v="7"/>
  </r>
  <r>
    <x v="1"/>
    <x v="7"/>
    <x v="46"/>
    <x v="1636"/>
    <n v="9"/>
    <m/>
    <n v="35"/>
    <n v="3"/>
    <x v="1"/>
    <x v="0"/>
    <x v="7"/>
  </r>
  <r>
    <x v="1"/>
    <x v="7"/>
    <x v="46"/>
    <x v="1637"/>
    <n v="1"/>
    <n v="1"/>
    <n v="3"/>
    <n v="3"/>
    <x v="1"/>
    <x v="0"/>
    <x v="7"/>
  </r>
  <r>
    <x v="1"/>
    <x v="7"/>
    <x v="46"/>
    <x v="1638"/>
    <n v="2"/>
    <n v="1"/>
    <n v="6"/>
    <n v="5"/>
    <x v="1"/>
    <x v="0"/>
    <x v="7"/>
  </r>
  <r>
    <x v="1"/>
    <x v="7"/>
    <x v="92"/>
    <x v="699"/>
    <m/>
    <n v="1"/>
    <n v="15"/>
    <n v="10"/>
    <x v="2"/>
    <x v="0"/>
    <x v="7"/>
  </r>
  <r>
    <x v="1"/>
    <x v="7"/>
    <x v="92"/>
    <x v="700"/>
    <n v="13"/>
    <n v="3"/>
    <n v="65"/>
    <n v="25"/>
    <x v="2"/>
    <x v="0"/>
    <x v="7"/>
  </r>
  <r>
    <x v="1"/>
    <x v="7"/>
    <x v="92"/>
    <x v="1640"/>
    <n v="1"/>
    <m/>
    <n v="4"/>
    <n v="2"/>
    <x v="2"/>
    <x v="0"/>
    <x v="7"/>
  </r>
  <r>
    <x v="1"/>
    <x v="7"/>
    <x v="92"/>
    <x v="1641"/>
    <n v="1"/>
    <n v="1"/>
    <n v="6"/>
    <n v="4"/>
    <x v="2"/>
    <x v="0"/>
    <x v="7"/>
  </r>
  <r>
    <x v="1"/>
    <x v="7"/>
    <x v="92"/>
    <x v="701"/>
    <n v="4"/>
    <n v="5"/>
    <n v="22"/>
    <n v="18"/>
    <x v="2"/>
    <x v="0"/>
    <x v="7"/>
  </r>
  <r>
    <x v="1"/>
    <x v="7"/>
    <x v="92"/>
    <x v="702"/>
    <n v="5"/>
    <n v="1"/>
    <n v="30"/>
    <n v="16"/>
    <x v="2"/>
    <x v="0"/>
    <x v="7"/>
  </r>
  <r>
    <x v="1"/>
    <x v="7"/>
    <x v="92"/>
    <x v="703"/>
    <n v="22"/>
    <n v="8"/>
    <n v="115"/>
    <n v="74"/>
    <x v="2"/>
    <x v="0"/>
    <x v="7"/>
  </r>
  <r>
    <x v="1"/>
    <x v="7"/>
    <x v="92"/>
    <x v="704"/>
    <n v="4"/>
    <n v="7"/>
    <n v="50"/>
    <n v="34"/>
    <x v="2"/>
    <x v="0"/>
    <x v="7"/>
  </r>
  <r>
    <x v="1"/>
    <x v="7"/>
    <x v="92"/>
    <x v="1920"/>
    <m/>
    <m/>
    <n v="4"/>
    <n v="2"/>
    <x v="2"/>
    <x v="0"/>
    <x v="7"/>
  </r>
  <r>
    <x v="1"/>
    <x v="7"/>
    <x v="92"/>
    <x v="1921"/>
    <m/>
    <m/>
    <n v="2"/>
    <n v="1"/>
    <x v="2"/>
    <x v="0"/>
    <x v="7"/>
  </r>
  <r>
    <x v="1"/>
    <x v="7"/>
    <x v="92"/>
    <x v="705"/>
    <n v="6"/>
    <n v="9"/>
    <n v="34"/>
    <n v="36"/>
    <x v="2"/>
    <x v="0"/>
    <x v="7"/>
  </r>
  <r>
    <x v="1"/>
    <x v="7"/>
    <x v="93"/>
    <x v="706"/>
    <n v="27"/>
    <n v="6"/>
    <n v="94"/>
    <n v="51"/>
    <x v="4"/>
    <x v="0"/>
    <x v="7"/>
  </r>
  <r>
    <x v="1"/>
    <x v="7"/>
    <x v="93"/>
    <x v="707"/>
    <n v="1"/>
    <m/>
    <n v="2"/>
    <m/>
    <x v="4"/>
    <x v="0"/>
    <x v="7"/>
  </r>
  <r>
    <x v="1"/>
    <x v="7"/>
    <x v="93"/>
    <x v="708"/>
    <n v="29"/>
    <n v="3"/>
    <n v="138"/>
    <n v="23"/>
    <x v="4"/>
    <x v="0"/>
    <x v="7"/>
  </r>
  <r>
    <x v="1"/>
    <x v="7"/>
    <x v="93"/>
    <x v="709"/>
    <n v="51"/>
    <n v="28"/>
    <n v="301"/>
    <n v="176"/>
    <x v="4"/>
    <x v="0"/>
    <x v="7"/>
  </r>
  <r>
    <x v="1"/>
    <x v="7"/>
    <x v="93"/>
    <x v="710"/>
    <n v="5"/>
    <n v="2"/>
    <n v="23"/>
    <n v="16"/>
    <x v="4"/>
    <x v="0"/>
    <x v="7"/>
  </r>
  <r>
    <x v="1"/>
    <x v="7"/>
    <x v="93"/>
    <x v="2284"/>
    <m/>
    <m/>
    <n v="1"/>
    <m/>
    <x v="4"/>
    <x v="0"/>
    <x v="7"/>
  </r>
  <r>
    <x v="1"/>
    <x v="7"/>
    <x v="93"/>
    <x v="711"/>
    <n v="3"/>
    <m/>
    <n v="17"/>
    <m/>
    <x v="4"/>
    <x v="0"/>
    <x v="7"/>
  </r>
  <r>
    <x v="1"/>
    <x v="7"/>
    <x v="93"/>
    <x v="712"/>
    <n v="9"/>
    <n v="1"/>
    <n v="56"/>
    <n v="2"/>
    <x v="4"/>
    <x v="0"/>
    <x v="7"/>
  </r>
  <r>
    <x v="1"/>
    <x v="7"/>
    <x v="93"/>
    <x v="713"/>
    <n v="36"/>
    <n v="12"/>
    <n v="158"/>
    <n v="79"/>
    <x v="4"/>
    <x v="0"/>
    <x v="7"/>
  </r>
  <r>
    <x v="1"/>
    <x v="7"/>
    <x v="139"/>
    <x v="2285"/>
    <n v="1"/>
    <m/>
    <n v="2"/>
    <m/>
    <x v="1"/>
    <x v="0"/>
    <x v="7"/>
  </r>
  <r>
    <x v="1"/>
    <x v="7"/>
    <x v="139"/>
    <x v="1644"/>
    <n v="2"/>
    <m/>
    <n v="3"/>
    <m/>
    <x v="1"/>
    <x v="0"/>
    <x v="7"/>
  </r>
  <r>
    <x v="1"/>
    <x v="7"/>
    <x v="140"/>
    <x v="1645"/>
    <n v="1"/>
    <m/>
    <n v="1"/>
    <m/>
    <x v="1"/>
    <x v="0"/>
    <x v="7"/>
  </r>
  <r>
    <x v="1"/>
    <x v="7"/>
    <x v="17"/>
    <x v="1646"/>
    <n v="7"/>
    <n v="4"/>
    <n v="32"/>
    <n v="21"/>
    <x v="0"/>
    <x v="0"/>
    <x v="7"/>
  </r>
  <r>
    <x v="1"/>
    <x v="7"/>
    <x v="17"/>
    <x v="714"/>
    <n v="5"/>
    <m/>
    <n v="16"/>
    <n v="4"/>
    <x v="0"/>
    <x v="0"/>
    <x v="7"/>
  </r>
  <r>
    <x v="1"/>
    <x v="7"/>
    <x v="17"/>
    <x v="1923"/>
    <n v="1"/>
    <m/>
    <n v="2"/>
    <m/>
    <x v="0"/>
    <x v="0"/>
    <x v="7"/>
  </r>
  <r>
    <x v="1"/>
    <x v="7"/>
    <x v="17"/>
    <x v="715"/>
    <n v="29"/>
    <n v="12"/>
    <n v="175"/>
    <n v="67"/>
    <x v="0"/>
    <x v="0"/>
    <x v="7"/>
  </r>
  <r>
    <x v="1"/>
    <x v="7"/>
    <x v="17"/>
    <x v="716"/>
    <n v="106"/>
    <n v="30"/>
    <n v="573"/>
    <n v="139"/>
    <x v="0"/>
    <x v="0"/>
    <x v="7"/>
  </r>
  <r>
    <x v="1"/>
    <x v="7"/>
    <x v="17"/>
    <x v="717"/>
    <n v="728"/>
    <n v="452"/>
    <n v="3908"/>
    <n v="2481"/>
    <x v="0"/>
    <x v="0"/>
    <x v="7"/>
  </r>
  <r>
    <x v="1"/>
    <x v="7"/>
    <x v="17"/>
    <x v="718"/>
    <n v="477"/>
    <n v="265"/>
    <n v="2802"/>
    <n v="1459"/>
    <x v="0"/>
    <x v="0"/>
    <x v="7"/>
  </r>
  <r>
    <x v="1"/>
    <x v="7"/>
    <x v="17"/>
    <x v="1647"/>
    <n v="12"/>
    <n v="4"/>
    <n v="55"/>
    <n v="20"/>
    <x v="0"/>
    <x v="0"/>
    <x v="7"/>
  </r>
  <r>
    <x v="1"/>
    <x v="7"/>
    <x v="17"/>
    <x v="1648"/>
    <n v="1"/>
    <m/>
    <n v="1"/>
    <m/>
    <x v="0"/>
    <x v="0"/>
    <x v="7"/>
  </r>
  <r>
    <x v="1"/>
    <x v="7"/>
    <x v="17"/>
    <x v="719"/>
    <n v="46"/>
    <n v="7"/>
    <n v="218"/>
    <n v="25"/>
    <x v="0"/>
    <x v="0"/>
    <x v="7"/>
  </r>
  <r>
    <x v="1"/>
    <x v="7"/>
    <x v="17"/>
    <x v="1649"/>
    <n v="4"/>
    <n v="1"/>
    <n v="12"/>
    <n v="6"/>
    <x v="0"/>
    <x v="0"/>
    <x v="7"/>
  </r>
  <r>
    <x v="1"/>
    <x v="7"/>
    <x v="17"/>
    <x v="720"/>
    <n v="13"/>
    <m/>
    <n v="82"/>
    <n v="3"/>
    <x v="0"/>
    <x v="0"/>
    <x v="7"/>
  </r>
  <r>
    <x v="1"/>
    <x v="7"/>
    <x v="17"/>
    <x v="721"/>
    <n v="133"/>
    <n v="60"/>
    <n v="652"/>
    <n v="349"/>
    <x v="0"/>
    <x v="0"/>
    <x v="7"/>
  </r>
  <r>
    <x v="1"/>
    <x v="7"/>
    <x v="17"/>
    <x v="722"/>
    <m/>
    <m/>
    <n v="30"/>
    <m/>
    <x v="0"/>
    <x v="0"/>
    <x v="7"/>
  </r>
  <r>
    <x v="1"/>
    <x v="7"/>
    <x v="17"/>
    <x v="1650"/>
    <m/>
    <m/>
    <n v="5"/>
    <m/>
    <x v="0"/>
    <x v="0"/>
    <x v="7"/>
  </r>
  <r>
    <x v="1"/>
    <x v="7"/>
    <x v="17"/>
    <x v="723"/>
    <n v="1"/>
    <n v="1"/>
    <n v="11"/>
    <n v="12"/>
    <x v="0"/>
    <x v="0"/>
    <x v="7"/>
  </r>
  <r>
    <x v="1"/>
    <x v="7"/>
    <x v="17"/>
    <x v="725"/>
    <n v="1"/>
    <m/>
    <n v="2"/>
    <m/>
    <x v="0"/>
    <x v="0"/>
    <x v="7"/>
  </r>
  <r>
    <x v="1"/>
    <x v="7"/>
    <x v="17"/>
    <x v="1651"/>
    <m/>
    <m/>
    <n v="1"/>
    <m/>
    <x v="0"/>
    <x v="0"/>
    <x v="7"/>
  </r>
  <r>
    <x v="1"/>
    <x v="7"/>
    <x v="17"/>
    <x v="727"/>
    <n v="455"/>
    <n v="226"/>
    <n v="2637"/>
    <n v="1273"/>
    <x v="0"/>
    <x v="0"/>
    <x v="7"/>
  </r>
  <r>
    <x v="1"/>
    <x v="7"/>
    <x v="17"/>
    <x v="728"/>
    <n v="39"/>
    <n v="5"/>
    <n v="215"/>
    <n v="61"/>
    <x v="0"/>
    <x v="0"/>
    <x v="7"/>
  </r>
  <r>
    <x v="1"/>
    <x v="7"/>
    <x v="17"/>
    <x v="729"/>
    <n v="1"/>
    <m/>
    <n v="5"/>
    <m/>
    <x v="0"/>
    <x v="0"/>
    <x v="7"/>
  </r>
  <r>
    <x v="1"/>
    <x v="7"/>
    <x v="17"/>
    <x v="730"/>
    <n v="4"/>
    <n v="5"/>
    <n v="32"/>
    <n v="26"/>
    <x v="0"/>
    <x v="0"/>
    <x v="7"/>
  </r>
  <r>
    <x v="1"/>
    <x v="7"/>
    <x v="17"/>
    <x v="731"/>
    <n v="150"/>
    <n v="91"/>
    <n v="741"/>
    <n v="524"/>
    <x v="0"/>
    <x v="0"/>
    <x v="7"/>
  </r>
  <r>
    <x v="1"/>
    <x v="7"/>
    <x v="17"/>
    <x v="732"/>
    <n v="9"/>
    <n v="3"/>
    <n v="28"/>
    <n v="12"/>
    <x v="0"/>
    <x v="0"/>
    <x v="7"/>
  </r>
  <r>
    <x v="1"/>
    <x v="7"/>
    <x v="17"/>
    <x v="733"/>
    <n v="2"/>
    <n v="1"/>
    <n v="15"/>
    <n v="7"/>
    <x v="0"/>
    <x v="0"/>
    <x v="7"/>
  </r>
  <r>
    <x v="1"/>
    <x v="7"/>
    <x v="17"/>
    <x v="734"/>
    <n v="7"/>
    <n v="1"/>
    <n v="49"/>
    <n v="21"/>
    <x v="0"/>
    <x v="0"/>
    <x v="7"/>
  </r>
  <r>
    <x v="1"/>
    <x v="7"/>
    <x v="17"/>
    <x v="736"/>
    <n v="1"/>
    <m/>
    <n v="6"/>
    <n v="5"/>
    <x v="0"/>
    <x v="0"/>
    <x v="7"/>
  </r>
  <r>
    <x v="1"/>
    <x v="7"/>
    <x v="17"/>
    <x v="737"/>
    <n v="1609"/>
    <n v="1338"/>
    <n v="9286"/>
    <n v="6827"/>
    <x v="0"/>
    <x v="0"/>
    <x v="7"/>
  </r>
  <r>
    <x v="1"/>
    <x v="7"/>
    <x v="17"/>
    <x v="738"/>
    <n v="47"/>
    <n v="13"/>
    <n v="262"/>
    <n v="98"/>
    <x v="0"/>
    <x v="0"/>
    <x v="7"/>
  </r>
  <r>
    <x v="1"/>
    <x v="7"/>
    <x v="17"/>
    <x v="739"/>
    <n v="20"/>
    <n v="10"/>
    <n v="88"/>
    <n v="55"/>
    <x v="0"/>
    <x v="0"/>
    <x v="7"/>
  </r>
  <r>
    <x v="1"/>
    <x v="7"/>
    <x v="17"/>
    <x v="1652"/>
    <n v="10"/>
    <n v="7"/>
    <n v="68"/>
    <n v="50"/>
    <x v="0"/>
    <x v="0"/>
    <x v="7"/>
  </r>
  <r>
    <x v="1"/>
    <x v="7"/>
    <x v="17"/>
    <x v="740"/>
    <n v="430"/>
    <n v="140"/>
    <n v="1950"/>
    <n v="838"/>
    <x v="0"/>
    <x v="0"/>
    <x v="7"/>
  </r>
  <r>
    <x v="1"/>
    <x v="7"/>
    <x v="17"/>
    <x v="741"/>
    <n v="155"/>
    <n v="112"/>
    <n v="919"/>
    <n v="510"/>
    <x v="0"/>
    <x v="0"/>
    <x v="7"/>
  </r>
  <r>
    <x v="1"/>
    <x v="7"/>
    <x v="17"/>
    <x v="742"/>
    <n v="266"/>
    <n v="174"/>
    <n v="1359"/>
    <n v="1068"/>
    <x v="0"/>
    <x v="0"/>
    <x v="7"/>
  </r>
  <r>
    <x v="1"/>
    <x v="7"/>
    <x v="17"/>
    <x v="743"/>
    <n v="808"/>
    <n v="344"/>
    <n v="4236"/>
    <n v="2006"/>
    <x v="0"/>
    <x v="0"/>
    <x v="7"/>
  </r>
  <r>
    <x v="1"/>
    <x v="7"/>
    <x v="17"/>
    <x v="744"/>
    <n v="23"/>
    <n v="22"/>
    <n v="111"/>
    <n v="80"/>
    <x v="0"/>
    <x v="0"/>
    <x v="7"/>
  </r>
  <r>
    <x v="1"/>
    <x v="7"/>
    <x v="17"/>
    <x v="745"/>
    <n v="5"/>
    <m/>
    <n v="25"/>
    <m/>
    <x v="0"/>
    <x v="0"/>
    <x v="7"/>
  </r>
  <r>
    <x v="1"/>
    <x v="7"/>
    <x v="17"/>
    <x v="746"/>
    <n v="27"/>
    <n v="19"/>
    <n v="136"/>
    <n v="81"/>
    <x v="0"/>
    <x v="0"/>
    <x v="7"/>
  </r>
  <r>
    <x v="1"/>
    <x v="7"/>
    <x v="17"/>
    <x v="2189"/>
    <m/>
    <m/>
    <n v="1"/>
    <n v="1"/>
    <x v="0"/>
    <x v="0"/>
    <x v="7"/>
  </r>
  <r>
    <x v="1"/>
    <x v="7"/>
    <x v="18"/>
    <x v="1654"/>
    <n v="1"/>
    <m/>
    <n v="3"/>
    <n v="2"/>
    <x v="5"/>
    <x v="1"/>
    <x v="7"/>
  </r>
  <r>
    <x v="1"/>
    <x v="7"/>
    <x v="18"/>
    <x v="747"/>
    <n v="391"/>
    <n v="213"/>
    <n v="1910"/>
    <n v="1153"/>
    <x v="5"/>
    <x v="1"/>
    <x v="7"/>
  </r>
  <r>
    <x v="1"/>
    <x v="7"/>
    <x v="18"/>
    <x v="748"/>
    <n v="592"/>
    <n v="290"/>
    <n v="2995"/>
    <n v="1657"/>
    <x v="5"/>
    <x v="1"/>
    <x v="7"/>
  </r>
  <r>
    <x v="1"/>
    <x v="7"/>
    <x v="18"/>
    <x v="749"/>
    <n v="489"/>
    <n v="353"/>
    <n v="2602"/>
    <n v="1749"/>
    <x v="5"/>
    <x v="1"/>
    <x v="7"/>
  </r>
  <r>
    <x v="1"/>
    <x v="7"/>
    <x v="18"/>
    <x v="750"/>
    <m/>
    <m/>
    <m/>
    <n v="11"/>
    <x v="5"/>
    <x v="1"/>
    <x v="7"/>
  </r>
  <r>
    <x v="1"/>
    <x v="7"/>
    <x v="18"/>
    <x v="751"/>
    <n v="827"/>
    <n v="223"/>
    <n v="2792"/>
    <n v="1099"/>
    <x v="5"/>
    <x v="1"/>
    <x v="7"/>
  </r>
  <r>
    <x v="1"/>
    <x v="7"/>
    <x v="18"/>
    <x v="752"/>
    <n v="92"/>
    <n v="24"/>
    <n v="307"/>
    <n v="111"/>
    <x v="5"/>
    <x v="1"/>
    <x v="7"/>
  </r>
  <r>
    <x v="1"/>
    <x v="7"/>
    <x v="18"/>
    <x v="753"/>
    <n v="193"/>
    <n v="37"/>
    <n v="530"/>
    <n v="205"/>
    <x v="5"/>
    <x v="1"/>
    <x v="7"/>
  </r>
  <r>
    <x v="1"/>
    <x v="7"/>
    <x v="18"/>
    <x v="754"/>
    <n v="818"/>
    <n v="435"/>
    <n v="3961"/>
    <n v="2367"/>
    <x v="5"/>
    <x v="1"/>
    <x v="7"/>
  </r>
  <r>
    <x v="1"/>
    <x v="7"/>
    <x v="18"/>
    <x v="755"/>
    <n v="795"/>
    <n v="457"/>
    <n v="3895"/>
    <n v="2486"/>
    <x v="5"/>
    <x v="1"/>
    <x v="7"/>
  </r>
  <r>
    <x v="1"/>
    <x v="7"/>
    <x v="18"/>
    <x v="756"/>
    <n v="2026"/>
    <n v="859"/>
    <n v="8544"/>
    <n v="3901"/>
    <x v="5"/>
    <x v="1"/>
    <x v="7"/>
  </r>
  <r>
    <x v="1"/>
    <x v="7"/>
    <x v="18"/>
    <x v="757"/>
    <n v="3116"/>
    <n v="1947"/>
    <n v="16382"/>
    <n v="10660"/>
    <x v="5"/>
    <x v="1"/>
    <x v="7"/>
  </r>
  <r>
    <x v="1"/>
    <x v="7"/>
    <x v="18"/>
    <x v="758"/>
    <n v="412"/>
    <n v="111"/>
    <n v="1960"/>
    <n v="874"/>
    <x v="5"/>
    <x v="1"/>
    <x v="7"/>
  </r>
  <r>
    <x v="1"/>
    <x v="7"/>
    <x v="18"/>
    <x v="759"/>
    <n v="2346"/>
    <n v="1273"/>
    <n v="12109"/>
    <n v="6874"/>
    <x v="5"/>
    <x v="1"/>
    <x v="7"/>
  </r>
  <r>
    <x v="1"/>
    <x v="7"/>
    <x v="18"/>
    <x v="760"/>
    <n v="1976"/>
    <n v="1309"/>
    <n v="10536"/>
    <n v="6977"/>
    <x v="5"/>
    <x v="1"/>
    <x v="7"/>
  </r>
  <r>
    <x v="1"/>
    <x v="7"/>
    <x v="18"/>
    <x v="761"/>
    <n v="630"/>
    <n v="323"/>
    <n v="3450"/>
    <n v="1681"/>
    <x v="5"/>
    <x v="1"/>
    <x v="7"/>
  </r>
  <r>
    <x v="1"/>
    <x v="7"/>
    <x v="18"/>
    <x v="762"/>
    <n v="1193"/>
    <n v="881"/>
    <n v="6609"/>
    <n v="4894"/>
    <x v="5"/>
    <x v="1"/>
    <x v="7"/>
  </r>
  <r>
    <x v="1"/>
    <x v="7"/>
    <x v="18"/>
    <x v="763"/>
    <n v="178"/>
    <n v="109"/>
    <n v="968"/>
    <n v="660"/>
    <x v="5"/>
    <x v="1"/>
    <x v="7"/>
  </r>
  <r>
    <x v="1"/>
    <x v="7"/>
    <x v="18"/>
    <x v="764"/>
    <n v="1872"/>
    <n v="1495"/>
    <n v="10235"/>
    <n v="8175"/>
    <x v="5"/>
    <x v="1"/>
    <x v="7"/>
  </r>
  <r>
    <x v="1"/>
    <x v="7"/>
    <x v="18"/>
    <x v="765"/>
    <n v="1460"/>
    <n v="814"/>
    <n v="7606"/>
    <n v="4801"/>
    <x v="5"/>
    <x v="1"/>
    <x v="7"/>
  </r>
  <r>
    <x v="1"/>
    <x v="7"/>
    <x v="18"/>
    <x v="766"/>
    <n v="4"/>
    <n v="5"/>
    <n v="33"/>
    <n v="39"/>
    <x v="5"/>
    <x v="1"/>
    <x v="7"/>
  </r>
  <r>
    <x v="1"/>
    <x v="7"/>
    <x v="18"/>
    <x v="767"/>
    <n v="1519"/>
    <n v="1112"/>
    <n v="8632"/>
    <n v="6978"/>
    <x v="5"/>
    <x v="1"/>
    <x v="7"/>
  </r>
  <r>
    <x v="1"/>
    <x v="7"/>
    <x v="18"/>
    <x v="768"/>
    <n v="84"/>
    <n v="40"/>
    <n v="459"/>
    <n v="231"/>
    <x v="5"/>
    <x v="1"/>
    <x v="7"/>
  </r>
  <r>
    <x v="1"/>
    <x v="7"/>
    <x v="18"/>
    <x v="1655"/>
    <n v="1"/>
    <n v="2"/>
    <n v="7"/>
    <n v="5"/>
    <x v="5"/>
    <x v="1"/>
    <x v="7"/>
  </r>
  <r>
    <x v="1"/>
    <x v="7"/>
    <x v="18"/>
    <x v="769"/>
    <n v="176"/>
    <n v="131"/>
    <n v="1058"/>
    <n v="887"/>
    <x v="5"/>
    <x v="1"/>
    <x v="7"/>
  </r>
  <r>
    <x v="1"/>
    <x v="7"/>
    <x v="18"/>
    <x v="770"/>
    <n v="1521"/>
    <n v="949"/>
    <n v="8162"/>
    <n v="5593"/>
    <x v="5"/>
    <x v="1"/>
    <x v="7"/>
  </r>
  <r>
    <x v="1"/>
    <x v="7"/>
    <x v="18"/>
    <x v="771"/>
    <n v="279"/>
    <n v="131"/>
    <n v="1375"/>
    <n v="791"/>
    <x v="5"/>
    <x v="1"/>
    <x v="7"/>
  </r>
  <r>
    <x v="1"/>
    <x v="7"/>
    <x v="18"/>
    <x v="772"/>
    <n v="826"/>
    <n v="550"/>
    <n v="4476"/>
    <n v="3208"/>
    <x v="5"/>
    <x v="1"/>
    <x v="7"/>
  </r>
  <r>
    <x v="1"/>
    <x v="7"/>
    <x v="18"/>
    <x v="773"/>
    <n v="1250"/>
    <n v="853"/>
    <n v="6952"/>
    <n v="4826"/>
    <x v="5"/>
    <x v="1"/>
    <x v="7"/>
  </r>
  <r>
    <x v="1"/>
    <x v="7"/>
    <x v="18"/>
    <x v="774"/>
    <n v="346"/>
    <n v="237"/>
    <n v="1938"/>
    <n v="1287"/>
    <x v="5"/>
    <x v="1"/>
    <x v="7"/>
  </r>
  <r>
    <x v="1"/>
    <x v="7"/>
    <x v="18"/>
    <x v="1656"/>
    <n v="10"/>
    <n v="11"/>
    <n v="45"/>
    <n v="53"/>
    <x v="5"/>
    <x v="1"/>
    <x v="7"/>
  </r>
  <r>
    <x v="1"/>
    <x v="7"/>
    <x v="18"/>
    <x v="775"/>
    <n v="88"/>
    <n v="65"/>
    <n v="490"/>
    <n v="375"/>
    <x v="5"/>
    <x v="1"/>
    <x v="7"/>
  </r>
  <r>
    <x v="1"/>
    <x v="7"/>
    <x v="18"/>
    <x v="776"/>
    <n v="53"/>
    <n v="39"/>
    <n v="355"/>
    <n v="184"/>
    <x v="5"/>
    <x v="1"/>
    <x v="7"/>
  </r>
  <r>
    <x v="1"/>
    <x v="7"/>
    <x v="18"/>
    <x v="777"/>
    <n v="79"/>
    <n v="52"/>
    <n v="429"/>
    <n v="334"/>
    <x v="5"/>
    <x v="1"/>
    <x v="7"/>
  </r>
  <r>
    <x v="1"/>
    <x v="7"/>
    <x v="18"/>
    <x v="1658"/>
    <n v="1"/>
    <m/>
    <n v="2"/>
    <m/>
    <x v="5"/>
    <x v="1"/>
    <x v="7"/>
  </r>
  <r>
    <x v="1"/>
    <x v="7"/>
    <x v="18"/>
    <x v="778"/>
    <n v="435"/>
    <n v="383"/>
    <n v="2680"/>
    <n v="2076"/>
    <x v="5"/>
    <x v="1"/>
    <x v="7"/>
  </r>
  <r>
    <x v="1"/>
    <x v="7"/>
    <x v="18"/>
    <x v="1924"/>
    <m/>
    <m/>
    <n v="4"/>
    <n v="1"/>
    <x v="5"/>
    <x v="1"/>
    <x v="7"/>
  </r>
  <r>
    <x v="1"/>
    <x v="7"/>
    <x v="18"/>
    <x v="779"/>
    <n v="672"/>
    <n v="444"/>
    <n v="3534"/>
    <n v="2336"/>
    <x v="5"/>
    <x v="1"/>
    <x v="7"/>
  </r>
  <r>
    <x v="1"/>
    <x v="7"/>
    <x v="18"/>
    <x v="780"/>
    <n v="156"/>
    <n v="91"/>
    <n v="782"/>
    <n v="539"/>
    <x v="5"/>
    <x v="1"/>
    <x v="7"/>
  </r>
  <r>
    <x v="1"/>
    <x v="7"/>
    <x v="94"/>
    <x v="1659"/>
    <n v="1"/>
    <m/>
    <n v="2"/>
    <m/>
    <x v="2"/>
    <x v="0"/>
    <x v="7"/>
  </r>
  <r>
    <x v="1"/>
    <x v="7"/>
    <x v="94"/>
    <x v="782"/>
    <n v="1"/>
    <n v="1"/>
    <n v="1"/>
    <n v="3"/>
    <x v="2"/>
    <x v="0"/>
    <x v="7"/>
  </r>
  <r>
    <x v="1"/>
    <x v="7"/>
    <x v="94"/>
    <x v="783"/>
    <n v="1"/>
    <n v="2"/>
    <n v="3"/>
    <n v="4"/>
    <x v="2"/>
    <x v="0"/>
    <x v="7"/>
  </r>
  <r>
    <x v="1"/>
    <x v="7"/>
    <x v="95"/>
    <x v="784"/>
    <n v="2"/>
    <m/>
    <n v="4"/>
    <n v="1"/>
    <x v="2"/>
    <x v="0"/>
    <x v="7"/>
  </r>
  <r>
    <x v="1"/>
    <x v="7"/>
    <x v="95"/>
    <x v="1660"/>
    <m/>
    <n v="1"/>
    <n v="1"/>
    <n v="3"/>
    <x v="2"/>
    <x v="0"/>
    <x v="7"/>
  </r>
  <r>
    <x v="1"/>
    <x v="7"/>
    <x v="95"/>
    <x v="1661"/>
    <m/>
    <m/>
    <n v="1"/>
    <m/>
    <x v="2"/>
    <x v="0"/>
    <x v="7"/>
  </r>
  <r>
    <x v="1"/>
    <x v="7"/>
    <x v="95"/>
    <x v="2193"/>
    <n v="1"/>
    <m/>
    <n v="1"/>
    <m/>
    <x v="2"/>
    <x v="0"/>
    <x v="7"/>
  </r>
  <r>
    <x v="1"/>
    <x v="7"/>
    <x v="95"/>
    <x v="1663"/>
    <m/>
    <m/>
    <m/>
    <n v="1"/>
    <x v="2"/>
    <x v="0"/>
    <x v="7"/>
  </r>
  <r>
    <x v="1"/>
    <x v="7"/>
    <x v="95"/>
    <x v="2286"/>
    <m/>
    <m/>
    <n v="1"/>
    <m/>
    <x v="2"/>
    <x v="0"/>
    <x v="7"/>
  </r>
  <r>
    <x v="1"/>
    <x v="7"/>
    <x v="95"/>
    <x v="1925"/>
    <n v="1"/>
    <m/>
    <n v="1"/>
    <m/>
    <x v="2"/>
    <x v="0"/>
    <x v="7"/>
  </r>
  <r>
    <x v="1"/>
    <x v="7"/>
    <x v="95"/>
    <x v="1926"/>
    <n v="1"/>
    <m/>
    <n v="4"/>
    <m/>
    <x v="2"/>
    <x v="0"/>
    <x v="7"/>
  </r>
  <r>
    <x v="1"/>
    <x v="7"/>
    <x v="95"/>
    <x v="785"/>
    <m/>
    <m/>
    <n v="4"/>
    <n v="2"/>
    <x v="2"/>
    <x v="0"/>
    <x v="7"/>
  </r>
  <r>
    <x v="1"/>
    <x v="7"/>
    <x v="96"/>
    <x v="786"/>
    <n v="11"/>
    <n v="7"/>
    <n v="54"/>
    <n v="29"/>
    <x v="2"/>
    <x v="0"/>
    <x v="7"/>
  </r>
  <r>
    <x v="1"/>
    <x v="7"/>
    <x v="96"/>
    <x v="787"/>
    <n v="54"/>
    <n v="36"/>
    <n v="351"/>
    <n v="243"/>
    <x v="2"/>
    <x v="0"/>
    <x v="7"/>
  </r>
  <r>
    <x v="1"/>
    <x v="7"/>
    <x v="96"/>
    <x v="788"/>
    <n v="14"/>
    <n v="8"/>
    <n v="77"/>
    <n v="43"/>
    <x v="2"/>
    <x v="0"/>
    <x v="7"/>
  </r>
  <r>
    <x v="1"/>
    <x v="7"/>
    <x v="96"/>
    <x v="789"/>
    <n v="70"/>
    <n v="26"/>
    <n v="310"/>
    <n v="186"/>
    <x v="2"/>
    <x v="0"/>
    <x v="7"/>
  </r>
  <r>
    <x v="1"/>
    <x v="7"/>
    <x v="96"/>
    <x v="790"/>
    <n v="75"/>
    <n v="60"/>
    <n v="459"/>
    <n v="318"/>
    <x v="2"/>
    <x v="0"/>
    <x v="7"/>
  </r>
  <r>
    <x v="1"/>
    <x v="7"/>
    <x v="96"/>
    <x v="791"/>
    <n v="47"/>
    <n v="29"/>
    <n v="314"/>
    <n v="165"/>
    <x v="2"/>
    <x v="0"/>
    <x v="7"/>
  </r>
  <r>
    <x v="1"/>
    <x v="7"/>
    <x v="96"/>
    <x v="792"/>
    <n v="75"/>
    <n v="48"/>
    <n v="441"/>
    <n v="303"/>
    <x v="2"/>
    <x v="0"/>
    <x v="7"/>
  </r>
  <r>
    <x v="1"/>
    <x v="7"/>
    <x v="96"/>
    <x v="793"/>
    <n v="16"/>
    <n v="5"/>
    <n v="78"/>
    <n v="29"/>
    <x v="2"/>
    <x v="0"/>
    <x v="7"/>
  </r>
  <r>
    <x v="1"/>
    <x v="7"/>
    <x v="142"/>
    <x v="1665"/>
    <n v="2"/>
    <m/>
    <n v="6"/>
    <n v="1"/>
    <x v="1"/>
    <x v="0"/>
    <x v="7"/>
  </r>
  <r>
    <x v="1"/>
    <x v="7"/>
    <x v="97"/>
    <x v="794"/>
    <n v="8"/>
    <n v="2"/>
    <n v="49"/>
    <n v="15"/>
    <x v="3"/>
    <x v="0"/>
    <x v="7"/>
  </r>
  <r>
    <x v="1"/>
    <x v="7"/>
    <x v="97"/>
    <x v="795"/>
    <n v="36"/>
    <n v="26"/>
    <n v="279"/>
    <n v="176"/>
    <x v="3"/>
    <x v="0"/>
    <x v="7"/>
  </r>
  <r>
    <x v="1"/>
    <x v="7"/>
    <x v="97"/>
    <x v="796"/>
    <n v="69"/>
    <n v="34"/>
    <n v="318"/>
    <n v="203"/>
    <x v="3"/>
    <x v="0"/>
    <x v="7"/>
  </r>
  <r>
    <x v="1"/>
    <x v="7"/>
    <x v="97"/>
    <x v="797"/>
    <n v="37"/>
    <n v="16"/>
    <n v="165"/>
    <n v="98"/>
    <x v="3"/>
    <x v="0"/>
    <x v="7"/>
  </r>
  <r>
    <x v="1"/>
    <x v="7"/>
    <x v="97"/>
    <x v="798"/>
    <m/>
    <m/>
    <n v="5"/>
    <m/>
    <x v="3"/>
    <x v="0"/>
    <x v="7"/>
  </r>
  <r>
    <x v="1"/>
    <x v="7"/>
    <x v="97"/>
    <x v="799"/>
    <n v="61"/>
    <n v="38"/>
    <n v="348"/>
    <n v="180"/>
    <x v="3"/>
    <x v="0"/>
    <x v="7"/>
  </r>
  <r>
    <x v="1"/>
    <x v="7"/>
    <x v="97"/>
    <x v="800"/>
    <m/>
    <m/>
    <n v="1"/>
    <m/>
    <x v="3"/>
    <x v="0"/>
    <x v="7"/>
  </r>
  <r>
    <x v="1"/>
    <x v="7"/>
    <x v="97"/>
    <x v="801"/>
    <n v="19"/>
    <n v="11"/>
    <n v="111"/>
    <n v="82"/>
    <x v="3"/>
    <x v="0"/>
    <x v="7"/>
  </r>
  <r>
    <x v="1"/>
    <x v="7"/>
    <x v="97"/>
    <x v="802"/>
    <n v="72"/>
    <n v="51"/>
    <n v="371"/>
    <n v="268"/>
    <x v="3"/>
    <x v="0"/>
    <x v="7"/>
  </r>
  <r>
    <x v="1"/>
    <x v="7"/>
    <x v="97"/>
    <x v="803"/>
    <n v="68"/>
    <n v="46"/>
    <n v="325"/>
    <n v="195"/>
    <x v="3"/>
    <x v="0"/>
    <x v="7"/>
  </r>
  <r>
    <x v="1"/>
    <x v="7"/>
    <x v="97"/>
    <x v="804"/>
    <n v="2"/>
    <n v="1"/>
    <n v="6"/>
    <n v="4"/>
    <x v="3"/>
    <x v="0"/>
    <x v="7"/>
  </r>
  <r>
    <x v="1"/>
    <x v="7"/>
    <x v="97"/>
    <x v="805"/>
    <n v="212"/>
    <n v="87"/>
    <n v="1014"/>
    <n v="489"/>
    <x v="3"/>
    <x v="0"/>
    <x v="7"/>
  </r>
  <r>
    <x v="1"/>
    <x v="7"/>
    <x v="97"/>
    <x v="806"/>
    <n v="4"/>
    <n v="6"/>
    <n v="8"/>
    <n v="13"/>
    <x v="3"/>
    <x v="0"/>
    <x v="7"/>
  </r>
  <r>
    <x v="1"/>
    <x v="7"/>
    <x v="97"/>
    <x v="807"/>
    <m/>
    <m/>
    <n v="2"/>
    <n v="1"/>
    <x v="3"/>
    <x v="0"/>
    <x v="7"/>
  </r>
  <r>
    <x v="1"/>
    <x v="7"/>
    <x v="97"/>
    <x v="808"/>
    <n v="9"/>
    <n v="4"/>
    <n v="32"/>
    <n v="15"/>
    <x v="3"/>
    <x v="0"/>
    <x v="7"/>
  </r>
  <r>
    <x v="1"/>
    <x v="7"/>
    <x v="143"/>
    <x v="1666"/>
    <m/>
    <m/>
    <n v="2"/>
    <m/>
    <x v="1"/>
    <x v="0"/>
    <x v="7"/>
  </r>
  <r>
    <x v="1"/>
    <x v="7"/>
    <x v="98"/>
    <x v="1667"/>
    <n v="64"/>
    <n v="47"/>
    <n v="318"/>
    <n v="214"/>
    <x v="1"/>
    <x v="0"/>
    <x v="7"/>
  </r>
  <r>
    <x v="1"/>
    <x v="7"/>
    <x v="98"/>
    <x v="809"/>
    <n v="5"/>
    <n v="7"/>
    <n v="42"/>
    <n v="34"/>
    <x v="1"/>
    <x v="0"/>
    <x v="7"/>
  </r>
  <r>
    <x v="1"/>
    <x v="7"/>
    <x v="98"/>
    <x v="1668"/>
    <n v="1"/>
    <m/>
    <n v="7"/>
    <n v="2"/>
    <x v="1"/>
    <x v="0"/>
    <x v="7"/>
  </r>
  <r>
    <x v="1"/>
    <x v="7"/>
    <x v="98"/>
    <x v="2005"/>
    <n v="1"/>
    <m/>
    <n v="1"/>
    <m/>
    <x v="1"/>
    <x v="0"/>
    <x v="7"/>
  </r>
  <r>
    <x v="1"/>
    <x v="7"/>
    <x v="98"/>
    <x v="1669"/>
    <n v="4"/>
    <m/>
    <n v="13"/>
    <n v="7"/>
    <x v="1"/>
    <x v="0"/>
    <x v="7"/>
  </r>
  <r>
    <x v="1"/>
    <x v="7"/>
    <x v="98"/>
    <x v="810"/>
    <n v="6"/>
    <n v="3"/>
    <n v="42"/>
    <n v="34"/>
    <x v="1"/>
    <x v="0"/>
    <x v="7"/>
  </r>
  <r>
    <x v="1"/>
    <x v="7"/>
    <x v="98"/>
    <x v="811"/>
    <n v="27"/>
    <n v="23"/>
    <n v="158"/>
    <n v="122"/>
    <x v="1"/>
    <x v="0"/>
    <x v="7"/>
  </r>
  <r>
    <x v="1"/>
    <x v="7"/>
    <x v="98"/>
    <x v="812"/>
    <n v="84"/>
    <n v="63"/>
    <n v="488"/>
    <n v="369"/>
    <x v="1"/>
    <x v="0"/>
    <x v="7"/>
  </r>
  <r>
    <x v="1"/>
    <x v="7"/>
    <x v="98"/>
    <x v="1670"/>
    <n v="4"/>
    <n v="1"/>
    <n v="25"/>
    <n v="9"/>
    <x v="1"/>
    <x v="0"/>
    <x v="7"/>
  </r>
  <r>
    <x v="1"/>
    <x v="7"/>
    <x v="98"/>
    <x v="813"/>
    <n v="53"/>
    <n v="51"/>
    <n v="281"/>
    <n v="225"/>
    <x v="1"/>
    <x v="0"/>
    <x v="7"/>
  </r>
  <r>
    <x v="1"/>
    <x v="7"/>
    <x v="98"/>
    <x v="814"/>
    <n v="128"/>
    <n v="126"/>
    <n v="711"/>
    <n v="618"/>
    <x v="1"/>
    <x v="0"/>
    <x v="7"/>
  </r>
  <r>
    <x v="1"/>
    <x v="7"/>
    <x v="99"/>
    <x v="815"/>
    <m/>
    <n v="1"/>
    <n v="5"/>
    <n v="1"/>
    <x v="4"/>
    <x v="0"/>
    <x v="7"/>
  </r>
  <r>
    <x v="1"/>
    <x v="7"/>
    <x v="99"/>
    <x v="1671"/>
    <n v="2"/>
    <m/>
    <n v="3"/>
    <n v="2"/>
    <x v="4"/>
    <x v="0"/>
    <x v="7"/>
  </r>
  <r>
    <x v="1"/>
    <x v="7"/>
    <x v="99"/>
    <x v="1672"/>
    <m/>
    <m/>
    <n v="2"/>
    <m/>
    <x v="4"/>
    <x v="0"/>
    <x v="7"/>
  </r>
  <r>
    <x v="1"/>
    <x v="7"/>
    <x v="99"/>
    <x v="2198"/>
    <m/>
    <m/>
    <n v="1"/>
    <m/>
    <x v="4"/>
    <x v="0"/>
    <x v="7"/>
  </r>
  <r>
    <x v="1"/>
    <x v="7"/>
    <x v="99"/>
    <x v="1673"/>
    <n v="1"/>
    <n v="1"/>
    <n v="4"/>
    <n v="2"/>
    <x v="4"/>
    <x v="0"/>
    <x v="7"/>
  </r>
  <r>
    <x v="1"/>
    <x v="7"/>
    <x v="99"/>
    <x v="816"/>
    <n v="3"/>
    <m/>
    <n v="4"/>
    <n v="1"/>
    <x v="4"/>
    <x v="0"/>
    <x v="7"/>
  </r>
  <r>
    <x v="1"/>
    <x v="7"/>
    <x v="99"/>
    <x v="1675"/>
    <m/>
    <m/>
    <n v="4"/>
    <m/>
    <x v="4"/>
    <x v="0"/>
    <x v="7"/>
  </r>
  <r>
    <x v="1"/>
    <x v="7"/>
    <x v="99"/>
    <x v="1676"/>
    <m/>
    <m/>
    <n v="1"/>
    <m/>
    <x v="4"/>
    <x v="0"/>
    <x v="7"/>
  </r>
  <r>
    <x v="1"/>
    <x v="7"/>
    <x v="99"/>
    <x v="2006"/>
    <m/>
    <n v="1"/>
    <n v="1"/>
    <n v="1"/>
    <x v="4"/>
    <x v="0"/>
    <x v="7"/>
  </r>
  <r>
    <x v="1"/>
    <x v="7"/>
    <x v="99"/>
    <x v="817"/>
    <m/>
    <m/>
    <m/>
    <n v="1"/>
    <x v="4"/>
    <x v="0"/>
    <x v="7"/>
  </r>
  <r>
    <x v="1"/>
    <x v="7"/>
    <x v="99"/>
    <x v="818"/>
    <n v="3"/>
    <n v="1"/>
    <n v="15"/>
    <n v="15"/>
    <x v="4"/>
    <x v="0"/>
    <x v="7"/>
  </r>
  <r>
    <x v="1"/>
    <x v="7"/>
    <x v="99"/>
    <x v="819"/>
    <n v="5"/>
    <n v="1"/>
    <n v="21"/>
    <n v="12"/>
    <x v="4"/>
    <x v="0"/>
    <x v="7"/>
  </r>
  <r>
    <x v="1"/>
    <x v="7"/>
    <x v="100"/>
    <x v="1677"/>
    <n v="1"/>
    <m/>
    <n v="2"/>
    <m/>
    <x v="5"/>
    <x v="1"/>
    <x v="7"/>
  </r>
  <r>
    <x v="1"/>
    <x v="7"/>
    <x v="100"/>
    <x v="1678"/>
    <m/>
    <m/>
    <m/>
    <n v="2"/>
    <x v="5"/>
    <x v="1"/>
    <x v="7"/>
  </r>
  <r>
    <x v="1"/>
    <x v="7"/>
    <x v="100"/>
    <x v="1679"/>
    <m/>
    <m/>
    <m/>
    <n v="1"/>
    <x v="5"/>
    <x v="1"/>
    <x v="7"/>
  </r>
  <r>
    <x v="1"/>
    <x v="7"/>
    <x v="100"/>
    <x v="820"/>
    <n v="14"/>
    <n v="8"/>
    <n v="59"/>
    <n v="43"/>
    <x v="5"/>
    <x v="1"/>
    <x v="7"/>
  </r>
  <r>
    <x v="1"/>
    <x v="7"/>
    <x v="100"/>
    <x v="2287"/>
    <m/>
    <m/>
    <n v="1"/>
    <m/>
    <x v="5"/>
    <x v="1"/>
    <x v="7"/>
  </r>
  <r>
    <x v="1"/>
    <x v="7"/>
    <x v="101"/>
    <x v="821"/>
    <n v="6"/>
    <n v="6"/>
    <n v="22"/>
    <n v="22"/>
    <x v="1"/>
    <x v="0"/>
    <x v="7"/>
  </r>
  <r>
    <x v="1"/>
    <x v="7"/>
    <x v="204"/>
    <x v="2288"/>
    <m/>
    <m/>
    <n v="1"/>
    <m/>
    <x v="7"/>
    <x v="0"/>
    <x v="7"/>
  </r>
  <r>
    <x v="1"/>
    <x v="7"/>
    <x v="102"/>
    <x v="822"/>
    <m/>
    <m/>
    <n v="4"/>
    <n v="1"/>
    <x v="2"/>
    <x v="0"/>
    <x v="7"/>
  </r>
  <r>
    <x v="1"/>
    <x v="7"/>
    <x v="102"/>
    <x v="1681"/>
    <m/>
    <m/>
    <n v="1"/>
    <n v="4"/>
    <x v="2"/>
    <x v="0"/>
    <x v="7"/>
  </r>
  <r>
    <x v="1"/>
    <x v="7"/>
    <x v="102"/>
    <x v="823"/>
    <n v="2"/>
    <n v="2"/>
    <n v="12"/>
    <n v="7"/>
    <x v="2"/>
    <x v="0"/>
    <x v="7"/>
  </r>
  <r>
    <x v="1"/>
    <x v="7"/>
    <x v="102"/>
    <x v="2289"/>
    <m/>
    <m/>
    <n v="1"/>
    <m/>
    <x v="2"/>
    <x v="0"/>
    <x v="7"/>
  </r>
  <r>
    <x v="1"/>
    <x v="7"/>
    <x v="102"/>
    <x v="824"/>
    <n v="1"/>
    <m/>
    <n v="7"/>
    <n v="4"/>
    <x v="2"/>
    <x v="0"/>
    <x v="7"/>
  </r>
  <r>
    <x v="1"/>
    <x v="7"/>
    <x v="144"/>
    <x v="1683"/>
    <m/>
    <m/>
    <m/>
    <n v="2"/>
    <x v="2"/>
    <x v="0"/>
    <x v="7"/>
  </r>
  <r>
    <x v="1"/>
    <x v="7"/>
    <x v="144"/>
    <x v="1684"/>
    <m/>
    <m/>
    <m/>
    <n v="1"/>
    <x v="2"/>
    <x v="0"/>
    <x v="7"/>
  </r>
  <r>
    <x v="1"/>
    <x v="7"/>
    <x v="19"/>
    <x v="825"/>
    <n v="4"/>
    <n v="3"/>
    <n v="25"/>
    <n v="17"/>
    <x v="3"/>
    <x v="0"/>
    <x v="7"/>
  </r>
  <r>
    <x v="1"/>
    <x v="7"/>
    <x v="19"/>
    <x v="826"/>
    <n v="1"/>
    <m/>
    <n v="1"/>
    <n v="2"/>
    <x v="3"/>
    <x v="0"/>
    <x v="7"/>
  </r>
  <r>
    <x v="1"/>
    <x v="7"/>
    <x v="19"/>
    <x v="827"/>
    <n v="21"/>
    <n v="17"/>
    <n v="138"/>
    <n v="102"/>
    <x v="3"/>
    <x v="0"/>
    <x v="7"/>
  </r>
  <r>
    <x v="1"/>
    <x v="7"/>
    <x v="19"/>
    <x v="828"/>
    <n v="2"/>
    <n v="2"/>
    <n v="25"/>
    <n v="12"/>
    <x v="3"/>
    <x v="0"/>
    <x v="7"/>
  </r>
  <r>
    <x v="1"/>
    <x v="7"/>
    <x v="19"/>
    <x v="829"/>
    <n v="4"/>
    <n v="4"/>
    <n v="33"/>
    <n v="31"/>
    <x v="3"/>
    <x v="0"/>
    <x v="7"/>
  </r>
  <r>
    <x v="1"/>
    <x v="7"/>
    <x v="19"/>
    <x v="830"/>
    <n v="2"/>
    <n v="2"/>
    <n v="6"/>
    <n v="5"/>
    <x v="3"/>
    <x v="0"/>
    <x v="7"/>
  </r>
  <r>
    <x v="1"/>
    <x v="7"/>
    <x v="19"/>
    <x v="831"/>
    <m/>
    <n v="1"/>
    <m/>
    <n v="3"/>
    <x v="3"/>
    <x v="0"/>
    <x v="7"/>
  </r>
  <r>
    <x v="1"/>
    <x v="7"/>
    <x v="19"/>
    <x v="832"/>
    <n v="13"/>
    <n v="2"/>
    <n v="71"/>
    <n v="16"/>
    <x v="3"/>
    <x v="0"/>
    <x v="7"/>
  </r>
  <r>
    <x v="1"/>
    <x v="7"/>
    <x v="19"/>
    <x v="833"/>
    <n v="5"/>
    <n v="2"/>
    <n v="25"/>
    <n v="7"/>
    <x v="3"/>
    <x v="0"/>
    <x v="7"/>
  </r>
  <r>
    <x v="1"/>
    <x v="7"/>
    <x v="19"/>
    <x v="834"/>
    <n v="226"/>
    <n v="95"/>
    <n v="1168"/>
    <n v="529"/>
    <x v="3"/>
    <x v="0"/>
    <x v="7"/>
  </r>
  <r>
    <x v="1"/>
    <x v="7"/>
    <x v="19"/>
    <x v="835"/>
    <n v="113"/>
    <n v="70"/>
    <n v="655"/>
    <n v="395"/>
    <x v="3"/>
    <x v="0"/>
    <x v="7"/>
  </r>
  <r>
    <x v="1"/>
    <x v="7"/>
    <x v="19"/>
    <x v="836"/>
    <n v="3"/>
    <m/>
    <n v="23"/>
    <m/>
    <x v="3"/>
    <x v="0"/>
    <x v="7"/>
  </r>
  <r>
    <x v="1"/>
    <x v="7"/>
    <x v="19"/>
    <x v="837"/>
    <n v="18"/>
    <n v="8"/>
    <n v="101"/>
    <n v="41"/>
    <x v="3"/>
    <x v="0"/>
    <x v="7"/>
  </r>
  <r>
    <x v="1"/>
    <x v="7"/>
    <x v="19"/>
    <x v="838"/>
    <n v="68"/>
    <n v="74"/>
    <n v="399"/>
    <n v="336"/>
    <x v="3"/>
    <x v="0"/>
    <x v="7"/>
  </r>
  <r>
    <x v="1"/>
    <x v="7"/>
    <x v="19"/>
    <x v="839"/>
    <m/>
    <m/>
    <n v="1"/>
    <n v="3"/>
    <x v="3"/>
    <x v="0"/>
    <x v="7"/>
  </r>
  <r>
    <x v="1"/>
    <x v="7"/>
    <x v="19"/>
    <x v="1686"/>
    <n v="1"/>
    <m/>
    <n v="4"/>
    <n v="3"/>
    <x v="3"/>
    <x v="0"/>
    <x v="7"/>
  </r>
  <r>
    <x v="1"/>
    <x v="7"/>
    <x v="19"/>
    <x v="840"/>
    <n v="2"/>
    <n v="1"/>
    <n v="6"/>
    <n v="2"/>
    <x v="3"/>
    <x v="0"/>
    <x v="7"/>
  </r>
  <r>
    <x v="1"/>
    <x v="7"/>
    <x v="19"/>
    <x v="841"/>
    <n v="31"/>
    <n v="26"/>
    <n v="156"/>
    <n v="151"/>
    <x v="3"/>
    <x v="0"/>
    <x v="7"/>
  </r>
  <r>
    <x v="1"/>
    <x v="7"/>
    <x v="19"/>
    <x v="842"/>
    <n v="2"/>
    <n v="2"/>
    <n v="17"/>
    <n v="9"/>
    <x v="3"/>
    <x v="0"/>
    <x v="7"/>
  </r>
  <r>
    <x v="1"/>
    <x v="7"/>
    <x v="19"/>
    <x v="843"/>
    <m/>
    <n v="1"/>
    <m/>
    <n v="3"/>
    <x v="3"/>
    <x v="0"/>
    <x v="7"/>
  </r>
  <r>
    <x v="1"/>
    <x v="7"/>
    <x v="19"/>
    <x v="844"/>
    <n v="2"/>
    <n v="2"/>
    <n v="6"/>
    <n v="5"/>
    <x v="3"/>
    <x v="0"/>
    <x v="7"/>
  </r>
  <r>
    <x v="1"/>
    <x v="7"/>
    <x v="19"/>
    <x v="845"/>
    <n v="26"/>
    <n v="14"/>
    <n v="110"/>
    <n v="65"/>
    <x v="3"/>
    <x v="0"/>
    <x v="7"/>
  </r>
  <r>
    <x v="1"/>
    <x v="7"/>
    <x v="19"/>
    <x v="846"/>
    <n v="548"/>
    <n v="334"/>
    <n v="3086"/>
    <n v="1790"/>
    <x v="3"/>
    <x v="0"/>
    <x v="7"/>
  </r>
  <r>
    <x v="1"/>
    <x v="7"/>
    <x v="19"/>
    <x v="847"/>
    <n v="53"/>
    <n v="27"/>
    <n v="280"/>
    <n v="160"/>
    <x v="3"/>
    <x v="0"/>
    <x v="7"/>
  </r>
  <r>
    <x v="1"/>
    <x v="7"/>
    <x v="19"/>
    <x v="848"/>
    <n v="33"/>
    <n v="7"/>
    <n v="138"/>
    <n v="54"/>
    <x v="3"/>
    <x v="0"/>
    <x v="7"/>
  </r>
  <r>
    <x v="1"/>
    <x v="7"/>
    <x v="19"/>
    <x v="849"/>
    <n v="521"/>
    <n v="302"/>
    <n v="2767"/>
    <n v="1472"/>
    <x v="3"/>
    <x v="0"/>
    <x v="7"/>
  </r>
  <r>
    <x v="1"/>
    <x v="7"/>
    <x v="19"/>
    <x v="850"/>
    <n v="81"/>
    <n v="43"/>
    <n v="384"/>
    <n v="198"/>
    <x v="3"/>
    <x v="0"/>
    <x v="7"/>
  </r>
  <r>
    <x v="1"/>
    <x v="7"/>
    <x v="19"/>
    <x v="1687"/>
    <m/>
    <n v="1"/>
    <n v="5"/>
    <n v="1"/>
    <x v="3"/>
    <x v="0"/>
    <x v="7"/>
  </r>
  <r>
    <x v="1"/>
    <x v="7"/>
    <x v="19"/>
    <x v="2007"/>
    <m/>
    <m/>
    <n v="1"/>
    <m/>
    <x v="3"/>
    <x v="0"/>
    <x v="7"/>
  </r>
  <r>
    <x v="1"/>
    <x v="7"/>
    <x v="19"/>
    <x v="853"/>
    <m/>
    <m/>
    <n v="2"/>
    <n v="3"/>
    <x v="3"/>
    <x v="0"/>
    <x v="7"/>
  </r>
  <r>
    <x v="1"/>
    <x v="7"/>
    <x v="19"/>
    <x v="854"/>
    <n v="1"/>
    <n v="3"/>
    <n v="15"/>
    <n v="23"/>
    <x v="3"/>
    <x v="0"/>
    <x v="7"/>
  </r>
  <r>
    <x v="1"/>
    <x v="7"/>
    <x v="19"/>
    <x v="855"/>
    <n v="30"/>
    <n v="26"/>
    <n v="173"/>
    <n v="133"/>
    <x v="3"/>
    <x v="0"/>
    <x v="7"/>
  </r>
  <r>
    <x v="1"/>
    <x v="7"/>
    <x v="19"/>
    <x v="1688"/>
    <n v="1"/>
    <m/>
    <n v="1"/>
    <n v="2"/>
    <x v="3"/>
    <x v="0"/>
    <x v="7"/>
  </r>
  <r>
    <x v="1"/>
    <x v="7"/>
    <x v="19"/>
    <x v="856"/>
    <n v="1"/>
    <m/>
    <n v="4"/>
    <m/>
    <x v="3"/>
    <x v="0"/>
    <x v="7"/>
  </r>
  <r>
    <x v="1"/>
    <x v="7"/>
    <x v="19"/>
    <x v="857"/>
    <n v="4"/>
    <n v="1"/>
    <n v="15"/>
    <n v="4"/>
    <x v="3"/>
    <x v="0"/>
    <x v="7"/>
  </r>
  <r>
    <x v="1"/>
    <x v="7"/>
    <x v="19"/>
    <x v="1689"/>
    <m/>
    <m/>
    <n v="4"/>
    <n v="3"/>
    <x v="3"/>
    <x v="0"/>
    <x v="7"/>
  </r>
  <r>
    <x v="1"/>
    <x v="7"/>
    <x v="19"/>
    <x v="858"/>
    <n v="18"/>
    <n v="14"/>
    <n v="82"/>
    <n v="70"/>
    <x v="3"/>
    <x v="0"/>
    <x v="7"/>
  </r>
  <r>
    <x v="1"/>
    <x v="7"/>
    <x v="19"/>
    <x v="859"/>
    <m/>
    <m/>
    <n v="4"/>
    <n v="3"/>
    <x v="3"/>
    <x v="0"/>
    <x v="7"/>
  </r>
  <r>
    <x v="1"/>
    <x v="7"/>
    <x v="19"/>
    <x v="1690"/>
    <n v="6"/>
    <n v="7"/>
    <n v="35"/>
    <n v="39"/>
    <x v="3"/>
    <x v="0"/>
    <x v="7"/>
  </r>
  <r>
    <x v="1"/>
    <x v="7"/>
    <x v="19"/>
    <x v="2047"/>
    <m/>
    <m/>
    <n v="1"/>
    <n v="1"/>
    <x v="3"/>
    <x v="0"/>
    <x v="7"/>
  </r>
  <r>
    <x v="1"/>
    <x v="7"/>
    <x v="19"/>
    <x v="860"/>
    <m/>
    <m/>
    <n v="1"/>
    <n v="1"/>
    <x v="3"/>
    <x v="0"/>
    <x v="7"/>
  </r>
  <r>
    <x v="1"/>
    <x v="7"/>
    <x v="19"/>
    <x v="861"/>
    <n v="10"/>
    <n v="4"/>
    <n v="37"/>
    <n v="23"/>
    <x v="3"/>
    <x v="0"/>
    <x v="7"/>
  </r>
  <r>
    <x v="1"/>
    <x v="7"/>
    <x v="19"/>
    <x v="862"/>
    <m/>
    <m/>
    <n v="2"/>
    <m/>
    <x v="3"/>
    <x v="0"/>
    <x v="7"/>
  </r>
  <r>
    <x v="1"/>
    <x v="7"/>
    <x v="19"/>
    <x v="863"/>
    <n v="1"/>
    <n v="1"/>
    <n v="2"/>
    <n v="1"/>
    <x v="3"/>
    <x v="0"/>
    <x v="7"/>
  </r>
  <r>
    <x v="1"/>
    <x v="7"/>
    <x v="19"/>
    <x v="864"/>
    <n v="6"/>
    <n v="3"/>
    <n v="51"/>
    <n v="32"/>
    <x v="3"/>
    <x v="0"/>
    <x v="7"/>
  </r>
  <r>
    <x v="1"/>
    <x v="7"/>
    <x v="19"/>
    <x v="865"/>
    <n v="1"/>
    <n v="5"/>
    <n v="15"/>
    <n v="21"/>
    <x v="3"/>
    <x v="0"/>
    <x v="7"/>
  </r>
  <r>
    <x v="1"/>
    <x v="7"/>
    <x v="19"/>
    <x v="866"/>
    <n v="11"/>
    <n v="7"/>
    <n v="48"/>
    <n v="44"/>
    <x v="3"/>
    <x v="0"/>
    <x v="7"/>
  </r>
  <r>
    <x v="1"/>
    <x v="7"/>
    <x v="145"/>
    <x v="2205"/>
    <m/>
    <m/>
    <n v="1"/>
    <m/>
    <x v="2"/>
    <x v="0"/>
    <x v="7"/>
  </r>
  <r>
    <x v="1"/>
    <x v="7"/>
    <x v="145"/>
    <x v="2290"/>
    <m/>
    <m/>
    <m/>
    <n v="2"/>
    <x v="2"/>
    <x v="0"/>
    <x v="7"/>
  </r>
  <r>
    <x v="1"/>
    <x v="7"/>
    <x v="20"/>
    <x v="867"/>
    <n v="106"/>
    <n v="35"/>
    <n v="564"/>
    <n v="261"/>
    <x v="2"/>
    <x v="0"/>
    <x v="7"/>
  </r>
  <r>
    <x v="1"/>
    <x v="7"/>
    <x v="20"/>
    <x v="868"/>
    <n v="4"/>
    <n v="3"/>
    <n v="35"/>
    <n v="22"/>
    <x v="2"/>
    <x v="0"/>
    <x v="7"/>
  </r>
  <r>
    <x v="1"/>
    <x v="7"/>
    <x v="20"/>
    <x v="869"/>
    <n v="66"/>
    <n v="18"/>
    <n v="241"/>
    <n v="106"/>
    <x v="2"/>
    <x v="0"/>
    <x v="7"/>
  </r>
  <r>
    <x v="1"/>
    <x v="7"/>
    <x v="20"/>
    <x v="870"/>
    <n v="463"/>
    <n v="254"/>
    <n v="2423"/>
    <n v="1400"/>
    <x v="2"/>
    <x v="0"/>
    <x v="7"/>
  </r>
  <r>
    <x v="1"/>
    <x v="7"/>
    <x v="20"/>
    <x v="871"/>
    <n v="58"/>
    <n v="30"/>
    <n v="303"/>
    <n v="143"/>
    <x v="2"/>
    <x v="0"/>
    <x v="7"/>
  </r>
  <r>
    <x v="1"/>
    <x v="7"/>
    <x v="20"/>
    <x v="872"/>
    <n v="2"/>
    <n v="3"/>
    <n v="12"/>
    <n v="19"/>
    <x v="2"/>
    <x v="0"/>
    <x v="7"/>
  </r>
  <r>
    <x v="1"/>
    <x v="7"/>
    <x v="20"/>
    <x v="873"/>
    <n v="18"/>
    <n v="12"/>
    <n v="95"/>
    <n v="68"/>
    <x v="2"/>
    <x v="0"/>
    <x v="7"/>
  </r>
  <r>
    <x v="1"/>
    <x v="7"/>
    <x v="20"/>
    <x v="874"/>
    <n v="12"/>
    <n v="9"/>
    <n v="52"/>
    <n v="37"/>
    <x v="2"/>
    <x v="0"/>
    <x v="7"/>
  </r>
  <r>
    <x v="1"/>
    <x v="7"/>
    <x v="20"/>
    <x v="875"/>
    <n v="37"/>
    <n v="28"/>
    <n v="197"/>
    <n v="130"/>
    <x v="2"/>
    <x v="0"/>
    <x v="7"/>
  </r>
  <r>
    <x v="1"/>
    <x v="7"/>
    <x v="20"/>
    <x v="876"/>
    <n v="668"/>
    <n v="374"/>
    <n v="3533"/>
    <n v="2151"/>
    <x v="2"/>
    <x v="0"/>
    <x v="7"/>
  </r>
  <r>
    <x v="1"/>
    <x v="7"/>
    <x v="20"/>
    <x v="877"/>
    <n v="52"/>
    <n v="20"/>
    <n v="271"/>
    <n v="203"/>
    <x v="2"/>
    <x v="0"/>
    <x v="7"/>
  </r>
  <r>
    <x v="1"/>
    <x v="7"/>
    <x v="20"/>
    <x v="878"/>
    <n v="43"/>
    <n v="25"/>
    <n v="248"/>
    <n v="146"/>
    <x v="2"/>
    <x v="0"/>
    <x v="7"/>
  </r>
  <r>
    <x v="1"/>
    <x v="7"/>
    <x v="20"/>
    <x v="879"/>
    <n v="4"/>
    <n v="8"/>
    <n v="44"/>
    <n v="23"/>
    <x v="2"/>
    <x v="0"/>
    <x v="7"/>
  </r>
  <r>
    <x v="1"/>
    <x v="7"/>
    <x v="20"/>
    <x v="880"/>
    <n v="66"/>
    <n v="45"/>
    <n v="437"/>
    <n v="259"/>
    <x v="2"/>
    <x v="0"/>
    <x v="7"/>
  </r>
  <r>
    <x v="1"/>
    <x v="7"/>
    <x v="20"/>
    <x v="881"/>
    <n v="67"/>
    <n v="38"/>
    <n v="461"/>
    <n v="271"/>
    <x v="2"/>
    <x v="0"/>
    <x v="7"/>
  </r>
  <r>
    <x v="1"/>
    <x v="7"/>
    <x v="20"/>
    <x v="882"/>
    <n v="64"/>
    <n v="30"/>
    <n v="351"/>
    <n v="210"/>
    <x v="2"/>
    <x v="0"/>
    <x v="7"/>
  </r>
  <r>
    <x v="1"/>
    <x v="7"/>
    <x v="20"/>
    <x v="883"/>
    <n v="89"/>
    <n v="57"/>
    <n v="492"/>
    <n v="306"/>
    <x v="2"/>
    <x v="0"/>
    <x v="7"/>
  </r>
  <r>
    <x v="1"/>
    <x v="7"/>
    <x v="20"/>
    <x v="884"/>
    <n v="37"/>
    <n v="30"/>
    <n v="240"/>
    <n v="161"/>
    <x v="2"/>
    <x v="0"/>
    <x v="7"/>
  </r>
  <r>
    <x v="1"/>
    <x v="7"/>
    <x v="20"/>
    <x v="2008"/>
    <m/>
    <m/>
    <n v="2"/>
    <m/>
    <x v="2"/>
    <x v="0"/>
    <x v="7"/>
  </r>
  <r>
    <x v="1"/>
    <x v="7"/>
    <x v="20"/>
    <x v="885"/>
    <n v="2"/>
    <n v="2"/>
    <n v="12"/>
    <n v="8"/>
    <x v="2"/>
    <x v="0"/>
    <x v="7"/>
  </r>
  <r>
    <x v="1"/>
    <x v="7"/>
    <x v="20"/>
    <x v="886"/>
    <m/>
    <n v="1"/>
    <n v="2"/>
    <n v="3"/>
    <x v="2"/>
    <x v="0"/>
    <x v="7"/>
  </r>
  <r>
    <x v="1"/>
    <x v="7"/>
    <x v="20"/>
    <x v="1692"/>
    <m/>
    <m/>
    <n v="1"/>
    <m/>
    <x v="2"/>
    <x v="0"/>
    <x v="7"/>
  </r>
  <r>
    <x v="1"/>
    <x v="7"/>
    <x v="20"/>
    <x v="2291"/>
    <m/>
    <m/>
    <n v="1"/>
    <m/>
    <x v="2"/>
    <x v="0"/>
    <x v="7"/>
  </r>
  <r>
    <x v="1"/>
    <x v="7"/>
    <x v="20"/>
    <x v="1693"/>
    <m/>
    <m/>
    <n v="3"/>
    <m/>
    <x v="2"/>
    <x v="0"/>
    <x v="7"/>
  </r>
  <r>
    <x v="1"/>
    <x v="7"/>
    <x v="20"/>
    <x v="887"/>
    <n v="1"/>
    <m/>
    <n v="1"/>
    <m/>
    <x v="2"/>
    <x v="0"/>
    <x v="7"/>
  </r>
  <r>
    <x v="1"/>
    <x v="7"/>
    <x v="20"/>
    <x v="888"/>
    <n v="9"/>
    <n v="5"/>
    <n v="21"/>
    <n v="15"/>
    <x v="2"/>
    <x v="0"/>
    <x v="7"/>
  </r>
  <r>
    <x v="1"/>
    <x v="7"/>
    <x v="20"/>
    <x v="889"/>
    <n v="152"/>
    <n v="70"/>
    <n v="740"/>
    <n v="458"/>
    <x v="2"/>
    <x v="0"/>
    <x v="7"/>
  </r>
  <r>
    <x v="1"/>
    <x v="7"/>
    <x v="20"/>
    <x v="890"/>
    <n v="2"/>
    <n v="2"/>
    <n v="27"/>
    <n v="13"/>
    <x v="2"/>
    <x v="0"/>
    <x v="7"/>
  </r>
  <r>
    <x v="1"/>
    <x v="7"/>
    <x v="20"/>
    <x v="891"/>
    <n v="204"/>
    <n v="150"/>
    <n v="1092"/>
    <n v="845"/>
    <x v="2"/>
    <x v="0"/>
    <x v="7"/>
  </r>
  <r>
    <x v="1"/>
    <x v="7"/>
    <x v="20"/>
    <x v="892"/>
    <n v="13"/>
    <n v="5"/>
    <n v="40"/>
    <n v="27"/>
    <x v="2"/>
    <x v="0"/>
    <x v="7"/>
  </r>
  <r>
    <x v="1"/>
    <x v="7"/>
    <x v="20"/>
    <x v="893"/>
    <n v="4"/>
    <n v="2"/>
    <n v="15"/>
    <n v="19"/>
    <x v="2"/>
    <x v="0"/>
    <x v="7"/>
  </r>
  <r>
    <x v="1"/>
    <x v="7"/>
    <x v="103"/>
    <x v="1930"/>
    <m/>
    <m/>
    <n v="1"/>
    <m/>
    <x v="4"/>
    <x v="0"/>
    <x v="7"/>
  </r>
  <r>
    <x v="1"/>
    <x v="7"/>
    <x v="103"/>
    <x v="894"/>
    <m/>
    <m/>
    <m/>
    <n v="3"/>
    <x v="4"/>
    <x v="0"/>
    <x v="7"/>
  </r>
  <r>
    <x v="1"/>
    <x v="7"/>
    <x v="103"/>
    <x v="1931"/>
    <m/>
    <m/>
    <n v="1"/>
    <m/>
    <x v="4"/>
    <x v="0"/>
    <x v="7"/>
  </r>
  <r>
    <x v="1"/>
    <x v="7"/>
    <x v="103"/>
    <x v="1698"/>
    <m/>
    <m/>
    <n v="1"/>
    <n v="1"/>
    <x v="4"/>
    <x v="0"/>
    <x v="7"/>
  </r>
  <r>
    <x v="1"/>
    <x v="7"/>
    <x v="103"/>
    <x v="1699"/>
    <m/>
    <m/>
    <n v="1"/>
    <m/>
    <x v="4"/>
    <x v="0"/>
    <x v="7"/>
  </r>
  <r>
    <x v="1"/>
    <x v="7"/>
    <x v="103"/>
    <x v="2092"/>
    <m/>
    <m/>
    <m/>
    <n v="2"/>
    <x v="4"/>
    <x v="0"/>
    <x v="7"/>
  </r>
  <r>
    <x v="1"/>
    <x v="7"/>
    <x v="103"/>
    <x v="1933"/>
    <m/>
    <n v="1"/>
    <m/>
    <n v="1"/>
    <x v="4"/>
    <x v="0"/>
    <x v="7"/>
  </r>
  <r>
    <x v="1"/>
    <x v="7"/>
    <x v="104"/>
    <x v="2292"/>
    <m/>
    <m/>
    <n v="1"/>
    <m/>
    <x v="1"/>
    <x v="0"/>
    <x v="7"/>
  </r>
  <r>
    <x v="1"/>
    <x v="7"/>
    <x v="104"/>
    <x v="2209"/>
    <m/>
    <m/>
    <n v="8"/>
    <m/>
    <x v="1"/>
    <x v="0"/>
    <x v="7"/>
  </r>
  <r>
    <x v="1"/>
    <x v="7"/>
    <x v="104"/>
    <x v="2293"/>
    <m/>
    <m/>
    <n v="2"/>
    <m/>
    <x v="1"/>
    <x v="0"/>
    <x v="7"/>
  </r>
  <r>
    <x v="1"/>
    <x v="7"/>
    <x v="104"/>
    <x v="1700"/>
    <n v="6"/>
    <m/>
    <n v="19"/>
    <n v="1"/>
    <x v="1"/>
    <x v="0"/>
    <x v="7"/>
  </r>
  <r>
    <x v="1"/>
    <x v="7"/>
    <x v="104"/>
    <x v="895"/>
    <n v="3"/>
    <m/>
    <n v="11"/>
    <m/>
    <x v="1"/>
    <x v="0"/>
    <x v="7"/>
  </r>
  <r>
    <x v="1"/>
    <x v="7"/>
    <x v="104"/>
    <x v="2212"/>
    <m/>
    <m/>
    <n v="1"/>
    <m/>
    <x v="1"/>
    <x v="0"/>
    <x v="7"/>
  </r>
  <r>
    <x v="1"/>
    <x v="7"/>
    <x v="104"/>
    <x v="2213"/>
    <m/>
    <m/>
    <m/>
    <n v="1"/>
    <x v="1"/>
    <x v="0"/>
    <x v="7"/>
  </r>
  <r>
    <x v="1"/>
    <x v="7"/>
    <x v="104"/>
    <x v="1934"/>
    <m/>
    <m/>
    <n v="1"/>
    <m/>
    <x v="1"/>
    <x v="0"/>
    <x v="7"/>
  </r>
  <r>
    <x v="1"/>
    <x v="7"/>
    <x v="104"/>
    <x v="1701"/>
    <n v="1"/>
    <m/>
    <n v="3"/>
    <m/>
    <x v="1"/>
    <x v="0"/>
    <x v="7"/>
  </r>
  <r>
    <x v="1"/>
    <x v="7"/>
    <x v="105"/>
    <x v="896"/>
    <n v="103"/>
    <n v="44"/>
    <n v="501"/>
    <n v="249"/>
    <x v="2"/>
    <x v="0"/>
    <x v="7"/>
  </r>
  <r>
    <x v="1"/>
    <x v="7"/>
    <x v="21"/>
    <x v="897"/>
    <n v="14"/>
    <n v="6"/>
    <n v="55"/>
    <n v="46"/>
    <x v="3"/>
    <x v="0"/>
    <x v="7"/>
  </r>
  <r>
    <x v="1"/>
    <x v="7"/>
    <x v="21"/>
    <x v="898"/>
    <m/>
    <n v="2"/>
    <n v="7"/>
    <n v="8"/>
    <x v="3"/>
    <x v="0"/>
    <x v="7"/>
  </r>
  <r>
    <x v="1"/>
    <x v="7"/>
    <x v="21"/>
    <x v="899"/>
    <n v="104"/>
    <n v="61"/>
    <n v="546"/>
    <n v="335"/>
    <x v="3"/>
    <x v="0"/>
    <x v="7"/>
  </r>
  <r>
    <x v="1"/>
    <x v="7"/>
    <x v="21"/>
    <x v="900"/>
    <n v="73"/>
    <n v="46"/>
    <n v="323"/>
    <n v="222"/>
    <x v="3"/>
    <x v="0"/>
    <x v="7"/>
  </r>
  <r>
    <x v="1"/>
    <x v="7"/>
    <x v="21"/>
    <x v="901"/>
    <m/>
    <m/>
    <n v="1"/>
    <m/>
    <x v="3"/>
    <x v="0"/>
    <x v="7"/>
  </r>
  <r>
    <x v="1"/>
    <x v="7"/>
    <x v="21"/>
    <x v="902"/>
    <n v="11"/>
    <n v="8"/>
    <n v="66"/>
    <n v="37"/>
    <x v="3"/>
    <x v="0"/>
    <x v="7"/>
  </r>
  <r>
    <x v="1"/>
    <x v="7"/>
    <x v="21"/>
    <x v="903"/>
    <n v="110"/>
    <n v="84"/>
    <n v="609"/>
    <n v="449"/>
    <x v="3"/>
    <x v="0"/>
    <x v="7"/>
  </r>
  <r>
    <x v="1"/>
    <x v="7"/>
    <x v="21"/>
    <x v="905"/>
    <n v="2"/>
    <m/>
    <n v="26"/>
    <n v="18"/>
    <x v="3"/>
    <x v="0"/>
    <x v="7"/>
  </r>
  <r>
    <x v="1"/>
    <x v="7"/>
    <x v="21"/>
    <x v="906"/>
    <n v="4"/>
    <n v="8"/>
    <n v="23"/>
    <n v="29"/>
    <x v="3"/>
    <x v="0"/>
    <x v="7"/>
  </r>
  <r>
    <x v="1"/>
    <x v="7"/>
    <x v="21"/>
    <x v="907"/>
    <n v="4"/>
    <n v="4"/>
    <n v="31"/>
    <n v="27"/>
    <x v="3"/>
    <x v="0"/>
    <x v="7"/>
  </r>
  <r>
    <x v="1"/>
    <x v="7"/>
    <x v="21"/>
    <x v="908"/>
    <n v="24"/>
    <n v="2"/>
    <n v="87"/>
    <n v="18"/>
    <x v="3"/>
    <x v="0"/>
    <x v="7"/>
  </r>
  <r>
    <x v="1"/>
    <x v="7"/>
    <x v="21"/>
    <x v="909"/>
    <n v="12"/>
    <n v="11"/>
    <n v="66"/>
    <n v="48"/>
    <x v="3"/>
    <x v="0"/>
    <x v="7"/>
  </r>
  <r>
    <x v="1"/>
    <x v="7"/>
    <x v="21"/>
    <x v="910"/>
    <n v="2"/>
    <n v="1"/>
    <n v="3"/>
    <n v="1"/>
    <x v="3"/>
    <x v="0"/>
    <x v="7"/>
  </r>
  <r>
    <x v="1"/>
    <x v="7"/>
    <x v="21"/>
    <x v="911"/>
    <m/>
    <m/>
    <n v="5"/>
    <n v="1"/>
    <x v="3"/>
    <x v="0"/>
    <x v="7"/>
  </r>
  <r>
    <x v="1"/>
    <x v="7"/>
    <x v="21"/>
    <x v="912"/>
    <m/>
    <m/>
    <n v="2"/>
    <n v="1"/>
    <x v="3"/>
    <x v="0"/>
    <x v="7"/>
  </r>
  <r>
    <x v="1"/>
    <x v="7"/>
    <x v="21"/>
    <x v="1702"/>
    <m/>
    <m/>
    <n v="1"/>
    <m/>
    <x v="3"/>
    <x v="0"/>
    <x v="7"/>
  </r>
  <r>
    <x v="1"/>
    <x v="7"/>
    <x v="21"/>
    <x v="913"/>
    <n v="2"/>
    <n v="1"/>
    <n v="4"/>
    <n v="3"/>
    <x v="3"/>
    <x v="0"/>
    <x v="7"/>
  </r>
  <r>
    <x v="1"/>
    <x v="7"/>
    <x v="21"/>
    <x v="914"/>
    <n v="103"/>
    <n v="77"/>
    <n v="484"/>
    <n v="354"/>
    <x v="3"/>
    <x v="0"/>
    <x v="7"/>
  </r>
  <r>
    <x v="1"/>
    <x v="7"/>
    <x v="21"/>
    <x v="915"/>
    <n v="37"/>
    <n v="10"/>
    <n v="174"/>
    <n v="70"/>
    <x v="3"/>
    <x v="0"/>
    <x v="7"/>
  </r>
  <r>
    <x v="1"/>
    <x v="7"/>
    <x v="21"/>
    <x v="916"/>
    <m/>
    <n v="1"/>
    <n v="2"/>
    <n v="2"/>
    <x v="3"/>
    <x v="0"/>
    <x v="7"/>
  </r>
  <r>
    <x v="1"/>
    <x v="7"/>
    <x v="21"/>
    <x v="917"/>
    <n v="6"/>
    <n v="2"/>
    <n v="22"/>
    <n v="16"/>
    <x v="3"/>
    <x v="0"/>
    <x v="7"/>
  </r>
  <r>
    <x v="1"/>
    <x v="7"/>
    <x v="21"/>
    <x v="918"/>
    <n v="782"/>
    <n v="486"/>
    <n v="4172"/>
    <n v="2509"/>
    <x v="3"/>
    <x v="0"/>
    <x v="7"/>
  </r>
  <r>
    <x v="1"/>
    <x v="7"/>
    <x v="21"/>
    <x v="919"/>
    <n v="1"/>
    <n v="6"/>
    <n v="22"/>
    <n v="16"/>
    <x v="3"/>
    <x v="0"/>
    <x v="7"/>
  </r>
  <r>
    <x v="1"/>
    <x v="7"/>
    <x v="21"/>
    <x v="920"/>
    <n v="4"/>
    <n v="5"/>
    <n v="30"/>
    <n v="22"/>
    <x v="3"/>
    <x v="0"/>
    <x v="7"/>
  </r>
  <r>
    <x v="1"/>
    <x v="7"/>
    <x v="21"/>
    <x v="921"/>
    <n v="7"/>
    <n v="9"/>
    <n v="38"/>
    <n v="36"/>
    <x v="3"/>
    <x v="0"/>
    <x v="7"/>
  </r>
  <r>
    <x v="1"/>
    <x v="7"/>
    <x v="21"/>
    <x v="922"/>
    <n v="38"/>
    <n v="15"/>
    <n v="181"/>
    <n v="130"/>
    <x v="3"/>
    <x v="0"/>
    <x v="7"/>
  </r>
  <r>
    <x v="1"/>
    <x v="7"/>
    <x v="21"/>
    <x v="924"/>
    <n v="4"/>
    <m/>
    <n v="13"/>
    <n v="9"/>
    <x v="3"/>
    <x v="0"/>
    <x v="7"/>
  </r>
  <r>
    <x v="1"/>
    <x v="7"/>
    <x v="21"/>
    <x v="925"/>
    <m/>
    <m/>
    <n v="1"/>
    <n v="2"/>
    <x v="3"/>
    <x v="0"/>
    <x v="7"/>
  </r>
  <r>
    <x v="1"/>
    <x v="7"/>
    <x v="21"/>
    <x v="1704"/>
    <n v="1"/>
    <m/>
    <n v="6"/>
    <m/>
    <x v="3"/>
    <x v="0"/>
    <x v="7"/>
  </r>
  <r>
    <x v="1"/>
    <x v="7"/>
    <x v="21"/>
    <x v="926"/>
    <n v="27"/>
    <n v="13"/>
    <n v="123"/>
    <n v="90"/>
    <x v="3"/>
    <x v="0"/>
    <x v="7"/>
  </r>
  <r>
    <x v="1"/>
    <x v="7"/>
    <x v="21"/>
    <x v="1705"/>
    <m/>
    <m/>
    <n v="5"/>
    <m/>
    <x v="3"/>
    <x v="0"/>
    <x v="7"/>
  </r>
  <r>
    <x v="1"/>
    <x v="7"/>
    <x v="21"/>
    <x v="927"/>
    <n v="359"/>
    <n v="125"/>
    <n v="1854"/>
    <n v="775"/>
    <x v="3"/>
    <x v="0"/>
    <x v="7"/>
  </r>
  <r>
    <x v="1"/>
    <x v="7"/>
    <x v="21"/>
    <x v="928"/>
    <n v="207"/>
    <n v="99"/>
    <n v="1065"/>
    <n v="520"/>
    <x v="3"/>
    <x v="0"/>
    <x v="7"/>
  </r>
  <r>
    <x v="1"/>
    <x v="7"/>
    <x v="21"/>
    <x v="929"/>
    <n v="24"/>
    <n v="12"/>
    <n v="126"/>
    <n v="73"/>
    <x v="3"/>
    <x v="0"/>
    <x v="7"/>
  </r>
  <r>
    <x v="1"/>
    <x v="7"/>
    <x v="21"/>
    <x v="930"/>
    <n v="11"/>
    <n v="7"/>
    <n v="76"/>
    <n v="55"/>
    <x v="3"/>
    <x v="0"/>
    <x v="7"/>
  </r>
  <r>
    <x v="1"/>
    <x v="7"/>
    <x v="21"/>
    <x v="931"/>
    <n v="13"/>
    <n v="8"/>
    <n v="58"/>
    <n v="64"/>
    <x v="3"/>
    <x v="0"/>
    <x v="7"/>
  </r>
  <r>
    <x v="1"/>
    <x v="7"/>
    <x v="21"/>
    <x v="932"/>
    <n v="101"/>
    <n v="55"/>
    <n v="626"/>
    <n v="343"/>
    <x v="3"/>
    <x v="0"/>
    <x v="7"/>
  </r>
  <r>
    <x v="1"/>
    <x v="7"/>
    <x v="21"/>
    <x v="933"/>
    <n v="8"/>
    <n v="6"/>
    <n v="57"/>
    <n v="41"/>
    <x v="3"/>
    <x v="0"/>
    <x v="7"/>
  </r>
  <r>
    <x v="1"/>
    <x v="7"/>
    <x v="21"/>
    <x v="934"/>
    <n v="4"/>
    <m/>
    <n v="9"/>
    <n v="2"/>
    <x v="3"/>
    <x v="0"/>
    <x v="7"/>
  </r>
  <r>
    <x v="1"/>
    <x v="7"/>
    <x v="21"/>
    <x v="935"/>
    <n v="1"/>
    <n v="1"/>
    <n v="9"/>
    <n v="7"/>
    <x v="3"/>
    <x v="0"/>
    <x v="7"/>
  </r>
  <r>
    <x v="1"/>
    <x v="7"/>
    <x v="21"/>
    <x v="936"/>
    <n v="1"/>
    <n v="2"/>
    <n v="11"/>
    <n v="7"/>
    <x v="3"/>
    <x v="0"/>
    <x v="7"/>
  </r>
  <r>
    <x v="1"/>
    <x v="7"/>
    <x v="21"/>
    <x v="937"/>
    <n v="25"/>
    <n v="13"/>
    <n v="121"/>
    <n v="74"/>
    <x v="3"/>
    <x v="0"/>
    <x v="7"/>
  </r>
  <r>
    <x v="1"/>
    <x v="7"/>
    <x v="21"/>
    <x v="938"/>
    <n v="5"/>
    <n v="5"/>
    <n v="35"/>
    <n v="27"/>
    <x v="3"/>
    <x v="0"/>
    <x v="7"/>
  </r>
  <r>
    <x v="1"/>
    <x v="7"/>
    <x v="21"/>
    <x v="1706"/>
    <n v="1"/>
    <m/>
    <n v="1"/>
    <m/>
    <x v="3"/>
    <x v="0"/>
    <x v="7"/>
  </r>
  <r>
    <x v="1"/>
    <x v="7"/>
    <x v="21"/>
    <x v="939"/>
    <n v="3"/>
    <m/>
    <n v="8"/>
    <n v="2"/>
    <x v="3"/>
    <x v="0"/>
    <x v="7"/>
  </r>
  <r>
    <x v="1"/>
    <x v="7"/>
    <x v="106"/>
    <x v="941"/>
    <m/>
    <n v="1"/>
    <m/>
    <n v="1"/>
    <x v="3"/>
    <x v="0"/>
    <x v="7"/>
  </r>
  <r>
    <x v="1"/>
    <x v="7"/>
    <x v="22"/>
    <x v="944"/>
    <n v="409"/>
    <n v="311"/>
    <n v="2226"/>
    <n v="1544"/>
    <x v="3"/>
    <x v="0"/>
    <x v="7"/>
  </r>
  <r>
    <x v="1"/>
    <x v="7"/>
    <x v="22"/>
    <x v="945"/>
    <n v="162"/>
    <n v="145"/>
    <n v="898"/>
    <n v="777"/>
    <x v="3"/>
    <x v="0"/>
    <x v="7"/>
  </r>
  <r>
    <x v="1"/>
    <x v="7"/>
    <x v="22"/>
    <x v="946"/>
    <n v="17"/>
    <n v="4"/>
    <n v="54"/>
    <n v="22"/>
    <x v="3"/>
    <x v="0"/>
    <x v="7"/>
  </r>
  <r>
    <x v="1"/>
    <x v="7"/>
    <x v="22"/>
    <x v="947"/>
    <n v="16"/>
    <n v="1"/>
    <n v="67"/>
    <n v="10"/>
    <x v="3"/>
    <x v="0"/>
    <x v="7"/>
  </r>
  <r>
    <x v="1"/>
    <x v="7"/>
    <x v="22"/>
    <x v="948"/>
    <m/>
    <m/>
    <n v="6"/>
    <n v="1"/>
    <x v="3"/>
    <x v="0"/>
    <x v="7"/>
  </r>
  <r>
    <x v="1"/>
    <x v="7"/>
    <x v="22"/>
    <x v="949"/>
    <n v="10"/>
    <n v="9"/>
    <n v="47"/>
    <n v="51"/>
    <x v="3"/>
    <x v="0"/>
    <x v="7"/>
  </r>
  <r>
    <x v="1"/>
    <x v="7"/>
    <x v="22"/>
    <x v="950"/>
    <n v="3"/>
    <n v="2"/>
    <n v="29"/>
    <n v="15"/>
    <x v="3"/>
    <x v="0"/>
    <x v="7"/>
  </r>
  <r>
    <x v="1"/>
    <x v="7"/>
    <x v="22"/>
    <x v="951"/>
    <n v="29"/>
    <n v="21"/>
    <n v="195"/>
    <n v="134"/>
    <x v="3"/>
    <x v="0"/>
    <x v="7"/>
  </r>
  <r>
    <x v="1"/>
    <x v="7"/>
    <x v="22"/>
    <x v="952"/>
    <m/>
    <m/>
    <n v="3"/>
    <m/>
    <x v="3"/>
    <x v="0"/>
    <x v="7"/>
  </r>
  <r>
    <x v="1"/>
    <x v="7"/>
    <x v="22"/>
    <x v="953"/>
    <n v="6"/>
    <n v="4"/>
    <n v="26"/>
    <n v="23"/>
    <x v="3"/>
    <x v="0"/>
    <x v="7"/>
  </r>
  <r>
    <x v="1"/>
    <x v="7"/>
    <x v="22"/>
    <x v="954"/>
    <n v="19"/>
    <n v="8"/>
    <n v="108"/>
    <n v="100"/>
    <x v="3"/>
    <x v="0"/>
    <x v="7"/>
  </r>
  <r>
    <x v="1"/>
    <x v="7"/>
    <x v="22"/>
    <x v="955"/>
    <m/>
    <m/>
    <m/>
    <n v="3"/>
    <x v="3"/>
    <x v="0"/>
    <x v="7"/>
  </r>
  <r>
    <x v="1"/>
    <x v="7"/>
    <x v="22"/>
    <x v="956"/>
    <m/>
    <m/>
    <m/>
    <n v="1"/>
    <x v="3"/>
    <x v="0"/>
    <x v="7"/>
  </r>
  <r>
    <x v="1"/>
    <x v="7"/>
    <x v="22"/>
    <x v="957"/>
    <n v="42"/>
    <n v="39"/>
    <n v="243"/>
    <n v="197"/>
    <x v="3"/>
    <x v="0"/>
    <x v="7"/>
  </r>
  <r>
    <x v="1"/>
    <x v="7"/>
    <x v="22"/>
    <x v="461"/>
    <n v="1"/>
    <n v="2"/>
    <n v="7"/>
    <n v="12"/>
    <x v="3"/>
    <x v="0"/>
    <x v="7"/>
  </r>
  <r>
    <x v="1"/>
    <x v="7"/>
    <x v="22"/>
    <x v="958"/>
    <n v="30"/>
    <n v="8"/>
    <n v="119"/>
    <n v="59"/>
    <x v="3"/>
    <x v="0"/>
    <x v="7"/>
  </r>
  <r>
    <x v="1"/>
    <x v="7"/>
    <x v="22"/>
    <x v="959"/>
    <m/>
    <n v="1"/>
    <n v="3"/>
    <n v="2"/>
    <x v="3"/>
    <x v="0"/>
    <x v="7"/>
  </r>
  <r>
    <x v="1"/>
    <x v="7"/>
    <x v="22"/>
    <x v="960"/>
    <n v="37"/>
    <n v="4"/>
    <n v="170"/>
    <n v="26"/>
    <x v="3"/>
    <x v="0"/>
    <x v="7"/>
  </r>
  <r>
    <x v="1"/>
    <x v="7"/>
    <x v="22"/>
    <x v="961"/>
    <m/>
    <m/>
    <n v="1"/>
    <n v="2"/>
    <x v="3"/>
    <x v="0"/>
    <x v="7"/>
  </r>
  <r>
    <x v="1"/>
    <x v="7"/>
    <x v="22"/>
    <x v="962"/>
    <m/>
    <m/>
    <n v="1"/>
    <m/>
    <x v="3"/>
    <x v="0"/>
    <x v="7"/>
  </r>
  <r>
    <x v="1"/>
    <x v="7"/>
    <x v="22"/>
    <x v="963"/>
    <n v="13"/>
    <m/>
    <n v="63"/>
    <n v="21"/>
    <x v="3"/>
    <x v="0"/>
    <x v="7"/>
  </r>
  <r>
    <x v="1"/>
    <x v="7"/>
    <x v="22"/>
    <x v="964"/>
    <n v="2"/>
    <n v="2"/>
    <n v="15"/>
    <n v="8"/>
    <x v="3"/>
    <x v="0"/>
    <x v="7"/>
  </r>
  <r>
    <x v="1"/>
    <x v="7"/>
    <x v="22"/>
    <x v="965"/>
    <n v="1"/>
    <m/>
    <n v="5"/>
    <n v="6"/>
    <x v="3"/>
    <x v="0"/>
    <x v="7"/>
  </r>
  <r>
    <x v="1"/>
    <x v="7"/>
    <x v="22"/>
    <x v="966"/>
    <n v="1"/>
    <n v="4"/>
    <n v="7"/>
    <n v="12"/>
    <x v="3"/>
    <x v="0"/>
    <x v="7"/>
  </r>
  <r>
    <x v="1"/>
    <x v="7"/>
    <x v="22"/>
    <x v="967"/>
    <n v="197"/>
    <n v="128"/>
    <n v="1107"/>
    <n v="586"/>
    <x v="3"/>
    <x v="0"/>
    <x v="7"/>
  </r>
  <r>
    <x v="1"/>
    <x v="7"/>
    <x v="22"/>
    <x v="968"/>
    <n v="11"/>
    <n v="1"/>
    <n v="37"/>
    <n v="16"/>
    <x v="3"/>
    <x v="0"/>
    <x v="7"/>
  </r>
  <r>
    <x v="1"/>
    <x v="7"/>
    <x v="22"/>
    <x v="969"/>
    <n v="3"/>
    <n v="2"/>
    <n v="15"/>
    <n v="13"/>
    <x v="3"/>
    <x v="0"/>
    <x v="7"/>
  </r>
  <r>
    <x v="1"/>
    <x v="7"/>
    <x v="22"/>
    <x v="971"/>
    <n v="7"/>
    <n v="2"/>
    <n v="46"/>
    <n v="41"/>
    <x v="3"/>
    <x v="0"/>
    <x v="7"/>
  </r>
  <r>
    <x v="1"/>
    <x v="7"/>
    <x v="22"/>
    <x v="972"/>
    <n v="88"/>
    <n v="48"/>
    <n v="416"/>
    <n v="343"/>
    <x v="3"/>
    <x v="0"/>
    <x v="7"/>
  </r>
  <r>
    <x v="1"/>
    <x v="7"/>
    <x v="22"/>
    <x v="973"/>
    <m/>
    <m/>
    <n v="2"/>
    <n v="3"/>
    <x v="3"/>
    <x v="0"/>
    <x v="7"/>
  </r>
  <r>
    <x v="1"/>
    <x v="7"/>
    <x v="22"/>
    <x v="974"/>
    <n v="88"/>
    <n v="61"/>
    <n v="439"/>
    <n v="363"/>
    <x v="3"/>
    <x v="0"/>
    <x v="7"/>
  </r>
  <r>
    <x v="1"/>
    <x v="7"/>
    <x v="22"/>
    <x v="975"/>
    <n v="45"/>
    <n v="29"/>
    <n v="253"/>
    <n v="176"/>
    <x v="3"/>
    <x v="0"/>
    <x v="7"/>
  </r>
  <r>
    <x v="1"/>
    <x v="7"/>
    <x v="22"/>
    <x v="976"/>
    <n v="86"/>
    <n v="57"/>
    <n v="457"/>
    <n v="286"/>
    <x v="3"/>
    <x v="0"/>
    <x v="7"/>
  </r>
  <r>
    <x v="1"/>
    <x v="7"/>
    <x v="22"/>
    <x v="977"/>
    <n v="1"/>
    <m/>
    <n v="3"/>
    <n v="2"/>
    <x v="3"/>
    <x v="0"/>
    <x v="7"/>
  </r>
  <r>
    <x v="1"/>
    <x v="7"/>
    <x v="22"/>
    <x v="978"/>
    <n v="2"/>
    <n v="1"/>
    <n v="11"/>
    <n v="14"/>
    <x v="3"/>
    <x v="0"/>
    <x v="7"/>
  </r>
  <r>
    <x v="1"/>
    <x v="7"/>
    <x v="22"/>
    <x v="979"/>
    <n v="77"/>
    <n v="31"/>
    <n v="376"/>
    <n v="227"/>
    <x v="3"/>
    <x v="0"/>
    <x v="7"/>
  </r>
  <r>
    <x v="1"/>
    <x v="7"/>
    <x v="22"/>
    <x v="1708"/>
    <m/>
    <n v="1"/>
    <n v="2"/>
    <n v="2"/>
    <x v="3"/>
    <x v="0"/>
    <x v="7"/>
  </r>
  <r>
    <x v="1"/>
    <x v="7"/>
    <x v="22"/>
    <x v="1709"/>
    <m/>
    <m/>
    <n v="4"/>
    <m/>
    <x v="3"/>
    <x v="0"/>
    <x v="7"/>
  </r>
  <r>
    <x v="1"/>
    <x v="7"/>
    <x v="22"/>
    <x v="2053"/>
    <m/>
    <m/>
    <m/>
    <n v="2"/>
    <x v="3"/>
    <x v="0"/>
    <x v="7"/>
  </r>
  <r>
    <x v="1"/>
    <x v="7"/>
    <x v="22"/>
    <x v="980"/>
    <n v="1"/>
    <m/>
    <n v="8"/>
    <n v="4"/>
    <x v="3"/>
    <x v="0"/>
    <x v="7"/>
  </r>
  <r>
    <x v="1"/>
    <x v="7"/>
    <x v="22"/>
    <x v="981"/>
    <n v="1"/>
    <m/>
    <n v="1"/>
    <m/>
    <x v="3"/>
    <x v="0"/>
    <x v="7"/>
  </r>
  <r>
    <x v="1"/>
    <x v="7"/>
    <x v="22"/>
    <x v="982"/>
    <n v="4"/>
    <n v="4"/>
    <n v="34"/>
    <n v="23"/>
    <x v="3"/>
    <x v="0"/>
    <x v="7"/>
  </r>
  <r>
    <x v="1"/>
    <x v="7"/>
    <x v="22"/>
    <x v="983"/>
    <n v="5"/>
    <n v="1"/>
    <n v="21"/>
    <n v="7"/>
    <x v="3"/>
    <x v="0"/>
    <x v="7"/>
  </r>
  <r>
    <x v="1"/>
    <x v="7"/>
    <x v="22"/>
    <x v="984"/>
    <n v="13"/>
    <n v="15"/>
    <n v="111"/>
    <n v="87"/>
    <x v="3"/>
    <x v="0"/>
    <x v="7"/>
  </r>
  <r>
    <x v="1"/>
    <x v="7"/>
    <x v="22"/>
    <x v="985"/>
    <m/>
    <m/>
    <n v="5"/>
    <n v="4"/>
    <x v="3"/>
    <x v="0"/>
    <x v="7"/>
  </r>
  <r>
    <x v="1"/>
    <x v="7"/>
    <x v="22"/>
    <x v="986"/>
    <n v="329"/>
    <n v="118"/>
    <n v="1511"/>
    <n v="786"/>
    <x v="3"/>
    <x v="0"/>
    <x v="7"/>
  </r>
  <r>
    <x v="1"/>
    <x v="7"/>
    <x v="22"/>
    <x v="987"/>
    <n v="2"/>
    <n v="2"/>
    <n v="21"/>
    <n v="3"/>
    <x v="3"/>
    <x v="0"/>
    <x v="7"/>
  </r>
  <r>
    <x v="1"/>
    <x v="7"/>
    <x v="22"/>
    <x v="988"/>
    <m/>
    <n v="2"/>
    <n v="6"/>
    <n v="6"/>
    <x v="3"/>
    <x v="0"/>
    <x v="7"/>
  </r>
  <r>
    <x v="1"/>
    <x v="7"/>
    <x v="22"/>
    <x v="989"/>
    <n v="69"/>
    <n v="34"/>
    <n v="376"/>
    <n v="237"/>
    <x v="3"/>
    <x v="0"/>
    <x v="7"/>
  </r>
  <r>
    <x v="1"/>
    <x v="7"/>
    <x v="22"/>
    <x v="990"/>
    <n v="46"/>
    <n v="29"/>
    <n v="212"/>
    <n v="184"/>
    <x v="3"/>
    <x v="0"/>
    <x v="7"/>
  </r>
  <r>
    <x v="1"/>
    <x v="7"/>
    <x v="22"/>
    <x v="991"/>
    <n v="1"/>
    <m/>
    <n v="3"/>
    <n v="1"/>
    <x v="3"/>
    <x v="0"/>
    <x v="7"/>
  </r>
  <r>
    <x v="1"/>
    <x v="7"/>
    <x v="22"/>
    <x v="1711"/>
    <n v="1"/>
    <m/>
    <n v="3"/>
    <n v="3"/>
    <x v="3"/>
    <x v="0"/>
    <x v="7"/>
  </r>
  <r>
    <x v="1"/>
    <x v="7"/>
    <x v="22"/>
    <x v="992"/>
    <n v="9"/>
    <n v="3"/>
    <n v="26"/>
    <n v="19"/>
    <x v="3"/>
    <x v="0"/>
    <x v="7"/>
  </r>
  <r>
    <x v="1"/>
    <x v="7"/>
    <x v="22"/>
    <x v="993"/>
    <n v="12"/>
    <n v="6"/>
    <n v="70"/>
    <n v="49"/>
    <x v="3"/>
    <x v="0"/>
    <x v="7"/>
  </r>
  <r>
    <x v="1"/>
    <x v="7"/>
    <x v="22"/>
    <x v="994"/>
    <n v="2"/>
    <n v="3"/>
    <n v="23"/>
    <n v="17"/>
    <x v="3"/>
    <x v="0"/>
    <x v="7"/>
  </r>
  <r>
    <x v="1"/>
    <x v="7"/>
    <x v="22"/>
    <x v="996"/>
    <n v="200"/>
    <n v="121"/>
    <n v="1034"/>
    <n v="678"/>
    <x v="3"/>
    <x v="0"/>
    <x v="7"/>
  </r>
  <r>
    <x v="1"/>
    <x v="7"/>
    <x v="22"/>
    <x v="997"/>
    <n v="6"/>
    <n v="4"/>
    <n v="50"/>
    <n v="51"/>
    <x v="3"/>
    <x v="0"/>
    <x v="7"/>
  </r>
  <r>
    <x v="1"/>
    <x v="7"/>
    <x v="22"/>
    <x v="998"/>
    <n v="515"/>
    <n v="264"/>
    <n v="2828"/>
    <n v="1471"/>
    <x v="3"/>
    <x v="0"/>
    <x v="7"/>
  </r>
  <r>
    <x v="1"/>
    <x v="7"/>
    <x v="22"/>
    <x v="1712"/>
    <n v="7"/>
    <m/>
    <n v="41"/>
    <n v="2"/>
    <x v="3"/>
    <x v="0"/>
    <x v="7"/>
  </r>
  <r>
    <x v="1"/>
    <x v="7"/>
    <x v="22"/>
    <x v="1000"/>
    <n v="3"/>
    <n v="1"/>
    <n v="13"/>
    <n v="16"/>
    <x v="3"/>
    <x v="0"/>
    <x v="7"/>
  </r>
  <r>
    <x v="1"/>
    <x v="7"/>
    <x v="22"/>
    <x v="1001"/>
    <n v="128"/>
    <n v="7"/>
    <n v="471"/>
    <n v="16"/>
    <x v="3"/>
    <x v="0"/>
    <x v="7"/>
  </r>
  <r>
    <x v="1"/>
    <x v="7"/>
    <x v="22"/>
    <x v="1002"/>
    <m/>
    <m/>
    <n v="2"/>
    <n v="5"/>
    <x v="3"/>
    <x v="0"/>
    <x v="7"/>
  </r>
  <r>
    <x v="1"/>
    <x v="7"/>
    <x v="22"/>
    <x v="1003"/>
    <n v="2"/>
    <m/>
    <n v="8"/>
    <n v="10"/>
    <x v="3"/>
    <x v="0"/>
    <x v="7"/>
  </r>
  <r>
    <x v="1"/>
    <x v="7"/>
    <x v="22"/>
    <x v="1004"/>
    <n v="24"/>
    <n v="23"/>
    <n v="123"/>
    <n v="80"/>
    <x v="3"/>
    <x v="0"/>
    <x v="7"/>
  </r>
  <r>
    <x v="1"/>
    <x v="7"/>
    <x v="22"/>
    <x v="1005"/>
    <n v="144"/>
    <n v="82"/>
    <n v="691"/>
    <n v="453"/>
    <x v="3"/>
    <x v="0"/>
    <x v="7"/>
  </r>
  <r>
    <x v="1"/>
    <x v="7"/>
    <x v="22"/>
    <x v="1006"/>
    <m/>
    <m/>
    <n v="2"/>
    <n v="1"/>
    <x v="3"/>
    <x v="0"/>
    <x v="7"/>
  </r>
  <r>
    <x v="1"/>
    <x v="7"/>
    <x v="22"/>
    <x v="1007"/>
    <n v="13"/>
    <n v="13"/>
    <n v="96"/>
    <n v="56"/>
    <x v="3"/>
    <x v="0"/>
    <x v="7"/>
  </r>
  <r>
    <x v="1"/>
    <x v="7"/>
    <x v="22"/>
    <x v="1008"/>
    <n v="1"/>
    <m/>
    <n v="3"/>
    <n v="4"/>
    <x v="3"/>
    <x v="0"/>
    <x v="7"/>
  </r>
  <r>
    <x v="1"/>
    <x v="7"/>
    <x v="22"/>
    <x v="1009"/>
    <n v="92"/>
    <n v="69"/>
    <n v="473"/>
    <n v="413"/>
    <x v="3"/>
    <x v="0"/>
    <x v="7"/>
  </r>
  <r>
    <x v="1"/>
    <x v="7"/>
    <x v="22"/>
    <x v="1011"/>
    <n v="185"/>
    <n v="137"/>
    <n v="1124"/>
    <n v="701"/>
    <x v="3"/>
    <x v="0"/>
    <x v="7"/>
  </r>
  <r>
    <x v="1"/>
    <x v="7"/>
    <x v="22"/>
    <x v="1012"/>
    <n v="59"/>
    <n v="50"/>
    <n v="365"/>
    <n v="266"/>
    <x v="3"/>
    <x v="0"/>
    <x v="7"/>
  </r>
  <r>
    <x v="1"/>
    <x v="7"/>
    <x v="22"/>
    <x v="1013"/>
    <n v="196"/>
    <n v="97"/>
    <n v="1042"/>
    <n v="580"/>
    <x v="3"/>
    <x v="0"/>
    <x v="7"/>
  </r>
  <r>
    <x v="1"/>
    <x v="7"/>
    <x v="22"/>
    <x v="1713"/>
    <n v="9"/>
    <m/>
    <n v="20"/>
    <n v="1"/>
    <x v="3"/>
    <x v="0"/>
    <x v="7"/>
  </r>
  <r>
    <x v="1"/>
    <x v="7"/>
    <x v="22"/>
    <x v="1014"/>
    <n v="24"/>
    <n v="29"/>
    <n v="156"/>
    <n v="134"/>
    <x v="3"/>
    <x v="0"/>
    <x v="7"/>
  </r>
  <r>
    <x v="1"/>
    <x v="7"/>
    <x v="22"/>
    <x v="1015"/>
    <n v="6"/>
    <m/>
    <n v="24"/>
    <m/>
    <x v="3"/>
    <x v="0"/>
    <x v="7"/>
  </r>
  <r>
    <x v="1"/>
    <x v="7"/>
    <x v="22"/>
    <x v="1016"/>
    <n v="362"/>
    <n v="156"/>
    <n v="1787"/>
    <n v="949"/>
    <x v="3"/>
    <x v="0"/>
    <x v="7"/>
  </r>
  <r>
    <x v="1"/>
    <x v="7"/>
    <x v="146"/>
    <x v="1936"/>
    <m/>
    <m/>
    <n v="1"/>
    <m/>
    <x v="4"/>
    <x v="0"/>
    <x v="7"/>
  </r>
  <r>
    <x v="1"/>
    <x v="7"/>
    <x v="107"/>
    <x v="1017"/>
    <n v="11"/>
    <m/>
    <n v="30"/>
    <m/>
    <x v="1"/>
    <x v="0"/>
    <x v="7"/>
  </r>
  <r>
    <x v="1"/>
    <x v="7"/>
    <x v="23"/>
    <x v="1018"/>
    <n v="2"/>
    <n v="3"/>
    <n v="22"/>
    <n v="13"/>
    <x v="2"/>
    <x v="0"/>
    <x v="7"/>
  </r>
  <r>
    <x v="1"/>
    <x v="7"/>
    <x v="23"/>
    <x v="1716"/>
    <m/>
    <m/>
    <n v="1"/>
    <n v="2"/>
    <x v="2"/>
    <x v="0"/>
    <x v="7"/>
  </r>
  <r>
    <x v="1"/>
    <x v="7"/>
    <x v="23"/>
    <x v="1019"/>
    <n v="47"/>
    <n v="16"/>
    <n v="225"/>
    <n v="139"/>
    <x v="2"/>
    <x v="0"/>
    <x v="7"/>
  </r>
  <r>
    <x v="1"/>
    <x v="7"/>
    <x v="23"/>
    <x v="1717"/>
    <n v="18"/>
    <n v="8"/>
    <n v="66"/>
    <n v="34"/>
    <x v="2"/>
    <x v="0"/>
    <x v="7"/>
  </r>
  <r>
    <x v="1"/>
    <x v="7"/>
    <x v="23"/>
    <x v="1020"/>
    <n v="1416"/>
    <n v="677"/>
    <n v="6901"/>
    <n v="3583"/>
    <x v="2"/>
    <x v="0"/>
    <x v="7"/>
  </r>
  <r>
    <x v="1"/>
    <x v="7"/>
    <x v="23"/>
    <x v="1718"/>
    <n v="2"/>
    <m/>
    <n v="12"/>
    <n v="4"/>
    <x v="2"/>
    <x v="0"/>
    <x v="7"/>
  </r>
  <r>
    <x v="1"/>
    <x v="7"/>
    <x v="23"/>
    <x v="2294"/>
    <m/>
    <m/>
    <m/>
    <n v="1"/>
    <x v="2"/>
    <x v="0"/>
    <x v="7"/>
  </r>
  <r>
    <x v="1"/>
    <x v="7"/>
    <x v="23"/>
    <x v="1021"/>
    <n v="8"/>
    <n v="11"/>
    <n v="94"/>
    <n v="69"/>
    <x v="2"/>
    <x v="0"/>
    <x v="7"/>
  </r>
  <r>
    <x v="1"/>
    <x v="7"/>
    <x v="23"/>
    <x v="1719"/>
    <n v="3"/>
    <m/>
    <n v="21"/>
    <n v="2"/>
    <x v="2"/>
    <x v="0"/>
    <x v="7"/>
  </r>
  <r>
    <x v="1"/>
    <x v="7"/>
    <x v="23"/>
    <x v="1022"/>
    <n v="65"/>
    <n v="30"/>
    <n v="363"/>
    <n v="169"/>
    <x v="2"/>
    <x v="0"/>
    <x v="7"/>
  </r>
  <r>
    <x v="1"/>
    <x v="7"/>
    <x v="23"/>
    <x v="1720"/>
    <n v="65"/>
    <n v="16"/>
    <n v="246"/>
    <n v="79"/>
    <x v="2"/>
    <x v="0"/>
    <x v="7"/>
  </r>
  <r>
    <x v="1"/>
    <x v="7"/>
    <x v="23"/>
    <x v="1023"/>
    <n v="76"/>
    <n v="41"/>
    <n v="304"/>
    <n v="183"/>
    <x v="2"/>
    <x v="0"/>
    <x v="7"/>
  </r>
  <r>
    <x v="1"/>
    <x v="7"/>
    <x v="23"/>
    <x v="1024"/>
    <n v="64"/>
    <n v="23"/>
    <n v="275"/>
    <n v="149"/>
    <x v="2"/>
    <x v="0"/>
    <x v="7"/>
  </r>
  <r>
    <x v="1"/>
    <x v="7"/>
    <x v="23"/>
    <x v="1025"/>
    <n v="3"/>
    <n v="1"/>
    <n v="18"/>
    <n v="10"/>
    <x v="2"/>
    <x v="0"/>
    <x v="7"/>
  </r>
  <r>
    <x v="1"/>
    <x v="7"/>
    <x v="23"/>
    <x v="1026"/>
    <n v="135"/>
    <n v="68"/>
    <n v="697"/>
    <n v="315"/>
    <x v="2"/>
    <x v="0"/>
    <x v="7"/>
  </r>
  <r>
    <x v="1"/>
    <x v="7"/>
    <x v="23"/>
    <x v="1027"/>
    <n v="272"/>
    <n v="209"/>
    <n v="1538"/>
    <n v="1044"/>
    <x v="2"/>
    <x v="0"/>
    <x v="7"/>
  </r>
  <r>
    <x v="1"/>
    <x v="7"/>
    <x v="23"/>
    <x v="1722"/>
    <n v="1"/>
    <n v="1"/>
    <n v="10"/>
    <n v="2"/>
    <x v="2"/>
    <x v="0"/>
    <x v="7"/>
  </r>
  <r>
    <x v="1"/>
    <x v="7"/>
    <x v="23"/>
    <x v="1723"/>
    <m/>
    <m/>
    <m/>
    <n v="1"/>
    <x v="2"/>
    <x v="0"/>
    <x v="7"/>
  </r>
  <r>
    <x v="1"/>
    <x v="7"/>
    <x v="23"/>
    <x v="1028"/>
    <n v="6"/>
    <n v="9"/>
    <n v="57"/>
    <n v="54"/>
    <x v="2"/>
    <x v="0"/>
    <x v="7"/>
  </r>
  <r>
    <x v="1"/>
    <x v="7"/>
    <x v="23"/>
    <x v="1724"/>
    <n v="14"/>
    <n v="2"/>
    <n v="21"/>
    <n v="10"/>
    <x v="2"/>
    <x v="0"/>
    <x v="7"/>
  </r>
  <r>
    <x v="1"/>
    <x v="7"/>
    <x v="23"/>
    <x v="1940"/>
    <m/>
    <m/>
    <n v="4"/>
    <m/>
    <x v="2"/>
    <x v="0"/>
    <x v="7"/>
  </r>
  <r>
    <x v="1"/>
    <x v="7"/>
    <x v="23"/>
    <x v="1725"/>
    <n v="11"/>
    <m/>
    <n v="25"/>
    <n v="4"/>
    <x v="2"/>
    <x v="0"/>
    <x v="7"/>
  </r>
  <r>
    <x v="1"/>
    <x v="7"/>
    <x v="23"/>
    <x v="1726"/>
    <n v="4"/>
    <m/>
    <n v="23"/>
    <n v="12"/>
    <x v="2"/>
    <x v="0"/>
    <x v="7"/>
  </r>
  <r>
    <x v="1"/>
    <x v="7"/>
    <x v="23"/>
    <x v="2295"/>
    <m/>
    <m/>
    <n v="1"/>
    <m/>
    <x v="2"/>
    <x v="0"/>
    <x v="7"/>
  </r>
  <r>
    <x v="1"/>
    <x v="7"/>
    <x v="23"/>
    <x v="1727"/>
    <n v="3"/>
    <n v="5"/>
    <n v="24"/>
    <n v="26"/>
    <x v="2"/>
    <x v="0"/>
    <x v="7"/>
  </r>
  <r>
    <x v="1"/>
    <x v="7"/>
    <x v="23"/>
    <x v="1029"/>
    <n v="472"/>
    <n v="156"/>
    <n v="2030"/>
    <n v="915"/>
    <x v="2"/>
    <x v="0"/>
    <x v="7"/>
  </r>
  <r>
    <x v="1"/>
    <x v="7"/>
    <x v="23"/>
    <x v="1030"/>
    <n v="450"/>
    <n v="76"/>
    <n v="1350"/>
    <n v="390"/>
    <x v="2"/>
    <x v="0"/>
    <x v="7"/>
  </r>
  <r>
    <x v="1"/>
    <x v="7"/>
    <x v="24"/>
    <x v="1031"/>
    <n v="2"/>
    <m/>
    <n v="5"/>
    <n v="4"/>
    <x v="2"/>
    <x v="0"/>
    <x v="7"/>
  </r>
  <r>
    <x v="1"/>
    <x v="7"/>
    <x v="24"/>
    <x v="1728"/>
    <n v="1"/>
    <n v="2"/>
    <n v="2"/>
    <n v="4"/>
    <x v="2"/>
    <x v="0"/>
    <x v="7"/>
  </r>
  <r>
    <x v="1"/>
    <x v="7"/>
    <x v="24"/>
    <x v="1032"/>
    <n v="30"/>
    <n v="20"/>
    <n v="188"/>
    <n v="105"/>
    <x v="2"/>
    <x v="0"/>
    <x v="7"/>
  </r>
  <r>
    <x v="1"/>
    <x v="7"/>
    <x v="24"/>
    <x v="1941"/>
    <m/>
    <m/>
    <n v="1"/>
    <m/>
    <x v="2"/>
    <x v="0"/>
    <x v="7"/>
  </r>
  <r>
    <x v="1"/>
    <x v="7"/>
    <x v="24"/>
    <x v="1033"/>
    <n v="6"/>
    <n v="6"/>
    <n v="32"/>
    <n v="16"/>
    <x v="2"/>
    <x v="0"/>
    <x v="7"/>
  </r>
  <r>
    <x v="1"/>
    <x v="7"/>
    <x v="24"/>
    <x v="1942"/>
    <n v="1"/>
    <m/>
    <n v="3"/>
    <n v="1"/>
    <x v="2"/>
    <x v="0"/>
    <x v="7"/>
  </r>
  <r>
    <x v="1"/>
    <x v="7"/>
    <x v="24"/>
    <x v="1034"/>
    <n v="151"/>
    <n v="95"/>
    <n v="766"/>
    <n v="547"/>
    <x v="2"/>
    <x v="0"/>
    <x v="7"/>
  </r>
  <r>
    <x v="1"/>
    <x v="7"/>
    <x v="24"/>
    <x v="1035"/>
    <n v="3"/>
    <n v="1"/>
    <n v="12"/>
    <n v="10"/>
    <x v="2"/>
    <x v="0"/>
    <x v="7"/>
  </r>
  <r>
    <x v="1"/>
    <x v="7"/>
    <x v="24"/>
    <x v="1036"/>
    <n v="67"/>
    <n v="48"/>
    <n v="335"/>
    <n v="244"/>
    <x v="2"/>
    <x v="0"/>
    <x v="7"/>
  </r>
  <r>
    <x v="1"/>
    <x v="7"/>
    <x v="24"/>
    <x v="1037"/>
    <n v="3"/>
    <n v="1"/>
    <n v="12"/>
    <n v="4"/>
    <x v="2"/>
    <x v="0"/>
    <x v="7"/>
  </r>
  <r>
    <x v="1"/>
    <x v="7"/>
    <x v="24"/>
    <x v="1038"/>
    <n v="4"/>
    <n v="1"/>
    <n v="49"/>
    <n v="28"/>
    <x v="2"/>
    <x v="0"/>
    <x v="7"/>
  </r>
  <r>
    <x v="1"/>
    <x v="7"/>
    <x v="24"/>
    <x v="1039"/>
    <n v="38"/>
    <n v="15"/>
    <n v="225"/>
    <n v="96"/>
    <x v="2"/>
    <x v="0"/>
    <x v="7"/>
  </r>
  <r>
    <x v="1"/>
    <x v="7"/>
    <x v="24"/>
    <x v="1729"/>
    <n v="17"/>
    <n v="3"/>
    <n v="88"/>
    <n v="25"/>
    <x v="2"/>
    <x v="0"/>
    <x v="7"/>
  </r>
  <r>
    <x v="1"/>
    <x v="7"/>
    <x v="24"/>
    <x v="1730"/>
    <n v="1"/>
    <m/>
    <n v="1"/>
    <m/>
    <x v="2"/>
    <x v="0"/>
    <x v="7"/>
  </r>
  <r>
    <x v="1"/>
    <x v="7"/>
    <x v="24"/>
    <x v="1040"/>
    <n v="3"/>
    <n v="1"/>
    <n v="16"/>
    <n v="5"/>
    <x v="2"/>
    <x v="0"/>
    <x v="7"/>
  </r>
  <r>
    <x v="1"/>
    <x v="7"/>
    <x v="24"/>
    <x v="1041"/>
    <n v="159"/>
    <n v="75"/>
    <n v="616"/>
    <n v="380"/>
    <x v="2"/>
    <x v="0"/>
    <x v="7"/>
  </r>
  <r>
    <x v="1"/>
    <x v="7"/>
    <x v="24"/>
    <x v="1731"/>
    <n v="5"/>
    <n v="4"/>
    <n v="20"/>
    <n v="15"/>
    <x v="2"/>
    <x v="0"/>
    <x v="7"/>
  </r>
  <r>
    <x v="1"/>
    <x v="7"/>
    <x v="24"/>
    <x v="1042"/>
    <n v="294"/>
    <n v="194"/>
    <n v="1629"/>
    <n v="1008"/>
    <x v="2"/>
    <x v="0"/>
    <x v="7"/>
  </r>
  <r>
    <x v="1"/>
    <x v="7"/>
    <x v="24"/>
    <x v="1943"/>
    <n v="4"/>
    <m/>
    <n v="8"/>
    <n v="1"/>
    <x v="2"/>
    <x v="0"/>
    <x v="7"/>
  </r>
  <r>
    <x v="1"/>
    <x v="7"/>
    <x v="24"/>
    <x v="1043"/>
    <n v="15"/>
    <n v="9"/>
    <n v="55"/>
    <n v="32"/>
    <x v="2"/>
    <x v="0"/>
    <x v="7"/>
  </r>
  <r>
    <x v="1"/>
    <x v="7"/>
    <x v="24"/>
    <x v="1732"/>
    <n v="3"/>
    <n v="2"/>
    <n v="11"/>
    <n v="8"/>
    <x v="2"/>
    <x v="0"/>
    <x v="7"/>
  </r>
  <r>
    <x v="1"/>
    <x v="7"/>
    <x v="24"/>
    <x v="1733"/>
    <n v="6"/>
    <n v="4"/>
    <n v="31"/>
    <n v="12"/>
    <x v="2"/>
    <x v="0"/>
    <x v="7"/>
  </r>
  <r>
    <x v="1"/>
    <x v="7"/>
    <x v="24"/>
    <x v="1044"/>
    <n v="18"/>
    <n v="16"/>
    <n v="96"/>
    <n v="54"/>
    <x v="2"/>
    <x v="0"/>
    <x v="7"/>
  </r>
  <r>
    <x v="1"/>
    <x v="7"/>
    <x v="24"/>
    <x v="1045"/>
    <n v="42"/>
    <n v="17"/>
    <n v="205"/>
    <n v="116"/>
    <x v="2"/>
    <x v="0"/>
    <x v="7"/>
  </r>
  <r>
    <x v="1"/>
    <x v="7"/>
    <x v="24"/>
    <x v="1046"/>
    <n v="50"/>
    <n v="33"/>
    <n v="249"/>
    <n v="157"/>
    <x v="2"/>
    <x v="0"/>
    <x v="7"/>
  </r>
  <r>
    <x v="1"/>
    <x v="7"/>
    <x v="24"/>
    <x v="1047"/>
    <n v="10"/>
    <m/>
    <n v="37"/>
    <n v="2"/>
    <x v="2"/>
    <x v="0"/>
    <x v="7"/>
  </r>
  <r>
    <x v="1"/>
    <x v="7"/>
    <x v="24"/>
    <x v="2056"/>
    <m/>
    <m/>
    <n v="1"/>
    <m/>
    <x v="2"/>
    <x v="0"/>
    <x v="7"/>
  </r>
  <r>
    <x v="1"/>
    <x v="7"/>
    <x v="24"/>
    <x v="1048"/>
    <n v="10"/>
    <n v="8"/>
    <n v="59"/>
    <n v="31"/>
    <x v="2"/>
    <x v="0"/>
    <x v="7"/>
  </r>
  <r>
    <x v="1"/>
    <x v="7"/>
    <x v="24"/>
    <x v="1049"/>
    <n v="2"/>
    <n v="1"/>
    <n v="14"/>
    <n v="2"/>
    <x v="2"/>
    <x v="0"/>
    <x v="7"/>
  </r>
  <r>
    <x v="1"/>
    <x v="7"/>
    <x v="24"/>
    <x v="1050"/>
    <n v="5"/>
    <n v="1"/>
    <n v="35"/>
    <n v="19"/>
    <x v="2"/>
    <x v="0"/>
    <x v="7"/>
  </r>
  <r>
    <x v="1"/>
    <x v="7"/>
    <x v="24"/>
    <x v="1734"/>
    <m/>
    <m/>
    <m/>
    <n v="4"/>
    <x v="2"/>
    <x v="0"/>
    <x v="7"/>
  </r>
  <r>
    <x v="1"/>
    <x v="7"/>
    <x v="24"/>
    <x v="1735"/>
    <n v="2"/>
    <n v="1"/>
    <n v="7"/>
    <n v="5"/>
    <x v="2"/>
    <x v="0"/>
    <x v="7"/>
  </r>
  <r>
    <x v="1"/>
    <x v="7"/>
    <x v="24"/>
    <x v="2296"/>
    <m/>
    <m/>
    <m/>
    <n v="6"/>
    <x v="2"/>
    <x v="0"/>
    <x v="7"/>
  </r>
  <r>
    <x v="1"/>
    <x v="7"/>
    <x v="24"/>
    <x v="1736"/>
    <n v="1"/>
    <m/>
    <n v="4"/>
    <n v="3"/>
    <x v="2"/>
    <x v="0"/>
    <x v="7"/>
  </r>
  <r>
    <x v="1"/>
    <x v="7"/>
    <x v="108"/>
    <x v="2011"/>
    <m/>
    <m/>
    <n v="2"/>
    <m/>
    <x v="4"/>
    <x v="0"/>
    <x v="7"/>
  </r>
  <r>
    <x v="1"/>
    <x v="7"/>
    <x v="108"/>
    <x v="1738"/>
    <n v="7"/>
    <n v="1"/>
    <n v="17"/>
    <n v="8"/>
    <x v="4"/>
    <x v="0"/>
    <x v="7"/>
  </r>
  <r>
    <x v="1"/>
    <x v="7"/>
    <x v="108"/>
    <x v="1739"/>
    <n v="1"/>
    <m/>
    <n v="1"/>
    <m/>
    <x v="4"/>
    <x v="0"/>
    <x v="7"/>
  </r>
  <r>
    <x v="1"/>
    <x v="7"/>
    <x v="108"/>
    <x v="1740"/>
    <m/>
    <m/>
    <n v="5"/>
    <n v="4"/>
    <x v="4"/>
    <x v="0"/>
    <x v="7"/>
  </r>
  <r>
    <x v="1"/>
    <x v="7"/>
    <x v="108"/>
    <x v="2095"/>
    <m/>
    <m/>
    <m/>
    <n v="1"/>
    <x v="4"/>
    <x v="0"/>
    <x v="7"/>
  </r>
  <r>
    <x v="1"/>
    <x v="7"/>
    <x v="108"/>
    <x v="2297"/>
    <m/>
    <m/>
    <n v="1"/>
    <m/>
    <x v="4"/>
    <x v="0"/>
    <x v="7"/>
  </r>
  <r>
    <x v="1"/>
    <x v="7"/>
    <x v="108"/>
    <x v="1051"/>
    <m/>
    <n v="1"/>
    <m/>
    <n v="1"/>
    <x v="4"/>
    <x v="0"/>
    <x v="7"/>
  </r>
  <r>
    <x v="1"/>
    <x v="7"/>
    <x v="63"/>
    <x v="2298"/>
    <n v="1"/>
    <m/>
    <n v="1"/>
    <m/>
    <x v="1"/>
    <x v="0"/>
    <x v="7"/>
  </r>
  <r>
    <x v="1"/>
    <x v="7"/>
    <x v="109"/>
    <x v="1743"/>
    <n v="1"/>
    <m/>
    <n v="1"/>
    <n v="1"/>
    <x v="4"/>
    <x v="0"/>
    <x v="7"/>
  </r>
  <r>
    <x v="1"/>
    <x v="7"/>
    <x v="109"/>
    <x v="1945"/>
    <m/>
    <n v="1"/>
    <m/>
    <n v="2"/>
    <x v="4"/>
    <x v="0"/>
    <x v="7"/>
  </r>
  <r>
    <x v="1"/>
    <x v="7"/>
    <x v="109"/>
    <x v="1744"/>
    <m/>
    <n v="1"/>
    <n v="1"/>
    <n v="2"/>
    <x v="4"/>
    <x v="0"/>
    <x v="7"/>
  </r>
  <r>
    <x v="1"/>
    <x v="7"/>
    <x v="109"/>
    <x v="2220"/>
    <m/>
    <m/>
    <m/>
    <n v="2"/>
    <x v="4"/>
    <x v="0"/>
    <x v="7"/>
  </r>
  <r>
    <x v="1"/>
    <x v="7"/>
    <x v="109"/>
    <x v="2222"/>
    <m/>
    <m/>
    <n v="2"/>
    <n v="1"/>
    <x v="4"/>
    <x v="0"/>
    <x v="7"/>
  </r>
  <r>
    <x v="1"/>
    <x v="7"/>
    <x v="109"/>
    <x v="2223"/>
    <m/>
    <m/>
    <n v="1"/>
    <n v="1"/>
    <x v="4"/>
    <x v="0"/>
    <x v="7"/>
  </r>
  <r>
    <x v="1"/>
    <x v="7"/>
    <x v="109"/>
    <x v="1747"/>
    <m/>
    <m/>
    <n v="1"/>
    <n v="1"/>
    <x v="4"/>
    <x v="0"/>
    <x v="7"/>
  </r>
  <r>
    <x v="1"/>
    <x v="7"/>
    <x v="109"/>
    <x v="1948"/>
    <m/>
    <m/>
    <m/>
    <n v="1"/>
    <x v="4"/>
    <x v="0"/>
    <x v="7"/>
  </r>
  <r>
    <x v="1"/>
    <x v="7"/>
    <x v="109"/>
    <x v="1052"/>
    <n v="10"/>
    <n v="5"/>
    <n v="43"/>
    <n v="23"/>
    <x v="4"/>
    <x v="0"/>
    <x v="7"/>
  </r>
  <r>
    <x v="1"/>
    <x v="7"/>
    <x v="110"/>
    <x v="1053"/>
    <n v="1"/>
    <n v="3"/>
    <n v="13"/>
    <n v="8"/>
    <x v="2"/>
    <x v="0"/>
    <x v="7"/>
  </r>
  <r>
    <x v="1"/>
    <x v="7"/>
    <x v="110"/>
    <x v="1054"/>
    <n v="100"/>
    <n v="61"/>
    <n v="633"/>
    <n v="396"/>
    <x v="2"/>
    <x v="0"/>
    <x v="7"/>
  </r>
  <r>
    <x v="1"/>
    <x v="7"/>
    <x v="110"/>
    <x v="1055"/>
    <n v="2"/>
    <n v="2"/>
    <n v="9"/>
    <n v="5"/>
    <x v="2"/>
    <x v="0"/>
    <x v="7"/>
  </r>
  <r>
    <x v="1"/>
    <x v="7"/>
    <x v="110"/>
    <x v="1056"/>
    <n v="24"/>
    <n v="18"/>
    <n v="152"/>
    <n v="93"/>
    <x v="2"/>
    <x v="0"/>
    <x v="7"/>
  </r>
  <r>
    <x v="1"/>
    <x v="7"/>
    <x v="110"/>
    <x v="1057"/>
    <n v="15"/>
    <n v="8"/>
    <n v="102"/>
    <n v="75"/>
    <x v="2"/>
    <x v="0"/>
    <x v="7"/>
  </r>
  <r>
    <x v="1"/>
    <x v="7"/>
    <x v="110"/>
    <x v="1058"/>
    <n v="4"/>
    <m/>
    <n v="5"/>
    <n v="1"/>
    <x v="2"/>
    <x v="0"/>
    <x v="7"/>
  </r>
  <r>
    <x v="1"/>
    <x v="7"/>
    <x v="110"/>
    <x v="1749"/>
    <m/>
    <n v="3"/>
    <n v="19"/>
    <n v="15"/>
    <x v="2"/>
    <x v="0"/>
    <x v="7"/>
  </r>
  <r>
    <x v="1"/>
    <x v="7"/>
    <x v="110"/>
    <x v="1059"/>
    <m/>
    <n v="3"/>
    <n v="3"/>
    <n v="6"/>
    <x v="2"/>
    <x v="0"/>
    <x v="7"/>
  </r>
  <r>
    <x v="1"/>
    <x v="7"/>
    <x v="110"/>
    <x v="1750"/>
    <n v="1"/>
    <n v="1"/>
    <n v="1"/>
    <n v="2"/>
    <x v="2"/>
    <x v="0"/>
    <x v="7"/>
  </r>
  <r>
    <x v="1"/>
    <x v="7"/>
    <x v="110"/>
    <x v="1751"/>
    <m/>
    <m/>
    <n v="1"/>
    <m/>
    <x v="2"/>
    <x v="0"/>
    <x v="7"/>
  </r>
  <r>
    <x v="1"/>
    <x v="7"/>
    <x v="110"/>
    <x v="1060"/>
    <n v="5"/>
    <n v="4"/>
    <n v="8"/>
    <n v="11"/>
    <x v="2"/>
    <x v="0"/>
    <x v="7"/>
  </r>
  <r>
    <x v="1"/>
    <x v="7"/>
    <x v="111"/>
    <x v="1752"/>
    <m/>
    <n v="1"/>
    <n v="2"/>
    <n v="1"/>
    <x v="3"/>
    <x v="0"/>
    <x v="7"/>
  </r>
  <r>
    <x v="1"/>
    <x v="7"/>
    <x v="111"/>
    <x v="1061"/>
    <n v="1"/>
    <n v="2"/>
    <n v="7"/>
    <n v="4"/>
    <x v="3"/>
    <x v="0"/>
    <x v="7"/>
  </r>
  <r>
    <x v="1"/>
    <x v="7"/>
    <x v="112"/>
    <x v="1754"/>
    <n v="5"/>
    <n v="4"/>
    <n v="46"/>
    <n v="41"/>
    <x v="0"/>
    <x v="0"/>
    <x v="7"/>
  </r>
  <r>
    <x v="1"/>
    <x v="7"/>
    <x v="112"/>
    <x v="1755"/>
    <n v="12"/>
    <n v="5"/>
    <n v="83"/>
    <n v="58"/>
    <x v="0"/>
    <x v="0"/>
    <x v="7"/>
  </r>
  <r>
    <x v="1"/>
    <x v="7"/>
    <x v="112"/>
    <x v="1062"/>
    <n v="14"/>
    <n v="12"/>
    <n v="79"/>
    <n v="77"/>
    <x v="0"/>
    <x v="0"/>
    <x v="7"/>
  </r>
  <r>
    <x v="1"/>
    <x v="7"/>
    <x v="112"/>
    <x v="1063"/>
    <n v="21"/>
    <n v="10"/>
    <n v="105"/>
    <n v="52"/>
    <x v="0"/>
    <x v="0"/>
    <x v="7"/>
  </r>
  <r>
    <x v="1"/>
    <x v="7"/>
    <x v="112"/>
    <x v="1064"/>
    <n v="9"/>
    <n v="4"/>
    <n v="54"/>
    <n v="39"/>
    <x v="0"/>
    <x v="0"/>
    <x v="7"/>
  </r>
  <r>
    <x v="1"/>
    <x v="7"/>
    <x v="25"/>
    <x v="1065"/>
    <n v="49"/>
    <n v="35"/>
    <n v="271"/>
    <n v="129"/>
    <x v="2"/>
    <x v="0"/>
    <x v="7"/>
  </r>
  <r>
    <x v="1"/>
    <x v="7"/>
    <x v="25"/>
    <x v="1066"/>
    <n v="55"/>
    <n v="18"/>
    <n v="267"/>
    <n v="120"/>
    <x v="2"/>
    <x v="0"/>
    <x v="7"/>
  </r>
  <r>
    <x v="1"/>
    <x v="7"/>
    <x v="25"/>
    <x v="1067"/>
    <n v="409"/>
    <n v="298"/>
    <n v="2302"/>
    <n v="1620"/>
    <x v="2"/>
    <x v="0"/>
    <x v="7"/>
  </r>
  <r>
    <x v="1"/>
    <x v="7"/>
    <x v="25"/>
    <x v="1068"/>
    <n v="79"/>
    <n v="39"/>
    <n v="450"/>
    <n v="265"/>
    <x v="2"/>
    <x v="0"/>
    <x v="7"/>
  </r>
  <r>
    <x v="1"/>
    <x v="7"/>
    <x v="25"/>
    <x v="1070"/>
    <n v="26"/>
    <n v="5"/>
    <n v="85"/>
    <n v="34"/>
    <x v="2"/>
    <x v="0"/>
    <x v="7"/>
  </r>
  <r>
    <x v="1"/>
    <x v="7"/>
    <x v="25"/>
    <x v="1756"/>
    <n v="7"/>
    <n v="2"/>
    <n v="47"/>
    <n v="6"/>
    <x v="2"/>
    <x v="0"/>
    <x v="7"/>
  </r>
  <r>
    <x v="1"/>
    <x v="7"/>
    <x v="25"/>
    <x v="1071"/>
    <n v="126"/>
    <n v="97"/>
    <n v="676"/>
    <n v="477"/>
    <x v="2"/>
    <x v="0"/>
    <x v="7"/>
  </r>
  <r>
    <x v="1"/>
    <x v="7"/>
    <x v="25"/>
    <x v="1072"/>
    <n v="24"/>
    <n v="13"/>
    <n v="110"/>
    <n v="44"/>
    <x v="2"/>
    <x v="0"/>
    <x v="7"/>
  </r>
  <r>
    <x v="1"/>
    <x v="7"/>
    <x v="25"/>
    <x v="1073"/>
    <n v="89"/>
    <n v="28"/>
    <n v="320"/>
    <n v="172"/>
    <x v="2"/>
    <x v="0"/>
    <x v="7"/>
  </r>
  <r>
    <x v="1"/>
    <x v="7"/>
    <x v="25"/>
    <x v="1074"/>
    <n v="3"/>
    <n v="7"/>
    <n v="16"/>
    <n v="17"/>
    <x v="2"/>
    <x v="0"/>
    <x v="7"/>
  </r>
  <r>
    <x v="1"/>
    <x v="7"/>
    <x v="25"/>
    <x v="2299"/>
    <m/>
    <m/>
    <n v="1"/>
    <m/>
    <x v="2"/>
    <x v="0"/>
    <x v="7"/>
  </r>
  <r>
    <x v="1"/>
    <x v="7"/>
    <x v="25"/>
    <x v="1075"/>
    <n v="330"/>
    <n v="123"/>
    <n v="1548"/>
    <n v="707"/>
    <x v="2"/>
    <x v="0"/>
    <x v="7"/>
  </r>
  <r>
    <x v="1"/>
    <x v="7"/>
    <x v="25"/>
    <x v="1076"/>
    <n v="167"/>
    <n v="43"/>
    <n v="844"/>
    <n v="259"/>
    <x v="2"/>
    <x v="0"/>
    <x v="7"/>
  </r>
  <r>
    <x v="1"/>
    <x v="7"/>
    <x v="25"/>
    <x v="1757"/>
    <n v="5"/>
    <n v="1"/>
    <n v="23"/>
    <n v="7"/>
    <x v="2"/>
    <x v="0"/>
    <x v="7"/>
  </r>
  <r>
    <x v="1"/>
    <x v="7"/>
    <x v="25"/>
    <x v="1949"/>
    <n v="1"/>
    <m/>
    <n v="7"/>
    <n v="2"/>
    <x v="2"/>
    <x v="0"/>
    <x v="7"/>
  </r>
  <r>
    <x v="1"/>
    <x v="7"/>
    <x v="25"/>
    <x v="1077"/>
    <n v="10"/>
    <n v="3"/>
    <n v="57"/>
    <n v="31"/>
    <x v="2"/>
    <x v="0"/>
    <x v="7"/>
  </r>
  <r>
    <x v="1"/>
    <x v="7"/>
    <x v="25"/>
    <x v="1759"/>
    <n v="5"/>
    <n v="3"/>
    <n v="20"/>
    <n v="7"/>
    <x v="2"/>
    <x v="0"/>
    <x v="7"/>
  </r>
  <r>
    <x v="1"/>
    <x v="7"/>
    <x v="25"/>
    <x v="1950"/>
    <n v="3"/>
    <n v="1"/>
    <n v="9"/>
    <n v="2"/>
    <x v="2"/>
    <x v="0"/>
    <x v="7"/>
  </r>
  <r>
    <x v="1"/>
    <x v="7"/>
    <x v="25"/>
    <x v="1951"/>
    <m/>
    <m/>
    <n v="1"/>
    <n v="1"/>
    <x v="2"/>
    <x v="0"/>
    <x v="7"/>
  </r>
  <r>
    <x v="1"/>
    <x v="7"/>
    <x v="25"/>
    <x v="1952"/>
    <n v="1"/>
    <m/>
    <n v="3"/>
    <m/>
    <x v="2"/>
    <x v="0"/>
    <x v="7"/>
  </r>
  <r>
    <x v="1"/>
    <x v="7"/>
    <x v="25"/>
    <x v="2229"/>
    <n v="2"/>
    <m/>
    <n v="17"/>
    <n v="1"/>
    <x v="2"/>
    <x v="0"/>
    <x v="7"/>
  </r>
  <r>
    <x v="1"/>
    <x v="7"/>
    <x v="25"/>
    <x v="1078"/>
    <n v="971"/>
    <n v="733"/>
    <n v="5599"/>
    <n v="4090"/>
    <x v="2"/>
    <x v="0"/>
    <x v="7"/>
  </r>
  <r>
    <x v="1"/>
    <x v="7"/>
    <x v="25"/>
    <x v="1079"/>
    <n v="325"/>
    <n v="228"/>
    <n v="1702"/>
    <n v="1153"/>
    <x v="2"/>
    <x v="0"/>
    <x v="7"/>
  </r>
  <r>
    <x v="1"/>
    <x v="7"/>
    <x v="25"/>
    <x v="1761"/>
    <m/>
    <m/>
    <n v="1"/>
    <m/>
    <x v="2"/>
    <x v="0"/>
    <x v="7"/>
  </r>
  <r>
    <x v="1"/>
    <x v="7"/>
    <x v="25"/>
    <x v="1762"/>
    <n v="6"/>
    <n v="3"/>
    <n v="18"/>
    <n v="11"/>
    <x v="2"/>
    <x v="0"/>
    <x v="7"/>
  </r>
  <r>
    <x v="1"/>
    <x v="7"/>
    <x v="25"/>
    <x v="1080"/>
    <n v="107"/>
    <n v="53"/>
    <n v="543"/>
    <n v="332"/>
    <x v="2"/>
    <x v="0"/>
    <x v="7"/>
  </r>
  <r>
    <x v="1"/>
    <x v="7"/>
    <x v="25"/>
    <x v="1081"/>
    <n v="9"/>
    <n v="8"/>
    <n v="52"/>
    <n v="27"/>
    <x v="2"/>
    <x v="0"/>
    <x v="7"/>
  </r>
  <r>
    <x v="1"/>
    <x v="7"/>
    <x v="25"/>
    <x v="1763"/>
    <m/>
    <m/>
    <m/>
    <n v="1"/>
    <x v="2"/>
    <x v="0"/>
    <x v="7"/>
  </r>
  <r>
    <x v="1"/>
    <x v="7"/>
    <x v="25"/>
    <x v="1764"/>
    <n v="2"/>
    <n v="2"/>
    <n v="10"/>
    <n v="10"/>
    <x v="2"/>
    <x v="0"/>
    <x v="7"/>
  </r>
  <r>
    <x v="1"/>
    <x v="7"/>
    <x v="25"/>
    <x v="1082"/>
    <m/>
    <m/>
    <n v="2"/>
    <n v="1"/>
    <x v="2"/>
    <x v="0"/>
    <x v="7"/>
  </r>
  <r>
    <x v="1"/>
    <x v="7"/>
    <x v="25"/>
    <x v="1765"/>
    <n v="1"/>
    <n v="1"/>
    <n v="5"/>
    <n v="4"/>
    <x v="2"/>
    <x v="0"/>
    <x v="7"/>
  </r>
  <r>
    <x v="1"/>
    <x v="7"/>
    <x v="113"/>
    <x v="2231"/>
    <n v="7"/>
    <m/>
    <n v="22"/>
    <n v="1"/>
    <x v="1"/>
    <x v="0"/>
    <x v="7"/>
  </r>
  <r>
    <x v="1"/>
    <x v="7"/>
    <x v="114"/>
    <x v="1084"/>
    <m/>
    <m/>
    <n v="4"/>
    <n v="2"/>
    <x v="2"/>
    <x v="0"/>
    <x v="7"/>
  </r>
  <r>
    <x v="1"/>
    <x v="7"/>
    <x v="114"/>
    <x v="1766"/>
    <m/>
    <n v="1"/>
    <m/>
    <n v="1"/>
    <x v="2"/>
    <x v="0"/>
    <x v="7"/>
  </r>
  <r>
    <x v="1"/>
    <x v="7"/>
    <x v="114"/>
    <x v="1767"/>
    <m/>
    <n v="1"/>
    <n v="2"/>
    <n v="1"/>
    <x v="2"/>
    <x v="0"/>
    <x v="7"/>
  </r>
  <r>
    <x v="1"/>
    <x v="7"/>
    <x v="114"/>
    <x v="1768"/>
    <m/>
    <m/>
    <n v="1"/>
    <n v="2"/>
    <x v="2"/>
    <x v="0"/>
    <x v="7"/>
  </r>
  <r>
    <x v="1"/>
    <x v="7"/>
    <x v="114"/>
    <x v="1085"/>
    <n v="3"/>
    <m/>
    <n v="6"/>
    <n v="2"/>
    <x v="2"/>
    <x v="0"/>
    <x v="7"/>
  </r>
  <r>
    <x v="1"/>
    <x v="7"/>
    <x v="115"/>
    <x v="1769"/>
    <n v="1"/>
    <n v="1"/>
    <n v="13"/>
    <n v="8"/>
    <x v="2"/>
    <x v="0"/>
    <x v="7"/>
  </r>
  <r>
    <x v="1"/>
    <x v="7"/>
    <x v="115"/>
    <x v="1086"/>
    <n v="1"/>
    <n v="1"/>
    <n v="8"/>
    <n v="4"/>
    <x v="2"/>
    <x v="0"/>
    <x v="7"/>
  </r>
  <r>
    <x v="1"/>
    <x v="7"/>
    <x v="115"/>
    <x v="1770"/>
    <n v="3"/>
    <n v="2"/>
    <n v="20"/>
    <n v="14"/>
    <x v="2"/>
    <x v="0"/>
    <x v="7"/>
  </r>
  <r>
    <x v="1"/>
    <x v="7"/>
    <x v="115"/>
    <x v="1087"/>
    <n v="1"/>
    <n v="1"/>
    <n v="8"/>
    <n v="12"/>
    <x v="2"/>
    <x v="0"/>
    <x v="7"/>
  </r>
  <r>
    <x v="1"/>
    <x v="7"/>
    <x v="115"/>
    <x v="1088"/>
    <n v="1"/>
    <m/>
    <n v="6"/>
    <n v="3"/>
    <x v="2"/>
    <x v="0"/>
    <x v="7"/>
  </r>
  <r>
    <x v="1"/>
    <x v="7"/>
    <x v="115"/>
    <x v="1089"/>
    <n v="6"/>
    <n v="5"/>
    <n v="53"/>
    <n v="40"/>
    <x v="2"/>
    <x v="0"/>
    <x v="7"/>
  </r>
  <r>
    <x v="1"/>
    <x v="7"/>
    <x v="115"/>
    <x v="1771"/>
    <m/>
    <n v="1"/>
    <m/>
    <n v="5"/>
    <x v="2"/>
    <x v="0"/>
    <x v="7"/>
  </r>
  <r>
    <x v="1"/>
    <x v="7"/>
    <x v="116"/>
    <x v="1772"/>
    <m/>
    <n v="1"/>
    <n v="2"/>
    <n v="3"/>
    <x v="2"/>
    <x v="0"/>
    <x v="7"/>
  </r>
  <r>
    <x v="1"/>
    <x v="7"/>
    <x v="116"/>
    <x v="1090"/>
    <n v="1"/>
    <n v="2"/>
    <n v="11"/>
    <n v="17"/>
    <x v="2"/>
    <x v="0"/>
    <x v="7"/>
  </r>
  <r>
    <x v="1"/>
    <x v="7"/>
    <x v="116"/>
    <x v="1091"/>
    <n v="5"/>
    <n v="4"/>
    <n v="34"/>
    <n v="29"/>
    <x v="2"/>
    <x v="0"/>
    <x v="7"/>
  </r>
  <r>
    <x v="1"/>
    <x v="7"/>
    <x v="116"/>
    <x v="1092"/>
    <n v="4"/>
    <n v="2"/>
    <n v="27"/>
    <n v="19"/>
    <x v="2"/>
    <x v="0"/>
    <x v="7"/>
  </r>
  <r>
    <x v="1"/>
    <x v="7"/>
    <x v="116"/>
    <x v="2098"/>
    <m/>
    <m/>
    <m/>
    <n v="1"/>
    <x v="2"/>
    <x v="0"/>
    <x v="7"/>
  </r>
  <r>
    <x v="1"/>
    <x v="7"/>
    <x v="197"/>
    <x v="2237"/>
    <n v="2"/>
    <m/>
    <n v="5"/>
    <m/>
    <x v="6"/>
    <x v="0"/>
    <x v="7"/>
  </r>
  <r>
    <x v="1"/>
    <x v="7"/>
    <x v="117"/>
    <x v="1774"/>
    <m/>
    <m/>
    <n v="5"/>
    <m/>
    <x v="2"/>
    <x v="0"/>
    <x v="7"/>
  </r>
  <r>
    <x v="1"/>
    <x v="7"/>
    <x v="117"/>
    <x v="1093"/>
    <n v="1"/>
    <m/>
    <n v="2"/>
    <n v="1"/>
    <x v="2"/>
    <x v="0"/>
    <x v="7"/>
  </r>
  <r>
    <x v="1"/>
    <x v="7"/>
    <x v="117"/>
    <x v="1094"/>
    <n v="2"/>
    <m/>
    <n v="21"/>
    <m/>
    <x v="2"/>
    <x v="0"/>
    <x v="7"/>
  </r>
  <r>
    <x v="1"/>
    <x v="7"/>
    <x v="117"/>
    <x v="1095"/>
    <m/>
    <m/>
    <n v="2"/>
    <m/>
    <x v="2"/>
    <x v="0"/>
    <x v="7"/>
  </r>
  <r>
    <x v="1"/>
    <x v="7"/>
    <x v="117"/>
    <x v="1775"/>
    <m/>
    <m/>
    <n v="1"/>
    <m/>
    <x v="2"/>
    <x v="0"/>
    <x v="7"/>
  </r>
  <r>
    <x v="1"/>
    <x v="7"/>
    <x v="117"/>
    <x v="1776"/>
    <n v="1"/>
    <m/>
    <n v="11"/>
    <m/>
    <x v="2"/>
    <x v="0"/>
    <x v="7"/>
  </r>
  <r>
    <x v="1"/>
    <x v="7"/>
    <x v="117"/>
    <x v="2300"/>
    <m/>
    <m/>
    <n v="1"/>
    <m/>
    <x v="2"/>
    <x v="0"/>
    <x v="7"/>
  </r>
  <r>
    <x v="1"/>
    <x v="7"/>
    <x v="117"/>
    <x v="2301"/>
    <m/>
    <m/>
    <n v="2"/>
    <m/>
    <x v="2"/>
    <x v="0"/>
    <x v="7"/>
  </r>
  <r>
    <x v="1"/>
    <x v="7"/>
    <x v="118"/>
    <x v="1959"/>
    <n v="4"/>
    <m/>
    <n v="10"/>
    <m/>
    <x v="4"/>
    <x v="0"/>
    <x v="7"/>
  </r>
  <r>
    <x v="1"/>
    <x v="7"/>
    <x v="118"/>
    <x v="2061"/>
    <m/>
    <n v="1"/>
    <n v="1"/>
    <n v="2"/>
    <x v="4"/>
    <x v="0"/>
    <x v="7"/>
  </r>
  <r>
    <x v="1"/>
    <x v="7"/>
    <x v="118"/>
    <x v="2062"/>
    <m/>
    <m/>
    <n v="1"/>
    <m/>
    <x v="4"/>
    <x v="0"/>
    <x v="7"/>
  </r>
  <r>
    <x v="1"/>
    <x v="7"/>
    <x v="118"/>
    <x v="1096"/>
    <m/>
    <m/>
    <m/>
    <n v="2"/>
    <x v="4"/>
    <x v="0"/>
    <x v="7"/>
  </r>
  <r>
    <x v="1"/>
    <x v="7"/>
    <x v="118"/>
    <x v="1779"/>
    <n v="1"/>
    <m/>
    <n v="4"/>
    <n v="2"/>
    <x v="4"/>
    <x v="0"/>
    <x v="7"/>
  </r>
  <r>
    <x v="1"/>
    <x v="7"/>
    <x v="119"/>
    <x v="2239"/>
    <n v="2"/>
    <m/>
    <n v="6"/>
    <m/>
    <x v="4"/>
    <x v="0"/>
    <x v="7"/>
  </r>
  <r>
    <x v="1"/>
    <x v="7"/>
    <x v="119"/>
    <x v="1780"/>
    <n v="3"/>
    <m/>
    <n v="4"/>
    <m/>
    <x v="4"/>
    <x v="0"/>
    <x v="7"/>
  </r>
  <r>
    <x v="1"/>
    <x v="7"/>
    <x v="119"/>
    <x v="1781"/>
    <n v="1"/>
    <n v="1"/>
    <n v="6"/>
    <n v="4"/>
    <x v="4"/>
    <x v="0"/>
    <x v="7"/>
  </r>
  <r>
    <x v="1"/>
    <x v="7"/>
    <x v="119"/>
    <x v="2302"/>
    <m/>
    <m/>
    <n v="2"/>
    <m/>
    <x v="4"/>
    <x v="0"/>
    <x v="7"/>
  </r>
  <r>
    <x v="1"/>
    <x v="7"/>
    <x v="119"/>
    <x v="1097"/>
    <n v="1"/>
    <n v="2"/>
    <n v="6"/>
    <n v="11"/>
    <x v="4"/>
    <x v="0"/>
    <x v="7"/>
  </r>
  <r>
    <x v="1"/>
    <x v="7"/>
    <x v="119"/>
    <x v="1782"/>
    <n v="3"/>
    <n v="1"/>
    <n v="13"/>
    <n v="2"/>
    <x v="4"/>
    <x v="0"/>
    <x v="7"/>
  </r>
  <r>
    <x v="1"/>
    <x v="7"/>
    <x v="119"/>
    <x v="1098"/>
    <m/>
    <m/>
    <n v="1"/>
    <n v="2"/>
    <x v="4"/>
    <x v="0"/>
    <x v="7"/>
  </r>
  <r>
    <x v="1"/>
    <x v="7"/>
    <x v="50"/>
    <x v="1783"/>
    <n v="10"/>
    <n v="2"/>
    <n v="21"/>
    <n v="9"/>
    <x v="2"/>
    <x v="0"/>
    <x v="7"/>
  </r>
  <r>
    <x v="1"/>
    <x v="7"/>
    <x v="50"/>
    <x v="1784"/>
    <n v="4"/>
    <n v="1"/>
    <n v="40"/>
    <n v="3"/>
    <x v="2"/>
    <x v="0"/>
    <x v="7"/>
  </r>
  <r>
    <x v="1"/>
    <x v="7"/>
    <x v="50"/>
    <x v="1785"/>
    <m/>
    <n v="1"/>
    <n v="2"/>
    <n v="4"/>
    <x v="2"/>
    <x v="0"/>
    <x v="7"/>
  </r>
  <r>
    <x v="1"/>
    <x v="7"/>
    <x v="50"/>
    <x v="1099"/>
    <n v="13"/>
    <n v="4"/>
    <n v="69"/>
    <n v="20"/>
    <x v="2"/>
    <x v="0"/>
    <x v="7"/>
  </r>
  <r>
    <x v="1"/>
    <x v="7"/>
    <x v="50"/>
    <x v="1100"/>
    <n v="18"/>
    <n v="11"/>
    <n v="73"/>
    <n v="36"/>
    <x v="2"/>
    <x v="0"/>
    <x v="7"/>
  </r>
  <r>
    <x v="1"/>
    <x v="7"/>
    <x v="50"/>
    <x v="1101"/>
    <n v="26"/>
    <n v="4"/>
    <n v="120"/>
    <n v="48"/>
    <x v="2"/>
    <x v="0"/>
    <x v="7"/>
  </r>
  <r>
    <x v="1"/>
    <x v="7"/>
    <x v="50"/>
    <x v="1961"/>
    <n v="2"/>
    <m/>
    <n v="3"/>
    <m/>
    <x v="2"/>
    <x v="0"/>
    <x v="7"/>
  </r>
  <r>
    <x v="1"/>
    <x v="7"/>
    <x v="50"/>
    <x v="1786"/>
    <m/>
    <m/>
    <n v="2"/>
    <m/>
    <x v="2"/>
    <x v="0"/>
    <x v="7"/>
  </r>
  <r>
    <x v="1"/>
    <x v="7"/>
    <x v="50"/>
    <x v="1787"/>
    <n v="3"/>
    <m/>
    <n v="5"/>
    <m/>
    <x v="2"/>
    <x v="0"/>
    <x v="7"/>
  </r>
  <r>
    <x v="1"/>
    <x v="7"/>
    <x v="50"/>
    <x v="1788"/>
    <m/>
    <m/>
    <n v="1"/>
    <m/>
    <x v="2"/>
    <x v="0"/>
    <x v="7"/>
  </r>
  <r>
    <x v="1"/>
    <x v="7"/>
    <x v="50"/>
    <x v="1790"/>
    <n v="14"/>
    <n v="6"/>
    <n v="58"/>
    <n v="24"/>
    <x v="2"/>
    <x v="0"/>
    <x v="7"/>
  </r>
  <r>
    <x v="1"/>
    <x v="7"/>
    <x v="120"/>
    <x v="1102"/>
    <n v="734"/>
    <n v="414"/>
    <n v="3734"/>
    <n v="1965"/>
    <x v="5"/>
    <x v="1"/>
    <x v="7"/>
  </r>
  <r>
    <x v="1"/>
    <x v="7"/>
    <x v="120"/>
    <x v="1791"/>
    <n v="1"/>
    <m/>
    <n v="1"/>
    <m/>
    <x v="5"/>
    <x v="1"/>
    <x v="7"/>
  </r>
  <r>
    <x v="1"/>
    <x v="7"/>
    <x v="26"/>
    <x v="1103"/>
    <n v="314"/>
    <n v="123"/>
    <n v="1722"/>
    <n v="797"/>
    <x v="2"/>
    <x v="0"/>
    <x v="7"/>
  </r>
  <r>
    <x v="1"/>
    <x v="7"/>
    <x v="26"/>
    <x v="1965"/>
    <m/>
    <n v="1"/>
    <n v="9"/>
    <n v="6"/>
    <x v="2"/>
    <x v="0"/>
    <x v="7"/>
  </r>
  <r>
    <x v="1"/>
    <x v="7"/>
    <x v="26"/>
    <x v="1793"/>
    <n v="22"/>
    <n v="11"/>
    <n v="107"/>
    <n v="68"/>
    <x v="2"/>
    <x v="0"/>
    <x v="7"/>
  </r>
  <r>
    <x v="1"/>
    <x v="7"/>
    <x v="26"/>
    <x v="1794"/>
    <n v="1"/>
    <n v="1"/>
    <n v="8"/>
    <n v="1"/>
    <x v="2"/>
    <x v="0"/>
    <x v="7"/>
  </r>
  <r>
    <x v="1"/>
    <x v="7"/>
    <x v="26"/>
    <x v="1104"/>
    <n v="23"/>
    <n v="12"/>
    <n v="155"/>
    <n v="91"/>
    <x v="2"/>
    <x v="0"/>
    <x v="7"/>
  </r>
  <r>
    <x v="1"/>
    <x v="7"/>
    <x v="26"/>
    <x v="1105"/>
    <n v="58"/>
    <n v="40"/>
    <n v="352"/>
    <n v="250"/>
    <x v="2"/>
    <x v="0"/>
    <x v="7"/>
  </r>
  <r>
    <x v="1"/>
    <x v="7"/>
    <x v="26"/>
    <x v="1106"/>
    <n v="1353"/>
    <n v="474"/>
    <n v="6689"/>
    <n v="2903"/>
    <x v="2"/>
    <x v="0"/>
    <x v="7"/>
  </r>
  <r>
    <x v="1"/>
    <x v="7"/>
    <x v="26"/>
    <x v="2099"/>
    <m/>
    <m/>
    <n v="1"/>
    <m/>
    <x v="2"/>
    <x v="0"/>
    <x v="7"/>
  </r>
  <r>
    <x v="1"/>
    <x v="7"/>
    <x v="26"/>
    <x v="2303"/>
    <m/>
    <m/>
    <n v="2"/>
    <m/>
    <x v="2"/>
    <x v="0"/>
    <x v="7"/>
  </r>
  <r>
    <x v="1"/>
    <x v="7"/>
    <x v="26"/>
    <x v="1107"/>
    <n v="451"/>
    <n v="266"/>
    <n v="2279"/>
    <n v="1405"/>
    <x v="2"/>
    <x v="0"/>
    <x v="7"/>
  </r>
  <r>
    <x v="1"/>
    <x v="7"/>
    <x v="26"/>
    <x v="1966"/>
    <n v="1"/>
    <m/>
    <n v="1"/>
    <m/>
    <x v="2"/>
    <x v="0"/>
    <x v="7"/>
  </r>
  <r>
    <x v="1"/>
    <x v="7"/>
    <x v="26"/>
    <x v="2063"/>
    <n v="1"/>
    <m/>
    <n v="4"/>
    <m/>
    <x v="2"/>
    <x v="0"/>
    <x v="7"/>
  </r>
  <r>
    <x v="1"/>
    <x v="7"/>
    <x v="26"/>
    <x v="1108"/>
    <n v="141"/>
    <n v="57"/>
    <n v="743"/>
    <n v="295"/>
    <x v="2"/>
    <x v="0"/>
    <x v="7"/>
  </r>
  <r>
    <x v="1"/>
    <x v="7"/>
    <x v="26"/>
    <x v="1109"/>
    <n v="74"/>
    <n v="59"/>
    <n v="512"/>
    <n v="325"/>
    <x v="2"/>
    <x v="0"/>
    <x v="7"/>
  </r>
  <r>
    <x v="1"/>
    <x v="7"/>
    <x v="150"/>
    <x v="1796"/>
    <m/>
    <m/>
    <n v="3"/>
    <m/>
    <x v="1"/>
    <x v="0"/>
    <x v="7"/>
  </r>
  <r>
    <x v="1"/>
    <x v="7"/>
    <x v="150"/>
    <x v="1797"/>
    <n v="9"/>
    <m/>
    <n v="34"/>
    <n v="2"/>
    <x v="1"/>
    <x v="0"/>
    <x v="7"/>
  </r>
  <r>
    <x v="1"/>
    <x v="7"/>
    <x v="150"/>
    <x v="1799"/>
    <n v="2"/>
    <m/>
    <n v="12"/>
    <m/>
    <x v="1"/>
    <x v="0"/>
    <x v="7"/>
  </r>
  <r>
    <x v="1"/>
    <x v="7"/>
    <x v="121"/>
    <x v="1110"/>
    <n v="3"/>
    <n v="3"/>
    <n v="23"/>
    <n v="16"/>
    <x v="2"/>
    <x v="0"/>
    <x v="7"/>
  </r>
  <r>
    <x v="1"/>
    <x v="7"/>
    <x v="121"/>
    <x v="1111"/>
    <n v="20"/>
    <n v="4"/>
    <n v="103"/>
    <n v="42"/>
    <x v="2"/>
    <x v="0"/>
    <x v="7"/>
  </r>
  <r>
    <x v="1"/>
    <x v="7"/>
    <x v="121"/>
    <x v="1112"/>
    <m/>
    <n v="2"/>
    <n v="5"/>
    <n v="4"/>
    <x v="2"/>
    <x v="0"/>
    <x v="7"/>
  </r>
  <r>
    <x v="1"/>
    <x v="7"/>
    <x v="121"/>
    <x v="1113"/>
    <n v="5"/>
    <n v="2"/>
    <n v="20"/>
    <n v="9"/>
    <x v="2"/>
    <x v="0"/>
    <x v="7"/>
  </r>
  <r>
    <x v="1"/>
    <x v="7"/>
    <x v="51"/>
    <x v="1800"/>
    <m/>
    <m/>
    <n v="1"/>
    <m/>
    <x v="1"/>
    <x v="0"/>
    <x v="7"/>
  </r>
  <r>
    <x v="1"/>
    <x v="7"/>
    <x v="177"/>
    <x v="2064"/>
    <n v="1"/>
    <m/>
    <n v="8"/>
    <n v="1"/>
    <x v="1"/>
    <x v="0"/>
    <x v="7"/>
  </r>
  <r>
    <x v="1"/>
    <x v="7"/>
    <x v="27"/>
    <x v="1114"/>
    <n v="104"/>
    <n v="67"/>
    <n v="594"/>
    <n v="398"/>
    <x v="0"/>
    <x v="0"/>
    <x v="7"/>
  </r>
  <r>
    <x v="1"/>
    <x v="7"/>
    <x v="27"/>
    <x v="1967"/>
    <n v="1"/>
    <m/>
    <n v="1"/>
    <m/>
    <x v="0"/>
    <x v="0"/>
    <x v="7"/>
  </r>
  <r>
    <x v="1"/>
    <x v="7"/>
    <x v="27"/>
    <x v="1115"/>
    <n v="47"/>
    <n v="1"/>
    <n v="179"/>
    <n v="33"/>
    <x v="0"/>
    <x v="0"/>
    <x v="7"/>
  </r>
  <r>
    <x v="1"/>
    <x v="7"/>
    <x v="27"/>
    <x v="1116"/>
    <n v="90"/>
    <n v="57"/>
    <n v="495"/>
    <n v="308"/>
    <x v="0"/>
    <x v="0"/>
    <x v="7"/>
  </r>
  <r>
    <x v="1"/>
    <x v="7"/>
    <x v="27"/>
    <x v="1117"/>
    <n v="2"/>
    <n v="7"/>
    <n v="17"/>
    <n v="24"/>
    <x v="0"/>
    <x v="0"/>
    <x v="7"/>
  </r>
  <r>
    <x v="1"/>
    <x v="7"/>
    <x v="27"/>
    <x v="1118"/>
    <n v="56"/>
    <n v="20"/>
    <n v="310"/>
    <n v="124"/>
    <x v="0"/>
    <x v="0"/>
    <x v="7"/>
  </r>
  <r>
    <x v="1"/>
    <x v="7"/>
    <x v="27"/>
    <x v="1119"/>
    <n v="3"/>
    <n v="1"/>
    <n v="9"/>
    <n v="2"/>
    <x v="0"/>
    <x v="0"/>
    <x v="7"/>
  </r>
  <r>
    <x v="1"/>
    <x v="7"/>
    <x v="27"/>
    <x v="1802"/>
    <n v="1"/>
    <n v="1"/>
    <n v="6"/>
    <n v="6"/>
    <x v="0"/>
    <x v="0"/>
    <x v="7"/>
  </r>
  <r>
    <x v="1"/>
    <x v="7"/>
    <x v="27"/>
    <x v="1120"/>
    <n v="2"/>
    <m/>
    <n v="5"/>
    <m/>
    <x v="0"/>
    <x v="0"/>
    <x v="7"/>
  </r>
  <r>
    <x v="1"/>
    <x v="7"/>
    <x v="27"/>
    <x v="1803"/>
    <m/>
    <m/>
    <n v="1"/>
    <m/>
    <x v="0"/>
    <x v="0"/>
    <x v="7"/>
  </r>
  <r>
    <x v="1"/>
    <x v="7"/>
    <x v="28"/>
    <x v="1123"/>
    <n v="16"/>
    <n v="5"/>
    <n v="77"/>
    <n v="33"/>
    <x v="3"/>
    <x v="0"/>
    <x v="7"/>
  </r>
  <r>
    <x v="1"/>
    <x v="7"/>
    <x v="28"/>
    <x v="1124"/>
    <m/>
    <m/>
    <n v="4"/>
    <m/>
    <x v="3"/>
    <x v="0"/>
    <x v="7"/>
  </r>
  <r>
    <x v="1"/>
    <x v="7"/>
    <x v="28"/>
    <x v="1126"/>
    <m/>
    <m/>
    <n v="2"/>
    <n v="2"/>
    <x v="3"/>
    <x v="0"/>
    <x v="7"/>
  </r>
  <r>
    <x v="1"/>
    <x v="7"/>
    <x v="28"/>
    <x v="1127"/>
    <n v="120"/>
    <n v="54"/>
    <n v="628"/>
    <n v="285"/>
    <x v="3"/>
    <x v="0"/>
    <x v="7"/>
  </r>
  <r>
    <x v="1"/>
    <x v="7"/>
    <x v="28"/>
    <x v="1128"/>
    <n v="58"/>
    <n v="36"/>
    <n v="320"/>
    <n v="184"/>
    <x v="3"/>
    <x v="0"/>
    <x v="7"/>
  </r>
  <r>
    <x v="1"/>
    <x v="7"/>
    <x v="28"/>
    <x v="1129"/>
    <n v="1"/>
    <m/>
    <n v="6"/>
    <n v="2"/>
    <x v="3"/>
    <x v="0"/>
    <x v="7"/>
  </r>
  <r>
    <x v="1"/>
    <x v="7"/>
    <x v="28"/>
    <x v="1130"/>
    <n v="31"/>
    <n v="19"/>
    <n v="182"/>
    <n v="107"/>
    <x v="3"/>
    <x v="0"/>
    <x v="7"/>
  </r>
  <r>
    <x v="1"/>
    <x v="7"/>
    <x v="28"/>
    <x v="1131"/>
    <m/>
    <n v="1"/>
    <n v="1"/>
    <n v="2"/>
    <x v="3"/>
    <x v="0"/>
    <x v="7"/>
  </r>
  <r>
    <x v="1"/>
    <x v="7"/>
    <x v="28"/>
    <x v="1132"/>
    <n v="5"/>
    <n v="2"/>
    <n v="37"/>
    <n v="7"/>
    <x v="3"/>
    <x v="0"/>
    <x v="7"/>
  </r>
  <r>
    <x v="1"/>
    <x v="7"/>
    <x v="28"/>
    <x v="1133"/>
    <n v="39"/>
    <n v="16"/>
    <n v="174"/>
    <n v="83"/>
    <x v="3"/>
    <x v="0"/>
    <x v="7"/>
  </r>
  <r>
    <x v="1"/>
    <x v="7"/>
    <x v="28"/>
    <x v="1134"/>
    <n v="2"/>
    <n v="3"/>
    <n v="16"/>
    <n v="16"/>
    <x v="3"/>
    <x v="0"/>
    <x v="7"/>
  </r>
  <r>
    <x v="1"/>
    <x v="7"/>
    <x v="28"/>
    <x v="1135"/>
    <m/>
    <m/>
    <n v="1"/>
    <m/>
    <x v="3"/>
    <x v="0"/>
    <x v="7"/>
  </r>
  <r>
    <x v="1"/>
    <x v="7"/>
    <x v="28"/>
    <x v="1136"/>
    <n v="2"/>
    <n v="1"/>
    <n v="10"/>
    <n v="8"/>
    <x v="3"/>
    <x v="0"/>
    <x v="7"/>
  </r>
  <r>
    <x v="1"/>
    <x v="7"/>
    <x v="28"/>
    <x v="1804"/>
    <n v="2"/>
    <m/>
    <n v="14"/>
    <m/>
    <x v="3"/>
    <x v="0"/>
    <x v="7"/>
  </r>
  <r>
    <x v="1"/>
    <x v="7"/>
    <x v="28"/>
    <x v="1138"/>
    <n v="2"/>
    <n v="2"/>
    <n v="12"/>
    <n v="17"/>
    <x v="3"/>
    <x v="0"/>
    <x v="7"/>
  </r>
  <r>
    <x v="1"/>
    <x v="7"/>
    <x v="28"/>
    <x v="1139"/>
    <n v="2"/>
    <m/>
    <n v="2"/>
    <n v="1"/>
    <x v="3"/>
    <x v="0"/>
    <x v="7"/>
  </r>
  <r>
    <x v="1"/>
    <x v="7"/>
    <x v="28"/>
    <x v="1140"/>
    <n v="11"/>
    <n v="9"/>
    <n v="70"/>
    <n v="46"/>
    <x v="3"/>
    <x v="0"/>
    <x v="7"/>
  </r>
  <r>
    <x v="1"/>
    <x v="7"/>
    <x v="28"/>
    <x v="1141"/>
    <n v="2"/>
    <n v="1"/>
    <n v="5"/>
    <n v="4"/>
    <x v="3"/>
    <x v="0"/>
    <x v="7"/>
  </r>
  <r>
    <x v="1"/>
    <x v="7"/>
    <x v="28"/>
    <x v="1142"/>
    <n v="1"/>
    <n v="1"/>
    <n v="10"/>
    <n v="3"/>
    <x v="3"/>
    <x v="0"/>
    <x v="7"/>
  </r>
  <r>
    <x v="1"/>
    <x v="7"/>
    <x v="28"/>
    <x v="1143"/>
    <n v="3"/>
    <n v="2"/>
    <n v="10"/>
    <n v="6"/>
    <x v="3"/>
    <x v="0"/>
    <x v="7"/>
  </r>
  <r>
    <x v="1"/>
    <x v="7"/>
    <x v="29"/>
    <x v="1144"/>
    <n v="3"/>
    <n v="5"/>
    <n v="23"/>
    <n v="26"/>
    <x v="3"/>
    <x v="0"/>
    <x v="7"/>
  </r>
  <r>
    <x v="1"/>
    <x v="7"/>
    <x v="29"/>
    <x v="1145"/>
    <n v="9"/>
    <n v="7"/>
    <n v="76"/>
    <n v="60"/>
    <x v="3"/>
    <x v="0"/>
    <x v="7"/>
  </r>
  <r>
    <x v="1"/>
    <x v="7"/>
    <x v="29"/>
    <x v="1146"/>
    <n v="11"/>
    <n v="6"/>
    <n v="26"/>
    <n v="20"/>
    <x v="3"/>
    <x v="0"/>
    <x v="7"/>
  </r>
  <r>
    <x v="1"/>
    <x v="7"/>
    <x v="29"/>
    <x v="1148"/>
    <m/>
    <n v="2"/>
    <n v="11"/>
    <n v="14"/>
    <x v="3"/>
    <x v="0"/>
    <x v="7"/>
  </r>
  <r>
    <x v="1"/>
    <x v="7"/>
    <x v="29"/>
    <x v="1149"/>
    <n v="8"/>
    <n v="7"/>
    <n v="37"/>
    <n v="41"/>
    <x v="3"/>
    <x v="0"/>
    <x v="7"/>
  </r>
  <r>
    <x v="1"/>
    <x v="7"/>
    <x v="29"/>
    <x v="1806"/>
    <m/>
    <m/>
    <n v="2"/>
    <m/>
    <x v="3"/>
    <x v="0"/>
    <x v="7"/>
  </r>
  <r>
    <x v="1"/>
    <x v="7"/>
    <x v="29"/>
    <x v="1807"/>
    <m/>
    <m/>
    <n v="3"/>
    <n v="4"/>
    <x v="3"/>
    <x v="0"/>
    <x v="7"/>
  </r>
  <r>
    <x v="1"/>
    <x v="7"/>
    <x v="29"/>
    <x v="1151"/>
    <n v="176"/>
    <n v="107"/>
    <n v="956"/>
    <n v="557"/>
    <x v="3"/>
    <x v="0"/>
    <x v="7"/>
  </r>
  <r>
    <x v="1"/>
    <x v="7"/>
    <x v="29"/>
    <x v="1152"/>
    <n v="4"/>
    <n v="3"/>
    <n v="18"/>
    <n v="21"/>
    <x v="3"/>
    <x v="0"/>
    <x v="7"/>
  </r>
  <r>
    <x v="1"/>
    <x v="7"/>
    <x v="29"/>
    <x v="1153"/>
    <n v="11"/>
    <n v="7"/>
    <n v="59"/>
    <n v="31"/>
    <x v="3"/>
    <x v="0"/>
    <x v="7"/>
  </r>
  <r>
    <x v="1"/>
    <x v="7"/>
    <x v="29"/>
    <x v="1154"/>
    <n v="43"/>
    <n v="19"/>
    <n v="186"/>
    <n v="111"/>
    <x v="3"/>
    <x v="0"/>
    <x v="7"/>
  </r>
  <r>
    <x v="1"/>
    <x v="7"/>
    <x v="29"/>
    <x v="1155"/>
    <m/>
    <n v="3"/>
    <n v="2"/>
    <n v="5"/>
    <x v="3"/>
    <x v="0"/>
    <x v="7"/>
  </r>
  <r>
    <x v="1"/>
    <x v="7"/>
    <x v="29"/>
    <x v="1156"/>
    <n v="4"/>
    <m/>
    <n v="20"/>
    <n v="2"/>
    <x v="3"/>
    <x v="0"/>
    <x v="7"/>
  </r>
  <r>
    <x v="1"/>
    <x v="7"/>
    <x v="29"/>
    <x v="1158"/>
    <n v="34"/>
    <n v="19"/>
    <n v="153"/>
    <n v="114"/>
    <x v="3"/>
    <x v="0"/>
    <x v="7"/>
  </r>
  <r>
    <x v="1"/>
    <x v="7"/>
    <x v="29"/>
    <x v="1159"/>
    <m/>
    <n v="1"/>
    <n v="2"/>
    <n v="5"/>
    <x v="3"/>
    <x v="0"/>
    <x v="7"/>
  </r>
  <r>
    <x v="1"/>
    <x v="7"/>
    <x v="29"/>
    <x v="1160"/>
    <m/>
    <m/>
    <n v="3"/>
    <n v="7"/>
    <x v="3"/>
    <x v="0"/>
    <x v="7"/>
  </r>
  <r>
    <x v="1"/>
    <x v="7"/>
    <x v="29"/>
    <x v="1808"/>
    <n v="1"/>
    <n v="1"/>
    <n v="8"/>
    <n v="7"/>
    <x v="3"/>
    <x v="0"/>
    <x v="7"/>
  </r>
  <r>
    <x v="1"/>
    <x v="7"/>
    <x v="29"/>
    <x v="1161"/>
    <n v="32"/>
    <n v="21"/>
    <n v="170"/>
    <n v="118"/>
    <x v="3"/>
    <x v="0"/>
    <x v="7"/>
  </r>
  <r>
    <x v="1"/>
    <x v="7"/>
    <x v="29"/>
    <x v="1162"/>
    <n v="9"/>
    <n v="5"/>
    <n v="33"/>
    <n v="19"/>
    <x v="3"/>
    <x v="0"/>
    <x v="7"/>
  </r>
  <r>
    <x v="1"/>
    <x v="7"/>
    <x v="29"/>
    <x v="2242"/>
    <m/>
    <m/>
    <n v="1"/>
    <m/>
    <x v="3"/>
    <x v="0"/>
    <x v="7"/>
  </r>
  <r>
    <x v="1"/>
    <x v="7"/>
    <x v="29"/>
    <x v="1163"/>
    <n v="5"/>
    <n v="2"/>
    <n v="19"/>
    <n v="14"/>
    <x v="3"/>
    <x v="0"/>
    <x v="7"/>
  </r>
  <r>
    <x v="1"/>
    <x v="7"/>
    <x v="29"/>
    <x v="1164"/>
    <m/>
    <n v="1"/>
    <m/>
    <n v="1"/>
    <x v="3"/>
    <x v="0"/>
    <x v="7"/>
  </r>
  <r>
    <x v="1"/>
    <x v="7"/>
    <x v="29"/>
    <x v="1165"/>
    <n v="62"/>
    <n v="26"/>
    <n v="305"/>
    <n v="179"/>
    <x v="3"/>
    <x v="0"/>
    <x v="7"/>
  </r>
  <r>
    <x v="1"/>
    <x v="7"/>
    <x v="29"/>
    <x v="1166"/>
    <n v="84"/>
    <n v="41"/>
    <n v="457"/>
    <n v="234"/>
    <x v="3"/>
    <x v="0"/>
    <x v="7"/>
  </r>
  <r>
    <x v="1"/>
    <x v="7"/>
    <x v="29"/>
    <x v="2101"/>
    <m/>
    <m/>
    <n v="1"/>
    <m/>
    <x v="3"/>
    <x v="0"/>
    <x v="7"/>
  </r>
  <r>
    <x v="1"/>
    <x v="7"/>
    <x v="29"/>
    <x v="1167"/>
    <n v="13"/>
    <n v="18"/>
    <n v="89"/>
    <n v="93"/>
    <x v="3"/>
    <x v="0"/>
    <x v="7"/>
  </r>
  <r>
    <x v="1"/>
    <x v="7"/>
    <x v="29"/>
    <x v="1169"/>
    <n v="5"/>
    <n v="1"/>
    <n v="17"/>
    <n v="4"/>
    <x v="3"/>
    <x v="0"/>
    <x v="7"/>
  </r>
  <r>
    <x v="1"/>
    <x v="7"/>
    <x v="30"/>
    <x v="1170"/>
    <n v="1391"/>
    <n v="1192"/>
    <n v="8043"/>
    <n v="6511"/>
    <x v="5"/>
    <x v="1"/>
    <x v="7"/>
  </r>
  <r>
    <x v="1"/>
    <x v="7"/>
    <x v="30"/>
    <x v="1809"/>
    <n v="2"/>
    <n v="2"/>
    <n v="5"/>
    <n v="7"/>
    <x v="5"/>
    <x v="1"/>
    <x v="7"/>
  </r>
  <r>
    <x v="1"/>
    <x v="7"/>
    <x v="30"/>
    <x v="1810"/>
    <n v="5"/>
    <n v="8"/>
    <n v="33"/>
    <n v="32"/>
    <x v="5"/>
    <x v="1"/>
    <x v="7"/>
  </r>
  <r>
    <x v="1"/>
    <x v="7"/>
    <x v="30"/>
    <x v="1811"/>
    <n v="2"/>
    <m/>
    <n v="6"/>
    <n v="3"/>
    <x v="5"/>
    <x v="1"/>
    <x v="7"/>
  </r>
  <r>
    <x v="1"/>
    <x v="7"/>
    <x v="30"/>
    <x v="1812"/>
    <m/>
    <n v="1"/>
    <n v="2"/>
    <n v="1"/>
    <x v="5"/>
    <x v="1"/>
    <x v="7"/>
  </r>
  <r>
    <x v="1"/>
    <x v="7"/>
    <x v="30"/>
    <x v="1813"/>
    <n v="12"/>
    <n v="5"/>
    <n v="49"/>
    <n v="32"/>
    <x v="5"/>
    <x v="1"/>
    <x v="7"/>
  </r>
  <r>
    <x v="1"/>
    <x v="7"/>
    <x v="30"/>
    <x v="1171"/>
    <n v="16"/>
    <n v="18"/>
    <n v="136"/>
    <n v="95"/>
    <x v="5"/>
    <x v="1"/>
    <x v="7"/>
  </r>
  <r>
    <x v="1"/>
    <x v="7"/>
    <x v="30"/>
    <x v="1172"/>
    <n v="10"/>
    <n v="1"/>
    <n v="40"/>
    <n v="27"/>
    <x v="5"/>
    <x v="1"/>
    <x v="7"/>
  </r>
  <r>
    <x v="1"/>
    <x v="7"/>
    <x v="30"/>
    <x v="1173"/>
    <n v="27"/>
    <n v="20"/>
    <n v="151"/>
    <n v="133"/>
    <x v="5"/>
    <x v="1"/>
    <x v="7"/>
  </r>
  <r>
    <x v="1"/>
    <x v="7"/>
    <x v="30"/>
    <x v="1174"/>
    <n v="188"/>
    <n v="132"/>
    <n v="1040"/>
    <n v="828"/>
    <x v="5"/>
    <x v="1"/>
    <x v="7"/>
  </r>
  <r>
    <x v="1"/>
    <x v="7"/>
    <x v="30"/>
    <x v="1175"/>
    <n v="22"/>
    <n v="20"/>
    <n v="147"/>
    <n v="121"/>
    <x v="5"/>
    <x v="1"/>
    <x v="7"/>
  </r>
  <r>
    <x v="1"/>
    <x v="7"/>
    <x v="30"/>
    <x v="1176"/>
    <n v="60"/>
    <n v="48"/>
    <n v="342"/>
    <n v="244"/>
    <x v="5"/>
    <x v="1"/>
    <x v="7"/>
  </r>
  <r>
    <x v="1"/>
    <x v="7"/>
    <x v="30"/>
    <x v="1814"/>
    <n v="6"/>
    <n v="8"/>
    <n v="39"/>
    <n v="41"/>
    <x v="5"/>
    <x v="1"/>
    <x v="7"/>
  </r>
  <r>
    <x v="1"/>
    <x v="7"/>
    <x v="30"/>
    <x v="1177"/>
    <n v="77"/>
    <n v="62"/>
    <n v="378"/>
    <n v="326"/>
    <x v="5"/>
    <x v="1"/>
    <x v="7"/>
  </r>
  <r>
    <x v="1"/>
    <x v="7"/>
    <x v="152"/>
    <x v="1816"/>
    <n v="2"/>
    <m/>
    <n v="2"/>
    <m/>
    <x v="1"/>
    <x v="0"/>
    <x v="7"/>
  </r>
  <r>
    <x v="1"/>
    <x v="7"/>
    <x v="170"/>
    <x v="2304"/>
    <m/>
    <m/>
    <n v="1"/>
    <m/>
    <x v="7"/>
    <x v="0"/>
    <x v="7"/>
  </r>
  <r>
    <x v="1"/>
    <x v="7"/>
    <x v="182"/>
    <x v="2102"/>
    <m/>
    <m/>
    <n v="2"/>
    <m/>
    <x v="2"/>
    <x v="0"/>
    <x v="7"/>
  </r>
  <r>
    <x v="1"/>
    <x v="7"/>
    <x v="122"/>
    <x v="1178"/>
    <n v="6"/>
    <n v="9"/>
    <n v="67"/>
    <n v="41"/>
    <x v="4"/>
    <x v="0"/>
    <x v="7"/>
  </r>
  <r>
    <x v="1"/>
    <x v="7"/>
    <x v="122"/>
    <x v="1179"/>
    <n v="9"/>
    <n v="6"/>
    <n v="27"/>
    <n v="19"/>
    <x v="4"/>
    <x v="0"/>
    <x v="7"/>
  </r>
  <r>
    <x v="1"/>
    <x v="7"/>
    <x v="122"/>
    <x v="1180"/>
    <n v="2"/>
    <n v="3"/>
    <n v="8"/>
    <n v="9"/>
    <x v="4"/>
    <x v="0"/>
    <x v="7"/>
  </r>
  <r>
    <x v="1"/>
    <x v="7"/>
    <x v="122"/>
    <x v="1181"/>
    <n v="3"/>
    <n v="1"/>
    <n v="19"/>
    <n v="3"/>
    <x v="4"/>
    <x v="0"/>
    <x v="7"/>
  </r>
  <r>
    <x v="1"/>
    <x v="7"/>
    <x v="178"/>
    <x v="2305"/>
    <m/>
    <m/>
    <n v="6"/>
    <n v="1"/>
    <x v="1"/>
    <x v="0"/>
    <x v="7"/>
  </r>
  <r>
    <x v="1"/>
    <x v="7"/>
    <x v="123"/>
    <x v="1182"/>
    <n v="1"/>
    <m/>
    <n v="7"/>
    <n v="11"/>
    <x v="1"/>
    <x v="0"/>
    <x v="7"/>
  </r>
  <r>
    <x v="1"/>
    <x v="7"/>
    <x v="31"/>
    <x v="1183"/>
    <n v="8"/>
    <n v="7"/>
    <n v="37"/>
    <n v="43"/>
    <x v="3"/>
    <x v="0"/>
    <x v="7"/>
  </r>
  <r>
    <x v="1"/>
    <x v="7"/>
    <x v="31"/>
    <x v="1184"/>
    <n v="9"/>
    <n v="4"/>
    <n v="58"/>
    <n v="26"/>
    <x v="3"/>
    <x v="0"/>
    <x v="7"/>
  </r>
  <r>
    <x v="1"/>
    <x v="7"/>
    <x v="31"/>
    <x v="1185"/>
    <n v="91"/>
    <n v="16"/>
    <n v="626"/>
    <n v="78"/>
    <x v="3"/>
    <x v="0"/>
    <x v="7"/>
  </r>
  <r>
    <x v="1"/>
    <x v="7"/>
    <x v="31"/>
    <x v="1186"/>
    <n v="9"/>
    <n v="6"/>
    <n v="44"/>
    <n v="30"/>
    <x v="3"/>
    <x v="0"/>
    <x v="7"/>
  </r>
  <r>
    <x v="1"/>
    <x v="7"/>
    <x v="31"/>
    <x v="1187"/>
    <n v="36"/>
    <n v="14"/>
    <n v="146"/>
    <n v="90"/>
    <x v="3"/>
    <x v="0"/>
    <x v="7"/>
  </r>
  <r>
    <x v="1"/>
    <x v="7"/>
    <x v="31"/>
    <x v="1188"/>
    <n v="1"/>
    <m/>
    <n v="3"/>
    <n v="6"/>
    <x v="3"/>
    <x v="0"/>
    <x v="7"/>
  </r>
  <r>
    <x v="1"/>
    <x v="7"/>
    <x v="31"/>
    <x v="1189"/>
    <n v="82"/>
    <n v="54"/>
    <n v="509"/>
    <n v="254"/>
    <x v="3"/>
    <x v="0"/>
    <x v="7"/>
  </r>
  <r>
    <x v="1"/>
    <x v="7"/>
    <x v="31"/>
    <x v="1190"/>
    <n v="5"/>
    <n v="1"/>
    <n v="22"/>
    <n v="5"/>
    <x v="3"/>
    <x v="0"/>
    <x v="7"/>
  </r>
  <r>
    <x v="1"/>
    <x v="7"/>
    <x v="31"/>
    <x v="1818"/>
    <m/>
    <m/>
    <n v="1"/>
    <n v="1"/>
    <x v="3"/>
    <x v="0"/>
    <x v="7"/>
  </r>
  <r>
    <x v="1"/>
    <x v="7"/>
    <x v="31"/>
    <x v="1191"/>
    <n v="186"/>
    <n v="94"/>
    <n v="912"/>
    <n v="451"/>
    <x v="3"/>
    <x v="0"/>
    <x v="7"/>
  </r>
  <r>
    <x v="1"/>
    <x v="7"/>
    <x v="31"/>
    <x v="1819"/>
    <n v="3"/>
    <n v="3"/>
    <n v="30"/>
    <n v="18"/>
    <x v="3"/>
    <x v="0"/>
    <x v="7"/>
  </r>
  <r>
    <x v="1"/>
    <x v="7"/>
    <x v="31"/>
    <x v="1192"/>
    <n v="10"/>
    <n v="11"/>
    <n v="59"/>
    <n v="39"/>
    <x v="3"/>
    <x v="0"/>
    <x v="7"/>
  </r>
  <r>
    <x v="1"/>
    <x v="7"/>
    <x v="31"/>
    <x v="1193"/>
    <n v="2"/>
    <m/>
    <n v="20"/>
    <n v="5"/>
    <x v="3"/>
    <x v="0"/>
    <x v="7"/>
  </r>
  <r>
    <x v="1"/>
    <x v="7"/>
    <x v="31"/>
    <x v="1194"/>
    <n v="1"/>
    <m/>
    <n v="2"/>
    <n v="1"/>
    <x v="3"/>
    <x v="0"/>
    <x v="7"/>
  </r>
  <r>
    <x v="1"/>
    <x v="7"/>
    <x v="31"/>
    <x v="1195"/>
    <m/>
    <m/>
    <n v="1"/>
    <m/>
    <x v="3"/>
    <x v="0"/>
    <x v="7"/>
  </r>
  <r>
    <x v="1"/>
    <x v="7"/>
    <x v="31"/>
    <x v="1196"/>
    <n v="2"/>
    <m/>
    <n v="8"/>
    <n v="5"/>
    <x v="3"/>
    <x v="0"/>
    <x v="7"/>
  </r>
  <r>
    <x v="1"/>
    <x v="7"/>
    <x v="31"/>
    <x v="1197"/>
    <n v="31"/>
    <n v="13"/>
    <n v="150"/>
    <n v="93"/>
    <x v="3"/>
    <x v="0"/>
    <x v="7"/>
  </r>
  <r>
    <x v="1"/>
    <x v="7"/>
    <x v="31"/>
    <x v="1198"/>
    <n v="6"/>
    <n v="3"/>
    <n v="27"/>
    <n v="20"/>
    <x v="3"/>
    <x v="0"/>
    <x v="7"/>
  </r>
  <r>
    <x v="1"/>
    <x v="7"/>
    <x v="31"/>
    <x v="1199"/>
    <n v="971"/>
    <n v="553"/>
    <n v="5379"/>
    <n v="3190"/>
    <x v="3"/>
    <x v="0"/>
    <x v="7"/>
  </r>
  <r>
    <x v="1"/>
    <x v="7"/>
    <x v="31"/>
    <x v="1200"/>
    <n v="1"/>
    <m/>
    <n v="5"/>
    <n v="3"/>
    <x v="3"/>
    <x v="0"/>
    <x v="7"/>
  </r>
  <r>
    <x v="1"/>
    <x v="7"/>
    <x v="31"/>
    <x v="1201"/>
    <n v="66"/>
    <n v="51"/>
    <n v="333"/>
    <n v="237"/>
    <x v="3"/>
    <x v="0"/>
    <x v="7"/>
  </r>
  <r>
    <x v="1"/>
    <x v="7"/>
    <x v="31"/>
    <x v="1202"/>
    <n v="20"/>
    <n v="18"/>
    <n v="92"/>
    <n v="70"/>
    <x v="3"/>
    <x v="0"/>
    <x v="7"/>
  </r>
  <r>
    <x v="1"/>
    <x v="7"/>
    <x v="31"/>
    <x v="1205"/>
    <n v="16"/>
    <n v="13"/>
    <n v="93"/>
    <n v="73"/>
    <x v="3"/>
    <x v="0"/>
    <x v="7"/>
  </r>
  <r>
    <x v="1"/>
    <x v="7"/>
    <x v="31"/>
    <x v="1206"/>
    <n v="58"/>
    <n v="14"/>
    <n v="276"/>
    <n v="66"/>
    <x v="3"/>
    <x v="0"/>
    <x v="7"/>
  </r>
  <r>
    <x v="1"/>
    <x v="7"/>
    <x v="31"/>
    <x v="1207"/>
    <n v="709"/>
    <n v="437"/>
    <n v="3609"/>
    <n v="2357"/>
    <x v="3"/>
    <x v="0"/>
    <x v="7"/>
  </r>
  <r>
    <x v="1"/>
    <x v="7"/>
    <x v="31"/>
    <x v="1208"/>
    <n v="16"/>
    <n v="25"/>
    <n v="126"/>
    <n v="124"/>
    <x v="3"/>
    <x v="0"/>
    <x v="7"/>
  </r>
  <r>
    <x v="1"/>
    <x v="7"/>
    <x v="31"/>
    <x v="1209"/>
    <n v="20"/>
    <n v="11"/>
    <n v="83"/>
    <n v="65"/>
    <x v="3"/>
    <x v="0"/>
    <x v="7"/>
  </r>
  <r>
    <x v="1"/>
    <x v="7"/>
    <x v="31"/>
    <x v="1210"/>
    <n v="45"/>
    <n v="16"/>
    <n v="180"/>
    <n v="103"/>
    <x v="3"/>
    <x v="0"/>
    <x v="7"/>
  </r>
  <r>
    <x v="1"/>
    <x v="7"/>
    <x v="31"/>
    <x v="1211"/>
    <n v="2"/>
    <n v="1"/>
    <n v="9"/>
    <n v="6"/>
    <x v="3"/>
    <x v="0"/>
    <x v="7"/>
  </r>
  <r>
    <x v="1"/>
    <x v="7"/>
    <x v="31"/>
    <x v="1212"/>
    <n v="2"/>
    <n v="4"/>
    <n v="15"/>
    <n v="18"/>
    <x v="3"/>
    <x v="0"/>
    <x v="7"/>
  </r>
  <r>
    <x v="1"/>
    <x v="7"/>
    <x v="31"/>
    <x v="1213"/>
    <n v="6"/>
    <n v="9"/>
    <n v="35"/>
    <n v="50"/>
    <x v="3"/>
    <x v="0"/>
    <x v="7"/>
  </r>
  <r>
    <x v="1"/>
    <x v="7"/>
    <x v="31"/>
    <x v="1214"/>
    <n v="13"/>
    <n v="8"/>
    <n v="55"/>
    <n v="42"/>
    <x v="3"/>
    <x v="0"/>
    <x v="7"/>
  </r>
  <r>
    <x v="1"/>
    <x v="7"/>
    <x v="31"/>
    <x v="1215"/>
    <n v="18"/>
    <n v="2"/>
    <n v="81"/>
    <n v="9"/>
    <x v="3"/>
    <x v="0"/>
    <x v="7"/>
  </r>
  <r>
    <x v="1"/>
    <x v="7"/>
    <x v="31"/>
    <x v="1216"/>
    <n v="20"/>
    <n v="19"/>
    <n v="156"/>
    <n v="104"/>
    <x v="3"/>
    <x v="0"/>
    <x v="7"/>
  </r>
  <r>
    <x v="1"/>
    <x v="7"/>
    <x v="31"/>
    <x v="1217"/>
    <n v="7"/>
    <n v="2"/>
    <n v="40"/>
    <n v="10"/>
    <x v="3"/>
    <x v="0"/>
    <x v="7"/>
  </r>
  <r>
    <x v="1"/>
    <x v="7"/>
    <x v="31"/>
    <x v="1218"/>
    <n v="17"/>
    <n v="8"/>
    <n v="92"/>
    <n v="59"/>
    <x v="3"/>
    <x v="0"/>
    <x v="7"/>
  </r>
  <r>
    <x v="1"/>
    <x v="7"/>
    <x v="31"/>
    <x v="1219"/>
    <n v="18"/>
    <n v="29"/>
    <n v="134"/>
    <n v="135"/>
    <x v="3"/>
    <x v="0"/>
    <x v="7"/>
  </r>
  <r>
    <x v="1"/>
    <x v="7"/>
    <x v="31"/>
    <x v="1220"/>
    <n v="7"/>
    <n v="2"/>
    <n v="31"/>
    <n v="23"/>
    <x v="3"/>
    <x v="0"/>
    <x v="7"/>
  </r>
  <r>
    <x v="1"/>
    <x v="7"/>
    <x v="31"/>
    <x v="2306"/>
    <n v="1"/>
    <m/>
    <n v="1"/>
    <m/>
    <x v="3"/>
    <x v="0"/>
    <x v="7"/>
  </r>
  <r>
    <x v="1"/>
    <x v="7"/>
    <x v="31"/>
    <x v="1221"/>
    <n v="2"/>
    <n v="1"/>
    <n v="3"/>
    <n v="2"/>
    <x v="3"/>
    <x v="0"/>
    <x v="7"/>
  </r>
  <r>
    <x v="1"/>
    <x v="7"/>
    <x v="31"/>
    <x v="1222"/>
    <n v="1"/>
    <n v="2"/>
    <n v="11"/>
    <n v="7"/>
    <x v="3"/>
    <x v="0"/>
    <x v="7"/>
  </r>
  <r>
    <x v="1"/>
    <x v="7"/>
    <x v="31"/>
    <x v="1223"/>
    <n v="23"/>
    <n v="8"/>
    <n v="118"/>
    <n v="54"/>
    <x v="3"/>
    <x v="0"/>
    <x v="7"/>
  </r>
  <r>
    <x v="1"/>
    <x v="7"/>
    <x v="31"/>
    <x v="1224"/>
    <n v="68"/>
    <n v="22"/>
    <n v="314"/>
    <n v="151"/>
    <x v="3"/>
    <x v="0"/>
    <x v="7"/>
  </r>
  <r>
    <x v="1"/>
    <x v="7"/>
    <x v="31"/>
    <x v="1225"/>
    <n v="21"/>
    <n v="16"/>
    <n v="123"/>
    <n v="74"/>
    <x v="3"/>
    <x v="0"/>
    <x v="7"/>
  </r>
  <r>
    <x v="1"/>
    <x v="7"/>
    <x v="31"/>
    <x v="1226"/>
    <n v="1"/>
    <n v="1"/>
    <n v="5"/>
    <n v="6"/>
    <x v="3"/>
    <x v="0"/>
    <x v="7"/>
  </r>
  <r>
    <x v="1"/>
    <x v="7"/>
    <x v="31"/>
    <x v="1227"/>
    <n v="22"/>
    <n v="5"/>
    <n v="134"/>
    <n v="59"/>
    <x v="3"/>
    <x v="0"/>
    <x v="7"/>
  </r>
  <r>
    <x v="1"/>
    <x v="7"/>
    <x v="31"/>
    <x v="1228"/>
    <n v="16"/>
    <n v="15"/>
    <n v="83"/>
    <n v="67"/>
    <x v="3"/>
    <x v="0"/>
    <x v="7"/>
  </r>
  <r>
    <x v="1"/>
    <x v="7"/>
    <x v="31"/>
    <x v="1229"/>
    <m/>
    <n v="2"/>
    <n v="4"/>
    <n v="9"/>
    <x v="3"/>
    <x v="0"/>
    <x v="7"/>
  </r>
  <r>
    <x v="1"/>
    <x v="7"/>
    <x v="31"/>
    <x v="1230"/>
    <n v="20"/>
    <n v="2"/>
    <n v="94"/>
    <n v="5"/>
    <x v="3"/>
    <x v="0"/>
    <x v="7"/>
  </r>
  <r>
    <x v="1"/>
    <x v="7"/>
    <x v="31"/>
    <x v="1231"/>
    <n v="312"/>
    <n v="182"/>
    <n v="1949"/>
    <n v="1122"/>
    <x v="3"/>
    <x v="0"/>
    <x v="7"/>
  </r>
  <r>
    <x v="1"/>
    <x v="7"/>
    <x v="31"/>
    <x v="1232"/>
    <n v="178"/>
    <n v="100"/>
    <n v="1046"/>
    <n v="648"/>
    <x v="3"/>
    <x v="0"/>
    <x v="7"/>
  </r>
  <r>
    <x v="1"/>
    <x v="7"/>
    <x v="31"/>
    <x v="1233"/>
    <m/>
    <m/>
    <m/>
    <n v="2"/>
    <x v="3"/>
    <x v="0"/>
    <x v="7"/>
  </r>
  <r>
    <x v="1"/>
    <x v="7"/>
    <x v="31"/>
    <x v="1234"/>
    <n v="53"/>
    <n v="51"/>
    <n v="343"/>
    <n v="260"/>
    <x v="3"/>
    <x v="0"/>
    <x v="7"/>
  </r>
  <r>
    <x v="1"/>
    <x v="7"/>
    <x v="31"/>
    <x v="1235"/>
    <n v="22"/>
    <n v="2"/>
    <n v="84"/>
    <n v="27"/>
    <x v="3"/>
    <x v="0"/>
    <x v="7"/>
  </r>
  <r>
    <x v="1"/>
    <x v="7"/>
    <x v="31"/>
    <x v="1236"/>
    <n v="1"/>
    <n v="1"/>
    <n v="1"/>
    <n v="1"/>
    <x v="3"/>
    <x v="0"/>
    <x v="7"/>
  </r>
  <r>
    <x v="1"/>
    <x v="7"/>
    <x v="31"/>
    <x v="1237"/>
    <m/>
    <m/>
    <n v="1"/>
    <m/>
    <x v="3"/>
    <x v="0"/>
    <x v="7"/>
  </r>
  <r>
    <x v="1"/>
    <x v="7"/>
    <x v="31"/>
    <x v="1238"/>
    <m/>
    <n v="4"/>
    <n v="1"/>
    <n v="5"/>
    <x v="3"/>
    <x v="0"/>
    <x v="7"/>
  </r>
  <r>
    <x v="1"/>
    <x v="7"/>
    <x v="31"/>
    <x v="1239"/>
    <n v="5"/>
    <n v="3"/>
    <n v="21"/>
    <n v="20"/>
    <x v="3"/>
    <x v="0"/>
    <x v="7"/>
  </r>
  <r>
    <x v="1"/>
    <x v="7"/>
    <x v="31"/>
    <x v="1240"/>
    <n v="46"/>
    <n v="25"/>
    <n v="203"/>
    <n v="96"/>
    <x v="3"/>
    <x v="0"/>
    <x v="7"/>
  </r>
  <r>
    <x v="1"/>
    <x v="7"/>
    <x v="31"/>
    <x v="1241"/>
    <n v="2"/>
    <m/>
    <n v="18"/>
    <n v="13"/>
    <x v="3"/>
    <x v="0"/>
    <x v="7"/>
  </r>
  <r>
    <x v="1"/>
    <x v="7"/>
    <x v="31"/>
    <x v="1820"/>
    <n v="1"/>
    <m/>
    <n v="5"/>
    <n v="1"/>
    <x v="3"/>
    <x v="0"/>
    <x v="7"/>
  </r>
  <r>
    <x v="1"/>
    <x v="7"/>
    <x v="31"/>
    <x v="1242"/>
    <n v="43"/>
    <n v="21"/>
    <n v="236"/>
    <n v="142"/>
    <x v="3"/>
    <x v="0"/>
    <x v="7"/>
  </r>
  <r>
    <x v="1"/>
    <x v="7"/>
    <x v="31"/>
    <x v="1243"/>
    <n v="2"/>
    <n v="2"/>
    <n v="21"/>
    <n v="12"/>
    <x v="3"/>
    <x v="0"/>
    <x v="7"/>
  </r>
  <r>
    <x v="1"/>
    <x v="7"/>
    <x v="31"/>
    <x v="1244"/>
    <n v="2"/>
    <n v="3"/>
    <n v="6"/>
    <n v="17"/>
    <x v="3"/>
    <x v="0"/>
    <x v="7"/>
  </r>
  <r>
    <x v="1"/>
    <x v="7"/>
    <x v="31"/>
    <x v="1245"/>
    <n v="25"/>
    <n v="10"/>
    <n v="84"/>
    <n v="65"/>
    <x v="3"/>
    <x v="0"/>
    <x v="7"/>
  </r>
  <r>
    <x v="1"/>
    <x v="7"/>
    <x v="31"/>
    <x v="1246"/>
    <n v="4"/>
    <n v="6"/>
    <n v="40"/>
    <n v="23"/>
    <x v="3"/>
    <x v="0"/>
    <x v="7"/>
  </r>
  <r>
    <x v="1"/>
    <x v="7"/>
    <x v="31"/>
    <x v="1247"/>
    <n v="6"/>
    <n v="4"/>
    <n v="38"/>
    <n v="32"/>
    <x v="3"/>
    <x v="0"/>
    <x v="7"/>
  </r>
  <r>
    <x v="1"/>
    <x v="7"/>
    <x v="31"/>
    <x v="1248"/>
    <n v="8"/>
    <n v="3"/>
    <n v="30"/>
    <n v="17"/>
    <x v="3"/>
    <x v="0"/>
    <x v="7"/>
  </r>
  <r>
    <x v="1"/>
    <x v="7"/>
    <x v="31"/>
    <x v="1249"/>
    <n v="147"/>
    <n v="54"/>
    <n v="675"/>
    <n v="302"/>
    <x v="3"/>
    <x v="0"/>
    <x v="7"/>
  </r>
  <r>
    <x v="1"/>
    <x v="7"/>
    <x v="31"/>
    <x v="1250"/>
    <n v="17"/>
    <n v="17"/>
    <n v="101"/>
    <n v="73"/>
    <x v="3"/>
    <x v="0"/>
    <x v="7"/>
  </r>
  <r>
    <x v="1"/>
    <x v="7"/>
    <x v="31"/>
    <x v="1251"/>
    <n v="1"/>
    <n v="2"/>
    <n v="4"/>
    <n v="4"/>
    <x v="3"/>
    <x v="0"/>
    <x v="7"/>
  </r>
  <r>
    <x v="1"/>
    <x v="7"/>
    <x v="31"/>
    <x v="1252"/>
    <m/>
    <m/>
    <n v="1"/>
    <m/>
    <x v="3"/>
    <x v="0"/>
    <x v="7"/>
  </r>
  <r>
    <x v="1"/>
    <x v="7"/>
    <x v="31"/>
    <x v="1253"/>
    <n v="13"/>
    <n v="6"/>
    <n v="84"/>
    <n v="46"/>
    <x v="3"/>
    <x v="0"/>
    <x v="7"/>
  </r>
  <r>
    <x v="1"/>
    <x v="7"/>
    <x v="31"/>
    <x v="1254"/>
    <n v="13"/>
    <n v="9"/>
    <n v="75"/>
    <n v="54"/>
    <x v="3"/>
    <x v="0"/>
    <x v="7"/>
  </r>
  <r>
    <x v="1"/>
    <x v="7"/>
    <x v="31"/>
    <x v="1255"/>
    <n v="491"/>
    <n v="250"/>
    <n v="2609"/>
    <n v="1522"/>
    <x v="3"/>
    <x v="0"/>
    <x v="7"/>
  </r>
  <r>
    <x v="1"/>
    <x v="7"/>
    <x v="31"/>
    <x v="1256"/>
    <n v="16"/>
    <n v="1"/>
    <n v="70"/>
    <n v="15"/>
    <x v="3"/>
    <x v="0"/>
    <x v="7"/>
  </r>
  <r>
    <x v="1"/>
    <x v="7"/>
    <x v="31"/>
    <x v="1257"/>
    <n v="4"/>
    <n v="5"/>
    <n v="37"/>
    <n v="30"/>
    <x v="3"/>
    <x v="0"/>
    <x v="7"/>
  </r>
  <r>
    <x v="1"/>
    <x v="7"/>
    <x v="31"/>
    <x v="1258"/>
    <n v="1"/>
    <n v="2"/>
    <n v="13"/>
    <n v="15"/>
    <x v="3"/>
    <x v="0"/>
    <x v="7"/>
  </r>
  <r>
    <x v="1"/>
    <x v="7"/>
    <x v="31"/>
    <x v="1259"/>
    <n v="9"/>
    <n v="2"/>
    <n v="33"/>
    <n v="13"/>
    <x v="3"/>
    <x v="0"/>
    <x v="7"/>
  </r>
  <r>
    <x v="1"/>
    <x v="7"/>
    <x v="31"/>
    <x v="1260"/>
    <m/>
    <m/>
    <n v="2"/>
    <n v="4"/>
    <x v="3"/>
    <x v="0"/>
    <x v="7"/>
  </r>
  <r>
    <x v="1"/>
    <x v="7"/>
    <x v="31"/>
    <x v="1261"/>
    <n v="1"/>
    <m/>
    <n v="3"/>
    <n v="2"/>
    <x v="3"/>
    <x v="0"/>
    <x v="7"/>
  </r>
  <r>
    <x v="1"/>
    <x v="7"/>
    <x v="31"/>
    <x v="1262"/>
    <n v="6"/>
    <n v="3"/>
    <n v="30"/>
    <n v="14"/>
    <x v="3"/>
    <x v="0"/>
    <x v="7"/>
  </r>
  <r>
    <x v="1"/>
    <x v="7"/>
    <x v="31"/>
    <x v="1263"/>
    <n v="1"/>
    <m/>
    <n v="1"/>
    <n v="1"/>
    <x v="3"/>
    <x v="0"/>
    <x v="7"/>
  </r>
  <r>
    <x v="1"/>
    <x v="7"/>
    <x v="31"/>
    <x v="1264"/>
    <n v="5"/>
    <n v="2"/>
    <n v="58"/>
    <n v="21"/>
    <x v="3"/>
    <x v="0"/>
    <x v="7"/>
  </r>
  <r>
    <x v="1"/>
    <x v="7"/>
    <x v="31"/>
    <x v="1265"/>
    <n v="63"/>
    <n v="26"/>
    <n v="269"/>
    <n v="141"/>
    <x v="3"/>
    <x v="0"/>
    <x v="7"/>
  </r>
  <r>
    <x v="1"/>
    <x v="7"/>
    <x v="31"/>
    <x v="1266"/>
    <n v="1"/>
    <m/>
    <n v="2"/>
    <n v="4"/>
    <x v="3"/>
    <x v="0"/>
    <x v="7"/>
  </r>
  <r>
    <x v="1"/>
    <x v="7"/>
    <x v="31"/>
    <x v="1821"/>
    <n v="2"/>
    <n v="1"/>
    <n v="14"/>
    <n v="6"/>
    <x v="3"/>
    <x v="0"/>
    <x v="7"/>
  </r>
  <r>
    <x v="1"/>
    <x v="7"/>
    <x v="31"/>
    <x v="1267"/>
    <n v="3"/>
    <n v="3"/>
    <n v="21"/>
    <n v="14"/>
    <x v="3"/>
    <x v="0"/>
    <x v="7"/>
  </r>
  <r>
    <x v="1"/>
    <x v="7"/>
    <x v="31"/>
    <x v="1268"/>
    <n v="4"/>
    <n v="1"/>
    <n v="21"/>
    <n v="13"/>
    <x v="3"/>
    <x v="0"/>
    <x v="7"/>
  </r>
  <r>
    <x v="1"/>
    <x v="7"/>
    <x v="31"/>
    <x v="1269"/>
    <m/>
    <m/>
    <n v="6"/>
    <n v="3"/>
    <x v="3"/>
    <x v="0"/>
    <x v="7"/>
  </r>
  <r>
    <x v="1"/>
    <x v="7"/>
    <x v="31"/>
    <x v="1270"/>
    <n v="11"/>
    <n v="6"/>
    <n v="45"/>
    <n v="27"/>
    <x v="3"/>
    <x v="0"/>
    <x v="7"/>
  </r>
  <r>
    <x v="1"/>
    <x v="7"/>
    <x v="31"/>
    <x v="1271"/>
    <n v="11"/>
    <n v="6"/>
    <n v="49"/>
    <n v="30"/>
    <x v="3"/>
    <x v="0"/>
    <x v="7"/>
  </r>
  <r>
    <x v="1"/>
    <x v="7"/>
    <x v="31"/>
    <x v="1272"/>
    <m/>
    <m/>
    <n v="3"/>
    <n v="2"/>
    <x v="3"/>
    <x v="0"/>
    <x v="7"/>
  </r>
  <r>
    <x v="1"/>
    <x v="7"/>
    <x v="31"/>
    <x v="1273"/>
    <n v="19"/>
    <n v="8"/>
    <n v="84"/>
    <n v="22"/>
    <x v="3"/>
    <x v="0"/>
    <x v="7"/>
  </r>
  <r>
    <x v="1"/>
    <x v="7"/>
    <x v="31"/>
    <x v="1274"/>
    <n v="3"/>
    <n v="3"/>
    <n v="18"/>
    <n v="8"/>
    <x v="3"/>
    <x v="0"/>
    <x v="7"/>
  </r>
  <r>
    <x v="1"/>
    <x v="7"/>
    <x v="31"/>
    <x v="1275"/>
    <m/>
    <m/>
    <n v="3"/>
    <n v="2"/>
    <x v="3"/>
    <x v="0"/>
    <x v="7"/>
  </r>
  <r>
    <x v="1"/>
    <x v="7"/>
    <x v="31"/>
    <x v="1276"/>
    <n v="1"/>
    <m/>
    <n v="2"/>
    <n v="3"/>
    <x v="3"/>
    <x v="0"/>
    <x v="7"/>
  </r>
  <r>
    <x v="1"/>
    <x v="7"/>
    <x v="31"/>
    <x v="1277"/>
    <n v="5"/>
    <n v="1"/>
    <n v="26"/>
    <n v="23"/>
    <x v="3"/>
    <x v="0"/>
    <x v="7"/>
  </r>
  <r>
    <x v="1"/>
    <x v="7"/>
    <x v="31"/>
    <x v="1278"/>
    <n v="4"/>
    <n v="8"/>
    <n v="37"/>
    <n v="27"/>
    <x v="3"/>
    <x v="0"/>
    <x v="7"/>
  </r>
  <r>
    <x v="1"/>
    <x v="7"/>
    <x v="31"/>
    <x v="1279"/>
    <n v="2"/>
    <n v="1"/>
    <n v="4"/>
    <n v="1"/>
    <x v="3"/>
    <x v="0"/>
    <x v="7"/>
  </r>
  <r>
    <x v="1"/>
    <x v="7"/>
    <x v="31"/>
    <x v="1281"/>
    <n v="10"/>
    <m/>
    <n v="28"/>
    <m/>
    <x v="3"/>
    <x v="0"/>
    <x v="7"/>
  </r>
  <r>
    <x v="1"/>
    <x v="7"/>
    <x v="31"/>
    <x v="1282"/>
    <m/>
    <m/>
    <n v="4"/>
    <n v="4"/>
    <x v="3"/>
    <x v="0"/>
    <x v="7"/>
  </r>
  <r>
    <x v="1"/>
    <x v="7"/>
    <x v="31"/>
    <x v="1283"/>
    <n v="19"/>
    <n v="21"/>
    <n v="145"/>
    <n v="127"/>
    <x v="3"/>
    <x v="0"/>
    <x v="7"/>
  </r>
  <r>
    <x v="1"/>
    <x v="7"/>
    <x v="31"/>
    <x v="1284"/>
    <n v="2"/>
    <m/>
    <n v="3"/>
    <n v="4"/>
    <x v="3"/>
    <x v="0"/>
    <x v="7"/>
  </r>
  <r>
    <x v="1"/>
    <x v="7"/>
    <x v="31"/>
    <x v="1822"/>
    <m/>
    <m/>
    <n v="1"/>
    <m/>
    <x v="3"/>
    <x v="0"/>
    <x v="7"/>
  </r>
  <r>
    <x v="1"/>
    <x v="7"/>
    <x v="31"/>
    <x v="1285"/>
    <m/>
    <m/>
    <n v="2"/>
    <n v="1"/>
    <x v="3"/>
    <x v="0"/>
    <x v="7"/>
  </r>
  <r>
    <x v="1"/>
    <x v="7"/>
    <x v="31"/>
    <x v="1286"/>
    <n v="24"/>
    <n v="3"/>
    <n v="114"/>
    <n v="18"/>
    <x v="3"/>
    <x v="0"/>
    <x v="7"/>
  </r>
  <r>
    <x v="1"/>
    <x v="7"/>
    <x v="31"/>
    <x v="1287"/>
    <n v="18"/>
    <n v="4"/>
    <n v="81"/>
    <n v="41"/>
    <x v="3"/>
    <x v="0"/>
    <x v="7"/>
  </r>
  <r>
    <x v="1"/>
    <x v="7"/>
    <x v="31"/>
    <x v="1288"/>
    <n v="4"/>
    <m/>
    <n v="22"/>
    <n v="9"/>
    <x v="3"/>
    <x v="0"/>
    <x v="7"/>
  </r>
  <r>
    <x v="1"/>
    <x v="7"/>
    <x v="31"/>
    <x v="1289"/>
    <n v="8"/>
    <n v="11"/>
    <n v="63"/>
    <n v="51"/>
    <x v="3"/>
    <x v="0"/>
    <x v="7"/>
  </r>
  <r>
    <x v="1"/>
    <x v="7"/>
    <x v="31"/>
    <x v="1290"/>
    <n v="22"/>
    <n v="17"/>
    <n v="111"/>
    <n v="93"/>
    <x v="3"/>
    <x v="0"/>
    <x v="7"/>
  </r>
  <r>
    <x v="1"/>
    <x v="7"/>
    <x v="31"/>
    <x v="1291"/>
    <n v="123"/>
    <n v="96"/>
    <n v="735"/>
    <n v="509"/>
    <x v="3"/>
    <x v="0"/>
    <x v="7"/>
  </r>
  <r>
    <x v="1"/>
    <x v="7"/>
    <x v="31"/>
    <x v="1292"/>
    <m/>
    <m/>
    <n v="3"/>
    <n v="3"/>
    <x v="3"/>
    <x v="0"/>
    <x v="7"/>
  </r>
  <r>
    <x v="1"/>
    <x v="7"/>
    <x v="31"/>
    <x v="1293"/>
    <n v="44"/>
    <n v="14"/>
    <n v="244"/>
    <n v="112"/>
    <x v="3"/>
    <x v="0"/>
    <x v="7"/>
  </r>
  <r>
    <x v="1"/>
    <x v="7"/>
    <x v="31"/>
    <x v="1294"/>
    <m/>
    <n v="3"/>
    <n v="9"/>
    <n v="19"/>
    <x v="3"/>
    <x v="0"/>
    <x v="7"/>
  </r>
  <r>
    <x v="1"/>
    <x v="7"/>
    <x v="31"/>
    <x v="1295"/>
    <n v="5"/>
    <n v="2"/>
    <n v="29"/>
    <n v="12"/>
    <x v="3"/>
    <x v="0"/>
    <x v="7"/>
  </r>
  <r>
    <x v="1"/>
    <x v="7"/>
    <x v="31"/>
    <x v="1296"/>
    <m/>
    <n v="2"/>
    <n v="17"/>
    <n v="14"/>
    <x v="3"/>
    <x v="0"/>
    <x v="7"/>
  </r>
  <r>
    <x v="1"/>
    <x v="7"/>
    <x v="31"/>
    <x v="1297"/>
    <n v="32"/>
    <n v="18"/>
    <n v="149"/>
    <n v="77"/>
    <x v="3"/>
    <x v="0"/>
    <x v="7"/>
  </r>
  <r>
    <x v="1"/>
    <x v="7"/>
    <x v="31"/>
    <x v="1298"/>
    <n v="69"/>
    <n v="33"/>
    <n v="378"/>
    <n v="220"/>
    <x v="3"/>
    <x v="0"/>
    <x v="7"/>
  </r>
  <r>
    <x v="1"/>
    <x v="7"/>
    <x v="31"/>
    <x v="1299"/>
    <n v="3"/>
    <n v="6"/>
    <n v="8"/>
    <n v="14"/>
    <x v="3"/>
    <x v="0"/>
    <x v="7"/>
  </r>
  <r>
    <x v="1"/>
    <x v="7"/>
    <x v="32"/>
    <x v="1823"/>
    <m/>
    <n v="1"/>
    <m/>
    <n v="3"/>
    <x v="5"/>
    <x v="1"/>
    <x v="7"/>
  </r>
  <r>
    <x v="1"/>
    <x v="7"/>
    <x v="32"/>
    <x v="1300"/>
    <n v="159"/>
    <n v="159"/>
    <n v="850"/>
    <n v="826"/>
    <x v="5"/>
    <x v="1"/>
    <x v="7"/>
  </r>
  <r>
    <x v="1"/>
    <x v="7"/>
    <x v="32"/>
    <x v="1824"/>
    <n v="2"/>
    <m/>
    <n v="3"/>
    <n v="1"/>
    <x v="5"/>
    <x v="1"/>
    <x v="7"/>
  </r>
  <r>
    <x v="1"/>
    <x v="7"/>
    <x v="32"/>
    <x v="1301"/>
    <n v="8"/>
    <n v="9"/>
    <n v="46"/>
    <n v="32"/>
    <x v="5"/>
    <x v="1"/>
    <x v="7"/>
  </r>
  <r>
    <x v="1"/>
    <x v="7"/>
    <x v="32"/>
    <x v="1302"/>
    <n v="1"/>
    <n v="1"/>
    <n v="5"/>
    <n v="6"/>
    <x v="5"/>
    <x v="1"/>
    <x v="7"/>
  </r>
  <r>
    <x v="1"/>
    <x v="7"/>
    <x v="32"/>
    <x v="1303"/>
    <n v="3"/>
    <n v="2"/>
    <n v="19"/>
    <n v="13"/>
    <x v="5"/>
    <x v="1"/>
    <x v="7"/>
  </r>
  <r>
    <x v="1"/>
    <x v="7"/>
    <x v="32"/>
    <x v="1304"/>
    <n v="3"/>
    <n v="4"/>
    <n v="19"/>
    <n v="17"/>
    <x v="5"/>
    <x v="1"/>
    <x v="7"/>
  </r>
  <r>
    <x v="1"/>
    <x v="7"/>
    <x v="32"/>
    <x v="1305"/>
    <n v="264"/>
    <n v="159"/>
    <n v="1458"/>
    <n v="1098"/>
    <x v="5"/>
    <x v="1"/>
    <x v="7"/>
  </r>
  <r>
    <x v="1"/>
    <x v="7"/>
    <x v="32"/>
    <x v="1306"/>
    <n v="2"/>
    <n v="2"/>
    <n v="13"/>
    <n v="15"/>
    <x v="5"/>
    <x v="1"/>
    <x v="7"/>
  </r>
  <r>
    <x v="1"/>
    <x v="7"/>
    <x v="32"/>
    <x v="2307"/>
    <m/>
    <m/>
    <n v="1"/>
    <m/>
    <x v="5"/>
    <x v="1"/>
    <x v="7"/>
  </r>
  <r>
    <x v="1"/>
    <x v="7"/>
    <x v="32"/>
    <x v="1307"/>
    <n v="6"/>
    <n v="10"/>
    <n v="45"/>
    <n v="43"/>
    <x v="5"/>
    <x v="1"/>
    <x v="7"/>
  </r>
  <r>
    <x v="1"/>
    <x v="7"/>
    <x v="32"/>
    <x v="1308"/>
    <n v="15"/>
    <n v="12"/>
    <n v="67"/>
    <n v="78"/>
    <x v="5"/>
    <x v="1"/>
    <x v="7"/>
  </r>
  <r>
    <x v="1"/>
    <x v="7"/>
    <x v="32"/>
    <x v="1309"/>
    <m/>
    <m/>
    <n v="2"/>
    <n v="1"/>
    <x v="5"/>
    <x v="1"/>
    <x v="7"/>
  </r>
  <r>
    <x v="1"/>
    <x v="7"/>
    <x v="33"/>
    <x v="1310"/>
    <n v="7"/>
    <n v="1"/>
    <n v="42"/>
    <n v="3"/>
    <x v="2"/>
    <x v="0"/>
    <x v="7"/>
  </r>
  <r>
    <x v="1"/>
    <x v="7"/>
    <x v="33"/>
    <x v="1311"/>
    <n v="13"/>
    <n v="3"/>
    <n v="71"/>
    <n v="30"/>
    <x v="2"/>
    <x v="0"/>
    <x v="7"/>
  </r>
  <r>
    <x v="1"/>
    <x v="7"/>
    <x v="33"/>
    <x v="1312"/>
    <n v="63"/>
    <n v="29"/>
    <n v="229"/>
    <n v="114"/>
    <x v="2"/>
    <x v="0"/>
    <x v="7"/>
  </r>
  <r>
    <x v="1"/>
    <x v="7"/>
    <x v="33"/>
    <x v="1313"/>
    <n v="101"/>
    <n v="33"/>
    <n v="531"/>
    <n v="261"/>
    <x v="2"/>
    <x v="0"/>
    <x v="7"/>
  </r>
  <r>
    <x v="1"/>
    <x v="7"/>
    <x v="33"/>
    <x v="1826"/>
    <m/>
    <m/>
    <m/>
    <n v="3"/>
    <x v="2"/>
    <x v="0"/>
    <x v="7"/>
  </r>
  <r>
    <x v="1"/>
    <x v="7"/>
    <x v="33"/>
    <x v="2308"/>
    <m/>
    <m/>
    <n v="1"/>
    <m/>
    <x v="2"/>
    <x v="0"/>
    <x v="7"/>
  </r>
  <r>
    <x v="1"/>
    <x v="7"/>
    <x v="33"/>
    <x v="1314"/>
    <n v="4"/>
    <n v="1"/>
    <n v="13"/>
    <n v="5"/>
    <x v="2"/>
    <x v="0"/>
    <x v="7"/>
  </r>
  <r>
    <x v="1"/>
    <x v="7"/>
    <x v="33"/>
    <x v="1827"/>
    <n v="1"/>
    <m/>
    <n v="6"/>
    <m/>
    <x v="2"/>
    <x v="0"/>
    <x v="7"/>
  </r>
  <r>
    <x v="1"/>
    <x v="7"/>
    <x v="33"/>
    <x v="1315"/>
    <n v="597"/>
    <n v="235"/>
    <n v="2684"/>
    <n v="1300"/>
    <x v="2"/>
    <x v="0"/>
    <x v="7"/>
  </r>
  <r>
    <x v="1"/>
    <x v="7"/>
    <x v="33"/>
    <x v="1316"/>
    <n v="45"/>
    <n v="18"/>
    <n v="242"/>
    <n v="117"/>
    <x v="2"/>
    <x v="0"/>
    <x v="7"/>
  </r>
  <r>
    <x v="1"/>
    <x v="7"/>
    <x v="33"/>
    <x v="1828"/>
    <n v="1"/>
    <m/>
    <n v="15"/>
    <n v="1"/>
    <x v="2"/>
    <x v="0"/>
    <x v="7"/>
  </r>
  <r>
    <x v="1"/>
    <x v="7"/>
    <x v="33"/>
    <x v="1829"/>
    <m/>
    <m/>
    <n v="3"/>
    <m/>
    <x v="2"/>
    <x v="0"/>
    <x v="7"/>
  </r>
  <r>
    <x v="1"/>
    <x v="7"/>
    <x v="33"/>
    <x v="1317"/>
    <n v="579"/>
    <n v="196"/>
    <n v="2615"/>
    <n v="1095"/>
    <x v="2"/>
    <x v="0"/>
    <x v="7"/>
  </r>
  <r>
    <x v="1"/>
    <x v="7"/>
    <x v="33"/>
    <x v="1830"/>
    <n v="1"/>
    <n v="3"/>
    <n v="11"/>
    <n v="7"/>
    <x v="2"/>
    <x v="0"/>
    <x v="7"/>
  </r>
  <r>
    <x v="1"/>
    <x v="7"/>
    <x v="33"/>
    <x v="1318"/>
    <n v="1156"/>
    <n v="428"/>
    <n v="5561"/>
    <n v="2539"/>
    <x v="2"/>
    <x v="0"/>
    <x v="7"/>
  </r>
  <r>
    <x v="1"/>
    <x v="7"/>
    <x v="33"/>
    <x v="1319"/>
    <n v="2"/>
    <n v="4"/>
    <n v="11"/>
    <n v="12"/>
    <x v="2"/>
    <x v="0"/>
    <x v="7"/>
  </r>
  <r>
    <x v="1"/>
    <x v="7"/>
    <x v="33"/>
    <x v="1831"/>
    <n v="13"/>
    <n v="10"/>
    <n v="73"/>
    <n v="62"/>
    <x v="2"/>
    <x v="0"/>
    <x v="7"/>
  </r>
  <r>
    <x v="1"/>
    <x v="7"/>
    <x v="33"/>
    <x v="1320"/>
    <n v="1184"/>
    <n v="820"/>
    <n v="6712"/>
    <n v="4527"/>
    <x v="2"/>
    <x v="0"/>
    <x v="7"/>
  </r>
  <r>
    <x v="1"/>
    <x v="7"/>
    <x v="33"/>
    <x v="2066"/>
    <m/>
    <m/>
    <n v="2"/>
    <m/>
    <x v="2"/>
    <x v="0"/>
    <x v="7"/>
  </r>
  <r>
    <x v="1"/>
    <x v="7"/>
    <x v="33"/>
    <x v="1832"/>
    <n v="1"/>
    <m/>
    <n v="5"/>
    <n v="1"/>
    <x v="2"/>
    <x v="0"/>
    <x v="7"/>
  </r>
  <r>
    <x v="1"/>
    <x v="7"/>
    <x v="33"/>
    <x v="1321"/>
    <n v="1"/>
    <n v="1"/>
    <n v="3"/>
    <n v="2"/>
    <x v="2"/>
    <x v="0"/>
    <x v="7"/>
  </r>
  <r>
    <x v="1"/>
    <x v="7"/>
    <x v="33"/>
    <x v="1322"/>
    <n v="9"/>
    <n v="7"/>
    <n v="60"/>
    <n v="45"/>
    <x v="2"/>
    <x v="0"/>
    <x v="7"/>
  </r>
  <r>
    <x v="1"/>
    <x v="7"/>
    <x v="33"/>
    <x v="1323"/>
    <n v="34"/>
    <n v="20"/>
    <n v="168"/>
    <n v="101"/>
    <x v="2"/>
    <x v="0"/>
    <x v="7"/>
  </r>
  <r>
    <x v="1"/>
    <x v="7"/>
    <x v="33"/>
    <x v="1324"/>
    <n v="2"/>
    <n v="6"/>
    <n v="33"/>
    <n v="23"/>
    <x v="2"/>
    <x v="0"/>
    <x v="7"/>
  </r>
  <r>
    <x v="1"/>
    <x v="7"/>
    <x v="33"/>
    <x v="1325"/>
    <n v="542"/>
    <n v="263"/>
    <n v="2861"/>
    <n v="1489"/>
    <x v="2"/>
    <x v="0"/>
    <x v="7"/>
  </r>
  <r>
    <x v="1"/>
    <x v="7"/>
    <x v="33"/>
    <x v="1326"/>
    <n v="324"/>
    <n v="164"/>
    <n v="1569"/>
    <n v="889"/>
    <x v="2"/>
    <x v="0"/>
    <x v="7"/>
  </r>
  <r>
    <x v="1"/>
    <x v="7"/>
    <x v="33"/>
    <x v="1327"/>
    <n v="110"/>
    <n v="27"/>
    <n v="439"/>
    <n v="180"/>
    <x v="2"/>
    <x v="0"/>
    <x v="7"/>
  </r>
  <r>
    <x v="1"/>
    <x v="7"/>
    <x v="33"/>
    <x v="1833"/>
    <n v="1"/>
    <m/>
    <n v="19"/>
    <n v="1"/>
    <x v="2"/>
    <x v="0"/>
    <x v="7"/>
  </r>
  <r>
    <x v="1"/>
    <x v="7"/>
    <x v="33"/>
    <x v="1329"/>
    <n v="12"/>
    <n v="7"/>
    <n v="68"/>
    <n v="49"/>
    <x v="2"/>
    <x v="0"/>
    <x v="7"/>
  </r>
  <r>
    <x v="1"/>
    <x v="7"/>
    <x v="33"/>
    <x v="1834"/>
    <n v="4"/>
    <m/>
    <n v="12"/>
    <n v="1"/>
    <x v="2"/>
    <x v="0"/>
    <x v="7"/>
  </r>
  <r>
    <x v="1"/>
    <x v="7"/>
    <x v="33"/>
    <x v="1330"/>
    <n v="11"/>
    <n v="7"/>
    <n v="33"/>
    <n v="15"/>
    <x v="2"/>
    <x v="0"/>
    <x v="7"/>
  </r>
  <r>
    <x v="1"/>
    <x v="7"/>
    <x v="33"/>
    <x v="1331"/>
    <n v="1"/>
    <m/>
    <n v="3"/>
    <m/>
    <x v="2"/>
    <x v="0"/>
    <x v="7"/>
  </r>
  <r>
    <x v="1"/>
    <x v="7"/>
    <x v="33"/>
    <x v="1836"/>
    <n v="1"/>
    <m/>
    <n v="8"/>
    <n v="6"/>
    <x v="2"/>
    <x v="0"/>
    <x v="7"/>
  </r>
  <r>
    <x v="1"/>
    <x v="7"/>
    <x v="124"/>
    <x v="1332"/>
    <n v="2"/>
    <n v="6"/>
    <n v="32"/>
    <n v="20"/>
    <x v="2"/>
    <x v="0"/>
    <x v="7"/>
  </r>
  <r>
    <x v="1"/>
    <x v="7"/>
    <x v="124"/>
    <x v="1837"/>
    <n v="1"/>
    <m/>
    <n v="1"/>
    <n v="1"/>
    <x v="2"/>
    <x v="0"/>
    <x v="7"/>
  </r>
  <r>
    <x v="1"/>
    <x v="7"/>
    <x v="124"/>
    <x v="1333"/>
    <n v="42"/>
    <n v="14"/>
    <n v="203"/>
    <n v="102"/>
    <x v="2"/>
    <x v="0"/>
    <x v="7"/>
  </r>
  <r>
    <x v="1"/>
    <x v="7"/>
    <x v="124"/>
    <x v="1334"/>
    <n v="38"/>
    <n v="17"/>
    <n v="206"/>
    <n v="122"/>
    <x v="2"/>
    <x v="0"/>
    <x v="7"/>
  </r>
  <r>
    <x v="1"/>
    <x v="7"/>
    <x v="124"/>
    <x v="1838"/>
    <n v="1"/>
    <n v="1"/>
    <n v="7"/>
    <n v="5"/>
    <x v="2"/>
    <x v="0"/>
    <x v="7"/>
  </r>
  <r>
    <x v="1"/>
    <x v="7"/>
    <x v="124"/>
    <x v="1335"/>
    <n v="30"/>
    <n v="18"/>
    <n v="174"/>
    <n v="111"/>
    <x v="2"/>
    <x v="0"/>
    <x v="7"/>
  </r>
  <r>
    <x v="1"/>
    <x v="7"/>
    <x v="124"/>
    <x v="1336"/>
    <n v="4"/>
    <n v="4"/>
    <n v="39"/>
    <n v="16"/>
    <x v="2"/>
    <x v="0"/>
    <x v="7"/>
  </r>
  <r>
    <x v="1"/>
    <x v="7"/>
    <x v="124"/>
    <x v="1337"/>
    <n v="6"/>
    <n v="7"/>
    <n v="40"/>
    <n v="21"/>
    <x v="2"/>
    <x v="0"/>
    <x v="7"/>
  </r>
  <r>
    <x v="1"/>
    <x v="7"/>
    <x v="124"/>
    <x v="1839"/>
    <n v="7"/>
    <n v="3"/>
    <n v="25"/>
    <n v="8"/>
    <x v="2"/>
    <x v="0"/>
    <x v="7"/>
  </r>
  <r>
    <x v="1"/>
    <x v="7"/>
    <x v="124"/>
    <x v="1338"/>
    <n v="6"/>
    <m/>
    <n v="31"/>
    <n v="2"/>
    <x v="2"/>
    <x v="0"/>
    <x v="7"/>
  </r>
  <r>
    <x v="1"/>
    <x v="7"/>
    <x v="124"/>
    <x v="1339"/>
    <n v="8"/>
    <m/>
    <n v="29"/>
    <n v="4"/>
    <x v="2"/>
    <x v="0"/>
    <x v="7"/>
  </r>
  <r>
    <x v="1"/>
    <x v="7"/>
    <x v="124"/>
    <x v="1340"/>
    <n v="1"/>
    <n v="2"/>
    <n v="16"/>
    <n v="9"/>
    <x v="2"/>
    <x v="0"/>
    <x v="7"/>
  </r>
  <r>
    <x v="1"/>
    <x v="7"/>
    <x v="124"/>
    <x v="1341"/>
    <n v="2"/>
    <n v="1"/>
    <n v="5"/>
    <n v="4"/>
    <x v="2"/>
    <x v="0"/>
    <x v="7"/>
  </r>
  <r>
    <x v="1"/>
    <x v="7"/>
    <x v="124"/>
    <x v="1342"/>
    <n v="2"/>
    <n v="1"/>
    <n v="7"/>
    <n v="2"/>
    <x v="2"/>
    <x v="0"/>
    <x v="7"/>
  </r>
  <r>
    <x v="1"/>
    <x v="7"/>
    <x v="124"/>
    <x v="2309"/>
    <n v="1"/>
    <m/>
    <n v="2"/>
    <m/>
    <x v="2"/>
    <x v="0"/>
    <x v="7"/>
  </r>
  <r>
    <x v="1"/>
    <x v="7"/>
    <x v="124"/>
    <x v="1840"/>
    <n v="7"/>
    <m/>
    <n v="17"/>
    <n v="4"/>
    <x v="2"/>
    <x v="0"/>
    <x v="7"/>
  </r>
  <r>
    <x v="1"/>
    <x v="7"/>
    <x v="124"/>
    <x v="1343"/>
    <n v="3"/>
    <n v="1"/>
    <n v="13"/>
    <n v="6"/>
    <x v="2"/>
    <x v="0"/>
    <x v="7"/>
  </r>
  <r>
    <x v="1"/>
    <x v="7"/>
    <x v="124"/>
    <x v="1344"/>
    <n v="8"/>
    <n v="3"/>
    <n v="34"/>
    <n v="13"/>
    <x v="2"/>
    <x v="0"/>
    <x v="7"/>
  </r>
  <r>
    <x v="1"/>
    <x v="7"/>
    <x v="124"/>
    <x v="1975"/>
    <n v="2"/>
    <m/>
    <n v="15"/>
    <n v="2"/>
    <x v="2"/>
    <x v="0"/>
    <x v="7"/>
  </r>
  <r>
    <x v="1"/>
    <x v="7"/>
    <x v="124"/>
    <x v="1345"/>
    <n v="5"/>
    <n v="1"/>
    <n v="30"/>
    <n v="17"/>
    <x v="2"/>
    <x v="0"/>
    <x v="7"/>
  </r>
  <r>
    <x v="1"/>
    <x v="7"/>
    <x v="124"/>
    <x v="1346"/>
    <n v="7"/>
    <n v="5"/>
    <n v="39"/>
    <n v="20"/>
    <x v="2"/>
    <x v="0"/>
    <x v="7"/>
  </r>
  <r>
    <x v="1"/>
    <x v="7"/>
    <x v="124"/>
    <x v="1841"/>
    <n v="1"/>
    <m/>
    <n v="2"/>
    <n v="1"/>
    <x v="2"/>
    <x v="0"/>
    <x v="7"/>
  </r>
  <r>
    <x v="1"/>
    <x v="7"/>
    <x v="124"/>
    <x v="1347"/>
    <m/>
    <n v="4"/>
    <n v="17"/>
    <n v="16"/>
    <x v="2"/>
    <x v="0"/>
    <x v="7"/>
  </r>
  <r>
    <x v="1"/>
    <x v="7"/>
    <x v="124"/>
    <x v="1348"/>
    <n v="33"/>
    <n v="23"/>
    <n v="176"/>
    <n v="102"/>
    <x v="2"/>
    <x v="0"/>
    <x v="7"/>
  </r>
  <r>
    <x v="1"/>
    <x v="7"/>
    <x v="124"/>
    <x v="1349"/>
    <n v="16"/>
    <n v="4"/>
    <n v="86"/>
    <n v="33"/>
    <x v="2"/>
    <x v="0"/>
    <x v="7"/>
  </r>
  <r>
    <x v="1"/>
    <x v="7"/>
    <x v="124"/>
    <x v="1350"/>
    <n v="50"/>
    <n v="37"/>
    <n v="289"/>
    <n v="186"/>
    <x v="2"/>
    <x v="0"/>
    <x v="7"/>
  </r>
  <r>
    <x v="1"/>
    <x v="7"/>
    <x v="153"/>
    <x v="2247"/>
    <n v="1"/>
    <m/>
    <n v="1"/>
    <m/>
    <x v="1"/>
    <x v="0"/>
    <x v="7"/>
  </r>
  <r>
    <x v="1"/>
    <x v="7"/>
    <x v="153"/>
    <x v="1842"/>
    <n v="2"/>
    <m/>
    <n v="2"/>
    <m/>
    <x v="1"/>
    <x v="0"/>
    <x v="7"/>
  </r>
  <r>
    <x v="1"/>
    <x v="7"/>
    <x v="165"/>
    <x v="2248"/>
    <m/>
    <n v="1"/>
    <m/>
    <n v="2"/>
    <x v="2"/>
    <x v="0"/>
    <x v="7"/>
  </r>
  <r>
    <x v="1"/>
    <x v="7"/>
    <x v="154"/>
    <x v="1843"/>
    <n v="1"/>
    <m/>
    <n v="1"/>
    <m/>
    <x v="1"/>
    <x v="0"/>
    <x v="7"/>
  </r>
  <r>
    <x v="1"/>
    <x v="7"/>
    <x v="125"/>
    <x v="1351"/>
    <m/>
    <m/>
    <n v="1"/>
    <m/>
    <x v="4"/>
    <x v="0"/>
    <x v="7"/>
  </r>
  <r>
    <x v="1"/>
    <x v="7"/>
    <x v="126"/>
    <x v="1844"/>
    <n v="64"/>
    <n v="5"/>
    <n v="278"/>
    <n v="13"/>
    <x v="5"/>
    <x v="1"/>
    <x v="7"/>
  </r>
  <r>
    <x v="1"/>
    <x v="7"/>
    <x v="126"/>
    <x v="2310"/>
    <m/>
    <n v="6"/>
    <m/>
    <n v="17"/>
    <x v="5"/>
    <x v="1"/>
    <x v="7"/>
  </r>
  <r>
    <x v="1"/>
    <x v="7"/>
    <x v="126"/>
    <x v="2311"/>
    <m/>
    <m/>
    <n v="1"/>
    <m/>
    <x v="5"/>
    <x v="1"/>
    <x v="7"/>
  </r>
  <r>
    <x v="1"/>
    <x v="7"/>
    <x v="126"/>
    <x v="1352"/>
    <n v="379"/>
    <n v="153"/>
    <n v="1927"/>
    <n v="836"/>
    <x v="5"/>
    <x v="1"/>
    <x v="7"/>
  </r>
  <r>
    <x v="1"/>
    <x v="7"/>
    <x v="126"/>
    <x v="1353"/>
    <n v="660"/>
    <n v="159"/>
    <n v="3268"/>
    <n v="2545"/>
    <x v="5"/>
    <x v="1"/>
    <x v="7"/>
  </r>
  <r>
    <x v="1"/>
    <x v="7"/>
    <x v="126"/>
    <x v="1354"/>
    <n v="611"/>
    <n v="44"/>
    <n v="2936"/>
    <n v="397"/>
    <x v="5"/>
    <x v="1"/>
    <x v="7"/>
  </r>
  <r>
    <x v="1"/>
    <x v="7"/>
    <x v="126"/>
    <x v="2312"/>
    <m/>
    <m/>
    <m/>
    <n v="2"/>
    <x v="5"/>
    <x v="1"/>
    <x v="7"/>
  </r>
  <r>
    <x v="1"/>
    <x v="7"/>
    <x v="126"/>
    <x v="1355"/>
    <n v="46"/>
    <n v="16"/>
    <n v="278"/>
    <n v="76"/>
    <x v="5"/>
    <x v="1"/>
    <x v="7"/>
  </r>
  <r>
    <x v="1"/>
    <x v="7"/>
    <x v="126"/>
    <x v="1356"/>
    <n v="265"/>
    <n v="40"/>
    <n v="1369"/>
    <n v="254"/>
    <x v="5"/>
    <x v="1"/>
    <x v="7"/>
  </r>
  <r>
    <x v="1"/>
    <x v="7"/>
    <x v="126"/>
    <x v="1357"/>
    <n v="418"/>
    <n v="42"/>
    <n v="1981"/>
    <n v="235"/>
    <x v="5"/>
    <x v="1"/>
    <x v="7"/>
  </r>
  <r>
    <x v="1"/>
    <x v="7"/>
    <x v="126"/>
    <x v="1845"/>
    <n v="37"/>
    <n v="11"/>
    <n v="175"/>
    <n v="93"/>
    <x v="5"/>
    <x v="1"/>
    <x v="7"/>
  </r>
  <r>
    <x v="1"/>
    <x v="7"/>
    <x v="126"/>
    <x v="1358"/>
    <n v="2"/>
    <n v="2"/>
    <n v="8"/>
    <n v="5"/>
    <x v="5"/>
    <x v="1"/>
    <x v="7"/>
  </r>
  <r>
    <x v="1"/>
    <x v="7"/>
    <x v="126"/>
    <x v="1980"/>
    <m/>
    <n v="1"/>
    <m/>
    <n v="1"/>
    <x v="5"/>
    <x v="1"/>
    <x v="7"/>
  </r>
  <r>
    <x v="1"/>
    <x v="7"/>
    <x v="126"/>
    <x v="1359"/>
    <n v="38"/>
    <n v="24"/>
    <n v="128"/>
    <n v="58"/>
    <x v="5"/>
    <x v="1"/>
    <x v="7"/>
  </r>
  <r>
    <x v="1"/>
    <x v="7"/>
    <x v="126"/>
    <x v="1846"/>
    <n v="1"/>
    <m/>
    <n v="16"/>
    <n v="1"/>
    <x v="5"/>
    <x v="1"/>
    <x v="7"/>
  </r>
  <r>
    <x v="1"/>
    <x v="7"/>
    <x v="171"/>
    <x v="2020"/>
    <m/>
    <m/>
    <n v="1"/>
    <m/>
    <x v="5"/>
    <x v="1"/>
    <x v="7"/>
  </r>
  <r>
    <x v="1"/>
    <x v="7"/>
    <x v="127"/>
    <x v="1847"/>
    <m/>
    <m/>
    <n v="6"/>
    <n v="1"/>
    <x v="1"/>
    <x v="0"/>
    <x v="7"/>
  </r>
  <r>
    <x v="1"/>
    <x v="7"/>
    <x v="127"/>
    <x v="1360"/>
    <n v="13"/>
    <n v="7"/>
    <n v="62"/>
    <n v="43"/>
    <x v="1"/>
    <x v="0"/>
    <x v="7"/>
  </r>
  <r>
    <x v="1"/>
    <x v="7"/>
    <x v="127"/>
    <x v="1848"/>
    <n v="1"/>
    <m/>
    <n v="2"/>
    <n v="3"/>
    <x v="1"/>
    <x v="0"/>
    <x v="7"/>
  </r>
  <r>
    <x v="1"/>
    <x v="7"/>
    <x v="155"/>
    <x v="1849"/>
    <n v="1"/>
    <m/>
    <n v="1"/>
    <n v="1"/>
    <x v="1"/>
    <x v="0"/>
    <x v="7"/>
  </r>
  <r>
    <x v="1"/>
    <x v="7"/>
    <x v="155"/>
    <x v="1850"/>
    <n v="2"/>
    <n v="2"/>
    <n v="15"/>
    <n v="3"/>
    <x v="1"/>
    <x v="0"/>
    <x v="7"/>
  </r>
  <r>
    <x v="2"/>
    <x v="0"/>
    <x v="69"/>
    <x v="2313"/>
    <n v="1"/>
    <n v="1"/>
    <n v="2"/>
    <n v="1"/>
    <x v="5"/>
    <x v="1"/>
    <x v="0"/>
  </r>
  <r>
    <x v="2"/>
    <x v="0"/>
    <x v="37"/>
    <x v="2314"/>
    <m/>
    <m/>
    <m/>
    <n v="2"/>
    <x v="4"/>
    <x v="0"/>
    <x v="0"/>
  </r>
  <r>
    <x v="2"/>
    <x v="0"/>
    <x v="37"/>
    <x v="2315"/>
    <m/>
    <m/>
    <n v="1"/>
    <m/>
    <x v="4"/>
    <x v="0"/>
    <x v="0"/>
  </r>
  <r>
    <x v="2"/>
    <x v="0"/>
    <x v="37"/>
    <x v="2316"/>
    <m/>
    <n v="1"/>
    <n v="1"/>
    <n v="2"/>
    <x v="4"/>
    <x v="0"/>
    <x v="0"/>
  </r>
  <r>
    <x v="2"/>
    <x v="0"/>
    <x v="54"/>
    <x v="2317"/>
    <n v="2"/>
    <n v="5"/>
    <n v="41"/>
    <n v="32"/>
    <x v="4"/>
    <x v="0"/>
    <x v="0"/>
  </r>
  <r>
    <x v="2"/>
    <x v="0"/>
    <x v="40"/>
    <x v="2318"/>
    <m/>
    <m/>
    <m/>
    <n v="4"/>
    <x v="1"/>
    <x v="0"/>
    <x v="0"/>
  </r>
  <r>
    <x v="2"/>
    <x v="0"/>
    <x v="8"/>
    <x v="2319"/>
    <m/>
    <n v="1"/>
    <n v="2"/>
    <n v="4"/>
    <x v="2"/>
    <x v="0"/>
    <x v="0"/>
  </r>
  <r>
    <x v="2"/>
    <x v="0"/>
    <x v="9"/>
    <x v="2320"/>
    <n v="2"/>
    <n v="9"/>
    <n v="33"/>
    <n v="40"/>
    <x v="4"/>
    <x v="0"/>
    <x v="0"/>
  </r>
  <r>
    <x v="2"/>
    <x v="0"/>
    <x v="9"/>
    <x v="2321"/>
    <n v="8"/>
    <n v="3"/>
    <n v="39"/>
    <n v="26"/>
    <x v="4"/>
    <x v="0"/>
    <x v="0"/>
  </r>
  <r>
    <x v="2"/>
    <x v="0"/>
    <x v="43"/>
    <x v="2322"/>
    <m/>
    <m/>
    <n v="1"/>
    <n v="1"/>
    <x v="4"/>
    <x v="0"/>
    <x v="0"/>
  </r>
  <r>
    <x v="2"/>
    <x v="0"/>
    <x v="86"/>
    <x v="2323"/>
    <m/>
    <n v="1"/>
    <m/>
    <n v="2"/>
    <x v="1"/>
    <x v="0"/>
    <x v="0"/>
  </r>
  <r>
    <x v="2"/>
    <x v="0"/>
    <x v="86"/>
    <x v="2324"/>
    <m/>
    <m/>
    <n v="1"/>
    <m/>
    <x v="1"/>
    <x v="0"/>
    <x v="0"/>
  </r>
  <r>
    <x v="2"/>
    <x v="0"/>
    <x v="86"/>
    <x v="2325"/>
    <m/>
    <m/>
    <n v="1"/>
    <m/>
    <x v="1"/>
    <x v="0"/>
    <x v="0"/>
  </r>
  <r>
    <x v="2"/>
    <x v="0"/>
    <x v="86"/>
    <x v="2326"/>
    <n v="1"/>
    <m/>
    <n v="1"/>
    <m/>
    <x v="1"/>
    <x v="0"/>
    <x v="0"/>
  </r>
  <r>
    <x v="2"/>
    <x v="0"/>
    <x v="86"/>
    <x v="2327"/>
    <m/>
    <n v="3"/>
    <n v="2"/>
    <n v="7"/>
    <x v="1"/>
    <x v="0"/>
    <x v="0"/>
  </r>
  <r>
    <x v="2"/>
    <x v="0"/>
    <x v="15"/>
    <x v="2328"/>
    <n v="3"/>
    <n v="2"/>
    <n v="17"/>
    <n v="17"/>
    <x v="3"/>
    <x v="0"/>
    <x v="0"/>
  </r>
  <r>
    <x v="2"/>
    <x v="0"/>
    <x v="91"/>
    <x v="2329"/>
    <m/>
    <n v="2"/>
    <n v="5"/>
    <n v="5"/>
    <x v="5"/>
    <x v="1"/>
    <x v="0"/>
  </r>
  <r>
    <x v="2"/>
    <x v="0"/>
    <x v="91"/>
    <x v="2330"/>
    <n v="3"/>
    <m/>
    <n v="5"/>
    <n v="3"/>
    <x v="5"/>
    <x v="1"/>
    <x v="0"/>
  </r>
  <r>
    <x v="2"/>
    <x v="0"/>
    <x v="46"/>
    <x v="2331"/>
    <n v="2"/>
    <m/>
    <n v="3"/>
    <n v="1"/>
    <x v="1"/>
    <x v="0"/>
    <x v="0"/>
  </r>
  <r>
    <x v="2"/>
    <x v="0"/>
    <x v="93"/>
    <x v="2332"/>
    <n v="1"/>
    <m/>
    <n v="2"/>
    <m/>
    <x v="4"/>
    <x v="0"/>
    <x v="0"/>
  </r>
  <r>
    <x v="2"/>
    <x v="0"/>
    <x v="18"/>
    <x v="2333"/>
    <n v="1"/>
    <n v="1"/>
    <n v="6"/>
    <n v="2"/>
    <x v="5"/>
    <x v="1"/>
    <x v="0"/>
  </r>
  <r>
    <x v="2"/>
    <x v="0"/>
    <x v="19"/>
    <x v="2334"/>
    <n v="3"/>
    <n v="2"/>
    <n v="17"/>
    <n v="13"/>
    <x v="3"/>
    <x v="0"/>
    <x v="0"/>
  </r>
  <r>
    <x v="2"/>
    <x v="0"/>
    <x v="19"/>
    <x v="2335"/>
    <n v="1"/>
    <n v="1"/>
    <n v="3"/>
    <n v="4"/>
    <x v="3"/>
    <x v="0"/>
    <x v="0"/>
  </r>
  <r>
    <x v="2"/>
    <x v="0"/>
    <x v="20"/>
    <x v="2336"/>
    <m/>
    <m/>
    <n v="3"/>
    <n v="4"/>
    <x v="2"/>
    <x v="0"/>
    <x v="0"/>
  </r>
  <r>
    <x v="2"/>
    <x v="0"/>
    <x v="21"/>
    <x v="2337"/>
    <n v="38"/>
    <n v="30"/>
    <n v="190"/>
    <n v="206"/>
    <x v="3"/>
    <x v="0"/>
    <x v="0"/>
  </r>
  <r>
    <x v="2"/>
    <x v="0"/>
    <x v="21"/>
    <x v="2338"/>
    <n v="4"/>
    <n v="1"/>
    <n v="11"/>
    <n v="3"/>
    <x v="3"/>
    <x v="0"/>
    <x v="0"/>
  </r>
  <r>
    <x v="2"/>
    <x v="0"/>
    <x v="21"/>
    <x v="2339"/>
    <m/>
    <n v="1"/>
    <m/>
    <n v="2"/>
    <x v="3"/>
    <x v="0"/>
    <x v="0"/>
  </r>
  <r>
    <x v="2"/>
    <x v="0"/>
    <x v="22"/>
    <x v="2340"/>
    <n v="12"/>
    <n v="8"/>
    <n v="52"/>
    <n v="40"/>
    <x v="3"/>
    <x v="0"/>
    <x v="0"/>
  </r>
  <r>
    <x v="2"/>
    <x v="0"/>
    <x v="22"/>
    <x v="2341"/>
    <n v="1"/>
    <n v="1"/>
    <n v="6"/>
    <n v="6"/>
    <x v="3"/>
    <x v="0"/>
    <x v="0"/>
  </r>
  <r>
    <x v="2"/>
    <x v="0"/>
    <x v="22"/>
    <x v="2342"/>
    <n v="4"/>
    <n v="6"/>
    <n v="42"/>
    <n v="44"/>
    <x v="3"/>
    <x v="0"/>
    <x v="0"/>
  </r>
  <r>
    <x v="2"/>
    <x v="0"/>
    <x v="22"/>
    <x v="2343"/>
    <m/>
    <n v="1"/>
    <n v="1"/>
    <n v="10"/>
    <x v="3"/>
    <x v="0"/>
    <x v="0"/>
  </r>
  <r>
    <x v="2"/>
    <x v="0"/>
    <x v="27"/>
    <x v="2344"/>
    <n v="25"/>
    <n v="14"/>
    <n v="120"/>
    <n v="101"/>
    <x v="0"/>
    <x v="0"/>
    <x v="0"/>
  </r>
  <r>
    <x v="2"/>
    <x v="0"/>
    <x v="28"/>
    <x v="2345"/>
    <n v="4"/>
    <n v="6"/>
    <n v="25"/>
    <n v="25"/>
    <x v="3"/>
    <x v="0"/>
    <x v="0"/>
  </r>
  <r>
    <x v="2"/>
    <x v="0"/>
    <x v="31"/>
    <x v="2346"/>
    <n v="292"/>
    <n v="217"/>
    <n v="1638"/>
    <n v="1431"/>
    <x v="3"/>
    <x v="0"/>
    <x v="0"/>
  </r>
  <r>
    <x v="2"/>
    <x v="0"/>
    <x v="31"/>
    <x v="2347"/>
    <n v="11"/>
    <n v="5"/>
    <n v="54"/>
    <n v="49"/>
    <x v="3"/>
    <x v="0"/>
    <x v="0"/>
  </r>
  <r>
    <x v="2"/>
    <x v="0"/>
    <x v="31"/>
    <x v="2348"/>
    <n v="35"/>
    <n v="23"/>
    <n v="176"/>
    <n v="146"/>
    <x v="3"/>
    <x v="0"/>
    <x v="0"/>
  </r>
  <r>
    <x v="2"/>
    <x v="0"/>
    <x v="32"/>
    <x v="2349"/>
    <n v="15"/>
    <n v="11"/>
    <n v="94"/>
    <n v="78"/>
    <x v="5"/>
    <x v="1"/>
    <x v="0"/>
  </r>
  <r>
    <x v="2"/>
    <x v="0"/>
    <x v="33"/>
    <x v="2350"/>
    <n v="9"/>
    <n v="4"/>
    <n v="34"/>
    <n v="34"/>
    <x v="2"/>
    <x v="0"/>
    <x v="0"/>
  </r>
  <r>
    <x v="2"/>
    <x v="0"/>
    <x v="167"/>
    <x v="2351"/>
    <m/>
    <n v="1"/>
    <m/>
    <n v="1"/>
    <x v="1"/>
    <x v="0"/>
    <x v="0"/>
  </r>
  <r>
    <x v="2"/>
    <x v="0"/>
    <x v="155"/>
    <x v="2352"/>
    <m/>
    <m/>
    <m/>
    <n v="2"/>
    <x v="1"/>
    <x v="0"/>
    <x v="0"/>
  </r>
  <r>
    <x v="2"/>
    <x v="1"/>
    <x v="69"/>
    <x v="2313"/>
    <n v="1"/>
    <m/>
    <n v="2"/>
    <m/>
    <x v="5"/>
    <x v="1"/>
    <x v="1"/>
  </r>
  <r>
    <x v="2"/>
    <x v="1"/>
    <x v="72"/>
    <x v="2353"/>
    <n v="7"/>
    <n v="5"/>
    <n v="27"/>
    <n v="25"/>
    <x v="5"/>
    <x v="1"/>
    <x v="1"/>
  </r>
  <r>
    <x v="2"/>
    <x v="1"/>
    <x v="158"/>
    <x v="2354"/>
    <m/>
    <m/>
    <m/>
    <n v="1"/>
    <x v="1"/>
    <x v="0"/>
    <x v="1"/>
  </r>
  <r>
    <x v="2"/>
    <x v="1"/>
    <x v="37"/>
    <x v="2314"/>
    <n v="1"/>
    <m/>
    <n v="3"/>
    <n v="2"/>
    <x v="4"/>
    <x v="0"/>
    <x v="1"/>
  </r>
  <r>
    <x v="2"/>
    <x v="1"/>
    <x v="37"/>
    <x v="2355"/>
    <m/>
    <m/>
    <n v="1"/>
    <m/>
    <x v="4"/>
    <x v="0"/>
    <x v="1"/>
  </r>
  <r>
    <x v="2"/>
    <x v="1"/>
    <x v="37"/>
    <x v="2316"/>
    <m/>
    <n v="3"/>
    <n v="2"/>
    <n v="5"/>
    <x v="4"/>
    <x v="0"/>
    <x v="1"/>
  </r>
  <r>
    <x v="2"/>
    <x v="1"/>
    <x v="131"/>
    <x v="2356"/>
    <n v="1"/>
    <m/>
    <n v="1"/>
    <m/>
    <x v="1"/>
    <x v="0"/>
    <x v="1"/>
  </r>
  <r>
    <x v="2"/>
    <x v="1"/>
    <x v="78"/>
    <x v="2357"/>
    <n v="1"/>
    <m/>
    <n v="1"/>
    <n v="2"/>
    <x v="1"/>
    <x v="0"/>
    <x v="1"/>
  </r>
  <r>
    <x v="2"/>
    <x v="1"/>
    <x v="78"/>
    <x v="2358"/>
    <m/>
    <m/>
    <n v="2"/>
    <m/>
    <x v="1"/>
    <x v="0"/>
    <x v="1"/>
  </r>
  <r>
    <x v="2"/>
    <x v="1"/>
    <x v="54"/>
    <x v="2359"/>
    <n v="1"/>
    <m/>
    <n v="1"/>
    <n v="1"/>
    <x v="4"/>
    <x v="0"/>
    <x v="1"/>
  </r>
  <r>
    <x v="2"/>
    <x v="1"/>
    <x v="54"/>
    <x v="2317"/>
    <n v="16"/>
    <n v="12"/>
    <n v="79"/>
    <n v="56"/>
    <x v="4"/>
    <x v="0"/>
    <x v="1"/>
  </r>
  <r>
    <x v="2"/>
    <x v="1"/>
    <x v="8"/>
    <x v="2319"/>
    <m/>
    <n v="1"/>
    <n v="8"/>
    <n v="6"/>
    <x v="2"/>
    <x v="0"/>
    <x v="1"/>
  </r>
  <r>
    <x v="2"/>
    <x v="1"/>
    <x v="9"/>
    <x v="2320"/>
    <n v="5"/>
    <n v="1"/>
    <n v="31"/>
    <n v="17"/>
    <x v="4"/>
    <x v="0"/>
    <x v="1"/>
  </r>
  <r>
    <x v="2"/>
    <x v="1"/>
    <x v="9"/>
    <x v="2321"/>
    <n v="19"/>
    <n v="12"/>
    <n v="109"/>
    <n v="80"/>
    <x v="4"/>
    <x v="0"/>
    <x v="1"/>
  </r>
  <r>
    <x v="2"/>
    <x v="1"/>
    <x v="42"/>
    <x v="2360"/>
    <m/>
    <m/>
    <n v="2"/>
    <n v="1"/>
    <x v="1"/>
    <x v="0"/>
    <x v="1"/>
  </r>
  <r>
    <x v="2"/>
    <x v="1"/>
    <x v="10"/>
    <x v="2361"/>
    <m/>
    <m/>
    <m/>
    <n v="1"/>
    <x v="5"/>
    <x v="1"/>
    <x v="1"/>
  </r>
  <r>
    <x v="2"/>
    <x v="1"/>
    <x v="43"/>
    <x v="2362"/>
    <m/>
    <m/>
    <n v="1"/>
    <n v="1"/>
    <x v="4"/>
    <x v="0"/>
    <x v="1"/>
  </r>
  <r>
    <x v="2"/>
    <x v="1"/>
    <x v="43"/>
    <x v="2322"/>
    <m/>
    <m/>
    <n v="1"/>
    <m/>
    <x v="4"/>
    <x v="0"/>
    <x v="1"/>
  </r>
  <r>
    <x v="2"/>
    <x v="1"/>
    <x v="44"/>
    <x v="2363"/>
    <n v="2"/>
    <m/>
    <n v="6"/>
    <n v="6"/>
    <x v="1"/>
    <x v="0"/>
    <x v="1"/>
  </r>
  <r>
    <x v="2"/>
    <x v="1"/>
    <x v="86"/>
    <x v="2323"/>
    <n v="8"/>
    <n v="6"/>
    <n v="48"/>
    <n v="36"/>
    <x v="1"/>
    <x v="0"/>
    <x v="1"/>
  </r>
  <r>
    <x v="2"/>
    <x v="1"/>
    <x v="86"/>
    <x v="2324"/>
    <m/>
    <n v="2"/>
    <n v="8"/>
    <n v="7"/>
    <x v="1"/>
    <x v="0"/>
    <x v="1"/>
  </r>
  <r>
    <x v="2"/>
    <x v="1"/>
    <x v="86"/>
    <x v="2325"/>
    <n v="4"/>
    <n v="2"/>
    <n v="21"/>
    <n v="20"/>
    <x v="1"/>
    <x v="0"/>
    <x v="1"/>
  </r>
  <r>
    <x v="2"/>
    <x v="1"/>
    <x v="86"/>
    <x v="2326"/>
    <m/>
    <n v="1"/>
    <n v="1"/>
    <n v="2"/>
    <x v="1"/>
    <x v="0"/>
    <x v="1"/>
  </r>
  <r>
    <x v="2"/>
    <x v="1"/>
    <x v="86"/>
    <x v="2327"/>
    <n v="14"/>
    <n v="13"/>
    <n v="77"/>
    <n v="69"/>
    <x v="1"/>
    <x v="0"/>
    <x v="1"/>
  </r>
  <r>
    <x v="2"/>
    <x v="1"/>
    <x v="15"/>
    <x v="2328"/>
    <n v="5"/>
    <n v="1"/>
    <n v="13"/>
    <n v="7"/>
    <x v="3"/>
    <x v="0"/>
    <x v="1"/>
  </r>
  <r>
    <x v="2"/>
    <x v="1"/>
    <x v="91"/>
    <x v="2329"/>
    <n v="7"/>
    <n v="5"/>
    <n v="33"/>
    <n v="28"/>
    <x v="5"/>
    <x v="1"/>
    <x v="1"/>
  </r>
  <r>
    <x v="2"/>
    <x v="1"/>
    <x v="91"/>
    <x v="2330"/>
    <n v="100"/>
    <n v="113"/>
    <n v="628"/>
    <n v="579"/>
    <x v="5"/>
    <x v="1"/>
    <x v="1"/>
  </r>
  <r>
    <x v="2"/>
    <x v="1"/>
    <x v="46"/>
    <x v="2364"/>
    <m/>
    <m/>
    <m/>
    <n v="1"/>
    <x v="1"/>
    <x v="0"/>
    <x v="1"/>
  </r>
  <r>
    <x v="2"/>
    <x v="1"/>
    <x v="46"/>
    <x v="2331"/>
    <n v="7"/>
    <n v="3"/>
    <n v="17"/>
    <n v="8"/>
    <x v="1"/>
    <x v="0"/>
    <x v="1"/>
  </r>
  <r>
    <x v="2"/>
    <x v="1"/>
    <x v="93"/>
    <x v="2332"/>
    <n v="1"/>
    <m/>
    <n v="2"/>
    <m/>
    <x v="4"/>
    <x v="0"/>
    <x v="1"/>
  </r>
  <r>
    <x v="2"/>
    <x v="1"/>
    <x v="18"/>
    <x v="2365"/>
    <n v="2"/>
    <m/>
    <n v="3"/>
    <n v="1"/>
    <x v="5"/>
    <x v="1"/>
    <x v="1"/>
  </r>
  <r>
    <x v="2"/>
    <x v="1"/>
    <x v="18"/>
    <x v="2333"/>
    <n v="13"/>
    <n v="20"/>
    <n v="94"/>
    <n v="95"/>
    <x v="5"/>
    <x v="1"/>
    <x v="1"/>
  </r>
  <r>
    <x v="2"/>
    <x v="1"/>
    <x v="142"/>
    <x v="2366"/>
    <n v="1"/>
    <m/>
    <n v="1"/>
    <n v="1"/>
    <x v="1"/>
    <x v="0"/>
    <x v="1"/>
  </r>
  <r>
    <x v="2"/>
    <x v="1"/>
    <x v="19"/>
    <x v="2334"/>
    <n v="13"/>
    <n v="9"/>
    <n v="51"/>
    <n v="42"/>
    <x v="3"/>
    <x v="0"/>
    <x v="1"/>
  </r>
  <r>
    <x v="2"/>
    <x v="1"/>
    <x v="19"/>
    <x v="2335"/>
    <n v="3"/>
    <n v="2"/>
    <n v="8"/>
    <n v="6"/>
    <x v="3"/>
    <x v="0"/>
    <x v="1"/>
  </r>
  <r>
    <x v="2"/>
    <x v="1"/>
    <x v="20"/>
    <x v="2336"/>
    <n v="2"/>
    <n v="4"/>
    <n v="15"/>
    <n v="15"/>
    <x v="2"/>
    <x v="0"/>
    <x v="1"/>
  </r>
  <r>
    <x v="2"/>
    <x v="1"/>
    <x v="21"/>
    <x v="2337"/>
    <n v="98"/>
    <n v="82"/>
    <n v="500"/>
    <n v="502"/>
    <x v="3"/>
    <x v="0"/>
    <x v="1"/>
  </r>
  <r>
    <x v="2"/>
    <x v="1"/>
    <x v="21"/>
    <x v="2338"/>
    <m/>
    <m/>
    <m/>
    <n v="1"/>
    <x v="3"/>
    <x v="0"/>
    <x v="1"/>
  </r>
  <r>
    <x v="2"/>
    <x v="1"/>
    <x v="22"/>
    <x v="2340"/>
    <n v="25"/>
    <n v="7"/>
    <n v="107"/>
    <n v="85"/>
    <x v="3"/>
    <x v="0"/>
    <x v="1"/>
  </r>
  <r>
    <x v="2"/>
    <x v="1"/>
    <x v="22"/>
    <x v="2342"/>
    <n v="10"/>
    <n v="9"/>
    <n v="36"/>
    <n v="48"/>
    <x v="3"/>
    <x v="0"/>
    <x v="1"/>
  </r>
  <r>
    <x v="2"/>
    <x v="1"/>
    <x v="22"/>
    <x v="2343"/>
    <n v="1"/>
    <n v="2"/>
    <n v="4"/>
    <n v="2"/>
    <x v="3"/>
    <x v="0"/>
    <x v="1"/>
  </r>
  <r>
    <x v="2"/>
    <x v="1"/>
    <x v="23"/>
    <x v="2367"/>
    <n v="1"/>
    <m/>
    <n v="1"/>
    <m/>
    <x v="2"/>
    <x v="0"/>
    <x v="1"/>
  </r>
  <r>
    <x v="2"/>
    <x v="1"/>
    <x v="27"/>
    <x v="2344"/>
    <n v="21"/>
    <n v="17"/>
    <n v="130"/>
    <n v="113"/>
    <x v="0"/>
    <x v="0"/>
    <x v="1"/>
  </r>
  <r>
    <x v="2"/>
    <x v="1"/>
    <x v="28"/>
    <x v="2368"/>
    <m/>
    <n v="1"/>
    <n v="2"/>
    <n v="2"/>
    <x v="3"/>
    <x v="0"/>
    <x v="1"/>
  </r>
  <r>
    <x v="2"/>
    <x v="1"/>
    <x v="28"/>
    <x v="2345"/>
    <m/>
    <n v="1"/>
    <n v="4"/>
    <n v="1"/>
    <x v="3"/>
    <x v="0"/>
    <x v="1"/>
  </r>
  <r>
    <x v="2"/>
    <x v="1"/>
    <x v="170"/>
    <x v="2369"/>
    <m/>
    <n v="1"/>
    <n v="2"/>
    <n v="4"/>
    <x v="7"/>
    <x v="0"/>
    <x v="1"/>
  </r>
  <r>
    <x v="2"/>
    <x v="1"/>
    <x v="178"/>
    <x v="2370"/>
    <n v="1"/>
    <m/>
    <n v="3"/>
    <n v="1"/>
    <x v="1"/>
    <x v="0"/>
    <x v="1"/>
  </r>
  <r>
    <x v="2"/>
    <x v="1"/>
    <x v="31"/>
    <x v="2346"/>
    <n v="64"/>
    <n v="57"/>
    <n v="367"/>
    <n v="383"/>
    <x v="3"/>
    <x v="0"/>
    <x v="1"/>
  </r>
  <r>
    <x v="2"/>
    <x v="1"/>
    <x v="31"/>
    <x v="2347"/>
    <n v="1"/>
    <n v="1"/>
    <n v="11"/>
    <n v="3"/>
    <x v="3"/>
    <x v="0"/>
    <x v="1"/>
  </r>
  <r>
    <x v="2"/>
    <x v="1"/>
    <x v="31"/>
    <x v="2348"/>
    <n v="8"/>
    <n v="8"/>
    <n v="44"/>
    <n v="45"/>
    <x v="3"/>
    <x v="0"/>
    <x v="1"/>
  </r>
  <r>
    <x v="2"/>
    <x v="1"/>
    <x v="32"/>
    <x v="2349"/>
    <n v="66"/>
    <n v="88"/>
    <n v="435"/>
    <n v="515"/>
    <x v="5"/>
    <x v="1"/>
    <x v="1"/>
  </r>
  <r>
    <x v="2"/>
    <x v="1"/>
    <x v="33"/>
    <x v="2350"/>
    <n v="33"/>
    <n v="30"/>
    <n v="203"/>
    <n v="162"/>
    <x v="2"/>
    <x v="0"/>
    <x v="1"/>
  </r>
  <r>
    <x v="2"/>
    <x v="1"/>
    <x v="33"/>
    <x v="2371"/>
    <m/>
    <m/>
    <n v="3"/>
    <m/>
    <x v="2"/>
    <x v="0"/>
    <x v="1"/>
  </r>
  <r>
    <x v="2"/>
    <x v="1"/>
    <x v="167"/>
    <x v="2351"/>
    <m/>
    <m/>
    <n v="1"/>
    <n v="1"/>
    <x v="1"/>
    <x v="0"/>
    <x v="1"/>
  </r>
  <r>
    <x v="2"/>
    <x v="1"/>
    <x v="155"/>
    <x v="2352"/>
    <n v="1"/>
    <n v="2"/>
    <n v="7"/>
    <n v="4"/>
    <x v="1"/>
    <x v="0"/>
    <x v="1"/>
  </r>
  <r>
    <x v="2"/>
    <x v="2"/>
    <x v="69"/>
    <x v="2313"/>
    <m/>
    <n v="1"/>
    <n v="1"/>
    <n v="1"/>
    <x v="5"/>
    <x v="1"/>
    <x v="2"/>
  </r>
  <r>
    <x v="2"/>
    <x v="2"/>
    <x v="69"/>
    <x v="2372"/>
    <m/>
    <m/>
    <n v="1"/>
    <m/>
    <x v="5"/>
    <x v="1"/>
    <x v="2"/>
  </r>
  <r>
    <x v="2"/>
    <x v="2"/>
    <x v="72"/>
    <x v="2353"/>
    <m/>
    <m/>
    <n v="6"/>
    <n v="2"/>
    <x v="5"/>
    <x v="1"/>
    <x v="2"/>
  </r>
  <r>
    <x v="2"/>
    <x v="2"/>
    <x v="37"/>
    <x v="2314"/>
    <m/>
    <m/>
    <m/>
    <n v="3"/>
    <x v="4"/>
    <x v="0"/>
    <x v="2"/>
  </r>
  <r>
    <x v="2"/>
    <x v="2"/>
    <x v="37"/>
    <x v="2315"/>
    <m/>
    <m/>
    <n v="3"/>
    <m/>
    <x v="4"/>
    <x v="0"/>
    <x v="2"/>
  </r>
  <r>
    <x v="2"/>
    <x v="2"/>
    <x v="37"/>
    <x v="2355"/>
    <m/>
    <n v="1"/>
    <n v="3"/>
    <n v="1"/>
    <x v="4"/>
    <x v="0"/>
    <x v="2"/>
  </r>
  <r>
    <x v="2"/>
    <x v="2"/>
    <x v="37"/>
    <x v="2316"/>
    <n v="1"/>
    <n v="3"/>
    <n v="3"/>
    <n v="6"/>
    <x v="4"/>
    <x v="0"/>
    <x v="2"/>
  </r>
  <r>
    <x v="2"/>
    <x v="2"/>
    <x v="131"/>
    <x v="2356"/>
    <m/>
    <m/>
    <m/>
    <n v="1"/>
    <x v="1"/>
    <x v="0"/>
    <x v="2"/>
  </r>
  <r>
    <x v="2"/>
    <x v="2"/>
    <x v="78"/>
    <x v="2357"/>
    <m/>
    <m/>
    <n v="2"/>
    <n v="3"/>
    <x v="1"/>
    <x v="0"/>
    <x v="2"/>
  </r>
  <r>
    <x v="2"/>
    <x v="2"/>
    <x v="54"/>
    <x v="2359"/>
    <n v="2"/>
    <m/>
    <n v="4"/>
    <n v="2"/>
    <x v="4"/>
    <x v="0"/>
    <x v="2"/>
  </r>
  <r>
    <x v="2"/>
    <x v="2"/>
    <x v="54"/>
    <x v="2317"/>
    <n v="27"/>
    <n v="12"/>
    <n v="120"/>
    <n v="73"/>
    <x v="4"/>
    <x v="0"/>
    <x v="2"/>
  </r>
  <r>
    <x v="2"/>
    <x v="2"/>
    <x v="40"/>
    <x v="2318"/>
    <m/>
    <m/>
    <m/>
    <n v="1"/>
    <x v="1"/>
    <x v="0"/>
    <x v="2"/>
  </r>
  <r>
    <x v="2"/>
    <x v="2"/>
    <x v="8"/>
    <x v="2319"/>
    <n v="1"/>
    <n v="1"/>
    <n v="7"/>
    <n v="4"/>
    <x v="2"/>
    <x v="0"/>
    <x v="2"/>
  </r>
  <r>
    <x v="2"/>
    <x v="2"/>
    <x v="9"/>
    <x v="2320"/>
    <n v="6"/>
    <n v="2"/>
    <n v="35"/>
    <n v="26"/>
    <x v="4"/>
    <x v="0"/>
    <x v="2"/>
  </r>
  <r>
    <x v="2"/>
    <x v="2"/>
    <x v="9"/>
    <x v="2321"/>
    <n v="13"/>
    <n v="9"/>
    <n v="109"/>
    <n v="91"/>
    <x v="4"/>
    <x v="0"/>
    <x v="2"/>
  </r>
  <r>
    <x v="2"/>
    <x v="2"/>
    <x v="42"/>
    <x v="2360"/>
    <m/>
    <m/>
    <n v="2"/>
    <m/>
    <x v="1"/>
    <x v="0"/>
    <x v="2"/>
  </r>
  <r>
    <x v="2"/>
    <x v="2"/>
    <x v="43"/>
    <x v="2362"/>
    <n v="1"/>
    <m/>
    <n v="4"/>
    <n v="1"/>
    <x v="4"/>
    <x v="0"/>
    <x v="2"/>
  </r>
  <r>
    <x v="2"/>
    <x v="2"/>
    <x v="43"/>
    <x v="2322"/>
    <m/>
    <m/>
    <n v="2"/>
    <n v="6"/>
    <x v="4"/>
    <x v="0"/>
    <x v="2"/>
  </r>
  <r>
    <x v="2"/>
    <x v="2"/>
    <x v="86"/>
    <x v="2323"/>
    <n v="3"/>
    <n v="2"/>
    <n v="26"/>
    <n v="22"/>
    <x v="1"/>
    <x v="0"/>
    <x v="2"/>
  </r>
  <r>
    <x v="2"/>
    <x v="2"/>
    <x v="86"/>
    <x v="2324"/>
    <n v="1"/>
    <m/>
    <n v="5"/>
    <m/>
    <x v="1"/>
    <x v="0"/>
    <x v="2"/>
  </r>
  <r>
    <x v="2"/>
    <x v="2"/>
    <x v="86"/>
    <x v="2325"/>
    <m/>
    <n v="1"/>
    <n v="22"/>
    <n v="17"/>
    <x v="1"/>
    <x v="0"/>
    <x v="2"/>
  </r>
  <r>
    <x v="2"/>
    <x v="2"/>
    <x v="86"/>
    <x v="2326"/>
    <n v="1"/>
    <m/>
    <n v="2"/>
    <m/>
    <x v="1"/>
    <x v="0"/>
    <x v="2"/>
  </r>
  <r>
    <x v="2"/>
    <x v="2"/>
    <x v="86"/>
    <x v="2327"/>
    <n v="9"/>
    <n v="11"/>
    <n v="56"/>
    <n v="54"/>
    <x v="1"/>
    <x v="0"/>
    <x v="2"/>
  </r>
  <r>
    <x v="2"/>
    <x v="2"/>
    <x v="15"/>
    <x v="2373"/>
    <m/>
    <m/>
    <m/>
    <n v="1"/>
    <x v="3"/>
    <x v="0"/>
    <x v="2"/>
  </r>
  <r>
    <x v="2"/>
    <x v="2"/>
    <x v="15"/>
    <x v="2328"/>
    <n v="3"/>
    <n v="5"/>
    <n v="17"/>
    <n v="12"/>
    <x v="3"/>
    <x v="0"/>
    <x v="2"/>
  </r>
  <r>
    <x v="2"/>
    <x v="2"/>
    <x v="15"/>
    <x v="2374"/>
    <m/>
    <m/>
    <m/>
    <n v="1"/>
    <x v="3"/>
    <x v="0"/>
    <x v="2"/>
  </r>
  <r>
    <x v="2"/>
    <x v="2"/>
    <x v="91"/>
    <x v="2329"/>
    <n v="1"/>
    <n v="1"/>
    <n v="7"/>
    <n v="7"/>
    <x v="5"/>
    <x v="1"/>
    <x v="2"/>
  </r>
  <r>
    <x v="2"/>
    <x v="2"/>
    <x v="91"/>
    <x v="2330"/>
    <n v="5"/>
    <n v="9"/>
    <n v="55"/>
    <n v="56"/>
    <x v="5"/>
    <x v="1"/>
    <x v="2"/>
  </r>
  <r>
    <x v="2"/>
    <x v="2"/>
    <x v="46"/>
    <x v="2331"/>
    <n v="1"/>
    <m/>
    <n v="13"/>
    <n v="3"/>
    <x v="1"/>
    <x v="0"/>
    <x v="2"/>
  </r>
  <r>
    <x v="2"/>
    <x v="2"/>
    <x v="93"/>
    <x v="2332"/>
    <n v="1"/>
    <m/>
    <n v="3"/>
    <n v="1"/>
    <x v="4"/>
    <x v="0"/>
    <x v="2"/>
  </r>
  <r>
    <x v="2"/>
    <x v="2"/>
    <x v="18"/>
    <x v="2333"/>
    <n v="4"/>
    <n v="2"/>
    <n v="14"/>
    <n v="14"/>
    <x v="5"/>
    <x v="1"/>
    <x v="2"/>
  </r>
  <r>
    <x v="2"/>
    <x v="2"/>
    <x v="19"/>
    <x v="2334"/>
    <n v="15"/>
    <n v="9"/>
    <n v="61"/>
    <n v="46"/>
    <x v="3"/>
    <x v="0"/>
    <x v="2"/>
  </r>
  <r>
    <x v="2"/>
    <x v="2"/>
    <x v="19"/>
    <x v="2335"/>
    <n v="2"/>
    <n v="3"/>
    <n v="24"/>
    <n v="20"/>
    <x v="3"/>
    <x v="0"/>
    <x v="2"/>
  </r>
  <r>
    <x v="2"/>
    <x v="2"/>
    <x v="20"/>
    <x v="2336"/>
    <n v="1"/>
    <n v="5"/>
    <n v="10"/>
    <n v="17"/>
    <x v="2"/>
    <x v="0"/>
    <x v="2"/>
  </r>
  <r>
    <x v="2"/>
    <x v="2"/>
    <x v="21"/>
    <x v="2337"/>
    <n v="98"/>
    <n v="68"/>
    <n v="576"/>
    <n v="441"/>
    <x v="3"/>
    <x v="0"/>
    <x v="2"/>
  </r>
  <r>
    <x v="2"/>
    <x v="2"/>
    <x v="21"/>
    <x v="2338"/>
    <n v="1"/>
    <m/>
    <n v="1"/>
    <m/>
    <x v="3"/>
    <x v="0"/>
    <x v="2"/>
  </r>
  <r>
    <x v="2"/>
    <x v="2"/>
    <x v="22"/>
    <x v="2340"/>
    <n v="27"/>
    <n v="28"/>
    <n v="160"/>
    <n v="153"/>
    <x v="3"/>
    <x v="0"/>
    <x v="2"/>
  </r>
  <r>
    <x v="2"/>
    <x v="2"/>
    <x v="22"/>
    <x v="2341"/>
    <n v="1"/>
    <n v="2"/>
    <n v="5"/>
    <n v="6"/>
    <x v="3"/>
    <x v="0"/>
    <x v="2"/>
  </r>
  <r>
    <x v="2"/>
    <x v="2"/>
    <x v="22"/>
    <x v="2342"/>
    <n v="11"/>
    <n v="6"/>
    <n v="41"/>
    <n v="44"/>
    <x v="3"/>
    <x v="0"/>
    <x v="2"/>
  </r>
  <r>
    <x v="2"/>
    <x v="2"/>
    <x v="22"/>
    <x v="2375"/>
    <m/>
    <m/>
    <n v="1"/>
    <m/>
    <x v="3"/>
    <x v="0"/>
    <x v="2"/>
  </r>
  <r>
    <x v="2"/>
    <x v="2"/>
    <x v="22"/>
    <x v="2343"/>
    <m/>
    <m/>
    <n v="2"/>
    <m/>
    <x v="3"/>
    <x v="0"/>
    <x v="2"/>
  </r>
  <r>
    <x v="2"/>
    <x v="2"/>
    <x v="23"/>
    <x v="2367"/>
    <m/>
    <n v="1"/>
    <n v="3"/>
    <n v="4"/>
    <x v="2"/>
    <x v="0"/>
    <x v="2"/>
  </r>
  <r>
    <x v="2"/>
    <x v="2"/>
    <x v="27"/>
    <x v="2344"/>
    <n v="13"/>
    <n v="11"/>
    <n v="73"/>
    <n v="72"/>
    <x v="0"/>
    <x v="0"/>
    <x v="2"/>
  </r>
  <r>
    <x v="2"/>
    <x v="2"/>
    <x v="28"/>
    <x v="2345"/>
    <m/>
    <m/>
    <n v="3"/>
    <m/>
    <x v="3"/>
    <x v="0"/>
    <x v="2"/>
  </r>
  <r>
    <x v="2"/>
    <x v="2"/>
    <x v="178"/>
    <x v="2370"/>
    <m/>
    <m/>
    <m/>
    <n v="1"/>
    <x v="1"/>
    <x v="0"/>
    <x v="2"/>
  </r>
  <r>
    <x v="2"/>
    <x v="2"/>
    <x v="31"/>
    <x v="2346"/>
    <n v="53"/>
    <n v="42"/>
    <n v="324"/>
    <n v="283"/>
    <x v="3"/>
    <x v="0"/>
    <x v="2"/>
  </r>
  <r>
    <x v="2"/>
    <x v="2"/>
    <x v="31"/>
    <x v="2347"/>
    <n v="1"/>
    <m/>
    <n v="4"/>
    <n v="2"/>
    <x v="3"/>
    <x v="0"/>
    <x v="2"/>
  </r>
  <r>
    <x v="2"/>
    <x v="2"/>
    <x v="31"/>
    <x v="2348"/>
    <n v="12"/>
    <n v="4"/>
    <n v="67"/>
    <n v="34"/>
    <x v="3"/>
    <x v="0"/>
    <x v="2"/>
  </r>
  <r>
    <x v="2"/>
    <x v="2"/>
    <x v="32"/>
    <x v="2349"/>
    <n v="27"/>
    <n v="18"/>
    <n v="197"/>
    <n v="168"/>
    <x v="5"/>
    <x v="1"/>
    <x v="2"/>
  </r>
  <r>
    <x v="2"/>
    <x v="2"/>
    <x v="33"/>
    <x v="2350"/>
    <n v="30"/>
    <n v="21"/>
    <n v="170"/>
    <n v="145"/>
    <x v="2"/>
    <x v="0"/>
    <x v="2"/>
  </r>
  <r>
    <x v="2"/>
    <x v="2"/>
    <x v="33"/>
    <x v="2371"/>
    <m/>
    <m/>
    <n v="1"/>
    <n v="1"/>
    <x v="2"/>
    <x v="0"/>
    <x v="2"/>
  </r>
  <r>
    <x v="2"/>
    <x v="2"/>
    <x v="167"/>
    <x v="2351"/>
    <m/>
    <m/>
    <m/>
    <n v="1"/>
    <x v="1"/>
    <x v="0"/>
    <x v="2"/>
  </r>
  <r>
    <x v="2"/>
    <x v="2"/>
    <x v="155"/>
    <x v="2352"/>
    <m/>
    <m/>
    <n v="1"/>
    <n v="1"/>
    <x v="1"/>
    <x v="0"/>
    <x v="2"/>
  </r>
  <r>
    <x v="2"/>
    <x v="3"/>
    <x v="69"/>
    <x v="2313"/>
    <n v="2"/>
    <m/>
    <n v="3"/>
    <n v="1"/>
    <x v="5"/>
    <x v="1"/>
    <x v="3"/>
  </r>
  <r>
    <x v="2"/>
    <x v="3"/>
    <x v="72"/>
    <x v="2353"/>
    <n v="2"/>
    <n v="1"/>
    <n v="17"/>
    <n v="16"/>
    <x v="5"/>
    <x v="1"/>
    <x v="3"/>
  </r>
  <r>
    <x v="2"/>
    <x v="3"/>
    <x v="158"/>
    <x v="2354"/>
    <m/>
    <m/>
    <n v="1"/>
    <m/>
    <x v="1"/>
    <x v="0"/>
    <x v="3"/>
  </r>
  <r>
    <x v="2"/>
    <x v="3"/>
    <x v="37"/>
    <x v="2314"/>
    <m/>
    <m/>
    <n v="1"/>
    <m/>
    <x v="4"/>
    <x v="0"/>
    <x v="3"/>
  </r>
  <r>
    <x v="2"/>
    <x v="3"/>
    <x v="37"/>
    <x v="2316"/>
    <m/>
    <m/>
    <n v="1"/>
    <m/>
    <x v="4"/>
    <x v="0"/>
    <x v="3"/>
  </r>
  <r>
    <x v="2"/>
    <x v="3"/>
    <x v="78"/>
    <x v="2358"/>
    <m/>
    <m/>
    <n v="1"/>
    <n v="1"/>
    <x v="1"/>
    <x v="0"/>
    <x v="3"/>
  </r>
  <r>
    <x v="2"/>
    <x v="3"/>
    <x v="54"/>
    <x v="2317"/>
    <n v="7"/>
    <n v="3"/>
    <n v="30"/>
    <n v="13"/>
    <x v="4"/>
    <x v="0"/>
    <x v="3"/>
  </r>
  <r>
    <x v="2"/>
    <x v="3"/>
    <x v="8"/>
    <x v="2319"/>
    <m/>
    <m/>
    <n v="1"/>
    <n v="1"/>
    <x v="2"/>
    <x v="0"/>
    <x v="3"/>
  </r>
  <r>
    <x v="2"/>
    <x v="3"/>
    <x v="9"/>
    <x v="2320"/>
    <n v="3"/>
    <n v="2"/>
    <n v="20"/>
    <n v="15"/>
    <x v="4"/>
    <x v="0"/>
    <x v="3"/>
  </r>
  <r>
    <x v="2"/>
    <x v="3"/>
    <x v="9"/>
    <x v="2321"/>
    <n v="6"/>
    <n v="8"/>
    <n v="27"/>
    <n v="20"/>
    <x v="4"/>
    <x v="0"/>
    <x v="3"/>
  </r>
  <r>
    <x v="2"/>
    <x v="3"/>
    <x v="43"/>
    <x v="2376"/>
    <m/>
    <m/>
    <n v="1"/>
    <m/>
    <x v="4"/>
    <x v="0"/>
    <x v="3"/>
  </r>
  <r>
    <x v="2"/>
    <x v="3"/>
    <x v="43"/>
    <x v="2362"/>
    <m/>
    <n v="1"/>
    <m/>
    <n v="1"/>
    <x v="4"/>
    <x v="0"/>
    <x v="3"/>
  </r>
  <r>
    <x v="2"/>
    <x v="3"/>
    <x v="86"/>
    <x v="2323"/>
    <n v="1"/>
    <n v="2"/>
    <n v="10"/>
    <n v="13"/>
    <x v="1"/>
    <x v="0"/>
    <x v="3"/>
  </r>
  <r>
    <x v="2"/>
    <x v="3"/>
    <x v="86"/>
    <x v="2324"/>
    <m/>
    <m/>
    <n v="2"/>
    <n v="1"/>
    <x v="1"/>
    <x v="0"/>
    <x v="3"/>
  </r>
  <r>
    <x v="2"/>
    <x v="3"/>
    <x v="86"/>
    <x v="2325"/>
    <n v="2"/>
    <n v="2"/>
    <n v="6"/>
    <n v="8"/>
    <x v="1"/>
    <x v="0"/>
    <x v="3"/>
  </r>
  <r>
    <x v="2"/>
    <x v="3"/>
    <x v="86"/>
    <x v="2327"/>
    <n v="2"/>
    <n v="4"/>
    <n v="20"/>
    <n v="16"/>
    <x v="1"/>
    <x v="0"/>
    <x v="3"/>
  </r>
  <r>
    <x v="2"/>
    <x v="3"/>
    <x v="15"/>
    <x v="2328"/>
    <m/>
    <n v="5"/>
    <n v="3"/>
    <n v="6"/>
    <x v="3"/>
    <x v="0"/>
    <x v="3"/>
  </r>
  <r>
    <x v="2"/>
    <x v="3"/>
    <x v="91"/>
    <x v="2329"/>
    <n v="8"/>
    <n v="7"/>
    <n v="31"/>
    <n v="33"/>
    <x v="5"/>
    <x v="1"/>
    <x v="3"/>
  </r>
  <r>
    <x v="2"/>
    <x v="3"/>
    <x v="91"/>
    <x v="2330"/>
    <n v="52"/>
    <n v="59"/>
    <n v="308"/>
    <n v="303"/>
    <x v="5"/>
    <x v="1"/>
    <x v="3"/>
  </r>
  <r>
    <x v="2"/>
    <x v="3"/>
    <x v="46"/>
    <x v="2331"/>
    <n v="1"/>
    <m/>
    <n v="2"/>
    <m/>
    <x v="1"/>
    <x v="0"/>
    <x v="3"/>
  </r>
  <r>
    <x v="2"/>
    <x v="3"/>
    <x v="93"/>
    <x v="2332"/>
    <n v="2"/>
    <m/>
    <n v="4"/>
    <m/>
    <x v="4"/>
    <x v="0"/>
    <x v="3"/>
  </r>
  <r>
    <x v="2"/>
    <x v="3"/>
    <x v="18"/>
    <x v="2365"/>
    <n v="1"/>
    <n v="1"/>
    <n v="1"/>
    <n v="2"/>
    <x v="5"/>
    <x v="1"/>
    <x v="3"/>
  </r>
  <r>
    <x v="2"/>
    <x v="3"/>
    <x v="18"/>
    <x v="2333"/>
    <m/>
    <n v="5"/>
    <n v="15"/>
    <n v="24"/>
    <x v="5"/>
    <x v="1"/>
    <x v="3"/>
  </r>
  <r>
    <x v="2"/>
    <x v="3"/>
    <x v="19"/>
    <x v="2334"/>
    <m/>
    <m/>
    <n v="6"/>
    <n v="4"/>
    <x v="3"/>
    <x v="0"/>
    <x v="3"/>
  </r>
  <r>
    <x v="2"/>
    <x v="3"/>
    <x v="19"/>
    <x v="2335"/>
    <m/>
    <m/>
    <m/>
    <n v="1"/>
    <x v="3"/>
    <x v="0"/>
    <x v="3"/>
  </r>
  <r>
    <x v="2"/>
    <x v="3"/>
    <x v="20"/>
    <x v="2336"/>
    <n v="1"/>
    <n v="1"/>
    <n v="8"/>
    <n v="3"/>
    <x v="2"/>
    <x v="0"/>
    <x v="3"/>
  </r>
  <r>
    <x v="2"/>
    <x v="3"/>
    <x v="21"/>
    <x v="2337"/>
    <n v="25"/>
    <n v="6"/>
    <n v="147"/>
    <n v="106"/>
    <x v="3"/>
    <x v="0"/>
    <x v="3"/>
  </r>
  <r>
    <x v="2"/>
    <x v="3"/>
    <x v="21"/>
    <x v="2338"/>
    <m/>
    <m/>
    <n v="1"/>
    <m/>
    <x v="3"/>
    <x v="0"/>
    <x v="3"/>
  </r>
  <r>
    <x v="2"/>
    <x v="3"/>
    <x v="22"/>
    <x v="2340"/>
    <n v="4"/>
    <n v="7"/>
    <n v="33"/>
    <n v="34"/>
    <x v="3"/>
    <x v="0"/>
    <x v="3"/>
  </r>
  <r>
    <x v="2"/>
    <x v="3"/>
    <x v="22"/>
    <x v="2341"/>
    <m/>
    <m/>
    <n v="1"/>
    <m/>
    <x v="3"/>
    <x v="0"/>
    <x v="3"/>
  </r>
  <r>
    <x v="2"/>
    <x v="3"/>
    <x v="22"/>
    <x v="2342"/>
    <n v="3"/>
    <n v="1"/>
    <n v="13"/>
    <n v="6"/>
    <x v="3"/>
    <x v="0"/>
    <x v="3"/>
  </r>
  <r>
    <x v="2"/>
    <x v="3"/>
    <x v="22"/>
    <x v="2343"/>
    <m/>
    <m/>
    <n v="1"/>
    <n v="1"/>
    <x v="3"/>
    <x v="0"/>
    <x v="3"/>
  </r>
  <r>
    <x v="2"/>
    <x v="3"/>
    <x v="27"/>
    <x v="2344"/>
    <n v="3"/>
    <n v="2"/>
    <n v="19"/>
    <n v="19"/>
    <x v="0"/>
    <x v="0"/>
    <x v="3"/>
  </r>
  <r>
    <x v="2"/>
    <x v="3"/>
    <x v="28"/>
    <x v="2345"/>
    <m/>
    <n v="1"/>
    <m/>
    <n v="1"/>
    <x v="3"/>
    <x v="0"/>
    <x v="3"/>
  </r>
  <r>
    <x v="2"/>
    <x v="3"/>
    <x v="178"/>
    <x v="2370"/>
    <m/>
    <m/>
    <n v="1"/>
    <m/>
    <x v="1"/>
    <x v="0"/>
    <x v="3"/>
  </r>
  <r>
    <x v="2"/>
    <x v="3"/>
    <x v="31"/>
    <x v="2346"/>
    <n v="18"/>
    <n v="18"/>
    <n v="97"/>
    <n v="96"/>
    <x v="3"/>
    <x v="0"/>
    <x v="3"/>
  </r>
  <r>
    <x v="2"/>
    <x v="3"/>
    <x v="31"/>
    <x v="2347"/>
    <m/>
    <m/>
    <n v="4"/>
    <n v="1"/>
    <x v="3"/>
    <x v="0"/>
    <x v="3"/>
  </r>
  <r>
    <x v="2"/>
    <x v="3"/>
    <x v="31"/>
    <x v="2348"/>
    <n v="3"/>
    <n v="4"/>
    <n v="35"/>
    <n v="22"/>
    <x v="3"/>
    <x v="0"/>
    <x v="3"/>
  </r>
  <r>
    <x v="2"/>
    <x v="3"/>
    <x v="32"/>
    <x v="2349"/>
    <n v="29"/>
    <n v="23"/>
    <n v="166"/>
    <n v="150"/>
    <x v="5"/>
    <x v="1"/>
    <x v="3"/>
  </r>
  <r>
    <x v="2"/>
    <x v="3"/>
    <x v="33"/>
    <x v="2350"/>
    <n v="9"/>
    <n v="7"/>
    <n v="68"/>
    <n v="46"/>
    <x v="2"/>
    <x v="0"/>
    <x v="3"/>
  </r>
  <r>
    <x v="2"/>
    <x v="3"/>
    <x v="167"/>
    <x v="2351"/>
    <n v="1"/>
    <m/>
    <n v="1"/>
    <m/>
    <x v="1"/>
    <x v="0"/>
    <x v="3"/>
  </r>
  <r>
    <x v="2"/>
    <x v="3"/>
    <x v="155"/>
    <x v="2352"/>
    <m/>
    <n v="1"/>
    <n v="2"/>
    <n v="1"/>
    <x v="1"/>
    <x v="0"/>
    <x v="3"/>
  </r>
  <r>
    <x v="2"/>
    <x v="4"/>
    <x v="69"/>
    <x v="2313"/>
    <n v="1"/>
    <n v="1"/>
    <n v="5"/>
    <n v="4"/>
    <x v="5"/>
    <x v="1"/>
    <x v="4"/>
  </r>
  <r>
    <x v="2"/>
    <x v="4"/>
    <x v="72"/>
    <x v="2353"/>
    <m/>
    <n v="1"/>
    <m/>
    <n v="4"/>
    <x v="5"/>
    <x v="1"/>
    <x v="4"/>
  </r>
  <r>
    <x v="2"/>
    <x v="4"/>
    <x v="158"/>
    <x v="2354"/>
    <m/>
    <m/>
    <m/>
    <n v="1"/>
    <x v="1"/>
    <x v="0"/>
    <x v="4"/>
  </r>
  <r>
    <x v="2"/>
    <x v="4"/>
    <x v="37"/>
    <x v="2314"/>
    <m/>
    <m/>
    <n v="1"/>
    <n v="3"/>
    <x v="4"/>
    <x v="0"/>
    <x v="4"/>
  </r>
  <r>
    <x v="2"/>
    <x v="4"/>
    <x v="37"/>
    <x v="2377"/>
    <m/>
    <m/>
    <n v="1"/>
    <m/>
    <x v="4"/>
    <x v="0"/>
    <x v="4"/>
  </r>
  <r>
    <x v="2"/>
    <x v="4"/>
    <x v="37"/>
    <x v="2315"/>
    <m/>
    <m/>
    <n v="1"/>
    <m/>
    <x v="4"/>
    <x v="0"/>
    <x v="4"/>
  </r>
  <r>
    <x v="2"/>
    <x v="4"/>
    <x v="37"/>
    <x v="2316"/>
    <m/>
    <m/>
    <m/>
    <n v="1"/>
    <x v="4"/>
    <x v="0"/>
    <x v="4"/>
  </r>
  <r>
    <x v="2"/>
    <x v="4"/>
    <x v="131"/>
    <x v="2356"/>
    <m/>
    <m/>
    <n v="1"/>
    <m/>
    <x v="1"/>
    <x v="0"/>
    <x v="4"/>
  </r>
  <r>
    <x v="2"/>
    <x v="4"/>
    <x v="78"/>
    <x v="2358"/>
    <n v="2"/>
    <m/>
    <n v="3"/>
    <n v="1"/>
    <x v="1"/>
    <x v="0"/>
    <x v="4"/>
  </r>
  <r>
    <x v="2"/>
    <x v="4"/>
    <x v="54"/>
    <x v="2359"/>
    <m/>
    <m/>
    <n v="1"/>
    <m/>
    <x v="4"/>
    <x v="0"/>
    <x v="4"/>
  </r>
  <r>
    <x v="2"/>
    <x v="4"/>
    <x v="54"/>
    <x v="2317"/>
    <n v="18"/>
    <n v="12"/>
    <n v="64"/>
    <n v="67"/>
    <x v="4"/>
    <x v="0"/>
    <x v="4"/>
  </r>
  <r>
    <x v="2"/>
    <x v="4"/>
    <x v="8"/>
    <x v="2319"/>
    <m/>
    <n v="2"/>
    <n v="13"/>
    <n v="8"/>
    <x v="2"/>
    <x v="0"/>
    <x v="4"/>
  </r>
  <r>
    <x v="2"/>
    <x v="4"/>
    <x v="9"/>
    <x v="2320"/>
    <n v="8"/>
    <n v="2"/>
    <n v="24"/>
    <n v="19"/>
    <x v="4"/>
    <x v="0"/>
    <x v="4"/>
  </r>
  <r>
    <x v="2"/>
    <x v="4"/>
    <x v="9"/>
    <x v="2321"/>
    <n v="13"/>
    <n v="3"/>
    <n v="73"/>
    <n v="53"/>
    <x v="4"/>
    <x v="0"/>
    <x v="4"/>
  </r>
  <r>
    <x v="2"/>
    <x v="4"/>
    <x v="42"/>
    <x v="2360"/>
    <m/>
    <m/>
    <n v="7"/>
    <n v="2"/>
    <x v="1"/>
    <x v="0"/>
    <x v="4"/>
  </r>
  <r>
    <x v="2"/>
    <x v="4"/>
    <x v="43"/>
    <x v="2322"/>
    <m/>
    <m/>
    <n v="1"/>
    <m/>
    <x v="4"/>
    <x v="0"/>
    <x v="4"/>
  </r>
  <r>
    <x v="2"/>
    <x v="4"/>
    <x v="86"/>
    <x v="2323"/>
    <m/>
    <n v="4"/>
    <n v="10"/>
    <n v="14"/>
    <x v="1"/>
    <x v="0"/>
    <x v="4"/>
  </r>
  <r>
    <x v="2"/>
    <x v="4"/>
    <x v="86"/>
    <x v="2324"/>
    <n v="7"/>
    <m/>
    <n v="18"/>
    <n v="2"/>
    <x v="1"/>
    <x v="0"/>
    <x v="4"/>
  </r>
  <r>
    <x v="2"/>
    <x v="4"/>
    <x v="86"/>
    <x v="2325"/>
    <n v="2"/>
    <n v="1"/>
    <n v="6"/>
    <n v="9"/>
    <x v="1"/>
    <x v="0"/>
    <x v="4"/>
  </r>
  <r>
    <x v="2"/>
    <x v="4"/>
    <x v="86"/>
    <x v="2326"/>
    <m/>
    <n v="1"/>
    <m/>
    <n v="1"/>
    <x v="1"/>
    <x v="0"/>
    <x v="4"/>
  </r>
  <r>
    <x v="2"/>
    <x v="4"/>
    <x v="86"/>
    <x v="2327"/>
    <n v="8"/>
    <n v="10"/>
    <n v="52"/>
    <n v="42"/>
    <x v="1"/>
    <x v="0"/>
    <x v="4"/>
  </r>
  <r>
    <x v="2"/>
    <x v="4"/>
    <x v="15"/>
    <x v="2378"/>
    <m/>
    <m/>
    <m/>
    <n v="1"/>
    <x v="3"/>
    <x v="0"/>
    <x v="4"/>
  </r>
  <r>
    <x v="2"/>
    <x v="4"/>
    <x v="15"/>
    <x v="2328"/>
    <n v="1"/>
    <n v="2"/>
    <n v="18"/>
    <n v="11"/>
    <x v="3"/>
    <x v="0"/>
    <x v="4"/>
  </r>
  <r>
    <x v="2"/>
    <x v="4"/>
    <x v="91"/>
    <x v="2329"/>
    <n v="11"/>
    <n v="18"/>
    <n v="53"/>
    <n v="78"/>
    <x v="5"/>
    <x v="1"/>
    <x v="4"/>
  </r>
  <r>
    <x v="2"/>
    <x v="4"/>
    <x v="91"/>
    <x v="2330"/>
    <n v="44"/>
    <n v="51"/>
    <n v="285"/>
    <n v="253"/>
    <x v="5"/>
    <x v="1"/>
    <x v="4"/>
  </r>
  <r>
    <x v="2"/>
    <x v="4"/>
    <x v="46"/>
    <x v="2331"/>
    <n v="3"/>
    <n v="1"/>
    <n v="13"/>
    <n v="6"/>
    <x v="1"/>
    <x v="0"/>
    <x v="4"/>
  </r>
  <r>
    <x v="2"/>
    <x v="4"/>
    <x v="93"/>
    <x v="2332"/>
    <n v="2"/>
    <m/>
    <n v="3"/>
    <m/>
    <x v="4"/>
    <x v="0"/>
    <x v="4"/>
  </r>
  <r>
    <x v="2"/>
    <x v="4"/>
    <x v="205"/>
    <x v="2379"/>
    <m/>
    <m/>
    <m/>
    <n v="1"/>
    <x v="5"/>
    <x v="1"/>
    <x v="4"/>
  </r>
  <r>
    <x v="2"/>
    <x v="4"/>
    <x v="18"/>
    <x v="2365"/>
    <m/>
    <m/>
    <m/>
    <n v="1"/>
    <x v="5"/>
    <x v="1"/>
    <x v="4"/>
  </r>
  <r>
    <x v="2"/>
    <x v="4"/>
    <x v="18"/>
    <x v="2333"/>
    <n v="7"/>
    <n v="10"/>
    <n v="34"/>
    <n v="45"/>
    <x v="5"/>
    <x v="1"/>
    <x v="4"/>
  </r>
  <r>
    <x v="2"/>
    <x v="4"/>
    <x v="19"/>
    <x v="2334"/>
    <n v="7"/>
    <n v="7"/>
    <n v="34"/>
    <n v="42"/>
    <x v="3"/>
    <x v="0"/>
    <x v="4"/>
  </r>
  <r>
    <x v="2"/>
    <x v="4"/>
    <x v="19"/>
    <x v="2335"/>
    <m/>
    <n v="3"/>
    <n v="2"/>
    <n v="7"/>
    <x v="3"/>
    <x v="0"/>
    <x v="4"/>
  </r>
  <r>
    <x v="2"/>
    <x v="4"/>
    <x v="20"/>
    <x v="2336"/>
    <n v="3"/>
    <n v="1"/>
    <n v="16"/>
    <n v="8"/>
    <x v="2"/>
    <x v="0"/>
    <x v="4"/>
  </r>
  <r>
    <x v="2"/>
    <x v="4"/>
    <x v="21"/>
    <x v="2337"/>
    <n v="87"/>
    <n v="72"/>
    <n v="543"/>
    <n v="467"/>
    <x v="3"/>
    <x v="0"/>
    <x v="4"/>
  </r>
  <r>
    <x v="2"/>
    <x v="4"/>
    <x v="21"/>
    <x v="2338"/>
    <m/>
    <n v="1"/>
    <n v="2"/>
    <n v="1"/>
    <x v="3"/>
    <x v="0"/>
    <x v="4"/>
  </r>
  <r>
    <x v="2"/>
    <x v="4"/>
    <x v="22"/>
    <x v="2340"/>
    <n v="17"/>
    <n v="9"/>
    <n v="105"/>
    <n v="90"/>
    <x v="3"/>
    <x v="0"/>
    <x v="4"/>
  </r>
  <r>
    <x v="2"/>
    <x v="4"/>
    <x v="22"/>
    <x v="2341"/>
    <m/>
    <m/>
    <n v="5"/>
    <m/>
    <x v="3"/>
    <x v="0"/>
    <x v="4"/>
  </r>
  <r>
    <x v="2"/>
    <x v="4"/>
    <x v="22"/>
    <x v="2342"/>
    <n v="7"/>
    <n v="6"/>
    <n v="41"/>
    <n v="46"/>
    <x v="3"/>
    <x v="0"/>
    <x v="4"/>
  </r>
  <r>
    <x v="2"/>
    <x v="4"/>
    <x v="22"/>
    <x v="2375"/>
    <m/>
    <m/>
    <n v="4"/>
    <n v="2"/>
    <x v="3"/>
    <x v="0"/>
    <x v="4"/>
  </r>
  <r>
    <x v="2"/>
    <x v="4"/>
    <x v="22"/>
    <x v="2343"/>
    <n v="1"/>
    <m/>
    <n v="6"/>
    <n v="4"/>
    <x v="3"/>
    <x v="0"/>
    <x v="4"/>
  </r>
  <r>
    <x v="2"/>
    <x v="4"/>
    <x v="27"/>
    <x v="2344"/>
    <n v="53"/>
    <n v="37"/>
    <n v="234"/>
    <n v="226"/>
    <x v="0"/>
    <x v="0"/>
    <x v="4"/>
  </r>
  <r>
    <x v="2"/>
    <x v="4"/>
    <x v="27"/>
    <x v="2380"/>
    <m/>
    <m/>
    <n v="1"/>
    <m/>
    <x v="0"/>
    <x v="0"/>
    <x v="4"/>
  </r>
  <r>
    <x v="2"/>
    <x v="4"/>
    <x v="28"/>
    <x v="2345"/>
    <n v="4"/>
    <n v="1"/>
    <n v="15"/>
    <n v="8"/>
    <x v="3"/>
    <x v="0"/>
    <x v="4"/>
  </r>
  <r>
    <x v="2"/>
    <x v="4"/>
    <x v="178"/>
    <x v="2370"/>
    <m/>
    <n v="1"/>
    <n v="6"/>
    <n v="9"/>
    <x v="1"/>
    <x v="0"/>
    <x v="4"/>
  </r>
  <r>
    <x v="2"/>
    <x v="4"/>
    <x v="31"/>
    <x v="2346"/>
    <n v="173"/>
    <n v="128"/>
    <n v="1005"/>
    <n v="896"/>
    <x v="3"/>
    <x v="0"/>
    <x v="4"/>
  </r>
  <r>
    <x v="2"/>
    <x v="4"/>
    <x v="31"/>
    <x v="2347"/>
    <n v="4"/>
    <m/>
    <n v="7"/>
    <n v="9"/>
    <x v="3"/>
    <x v="0"/>
    <x v="4"/>
  </r>
  <r>
    <x v="2"/>
    <x v="4"/>
    <x v="31"/>
    <x v="2348"/>
    <n v="11"/>
    <n v="11"/>
    <n v="81"/>
    <n v="94"/>
    <x v="3"/>
    <x v="0"/>
    <x v="4"/>
  </r>
  <r>
    <x v="2"/>
    <x v="4"/>
    <x v="32"/>
    <x v="2349"/>
    <n v="93"/>
    <n v="68"/>
    <n v="426"/>
    <n v="449"/>
    <x v="5"/>
    <x v="1"/>
    <x v="4"/>
  </r>
  <r>
    <x v="2"/>
    <x v="4"/>
    <x v="33"/>
    <x v="2350"/>
    <n v="23"/>
    <n v="16"/>
    <n v="135"/>
    <n v="135"/>
    <x v="2"/>
    <x v="0"/>
    <x v="4"/>
  </r>
  <r>
    <x v="2"/>
    <x v="4"/>
    <x v="167"/>
    <x v="2351"/>
    <m/>
    <m/>
    <m/>
    <n v="1"/>
    <x v="1"/>
    <x v="0"/>
    <x v="4"/>
  </r>
  <r>
    <x v="2"/>
    <x v="4"/>
    <x v="155"/>
    <x v="2352"/>
    <m/>
    <n v="2"/>
    <n v="4"/>
    <n v="2"/>
    <x v="1"/>
    <x v="0"/>
    <x v="4"/>
  </r>
  <r>
    <x v="2"/>
    <x v="5"/>
    <x v="69"/>
    <x v="2313"/>
    <m/>
    <m/>
    <n v="2"/>
    <m/>
    <x v="5"/>
    <x v="1"/>
    <x v="5"/>
  </r>
  <r>
    <x v="2"/>
    <x v="5"/>
    <x v="72"/>
    <x v="2353"/>
    <n v="1"/>
    <n v="1"/>
    <n v="7"/>
    <n v="6"/>
    <x v="5"/>
    <x v="1"/>
    <x v="5"/>
  </r>
  <r>
    <x v="2"/>
    <x v="5"/>
    <x v="37"/>
    <x v="2314"/>
    <n v="1"/>
    <m/>
    <n v="1"/>
    <n v="2"/>
    <x v="4"/>
    <x v="0"/>
    <x v="5"/>
  </r>
  <r>
    <x v="2"/>
    <x v="5"/>
    <x v="131"/>
    <x v="2356"/>
    <n v="1"/>
    <m/>
    <n v="1"/>
    <m/>
    <x v="1"/>
    <x v="0"/>
    <x v="5"/>
  </r>
  <r>
    <x v="2"/>
    <x v="5"/>
    <x v="78"/>
    <x v="2358"/>
    <m/>
    <m/>
    <n v="1"/>
    <n v="1"/>
    <x v="1"/>
    <x v="0"/>
    <x v="5"/>
  </r>
  <r>
    <x v="2"/>
    <x v="5"/>
    <x v="54"/>
    <x v="2317"/>
    <n v="7"/>
    <n v="8"/>
    <n v="55"/>
    <n v="24"/>
    <x v="4"/>
    <x v="0"/>
    <x v="5"/>
  </r>
  <r>
    <x v="2"/>
    <x v="5"/>
    <x v="8"/>
    <x v="2319"/>
    <n v="1"/>
    <n v="2"/>
    <n v="5"/>
    <n v="7"/>
    <x v="2"/>
    <x v="0"/>
    <x v="5"/>
  </r>
  <r>
    <x v="2"/>
    <x v="5"/>
    <x v="9"/>
    <x v="2320"/>
    <m/>
    <m/>
    <n v="17"/>
    <n v="10"/>
    <x v="4"/>
    <x v="0"/>
    <x v="5"/>
  </r>
  <r>
    <x v="2"/>
    <x v="5"/>
    <x v="9"/>
    <x v="2321"/>
    <n v="9"/>
    <n v="7"/>
    <n v="52"/>
    <n v="40"/>
    <x v="4"/>
    <x v="0"/>
    <x v="5"/>
  </r>
  <r>
    <x v="2"/>
    <x v="5"/>
    <x v="42"/>
    <x v="2360"/>
    <m/>
    <n v="1"/>
    <n v="3"/>
    <n v="2"/>
    <x v="1"/>
    <x v="0"/>
    <x v="5"/>
  </r>
  <r>
    <x v="2"/>
    <x v="5"/>
    <x v="43"/>
    <x v="2322"/>
    <n v="1"/>
    <m/>
    <n v="2"/>
    <m/>
    <x v="4"/>
    <x v="0"/>
    <x v="5"/>
  </r>
  <r>
    <x v="2"/>
    <x v="5"/>
    <x v="86"/>
    <x v="2323"/>
    <n v="5"/>
    <n v="2"/>
    <n v="25"/>
    <n v="17"/>
    <x v="1"/>
    <x v="0"/>
    <x v="5"/>
  </r>
  <r>
    <x v="2"/>
    <x v="5"/>
    <x v="86"/>
    <x v="2324"/>
    <n v="2"/>
    <m/>
    <n v="4"/>
    <n v="1"/>
    <x v="1"/>
    <x v="0"/>
    <x v="5"/>
  </r>
  <r>
    <x v="2"/>
    <x v="5"/>
    <x v="86"/>
    <x v="2325"/>
    <m/>
    <n v="3"/>
    <n v="13"/>
    <n v="10"/>
    <x v="1"/>
    <x v="0"/>
    <x v="5"/>
  </r>
  <r>
    <x v="2"/>
    <x v="5"/>
    <x v="86"/>
    <x v="2327"/>
    <n v="15"/>
    <n v="9"/>
    <n v="58"/>
    <n v="54"/>
    <x v="1"/>
    <x v="0"/>
    <x v="5"/>
  </r>
  <r>
    <x v="2"/>
    <x v="5"/>
    <x v="15"/>
    <x v="2328"/>
    <n v="4"/>
    <n v="2"/>
    <n v="26"/>
    <n v="12"/>
    <x v="3"/>
    <x v="0"/>
    <x v="5"/>
  </r>
  <r>
    <x v="2"/>
    <x v="5"/>
    <x v="91"/>
    <x v="2329"/>
    <n v="4"/>
    <n v="7"/>
    <n v="17"/>
    <n v="24"/>
    <x v="5"/>
    <x v="1"/>
    <x v="5"/>
  </r>
  <r>
    <x v="2"/>
    <x v="5"/>
    <x v="91"/>
    <x v="2330"/>
    <n v="44"/>
    <n v="30"/>
    <n v="241"/>
    <n v="206"/>
    <x v="5"/>
    <x v="1"/>
    <x v="5"/>
  </r>
  <r>
    <x v="2"/>
    <x v="5"/>
    <x v="46"/>
    <x v="2331"/>
    <n v="11"/>
    <n v="7"/>
    <n v="63"/>
    <n v="34"/>
    <x v="1"/>
    <x v="0"/>
    <x v="5"/>
  </r>
  <r>
    <x v="2"/>
    <x v="5"/>
    <x v="93"/>
    <x v="2332"/>
    <m/>
    <m/>
    <n v="1"/>
    <m/>
    <x v="4"/>
    <x v="0"/>
    <x v="5"/>
  </r>
  <r>
    <x v="2"/>
    <x v="5"/>
    <x v="18"/>
    <x v="2333"/>
    <n v="3"/>
    <n v="9"/>
    <n v="70"/>
    <n v="60"/>
    <x v="5"/>
    <x v="1"/>
    <x v="5"/>
  </r>
  <r>
    <x v="2"/>
    <x v="5"/>
    <x v="99"/>
    <x v="2381"/>
    <m/>
    <n v="1"/>
    <m/>
    <n v="1"/>
    <x v="4"/>
    <x v="0"/>
    <x v="5"/>
  </r>
  <r>
    <x v="2"/>
    <x v="5"/>
    <x v="19"/>
    <x v="2334"/>
    <n v="10"/>
    <n v="6"/>
    <n v="35"/>
    <n v="26"/>
    <x v="3"/>
    <x v="0"/>
    <x v="5"/>
  </r>
  <r>
    <x v="2"/>
    <x v="5"/>
    <x v="19"/>
    <x v="2335"/>
    <n v="3"/>
    <n v="6"/>
    <n v="11"/>
    <n v="13"/>
    <x v="3"/>
    <x v="0"/>
    <x v="5"/>
  </r>
  <r>
    <x v="2"/>
    <x v="5"/>
    <x v="20"/>
    <x v="2336"/>
    <n v="1"/>
    <n v="1"/>
    <n v="6"/>
    <n v="10"/>
    <x v="2"/>
    <x v="0"/>
    <x v="5"/>
  </r>
  <r>
    <x v="2"/>
    <x v="5"/>
    <x v="21"/>
    <x v="2337"/>
    <n v="57"/>
    <n v="55"/>
    <n v="373"/>
    <n v="356"/>
    <x v="3"/>
    <x v="0"/>
    <x v="5"/>
  </r>
  <r>
    <x v="2"/>
    <x v="5"/>
    <x v="22"/>
    <x v="2340"/>
    <n v="11"/>
    <n v="10"/>
    <n v="65"/>
    <n v="47"/>
    <x v="3"/>
    <x v="0"/>
    <x v="5"/>
  </r>
  <r>
    <x v="2"/>
    <x v="5"/>
    <x v="22"/>
    <x v="2341"/>
    <m/>
    <m/>
    <n v="1"/>
    <m/>
    <x v="3"/>
    <x v="0"/>
    <x v="5"/>
  </r>
  <r>
    <x v="2"/>
    <x v="5"/>
    <x v="22"/>
    <x v="2342"/>
    <n v="5"/>
    <n v="5"/>
    <n v="31"/>
    <n v="33"/>
    <x v="3"/>
    <x v="0"/>
    <x v="5"/>
  </r>
  <r>
    <x v="2"/>
    <x v="5"/>
    <x v="22"/>
    <x v="2343"/>
    <m/>
    <n v="1"/>
    <n v="1"/>
    <n v="2"/>
    <x v="3"/>
    <x v="0"/>
    <x v="5"/>
  </r>
  <r>
    <x v="2"/>
    <x v="5"/>
    <x v="27"/>
    <x v="2344"/>
    <n v="10"/>
    <n v="11"/>
    <n v="64"/>
    <n v="58"/>
    <x v="0"/>
    <x v="0"/>
    <x v="5"/>
  </r>
  <r>
    <x v="2"/>
    <x v="5"/>
    <x v="28"/>
    <x v="2368"/>
    <n v="1"/>
    <m/>
    <n v="1"/>
    <m/>
    <x v="3"/>
    <x v="0"/>
    <x v="5"/>
  </r>
  <r>
    <x v="2"/>
    <x v="5"/>
    <x v="28"/>
    <x v="2345"/>
    <m/>
    <m/>
    <n v="1"/>
    <n v="2"/>
    <x v="3"/>
    <x v="0"/>
    <x v="5"/>
  </r>
  <r>
    <x v="2"/>
    <x v="5"/>
    <x v="170"/>
    <x v="2369"/>
    <m/>
    <n v="1"/>
    <n v="1"/>
    <n v="1"/>
    <x v="7"/>
    <x v="0"/>
    <x v="5"/>
  </r>
  <r>
    <x v="2"/>
    <x v="5"/>
    <x v="178"/>
    <x v="2370"/>
    <m/>
    <m/>
    <m/>
    <n v="1"/>
    <x v="1"/>
    <x v="0"/>
    <x v="5"/>
  </r>
  <r>
    <x v="2"/>
    <x v="5"/>
    <x v="31"/>
    <x v="2346"/>
    <n v="85"/>
    <n v="76"/>
    <n v="498"/>
    <n v="435"/>
    <x v="3"/>
    <x v="0"/>
    <x v="5"/>
  </r>
  <r>
    <x v="2"/>
    <x v="5"/>
    <x v="31"/>
    <x v="2347"/>
    <m/>
    <n v="1"/>
    <n v="5"/>
    <n v="3"/>
    <x v="3"/>
    <x v="0"/>
    <x v="5"/>
  </r>
  <r>
    <x v="2"/>
    <x v="5"/>
    <x v="31"/>
    <x v="2348"/>
    <n v="12"/>
    <n v="13"/>
    <n v="62"/>
    <n v="49"/>
    <x v="3"/>
    <x v="0"/>
    <x v="5"/>
  </r>
  <r>
    <x v="2"/>
    <x v="5"/>
    <x v="32"/>
    <x v="2349"/>
    <n v="140"/>
    <n v="87"/>
    <n v="596"/>
    <n v="586"/>
    <x v="5"/>
    <x v="1"/>
    <x v="5"/>
  </r>
  <r>
    <x v="2"/>
    <x v="5"/>
    <x v="33"/>
    <x v="2350"/>
    <n v="21"/>
    <n v="13"/>
    <n v="103"/>
    <n v="81"/>
    <x v="2"/>
    <x v="0"/>
    <x v="5"/>
  </r>
  <r>
    <x v="2"/>
    <x v="5"/>
    <x v="155"/>
    <x v="2352"/>
    <m/>
    <n v="2"/>
    <n v="6"/>
    <n v="6"/>
    <x v="1"/>
    <x v="0"/>
    <x v="5"/>
  </r>
  <r>
    <x v="2"/>
    <x v="6"/>
    <x v="69"/>
    <x v="2313"/>
    <m/>
    <n v="2"/>
    <n v="1"/>
    <n v="3"/>
    <x v="5"/>
    <x v="1"/>
    <x v="6"/>
  </r>
  <r>
    <x v="2"/>
    <x v="6"/>
    <x v="72"/>
    <x v="2353"/>
    <n v="5"/>
    <n v="5"/>
    <n v="26"/>
    <n v="26"/>
    <x v="5"/>
    <x v="1"/>
    <x v="6"/>
  </r>
  <r>
    <x v="2"/>
    <x v="6"/>
    <x v="158"/>
    <x v="2354"/>
    <m/>
    <m/>
    <m/>
    <n v="1"/>
    <x v="1"/>
    <x v="0"/>
    <x v="6"/>
  </r>
  <r>
    <x v="2"/>
    <x v="6"/>
    <x v="37"/>
    <x v="2314"/>
    <n v="2"/>
    <m/>
    <n v="8"/>
    <n v="3"/>
    <x v="4"/>
    <x v="0"/>
    <x v="6"/>
  </r>
  <r>
    <x v="2"/>
    <x v="6"/>
    <x v="37"/>
    <x v="2382"/>
    <m/>
    <n v="1"/>
    <n v="1"/>
    <n v="1"/>
    <x v="4"/>
    <x v="0"/>
    <x v="6"/>
  </r>
  <r>
    <x v="2"/>
    <x v="6"/>
    <x v="37"/>
    <x v="2315"/>
    <n v="2"/>
    <n v="1"/>
    <n v="2"/>
    <n v="3"/>
    <x v="4"/>
    <x v="0"/>
    <x v="6"/>
  </r>
  <r>
    <x v="2"/>
    <x v="6"/>
    <x v="37"/>
    <x v="2383"/>
    <m/>
    <m/>
    <n v="1"/>
    <m/>
    <x v="4"/>
    <x v="0"/>
    <x v="6"/>
  </r>
  <r>
    <x v="2"/>
    <x v="6"/>
    <x v="37"/>
    <x v="2355"/>
    <m/>
    <n v="1"/>
    <m/>
    <n v="2"/>
    <x v="4"/>
    <x v="0"/>
    <x v="6"/>
  </r>
  <r>
    <x v="2"/>
    <x v="6"/>
    <x v="37"/>
    <x v="2316"/>
    <m/>
    <n v="1"/>
    <n v="11"/>
    <n v="6"/>
    <x v="4"/>
    <x v="0"/>
    <x v="6"/>
  </r>
  <r>
    <x v="2"/>
    <x v="6"/>
    <x v="78"/>
    <x v="2357"/>
    <m/>
    <m/>
    <n v="2"/>
    <m/>
    <x v="1"/>
    <x v="0"/>
    <x v="6"/>
  </r>
  <r>
    <x v="2"/>
    <x v="6"/>
    <x v="78"/>
    <x v="2358"/>
    <m/>
    <m/>
    <m/>
    <n v="1"/>
    <x v="1"/>
    <x v="0"/>
    <x v="6"/>
  </r>
  <r>
    <x v="2"/>
    <x v="6"/>
    <x v="54"/>
    <x v="2359"/>
    <m/>
    <n v="1"/>
    <n v="4"/>
    <n v="4"/>
    <x v="4"/>
    <x v="0"/>
    <x v="6"/>
  </r>
  <r>
    <x v="2"/>
    <x v="6"/>
    <x v="54"/>
    <x v="2317"/>
    <n v="56"/>
    <n v="35"/>
    <n v="339"/>
    <n v="191"/>
    <x v="4"/>
    <x v="0"/>
    <x v="6"/>
  </r>
  <r>
    <x v="2"/>
    <x v="6"/>
    <x v="40"/>
    <x v="2318"/>
    <m/>
    <m/>
    <n v="1"/>
    <m/>
    <x v="1"/>
    <x v="0"/>
    <x v="6"/>
  </r>
  <r>
    <x v="2"/>
    <x v="6"/>
    <x v="8"/>
    <x v="2319"/>
    <n v="5"/>
    <n v="3"/>
    <n v="18"/>
    <n v="16"/>
    <x v="2"/>
    <x v="0"/>
    <x v="6"/>
  </r>
  <r>
    <x v="2"/>
    <x v="6"/>
    <x v="9"/>
    <x v="2320"/>
    <n v="11"/>
    <n v="15"/>
    <n v="98"/>
    <n v="72"/>
    <x v="4"/>
    <x v="0"/>
    <x v="6"/>
  </r>
  <r>
    <x v="2"/>
    <x v="6"/>
    <x v="9"/>
    <x v="2321"/>
    <n v="34"/>
    <n v="24"/>
    <n v="146"/>
    <n v="131"/>
    <x v="4"/>
    <x v="0"/>
    <x v="6"/>
  </r>
  <r>
    <x v="2"/>
    <x v="6"/>
    <x v="42"/>
    <x v="2360"/>
    <m/>
    <m/>
    <n v="1"/>
    <n v="1"/>
    <x v="1"/>
    <x v="0"/>
    <x v="6"/>
  </r>
  <r>
    <x v="2"/>
    <x v="6"/>
    <x v="43"/>
    <x v="2384"/>
    <m/>
    <n v="1"/>
    <m/>
    <n v="1"/>
    <x v="4"/>
    <x v="0"/>
    <x v="6"/>
  </r>
  <r>
    <x v="2"/>
    <x v="6"/>
    <x v="43"/>
    <x v="2385"/>
    <m/>
    <m/>
    <m/>
    <n v="1"/>
    <x v="4"/>
    <x v="0"/>
    <x v="6"/>
  </r>
  <r>
    <x v="2"/>
    <x v="6"/>
    <x v="43"/>
    <x v="2386"/>
    <m/>
    <m/>
    <n v="2"/>
    <m/>
    <x v="4"/>
    <x v="0"/>
    <x v="6"/>
  </r>
  <r>
    <x v="2"/>
    <x v="6"/>
    <x v="43"/>
    <x v="2362"/>
    <m/>
    <m/>
    <n v="1"/>
    <m/>
    <x v="4"/>
    <x v="0"/>
    <x v="6"/>
  </r>
  <r>
    <x v="2"/>
    <x v="6"/>
    <x v="43"/>
    <x v="2322"/>
    <m/>
    <m/>
    <n v="7"/>
    <n v="3"/>
    <x v="4"/>
    <x v="0"/>
    <x v="6"/>
  </r>
  <r>
    <x v="2"/>
    <x v="6"/>
    <x v="43"/>
    <x v="2387"/>
    <m/>
    <m/>
    <n v="1"/>
    <m/>
    <x v="4"/>
    <x v="0"/>
    <x v="6"/>
  </r>
  <r>
    <x v="2"/>
    <x v="6"/>
    <x v="44"/>
    <x v="2363"/>
    <n v="1"/>
    <m/>
    <n v="2"/>
    <n v="2"/>
    <x v="1"/>
    <x v="0"/>
    <x v="6"/>
  </r>
  <r>
    <x v="2"/>
    <x v="6"/>
    <x v="86"/>
    <x v="2323"/>
    <n v="14"/>
    <n v="9"/>
    <n v="57"/>
    <n v="64"/>
    <x v="1"/>
    <x v="0"/>
    <x v="6"/>
  </r>
  <r>
    <x v="2"/>
    <x v="6"/>
    <x v="86"/>
    <x v="2388"/>
    <m/>
    <m/>
    <n v="1"/>
    <m/>
    <x v="1"/>
    <x v="0"/>
    <x v="6"/>
  </r>
  <r>
    <x v="2"/>
    <x v="6"/>
    <x v="86"/>
    <x v="2324"/>
    <n v="7"/>
    <m/>
    <n v="27"/>
    <n v="5"/>
    <x v="1"/>
    <x v="0"/>
    <x v="6"/>
  </r>
  <r>
    <x v="2"/>
    <x v="6"/>
    <x v="86"/>
    <x v="2325"/>
    <n v="3"/>
    <n v="2"/>
    <n v="17"/>
    <n v="13"/>
    <x v="1"/>
    <x v="0"/>
    <x v="6"/>
  </r>
  <r>
    <x v="2"/>
    <x v="6"/>
    <x v="86"/>
    <x v="2326"/>
    <m/>
    <m/>
    <n v="3"/>
    <n v="2"/>
    <x v="1"/>
    <x v="0"/>
    <x v="6"/>
  </r>
  <r>
    <x v="2"/>
    <x v="6"/>
    <x v="86"/>
    <x v="2327"/>
    <n v="9"/>
    <n v="6"/>
    <n v="70"/>
    <n v="80"/>
    <x v="1"/>
    <x v="0"/>
    <x v="6"/>
  </r>
  <r>
    <x v="2"/>
    <x v="6"/>
    <x v="15"/>
    <x v="2378"/>
    <m/>
    <m/>
    <m/>
    <n v="1"/>
    <x v="3"/>
    <x v="0"/>
    <x v="6"/>
  </r>
  <r>
    <x v="2"/>
    <x v="6"/>
    <x v="15"/>
    <x v="2328"/>
    <n v="6"/>
    <n v="3"/>
    <n v="29"/>
    <n v="29"/>
    <x v="3"/>
    <x v="0"/>
    <x v="6"/>
  </r>
  <r>
    <x v="2"/>
    <x v="6"/>
    <x v="91"/>
    <x v="2329"/>
    <n v="2"/>
    <n v="10"/>
    <n v="42"/>
    <n v="20"/>
    <x v="5"/>
    <x v="1"/>
    <x v="6"/>
  </r>
  <r>
    <x v="2"/>
    <x v="6"/>
    <x v="91"/>
    <x v="2330"/>
    <n v="58"/>
    <n v="64"/>
    <n v="291"/>
    <n v="315"/>
    <x v="5"/>
    <x v="1"/>
    <x v="6"/>
  </r>
  <r>
    <x v="2"/>
    <x v="6"/>
    <x v="46"/>
    <x v="2364"/>
    <n v="3"/>
    <m/>
    <n v="4"/>
    <m/>
    <x v="1"/>
    <x v="0"/>
    <x v="6"/>
  </r>
  <r>
    <x v="2"/>
    <x v="6"/>
    <x v="46"/>
    <x v="2331"/>
    <n v="7"/>
    <m/>
    <n v="19"/>
    <n v="12"/>
    <x v="1"/>
    <x v="0"/>
    <x v="6"/>
  </r>
  <r>
    <x v="2"/>
    <x v="6"/>
    <x v="93"/>
    <x v="2332"/>
    <n v="1"/>
    <m/>
    <n v="6"/>
    <m/>
    <x v="4"/>
    <x v="0"/>
    <x v="6"/>
  </r>
  <r>
    <x v="2"/>
    <x v="6"/>
    <x v="18"/>
    <x v="2365"/>
    <m/>
    <m/>
    <m/>
    <n v="1"/>
    <x v="5"/>
    <x v="1"/>
    <x v="6"/>
  </r>
  <r>
    <x v="2"/>
    <x v="6"/>
    <x v="18"/>
    <x v="2333"/>
    <n v="4"/>
    <n v="6"/>
    <n v="37"/>
    <n v="39"/>
    <x v="5"/>
    <x v="1"/>
    <x v="6"/>
  </r>
  <r>
    <x v="2"/>
    <x v="6"/>
    <x v="142"/>
    <x v="2366"/>
    <m/>
    <m/>
    <n v="1"/>
    <m/>
    <x v="1"/>
    <x v="0"/>
    <x v="6"/>
  </r>
  <r>
    <x v="2"/>
    <x v="6"/>
    <x v="99"/>
    <x v="2381"/>
    <m/>
    <m/>
    <n v="1"/>
    <m/>
    <x v="4"/>
    <x v="0"/>
    <x v="6"/>
  </r>
  <r>
    <x v="2"/>
    <x v="6"/>
    <x v="19"/>
    <x v="2334"/>
    <n v="14"/>
    <n v="10"/>
    <n v="71"/>
    <n v="73"/>
    <x v="3"/>
    <x v="0"/>
    <x v="6"/>
  </r>
  <r>
    <x v="2"/>
    <x v="6"/>
    <x v="19"/>
    <x v="2335"/>
    <n v="2"/>
    <n v="3"/>
    <n v="25"/>
    <n v="25"/>
    <x v="3"/>
    <x v="0"/>
    <x v="6"/>
  </r>
  <r>
    <x v="2"/>
    <x v="6"/>
    <x v="20"/>
    <x v="2336"/>
    <n v="15"/>
    <n v="6"/>
    <n v="59"/>
    <n v="40"/>
    <x v="2"/>
    <x v="0"/>
    <x v="6"/>
  </r>
  <r>
    <x v="2"/>
    <x v="6"/>
    <x v="21"/>
    <x v="2337"/>
    <n v="170"/>
    <n v="128"/>
    <n v="865"/>
    <n v="711"/>
    <x v="3"/>
    <x v="0"/>
    <x v="6"/>
  </r>
  <r>
    <x v="2"/>
    <x v="6"/>
    <x v="21"/>
    <x v="2338"/>
    <n v="1"/>
    <m/>
    <n v="3"/>
    <m/>
    <x v="3"/>
    <x v="0"/>
    <x v="6"/>
  </r>
  <r>
    <x v="2"/>
    <x v="6"/>
    <x v="22"/>
    <x v="2340"/>
    <n v="43"/>
    <n v="21"/>
    <n v="155"/>
    <n v="126"/>
    <x v="3"/>
    <x v="0"/>
    <x v="6"/>
  </r>
  <r>
    <x v="2"/>
    <x v="6"/>
    <x v="22"/>
    <x v="2341"/>
    <n v="1"/>
    <m/>
    <n v="6"/>
    <n v="3"/>
    <x v="3"/>
    <x v="0"/>
    <x v="6"/>
  </r>
  <r>
    <x v="2"/>
    <x v="6"/>
    <x v="22"/>
    <x v="2342"/>
    <n v="10"/>
    <n v="12"/>
    <n v="60"/>
    <n v="54"/>
    <x v="3"/>
    <x v="0"/>
    <x v="6"/>
  </r>
  <r>
    <x v="2"/>
    <x v="6"/>
    <x v="22"/>
    <x v="2343"/>
    <n v="1"/>
    <m/>
    <n v="6"/>
    <n v="3"/>
    <x v="3"/>
    <x v="0"/>
    <x v="6"/>
  </r>
  <r>
    <x v="2"/>
    <x v="6"/>
    <x v="27"/>
    <x v="2344"/>
    <n v="26"/>
    <n v="29"/>
    <n v="154"/>
    <n v="138"/>
    <x v="0"/>
    <x v="0"/>
    <x v="6"/>
  </r>
  <r>
    <x v="2"/>
    <x v="6"/>
    <x v="28"/>
    <x v="2368"/>
    <n v="1"/>
    <m/>
    <n v="1"/>
    <n v="2"/>
    <x v="3"/>
    <x v="0"/>
    <x v="6"/>
  </r>
  <r>
    <x v="2"/>
    <x v="6"/>
    <x v="28"/>
    <x v="2345"/>
    <n v="1"/>
    <m/>
    <n v="8"/>
    <n v="4"/>
    <x v="3"/>
    <x v="0"/>
    <x v="6"/>
  </r>
  <r>
    <x v="2"/>
    <x v="6"/>
    <x v="178"/>
    <x v="2370"/>
    <m/>
    <m/>
    <n v="1"/>
    <n v="4"/>
    <x v="1"/>
    <x v="0"/>
    <x v="6"/>
  </r>
  <r>
    <x v="2"/>
    <x v="6"/>
    <x v="31"/>
    <x v="2346"/>
    <n v="103"/>
    <n v="84"/>
    <n v="583"/>
    <n v="521"/>
    <x v="3"/>
    <x v="0"/>
    <x v="6"/>
  </r>
  <r>
    <x v="2"/>
    <x v="6"/>
    <x v="31"/>
    <x v="2347"/>
    <n v="1"/>
    <n v="1"/>
    <n v="9"/>
    <n v="4"/>
    <x v="3"/>
    <x v="0"/>
    <x v="6"/>
  </r>
  <r>
    <x v="2"/>
    <x v="6"/>
    <x v="31"/>
    <x v="2348"/>
    <n v="15"/>
    <n v="20"/>
    <n v="123"/>
    <n v="106"/>
    <x v="3"/>
    <x v="0"/>
    <x v="6"/>
  </r>
  <r>
    <x v="2"/>
    <x v="6"/>
    <x v="32"/>
    <x v="2349"/>
    <n v="62"/>
    <n v="65"/>
    <n v="422"/>
    <n v="344"/>
    <x v="5"/>
    <x v="1"/>
    <x v="6"/>
  </r>
  <r>
    <x v="2"/>
    <x v="6"/>
    <x v="33"/>
    <x v="2350"/>
    <n v="56"/>
    <n v="47"/>
    <n v="318"/>
    <n v="262"/>
    <x v="2"/>
    <x v="0"/>
    <x v="6"/>
  </r>
  <r>
    <x v="2"/>
    <x v="6"/>
    <x v="33"/>
    <x v="2371"/>
    <m/>
    <m/>
    <n v="1"/>
    <n v="1"/>
    <x v="2"/>
    <x v="0"/>
    <x v="6"/>
  </r>
  <r>
    <x v="2"/>
    <x v="6"/>
    <x v="167"/>
    <x v="2351"/>
    <m/>
    <m/>
    <n v="1"/>
    <n v="3"/>
    <x v="1"/>
    <x v="0"/>
    <x v="6"/>
  </r>
  <r>
    <x v="2"/>
    <x v="6"/>
    <x v="155"/>
    <x v="2352"/>
    <n v="1"/>
    <n v="1"/>
    <n v="5"/>
    <n v="6"/>
    <x v="1"/>
    <x v="0"/>
    <x v="6"/>
  </r>
  <r>
    <x v="2"/>
    <x v="7"/>
    <x v="69"/>
    <x v="2313"/>
    <m/>
    <m/>
    <n v="1"/>
    <n v="3"/>
    <x v="5"/>
    <x v="1"/>
    <x v="7"/>
  </r>
  <r>
    <x v="2"/>
    <x v="7"/>
    <x v="72"/>
    <x v="2353"/>
    <n v="4"/>
    <m/>
    <n v="14"/>
    <n v="9"/>
    <x v="5"/>
    <x v="1"/>
    <x v="7"/>
  </r>
  <r>
    <x v="2"/>
    <x v="7"/>
    <x v="158"/>
    <x v="2354"/>
    <m/>
    <m/>
    <n v="1"/>
    <n v="1"/>
    <x v="1"/>
    <x v="0"/>
    <x v="7"/>
  </r>
  <r>
    <x v="2"/>
    <x v="7"/>
    <x v="37"/>
    <x v="2314"/>
    <m/>
    <m/>
    <n v="2"/>
    <n v="1"/>
    <x v="4"/>
    <x v="0"/>
    <x v="7"/>
  </r>
  <r>
    <x v="2"/>
    <x v="7"/>
    <x v="37"/>
    <x v="2377"/>
    <m/>
    <m/>
    <n v="1"/>
    <m/>
    <x v="4"/>
    <x v="0"/>
    <x v="7"/>
  </r>
  <r>
    <x v="2"/>
    <x v="7"/>
    <x v="37"/>
    <x v="2315"/>
    <m/>
    <m/>
    <n v="2"/>
    <m/>
    <x v="4"/>
    <x v="0"/>
    <x v="7"/>
  </r>
  <r>
    <x v="2"/>
    <x v="7"/>
    <x v="37"/>
    <x v="2316"/>
    <n v="2"/>
    <m/>
    <n v="5"/>
    <m/>
    <x v="4"/>
    <x v="0"/>
    <x v="7"/>
  </r>
  <r>
    <x v="2"/>
    <x v="7"/>
    <x v="131"/>
    <x v="2356"/>
    <n v="1"/>
    <n v="1"/>
    <n v="2"/>
    <n v="2"/>
    <x v="1"/>
    <x v="0"/>
    <x v="7"/>
  </r>
  <r>
    <x v="2"/>
    <x v="7"/>
    <x v="78"/>
    <x v="2357"/>
    <m/>
    <m/>
    <n v="2"/>
    <n v="1"/>
    <x v="1"/>
    <x v="0"/>
    <x v="7"/>
  </r>
  <r>
    <x v="2"/>
    <x v="7"/>
    <x v="78"/>
    <x v="2358"/>
    <m/>
    <m/>
    <n v="1"/>
    <n v="4"/>
    <x v="1"/>
    <x v="0"/>
    <x v="7"/>
  </r>
  <r>
    <x v="2"/>
    <x v="7"/>
    <x v="54"/>
    <x v="2317"/>
    <n v="14"/>
    <n v="18"/>
    <n v="97"/>
    <n v="55"/>
    <x v="4"/>
    <x v="0"/>
    <x v="7"/>
  </r>
  <r>
    <x v="2"/>
    <x v="7"/>
    <x v="40"/>
    <x v="2318"/>
    <m/>
    <m/>
    <n v="1"/>
    <n v="1"/>
    <x v="1"/>
    <x v="0"/>
    <x v="7"/>
  </r>
  <r>
    <x v="2"/>
    <x v="7"/>
    <x v="8"/>
    <x v="2319"/>
    <m/>
    <m/>
    <n v="5"/>
    <n v="3"/>
    <x v="2"/>
    <x v="0"/>
    <x v="7"/>
  </r>
  <r>
    <x v="2"/>
    <x v="7"/>
    <x v="9"/>
    <x v="2320"/>
    <n v="6"/>
    <n v="6"/>
    <n v="38"/>
    <n v="18"/>
    <x v="4"/>
    <x v="0"/>
    <x v="7"/>
  </r>
  <r>
    <x v="2"/>
    <x v="7"/>
    <x v="9"/>
    <x v="2321"/>
    <n v="16"/>
    <n v="10"/>
    <n v="94"/>
    <n v="71"/>
    <x v="4"/>
    <x v="0"/>
    <x v="7"/>
  </r>
  <r>
    <x v="2"/>
    <x v="7"/>
    <x v="42"/>
    <x v="2360"/>
    <m/>
    <m/>
    <n v="2"/>
    <n v="3"/>
    <x v="1"/>
    <x v="0"/>
    <x v="7"/>
  </r>
  <r>
    <x v="2"/>
    <x v="7"/>
    <x v="43"/>
    <x v="2362"/>
    <n v="1"/>
    <m/>
    <n v="2"/>
    <m/>
    <x v="4"/>
    <x v="0"/>
    <x v="7"/>
  </r>
  <r>
    <x v="2"/>
    <x v="7"/>
    <x v="43"/>
    <x v="2322"/>
    <n v="1"/>
    <m/>
    <n v="1"/>
    <m/>
    <x v="4"/>
    <x v="0"/>
    <x v="7"/>
  </r>
  <r>
    <x v="2"/>
    <x v="7"/>
    <x v="86"/>
    <x v="2323"/>
    <n v="10"/>
    <n v="8"/>
    <n v="62"/>
    <n v="52"/>
    <x v="1"/>
    <x v="0"/>
    <x v="7"/>
  </r>
  <r>
    <x v="2"/>
    <x v="7"/>
    <x v="86"/>
    <x v="2324"/>
    <n v="2"/>
    <m/>
    <n v="9"/>
    <n v="1"/>
    <x v="1"/>
    <x v="0"/>
    <x v="7"/>
  </r>
  <r>
    <x v="2"/>
    <x v="7"/>
    <x v="86"/>
    <x v="2325"/>
    <n v="1"/>
    <n v="6"/>
    <n v="14"/>
    <n v="17"/>
    <x v="1"/>
    <x v="0"/>
    <x v="7"/>
  </r>
  <r>
    <x v="2"/>
    <x v="7"/>
    <x v="86"/>
    <x v="2326"/>
    <n v="1"/>
    <n v="1"/>
    <n v="1"/>
    <n v="2"/>
    <x v="1"/>
    <x v="0"/>
    <x v="7"/>
  </r>
  <r>
    <x v="2"/>
    <x v="7"/>
    <x v="86"/>
    <x v="2327"/>
    <n v="12"/>
    <n v="9"/>
    <n v="70"/>
    <n v="52"/>
    <x v="1"/>
    <x v="0"/>
    <x v="7"/>
  </r>
  <r>
    <x v="2"/>
    <x v="7"/>
    <x v="203"/>
    <x v="2389"/>
    <m/>
    <m/>
    <n v="1"/>
    <m/>
    <x v="1"/>
    <x v="0"/>
    <x v="7"/>
  </r>
  <r>
    <x v="2"/>
    <x v="7"/>
    <x v="15"/>
    <x v="2378"/>
    <m/>
    <m/>
    <m/>
    <n v="1"/>
    <x v="3"/>
    <x v="0"/>
    <x v="7"/>
  </r>
  <r>
    <x v="2"/>
    <x v="7"/>
    <x v="15"/>
    <x v="2328"/>
    <n v="2"/>
    <n v="1"/>
    <n v="12"/>
    <n v="4"/>
    <x v="3"/>
    <x v="0"/>
    <x v="7"/>
  </r>
  <r>
    <x v="2"/>
    <x v="7"/>
    <x v="15"/>
    <x v="2374"/>
    <m/>
    <m/>
    <m/>
    <n v="3"/>
    <x v="3"/>
    <x v="0"/>
    <x v="7"/>
  </r>
  <r>
    <x v="2"/>
    <x v="7"/>
    <x v="91"/>
    <x v="2329"/>
    <n v="11"/>
    <n v="8"/>
    <n v="126"/>
    <n v="42"/>
    <x v="5"/>
    <x v="1"/>
    <x v="7"/>
  </r>
  <r>
    <x v="2"/>
    <x v="7"/>
    <x v="91"/>
    <x v="2330"/>
    <n v="101"/>
    <n v="56"/>
    <n v="520"/>
    <n v="428"/>
    <x v="5"/>
    <x v="1"/>
    <x v="7"/>
  </r>
  <r>
    <x v="2"/>
    <x v="7"/>
    <x v="46"/>
    <x v="2364"/>
    <m/>
    <n v="1"/>
    <n v="4"/>
    <n v="5"/>
    <x v="1"/>
    <x v="0"/>
    <x v="7"/>
  </r>
  <r>
    <x v="2"/>
    <x v="7"/>
    <x v="46"/>
    <x v="2331"/>
    <n v="1"/>
    <n v="2"/>
    <n v="5"/>
    <n v="6"/>
    <x v="1"/>
    <x v="0"/>
    <x v="7"/>
  </r>
  <r>
    <x v="2"/>
    <x v="7"/>
    <x v="93"/>
    <x v="2332"/>
    <n v="1"/>
    <m/>
    <n v="4"/>
    <n v="1"/>
    <x v="4"/>
    <x v="0"/>
    <x v="7"/>
  </r>
  <r>
    <x v="2"/>
    <x v="7"/>
    <x v="18"/>
    <x v="2365"/>
    <m/>
    <m/>
    <m/>
    <n v="1"/>
    <x v="5"/>
    <x v="1"/>
    <x v="7"/>
  </r>
  <r>
    <x v="2"/>
    <x v="7"/>
    <x v="18"/>
    <x v="2333"/>
    <n v="7"/>
    <n v="12"/>
    <n v="49"/>
    <n v="56"/>
    <x v="5"/>
    <x v="1"/>
    <x v="7"/>
  </r>
  <r>
    <x v="2"/>
    <x v="7"/>
    <x v="19"/>
    <x v="2334"/>
    <n v="5"/>
    <n v="4"/>
    <n v="36"/>
    <n v="32"/>
    <x v="3"/>
    <x v="0"/>
    <x v="7"/>
  </r>
  <r>
    <x v="2"/>
    <x v="7"/>
    <x v="19"/>
    <x v="2335"/>
    <n v="3"/>
    <n v="2"/>
    <n v="10"/>
    <n v="9"/>
    <x v="3"/>
    <x v="0"/>
    <x v="7"/>
  </r>
  <r>
    <x v="2"/>
    <x v="7"/>
    <x v="20"/>
    <x v="2336"/>
    <n v="1"/>
    <n v="1"/>
    <n v="20"/>
    <n v="10"/>
    <x v="2"/>
    <x v="0"/>
    <x v="7"/>
  </r>
  <r>
    <x v="2"/>
    <x v="7"/>
    <x v="21"/>
    <x v="2337"/>
    <n v="72"/>
    <n v="63"/>
    <n v="452"/>
    <n v="348"/>
    <x v="3"/>
    <x v="0"/>
    <x v="7"/>
  </r>
  <r>
    <x v="2"/>
    <x v="7"/>
    <x v="21"/>
    <x v="2338"/>
    <m/>
    <m/>
    <m/>
    <n v="1"/>
    <x v="3"/>
    <x v="0"/>
    <x v="7"/>
  </r>
  <r>
    <x v="2"/>
    <x v="7"/>
    <x v="22"/>
    <x v="2340"/>
    <n v="24"/>
    <n v="12"/>
    <n v="136"/>
    <n v="82"/>
    <x v="3"/>
    <x v="0"/>
    <x v="7"/>
  </r>
  <r>
    <x v="2"/>
    <x v="7"/>
    <x v="22"/>
    <x v="2341"/>
    <n v="3"/>
    <n v="1"/>
    <n v="4"/>
    <n v="2"/>
    <x v="3"/>
    <x v="0"/>
    <x v="7"/>
  </r>
  <r>
    <x v="2"/>
    <x v="7"/>
    <x v="22"/>
    <x v="2342"/>
    <n v="3"/>
    <n v="8"/>
    <n v="32"/>
    <n v="31"/>
    <x v="3"/>
    <x v="0"/>
    <x v="7"/>
  </r>
  <r>
    <x v="2"/>
    <x v="7"/>
    <x v="22"/>
    <x v="2375"/>
    <m/>
    <m/>
    <m/>
    <n v="1"/>
    <x v="3"/>
    <x v="0"/>
    <x v="7"/>
  </r>
  <r>
    <x v="2"/>
    <x v="7"/>
    <x v="22"/>
    <x v="2343"/>
    <m/>
    <m/>
    <n v="4"/>
    <n v="5"/>
    <x v="3"/>
    <x v="0"/>
    <x v="7"/>
  </r>
  <r>
    <x v="2"/>
    <x v="7"/>
    <x v="23"/>
    <x v="2367"/>
    <m/>
    <m/>
    <m/>
    <n v="1"/>
    <x v="2"/>
    <x v="0"/>
    <x v="7"/>
  </r>
  <r>
    <x v="2"/>
    <x v="7"/>
    <x v="27"/>
    <x v="2344"/>
    <n v="15"/>
    <n v="17"/>
    <n v="113"/>
    <n v="105"/>
    <x v="0"/>
    <x v="0"/>
    <x v="7"/>
  </r>
  <r>
    <x v="2"/>
    <x v="7"/>
    <x v="28"/>
    <x v="2345"/>
    <n v="1"/>
    <m/>
    <n v="8"/>
    <n v="7"/>
    <x v="3"/>
    <x v="0"/>
    <x v="7"/>
  </r>
  <r>
    <x v="2"/>
    <x v="7"/>
    <x v="170"/>
    <x v="2369"/>
    <m/>
    <m/>
    <n v="1"/>
    <m/>
    <x v="7"/>
    <x v="0"/>
    <x v="7"/>
  </r>
  <r>
    <x v="2"/>
    <x v="7"/>
    <x v="178"/>
    <x v="2370"/>
    <n v="3"/>
    <n v="1"/>
    <n v="5"/>
    <n v="5"/>
    <x v="1"/>
    <x v="0"/>
    <x v="7"/>
  </r>
  <r>
    <x v="2"/>
    <x v="7"/>
    <x v="31"/>
    <x v="2346"/>
    <n v="44"/>
    <n v="45"/>
    <n v="277"/>
    <n v="263"/>
    <x v="3"/>
    <x v="0"/>
    <x v="7"/>
  </r>
  <r>
    <x v="2"/>
    <x v="7"/>
    <x v="31"/>
    <x v="2347"/>
    <n v="6"/>
    <n v="1"/>
    <n v="13"/>
    <n v="1"/>
    <x v="3"/>
    <x v="0"/>
    <x v="7"/>
  </r>
  <r>
    <x v="2"/>
    <x v="7"/>
    <x v="31"/>
    <x v="2348"/>
    <n v="7"/>
    <n v="6"/>
    <n v="61"/>
    <n v="40"/>
    <x v="3"/>
    <x v="0"/>
    <x v="7"/>
  </r>
  <r>
    <x v="2"/>
    <x v="7"/>
    <x v="32"/>
    <x v="2349"/>
    <n v="39"/>
    <n v="19"/>
    <n v="269"/>
    <n v="142"/>
    <x v="5"/>
    <x v="1"/>
    <x v="7"/>
  </r>
  <r>
    <x v="2"/>
    <x v="7"/>
    <x v="33"/>
    <x v="2350"/>
    <n v="37"/>
    <n v="22"/>
    <n v="226"/>
    <n v="156"/>
    <x v="2"/>
    <x v="0"/>
    <x v="7"/>
  </r>
  <r>
    <x v="2"/>
    <x v="7"/>
    <x v="33"/>
    <x v="2371"/>
    <m/>
    <m/>
    <n v="2"/>
    <m/>
    <x v="2"/>
    <x v="0"/>
    <x v="7"/>
  </r>
  <r>
    <x v="2"/>
    <x v="7"/>
    <x v="206"/>
    <x v="2390"/>
    <m/>
    <m/>
    <n v="1"/>
    <m/>
    <x v="1"/>
    <x v="0"/>
    <x v="7"/>
  </r>
  <r>
    <x v="2"/>
    <x v="7"/>
    <x v="167"/>
    <x v="2351"/>
    <n v="3"/>
    <m/>
    <n v="8"/>
    <n v="3"/>
    <x v="1"/>
    <x v="0"/>
    <x v="7"/>
  </r>
  <r>
    <x v="2"/>
    <x v="7"/>
    <x v="155"/>
    <x v="2352"/>
    <m/>
    <n v="1"/>
    <n v="8"/>
    <n v="3"/>
    <x v="1"/>
    <x v="0"/>
    <x v="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94">
  <r>
    <x v="0"/>
    <x v="0"/>
    <n v="113"/>
    <n v="80"/>
    <x v="0"/>
  </r>
  <r>
    <x v="0"/>
    <x v="1"/>
    <m/>
    <n v="1"/>
    <x v="0"/>
  </r>
  <r>
    <x v="0"/>
    <x v="2"/>
    <n v="107"/>
    <n v="71"/>
    <x v="0"/>
  </r>
  <r>
    <x v="0"/>
    <x v="3"/>
    <n v="10"/>
    <n v="8"/>
    <x v="0"/>
  </r>
  <r>
    <x v="0"/>
    <x v="4"/>
    <n v="1"/>
    <m/>
    <x v="0"/>
  </r>
  <r>
    <x v="0"/>
    <x v="5"/>
    <n v="3"/>
    <m/>
    <x v="0"/>
  </r>
  <r>
    <x v="0"/>
    <x v="6"/>
    <n v="14"/>
    <n v="15"/>
    <x v="0"/>
  </r>
  <r>
    <x v="0"/>
    <x v="7"/>
    <n v="1"/>
    <m/>
    <x v="0"/>
  </r>
  <r>
    <x v="0"/>
    <x v="8"/>
    <n v="6994"/>
    <n v="5031"/>
    <x v="0"/>
  </r>
  <r>
    <x v="0"/>
    <x v="9"/>
    <n v="30"/>
    <n v="5"/>
    <x v="1"/>
  </r>
  <r>
    <x v="0"/>
    <x v="10"/>
    <n v="261"/>
    <n v="214"/>
    <x v="1"/>
  </r>
  <r>
    <x v="0"/>
    <x v="11"/>
    <n v="1"/>
    <n v="1"/>
    <x v="0"/>
  </r>
  <r>
    <x v="0"/>
    <x v="12"/>
    <n v="227"/>
    <n v="190"/>
    <x v="0"/>
  </r>
  <r>
    <x v="0"/>
    <x v="13"/>
    <n v="1"/>
    <m/>
    <x v="0"/>
  </r>
  <r>
    <x v="0"/>
    <x v="14"/>
    <m/>
    <n v="1"/>
    <x v="0"/>
  </r>
  <r>
    <x v="0"/>
    <x v="15"/>
    <n v="15830"/>
    <n v="10858"/>
    <x v="0"/>
  </r>
  <r>
    <x v="0"/>
    <x v="16"/>
    <n v="29"/>
    <n v="21"/>
    <x v="1"/>
  </r>
  <r>
    <x v="0"/>
    <x v="17"/>
    <n v="15"/>
    <n v="14"/>
    <x v="0"/>
  </r>
  <r>
    <x v="0"/>
    <x v="18"/>
    <n v="21"/>
    <n v="13"/>
    <x v="0"/>
  </r>
  <r>
    <x v="0"/>
    <x v="19"/>
    <n v="65"/>
    <n v="24"/>
    <x v="0"/>
  </r>
  <r>
    <x v="0"/>
    <x v="20"/>
    <n v="689"/>
    <n v="551"/>
    <x v="0"/>
  </r>
  <r>
    <x v="0"/>
    <x v="21"/>
    <n v="97"/>
    <n v="66"/>
    <x v="0"/>
  </r>
  <r>
    <x v="0"/>
    <x v="22"/>
    <n v="1497"/>
    <n v="416"/>
    <x v="0"/>
  </r>
  <r>
    <x v="0"/>
    <x v="23"/>
    <n v="3789"/>
    <n v="3061"/>
    <x v="0"/>
  </r>
  <r>
    <x v="0"/>
    <x v="24"/>
    <n v="376"/>
    <n v="297"/>
    <x v="0"/>
  </r>
  <r>
    <x v="0"/>
    <x v="25"/>
    <n v="1089"/>
    <n v="1031"/>
    <x v="0"/>
  </r>
  <r>
    <x v="0"/>
    <x v="26"/>
    <n v="33"/>
    <n v="8"/>
    <x v="0"/>
  </r>
  <r>
    <x v="0"/>
    <x v="27"/>
    <n v="4013"/>
    <n v="3433"/>
    <x v="0"/>
  </r>
  <r>
    <x v="0"/>
    <x v="28"/>
    <n v="97"/>
    <n v="79"/>
    <x v="0"/>
  </r>
  <r>
    <x v="0"/>
    <x v="29"/>
    <n v="156"/>
    <n v="202"/>
    <x v="0"/>
  </r>
  <r>
    <x v="0"/>
    <x v="30"/>
    <m/>
    <n v="1"/>
    <x v="0"/>
  </r>
  <r>
    <x v="0"/>
    <x v="31"/>
    <n v="5"/>
    <n v="6"/>
    <x v="0"/>
  </r>
  <r>
    <x v="0"/>
    <x v="32"/>
    <m/>
    <n v="2"/>
    <x v="0"/>
  </r>
  <r>
    <x v="0"/>
    <x v="33"/>
    <n v="753"/>
    <n v="604"/>
    <x v="0"/>
  </r>
  <r>
    <x v="0"/>
    <x v="34"/>
    <n v="19"/>
    <n v="20"/>
    <x v="0"/>
  </r>
  <r>
    <x v="0"/>
    <x v="35"/>
    <n v="6"/>
    <n v="8"/>
    <x v="0"/>
  </r>
  <r>
    <x v="0"/>
    <x v="36"/>
    <n v="5"/>
    <n v="4"/>
    <x v="0"/>
  </r>
  <r>
    <x v="0"/>
    <x v="37"/>
    <n v="2"/>
    <m/>
    <x v="1"/>
  </r>
  <r>
    <x v="0"/>
    <x v="38"/>
    <n v="224"/>
    <n v="19"/>
    <x v="0"/>
  </r>
  <r>
    <x v="0"/>
    <x v="39"/>
    <n v="59"/>
    <n v="36"/>
    <x v="0"/>
  </r>
  <r>
    <x v="0"/>
    <x v="40"/>
    <n v="42"/>
    <n v="38"/>
    <x v="0"/>
  </r>
  <r>
    <x v="0"/>
    <x v="41"/>
    <n v="403"/>
    <n v="349"/>
    <x v="0"/>
  </r>
  <r>
    <x v="0"/>
    <x v="42"/>
    <n v="6757"/>
    <n v="5922"/>
    <x v="0"/>
  </r>
  <r>
    <x v="0"/>
    <x v="43"/>
    <n v="2"/>
    <n v="7"/>
    <x v="0"/>
  </r>
  <r>
    <x v="0"/>
    <x v="44"/>
    <n v="36"/>
    <n v="23"/>
    <x v="0"/>
  </r>
  <r>
    <x v="0"/>
    <x v="45"/>
    <n v="611"/>
    <n v="591"/>
    <x v="1"/>
  </r>
  <r>
    <x v="0"/>
    <x v="46"/>
    <n v="971"/>
    <n v="351"/>
    <x v="0"/>
  </r>
  <r>
    <x v="0"/>
    <x v="47"/>
    <n v="599"/>
    <n v="293"/>
    <x v="0"/>
  </r>
  <r>
    <x v="0"/>
    <x v="48"/>
    <n v="48"/>
    <n v="18"/>
    <x v="0"/>
  </r>
  <r>
    <x v="0"/>
    <x v="49"/>
    <n v="2"/>
    <n v="2"/>
    <x v="0"/>
  </r>
  <r>
    <x v="0"/>
    <x v="50"/>
    <n v="255"/>
    <n v="220"/>
    <x v="0"/>
  </r>
  <r>
    <x v="0"/>
    <x v="51"/>
    <n v="6"/>
    <n v="14"/>
    <x v="0"/>
  </r>
  <r>
    <x v="0"/>
    <x v="52"/>
    <n v="1"/>
    <n v="1"/>
    <x v="0"/>
  </r>
  <r>
    <x v="0"/>
    <x v="53"/>
    <n v="847"/>
    <n v="367"/>
    <x v="0"/>
  </r>
  <r>
    <x v="0"/>
    <x v="54"/>
    <n v="4"/>
    <n v="4"/>
    <x v="0"/>
  </r>
  <r>
    <x v="0"/>
    <x v="55"/>
    <n v="2747"/>
    <n v="2150"/>
    <x v="0"/>
  </r>
  <r>
    <x v="0"/>
    <x v="56"/>
    <n v="11"/>
    <m/>
    <x v="0"/>
  </r>
  <r>
    <x v="0"/>
    <x v="57"/>
    <n v="60"/>
    <n v="83"/>
    <x v="0"/>
  </r>
  <r>
    <x v="0"/>
    <x v="58"/>
    <n v="12976"/>
    <n v="10568"/>
    <x v="0"/>
  </r>
  <r>
    <x v="0"/>
    <x v="59"/>
    <n v="1468"/>
    <n v="1324"/>
    <x v="0"/>
  </r>
  <r>
    <x v="0"/>
    <x v="60"/>
    <n v="17"/>
    <n v="18"/>
    <x v="0"/>
  </r>
  <r>
    <x v="0"/>
    <x v="61"/>
    <n v="36"/>
    <n v="32"/>
    <x v="0"/>
  </r>
  <r>
    <x v="0"/>
    <x v="62"/>
    <n v="257"/>
    <n v="266"/>
    <x v="1"/>
  </r>
  <r>
    <x v="0"/>
    <x v="63"/>
    <n v="202"/>
    <n v="16"/>
    <x v="0"/>
  </r>
  <r>
    <x v="0"/>
    <x v="64"/>
    <n v="601"/>
    <n v="588"/>
    <x v="0"/>
  </r>
  <r>
    <x v="0"/>
    <x v="65"/>
    <n v="977"/>
    <n v="693"/>
    <x v="0"/>
  </r>
  <r>
    <x v="0"/>
    <x v="66"/>
    <n v="47"/>
    <m/>
    <x v="0"/>
  </r>
  <r>
    <x v="0"/>
    <x v="67"/>
    <n v="2"/>
    <m/>
    <x v="0"/>
  </r>
  <r>
    <x v="0"/>
    <x v="68"/>
    <n v="8"/>
    <m/>
    <x v="0"/>
  </r>
  <r>
    <x v="0"/>
    <x v="69"/>
    <n v="16191"/>
    <n v="12897"/>
    <x v="0"/>
  </r>
  <r>
    <x v="0"/>
    <x v="70"/>
    <m/>
    <n v="1"/>
    <x v="0"/>
  </r>
  <r>
    <x v="0"/>
    <x v="71"/>
    <n v="17261"/>
    <n v="14789"/>
    <x v="1"/>
  </r>
  <r>
    <x v="0"/>
    <x v="72"/>
    <n v="75"/>
    <n v="47"/>
    <x v="0"/>
  </r>
  <r>
    <x v="0"/>
    <x v="73"/>
    <n v="2"/>
    <n v="4"/>
    <x v="0"/>
  </r>
  <r>
    <x v="0"/>
    <x v="74"/>
    <n v="3498"/>
    <n v="2854"/>
    <x v="0"/>
  </r>
  <r>
    <x v="0"/>
    <x v="75"/>
    <n v="2864"/>
    <n v="2427"/>
    <x v="0"/>
  </r>
  <r>
    <x v="0"/>
    <x v="76"/>
    <n v="7"/>
    <m/>
    <x v="0"/>
  </r>
  <r>
    <x v="0"/>
    <x v="77"/>
    <n v="173"/>
    <n v="159"/>
    <x v="0"/>
  </r>
  <r>
    <x v="0"/>
    <x v="78"/>
    <n v="56"/>
    <n v="45"/>
    <x v="0"/>
  </r>
  <r>
    <x v="0"/>
    <x v="79"/>
    <m/>
    <n v="1"/>
    <x v="0"/>
  </r>
  <r>
    <x v="0"/>
    <x v="80"/>
    <n v="2"/>
    <n v="1"/>
    <x v="0"/>
  </r>
  <r>
    <x v="0"/>
    <x v="81"/>
    <n v="12"/>
    <n v="8"/>
    <x v="1"/>
  </r>
  <r>
    <x v="0"/>
    <x v="82"/>
    <n v="3"/>
    <n v="4"/>
    <x v="0"/>
  </r>
  <r>
    <x v="0"/>
    <x v="83"/>
    <n v="97"/>
    <n v="61"/>
    <x v="0"/>
  </r>
  <r>
    <x v="0"/>
    <x v="84"/>
    <n v="11"/>
    <n v="15"/>
    <x v="0"/>
  </r>
  <r>
    <x v="0"/>
    <x v="85"/>
    <n v="3733"/>
    <n v="3160"/>
    <x v="0"/>
  </r>
  <r>
    <x v="0"/>
    <x v="86"/>
    <n v="6"/>
    <n v="1"/>
    <x v="0"/>
  </r>
  <r>
    <x v="0"/>
    <x v="87"/>
    <n v="13869"/>
    <n v="11467"/>
    <x v="0"/>
  </r>
  <r>
    <x v="0"/>
    <x v="88"/>
    <n v="7"/>
    <n v="7"/>
    <x v="0"/>
  </r>
  <r>
    <x v="0"/>
    <x v="89"/>
    <n v="2"/>
    <m/>
    <x v="0"/>
  </r>
  <r>
    <x v="0"/>
    <x v="90"/>
    <n v="1025"/>
    <n v="757"/>
    <x v="0"/>
  </r>
  <r>
    <x v="0"/>
    <x v="91"/>
    <n v="5046"/>
    <n v="4147"/>
    <x v="0"/>
  </r>
  <r>
    <x v="0"/>
    <x v="92"/>
    <n v="1"/>
    <n v="1"/>
    <x v="0"/>
  </r>
  <r>
    <x v="0"/>
    <x v="93"/>
    <n v="8446"/>
    <n v="7835"/>
    <x v="0"/>
  </r>
  <r>
    <x v="0"/>
    <x v="94"/>
    <n v="2"/>
    <n v="4"/>
    <x v="0"/>
  </r>
  <r>
    <x v="0"/>
    <x v="95"/>
    <n v="22"/>
    <m/>
    <x v="0"/>
  </r>
  <r>
    <x v="0"/>
    <x v="96"/>
    <n v="3257"/>
    <n v="2935"/>
    <x v="0"/>
  </r>
  <r>
    <x v="0"/>
    <x v="97"/>
    <n v="1795"/>
    <n v="1533"/>
    <x v="0"/>
  </r>
  <r>
    <x v="0"/>
    <x v="98"/>
    <n v="22"/>
    <n v="15"/>
    <x v="0"/>
  </r>
  <r>
    <x v="0"/>
    <x v="99"/>
    <n v="3"/>
    <m/>
    <x v="0"/>
  </r>
  <r>
    <x v="0"/>
    <x v="100"/>
    <n v="25"/>
    <n v="35"/>
    <x v="0"/>
  </r>
  <r>
    <x v="0"/>
    <x v="101"/>
    <n v="2280"/>
    <n v="1738"/>
    <x v="0"/>
  </r>
  <r>
    <x v="0"/>
    <x v="102"/>
    <n v="1"/>
    <n v="3"/>
    <x v="0"/>
  </r>
  <r>
    <x v="0"/>
    <x v="103"/>
    <n v="91"/>
    <n v="128"/>
    <x v="0"/>
  </r>
  <r>
    <x v="0"/>
    <x v="104"/>
    <n v="5723"/>
    <n v="5048"/>
    <x v="0"/>
  </r>
  <r>
    <x v="0"/>
    <x v="105"/>
    <n v="1"/>
    <m/>
    <x v="0"/>
  </r>
  <r>
    <x v="0"/>
    <x v="106"/>
    <n v="124"/>
    <n v="108"/>
    <x v="0"/>
  </r>
  <r>
    <x v="0"/>
    <x v="107"/>
    <n v="15"/>
    <n v="34"/>
    <x v="0"/>
  </r>
  <r>
    <x v="0"/>
    <x v="108"/>
    <n v="141"/>
    <n v="133"/>
    <x v="0"/>
  </r>
  <r>
    <x v="0"/>
    <x v="109"/>
    <n v="1"/>
    <m/>
    <x v="0"/>
  </r>
  <r>
    <x v="0"/>
    <x v="110"/>
    <n v="22"/>
    <n v="1"/>
    <x v="0"/>
  </r>
  <r>
    <x v="0"/>
    <x v="111"/>
    <n v="1"/>
    <n v="7"/>
    <x v="0"/>
  </r>
  <r>
    <x v="0"/>
    <x v="112"/>
    <n v="18"/>
    <n v="18"/>
    <x v="0"/>
  </r>
  <r>
    <x v="0"/>
    <x v="113"/>
    <n v="127"/>
    <n v="106"/>
    <x v="0"/>
  </r>
  <r>
    <x v="0"/>
    <x v="114"/>
    <n v="2008"/>
    <n v="1236"/>
    <x v="1"/>
  </r>
  <r>
    <x v="0"/>
    <x v="115"/>
    <n v="7696"/>
    <n v="6304"/>
    <x v="0"/>
  </r>
  <r>
    <x v="0"/>
    <x v="116"/>
    <n v="2"/>
    <m/>
    <x v="0"/>
  </r>
  <r>
    <x v="0"/>
    <x v="117"/>
    <n v="331"/>
    <n v="411"/>
    <x v="0"/>
  </r>
  <r>
    <x v="0"/>
    <x v="118"/>
    <n v="1"/>
    <m/>
    <x v="0"/>
  </r>
  <r>
    <x v="0"/>
    <x v="119"/>
    <n v="695"/>
    <n v="662"/>
    <x v="0"/>
  </r>
  <r>
    <x v="0"/>
    <x v="120"/>
    <n v="1226"/>
    <n v="1021"/>
    <x v="0"/>
  </r>
  <r>
    <x v="0"/>
    <x v="121"/>
    <n v="1517"/>
    <n v="1406"/>
    <x v="0"/>
  </r>
  <r>
    <x v="0"/>
    <x v="122"/>
    <n v="645"/>
    <n v="697"/>
    <x v="1"/>
  </r>
  <r>
    <x v="0"/>
    <x v="123"/>
    <n v="5"/>
    <m/>
    <x v="0"/>
  </r>
  <r>
    <x v="0"/>
    <x v="124"/>
    <n v="353"/>
    <n v="242"/>
    <x v="0"/>
  </r>
  <r>
    <x v="0"/>
    <x v="125"/>
    <n v="12856"/>
    <n v="10184"/>
    <x v="0"/>
  </r>
  <r>
    <x v="0"/>
    <x v="126"/>
    <n v="1072"/>
    <n v="937"/>
    <x v="1"/>
  </r>
  <r>
    <x v="0"/>
    <x v="127"/>
    <n v="14123"/>
    <n v="10589"/>
    <x v="0"/>
  </r>
  <r>
    <x v="0"/>
    <x v="128"/>
    <n v="3868"/>
    <n v="2851"/>
    <x v="0"/>
  </r>
  <r>
    <x v="0"/>
    <x v="129"/>
    <n v="13"/>
    <m/>
    <x v="0"/>
  </r>
  <r>
    <x v="0"/>
    <x v="130"/>
    <m/>
    <n v="1"/>
    <x v="0"/>
  </r>
  <r>
    <x v="0"/>
    <x v="131"/>
    <n v="1"/>
    <m/>
    <x v="0"/>
  </r>
  <r>
    <x v="0"/>
    <x v="132"/>
    <n v="2"/>
    <n v="1"/>
    <x v="0"/>
  </r>
  <r>
    <x v="0"/>
    <x v="133"/>
    <n v="846"/>
    <n v="852"/>
    <x v="1"/>
  </r>
  <r>
    <x v="0"/>
    <x v="134"/>
    <n v="2"/>
    <n v="2"/>
    <x v="1"/>
  </r>
  <r>
    <x v="0"/>
    <x v="135"/>
    <m/>
    <n v="2"/>
    <x v="1"/>
  </r>
  <r>
    <x v="0"/>
    <x v="136"/>
    <n v="10"/>
    <n v="12"/>
    <x v="0"/>
  </r>
  <r>
    <x v="0"/>
    <x v="137"/>
    <n v="1"/>
    <n v="1"/>
    <x v="0"/>
  </r>
  <r>
    <x v="1"/>
    <x v="0"/>
    <n v="82"/>
    <n v="52"/>
    <x v="0"/>
  </r>
  <r>
    <x v="1"/>
    <x v="2"/>
    <n v="55"/>
    <n v="36"/>
    <x v="0"/>
  </r>
  <r>
    <x v="1"/>
    <x v="4"/>
    <n v="1"/>
    <m/>
    <x v="0"/>
  </r>
  <r>
    <x v="1"/>
    <x v="5"/>
    <n v="2"/>
    <n v="2"/>
    <x v="0"/>
  </r>
  <r>
    <x v="1"/>
    <x v="6"/>
    <n v="3"/>
    <n v="5"/>
    <x v="0"/>
  </r>
  <r>
    <x v="1"/>
    <x v="8"/>
    <n v="4844"/>
    <n v="3316"/>
    <x v="0"/>
  </r>
  <r>
    <x v="1"/>
    <x v="10"/>
    <n v="220"/>
    <n v="123"/>
    <x v="1"/>
  </r>
  <r>
    <x v="1"/>
    <x v="12"/>
    <n v="46"/>
    <n v="44"/>
    <x v="0"/>
  </r>
  <r>
    <x v="1"/>
    <x v="15"/>
    <n v="8718"/>
    <n v="5413"/>
    <x v="0"/>
  </r>
  <r>
    <x v="1"/>
    <x v="16"/>
    <n v="64"/>
    <n v="59"/>
    <x v="1"/>
  </r>
  <r>
    <x v="1"/>
    <x v="17"/>
    <n v="23"/>
    <n v="20"/>
    <x v="0"/>
  </r>
  <r>
    <x v="1"/>
    <x v="18"/>
    <n v="13"/>
    <n v="7"/>
    <x v="0"/>
  </r>
  <r>
    <x v="1"/>
    <x v="19"/>
    <n v="69"/>
    <n v="39"/>
    <x v="0"/>
  </r>
  <r>
    <x v="1"/>
    <x v="20"/>
    <n v="337"/>
    <n v="262"/>
    <x v="0"/>
  </r>
  <r>
    <x v="1"/>
    <x v="21"/>
    <n v="94"/>
    <n v="63"/>
    <x v="0"/>
  </r>
  <r>
    <x v="1"/>
    <x v="22"/>
    <n v="933"/>
    <n v="524"/>
    <x v="0"/>
  </r>
  <r>
    <x v="1"/>
    <x v="23"/>
    <n v="5010"/>
    <n v="4061"/>
    <x v="0"/>
  </r>
  <r>
    <x v="1"/>
    <x v="24"/>
    <n v="347"/>
    <n v="266"/>
    <x v="0"/>
  </r>
  <r>
    <x v="1"/>
    <x v="25"/>
    <n v="1229"/>
    <n v="972"/>
    <x v="0"/>
  </r>
  <r>
    <x v="1"/>
    <x v="26"/>
    <n v="26"/>
    <n v="11"/>
    <x v="0"/>
  </r>
  <r>
    <x v="1"/>
    <x v="27"/>
    <n v="3855"/>
    <n v="3103"/>
    <x v="0"/>
  </r>
  <r>
    <x v="1"/>
    <x v="28"/>
    <n v="107"/>
    <n v="72"/>
    <x v="0"/>
  </r>
  <r>
    <x v="1"/>
    <x v="29"/>
    <n v="209"/>
    <n v="201"/>
    <x v="0"/>
  </r>
  <r>
    <x v="1"/>
    <x v="31"/>
    <n v="6"/>
    <n v="14"/>
    <x v="0"/>
  </r>
  <r>
    <x v="1"/>
    <x v="32"/>
    <n v="5"/>
    <n v="3"/>
    <x v="0"/>
  </r>
  <r>
    <x v="1"/>
    <x v="33"/>
    <n v="706"/>
    <n v="492"/>
    <x v="0"/>
  </r>
  <r>
    <x v="1"/>
    <x v="34"/>
    <n v="30"/>
    <n v="16"/>
    <x v="0"/>
  </r>
  <r>
    <x v="1"/>
    <x v="35"/>
    <n v="9"/>
    <n v="11"/>
    <x v="0"/>
  </r>
  <r>
    <x v="1"/>
    <x v="36"/>
    <n v="2"/>
    <n v="3"/>
    <x v="0"/>
  </r>
  <r>
    <x v="1"/>
    <x v="37"/>
    <n v="3"/>
    <m/>
    <x v="1"/>
  </r>
  <r>
    <x v="1"/>
    <x v="38"/>
    <n v="109"/>
    <n v="13"/>
    <x v="0"/>
  </r>
  <r>
    <x v="1"/>
    <x v="39"/>
    <n v="66"/>
    <n v="68"/>
    <x v="0"/>
  </r>
  <r>
    <x v="1"/>
    <x v="40"/>
    <n v="7"/>
    <n v="7"/>
    <x v="0"/>
  </r>
  <r>
    <x v="1"/>
    <x v="41"/>
    <n v="388"/>
    <n v="281"/>
    <x v="0"/>
  </r>
  <r>
    <x v="1"/>
    <x v="42"/>
    <n v="8476"/>
    <n v="6348"/>
    <x v="0"/>
  </r>
  <r>
    <x v="1"/>
    <x v="43"/>
    <m/>
    <n v="4"/>
    <x v="0"/>
  </r>
  <r>
    <x v="1"/>
    <x v="44"/>
    <n v="13"/>
    <n v="10"/>
    <x v="0"/>
  </r>
  <r>
    <x v="1"/>
    <x v="45"/>
    <n v="537"/>
    <n v="499"/>
    <x v="1"/>
  </r>
  <r>
    <x v="1"/>
    <x v="46"/>
    <n v="710"/>
    <n v="321"/>
    <x v="0"/>
  </r>
  <r>
    <x v="1"/>
    <x v="47"/>
    <n v="222"/>
    <n v="93"/>
    <x v="0"/>
  </r>
  <r>
    <x v="1"/>
    <x v="138"/>
    <n v="2"/>
    <m/>
    <x v="0"/>
  </r>
  <r>
    <x v="1"/>
    <x v="48"/>
    <n v="30"/>
    <n v="12"/>
    <x v="0"/>
  </r>
  <r>
    <x v="1"/>
    <x v="50"/>
    <n v="340"/>
    <n v="271"/>
    <x v="0"/>
  </r>
  <r>
    <x v="1"/>
    <x v="51"/>
    <n v="10"/>
    <n v="16"/>
    <x v="0"/>
  </r>
  <r>
    <x v="1"/>
    <x v="52"/>
    <n v="7"/>
    <n v="2"/>
    <x v="0"/>
  </r>
  <r>
    <x v="1"/>
    <x v="53"/>
    <n v="539"/>
    <n v="230"/>
    <x v="0"/>
  </r>
  <r>
    <x v="1"/>
    <x v="54"/>
    <n v="4"/>
    <n v="2"/>
    <x v="0"/>
  </r>
  <r>
    <x v="1"/>
    <x v="139"/>
    <n v="1"/>
    <m/>
    <x v="0"/>
  </r>
  <r>
    <x v="1"/>
    <x v="55"/>
    <n v="2966"/>
    <n v="1878"/>
    <x v="0"/>
  </r>
  <r>
    <x v="1"/>
    <x v="140"/>
    <n v="1"/>
    <m/>
    <x v="0"/>
  </r>
  <r>
    <x v="1"/>
    <x v="57"/>
    <n v="37"/>
    <n v="28"/>
    <x v="0"/>
  </r>
  <r>
    <x v="1"/>
    <x v="58"/>
    <n v="11522"/>
    <n v="8436"/>
    <x v="0"/>
  </r>
  <r>
    <x v="1"/>
    <x v="59"/>
    <n v="1060"/>
    <n v="760"/>
    <x v="0"/>
  </r>
  <r>
    <x v="1"/>
    <x v="60"/>
    <n v="41"/>
    <n v="37"/>
    <x v="0"/>
  </r>
  <r>
    <x v="1"/>
    <x v="61"/>
    <n v="28"/>
    <n v="19"/>
    <x v="0"/>
  </r>
  <r>
    <x v="1"/>
    <x v="62"/>
    <n v="302"/>
    <n v="272"/>
    <x v="1"/>
  </r>
  <r>
    <x v="1"/>
    <x v="63"/>
    <n v="49"/>
    <n v="16"/>
    <x v="0"/>
  </r>
  <r>
    <x v="1"/>
    <x v="64"/>
    <n v="326"/>
    <n v="237"/>
    <x v="0"/>
  </r>
  <r>
    <x v="1"/>
    <x v="65"/>
    <n v="610"/>
    <n v="377"/>
    <x v="0"/>
  </r>
  <r>
    <x v="1"/>
    <x v="68"/>
    <n v="3"/>
    <m/>
    <x v="0"/>
  </r>
  <r>
    <x v="1"/>
    <x v="69"/>
    <n v="15299"/>
    <n v="11241"/>
    <x v="0"/>
  </r>
  <r>
    <x v="1"/>
    <x v="70"/>
    <n v="1"/>
    <m/>
    <x v="0"/>
  </r>
  <r>
    <x v="1"/>
    <x v="71"/>
    <n v="20596"/>
    <n v="18587"/>
    <x v="1"/>
  </r>
  <r>
    <x v="1"/>
    <x v="72"/>
    <n v="8"/>
    <n v="6"/>
    <x v="0"/>
  </r>
  <r>
    <x v="1"/>
    <x v="73"/>
    <n v="2"/>
    <n v="3"/>
    <x v="0"/>
  </r>
  <r>
    <x v="1"/>
    <x v="74"/>
    <n v="2029"/>
    <n v="1484"/>
    <x v="0"/>
  </r>
  <r>
    <x v="1"/>
    <x v="141"/>
    <n v="1"/>
    <m/>
    <x v="0"/>
  </r>
  <r>
    <x v="1"/>
    <x v="75"/>
    <n v="1610"/>
    <n v="1149"/>
    <x v="0"/>
  </r>
  <r>
    <x v="1"/>
    <x v="76"/>
    <n v="1"/>
    <m/>
    <x v="0"/>
  </r>
  <r>
    <x v="1"/>
    <x v="77"/>
    <n v="259"/>
    <n v="226"/>
    <x v="0"/>
  </r>
  <r>
    <x v="1"/>
    <x v="78"/>
    <n v="29"/>
    <n v="11"/>
    <x v="0"/>
  </r>
  <r>
    <x v="1"/>
    <x v="80"/>
    <n v="2"/>
    <n v="1"/>
    <x v="0"/>
  </r>
  <r>
    <x v="1"/>
    <x v="81"/>
    <n v="14"/>
    <n v="13"/>
    <x v="1"/>
  </r>
  <r>
    <x v="1"/>
    <x v="82"/>
    <n v="6"/>
    <n v="4"/>
    <x v="0"/>
  </r>
  <r>
    <x v="1"/>
    <x v="83"/>
    <n v="31"/>
    <n v="15"/>
    <x v="0"/>
  </r>
  <r>
    <x v="1"/>
    <x v="84"/>
    <n v="2"/>
    <n v="5"/>
    <x v="0"/>
  </r>
  <r>
    <x v="1"/>
    <x v="85"/>
    <n v="4236"/>
    <n v="3088"/>
    <x v="0"/>
  </r>
  <r>
    <x v="1"/>
    <x v="86"/>
    <n v="1"/>
    <m/>
    <x v="0"/>
  </r>
  <r>
    <x v="1"/>
    <x v="87"/>
    <n v="6965"/>
    <n v="5404"/>
    <x v="0"/>
  </r>
  <r>
    <x v="1"/>
    <x v="88"/>
    <n v="5"/>
    <n v="10"/>
    <x v="0"/>
  </r>
  <r>
    <x v="1"/>
    <x v="89"/>
    <n v="3"/>
    <m/>
    <x v="0"/>
  </r>
  <r>
    <x v="1"/>
    <x v="90"/>
    <n v="468"/>
    <n v="283"/>
    <x v="0"/>
  </r>
  <r>
    <x v="1"/>
    <x v="91"/>
    <n v="5277"/>
    <n v="4018"/>
    <x v="0"/>
  </r>
  <r>
    <x v="1"/>
    <x v="92"/>
    <m/>
    <n v="1"/>
    <x v="0"/>
  </r>
  <r>
    <x v="1"/>
    <x v="93"/>
    <n v="8545"/>
    <n v="6507"/>
    <x v="0"/>
  </r>
  <r>
    <x v="1"/>
    <x v="95"/>
    <n v="16"/>
    <m/>
    <x v="0"/>
  </r>
  <r>
    <x v="1"/>
    <x v="96"/>
    <n v="4550"/>
    <n v="3609"/>
    <x v="0"/>
  </r>
  <r>
    <x v="1"/>
    <x v="97"/>
    <n v="2038"/>
    <n v="1617"/>
    <x v="0"/>
  </r>
  <r>
    <x v="1"/>
    <x v="98"/>
    <n v="17"/>
    <n v="14"/>
    <x v="0"/>
  </r>
  <r>
    <x v="1"/>
    <x v="99"/>
    <n v="2"/>
    <m/>
    <x v="0"/>
  </r>
  <r>
    <x v="1"/>
    <x v="100"/>
    <n v="24"/>
    <n v="16"/>
    <x v="0"/>
  </r>
  <r>
    <x v="1"/>
    <x v="101"/>
    <n v="720"/>
    <n v="552"/>
    <x v="0"/>
  </r>
  <r>
    <x v="1"/>
    <x v="102"/>
    <n v="7"/>
    <n v="3"/>
    <x v="0"/>
  </r>
  <r>
    <x v="1"/>
    <x v="103"/>
    <n v="144"/>
    <n v="145"/>
    <x v="0"/>
  </r>
  <r>
    <x v="1"/>
    <x v="104"/>
    <n v="5874"/>
    <n v="5374"/>
    <x v="0"/>
  </r>
  <r>
    <x v="1"/>
    <x v="142"/>
    <n v="1"/>
    <m/>
    <x v="0"/>
  </r>
  <r>
    <x v="1"/>
    <x v="106"/>
    <n v="24"/>
    <n v="27"/>
    <x v="0"/>
  </r>
  <r>
    <x v="1"/>
    <x v="107"/>
    <n v="47"/>
    <n v="52"/>
    <x v="0"/>
  </r>
  <r>
    <x v="1"/>
    <x v="108"/>
    <n v="124"/>
    <n v="103"/>
    <x v="0"/>
  </r>
  <r>
    <x v="1"/>
    <x v="110"/>
    <n v="12"/>
    <n v="2"/>
    <x v="0"/>
  </r>
  <r>
    <x v="1"/>
    <x v="111"/>
    <n v="2"/>
    <n v="4"/>
    <x v="0"/>
  </r>
  <r>
    <x v="1"/>
    <x v="112"/>
    <n v="15"/>
    <n v="14"/>
    <x v="0"/>
  </r>
  <r>
    <x v="1"/>
    <x v="143"/>
    <n v="1"/>
    <m/>
    <x v="1"/>
  </r>
  <r>
    <x v="1"/>
    <x v="113"/>
    <n v="123"/>
    <n v="77"/>
    <x v="0"/>
  </r>
  <r>
    <x v="1"/>
    <x v="114"/>
    <n v="566"/>
    <n v="518"/>
    <x v="1"/>
  </r>
  <r>
    <x v="1"/>
    <x v="115"/>
    <n v="7387"/>
    <n v="4767"/>
    <x v="0"/>
  </r>
  <r>
    <x v="1"/>
    <x v="117"/>
    <n v="163"/>
    <n v="121"/>
    <x v="0"/>
  </r>
  <r>
    <x v="1"/>
    <x v="119"/>
    <n v="835"/>
    <n v="718"/>
    <x v="0"/>
  </r>
  <r>
    <x v="1"/>
    <x v="120"/>
    <n v="1060"/>
    <n v="729"/>
    <x v="0"/>
  </r>
  <r>
    <x v="1"/>
    <x v="121"/>
    <n v="1485"/>
    <n v="1192"/>
    <x v="0"/>
  </r>
  <r>
    <x v="1"/>
    <x v="122"/>
    <n v="997"/>
    <n v="847"/>
    <x v="1"/>
  </r>
  <r>
    <x v="1"/>
    <x v="123"/>
    <n v="2"/>
    <m/>
    <x v="0"/>
  </r>
  <r>
    <x v="1"/>
    <x v="144"/>
    <n v="2"/>
    <n v="1"/>
    <x v="0"/>
  </r>
  <r>
    <x v="1"/>
    <x v="124"/>
    <n v="121"/>
    <n v="75"/>
    <x v="0"/>
  </r>
  <r>
    <x v="1"/>
    <x v="145"/>
    <m/>
    <n v="1"/>
    <x v="0"/>
  </r>
  <r>
    <x v="1"/>
    <x v="146"/>
    <m/>
    <n v="2"/>
    <x v="0"/>
  </r>
  <r>
    <x v="1"/>
    <x v="125"/>
    <n v="9261"/>
    <n v="6569"/>
    <x v="0"/>
  </r>
  <r>
    <x v="1"/>
    <x v="126"/>
    <n v="733"/>
    <n v="726"/>
    <x v="1"/>
  </r>
  <r>
    <x v="1"/>
    <x v="127"/>
    <n v="9849"/>
    <n v="7455"/>
    <x v="0"/>
  </r>
  <r>
    <x v="1"/>
    <x v="128"/>
    <n v="2840"/>
    <n v="1846"/>
    <x v="0"/>
  </r>
  <r>
    <x v="1"/>
    <x v="129"/>
    <n v="3"/>
    <m/>
    <x v="0"/>
  </r>
  <r>
    <x v="1"/>
    <x v="131"/>
    <n v="2"/>
    <m/>
    <x v="0"/>
  </r>
  <r>
    <x v="1"/>
    <x v="132"/>
    <n v="2"/>
    <m/>
    <x v="0"/>
  </r>
  <r>
    <x v="1"/>
    <x v="147"/>
    <m/>
    <n v="1"/>
    <x v="0"/>
  </r>
  <r>
    <x v="1"/>
    <x v="148"/>
    <n v="1"/>
    <m/>
    <x v="0"/>
  </r>
  <r>
    <x v="1"/>
    <x v="133"/>
    <n v="926"/>
    <n v="962"/>
    <x v="1"/>
  </r>
  <r>
    <x v="1"/>
    <x v="136"/>
    <n v="17"/>
    <n v="13"/>
    <x v="0"/>
  </r>
  <r>
    <x v="1"/>
    <x v="137"/>
    <m/>
    <n v="1"/>
    <x v="0"/>
  </r>
  <r>
    <x v="2"/>
    <x v="0"/>
    <n v="13"/>
    <n v="10"/>
    <x v="0"/>
  </r>
  <r>
    <x v="2"/>
    <x v="2"/>
    <n v="4"/>
    <n v="4"/>
    <x v="0"/>
  </r>
  <r>
    <x v="2"/>
    <x v="8"/>
    <n v="592"/>
    <n v="363"/>
    <x v="0"/>
  </r>
  <r>
    <x v="2"/>
    <x v="149"/>
    <n v="1"/>
    <m/>
    <x v="1"/>
  </r>
  <r>
    <x v="2"/>
    <x v="10"/>
    <n v="22"/>
    <n v="8"/>
    <x v="1"/>
  </r>
  <r>
    <x v="2"/>
    <x v="11"/>
    <m/>
    <n v="1"/>
    <x v="0"/>
  </r>
  <r>
    <x v="2"/>
    <x v="12"/>
    <n v="3"/>
    <n v="1"/>
    <x v="0"/>
  </r>
  <r>
    <x v="2"/>
    <x v="15"/>
    <n v="946"/>
    <n v="526"/>
    <x v="0"/>
  </r>
  <r>
    <x v="2"/>
    <x v="16"/>
    <n v="92"/>
    <n v="82"/>
    <x v="1"/>
  </r>
  <r>
    <x v="2"/>
    <x v="17"/>
    <n v="2"/>
    <n v="1"/>
    <x v="0"/>
  </r>
  <r>
    <x v="2"/>
    <x v="18"/>
    <m/>
    <n v="3"/>
    <x v="0"/>
  </r>
  <r>
    <x v="2"/>
    <x v="19"/>
    <n v="6"/>
    <n v="9"/>
    <x v="0"/>
  </r>
  <r>
    <x v="2"/>
    <x v="20"/>
    <n v="19"/>
    <n v="14"/>
    <x v="0"/>
  </r>
  <r>
    <x v="2"/>
    <x v="21"/>
    <n v="11"/>
    <n v="6"/>
    <x v="0"/>
  </r>
  <r>
    <x v="2"/>
    <x v="22"/>
    <n v="250"/>
    <n v="184"/>
    <x v="0"/>
  </r>
  <r>
    <x v="2"/>
    <x v="23"/>
    <n v="2012"/>
    <n v="1649"/>
    <x v="0"/>
  </r>
  <r>
    <x v="2"/>
    <x v="24"/>
    <n v="23"/>
    <n v="18"/>
    <x v="0"/>
  </r>
  <r>
    <x v="2"/>
    <x v="25"/>
    <n v="147"/>
    <n v="120"/>
    <x v="0"/>
  </r>
  <r>
    <x v="2"/>
    <x v="26"/>
    <n v="15"/>
    <n v="4"/>
    <x v="0"/>
  </r>
  <r>
    <x v="2"/>
    <x v="27"/>
    <n v="490"/>
    <n v="450"/>
    <x v="0"/>
  </r>
  <r>
    <x v="2"/>
    <x v="28"/>
    <n v="25"/>
    <n v="17"/>
    <x v="0"/>
  </r>
  <r>
    <x v="2"/>
    <x v="29"/>
    <n v="112"/>
    <n v="111"/>
    <x v="0"/>
  </r>
  <r>
    <x v="2"/>
    <x v="31"/>
    <n v="14"/>
    <n v="10"/>
    <x v="0"/>
  </r>
  <r>
    <x v="2"/>
    <x v="33"/>
    <n v="44"/>
    <n v="27"/>
    <x v="0"/>
  </r>
  <r>
    <x v="2"/>
    <x v="34"/>
    <n v="2"/>
    <n v="1"/>
    <x v="0"/>
  </r>
  <r>
    <x v="2"/>
    <x v="35"/>
    <m/>
    <n v="1"/>
    <x v="0"/>
  </r>
  <r>
    <x v="2"/>
    <x v="36"/>
    <m/>
    <n v="2"/>
    <x v="0"/>
  </r>
  <r>
    <x v="2"/>
    <x v="38"/>
    <n v="7"/>
    <m/>
    <x v="0"/>
  </r>
  <r>
    <x v="2"/>
    <x v="39"/>
    <n v="10"/>
    <n v="5"/>
    <x v="0"/>
  </r>
  <r>
    <x v="2"/>
    <x v="41"/>
    <n v="103"/>
    <n v="79"/>
    <x v="0"/>
  </r>
  <r>
    <x v="2"/>
    <x v="42"/>
    <n v="1338"/>
    <n v="874"/>
    <x v="0"/>
  </r>
  <r>
    <x v="2"/>
    <x v="43"/>
    <m/>
    <n v="1"/>
    <x v="0"/>
  </r>
  <r>
    <x v="2"/>
    <x v="44"/>
    <n v="3"/>
    <n v="1"/>
    <x v="0"/>
  </r>
  <r>
    <x v="2"/>
    <x v="45"/>
    <n v="127"/>
    <n v="118"/>
    <x v="1"/>
  </r>
  <r>
    <x v="2"/>
    <x v="46"/>
    <n v="236"/>
    <n v="151"/>
    <x v="0"/>
  </r>
  <r>
    <x v="2"/>
    <x v="47"/>
    <n v="18"/>
    <n v="9"/>
    <x v="0"/>
  </r>
  <r>
    <x v="2"/>
    <x v="48"/>
    <n v="2"/>
    <n v="1"/>
    <x v="0"/>
  </r>
  <r>
    <x v="2"/>
    <x v="49"/>
    <m/>
    <n v="1"/>
    <x v="0"/>
  </r>
  <r>
    <x v="2"/>
    <x v="50"/>
    <n v="67"/>
    <n v="47"/>
    <x v="0"/>
  </r>
  <r>
    <x v="2"/>
    <x v="51"/>
    <n v="1"/>
    <m/>
    <x v="0"/>
  </r>
  <r>
    <x v="2"/>
    <x v="52"/>
    <n v="2"/>
    <n v="3"/>
    <x v="0"/>
  </r>
  <r>
    <x v="2"/>
    <x v="53"/>
    <n v="76"/>
    <n v="37"/>
    <x v="0"/>
  </r>
  <r>
    <x v="2"/>
    <x v="54"/>
    <n v="1"/>
    <m/>
    <x v="0"/>
  </r>
  <r>
    <x v="2"/>
    <x v="55"/>
    <n v="618"/>
    <n v="329"/>
    <x v="0"/>
  </r>
  <r>
    <x v="2"/>
    <x v="57"/>
    <n v="2"/>
    <n v="2"/>
    <x v="0"/>
  </r>
  <r>
    <x v="2"/>
    <x v="58"/>
    <n v="2288"/>
    <n v="1555"/>
    <x v="0"/>
  </r>
  <r>
    <x v="2"/>
    <x v="59"/>
    <n v="125"/>
    <n v="91"/>
    <x v="0"/>
  </r>
  <r>
    <x v="2"/>
    <x v="60"/>
    <n v="14"/>
    <n v="14"/>
    <x v="0"/>
  </r>
  <r>
    <x v="2"/>
    <x v="61"/>
    <n v="5"/>
    <n v="4"/>
    <x v="0"/>
  </r>
  <r>
    <x v="2"/>
    <x v="62"/>
    <n v="89"/>
    <n v="59"/>
    <x v="1"/>
  </r>
  <r>
    <x v="2"/>
    <x v="63"/>
    <n v="11"/>
    <n v="2"/>
    <x v="0"/>
  </r>
  <r>
    <x v="2"/>
    <x v="64"/>
    <n v="32"/>
    <n v="21"/>
    <x v="0"/>
  </r>
  <r>
    <x v="2"/>
    <x v="65"/>
    <n v="58"/>
    <n v="42"/>
    <x v="0"/>
  </r>
  <r>
    <x v="2"/>
    <x v="66"/>
    <n v="1"/>
    <m/>
    <x v="0"/>
  </r>
  <r>
    <x v="2"/>
    <x v="69"/>
    <n v="2655"/>
    <n v="1842"/>
    <x v="0"/>
  </r>
  <r>
    <x v="2"/>
    <x v="71"/>
    <n v="12119"/>
    <n v="10868"/>
    <x v="1"/>
  </r>
  <r>
    <x v="2"/>
    <x v="72"/>
    <n v="3"/>
    <m/>
    <x v="0"/>
  </r>
  <r>
    <x v="2"/>
    <x v="74"/>
    <n v="209"/>
    <n v="127"/>
    <x v="0"/>
  </r>
  <r>
    <x v="2"/>
    <x v="75"/>
    <n v="361"/>
    <n v="296"/>
    <x v="0"/>
  </r>
  <r>
    <x v="2"/>
    <x v="77"/>
    <n v="231"/>
    <n v="198"/>
    <x v="0"/>
  </r>
  <r>
    <x v="2"/>
    <x v="78"/>
    <n v="3"/>
    <m/>
    <x v="0"/>
  </r>
  <r>
    <x v="2"/>
    <x v="81"/>
    <n v="6"/>
    <n v="6"/>
    <x v="1"/>
  </r>
  <r>
    <x v="2"/>
    <x v="83"/>
    <n v="2"/>
    <n v="2"/>
    <x v="0"/>
  </r>
  <r>
    <x v="2"/>
    <x v="85"/>
    <n v="738"/>
    <n v="443"/>
    <x v="0"/>
  </r>
  <r>
    <x v="2"/>
    <x v="87"/>
    <n v="716"/>
    <n v="486"/>
    <x v="0"/>
  </r>
  <r>
    <x v="2"/>
    <x v="88"/>
    <n v="1"/>
    <n v="1"/>
    <x v="0"/>
  </r>
  <r>
    <x v="2"/>
    <x v="90"/>
    <n v="32"/>
    <n v="11"/>
    <x v="0"/>
  </r>
  <r>
    <x v="2"/>
    <x v="91"/>
    <n v="1084"/>
    <n v="827"/>
    <x v="0"/>
  </r>
  <r>
    <x v="2"/>
    <x v="93"/>
    <n v="1402"/>
    <n v="1031"/>
    <x v="0"/>
  </r>
  <r>
    <x v="2"/>
    <x v="94"/>
    <m/>
    <n v="1"/>
    <x v="0"/>
  </r>
  <r>
    <x v="2"/>
    <x v="95"/>
    <n v="1"/>
    <m/>
    <x v="0"/>
  </r>
  <r>
    <x v="2"/>
    <x v="96"/>
    <n v="891"/>
    <n v="645"/>
    <x v="0"/>
  </r>
  <r>
    <x v="2"/>
    <x v="97"/>
    <n v="338"/>
    <n v="254"/>
    <x v="0"/>
  </r>
  <r>
    <x v="2"/>
    <x v="100"/>
    <n v="1"/>
    <n v="3"/>
    <x v="0"/>
  </r>
  <r>
    <x v="2"/>
    <x v="101"/>
    <n v="156"/>
    <n v="101"/>
    <x v="0"/>
  </r>
  <r>
    <x v="2"/>
    <x v="103"/>
    <n v="22"/>
    <n v="15"/>
    <x v="0"/>
  </r>
  <r>
    <x v="2"/>
    <x v="104"/>
    <n v="2254"/>
    <n v="1859"/>
    <x v="0"/>
  </r>
  <r>
    <x v="2"/>
    <x v="106"/>
    <m/>
    <n v="3"/>
    <x v="0"/>
  </r>
  <r>
    <x v="2"/>
    <x v="107"/>
    <n v="3"/>
    <n v="1"/>
    <x v="0"/>
  </r>
  <r>
    <x v="2"/>
    <x v="108"/>
    <n v="6"/>
    <n v="4"/>
    <x v="0"/>
  </r>
  <r>
    <x v="2"/>
    <x v="110"/>
    <n v="1"/>
    <m/>
    <x v="0"/>
  </r>
  <r>
    <x v="2"/>
    <x v="112"/>
    <m/>
    <n v="2"/>
    <x v="0"/>
  </r>
  <r>
    <x v="2"/>
    <x v="113"/>
    <n v="16"/>
    <n v="13"/>
    <x v="0"/>
  </r>
  <r>
    <x v="2"/>
    <x v="114"/>
    <n v="526"/>
    <n v="298"/>
    <x v="1"/>
  </r>
  <r>
    <x v="2"/>
    <x v="115"/>
    <n v="930"/>
    <n v="631"/>
    <x v="0"/>
  </r>
  <r>
    <x v="2"/>
    <x v="117"/>
    <n v="8"/>
    <n v="2"/>
    <x v="0"/>
  </r>
  <r>
    <x v="2"/>
    <x v="119"/>
    <n v="103"/>
    <n v="78"/>
    <x v="0"/>
  </r>
  <r>
    <x v="2"/>
    <x v="120"/>
    <n v="345"/>
    <n v="234"/>
    <x v="0"/>
  </r>
  <r>
    <x v="2"/>
    <x v="121"/>
    <n v="363"/>
    <n v="232"/>
    <x v="0"/>
  </r>
  <r>
    <x v="2"/>
    <x v="122"/>
    <n v="323"/>
    <n v="224"/>
    <x v="1"/>
  </r>
  <r>
    <x v="2"/>
    <x v="124"/>
    <n v="20"/>
    <n v="19"/>
    <x v="0"/>
  </r>
  <r>
    <x v="2"/>
    <x v="146"/>
    <n v="6"/>
    <n v="5"/>
    <x v="0"/>
  </r>
  <r>
    <x v="2"/>
    <x v="125"/>
    <n v="2740"/>
    <n v="1850"/>
    <x v="0"/>
  </r>
  <r>
    <x v="2"/>
    <x v="126"/>
    <n v="478"/>
    <n v="549"/>
    <x v="1"/>
  </r>
  <r>
    <x v="2"/>
    <x v="127"/>
    <n v="1998"/>
    <n v="1294"/>
    <x v="0"/>
  </r>
  <r>
    <x v="2"/>
    <x v="128"/>
    <n v="142"/>
    <n v="96"/>
    <x v="0"/>
  </r>
  <r>
    <x v="2"/>
    <x v="133"/>
    <n v="198"/>
    <n v="250"/>
    <x v="1"/>
  </r>
  <r>
    <x v="2"/>
    <x v="136"/>
    <n v="1"/>
    <n v="2"/>
    <x v="0"/>
  </r>
  <r>
    <x v="2"/>
    <x v="137"/>
    <n v="4"/>
    <n v="6"/>
    <x v="0"/>
  </r>
  <r>
    <x v="3"/>
    <x v="0"/>
    <n v="29"/>
    <n v="33"/>
    <x v="0"/>
  </r>
  <r>
    <x v="3"/>
    <x v="2"/>
    <n v="55"/>
    <n v="25"/>
    <x v="0"/>
  </r>
  <r>
    <x v="3"/>
    <x v="3"/>
    <n v="3"/>
    <n v="1"/>
    <x v="0"/>
  </r>
  <r>
    <x v="3"/>
    <x v="5"/>
    <m/>
    <n v="1"/>
    <x v="0"/>
  </r>
  <r>
    <x v="3"/>
    <x v="6"/>
    <n v="4"/>
    <n v="4"/>
    <x v="0"/>
  </r>
  <r>
    <x v="3"/>
    <x v="8"/>
    <n v="3605"/>
    <n v="2429"/>
    <x v="0"/>
  </r>
  <r>
    <x v="3"/>
    <x v="9"/>
    <n v="1"/>
    <m/>
    <x v="1"/>
  </r>
  <r>
    <x v="3"/>
    <x v="10"/>
    <n v="63"/>
    <n v="56"/>
    <x v="1"/>
  </r>
  <r>
    <x v="3"/>
    <x v="12"/>
    <n v="46"/>
    <n v="62"/>
    <x v="0"/>
  </r>
  <r>
    <x v="3"/>
    <x v="15"/>
    <n v="7103"/>
    <n v="4606"/>
    <x v="0"/>
  </r>
  <r>
    <x v="3"/>
    <x v="16"/>
    <n v="9"/>
    <n v="4"/>
    <x v="1"/>
  </r>
  <r>
    <x v="3"/>
    <x v="17"/>
    <n v="5"/>
    <n v="3"/>
    <x v="0"/>
  </r>
  <r>
    <x v="3"/>
    <x v="18"/>
    <n v="11"/>
    <n v="6"/>
    <x v="0"/>
  </r>
  <r>
    <x v="3"/>
    <x v="19"/>
    <n v="12"/>
    <n v="14"/>
    <x v="0"/>
  </r>
  <r>
    <x v="3"/>
    <x v="20"/>
    <n v="199"/>
    <n v="189"/>
    <x v="0"/>
  </r>
  <r>
    <x v="3"/>
    <x v="21"/>
    <n v="35"/>
    <n v="13"/>
    <x v="0"/>
  </r>
  <r>
    <x v="3"/>
    <x v="22"/>
    <n v="525"/>
    <n v="355"/>
    <x v="0"/>
  </r>
  <r>
    <x v="3"/>
    <x v="23"/>
    <n v="2138"/>
    <n v="2076"/>
    <x v="0"/>
  </r>
  <r>
    <x v="3"/>
    <x v="24"/>
    <n v="147"/>
    <n v="192"/>
    <x v="0"/>
  </r>
  <r>
    <x v="3"/>
    <x v="25"/>
    <n v="804"/>
    <n v="604"/>
    <x v="0"/>
  </r>
  <r>
    <x v="3"/>
    <x v="26"/>
    <n v="8"/>
    <n v="6"/>
    <x v="0"/>
  </r>
  <r>
    <x v="3"/>
    <x v="27"/>
    <n v="1323"/>
    <n v="1488"/>
    <x v="0"/>
  </r>
  <r>
    <x v="3"/>
    <x v="28"/>
    <n v="49"/>
    <n v="52"/>
    <x v="0"/>
  </r>
  <r>
    <x v="3"/>
    <x v="29"/>
    <n v="130"/>
    <n v="122"/>
    <x v="0"/>
  </r>
  <r>
    <x v="3"/>
    <x v="31"/>
    <n v="3"/>
    <n v="6"/>
    <x v="0"/>
  </r>
  <r>
    <x v="3"/>
    <x v="32"/>
    <n v="2"/>
    <m/>
    <x v="0"/>
  </r>
  <r>
    <x v="3"/>
    <x v="33"/>
    <n v="377"/>
    <n v="266"/>
    <x v="0"/>
  </r>
  <r>
    <x v="3"/>
    <x v="34"/>
    <n v="15"/>
    <n v="18"/>
    <x v="0"/>
  </r>
  <r>
    <x v="3"/>
    <x v="35"/>
    <n v="2"/>
    <n v="2"/>
    <x v="0"/>
  </r>
  <r>
    <x v="3"/>
    <x v="36"/>
    <n v="2"/>
    <n v="2"/>
    <x v="0"/>
  </r>
  <r>
    <x v="3"/>
    <x v="150"/>
    <n v="1"/>
    <m/>
    <x v="2"/>
  </r>
  <r>
    <x v="3"/>
    <x v="38"/>
    <n v="90"/>
    <n v="12"/>
    <x v="0"/>
  </r>
  <r>
    <x v="3"/>
    <x v="39"/>
    <n v="20"/>
    <n v="19"/>
    <x v="0"/>
  </r>
  <r>
    <x v="3"/>
    <x v="40"/>
    <n v="4"/>
    <n v="8"/>
    <x v="0"/>
  </r>
  <r>
    <x v="3"/>
    <x v="41"/>
    <n v="243"/>
    <n v="248"/>
    <x v="0"/>
  </r>
  <r>
    <x v="3"/>
    <x v="42"/>
    <n v="4393"/>
    <n v="3878"/>
    <x v="0"/>
  </r>
  <r>
    <x v="3"/>
    <x v="44"/>
    <n v="11"/>
    <n v="7"/>
    <x v="0"/>
  </r>
  <r>
    <x v="3"/>
    <x v="45"/>
    <n v="234"/>
    <n v="270"/>
    <x v="1"/>
  </r>
  <r>
    <x v="3"/>
    <x v="46"/>
    <n v="652"/>
    <n v="276"/>
    <x v="0"/>
  </r>
  <r>
    <x v="3"/>
    <x v="47"/>
    <n v="134"/>
    <n v="59"/>
    <x v="0"/>
  </r>
  <r>
    <x v="3"/>
    <x v="48"/>
    <n v="20"/>
    <n v="14"/>
    <x v="0"/>
  </r>
  <r>
    <x v="3"/>
    <x v="50"/>
    <n v="140"/>
    <n v="138"/>
    <x v="0"/>
  </r>
  <r>
    <x v="3"/>
    <x v="51"/>
    <n v="1"/>
    <n v="2"/>
    <x v="0"/>
  </r>
  <r>
    <x v="3"/>
    <x v="52"/>
    <n v="1"/>
    <n v="1"/>
    <x v="0"/>
  </r>
  <r>
    <x v="3"/>
    <x v="53"/>
    <n v="329"/>
    <n v="177"/>
    <x v="0"/>
  </r>
  <r>
    <x v="3"/>
    <x v="55"/>
    <n v="1280"/>
    <n v="992"/>
    <x v="0"/>
  </r>
  <r>
    <x v="3"/>
    <x v="56"/>
    <n v="1"/>
    <m/>
    <x v="0"/>
  </r>
  <r>
    <x v="3"/>
    <x v="57"/>
    <n v="23"/>
    <n v="24"/>
    <x v="0"/>
  </r>
  <r>
    <x v="3"/>
    <x v="58"/>
    <n v="5016"/>
    <n v="4338"/>
    <x v="0"/>
  </r>
  <r>
    <x v="3"/>
    <x v="59"/>
    <n v="474"/>
    <n v="400"/>
    <x v="0"/>
  </r>
  <r>
    <x v="3"/>
    <x v="60"/>
    <n v="72"/>
    <n v="37"/>
    <x v="0"/>
  </r>
  <r>
    <x v="3"/>
    <x v="61"/>
    <n v="14"/>
    <n v="11"/>
    <x v="0"/>
  </r>
  <r>
    <x v="3"/>
    <x v="62"/>
    <n v="164"/>
    <n v="128"/>
    <x v="1"/>
  </r>
  <r>
    <x v="3"/>
    <x v="63"/>
    <n v="16"/>
    <n v="3"/>
    <x v="0"/>
  </r>
  <r>
    <x v="3"/>
    <x v="64"/>
    <n v="337"/>
    <n v="238"/>
    <x v="0"/>
  </r>
  <r>
    <x v="3"/>
    <x v="65"/>
    <n v="344"/>
    <n v="295"/>
    <x v="0"/>
  </r>
  <r>
    <x v="3"/>
    <x v="69"/>
    <n v="6857"/>
    <n v="5382"/>
    <x v="0"/>
  </r>
  <r>
    <x v="3"/>
    <x v="70"/>
    <m/>
    <n v="1"/>
    <x v="0"/>
  </r>
  <r>
    <x v="3"/>
    <x v="71"/>
    <n v="7248"/>
    <n v="7001"/>
    <x v="1"/>
  </r>
  <r>
    <x v="3"/>
    <x v="72"/>
    <n v="24"/>
    <n v="4"/>
    <x v="0"/>
  </r>
  <r>
    <x v="3"/>
    <x v="73"/>
    <n v="4"/>
    <n v="1"/>
    <x v="0"/>
  </r>
  <r>
    <x v="3"/>
    <x v="74"/>
    <n v="1478"/>
    <n v="1125"/>
    <x v="0"/>
  </r>
  <r>
    <x v="3"/>
    <x v="75"/>
    <n v="775"/>
    <n v="641"/>
    <x v="0"/>
  </r>
  <r>
    <x v="3"/>
    <x v="77"/>
    <n v="120"/>
    <n v="145"/>
    <x v="0"/>
  </r>
  <r>
    <x v="3"/>
    <x v="78"/>
    <n v="26"/>
    <n v="17"/>
    <x v="0"/>
  </r>
  <r>
    <x v="3"/>
    <x v="81"/>
    <n v="8"/>
    <n v="4"/>
    <x v="1"/>
  </r>
  <r>
    <x v="3"/>
    <x v="83"/>
    <n v="18"/>
    <n v="15"/>
    <x v="0"/>
  </r>
  <r>
    <x v="3"/>
    <x v="84"/>
    <n v="1"/>
    <n v="1"/>
    <x v="0"/>
  </r>
  <r>
    <x v="3"/>
    <x v="85"/>
    <n v="1617"/>
    <n v="1360"/>
    <x v="0"/>
  </r>
  <r>
    <x v="3"/>
    <x v="86"/>
    <n v="3"/>
    <n v="2"/>
    <x v="0"/>
  </r>
  <r>
    <x v="3"/>
    <x v="87"/>
    <n v="5264"/>
    <n v="4195"/>
    <x v="0"/>
  </r>
  <r>
    <x v="3"/>
    <x v="88"/>
    <n v="6"/>
    <n v="2"/>
    <x v="0"/>
  </r>
  <r>
    <x v="3"/>
    <x v="90"/>
    <n v="532"/>
    <n v="351"/>
    <x v="0"/>
  </r>
  <r>
    <x v="3"/>
    <x v="91"/>
    <n v="2670"/>
    <n v="2342"/>
    <x v="0"/>
  </r>
  <r>
    <x v="3"/>
    <x v="93"/>
    <n v="3697"/>
    <n v="3181"/>
    <x v="0"/>
  </r>
  <r>
    <x v="3"/>
    <x v="94"/>
    <m/>
    <n v="1"/>
    <x v="0"/>
  </r>
  <r>
    <x v="3"/>
    <x v="95"/>
    <n v="10"/>
    <m/>
    <x v="0"/>
  </r>
  <r>
    <x v="3"/>
    <x v="96"/>
    <n v="2176"/>
    <n v="1949"/>
    <x v="0"/>
  </r>
  <r>
    <x v="3"/>
    <x v="97"/>
    <n v="1285"/>
    <n v="1049"/>
    <x v="0"/>
  </r>
  <r>
    <x v="3"/>
    <x v="98"/>
    <n v="6"/>
    <n v="15"/>
    <x v="0"/>
  </r>
  <r>
    <x v="3"/>
    <x v="99"/>
    <n v="1"/>
    <m/>
    <x v="0"/>
  </r>
  <r>
    <x v="3"/>
    <x v="100"/>
    <n v="14"/>
    <n v="13"/>
    <x v="0"/>
  </r>
  <r>
    <x v="3"/>
    <x v="101"/>
    <n v="716"/>
    <n v="544"/>
    <x v="0"/>
  </r>
  <r>
    <x v="3"/>
    <x v="102"/>
    <n v="2"/>
    <n v="1"/>
    <x v="0"/>
  </r>
  <r>
    <x v="3"/>
    <x v="103"/>
    <n v="47"/>
    <n v="49"/>
    <x v="0"/>
  </r>
  <r>
    <x v="3"/>
    <x v="104"/>
    <n v="3479"/>
    <n v="3452"/>
    <x v="0"/>
  </r>
  <r>
    <x v="3"/>
    <x v="106"/>
    <n v="24"/>
    <n v="16"/>
    <x v="0"/>
  </r>
  <r>
    <x v="3"/>
    <x v="107"/>
    <n v="25"/>
    <n v="15"/>
    <x v="0"/>
  </r>
  <r>
    <x v="3"/>
    <x v="108"/>
    <n v="91"/>
    <n v="76"/>
    <x v="0"/>
  </r>
  <r>
    <x v="3"/>
    <x v="110"/>
    <n v="9"/>
    <n v="1"/>
    <x v="0"/>
  </r>
  <r>
    <x v="3"/>
    <x v="151"/>
    <m/>
    <n v="1"/>
    <x v="0"/>
  </r>
  <r>
    <x v="3"/>
    <x v="111"/>
    <n v="4"/>
    <n v="8"/>
    <x v="0"/>
  </r>
  <r>
    <x v="3"/>
    <x v="112"/>
    <n v="8"/>
    <n v="1"/>
    <x v="0"/>
  </r>
  <r>
    <x v="3"/>
    <x v="143"/>
    <n v="1"/>
    <m/>
    <x v="1"/>
  </r>
  <r>
    <x v="3"/>
    <x v="113"/>
    <n v="111"/>
    <n v="82"/>
    <x v="0"/>
  </r>
  <r>
    <x v="3"/>
    <x v="114"/>
    <n v="951"/>
    <n v="661"/>
    <x v="1"/>
  </r>
  <r>
    <x v="3"/>
    <x v="115"/>
    <n v="3972"/>
    <n v="3202"/>
    <x v="0"/>
  </r>
  <r>
    <x v="3"/>
    <x v="116"/>
    <n v="2"/>
    <m/>
    <x v="0"/>
  </r>
  <r>
    <x v="3"/>
    <x v="117"/>
    <n v="105"/>
    <n v="69"/>
    <x v="0"/>
  </r>
  <r>
    <x v="3"/>
    <x v="119"/>
    <n v="313"/>
    <n v="329"/>
    <x v="0"/>
  </r>
  <r>
    <x v="3"/>
    <x v="120"/>
    <n v="708"/>
    <n v="497"/>
    <x v="0"/>
  </r>
  <r>
    <x v="3"/>
    <x v="121"/>
    <n v="789"/>
    <n v="684"/>
    <x v="0"/>
  </r>
  <r>
    <x v="3"/>
    <x v="122"/>
    <n v="254"/>
    <n v="287"/>
    <x v="1"/>
  </r>
  <r>
    <x v="3"/>
    <x v="123"/>
    <n v="3"/>
    <m/>
    <x v="0"/>
  </r>
  <r>
    <x v="3"/>
    <x v="124"/>
    <n v="69"/>
    <n v="82"/>
    <x v="0"/>
  </r>
  <r>
    <x v="3"/>
    <x v="125"/>
    <n v="4590"/>
    <n v="3658"/>
    <x v="0"/>
  </r>
  <r>
    <x v="3"/>
    <x v="126"/>
    <n v="483"/>
    <n v="481"/>
    <x v="1"/>
  </r>
  <r>
    <x v="3"/>
    <x v="127"/>
    <n v="6662"/>
    <n v="5522"/>
    <x v="0"/>
  </r>
  <r>
    <x v="3"/>
    <x v="128"/>
    <n v="2167"/>
    <n v="1518"/>
    <x v="0"/>
  </r>
  <r>
    <x v="3"/>
    <x v="129"/>
    <n v="1"/>
    <m/>
    <x v="0"/>
  </r>
  <r>
    <x v="3"/>
    <x v="131"/>
    <n v="2"/>
    <m/>
    <x v="0"/>
  </r>
  <r>
    <x v="3"/>
    <x v="152"/>
    <m/>
    <n v="1"/>
    <x v="0"/>
  </r>
  <r>
    <x v="3"/>
    <x v="133"/>
    <n v="576"/>
    <n v="490"/>
    <x v="1"/>
  </r>
  <r>
    <x v="3"/>
    <x v="136"/>
    <n v="26"/>
    <n v="9"/>
    <x v="0"/>
  </r>
  <r>
    <x v="3"/>
    <x v="137"/>
    <n v="2"/>
    <m/>
    <x v="0"/>
  </r>
  <r>
    <x v="4"/>
    <x v="0"/>
    <n v="10"/>
    <n v="9"/>
    <x v="0"/>
  </r>
  <r>
    <x v="4"/>
    <x v="2"/>
    <n v="6"/>
    <n v="1"/>
    <x v="0"/>
  </r>
  <r>
    <x v="4"/>
    <x v="3"/>
    <n v="2"/>
    <m/>
    <x v="0"/>
  </r>
  <r>
    <x v="4"/>
    <x v="4"/>
    <n v="1"/>
    <m/>
    <x v="0"/>
  </r>
  <r>
    <x v="4"/>
    <x v="6"/>
    <n v="1"/>
    <m/>
    <x v="0"/>
  </r>
  <r>
    <x v="4"/>
    <x v="8"/>
    <n v="971"/>
    <n v="785"/>
    <x v="0"/>
  </r>
  <r>
    <x v="4"/>
    <x v="10"/>
    <n v="128"/>
    <n v="68"/>
    <x v="1"/>
  </r>
  <r>
    <x v="4"/>
    <x v="11"/>
    <m/>
    <n v="1"/>
    <x v="0"/>
  </r>
  <r>
    <x v="4"/>
    <x v="12"/>
    <n v="7"/>
    <n v="5"/>
    <x v="0"/>
  </r>
  <r>
    <x v="4"/>
    <x v="15"/>
    <n v="2172"/>
    <n v="1305"/>
    <x v="0"/>
  </r>
  <r>
    <x v="4"/>
    <x v="16"/>
    <n v="140"/>
    <n v="91"/>
    <x v="1"/>
  </r>
  <r>
    <x v="4"/>
    <x v="17"/>
    <n v="8"/>
    <n v="7"/>
    <x v="0"/>
  </r>
  <r>
    <x v="4"/>
    <x v="18"/>
    <n v="5"/>
    <m/>
    <x v="0"/>
  </r>
  <r>
    <x v="4"/>
    <x v="19"/>
    <n v="7"/>
    <n v="17"/>
    <x v="0"/>
  </r>
  <r>
    <x v="4"/>
    <x v="20"/>
    <n v="38"/>
    <n v="28"/>
    <x v="0"/>
  </r>
  <r>
    <x v="4"/>
    <x v="21"/>
    <n v="23"/>
    <n v="8"/>
    <x v="0"/>
  </r>
  <r>
    <x v="4"/>
    <x v="153"/>
    <n v="1"/>
    <m/>
    <x v="0"/>
  </r>
  <r>
    <x v="4"/>
    <x v="22"/>
    <n v="411"/>
    <n v="339"/>
    <x v="0"/>
  </r>
  <r>
    <x v="4"/>
    <x v="23"/>
    <n v="1861"/>
    <n v="1403"/>
    <x v="0"/>
  </r>
  <r>
    <x v="4"/>
    <x v="24"/>
    <n v="50"/>
    <n v="37"/>
    <x v="0"/>
  </r>
  <r>
    <x v="4"/>
    <x v="25"/>
    <n v="254"/>
    <n v="180"/>
    <x v="0"/>
  </r>
  <r>
    <x v="4"/>
    <x v="26"/>
    <n v="8"/>
    <n v="5"/>
    <x v="0"/>
  </r>
  <r>
    <x v="4"/>
    <x v="27"/>
    <n v="1049"/>
    <n v="937"/>
    <x v="0"/>
  </r>
  <r>
    <x v="4"/>
    <x v="28"/>
    <n v="36"/>
    <n v="30"/>
    <x v="0"/>
  </r>
  <r>
    <x v="4"/>
    <x v="29"/>
    <n v="286"/>
    <n v="335"/>
    <x v="0"/>
  </r>
  <r>
    <x v="4"/>
    <x v="31"/>
    <n v="11"/>
    <n v="10"/>
    <x v="0"/>
  </r>
  <r>
    <x v="4"/>
    <x v="33"/>
    <n v="99"/>
    <n v="45"/>
    <x v="0"/>
  </r>
  <r>
    <x v="4"/>
    <x v="34"/>
    <n v="5"/>
    <n v="4"/>
    <x v="0"/>
  </r>
  <r>
    <x v="4"/>
    <x v="35"/>
    <n v="10"/>
    <n v="7"/>
    <x v="0"/>
  </r>
  <r>
    <x v="4"/>
    <x v="36"/>
    <n v="7"/>
    <m/>
    <x v="0"/>
  </r>
  <r>
    <x v="4"/>
    <x v="38"/>
    <n v="20"/>
    <n v="2"/>
    <x v="0"/>
  </r>
  <r>
    <x v="4"/>
    <x v="39"/>
    <n v="23"/>
    <n v="32"/>
    <x v="0"/>
  </r>
  <r>
    <x v="4"/>
    <x v="40"/>
    <n v="1"/>
    <n v="1"/>
    <x v="0"/>
  </r>
  <r>
    <x v="4"/>
    <x v="41"/>
    <n v="88"/>
    <n v="70"/>
    <x v="0"/>
  </r>
  <r>
    <x v="4"/>
    <x v="42"/>
    <n v="2412"/>
    <n v="1692"/>
    <x v="0"/>
  </r>
  <r>
    <x v="4"/>
    <x v="44"/>
    <n v="2"/>
    <m/>
    <x v="0"/>
  </r>
  <r>
    <x v="4"/>
    <x v="45"/>
    <n v="365"/>
    <n v="377"/>
    <x v="1"/>
  </r>
  <r>
    <x v="4"/>
    <x v="46"/>
    <n v="264"/>
    <n v="232"/>
    <x v="0"/>
  </r>
  <r>
    <x v="4"/>
    <x v="47"/>
    <n v="26"/>
    <n v="17"/>
    <x v="0"/>
  </r>
  <r>
    <x v="4"/>
    <x v="48"/>
    <n v="5"/>
    <n v="1"/>
    <x v="0"/>
  </r>
  <r>
    <x v="4"/>
    <x v="50"/>
    <n v="97"/>
    <n v="108"/>
    <x v="0"/>
  </r>
  <r>
    <x v="4"/>
    <x v="51"/>
    <n v="8"/>
    <n v="2"/>
    <x v="0"/>
  </r>
  <r>
    <x v="4"/>
    <x v="52"/>
    <n v="3"/>
    <n v="3"/>
    <x v="0"/>
  </r>
  <r>
    <x v="4"/>
    <x v="53"/>
    <n v="86"/>
    <n v="39"/>
    <x v="0"/>
  </r>
  <r>
    <x v="4"/>
    <x v="54"/>
    <n v="1"/>
    <n v="2"/>
    <x v="0"/>
  </r>
  <r>
    <x v="4"/>
    <x v="55"/>
    <n v="764"/>
    <n v="349"/>
    <x v="0"/>
  </r>
  <r>
    <x v="4"/>
    <x v="57"/>
    <n v="6"/>
    <n v="5"/>
    <x v="0"/>
  </r>
  <r>
    <x v="4"/>
    <x v="58"/>
    <n v="4268"/>
    <n v="2774"/>
    <x v="0"/>
  </r>
  <r>
    <x v="4"/>
    <x v="59"/>
    <n v="154"/>
    <n v="124"/>
    <x v="0"/>
  </r>
  <r>
    <x v="4"/>
    <x v="60"/>
    <n v="17"/>
    <n v="10"/>
    <x v="0"/>
  </r>
  <r>
    <x v="4"/>
    <x v="61"/>
    <n v="13"/>
    <n v="6"/>
    <x v="0"/>
  </r>
  <r>
    <x v="4"/>
    <x v="62"/>
    <n v="128"/>
    <n v="134"/>
    <x v="1"/>
  </r>
  <r>
    <x v="4"/>
    <x v="63"/>
    <n v="9"/>
    <n v="2"/>
    <x v="0"/>
  </r>
  <r>
    <x v="4"/>
    <x v="64"/>
    <n v="31"/>
    <n v="18"/>
    <x v="0"/>
  </r>
  <r>
    <x v="4"/>
    <x v="65"/>
    <n v="82"/>
    <n v="53"/>
    <x v="0"/>
  </r>
  <r>
    <x v="4"/>
    <x v="66"/>
    <n v="1"/>
    <m/>
    <x v="0"/>
  </r>
  <r>
    <x v="4"/>
    <x v="68"/>
    <n v="1"/>
    <m/>
    <x v="0"/>
  </r>
  <r>
    <x v="4"/>
    <x v="69"/>
    <n v="3946"/>
    <n v="2446"/>
    <x v="0"/>
  </r>
  <r>
    <x v="4"/>
    <x v="71"/>
    <n v="25050"/>
    <n v="22166"/>
    <x v="1"/>
  </r>
  <r>
    <x v="4"/>
    <x v="72"/>
    <m/>
    <n v="1"/>
    <x v="0"/>
  </r>
  <r>
    <x v="4"/>
    <x v="74"/>
    <n v="297"/>
    <n v="207"/>
    <x v="0"/>
  </r>
  <r>
    <x v="4"/>
    <x v="75"/>
    <n v="322"/>
    <n v="215"/>
    <x v="0"/>
  </r>
  <r>
    <x v="4"/>
    <x v="77"/>
    <n v="244"/>
    <n v="268"/>
    <x v="0"/>
  </r>
  <r>
    <x v="4"/>
    <x v="78"/>
    <n v="6"/>
    <n v="2"/>
    <x v="0"/>
  </r>
  <r>
    <x v="4"/>
    <x v="81"/>
    <n v="7"/>
    <n v="9"/>
    <x v="1"/>
  </r>
  <r>
    <x v="4"/>
    <x v="82"/>
    <n v="3"/>
    <n v="3"/>
    <x v="0"/>
  </r>
  <r>
    <x v="4"/>
    <x v="83"/>
    <n v="4"/>
    <n v="2"/>
    <x v="0"/>
  </r>
  <r>
    <x v="4"/>
    <x v="85"/>
    <n v="969"/>
    <n v="674"/>
    <x v="0"/>
  </r>
  <r>
    <x v="4"/>
    <x v="87"/>
    <n v="2083"/>
    <n v="1534"/>
    <x v="0"/>
  </r>
  <r>
    <x v="4"/>
    <x v="88"/>
    <n v="1"/>
    <n v="3"/>
    <x v="0"/>
  </r>
  <r>
    <x v="4"/>
    <x v="90"/>
    <n v="49"/>
    <n v="27"/>
    <x v="0"/>
  </r>
  <r>
    <x v="4"/>
    <x v="91"/>
    <n v="1007"/>
    <n v="710"/>
    <x v="0"/>
  </r>
  <r>
    <x v="4"/>
    <x v="93"/>
    <n v="2124"/>
    <n v="1376"/>
    <x v="0"/>
  </r>
  <r>
    <x v="4"/>
    <x v="94"/>
    <m/>
    <n v="2"/>
    <x v="0"/>
  </r>
  <r>
    <x v="4"/>
    <x v="95"/>
    <n v="6"/>
    <m/>
    <x v="0"/>
  </r>
  <r>
    <x v="4"/>
    <x v="96"/>
    <n v="1289"/>
    <n v="961"/>
    <x v="0"/>
  </r>
  <r>
    <x v="4"/>
    <x v="97"/>
    <n v="522"/>
    <n v="357"/>
    <x v="0"/>
  </r>
  <r>
    <x v="4"/>
    <x v="98"/>
    <n v="2"/>
    <n v="1"/>
    <x v="0"/>
  </r>
  <r>
    <x v="4"/>
    <x v="100"/>
    <n v="1"/>
    <n v="5"/>
    <x v="0"/>
  </r>
  <r>
    <x v="4"/>
    <x v="101"/>
    <n v="168"/>
    <n v="136"/>
    <x v="0"/>
  </r>
  <r>
    <x v="4"/>
    <x v="102"/>
    <n v="1"/>
    <m/>
    <x v="0"/>
  </r>
  <r>
    <x v="4"/>
    <x v="103"/>
    <n v="44"/>
    <n v="41"/>
    <x v="0"/>
  </r>
  <r>
    <x v="4"/>
    <x v="104"/>
    <n v="1552"/>
    <n v="1306"/>
    <x v="0"/>
  </r>
  <r>
    <x v="4"/>
    <x v="107"/>
    <n v="14"/>
    <n v="15"/>
    <x v="0"/>
  </r>
  <r>
    <x v="4"/>
    <x v="108"/>
    <n v="11"/>
    <n v="14"/>
    <x v="0"/>
  </r>
  <r>
    <x v="4"/>
    <x v="110"/>
    <n v="5"/>
    <n v="1"/>
    <x v="0"/>
  </r>
  <r>
    <x v="4"/>
    <x v="111"/>
    <n v="2"/>
    <n v="3"/>
    <x v="0"/>
  </r>
  <r>
    <x v="4"/>
    <x v="113"/>
    <n v="46"/>
    <n v="10"/>
    <x v="0"/>
  </r>
  <r>
    <x v="4"/>
    <x v="114"/>
    <n v="1073"/>
    <n v="480"/>
    <x v="1"/>
  </r>
  <r>
    <x v="4"/>
    <x v="115"/>
    <n v="1121"/>
    <n v="783"/>
    <x v="0"/>
  </r>
  <r>
    <x v="4"/>
    <x v="154"/>
    <n v="1"/>
    <m/>
    <x v="0"/>
  </r>
  <r>
    <x v="4"/>
    <x v="117"/>
    <n v="21"/>
    <n v="4"/>
    <x v="0"/>
  </r>
  <r>
    <x v="4"/>
    <x v="119"/>
    <n v="186"/>
    <n v="144"/>
    <x v="0"/>
  </r>
  <r>
    <x v="4"/>
    <x v="120"/>
    <n v="144"/>
    <n v="82"/>
    <x v="0"/>
  </r>
  <r>
    <x v="4"/>
    <x v="121"/>
    <n v="194"/>
    <n v="122"/>
    <x v="0"/>
  </r>
  <r>
    <x v="4"/>
    <x v="122"/>
    <n v="1057"/>
    <n v="1053"/>
    <x v="1"/>
  </r>
  <r>
    <x v="4"/>
    <x v="124"/>
    <n v="3"/>
    <n v="7"/>
    <x v="0"/>
  </r>
  <r>
    <x v="4"/>
    <x v="146"/>
    <n v="2"/>
    <n v="3"/>
    <x v="0"/>
  </r>
  <r>
    <x v="4"/>
    <x v="125"/>
    <n v="2993"/>
    <n v="1908"/>
    <x v="0"/>
  </r>
  <r>
    <x v="4"/>
    <x v="126"/>
    <n v="371"/>
    <n v="342"/>
    <x v="1"/>
  </r>
  <r>
    <x v="4"/>
    <x v="127"/>
    <n v="3109"/>
    <n v="2156"/>
    <x v="0"/>
  </r>
  <r>
    <x v="4"/>
    <x v="128"/>
    <n v="176"/>
    <n v="136"/>
    <x v="0"/>
  </r>
  <r>
    <x v="4"/>
    <x v="132"/>
    <n v="1"/>
    <m/>
    <x v="0"/>
  </r>
  <r>
    <x v="4"/>
    <x v="147"/>
    <n v="2"/>
    <m/>
    <x v="0"/>
  </r>
  <r>
    <x v="4"/>
    <x v="133"/>
    <n v="263"/>
    <n v="317"/>
    <x v="1"/>
  </r>
  <r>
    <x v="4"/>
    <x v="135"/>
    <m/>
    <n v="1"/>
    <x v="1"/>
  </r>
  <r>
    <x v="4"/>
    <x v="136"/>
    <n v="8"/>
    <n v="6"/>
    <x v="0"/>
  </r>
  <r>
    <x v="4"/>
    <x v="137"/>
    <n v="1"/>
    <m/>
    <x v="0"/>
  </r>
  <r>
    <x v="5"/>
    <x v="0"/>
    <n v="13"/>
    <n v="9"/>
    <x v="0"/>
  </r>
  <r>
    <x v="5"/>
    <x v="2"/>
    <n v="10"/>
    <n v="2"/>
    <x v="0"/>
  </r>
  <r>
    <x v="5"/>
    <x v="6"/>
    <n v="1"/>
    <m/>
    <x v="0"/>
  </r>
  <r>
    <x v="5"/>
    <x v="8"/>
    <n v="1310"/>
    <n v="852"/>
    <x v="0"/>
  </r>
  <r>
    <x v="5"/>
    <x v="149"/>
    <m/>
    <n v="1"/>
    <x v="1"/>
  </r>
  <r>
    <x v="5"/>
    <x v="10"/>
    <n v="49"/>
    <n v="16"/>
    <x v="1"/>
  </r>
  <r>
    <x v="5"/>
    <x v="12"/>
    <n v="6"/>
    <n v="9"/>
    <x v="0"/>
  </r>
  <r>
    <x v="5"/>
    <x v="15"/>
    <n v="3101"/>
    <n v="1718"/>
    <x v="0"/>
  </r>
  <r>
    <x v="5"/>
    <x v="16"/>
    <n v="186"/>
    <n v="187"/>
    <x v="1"/>
  </r>
  <r>
    <x v="5"/>
    <x v="17"/>
    <n v="17"/>
    <n v="14"/>
    <x v="0"/>
  </r>
  <r>
    <x v="5"/>
    <x v="18"/>
    <n v="3"/>
    <n v="1"/>
    <x v="0"/>
  </r>
  <r>
    <x v="5"/>
    <x v="19"/>
    <n v="11"/>
    <n v="9"/>
    <x v="0"/>
  </r>
  <r>
    <x v="5"/>
    <x v="20"/>
    <n v="34"/>
    <n v="36"/>
    <x v="0"/>
  </r>
  <r>
    <x v="5"/>
    <x v="21"/>
    <n v="25"/>
    <n v="15"/>
    <x v="0"/>
  </r>
  <r>
    <x v="5"/>
    <x v="22"/>
    <n v="375"/>
    <n v="290"/>
    <x v="0"/>
  </r>
  <r>
    <x v="5"/>
    <x v="23"/>
    <n v="3298"/>
    <n v="2570"/>
    <x v="0"/>
  </r>
  <r>
    <x v="5"/>
    <x v="24"/>
    <n v="47"/>
    <n v="26"/>
    <x v="0"/>
  </r>
  <r>
    <x v="5"/>
    <x v="25"/>
    <n v="322"/>
    <n v="243"/>
    <x v="0"/>
  </r>
  <r>
    <x v="5"/>
    <x v="26"/>
    <n v="11"/>
    <n v="2"/>
    <x v="0"/>
  </r>
  <r>
    <x v="5"/>
    <x v="27"/>
    <n v="1732"/>
    <n v="1360"/>
    <x v="0"/>
  </r>
  <r>
    <x v="5"/>
    <x v="28"/>
    <n v="28"/>
    <n v="16"/>
    <x v="0"/>
  </r>
  <r>
    <x v="5"/>
    <x v="29"/>
    <n v="370"/>
    <n v="312"/>
    <x v="0"/>
  </r>
  <r>
    <x v="5"/>
    <x v="31"/>
    <n v="4"/>
    <n v="7"/>
    <x v="0"/>
  </r>
  <r>
    <x v="5"/>
    <x v="33"/>
    <n v="67"/>
    <n v="52"/>
    <x v="0"/>
  </r>
  <r>
    <x v="5"/>
    <x v="34"/>
    <n v="11"/>
    <n v="8"/>
    <x v="0"/>
  </r>
  <r>
    <x v="5"/>
    <x v="35"/>
    <n v="1"/>
    <n v="2"/>
    <x v="0"/>
  </r>
  <r>
    <x v="5"/>
    <x v="36"/>
    <n v="3"/>
    <n v="3"/>
    <x v="0"/>
  </r>
  <r>
    <x v="5"/>
    <x v="38"/>
    <n v="23"/>
    <m/>
    <x v="0"/>
  </r>
  <r>
    <x v="5"/>
    <x v="39"/>
    <n v="51"/>
    <n v="37"/>
    <x v="0"/>
  </r>
  <r>
    <x v="5"/>
    <x v="41"/>
    <n v="317"/>
    <n v="244"/>
    <x v="0"/>
  </r>
  <r>
    <x v="5"/>
    <x v="42"/>
    <n v="2528"/>
    <n v="1799"/>
    <x v="0"/>
  </r>
  <r>
    <x v="5"/>
    <x v="43"/>
    <n v="2"/>
    <n v="3"/>
    <x v="0"/>
  </r>
  <r>
    <x v="5"/>
    <x v="45"/>
    <n v="137"/>
    <n v="145"/>
    <x v="1"/>
  </r>
  <r>
    <x v="5"/>
    <x v="46"/>
    <n v="431"/>
    <n v="282"/>
    <x v="0"/>
  </r>
  <r>
    <x v="5"/>
    <x v="47"/>
    <n v="80"/>
    <n v="43"/>
    <x v="0"/>
  </r>
  <r>
    <x v="5"/>
    <x v="48"/>
    <n v="1"/>
    <n v="1"/>
    <x v="0"/>
  </r>
  <r>
    <x v="5"/>
    <x v="49"/>
    <n v="1"/>
    <n v="1"/>
    <x v="0"/>
  </r>
  <r>
    <x v="5"/>
    <x v="50"/>
    <n v="146"/>
    <n v="144"/>
    <x v="0"/>
  </r>
  <r>
    <x v="5"/>
    <x v="51"/>
    <n v="2"/>
    <n v="1"/>
    <x v="0"/>
  </r>
  <r>
    <x v="5"/>
    <x v="52"/>
    <n v="4"/>
    <n v="6"/>
    <x v="0"/>
  </r>
  <r>
    <x v="5"/>
    <x v="53"/>
    <n v="163"/>
    <n v="81"/>
    <x v="0"/>
  </r>
  <r>
    <x v="5"/>
    <x v="54"/>
    <n v="2"/>
    <n v="2"/>
    <x v="0"/>
  </r>
  <r>
    <x v="5"/>
    <x v="55"/>
    <n v="1438"/>
    <n v="766"/>
    <x v="0"/>
  </r>
  <r>
    <x v="5"/>
    <x v="57"/>
    <n v="7"/>
    <n v="10"/>
    <x v="0"/>
  </r>
  <r>
    <x v="5"/>
    <x v="58"/>
    <n v="5893"/>
    <n v="3847"/>
    <x v="0"/>
  </r>
  <r>
    <x v="5"/>
    <x v="59"/>
    <n v="201"/>
    <n v="169"/>
    <x v="0"/>
  </r>
  <r>
    <x v="5"/>
    <x v="60"/>
    <n v="20"/>
    <n v="11"/>
    <x v="0"/>
  </r>
  <r>
    <x v="5"/>
    <x v="61"/>
    <n v="6"/>
    <n v="5"/>
    <x v="0"/>
  </r>
  <r>
    <x v="5"/>
    <x v="62"/>
    <n v="204"/>
    <n v="174"/>
    <x v="1"/>
  </r>
  <r>
    <x v="5"/>
    <x v="63"/>
    <n v="9"/>
    <n v="11"/>
    <x v="0"/>
  </r>
  <r>
    <x v="5"/>
    <x v="64"/>
    <n v="85"/>
    <n v="46"/>
    <x v="0"/>
  </r>
  <r>
    <x v="5"/>
    <x v="65"/>
    <n v="110"/>
    <n v="58"/>
    <x v="0"/>
  </r>
  <r>
    <x v="5"/>
    <x v="69"/>
    <n v="8295"/>
    <n v="5169"/>
    <x v="0"/>
  </r>
  <r>
    <x v="5"/>
    <x v="71"/>
    <n v="23865"/>
    <n v="20724"/>
    <x v="1"/>
  </r>
  <r>
    <x v="5"/>
    <x v="72"/>
    <n v="1"/>
    <n v="2"/>
    <x v="0"/>
  </r>
  <r>
    <x v="5"/>
    <x v="74"/>
    <n v="476"/>
    <n v="319"/>
    <x v="0"/>
  </r>
  <r>
    <x v="5"/>
    <x v="155"/>
    <n v="1"/>
    <m/>
    <x v="0"/>
  </r>
  <r>
    <x v="5"/>
    <x v="75"/>
    <n v="427"/>
    <n v="305"/>
    <x v="0"/>
  </r>
  <r>
    <x v="5"/>
    <x v="77"/>
    <n v="304"/>
    <n v="271"/>
    <x v="0"/>
  </r>
  <r>
    <x v="5"/>
    <x v="78"/>
    <n v="7"/>
    <n v="4"/>
    <x v="0"/>
  </r>
  <r>
    <x v="5"/>
    <x v="81"/>
    <n v="9"/>
    <n v="7"/>
    <x v="1"/>
  </r>
  <r>
    <x v="5"/>
    <x v="83"/>
    <n v="2"/>
    <n v="3"/>
    <x v="0"/>
  </r>
  <r>
    <x v="5"/>
    <x v="85"/>
    <n v="1819"/>
    <n v="1093"/>
    <x v="0"/>
  </r>
  <r>
    <x v="5"/>
    <x v="87"/>
    <n v="1993"/>
    <n v="1353"/>
    <x v="0"/>
  </r>
  <r>
    <x v="5"/>
    <x v="88"/>
    <m/>
    <n v="1"/>
    <x v="0"/>
  </r>
  <r>
    <x v="5"/>
    <x v="89"/>
    <m/>
    <n v="1"/>
    <x v="0"/>
  </r>
  <r>
    <x v="5"/>
    <x v="90"/>
    <n v="100"/>
    <n v="42"/>
    <x v="0"/>
  </r>
  <r>
    <x v="5"/>
    <x v="91"/>
    <n v="1624"/>
    <n v="1158"/>
    <x v="0"/>
  </r>
  <r>
    <x v="5"/>
    <x v="92"/>
    <n v="1"/>
    <m/>
    <x v="0"/>
  </r>
  <r>
    <x v="5"/>
    <x v="93"/>
    <n v="2521"/>
    <n v="1713"/>
    <x v="0"/>
  </r>
  <r>
    <x v="5"/>
    <x v="94"/>
    <n v="1"/>
    <m/>
    <x v="0"/>
  </r>
  <r>
    <x v="5"/>
    <x v="95"/>
    <n v="1"/>
    <m/>
    <x v="0"/>
  </r>
  <r>
    <x v="5"/>
    <x v="96"/>
    <n v="2269"/>
    <n v="1484"/>
    <x v="0"/>
  </r>
  <r>
    <x v="5"/>
    <x v="97"/>
    <n v="481"/>
    <n v="318"/>
    <x v="0"/>
  </r>
  <r>
    <x v="5"/>
    <x v="98"/>
    <n v="2"/>
    <n v="2"/>
    <x v="0"/>
  </r>
  <r>
    <x v="5"/>
    <x v="100"/>
    <n v="4"/>
    <n v="3"/>
    <x v="0"/>
  </r>
  <r>
    <x v="5"/>
    <x v="101"/>
    <n v="295"/>
    <n v="196"/>
    <x v="0"/>
  </r>
  <r>
    <x v="5"/>
    <x v="102"/>
    <m/>
    <n v="1"/>
    <x v="0"/>
  </r>
  <r>
    <x v="5"/>
    <x v="103"/>
    <n v="97"/>
    <n v="99"/>
    <x v="0"/>
  </r>
  <r>
    <x v="5"/>
    <x v="104"/>
    <n v="4104"/>
    <n v="3212"/>
    <x v="0"/>
  </r>
  <r>
    <x v="5"/>
    <x v="106"/>
    <n v="1"/>
    <m/>
    <x v="0"/>
  </r>
  <r>
    <x v="5"/>
    <x v="107"/>
    <n v="7"/>
    <n v="9"/>
    <x v="0"/>
  </r>
  <r>
    <x v="5"/>
    <x v="108"/>
    <n v="6"/>
    <n v="6"/>
    <x v="0"/>
  </r>
  <r>
    <x v="5"/>
    <x v="110"/>
    <n v="12"/>
    <n v="1"/>
    <x v="0"/>
  </r>
  <r>
    <x v="5"/>
    <x v="111"/>
    <n v="2"/>
    <m/>
    <x v="0"/>
  </r>
  <r>
    <x v="5"/>
    <x v="112"/>
    <n v="4"/>
    <m/>
    <x v="0"/>
  </r>
  <r>
    <x v="5"/>
    <x v="113"/>
    <n v="41"/>
    <n v="24"/>
    <x v="0"/>
  </r>
  <r>
    <x v="5"/>
    <x v="114"/>
    <n v="780"/>
    <n v="583"/>
    <x v="1"/>
  </r>
  <r>
    <x v="5"/>
    <x v="115"/>
    <n v="2381"/>
    <n v="1500"/>
    <x v="0"/>
  </r>
  <r>
    <x v="5"/>
    <x v="116"/>
    <n v="1"/>
    <m/>
    <x v="0"/>
  </r>
  <r>
    <x v="5"/>
    <x v="117"/>
    <n v="17"/>
    <n v="7"/>
    <x v="0"/>
  </r>
  <r>
    <x v="5"/>
    <x v="119"/>
    <n v="159"/>
    <n v="107"/>
    <x v="0"/>
  </r>
  <r>
    <x v="5"/>
    <x v="120"/>
    <n v="346"/>
    <n v="206"/>
    <x v="0"/>
  </r>
  <r>
    <x v="5"/>
    <x v="121"/>
    <n v="511"/>
    <n v="361"/>
    <x v="0"/>
  </r>
  <r>
    <x v="5"/>
    <x v="122"/>
    <n v="439"/>
    <n v="382"/>
    <x v="1"/>
  </r>
  <r>
    <x v="5"/>
    <x v="144"/>
    <n v="1"/>
    <m/>
    <x v="0"/>
  </r>
  <r>
    <x v="5"/>
    <x v="124"/>
    <n v="30"/>
    <n v="18"/>
    <x v="0"/>
  </r>
  <r>
    <x v="5"/>
    <x v="146"/>
    <n v="1"/>
    <n v="1"/>
    <x v="0"/>
  </r>
  <r>
    <x v="5"/>
    <x v="125"/>
    <n v="3684"/>
    <n v="2431"/>
    <x v="0"/>
  </r>
  <r>
    <x v="5"/>
    <x v="126"/>
    <n v="397"/>
    <n v="395"/>
    <x v="1"/>
  </r>
  <r>
    <x v="5"/>
    <x v="127"/>
    <n v="4147"/>
    <n v="2709"/>
    <x v="0"/>
  </r>
  <r>
    <x v="5"/>
    <x v="128"/>
    <n v="377"/>
    <n v="235"/>
    <x v="0"/>
  </r>
  <r>
    <x v="5"/>
    <x v="133"/>
    <n v="435"/>
    <n v="369"/>
    <x v="1"/>
  </r>
  <r>
    <x v="5"/>
    <x v="136"/>
    <n v="33"/>
    <n v="31"/>
    <x v="0"/>
  </r>
  <r>
    <x v="5"/>
    <x v="137"/>
    <n v="1"/>
    <n v="3"/>
    <x v="0"/>
  </r>
  <r>
    <x v="6"/>
    <x v="156"/>
    <m/>
    <m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4000000}" name="Сводная таблица5" cacheId="0" applyNumberFormats="0" applyBorderFormats="0" applyFontFormats="0" applyPatternFormats="0" applyAlignmentFormats="0" applyWidthHeightFormats="1" dataCaption="Значения" updatedVersion="6" minRefreshableVersion="3" itemPrintTitles="1" createdVersion="6" indent="0" outline="1" outlineData="1" multipleFieldFilters="0">
  <location ref="H70:J79" firstHeaderRow="0" firstDataRow="1" firstDataCol="1" rowPageCount="5" colPageCount="1"/>
  <pivotFields count="11">
    <pivotField axis="axisPage" multipleItemSelectionAllowed="1" showAll="0">
      <items count="8">
        <item x="0"/>
        <item x="1"/>
        <item m="1" x="6"/>
        <item m="1" x="3"/>
        <item m="1" x="5"/>
        <item x="2"/>
        <item m="1" x="4"/>
        <item t="default"/>
      </items>
    </pivotField>
    <pivotField axis="axisPage" multipleItemSelectionAllowed="1" showAll="0">
      <items count="10">
        <item sd="0" x="0"/>
        <item sd="0" x="1"/>
        <item sd="0" x="2"/>
        <item sd="0" x="3"/>
        <item sd="0" x="4"/>
        <item sd="0" x="5"/>
        <item sd="0" x="6"/>
        <item sd="0" x="7"/>
        <item h="1" m="1" x="8"/>
        <item t="default"/>
      </items>
    </pivotField>
    <pivotField axis="axisPage" multipleItemSelectionAllowed="1" showAll="0">
      <items count="226">
        <item x="65"/>
        <item x="66"/>
        <item x="156"/>
        <item m="1" x="210"/>
        <item m="1" x="217"/>
        <item x="128"/>
        <item x="68"/>
        <item x="157"/>
        <item m="1" x="215"/>
        <item x="69"/>
        <item x="172"/>
        <item m="1" x="222"/>
        <item x="70"/>
        <item m="1" x="211"/>
        <item x="71"/>
        <item x="130"/>
        <item x="73"/>
        <item x="74"/>
        <item x="36"/>
        <item x="75"/>
        <item x="37"/>
        <item x="76"/>
        <item x="4"/>
        <item x="187"/>
        <item x="38"/>
        <item x="5"/>
        <item x="6"/>
        <item x="77"/>
        <item x="61"/>
        <item x="54"/>
        <item x="40"/>
        <item x="80"/>
        <item x="159"/>
        <item x="81"/>
        <item x="7"/>
        <item x="82"/>
        <item x="8"/>
        <item x="9"/>
        <item x="83"/>
        <item x="10"/>
        <item x="84"/>
        <item x="85"/>
        <item x="43"/>
        <item x="87"/>
        <item x="189"/>
        <item x="13"/>
        <item x="137"/>
        <item x="181"/>
        <item m="1" x="216"/>
        <item x="14"/>
        <item x="89"/>
        <item x="90"/>
        <item x="15"/>
        <item x="46"/>
        <item x="92"/>
        <item x="93"/>
        <item x="190"/>
        <item x="140"/>
        <item x="17"/>
        <item x="18"/>
        <item x="94"/>
        <item x="96"/>
        <item x="191"/>
        <item x="97"/>
        <item x="143"/>
        <item x="99"/>
        <item x="102"/>
        <item x="19"/>
        <item x="145"/>
        <item x="20"/>
        <item x="104"/>
        <item x="105"/>
        <item x="21"/>
        <item x="169"/>
        <item x="22"/>
        <item x="107"/>
        <item x="23"/>
        <item m="1" x="224"/>
        <item x="24"/>
        <item x="147"/>
        <item x="110"/>
        <item x="112"/>
        <item x="25"/>
        <item x="196"/>
        <item x="113"/>
        <item x="114"/>
        <item m="1" x="212"/>
        <item x="26"/>
        <item x="149"/>
        <item x="150"/>
        <item x="121"/>
        <item x="51"/>
        <item x="27"/>
        <item x="28"/>
        <item x="29"/>
        <item x="152"/>
        <item x="122"/>
        <item x="31"/>
        <item x="32"/>
        <item x="33"/>
        <item x="124"/>
        <item x="153"/>
        <item x="154"/>
        <item x="64"/>
        <item x="166"/>
        <item x="199"/>
        <item m="1" x="208"/>
        <item m="1" x="221"/>
        <item m="1" x="213"/>
        <item m="1" x="218"/>
        <item x="86"/>
        <item x="42"/>
        <item x="1"/>
        <item x="16"/>
        <item x="52"/>
        <item x="47"/>
        <item m="1" x="223"/>
        <item m="1" x="219"/>
        <item m="1" x="214"/>
        <item m="1" x="207"/>
        <item m="1" x="220"/>
        <item x="180"/>
        <item x="139"/>
        <item x="117"/>
        <item x="192"/>
        <item m="1" x="209"/>
        <item x="57"/>
        <item x="0"/>
        <item x="2"/>
        <item x="3"/>
        <item x="11"/>
        <item x="12"/>
        <item x="30"/>
        <item x="34"/>
        <item x="35"/>
        <item x="39"/>
        <item x="41"/>
        <item x="44"/>
        <item x="45"/>
        <item x="48"/>
        <item x="49"/>
        <item x="50"/>
        <item x="53"/>
        <item x="55"/>
        <item x="56"/>
        <item x="58"/>
        <item x="59"/>
        <item x="60"/>
        <item x="62"/>
        <item x="63"/>
        <item x="67"/>
        <item x="72"/>
        <item x="78"/>
        <item x="79"/>
        <item x="88"/>
        <item x="91"/>
        <item x="95"/>
        <item x="98"/>
        <item x="100"/>
        <item x="101"/>
        <item x="103"/>
        <item x="106"/>
        <item x="108"/>
        <item x="109"/>
        <item x="111"/>
        <item x="115"/>
        <item x="116"/>
        <item x="118"/>
        <item x="119"/>
        <item x="120"/>
        <item x="123"/>
        <item x="125"/>
        <item x="126"/>
        <item x="127"/>
        <item x="129"/>
        <item x="131"/>
        <item x="132"/>
        <item x="133"/>
        <item x="134"/>
        <item x="135"/>
        <item x="136"/>
        <item x="138"/>
        <item x="141"/>
        <item x="142"/>
        <item x="144"/>
        <item x="146"/>
        <item x="148"/>
        <item x="151"/>
        <item x="155"/>
        <item x="158"/>
        <item x="160"/>
        <item x="161"/>
        <item x="162"/>
        <item x="163"/>
        <item x="164"/>
        <item x="165"/>
        <item x="167"/>
        <item x="168"/>
        <item x="170"/>
        <item x="171"/>
        <item x="173"/>
        <item x="174"/>
        <item x="175"/>
        <item x="176"/>
        <item x="177"/>
        <item x="178"/>
        <item x="179"/>
        <item x="182"/>
        <item x="183"/>
        <item x="184"/>
        <item x="185"/>
        <item x="186"/>
        <item x="188"/>
        <item x="193"/>
        <item x="194"/>
        <item x="195"/>
        <item x="197"/>
        <item x="198"/>
        <item x="200"/>
        <item x="201"/>
        <item x="202"/>
        <item x="203"/>
        <item x="204"/>
        <item x="205"/>
        <item x="206"/>
        <item t="default"/>
      </items>
    </pivotField>
    <pivotField axis="axisPage" showAll="0">
      <items count="2679">
        <item x="767"/>
        <item x="768"/>
        <item x="769"/>
        <item x="773"/>
        <item x="774"/>
        <item x="1656"/>
        <item x="776"/>
        <item x="1657"/>
        <item x="273"/>
        <item x="274"/>
        <item x="275"/>
        <item x="276"/>
        <item x="277"/>
        <item x="278"/>
        <item x="279"/>
        <item x="576"/>
        <item x="256"/>
        <item x="257"/>
        <item x="258"/>
        <item x="261"/>
        <item x="897"/>
        <item x="867"/>
        <item x="1369"/>
        <item x="1371"/>
        <item x="1184"/>
        <item x="1185"/>
        <item x="2114"/>
        <item x="2115"/>
        <item m="1" x="2443"/>
        <item x="947"/>
        <item x="1145"/>
        <item x="868"/>
        <item x="354"/>
        <item m="1" x="2529"/>
        <item x="1187"/>
        <item x="1065"/>
        <item x="1310"/>
        <item x="1122"/>
        <item x="1863"/>
        <item x="2119"/>
        <item x="1020"/>
        <item x="899"/>
        <item x="825"/>
        <item x="1190"/>
        <item x="637"/>
        <item x="1818"/>
        <item m="1" x="2546"/>
        <item x="815"/>
        <item x="1393"/>
        <item m="1" x="2403"/>
        <item m="1" x="2558"/>
        <item m="1" x="2512"/>
        <item m="1" x="2525"/>
        <item x="1146"/>
        <item m="1" x="2399"/>
        <item x="303"/>
        <item x="304"/>
        <item x="305"/>
        <item x="486"/>
        <item x="1524"/>
        <item x="1525"/>
        <item x="487"/>
        <item x="488"/>
        <item m="1" x="2468"/>
        <item x="369"/>
        <item x="1404"/>
        <item x="306"/>
        <item x="1872"/>
        <item x="1984"/>
        <item x="308"/>
        <item x="310"/>
        <item x="312"/>
        <item x="314"/>
        <item x="315"/>
        <item x="319"/>
        <item x="320"/>
        <item x="321"/>
        <item x="1460"/>
        <item x="1312"/>
        <item x="1053"/>
        <item x="501"/>
        <item x="1124"/>
        <item x="1420"/>
        <item x="1421"/>
        <item m="1" x="2430"/>
        <item x="1875"/>
        <item x="1429"/>
        <item x="1430"/>
        <item x="1431"/>
        <item x="1432"/>
        <item x="1433"/>
        <item x="1434"/>
        <item x="408"/>
        <item x="409"/>
        <item m="1" x="2633"/>
        <item x="412"/>
        <item m="1" x="2562"/>
        <item x="1440"/>
        <item x="346"/>
        <item x="1441"/>
        <item x="370"/>
        <item x="1199"/>
        <item x="715"/>
        <item x="716"/>
        <item x="1054"/>
        <item x="1055"/>
        <item x="717"/>
        <item x="1969"/>
        <item x="718"/>
        <item m="1" x="2413"/>
        <item m="1" x="2608"/>
        <item x="349"/>
        <item x="350"/>
        <item x="351"/>
        <item x="1986"/>
        <item m="1" x="2456"/>
        <item x="1445"/>
        <item x="353"/>
        <item m="1" x="2398"/>
        <item x="1877"/>
        <item x="467"/>
        <item x="706"/>
        <item x="356"/>
        <item x="1448"/>
        <item x="358"/>
        <item x="2138"/>
        <item x="1449"/>
        <item x="2139"/>
        <item x="362"/>
        <item x="1452"/>
        <item x="1454"/>
        <item x="363"/>
        <item x="364"/>
        <item x="365"/>
        <item x="366"/>
        <item x="373"/>
        <item x="1463"/>
        <item x="2028"/>
        <item x="378"/>
        <item x="1466"/>
        <item x="381"/>
        <item x="1206"/>
        <item m="1" x="2400"/>
        <item x="583"/>
        <item x="870"/>
        <item x="871"/>
        <item x="875"/>
        <item x="383"/>
        <item x="708"/>
        <item x="437"/>
        <item x="1207"/>
        <item x="384"/>
        <item x="638"/>
        <item x="1210"/>
        <item x="587"/>
        <item x="832"/>
        <item x="833"/>
        <item x="834"/>
        <item x="1685"/>
        <item x="836"/>
        <item x="837"/>
        <item x="1492"/>
        <item x="441"/>
        <item x="1505"/>
        <item x="460"/>
        <item x="958"/>
        <item x="786"/>
        <item x="465"/>
        <item x="787"/>
        <item x="788"/>
        <item x="495"/>
        <item x="469"/>
        <item x="2077"/>
        <item m="1" x="2491"/>
        <item m="1" x="2408"/>
        <item x="2264"/>
        <item x="1519"/>
        <item x="474"/>
        <item x="1067"/>
        <item x="908"/>
        <item x="503"/>
        <item x="876"/>
        <item x="2308"/>
        <item x="482"/>
        <item x="699"/>
        <item x="386"/>
        <item x="348"/>
        <item x="504"/>
        <item x="1149"/>
        <item x="1381"/>
        <item x="2123"/>
        <item x="2078"/>
        <item x="1894"/>
        <item x="483"/>
        <item x="484"/>
        <item x="485"/>
        <item x="507"/>
        <item x="508"/>
        <item x="1103"/>
        <item m="1" x="2519"/>
        <item x="1531"/>
        <item x="1896"/>
        <item x="493"/>
        <item x="2162"/>
        <item x="2163"/>
        <item x="1899"/>
        <item x="1536"/>
        <item x="1539"/>
        <item x="510"/>
        <item x="593"/>
        <item x="1217"/>
        <item x="842"/>
        <item x="1127"/>
        <item x="2152"/>
        <item x="719"/>
        <item x="1218"/>
        <item x="1111"/>
        <item x="700"/>
        <item x="594"/>
        <item x="1640"/>
        <item x="515"/>
        <item x="529"/>
        <item x="530"/>
        <item x="1570"/>
        <item m="1" x="2622"/>
        <item m="1" x="2677"/>
        <item x="1573"/>
        <item x="543"/>
        <item x="544"/>
        <item x="547"/>
        <item x="548"/>
        <item x="549"/>
        <item x="550"/>
        <item x="2173"/>
        <item x="1580"/>
        <item x="553"/>
        <item x="2174"/>
        <item m="1" x="2609"/>
        <item x="554"/>
        <item x="556"/>
        <item x="1581"/>
        <item x="641"/>
        <item x="557"/>
        <item x="558"/>
        <item x="559"/>
        <item x="560"/>
        <item x="561"/>
        <item x="877"/>
        <item x="878"/>
        <item x="879"/>
        <item x="880"/>
        <item x="881"/>
        <item x="883"/>
        <item x="884"/>
        <item x="1583"/>
        <item x="564"/>
        <item x="565"/>
        <item x="1315"/>
        <item x="2306"/>
        <item x="475"/>
        <item x="709"/>
        <item x="1151"/>
        <item x="643"/>
        <item x="1719"/>
        <item x="1221"/>
        <item x="1571"/>
        <item x="1222"/>
        <item x="965"/>
        <item x="1223"/>
        <item x="1597"/>
        <item x="570"/>
        <item x="571"/>
        <item x="573"/>
        <item x="1598"/>
        <item x="574"/>
        <item x="575"/>
        <item x="2278"/>
        <item x="1224"/>
        <item x="2181"/>
        <item x="2182"/>
        <item x="2279"/>
        <item x="597"/>
        <item x="1999"/>
        <item x="1603"/>
        <item x="2038"/>
        <item x="1605"/>
        <item x="2280"/>
        <item x="2086"/>
        <item x="604"/>
        <item m="1" x="2569"/>
        <item x="1152"/>
        <item x="644"/>
        <item x="1611"/>
        <item m="1" x="2454"/>
        <item m="1" x="2577"/>
        <item x="645"/>
        <item x="1613"/>
        <item x="647"/>
        <item x="649"/>
        <item x="650"/>
        <item x="651"/>
        <item x="654"/>
        <item x="1971"/>
        <item x="1828"/>
        <item x="1829"/>
        <item x="1153"/>
        <item x="1128"/>
        <item x="673"/>
        <item x="677"/>
        <item x="678"/>
        <item x="679"/>
        <item x="681"/>
        <item x="605"/>
        <item x="1641"/>
        <item m="1" x="2663"/>
        <item x="1627"/>
        <item x="689"/>
        <item x="656"/>
        <item m="1" x="2660"/>
        <item x="2185"/>
        <item x="2186"/>
        <item x="698"/>
        <item x="1632"/>
        <item x="2088"/>
        <item m="1" x="2514"/>
        <item x="1634"/>
        <item m="1" x="2547"/>
        <item x="608"/>
        <item x="1317"/>
        <item x="1154"/>
        <item x="2188"/>
        <item x="967"/>
        <item x="1645"/>
        <item m="1" x="2453"/>
        <item x="1071"/>
        <item x="1104"/>
        <item m="1" x="2533"/>
        <item x="720"/>
        <item x="721"/>
        <item x="722"/>
        <item x="1650"/>
        <item x="2089"/>
        <item x="723"/>
        <item m="1" x="2554"/>
        <item x="725"/>
        <item x="968"/>
        <item x="1105"/>
        <item x="1072"/>
        <item x="1659"/>
        <item x="782"/>
        <item x="783"/>
        <item x="1230"/>
        <item x="1231"/>
        <item x="1232"/>
        <item x="778"/>
        <item x="972"/>
        <item m="1" x="2642"/>
        <item x="1130"/>
        <item x="1233"/>
        <item x="1132"/>
        <item x="794"/>
        <item x="795"/>
        <item x="797"/>
        <item x="799"/>
        <item x="800"/>
        <item x="801"/>
        <item x="802"/>
        <item x="803"/>
        <item x="805"/>
        <item x="808"/>
        <item x="1666"/>
        <item m="1" x="2494"/>
        <item x="2197"/>
        <item x="1672"/>
        <item x="1673"/>
        <item x="1676"/>
        <item x="1406"/>
        <item x="322"/>
        <item x="323"/>
        <item x="324"/>
        <item x="1407"/>
        <item x="1056"/>
        <item x="727"/>
        <item x="389"/>
        <item x="2091"/>
        <item x="823"/>
        <item x="443"/>
        <item x="975"/>
        <item x="845"/>
        <item x="846"/>
        <item x="849"/>
        <item x="2007"/>
        <item x="853"/>
        <item x="2205"/>
        <item x="2291"/>
        <item x="2206"/>
        <item x="1693"/>
        <item x="2207"/>
        <item x="887"/>
        <item x="2293"/>
        <item x="895"/>
        <item m="1" x="2436"/>
        <item x="1934"/>
        <item x="896"/>
        <item x="445"/>
        <item x="922"/>
        <item x="1703"/>
        <item x="1704"/>
        <item x="728"/>
        <item x="1024"/>
        <item x="521"/>
        <item x="926"/>
        <item x="446"/>
        <item x="979"/>
        <item x="522"/>
        <item x="1907"/>
        <item x="856"/>
        <item x="857"/>
        <item x="818"/>
        <item m="1" x="2597"/>
        <item m="1" x="2549"/>
        <item x="2009"/>
        <item m="1" x="2431"/>
        <item x="729"/>
        <item x="985"/>
        <item x="1240"/>
        <item x="986"/>
        <item x="615"/>
        <item x="1106"/>
        <item x="616"/>
        <item x="1017"/>
        <item x="1722"/>
        <item m="1" x="2536"/>
        <item m="1" x="2471"/>
        <item x="1133"/>
        <item x="927"/>
        <item x="928"/>
        <item x="932"/>
        <item x="659"/>
        <item x="1057"/>
        <item x="1318"/>
        <item x="1242"/>
        <item x="989"/>
        <item x="990"/>
        <item x="1033"/>
        <item x="1038"/>
        <item x="1039"/>
        <item x="1046"/>
        <item x="1047"/>
        <item x="731"/>
        <item x="618"/>
        <item x="1244"/>
        <item x="1741"/>
        <item x="1320"/>
        <item x="1749"/>
        <item x="1059"/>
        <item x="1060"/>
        <item x="1247"/>
        <item x="1249"/>
        <item x="1250"/>
        <item x="283"/>
        <item x="284"/>
        <item x="2124"/>
        <item x="285"/>
        <item x="286"/>
        <item x="287"/>
        <item x="998"/>
        <item x="1382"/>
        <item x="790"/>
        <item x="791"/>
        <item x="792"/>
        <item x="793"/>
        <item x="1255"/>
        <item x="1064"/>
        <item x="735"/>
        <item x="1636"/>
        <item x="1637"/>
        <item x="2229"/>
        <item x="1078"/>
        <item x="1079"/>
        <item x="1761"/>
        <item x="712"/>
        <item x="1118"/>
        <item x="737"/>
        <item x="2230"/>
        <item x="449"/>
        <item m="1" x="2521"/>
        <item x="1001"/>
        <item x="1084"/>
        <item x="1766"/>
        <item x="1767"/>
        <item x="1085"/>
        <item x="1256"/>
        <item x="288"/>
        <item x="289"/>
        <item x="1383"/>
        <item x="1384"/>
        <item x="1385"/>
        <item x="1386"/>
        <item x="1387"/>
        <item x="1257"/>
        <item x="1259"/>
        <item x="933"/>
        <item x="1388"/>
        <item x="1333"/>
        <item x="291"/>
        <item x="292"/>
        <item x="1334"/>
        <item x="1389"/>
        <item x="293"/>
        <item x="1336"/>
        <item x="738"/>
        <item x="1866"/>
        <item x="1262"/>
        <item x="1005"/>
        <item x="624"/>
        <item x="1264"/>
        <item x="1265"/>
        <item m="1" x="2393"/>
        <item x="891"/>
        <item x="2303"/>
        <item x="1107"/>
        <item x="1795"/>
        <item m="1" x="2467"/>
        <item x="893"/>
        <item x="1796"/>
        <item x="1800"/>
        <item x="661"/>
        <item x="1161"/>
        <item x="740"/>
        <item x="741"/>
        <item x="1268"/>
        <item x="391"/>
        <item x="743"/>
        <item x="294"/>
        <item x="1390"/>
        <item x="295"/>
        <item m="1" x="2404"/>
        <item x="626"/>
        <item x="744"/>
        <item x="1804"/>
        <item x="1140"/>
        <item x="392"/>
        <item x="1271"/>
        <item x="1108"/>
        <item x="1272"/>
        <item x="2242"/>
        <item m="1" x="2657"/>
        <item m="1" x="2495"/>
        <item x="1165"/>
        <item x="1166"/>
        <item x="393"/>
        <item x="1816"/>
        <item x="1817"/>
        <item x="1324"/>
        <item x="1012"/>
        <item x="1178"/>
        <item x="1179"/>
        <item x="1180"/>
        <item x="1181"/>
        <item x="368"/>
        <item x="1325"/>
        <item m="1" x="2474"/>
        <item x="1326"/>
        <item x="1279"/>
        <item x="1281"/>
        <item x="1284"/>
        <item m="1" x="2654"/>
        <item x="394"/>
        <item x="395"/>
        <item x="1833"/>
        <item x="296"/>
        <item x="664"/>
        <item x="1300"/>
        <item x="1305"/>
        <item x="1309"/>
        <item x="1328"/>
        <item x="1338"/>
        <item x="1340"/>
        <item x="1917"/>
        <item x="1287"/>
        <item x="779"/>
        <item x="632"/>
        <item x="397"/>
        <item x="1293"/>
        <item x="406"/>
        <item x="2247"/>
        <item x="1842"/>
        <item x="1834"/>
        <item m="1" x="2565"/>
        <item m="1" x="2656"/>
        <item x="1330"/>
        <item m="1" x="2421"/>
        <item x="1331"/>
        <item x="2246"/>
        <item m="1" x="2446"/>
        <item x="1843"/>
        <item m="1" x="2621"/>
        <item x="713"/>
        <item x="1143"/>
        <item m="1" x="2464"/>
        <item x="326"/>
        <item x="327"/>
        <item x="328"/>
        <item x="329"/>
        <item x="330"/>
        <item x="331"/>
        <item x="332"/>
        <item x="333"/>
        <item x="334"/>
        <item x="335"/>
        <item x="1169"/>
        <item x="1347"/>
        <item x="1348"/>
        <item x="1350"/>
        <item x="703"/>
        <item x="1977"/>
        <item x="2019"/>
        <item x="780"/>
        <item x="1015"/>
        <item x="1016"/>
        <item x="1298"/>
        <item x="2251"/>
        <item x="1410"/>
        <item x="1411"/>
        <item m="1" x="2415"/>
        <item x="1626"/>
        <item x="1215"/>
        <item x="1375"/>
        <item x="309"/>
        <item m="1" x="2498"/>
        <item m="1" x="2658"/>
        <item m="1" x="2655"/>
        <item m="1" x="2666"/>
        <item m="1" x="2405"/>
        <item x="1612"/>
        <item x="1924"/>
        <item m="1" x="2487"/>
        <item x="1710"/>
        <item x="2055"/>
        <item x="1120"/>
        <item x="1167"/>
        <item m="1" x="2507"/>
        <item m="1" x="2414"/>
        <item x="1408"/>
        <item x="1985"/>
        <item m="1" x="2411"/>
        <item x="1604"/>
        <item m="1" x="2675"/>
        <item m="1" x="2420"/>
        <item m="1" x="2480"/>
        <item m="1" x="2447"/>
        <item x="1048"/>
        <item x="1267"/>
        <item x="2116"/>
        <item m="1" x="2665"/>
        <item m="1" x="2613"/>
        <item m="1" x="2488"/>
        <item m="1" x="2652"/>
        <item x="582"/>
        <item x="599"/>
        <item m="1" x="2461"/>
        <item x="621"/>
        <item m="1" x="2550"/>
        <item x="1819"/>
        <item x="2125"/>
        <item m="1" x="2598"/>
        <item x="1418"/>
        <item m="1" x="2483"/>
        <item x="387"/>
        <item x="390"/>
        <item x="402"/>
        <item m="1" x="2589"/>
        <item m="1" x="2594"/>
        <item m="1" x="2401"/>
        <item x="512"/>
        <item m="1" x="2429"/>
        <item m="1" x="2509"/>
        <item x="602"/>
        <item m="1" x="2587"/>
        <item m="1" x="2544"/>
        <item x="682"/>
        <item m="1" x="2496"/>
        <item m="1" x="2557"/>
        <item m="1" x="2564"/>
        <item m="1" x="2426"/>
        <item x="1066"/>
        <item m="1" x="2457"/>
        <item m="1" x="2479"/>
        <item m="1" x="2440"/>
        <item x="1836"/>
        <item x="2018"/>
        <item m="1" x="2465"/>
        <item m="1" x="2439"/>
        <item x="1113"/>
        <item x="2315"/>
        <item x="2317"/>
        <item x="2320"/>
        <item x="2321"/>
        <item m="1" x="2535"/>
        <item x="2324"/>
        <item x="2327"/>
        <item x="2328"/>
        <item x="2331"/>
        <item x="2332"/>
        <item x="2337"/>
        <item x="2346"/>
        <item x="2347"/>
        <item x="2348"/>
        <item x="2349"/>
        <item x="2318"/>
        <item m="1" x="2624"/>
        <item m="1" x="2612"/>
        <item x="2322"/>
        <item x="2316"/>
        <item m="1" x="2513"/>
        <item x="2360"/>
        <item x="2364"/>
        <item x="2382"/>
        <item x="2386"/>
        <item m="1" x="2574"/>
        <item m="1" x="2593"/>
        <item x="223"/>
        <item x="6"/>
        <item x="7"/>
        <item x="10"/>
        <item x="18"/>
        <item x="21"/>
        <item x="22"/>
        <item x="23"/>
        <item x="24"/>
        <item x="26"/>
        <item x="27"/>
        <item x="28"/>
        <item x="29"/>
        <item x="134"/>
        <item x="34"/>
        <item x="35"/>
        <item x="37"/>
        <item x="42"/>
        <item x="140"/>
        <item x="43"/>
        <item x="46"/>
        <item x="47"/>
        <item x="48"/>
        <item x="52"/>
        <item x="56"/>
        <item x="57"/>
        <item x="58"/>
        <item x="62"/>
        <item x="65"/>
        <item x="66"/>
        <item x="163"/>
        <item x="73"/>
        <item x="74"/>
        <item x="75"/>
        <item x="78"/>
        <item x="172"/>
        <item x="83"/>
        <item x="87"/>
        <item x="88"/>
        <item x="91"/>
        <item x="93"/>
        <item x="94"/>
        <item x="95"/>
        <item x="97"/>
        <item x="98"/>
        <item x="100"/>
        <item x="102"/>
        <item x="103"/>
        <item x="104"/>
        <item x="105"/>
        <item x="106"/>
        <item x="108"/>
        <item x="2"/>
        <item x="5"/>
        <item x="117"/>
        <item x="123"/>
        <item x="14"/>
        <item x="17"/>
        <item m="1" x="2607"/>
        <item x="233"/>
        <item x="51"/>
        <item x="70"/>
        <item x="71"/>
        <item x="72"/>
        <item x="201"/>
        <item x="174"/>
        <item x="177"/>
        <item x="109"/>
        <item x="141"/>
        <item x="148"/>
        <item x="150"/>
        <item x="161"/>
        <item x="162"/>
        <item x="79"/>
        <item m="1" x="2539"/>
        <item x="45"/>
        <item x="61"/>
        <item x="84"/>
        <item x="234"/>
        <item m="1" x="2616"/>
        <item x="226"/>
        <item m="1" x="2672"/>
        <item x="131"/>
        <item x="19"/>
        <item x="20"/>
        <item x="135"/>
        <item x="160"/>
        <item m="1" x="2526"/>
        <item m="1" x="2524"/>
        <item m="1" x="2397"/>
        <item m="1" x="2392"/>
        <item m="1" x="2636"/>
        <item m="1" x="2638"/>
        <item m="1" x="2566"/>
        <item m="1" x="2484"/>
        <item m="1" x="2586"/>
        <item m="1" x="2588"/>
        <item m="1" x="2590"/>
        <item m="1" x="2645"/>
        <item m="1" x="2428"/>
        <item m="1" x="2434"/>
        <item m="1" x="2438"/>
        <item x="502"/>
        <item m="1" x="2559"/>
        <item m="1" x="2626"/>
        <item m="1" x="2570"/>
        <item m="1" x="2506"/>
        <item m="1" x="2605"/>
        <item m="1" x="2402"/>
        <item m="1" x="2472"/>
        <item m="1" x="2517"/>
        <item x="1633"/>
        <item m="1" x="2669"/>
        <item m="1" x="2601"/>
        <item m="1" x="2561"/>
        <item m="1" x="2596"/>
        <item m="1" x="2497"/>
        <item m="1" x="2541"/>
        <item m="1" x="2451"/>
        <item m="1" x="2501"/>
        <item m="1" x="2643"/>
        <item m="1" x="2425"/>
        <item m="1" x="2455"/>
        <item m="1" x="2560"/>
        <item m="1" x="2520"/>
        <item m="1" x="2516"/>
        <item m="1" x="2617"/>
        <item m="1" x="2543"/>
        <item m="1" x="2600"/>
        <item m="1" x="2623"/>
        <item m="1" x="2583"/>
        <item m="1" x="2671"/>
        <item m="1" x="2444"/>
        <item m="1" x="2620"/>
        <item m="1" x="2490"/>
        <item m="1" x="2462"/>
        <item m="1" x="2602"/>
        <item m="1" x="2542"/>
        <item m="1" x="2611"/>
        <item m="1" x="2540"/>
        <item m="1" x="2412"/>
        <item m="1" x="2581"/>
        <item m="1" x="2463"/>
        <item m="1" x="2391"/>
        <item m="1" x="2674"/>
        <item m="1" x="2555"/>
        <item m="1" x="2604"/>
        <item m="1" x="2481"/>
        <item m="1" x="2614"/>
        <item m="1" x="2662"/>
        <item m="1" x="2640"/>
        <item m="1" x="2644"/>
        <item m="1" x="2650"/>
        <item m="1" x="2606"/>
        <item m="1" x="2427"/>
        <item m="1" x="2466"/>
        <item m="1" x="2668"/>
        <item m="1" x="2648"/>
        <item m="1" x="2489"/>
        <item m="1" x="2407"/>
        <item m="1" x="2423"/>
        <item m="1" x="2673"/>
        <item m="1" x="2619"/>
        <item m="1" x="2664"/>
        <item m="1" x="2630"/>
        <item m="1" x="2394"/>
        <item m="1" x="2634"/>
        <item m="1" x="2635"/>
        <item m="1" x="2637"/>
        <item m="1" x="2582"/>
        <item m="1" x="2551"/>
        <item m="1" x="2572"/>
        <item m="1" x="2595"/>
        <item m="1" x="2579"/>
        <item m="1" x="2458"/>
        <item m="1" x="2473"/>
        <item m="1" x="2492"/>
        <item m="1" x="2410"/>
        <item x="342"/>
        <item m="1" x="2505"/>
        <item m="1" x="2567"/>
        <item m="1" x="2476"/>
        <item m="1" x="2485"/>
        <item x="541"/>
        <item m="1" x="2629"/>
        <item m="1" x="2610"/>
        <item m="1" x="2659"/>
        <item x="2004"/>
        <item x="2285"/>
        <item x="1644"/>
        <item m="1" x="2563"/>
        <item m="1" x="2478"/>
        <item m="1" x="2442"/>
        <item m="1" x="2416"/>
        <item m="1" x="2511"/>
        <item m="1" x="2482"/>
        <item x="987"/>
        <item m="1" x="2532"/>
        <item m="1" x="2528"/>
        <item m="1" x="2585"/>
        <item m="1" x="2591"/>
        <item m="1" x="2537"/>
        <item m="1" x="2432"/>
        <item m="1" x="2459"/>
        <item m="1" x="2625"/>
        <item m="1" x="2422"/>
        <item m="1" x="2437"/>
        <item m="1" x="2676"/>
        <item m="1" x="2418"/>
        <item m="1" x="2504"/>
        <item m="1" x="2499"/>
        <item m="1" x="2433"/>
        <item m="1" x="2530"/>
        <item m="1" x="2646"/>
        <item m="1" x="2615"/>
        <item m="1" x="2531"/>
        <item m="1" x="2448"/>
        <item m="1" x="2580"/>
        <item m="1" x="2667"/>
        <item m="1" x="2522"/>
        <item m="1" x="2534"/>
        <item m="1" x="2576"/>
        <item m="1" x="2578"/>
        <item m="1" x="2460"/>
        <item x="352"/>
        <item m="1" x="2469"/>
        <item m="1" x="2628"/>
        <item m="1" x="2553"/>
        <item m="1" x="2493"/>
        <item m="1" x="2523"/>
        <item x="1004"/>
        <item x="1058"/>
        <item x="1094"/>
        <item m="1" x="2632"/>
        <item m="1" x="2538"/>
        <item m="1" x="2435"/>
        <item m="1" x="2641"/>
        <item m="1" x="2527"/>
        <item m="1" x="2639"/>
        <item x="2103"/>
        <item m="1" x="2571"/>
        <item m="1" x="2627"/>
        <item m="1" x="2599"/>
        <item x="838"/>
        <item x="923"/>
        <item m="1" x="2477"/>
        <item m="1" x="2647"/>
        <item m="1" x="2661"/>
        <item m="1" x="2419"/>
        <item m="1" x="2486"/>
        <item x="2084"/>
        <item m="1" x="2395"/>
        <item m="1" x="2441"/>
        <item m="1" x="2417"/>
        <item m="1" x="2584"/>
        <item m="1" x="2449"/>
        <item m="1" x="2573"/>
        <item m="1" x="2575"/>
        <item m="1" x="2424"/>
        <item x="1403"/>
        <item x="311"/>
        <item x="432"/>
        <item m="1" x="2510"/>
        <item m="1" x="2603"/>
        <item m="1" x="2475"/>
        <item m="1" x="2406"/>
        <item x="2183"/>
        <item x="2002"/>
        <item x="2043"/>
        <item m="1" x="2502"/>
        <item m="1" x="2508"/>
        <item m="1" x="2649"/>
        <item x="925"/>
        <item x="1713"/>
        <item x="1027"/>
        <item x="1075"/>
        <item m="1" x="2592"/>
        <item m="1" x="2445"/>
        <item x="1777"/>
        <item x="2063"/>
        <item m="1" x="2500"/>
        <item m="1" x="2548"/>
        <item m="1" x="2518"/>
        <item m="1" x="2631"/>
        <item m="1" x="2653"/>
        <item m="1" x="2556"/>
        <item m="1" x="2409"/>
        <item x="804"/>
        <item m="1" x="2552"/>
        <item m="1" x="2396"/>
        <item m="1" x="2618"/>
        <item m="1" x="2568"/>
        <item m="1" x="2503"/>
        <item m="1" x="2515"/>
        <item m="1" x="2450"/>
        <item m="1" x="2452"/>
        <item m="1" x="2670"/>
        <item x="241"/>
        <item m="1" x="2545"/>
        <item x="16"/>
        <item m="1" x="2470"/>
        <item m="1" x="2651"/>
        <item x="211"/>
        <item x="0"/>
        <item x="1"/>
        <item x="3"/>
        <item x="4"/>
        <item x="8"/>
        <item x="9"/>
        <item x="11"/>
        <item x="12"/>
        <item x="13"/>
        <item x="15"/>
        <item x="25"/>
        <item x="30"/>
        <item x="31"/>
        <item x="32"/>
        <item x="33"/>
        <item x="36"/>
        <item x="38"/>
        <item x="39"/>
        <item x="40"/>
        <item x="41"/>
        <item x="44"/>
        <item x="49"/>
        <item x="50"/>
        <item x="53"/>
        <item x="54"/>
        <item x="55"/>
        <item x="59"/>
        <item x="60"/>
        <item x="63"/>
        <item x="64"/>
        <item x="67"/>
        <item x="68"/>
        <item x="69"/>
        <item x="76"/>
        <item x="77"/>
        <item x="80"/>
        <item x="81"/>
        <item x="82"/>
        <item x="85"/>
        <item x="86"/>
        <item x="89"/>
        <item x="90"/>
        <item x="92"/>
        <item x="96"/>
        <item x="99"/>
        <item x="101"/>
        <item x="107"/>
        <item x="110"/>
        <item x="111"/>
        <item x="112"/>
        <item x="113"/>
        <item x="114"/>
        <item x="115"/>
        <item x="116"/>
        <item x="118"/>
        <item x="119"/>
        <item x="120"/>
        <item x="121"/>
        <item x="122"/>
        <item x="124"/>
        <item x="125"/>
        <item x="126"/>
        <item x="127"/>
        <item x="128"/>
        <item x="129"/>
        <item x="130"/>
        <item x="132"/>
        <item x="133"/>
        <item x="136"/>
        <item x="137"/>
        <item x="138"/>
        <item x="139"/>
        <item x="142"/>
        <item x="143"/>
        <item x="144"/>
        <item x="145"/>
        <item x="146"/>
        <item x="147"/>
        <item x="149"/>
        <item x="151"/>
        <item x="152"/>
        <item x="153"/>
        <item x="154"/>
        <item x="155"/>
        <item x="156"/>
        <item x="157"/>
        <item x="158"/>
        <item x="159"/>
        <item x="164"/>
        <item x="165"/>
        <item x="166"/>
        <item x="167"/>
        <item x="168"/>
        <item x="169"/>
        <item x="170"/>
        <item x="171"/>
        <item x="173"/>
        <item x="175"/>
        <item x="176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2"/>
        <item x="203"/>
        <item x="204"/>
        <item x="205"/>
        <item x="206"/>
        <item x="207"/>
        <item x="208"/>
        <item x="209"/>
        <item x="210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4"/>
        <item x="225"/>
        <item x="227"/>
        <item x="228"/>
        <item x="229"/>
        <item x="230"/>
        <item x="231"/>
        <item x="232"/>
        <item x="235"/>
        <item x="236"/>
        <item x="237"/>
        <item x="238"/>
        <item x="239"/>
        <item x="240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9"/>
        <item x="260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80"/>
        <item x="281"/>
        <item x="282"/>
        <item x="290"/>
        <item x="297"/>
        <item x="298"/>
        <item x="299"/>
        <item x="300"/>
        <item x="301"/>
        <item x="302"/>
        <item x="307"/>
        <item x="313"/>
        <item x="316"/>
        <item x="317"/>
        <item x="318"/>
        <item x="325"/>
        <item x="336"/>
        <item x="337"/>
        <item x="338"/>
        <item x="339"/>
        <item x="340"/>
        <item x="341"/>
        <item x="343"/>
        <item x="344"/>
        <item x="345"/>
        <item x="347"/>
        <item x="355"/>
        <item x="357"/>
        <item x="359"/>
        <item x="360"/>
        <item x="361"/>
        <item x="367"/>
        <item x="371"/>
        <item x="372"/>
        <item x="374"/>
        <item x="375"/>
        <item x="376"/>
        <item x="377"/>
        <item x="379"/>
        <item x="380"/>
        <item x="382"/>
        <item x="385"/>
        <item x="388"/>
        <item x="396"/>
        <item x="398"/>
        <item x="399"/>
        <item x="400"/>
        <item x="401"/>
        <item x="403"/>
        <item x="404"/>
        <item x="405"/>
        <item x="407"/>
        <item x="410"/>
        <item x="411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3"/>
        <item x="434"/>
        <item x="435"/>
        <item x="436"/>
        <item x="438"/>
        <item x="439"/>
        <item x="440"/>
        <item x="442"/>
        <item x="444"/>
        <item x="447"/>
        <item x="448"/>
        <item x="450"/>
        <item x="451"/>
        <item x="452"/>
        <item x="453"/>
        <item x="454"/>
        <item x="455"/>
        <item x="456"/>
        <item x="457"/>
        <item x="458"/>
        <item x="459"/>
        <item x="461"/>
        <item x="462"/>
        <item x="463"/>
        <item x="464"/>
        <item x="466"/>
        <item x="468"/>
        <item x="470"/>
        <item x="471"/>
        <item x="472"/>
        <item x="473"/>
        <item x="476"/>
        <item x="477"/>
        <item x="478"/>
        <item x="479"/>
        <item x="480"/>
        <item x="481"/>
        <item x="489"/>
        <item x="490"/>
        <item x="491"/>
        <item x="492"/>
        <item x="494"/>
        <item x="496"/>
        <item x="497"/>
        <item x="498"/>
        <item x="499"/>
        <item x="500"/>
        <item x="505"/>
        <item x="506"/>
        <item x="509"/>
        <item x="511"/>
        <item x="513"/>
        <item x="514"/>
        <item x="516"/>
        <item x="517"/>
        <item x="518"/>
        <item x="519"/>
        <item x="520"/>
        <item x="523"/>
        <item x="524"/>
        <item x="525"/>
        <item x="526"/>
        <item x="527"/>
        <item x="528"/>
        <item x="531"/>
        <item x="532"/>
        <item x="533"/>
        <item x="534"/>
        <item x="535"/>
        <item x="536"/>
        <item x="537"/>
        <item x="538"/>
        <item x="539"/>
        <item x="540"/>
        <item x="542"/>
        <item x="545"/>
        <item x="546"/>
        <item x="551"/>
        <item x="552"/>
        <item x="555"/>
        <item x="562"/>
        <item x="563"/>
        <item x="566"/>
        <item x="567"/>
        <item x="568"/>
        <item x="569"/>
        <item x="572"/>
        <item x="577"/>
        <item x="578"/>
        <item x="579"/>
        <item x="580"/>
        <item x="581"/>
        <item x="584"/>
        <item x="585"/>
        <item x="586"/>
        <item x="588"/>
        <item x="589"/>
        <item x="590"/>
        <item x="591"/>
        <item x="592"/>
        <item x="595"/>
        <item x="596"/>
        <item x="598"/>
        <item x="600"/>
        <item x="601"/>
        <item x="603"/>
        <item x="606"/>
        <item x="607"/>
        <item x="609"/>
        <item x="610"/>
        <item x="611"/>
        <item x="612"/>
        <item x="613"/>
        <item x="614"/>
        <item x="617"/>
        <item x="619"/>
        <item x="620"/>
        <item x="622"/>
        <item x="623"/>
        <item x="625"/>
        <item x="627"/>
        <item x="628"/>
        <item x="629"/>
        <item x="630"/>
        <item x="631"/>
        <item x="633"/>
        <item x="634"/>
        <item x="635"/>
        <item x="636"/>
        <item x="639"/>
        <item x="640"/>
        <item x="642"/>
        <item x="646"/>
        <item x="648"/>
        <item x="652"/>
        <item x="653"/>
        <item x="655"/>
        <item x="657"/>
        <item x="658"/>
        <item x="660"/>
        <item x="662"/>
        <item x="663"/>
        <item x="665"/>
        <item x="666"/>
        <item x="667"/>
        <item x="668"/>
        <item x="669"/>
        <item x="670"/>
        <item x="671"/>
        <item x="672"/>
        <item x="674"/>
        <item x="675"/>
        <item x="676"/>
        <item x="680"/>
        <item x="683"/>
        <item x="684"/>
        <item x="685"/>
        <item x="686"/>
        <item x="687"/>
        <item x="688"/>
        <item x="690"/>
        <item x="691"/>
        <item x="692"/>
        <item x="693"/>
        <item x="694"/>
        <item x="695"/>
        <item x="696"/>
        <item x="697"/>
        <item x="701"/>
        <item x="702"/>
        <item x="704"/>
        <item x="705"/>
        <item x="707"/>
        <item x="710"/>
        <item x="711"/>
        <item x="714"/>
        <item x="724"/>
        <item x="726"/>
        <item x="730"/>
        <item x="732"/>
        <item x="733"/>
        <item x="734"/>
        <item x="736"/>
        <item x="739"/>
        <item x="742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70"/>
        <item x="771"/>
        <item x="772"/>
        <item x="775"/>
        <item x="777"/>
        <item x="781"/>
        <item x="784"/>
        <item x="785"/>
        <item x="789"/>
        <item x="796"/>
        <item x="798"/>
        <item x="806"/>
        <item x="807"/>
        <item x="809"/>
        <item x="810"/>
        <item x="811"/>
        <item x="812"/>
        <item x="813"/>
        <item x="814"/>
        <item x="816"/>
        <item x="817"/>
        <item x="819"/>
        <item x="820"/>
        <item x="821"/>
        <item x="822"/>
        <item x="824"/>
        <item x="826"/>
        <item x="827"/>
        <item x="828"/>
        <item x="829"/>
        <item x="830"/>
        <item x="831"/>
        <item x="835"/>
        <item x="839"/>
        <item x="840"/>
        <item x="841"/>
        <item x="843"/>
        <item x="844"/>
        <item x="847"/>
        <item x="848"/>
        <item x="850"/>
        <item x="851"/>
        <item x="852"/>
        <item x="854"/>
        <item x="855"/>
        <item x="858"/>
        <item x="859"/>
        <item x="860"/>
        <item x="861"/>
        <item x="862"/>
        <item x="863"/>
        <item x="864"/>
        <item x="865"/>
        <item x="866"/>
        <item x="869"/>
        <item x="872"/>
        <item x="873"/>
        <item x="874"/>
        <item x="882"/>
        <item x="885"/>
        <item x="886"/>
        <item x="888"/>
        <item x="889"/>
        <item x="890"/>
        <item x="892"/>
        <item x="894"/>
        <item x="898"/>
        <item x="900"/>
        <item x="901"/>
        <item x="902"/>
        <item x="903"/>
        <item x="904"/>
        <item x="905"/>
        <item x="906"/>
        <item x="907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4"/>
        <item x="929"/>
        <item x="930"/>
        <item x="931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8"/>
        <item x="949"/>
        <item x="950"/>
        <item x="951"/>
        <item x="952"/>
        <item x="953"/>
        <item x="954"/>
        <item x="955"/>
        <item x="956"/>
        <item x="957"/>
        <item x="959"/>
        <item x="960"/>
        <item x="961"/>
        <item x="962"/>
        <item x="963"/>
        <item x="964"/>
        <item x="966"/>
        <item x="969"/>
        <item x="970"/>
        <item x="971"/>
        <item x="973"/>
        <item x="974"/>
        <item x="976"/>
        <item x="977"/>
        <item x="978"/>
        <item x="980"/>
        <item x="981"/>
        <item x="982"/>
        <item x="983"/>
        <item x="984"/>
        <item x="988"/>
        <item x="991"/>
        <item x="992"/>
        <item x="993"/>
        <item x="994"/>
        <item x="995"/>
        <item x="996"/>
        <item x="997"/>
        <item x="999"/>
        <item x="1000"/>
        <item x="1002"/>
        <item x="1003"/>
        <item x="1006"/>
        <item x="1007"/>
        <item x="1008"/>
        <item x="1009"/>
        <item x="1010"/>
        <item x="1011"/>
        <item x="1013"/>
        <item x="1014"/>
        <item x="1018"/>
        <item x="1019"/>
        <item x="1021"/>
        <item x="1022"/>
        <item x="1023"/>
        <item x="1025"/>
        <item x="1026"/>
        <item x="1028"/>
        <item x="1029"/>
        <item x="1030"/>
        <item x="1031"/>
        <item x="1032"/>
        <item x="1034"/>
        <item x="1035"/>
        <item x="1036"/>
        <item x="1037"/>
        <item x="1040"/>
        <item x="1041"/>
        <item x="1042"/>
        <item x="1043"/>
        <item x="1044"/>
        <item x="1045"/>
        <item x="1049"/>
        <item x="1050"/>
        <item x="1051"/>
        <item x="1052"/>
        <item x="1061"/>
        <item x="1062"/>
        <item x="1063"/>
        <item x="1068"/>
        <item x="1069"/>
        <item x="1070"/>
        <item x="1073"/>
        <item x="1074"/>
        <item x="1076"/>
        <item x="1077"/>
        <item x="1080"/>
        <item x="1081"/>
        <item x="1082"/>
        <item x="1083"/>
        <item x="1086"/>
        <item x="1087"/>
        <item x="1088"/>
        <item x="1089"/>
        <item x="1090"/>
        <item x="1091"/>
        <item x="1092"/>
        <item x="1093"/>
        <item x="1095"/>
        <item x="1096"/>
        <item x="1097"/>
        <item x="1098"/>
        <item x="1099"/>
        <item x="1100"/>
        <item x="1101"/>
        <item x="1102"/>
        <item x="1109"/>
        <item x="1110"/>
        <item x="1112"/>
        <item x="1114"/>
        <item x="1115"/>
        <item x="1116"/>
        <item x="1117"/>
        <item x="1119"/>
        <item x="1121"/>
        <item x="1123"/>
        <item x="1125"/>
        <item x="1126"/>
        <item x="1129"/>
        <item x="1131"/>
        <item x="1134"/>
        <item x="1135"/>
        <item x="1136"/>
        <item x="1137"/>
        <item x="1138"/>
        <item x="1139"/>
        <item x="1141"/>
        <item x="1142"/>
        <item x="1144"/>
        <item x="1147"/>
        <item x="1148"/>
        <item x="1150"/>
        <item x="1155"/>
        <item x="1156"/>
        <item x="1157"/>
        <item x="1158"/>
        <item x="1159"/>
        <item x="1160"/>
        <item x="1162"/>
        <item x="1163"/>
        <item x="1164"/>
        <item x="1168"/>
        <item x="1170"/>
        <item x="1171"/>
        <item x="1172"/>
        <item x="1173"/>
        <item x="1174"/>
        <item x="1175"/>
        <item x="1176"/>
        <item x="1177"/>
        <item x="1182"/>
        <item x="1183"/>
        <item x="1186"/>
        <item x="1188"/>
        <item x="1189"/>
        <item x="1191"/>
        <item x="1192"/>
        <item x="1193"/>
        <item x="1194"/>
        <item x="1195"/>
        <item x="1196"/>
        <item x="1197"/>
        <item x="1198"/>
        <item x="1200"/>
        <item x="1201"/>
        <item x="1202"/>
        <item x="1203"/>
        <item x="1204"/>
        <item x="1205"/>
        <item x="1208"/>
        <item x="1209"/>
        <item x="1211"/>
        <item x="1212"/>
        <item x="1213"/>
        <item x="1214"/>
        <item x="1216"/>
        <item x="1219"/>
        <item x="1220"/>
        <item x="1225"/>
        <item x="1226"/>
        <item x="1227"/>
        <item x="1228"/>
        <item x="1229"/>
        <item x="1234"/>
        <item x="1235"/>
        <item x="1236"/>
        <item x="1237"/>
        <item x="1238"/>
        <item x="1239"/>
        <item x="1241"/>
        <item x="1243"/>
        <item x="1245"/>
        <item x="1246"/>
        <item x="1248"/>
        <item x="1251"/>
        <item x="1252"/>
        <item x="1253"/>
        <item x="1254"/>
        <item x="1258"/>
        <item x="1260"/>
        <item x="1261"/>
        <item x="1263"/>
        <item x="1266"/>
        <item x="1269"/>
        <item x="1270"/>
        <item x="1273"/>
        <item x="1274"/>
        <item x="1275"/>
        <item x="1276"/>
        <item x="1277"/>
        <item x="1278"/>
        <item x="1280"/>
        <item x="1282"/>
        <item x="1283"/>
        <item x="1285"/>
        <item x="1286"/>
        <item x="1288"/>
        <item x="1289"/>
        <item x="1290"/>
        <item x="1291"/>
        <item x="1292"/>
        <item x="1294"/>
        <item x="1295"/>
        <item x="1296"/>
        <item x="1297"/>
        <item x="1299"/>
        <item x="1301"/>
        <item x="1302"/>
        <item x="1303"/>
        <item x="1304"/>
        <item x="1306"/>
        <item x="1307"/>
        <item x="1308"/>
        <item x="1311"/>
        <item x="1313"/>
        <item x="1314"/>
        <item x="1316"/>
        <item x="1319"/>
        <item x="1321"/>
        <item x="1322"/>
        <item x="1323"/>
        <item x="1327"/>
        <item x="1329"/>
        <item x="1332"/>
        <item x="1335"/>
        <item x="1337"/>
        <item x="1339"/>
        <item x="1341"/>
        <item x="1342"/>
        <item x="1343"/>
        <item x="1344"/>
        <item x="1345"/>
        <item x="1346"/>
        <item x="1349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70"/>
        <item x="1372"/>
        <item x="1373"/>
        <item x="1374"/>
        <item x="1376"/>
        <item x="1377"/>
        <item x="1378"/>
        <item x="1379"/>
        <item x="1380"/>
        <item x="1391"/>
        <item x="1392"/>
        <item x="1394"/>
        <item x="1395"/>
        <item x="1396"/>
        <item x="1397"/>
        <item x="1398"/>
        <item x="1399"/>
        <item x="1400"/>
        <item x="1401"/>
        <item x="1402"/>
        <item x="1405"/>
        <item x="1409"/>
        <item x="1412"/>
        <item x="1413"/>
        <item x="1414"/>
        <item x="1415"/>
        <item x="1416"/>
        <item x="1417"/>
        <item x="1419"/>
        <item x="1422"/>
        <item x="1423"/>
        <item x="1424"/>
        <item x="1425"/>
        <item x="1426"/>
        <item x="1427"/>
        <item x="1428"/>
        <item x="1435"/>
        <item x="1436"/>
        <item x="1437"/>
        <item x="1438"/>
        <item x="1439"/>
        <item x="1442"/>
        <item x="1443"/>
        <item x="1444"/>
        <item x="1446"/>
        <item x="1447"/>
        <item x="1450"/>
        <item x="1451"/>
        <item x="1453"/>
        <item x="1455"/>
        <item x="1456"/>
        <item x="1457"/>
        <item x="1458"/>
        <item x="1459"/>
        <item x="1461"/>
        <item x="1462"/>
        <item x="1464"/>
        <item x="1465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20"/>
        <item x="1521"/>
        <item x="1522"/>
        <item x="1523"/>
        <item x="1526"/>
        <item x="1527"/>
        <item x="1528"/>
        <item x="1529"/>
        <item x="1530"/>
        <item x="1532"/>
        <item x="1533"/>
        <item x="1534"/>
        <item x="1535"/>
        <item x="1537"/>
        <item x="1538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2"/>
        <item x="1574"/>
        <item x="1575"/>
        <item x="1576"/>
        <item x="1577"/>
        <item x="1578"/>
        <item x="1579"/>
        <item x="1582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9"/>
        <item x="1600"/>
        <item x="1601"/>
        <item x="1602"/>
        <item x="1606"/>
        <item x="1607"/>
        <item x="1608"/>
        <item x="1609"/>
        <item x="1610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8"/>
        <item x="1629"/>
        <item x="1630"/>
        <item x="1631"/>
        <item x="1635"/>
        <item x="1638"/>
        <item x="1639"/>
        <item x="1642"/>
        <item x="1643"/>
        <item x="1646"/>
        <item x="1647"/>
        <item x="1648"/>
        <item x="1649"/>
        <item x="1651"/>
        <item x="1652"/>
        <item x="1653"/>
        <item x="1654"/>
        <item x="1655"/>
        <item x="1658"/>
        <item x="1660"/>
        <item x="1661"/>
        <item x="1662"/>
        <item x="1663"/>
        <item x="1664"/>
        <item x="1665"/>
        <item x="1667"/>
        <item x="1668"/>
        <item x="1669"/>
        <item x="1670"/>
        <item x="1671"/>
        <item x="1674"/>
        <item x="1675"/>
        <item x="1677"/>
        <item x="1678"/>
        <item x="1679"/>
        <item x="1680"/>
        <item x="1681"/>
        <item x="1682"/>
        <item x="1683"/>
        <item x="1684"/>
        <item x="1686"/>
        <item x="1687"/>
        <item x="1688"/>
        <item x="1689"/>
        <item x="1690"/>
        <item x="1691"/>
        <item x="1692"/>
        <item x="1694"/>
        <item x="1695"/>
        <item x="1696"/>
        <item x="1697"/>
        <item x="1698"/>
        <item x="1699"/>
        <item x="1700"/>
        <item x="1701"/>
        <item x="1702"/>
        <item x="1705"/>
        <item x="1706"/>
        <item x="1707"/>
        <item x="1708"/>
        <item x="1709"/>
        <item x="1711"/>
        <item x="1712"/>
        <item x="1714"/>
        <item x="1715"/>
        <item x="1716"/>
        <item x="1717"/>
        <item x="1718"/>
        <item x="1720"/>
        <item x="1721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2"/>
        <item x="1743"/>
        <item x="1744"/>
        <item x="1745"/>
        <item x="1746"/>
        <item x="1747"/>
        <item x="1748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2"/>
        <item x="1763"/>
        <item x="1764"/>
        <item x="1765"/>
        <item x="1768"/>
        <item x="1769"/>
        <item x="1770"/>
        <item x="1771"/>
        <item x="1772"/>
        <item x="1773"/>
        <item x="1774"/>
        <item x="1775"/>
        <item x="1776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7"/>
        <item x="1798"/>
        <item x="1799"/>
        <item x="1801"/>
        <item x="1802"/>
        <item x="1803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20"/>
        <item x="1821"/>
        <item x="1822"/>
        <item x="1823"/>
        <item x="1824"/>
        <item x="1825"/>
        <item x="1826"/>
        <item x="1827"/>
        <item x="1830"/>
        <item x="1831"/>
        <item x="1832"/>
        <item x="1835"/>
        <item x="1837"/>
        <item x="1838"/>
        <item x="1839"/>
        <item x="1840"/>
        <item x="1841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4"/>
        <item x="1865"/>
        <item x="1867"/>
        <item x="1868"/>
        <item x="1869"/>
        <item x="1870"/>
        <item x="1871"/>
        <item x="1873"/>
        <item x="1874"/>
        <item x="1876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5"/>
        <item x="1897"/>
        <item x="1898"/>
        <item x="1900"/>
        <item x="1901"/>
        <item x="1902"/>
        <item x="1903"/>
        <item x="1904"/>
        <item x="1905"/>
        <item x="1906"/>
        <item x="1908"/>
        <item x="1909"/>
        <item x="1910"/>
        <item x="1911"/>
        <item x="1912"/>
        <item x="1913"/>
        <item x="1914"/>
        <item x="1915"/>
        <item x="1916"/>
        <item x="1918"/>
        <item x="1919"/>
        <item x="1920"/>
        <item x="1921"/>
        <item x="1922"/>
        <item x="1923"/>
        <item x="1925"/>
        <item x="1926"/>
        <item x="1927"/>
        <item x="1928"/>
        <item x="1929"/>
        <item x="1930"/>
        <item x="1931"/>
        <item x="1932"/>
        <item x="1933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70"/>
        <item x="1972"/>
        <item x="1973"/>
        <item x="1974"/>
        <item x="1975"/>
        <item x="1976"/>
        <item x="1978"/>
        <item x="1979"/>
        <item x="1980"/>
        <item x="1981"/>
        <item x="1982"/>
        <item x="1983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2000"/>
        <item x="2001"/>
        <item x="2003"/>
        <item x="2005"/>
        <item x="2006"/>
        <item x="2008"/>
        <item x="2010"/>
        <item x="2011"/>
        <item x="2012"/>
        <item x="2013"/>
        <item x="2014"/>
        <item x="2015"/>
        <item x="2016"/>
        <item x="2017"/>
        <item x="2020"/>
        <item x="2021"/>
        <item x="2022"/>
        <item x="2023"/>
        <item x="2024"/>
        <item x="2025"/>
        <item x="2026"/>
        <item x="2027"/>
        <item x="2029"/>
        <item x="2030"/>
        <item x="2031"/>
        <item x="2032"/>
        <item x="2033"/>
        <item x="2034"/>
        <item x="2035"/>
        <item x="2036"/>
        <item x="2037"/>
        <item x="2039"/>
        <item x="2040"/>
        <item x="2041"/>
        <item x="2042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6"/>
        <item x="2057"/>
        <item x="2058"/>
        <item x="2059"/>
        <item x="2060"/>
        <item x="2061"/>
        <item x="2062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9"/>
        <item x="2080"/>
        <item x="2081"/>
        <item x="2082"/>
        <item x="2083"/>
        <item x="2085"/>
        <item x="2087"/>
        <item x="2090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4"/>
        <item x="2105"/>
        <item x="2106"/>
        <item x="2107"/>
        <item x="2108"/>
        <item x="2109"/>
        <item x="2110"/>
        <item x="2111"/>
        <item x="2112"/>
        <item x="2113"/>
        <item x="2117"/>
        <item x="2118"/>
        <item x="2120"/>
        <item x="2121"/>
        <item x="2122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3"/>
        <item x="2154"/>
        <item x="2155"/>
        <item x="2156"/>
        <item x="2157"/>
        <item x="2158"/>
        <item x="2159"/>
        <item x="2160"/>
        <item x="2161"/>
        <item x="2164"/>
        <item x="2165"/>
        <item x="2166"/>
        <item x="2167"/>
        <item x="2168"/>
        <item x="2169"/>
        <item x="2170"/>
        <item x="2171"/>
        <item x="2172"/>
        <item x="2175"/>
        <item x="2176"/>
        <item x="2177"/>
        <item x="2178"/>
        <item x="2179"/>
        <item x="2180"/>
        <item x="2184"/>
        <item x="2187"/>
        <item x="2189"/>
        <item x="2190"/>
        <item x="2191"/>
        <item x="2192"/>
        <item x="2193"/>
        <item x="2194"/>
        <item x="2195"/>
        <item x="2196"/>
        <item x="2198"/>
        <item x="2199"/>
        <item x="2200"/>
        <item x="2201"/>
        <item x="2202"/>
        <item x="2203"/>
        <item x="2204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3"/>
        <item x="2244"/>
        <item x="2245"/>
        <item x="2248"/>
        <item x="2249"/>
        <item x="2250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81"/>
        <item x="2282"/>
        <item x="2283"/>
        <item x="2284"/>
        <item x="2286"/>
        <item x="2287"/>
        <item x="2288"/>
        <item x="2289"/>
        <item x="2290"/>
        <item x="2292"/>
        <item x="2294"/>
        <item x="2295"/>
        <item x="2296"/>
        <item x="2297"/>
        <item x="2298"/>
        <item x="2299"/>
        <item x="2300"/>
        <item x="2301"/>
        <item x="2302"/>
        <item x="2304"/>
        <item x="2305"/>
        <item x="2307"/>
        <item x="2309"/>
        <item x="2310"/>
        <item x="2311"/>
        <item x="2312"/>
        <item x="2313"/>
        <item x="2314"/>
        <item x="2319"/>
        <item x="2323"/>
        <item x="2325"/>
        <item x="2326"/>
        <item x="2329"/>
        <item x="2330"/>
        <item x="2333"/>
        <item x="2334"/>
        <item x="2335"/>
        <item x="2336"/>
        <item x="2338"/>
        <item x="2339"/>
        <item x="2340"/>
        <item x="2341"/>
        <item x="2342"/>
        <item x="2343"/>
        <item x="2344"/>
        <item x="2345"/>
        <item x="2350"/>
        <item x="2351"/>
        <item x="2352"/>
        <item x="2353"/>
        <item x="2354"/>
        <item x="2355"/>
        <item x="2356"/>
        <item x="2357"/>
        <item x="2358"/>
        <item x="2359"/>
        <item x="2361"/>
        <item x="2362"/>
        <item x="2363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3"/>
        <item x="2384"/>
        <item x="2385"/>
        <item x="2387"/>
        <item x="2388"/>
        <item x="2389"/>
        <item x="2390"/>
        <item t="default"/>
      </items>
    </pivotField>
    <pivotField showAll="0" defaultSubtotal="0"/>
    <pivotField showAll="0" defaultSubtotal="0"/>
    <pivotField dataField="1" showAll="0" defaultSubtotal="0"/>
    <pivotField dataField="1" showAll="0" defaultSubtotal="0"/>
    <pivotField axis="axisRow" showAll="0" sortType="descending" defaultSubtotal="0">
      <items count="10">
        <item x="2"/>
        <item x="7"/>
        <item x="6"/>
        <item x="1"/>
        <item x="0"/>
        <item x="5"/>
        <item x="4"/>
        <item x="3"/>
        <item m="1" x="8"/>
        <item m="1" x="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multipleItemSelectionAllowed="1" showAll="0" defaultSubtotal="0">
      <items count="4">
        <item x="0"/>
        <item x="1"/>
        <item m="1" x="2"/>
        <item m="1" x="3"/>
      </items>
    </pivotField>
    <pivotField showAll="0" defaultSubtotal="0"/>
  </pivotFields>
  <rowFields count="1">
    <field x="8"/>
  </rowFields>
  <rowItems count="9">
    <i>
      <x v="5"/>
    </i>
    <i>
      <x v="7"/>
    </i>
    <i>
      <x/>
    </i>
    <i>
      <x v="4"/>
    </i>
    <i>
      <x v="6"/>
    </i>
    <i>
      <x v="3"/>
    </i>
    <i>
      <x v="2"/>
    </i>
    <i>
      <x v="1"/>
    </i>
    <i t="grand">
      <x/>
    </i>
  </rowItems>
  <colFields count="1">
    <field x="-2"/>
  </colFields>
  <colItems count="2">
    <i>
      <x/>
    </i>
    <i i="1">
      <x v="1"/>
    </i>
  </colItems>
  <pageFields count="5">
    <pageField fld="3" hier="-1"/>
    <pageField fld="2" hier="-1"/>
    <pageField fld="9" hier="-1"/>
    <pageField fld="1" hier="-1"/>
    <pageField fld="0" hier="-1"/>
  </pageFields>
  <dataFields count="2">
    <dataField name="Сумма по полю 2023" fld="6" baseField="0" baseItem="0"/>
    <dataField name="Сумма по полю 2022" fld="7" baseField="0" baseItem="0"/>
  </dataFields>
  <formats count="2">
    <format dxfId="198">
      <pivotArea outline="0" collapsedLevelsAreSubtotals="1" fieldPosition="0"/>
    </format>
    <format dxfId="19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3000000}" name="Сводная таблица4" cacheId="0" applyNumberFormats="0" applyBorderFormats="0" applyFontFormats="0" applyPatternFormats="0" applyAlignmentFormats="0" applyWidthHeightFormats="1" dataCaption="Значения" updatedVersion="6" minRefreshableVersion="3" itemPrintTitles="1" createdVersion="6" indent="0" outline="1" outlineData="1" multipleFieldFilters="0">
  <location ref="H61" firstHeaderRow="0" firstDataRow="0" firstDataCol="0" rowPageCount="6" colPageCount="1"/>
  <pivotFields count="11">
    <pivotField axis="axisPage" multipleItemSelectionAllowed="1" showAll="0">
      <items count="8">
        <item x="0"/>
        <item x="1"/>
        <item m="1" x="6"/>
        <item m="1" x="3"/>
        <item m="1" x="5"/>
        <item x="2"/>
        <item m="1" x="4"/>
        <item t="default"/>
      </items>
    </pivotField>
    <pivotField axis="axisPage" multipleItemSelectionAllowed="1" showAll="0">
      <items count="10">
        <item sd="0" x="0"/>
        <item sd="0" x="1"/>
        <item sd="0" x="2"/>
        <item sd="0" x="3"/>
        <item sd="0" x="4"/>
        <item sd="0" x="5"/>
        <item sd="0" x="6"/>
        <item sd="0" x="7"/>
        <item h="1" m="1" x="8"/>
        <item t="default"/>
      </items>
    </pivotField>
    <pivotField axis="axisPage" multipleItemSelectionAllowed="1" showAll="0">
      <items count="226">
        <item x="65"/>
        <item x="66"/>
        <item x="156"/>
        <item m="1" x="210"/>
        <item m="1" x="217"/>
        <item x="128"/>
        <item x="68"/>
        <item x="157"/>
        <item m="1" x="215"/>
        <item x="69"/>
        <item x="172"/>
        <item m="1" x="222"/>
        <item x="70"/>
        <item m="1" x="211"/>
        <item x="71"/>
        <item x="130"/>
        <item x="73"/>
        <item x="74"/>
        <item x="36"/>
        <item x="75"/>
        <item x="37"/>
        <item x="76"/>
        <item x="4"/>
        <item x="187"/>
        <item x="38"/>
        <item x="5"/>
        <item x="6"/>
        <item x="77"/>
        <item x="61"/>
        <item x="54"/>
        <item x="40"/>
        <item x="80"/>
        <item x="159"/>
        <item x="81"/>
        <item x="7"/>
        <item x="82"/>
        <item x="8"/>
        <item x="9"/>
        <item x="83"/>
        <item x="10"/>
        <item x="84"/>
        <item x="85"/>
        <item x="43"/>
        <item x="87"/>
        <item x="189"/>
        <item x="13"/>
        <item x="137"/>
        <item x="181"/>
        <item m="1" x="216"/>
        <item x="14"/>
        <item x="89"/>
        <item x="90"/>
        <item x="15"/>
        <item x="46"/>
        <item x="92"/>
        <item x="93"/>
        <item x="190"/>
        <item x="140"/>
        <item x="17"/>
        <item x="18"/>
        <item x="94"/>
        <item x="96"/>
        <item x="191"/>
        <item x="97"/>
        <item x="143"/>
        <item x="99"/>
        <item x="102"/>
        <item x="19"/>
        <item x="145"/>
        <item x="20"/>
        <item x="104"/>
        <item x="105"/>
        <item x="21"/>
        <item x="169"/>
        <item x="22"/>
        <item x="107"/>
        <item x="23"/>
        <item m="1" x="224"/>
        <item x="24"/>
        <item x="147"/>
        <item x="110"/>
        <item x="112"/>
        <item x="25"/>
        <item x="196"/>
        <item x="113"/>
        <item x="114"/>
        <item m="1" x="212"/>
        <item x="26"/>
        <item x="149"/>
        <item x="150"/>
        <item x="121"/>
        <item x="51"/>
        <item x="27"/>
        <item x="28"/>
        <item x="29"/>
        <item x="152"/>
        <item x="122"/>
        <item x="31"/>
        <item x="32"/>
        <item x="33"/>
        <item x="124"/>
        <item x="153"/>
        <item x="154"/>
        <item x="64"/>
        <item x="166"/>
        <item x="199"/>
        <item m="1" x="208"/>
        <item m="1" x="221"/>
        <item m="1" x="213"/>
        <item m="1" x="218"/>
        <item x="86"/>
        <item x="42"/>
        <item x="1"/>
        <item x="16"/>
        <item x="52"/>
        <item x="47"/>
        <item m="1" x="223"/>
        <item m="1" x="219"/>
        <item m="1" x="214"/>
        <item m="1" x="207"/>
        <item m="1" x="220"/>
        <item x="180"/>
        <item x="139"/>
        <item x="117"/>
        <item x="192"/>
        <item m="1" x="209"/>
        <item x="57"/>
        <item x="0"/>
        <item x="2"/>
        <item x="3"/>
        <item x="11"/>
        <item x="12"/>
        <item x="30"/>
        <item x="34"/>
        <item x="35"/>
        <item x="39"/>
        <item x="41"/>
        <item x="44"/>
        <item x="45"/>
        <item x="48"/>
        <item x="49"/>
        <item x="50"/>
        <item x="53"/>
        <item x="55"/>
        <item x="56"/>
        <item x="58"/>
        <item x="59"/>
        <item x="60"/>
        <item x="62"/>
        <item x="63"/>
        <item x="67"/>
        <item x="72"/>
        <item x="78"/>
        <item x="79"/>
        <item x="88"/>
        <item x="91"/>
        <item x="95"/>
        <item x="98"/>
        <item x="100"/>
        <item x="101"/>
        <item x="103"/>
        <item x="106"/>
        <item x="108"/>
        <item x="109"/>
        <item x="111"/>
        <item x="115"/>
        <item x="116"/>
        <item x="118"/>
        <item x="119"/>
        <item x="120"/>
        <item x="123"/>
        <item x="125"/>
        <item x="126"/>
        <item x="127"/>
        <item x="129"/>
        <item x="131"/>
        <item x="132"/>
        <item x="133"/>
        <item x="134"/>
        <item x="135"/>
        <item x="136"/>
        <item x="138"/>
        <item x="141"/>
        <item x="142"/>
        <item x="144"/>
        <item x="146"/>
        <item x="148"/>
        <item x="151"/>
        <item x="155"/>
        <item x="158"/>
        <item x="160"/>
        <item x="161"/>
        <item x="162"/>
        <item x="163"/>
        <item x="164"/>
        <item x="165"/>
        <item x="167"/>
        <item x="168"/>
        <item x="170"/>
        <item x="171"/>
        <item x="173"/>
        <item x="174"/>
        <item x="175"/>
        <item x="176"/>
        <item x="177"/>
        <item x="178"/>
        <item x="179"/>
        <item x="182"/>
        <item x="183"/>
        <item x="184"/>
        <item x="185"/>
        <item x="186"/>
        <item x="188"/>
        <item x="193"/>
        <item x="194"/>
        <item x="195"/>
        <item x="197"/>
        <item x="198"/>
        <item x="200"/>
        <item x="201"/>
        <item x="202"/>
        <item x="203"/>
        <item x="204"/>
        <item x="205"/>
        <item x="206"/>
        <item t="default"/>
      </items>
    </pivotField>
    <pivotField axis="axisPage" showAll="0">
      <items count="2679">
        <item x="767"/>
        <item x="768"/>
        <item x="769"/>
        <item x="773"/>
        <item x="774"/>
        <item x="1656"/>
        <item x="776"/>
        <item x="1657"/>
        <item x="273"/>
        <item x="274"/>
        <item x="275"/>
        <item x="276"/>
        <item x="277"/>
        <item x="278"/>
        <item x="279"/>
        <item x="576"/>
        <item x="256"/>
        <item x="257"/>
        <item x="258"/>
        <item x="261"/>
        <item x="897"/>
        <item x="867"/>
        <item x="1369"/>
        <item x="1371"/>
        <item x="1184"/>
        <item x="1185"/>
        <item x="2114"/>
        <item x="2115"/>
        <item m="1" x="2443"/>
        <item x="947"/>
        <item x="1145"/>
        <item x="868"/>
        <item x="354"/>
        <item m="1" x="2529"/>
        <item x="1187"/>
        <item x="1065"/>
        <item x="1310"/>
        <item x="1122"/>
        <item x="1863"/>
        <item x="2119"/>
        <item x="1020"/>
        <item x="899"/>
        <item x="825"/>
        <item x="1190"/>
        <item x="637"/>
        <item x="1818"/>
        <item m="1" x="2546"/>
        <item x="815"/>
        <item x="1393"/>
        <item m="1" x="2403"/>
        <item m="1" x="2558"/>
        <item m="1" x="2512"/>
        <item m="1" x="2525"/>
        <item x="1146"/>
        <item m="1" x="2399"/>
        <item x="303"/>
        <item x="304"/>
        <item x="305"/>
        <item x="486"/>
        <item x="1524"/>
        <item x="1525"/>
        <item x="487"/>
        <item x="488"/>
        <item m="1" x="2468"/>
        <item x="369"/>
        <item x="1404"/>
        <item x="306"/>
        <item x="1872"/>
        <item x="1984"/>
        <item x="308"/>
        <item x="310"/>
        <item x="312"/>
        <item x="314"/>
        <item x="315"/>
        <item x="319"/>
        <item x="320"/>
        <item x="321"/>
        <item x="1460"/>
        <item x="1312"/>
        <item x="1053"/>
        <item x="501"/>
        <item x="1124"/>
        <item x="1420"/>
        <item x="1421"/>
        <item m="1" x="2430"/>
        <item x="1875"/>
        <item x="1429"/>
        <item x="1430"/>
        <item x="1431"/>
        <item x="1432"/>
        <item x="1433"/>
        <item x="1434"/>
        <item x="408"/>
        <item x="409"/>
        <item m="1" x="2633"/>
        <item x="412"/>
        <item m="1" x="2562"/>
        <item x="1440"/>
        <item x="346"/>
        <item x="1441"/>
        <item x="370"/>
        <item x="1199"/>
        <item x="715"/>
        <item x="716"/>
        <item x="1054"/>
        <item x="1055"/>
        <item x="717"/>
        <item x="1969"/>
        <item x="718"/>
        <item m="1" x="2413"/>
        <item m="1" x="2608"/>
        <item x="349"/>
        <item x="350"/>
        <item x="351"/>
        <item x="1986"/>
        <item m="1" x="2456"/>
        <item x="1445"/>
        <item x="353"/>
        <item m="1" x="2398"/>
        <item x="1877"/>
        <item x="467"/>
        <item x="706"/>
        <item x="356"/>
        <item x="1448"/>
        <item x="358"/>
        <item x="2138"/>
        <item x="1449"/>
        <item x="2139"/>
        <item x="362"/>
        <item x="1452"/>
        <item x="1454"/>
        <item x="363"/>
        <item x="364"/>
        <item x="365"/>
        <item x="366"/>
        <item x="373"/>
        <item x="1463"/>
        <item x="2028"/>
        <item x="378"/>
        <item x="1466"/>
        <item x="381"/>
        <item x="1206"/>
        <item m="1" x="2400"/>
        <item x="583"/>
        <item x="870"/>
        <item x="871"/>
        <item x="875"/>
        <item x="383"/>
        <item x="708"/>
        <item x="437"/>
        <item x="1207"/>
        <item x="384"/>
        <item x="638"/>
        <item x="1210"/>
        <item x="587"/>
        <item x="832"/>
        <item x="833"/>
        <item x="834"/>
        <item x="1685"/>
        <item x="836"/>
        <item x="837"/>
        <item x="1492"/>
        <item x="441"/>
        <item x="1505"/>
        <item x="460"/>
        <item x="958"/>
        <item x="786"/>
        <item x="465"/>
        <item x="787"/>
        <item x="788"/>
        <item x="495"/>
        <item x="469"/>
        <item x="2077"/>
        <item m="1" x="2491"/>
        <item m="1" x="2408"/>
        <item x="2264"/>
        <item x="1519"/>
        <item x="474"/>
        <item x="1067"/>
        <item x="908"/>
        <item x="503"/>
        <item x="876"/>
        <item x="2308"/>
        <item x="482"/>
        <item x="699"/>
        <item x="386"/>
        <item x="348"/>
        <item x="504"/>
        <item x="1149"/>
        <item x="1381"/>
        <item x="2123"/>
        <item x="2078"/>
        <item x="1894"/>
        <item x="483"/>
        <item x="484"/>
        <item x="485"/>
        <item x="507"/>
        <item x="508"/>
        <item x="1103"/>
        <item m="1" x="2519"/>
        <item x="1531"/>
        <item x="1896"/>
        <item x="493"/>
        <item x="2162"/>
        <item x="2163"/>
        <item x="1899"/>
        <item x="1536"/>
        <item x="1539"/>
        <item x="510"/>
        <item x="593"/>
        <item x="1217"/>
        <item x="842"/>
        <item x="1127"/>
        <item x="2152"/>
        <item x="719"/>
        <item x="1218"/>
        <item x="1111"/>
        <item x="700"/>
        <item x="594"/>
        <item x="1640"/>
        <item x="515"/>
        <item x="529"/>
        <item x="530"/>
        <item x="1570"/>
        <item m="1" x="2622"/>
        <item m="1" x="2677"/>
        <item x="1573"/>
        <item x="543"/>
        <item x="544"/>
        <item x="547"/>
        <item x="548"/>
        <item x="549"/>
        <item x="550"/>
        <item x="2173"/>
        <item x="1580"/>
        <item x="553"/>
        <item x="2174"/>
        <item m="1" x="2609"/>
        <item x="554"/>
        <item x="556"/>
        <item x="1581"/>
        <item x="641"/>
        <item x="557"/>
        <item x="558"/>
        <item x="559"/>
        <item x="560"/>
        <item x="561"/>
        <item x="877"/>
        <item x="878"/>
        <item x="879"/>
        <item x="880"/>
        <item x="881"/>
        <item x="883"/>
        <item x="884"/>
        <item x="1583"/>
        <item x="564"/>
        <item x="565"/>
        <item x="1315"/>
        <item x="2306"/>
        <item x="475"/>
        <item x="709"/>
        <item x="1151"/>
        <item x="643"/>
        <item x="1719"/>
        <item x="1221"/>
        <item x="1571"/>
        <item x="1222"/>
        <item x="965"/>
        <item x="1223"/>
        <item x="1597"/>
        <item x="570"/>
        <item x="571"/>
        <item x="573"/>
        <item x="1598"/>
        <item x="574"/>
        <item x="575"/>
        <item x="2278"/>
        <item x="1224"/>
        <item x="2181"/>
        <item x="2182"/>
        <item x="2279"/>
        <item x="597"/>
        <item x="1999"/>
        <item x="1603"/>
        <item x="2038"/>
        <item x="1605"/>
        <item x="2280"/>
        <item x="2086"/>
        <item x="604"/>
        <item m="1" x="2569"/>
        <item x="1152"/>
        <item x="644"/>
        <item x="1611"/>
        <item m="1" x="2454"/>
        <item m="1" x="2577"/>
        <item x="645"/>
        <item x="1613"/>
        <item x="647"/>
        <item x="649"/>
        <item x="650"/>
        <item x="651"/>
        <item x="654"/>
        <item x="1971"/>
        <item x="1828"/>
        <item x="1829"/>
        <item x="1153"/>
        <item x="1128"/>
        <item x="673"/>
        <item x="677"/>
        <item x="678"/>
        <item x="679"/>
        <item x="681"/>
        <item x="605"/>
        <item x="1641"/>
        <item m="1" x="2663"/>
        <item x="1627"/>
        <item x="689"/>
        <item x="656"/>
        <item m="1" x="2660"/>
        <item x="2185"/>
        <item x="2186"/>
        <item x="698"/>
        <item x="1632"/>
        <item x="2088"/>
        <item m="1" x="2514"/>
        <item x="1634"/>
        <item m="1" x="2547"/>
        <item x="608"/>
        <item x="1317"/>
        <item x="1154"/>
        <item x="2188"/>
        <item x="967"/>
        <item x="1645"/>
        <item m="1" x="2453"/>
        <item x="1071"/>
        <item x="1104"/>
        <item m="1" x="2533"/>
        <item x="720"/>
        <item x="721"/>
        <item x="722"/>
        <item x="1650"/>
        <item x="2089"/>
        <item x="723"/>
        <item m="1" x="2554"/>
        <item x="725"/>
        <item x="968"/>
        <item x="1105"/>
        <item x="1072"/>
        <item x="1659"/>
        <item x="782"/>
        <item x="783"/>
        <item x="1230"/>
        <item x="1231"/>
        <item x="1232"/>
        <item x="778"/>
        <item x="972"/>
        <item m="1" x="2642"/>
        <item x="1130"/>
        <item x="1233"/>
        <item x="1132"/>
        <item x="794"/>
        <item x="795"/>
        <item x="797"/>
        <item x="799"/>
        <item x="800"/>
        <item x="801"/>
        <item x="802"/>
        <item x="803"/>
        <item x="805"/>
        <item x="808"/>
        <item x="1666"/>
        <item m="1" x="2494"/>
        <item x="2197"/>
        <item x="1672"/>
        <item x="1673"/>
        <item x="1676"/>
        <item x="1406"/>
        <item x="322"/>
        <item x="323"/>
        <item x="324"/>
        <item x="1407"/>
        <item x="1056"/>
        <item x="727"/>
        <item x="389"/>
        <item x="2091"/>
        <item x="823"/>
        <item x="443"/>
        <item x="975"/>
        <item x="845"/>
        <item x="846"/>
        <item x="849"/>
        <item x="2007"/>
        <item x="853"/>
        <item x="2205"/>
        <item x="2291"/>
        <item x="2206"/>
        <item x="1693"/>
        <item x="2207"/>
        <item x="887"/>
        <item x="2293"/>
        <item x="895"/>
        <item m="1" x="2436"/>
        <item x="1934"/>
        <item x="896"/>
        <item x="445"/>
        <item x="922"/>
        <item x="1703"/>
        <item x="1704"/>
        <item x="728"/>
        <item x="1024"/>
        <item x="521"/>
        <item x="926"/>
        <item x="446"/>
        <item x="979"/>
        <item x="522"/>
        <item x="1907"/>
        <item x="856"/>
        <item x="857"/>
        <item x="818"/>
        <item m="1" x="2597"/>
        <item m="1" x="2549"/>
        <item x="2009"/>
        <item m="1" x="2431"/>
        <item x="729"/>
        <item x="985"/>
        <item x="1240"/>
        <item x="986"/>
        <item x="615"/>
        <item x="1106"/>
        <item x="616"/>
        <item x="1017"/>
        <item x="1722"/>
        <item m="1" x="2536"/>
        <item m="1" x="2471"/>
        <item x="1133"/>
        <item x="927"/>
        <item x="928"/>
        <item x="932"/>
        <item x="659"/>
        <item x="1057"/>
        <item x="1318"/>
        <item x="1242"/>
        <item x="989"/>
        <item x="990"/>
        <item x="1033"/>
        <item x="1038"/>
        <item x="1039"/>
        <item x="1046"/>
        <item x="1047"/>
        <item x="731"/>
        <item x="618"/>
        <item x="1244"/>
        <item x="1741"/>
        <item x="1320"/>
        <item x="1749"/>
        <item x="1059"/>
        <item x="1060"/>
        <item x="1247"/>
        <item x="1249"/>
        <item x="1250"/>
        <item x="283"/>
        <item x="284"/>
        <item x="2124"/>
        <item x="285"/>
        <item x="286"/>
        <item x="287"/>
        <item x="998"/>
        <item x="1382"/>
        <item x="790"/>
        <item x="791"/>
        <item x="792"/>
        <item x="793"/>
        <item x="1255"/>
        <item x="1064"/>
        <item x="735"/>
        <item x="1636"/>
        <item x="1637"/>
        <item x="2229"/>
        <item x="1078"/>
        <item x="1079"/>
        <item x="1761"/>
        <item x="712"/>
        <item x="1118"/>
        <item x="737"/>
        <item x="2230"/>
        <item x="449"/>
        <item m="1" x="2521"/>
        <item x="1001"/>
        <item x="1084"/>
        <item x="1766"/>
        <item x="1767"/>
        <item x="1085"/>
        <item x="1256"/>
        <item x="288"/>
        <item x="289"/>
        <item x="1383"/>
        <item x="1384"/>
        <item x="1385"/>
        <item x="1386"/>
        <item x="1387"/>
        <item x="1257"/>
        <item x="1259"/>
        <item x="933"/>
        <item x="1388"/>
        <item x="1333"/>
        <item x="291"/>
        <item x="292"/>
        <item x="1334"/>
        <item x="1389"/>
        <item x="293"/>
        <item x="1336"/>
        <item x="738"/>
        <item x="1866"/>
        <item x="1262"/>
        <item x="1005"/>
        <item x="624"/>
        <item x="1264"/>
        <item x="1265"/>
        <item m="1" x="2393"/>
        <item x="891"/>
        <item x="2303"/>
        <item x="1107"/>
        <item x="1795"/>
        <item m="1" x="2467"/>
        <item x="893"/>
        <item x="1796"/>
        <item x="1800"/>
        <item x="661"/>
        <item x="1161"/>
        <item x="740"/>
        <item x="741"/>
        <item x="1268"/>
        <item x="391"/>
        <item x="743"/>
        <item x="294"/>
        <item x="1390"/>
        <item x="295"/>
        <item m="1" x="2404"/>
        <item x="626"/>
        <item x="744"/>
        <item x="1804"/>
        <item x="1140"/>
        <item x="392"/>
        <item x="1271"/>
        <item x="1108"/>
        <item x="1272"/>
        <item x="2242"/>
        <item m="1" x="2657"/>
        <item m="1" x="2495"/>
        <item x="1165"/>
        <item x="1166"/>
        <item x="393"/>
        <item x="1816"/>
        <item x="1817"/>
        <item x="1324"/>
        <item x="1012"/>
        <item x="1178"/>
        <item x="1179"/>
        <item x="1180"/>
        <item x="1181"/>
        <item x="368"/>
        <item x="1325"/>
        <item m="1" x="2474"/>
        <item x="1326"/>
        <item x="1279"/>
        <item x="1281"/>
        <item x="1284"/>
        <item m="1" x="2654"/>
        <item x="394"/>
        <item x="395"/>
        <item x="1833"/>
        <item x="296"/>
        <item x="664"/>
        <item x="1300"/>
        <item x="1305"/>
        <item x="1309"/>
        <item x="1328"/>
        <item x="1338"/>
        <item x="1340"/>
        <item x="1917"/>
        <item x="1287"/>
        <item x="779"/>
        <item x="632"/>
        <item x="397"/>
        <item x="1293"/>
        <item x="406"/>
        <item x="2247"/>
        <item x="1842"/>
        <item x="1834"/>
        <item m="1" x="2565"/>
        <item m="1" x="2656"/>
        <item x="1330"/>
        <item m="1" x="2421"/>
        <item x="1331"/>
        <item x="2246"/>
        <item m="1" x="2446"/>
        <item x="1843"/>
        <item m="1" x="2621"/>
        <item x="713"/>
        <item x="1143"/>
        <item m="1" x="2464"/>
        <item x="326"/>
        <item x="327"/>
        <item x="328"/>
        <item x="329"/>
        <item x="330"/>
        <item x="331"/>
        <item x="332"/>
        <item x="333"/>
        <item x="334"/>
        <item x="335"/>
        <item x="1169"/>
        <item x="1347"/>
        <item x="1348"/>
        <item x="1350"/>
        <item x="703"/>
        <item x="1977"/>
        <item x="2019"/>
        <item x="780"/>
        <item x="1015"/>
        <item x="1016"/>
        <item x="1298"/>
        <item x="2251"/>
        <item x="1410"/>
        <item x="1411"/>
        <item m="1" x="2415"/>
        <item x="1626"/>
        <item x="1215"/>
        <item x="1375"/>
        <item x="309"/>
        <item m="1" x="2498"/>
        <item m="1" x="2658"/>
        <item m="1" x="2655"/>
        <item m="1" x="2666"/>
        <item m="1" x="2405"/>
        <item x="1612"/>
        <item x="1924"/>
        <item m="1" x="2487"/>
        <item x="1710"/>
        <item x="2055"/>
        <item x="1120"/>
        <item x="1167"/>
        <item m="1" x="2507"/>
        <item m="1" x="2414"/>
        <item x="1408"/>
        <item x="1985"/>
        <item m="1" x="2411"/>
        <item x="1604"/>
        <item m="1" x="2675"/>
        <item m="1" x="2420"/>
        <item m="1" x="2480"/>
        <item m="1" x="2447"/>
        <item x="1048"/>
        <item x="1267"/>
        <item x="2116"/>
        <item m="1" x="2665"/>
        <item m="1" x="2613"/>
        <item m="1" x="2488"/>
        <item m="1" x="2652"/>
        <item x="582"/>
        <item x="599"/>
        <item m="1" x="2461"/>
        <item x="621"/>
        <item m="1" x="2550"/>
        <item x="1819"/>
        <item x="2125"/>
        <item m="1" x="2598"/>
        <item x="1418"/>
        <item m="1" x="2483"/>
        <item x="387"/>
        <item x="390"/>
        <item x="402"/>
        <item m="1" x="2589"/>
        <item m="1" x="2594"/>
        <item m="1" x="2401"/>
        <item x="512"/>
        <item m="1" x="2429"/>
        <item m="1" x="2509"/>
        <item x="602"/>
        <item m="1" x="2587"/>
        <item m="1" x="2544"/>
        <item x="682"/>
        <item m="1" x="2496"/>
        <item m="1" x="2557"/>
        <item m="1" x="2564"/>
        <item m="1" x="2426"/>
        <item x="1066"/>
        <item m="1" x="2457"/>
        <item m="1" x="2479"/>
        <item m="1" x="2440"/>
        <item x="1836"/>
        <item x="2018"/>
        <item m="1" x="2465"/>
        <item m="1" x="2439"/>
        <item x="1113"/>
        <item x="2315"/>
        <item x="2317"/>
        <item x="2320"/>
        <item x="2321"/>
        <item m="1" x="2535"/>
        <item x="2324"/>
        <item x="2327"/>
        <item x="2328"/>
        <item x="2331"/>
        <item x="2332"/>
        <item x="2337"/>
        <item x="2346"/>
        <item x="2347"/>
        <item x="2348"/>
        <item x="2349"/>
        <item x="2318"/>
        <item m="1" x="2624"/>
        <item m="1" x="2612"/>
        <item x="2322"/>
        <item x="2316"/>
        <item m="1" x="2513"/>
        <item x="2360"/>
        <item x="2364"/>
        <item x="2382"/>
        <item x="2386"/>
        <item m="1" x="2574"/>
        <item m="1" x="2593"/>
        <item x="223"/>
        <item x="6"/>
        <item x="7"/>
        <item x="10"/>
        <item x="18"/>
        <item x="21"/>
        <item x="22"/>
        <item x="23"/>
        <item x="24"/>
        <item x="26"/>
        <item x="27"/>
        <item x="28"/>
        <item x="29"/>
        <item x="134"/>
        <item x="34"/>
        <item x="35"/>
        <item x="37"/>
        <item x="42"/>
        <item x="140"/>
        <item x="43"/>
        <item x="46"/>
        <item x="47"/>
        <item x="48"/>
        <item x="52"/>
        <item x="56"/>
        <item x="57"/>
        <item x="58"/>
        <item x="62"/>
        <item x="65"/>
        <item x="66"/>
        <item x="163"/>
        <item x="73"/>
        <item x="74"/>
        <item x="75"/>
        <item x="78"/>
        <item x="172"/>
        <item x="83"/>
        <item x="87"/>
        <item x="88"/>
        <item x="91"/>
        <item x="93"/>
        <item x="94"/>
        <item x="95"/>
        <item x="97"/>
        <item x="98"/>
        <item x="100"/>
        <item x="102"/>
        <item x="103"/>
        <item x="104"/>
        <item x="105"/>
        <item x="106"/>
        <item x="108"/>
        <item x="2"/>
        <item x="5"/>
        <item x="117"/>
        <item x="123"/>
        <item x="14"/>
        <item x="17"/>
        <item m="1" x="2607"/>
        <item x="233"/>
        <item x="51"/>
        <item x="70"/>
        <item x="71"/>
        <item x="72"/>
        <item x="201"/>
        <item x="174"/>
        <item x="177"/>
        <item x="109"/>
        <item x="141"/>
        <item x="148"/>
        <item x="150"/>
        <item x="161"/>
        <item x="162"/>
        <item x="79"/>
        <item m="1" x="2539"/>
        <item x="45"/>
        <item x="61"/>
        <item x="84"/>
        <item x="234"/>
        <item m="1" x="2616"/>
        <item x="226"/>
        <item m="1" x="2672"/>
        <item x="131"/>
        <item x="19"/>
        <item x="20"/>
        <item x="135"/>
        <item x="160"/>
        <item m="1" x="2526"/>
        <item m="1" x="2524"/>
        <item m="1" x="2397"/>
        <item m="1" x="2392"/>
        <item m="1" x="2636"/>
        <item m="1" x="2638"/>
        <item m="1" x="2566"/>
        <item m="1" x="2484"/>
        <item m="1" x="2586"/>
        <item m="1" x="2588"/>
        <item m="1" x="2590"/>
        <item m="1" x="2645"/>
        <item m="1" x="2428"/>
        <item m="1" x="2434"/>
        <item m="1" x="2438"/>
        <item x="502"/>
        <item m="1" x="2559"/>
        <item m="1" x="2626"/>
        <item m="1" x="2570"/>
        <item m="1" x="2506"/>
        <item m="1" x="2605"/>
        <item m="1" x="2402"/>
        <item m="1" x="2472"/>
        <item m="1" x="2517"/>
        <item x="1633"/>
        <item m="1" x="2669"/>
        <item m="1" x="2601"/>
        <item m="1" x="2561"/>
        <item m="1" x="2596"/>
        <item m="1" x="2497"/>
        <item m="1" x="2541"/>
        <item m="1" x="2451"/>
        <item m="1" x="2501"/>
        <item m="1" x="2643"/>
        <item m="1" x="2425"/>
        <item m="1" x="2455"/>
        <item m="1" x="2560"/>
        <item m="1" x="2520"/>
        <item m="1" x="2516"/>
        <item m="1" x="2617"/>
        <item m="1" x="2543"/>
        <item m="1" x="2600"/>
        <item m="1" x="2623"/>
        <item m="1" x="2583"/>
        <item m="1" x="2671"/>
        <item m="1" x="2444"/>
        <item m="1" x="2620"/>
        <item m="1" x="2490"/>
        <item m="1" x="2462"/>
        <item m="1" x="2602"/>
        <item m="1" x="2542"/>
        <item m="1" x="2611"/>
        <item m="1" x="2540"/>
        <item m="1" x="2412"/>
        <item m="1" x="2581"/>
        <item m="1" x="2463"/>
        <item m="1" x="2391"/>
        <item m="1" x="2674"/>
        <item m="1" x="2555"/>
        <item m="1" x="2604"/>
        <item m="1" x="2481"/>
        <item m="1" x="2614"/>
        <item m="1" x="2662"/>
        <item m="1" x="2640"/>
        <item m="1" x="2644"/>
        <item m="1" x="2650"/>
        <item m="1" x="2606"/>
        <item m="1" x="2427"/>
        <item m="1" x="2466"/>
        <item m="1" x="2668"/>
        <item m="1" x="2648"/>
        <item m="1" x="2489"/>
        <item m="1" x="2407"/>
        <item m="1" x="2423"/>
        <item m="1" x="2673"/>
        <item m="1" x="2619"/>
        <item m="1" x="2664"/>
        <item m="1" x="2630"/>
        <item m="1" x="2394"/>
        <item m="1" x="2634"/>
        <item m="1" x="2635"/>
        <item m="1" x="2637"/>
        <item m="1" x="2582"/>
        <item m="1" x="2551"/>
        <item m="1" x="2572"/>
        <item m="1" x="2595"/>
        <item m="1" x="2579"/>
        <item m="1" x="2458"/>
        <item m="1" x="2473"/>
        <item m="1" x="2492"/>
        <item m="1" x="2410"/>
        <item x="342"/>
        <item m="1" x="2505"/>
        <item m="1" x="2567"/>
        <item m="1" x="2476"/>
        <item m="1" x="2485"/>
        <item x="541"/>
        <item m="1" x="2629"/>
        <item m="1" x="2610"/>
        <item m="1" x="2659"/>
        <item x="2004"/>
        <item x="2285"/>
        <item x="1644"/>
        <item m="1" x="2563"/>
        <item m="1" x="2478"/>
        <item m="1" x="2442"/>
        <item m="1" x="2416"/>
        <item m="1" x="2511"/>
        <item m="1" x="2482"/>
        <item x="987"/>
        <item m="1" x="2532"/>
        <item m="1" x="2528"/>
        <item m="1" x="2585"/>
        <item m="1" x="2591"/>
        <item m="1" x="2537"/>
        <item m="1" x="2432"/>
        <item m="1" x="2459"/>
        <item m="1" x="2625"/>
        <item m="1" x="2422"/>
        <item m="1" x="2437"/>
        <item m="1" x="2676"/>
        <item m="1" x="2418"/>
        <item m="1" x="2504"/>
        <item m="1" x="2499"/>
        <item m="1" x="2433"/>
        <item m="1" x="2530"/>
        <item m="1" x="2646"/>
        <item m="1" x="2615"/>
        <item m="1" x="2531"/>
        <item m="1" x="2448"/>
        <item m="1" x="2580"/>
        <item m="1" x="2667"/>
        <item m="1" x="2522"/>
        <item m="1" x="2534"/>
        <item m="1" x="2576"/>
        <item m="1" x="2578"/>
        <item m="1" x="2460"/>
        <item x="352"/>
        <item m="1" x="2469"/>
        <item m="1" x="2628"/>
        <item m="1" x="2553"/>
        <item m="1" x="2493"/>
        <item m="1" x="2523"/>
        <item x="1004"/>
        <item x="1058"/>
        <item x="1094"/>
        <item m="1" x="2632"/>
        <item m="1" x="2538"/>
        <item m="1" x="2435"/>
        <item m="1" x="2641"/>
        <item m="1" x="2527"/>
        <item m="1" x="2639"/>
        <item x="2103"/>
        <item m="1" x="2571"/>
        <item m="1" x="2627"/>
        <item m="1" x="2599"/>
        <item x="838"/>
        <item x="923"/>
        <item m="1" x="2477"/>
        <item m="1" x="2647"/>
        <item m="1" x="2661"/>
        <item m="1" x="2419"/>
        <item m="1" x="2486"/>
        <item x="2084"/>
        <item m="1" x="2395"/>
        <item m="1" x="2441"/>
        <item m="1" x="2417"/>
        <item m="1" x="2584"/>
        <item m="1" x="2449"/>
        <item m="1" x="2573"/>
        <item m="1" x="2575"/>
        <item m="1" x="2424"/>
        <item x="1403"/>
        <item x="311"/>
        <item x="432"/>
        <item m="1" x="2510"/>
        <item m="1" x="2603"/>
        <item m="1" x="2475"/>
        <item m="1" x="2406"/>
        <item x="2183"/>
        <item x="2002"/>
        <item x="2043"/>
        <item m="1" x="2502"/>
        <item m="1" x="2508"/>
        <item m="1" x="2649"/>
        <item x="925"/>
        <item x="1713"/>
        <item x="1027"/>
        <item x="1075"/>
        <item m="1" x="2592"/>
        <item m="1" x="2445"/>
        <item x="1777"/>
        <item x="2063"/>
        <item m="1" x="2500"/>
        <item m="1" x="2548"/>
        <item m="1" x="2518"/>
        <item m="1" x="2631"/>
        <item m="1" x="2653"/>
        <item m="1" x="2556"/>
        <item m="1" x="2409"/>
        <item x="804"/>
        <item m="1" x="2552"/>
        <item m="1" x="2396"/>
        <item m="1" x="2618"/>
        <item m="1" x="2568"/>
        <item m="1" x="2503"/>
        <item m="1" x="2515"/>
        <item m="1" x="2450"/>
        <item m="1" x="2452"/>
        <item m="1" x="2670"/>
        <item x="241"/>
        <item m="1" x="2545"/>
        <item x="16"/>
        <item m="1" x="2470"/>
        <item m="1" x="2651"/>
        <item x="211"/>
        <item x="0"/>
        <item x="1"/>
        <item x="3"/>
        <item x="4"/>
        <item x="8"/>
        <item x="9"/>
        <item x="11"/>
        <item x="12"/>
        <item x="13"/>
        <item x="15"/>
        <item x="25"/>
        <item x="30"/>
        <item x="31"/>
        <item x="32"/>
        <item x="33"/>
        <item x="36"/>
        <item x="38"/>
        <item x="39"/>
        <item x="40"/>
        <item x="41"/>
        <item x="44"/>
        <item x="49"/>
        <item x="50"/>
        <item x="53"/>
        <item x="54"/>
        <item x="55"/>
        <item x="59"/>
        <item x="60"/>
        <item x="63"/>
        <item x="64"/>
        <item x="67"/>
        <item x="68"/>
        <item x="69"/>
        <item x="76"/>
        <item x="77"/>
        <item x="80"/>
        <item x="81"/>
        <item x="82"/>
        <item x="85"/>
        <item x="86"/>
        <item x="89"/>
        <item x="90"/>
        <item x="92"/>
        <item x="96"/>
        <item x="99"/>
        <item x="101"/>
        <item x="107"/>
        <item x="110"/>
        <item x="111"/>
        <item x="112"/>
        <item x="113"/>
        <item x="114"/>
        <item x="115"/>
        <item x="116"/>
        <item x="118"/>
        <item x="119"/>
        <item x="120"/>
        <item x="121"/>
        <item x="122"/>
        <item x="124"/>
        <item x="125"/>
        <item x="126"/>
        <item x="127"/>
        <item x="128"/>
        <item x="129"/>
        <item x="130"/>
        <item x="132"/>
        <item x="133"/>
        <item x="136"/>
        <item x="137"/>
        <item x="138"/>
        <item x="139"/>
        <item x="142"/>
        <item x="143"/>
        <item x="144"/>
        <item x="145"/>
        <item x="146"/>
        <item x="147"/>
        <item x="149"/>
        <item x="151"/>
        <item x="152"/>
        <item x="153"/>
        <item x="154"/>
        <item x="155"/>
        <item x="156"/>
        <item x="157"/>
        <item x="158"/>
        <item x="159"/>
        <item x="164"/>
        <item x="165"/>
        <item x="166"/>
        <item x="167"/>
        <item x="168"/>
        <item x="169"/>
        <item x="170"/>
        <item x="171"/>
        <item x="173"/>
        <item x="175"/>
        <item x="176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2"/>
        <item x="203"/>
        <item x="204"/>
        <item x="205"/>
        <item x="206"/>
        <item x="207"/>
        <item x="208"/>
        <item x="209"/>
        <item x="210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4"/>
        <item x="225"/>
        <item x="227"/>
        <item x="228"/>
        <item x="229"/>
        <item x="230"/>
        <item x="231"/>
        <item x="232"/>
        <item x="235"/>
        <item x="236"/>
        <item x="237"/>
        <item x="238"/>
        <item x="239"/>
        <item x="240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9"/>
        <item x="260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80"/>
        <item x="281"/>
        <item x="282"/>
        <item x="290"/>
        <item x="297"/>
        <item x="298"/>
        <item x="299"/>
        <item x="300"/>
        <item x="301"/>
        <item x="302"/>
        <item x="307"/>
        <item x="313"/>
        <item x="316"/>
        <item x="317"/>
        <item x="318"/>
        <item x="325"/>
        <item x="336"/>
        <item x="337"/>
        <item x="338"/>
        <item x="339"/>
        <item x="340"/>
        <item x="341"/>
        <item x="343"/>
        <item x="344"/>
        <item x="345"/>
        <item x="347"/>
        <item x="355"/>
        <item x="357"/>
        <item x="359"/>
        <item x="360"/>
        <item x="361"/>
        <item x="367"/>
        <item x="371"/>
        <item x="372"/>
        <item x="374"/>
        <item x="375"/>
        <item x="376"/>
        <item x="377"/>
        <item x="379"/>
        <item x="380"/>
        <item x="382"/>
        <item x="385"/>
        <item x="388"/>
        <item x="396"/>
        <item x="398"/>
        <item x="399"/>
        <item x="400"/>
        <item x="401"/>
        <item x="403"/>
        <item x="404"/>
        <item x="405"/>
        <item x="407"/>
        <item x="410"/>
        <item x="411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3"/>
        <item x="434"/>
        <item x="435"/>
        <item x="436"/>
        <item x="438"/>
        <item x="439"/>
        <item x="440"/>
        <item x="442"/>
        <item x="444"/>
        <item x="447"/>
        <item x="448"/>
        <item x="450"/>
        <item x="451"/>
        <item x="452"/>
        <item x="453"/>
        <item x="454"/>
        <item x="455"/>
        <item x="456"/>
        <item x="457"/>
        <item x="458"/>
        <item x="459"/>
        <item x="461"/>
        <item x="462"/>
        <item x="463"/>
        <item x="464"/>
        <item x="466"/>
        <item x="468"/>
        <item x="470"/>
        <item x="471"/>
        <item x="472"/>
        <item x="473"/>
        <item x="476"/>
        <item x="477"/>
        <item x="478"/>
        <item x="479"/>
        <item x="480"/>
        <item x="481"/>
        <item x="489"/>
        <item x="490"/>
        <item x="491"/>
        <item x="492"/>
        <item x="494"/>
        <item x="496"/>
        <item x="497"/>
        <item x="498"/>
        <item x="499"/>
        <item x="500"/>
        <item x="505"/>
        <item x="506"/>
        <item x="509"/>
        <item x="511"/>
        <item x="513"/>
        <item x="514"/>
        <item x="516"/>
        <item x="517"/>
        <item x="518"/>
        <item x="519"/>
        <item x="520"/>
        <item x="523"/>
        <item x="524"/>
        <item x="525"/>
        <item x="526"/>
        <item x="527"/>
        <item x="528"/>
        <item x="531"/>
        <item x="532"/>
        <item x="533"/>
        <item x="534"/>
        <item x="535"/>
        <item x="536"/>
        <item x="537"/>
        <item x="538"/>
        <item x="539"/>
        <item x="540"/>
        <item x="542"/>
        <item x="545"/>
        <item x="546"/>
        <item x="551"/>
        <item x="552"/>
        <item x="555"/>
        <item x="562"/>
        <item x="563"/>
        <item x="566"/>
        <item x="567"/>
        <item x="568"/>
        <item x="569"/>
        <item x="572"/>
        <item x="577"/>
        <item x="578"/>
        <item x="579"/>
        <item x="580"/>
        <item x="581"/>
        <item x="584"/>
        <item x="585"/>
        <item x="586"/>
        <item x="588"/>
        <item x="589"/>
        <item x="590"/>
        <item x="591"/>
        <item x="592"/>
        <item x="595"/>
        <item x="596"/>
        <item x="598"/>
        <item x="600"/>
        <item x="601"/>
        <item x="603"/>
        <item x="606"/>
        <item x="607"/>
        <item x="609"/>
        <item x="610"/>
        <item x="611"/>
        <item x="612"/>
        <item x="613"/>
        <item x="614"/>
        <item x="617"/>
        <item x="619"/>
        <item x="620"/>
        <item x="622"/>
        <item x="623"/>
        <item x="625"/>
        <item x="627"/>
        <item x="628"/>
        <item x="629"/>
        <item x="630"/>
        <item x="631"/>
        <item x="633"/>
        <item x="634"/>
        <item x="635"/>
        <item x="636"/>
        <item x="639"/>
        <item x="640"/>
        <item x="642"/>
        <item x="646"/>
        <item x="648"/>
        <item x="652"/>
        <item x="653"/>
        <item x="655"/>
        <item x="657"/>
        <item x="658"/>
        <item x="660"/>
        <item x="662"/>
        <item x="663"/>
        <item x="665"/>
        <item x="666"/>
        <item x="667"/>
        <item x="668"/>
        <item x="669"/>
        <item x="670"/>
        <item x="671"/>
        <item x="672"/>
        <item x="674"/>
        <item x="675"/>
        <item x="676"/>
        <item x="680"/>
        <item x="683"/>
        <item x="684"/>
        <item x="685"/>
        <item x="686"/>
        <item x="687"/>
        <item x="688"/>
        <item x="690"/>
        <item x="691"/>
        <item x="692"/>
        <item x="693"/>
        <item x="694"/>
        <item x="695"/>
        <item x="696"/>
        <item x="697"/>
        <item x="701"/>
        <item x="702"/>
        <item x="704"/>
        <item x="705"/>
        <item x="707"/>
        <item x="710"/>
        <item x="711"/>
        <item x="714"/>
        <item x="724"/>
        <item x="726"/>
        <item x="730"/>
        <item x="732"/>
        <item x="733"/>
        <item x="734"/>
        <item x="736"/>
        <item x="739"/>
        <item x="742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70"/>
        <item x="771"/>
        <item x="772"/>
        <item x="775"/>
        <item x="777"/>
        <item x="781"/>
        <item x="784"/>
        <item x="785"/>
        <item x="789"/>
        <item x="796"/>
        <item x="798"/>
        <item x="806"/>
        <item x="807"/>
        <item x="809"/>
        <item x="810"/>
        <item x="811"/>
        <item x="812"/>
        <item x="813"/>
        <item x="814"/>
        <item x="816"/>
        <item x="817"/>
        <item x="819"/>
        <item x="820"/>
        <item x="821"/>
        <item x="822"/>
        <item x="824"/>
        <item x="826"/>
        <item x="827"/>
        <item x="828"/>
        <item x="829"/>
        <item x="830"/>
        <item x="831"/>
        <item x="835"/>
        <item x="839"/>
        <item x="840"/>
        <item x="841"/>
        <item x="843"/>
        <item x="844"/>
        <item x="847"/>
        <item x="848"/>
        <item x="850"/>
        <item x="851"/>
        <item x="852"/>
        <item x="854"/>
        <item x="855"/>
        <item x="858"/>
        <item x="859"/>
        <item x="860"/>
        <item x="861"/>
        <item x="862"/>
        <item x="863"/>
        <item x="864"/>
        <item x="865"/>
        <item x="866"/>
        <item x="869"/>
        <item x="872"/>
        <item x="873"/>
        <item x="874"/>
        <item x="882"/>
        <item x="885"/>
        <item x="886"/>
        <item x="888"/>
        <item x="889"/>
        <item x="890"/>
        <item x="892"/>
        <item x="894"/>
        <item x="898"/>
        <item x="900"/>
        <item x="901"/>
        <item x="902"/>
        <item x="903"/>
        <item x="904"/>
        <item x="905"/>
        <item x="906"/>
        <item x="907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4"/>
        <item x="929"/>
        <item x="930"/>
        <item x="931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8"/>
        <item x="949"/>
        <item x="950"/>
        <item x="951"/>
        <item x="952"/>
        <item x="953"/>
        <item x="954"/>
        <item x="955"/>
        <item x="956"/>
        <item x="957"/>
        <item x="959"/>
        <item x="960"/>
        <item x="961"/>
        <item x="962"/>
        <item x="963"/>
        <item x="964"/>
        <item x="966"/>
        <item x="969"/>
        <item x="970"/>
        <item x="971"/>
        <item x="973"/>
        <item x="974"/>
        <item x="976"/>
        <item x="977"/>
        <item x="978"/>
        <item x="980"/>
        <item x="981"/>
        <item x="982"/>
        <item x="983"/>
        <item x="984"/>
        <item x="988"/>
        <item x="991"/>
        <item x="992"/>
        <item x="993"/>
        <item x="994"/>
        <item x="995"/>
        <item x="996"/>
        <item x="997"/>
        <item x="999"/>
        <item x="1000"/>
        <item x="1002"/>
        <item x="1003"/>
        <item x="1006"/>
        <item x="1007"/>
        <item x="1008"/>
        <item x="1009"/>
        <item x="1010"/>
        <item x="1011"/>
        <item x="1013"/>
        <item x="1014"/>
        <item x="1018"/>
        <item x="1019"/>
        <item x="1021"/>
        <item x="1022"/>
        <item x="1023"/>
        <item x="1025"/>
        <item x="1026"/>
        <item x="1028"/>
        <item x="1029"/>
        <item x="1030"/>
        <item x="1031"/>
        <item x="1032"/>
        <item x="1034"/>
        <item x="1035"/>
        <item x="1036"/>
        <item x="1037"/>
        <item x="1040"/>
        <item x="1041"/>
        <item x="1042"/>
        <item x="1043"/>
        <item x="1044"/>
        <item x="1045"/>
        <item x="1049"/>
        <item x="1050"/>
        <item x="1051"/>
        <item x="1052"/>
        <item x="1061"/>
        <item x="1062"/>
        <item x="1063"/>
        <item x="1068"/>
        <item x="1069"/>
        <item x="1070"/>
        <item x="1073"/>
        <item x="1074"/>
        <item x="1076"/>
        <item x="1077"/>
        <item x="1080"/>
        <item x="1081"/>
        <item x="1082"/>
        <item x="1083"/>
        <item x="1086"/>
        <item x="1087"/>
        <item x="1088"/>
        <item x="1089"/>
        <item x="1090"/>
        <item x="1091"/>
        <item x="1092"/>
        <item x="1093"/>
        <item x="1095"/>
        <item x="1096"/>
        <item x="1097"/>
        <item x="1098"/>
        <item x="1099"/>
        <item x="1100"/>
        <item x="1101"/>
        <item x="1102"/>
        <item x="1109"/>
        <item x="1110"/>
        <item x="1112"/>
        <item x="1114"/>
        <item x="1115"/>
        <item x="1116"/>
        <item x="1117"/>
        <item x="1119"/>
        <item x="1121"/>
        <item x="1123"/>
        <item x="1125"/>
        <item x="1126"/>
        <item x="1129"/>
        <item x="1131"/>
        <item x="1134"/>
        <item x="1135"/>
        <item x="1136"/>
        <item x="1137"/>
        <item x="1138"/>
        <item x="1139"/>
        <item x="1141"/>
        <item x="1142"/>
        <item x="1144"/>
        <item x="1147"/>
        <item x="1148"/>
        <item x="1150"/>
        <item x="1155"/>
        <item x="1156"/>
        <item x="1157"/>
        <item x="1158"/>
        <item x="1159"/>
        <item x="1160"/>
        <item x="1162"/>
        <item x="1163"/>
        <item x="1164"/>
        <item x="1168"/>
        <item x="1170"/>
        <item x="1171"/>
        <item x="1172"/>
        <item x="1173"/>
        <item x="1174"/>
        <item x="1175"/>
        <item x="1176"/>
        <item x="1177"/>
        <item x="1182"/>
        <item x="1183"/>
        <item x="1186"/>
        <item x="1188"/>
        <item x="1189"/>
        <item x="1191"/>
        <item x="1192"/>
        <item x="1193"/>
        <item x="1194"/>
        <item x="1195"/>
        <item x="1196"/>
        <item x="1197"/>
        <item x="1198"/>
        <item x="1200"/>
        <item x="1201"/>
        <item x="1202"/>
        <item x="1203"/>
        <item x="1204"/>
        <item x="1205"/>
        <item x="1208"/>
        <item x="1209"/>
        <item x="1211"/>
        <item x="1212"/>
        <item x="1213"/>
        <item x="1214"/>
        <item x="1216"/>
        <item x="1219"/>
        <item x="1220"/>
        <item x="1225"/>
        <item x="1226"/>
        <item x="1227"/>
        <item x="1228"/>
        <item x="1229"/>
        <item x="1234"/>
        <item x="1235"/>
        <item x="1236"/>
        <item x="1237"/>
        <item x="1238"/>
        <item x="1239"/>
        <item x="1241"/>
        <item x="1243"/>
        <item x="1245"/>
        <item x="1246"/>
        <item x="1248"/>
        <item x="1251"/>
        <item x="1252"/>
        <item x="1253"/>
        <item x="1254"/>
        <item x="1258"/>
        <item x="1260"/>
        <item x="1261"/>
        <item x="1263"/>
        <item x="1266"/>
        <item x="1269"/>
        <item x="1270"/>
        <item x="1273"/>
        <item x="1274"/>
        <item x="1275"/>
        <item x="1276"/>
        <item x="1277"/>
        <item x="1278"/>
        <item x="1280"/>
        <item x="1282"/>
        <item x="1283"/>
        <item x="1285"/>
        <item x="1286"/>
        <item x="1288"/>
        <item x="1289"/>
        <item x="1290"/>
        <item x="1291"/>
        <item x="1292"/>
        <item x="1294"/>
        <item x="1295"/>
        <item x="1296"/>
        <item x="1297"/>
        <item x="1299"/>
        <item x="1301"/>
        <item x="1302"/>
        <item x="1303"/>
        <item x="1304"/>
        <item x="1306"/>
        <item x="1307"/>
        <item x="1308"/>
        <item x="1311"/>
        <item x="1313"/>
        <item x="1314"/>
        <item x="1316"/>
        <item x="1319"/>
        <item x="1321"/>
        <item x="1322"/>
        <item x="1323"/>
        <item x="1327"/>
        <item x="1329"/>
        <item x="1332"/>
        <item x="1335"/>
        <item x="1337"/>
        <item x="1339"/>
        <item x="1341"/>
        <item x="1342"/>
        <item x="1343"/>
        <item x="1344"/>
        <item x="1345"/>
        <item x="1346"/>
        <item x="1349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70"/>
        <item x="1372"/>
        <item x="1373"/>
        <item x="1374"/>
        <item x="1376"/>
        <item x="1377"/>
        <item x="1378"/>
        <item x="1379"/>
        <item x="1380"/>
        <item x="1391"/>
        <item x="1392"/>
        <item x="1394"/>
        <item x="1395"/>
        <item x="1396"/>
        <item x="1397"/>
        <item x="1398"/>
        <item x="1399"/>
        <item x="1400"/>
        <item x="1401"/>
        <item x="1402"/>
        <item x="1405"/>
        <item x="1409"/>
        <item x="1412"/>
        <item x="1413"/>
        <item x="1414"/>
        <item x="1415"/>
        <item x="1416"/>
        <item x="1417"/>
        <item x="1419"/>
        <item x="1422"/>
        <item x="1423"/>
        <item x="1424"/>
        <item x="1425"/>
        <item x="1426"/>
        <item x="1427"/>
        <item x="1428"/>
        <item x="1435"/>
        <item x="1436"/>
        <item x="1437"/>
        <item x="1438"/>
        <item x="1439"/>
        <item x="1442"/>
        <item x="1443"/>
        <item x="1444"/>
        <item x="1446"/>
        <item x="1447"/>
        <item x="1450"/>
        <item x="1451"/>
        <item x="1453"/>
        <item x="1455"/>
        <item x="1456"/>
        <item x="1457"/>
        <item x="1458"/>
        <item x="1459"/>
        <item x="1461"/>
        <item x="1462"/>
        <item x="1464"/>
        <item x="1465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20"/>
        <item x="1521"/>
        <item x="1522"/>
        <item x="1523"/>
        <item x="1526"/>
        <item x="1527"/>
        <item x="1528"/>
        <item x="1529"/>
        <item x="1530"/>
        <item x="1532"/>
        <item x="1533"/>
        <item x="1534"/>
        <item x="1535"/>
        <item x="1537"/>
        <item x="1538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2"/>
        <item x="1574"/>
        <item x="1575"/>
        <item x="1576"/>
        <item x="1577"/>
        <item x="1578"/>
        <item x="1579"/>
        <item x="1582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9"/>
        <item x="1600"/>
        <item x="1601"/>
        <item x="1602"/>
        <item x="1606"/>
        <item x="1607"/>
        <item x="1608"/>
        <item x="1609"/>
        <item x="1610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8"/>
        <item x="1629"/>
        <item x="1630"/>
        <item x="1631"/>
        <item x="1635"/>
        <item x="1638"/>
        <item x="1639"/>
        <item x="1642"/>
        <item x="1643"/>
        <item x="1646"/>
        <item x="1647"/>
        <item x="1648"/>
        <item x="1649"/>
        <item x="1651"/>
        <item x="1652"/>
        <item x="1653"/>
        <item x="1654"/>
        <item x="1655"/>
        <item x="1658"/>
        <item x="1660"/>
        <item x="1661"/>
        <item x="1662"/>
        <item x="1663"/>
        <item x="1664"/>
        <item x="1665"/>
        <item x="1667"/>
        <item x="1668"/>
        <item x="1669"/>
        <item x="1670"/>
        <item x="1671"/>
        <item x="1674"/>
        <item x="1675"/>
        <item x="1677"/>
        <item x="1678"/>
        <item x="1679"/>
        <item x="1680"/>
        <item x="1681"/>
        <item x="1682"/>
        <item x="1683"/>
        <item x="1684"/>
        <item x="1686"/>
        <item x="1687"/>
        <item x="1688"/>
        <item x="1689"/>
        <item x="1690"/>
        <item x="1691"/>
        <item x="1692"/>
        <item x="1694"/>
        <item x="1695"/>
        <item x="1696"/>
        <item x="1697"/>
        <item x="1698"/>
        <item x="1699"/>
        <item x="1700"/>
        <item x="1701"/>
        <item x="1702"/>
        <item x="1705"/>
        <item x="1706"/>
        <item x="1707"/>
        <item x="1708"/>
        <item x="1709"/>
        <item x="1711"/>
        <item x="1712"/>
        <item x="1714"/>
        <item x="1715"/>
        <item x="1716"/>
        <item x="1717"/>
        <item x="1718"/>
        <item x="1720"/>
        <item x="1721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2"/>
        <item x="1743"/>
        <item x="1744"/>
        <item x="1745"/>
        <item x="1746"/>
        <item x="1747"/>
        <item x="1748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2"/>
        <item x="1763"/>
        <item x="1764"/>
        <item x="1765"/>
        <item x="1768"/>
        <item x="1769"/>
        <item x="1770"/>
        <item x="1771"/>
        <item x="1772"/>
        <item x="1773"/>
        <item x="1774"/>
        <item x="1775"/>
        <item x="1776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7"/>
        <item x="1798"/>
        <item x="1799"/>
        <item x="1801"/>
        <item x="1802"/>
        <item x="1803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20"/>
        <item x="1821"/>
        <item x="1822"/>
        <item x="1823"/>
        <item x="1824"/>
        <item x="1825"/>
        <item x="1826"/>
        <item x="1827"/>
        <item x="1830"/>
        <item x="1831"/>
        <item x="1832"/>
        <item x="1835"/>
        <item x="1837"/>
        <item x="1838"/>
        <item x="1839"/>
        <item x="1840"/>
        <item x="1841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4"/>
        <item x="1865"/>
        <item x="1867"/>
        <item x="1868"/>
        <item x="1869"/>
        <item x="1870"/>
        <item x="1871"/>
        <item x="1873"/>
        <item x="1874"/>
        <item x="1876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5"/>
        <item x="1897"/>
        <item x="1898"/>
        <item x="1900"/>
        <item x="1901"/>
        <item x="1902"/>
        <item x="1903"/>
        <item x="1904"/>
        <item x="1905"/>
        <item x="1906"/>
        <item x="1908"/>
        <item x="1909"/>
        <item x="1910"/>
        <item x="1911"/>
        <item x="1912"/>
        <item x="1913"/>
        <item x="1914"/>
        <item x="1915"/>
        <item x="1916"/>
        <item x="1918"/>
        <item x="1919"/>
        <item x="1920"/>
        <item x="1921"/>
        <item x="1922"/>
        <item x="1923"/>
        <item x="1925"/>
        <item x="1926"/>
        <item x="1927"/>
        <item x="1928"/>
        <item x="1929"/>
        <item x="1930"/>
        <item x="1931"/>
        <item x="1932"/>
        <item x="1933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70"/>
        <item x="1972"/>
        <item x="1973"/>
        <item x="1974"/>
        <item x="1975"/>
        <item x="1976"/>
        <item x="1978"/>
        <item x="1979"/>
        <item x="1980"/>
        <item x="1981"/>
        <item x="1982"/>
        <item x="1983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2000"/>
        <item x="2001"/>
        <item x="2003"/>
        <item x="2005"/>
        <item x="2006"/>
        <item x="2008"/>
        <item x="2010"/>
        <item x="2011"/>
        <item x="2012"/>
        <item x="2013"/>
        <item x="2014"/>
        <item x="2015"/>
        <item x="2016"/>
        <item x="2017"/>
        <item x="2020"/>
        <item x="2021"/>
        <item x="2022"/>
        <item x="2023"/>
        <item x="2024"/>
        <item x="2025"/>
        <item x="2026"/>
        <item x="2027"/>
        <item x="2029"/>
        <item x="2030"/>
        <item x="2031"/>
        <item x="2032"/>
        <item x="2033"/>
        <item x="2034"/>
        <item x="2035"/>
        <item x="2036"/>
        <item x="2037"/>
        <item x="2039"/>
        <item x="2040"/>
        <item x="2041"/>
        <item x="2042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6"/>
        <item x="2057"/>
        <item x="2058"/>
        <item x="2059"/>
        <item x="2060"/>
        <item x="2061"/>
        <item x="2062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9"/>
        <item x="2080"/>
        <item x="2081"/>
        <item x="2082"/>
        <item x="2083"/>
        <item x="2085"/>
        <item x="2087"/>
        <item x="2090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4"/>
        <item x="2105"/>
        <item x="2106"/>
        <item x="2107"/>
        <item x="2108"/>
        <item x="2109"/>
        <item x="2110"/>
        <item x="2111"/>
        <item x="2112"/>
        <item x="2113"/>
        <item x="2117"/>
        <item x="2118"/>
        <item x="2120"/>
        <item x="2121"/>
        <item x="2122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3"/>
        <item x="2154"/>
        <item x="2155"/>
        <item x="2156"/>
        <item x="2157"/>
        <item x="2158"/>
        <item x="2159"/>
        <item x="2160"/>
        <item x="2161"/>
        <item x="2164"/>
        <item x="2165"/>
        <item x="2166"/>
        <item x="2167"/>
        <item x="2168"/>
        <item x="2169"/>
        <item x="2170"/>
        <item x="2171"/>
        <item x="2172"/>
        <item x="2175"/>
        <item x="2176"/>
        <item x="2177"/>
        <item x="2178"/>
        <item x="2179"/>
        <item x="2180"/>
        <item x="2184"/>
        <item x="2187"/>
        <item x="2189"/>
        <item x="2190"/>
        <item x="2191"/>
        <item x="2192"/>
        <item x="2193"/>
        <item x="2194"/>
        <item x="2195"/>
        <item x="2196"/>
        <item x="2198"/>
        <item x="2199"/>
        <item x="2200"/>
        <item x="2201"/>
        <item x="2202"/>
        <item x="2203"/>
        <item x="2204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3"/>
        <item x="2244"/>
        <item x="2245"/>
        <item x="2248"/>
        <item x="2249"/>
        <item x="2250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81"/>
        <item x="2282"/>
        <item x="2283"/>
        <item x="2284"/>
        <item x="2286"/>
        <item x="2287"/>
        <item x="2288"/>
        <item x="2289"/>
        <item x="2290"/>
        <item x="2292"/>
        <item x="2294"/>
        <item x="2295"/>
        <item x="2296"/>
        <item x="2297"/>
        <item x="2298"/>
        <item x="2299"/>
        <item x="2300"/>
        <item x="2301"/>
        <item x="2302"/>
        <item x="2304"/>
        <item x="2305"/>
        <item x="2307"/>
        <item x="2309"/>
        <item x="2310"/>
        <item x="2311"/>
        <item x="2312"/>
        <item x="2313"/>
        <item x="2314"/>
        <item x="2319"/>
        <item x="2323"/>
        <item x="2325"/>
        <item x="2326"/>
        <item x="2329"/>
        <item x="2330"/>
        <item x="2333"/>
        <item x="2334"/>
        <item x="2335"/>
        <item x="2336"/>
        <item x="2338"/>
        <item x="2339"/>
        <item x="2340"/>
        <item x="2341"/>
        <item x="2342"/>
        <item x="2343"/>
        <item x="2344"/>
        <item x="2345"/>
        <item x="2350"/>
        <item x="2351"/>
        <item x="2352"/>
        <item x="2353"/>
        <item x="2354"/>
        <item x="2355"/>
        <item x="2356"/>
        <item x="2357"/>
        <item x="2358"/>
        <item x="2359"/>
        <item x="2361"/>
        <item x="2362"/>
        <item x="2363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3"/>
        <item x="2384"/>
        <item x="2385"/>
        <item x="2387"/>
        <item x="2388"/>
        <item x="2389"/>
        <item x="2390"/>
        <item t="default"/>
      </items>
    </pivotField>
    <pivotField showAll="0" defaultSubtotal="0"/>
    <pivotField showAll="0" defaultSubtotal="0"/>
    <pivotField showAll="0" defaultSubtotal="0"/>
    <pivotField showAll="0" defaultSubtotal="0"/>
    <pivotField axis="axisPage" showAll="0" defaultSubtotal="0">
      <items count="10">
        <item x="2"/>
        <item x="7"/>
        <item x="6"/>
        <item x="1"/>
        <item x="0"/>
        <item x="5"/>
        <item x="4"/>
        <item x="3"/>
        <item m="1" x="8"/>
        <item m="1" x="9"/>
      </items>
    </pivotField>
    <pivotField axis="axisPage" multipleItemSelectionAllowed="1" showAll="0" defaultSubtotal="0">
      <items count="4">
        <item x="0"/>
        <item x="1"/>
        <item m="1" x="2"/>
        <item m="1" x="3"/>
      </items>
    </pivotField>
    <pivotField showAll="0" defaultSubtotal="0"/>
  </pivotFields>
  <pageFields count="6">
    <pageField fld="8" hier="-1"/>
    <pageField fld="3" hier="-1"/>
    <pageField fld="2" hier="-1"/>
    <pageField fld="9" hier="-1"/>
    <pageField fld="1" hier="-1"/>
    <pageField fld="0" hier="-1"/>
  </pageFields>
  <formats count="2">
    <format dxfId="200">
      <pivotArea outline="0" collapsedLevelsAreSubtotals="1" fieldPosition="0"/>
    </format>
    <format dxfId="19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C6" firstHeaderRow="0" firstDataRow="1" firstDataCol="1"/>
  <pivotFields count="11">
    <pivotField showAll="0">
      <items count="8">
        <item x="0"/>
        <item m="1" x="5"/>
        <item m="1" x="4"/>
        <item x="1"/>
        <item x="2"/>
        <item m="1" x="6"/>
        <item m="1" x="3"/>
        <item t="default"/>
      </items>
    </pivotField>
    <pivotField showAll="0">
      <items count="10">
        <item x="0"/>
        <item x="1"/>
        <item x="2"/>
        <item x="3"/>
        <item x="4"/>
        <item x="5"/>
        <item x="6"/>
        <item x="7"/>
        <item h="1" m="1" x="8"/>
        <item t="default"/>
      </items>
    </pivotField>
    <pivotField showAll="0">
      <items count="226">
        <item x="65"/>
        <item x="184"/>
        <item x="66"/>
        <item x="156"/>
        <item m="1" x="210"/>
        <item x="60"/>
        <item m="1" x="217"/>
        <item x="67"/>
        <item m="1" x="219"/>
        <item x="0"/>
        <item x="128"/>
        <item x="185"/>
        <item x="68"/>
        <item x="157"/>
        <item x="200"/>
        <item x="129"/>
        <item m="1" x="215"/>
        <item x="69"/>
        <item x="172"/>
        <item m="1" x="222"/>
        <item x="35"/>
        <item x="1"/>
        <item x="70"/>
        <item x="186"/>
        <item m="1" x="211"/>
        <item x="71"/>
        <item x="72"/>
        <item x="2"/>
        <item x="3"/>
        <item x="130"/>
        <item x="73"/>
        <item x="74"/>
        <item x="36"/>
        <item x="158"/>
        <item x="173"/>
        <item x="75"/>
        <item x="37"/>
        <item x="76"/>
        <item x="4"/>
        <item x="187"/>
        <item x="38"/>
        <item x="131"/>
        <item x="5"/>
        <item x="39"/>
        <item x="6"/>
        <item x="77"/>
        <item x="188"/>
        <item m="1" x="208"/>
        <item x="78"/>
        <item x="61"/>
        <item x="54"/>
        <item x="40"/>
        <item x="79"/>
        <item x="132"/>
        <item x="80"/>
        <item x="41"/>
        <item m="1" x="214"/>
        <item x="159"/>
        <item x="81"/>
        <item x="7"/>
        <item x="82"/>
        <item x="8"/>
        <item x="201"/>
        <item x="9"/>
        <item x="180"/>
        <item x="42"/>
        <item x="55"/>
        <item x="160"/>
        <item x="202"/>
        <item x="83"/>
        <item x="10"/>
        <item x="84"/>
        <item x="85"/>
        <item x="133"/>
        <item x="43"/>
        <item x="11"/>
        <item x="44"/>
        <item x="86"/>
        <item x="203"/>
        <item x="12"/>
        <item x="134"/>
        <item x="135"/>
        <item x="87"/>
        <item x="136"/>
        <item x="189"/>
        <item x="13"/>
        <item x="137"/>
        <item x="138"/>
        <item x="181"/>
        <item m="1" x="216"/>
        <item x="88"/>
        <item x="14"/>
        <item x="45"/>
        <item x="89"/>
        <item x="90"/>
        <item x="15"/>
        <item x="16"/>
        <item x="91"/>
        <item x="46"/>
        <item x="92"/>
        <item x="93"/>
        <item x="139"/>
        <item x="174"/>
        <item x="190"/>
        <item x="161"/>
        <item x="140"/>
        <item x="205"/>
        <item x="17"/>
        <item x="141"/>
        <item x="18"/>
        <item x="94"/>
        <item x="95"/>
        <item x="96"/>
        <item x="142"/>
        <item x="47"/>
        <item x="191"/>
        <item x="97"/>
        <item x="143"/>
        <item x="98"/>
        <item x="99"/>
        <item x="192"/>
        <item m="1" x="209"/>
        <item m="1" x="213"/>
        <item x="193"/>
        <item x="175"/>
        <item x="100"/>
        <item x="194"/>
        <item x="101"/>
        <item m="1" x="221"/>
        <item x="204"/>
        <item x="57"/>
        <item x="102"/>
        <item x="144"/>
        <item m="1" x="223"/>
        <item x="19"/>
        <item x="145"/>
        <item x="20"/>
        <item x="103"/>
        <item x="104"/>
        <item x="105"/>
        <item x="21"/>
        <item x="106"/>
        <item x="176"/>
        <item x="62"/>
        <item x="48"/>
        <item x="195"/>
        <item x="169"/>
        <item x="22"/>
        <item x="146"/>
        <item x="107"/>
        <item x="23"/>
        <item m="1" x="224"/>
        <item x="24"/>
        <item x="108"/>
        <item x="63"/>
        <item x="147"/>
        <item x="109"/>
        <item x="110"/>
        <item x="111"/>
        <item x="58"/>
        <item x="49"/>
        <item x="112"/>
        <item x="25"/>
        <item x="196"/>
        <item x="113"/>
        <item x="114"/>
        <item x="115"/>
        <item x="116"/>
        <item m="1" x="218"/>
        <item x="197"/>
        <item x="117"/>
        <item x="162"/>
        <item x="118"/>
        <item x="119"/>
        <item x="163"/>
        <item x="50"/>
        <item x="120"/>
        <item x="148"/>
        <item m="1" x="212"/>
        <item x="26"/>
        <item x="149"/>
        <item x="150"/>
        <item x="121"/>
        <item x="51"/>
        <item x="52"/>
        <item x="177"/>
        <item x="198"/>
        <item x="27"/>
        <item x="56"/>
        <item x="28"/>
        <item x="59"/>
        <item x="29"/>
        <item x="30"/>
        <item x="151"/>
        <item x="152"/>
        <item x="170"/>
        <item x="182"/>
        <item x="122"/>
        <item x="178"/>
        <item x="123"/>
        <item x="31"/>
        <item x="164"/>
        <item x="32"/>
        <item x="33"/>
        <item x="124"/>
        <item x="153"/>
        <item x="183"/>
        <item x="206"/>
        <item x="165"/>
        <item x="154"/>
        <item x="125"/>
        <item x="64"/>
        <item x="166"/>
        <item x="167"/>
        <item x="199"/>
        <item x="168"/>
        <item x="34"/>
        <item x="126"/>
        <item x="179"/>
        <item x="171"/>
        <item x="127"/>
        <item x="53"/>
        <item x="155"/>
        <item m="1" x="220"/>
        <item m="1" x="207"/>
        <item t="default"/>
      </items>
    </pivotField>
    <pivotField showAll="0"/>
    <pivotField showAll="0" defaultSubtotal="0"/>
    <pivotField showAll="0" defaultSubtotal="0"/>
    <pivotField dataField="1" showAll="0" defaultSubtotal="0"/>
    <pivotField dataField="1" showAll="0" defaultSubtotal="0"/>
    <pivotField showAll="0" defaultSubtotal="0">
      <items count="10">
        <item x="2"/>
        <item x="7"/>
        <item x="6"/>
        <item x="1"/>
        <item x="0"/>
        <item x="5"/>
        <item x="4"/>
        <item x="3"/>
        <item m="1" x="9"/>
        <item m="1" x="8"/>
      </items>
    </pivotField>
    <pivotField axis="axisRow" showAll="0" defaultSubtotal="0">
      <items count="4">
        <item x="0"/>
        <item x="1"/>
        <item m="1" x="2"/>
        <item m="1" x="3"/>
      </items>
    </pivotField>
    <pivotField showAll="0" defaultSubtotal="0"/>
  </pivotFields>
  <rowFields count="1">
    <field x="9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2023" fld="6" baseField="9" baseItem="1"/>
    <dataField name="Сумма по полю 2022" fld="7" baseField="9" baseItem="1"/>
  </dataFields>
  <formats count="2">
    <format dxfId="202">
      <pivotArea outline="0" collapsedLevelsAreSubtotals="1" fieldPosition="0"/>
    </format>
    <format dxfId="20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2000000}" name="Сводная таблица3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4:C242" firstHeaderRow="0" firstDataRow="1" firstDataCol="1" rowPageCount="1" colPageCount="1"/>
  <pivotFields count="11">
    <pivotField showAll="0">
      <items count="8">
        <item x="0"/>
        <item m="1" x="5"/>
        <item m="1" x="4"/>
        <item x="1"/>
        <item x="2"/>
        <item m="1" x="6"/>
        <item m="1" x="3"/>
        <item t="default"/>
      </items>
    </pivotField>
    <pivotField showAll="0">
      <items count="10">
        <item x="0"/>
        <item x="1"/>
        <item x="2"/>
        <item x="3"/>
        <item x="4"/>
        <item x="5"/>
        <item x="6"/>
        <item x="7"/>
        <item h="1" m="1" x="8"/>
        <item t="default"/>
      </items>
    </pivotField>
    <pivotField axis="axisRow" multipleItemSelectionAllowed="1" showAll="0" sortType="descending">
      <items count="226">
        <item x="65"/>
        <item x="66"/>
        <item x="156"/>
        <item m="1" x="210"/>
        <item m="1" x="217"/>
        <item x="128"/>
        <item x="68"/>
        <item x="157"/>
        <item m="1" x="215"/>
        <item x="69"/>
        <item x="172"/>
        <item m="1" x="222"/>
        <item x="70"/>
        <item m="1" x="211"/>
        <item x="71"/>
        <item x="130"/>
        <item x="73"/>
        <item x="74"/>
        <item x="36"/>
        <item x="75"/>
        <item x="37"/>
        <item x="76"/>
        <item x="4"/>
        <item x="187"/>
        <item x="38"/>
        <item x="5"/>
        <item x="6"/>
        <item x="77"/>
        <item x="61"/>
        <item x="54"/>
        <item x="40"/>
        <item x="80"/>
        <item x="159"/>
        <item x="81"/>
        <item x="7"/>
        <item x="82"/>
        <item x="8"/>
        <item x="9"/>
        <item x="83"/>
        <item x="10"/>
        <item x="84"/>
        <item x="85"/>
        <item x="43"/>
        <item x="87"/>
        <item x="189"/>
        <item x="13"/>
        <item x="137"/>
        <item x="181"/>
        <item m="1" x="216"/>
        <item x="14"/>
        <item x="89"/>
        <item x="90"/>
        <item x="15"/>
        <item x="46"/>
        <item x="92"/>
        <item x="93"/>
        <item x="190"/>
        <item x="140"/>
        <item x="17"/>
        <item x="18"/>
        <item x="94"/>
        <item x="96"/>
        <item x="191"/>
        <item x="97"/>
        <item x="143"/>
        <item x="99"/>
        <item x="102"/>
        <item x="19"/>
        <item x="145"/>
        <item x="20"/>
        <item x="104"/>
        <item x="105"/>
        <item x="21"/>
        <item x="169"/>
        <item x="22"/>
        <item x="107"/>
        <item x="23"/>
        <item m="1" x="224"/>
        <item x="24"/>
        <item x="147"/>
        <item x="110"/>
        <item x="112"/>
        <item x="25"/>
        <item x="196"/>
        <item x="113"/>
        <item x="114"/>
        <item m="1" x="212"/>
        <item x="26"/>
        <item x="149"/>
        <item x="150"/>
        <item x="121"/>
        <item x="51"/>
        <item x="27"/>
        <item x="28"/>
        <item x="29"/>
        <item x="152"/>
        <item x="122"/>
        <item x="31"/>
        <item x="32"/>
        <item x="33"/>
        <item x="124"/>
        <item x="153"/>
        <item x="154"/>
        <item x="64"/>
        <item x="166"/>
        <item x="199"/>
        <item m="1" x="208"/>
        <item m="1" x="221"/>
        <item m="1" x="213"/>
        <item m="1" x="218"/>
        <item x="86"/>
        <item x="42"/>
        <item x="1"/>
        <item x="16"/>
        <item x="52"/>
        <item x="47"/>
        <item m="1" x="223"/>
        <item m="1" x="219"/>
        <item m="1" x="214"/>
        <item m="1" x="207"/>
        <item m="1" x="220"/>
        <item x="180"/>
        <item x="139"/>
        <item x="117"/>
        <item x="192"/>
        <item m="1" x="209"/>
        <item x="57"/>
        <item x="0"/>
        <item x="2"/>
        <item x="3"/>
        <item x="11"/>
        <item x="12"/>
        <item x="30"/>
        <item x="34"/>
        <item x="35"/>
        <item x="39"/>
        <item x="41"/>
        <item x="44"/>
        <item x="45"/>
        <item x="48"/>
        <item x="49"/>
        <item x="50"/>
        <item x="53"/>
        <item x="55"/>
        <item x="56"/>
        <item x="58"/>
        <item x="59"/>
        <item x="60"/>
        <item x="62"/>
        <item x="63"/>
        <item x="67"/>
        <item x="72"/>
        <item x="78"/>
        <item x="79"/>
        <item x="88"/>
        <item x="91"/>
        <item x="95"/>
        <item x="98"/>
        <item x="100"/>
        <item x="101"/>
        <item x="103"/>
        <item x="106"/>
        <item x="108"/>
        <item x="109"/>
        <item x="111"/>
        <item x="115"/>
        <item x="116"/>
        <item x="118"/>
        <item x="119"/>
        <item x="120"/>
        <item x="123"/>
        <item x="125"/>
        <item x="126"/>
        <item x="127"/>
        <item x="129"/>
        <item x="131"/>
        <item x="132"/>
        <item x="133"/>
        <item x="134"/>
        <item x="135"/>
        <item x="136"/>
        <item x="138"/>
        <item x="141"/>
        <item x="142"/>
        <item x="144"/>
        <item x="146"/>
        <item x="148"/>
        <item x="151"/>
        <item x="155"/>
        <item x="158"/>
        <item x="160"/>
        <item x="161"/>
        <item x="162"/>
        <item x="163"/>
        <item x="164"/>
        <item x="165"/>
        <item x="167"/>
        <item x="168"/>
        <item x="170"/>
        <item x="171"/>
        <item x="173"/>
        <item x="174"/>
        <item x="175"/>
        <item x="176"/>
        <item x="177"/>
        <item x="178"/>
        <item x="179"/>
        <item x="182"/>
        <item x="183"/>
        <item x="184"/>
        <item x="185"/>
        <item x="186"/>
        <item x="188"/>
        <item x="193"/>
        <item x="194"/>
        <item x="195"/>
        <item x="197"/>
        <item x="198"/>
        <item x="200"/>
        <item x="201"/>
        <item x="202"/>
        <item x="203"/>
        <item x="204"/>
        <item x="205"/>
        <item x="20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howAll="0">
      <items count="2679">
        <item x="767"/>
        <item x="768"/>
        <item x="769"/>
        <item x="773"/>
        <item x="774"/>
        <item x="1656"/>
        <item x="776"/>
        <item x="1657"/>
        <item x="273"/>
        <item x="274"/>
        <item x="275"/>
        <item x="276"/>
        <item x="277"/>
        <item x="278"/>
        <item x="279"/>
        <item x="576"/>
        <item x="256"/>
        <item x="257"/>
        <item x="258"/>
        <item x="261"/>
        <item x="897"/>
        <item x="867"/>
        <item x="1369"/>
        <item x="1371"/>
        <item x="1184"/>
        <item x="1185"/>
        <item x="2114"/>
        <item x="2115"/>
        <item m="1" x="2443"/>
        <item x="947"/>
        <item x="1145"/>
        <item x="868"/>
        <item x="354"/>
        <item m="1" x="2529"/>
        <item x="1187"/>
        <item x="1065"/>
        <item x="1310"/>
        <item x="1122"/>
        <item x="1863"/>
        <item x="2119"/>
        <item x="1020"/>
        <item x="899"/>
        <item x="825"/>
        <item x="1190"/>
        <item x="637"/>
        <item x="1818"/>
        <item m="1" x="2546"/>
        <item x="815"/>
        <item x="1393"/>
        <item m="1" x="2403"/>
        <item m="1" x="2558"/>
        <item m="1" x="2512"/>
        <item m="1" x="2525"/>
        <item x="1146"/>
        <item m="1" x="2399"/>
        <item x="303"/>
        <item x="304"/>
        <item x="305"/>
        <item x="486"/>
        <item x="1524"/>
        <item x="1525"/>
        <item x="487"/>
        <item x="488"/>
        <item m="1" x="2468"/>
        <item x="369"/>
        <item x="1404"/>
        <item x="306"/>
        <item x="1872"/>
        <item x="1984"/>
        <item x="308"/>
        <item x="310"/>
        <item x="312"/>
        <item x="314"/>
        <item x="315"/>
        <item x="319"/>
        <item x="320"/>
        <item x="321"/>
        <item x="1460"/>
        <item x="1312"/>
        <item x="1053"/>
        <item x="501"/>
        <item x="1124"/>
        <item x="1420"/>
        <item x="1421"/>
        <item m="1" x="2430"/>
        <item x="1875"/>
        <item x="1429"/>
        <item x="1430"/>
        <item x="1431"/>
        <item x="1432"/>
        <item x="1433"/>
        <item x="1434"/>
        <item x="408"/>
        <item x="409"/>
        <item m="1" x="2633"/>
        <item x="412"/>
        <item m="1" x="2562"/>
        <item x="1440"/>
        <item x="346"/>
        <item x="1441"/>
        <item x="370"/>
        <item x="1199"/>
        <item x="715"/>
        <item x="716"/>
        <item x="1054"/>
        <item x="1055"/>
        <item x="717"/>
        <item x="1969"/>
        <item x="718"/>
        <item m="1" x="2413"/>
        <item m="1" x="2608"/>
        <item x="349"/>
        <item x="350"/>
        <item x="351"/>
        <item x="1986"/>
        <item m="1" x="2456"/>
        <item x="1445"/>
        <item x="353"/>
        <item m="1" x="2398"/>
        <item x="1877"/>
        <item x="467"/>
        <item x="706"/>
        <item x="356"/>
        <item x="1448"/>
        <item x="358"/>
        <item x="2138"/>
        <item x="1449"/>
        <item x="2139"/>
        <item x="362"/>
        <item x="1452"/>
        <item x="1454"/>
        <item x="363"/>
        <item x="364"/>
        <item x="365"/>
        <item x="366"/>
        <item x="373"/>
        <item x="1463"/>
        <item x="2028"/>
        <item x="378"/>
        <item x="1466"/>
        <item x="381"/>
        <item x="1206"/>
        <item m="1" x="2400"/>
        <item x="583"/>
        <item x="870"/>
        <item x="871"/>
        <item x="875"/>
        <item x="383"/>
        <item x="708"/>
        <item x="437"/>
        <item x="1207"/>
        <item x="384"/>
        <item x="638"/>
        <item x="1210"/>
        <item x="587"/>
        <item x="832"/>
        <item x="833"/>
        <item x="834"/>
        <item x="1685"/>
        <item x="836"/>
        <item x="837"/>
        <item x="1492"/>
        <item x="441"/>
        <item x="1505"/>
        <item x="460"/>
        <item x="958"/>
        <item x="786"/>
        <item x="465"/>
        <item x="787"/>
        <item x="788"/>
        <item x="495"/>
        <item x="469"/>
        <item x="2077"/>
        <item m="1" x="2491"/>
        <item m="1" x="2408"/>
        <item x="2264"/>
        <item x="1519"/>
        <item x="474"/>
        <item x="1067"/>
        <item x="908"/>
        <item x="503"/>
        <item x="876"/>
        <item x="2308"/>
        <item x="482"/>
        <item x="699"/>
        <item x="386"/>
        <item x="348"/>
        <item x="504"/>
        <item x="1149"/>
        <item x="1381"/>
        <item x="2123"/>
        <item x="2078"/>
        <item x="1894"/>
        <item x="483"/>
        <item x="484"/>
        <item x="485"/>
        <item x="507"/>
        <item x="508"/>
        <item x="1103"/>
        <item m="1" x="2519"/>
        <item x="1531"/>
        <item x="1896"/>
        <item x="493"/>
        <item x="2162"/>
        <item x="2163"/>
        <item x="1899"/>
        <item x="1536"/>
        <item x="1539"/>
        <item x="510"/>
        <item x="593"/>
        <item x="1217"/>
        <item x="842"/>
        <item x="1127"/>
        <item x="2152"/>
        <item x="719"/>
        <item x="1218"/>
        <item x="1111"/>
        <item x="700"/>
        <item x="594"/>
        <item x="1640"/>
        <item x="515"/>
        <item x="529"/>
        <item x="530"/>
        <item x="1570"/>
        <item m="1" x="2622"/>
        <item m="1" x="2677"/>
        <item x="1573"/>
        <item x="543"/>
        <item x="544"/>
        <item x="547"/>
        <item x="548"/>
        <item x="549"/>
        <item x="550"/>
        <item x="2173"/>
        <item x="1580"/>
        <item x="553"/>
        <item x="2174"/>
        <item m="1" x="2609"/>
        <item x="554"/>
        <item x="556"/>
        <item x="1581"/>
        <item x="641"/>
        <item x="557"/>
        <item x="558"/>
        <item x="559"/>
        <item x="560"/>
        <item x="561"/>
        <item x="877"/>
        <item x="878"/>
        <item x="879"/>
        <item x="880"/>
        <item x="881"/>
        <item x="883"/>
        <item x="884"/>
        <item x="1583"/>
        <item x="564"/>
        <item x="565"/>
        <item x="1315"/>
        <item x="2306"/>
        <item x="475"/>
        <item x="709"/>
        <item x="1151"/>
        <item x="643"/>
        <item x="1719"/>
        <item x="1221"/>
        <item x="1571"/>
        <item x="1222"/>
        <item x="965"/>
        <item x="1223"/>
        <item x="1597"/>
        <item x="570"/>
        <item x="571"/>
        <item x="573"/>
        <item x="1598"/>
        <item x="574"/>
        <item x="575"/>
        <item x="2278"/>
        <item x="1224"/>
        <item x="2181"/>
        <item x="2182"/>
        <item x="2279"/>
        <item x="597"/>
        <item x="1999"/>
        <item x="1603"/>
        <item x="2038"/>
        <item x="1605"/>
        <item x="2280"/>
        <item x="2086"/>
        <item x="604"/>
        <item m="1" x="2569"/>
        <item x="1152"/>
        <item x="644"/>
        <item x="1611"/>
        <item m="1" x="2454"/>
        <item m="1" x="2577"/>
        <item x="645"/>
        <item x="1613"/>
        <item x="647"/>
        <item x="649"/>
        <item x="650"/>
        <item x="651"/>
        <item x="654"/>
        <item x="1971"/>
        <item x="1828"/>
        <item x="1829"/>
        <item x="1153"/>
        <item x="1128"/>
        <item x="673"/>
        <item x="677"/>
        <item x="678"/>
        <item x="679"/>
        <item x="681"/>
        <item x="605"/>
        <item x="1641"/>
        <item m="1" x="2663"/>
        <item x="1627"/>
        <item x="689"/>
        <item x="656"/>
        <item m="1" x="2660"/>
        <item x="2185"/>
        <item x="2186"/>
        <item x="698"/>
        <item x="1632"/>
        <item x="2088"/>
        <item m="1" x="2514"/>
        <item x="1634"/>
        <item m="1" x="2547"/>
        <item x="608"/>
        <item x="1317"/>
        <item x="1154"/>
        <item x="2188"/>
        <item x="967"/>
        <item x="1645"/>
        <item m="1" x="2453"/>
        <item x="1071"/>
        <item x="1104"/>
        <item m="1" x="2533"/>
        <item x="720"/>
        <item x="721"/>
        <item x="722"/>
        <item x="1650"/>
        <item x="2089"/>
        <item x="723"/>
        <item m="1" x="2554"/>
        <item x="725"/>
        <item x="968"/>
        <item x="1105"/>
        <item x="1072"/>
        <item x="1659"/>
        <item x="782"/>
        <item x="783"/>
        <item x="1230"/>
        <item x="1231"/>
        <item x="1232"/>
        <item x="778"/>
        <item x="972"/>
        <item m="1" x="2642"/>
        <item x="1130"/>
        <item x="1233"/>
        <item x="1132"/>
        <item x="794"/>
        <item x="795"/>
        <item x="797"/>
        <item x="799"/>
        <item x="800"/>
        <item x="801"/>
        <item x="802"/>
        <item x="803"/>
        <item x="805"/>
        <item x="808"/>
        <item x="1666"/>
        <item m="1" x="2494"/>
        <item x="2197"/>
        <item x="1672"/>
        <item x="1673"/>
        <item x="1676"/>
        <item x="1406"/>
        <item x="322"/>
        <item x="323"/>
        <item x="324"/>
        <item x="1407"/>
        <item x="1056"/>
        <item x="727"/>
        <item x="389"/>
        <item x="2091"/>
        <item x="823"/>
        <item x="443"/>
        <item x="975"/>
        <item x="845"/>
        <item x="846"/>
        <item x="849"/>
        <item x="2007"/>
        <item x="853"/>
        <item x="2205"/>
        <item x="2291"/>
        <item x="2206"/>
        <item x="1693"/>
        <item x="2207"/>
        <item x="887"/>
        <item x="2293"/>
        <item x="895"/>
        <item m="1" x="2436"/>
        <item x="1934"/>
        <item x="896"/>
        <item x="445"/>
        <item x="922"/>
        <item x="1703"/>
        <item x="1704"/>
        <item x="728"/>
        <item x="1024"/>
        <item x="521"/>
        <item x="926"/>
        <item x="446"/>
        <item x="979"/>
        <item x="522"/>
        <item x="1907"/>
        <item x="856"/>
        <item x="857"/>
        <item x="818"/>
        <item m="1" x="2597"/>
        <item m="1" x="2549"/>
        <item x="2009"/>
        <item m="1" x="2431"/>
        <item x="729"/>
        <item x="985"/>
        <item x="1240"/>
        <item x="986"/>
        <item x="615"/>
        <item x="1106"/>
        <item x="616"/>
        <item x="1017"/>
        <item x="1722"/>
        <item m="1" x="2536"/>
        <item m="1" x="2471"/>
        <item x="1133"/>
        <item x="927"/>
        <item x="928"/>
        <item x="932"/>
        <item x="659"/>
        <item x="1057"/>
        <item x="1318"/>
        <item x="1242"/>
        <item x="989"/>
        <item x="990"/>
        <item x="1033"/>
        <item x="1038"/>
        <item x="1039"/>
        <item x="1046"/>
        <item x="1047"/>
        <item x="731"/>
        <item x="618"/>
        <item x="1244"/>
        <item x="1741"/>
        <item x="1320"/>
        <item x="1749"/>
        <item x="1059"/>
        <item x="1060"/>
        <item x="1247"/>
        <item x="1249"/>
        <item x="1250"/>
        <item x="283"/>
        <item x="284"/>
        <item x="2124"/>
        <item x="285"/>
        <item x="286"/>
        <item x="287"/>
        <item x="998"/>
        <item x="1382"/>
        <item x="790"/>
        <item x="791"/>
        <item x="792"/>
        <item x="793"/>
        <item x="1255"/>
        <item x="1064"/>
        <item x="735"/>
        <item x="1636"/>
        <item x="1637"/>
        <item x="2229"/>
        <item x="1078"/>
        <item x="1079"/>
        <item x="1761"/>
        <item x="712"/>
        <item x="1118"/>
        <item x="737"/>
        <item x="2230"/>
        <item x="449"/>
        <item m="1" x="2521"/>
        <item x="1001"/>
        <item x="1084"/>
        <item x="1766"/>
        <item x="1767"/>
        <item x="1085"/>
        <item x="1256"/>
        <item x="288"/>
        <item x="289"/>
        <item x="1383"/>
        <item x="1384"/>
        <item x="1385"/>
        <item x="1386"/>
        <item x="1387"/>
        <item x="1257"/>
        <item x="1259"/>
        <item x="933"/>
        <item x="1388"/>
        <item x="1333"/>
        <item x="291"/>
        <item x="292"/>
        <item x="1334"/>
        <item x="1389"/>
        <item x="293"/>
        <item x="1336"/>
        <item x="738"/>
        <item x="1866"/>
        <item x="1262"/>
        <item x="1005"/>
        <item x="624"/>
        <item x="1264"/>
        <item x="1265"/>
        <item m="1" x="2393"/>
        <item x="891"/>
        <item x="2303"/>
        <item x="1107"/>
        <item x="1795"/>
        <item m="1" x="2467"/>
        <item x="893"/>
        <item x="1796"/>
        <item x="1800"/>
        <item x="661"/>
        <item x="1161"/>
        <item x="740"/>
        <item x="741"/>
        <item x="1268"/>
        <item x="391"/>
        <item x="743"/>
        <item x="294"/>
        <item x="1390"/>
        <item x="295"/>
        <item m="1" x="2404"/>
        <item x="626"/>
        <item x="744"/>
        <item x="1804"/>
        <item x="1140"/>
        <item x="392"/>
        <item x="1271"/>
        <item x="1108"/>
        <item x="1272"/>
        <item x="2242"/>
        <item m="1" x="2657"/>
        <item m="1" x="2495"/>
        <item x="1165"/>
        <item x="1166"/>
        <item x="393"/>
        <item x="1816"/>
        <item x="1817"/>
        <item x="1324"/>
        <item x="1012"/>
        <item x="1178"/>
        <item x="1179"/>
        <item x="1180"/>
        <item x="1181"/>
        <item x="368"/>
        <item x="1325"/>
        <item m="1" x="2474"/>
        <item x="1326"/>
        <item x="1279"/>
        <item x="1281"/>
        <item x="1284"/>
        <item m="1" x="2654"/>
        <item x="394"/>
        <item x="395"/>
        <item x="1833"/>
        <item x="296"/>
        <item x="664"/>
        <item x="1300"/>
        <item x="1305"/>
        <item x="1309"/>
        <item x="1328"/>
        <item x="1338"/>
        <item x="1340"/>
        <item x="1917"/>
        <item x="1287"/>
        <item x="779"/>
        <item x="632"/>
        <item x="397"/>
        <item x="1293"/>
        <item x="406"/>
        <item x="2247"/>
        <item x="1842"/>
        <item x="1834"/>
        <item m="1" x="2565"/>
        <item m="1" x="2656"/>
        <item x="1330"/>
        <item m="1" x="2421"/>
        <item x="1331"/>
        <item x="2246"/>
        <item m="1" x="2446"/>
        <item x="1843"/>
        <item m="1" x="2621"/>
        <item x="713"/>
        <item x="1143"/>
        <item m="1" x="2464"/>
        <item x="326"/>
        <item x="327"/>
        <item x="328"/>
        <item x="329"/>
        <item x="330"/>
        <item x="331"/>
        <item x="332"/>
        <item x="333"/>
        <item x="334"/>
        <item x="335"/>
        <item x="1169"/>
        <item x="1347"/>
        <item x="1348"/>
        <item x="1350"/>
        <item x="703"/>
        <item x="1977"/>
        <item x="2019"/>
        <item x="780"/>
        <item x="1015"/>
        <item x="1016"/>
        <item x="1298"/>
        <item x="2251"/>
        <item x="1410"/>
        <item x="1411"/>
        <item m="1" x="2415"/>
        <item x="1626"/>
        <item x="1215"/>
        <item x="1375"/>
        <item x="309"/>
        <item m="1" x="2498"/>
        <item m="1" x="2658"/>
        <item m="1" x="2655"/>
        <item m="1" x="2666"/>
        <item m="1" x="2405"/>
        <item x="1612"/>
        <item x="1924"/>
        <item m="1" x="2487"/>
        <item x="1710"/>
        <item x="2055"/>
        <item x="1120"/>
        <item x="1167"/>
        <item m="1" x="2507"/>
        <item m="1" x="2414"/>
        <item x="1408"/>
        <item x="1985"/>
        <item m="1" x="2411"/>
        <item x="1604"/>
        <item m="1" x="2675"/>
        <item m="1" x="2420"/>
        <item m="1" x="2480"/>
        <item m="1" x="2447"/>
        <item x="1048"/>
        <item x="1267"/>
        <item x="2116"/>
        <item m="1" x="2665"/>
        <item m="1" x="2613"/>
        <item m="1" x="2488"/>
        <item m="1" x="2652"/>
        <item x="582"/>
        <item x="599"/>
        <item m="1" x="2461"/>
        <item x="621"/>
        <item m="1" x="2550"/>
        <item x="1819"/>
        <item x="2125"/>
        <item m="1" x="2598"/>
        <item x="1418"/>
        <item m="1" x="2483"/>
        <item x="387"/>
        <item x="390"/>
        <item x="402"/>
        <item m="1" x="2589"/>
        <item m="1" x="2594"/>
        <item m="1" x="2401"/>
        <item x="512"/>
        <item m="1" x="2429"/>
        <item m="1" x="2509"/>
        <item x="602"/>
        <item m="1" x="2587"/>
        <item m="1" x="2544"/>
        <item x="682"/>
        <item m="1" x="2496"/>
        <item m="1" x="2557"/>
        <item m="1" x="2564"/>
        <item m="1" x="2426"/>
        <item x="1066"/>
        <item m="1" x="2457"/>
        <item m="1" x="2479"/>
        <item m="1" x="2440"/>
        <item x="1836"/>
        <item x="2018"/>
        <item m="1" x="2465"/>
        <item m="1" x="2439"/>
        <item x="1113"/>
        <item x="2315"/>
        <item x="2317"/>
        <item x="2320"/>
        <item x="2321"/>
        <item m="1" x="2535"/>
        <item x="2324"/>
        <item x="2327"/>
        <item x="2328"/>
        <item x="2331"/>
        <item x="2332"/>
        <item x="2337"/>
        <item x="2346"/>
        <item x="2347"/>
        <item x="2348"/>
        <item x="2349"/>
        <item x="2318"/>
        <item m="1" x="2624"/>
        <item m="1" x="2612"/>
        <item x="2322"/>
        <item x="2316"/>
        <item m="1" x="2513"/>
        <item x="2360"/>
        <item x="2364"/>
        <item x="2382"/>
        <item x="2386"/>
        <item m="1" x="2574"/>
        <item m="1" x="2593"/>
        <item x="223"/>
        <item x="6"/>
        <item x="7"/>
        <item x="10"/>
        <item x="18"/>
        <item x="21"/>
        <item x="22"/>
        <item x="23"/>
        <item x="24"/>
        <item x="26"/>
        <item x="27"/>
        <item x="28"/>
        <item x="29"/>
        <item x="134"/>
        <item x="34"/>
        <item x="35"/>
        <item x="37"/>
        <item x="42"/>
        <item x="140"/>
        <item x="43"/>
        <item x="46"/>
        <item x="47"/>
        <item x="48"/>
        <item x="52"/>
        <item x="56"/>
        <item x="57"/>
        <item x="58"/>
        <item x="62"/>
        <item x="65"/>
        <item x="66"/>
        <item x="163"/>
        <item x="73"/>
        <item x="74"/>
        <item x="75"/>
        <item x="78"/>
        <item x="172"/>
        <item x="83"/>
        <item x="87"/>
        <item x="88"/>
        <item x="91"/>
        <item x="93"/>
        <item x="94"/>
        <item x="95"/>
        <item x="97"/>
        <item x="98"/>
        <item x="100"/>
        <item x="102"/>
        <item x="103"/>
        <item x="104"/>
        <item x="105"/>
        <item x="106"/>
        <item x="108"/>
        <item x="2"/>
        <item x="5"/>
        <item x="117"/>
        <item x="123"/>
        <item x="14"/>
        <item x="17"/>
        <item m="1" x="2607"/>
        <item x="233"/>
        <item x="51"/>
        <item x="70"/>
        <item x="71"/>
        <item x="72"/>
        <item x="201"/>
        <item x="174"/>
        <item x="177"/>
        <item x="109"/>
        <item x="141"/>
        <item x="148"/>
        <item x="150"/>
        <item x="161"/>
        <item x="162"/>
        <item x="79"/>
        <item m="1" x="2539"/>
        <item x="45"/>
        <item x="61"/>
        <item x="84"/>
        <item x="234"/>
        <item m="1" x="2616"/>
        <item x="226"/>
        <item m="1" x="2672"/>
        <item x="131"/>
        <item x="19"/>
        <item x="20"/>
        <item x="135"/>
        <item x="160"/>
        <item m="1" x="2526"/>
        <item m="1" x="2524"/>
        <item m="1" x="2397"/>
        <item m="1" x="2392"/>
        <item m="1" x="2636"/>
        <item m="1" x="2638"/>
        <item m="1" x="2566"/>
        <item m="1" x="2484"/>
        <item m="1" x="2586"/>
        <item m="1" x="2588"/>
        <item m="1" x="2590"/>
        <item m="1" x="2645"/>
        <item m="1" x="2428"/>
        <item m="1" x="2434"/>
        <item m="1" x="2438"/>
        <item x="502"/>
        <item m="1" x="2559"/>
        <item m="1" x="2626"/>
        <item m="1" x="2570"/>
        <item m="1" x="2506"/>
        <item m="1" x="2605"/>
        <item m="1" x="2402"/>
        <item m="1" x="2472"/>
        <item m="1" x="2517"/>
        <item x="1633"/>
        <item m="1" x="2669"/>
        <item m="1" x="2601"/>
        <item m="1" x="2561"/>
        <item m="1" x="2596"/>
        <item m="1" x="2497"/>
        <item m="1" x="2541"/>
        <item m="1" x="2451"/>
        <item m="1" x="2501"/>
        <item m="1" x="2643"/>
        <item m="1" x="2425"/>
        <item m="1" x="2455"/>
        <item m="1" x="2560"/>
        <item m="1" x="2520"/>
        <item m="1" x="2516"/>
        <item m="1" x="2617"/>
        <item m="1" x="2543"/>
        <item m="1" x="2600"/>
        <item m="1" x="2623"/>
        <item m="1" x="2583"/>
        <item m="1" x="2671"/>
        <item m="1" x="2444"/>
        <item m="1" x="2620"/>
        <item m="1" x="2490"/>
        <item m="1" x="2462"/>
        <item m="1" x="2602"/>
        <item m="1" x="2542"/>
        <item m="1" x="2611"/>
        <item m="1" x="2540"/>
        <item m="1" x="2412"/>
        <item m="1" x="2581"/>
        <item m="1" x="2463"/>
        <item m="1" x="2391"/>
        <item m="1" x="2674"/>
        <item m="1" x="2555"/>
        <item m="1" x="2604"/>
        <item m="1" x="2481"/>
        <item m="1" x="2614"/>
        <item m="1" x="2662"/>
        <item m="1" x="2640"/>
        <item m="1" x="2644"/>
        <item m="1" x="2650"/>
        <item m="1" x="2606"/>
        <item m="1" x="2427"/>
        <item m="1" x="2466"/>
        <item m="1" x="2668"/>
        <item m="1" x="2648"/>
        <item m="1" x="2489"/>
        <item m="1" x="2407"/>
        <item m="1" x="2423"/>
        <item m="1" x="2673"/>
        <item m="1" x="2619"/>
        <item m="1" x="2664"/>
        <item m="1" x="2630"/>
        <item m="1" x="2394"/>
        <item m="1" x="2634"/>
        <item m="1" x="2635"/>
        <item m="1" x="2637"/>
        <item m="1" x="2582"/>
        <item m="1" x="2551"/>
        <item m="1" x="2572"/>
        <item m="1" x="2595"/>
        <item m="1" x="2579"/>
        <item m="1" x="2458"/>
        <item m="1" x="2473"/>
        <item m="1" x="2492"/>
        <item m="1" x="2410"/>
        <item x="342"/>
        <item m="1" x="2505"/>
        <item m="1" x="2567"/>
        <item m="1" x="2476"/>
        <item m="1" x="2485"/>
        <item x="541"/>
        <item m="1" x="2629"/>
        <item m="1" x="2610"/>
        <item m="1" x="2659"/>
        <item x="2004"/>
        <item x="2285"/>
        <item x="1644"/>
        <item m="1" x="2563"/>
        <item m="1" x="2478"/>
        <item m="1" x="2442"/>
        <item m="1" x="2416"/>
        <item m="1" x="2511"/>
        <item m="1" x="2482"/>
        <item x="987"/>
        <item m="1" x="2532"/>
        <item m="1" x="2528"/>
        <item m="1" x="2585"/>
        <item m="1" x="2591"/>
        <item m="1" x="2537"/>
        <item m="1" x="2432"/>
        <item m="1" x="2459"/>
        <item m="1" x="2625"/>
        <item m="1" x="2422"/>
        <item m="1" x="2437"/>
        <item m="1" x="2676"/>
        <item m="1" x="2418"/>
        <item m="1" x="2504"/>
        <item m="1" x="2499"/>
        <item m="1" x="2433"/>
        <item m="1" x="2530"/>
        <item m="1" x="2646"/>
        <item m="1" x="2615"/>
        <item m="1" x="2531"/>
        <item m="1" x="2448"/>
        <item m="1" x="2580"/>
        <item m="1" x="2667"/>
        <item m="1" x="2522"/>
        <item m="1" x="2534"/>
        <item m="1" x="2576"/>
        <item m="1" x="2578"/>
        <item m="1" x="2460"/>
        <item x="352"/>
        <item m="1" x="2469"/>
        <item m="1" x="2628"/>
        <item m="1" x="2553"/>
        <item m="1" x="2493"/>
        <item m="1" x="2523"/>
        <item x="1004"/>
        <item x="1058"/>
        <item x="1094"/>
        <item m="1" x="2632"/>
        <item m="1" x="2538"/>
        <item m="1" x="2435"/>
        <item m="1" x="2641"/>
        <item m="1" x="2527"/>
        <item m="1" x="2639"/>
        <item x="2103"/>
        <item m="1" x="2571"/>
        <item m="1" x="2627"/>
        <item m="1" x="2599"/>
        <item x="838"/>
        <item x="923"/>
        <item m="1" x="2477"/>
        <item m="1" x="2647"/>
        <item m="1" x="2661"/>
        <item m="1" x="2419"/>
        <item m="1" x="2486"/>
        <item x="2084"/>
        <item m="1" x="2395"/>
        <item m="1" x="2441"/>
        <item m="1" x="2417"/>
        <item m="1" x="2584"/>
        <item m="1" x="2449"/>
        <item m="1" x="2573"/>
        <item m="1" x="2575"/>
        <item m="1" x="2424"/>
        <item x="1403"/>
        <item x="311"/>
        <item x="432"/>
        <item m="1" x="2510"/>
        <item m="1" x="2603"/>
        <item m="1" x="2475"/>
        <item m="1" x="2406"/>
        <item x="2183"/>
        <item x="2002"/>
        <item x="2043"/>
        <item m="1" x="2502"/>
        <item m="1" x="2508"/>
        <item m="1" x="2649"/>
        <item x="925"/>
        <item x="1713"/>
        <item x="1027"/>
        <item x="1075"/>
        <item m="1" x="2592"/>
        <item m="1" x="2445"/>
        <item x="1777"/>
        <item x="2063"/>
        <item m="1" x="2500"/>
        <item m="1" x="2548"/>
        <item m="1" x="2518"/>
        <item m="1" x="2631"/>
        <item m="1" x="2653"/>
        <item m="1" x="2556"/>
        <item m="1" x="2409"/>
        <item x="804"/>
        <item m="1" x="2552"/>
        <item m="1" x="2396"/>
        <item m="1" x="2618"/>
        <item m="1" x="2568"/>
        <item m="1" x="2503"/>
        <item m="1" x="2515"/>
        <item m="1" x="2450"/>
        <item m="1" x="2452"/>
        <item m="1" x="2670"/>
        <item x="241"/>
        <item m="1" x="2545"/>
        <item x="16"/>
        <item m="1" x="2470"/>
        <item m="1" x="2651"/>
        <item x="211"/>
        <item x="0"/>
        <item x="1"/>
        <item x="3"/>
        <item x="4"/>
        <item x="8"/>
        <item x="9"/>
        <item x="11"/>
        <item x="12"/>
        <item x="13"/>
        <item x="15"/>
        <item x="25"/>
        <item x="30"/>
        <item x="31"/>
        <item x="32"/>
        <item x="33"/>
        <item x="36"/>
        <item x="38"/>
        <item x="39"/>
        <item x="40"/>
        <item x="41"/>
        <item x="44"/>
        <item x="49"/>
        <item x="50"/>
        <item x="53"/>
        <item x="54"/>
        <item x="55"/>
        <item x="59"/>
        <item x="60"/>
        <item x="63"/>
        <item x="64"/>
        <item x="67"/>
        <item x="68"/>
        <item x="69"/>
        <item x="76"/>
        <item x="77"/>
        <item x="80"/>
        <item x="81"/>
        <item x="82"/>
        <item x="85"/>
        <item x="86"/>
        <item x="89"/>
        <item x="90"/>
        <item x="92"/>
        <item x="96"/>
        <item x="99"/>
        <item x="101"/>
        <item x="107"/>
        <item x="110"/>
        <item x="111"/>
        <item x="112"/>
        <item x="113"/>
        <item x="114"/>
        <item x="115"/>
        <item x="116"/>
        <item x="118"/>
        <item x="119"/>
        <item x="120"/>
        <item x="121"/>
        <item x="122"/>
        <item x="124"/>
        <item x="125"/>
        <item x="126"/>
        <item x="127"/>
        <item x="128"/>
        <item x="129"/>
        <item x="130"/>
        <item x="132"/>
        <item x="133"/>
        <item x="136"/>
        <item x="137"/>
        <item x="138"/>
        <item x="139"/>
        <item x="142"/>
        <item x="143"/>
        <item x="144"/>
        <item x="145"/>
        <item x="146"/>
        <item x="147"/>
        <item x="149"/>
        <item x="151"/>
        <item x="152"/>
        <item x="153"/>
        <item x="154"/>
        <item x="155"/>
        <item x="156"/>
        <item x="157"/>
        <item x="158"/>
        <item x="159"/>
        <item x="164"/>
        <item x="165"/>
        <item x="166"/>
        <item x="167"/>
        <item x="168"/>
        <item x="169"/>
        <item x="170"/>
        <item x="171"/>
        <item x="173"/>
        <item x="175"/>
        <item x="176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2"/>
        <item x="203"/>
        <item x="204"/>
        <item x="205"/>
        <item x="206"/>
        <item x="207"/>
        <item x="208"/>
        <item x="209"/>
        <item x="210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4"/>
        <item x="225"/>
        <item x="227"/>
        <item x="228"/>
        <item x="229"/>
        <item x="230"/>
        <item x="231"/>
        <item x="232"/>
        <item x="235"/>
        <item x="236"/>
        <item x="237"/>
        <item x="238"/>
        <item x="239"/>
        <item x="240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9"/>
        <item x="260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80"/>
        <item x="281"/>
        <item x="282"/>
        <item x="290"/>
        <item x="297"/>
        <item x="298"/>
        <item x="299"/>
        <item x="300"/>
        <item x="301"/>
        <item x="302"/>
        <item x="307"/>
        <item x="313"/>
        <item x="316"/>
        <item x="317"/>
        <item x="318"/>
        <item x="325"/>
        <item x="336"/>
        <item x="337"/>
        <item x="338"/>
        <item x="339"/>
        <item x="340"/>
        <item x="341"/>
        <item x="343"/>
        <item x="344"/>
        <item x="345"/>
        <item x="347"/>
        <item x="355"/>
        <item x="357"/>
        <item x="359"/>
        <item x="360"/>
        <item x="361"/>
        <item x="367"/>
        <item x="371"/>
        <item x="372"/>
        <item x="374"/>
        <item x="375"/>
        <item x="376"/>
        <item x="377"/>
        <item x="379"/>
        <item x="380"/>
        <item x="382"/>
        <item x="385"/>
        <item x="388"/>
        <item x="396"/>
        <item x="398"/>
        <item x="399"/>
        <item x="400"/>
        <item x="401"/>
        <item x="403"/>
        <item x="404"/>
        <item x="405"/>
        <item x="407"/>
        <item x="410"/>
        <item x="411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3"/>
        <item x="434"/>
        <item x="435"/>
        <item x="436"/>
        <item x="438"/>
        <item x="439"/>
        <item x="440"/>
        <item x="442"/>
        <item x="444"/>
        <item x="447"/>
        <item x="448"/>
        <item x="450"/>
        <item x="451"/>
        <item x="452"/>
        <item x="453"/>
        <item x="454"/>
        <item x="455"/>
        <item x="456"/>
        <item x="457"/>
        <item x="458"/>
        <item x="459"/>
        <item x="461"/>
        <item x="462"/>
        <item x="463"/>
        <item x="464"/>
        <item x="466"/>
        <item x="468"/>
        <item x="470"/>
        <item x="471"/>
        <item x="472"/>
        <item x="473"/>
        <item x="476"/>
        <item x="477"/>
        <item x="478"/>
        <item x="479"/>
        <item x="480"/>
        <item x="481"/>
        <item x="489"/>
        <item x="490"/>
        <item x="491"/>
        <item x="492"/>
        <item x="494"/>
        <item x="496"/>
        <item x="497"/>
        <item x="498"/>
        <item x="499"/>
        <item x="500"/>
        <item x="505"/>
        <item x="506"/>
        <item x="509"/>
        <item x="511"/>
        <item x="513"/>
        <item x="514"/>
        <item x="516"/>
        <item x="517"/>
        <item x="518"/>
        <item x="519"/>
        <item x="520"/>
        <item x="523"/>
        <item x="524"/>
        <item x="525"/>
        <item x="526"/>
        <item x="527"/>
        <item x="528"/>
        <item x="531"/>
        <item x="532"/>
        <item x="533"/>
        <item x="534"/>
        <item x="535"/>
        <item x="536"/>
        <item x="537"/>
        <item x="538"/>
        <item x="539"/>
        <item x="540"/>
        <item x="542"/>
        <item x="545"/>
        <item x="546"/>
        <item x="551"/>
        <item x="552"/>
        <item x="555"/>
        <item x="562"/>
        <item x="563"/>
        <item x="566"/>
        <item x="567"/>
        <item x="568"/>
        <item x="569"/>
        <item x="572"/>
        <item x="577"/>
        <item x="578"/>
        <item x="579"/>
        <item x="580"/>
        <item x="581"/>
        <item x="584"/>
        <item x="585"/>
        <item x="586"/>
        <item x="588"/>
        <item x="589"/>
        <item x="590"/>
        <item x="591"/>
        <item x="592"/>
        <item x="595"/>
        <item x="596"/>
        <item x="598"/>
        <item x="600"/>
        <item x="601"/>
        <item x="603"/>
        <item x="606"/>
        <item x="607"/>
        <item x="609"/>
        <item x="610"/>
        <item x="611"/>
        <item x="612"/>
        <item x="613"/>
        <item x="614"/>
        <item x="617"/>
        <item x="619"/>
        <item x="620"/>
        <item x="622"/>
        <item x="623"/>
        <item x="625"/>
        <item x="627"/>
        <item x="628"/>
        <item x="629"/>
        <item x="630"/>
        <item x="631"/>
        <item x="633"/>
        <item x="634"/>
        <item x="635"/>
        <item x="636"/>
        <item x="639"/>
        <item x="640"/>
        <item x="642"/>
        <item x="646"/>
        <item x="648"/>
        <item x="652"/>
        <item x="653"/>
        <item x="655"/>
        <item x="657"/>
        <item x="658"/>
        <item x="660"/>
        <item x="662"/>
        <item x="663"/>
        <item x="665"/>
        <item x="666"/>
        <item x="667"/>
        <item x="668"/>
        <item x="669"/>
        <item x="670"/>
        <item x="671"/>
        <item x="672"/>
        <item x="674"/>
        <item x="675"/>
        <item x="676"/>
        <item x="680"/>
        <item x="683"/>
        <item x="684"/>
        <item x="685"/>
        <item x="686"/>
        <item x="687"/>
        <item x="688"/>
        <item x="690"/>
        <item x="691"/>
        <item x="692"/>
        <item x="693"/>
        <item x="694"/>
        <item x="695"/>
        <item x="696"/>
        <item x="697"/>
        <item x="701"/>
        <item x="702"/>
        <item x="704"/>
        <item x="705"/>
        <item x="707"/>
        <item x="710"/>
        <item x="711"/>
        <item x="714"/>
        <item x="724"/>
        <item x="726"/>
        <item x="730"/>
        <item x="732"/>
        <item x="733"/>
        <item x="734"/>
        <item x="736"/>
        <item x="739"/>
        <item x="742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70"/>
        <item x="771"/>
        <item x="772"/>
        <item x="775"/>
        <item x="777"/>
        <item x="781"/>
        <item x="784"/>
        <item x="785"/>
        <item x="789"/>
        <item x="796"/>
        <item x="798"/>
        <item x="806"/>
        <item x="807"/>
        <item x="809"/>
        <item x="810"/>
        <item x="811"/>
        <item x="812"/>
        <item x="813"/>
        <item x="814"/>
        <item x="816"/>
        <item x="817"/>
        <item x="819"/>
        <item x="820"/>
        <item x="821"/>
        <item x="822"/>
        <item x="824"/>
        <item x="826"/>
        <item x="827"/>
        <item x="828"/>
        <item x="829"/>
        <item x="830"/>
        <item x="831"/>
        <item x="835"/>
        <item x="839"/>
        <item x="840"/>
        <item x="841"/>
        <item x="843"/>
        <item x="844"/>
        <item x="847"/>
        <item x="848"/>
        <item x="850"/>
        <item x="851"/>
        <item x="852"/>
        <item x="854"/>
        <item x="855"/>
        <item x="858"/>
        <item x="859"/>
        <item x="860"/>
        <item x="861"/>
        <item x="862"/>
        <item x="863"/>
        <item x="864"/>
        <item x="865"/>
        <item x="866"/>
        <item x="869"/>
        <item x="872"/>
        <item x="873"/>
        <item x="874"/>
        <item x="882"/>
        <item x="885"/>
        <item x="886"/>
        <item x="888"/>
        <item x="889"/>
        <item x="890"/>
        <item x="892"/>
        <item x="894"/>
        <item x="898"/>
        <item x="900"/>
        <item x="901"/>
        <item x="902"/>
        <item x="903"/>
        <item x="904"/>
        <item x="905"/>
        <item x="906"/>
        <item x="907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4"/>
        <item x="929"/>
        <item x="930"/>
        <item x="931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8"/>
        <item x="949"/>
        <item x="950"/>
        <item x="951"/>
        <item x="952"/>
        <item x="953"/>
        <item x="954"/>
        <item x="955"/>
        <item x="956"/>
        <item x="957"/>
        <item x="959"/>
        <item x="960"/>
        <item x="961"/>
        <item x="962"/>
        <item x="963"/>
        <item x="964"/>
        <item x="966"/>
        <item x="969"/>
        <item x="970"/>
        <item x="971"/>
        <item x="973"/>
        <item x="974"/>
        <item x="976"/>
        <item x="977"/>
        <item x="978"/>
        <item x="980"/>
        <item x="981"/>
        <item x="982"/>
        <item x="983"/>
        <item x="984"/>
        <item x="988"/>
        <item x="991"/>
        <item x="992"/>
        <item x="993"/>
        <item x="994"/>
        <item x="995"/>
        <item x="996"/>
        <item x="997"/>
        <item x="999"/>
        <item x="1000"/>
        <item x="1002"/>
        <item x="1003"/>
        <item x="1006"/>
        <item x="1007"/>
        <item x="1008"/>
        <item x="1009"/>
        <item x="1010"/>
        <item x="1011"/>
        <item x="1013"/>
        <item x="1014"/>
        <item x="1018"/>
        <item x="1019"/>
        <item x="1021"/>
        <item x="1022"/>
        <item x="1023"/>
        <item x="1025"/>
        <item x="1026"/>
        <item x="1028"/>
        <item x="1029"/>
        <item x="1030"/>
        <item x="1031"/>
        <item x="1032"/>
        <item x="1034"/>
        <item x="1035"/>
        <item x="1036"/>
        <item x="1037"/>
        <item x="1040"/>
        <item x="1041"/>
        <item x="1042"/>
        <item x="1043"/>
        <item x="1044"/>
        <item x="1045"/>
        <item x="1049"/>
        <item x="1050"/>
        <item x="1051"/>
        <item x="1052"/>
        <item x="1061"/>
        <item x="1062"/>
        <item x="1063"/>
        <item x="1068"/>
        <item x="1069"/>
        <item x="1070"/>
        <item x="1073"/>
        <item x="1074"/>
        <item x="1076"/>
        <item x="1077"/>
        <item x="1080"/>
        <item x="1081"/>
        <item x="1082"/>
        <item x="1083"/>
        <item x="1086"/>
        <item x="1087"/>
        <item x="1088"/>
        <item x="1089"/>
        <item x="1090"/>
        <item x="1091"/>
        <item x="1092"/>
        <item x="1093"/>
        <item x="1095"/>
        <item x="1096"/>
        <item x="1097"/>
        <item x="1098"/>
        <item x="1099"/>
        <item x="1100"/>
        <item x="1101"/>
        <item x="1102"/>
        <item x="1109"/>
        <item x="1110"/>
        <item x="1112"/>
        <item x="1114"/>
        <item x="1115"/>
        <item x="1116"/>
        <item x="1117"/>
        <item x="1119"/>
        <item x="1121"/>
        <item x="1123"/>
        <item x="1125"/>
        <item x="1126"/>
        <item x="1129"/>
        <item x="1131"/>
        <item x="1134"/>
        <item x="1135"/>
        <item x="1136"/>
        <item x="1137"/>
        <item x="1138"/>
        <item x="1139"/>
        <item x="1141"/>
        <item x="1142"/>
        <item x="1144"/>
        <item x="1147"/>
        <item x="1148"/>
        <item x="1150"/>
        <item x="1155"/>
        <item x="1156"/>
        <item x="1157"/>
        <item x="1158"/>
        <item x="1159"/>
        <item x="1160"/>
        <item x="1162"/>
        <item x="1163"/>
        <item x="1164"/>
        <item x="1168"/>
        <item x="1170"/>
        <item x="1171"/>
        <item x="1172"/>
        <item x="1173"/>
        <item x="1174"/>
        <item x="1175"/>
        <item x="1176"/>
        <item x="1177"/>
        <item x="1182"/>
        <item x="1183"/>
        <item x="1186"/>
        <item x="1188"/>
        <item x="1189"/>
        <item x="1191"/>
        <item x="1192"/>
        <item x="1193"/>
        <item x="1194"/>
        <item x="1195"/>
        <item x="1196"/>
        <item x="1197"/>
        <item x="1198"/>
        <item x="1200"/>
        <item x="1201"/>
        <item x="1202"/>
        <item x="1203"/>
        <item x="1204"/>
        <item x="1205"/>
        <item x="1208"/>
        <item x="1209"/>
        <item x="1211"/>
        <item x="1212"/>
        <item x="1213"/>
        <item x="1214"/>
        <item x="1216"/>
        <item x="1219"/>
        <item x="1220"/>
        <item x="1225"/>
        <item x="1226"/>
        <item x="1227"/>
        <item x="1228"/>
        <item x="1229"/>
        <item x="1234"/>
        <item x="1235"/>
        <item x="1236"/>
        <item x="1237"/>
        <item x="1238"/>
        <item x="1239"/>
        <item x="1241"/>
        <item x="1243"/>
        <item x="1245"/>
        <item x="1246"/>
        <item x="1248"/>
        <item x="1251"/>
        <item x="1252"/>
        <item x="1253"/>
        <item x="1254"/>
        <item x="1258"/>
        <item x="1260"/>
        <item x="1261"/>
        <item x="1263"/>
        <item x="1266"/>
        <item x="1269"/>
        <item x="1270"/>
        <item x="1273"/>
        <item x="1274"/>
        <item x="1275"/>
        <item x="1276"/>
        <item x="1277"/>
        <item x="1278"/>
        <item x="1280"/>
        <item x="1282"/>
        <item x="1283"/>
        <item x="1285"/>
        <item x="1286"/>
        <item x="1288"/>
        <item x="1289"/>
        <item x="1290"/>
        <item x="1291"/>
        <item x="1292"/>
        <item x="1294"/>
        <item x="1295"/>
        <item x="1296"/>
        <item x="1297"/>
        <item x="1299"/>
        <item x="1301"/>
        <item x="1302"/>
        <item x="1303"/>
        <item x="1304"/>
        <item x="1306"/>
        <item x="1307"/>
        <item x="1308"/>
        <item x="1311"/>
        <item x="1313"/>
        <item x="1314"/>
        <item x="1316"/>
        <item x="1319"/>
        <item x="1321"/>
        <item x="1322"/>
        <item x="1323"/>
        <item x="1327"/>
        <item x="1329"/>
        <item x="1332"/>
        <item x="1335"/>
        <item x="1337"/>
        <item x="1339"/>
        <item x="1341"/>
        <item x="1342"/>
        <item x="1343"/>
        <item x="1344"/>
        <item x="1345"/>
        <item x="1346"/>
        <item x="1349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70"/>
        <item x="1372"/>
        <item x="1373"/>
        <item x="1374"/>
        <item x="1376"/>
        <item x="1377"/>
        <item x="1378"/>
        <item x="1379"/>
        <item x="1380"/>
        <item x="1391"/>
        <item x="1392"/>
        <item x="1394"/>
        <item x="1395"/>
        <item x="1396"/>
        <item x="1397"/>
        <item x="1398"/>
        <item x="1399"/>
        <item x="1400"/>
        <item x="1401"/>
        <item x="1402"/>
        <item x="1405"/>
        <item x="1409"/>
        <item x="1412"/>
        <item x="1413"/>
        <item x="1414"/>
        <item x="1415"/>
        <item x="1416"/>
        <item x="1417"/>
        <item x="1419"/>
        <item x="1422"/>
        <item x="1423"/>
        <item x="1424"/>
        <item x="1425"/>
        <item x="1426"/>
        <item x="1427"/>
        <item x="1428"/>
        <item x="1435"/>
        <item x="1436"/>
        <item x="1437"/>
        <item x="1438"/>
        <item x="1439"/>
        <item x="1442"/>
        <item x="1443"/>
        <item x="1444"/>
        <item x="1446"/>
        <item x="1447"/>
        <item x="1450"/>
        <item x="1451"/>
        <item x="1453"/>
        <item x="1455"/>
        <item x="1456"/>
        <item x="1457"/>
        <item x="1458"/>
        <item x="1459"/>
        <item x="1461"/>
        <item x="1462"/>
        <item x="1464"/>
        <item x="1465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20"/>
        <item x="1521"/>
        <item x="1522"/>
        <item x="1523"/>
        <item x="1526"/>
        <item x="1527"/>
        <item x="1528"/>
        <item x="1529"/>
        <item x="1530"/>
        <item x="1532"/>
        <item x="1533"/>
        <item x="1534"/>
        <item x="1535"/>
        <item x="1537"/>
        <item x="1538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2"/>
        <item x="1574"/>
        <item x="1575"/>
        <item x="1576"/>
        <item x="1577"/>
        <item x="1578"/>
        <item x="1579"/>
        <item x="1582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9"/>
        <item x="1600"/>
        <item x="1601"/>
        <item x="1602"/>
        <item x="1606"/>
        <item x="1607"/>
        <item x="1608"/>
        <item x="1609"/>
        <item x="1610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8"/>
        <item x="1629"/>
        <item x="1630"/>
        <item x="1631"/>
        <item x="1635"/>
        <item x="1638"/>
        <item x="1639"/>
        <item x="1642"/>
        <item x="1643"/>
        <item x="1646"/>
        <item x="1647"/>
        <item x="1648"/>
        <item x="1649"/>
        <item x="1651"/>
        <item x="1652"/>
        <item x="1653"/>
        <item x="1654"/>
        <item x="1655"/>
        <item x="1658"/>
        <item x="1660"/>
        <item x="1661"/>
        <item x="1662"/>
        <item x="1663"/>
        <item x="1664"/>
        <item x="1665"/>
        <item x="1667"/>
        <item x="1668"/>
        <item x="1669"/>
        <item x="1670"/>
        <item x="1671"/>
        <item x="1674"/>
        <item x="1675"/>
        <item x="1677"/>
        <item x="1678"/>
        <item x="1679"/>
        <item x="1680"/>
        <item x="1681"/>
        <item x="1682"/>
        <item x="1683"/>
        <item x="1684"/>
        <item x="1686"/>
        <item x="1687"/>
        <item x="1688"/>
        <item x="1689"/>
        <item x="1690"/>
        <item x="1691"/>
        <item x="1692"/>
        <item x="1694"/>
        <item x="1695"/>
        <item x="1696"/>
        <item x="1697"/>
        <item x="1698"/>
        <item x="1699"/>
        <item x="1700"/>
        <item x="1701"/>
        <item x="1702"/>
        <item x="1705"/>
        <item x="1706"/>
        <item x="1707"/>
        <item x="1708"/>
        <item x="1709"/>
        <item x="1711"/>
        <item x="1712"/>
        <item x="1714"/>
        <item x="1715"/>
        <item x="1716"/>
        <item x="1717"/>
        <item x="1718"/>
        <item x="1720"/>
        <item x="1721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2"/>
        <item x="1743"/>
        <item x="1744"/>
        <item x="1745"/>
        <item x="1746"/>
        <item x="1747"/>
        <item x="1748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2"/>
        <item x="1763"/>
        <item x="1764"/>
        <item x="1765"/>
        <item x="1768"/>
        <item x="1769"/>
        <item x="1770"/>
        <item x="1771"/>
        <item x="1772"/>
        <item x="1773"/>
        <item x="1774"/>
        <item x="1775"/>
        <item x="1776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7"/>
        <item x="1798"/>
        <item x="1799"/>
        <item x="1801"/>
        <item x="1802"/>
        <item x="1803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20"/>
        <item x="1821"/>
        <item x="1822"/>
        <item x="1823"/>
        <item x="1824"/>
        <item x="1825"/>
        <item x="1826"/>
        <item x="1827"/>
        <item x="1830"/>
        <item x="1831"/>
        <item x="1832"/>
        <item x="1835"/>
        <item x="1837"/>
        <item x="1838"/>
        <item x="1839"/>
        <item x="1840"/>
        <item x="1841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4"/>
        <item x="1865"/>
        <item x="1867"/>
        <item x="1868"/>
        <item x="1869"/>
        <item x="1870"/>
        <item x="1871"/>
        <item x="1873"/>
        <item x="1874"/>
        <item x="1876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5"/>
        <item x="1897"/>
        <item x="1898"/>
        <item x="1900"/>
        <item x="1901"/>
        <item x="1902"/>
        <item x="1903"/>
        <item x="1904"/>
        <item x="1905"/>
        <item x="1906"/>
        <item x="1908"/>
        <item x="1909"/>
        <item x="1910"/>
        <item x="1911"/>
        <item x="1912"/>
        <item x="1913"/>
        <item x="1914"/>
        <item x="1915"/>
        <item x="1916"/>
        <item x="1918"/>
        <item x="1919"/>
        <item x="1920"/>
        <item x="1921"/>
        <item x="1922"/>
        <item x="1923"/>
        <item x="1925"/>
        <item x="1926"/>
        <item x="1927"/>
        <item x="1928"/>
        <item x="1929"/>
        <item x="1930"/>
        <item x="1931"/>
        <item x="1932"/>
        <item x="1933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70"/>
        <item x="1972"/>
        <item x="1973"/>
        <item x="1974"/>
        <item x="1975"/>
        <item x="1976"/>
        <item x="1978"/>
        <item x="1979"/>
        <item x="1980"/>
        <item x="1981"/>
        <item x="1982"/>
        <item x="1983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2000"/>
        <item x="2001"/>
        <item x="2003"/>
        <item x="2005"/>
        <item x="2006"/>
        <item x="2008"/>
        <item x="2010"/>
        <item x="2011"/>
        <item x="2012"/>
        <item x="2013"/>
        <item x="2014"/>
        <item x="2015"/>
        <item x="2016"/>
        <item x="2017"/>
        <item x="2020"/>
        <item x="2021"/>
        <item x="2022"/>
        <item x="2023"/>
        <item x="2024"/>
        <item x="2025"/>
        <item x="2026"/>
        <item x="2027"/>
        <item x="2029"/>
        <item x="2030"/>
        <item x="2031"/>
        <item x="2032"/>
        <item x="2033"/>
        <item x="2034"/>
        <item x="2035"/>
        <item x="2036"/>
        <item x="2037"/>
        <item x="2039"/>
        <item x="2040"/>
        <item x="2041"/>
        <item x="2042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6"/>
        <item x="2057"/>
        <item x="2058"/>
        <item x="2059"/>
        <item x="2060"/>
        <item x="2061"/>
        <item x="2062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9"/>
        <item x="2080"/>
        <item x="2081"/>
        <item x="2082"/>
        <item x="2083"/>
        <item x="2085"/>
        <item x="2087"/>
        <item x="2090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4"/>
        <item x="2105"/>
        <item x="2106"/>
        <item x="2107"/>
        <item x="2108"/>
        <item x="2109"/>
        <item x="2110"/>
        <item x="2111"/>
        <item x="2112"/>
        <item x="2113"/>
        <item x="2117"/>
        <item x="2118"/>
        <item x="2120"/>
        <item x="2121"/>
        <item x="2122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3"/>
        <item x="2154"/>
        <item x="2155"/>
        <item x="2156"/>
        <item x="2157"/>
        <item x="2158"/>
        <item x="2159"/>
        <item x="2160"/>
        <item x="2161"/>
        <item x="2164"/>
        <item x="2165"/>
        <item x="2166"/>
        <item x="2167"/>
        <item x="2168"/>
        <item x="2169"/>
        <item x="2170"/>
        <item x="2171"/>
        <item x="2172"/>
        <item x="2175"/>
        <item x="2176"/>
        <item x="2177"/>
        <item x="2178"/>
        <item x="2179"/>
        <item x="2180"/>
        <item x="2184"/>
        <item x="2187"/>
        <item x="2189"/>
        <item x="2190"/>
        <item x="2191"/>
        <item x="2192"/>
        <item x="2193"/>
        <item x="2194"/>
        <item x="2195"/>
        <item x="2196"/>
        <item x="2198"/>
        <item x="2199"/>
        <item x="2200"/>
        <item x="2201"/>
        <item x="2202"/>
        <item x="2203"/>
        <item x="2204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3"/>
        <item x="2244"/>
        <item x="2245"/>
        <item x="2248"/>
        <item x="2249"/>
        <item x="2250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81"/>
        <item x="2282"/>
        <item x="2283"/>
        <item x="2284"/>
        <item x="2286"/>
        <item x="2287"/>
        <item x="2288"/>
        <item x="2289"/>
        <item x="2290"/>
        <item x="2292"/>
        <item x="2294"/>
        <item x="2295"/>
        <item x="2296"/>
        <item x="2297"/>
        <item x="2298"/>
        <item x="2299"/>
        <item x="2300"/>
        <item x="2301"/>
        <item x="2302"/>
        <item x="2304"/>
        <item x="2305"/>
        <item x="2307"/>
        <item x="2309"/>
        <item x="2310"/>
        <item x="2311"/>
        <item x="2312"/>
        <item x="2313"/>
        <item x="2314"/>
        <item x="2319"/>
        <item x="2323"/>
        <item x="2325"/>
        <item x="2326"/>
        <item x="2329"/>
        <item x="2330"/>
        <item x="2333"/>
        <item x="2334"/>
        <item x="2335"/>
        <item x="2336"/>
        <item x="2338"/>
        <item x="2339"/>
        <item x="2340"/>
        <item x="2341"/>
        <item x="2342"/>
        <item x="2343"/>
        <item x="2344"/>
        <item x="2345"/>
        <item x="2350"/>
        <item x="2351"/>
        <item x="2352"/>
        <item x="2353"/>
        <item x="2354"/>
        <item x="2355"/>
        <item x="2356"/>
        <item x="2357"/>
        <item x="2358"/>
        <item x="2359"/>
        <item x="2361"/>
        <item x="2362"/>
        <item x="2363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3"/>
        <item x="2384"/>
        <item x="2385"/>
        <item x="2387"/>
        <item x="2388"/>
        <item x="2389"/>
        <item x="2390"/>
        <item t="default"/>
      </items>
    </pivotField>
    <pivotField showAll="0" defaultSubtotal="0"/>
    <pivotField showAll="0" defaultSubtotal="0"/>
    <pivotField dataField="1" showAll="0" defaultSubtotal="0"/>
    <pivotField dataField="1" showAll="0" defaultSubtotal="0"/>
    <pivotField showAll="0" defaultSubtotal="0">
      <items count="10">
        <item x="2"/>
        <item x="7"/>
        <item x="6"/>
        <item x="1"/>
        <item x="0"/>
        <item x="5"/>
        <item x="4"/>
        <item x="3"/>
        <item m="1" x="9"/>
        <item m="1" x="8"/>
      </items>
    </pivotField>
    <pivotField showAll="0" defaultSubtotal="0">
      <items count="4">
        <item x="0"/>
        <item x="1"/>
        <item m="1" x="3"/>
        <item m="1" x="2"/>
      </items>
    </pivotField>
    <pivotField showAll="0" defaultSubtotal="0"/>
  </pivotFields>
  <rowFields count="1">
    <field x="2"/>
  </rowFields>
  <rowItems count="208">
    <i>
      <x v="59"/>
    </i>
    <i>
      <x v="97"/>
    </i>
    <i>
      <x v="58"/>
    </i>
    <i>
      <x v="49"/>
    </i>
    <i>
      <x v="74"/>
    </i>
    <i>
      <x v="99"/>
    </i>
    <i>
      <x v="37"/>
    </i>
    <i>
      <x v="82"/>
    </i>
    <i>
      <x v="39"/>
    </i>
    <i>
      <x v="20"/>
    </i>
    <i>
      <x v="45"/>
    </i>
    <i>
      <x v="69"/>
    </i>
    <i>
      <x v="14"/>
    </i>
    <i>
      <x v="72"/>
    </i>
    <i>
      <x v="87"/>
    </i>
    <i>
      <x v="67"/>
    </i>
    <i>
      <x v="76"/>
    </i>
    <i>
      <x v="25"/>
    </i>
    <i>
      <x v="6"/>
    </i>
    <i>
      <x v="98"/>
    </i>
    <i>
      <x v="63"/>
    </i>
    <i>
      <x v="78"/>
    </i>
    <i>
      <x v="132"/>
    </i>
    <i>
      <x v="93"/>
    </i>
    <i>
      <x v="94"/>
    </i>
    <i>
      <x v="172"/>
    </i>
    <i>
      <x v="169"/>
    </i>
    <i>
      <x v="100"/>
    </i>
    <i>
      <x v="19"/>
    </i>
    <i>
      <x v="22"/>
    </i>
    <i>
      <x v="61"/>
    </i>
    <i>
      <x v="40"/>
    </i>
    <i>
      <x v="36"/>
    </i>
    <i>
      <x v="50"/>
    </i>
    <i>
      <x v="157"/>
    </i>
    <i>
      <x v="92"/>
    </i>
    <i>
      <x v="80"/>
    </i>
    <i>
      <x v="27"/>
    </i>
    <i>
      <x v="110"/>
    </i>
    <i>
      <x v="26"/>
    </i>
    <i>
      <x v="55"/>
    </i>
    <i>
      <x v="43"/>
    </i>
    <i>
      <x v="155"/>
    </i>
    <i>
      <x v="29"/>
    </i>
    <i>
      <x v="71"/>
    </i>
    <i>
      <x v="151"/>
    </i>
    <i>
      <x v="9"/>
    </i>
    <i>
      <x v="54"/>
    </i>
    <i>
      <x v="17"/>
    </i>
    <i>
      <x v="21"/>
    </i>
    <i>
      <x v="113"/>
    </i>
    <i>
      <x v="41"/>
    </i>
    <i>
      <x v="24"/>
    </i>
    <i>
      <x v="16"/>
    </i>
    <i>
      <x v="141"/>
    </i>
    <i>
      <x v="81"/>
    </i>
    <i>
      <x v="34"/>
    </i>
    <i>
      <x v="52"/>
    </i>
    <i>
      <x v="18"/>
    </i>
    <i>
      <x v="96"/>
    </i>
    <i>
      <x v="90"/>
    </i>
    <i>
      <x v="33"/>
    </i>
    <i>
      <x v="51"/>
    </i>
    <i>
      <x/>
    </i>
    <i>
      <x v="166"/>
    </i>
    <i>
      <x v="53"/>
    </i>
    <i>
      <x v="112"/>
    </i>
    <i>
      <x v="163"/>
    </i>
    <i>
      <x v="1"/>
    </i>
    <i>
      <x v="165"/>
    </i>
    <i>
      <x v="154"/>
    </i>
    <i>
      <x v="12"/>
    </i>
    <i>
      <x v="65"/>
    </i>
    <i>
      <x v="173"/>
    </i>
    <i>
      <x v="128"/>
    </i>
    <i>
      <x v="152"/>
    </i>
    <i>
      <x v="158"/>
    </i>
    <i>
      <x v="30"/>
    </i>
    <i>
      <x v="42"/>
    </i>
    <i>
      <x v="123"/>
    </i>
    <i>
      <x v="66"/>
    </i>
    <i>
      <x v="85"/>
    </i>
    <i>
      <x v="115"/>
    </i>
    <i>
      <x v="178"/>
    </i>
    <i>
      <x v="168"/>
    </i>
    <i>
      <x v="153"/>
    </i>
    <i>
      <x v="75"/>
    </i>
    <i>
      <x v="60"/>
    </i>
    <i>
      <x v="162"/>
    </i>
    <i>
      <x v="15"/>
    </i>
    <i>
      <x v="38"/>
    </i>
    <i>
      <x v="188"/>
    </i>
    <i>
      <x v="179"/>
    </i>
    <i>
      <x v="176"/>
    </i>
    <i>
      <x v="35"/>
    </i>
    <i>
      <x v="167"/>
    </i>
    <i>
      <x v="133"/>
    </i>
    <i>
      <x v="160"/>
    </i>
    <i>
      <x v="70"/>
    </i>
    <i>
      <x v="180"/>
    </i>
    <i>
      <x v="170"/>
    </i>
    <i>
      <x v="89"/>
    </i>
    <i>
      <x v="122"/>
    </i>
    <i>
      <x v="159"/>
    </i>
    <i>
      <x v="156"/>
    </i>
    <i>
      <x v="111"/>
    </i>
    <i>
      <x v="28"/>
    </i>
    <i>
      <x v="140"/>
    </i>
    <i>
      <x v="101"/>
    </i>
    <i>
      <x v="5"/>
    </i>
    <i>
      <x v="164"/>
    </i>
    <i>
      <x v="7"/>
    </i>
    <i>
      <x v="175"/>
    </i>
    <i>
      <x v="84"/>
    </i>
    <i>
      <x v="205"/>
    </i>
    <i>
      <x v="127"/>
    </i>
    <i>
      <x v="57"/>
    </i>
    <i>
      <x v="95"/>
    </i>
    <i>
      <x v="2"/>
    </i>
    <i>
      <x v="46"/>
    </i>
    <i>
      <x v="184"/>
    </i>
    <i>
      <x v="130"/>
    </i>
    <i>
      <x v="64"/>
    </i>
    <i>
      <x v="91"/>
    </i>
    <i>
      <x v="68"/>
    </i>
    <i>
      <x v="206"/>
    </i>
    <i>
      <x v="196"/>
    </i>
    <i>
      <x v="200"/>
    </i>
    <i>
      <x v="114"/>
    </i>
    <i>
      <x v="137"/>
    </i>
    <i>
      <x v="32"/>
    </i>
    <i>
      <x v="79"/>
    </i>
    <i>
      <x v="204"/>
    </i>
    <i>
      <x v="136"/>
    </i>
    <i>
      <x v="135"/>
    </i>
    <i>
      <x v="183"/>
    </i>
    <i>
      <x v="198"/>
    </i>
    <i>
      <x v="102"/>
    </i>
    <i>
      <x v="139"/>
    </i>
    <i>
      <x v="185"/>
    </i>
    <i>
      <x v="104"/>
    </i>
    <i>
      <x v="131"/>
    </i>
    <i>
      <x v="142"/>
    </i>
    <i>
      <x v="138"/>
    </i>
    <i>
      <x v="216"/>
    </i>
    <i>
      <x v="150"/>
    </i>
    <i>
      <x v="88"/>
    </i>
    <i>
      <x v="134"/>
    </i>
    <i>
      <x v="143"/>
    </i>
    <i>
      <x v="161"/>
    </i>
    <i>
      <x v="202"/>
    </i>
    <i>
      <x v="199"/>
    </i>
    <i>
      <x v="193"/>
    </i>
    <i>
      <x v="186"/>
    </i>
    <i>
      <x v="177"/>
    </i>
    <i>
      <x v="190"/>
    </i>
    <i>
      <x v="171"/>
    </i>
    <i>
      <x v="126"/>
    </i>
    <i>
      <x v="189"/>
    </i>
    <i>
      <x v="207"/>
    </i>
    <i>
      <x v="149"/>
    </i>
    <i>
      <x v="144"/>
    </i>
    <i>
      <x v="195"/>
    </i>
    <i>
      <x v="194"/>
    </i>
    <i>
      <x v="56"/>
    </i>
    <i>
      <x v="182"/>
    </i>
    <i>
      <x v="221"/>
    </i>
    <i>
      <x v="174"/>
    </i>
    <i>
      <x v="218"/>
    </i>
    <i>
      <x v="214"/>
    </i>
    <i>
      <x v="105"/>
    </i>
    <i>
      <x v="10"/>
    </i>
    <i>
      <x v="83"/>
    </i>
    <i>
      <x v="208"/>
    </i>
    <i>
      <x v="121"/>
    </i>
    <i>
      <x v="73"/>
    </i>
    <i>
      <x v="191"/>
    </i>
    <i>
      <x v="129"/>
    </i>
    <i>
      <x v="31"/>
    </i>
    <i>
      <x v="145"/>
    </i>
    <i>
      <x v="147"/>
    </i>
    <i>
      <x v="224"/>
    </i>
    <i>
      <x v="148"/>
    </i>
    <i>
      <x v="210"/>
    </i>
    <i>
      <x v="103"/>
    </i>
    <i>
      <x v="215"/>
    </i>
    <i>
      <x v="220"/>
    </i>
    <i>
      <x v="217"/>
    </i>
    <i>
      <x v="222"/>
    </i>
    <i>
      <x v="47"/>
    </i>
    <i>
      <x v="124"/>
    </i>
    <i>
      <x v="44"/>
    </i>
    <i>
      <x v="181"/>
    </i>
    <i>
      <x v="62"/>
    </i>
    <i>
      <x v="23"/>
    </i>
    <i>
      <x v="209"/>
    </i>
    <i>
      <x v="212"/>
    </i>
    <i>
      <x v="211"/>
    </i>
    <i>
      <x v="187"/>
    </i>
    <i>
      <x v="219"/>
    </i>
    <i>
      <x v="192"/>
    </i>
    <i>
      <x v="203"/>
    </i>
    <i>
      <x v="146"/>
    </i>
    <i>
      <x v="223"/>
    </i>
    <i>
      <x v="201"/>
    </i>
    <i>
      <x v="213"/>
    </i>
    <i>
      <x v="197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Сумма по полю 2023" fld="6" baseField="2" baseItem="2"/>
    <dataField name="Сумма по полю 2022" fld="7" baseField="2" baseItem="2"/>
  </dataFields>
  <formats count="2">
    <format dxfId="204">
      <pivotArea outline="0" collapsedLevelsAreSubtotals="1" fieldPosition="0"/>
    </format>
    <format dxfId="20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Сводная таблица2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18:C27" firstHeaderRow="0" firstDataRow="1" firstDataCol="1" rowPageCount="2" colPageCount="1"/>
  <pivotFields count="11">
    <pivotField showAll="0">
      <items count="8">
        <item x="0"/>
        <item m="1" x="5"/>
        <item m="1" x="4"/>
        <item x="1"/>
        <item x="2"/>
        <item m="1" x="6"/>
        <item m="1" x="3"/>
        <item t="default"/>
      </items>
    </pivotField>
    <pivotField showAll="0">
      <items count="10">
        <item x="0"/>
        <item x="1"/>
        <item x="2"/>
        <item x="3"/>
        <item x="4"/>
        <item x="5"/>
        <item x="6"/>
        <item x="7"/>
        <item h="1" m="1" x="8"/>
        <item t="default"/>
      </items>
    </pivotField>
    <pivotField axis="axisPage" multipleItemSelectionAllowed="1" showAll="0">
      <items count="226">
        <item x="65"/>
        <item x="66"/>
        <item x="156"/>
        <item m="1" x="210"/>
        <item m="1" x="217"/>
        <item x="128"/>
        <item x="68"/>
        <item x="157"/>
        <item m="1" x="215"/>
        <item x="69"/>
        <item x="172"/>
        <item m="1" x="222"/>
        <item x="70"/>
        <item m="1" x="211"/>
        <item x="71"/>
        <item x="130"/>
        <item x="73"/>
        <item x="74"/>
        <item x="36"/>
        <item x="75"/>
        <item x="37"/>
        <item x="76"/>
        <item x="4"/>
        <item x="187"/>
        <item x="38"/>
        <item x="5"/>
        <item x="6"/>
        <item x="77"/>
        <item x="61"/>
        <item x="54"/>
        <item x="40"/>
        <item x="80"/>
        <item x="159"/>
        <item x="81"/>
        <item x="7"/>
        <item x="82"/>
        <item x="8"/>
        <item x="9"/>
        <item x="83"/>
        <item x="10"/>
        <item x="84"/>
        <item x="85"/>
        <item x="43"/>
        <item x="87"/>
        <item x="189"/>
        <item x="13"/>
        <item x="137"/>
        <item x="181"/>
        <item m="1" x="216"/>
        <item x="14"/>
        <item x="89"/>
        <item x="90"/>
        <item x="15"/>
        <item x="46"/>
        <item x="92"/>
        <item x="93"/>
        <item x="190"/>
        <item x="140"/>
        <item x="17"/>
        <item x="18"/>
        <item x="94"/>
        <item x="96"/>
        <item x="191"/>
        <item x="97"/>
        <item x="143"/>
        <item x="99"/>
        <item x="102"/>
        <item x="19"/>
        <item x="145"/>
        <item x="20"/>
        <item x="104"/>
        <item x="105"/>
        <item x="21"/>
        <item x="169"/>
        <item x="22"/>
        <item x="107"/>
        <item x="23"/>
        <item m="1" x="224"/>
        <item x="24"/>
        <item x="147"/>
        <item x="110"/>
        <item x="112"/>
        <item x="25"/>
        <item x="196"/>
        <item x="113"/>
        <item x="114"/>
        <item m="1" x="212"/>
        <item x="26"/>
        <item x="149"/>
        <item x="150"/>
        <item x="121"/>
        <item x="51"/>
        <item x="27"/>
        <item x="28"/>
        <item x="29"/>
        <item x="152"/>
        <item x="122"/>
        <item x="31"/>
        <item x="32"/>
        <item x="33"/>
        <item x="124"/>
        <item x="153"/>
        <item x="154"/>
        <item x="64"/>
        <item x="166"/>
        <item x="199"/>
        <item m="1" x="208"/>
        <item m="1" x="221"/>
        <item m="1" x="213"/>
        <item m="1" x="218"/>
        <item x="86"/>
        <item x="42"/>
        <item x="1"/>
        <item x="16"/>
        <item x="52"/>
        <item x="47"/>
        <item m="1" x="223"/>
        <item m="1" x="219"/>
        <item m="1" x="214"/>
        <item m="1" x="207"/>
        <item m="1" x="220"/>
        <item x="180"/>
        <item x="139"/>
        <item x="117"/>
        <item x="192"/>
        <item m="1" x="209"/>
        <item x="57"/>
        <item x="0"/>
        <item x="2"/>
        <item x="3"/>
        <item x="11"/>
        <item x="12"/>
        <item x="30"/>
        <item x="34"/>
        <item x="35"/>
        <item x="39"/>
        <item x="41"/>
        <item x="44"/>
        <item x="45"/>
        <item x="48"/>
        <item x="49"/>
        <item x="50"/>
        <item x="53"/>
        <item x="55"/>
        <item x="56"/>
        <item x="58"/>
        <item x="59"/>
        <item x="60"/>
        <item x="62"/>
        <item x="63"/>
        <item x="67"/>
        <item x="72"/>
        <item x="78"/>
        <item x="79"/>
        <item x="88"/>
        <item x="91"/>
        <item x="95"/>
        <item x="98"/>
        <item x="100"/>
        <item x="101"/>
        <item x="103"/>
        <item x="106"/>
        <item x="108"/>
        <item x="109"/>
        <item x="111"/>
        <item x="115"/>
        <item x="116"/>
        <item x="118"/>
        <item x="119"/>
        <item x="120"/>
        <item x="123"/>
        <item x="125"/>
        <item x="126"/>
        <item x="127"/>
        <item x="129"/>
        <item x="131"/>
        <item x="132"/>
        <item x="133"/>
        <item x="134"/>
        <item x="135"/>
        <item x="136"/>
        <item x="138"/>
        <item x="141"/>
        <item x="142"/>
        <item x="144"/>
        <item x="146"/>
        <item x="148"/>
        <item x="151"/>
        <item x="155"/>
        <item x="158"/>
        <item x="160"/>
        <item x="161"/>
        <item x="162"/>
        <item x="163"/>
        <item x="164"/>
        <item x="165"/>
        <item x="167"/>
        <item x="168"/>
        <item x="170"/>
        <item x="171"/>
        <item x="173"/>
        <item x="174"/>
        <item x="175"/>
        <item x="176"/>
        <item x="177"/>
        <item x="178"/>
        <item x="179"/>
        <item x="182"/>
        <item x="183"/>
        <item x="184"/>
        <item x="185"/>
        <item x="186"/>
        <item x="188"/>
        <item x="193"/>
        <item x="194"/>
        <item x="195"/>
        <item x="197"/>
        <item x="198"/>
        <item x="200"/>
        <item x="201"/>
        <item x="202"/>
        <item x="203"/>
        <item x="204"/>
        <item x="205"/>
        <item x="206"/>
        <item t="default"/>
      </items>
    </pivotField>
    <pivotField axis="axisPage" showAll="0">
      <items count="2679">
        <item x="767"/>
        <item x="768"/>
        <item x="769"/>
        <item x="773"/>
        <item x="774"/>
        <item x="1656"/>
        <item x="776"/>
        <item x="1657"/>
        <item x="273"/>
        <item x="274"/>
        <item x="275"/>
        <item x="276"/>
        <item x="277"/>
        <item x="278"/>
        <item x="279"/>
        <item x="576"/>
        <item x="256"/>
        <item x="257"/>
        <item x="258"/>
        <item x="261"/>
        <item x="897"/>
        <item x="867"/>
        <item x="1369"/>
        <item x="1371"/>
        <item x="1184"/>
        <item x="1185"/>
        <item x="2114"/>
        <item x="2115"/>
        <item m="1" x="2443"/>
        <item x="947"/>
        <item x="1145"/>
        <item x="868"/>
        <item x="354"/>
        <item m="1" x="2529"/>
        <item x="1187"/>
        <item x="1065"/>
        <item x="1310"/>
        <item x="1122"/>
        <item x="1863"/>
        <item x="2119"/>
        <item x="1020"/>
        <item x="899"/>
        <item x="825"/>
        <item x="1190"/>
        <item x="637"/>
        <item x="1818"/>
        <item m="1" x="2546"/>
        <item x="815"/>
        <item x="1393"/>
        <item m="1" x="2403"/>
        <item m="1" x="2558"/>
        <item m="1" x="2512"/>
        <item m="1" x="2525"/>
        <item x="1146"/>
        <item m="1" x="2399"/>
        <item x="303"/>
        <item x="304"/>
        <item x="305"/>
        <item x="486"/>
        <item x="1524"/>
        <item x="1525"/>
        <item x="487"/>
        <item x="488"/>
        <item m="1" x="2468"/>
        <item x="369"/>
        <item x="1404"/>
        <item x="306"/>
        <item x="1872"/>
        <item x="1984"/>
        <item x="308"/>
        <item x="310"/>
        <item x="312"/>
        <item x="314"/>
        <item x="315"/>
        <item x="319"/>
        <item x="320"/>
        <item x="321"/>
        <item x="1460"/>
        <item x="1312"/>
        <item x="1053"/>
        <item x="501"/>
        <item x="1124"/>
        <item x="1420"/>
        <item x="1421"/>
        <item m="1" x="2430"/>
        <item x="1875"/>
        <item x="1429"/>
        <item x="1430"/>
        <item x="1431"/>
        <item x="1432"/>
        <item x="1433"/>
        <item x="1434"/>
        <item x="408"/>
        <item x="409"/>
        <item m="1" x="2633"/>
        <item x="412"/>
        <item m="1" x="2562"/>
        <item x="1440"/>
        <item x="346"/>
        <item x="1441"/>
        <item x="370"/>
        <item x="1199"/>
        <item x="715"/>
        <item x="716"/>
        <item x="1054"/>
        <item x="1055"/>
        <item x="717"/>
        <item x="1969"/>
        <item x="718"/>
        <item m="1" x="2413"/>
        <item m="1" x="2608"/>
        <item x="349"/>
        <item x="350"/>
        <item x="351"/>
        <item x="1986"/>
        <item m="1" x="2456"/>
        <item x="1445"/>
        <item x="353"/>
        <item m="1" x="2398"/>
        <item x="1877"/>
        <item x="467"/>
        <item x="706"/>
        <item x="356"/>
        <item x="1448"/>
        <item x="358"/>
        <item x="2138"/>
        <item x="1449"/>
        <item x="2139"/>
        <item x="362"/>
        <item x="1452"/>
        <item x="1454"/>
        <item x="363"/>
        <item x="364"/>
        <item x="365"/>
        <item x="366"/>
        <item x="373"/>
        <item x="1463"/>
        <item x="2028"/>
        <item x="378"/>
        <item x="1466"/>
        <item x="381"/>
        <item x="1206"/>
        <item m="1" x="2400"/>
        <item x="583"/>
        <item x="870"/>
        <item x="871"/>
        <item x="875"/>
        <item x="383"/>
        <item x="708"/>
        <item x="437"/>
        <item x="1207"/>
        <item x="384"/>
        <item x="638"/>
        <item x="1210"/>
        <item x="587"/>
        <item x="832"/>
        <item x="833"/>
        <item x="834"/>
        <item x="1685"/>
        <item x="836"/>
        <item x="837"/>
        <item x="1492"/>
        <item x="441"/>
        <item x="1505"/>
        <item x="460"/>
        <item x="958"/>
        <item x="786"/>
        <item x="465"/>
        <item x="787"/>
        <item x="788"/>
        <item x="495"/>
        <item x="469"/>
        <item x="2077"/>
        <item m="1" x="2491"/>
        <item m="1" x="2408"/>
        <item x="2264"/>
        <item x="1519"/>
        <item x="474"/>
        <item x="1067"/>
        <item x="908"/>
        <item x="503"/>
        <item x="876"/>
        <item x="2308"/>
        <item x="482"/>
        <item x="699"/>
        <item x="386"/>
        <item x="348"/>
        <item x="504"/>
        <item x="1149"/>
        <item x="1381"/>
        <item x="2123"/>
        <item x="2078"/>
        <item x="1894"/>
        <item x="483"/>
        <item x="484"/>
        <item x="485"/>
        <item x="507"/>
        <item x="508"/>
        <item x="1103"/>
        <item m="1" x="2519"/>
        <item x="1531"/>
        <item x="1896"/>
        <item x="493"/>
        <item x="2162"/>
        <item x="2163"/>
        <item x="1899"/>
        <item x="1536"/>
        <item x="1539"/>
        <item x="510"/>
        <item x="593"/>
        <item x="1217"/>
        <item x="842"/>
        <item x="1127"/>
        <item x="2152"/>
        <item x="719"/>
        <item x="1218"/>
        <item x="1111"/>
        <item x="700"/>
        <item x="594"/>
        <item x="1640"/>
        <item x="515"/>
        <item x="529"/>
        <item x="530"/>
        <item x="1570"/>
        <item m="1" x="2622"/>
        <item m="1" x="2677"/>
        <item x="1573"/>
        <item x="543"/>
        <item x="544"/>
        <item x="547"/>
        <item x="548"/>
        <item x="549"/>
        <item x="550"/>
        <item x="2173"/>
        <item x="1580"/>
        <item x="553"/>
        <item x="2174"/>
        <item m="1" x="2609"/>
        <item x="554"/>
        <item x="556"/>
        <item x="1581"/>
        <item x="641"/>
        <item x="557"/>
        <item x="558"/>
        <item x="559"/>
        <item x="560"/>
        <item x="561"/>
        <item x="877"/>
        <item x="878"/>
        <item x="879"/>
        <item x="880"/>
        <item x="881"/>
        <item x="883"/>
        <item x="884"/>
        <item x="1583"/>
        <item x="564"/>
        <item x="565"/>
        <item x="1315"/>
        <item x="2306"/>
        <item x="475"/>
        <item x="709"/>
        <item x="1151"/>
        <item x="643"/>
        <item x="1719"/>
        <item x="1221"/>
        <item x="1571"/>
        <item x="1222"/>
        <item x="965"/>
        <item x="1223"/>
        <item x="1597"/>
        <item x="570"/>
        <item x="571"/>
        <item x="573"/>
        <item x="1598"/>
        <item x="574"/>
        <item x="575"/>
        <item x="2278"/>
        <item x="1224"/>
        <item x="2181"/>
        <item x="2182"/>
        <item x="2279"/>
        <item x="597"/>
        <item x="1999"/>
        <item x="1603"/>
        <item x="2038"/>
        <item x="1605"/>
        <item x="2280"/>
        <item x="2086"/>
        <item x="604"/>
        <item m="1" x="2569"/>
        <item x="1152"/>
        <item x="644"/>
        <item x="1611"/>
        <item m="1" x="2454"/>
        <item m="1" x="2577"/>
        <item x="645"/>
        <item x="1613"/>
        <item x="647"/>
        <item x="649"/>
        <item x="650"/>
        <item x="651"/>
        <item x="654"/>
        <item x="1971"/>
        <item x="1828"/>
        <item x="1829"/>
        <item x="1153"/>
        <item x="1128"/>
        <item x="673"/>
        <item x="677"/>
        <item x="678"/>
        <item x="679"/>
        <item x="681"/>
        <item x="605"/>
        <item x="1641"/>
        <item m="1" x="2663"/>
        <item x="1627"/>
        <item x="689"/>
        <item x="656"/>
        <item m="1" x="2660"/>
        <item x="2185"/>
        <item x="2186"/>
        <item x="698"/>
        <item x="1632"/>
        <item x="2088"/>
        <item m="1" x="2514"/>
        <item x="1634"/>
        <item m="1" x="2547"/>
        <item x="608"/>
        <item x="1317"/>
        <item x="1154"/>
        <item x="2188"/>
        <item x="967"/>
        <item x="1645"/>
        <item m="1" x="2453"/>
        <item x="1071"/>
        <item x="1104"/>
        <item m="1" x="2533"/>
        <item x="720"/>
        <item x="721"/>
        <item x="722"/>
        <item x="1650"/>
        <item x="2089"/>
        <item x="723"/>
        <item m="1" x="2554"/>
        <item x="725"/>
        <item x="968"/>
        <item x="1105"/>
        <item x="1072"/>
        <item x="1659"/>
        <item x="782"/>
        <item x="783"/>
        <item x="1230"/>
        <item x="1231"/>
        <item x="1232"/>
        <item x="778"/>
        <item x="972"/>
        <item m="1" x="2642"/>
        <item x="1130"/>
        <item x="1233"/>
        <item x="1132"/>
        <item x="794"/>
        <item x="795"/>
        <item x="797"/>
        <item x="799"/>
        <item x="800"/>
        <item x="801"/>
        <item x="802"/>
        <item x="803"/>
        <item x="805"/>
        <item x="808"/>
        <item x="1666"/>
        <item m="1" x="2494"/>
        <item x="2197"/>
        <item x="1672"/>
        <item x="1673"/>
        <item x="1676"/>
        <item x="1406"/>
        <item x="322"/>
        <item x="323"/>
        <item x="324"/>
        <item x="1407"/>
        <item x="1056"/>
        <item x="727"/>
        <item x="389"/>
        <item x="2091"/>
        <item x="823"/>
        <item x="443"/>
        <item x="975"/>
        <item x="845"/>
        <item x="846"/>
        <item x="849"/>
        <item x="2007"/>
        <item x="853"/>
        <item x="2205"/>
        <item x="2291"/>
        <item x="2206"/>
        <item x="1693"/>
        <item x="2207"/>
        <item x="887"/>
        <item x="2293"/>
        <item x="895"/>
        <item m="1" x="2436"/>
        <item x="1934"/>
        <item x="896"/>
        <item x="445"/>
        <item x="922"/>
        <item x="1703"/>
        <item x="1704"/>
        <item x="728"/>
        <item x="1024"/>
        <item x="521"/>
        <item x="926"/>
        <item x="446"/>
        <item x="979"/>
        <item x="522"/>
        <item x="1907"/>
        <item x="856"/>
        <item x="857"/>
        <item x="818"/>
        <item m="1" x="2597"/>
        <item m="1" x="2549"/>
        <item x="2009"/>
        <item m="1" x="2431"/>
        <item x="729"/>
        <item x="985"/>
        <item x="1240"/>
        <item x="986"/>
        <item x="615"/>
        <item x="1106"/>
        <item x="616"/>
        <item x="1017"/>
        <item x="1722"/>
        <item m="1" x="2536"/>
        <item m="1" x="2471"/>
        <item x="1133"/>
        <item x="927"/>
        <item x="928"/>
        <item x="932"/>
        <item x="659"/>
        <item x="1057"/>
        <item x="1318"/>
        <item x="1242"/>
        <item x="989"/>
        <item x="990"/>
        <item x="1033"/>
        <item x="1038"/>
        <item x="1039"/>
        <item x="1046"/>
        <item x="1047"/>
        <item x="731"/>
        <item x="618"/>
        <item x="1244"/>
        <item x="1741"/>
        <item x="1320"/>
        <item x="1749"/>
        <item x="1059"/>
        <item x="1060"/>
        <item x="1247"/>
        <item x="1249"/>
        <item x="1250"/>
        <item x="283"/>
        <item x="284"/>
        <item x="2124"/>
        <item x="285"/>
        <item x="286"/>
        <item x="287"/>
        <item x="998"/>
        <item x="1382"/>
        <item x="790"/>
        <item x="791"/>
        <item x="792"/>
        <item x="793"/>
        <item x="1255"/>
        <item x="1064"/>
        <item x="735"/>
        <item x="1636"/>
        <item x="1637"/>
        <item x="2229"/>
        <item x="1078"/>
        <item x="1079"/>
        <item x="1761"/>
        <item x="712"/>
        <item x="1118"/>
        <item x="737"/>
        <item x="2230"/>
        <item x="449"/>
        <item m="1" x="2521"/>
        <item x="1001"/>
        <item x="1084"/>
        <item x="1766"/>
        <item x="1767"/>
        <item x="1085"/>
        <item x="1256"/>
        <item x="288"/>
        <item x="289"/>
        <item x="1383"/>
        <item x="1384"/>
        <item x="1385"/>
        <item x="1386"/>
        <item x="1387"/>
        <item x="1257"/>
        <item x="1259"/>
        <item x="933"/>
        <item x="1388"/>
        <item x="1333"/>
        <item x="291"/>
        <item x="292"/>
        <item x="1334"/>
        <item x="1389"/>
        <item x="293"/>
        <item x="1336"/>
        <item x="738"/>
        <item x="1866"/>
        <item x="1262"/>
        <item x="1005"/>
        <item x="624"/>
        <item x="1264"/>
        <item x="1265"/>
        <item m="1" x="2393"/>
        <item x="891"/>
        <item x="2303"/>
        <item x="1107"/>
        <item x="1795"/>
        <item m="1" x="2467"/>
        <item x="893"/>
        <item x="1796"/>
        <item x="1800"/>
        <item x="661"/>
        <item x="1161"/>
        <item x="740"/>
        <item x="741"/>
        <item x="1268"/>
        <item x="391"/>
        <item x="743"/>
        <item x="294"/>
        <item x="1390"/>
        <item x="295"/>
        <item m="1" x="2404"/>
        <item x="626"/>
        <item x="744"/>
        <item x="1804"/>
        <item x="1140"/>
        <item x="392"/>
        <item x="1271"/>
        <item x="1108"/>
        <item x="1272"/>
        <item x="2242"/>
        <item m="1" x="2657"/>
        <item m="1" x="2495"/>
        <item x="1165"/>
        <item x="1166"/>
        <item x="393"/>
        <item x="1816"/>
        <item x="1817"/>
        <item x="1324"/>
        <item x="1012"/>
        <item x="1178"/>
        <item x="1179"/>
        <item x="1180"/>
        <item x="1181"/>
        <item x="368"/>
        <item x="1325"/>
        <item m="1" x="2474"/>
        <item x="1326"/>
        <item x="1279"/>
        <item x="1281"/>
        <item x="1284"/>
        <item m="1" x="2654"/>
        <item x="394"/>
        <item x="395"/>
        <item x="1833"/>
        <item x="296"/>
        <item x="664"/>
        <item x="1300"/>
        <item x="1305"/>
        <item x="1309"/>
        <item x="1328"/>
        <item x="1338"/>
        <item x="1340"/>
        <item x="1917"/>
        <item x="1287"/>
        <item x="779"/>
        <item x="632"/>
        <item x="397"/>
        <item x="1293"/>
        <item x="406"/>
        <item x="2247"/>
        <item x="1842"/>
        <item x="1834"/>
        <item m="1" x="2565"/>
        <item m="1" x="2656"/>
        <item x="1330"/>
        <item m="1" x="2421"/>
        <item x="1331"/>
        <item x="2246"/>
        <item m="1" x="2446"/>
        <item x="1843"/>
        <item m="1" x="2621"/>
        <item x="713"/>
        <item x="1143"/>
        <item m="1" x="2464"/>
        <item x="326"/>
        <item x="327"/>
        <item x="328"/>
        <item x="329"/>
        <item x="330"/>
        <item x="331"/>
        <item x="332"/>
        <item x="333"/>
        <item x="334"/>
        <item x="335"/>
        <item x="1169"/>
        <item x="1347"/>
        <item x="1348"/>
        <item x="1350"/>
        <item x="703"/>
        <item x="1977"/>
        <item x="2019"/>
        <item x="780"/>
        <item x="1015"/>
        <item x="1016"/>
        <item x="1298"/>
        <item x="2251"/>
        <item x="1410"/>
        <item x="1411"/>
        <item m="1" x="2415"/>
        <item x="1626"/>
        <item x="1215"/>
        <item x="1375"/>
        <item x="309"/>
        <item m="1" x="2498"/>
        <item m="1" x="2658"/>
        <item m="1" x="2655"/>
        <item m="1" x="2666"/>
        <item m="1" x="2405"/>
        <item x="1612"/>
        <item x="1924"/>
        <item m="1" x="2487"/>
        <item x="1710"/>
        <item x="2055"/>
        <item x="1120"/>
        <item x="1167"/>
        <item m="1" x="2507"/>
        <item m="1" x="2414"/>
        <item x="1408"/>
        <item x="1985"/>
        <item m="1" x="2411"/>
        <item x="1604"/>
        <item m="1" x="2675"/>
        <item m="1" x="2420"/>
        <item m="1" x="2480"/>
        <item m="1" x="2447"/>
        <item x="1048"/>
        <item x="1267"/>
        <item x="2116"/>
        <item m="1" x="2665"/>
        <item m="1" x="2613"/>
        <item m="1" x="2488"/>
        <item m="1" x="2652"/>
        <item x="582"/>
        <item x="599"/>
        <item m="1" x="2461"/>
        <item x="621"/>
        <item m="1" x="2550"/>
        <item x="1819"/>
        <item x="2125"/>
        <item m="1" x="2598"/>
        <item x="1418"/>
        <item m="1" x="2483"/>
        <item x="387"/>
        <item x="390"/>
        <item x="402"/>
        <item m="1" x="2589"/>
        <item m="1" x="2594"/>
        <item m="1" x="2401"/>
        <item x="512"/>
        <item m="1" x="2429"/>
        <item m="1" x="2509"/>
        <item x="602"/>
        <item m="1" x="2587"/>
        <item m="1" x="2544"/>
        <item x="682"/>
        <item m="1" x="2496"/>
        <item m="1" x="2557"/>
        <item m="1" x="2564"/>
        <item m="1" x="2426"/>
        <item x="1066"/>
        <item m="1" x="2457"/>
        <item m="1" x="2479"/>
        <item m="1" x="2440"/>
        <item x="1836"/>
        <item x="2018"/>
        <item m="1" x="2465"/>
        <item m="1" x="2439"/>
        <item x="1113"/>
        <item x="2315"/>
        <item x="2317"/>
        <item x="2320"/>
        <item x="2321"/>
        <item m="1" x="2535"/>
        <item x="2324"/>
        <item x="2327"/>
        <item x="2328"/>
        <item x="2331"/>
        <item x="2332"/>
        <item x="2337"/>
        <item x="2346"/>
        <item x="2347"/>
        <item x="2348"/>
        <item x="2349"/>
        <item x="2318"/>
        <item m="1" x="2624"/>
        <item m="1" x="2612"/>
        <item x="2322"/>
        <item x="2316"/>
        <item m="1" x="2513"/>
        <item x="2360"/>
        <item x="2364"/>
        <item x="2382"/>
        <item x="2386"/>
        <item m="1" x="2574"/>
        <item m="1" x="2593"/>
        <item x="223"/>
        <item x="6"/>
        <item x="7"/>
        <item x="10"/>
        <item x="18"/>
        <item x="21"/>
        <item x="22"/>
        <item x="23"/>
        <item x="24"/>
        <item x="26"/>
        <item x="27"/>
        <item x="28"/>
        <item x="29"/>
        <item x="134"/>
        <item x="34"/>
        <item x="35"/>
        <item x="37"/>
        <item x="42"/>
        <item x="140"/>
        <item x="43"/>
        <item x="46"/>
        <item x="47"/>
        <item x="48"/>
        <item x="52"/>
        <item x="56"/>
        <item x="57"/>
        <item x="58"/>
        <item x="62"/>
        <item x="65"/>
        <item x="66"/>
        <item x="163"/>
        <item x="73"/>
        <item x="74"/>
        <item x="75"/>
        <item x="78"/>
        <item x="172"/>
        <item x="83"/>
        <item x="87"/>
        <item x="88"/>
        <item x="91"/>
        <item x="93"/>
        <item x="94"/>
        <item x="95"/>
        <item x="97"/>
        <item x="98"/>
        <item x="100"/>
        <item x="102"/>
        <item x="103"/>
        <item x="104"/>
        <item x="105"/>
        <item x="106"/>
        <item x="108"/>
        <item x="2"/>
        <item x="5"/>
        <item x="117"/>
        <item x="123"/>
        <item x="14"/>
        <item x="17"/>
        <item m="1" x="2607"/>
        <item x="233"/>
        <item x="51"/>
        <item x="70"/>
        <item x="71"/>
        <item x="72"/>
        <item x="201"/>
        <item x="174"/>
        <item x="177"/>
        <item x="109"/>
        <item x="141"/>
        <item x="148"/>
        <item x="150"/>
        <item x="161"/>
        <item x="162"/>
        <item x="79"/>
        <item m="1" x="2539"/>
        <item x="45"/>
        <item x="61"/>
        <item x="84"/>
        <item x="234"/>
        <item m="1" x="2616"/>
        <item x="226"/>
        <item m="1" x="2672"/>
        <item x="131"/>
        <item x="19"/>
        <item x="20"/>
        <item x="135"/>
        <item x="160"/>
        <item m="1" x="2526"/>
        <item m="1" x="2524"/>
        <item m="1" x="2397"/>
        <item m="1" x="2392"/>
        <item m="1" x="2636"/>
        <item m="1" x="2638"/>
        <item m="1" x="2566"/>
        <item m="1" x="2484"/>
        <item m="1" x="2586"/>
        <item m="1" x="2588"/>
        <item m="1" x="2590"/>
        <item m="1" x="2645"/>
        <item m="1" x="2428"/>
        <item m="1" x="2434"/>
        <item m="1" x="2438"/>
        <item x="502"/>
        <item m="1" x="2559"/>
        <item m="1" x="2626"/>
        <item m="1" x="2570"/>
        <item m="1" x="2506"/>
        <item m="1" x="2605"/>
        <item m="1" x="2402"/>
        <item m="1" x="2472"/>
        <item m="1" x="2517"/>
        <item x="1633"/>
        <item m="1" x="2669"/>
        <item m="1" x="2601"/>
        <item m="1" x="2561"/>
        <item m="1" x="2596"/>
        <item m="1" x="2497"/>
        <item m="1" x="2541"/>
        <item m="1" x="2451"/>
        <item m="1" x="2501"/>
        <item m="1" x="2643"/>
        <item m="1" x="2425"/>
        <item m="1" x="2455"/>
        <item m="1" x="2560"/>
        <item m="1" x="2520"/>
        <item m="1" x="2516"/>
        <item m="1" x="2617"/>
        <item m="1" x="2543"/>
        <item m="1" x="2600"/>
        <item m="1" x="2623"/>
        <item m="1" x="2583"/>
        <item m="1" x="2671"/>
        <item m="1" x="2444"/>
        <item m="1" x="2620"/>
        <item m="1" x="2490"/>
        <item m="1" x="2462"/>
        <item m="1" x="2602"/>
        <item m="1" x="2542"/>
        <item m="1" x="2611"/>
        <item m="1" x="2540"/>
        <item m="1" x="2412"/>
        <item m="1" x="2581"/>
        <item m="1" x="2463"/>
        <item m="1" x="2391"/>
        <item m="1" x="2674"/>
        <item m="1" x="2555"/>
        <item m="1" x="2604"/>
        <item m="1" x="2481"/>
        <item m="1" x="2614"/>
        <item m="1" x="2662"/>
        <item m="1" x="2640"/>
        <item m="1" x="2644"/>
        <item m="1" x="2650"/>
        <item m="1" x="2606"/>
        <item m="1" x="2427"/>
        <item m="1" x="2466"/>
        <item m="1" x="2668"/>
        <item m="1" x="2648"/>
        <item m="1" x="2489"/>
        <item m="1" x="2407"/>
        <item m="1" x="2423"/>
        <item m="1" x="2673"/>
        <item m="1" x="2619"/>
        <item m="1" x="2664"/>
        <item m="1" x="2630"/>
        <item m="1" x="2394"/>
        <item m="1" x="2634"/>
        <item m="1" x="2635"/>
        <item m="1" x="2637"/>
        <item m="1" x="2582"/>
        <item m="1" x="2551"/>
        <item m="1" x="2572"/>
        <item m="1" x="2595"/>
        <item m="1" x="2579"/>
        <item m="1" x="2458"/>
        <item m="1" x="2473"/>
        <item m="1" x="2492"/>
        <item m="1" x="2410"/>
        <item x="342"/>
        <item m="1" x="2505"/>
        <item m="1" x="2567"/>
        <item m="1" x="2476"/>
        <item m="1" x="2485"/>
        <item x="541"/>
        <item m="1" x="2629"/>
        <item m="1" x="2610"/>
        <item m="1" x="2659"/>
        <item x="2004"/>
        <item x="2285"/>
        <item x="1644"/>
        <item m="1" x="2563"/>
        <item m="1" x="2478"/>
        <item m="1" x="2442"/>
        <item m="1" x="2416"/>
        <item m="1" x="2511"/>
        <item m="1" x="2482"/>
        <item x="987"/>
        <item m="1" x="2532"/>
        <item m="1" x="2528"/>
        <item m="1" x="2585"/>
        <item m="1" x="2591"/>
        <item m="1" x="2537"/>
        <item m="1" x="2432"/>
        <item m="1" x="2459"/>
        <item m="1" x="2625"/>
        <item m="1" x="2422"/>
        <item m="1" x="2437"/>
        <item m="1" x="2676"/>
        <item m="1" x="2418"/>
        <item m="1" x="2504"/>
        <item m="1" x="2499"/>
        <item m="1" x="2433"/>
        <item m="1" x="2530"/>
        <item m="1" x="2646"/>
        <item m="1" x="2615"/>
        <item m="1" x="2531"/>
        <item m="1" x="2448"/>
        <item m="1" x="2580"/>
        <item m="1" x="2667"/>
        <item m="1" x="2522"/>
        <item m="1" x="2534"/>
        <item m="1" x="2576"/>
        <item m="1" x="2578"/>
        <item m="1" x="2460"/>
        <item x="352"/>
        <item m="1" x="2469"/>
        <item m="1" x="2628"/>
        <item m="1" x="2553"/>
        <item m="1" x="2493"/>
        <item m="1" x="2523"/>
        <item x="1004"/>
        <item x="1058"/>
        <item x="1094"/>
        <item m="1" x="2632"/>
        <item m="1" x="2538"/>
        <item m="1" x="2435"/>
        <item m="1" x="2641"/>
        <item m="1" x="2527"/>
        <item m="1" x="2639"/>
        <item x="2103"/>
        <item m="1" x="2571"/>
        <item m="1" x="2627"/>
        <item m="1" x="2599"/>
        <item x="838"/>
        <item x="923"/>
        <item m="1" x="2477"/>
        <item m="1" x="2647"/>
        <item m="1" x="2661"/>
        <item m="1" x="2419"/>
        <item m="1" x="2486"/>
        <item x="2084"/>
        <item m="1" x="2395"/>
        <item m="1" x="2441"/>
        <item m="1" x="2417"/>
        <item m="1" x="2584"/>
        <item m="1" x="2449"/>
        <item m="1" x="2573"/>
        <item m="1" x="2575"/>
        <item m="1" x="2424"/>
        <item x="1403"/>
        <item x="311"/>
        <item x="432"/>
        <item m="1" x="2510"/>
        <item m="1" x="2603"/>
        <item m="1" x="2475"/>
        <item m="1" x="2406"/>
        <item x="2183"/>
        <item x="2002"/>
        <item x="2043"/>
        <item m="1" x="2502"/>
        <item m="1" x="2508"/>
        <item m="1" x="2649"/>
        <item x="925"/>
        <item x="1713"/>
        <item x="1027"/>
        <item x="1075"/>
        <item m="1" x="2592"/>
        <item m="1" x="2445"/>
        <item x="1777"/>
        <item x="2063"/>
        <item m="1" x="2500"/>
        <item m="1" x="2548"/>
        <item m="1" x="2518"/>
        <item m="1" x="2631"/>
        <item m="1" x="2653"/>
        <item m="1" x="2556"/>
        <item m="1" x="2409"/>
        <item x="804"/>
        <item m="1" x="2552"/>
        <item m="1" x="2396"/>
        <item m="1" x="2618"/>
        <item m="1" x="2568"/>
        <item m="1" x="2503"/>
        <item m="1" x="2515"/>
        <item m="1" x="2450"/>
        <item m="1" x="2452"/>
        <item m="1" x="2670"/>
        <item x="241"/>
        <item m="1" x="2545"/>
        <item x="16"/>
        <item m="1" x="2470"/>
        <item m="1" x="2651"/>
        <item x="211"/>
        <item x="0"/>
        <item x="1"/>
        <item x="3"/>
        <item x="4"/>
        <item x="8"/>
        <item x="9"/>
        <item x="11"/>
        <item x="12"/>
        <item x="13"/>
        <item x="15"/>
        <item x="25"/>
        <item x="30"/>
        <item x="31"/>
        <item x="32"/>
        <item x="33"/>
        <item x="36"/>
        <item x="38"/>
        <item x="39"/>
        <item x="40"/>
        <item x="41"/>
        <item x="44"/>
        <item x="49"/>
        <item x="50"/>
        <item x="53"/>
        <item x="54"/>
        <item x="55"/>
        <item x="59"/>
        <item x="60"/>
        <item x="63"/>
        <item x="64"/>
        <item x="67"/>
        <item x="68"/>
        <item x="69"/>
        <item x="76"/>
        <item x="77"/>
        <item x="80"/>
        <item x="81"/>
        <item x="82"/>
        <item x="85"/>
        <item x="86"/>
        <item x="89"/>
        <item x="90"/>
        <item x="92"/>
        <item x="96"/>
        <item x="99"/>
        <item x="101"/>
        <item x="107"/>
        <item x="110"/>
        <item x="111"/>
        <item x="112"/>
        <item x="113"/>
        <item x="114"/>
        <item x="115"/>
        <item x="116"/>
        <item x="118"/>
        <item x="119"/>
        <item x="120"/>
        <item x="121"/>
        <item x="122"/>
        <item x="124"/>
        <item x="125"/>
        <item x="126"/>
        <item x="127"/>
        <item x="128"/>
        <item x="129"/>
        <item x="130"/>
        <item x="132"/>
        <item x="133"/>
        <item x="136"/>
        <item x="137"/>
        <item x="138"/>
        <item x="139"/>
        <item x="142"/>
        <item x="143"/>
        <item x="144"/>
        <item x="145"/>
        <item x="146"/>
        <item x="147"/>
        <item x="149"/>
        <item x="151"/>
        <item x="152"/>
        <item x="153"/>
        <item x="154"/>
        <item x="155"/>
        <item x="156"/>
        <item x="157"/>
        <item x="158"/>
        <item x="159"/>
        <item x="164"/>
        <item x="165"/>
        <item x="166"/>
        <item x="167"/>
        <item x="168"/>
        <item x="169"/>
        <item x="170"/>
        <item x="171"/>
        <item x="173"/>
        <item x="175"/>
        <item x="176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2"/>
        <item x="203"/>
        <item x="204"/>
        <item x="205"/>
        <item x="206"/>
        <item x="207"/>
        <item x="208"/>
        <item x="209"/>
        <item x="210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4"/>
        <item x="225"/>
        <item x="227"/>
        <item x="228"/>
        <item x="229"/>
        <item x="230"/>
        <item x="231"/>
        <item x="232"/>
        <item x="235"/>
        <item x="236"/>
        <item x="237"/>
        <item x="238"/>
        <item x="239"/>
        <item x="240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9"/>
        <item x="260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80"/>
        <item x="281"/>
        <item x="282"/>
        <item x="290"/>
        <item x="297"/>
        <item x="298"/>
        <item x="299"/>
        <item x="300"/>
        <item x="301"/>
        <item x="302"/>
        <item x="307"/>
        <item x="313"/>
        <item x="316"/>
        <item x="317"/>
        <item x="318"/>
        <item x="325"/>
        <item x="336"/>
        <item x="337"/>
        <item x="338"/>
        <item x="339"/>
        <item x="340"/>
        <item x="341"/>
        <item x="343"/>
        <item x="344"/>
        <item x="345"/>
        <item x="347"/>
        <item x="355"/>
        <item x="357"/>
        <item x="359"/>
        <item x="360"/>
        <item x="361"/>
        <item x="367"/>
        <item x="371"/>
        <item x="372"/>
        <item x="374"/>
        <item x="375"/>
        <item x="376"/>
        <item x="377"/>
        <item x="379"/>
        <item x="380"/>
        <item x="382"/>
        <item x="385"/>
        <item x="388"/>
        <item x="396"/>
        <item x="398"/>
        <item x="399"/>
        <item x="400"/>
        <item x="401"/>
        <item x="403"/>
        <item x="404"/>
        <item x="405"/>
        <item x="407"/>
        <item x="410"/>
        <item x="411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3"/>
        <item x="434"/>
        <item x="435"/>
        <item x="436"/>
        <item x="438"/>
        <item x="439"/>
        <item x="440"/>
        <item x="442"/>
        <item x="444"/>
        <item x="447"/>
        <item x="448"/>
        <item x="450"/>
        <item x="451"/>
        <item x="452"/>
        <item x="453"/>
        <item x="454"/>
        <item x="455"/>
        <item x="456"/>
        <item x="457"/>
        <item x="458"/>
        <item x="459"/>
        <item x="461"/>
        <item x="462"/>
        <item x="463"/>
        <item x="464"/>
        <item x="466"/>
        <item x="468"/>
        <item x="470"/>
        <item x="471"/>
        <item x="472"/>
        <item x="473"/>
        <item x="476"/>
        <item x="477"/>
        <item x="478"/>
        <item x="479"/>
        <item x="480"/>
        <item x="481"/>
        <item x="489"/>
        <item x="490"/>
        <item x="491"/>
        <item x="492"/>
        <item x="494"/>
        <item x="496"/>
        <item x="497"/>
        <item x="498"/>
        <item x="499"/>
        <item x="500"/>
        <item x="505"/>
        <item x="506"/>
        <item x="509"/>
        <item x="511"/>
        <item x="513"/>
        <item x="514"/>
        <item x="516"/>
        <item x="517"/>
        <item x="518"/>
        <item x="519"/>
        <item x="520"/>
        <item x="523"/>
        <item x="524"/>
        <item x="525"/>
        <item x="526"/>
        <item x="527"/>
        <item x="528"/>
        <item x="531"/>
        <item x="532"/>
        <item x="533"/>
        <item x="534"/>
        <item x="535"/>
        <item x="536"/>
        <item x="537"/>
        <item x="538"/>
        <item x="539"/>
        <item x="540"/>
        <item x="542"/>
        <item x="545"/>
        <item x="546"/>
        <item x="551"/>
        <item x="552"/>
        <item x="555"/>
        <item x="562"/>
        <item x="563"/>
        <item x="566"/>
        <item x="567"/>
        <item x="568"/>
        <item x="569"/>
        <item x="572"/>
        <item x="577"/>
        <item x="578"/>
        <item x="579"/>
        <item x="580"/>
        <item x="581"/>
        <item x="584"/>
        <item x="585"/>
        <item x="586"/>
        <item x="588"/>
        <item x="589"/>
        <item x="590"/>
        <item x="591"/>
        <item x="592"/>
        <item x="595"/>
        <item x="596"/>
        <item x="598"/>
        <item x="600"/>
        <item x="601"/>
        <item x="603"/>
        <item x="606"/>
        <item x="607"/>
        <item x="609"/>
        <item x="610"/>
        <item x="611"/>
        <item x="612"/>
        <item x="613"/>
        <item x="614"/>
        <item x="617"/>
        <item x="619"/>
        <item x="620"/>
        <item x="622"/>
        <item x="623"/>
        <item x="625"/>
        <item x="627"/>
        <item x="628"/>
        <item x="629"/>
        <item x="630"/>
        <item x="631"/>
        <item x="633"/>
        <item x="634"/>
        <item x="635"/>
        <item x="636"/>
        <item x="639"/>
        <item x="640"/>
        <item x="642"/>
        <item x="646"/>
        <item x="648"/>
        <item x="652"/>
        <item x="653"/>
        <item x="655"/>
        <item x="657"/>
        <item x="658"/>
        <item x="660"/>
        <item x="662"/>
        <item x="663"/>
        <item x="665"/>
        <item x="666"/>
        <item x="667"/>
        <item x="668"/>
        <item x="669"/>
        <item x="670"/>
        <item x="671"/>
        <item x="672"/>
        <item x="674"/>
        <item x="675"/>
        <item x="676"/>
        <item x="680"/>
        <item x="683"/>
        <item x="684"/>
        <item x="685"/>
        <item x="686"/>
        <item x="687"/>
        <item x="688"/>
        <item x="690"/>
        <item x="691"/>
        <item x="692"/>
        <item x="693"/>
        <item x="694"/>
        <item x="695"/>
        <item x="696"/>
        <item x="697"/>
        <item x="701"/>
        <item x="702"/>
        <item x="704"/>
        <item x="705"/>
        <item x="707"/>
        <item x="710"/>
        <item x="711"/>
        <item x="714"/>
        <item x="724"/>
        <item x="726"/>
        <item x="730"/>
        <item x="732"/>
        <item x="733"/>
        <item x="734"/>
        <item x="736"/>
        <item x="739"/>
        <item x="742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70"/>
        <item x="771"/>
        <item x="772"/>
        <item x="775"/>
        <item x="777"/>
        <item x="781"/>
        <item x="784"/>
        <item x="785"/>
        <item x="789"/>
        <item x="796"/>
        <item x="798"/>
        <item x="806"/>
        <item x="807"/>
        <item x="809"/>
        <item x="810"/>
        <item x="811"/>
        <item x="812"/>
        <item x="813"/>
        <item x="814"/>
        <item x="816"/>
        <item x="817"/>
        <item x="819"/>
        <item x="820"/>
        <item x="821"/>
        <item x="822"/>
        <item x="824"/>
        <item x="826"/>
        <item x="827"/>
        <item x="828"/>
        <item x="829"/>
        <item x="830"/>
        <item x="831"/>
        <item x="835"/>
        <item x="839"/>
        <item x="840"/>
        <item x="841"/>
        <item x="843"/>
        <item x="844"/>
        <item x="847"/>
        <item x="848"/>
        <item x="850"/>
        <item x="851"/>
        <item x="852"/>
        <item x="854"/>
        <item x="855"/>
        <item x="858"/>
        <item x="859"/>
        <item x="860"/>
        <item x="861"/>
        <item x="862"/>
        <item x="863"/>
        <item x="864"/>
        <item x="865"/>
        <item x="866"/>
        <item x="869"/>
        <item x="872"/>
        <item x="873"/>
        <item x="874"/>
        <item x="882"/>
        <item x="885"/>
        <item x="886"/>
        <item x="888"/>
        <item x="889"/>
        <item x="890"/>
        <item x="892"/>
        <item x="894"/>
        <item x="898"/>
        <item x="900"/>
        <item x="901"/>
        <item x="902"/>
        <item x="903"/>
        <item x="904"/>
        <item x="905"/>
        <item x="906"/>
        <item x="907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4"/>
        <item x="929"/>
        <item x="930"/>
        <item x="931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8"/>
        <item x="949"/>
        <item x="950"/>
        <item x="951"/>
        <item x="952"/>
        <item x="953"/>
        <item x="954"/>
        <item x="955"/>
        <item x="956"/>
        <item x="957"/>
        <item x="959"/>
        <item x="960"/>
        <item x="961"/>
        <item x="962"/>
        <item x="963"/>
        <item x="964"/>
        <item x="966"/>
        <item x="969"/>
        <item x="970"/>
        <item x="971"/>
        <item x="973"/>
        <item x="974"/>
        <item x="976"/>
        <item x="977"/>
        <item x="978"/>
        <item x="980"/>
        <item x="981"/>
        <item x="982"/>
        <item x="983"/>
        <item x="984"/>
        <item x="988"/>
        <item x="991"/>
        <item x="992"/>
        <item x="993"/>
        <item x="994"/>
        <item x="995"/>
        <item x="996"/>
        <item x="997"/>
        <item x="999"/>
        <item x="1000"/>
        <item x="1002"/>
        <item x="1003"/>
        <item x="1006"/>
        <item x="1007"/>
        <item x="1008"/>
        <item x="1009"/>
        <item x="1010"/>
        <item x="1011"/>
        <item x="1013"/>
        <item x="1014"/>
        <item x="1018"/>
        <item x="1019"/>
        <item x="1021"/>
        <item x="1022"/>
        <item x="1023"/>
        <item x="1025"/>
        <item x="1026"/>
        <item x="1028"/>
        <item x="1029"/>
        <item x="1030"/>
        <item x="1031"/>
        <item x="1032"/>
        <item x="1034"/>
        <item x="1035"/>
        <item x="1036"/>
        <item x="1037"/>
        <item x="1040"/>
        <item x="1041"/>
        <item x="1042"/>
        <item x="1043"/>
        <item x="1044"/>
        <item x="1045"/>
        <item x="1049"/>
        <item x="1050"/>
        <item x="1051"/>
        <item x="1052"/>
        <item x="1061"/>
        <item x="1062"/>
        <item x="1063"/>
        <item x="1068"/>
        <item x="1069"/>
        <item x="1070"/>
        <item x="1073"/>
        <item x="1074"/>
        <item x="1076"/>
        <item x="1077"/>
        <item x="1080"/>
        <item x="1081"/>
        <item x="1082"/>
        <item x="1083"/>
        <item x="1086"/>
        <item x="1087"/>
        <item x="1088"/>
        <item x="1089"/>
        <item x="1090"/>
        <item x="1091"/>
        <item x="1092"/>
        <item x="1093"/>
        <item x="1095"/>
        <item x="1096"/>
        <item x="1097"/>
        <item x="1098"/>
        <item x="1099"/>
        <item x="1100"/>
        <item x="1101"/>
        <item x="1102"/>
        <item x="1109"/>
        <item x="1110"/>
        <item x="1112"/>
        <item x="1114"/>
        <item x="1115"/>
        <item x="1116"/>
        <item x="1117"/>
        <item x="1119"/>
        <item x="1121"/>
        <item x="1123"/>
        <item x="1125"/>
        <item x="1126"/>
        <item x="1129"/>
        <item x="1131"/>
        <item x="1134"/>
        <item x="1135"/>
        <item x="1136"/>
        <item x="1137"/>
        <item x="1138"/>
        <item x="1139"/>
        <item x="1141"/>
        <item x="1142"/>
        <item x="1144"/>
        <item x="1147"/>
        <item x="1148"/>
        <item x="1150"/>
        <item x="1155"/>
        <item x="1156"/>
        <item x="1157"/>
        <item x="1158"/>
        <item x="1159"/>
        <item x="1160"/>
        <item x="1162"/>
        <item x="1163"/>
        <item x="1164"/>
        <item x="1168"/>
        <item x="1170"/>
        <item x="1171"/>
        <item x="1172"/>
        <item x="1173"/>
        <item x="1174"/>
        <item x="1175"/>
        <item x="1176"/>
        <item x="1177"/>
        <item x="1182"/>
        <item x="1183"/>
        <item x="1186"/>
        <item x="1188"/>
        <item x="1189"/>
        <item x="1191"/>
        <item x="1192"/>
        <item x="1193"/>
        <item x="1194"/>
        <item x="1195"/>
        <item x="1196"/>
        <item x="1197"/>
        <item x="1198"/>
        <item x="1200"/>
        <item x="1201"/>
        <item x="1202"/>
        <item x="1203"/>
        <item x="1204"/>
        <item x="1205"/>
        <item x="1208"/>
        <item x="1209"/>
        <item x="1211"/>
        <item x="1212"/>
        <item x="1213"/>
        <item x="1214"/>
        <item x="1216"/>
        <item x="1219"/>
        <item x="1220"/>
        <item x="1225"/>
        <item x="1226"/>
        <item x="1227"/>
        <item x="1228"/>
        <item x="1229"/>
        <item x="1234"/>
        <item x="1235"/>
        <item x="1236"/>
        <item x="1237"/>
        <item x="1238"/>
        <item x="1239"/>
        <item x="1241"/>
        <item x="1243"/>
        <item x="1245"/>
        <item x="1246"/>
        <item x="1248"/>
        <item x="1251"/>
        <item x="1252"/>
        <item x="1253"/>
        <item x="1254"/>
        <item x="1258"/>
        <item x="1260"/>
        <item x="1261"/>
        <item x="1263"/>
        <item x="1266"/>
        <item x="1269"/>
        <item x="1270"/>
        <item x="1273"/>
        <item x="1274"/>
        <item x="1275"/>
        <item x="1276"/>
        <item x="1277"/>
        <item x="1278"/>
        <item x="1280"/>
        <item x="1282"/>
        <item x="1283"/>
        <item x="1285"/>
        <item x="1286"/>
        <item x="1288"/>
        <item x="1289"/>
        <item x="1290"/>
        <item x="1291"/>
        <item x="1292"/>
        <item x="1294"/>
        <item x="1295"/>
        <item x="1296"/>
        <item x="1297"/>
        <item x="1299"/>
        <item x="1301"/>
        <item x="1302"/>
        <item x="1303"/>
        <item x="1304"/>
        <item x="1306"/>
        <item x="1307"/>
        <item x="1308"/>
        <item x="1311"/>
        <item x="1313"/>
        <item x="1314"/>
        <item x="1316"/>
        <item x="1319"/>
        <item x="1321"/>
        <item x="1322"/>
        <item x="1323"/>
        <item x="1327"/>
        <item x="1329"/>
        <item x="1332"/>
        <item x="1335"/>
        <item x="1337"/>
        <item x="1339"/>
        <item x="1341"/>
        <item x="1342"/>
        <item x="1343"/>
        <item x="1344"/>
        <item x="1345"/>
        <item x="1346"/>
        <item x="1349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70"/>
        <item x="1372"/>
        <item x="1373"/>
        <item x="1374"/>
        <item x="1376"/>
        <item x="1377"/>
        <item x="1378"/>
        <item x="1379"/>
        <item x="1380"/>
        <item x="1391"/>
        <item x="1392"/>
        <item x="1394"/>
        <item x="1395"/>
        <item x="1396"/>
        <item x="1397"/>
        <item x="1398"/>
        <item x="1399"/>
        <item x="1400"/>
        <item x="1401"/>
        <item x="1402"/>
        <item x="1405"/>
        <item x="1409"/>
        <item x="1412"/>
        <item x="1413"/>
        <item x="1414"/>
        <item x="1415"/>
        <item x="1416"/>
        <item x="1417"/>
        <item x="1419"/>
        <item x="1422"/>
        <item x="1423"/>
        <item x="1424"/>
        <item x="1425"/>
        <item x="1426"/>
        <item x="1427"/>
        <item x="1428"/>
        <item x="1435"/>
        <item x="1436"/>
        <item x="1437"/>
        <item x="1438"/>
        <item x="1439"/>
        <item x="1442"/>
        <item x="1443"/>
        <item x="1444"/>
        <item x="1446"/>
        <item x="1447"/>
        <item x="1450"/>
        <item x="1451"/>
        <item x="1453"/>
        <item x="1455"/>
        <item x="1456"/>
        <item x="1457"/>
        <item x="1458"/>
        <item x="1459"/>
        <item x="1461"/>
        <item x="1462"/>
        <item x="1464"/>
        <item x="1465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20"/>
        <item x="1521"/>
        <item x="1522"/>
        <item x="1523"/>
        <item x="1526"/>
        <item x="1527"/>
        <item x="1528"/>
        <item x="1529"/>
        <item x="1530"/>
        <item x="1532"/>
        <item x="1533"/>
        <item x="1534"/>
        <item x="1535"/>
        <item x="1537"/>
        <item x="1538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2"/>
        <item x="1574"/>
        <item x="1575"/>
        <item x="1576"/>
        <item x="1577"/>
        <item x="1578"/>
        <item x="1579"/>
        <item x="1582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9"/>
        <item x="1600"/>
        <item x="1601"/>
        <item x="1602"/>
        <item x="1606"/>
        <item x="1607"/>
        <item x="1608"/>
        <item x="1609"/>
        <item x="1610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8"/>
        <item x="1629"/>
        <item x="1630"/>
        <item x="1631"/>
        <item x="1635"/>
        <item x="1638"/>
        <item x="1639"/>
        <item x="1642"/>
        <item x="1643"/>
        <item x="1646"/>
        <item x="1647"/>
        <item x="1648"/>
        <item x="1649"/>
        <item x="1651"/>
        <item x="1652"/>
        <item x="1653"/>
        <item x="1654"/>
        <item x="1655"/>
        <item x="1658"/>
        <item x="1660"/>
        <item x="1661"/>
        <item x="1662"/>
        <item x="1663"/>
        <item x="1664"/>
        <item x="1665"/>
        <item x="1667"/>
        <item x="1668"/>
        <item x="1669"/>
        <item x="1670"/>
        <item x="1671"/>
        <item x="1674"/>
        <item x="1675"/>
        <item x="1677"/>
        <item x="1678"/>
        <item x="1679"/>
        <item x="1680"/>
        <item x="1681"/>
        <item x="1682"/>
        <item x="1683"/>
        <item x="1684"/>
        <item x="1686"/>
        <item x="1687"/>
        <item x="1688"/>
        <item x="1689"/>
        <item x="1690"/>
        <item x="1691"/>
        <item x="1692"/>
        <item x="1694"/>
        <item x="1695"/>
        <item x="1696"/>
        <item x="1697"/>
        <item x="1698"/>
        <item x="1699"/>
        <item x="1700"/>
        <item x="1701"/>
        <item x="1702"/>
        <item x="1705"/>
        <item x="1706"/>
        <item x="1707"/>
        <item x="1708"/>
        <item x="1709"/>
        <item x="1711"/>
        <item x="1712"/>
        <item x="1714"/>
        <item x="1715"/>
        <item x="1716"/>
        <item x="1717"/>
        <item x="1718"/>
        <item x="1720"/>
        <item x="1721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2"/>
        <item x="1743"/>
        <item x="1744"/>
        <item x="1745"/>
        <item x="1746"/>
        <item x="1747"/>
        <item x="1748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2"/>
        <item x="1763"/>
        <item x="1764"/>
        <item x="1765"/>
        <item x="1768"/>
        <item x="1769"/>
        <item x="1770"/>
        <item x="1771"/>
        <item x="1772"/>
        <item x="1773"/>
        <item x="1774"/>
        <item x="1775"/>
        <item x="1776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7"/>
        <item x="1798"/>
        <item x="1799"/>
        <item x="1801"/>
        <item x="1802"/>
        <item x="1803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20"/>
        <item x="1821"/>
        <item x="1822"/>
        <item x="1823"/>
        <item x="1824"/>
        <item x="1825"/>
        <item x="1826"/>
        <item x="1827"/>
        <item x="1830"/>
        <item x="1831"/>
        <item x="1832"/>
        <item x="1835"/>
        <item x="1837"/>
        <item x="1838"/>
        <item x="1839"/>
        <item x="1840"/>
        <item x="1841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4"/>
        <item x="1865"/>
        <item x="1867"/>
        <item x="1868"/>
        <item x="1869"/>
        <item x="1870"/>
        <item x="1871"/>
        <item x="1873"/>
        <item x="1874"/>
        <item x="1876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5"/>
        <item x="1897"/>
        <item x="1898"/>
        <item x="1900"/>
        <item x="1901"/>
        <item x="1902"/>
        <item x="1903"/>
        <item x="1904"/>
        <item x="1905"/>
        <item x="1906"/>
        <item x="1908"/>
        <item x="1909"/>
        <item x="1910"/>
        <item x="1911"/>
        <item x="1912"/>
        <item x="1913"/>
        <item x="1914"/>
        <item x="1915"/>
        <item x="1916"/>
        <item x="1918"/>
        <item x="1919"/>
        <item x="1920"/>
        <item x="1921"/>
        <item x="1922"/>
        <item x="1923"/>
        <item x="1925"/>
        <item x="1926"/>
        <item x="1927"/>
        <item x="1928"/>
        <item x="1929"/>
        <item x="1930"/>
        <item x="1931"/>
        <item x="1932"/>
        <item x="1933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70"/>
        <item x="1972"/>
        <item x="1973"/>
        <item x="1974"/>
        <item x="1975"/>
        <item x="1976"/>
        <item x="1978"/>
        <item x="1979"/>
        <item x="1980"/>
        <item x="1981"/>
        <item x="1982"/>
        <item x="1983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2000"/>
        <item x="2001"/>
        <item x="2003"/>
        <item x="2005"/>
        <item x="2006"/>
        <item x="2008"/>
        <item x="2010"/>
        <item x="2011"/>
        <item x="2012"/>
        <item x="2013"/>
        <item x="2014"/>
        <item x="2015"/>
        <item x="2016"/>
        <item x="2017"/>
        <item x="2020"/>
        <item x="2021"/>
        <item x="2022"/>
        <item x="2023"/>
        <item x="2024"/>
        <item x="2025"/>
        <item x="2026"/>
        <item x="2027"/>
        <item x="2029"/>
        <item x="2030"/>
        <item x="2031"/>
        <item x="2032"/>
        <item x="2033"/>
        <item x="2034"/>
        <item x="2035"/>
        <item x="2036"/>
        <item x="2037"/>
        <item x="2039"/>
        <item x="2040"/>
        <item x="2041"/>
        <item x="2042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6"/>
        <item x="2057"/>
        <item x="2058"/>
        <item x="2059"/>
        <item x="2060"/>
        <item x="2061"/>
        <item x="2062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9"/>
        <item x="2080"/>
        <item x="2081"/>
        <item x="2082"/>
        <item x="2083"/>
        <item x="2085"/>
        <item x="2087"/>
        <item x="2090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4"/>
        <item x="2105"/>
        <item x="2106"/>
        <item x="2107"/>
        <item x="2108"/>
        <item x="2109"/>
        <item x="2110"/>
        <item x="2111"/>
        <item x="2112"/>
        <item x="2113"/>
        <item x="2117"/>
        <item x="2118"/>
        <item x="2120"/>
        <item x="2121"/>
        <item x="2122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3"/>
        <item x="2154"/>
        <item x="2155"/>
        <item x="2156"/>
        <item x="2157"/>
        <item x="2158"/>
        <item x="2159"/>
        <item x="2160"/>
        <item x="2161"/>
        <item x="2164"/>
        <item x="2165"/>
        <item x="2166"/>
        <item x="2167"/>
        <item x="2168"/>
        <item x="2169"/>
        <item x="2170"/>
        <item x="2171"/>
        <item x="2172"/>
        <item x="2175"/>
        <item x="2176"/>
        <item x="2177"/>
        <item x="2178"/>
        <item x="2179"/>
        <item x="2180"/>
        <item x="2184"/>
        <item x="2187"/>
        <item x="2189"/>
        <item x="2190"/>
        <item x="2191"/>
        <item x="2192"/>
        <item x="2193"/>
        <item x="2194"/>
        <item x="2195"/>
        <item x="2196"/>
        <item x="2198"/>
        <item x="2199"/>
        <item x="2200"/>
        <item x="2201"/>
        <item x="2202"/>
        <item x="2203"/>
        <item x="2204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3"/>
        <item x="2244"/>
        <item x="2245"/>
        <item x="2248"/>
        <item x="2249"/>
        <item x="2250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81"/>
        <item x="2282"/>
        <item x="2283"/>
        <item x="2284"/>
        <item x="2286"/>
        <item x="2287"/>
        <item x="2288"/>
        <item x="2289"/>
        <item x="2290"/>
        <item x="2292"/>
        <item x="2294"/>
        <item x="2295"/>
        <item x="2296"/>
        <item x="2297"/>
        <item x="2298"/>
        <item x="2299"/>
        <item x="2300"/>
        <item x="2301"/>
        <item x="2302"/>
        <item x="2304"/>
        <item x="2305"/>
        <item x="2307"/>
        <item x="2309"/>
        <item x="2310"/>
        <item x="2311"/>
        <item x="2312"/>
        <item x="2313"/>
        <item x="2314"/>
        <item x="2319"/>
        <item x="2323"/>
        <item x="2325"/>
        <item x="2326"/>
        <item x="2329"/>
        <item x="2330"/>
        <item x="2333"/>
        <item x="2334"/>
        <item x="2335"/>
        <item x="2336"/>
        <item x="2338"/>
        <item x="2339"/>
        <item x="2340"/>
        <item x="2341"/>
        <item x="2342"/>
        <item x="2343"/>
        <item x="2344"/>
        <item x="2345"/>
        <item x="2350"/>
        <item x="2351"/>
        <item x="2352"/>
        <item x="2353"/>
        <item x="2354"/>
        <item x="2355"/>
        <item x="2356"/>
        <item x="2357"/>
        <item x="2358"/>
        <item x="2359"/>
        <item x="2361"/>
        <item x="2362"/>
        <item x="2363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3"/>
        <item x="2384"/>
        <item x="2385"/>
        <item x="2387"/>
        <item x="2388"/>
        <item x="2389"/>
        <item x="2390"/>
        <item t="default"/>
      </items>
    </pivotField>
    <pivotField showAll="0" defaultSubtotal="0"/>
    <pivotField showAll="0" defaultSubtotal="0"/>
    <pivotField dataField="1" showAll="0" defaultSubtotal="0"/>
    <pivotField dataField="1" showAll="0" defaultSubtotal="0"/>
    <pivotField showAll="0" defaultSubtotal="0">
      <items count="10">
        <item x="2"/>
        <item x="7"/>
        <item x="6"/>
        <item x="1"/>
        <item x="0"/>
        <item x="5"/>
        <item x="4"/>
        <item x="3"/>
        <item m="1" x="9"/>
        <item m="1" x="8"/>
      </items>
    </pivotField>
    <pivotField showAll="0" defaultSubtotal="0">
      <items count="4">
        <item x="0"/>
        <item x="1"/>
        <item m="1" x="3"/>
        <item m="1" x="2"/>
      </items>
    </pivotField>
    <pivotField axis="axisRow" showAll="0" sortType="descending" defaultSubtotal="0">
      <items count="9">
        <item x="0"/>
        <item x="1"/>
        <item x="2"/>
        <item x="3"/>
        <item x="4"/>
        <item x="5"/>
        <item x="6"/>
        <item x="7"/>
        <item m="1" x="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0"/>
  </rowFields>
  <rowItems count="9">
    <i>
      <x v="6"/>
    </i>
    <i>
      <x v="1"/>
    </i>
    <i>
      <x v="7"/>
    </i>
    <i>
      <x v="4"/>
    </i>
    <i>
      <x v="2"/>
    </i>
    <i>
      <x v="5"/>
    </i>
    <i>
      <x v="3"/>
    </i>
    <i>
      <x/>
    </i>
    <i t="grand">
      <x/>
    </i>
  </rowItems>
  <colFields count="1">
    <field x="-2"/>
  </colFields>
  <colItems count="2">
    <i>
      <x/>
    </i>
    <i i="1">
      <x v="1"/>
    </i>
  </colItems>
  <pageFields count="2">
    <pageField fld="3" hier="-1"/>
    <pageField fld="2" hier="-1"/>
  </pageFields>
  <dataFields count="2">
    <dataField name="Сумма по полю 2023" fld="6" baseField="1" baseItem="3"/>
    <dataField name="Сумма по полю 2022" fld="7" baseField="1" baseItem="3"/>
  </dataFields>
  <formats count="2">
    <format dxfId="206">
      <pivotArea outline="0" collapsedLevelsAreSubtotals="1" fieldPosition="0"/>
    </format>
    <format dxfId="20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Сводная таблица2" cacheId="0" applyNumberFormats="0" applyBorderFormats="0" applyFontFormats="0" applyPatternFormats="0" applyAlignmentFormats="0" applyWidthHeightFormats="1" dataCaption="Значения" updatedVersion="6" minRefreshableVersion="3" itemPrintTitles="1" createdVersion="6" indent="0" outline="1" outlineData="1" multipleFieldFilters="0">
  <location ref="A20:C24" firstHeaderRow="0" firstDataRow="1" firstDataCol="1" rowPageCount="3" colPageCount="1"/>
  <pivotFields count="11">
    <pivotField axis="axisRow" showAll="0">
      <items count="8">
        <item x="0"/>
        <item x="1"/>
        <item m="1" x="6"/>
        <item m="1" x="3"/>
        <item m="1" x="5"/>
        <item x="2"/>
        <item m="1" x="4"/>
        <item t="default"/>
      </items>
    </pivotField>
    <pivotField axis="axisPage" showAll="0">
      <items count="10">
        <item sd="0" x="0"/>
        <item sd="0" x="1"/>
        <item sd="0" x="2"/>
        <item sd="0" x="3"/>
        <item sd="0" x="4"/>
        <item sd="0" x="5"/>
        <item sd="0" x="6"/>
        <item sd="0" x="7"/>
        <item m="1" x="8"/>
        <item t="default"/>
      </items>
    </pivotField>
    <pivotField axis="axisPage" multipleItemSelectionAllowed="1" showAll="0">
      <items count="226">
        <item x="65"/>
        <item x="66"/>
        <item x="156"/>
        <item m="1" x="210"/>
        <item m="1" x="217"/>
        <item x="128"/>
        <item x="68"/>
        <item x="157"/>
        <item m="1" x="215"/>
        <item x="69"/>
        <item x="172"/>
        <item m="1" x="222"/>
        <item x="70"/>
        <item m="1" x="211"/>
        <item x="71"/>
        <item x="130"/>
        <item x="73"/>
        <item x="74"/>
        <item x="36"/>
        <item x="75"/>
        <item x="37"/>
        <item x="76"/>
        <item x="4"/>
        <item x="187"/>
        <item x="38"/>
        <item x="5"/>
        <item x="6"/>
        <item x="77"/>
        <item x="61"/>
        <item x="54"/>
        <item x="40"/>
        <item x="80"/>
        <item x="159"/>
        <item x="81"/>
        <item x="7"/>
        <item x="82"/>
        <item x="8"/>
        <item x="9"/>
        <item x="83"/>
        <item x="10"/>
        <item x="84"/>
        <item x="85"/>
        <item x="43"/>
        <item x="87"/>
        <item x="189"/>
        <item x="13"/>
        <item x="137"/>
        <item x="181"/>
        <item m="1" x="216"/>
        <item x="14"/>
        <item x="89"/>
        <item x="90"/>
        <item x="15"/>
        <item x="46"/>
        <item x="92"/>
        <item x="93"/>
        <item x="190"/>
        <item x="140"/>
        <item x="17"/>
        <item x="18"/>
        <item x="94"/>
        <item x="96"/>
        <item x="191"/>
        <item x="97"/>
        <item x="143"/>
        <item x="99"/>
        <item x="102"/>
        <item x="19"/>
        <item x="145"/>
        <item x="20"/>
        <item x="104"/>
        <item x="105"/>
        <item x="21"/>
        <item x="169"/>
        <item x="22"/>
        <item x="107"/>
        <item x="23"/>
        <item m="1" x="224"/>
        <item x="24"/>
        <item x="147"/>
        <item x="110"/>
        <item x="112"/>
        <item x="25"/>
        <item x="196"/>
        <item x="113"/>
        <item x="114"/>
        <item m="1" x="212"/>
        <item x="26"/>
        <item x="149"/>
        <item x="150"/>
        <item x="121"/>
        <item x="51"/>
        <item x="27"/>
        <item x="28"/>
        <item x="29"/>
        <item x="152"/>
        <item x="122"/>
        <item x="31"/>
        <item x="32"/>
        <item x="33"/>
        <item x="124"/>
        <item x="153"/>
        <item x="154"/>
        <item x="64"/>
        <item x="166"/>
        <item x="199"/>
        <item m="1" x="208"/>
        <item m="1" x="221"/>
        <item m="1" x="213"/>
        <item m="1" x="218"/>
        <item x="86"/>
        <item x="42"/>
        <item x="1"/>
        <item x="16"/>
        <item x="52"/>
        <item x="47"/>
        <item m="1" x="223"/>
        <item m="1" x="219"/>
        <item m="1" x="214"/>
        <item m="1" x="207"/>
        <item m="1" x="220"/>
        <item x="180"/>
        <item x="139"/>
        <item x="117"/>
        <item x="192"/>
        <item m="1" x="209"/>
        <item x="57"/>
        <item x="0"/>
        <item x="2"/>
        <item x="3"/>
        <item x="11"/>
        <item x="12"/>
        <item x="30"/>
        <item x="34"/>
        <item x="35"/>
        <item x="39"/>
        <item x="41"/>
        <item x="44"/>
        <item x="45"/>
        <item x="48"/>
        <item x="49"/>
        <item x="50"/>
        <item x="53"/>
        <item x="55"/>
        <item x="56"/>
        <item x="58"/>
        <item x="59"/>
        <item x="60"/>
        <item x="62"/>
        <item x="63"/>
        <item x="67"/>
        <item x="72"/>
        <item x="78"/>
        <item x="79"/>
        <item x="88"/>
        <item x="91"/>
        <item x="95"/>
        <item x="98"/>
        <item x="100"/>
        <item x="101"/>
        <item x="103"/>
        <item x="106"/>
        <item x="108"/>
        <item x="109"/>
        <item x="111"/>
        <item x="115"/>
        <item x="116"/>
        <item x="118"/>
        <item x="119"/>
        <item x="120"/>
        <item x="123"/>
        <item x="125"/>
        <item x="126"/>
        <item x="127"/>
        <item x="129"/>
        <item x="131"/>
        <item x="132"/>
        <item x="133"/>
        <item x="134"/>
        <item x="135"/>
        <item x="136"/>
        <item x="138"/>
        <item x="141"/>
        <item x="142"/>
        <item x="144"/>
        <item x="146"/>
        <item x="148"/>
        <item x="151"/>
        <item x="155"/>
        <item x="158"/>
        <item x="160"/>
        <item x="161"/>
        <item x="162"/>
        <item x="163"/>
        <item x="164"/>
        <item x="165"/>
        <item x="167"/>
        <item x="168"/>
        <item x="170"/>
        <item x="171"/>
        <item x="173"/>
        <item x="174"/>
        <item x="175"/>
        <item x="176"/>
        <item x="177"/>
        <item x="178"/>
        <item x="179"/>
        <item x="182"/>
        <item x="183"/>
        <item x="184"/>
        <item x="185"/>
        <item x="186"/>
        <item x="188"/>
        <item x="193"/>
        <item x="194"/>
        <item x="195"/>
        <item x="197"/>
        <item x="198"/>
        <item x="200"/>
        <item x="201"/>
        <item x="202"/>
        <item x="203"/>
        <item x="204"/>
        <item x="205"/>
        <item x="206"/>
        <item t="default"/>
      </items>
    </pivotField>
    <pivotField axis="axisPage" showAll="0">
      <items count="2679">
        <item x="767"/>
        <item x="768"/>
        <item x="769"/>
        <item x="773"/>
        <item x="774"/>
        <item x="1656"/>
        <item x="776"/>
        <item x="1657"/>
        <item x="273"/>
        <item x="274"/>
        <item x="275"/>
        <item x="276"/>
        <item x="277"/>
        <item x="278"/>
        <item x="279"/>
        <item x="576"/>
        <item x="256"/>
        <item x="257"/>
        <item x="258"/>
        <item x="261"/>
        <item x="897"/>
        <item x="867"/>
        <item x="1369"/>
        <item x="1371"/>
        <item x="1184"/>
        <item x="1185"/>
        <item x="2114"/>
        <item x="2115"/>
        <item m="1" x="2443"/>
        <item x="947"/>
        <item x="1145"/>
        <item x="868"/>
        <item x="354"/>
        <item m="1" x="2529"/>
        <item x="1187"/>
        <item x="1065"/>
        <item x="1310"/>
        <item x="1122"/>
        <item x="1863"/>
        <item x="2119"/>
        <item x="1020"/>
        <item x="899"/>
        <item x="825"/>
        <item x="1190"/>
        <item x="637"/>
        <item x="1818"/>
        <item m="1" x="2546"/>
        <item x="815"/>
        <item x="1393"/>
        <item m="1" x="2403"/>
        <item m="1" x="2558"/>
        <item m="1" x="2512"/>
        <item m="1" x="2525"/>
        <item x="1146"/>
        <item m="1" x="2399"/>
        <item x="303"/>
        <item x="304"/>
        <item x="305"/>
        <item x="486"/>
        <item x="1524"/>
        <item x="1525"/>
        <item x="487"/>
        <item x="488"/>
        <item m="1" x="2468"/>
        <item x="369"/>
        <item x="1404"/>
        <item x="306"/>
        <item x="1872"/>
        <item x="1984"/>
        <item x="308"/>
        <item x="310"/>
        <item x="312"/>
        <item x="314"/>
        <item x="315"/>
        <item x="319"/>
        <item x="320"/>
        <item x="321"/>
        <item x="1460"/>
        <item x="1312"/>
        <item x="1053"/>
        <item x="501"/>
        <item x="1124"/>
        <item x="1420"/>
        <item x="1421"/>
        <item m="1" x="2430"/>
        <item x="1875"/>
        <item x="1429"/>
        <item x="1430"/>
        <item x="1431"/>
        <item x="1432"/>
        <item x="1433"/>
        <item x="1434"/>
        <item x="408"/>
        <item x="409"/>
        <item m="1" x="2633"/>
        <item x="412"/>
        <item m="1" x="2562"/>
        <item x="1440"/>
        <item x="346"/>
        <item x="1441"/>
        <item x="370"/>
        <item x="1199"/>
        <item x="715"/>
        <item x="716"/>
        <item x="1054"/>
        <item x="1055"/>
        <item x="717"/>
        <item x="1969"/>
        <item x="718"/>
        <item m="1" x="2413"/>
        <item m="1" x="2608"/>
        <item x="349"/>
        <item x="350"/>
        <item x="351"/>
        <item x="1986"/>
        <item m="1" x="2456"/>
        <item x="1445"/>
        <item x="353"/>
        <item m="1" x="2398"/>
        <item x="1877"/>
        <item x="467"/>
        <item x="706"/>
        <item x="356"/>
        <item x="1448"/>
        <item x="358"/>
        <item x="2138"/>
        <item x="1449"/>
        <item x="2139"/>
        <item x="362"/>
        <item x="1452"/>
        <item x="1454"/>
        <item x="363"/>
        <item x="364"/>
        <item x="365"/>
        <item x="366"/>
        <item x="373"/>
        <item x="1463"/>
        <item x="2028"/>
        <item x="378"/>
        <item x="1466"/>
        <item x="381"/>
        <item x="1206"/>
        <item m="1" x="2400"/>
        <item x="583"/>
        <item x="870"/>
        <item x="871"/>
        <item x="875"/>
        <item x="383"/>
        <item x="708"/>
        <item x="437"/>
        <item x="1207"/>
        <item x="384"/>
        <item x="638"/>
        <item x="1210"/>
        <item x="587"/>
        <item x="832"/>
        <item x="833"/>
        <item x="834"/>
        <item x="1685"/>
        <item x="836"/>
        <item x="837"/>
        <item x="1492"/>
        <item x="441"/>
        <item x="1505"/>
        <item x="460"/>
        <item x="958"/>
        <item x="786"/>
        <item x="465"/>
        <item x="787"/>
        <item x="788"/>
        <item x="495"/>
        <item x="469"/>
        <item x="2077"/>
        <item m="1" x="2491"/>
        <item m="1" x="2408"/>
        <item x="2264"/>
        <item x="1519"/>
        <item x="474"/>
        <item x="1067"/>
        <item x="908"/>
        <item x="503"/>
        <item x="876"/>
        <item x="2308"/>
        <item x="482"/>
        <item x="699"/>
        <item x="386"/>
        <item x="348"/>
        <item x="504"/>
        <item x="1149"/>
        <item x="1381"/>
        <item x="2123"/>
        <item x="2078"/>
        <item x="1894"/>
        <item x="483"/>
        <item x="484"/>
        <item x="485"/>
        <item x="507"/>
        <item x="508"/>
        <item x="1103"/>
        <item m="1" x="2519"/>
        <item x="1531"/>
        <item x="1896"/>
        <item x="493"/>
        <item x="2162"/>
        <item x="2163"/>
        <item x="1899"/>
        <item x="1536"/>
        <item x="1539"/>
        <item x="510"/>
        <item x="593"/>
        <item x="1217"/>
        <item x="842"/>
        <item x="1127"/>
        <item x="2152"/>
        <item x="719"/>
        <item x="1218"/>
        <item x="1111"/>
        <item x="700"/>
        <item x="594"/>
        <item x="1640"/>
        <item x="515"/>
        <item x="529"/>
        <item x="530"/>
        <item x="1570"/>
        <item m="1" x="2622"/>
        <item m="1" x="2677"/>
        <item x="1573"/>
        <item x="543"/>
        <item x="544"/>
        <item x="547"/>
        <item x="548"/>
        <item x="549"/>
        <item x="550"/>
        <item x="2173"/>
        <item x="1580"/>
        <item x="553"/>
        <item x="2174"/>
        <item m="1" x="2609"/>
        <item x="554"/>
        <item x="556"/>
        <item x="1581"/>
        <item x="641"/>
        <item x="557"/>
        <item x="558"/>
        <item x="559"/>
        <item x="560"/>
        <item x="561"/>
        <item x="877"/>
        <item x="878"/>
        <item x="879"/>
        <item x="880"/>
        <item x="881"/>
        <item x="883"/>
        <item x="884"/>
        <item x="1583"/>
        <item x="564"/>
        <item x="565"/>
        <item x="1315"/>
        <item x="2306"/>
        <item x="475"/>
        <item x="709"/>
        <item x="1151"/>
        <item x="643"/>
        <item x="1719"/>
        <item x="1221"/>
        <item x="1571"/>
        <item x="1222"/>
        <item x="965"/>
        <item x="1223"/>
        <item x="1597"/>
        <item x="570"/>
        <item x="571"/>
        <item x="573"/>
        <item x="1598"/>
        <item x="574"/>
        <item x="575"/>
        <item x="2278"/>
        <item x="1224"/>
        <item x="2181"/>
        <item x="2182"/>
        <item x="2279"/>
        <item x="597"/>
        <item x="1999"/>
        <item x="1603"/>
        <item x="2038"/>
        <item x="1605"/>
        <item x="2280"/>
        <item x="2086"/>
        <item x="604"/>
        <item m="1" x="2569"/>
        <item x="1152"/>
        <item x="644"/>
        <item x="1611"/>
        <item m="1" x="2454"/>
        <item m="1" x="2577"/>
        <item x="645"/>
        <item x="1613"/>
        <item x="647"/>
        <item x="649"/>
        <item x="650"/>
        <item x="651"/>
        <item x="654"/>
        <item x="1971"/>
        <item x="1828"/>
        <item x="1829"/>
        <item x="1153"/>
        <item x="1128"/>
        <item x="673"/>
        <item x="677"/>
        <item x="678"/>
        <item x="679"/>
        <item x="681"/>
        <item x="605"/>
        <item x="1641"/>
        <item m="1" x="2663"/>
        <item x="1627"/>
        <item x="689"/>
        <item x="656"/>
        <item m="1" x="2660"/>
        <item x="2185"/>
        <item x="2186"/>
        <item x="698"/>
        <item x="1632"/>
        <item x="2088"/>
        <item m="1" x="2514"/>
        <item x="1634"/>
        <item m="1" x="2547"/>
        <item x="608"/>
        <item x="1317"/>
        <item x="1154"/>
        <item x="2188"/>
        <item x="967"/>
        <item x="1645"/>
        <item m="1" x="2453"/>
        <item x="1071"/>
        <item x="1104"/>
        <item m="1" x="2533"/>
        <item x="720"/>
        <item x="721"/>
        <item x="722"/>
        <item x="1650"/>
        <item x="2089"/>
        <item x="723"/>
        <item m="1" x="2554"/>
        <item x="725"/>
        <item x="968"/>
        <item x="1105"/>
        <item x="1072"/>
        <item x="1659"/>
        <item x="782"/>
        <item x="783"/>
        <item x="1230"/>
        <item x="1231"/>
        <item x="1232"/>
        <item x="778"/>
        <item x="972"/>
        <item m="1" x="2642"/>
        <item x="1130"/>
        <item x="1233"/>
        <item x="1132"/>
        <item x="794"/>
        <item x="795"/>
        <item x="797"/>
        <item x="799"/>
        <item x="800"/>
        <item x="801"/>
        <item x="802"/>
        <item x="803"/>
        <item x="805"/>
        <item x="808"/>
        <item x="1666"/>
        <item m="1" x="2494"/>
        <item x="2197"/>
        <item x="1672"/>
        <item x="1673"/>
        <item x="1676"/>
        <item x="1406"/>
        <item x="322"/>
        <item x="323"/>
        <item x="324"/>
        <item x="1407"/>
        <item x="1056"/>
        <item x="727"/>
        <item x="389"/>
        <item x="2091"/>
        <item x="823"/>
        <item x="443"/>
        <item x="975"/>
        <item x="845"/>
        <item x="846"/>
        <item x="849"/>
        <item x="2007"/>
        <item x="853"/>
        <item x="2205"/>
        <item x="2291"/>
        <item x="2206"/>
        <item x="1693"/>
        <item x="2207"/>
        <item x="887"/>
        <item x="2293"/>
        <item x="895"/>
        <item m="1" x="2436"/>
        <item x="1934"/>
        <item x="896"/>
        <item x="445"/>
        <item x="922"/>
        <item x="1703"/>
        <item x="1704"/>
        <item x="728"/>
        <item x="1024"/>
        <item x="521"/>
        <item x="926"/>
        <item x="446"/>
        <item x="979"/>
        <item x="522"/>
        <item x="1907"/>
        <item x="856"/>
        <item x="857"/>
        <item x="818"/>
        <item m="1" x="2597"/>
        <item m="1" x="2549"/>
        <item x="2009"/>
        <item m="1" x="2431"/>
        <item x="729"/>
        <item x="985"/>
        <item x="1240"/>
        <item x="986"/>
        <item x="615"/>
        <item x="1106"/>
        <item x="616"/>
        <item x="1017"/>
        <item x="1722"/>
        <item m="1" x="2536"/>
        <item m="1" x="2471"/>
        <item x="1133"/>
        <item x="927"/>
        <item x="928"/>
        <item x="932"/>
        <item x="659"/>
        <item x="1057"/>
        <item x="1318"/>
        <item x="1242"/>
        <item x="989"/>
        <item x="990"/>
        <item x="1033"/>
        <item x="1038"/>
        <item x="1039"/>
        <item x="1046"/>
        <item x="1047"/>
        <item x="731"/>
        <item x="618"/>
        <item x="1244"/>
        <item x="1741"/>
        <item x="1320"/>
        <item x="1749"/>
        <item x="1059"/>
        <item x="1060"/>
        <item x="1247"/>
        <item x="1249"/>
        <item x="1250"/>
        <item x="283"/>
        <item x="284"/>
        <item x="2124"/>
        <item x="285"/>
        <item x="286"/>
        <item x="287"/>
        <item x="998"/>
        <item x="1382"/>
        <item x="790"/>
        <item x="791"/>
        <item x="792"/>
        <item x="793"/>
        <item x="1255"/>
        <item x="1064"/>
        <item x="735"/>
        <item x="1636"/>
        <item x="1637"/>
        <item x="2229"/>
        <item x="1078"/>
        <item x="1079"/>
        <item x="1761"/>
        <item x="712"/>
        <item x="1118"/>
        <item x="737"/>
        <item x="2230"/>
        <item x="449"/>
        <item m="1" x="2521"/>
        <item x="1001"/>
        <item x="1084"/>
        <item x="1766"/>
        <item x="1767"/>
        <item x="1085"/>
        <item x="1256"/>
        <item x="288"/>
        <item x="289"/>
        <item x="1383"/>
        <item x="1384"/>
        <item x="1385"/>
        <item x="1386"/>
        <item x="1387"/>
        <item x="1257"/>
        <item x="1259"/>
        <item x="933"/>
        <item x="1388"/>
        <item x="1333"/>
        <item x="291"/>
        <item x="292"/>
        <item x="1334"/>
        <item x="1389"/>
        <item x="293"/>
        <item x="1336"/>
        <item x="738"/>
        <item x="1866"/>
        <item x="1262"/>
        <item x="1005"/>
        <item x="624"/>
        <item x="1264"/>
        <item x="1265"/>
        <item m="1" x="2393"/>
        <item x="891"/>
        <item x="2303"/>
        <item x="1107"/>
        <item x="1795"/>
        <item m="1" x="2467"/>
        <item x="893"/>
        <item x="1796"/>
        <item x="1800"/>
        <item x="661"/>
        <item x="1161"/>
        <item x="740"/>
        <item x="741"/>
        <item x="1268"/>
        <item x="391"/>
        <item x="743"/>
        <item x="294"/>
        <item x="1390"/>
        <item x="295"/>
        <item m="1" x="2404"/>
        <item x="626"/>
        <item x="744"/>
        <item x="1804"/>
        <item x="1140"/>
        <item x="392"/>
        <item x="1271"/>
        <item x="1108"/>
        <item x="1272"/>
        <item x="2242"/>
        <item m="1" x="2657"/>
        <item m="1" x="2495"/>
        <item x="1165"/>
        <item x="1166"/>
        <item x="393"/>
        <item x="1816"/>
        <item x="1817"/>
        <item x="1324"/>
        <item x="1012"/>
        <item x="1178"/>
        <item x="1179"/>
        <item x="1180"/>
        <item x="1181"/>
        <item x="368"/>
        <item x="1325"/>
        <item m="1" x="2474"/>
        <item x="1326"/>
        <item x="1279"/>
        <item x="1281"/>
        <item x="1284"/>
        <item m="1" x="2654"/>
        <item x="394"/>
        <item x="395"/>
        <item x="1833"/>
        <item x="296"/>
        <item x="664"/>
        <item x="1300"/>
        <item x="1305"/>
        <item x="1309"/>
        <item x="1328"/>
        <item x="1338"/>
        <item x="1340"/>
        <item x="1917"/>
        <item x="1287"/>
        <item x="779"/>
        <item x="632"/>
        <item x="397"/>
        <item x="1293"/>
        <item x="406"/>
        <item x="2247"/>
        <item x="1842"/>
        <item x="1834"/>
        <item m="1" x="2565"/>
        <item m="1" x="2656"/>
        <item x="1330"/>
        <item m="1" x="2421"/>
        <item x="1331"/>
        <item x="2246"/>
        <item m="1" x="2446"/>
        <item x="1843"/>
        <item m="1" x="2621"/>
        <item x="713"/>
        <item x="1143"/>
        <item m="1" x="2464"/>
        <item x="326"/>
        <item x="327"/>
        <item x="328"/>
        <item x="329"/>
        <item x="330"/>
        <item x="331"/>
        <item x="332"/>
        <item x="333"/>
        <item x="334"/>
        <item x="335"/>
        <item x="1169"/>
        <item x="1347"/>
        <item x="1348"/>
        <item x="1350"/>
        <item x="703"/>
        <item x="1977"/>
        <item x="2019"/>
        <item x="780"/>
        <item x="1015"/>
        <item x="1016"/>
        <item x="1298"/>
        <item x="2251"/>
        <item x="1410"/>
        <item x="1411"/>
        <item m="1" x="2415"/>
        <item x="1626"/>
        <item x="1215"/>
        <item x="1375"/>
        <item x="309"/>
        <item m="1" x="2498"/>
        <item m="1" x="2658"/>
        <item m="1" x="2655"/>
        <item m="1" x="2666"/>
        <item m="1" x="2405"/>
        <item x="1612"/>
        <item x="1924"/>
        <item m="1" x="2487"/>
        <item x="1710"/>
        <item x="2055"/>
        <item x="1120"/>
        <item x="1167"/>
        <item m="1" x="2507"/>
        <item m="1" x="2414"/>
        <item x="1408"/>
        <item x="1985"/>
        <item m="1" x="2411"/>
        <item x="1604"/>
        <item m="1" x="2675"/>
        <item m="1" x="2420"/>
        <item m="1" x="2480"/>
        <item m="1" x="2447"/>
        <item x="1048"/>
        <item x="1267"/>
        <item x="2116"/>
        <item m="1" x="2665"/>
        <item m="1" x="2613"/>
        <item m="1" x="2488"/>
        <item m="1" x="2652"/>
        <item x="582"/>
        <item x="599"/>
        <item m="1" x="2461"/>
        <item x="621"/>
        <item m="1" x="2550"/>
        <item x="1819"/>
        <item x="2125"/>
        <item m="1" x="2598"/>
        <item x="1418"/>
        <item m="1" x="2483"/>
        <item x="387"/>
        <item x="390"/>
        <item x="402"/>
        <item m="1" x="2589"/>
        <item m="1" x="2594"/>
        <item m="1" x="2401"/>
        <item x="512"/>
        <item m="1" x="2429"/>
        <item m="1" x="2509"/>
        <item x="602"/>
        <item m="1" x="2587"/>
        <item m="1" x="2544"/>
        <item x="682"/>
        <item m="1" x="2496"/>
        <item m="1" x="2557"/>
        <item m="1" x="2564"/>
        <item m="1" x="2426"/>
        <item x="1066"/>
        <item m="1" x="2457"/>
        <item m="1" x="2479"/>
        <item m="1" x="2440"/>
        <item x="1836"/>
        <item x="2018"/>
        <item m="1" x="2465"/>
        <item m="1" x="2439"/>
        <item x="1113"/>
        <item x="2315"/>
        <item x="2317"/>
        <item x="2320"/>
        <item x="2321"/>
        <item m="1" x="2535"/>
        <item x="2324"/>
        <item x="2327"/>
        <item x="2328"/>
        <item x="2331"/>
        <item x="2332"/>
        <item x="2337"/>
        <item x="2346"/>
        <item x="2347"/>
        <item x="2348"/>
        <item x="2349"/>
        <item x="2318"/>
        <item m="1" x="2624"/>
        <item m="1" x="2612"/>
        <item x="2322"/>
        <item x="2316"/>
        <item m="1" x="2513"/>
        <item x="2360"/>
        <item x="2364"/>
        <item x="2382"/>
        <item x="2386"/>
        <item m="1" x="2574"/>
        <item m="1" x="2593"/>
        <item x="223"/>
        <item x="6"/>
        <item x="7"/>
        <item x="10"/>
        <item x="18"/>
        <item x="21"/>
        <item x="22"/>
        <item x="23"/>
        <item x="24"/>
        <item x="26"/>
        <item x="27"/>
        <item x="28"/>
        <item x="29"/>
        <item x="134"/>
        <item x="34"/>
        <item x="35"/>
        <item x="37"/>
        <item x="42"/>
        <item x="140"/>
        <item x="43"/>
        <item x="46"/>
        <item x="47"/>
        <item x="48"/>
        <item x="52"/>
        <item x="56"/>
        <item x="57"/>
        <item x="58"/>
        <item x="62"/>
        <item x="65"/>
        <item x="66"/>
        <item x="163"/>
        <item x="73"/>
        <item x="74"/>
        <item x="75"/>
        <item x="78"/>
        <item x="172"/>
        <item x="83"/>
        <item x="87"/>
        <item x="88"/>
        <item x="91"/>
        <item x="93"/>
        <item x="94"/>
        <item x="95"/>
        <item x="97"/>
        <item x="98"/>
        <item x="100"/>
        <item x="102"/>
        <item x="103"/>
        <item x="104"/>
        <item x="105"/>
        <item x="106"/>
        <item x="108"/>
        <item x="2"/>
        <item x="5"/>
        <item x="117"/>
        <item x="123"/>
        <item x="14"/>
        <item x="17"/>
        <item m="1" x="2607"/>
        <item x="233"/>
        <item x="51"/>
        <item x="70"/>
        <item x="71"/>
        <item x="72"/>
        <item x="201"/>
        <item x="174"/>
        <item x="177"/>
        <item x="109"/>
        <item x="141"/>
        <item x="148"/>
        <item x="150"/>
        <item x="161"/>
        <item x="162"/>
        <item x="79"/>
        <item m="1" x="2539"/>
        <item x="45"/>
        <item x="61"/>
        <item x="84"/>
        <item x="234"/>
        <item m="1" x="2616"/>
        <item x="226"/>
        <item m="1" x="2672"/>
        <item x="131"/>
        <item x="19"/>
        <item x="20"/>
        <item x="135"/>
        <item x="160"/>
        <item m="1" x="2526"/>
        <item m="1" x="2524"/>
        <item m="1" x="2397"/>
        <item m="1" x="2392"/>
        <item m="1" x="2636"/>
        <item m="1" x="2638"/>
        <item m="1" x="2566"/>
        <item m="1" x="2484"/>
        <item m="1" x="2586"/>
        <item m="1" x="2588"/>
        <item m="1" x="2590"/>
        <item m="1" x="2645"/>
        <item m="1" x="2428"/>
        <item m="1" x="2434"/>
        <item m="1" x="2438"/>
        <item x="502"/>
        <item m="1" x="2559"/>
        <item m="1" x="2626"/>
        <item m="1" x="2570"/>
        <item m="1" x="2506"/>
        <item m="1" x="2605"/>
        <item m="1" x="2402"/>
        <item m="1" x="2472"/>
        <item m="1" x="2517"/>
        <item x="1633"/>
        <item m="1" x="2669"/>
        <item m="1" x="2601"/>
        <item m="1" x="2561"/>
        <item m="1" x="2596"/>
        <item m="1" x="2497"/>
        <item m="1" x="2541"/>
        <item m="1" x="2451"/>
        <item m="1" x="2501"/>
        <item m="1" x="2643"/>
        <item m="1" x="2425"/>
        <item m="1" x="2455"/>
        <item m="1" x="2560"/>
        <item m="1" x="2520"/>
        <item m="1" x="2516"/>
        <item m="1" x="2617"/>
        <item m="1" x="2543"/>
        <item m="1" x="2600"/>
        <item m="1" x="2623"/>
        <item m="1" x="2583"/>
        <item m="1" x="2671"/>
        <item m="1" x="2444"/>
        <item m="1" x="2620"/>
        <item m="1" x="2490"/>
        <item m="1" x="2462"/>
        <item m="1" x="2602"/>
        <item m="1" x="2542"/>
        <item m="1" x="2611"/>
        <item m="1" x="2540"/>
        <item m="1" x="2412"/>
        <item m="1" x="2581"/>
        <item m="1" x="2463"/>
        <item m="1" x="2391"/>
        <item m="1" x="2674"/>
        <item m="1" x="2555"/>
        <item m="1" x="2604"/>
        <item m="1" x="2481"/>
        <item m="1" x="2614"/>
        <item m="1" x="2662"/>
        <item m="1" x="2640"/>
        <item m="1" x="2644"/>
        <item m="1" x="2650"/>
        <item m="1" x="2606"/>
        <item m="1" x="2427"/>
        <item m="1" x="2466"/>
        <item m="1" x="2668"/>
        <item m="1" x="2648"/>
        <item m="1" x="2489"/>
        <item m="1" x="2407"/>
        <item m="1" x="2423"/>
        <item m="1" x="2673"/>
        <item m="1" x="2619"/>
        <item m="1" x="2664"/>
        <item m="1" x="2630"/>
        <item m="1" x="2394"/>
        <item m="1" x="2634"/>
        <item m="1" x="2635"/>
        <item m="1" x="2637"/>
        <item m="1" x="2582"/>
        <item m="1" x="2551"/>
        <item m="1" x="2572"/>
        <item m="1" x="2595"/>
        <item m="1" x="2579"/>
        <item m="1" x="2458"/>
        <item m="1" x="2473"/>
        <item m="1" x="2492"/>
        <item m="1" x="2410"/>
        <item x="342"/>
        <item m="1" x="2505"/>
        <item m="1" x="2567"/>
        <item m="1" x="2476"/>
        <item m="1" x="2485"/>
        <item x="541"/>
        <item m="1" x="2629"/>
        <item m="1" x="2610"/>
        <item m="1" x="2659"/>
        <item x="2004"/>
        <item x="2285"/>
        <item x="1644"/>
        <item m="1" x="2563"/>
        <item m="1" x="2478"/>
        <item m="1" x="2442"/>
        <item m="1" x="2416"/>
        <item m="1" x="2511"/>
        <item m="1" x="2482"/>
        <item x="987"/>
        <item m="1" x="2532"/>
        <item m="1" x="2528"/>
        <item m="1" x="2585"/>
        <item m="1" x="2591"/>
        <item m="1" x="2537"/>
        <item m="1" x="2432"/>
        <item m="1" x="2459"/>
        <item m="1" x="2625"/>
        <item m="1" x="2422"/>
        <item m="1" x="2437"/>
        <item m="1" x="2676"/>
        <item m="1" x="2418"/>
        <item m="1" x="2504"/>
        <item m="1" x="2499"/>
        <item m="1" x="2433"/>
        <item m="1" x="2530"/>
        <item m="1" x="2646"/>
        <item m="1" x="2615"/>
        <item m="1" x="2531"/>
        <item m="1" x="2448"/>
        <item m="1" x="2580"/>
        <item m="1" x="2667"/>
        <item m="1" x="2522"/>
        <item m="1" x="2534"/>
        <item m="1" x="2576"/>
        <item m="1" x="2578"/>
        <item m="1" x="2460"/>
        <item x="352"/>
        <item m="1" x="2469"/>
        <item m="1" x="2628"/>
        <item m="1" x="2553"/>
        <item m="1" x="2493"/>
        <item m="1" x="2523"/>
        <item x="1004"/>
        <item x="1058"/>
        <item x="1094"/>
        <item m="1" x="2632"/>
        <item m="1" x="2538"/>
        <item m="1" x="2435"/>
        <item m="1" x="2641"/>
        <item m="1" x="2527"/>
        <item m="1" x="2639"/>
        <item x="2103"/>
        <item m="1" x="2571"/>
        <item m="1" x="2627"/>
        <item m="1" x="2599"/>
        <item x="838"/>
        <item x="923"/>
        <item m="1" x="2477"/>
        <item m="1" x="2647"/>
        <item m="1" x="2661"/>
        <item m="1" x="2419"/>
        <item m="1" x="2486"/>
        <item x="2084"/>
        <item m="1" x="2395"/>
        <item m="1" x="2441"/>
        <item m="1" x="2417"/>
        <item m="1" x="2584"/>
        <item m="1" x="2449"/>
        <item m="1" x="2573"/>
        <item m="1" x="2575"/>
        <item m="1" x="2424"/>
        <item x="1403"/>
        <item x="311"/>
        <item x="432"/>
        <item m="1" x="2510"/>
        <item m="1" x="2603"/>
        <item m="1" x="2475"/>
        <item m="1" x="2406"/>
        <item x="2183"/>
        <item x="2002"/>
        <item x="2043"/>
        <item m="1" x="2502"/>
        <item m="1" x="2508"/>
        <item m="1" x="2649"/>
        <item x="925"/>
        <item x="1713"/>
        <item x="1027"/>
        <item x="1075"/>
        <item m="1" x="2592"/>
        <item m="1" x="2445"/>
        <item x="1777"/>
        <item x="2063"/>
        <item m="1" x="2500"/>
        <item m="1" x="2548"/>
        <item m="1" x="2518"/>
        <item m="1" x="2631"/>
        <item m="1" x="2653"/>
        <item m="1" x="2556"/>
        <item m="1" x="2409"/>
        <item x="804"/>
        <item m="1" x="2552"/>
        <item m="1" x="2396"/>
        <item m="1" x="2618"/>
        <item m="1" x="2568"/>
        <item m="1" x="2503"/>
        <item m="1" x="2515"/>
        <item m="1" x="2450"/>
        <item m="1" x="2452"/>
        <item m="1" x="2670"/>
        <item x="241"/>
        <item m="1" x="2545"/>
        <item x="16"/>
        <item m="1" x="2470"/>
        <item m="1" x="2651"/>
        <item x="211"/>
        <item x="0"/>
        <item x="1"/>
        <item x="3"/>
        <item x="4"/>
        <item x="8"/>
        <item x="9"/>
        <item x="11"/>
        <item x="12"/>
        <item x="13"/>
        <item x="15"/>
        <item x="25"/>
        <item x="30"/>
        <item x="31"/>
        <item x="32"/>
        <item x="33"/>
        <item x="36"/>
        <item x="38"/>
        <item x="39"/>
        <item x="40"/>
        <item x="41"/>
        <item x="44"/>
        <item x="49"/>
        <item x="50"/>
        <item x="53"/>
        <item x="54"/>
        <item x="55"/>
        <item x="59"/>
        <item x="60"/>
        <item x="63"/>
        <item x="64"/>
        <item x="67"/>
        <item x="68"/>
        <item x="69"/>
        <item x="76"/>
        <item x="77"/>
        <item x="80"/>
        <item x="81"/>
        <item x="82"/>
        <item x="85"/>
        <item x="86"/>
        <item x="89"/>
        <item x="90"/>
        <item x="92"/>
        <item x="96"/>
        <item x="99"/>
        <item x="101"/>
        <item x="107"/>
        <item x="110"/>
        <item x="111"/>
        <item x="112"/>
        <item x="113"/>
        <item x="114"/>
        <item x="115"/>
        <item x="116"/>
        <item x="118"/>
        <item x="119"/>
        <item x="120"/>
        <item x="121"/>
        <item x="122"/>
        <item x="124"/>
        <item x="125"/>
        <item x="126"/>
        <item x="127"/>
        <item x="128"/>
        <item x="129"/>
        <item x="130"/>
        <item x="132"/>
        <item x="133"/>
        <item x="136"/>
        <item x="137"/>
        <item x="138"/>
        <item x="139"/>
        <item x="142"/>
        <item x="143"/>
        <item x="144"/>
        <item x="145"/>
        <item x="146"/>
        <item x="147"/>
        <item x="149"/>
        <item x="151"/>
        <item x="152"/>
        <item x="153"/>
        <item x="154"/>
        <item x="155"/>
        <item x="156"/>
        <item x="157"/>
        <item x="158"/>
        <item x="159"/>
        <item x="164"/>
        <item x="165"/>
        <item x="166"/>
        <item x="167"/>
        <item x="168"/>
        <item x="169"/>
        <item x="170"/>
        <item x="171"/>
        <item x="173"/>
        <item x="175"/>
        <item x="176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2"/>
        <item x="203"/>
        <item x="204"/>
        <item x="205"/>
        <item x="206"/>
        <item x="207"/>
        <item x="208"/>
        <item x="209"/>
        <item x="210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4"/>
        <item x="225"/>
        <item x="227"/>
        <item x="228"/>
        <item x="229"/>
        <item x="230"/>
        <item x="231"/>
        <item x="232"/>
        <item x="235"/>
        <item x="236"/>
        <item x="237"/>
        <item x="238"/>
        <item x="239"/>
        <item x="240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9"/>
        <item x="260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80"/>
        <item x="281"/>
        <item x="282"/>
        <item x="290"/>
        <item x="297"/>
        <item x="298"/>
        <item x="299"/>
        <item x="300"/>
        <item x="301"/>
        <item x="302"/>
        <item x="307"/>
        <item x="313"/>
        <item x="316"/>
        <item x="317"/>
        <item x="318"/>
        <item x="325"/>
        <item x="336"/>
        <item x="337"/>
        <item x="338"/>
        <item x="339"/>
        <item x="340"/>
        <item x="341"/>
        <item x="343"/>
        <item x="344"/>
        <item x="345"/>
        <item x="347"/>
        <item x="355"/>
        <item x="357"/>
        <item x="359"/>
        <item x="360"/>
        <item x="361"/>
        <item x="367"/>
        <item x="371"/>
        <item x="372"/>
        <item x="374"/>
        <item x="375"/>
        <item x="376"/>
        <item x="377"/>
        <item x="379"/>
        <item x="380"/>
        <item x="382"/>
        <item x="385"/>
        <item x="388"/>
        <item x="396"/>
        <item x="398"/>
        <item x="399"/>
        <item x="400"/>
        <item x="401"/>
        <item x="403"/>
        <item x="404"/>
        <item x="405"/>
        <item x="407"/>
        <item x="410"/>
        <item x="411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3"/>
        <item x="434"/>
        <item x="435"/>
        <item x="436"/>
        <item x="438"/>
        <item x="439"/>
        <item x="440"/>
        <item x="442"/>
        <item x="444"/>
        <item x="447"/>
        <item x="448"/>
        <item x="450"/>
        <item x="451"/>
        <item x="452"/>
        <item x="453"/>
        <item x="454"/>
        <item x="455"/>
        <item x="456"/>
        <item x="457"/>
        <item x="458"/>
        <item x="459"/>
        <item x="461"/>
        <item x="462"/>
        <item x="463"/>
        <item x="464"/>
        <item x="466"/>
        <item x="468"/>
        <item x="470"/>
        <item x="471"/>
        <item x="472"/>
        <item x="473"/>
        <item x="476"/>
        <item x="477"/>
        <item x="478"/>
        <item x="479"/>
        <item x="480"/>
        <item x="481"/>
        <item x="489"/>
        <item x="490"/>
        <item x="491"/>
        <item x="492"/>
        <item x="494"/>
        <item x="496"/>
        <item x="497"/>
        <item x="498"/>
        <item x="499"/>
        <item x="500"/>
        <item x="505"/>
        <item x="506"/>
        <item x="509"/>
        <item x="511"/>
        <item x="513"/>
        <item x="514"/>
        <item x="516"/>
        <item x="517"/>
        <item x="518"/>
        <item x="519"/>
        <item x="520"/>
        <item x="523"/>
        <item x="524"/>
        <item x="525"/>
        <item x="526"/>
        <item x="527"/>
        <item x="528"/>
        <item x="531"/>
        <item x="532"/>
        <item x="533"/>
        <item x="534"/>
        <item x="535"/>
        <item x="536"/>
        <item x="537"/>
        <item x="538"/>
        <item x="539"/>
        <item x="540"/>
        <item x="542"/>
        <item x="545"/>
        <item x="546"/>
        <item x="551"/>
        <item x="552"/>
        <item x="555"/>
        <item x="562"/>
        <item x="563"/>
        <item x="566"/>
        <item x="567"/>
        <item x="568"/>
        <item x="569"/>
        <item x="572"/>
        <item x="577"/>
        <item x="578"/>
        <item x="579"/>
        <item x="580"/>
        <item x="581"/>
        <item x="584"/>
        <item x="585"/>
        <item x="586"/>
        <item x="588"/>
        <item x="589"/>
        <item x="590"/>
        <item x="591"/>
        <item x="592"/>
        <item x="595"/>
        <item x="596"/>
        <item x="598"/>
        <item x="600"/>
        <item x="601"/>
        <item x="603"/>
        <item x="606"/>
        <item x="607"/>
        <item x="609"/>
        <item x="610"/>
        <item x="611"/>
        <item x="612"/>
        <item x="613"/>
        <item x="614"/>
        <item x="617"/>
        <item x="619"/>
        <item x="620"/>
        <item x="622"/>
        <item x="623"/>
        <item x="625"/>
        <item x="627"/>
        <item x="628"/>
        <item x="629"/>
        <item x="630"/>
        <item x="631"/>
        <item x="633"/>
        <item x="634"/>
        <item x="635"/>
        <item x="636"/>
        <item x="639"/>
        <item x="640"/>
        <item x="642"/>
        <item x="646"/>
        <item x="648"/>
        <item x="652"/>
        <item x="653"/>
        <item x="655"/>
        <item x="657"/>
        <item x="658"/>
        <item x="660"/>
        <item x="662"/>
        <item x="663"/>
        <item x="665"/>
        <item x="666"/>
        <item x="667"/>
        <item x="668"/>
        <item x="669"/>
        <item x="670"/>
        <item x="671"/>
        <item x="672"/>
        <item x="674"/>
        <item x="675"/>
        <item x="676"/>
        <item x="680"/>
        <item x="683"/>
        <item x="684"/>
        <item x="685"/>
        <item x="686"/>
        <item x="687"/>
        <item x="688"/>
        <item x="690"/>
        <item x="691"/>
        <item x="692"/>
        <item x="693"/>
        <item x="694"/>
        <item x="695"/>
        <item x="696"/>
        <item x="697"/>
        <item x="701"/>
        <item x="702"/>
        <item x="704"/>
        <item x="705"/>
        <item x="707"/>
        <item x="710"/>
        <item x="711"/>
        <item x="714"/>
        <item x="724"/>
        <item x="726"/>
        <item x="730"/>
        <item x="732"/>
        <item x="733"/>
        <item x="734"/>
        <item x="736"/>
        <item x="739"/>
        <item x="742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70"/>
        <item x="771"/>
        <item x="772"/>
        <item x="775"/>
        <item x="777"/>
        <item x="781"/>
        <item x="784"/>
        <item x="785"/>
        <item x="789"/>
        <item x="796"/>
        <item x="798"/>
        <item x="806"/>
        <item x="807"/>
        <item x="809"/>
        <item x="810"/>
        <item x="811"/>
        <item x="812"/>
        <item x="813"/>
        <item x="814"/>
        <item x="816"/>
        <item x="817"/>
        <item x="819"/>
        <item x="820"/>
        <item x="821"/>
        <item x="822"/>
        <item x="824"/>
        <item x="826"/>
        <item x="827"/>
        <item x="828"/>
        <item x="829"/>
        <item x="830"/>
        <item x="831"/>
        <item x="835"/>
        <item x="839"/>
        <item x="840"/>
        <item x="841"/>
        <item x="843"/>
        <item x="844"/>
        <item x="847"/>
        <item x="848"/>
        <item x="850"/>
        <item x="851"/>
        <item x="852"/>
        <item x="854"/>
        <item x="855"/>
        <item x="858"/>
        <item x="859"/>
        <item x="860"/>
        <item x="861"/>
        <item x="862"/>
        <item x="863"/>
        <item x="864"/>
        <item x="865"/>
        <item x="866"/>
        <item x="869"/>
        <item x="872"/>
        <item x="873"/>
        <item x="874"/>
        <item x="882"/>
        <item x="885"/>
        <item x="886"/>
        <item x="888"/>
        <item x="889"/>
        <item x="890"/>
        <item x="892"/>
        <item x="894"/>
        <item x="898"/>
        <item x="900"/>
        <item x="901"/>
        <item x="902"/>
        <item x="903"/>
        <item x="904"/>
        <item x="905"/>
        <item x="906"/>
        <item x="907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4"/>
        <item x="929"/>
        <item x="930"/>
        <item x="931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8"/>
        <item x="949"/>
        <item x="950"/>
        <item x="951"/>
        <item x="952"/>
        <item x="953"/>
        <item x="954"/>
        <item x="955"/>
        <item x="956"/>
        <item x="957"/>
        <item x="959"/>
        <item x="960"/>
        <item x="961"/>
        <item x="962"/>
        <item x="963"/>
        <item x="964"/>
        <item x="966"/>
        <item x="969"/>
        <item x="970"/>
        <item x="971"/>
        <item x="973"/>
        <item x="974"/>
        <item x="976"/>
        <item x="977"/>
        <item x="978"/>
        <item x="980"/>
        <item x="981"/>
        <item x="982"/>
        <item x="983"/>
        <item x="984"/>
        <item x="988"/>
        <item x="991"/>
        <item x="992"/>
        <item x="993"/>
        <item x="994"/>
        <item x="995"/>
        <item x="996"/>
        <item x="997"/>
        <item x="999"/>
        <item x="1000"/>
        <item x="1002"/>
        <item x="1003"/>
        <item x="1006"/>
        <item x="1007"/>
        <item x="1008"/>
        <item x="1009"/>
        <item x="1010"/>
        <item x="1011"/>
        <item x="1013"/>
        <item x="1014"/>
        <item x="1018"/>
        <item x="1019"/>
        <item x="1021"/>
        <item x="1022"/>
        <item x="1023"/>
        <item x="1025"/>
        <item x="1026"/>
        <item x="1028"/>
        <item x="1029"/>
        <item x="1030"/>
        <item x="1031"/>
        <item x="1032"/>
        <item x="1034"/>
        <item x="1035"/>
        <item x="1036"/>
        <item x="1037"/>
        <item x="1040"/>
        <item x="1041"/>
        <item x="1042"/>
        <item x="1043"/>
        <item x="1044"/>
        <item x="1045"/>
        <item x="1049"/>
        <item x="1050"/>
        <item x="1051"/>
        <item x="1052"/>
        <item x="1061"/>
        <item x="1062"/>
        <item x="1063"/>
        <item x="1068"/>
        <item x="1069"/>
        <item x="1070"/>
        <item x="1073"/>
        <item x="1074"/>
        <item x="1076"/>
        <item x="1077"/>
        <item x="1080"/>
        <item x="1081"/>
        <item x="1082"/>
        <item x="1083"/>
        <item x="1086"/>
        <item x="1087"/>
        <item x="1088"/>
        <item x="1089"/>
        <item x="1090"/>
        <item x="1091"/>
        <item x="1092"/>
        <item x="1093"/>
        <item x="1095"/>
        <item x="1096"/>
        <item x="1097"/>
        <item x="1098"/>
        <item x="1099"/>
        <item x="1100"/>
        <item x="1101"/>
        <item x="1102"/>
        <item x="1109"/>
        <item x="1110"/>
        <item x="1112"/>
        <item x="1114"/>
        <item x="1115"/>
        <item x="1116"/>
        <item x="1117"/>
        <item x="1119"/>
        <item x="1121"/>
        <item x="1123"/>
        <item x="1125"/>
        <item x="1126"/>
        <item x="1129"/>
        <item x="1131"/>
        <item x="1134"/>
        <item x="1135"/>
        <item x="1136"/>
        <item x="1137"/>
        <item x="1138"/>
        <item x="1139"/>
        <item x="1141"/>
        <item x="1142"/>
        <item x="1144"/>
        <item x="1147"/>
        <item x="1148"/>
        <item x="1150"/>
        <item x="1155"/>
        <item x="1156"/>
        <item x="1157"/>
        <item x="1158"/>
        <item x="1159"/>
        <item x="1160"/>
        <item x="1162"/>
        <item x="1163"/>
        <item x="1164"/>
        <item x="1168"/>
        <item x="1170"/>
        <item x="1171"/>
        <item x="1172"/>
        <item x="1173"/>
        <item x="1174"/>
        <item x="1175"/>
        <item x="1176"/>
        <item x="1177"/>
        <item x="1182"/>
        <item x="1183"/>
        <item x="1186"/>
        <item x="1188"/>
        <item x="1189"/>
        <item x="1191"/>
        <item x="1192"/>
        <item x="1193"/>
        <item x="1194"/>
        <item x="1195"/>
        <item x="1196"/>
        <item x="1197"/>
        <item x="1198"/>
        <item x="1200"/>
        <item x="1201"/>
        <item x="1202"/>
        <item x="1203"/>
        <item x="1204"/>
        <item x="1205"/>
        <item x="1208"/>
        <item x="1209"/>
        <item x="1211"/>
        <item x="1212"/>
        <item x="1213"/>
        <item x="1214"/>
        <item x="1216"/>
        <item x="1219"/>
        <item x="1220"/>
        <item x="1225"/>
        <item x="1226"/>
        <item x="1227"/>
        <item x="1228"/>
        <item x="1229"/>
        <item x="1234"/>
        <item x="1235"/>
        <item x="1236"/>
        <item x="1237"/>
        <item x="1238"/>
        <item x="1239"/>
        <item x="1241"/>
        <item x="1243"/>
        <item x="1245"/>
        <item x="1246"/>
        <item x="1248"/>
        <item x="1251"/>
        <item x="1252"/>
        <item x="1253"/>
        <item x="1254"/>
        <item x="1258"/>
        <item x="1260"/>
        <item x="1261"/>
        <item x="1263"/>
        <item x="1266"/>
        <item x="1269"/>
        <item x="1270"/>
        <item x="1273"/>
        <item x="1274"/>
        <item x="1275"/>
        <item x="1276"/>
        <item x="1277"/>
        <item x="1278"/>
        <item x="1280"/>
        <item x="1282"/>
        <item x="1283"/>
        <item x="1285"/>
        <item x="1286"/>
        <item x="1288"/>
        <item x="1289"/>
        <item x="1290"/>
        <item x="1291"/>
        <item x="1292"/>
        <item x="1294"/>
        <item x="1295"/>
        <item x="1296"/>
        <item x="1297"/>
        <item x="1299"/>
        <item x="1301"/>
        <item x="1302"/>
        <item x="1303"/>
        <item x="1304"/>
        <item x="1306"/>
        <item x="1307"/>
        <item x="1308"/>
        <item x="1311"/>
        <item x="1313"/>
        <item x="1314"/>
        <item x="1316"/>
        <item x="1319"/>
        <item x="1321"/>
        <item x="1322"/>
        <item x="1323"/>
        <item x="1327"/>
        <item x="1329"/>
        <item x="1332"/>
        <item x="1335"/>
        <item x="1337"/>
        <item x="1339"/>
        <item x="1341"/>
        <item x="1342"/>
        <item x="1343"/>
        <item x="1344"/>
        <item x="1345"/>
        <item x="1346"/>
        <item x="1349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70"/>
        <item x="1372"/>
        <item x="1373"/>
        <item x="1374"/>
        <item x="1376"/>
        <item x="1377"/>
        <item x="1378"/>
        <item x="1379"/>
        <item x="1380"/>
        <item x="1391"/>
        <item x="1392"/>
        <item x="1394"/>
        <item x="1395"/>
        <item x="1396"/>
        <item x="1397"/>
        <item x="1398"/>
        <item x="1399"/>
        <item x="1400"/>
        <item x="1401"/>
        <item x="1402"/>
        <item x="1405"/>
        <item x="1409"/>
        <item x="1412"/>
        <item x="1413"/>
        <item x="1414"/>
        <item x="1415"/>
        <item x="1416"/>
        <item x="1417"/>
        <item x="1419"/>
        <item x="1422"/>
        <item x="1423"/>
        <item x="1424"/>
        <item x="1425"/>
        <item x="1426"/>
        <item x="1427"/>
        <item x="1428"/>
        <item x="1435"/>
        <item x="1436"/>
        <item x="1437"/>
        <item x="1438"/>
        <item x="1439"/>
        <item x="1442"/>
        <item x="1443"/>
        <item x="1444"/>
        <item x="1446"/>
        <item x="1447"/>
        <item x="1450"/>
        <item x="1451"/>
        <item x="1453"/>
        <item x="1455"/>
        <item x="1456"/>
        <item x="1457"/>
        <item x="1458"/>
        <item x="1459"/>
        <item x="1461"/>
        <item x="1462"/>
        <item x="1464"/>
        <item x="1465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20"/>
        <item x="1521"/>
        <item x="1522"/>
        <item x="1523"/>
        <item x="1526"/>
        <item x="1527"/>
        <item x="1528"/>
        <item x="1529"/>
        <item x="1530"/>
        <item x="1532"/>
        <item x="1533"/>
        <item x="1534"/>
        <item x="1535"/>
        <item x="1537"/>
        <item x="1538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2"/>
        <item x="1574"/>
        <item x="1575"/>
        <item x="1576"/>
        <item x="1577"/>
        <item x="1578"/>
        <item x="1579"/>
        <item x="1582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9"/>
        <item x="1600"/>
        <item x="1601"/>
        <item x="1602"/>
        <item x="1606"/>
        <item x="1607"/>
        <item x="1608"/>
        <item x="1609"/>
        <item x="1610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8"/>
        <item x="1629"/>
        <item x="1630"/>
        <item x="1631"/>
        <item x="1635"/>
        <item x="1638"/>
        <item x="1639"/>
        <item x="1642"/>
        <item x="1643"/>
        <item x="1646"/>
        <item x="1647"/>
        <item x="1648"/>
        <item x="1649"/>
        <item x="1651"/>
        <item x="1652"/>
        <item x="1653"/>
        <item x="1654"/>
        <item x="1655"/>
        <item x="1658"/>
        <item x="1660"/>
        <item x="1661"/>
        <item x="1662"/>
        <item x="1663"/>
        <item x="1664"/>
        <item x="1665"/>
        <item x="1667"/>
        <item x="1668"/>
        <item x="1669"/>
        <item x="1670"/>
        <item x="1671"/>
        <item x="1674"/>
        <item x="1675"/>
        <item x="1677"/>
        <item x="1678"/>
        <item x="1679"/>
        <item x="1680"/>
        <item x="1681"/>
        <item x="1682"/>
        <item x="1683"/>
        <item x="1684"/>
        <item x="1686"/>
        <item x="1687"/>
        <item x="1688"/>
        <item x="1689"/>
        <item x="1690"/>
        <item x="1691"/>
        <item x="1692"/>
        <item x="1694"/>
        <item x="1695"/>
        <item x="1696"/>
        <item x="1697"/>
        <item x="1698"/>
        <item x="1699"/>
        <item x="1700"/>
        <item x="1701"/>
        <item x="1702"/>
        <item x="1705"/>
        <item x="1706"/>
        <item x="1707"/>
        <item x="1708"/>
        <item x="1709"/>
        <item x="1711"/>
        <item x="1712"/>
        <item x="1714"/>
        <item x="1715"/>
        <item x="1716"/>
        <item x="1717"/>
        <item x="1718"/>
        <item x="1720"/>
        <item x="1721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2"/>
        <item x="1743"/>
        <item x="1744"/>
        <item x="1745"/>
        <item x="1746"/>
        <item x="1747"/>
        <item x="1748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2"/>
        <item x="1763"/>
        <item x="1764"/>
        <item x="1765"/>
        <item x="1768"/>
        <item x="1769"/>
        <item x="1770"/>
        <item x="1771"/>
        <item x="1772"/>
        <item x="1773"/>
        <item x="1774"/>
        <item x="1775"/>
        <item x="1776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7"/>
        <item x="1798"/>
        <item x="1799"/>
        <item x="1801"/>
        <item x="1802"/>
        <item x="1803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20"/>
        <item x="1821"/>
        <item x="1822"/>
        <item x="1823"/>
        <item x="1824"/>
        <item x="1825"/>
        <item x="1826"/>
        <item x="1827"/>
        <item x="1830"/>
        <item x="1831"/>
        <item x="1832"/>
        <item x="1835"/>
        <item x="1837"/>
        <item x="1838"/>
        <item x="1839"/>
        <item x="1840"/>
        <item x="1841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4"/>
        <item x="1865"/>
        <item x="1867"/>
        <item x="1868"/>
        <item x="1869"/>
        <item x="1870"/>
        <item x="1871"/>
        <item x="1873"/>
        <item x="1874"/>
        <item x="1876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5"/>
        <item x="1897"/>
        <item x="1898"/>
        <item x="1900"/>
        <item x="1901"/>
        <item x="1902"/>
        <item x="1903"/>
        <item x="1904"/>
        <item x="1905"/>
        <item x="1906"/>
        <item x="1908"/>
        <item x="1909"/>
        <item x="1910"/>
        <item x="1911"/>
        <item x="1912"/>
        <item x="1913"/>
        <item x="1914"/>
        <item x="1915"/>
        <item x="1916"/>
        <item x="1918"/>
        <item x="1919"/>
        <item x="1920"/>
        <item x="1921"/>
        <item x="1922"/>
        <item x="1923"/>
        <item x="1925"/>
        <item x="1926"/>
        <item x="1927"/>
        <item x="1928"/>
        <item x="1929"/>
        <item x="1930"/>
        <item x="1931"/>
        <item x="1932"/>
        <item x="1933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70"/>
        <item x="1972"/>
        <item x="1973"/>
        <item x="1974"/>
        <item x="1975"/>
        <item x="1976"/>
        <item x="1978"/>
        <item x="1979"/>
        <item x="1980"/>
        <item x="1981"/>
        <item x="1982"/>
        <item x="1983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2000"/>
        <item x="2001"/>
        <item x="2003"/>
        <item x="2005"/>
        <item x="2006"/>
        <item x="2008"/>
        <item x="2010"/>
        <item x="2011"/>
        <item x="2012"/>
        <item x="2013"/>
        <item x="2014"/>
        <item x="2015"/>
        <item x="2016"/>
        <item x="2017"/>
        <item x="2020"/>
        <item x="2021"/>
        <item x="2022"/>
        <item x="2023"/>
        <item x="2024"/>
        <item x="2025"/>
        <item x="2026"/>
        <item x="2027"/>
        <item x="2029"/>
        <item x="2030"/>
        <item x="2031"/>
        <item x="2032"/>
        <item x="2033"/>
        <item x="2034"/>
        <item x="2035"/>
        <item x="2036"/>
        <item x="2037"/>
        <item x="2039"/>
        <item x="2040"/>
        <item x="2041"/>
        <item x="2042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6"/>
        <item x="2057"/>
        <item x="2058"/>
        <item x="2059"/>
        <item x="2060"/>
        <item x="2061"/>
        <item x="2062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9"/>
        <item x="2080"/>
        <item x="2081"/>
        <item x="2082"/>
        <item x="2083"/>
        <item x="2085"/>
        <item x="2087"/>
        <item x="2090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4"/>
        <item x="2105"/>
        <item x="2106"/>
        <item x="2107"/>
        <item x="2108"/>
        <item x="2109"/>
        <item x="2110"/>
        <item x="2111"/>
        <item x="2112"/>
        <item x="2113"/>
        <item x="2117"/>
        <item x="2118"/>
        <item x="2120"/>
        <item x="2121"/>
        <item x="2122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3"/>
        <item x="2154"/>
        <item x="2155"/>
        <item x="2156"/>
        <item x="2157"/>
        <item x="2158"/>
        <item x="2159"/>
        <item x="2160"/>
        <item x="2161"/>
        <item x="2164"/>
        <item x="2165"/>
        <item x="2166"/>
        <item x="2167"/>
        <item x="2168"/>
        <item x="2169"/>
        <item x="2170"/>
        <item x="2171"/>
        <item x="2172"/>
        <item x="2175"/>
        <item x="2176"/>
        <item x="2177"/>
        <item x="2178"/>
        <item x="2179"/>
        <item x="2180"/>
        <item x="2184"/>
        <item x="2187"/>
        <item x="2189"/>
        <item x="2190"/>
        <item x="2191"/>
        <item x="2192"/>
        <item x="2193"/>
        <item x="2194"/>
        <item x="2195"/>
        <item x="2196"/>
        <item x="2198"/>
        <item x="2199"/>
        <item x="2200"/>
        <item x="2201"/>
        <item x="2202"/>
        <item x="2203"/>
        <item x="2204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3"/>
        <item x="2244"/>
        <item x="2245"/>
        <item x="2248"/>
        <item x="2249"/>
        <item x="2250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81"/>
        <item x="2282"/>
        <item x="2283"/>
        <item x="2284"/>
        <item x="2286"/>
        <item x="2287"/>
        <item x="2288"/>
        <item x="2289"/>
        <item x="2290"/>
        <item x="2292"/>
        <item x="2294"/>
        <item x="2295"/>
        <item x="2296"/>
        <item x="2297"/>
        <item x="2298"/>
        <item x="2299"/>
        <item x="2300"/>
        <item x="2301"/>
        <item x="2302"/>
        <item x="2304"/>
        <item x="2305"/>
        <item x="2307"/>
        <item x="2309"/>
        <item x="2310"/>
        <item x="2311"/>
        <item x="2312"/>
        <item x="2313"/>
        <item x="2314"/>
        <item x="2319"/>
        <item x="2323"/>
        <item x="2325"/>
        <item x="2326"/>
        <item x="2329"/>
        <item x="2330"/>
        <item x="2333"/>
        <item x="2334"/>
        <item x="2335"/>
        <item x="2336"/>
        <item x="2338"/>
        <item x="2339"/>
        <item x="2340"/>
        <item x="2341"/>
        <item x="2342"/>
        <item x="2343"/>
        <item x="2344"/>
        <item x="2345"/>
        <item x="2350"/>
        <item x="2351"/>
        <item x="2352"/>
        <item x="2353"/>
        <item x="2354"/>
        <item x="2355"/>
        <item x="2356"/>
        <item x="2357"/>
        <item x="2358"/>
        <item x="2359"/>
        <item x="2361"/>
        <item x="2362"/>
        <item x="2363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3"/>
        <item x="2384"/>
        <item x="2385"/>
        <item x="2387"/>
        <item x="2388"/>
        <item x="2389"/>
        <item x="2390"/>
        <item t="default"/>
      </items>
    </pivotField>
    <pivotField numFmtId="3" showAll="0" defaultSubtotal="0"/>
    <pivotField numFmtId="3" showAll="0" defaultSubtotal="0"/>
    <pivotField dataField="1" numFmtId="3" showAll="0" defaultSubtotal="0"/>
    <pivotField dataField="1" numFmtId="3" showAll="0" defaultSubtotal="0"/>
    <pivotField showAll="0" defaultSubtotal="0"/>
    <pivotField showAll="0" defaultSubtotal="0">
      <items count="4">
        <item x="0"/>
        <item x="1"/>
        <item m="1" x="3"/>
        <item m="1" x="2"/>
      </items>
    </pivotField>
    <pivotField showAll="0" defaultSubtotal="0"/>
  </pivotFields>
  <rowFields count="1">
    <field x="0"/>
  </rowFields>
  <rowItems count="4">
    <i>
      <x/>
    </i>
    <i>
      <x v="1"/>
    </i>
    <i>
      <x v="5"/>
    </i>
    <i t="grand">
      <x/>
    </i>
  </rowItems>
  <colFields count="1">
    <field x="-2"/>
  </colFields>
  <colItems count="2">
    <i>
      <x/>
    </i>
    <i i="1">
      <x v="1"/>
    </i>
  </colItems>
  <pageFields count="3">
    <pageField fld="3" hier="-1"/>
    <pageField fld="2" hier="-1"/>
    <pageField fld="1" hier="-1"/>
  </pageFields>
  <dataFields count="2">
    <dataField name="Сумма по полю 2023" fld="6" baseField="0" baseItem="0"/>
    <dataField name="Сумма по полю 2022" fld="7" baseField="0" baseItem="0"/>
  </dataFields>
  <formats count="2">
    <format dxfId="188">
      <pivotArea outline="0" collapsedLevelsAreSubtotals="1" fieldPosition="0"/>
    </format>
    <format dxfId="18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Сводная таблица1" cacheId="0" applyNumberFormats="0" applyBorderFormats="0" applyFontFormats="0" applyPatternFormats="0" applyAlignmentFormats="0" applyWidthHeightFormats="1" dataCaption="Значения" updatedVersion="6" minRefreshableVersion="3" itemPrintTitles="1" createdVersion="6" indent="0" outline="1" outlineData="1" multipleFieldFilters="0">
  <location ref="A5:C8" firstHeaderRow="0" firstDataRow="1" firstDataCol="1" rowPageCount="3" colPageCount="1"/>
  <pivotFields count="11">
    <pivotField axis="axisPage" showAll="0">
      <items count="8">
        <item x="0"/>
        <item x="1"/>
        <item m="1" x="6"/>
        <item m="1" x="3"/>
        <item m="1" x="5"/>
        <item x="2"/>
        <item m="1" x="4"/>
        <item t="default"/>
      </items>
    </pivotField>
    <pivotField showAll="0"/>
    <pivotField showAll="0"/>
    <pivotField showAll="0"/>
    <pivotField showAll="0" defaultSubtotal="0"/>
    <pivotField showAll="0" defaultSubtotal="0"/>
    <pivotField dataField="1" showAll="0" defaultSubtotal="0"/>
    <pivotField dataField="1" showAll="0" defaultSubtotal="0"/>
    <pivotField axis="axisPage" showAll="0" defaultSubtotal="0">
      <items count="10">
        <item x="2"/>
        <item x="7"/>
        <item x="6"/>
        <item x="1"/>
        <item x="0"/>
        <item x="5"/>
        <item x="4"/>
        <item x="3"/>
        <item m="1" x="8"/>
        <item m="1" x="9"/>
      </items>
    </pivotField>
    <pivotField axis="axisRow" showAll="0" defaultSubtotal="0">
      <items count="4">
        <item x="0"/>
        <item x="1"/>
        <item m="1" x="2"/>
        <item m="1" x="3"/>
      </items>
    </pivotField>
    <pivotField axis="axisPage" multipleItemSelectionAllowed="1" showAll="0" defaultSubtotal="0">
      <items count="9">
        <item h="1" x="0"/>
        <item x="1"/>
        <item h="1" x="2"/>
        <item h="1" x="3"/>
        <item h="1" x="4"/>
        <item h="1" x="5"/>
        <item h="1" x="6"/>
        <item h="1" x="7"/>
        <item h="1" m="1" x="8"/>
      </items>
    </pivotField>
  </pivotFields>
  <rowFields count="1">
    <field x="9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pageFields count="3">
    <pageField fld="0" hier="-1"/>
    <pageField fld="8" hier="-1"/>
    <pageField fld="10" hier="-1"/>
  </pageFields>
  <dataFields count="2">
    <dataField name="Сумма по полю 2023" fld="6" baseField="9" baseItem="1"/>
    <dataField name="Сумма по полю 2022" fld="7" baseField="9" baseItem="1"/>
  </dataFields>
  <formats count="2">
    <format dxfId="190">
      <pivotArea outline="0" collapsedLevelsAreSubtotals="1" fieldPosition="0"/>
    </format>
    <format dxfId="18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2000000}" name="Сводная таблица3" cacheId="0" applyNumberFormats="0" applyBorderFormats="0" applyFontFormats="0" applyPatternFormats="0" applyAlignmentFormats="0" applyWidthHeightFormats="1" dataCaption="Значения" updatedVersion="6" minRefreshableVersion="3" itemPrintTitles="1" createdVersion="6" indent="0" outline="1" outlineData="1" multipleFieldFilters="0">
  <location ref="A36:C184" firstHeaderRow="0" firstDataRow="1" firstDataCol="1" rowPageCount="2" colPageCount="1"/>
  <pivotFields count="11">
    <pivotField showAll="0">
      <items count="8">
        <item x="0"/>
        <item m="1" x="5"/>
        <item m="1" x="4"/>
        <item x="1"/>
        <item x="2"/>
        <item m="1" x="6"/>
        <item m="1" x="3"/>
        <item t="default"/>
      </items>
    </pivotField>
    <pivotField showAll="0"/>
    <pivotField axis="axisRow" multipleItemSelectionAllowed="1" showAll="0" sortType="descending">
      <items count="226">
        <item x="65"/>
        <item x="66"/>
        <item x="156"/>
        <item m="1" x="210"/>
        <item m="1" x="217"/>
        <item x="128"/>
        <item x="68"/>
        <item x="157"/>
        <item m="1" x="215"/>
        <item x="69"/>
        <item x="172"/>
        <item m="1" x="222"/>
        <item x="70"/>
        <item m="1" x="211"/>
        <item x="71"/>
        <item x="130"/>
        <item x="73"/>
        <item x="74"/>
        <item x="36"/>
        <item x="75"/>
        <item x="37"/>
        <item x="76"/>
        <item x="4"/>
        <item x="187"/>
        <item x="38"/>
        <item x="5"/>
        <item x="6"/>
        <item x="77"/>
        <item x="61"/>
        <item x="54"/>
        <item x="40"/>
        <item x="80"/>
        <item x="159"/>
        <item x="81"/>
        <item x="7"/>
        <item x="82"/>
        <item x="8"/>
        <item x="9"/>
        <item x="83"/>
        <item x="10"/>
        <item x="84"/>
        <item x="85"/>
        <item x="43"/>
        <item x="87"/>
        <item x="189"/>
        <item x="13"/>
        <item x="137"/>
        <item x="181"/>
        <item m="1" x="216"/>
        <item x="14"/>
        <item x="89"/>
        <item x="90"/>
        <item x="15"/>
        <item x="46"/>
        <item x="92"/>
        <item x="93"/>
        <item x="190"/>
        <item x="140"/>
        <item x="17"/>
        <item x="18"/>
        <item x="94"/>
        <item x="96"/>
        <item x="191"/>
        <item x="97"/>
        <item x="143"/>
        <item x="99"/>
        <item x="102"/>
        <item x="19"/>
        <item x="145"/>
        <item x="20"/>
        <item x="104"/>
        <item x="105"/>
        <item x="21"/>
        <item x="169"/>
        <item x="22"/>
        <item x="107"/>
        <item x="23"/>
        <item m="1" x="224"/>
        <item x="24"/>
        <item x="147"/>
        <item x="110"/>
        <item x="112"/>
        <item x="25"/>
        <item x="196"/>
        <item x="113"/>
        <item x="114"/>
        <item m="1" x="212"/>
        <item x="26"/>
        <item x="149"/>
        <item x="150"/>
        <item x="121"/>
        <item x="51"/>
        <item x="27"/>
        <item x="28"/>
        <item x="29"/>
        <item x="152"/>
        <item x="122"/>
        <item x="31"/>
        <item x="32"/>
        <item x="33"/>
        <item x="124"/>
        <item x="153"/>
        <item x="154"/>
        <item x="64"/>
        <item x="166"/>
        <item x="199"/>
        <item m="1" x="208"/>
        <item m="1" x="221"/>
        <item m="1" x="213"/>
        <item m="1" x="218"/>
        <item x="86"/>
        <item x="42"/>
        <item x="1"/>
        <item x="16"/>
        <item x="52"/>
        <item x="47"/>
        <item m="1" x="223"/>
        <item m="1" x="219"/>
        <item m="1" x="214"/>
        <item m="1" x="207"/>
        <item m="1" x="220"/>
        <item x="180"/>
        <item x="139"/>
        <item x="117"/>
        <item x="192"/>
        <item m="1" x="209"/>
        <item x="57"/>
        <item x="0"/>
        <item x="2"/>
        <item x="3"/>
        <item x="11"/>
        <item x="12"/>
        <item x="30"/>
        <item x="34"/>
        <item x="35"/>
        <item x="39"/>
        <item x="41"/>
        <item x="44"/>
        <item x="45"/>
        <item x="48"/>
        <item x="49"/>
        <item x="50"/>
        <item x="53"/>
        <item x="55"/>
        <item x="56"/>
        <item x="58"/>
        <item x="59"/>
        <item x="60"/>
        <item x="62"/>
        <item x="63"/>
        <item x="67"/>
        <item x="72"/>
        <item x="78"/>
        <item x="79"/>
        <item x="88"/>
        <item x="91"/>
        <item x="95"/>
        <item x="98"/>
        <item x="100"/>
        <item x="101"/>
        <item x="103"/>
        <item x="106"/>
        <item x="108"/>
        <item x="109"/>
        <item x="111"/>
        <item x="115"/>
        <item x="116"/>
        <item x="118"/>
        <item x="119"/>
        <item x="120"/>
        <item x="123"/>
        <item x="125"/>
        <item x="126"/>
        <item x="127"/>
        <item x="129"/>
        <item x="131"/>
        <item x="132"/>
        <item x="133"/>
        <item x="134"/>
        <item x="135"/>
        <item x="136"/>
        <item x="138"/>
        <item x="141"/>
        <item x="142"/>
        <item x="144"/>
        <item x="146"/>
        <item x="148"/>
        <item x="151"/>
        <item x="155"/>
        <item x="158"/>
        <item x="160"/>
        <item x="161"/>
        <item x="162"/>
        <item x="163"/>
        <item x="164"/>
        <item x="165"/>
        <item x="167"/>
        <item x="168"/>
        <item x="170"/>
        <item x="171"/>
        <item x="173"/>
        <item x="174"/>
        <item x="175"/>
        <item x="176"/>
        <item x="177"/>
        <item x="178"/>
        <item x="179"/>
        <item x="182"/>
        <item x="183"/>
        <item x="184"/>
        <item x="185"/>
        <item x="186"/>
        <item x="188"/>
        <item x="193"/>
        <item x="194"/>
        <item x="195"/>
        <item x="197"/>
        <item x="198"/>
        <item x="200"/>
        <item x="201"/>
        <item x="202"/>
        <item x="203"/>
        <item x="204"/>
        <item x="205"/>
        <item x="20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howAll="0">
      <items count="2679">
        <item x="767"/>
        <item x="768"/>
        <item x="769"/>
        <item x="773"/>
        <item x="774"/>
        <item x="1656"/>
        <item x="776"/>
        <item x="1657"/>
        <item x="273"/>
        <item x="274"/>
        <item x="275"/>
        <item x="276"/>
        <item x="277"/>
        <item x="278"/>
        <item x="279"/>
        <item x="576"/>
        <item x="256"/>
        <item x="257"/>
        <item x="258"/>
        <item x="261"/>
        <item x="897"/>
        <item x="867"/>
        <item x="1369"/>
        <item x="1371"/>
        <item x="1184"/>
        <item x="1185"/>
        <item x="2114"/>
        <item x="2115"/>
        <item m="1" x="2443"/>
        <item x="947"/>
        <item x="1145"/>
        <item x="868"/>
        <item x="354"/>
        <item m="1" x="2529"/>
        <item x="1187"/>
        <item x="1065"/>
        <item x="1310"/>
        <item x="1122"/>
        <item x="1863"/>
        <item x="2119"/>
        <item x="1020"/>
        <item x="899"/>
        <item x="825"/>
        <item x="1190"/>
        <item x="637"/>
        <item x="1818"/>
        <item m="1" x="2546"/>
        <item x="815"/>
        <item x="1393"/>
        <item m="1" x="2403"/>
        <item m="1" x="2558"/>
        <item m="1" x="2512"/>
        <item m="1" x="2525"/>
        <item x="1146"/>
        <item m="1" x="2399"/>
        <item x="303"/>
        <item x="304"/>
        <item x="305"/>
        <item x="486"/>
        <item x="1524"/>
        <item x="1525"/>
        <item x="487"/>
        <item x="488"/>
        <item m="1" x="2468"/>
        <item x="369"/>
        <item x="1404"/>
        <item x="306"/>
        <item x="1872"/>
        <item x="1984"/>
        <item x="308"/>
        <item x="310"/>
        <item x="312"/>
        <item x="314"/>
        <item x="315"/>
        <item x="319"/>
        <item x="320"/>
        <item x="321"/>
        <item x="1460"/>
        <item x="1312"/>
        <item x="1053"/>
        <item x="501"/>
        <item x="1124"/>
        <item x="1420"/>
        <item x="1421"/>
        <item m="1" x="2430"/>
        <item x="1875"/>
        <item x="1429"/>
        <item x="1430"/>
        <item x="1431"/>
        <item x="1432"/>
        <item x="1433"/>
        <item x="1434"/>
        <item x="408"/>
        <item x="409"/>
        <item m="1" x="2633"/>
        <item x="412"/>
        <item m="1" x="2562"/>
        <item x="1440"/>
        <item x="346"/>
        <item x="1441"/>
        <item x="370"/>
        <item x="1199"/>
        <item x="715"/>
        <item x="716"/>
        <item x="1054"/>
        <item x="1055"/>
        <item x="717"/>
        <item x="1969"/>
        <item x="718"/>
        <item m="1" x="2413"/>
        <item m="1" x="2608"/>
        <item x="349"/>
        <item x="350"/>
        <item x="351"/>
        <item x="1986"/>
        <item m="1" x="2456"/>
        <item x="1445"/>
        <item x="353"/>
        <item m="1" x="2398"/>
        <item x="1877"/>
        <item x="467"/>
        <item x="706"/>
        <item x="356"/>
        <item x="1448"/>
        <item x="358"/>
        <item x="2138"/>
        <item x="1449"/>
        <item x="2139"/>
        <item x="362"/>
        <item x="1452"/>
        <item x="1454"/>
        <item x="363"/>
        <item x="364"/>
        <item x="365"/>
        <item x="366"/>
        <item x="373"/>
        <item x="1463"/>
        <item x="2028"/>
        <item x="378"/>
        <item x="1466"/>
        <item x="381"/>
        <item x="1206"/>
        <item m="1" x="2400"/>
        <item x="583"/>
        <item x="870"/>
        <item x="871"/>
        <item x="875"/>
        <item x="383"/>
        <item x="708"/>
        <item x="437"/>
        <item x="1207"/>
        <item x="384"/>
        <item x="638"/>
        <item x="1210"/>
        <item x="587"/>
        <item x="832"/>
        <item x="833"/>
        <item x="834"/>
        <item x="1685"/>
        <item x="836"/>
        <item x="837"/>
        <item x="1492"/>
        <item x="441"/>
        <item x="1505"/>
        <item x="460"/>
        <item x="958"/>
        <item x="786"/>
        <item x="465"/>
        <item x="787"/>
        <item x="788"/>
        <item x="495"/>
        <item x="469"/>
        <item x="2077"/>
        <item m="1" x="2491"/>
        <item m="1" x="2408"/>
        <item x="2264"/>
        <item x="1519"/>
        <item x="474"/>
        <item x="1067"/>
        <item x="908"/>
        <item x="503"/>
        <item x="876"/>
        <item x="2308"/>
        <item x="482"/>
        <item x="699"/>
        <item x="386"/>
        <item x="348"/>
        <item x="504"/>
        <item x="1149"/>
        <item x="1381"/>
        <item x="2123"/>
        <item x="2078"/>
        <item x="1894"/>
        <item x="483"/>
        <item x="484"/>
        <item x="485"/>
        <item x="507"/>
        <item x="508"/>
        <item x="1103"/>
        <item m="1" x="2519"/>
        <item x="1531"/>
        <item x="1896"/>
        <item x="493"/>
        <item x="2162"/>
        <item x="2163"/>
        <item x="1899"/>
        <item x="1536"/>
        <item x="1539"/>
        <item x="510"/>
        <item x="593"/>
        <item x="1217"/>
        <item x="842"/>
        <item x="1127"/>
        <item x="2152"/>
        <item x="719"/>
        <item x="1218"/>
        <item x="1111"/>
        <item x="700"/>
        <item x="594"/>
        <item x="1640"/>
        <item x="515"/>
        <item x="529"/>
        <item x="530"/>
        <item x="1570"/>
        <item m="1" x="2622"/>
        <item m="1" x="2677"/>
        <item x="1573"/>
        <item x="543"/>
        <item x="544"/>
        <item x="547"/>
        <item x="548"/>
        <item x="549"/>
        <item x="550"/>
        <item x="2173"/>
        <item x="1580"/>
        <item x="553"/>
        <item x="2174"/>
        <item m="1" x="2609"/>
        <item x="554"/>
        <item x="556"/>
        <item x="1581"/>
        <item x="641"/>
        <item x="557"/>
        <item x="558"/>
        <item x="559"/>
        <item x="560"/>
        <item x="561"/>
        <item x="877"/>
        <item x="878"/>
        <item x="879"/>
        <item x="880"/>
        <item x="881"/>
        <item x="883"/>
        <item x="884"/>
        <item x="1583"/>
        <item x="564"/>
        <item x="565"/>
        <item x="1315"/>
        <item x="2306"/>
        <item x="475"/>
        <item x="709"/>
        <item x="1151"/>
        <item x="643"/>
        <item x="1719"/>
        <item x="1221"/>
        <item x="1571"/>
        <item x="1222"/>
        <item x="965"/>
        <item x="1223"/>
        <item x="1597"/>
        <item x="570"/>
        <item x="571"/>
        <item x="573"/>
        <item x="1598"/>
        <item x="574"/>
        <item x="575"/>
        <item x="2278"/>
        <item x="1224"/>
        <item x="2181"/>
        <item x="2182"/>
        <item x="2279"/>
        <item x="597"/>
        <item x="1999"/>
        <item x="1603"/>
        <item x="2038"/>
        <item x="1605"/>
        <item x="2280"/>
        <item x="2086"/>
        <item x="604"/>
        <item m="1" x="2569"/>
        <item x="1152"/>
        <item x="644"/>
        <item x="1611"/>
        <item m="1" x="2454"/>
        <item m="1" x="2577"/>
        <item x="645"/>
        <item x="1613"/>
        <item x="647"/>
        <item x="649"/>
        <item x="650"/>
        <item x="651"/>
        <item x="654"/>
        <item x="1971"/>
        <item x="1828"/>
        <item x="1829"/>
        <item x="1153"/>
        <item x="1128"/>
        <item x="673"/>
        <item x="677"/>
        <item x="678"/>
        <item x="679"/>
        <item x="681"/>
        <item x="605"/>
        <item x="1641"/>
        <item m="1" x="2663"/>
        <item x="1627"/>
        <item x="689"/>
        <item x="656"/>
        <item m="1" x="2660"/>
        <item x="2185"/>
        <item x="2186"/>
        <item x="698"/>
        <item x="1632"/>
        <item x="2088"/>
        <item m="1" x="2514"/>
        <item x="1634"/>
        <item m="1" x="2547"/>
        <item x="608"/>
        <item x="1317"/>
        <item x="1154"/>
        <item x="2188"/>
        <item x="967"/>
        <item x="1645"/>
        <item m="1" x="2453"/>
        <item x="1071"/>
        <item x="1104"/>
        <item m="1" x="2533"/>
        <item x="720"/>
        <item x="721"/>
        <item x="722"/>
        <item x="1650"/>
        <item x="2089"/>
        <item x="723"/>
        <item m="1" x="2554"/>
        <item x="725"/>
        <item x="968"/>
        <item x="1105"/>
        <item x="1072"/>
        <item x="1659"/>
        <item x="782"/>
        <item x="783"/>
        <item x="1230"/>
        <item x="1231"/>
        <item x="1232"/>
        <item x="778"/>
        <item x="972"/>
        <item m="1" x="2642"/>
        <item x="1130"/>
        <item x="1233"/>
        <item x="1132"/>
        <item x="794"/>
        <item x="795"/>
        <item x="797"/>
        <item x="799"/>
        <item x="800"/>
        <item x="801"/>
        <item x="802"/>
        <item x="803"/>
        <item x="805"/>
        <item x="808"/>
        <item x="1666"/>
        <item m="1" x="2494"/>
        <item x="2197"/>
        <item x="1672"/>
        <item x="1673"/>
        <item x="1676"/>
        <item x="1406"/>
        <item x="322"/>
        <item x="323"/>
        <item x="324"/>
        <item x="1407"/>
        <item x="1056"/>
        <item x="727"/>
        <item x="389"/>
        <item x="2091"/>
        <item x="823"/>
        <item x="443"/>
        <item x="975"/>
        <item x="845"/>
        <item x="846"/>
        <item x="849"/>
        <item x="2007"/>
        <item x="853"/>
        <item x="2205"/>
        <item x="2291"/>
        <item x="2206"/>
        <item x="1693"/>
        <item x="2207"/>
        <item x="887"/>
        <item x="2293"/>
        <item x="895"/>
        <item m="1" x="2436"/>
        <item x="1934"/>
        <item x="896"/>
        <item x="445"/>
        <item x="922"/>
        <item x="1703"/>
        <item x="1704"/>
        <item x="728"/>
        <item x="1024"/>
        <item x="521"/>
        <item x="926"/>
        <item x="446"/>
        <item x="979"/>
        <item x="522"/>
        <item x="1907"/>
        <item x="856"/>
        <item x="857"/>
        <item x="818"/>
        <item m="1" x="2597"/>
        <item m="1" x="2549"/>
        <item x="2009"/>
        <item m="1" x="2431"/>
        <item x="729"/>
        <item x="985"/>
        <item x="1240"/>
        <item x="986"/>
        <item x="615"/>
        <item x="1106"/>
        <item x="616"/>
        <item x="1017"/>
        <item x="1722"/>
        <item m="1" x="2536"/>
        <item m="1" x="2471"/>
        <item x="1133"/>
        <item x="927"/>
        <item x="928"/>
        <item x="932"/>
        <item x="659"/>
        <item x="1057"/>
        <item x="1318"/>
        <item x="1242"/>
        <item x="989"/>
        <item x="990"/>
        <item x="1033"/>
        <item x="1038"/>
        <item x="1039"/>
        <item x="1046"/>
        <item x="1047"/>
        <item x="731"/>
        <item x="618"/>
        <item x="1244"/>
        <item x="1741"/>
        <item x="1320"/>
        <item x="1749"/>
        <item x="1059"/>
        <item x="1060"/>
        <item x="1247"/>
        <item x="1249"/>
        <item x="1250"/>
        <item x="283"/>
        <item x="284"/>
        <item x="2124"/>
        <item x="285"/>
        <item x="286"/>
        <item x="287"/>
        <item x="998"/>
        <item x="1382"/>
        <item x="790"/>
        <item x="791"/>
        <item x="792"/>
        <item x="793"/>
        <item x="1255"/>
        <item x="1064"/>
        <item x="735"/>
        <item x="1636"/>
        <item x="1637"/>
        <item x="2229"/>
        <item x="1078"/>
        <item x="1079"/>
        <item x="1761"/>
        <item x="712"/>
        <item x="1118"/>
        <item x="737"/>
        <item x="2230"/>
        <item x="449"/>
        <item m="1" x="2521"/>
        <item x="1001"/>
        <item x="1084"/>
        <item x="1766"/>
        <item x="1767"/>
        <item x="1085"/>
        <item x="1256"/>
        <item x="288"/>
        <item x="289"/>
        <item x="1383"/>
        <item x="1384"/>
        <item x="1385"/>
        <item x="1386"/>
        <item x="1387"/>
        <item x="1257"/>
        <item x="1259"/>
        <item x="933"/>
        <item x="1388"/>
        <item x="1333"/>
        <item x="291"/>
        <item x="292"/>
        <item x="1334"/>
        <item x="1389"/>
        <item x="293"/>
        <item x="1336"/>
        <item x="738"/>
        <item x="1866"/>
        <item x="1262"/>
        <item x="1005"/>
        <item x="624"/>
        <item x="1264"/>
        <item x="1265"/>
        <item m="1" x="2393"/>
        <item x="891"/>
        <item x="2303"/>
        <item x="1107"/>
        <item x="1795"/>
        <item m="1" x="2467"/>
        <item x="893"/>
        <item x="1796"/>
        <item x="1800"/>
        <item x="661"/>
        <item x="1161"/>
        <item x="740"/>
        <item x="741"/>
        <item x="1268"/>
        <item x="391"/>
        <item x="743"/>
        <item x="294"/>
        <item x="1390"/>
        <item x="295"/>
        <item m="1" x="2404"/>
        <item x="626"/>
        <item x="744"/>
        <item x="1804"/>
        <item x="1140"/>
        <item x="392"/>
        <item x="1271"/>
        <item x="1108"/>
        <item x="1272"/>
        <item x="2242"/>
        <item m="1" x="2657"/>
        <item m="1" x="2495"/>
        <item x="1165"/>
        <item x="1166"/>
        <item x="393"/>
        <item x="1816"/>
        <item x="1817"/>
        <item x="1324"/>
        <item x="1012"/>
        <item x="1178"/>
        <item x="1179"/>
        <item x="1180"/>
        <item x="1181"/>
        <item x="368"/>
        <item x="1325"/>
        <item m="1" x="2474"/>
        <item x="1326"/>
        <item x="1279"/>
        <item x="1281"/>
        <item x="1284"/>
        <item m="1" x="2654"/>
        <item x="394"/>
        <item x="395"/>
        <item x="1833"/>
        <item x="296"/>
        <item x="664"/>
        <item x="1300"/>
        <item x="1305"/>
        <item x="1309"/>
        <item x="1328"/>
        <item x="1338"/>
        <item x="1340"/>
        <item x="1917"/>
        <item x="1287"/>
        <item x="779"/>
        <item x="632"/>
        <item x="397"/>
        <item x="1293"/>
        <item x="406"/>
        <item x="2247"/>
        <item x="1842"/>
        <item x="1834"/>
        <item m="1" x="2565"/>
        <item m="1" x="2656"/>
        <item x="1330"/>
        <item m="1" x="2421"/>
        <item x="1331"/>
        <item x="2246"/>
        <item m="1" x="2446"/>
        <item x="1843"/>
        <item m="1" x="2621"/>
        <item x="713"/>
        <item x="1143"/>
        <item m="1" x="2464"/>
        <item x="326"/>
        <item x="327"/>
        <item x="328"/>
        <item x="329"/>
        <item x="330"/>
        <item x="331"/>
        <item x="332"/>
        <item x="333"/>
        <item x="334"/>
        <item x="335"/>
        <item x="1169"/>
        <item x="1347"/>
        <item x="1348"/>
        <item x="1350"/>
        <item x="703"/>
        <item x="1977"/>
        <item x="2019"/>
        <item x="780"/>
        <item x="1015"/>
        <item x="1016"/>
        <item x="1298"/>
        <item x="2251"/>
        <item x="1410"/>
        <item x="1411"/>
        <item m="1" x="2415"/>
        <item x="1626"/>
        <item x="1215"/>
        <item x="1375"/>
        <item x="309"/>
        <item m="1" x="2498"/>
        <item m="1" x="2658"/>
        <item m="1" x="2655"/>
        <item m="1" x="2666"/>
        <item m="1" x="2405"/>
        <item x="1612"/>
        <item x="1924"/>
        <item m="1" x="2487"/>
        <item x="1710"/>
        <item x="2055"/>
        <item x="1120"/>
        <item x="1167"/>
        <item m="1" x="2507"/>
        <item m="1" x="2414"/>
        <item x="1408"/>
        <item x="1985"/>
        <item m="1" x="2411"/>
        <item x="1604"/>
        <item m="1" x="2675"/>
        <item m="1" x="2420"/>
        <item m="1" x="2480"/>
        <item m="1" x="2447"/>
        <item x="1048"/>
        <item x="1267"/>
        <item x="2116"/>
        <item m="1" x="2665"/>
        <item m="1" x="2613"/>
        <item m="1" x="2488"/>
        <item m="1" x="2652"/>
        <item x="582"/>
        <item x="599"/>
        <item m="1" x="2461"/>
        <item x="621"/>
        <item m="1" x="2550"/>
        <item x="1819"/>
        <item x="2125"/>
        <item m="1" x="2598"/>
        <item x="1418"/>
        <item m="1" x="2483"/>
        <item x="387"/>
        <item x="390"/>
        <item x="402"/>
        <item m="1" x="2589"/>
        <item m="1" x="2594"/>
        <item m="1" x="2401"/>
        <item x="512"/>
        <item m="1" x="2429"/>
        <item m="1" x="2509"/>
        <item x="602"/>
        <item m="1" x="2587"/>
        <item m="1" x="2544"/>
        <item x="682"/>
        <item m="1" x="2496"/>
        <item m="1" x="2557"/>
        <item m="1" x="2564"/>
        <item m="1" x="2426"/>
        <item x="1066"/>
        <item m="1" x="2457"/>
        <item m="1" x="2479"/>
        <item m="1" x="2440"/>
        <item x="1836"/>
        <item x="2018"/>
        <item m="1" x="2465"/>
        <item m="1" x="2439"/>
        <item x="1113"/>
        <item x="2315"/>
        <item x="2317"/>
        <item x="2320"/>
        <item x="2321"/>
        <item m="1" x="2535"/>
        <item x="2324"/>
        <item x="2327"/>
        <item x="2328"/>
        <item x="2331"/>
        <item x="2332"/>
        <item x="2337"/>
        <item x="2346"/>
        <item x="2347"/>
        <item x="2348"/>
        <item x="2349"/>
        <item x="2318"/>
        <item m="1" x="2624"/>
        <item m="1" x="2612"/>
        <item x="2322"/>
        <item x="2316"/>
        <item m="1" x="2513"/>
        <item x="2360"/>
        <item x="2364"/>
        <item x="2382"/>
        <item x="2386"/>
        <item m="1" x="2574"/>
        <item m="1" x="2593"/>
        <item x="223"/>
        <item x="6"/>
        <item x="7"/>
        <item x="10"/>
        <item x="18"/>
        <item x="21"/>
        <item x="22"/>
        <item x="23"/>
        <item x="24"/>
        <item x="26"/>
        <item x="27"/>
        <item x="28"/>
        <item x="29"/>
        <item x="134"/>
        <item x="34"/>
        <item x="35"/>
        <item x="37"/>
        <item x="42"/>
        <item x="140"/>
        <item x="43"/>
        <item x="46"/>
        <item x="47"/>
        <item x="48"/>
        <item x="52"/>
        <item x="56"/>
        <item x="57"/>
        <item x="58"/>
        <item x="62"/>
        <item x="65"/>
        <item x="66"/>
        <item x="163"/>
        <item x="73"/>
        <item x="74"/>
        <item x="75"/>
        <item x="78"/>
        <item x="172"/>
        <item x="83"/>
        <item x="87"/>
        <item x="88"/>
        <item x="91"/>
        <item x="93"/>
        <item x="94"/>
        <item x="95"/>
        <item x="97"/>
        <item x="98"/>
        <item x="100"/>
        <item x="102"/>
        <item x="103"/>
        <item x="104"/>
        <item x="105"/>
        <item x="106"/>
        <item x="108"/>
        <item x="2"/>
        <item x="5"/>
        <item x="117"/>
        <item x="123"/>
        <item x="14"/>
        <item x="17"/>
        <item m="1" x="2607"/>
        <item x="233"/>
        <item x="51"/>
        <item x="70"/>
        <item x="71"/>
        <item x="72"/>
        <item x="201"/>
        <item x="174"/>
        <item x="177"/>
        <item x="109"/>
        <item x="141"/>
        <item x="148"/>
        <item x="150"/>
        <item x="161"/>
        <item x="162"/>
        <item x="79"/>
        <item m="1" x="2539"/>
        <item x="45"/>
        <item x="61"/>
        <item x="84"/>
        <item x="234"/>
        <item m="1" x="2616"/>
        <item x="226"/>
        <item m="1" x="2672"/>
        <item x="131"/>
        <item x="19"/>
        <item x="20"/>
        <item x="135"/>
        <item x="160"/>
        <item m="1" x="2526"/>
        <item m="1" x="2524"/>
        <item m="1" x="2397"/>
        <item m="1" x="2392"/>
        <item m="1" x="2636"/>
        <item m="1" x="2638"/>
        <item m="1" x="2566"/>
        <item m="1" x="2484"/>
        <item m="1" x="2586"/>
        <item m="1" x="2588"/>
        <item m="1" x="2590"/>
        <item m="1" x="2645"/>
        <item m="1" x="2428"/>
        <item m="1" x="2434"/>
        <item m="1" x="2438"/>
        <item x="502"/>
        <item m="1" x="2559"/>
        <item m="1" x="2626"/>
        <item m="1" x="2570"/>
        <item m="1" x="2506"/>
        <item m="1" x="2605"/>
        <item m="1" x="2402"/>
        <item m="1" x="2472"/>
        <item m="1" x="2517"/>
        <item x="1633"/>
        <item m="1" x="2669"/>
        <item m="1" x="2601"/>
        <item m="1" x="2561"/>
        <item m="1" x="2596"/>
        <item m="1" x="2497"/>
        <item m="1" x="2541"/>
        <item m="1" x="2451"/>
        <item m="1" x="2501"/>
        <item m="1" x="2643"/>
        <item m="1" x="2425"/>
        <item m="1" x="2455"/>
        <item m="1" x="2560"/>
        <item m="1" x="2520"/>
        <item m="1" x="2516"/>
        <item m="1" x="2617"/>
        <item m="1" x="2543"/>
        <item m="1" x="2600"/>
        <item m="1" x="2623"/>
        <item m="1" x="2583"/>
        <item m="1" x="2671"/>
        <item m="1" x="2444"/>
        <item m="1" x="2620"/>
        <item m="1" x="2490"/>
        <item m="1" x="2462"/>
        <item m="1" x="2602"/>
        <item m="1" x="2542"/>
        <item m="1" x="2611"/>
        <item m="1" x="2540"/>
        <item m="1" x="2412"/>
        <item m="1" x="2581"/>
        <item m="1" x="2463"/>
        <item m="1" x="2391"/>
        <item m="1" x="2674"/>
        <item m="1" x="2555"/>
        <item m="1" x="2604"/>
        <item m="1" x="2481"/>
        <item m="1" x="2614"/>
        <item m="1" x="2662"/>
        <item m="1" x="2640"/>
        <item m="1" x="2644"/>
        <item m="1" x="2650"/>
        <item m="1" x="2606"/>
        <item m="1" x="2427"/>
        <item m="1" x="2466"/>
        <item m="1" x="2668"/>
        <item m="1" x="2648"/>
        <item m="1" x="2489"/>
        <item m="1" x="2407"/>
        <item m="1" x="2423"/>
        <item m="1" x="2673"/>
        <item m="1" x="2619"/>
        <item m="1" x="2664"/>
        <item m="1" x="2630"/>
        <item m="1" x="2394"/>
        <item m="1" x="2634"/>
        <item m="1" x="2635"/>
        <item m="1" x="2637"/>
        <item m="1" x="2582"/>
        <item m="1" x="2551"/>
        <item m="1" x="2572"/>
        <item m="1" x="2595"/>
        <item m="1" x="2579"/>
        <item m="1" x="2458"/>
        <item m="1" x="2473"/>
        <item m="1" x="2492"/>
        <item m="1" x="2410"/>
        <item x="342"/>
        <item m="1" x="2505"/>
        <item m="1" x="2567"/>
        <item m="1" x="2476"/>
        <item m="1" x="2485"/>
        <item x="541"/>
        <item m="1" x="2629"/>
        <item m="1" x="2610"/>
        <item m="1" x="2659"/>
        <item x="2004"/>
        <item x="2285"/>
        <item x="1644"/>
        <item m="1" x="2563"/>
        <item m="1" x="2478"/>
        <item m="1" x="2442"/>
        <item m="1" x="2416"/>
        <item m="1" x="2511"/>
        <item m="1" x="2482"/>
        <item x="987"/>
        <item m="1" x="2532"/>
        <item m="1" x="2528"/>
        <item m="1" x="2585"/>
        <item m="1" x="2591"/>
        <item m="1" x="2537"/>
        <item m="1" x="2432"/>
        <item m="1" x="2459"/>
        <item m="1" x="2625"/>
        <item m="1" x="2422"/>
        <item m="1" x="2437"/>
        <item m="1" x="2676"/>
        <item m="1" x="2418"/>
        <item m="1" x="2504"/>
        <item m="1" x="2499"/>
        <item m="1" x="2433"/>
        <item m="1" x="2530"/>
        <item m="1" x="2646"/>
        <item m="1" x="2615"/>
        <item m="1" x="2531"/>
        <item m="1" x="2448"/>
        <item m="1" x="2580"/>
        <item m="1" x="2667"/>
        <item m="1" x="2522"/>
        <item m="1" x="2534"/>
        <item m="1" x="2576"/>
        <item m="1" x="2578"/>
        <item m="1" x="2460"/>
        <item x="352"/>
        <item m="1" x="2469"/>
        <item m="1" x="2628"/>
        <item m="1" x="2553"/>
        <item m="1" x="2493"/>
        <item m="1" x="2523"/>
        <item x="1004"/>
        <item x="1058"/>
        <item x="1094"/>
        <item m="1" x="2632"/>
        <item m="1" x="2538"/>
        <item m="1" x="2435"/>
        <item m="1" x="2641"/>
        <item m="1" x="2527"/>
        <item m="1" x="2639"/>
        <item x="2103"/>
        <item m="1" x="2571"/>
        <item m="1" x="2627"/>
        <item m="1" x="2599"/>
        <item x="838"/>
        <item x="923"/>
        <item m="1" x="2477"/>
        <item m="1" x="2647"/>
        <item m="1" x="2661"/>
        <item m="1" x="2419"/>
        <item m="1" x="2486"/>
        <item x="2084"/>
        <item m="1" x="2395"/>
        <item m="1" x="2441"/>
        <item m="1" x="2417"/>
        <item m="1" x="2584"/>
        <item m="1" x="2449"/>
        <item m="1" x="2573"/>
        <item m="1" x="2575"/>
        <item m="1" x="2424"/>
        <item x="1403"/>
        <item x="311"/>
        <item x="432"/>
        <item m="1" x="2510"/>
        <item m="1" x="2603"/>
        <item m="1" x="2475"/>
        <item m="1" x="2406"/>
        <item x="2183"/>
        <item x="2002"/>
        <item x="2043"/>
        <item m="1" x="2502"/>
        <item m="1" x="2508"/>
        <item m="1" x="2649"/>
        <item x="925"/>
        <item x="1713"/>
        <item x="1027"/>
        <item x="1075"/>
        <item m="1" x="2592"/>
        <item m="1" x="2445"/>
        <item x="1777"/>
        <item x="2063"/>
        <item m="1" x="2500"/>
        <item m="1" x="2548"/>
        <item m="1" x="2518"/>
        <item m="1" x="2631"/>
        <item m="1" x="2653"/>
        <item m="1" x="2556"/>
        <item m="1" x="2409"/>
        <item x="804"/>
        <item m="1" x="2552"/>
        <item m="1" x="2396"/>
        <item m="1" x="2618"/>
        <item m="1" x="2568"/>
        <item m="1" x="2503"/>
        <item m="1" x="2515"/>
        <item m="1" x="2450"/>
        <item m="1" x="2452"/>
        <item m="1" x="2670"/>
        <item x="241"/>
        <item m="1" x="2545"/>
        <item x="16"/>
        <item m="1" x="2470"/>
        <item m="1" x="2651"/>
        <item x="211"/>
        <item x="0"/>
        <item x="1"/>
        <item x="3"/>
        <item x="4"/>
        <item x="8"/>
        <item x="9"/>
        <item x="11"/>
        <item x="12"/>
        <item x="13"/>
        <item x="15"/>
        <item x="25"/>
        <item x="30"/>
        <item x="31"/>
        <item x="32"/>
        <item x="33"/>
        <item x="36"/>
        <item x="38"/>
        <item x="39"/>
        <item x="40"/>
        <item x="41"/>
        <item x="44"/>
        <item x="49"/>
        <item x="50"/>
        <item x="53"/>
        <item x="54"/>
        <item x="55"/>
        <item x="59"/>
        <item x="60"/>
        <item x="63"/>
        <item x="64"/>
        <item x="67"/>
        <item x="68"/>
        <item x="69"/>
        <item x="76"/>
        <item x="77"/>
        <item x="80"/>
        <item x="81"/>
        <item x="82"/>
        <item x="85"/>
        <item x="86"/>
        <item x="89"/>
        <item x="90"/>
        <item x="92"/>
        <item x="96"/>
        <item x="99"/>
        <item x="101"/>
        <item x="107"/>
        <item x="110"/>
        <item x="111"/>
        <item x="112"/>
        <item x="113"/>
        <item x="114"/>
        <item x="115"/>
        <item x="116"/>
        <item x="118"/>
        <item x="119"/>
        <item x="120"/>
        <item x="121"/>
        <item x="122"/>
        <item x="124"/>
        <item x="125"/>
        <item x="126"/>
        <item x="127"/>
        <item x="128"/>
        <item x="129"/>
        <item x="130"/>
        <item x="132"/>
        <item x="133"/>
        <item x="136"/>
        <item x="137"/>
        <item x="138"/>
        <item x="139"/>
        <item x="142"/>
        <item x="143"/>
        <item x="144"/>
        <item x="145"/>
        <item x="146"/>
        <item x="147"/>
        <item x="149"/>
        <item x="151"/>
        <item x="152"/>
        <item x="153"/>
        <item x="154"/>
        <item x="155"/>
        <item x="156"/>
        <item x="157"/>
        <item x="158"/>
        <item x="159"/>
        <item x="164"/>
        <item x="165"/>
        <item x="166"/>
        <item x="167"/>
        <item x="168"/>
        <item x="169"/>
        <item x="170"/>
        <item x="171"/>
        <item x="173"/>
        <item x="175"/>
        <item x="176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2"/>
        <item x="203"/>
        <item x="204"/>
        <item x="205"/>
        <item x="206"/>
        <item x="207"/>
        <item x="208"/>
        <item x="209"/>
        <item x="210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4"/>
        <item x="225"/>
        <item x="227"/>
        <item x="228"/>
        <item x="229"/>
        <item x="230"/>
        <item x="231"/>
        <item x="232"/>
        <item x="235"/>
        <item x="236"/>
        <item x="237"/>
        <item x="238"/>
        <item x="239"/>
        <item x="240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9"/>
        <item x="260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80"/>
        <item x="281"/>
        <item x="282"/>
        <item x="290"/>
        <item x="297"/>
        <item x="298"/>
        <item x="299"/>
        <item x="300"/>
        <item x="301"/>
        <item x="302"/>
        <item x="307"/>
        <item x="313"/>
        <item x="316"/>
        <item x="317"/>
        <item x="318"/>
        <item x="325"/>
        <item x="336"/>
        <item x="337"/>
        <item x="338"/>
        <item x="339"/>
        <item x="340"/>
        <item x="341"/>
        <item x="343"/>
        <item x="344"/>
        <item x="345"/>
        <item x="347"/>
        <item x="355"/>
        <item x="357"/>
        <item x="359"/>
        <item x="360"/>
        <item x="361"/>
        <item x="367"/>
        <item x="371"/>
        <item x="372"/>
        <item x="374"/>
        <item x="375"/>
        <item x="376"/>
        <item x="377"/>
        <item x="379"/>
        <item x="380"/>
        <item x="382"/>
        <item x="385"/>
        <item x="388"/>
        <item x="396"/>
        <item x="398"/>
        <item x="399"/>
        <item x="400"/>
        <item x="401"/>
        <item x="403"/>
        <item x="404"/>
        <item x="405"/>
        <item x="407"/>
        <item x="410"/>
        <item x="411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3"/>
        <item x="434"/>
        <item x="435"/>
        <item x="436"/>
        <item x="438"/>
        <item x="439"/>
        <item x="440"/>
        <item x="442"/>
        <item x="444"/>
        <item x="447"/>
        <item x="448"/>
        <item x="450"/>
        <item x="451"/>
        <item x="452"/>
        <item x="453"/>
        <item x="454"/>
        <item x="455"/>
        <item x="456"/>
        <item x="457"/>
        <item x="458"/>
        <item x="459"/>
        <item x="461"/>
        <item x="462"/>
        <item x="463"/>
        <item x="464"/>
        <item x="466"/>
        <item x="468"/>
        <item x="470"/>
        <item x="471"/>
        <item x="472"/>
        <item x="473"/>
        <item x="476"/>
        <item x="477"/>
        <item x="478"/>
        <item x="479"/>
        <item x="480"/>
        <item x="481"/>
        <item x="489"/>
        <item x="490"/>
        <item x="491"/>
        <item x="492"/>
        <item x="494"/>
        <item x="496"/>
        <item x="497"/>
        <item x="498"/>
        <item x="499"/>
        <item x="500"/>
        <item x="505"/>
        <item x="506"/>
        <item x="509"/>
        <item x="511"/>
        <item x="513"/>
        <item x="514"/>
        <item x="516"/>
        <item x="517"/>
        <item x="518"/>
        <item x="519"/>
        <item x="520"/>
        <item x="523"/>
        <item x="524"/>
        <item x="525"/>
        <item x="526"/>
        <item x="527"/>
        <item x="528"/>
        <item x="531"/>
        <item x="532"/>
        <item x="533"/>
        <item x="534"/>
        <item x="535"/>
        <item x="536"/>
        <item x="537"/>
        <item x="538"/>
        <item x="539"/>
        <item x="540"/>
        <item x="542"/>
        <item x="545"/>
        <item x="546"/>
        <item x="551"/>
        <item x="552"/>
        <item x="555"/>
        <item x="562"/>
        <item x="563"/>
        <item x="566"/>
        <item x="567"/>
        <item x="568"/>
        <item x="569"/>
        <item x="572"/>
        <item x="577"/>
        <item x="578"/>
        <item x="579"/>
        <item x="580"/>
        <item x="581"/>
        <item x="584"/>
        <item x="585"/>
        <item x="586"/>
        <item x="588"/>
        <item x="589"/>
        <item x="590"/>
        <item x="591"/>
        <item x="592"/>
        <item x="595"/>
        <item x="596"/>
        <item x="598"/>
        <item x="600"/>
        <item x="601"/>
        <item x="603"/>
        <item x="606"/>
        <item x="607"/>
        <item x="609"/>
        <item x="610"/>
        <item x="611"/>
        <item x="612"/>
        <item x="613"/>
        <item x="614"/>
        <item x="617"/>
        <item x="619"/>
        <item x="620"/>
        <item x="622"/>
        <item x="623"/>
        <item x="625"/>
        <item x="627"/>
        <item x="628"/>
        <item x="629"/>
        <item x="630"/>
        <item x="631"/>
        <item x="633"/>
        <item x="634"/>
        <item x="635"/>
        <item x="636"/>
        <item x="639"/>
        <item x="640"/>
        <item x="642"/>
        <item x="646"/>
        <item x="648"/>
        <item x="652"/>
        <item x="653"/>
        <item x="655"/>
        <item x="657"/>
        <item x="658"/>
        <item x="660"/>
        <item x="662"/>
        <item x="663"/>
        <item x="665"/>
        <item x="666"/>
        <item x="667"/>
        <item x="668"/>
        <item x="669"/>
        <item x="670"/>
        <item x="671"/>
        <item x="672"/>
        <item x="674"/>
        <item x="675"/>
        <item x="676"/>
        <item x="680"/>
        <item x="683"/>
        <item x="684"/>
        <item x="685"/>
        <item x="686"/>
        <item x="687"/>
        <item x="688"/>
        <item x="690"/>
        <item x="691"/>
        <item x="692"/>
        <item x="693"/>
        <item x="694"/>
        <item x="695"/>
        <item x="696"/>
        <item x="697"/>
        <item x="701"/>
        <item x="702"/>
        <item x="704"/>
        <item x="705"/>
        <item x="707"/>
        <item x="710"/>
        <item x="711"/>
        <item x="714"/>
        <item x="724"/>
        <item x="726"/>
        <item x="730"/>
        <item x="732"/>
        <item x="733"/>
        <item x="734"/>
        <item x="736"/>
        <item x="739"/>
        <item x="742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70"/>
        <item x="771"/>
        <item x="772"/>
        <item x="775"/>
        <item x="777"/>
        <item x="781"/>
        <item x="784"/>
        <item x="785"/>
        <item x="789"/>
        <item x="796"/>
        <item x="798"/>
        <item x="806"/>
        <item x="807"/>
        <item x="809"/>
        <item x="810"/>
        <item x="811"/>
        <item x="812"/>
        <item x="813"/>
        <item x="814"/>
        <item x="816"/>
        <item x="817"/>
        <item x="819"/>
        <item x="820"/>
        <item x="821"/>
        <item x="822"/>
        <item x="824"/>
        <item x="826"/>
        <item x="827"/>
        <item x="828"/>
        <item x="829"/>
        <item x="830"/>
        <item x="831"/>
        <item x="835"/>
        <item x="839"/>
        <item x="840"/>
        <item x="841"/>
        <item x="843"/>
        <item x="844"/>
        <item x="847"/>
        <item x="848"/>
        <item x="850"/>
        <item x="851"/>
        <item x="852"/>
        <item x="854"/>
        <item x="855"/>
        <item x="858"/>
        <item x="859"/>
        <item x="860"/>
        <item x="861"/>
        <item x="862"/>
        <item x="863"/>
        <item x="864"/>
        <item x="865"/>
        <item x="866"/>
        <item x="869"/>
        <item x="872"/>
        <item x="873"/>
        <item x="874"/>
        <item x="882"/>
        <item x="885"/>
        <item x="886"/>
        <item x="888"/>
        <item x="889"/>
        <item x="890"/>
        <item x="892"/>
        <item x="894"/>
        <item x="898"/>
        <item x="900"/>
        <item x="901"/>
        <item x="902"/>
        <item x="903"/>
        <item x="904"/>
        <item x="905"/>
        <item x="906"/>
        <item x="907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4"/>
        <item x="929"/>
        <item x="930"/>
        <item x="931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8"/>
        <item x="949"/>
        <item x="950"/>
        <item x="951"/>
        <item x="952"/>
        <item x="953"/>
        <item x="954"/>
        <item x="955"/>
        <item x="956"/>
        <item x="957"/>
        <item x="959"/>
        <item x="960"/>
        <item x="961"/>
        <item x="962"/>
        <item x="963"/>
        <item x="964"/>
        <item x="966"/>
        <item x="969"/>
        <item x="970"/>
        <item x="971"/>
        <item x="973"/>
        <item x="974"/>
        <item x="976"/>
        <item x="977"/>
        <item x="978"/>
        <item x="980"/>
        <item x="981"/>
        <item x="982"/>
        <item x="983"/>
        <item x="984"/>
        <item x="988"/>
        <item x="991"/>
        <item x="992"/>
        <item x="993"/>
        <item x="994"/>
        <item x="995"/>
        <item x="996"/>
        <item x="997"/>
        <item x="999"/>
        <item x="1000"/>
        <item x="1002"/>
        <item x="1003"/>
        <item x="1006"/>
        <item x="1007"/>
        <item x="1008"/>
        <item x="1009"/>
        <item x="1010"/>
        <item x="1011"/>
        <item x="1013"/>
        <item x="1014"/>
        <item x="1018"/>
        <item x="1019"/>
        <item x="1021"/>
        <item x="1022"/>
        <item x="1023"/>
        <item x="1025"/>
        <item x="1026"/>
        <item x="1028"/>
        <item x="1029"/>
        <item x="1030"/>
        <item x="1031"/>
        <item x="1032"/>
        <item x="1034"/>
        <item x="1035"/>
        <item x="1036"/>
        <item x="1037"/>
        <item x="1040"/>
        <item x="1041"/>
        <item x="1042"/>
        <item x="1043"/>
        <item x="1044"/>
        <item x="1045"/>
        <item x="1049"/>
        <item x="1050"/>
        <item x="1051"/>
        <item x="1052"/>
        <item x="1061"/>
        <item x="1062"/>
        <item x="1063"/>
        <item x="1068"/>
        <item x="1069"/>
        <item x="1070"/>
        <item x="1073"/>
        <item x="1074"/>
        <item x="1076"/>
        <item x="1077"/>
        <item x="1080"/>
        <item x="1081"/>
        <item x="1082"/>
        <item x="1083"/>
        <item x="1086"/>
        <item x="1087"/>
        <item x="1088"/>
        <item x="1089"/>
        <item x="1090"/>
        <item x="1091"/>
        <item x="1092"/>
        <item x="1093"/>
        <item x="1095"/>
        <item x="1096"/>
        <item x="1097"/>
        <item x="1098"/>
        <item x="1099"/>
        <item x="1100"/>
        <item x="1101"/>
        <item x="1102"/>
        <item x="1109"/>
        <item x="1110"/>
        <item x="1112"/>
        <item x="1114"/>
        <item x="1115"/>
        <item x="1116"/>
        <item x="1117"/>
        <item x="1119"/>
        <item x="1121"/>
        <item x="1123"/>
        <item x="1125"/>
        <item x="1126"/>
        <item x="1129"/>
        <item x="1131"/>
        <item x="1134"/>
        <item x="1135"/>
        <item x="1136"/>
        <item x="1137"/>
        <item x="1138"/>
        <item x="1139"/>
        <item x="1141"/>
        <item x="1142"/>
        <item x="1144"/>
        <item x="1147"/>
        <item x="1148"/>
        <item x="1150"/>
        <item x="1155"/>
        <item x="1156"/>
        <item x="1157"/>
        <item x="1158"/>
        <item x="1159"/>
        <item x="1160"/>
        <item x="1162"/>
        <item x="1163"/>
        <item x="1164"/>
        <item x="1168"/>
        <item x="1170"/>
        <item x="1171"/>
        <item x="1172"/>
        <item x="1173"/>
        <item x="1174"/>
        <item x="1175"/>
        <item x="1176"/>
        <item x="1177"/>
        <item x="1182"/>
        <item x="1183"/>
        <item x="1186"/>
        <item x="1188"/>
        <item x="1189"/>
        <item x="1191"/>
        <item x="1192"/>
        <item x="1193"/>
        <item x="1194"/>
        <item x="1195"/>
        <item x="1196"/>
        <item x="1197"/>
        <item x="1198"/>
        <item x="1200"/>
        <item x="1201"/>
        <item x="1202"/>
        <item x="1203"/>
        <item x="1204"/>
        <item x="1205"/>
        <item x="1208"/>
        <item x="1209"/>
        <item x="1211"/>
        <item x="1212"/>
        <item x="1213"/>
        <item x="1214"/>
        <item x="1216"/>
        <item x="1219"/>
        <item x="1220"/>
        <item x="1225"/>
        <item x="1226"/>
        <item x="1227"/>
        <item x="1228"/>
        <item x="1229"/>
        <item x="1234"/>
        <item x="1235"/>
        <item x="1236"/>
        <item x="1237"/>
        <item x="1238"/>
        <item x="1239"/>
        <item x="1241"/>
        <item x="1243"/>
        <item x="1245"/>
        <item x="1246"/>
        <item x="1248"/>
        <item x="1251"/>
        <item x="1252"/>
        <item x="1253"/>
        <item x="1254"/>
        <item x="1258"/>
        <item x="1260"/>
        <item x="1261"/>
        <item x="1263"/>
        <item x="1266"/>
        <item x="1269"/>
        <item x="1270"/>
        <item x="1273"/>
        <item x="1274"/>
        <item x="1275"/>
        <item x="1276"/>
        <item x="1277"/>
        <item x="1278"/>
        <item x="1280"/>
        <item x="1282"/>
        <item x="1283"/>
        <item x="1285"/>
        <item x="1286"/>
        <item x="1288"/>
        <item x="1289"/>
        <item x="1290"/>
        <item x="1291"/>
        <item x="1292"/>
        <item x="1294"/>
        <item x="1295"/>
        <item x="1296"/>
        <item x="1297"/>
        <item x="1299"/>
        <item x="1301"/>
        <item x="1302"/>
        <item x="1303"/>
        <item x="1304"/>
        <item x="1306"/>
        <item x="1307"/>
        <item x="1308"/>
        <item x="1311"/>
        <item x="1313"/>
        <item x="1314"/>
        <item x="1316"/>
        <item x="1319"/>
        <item x="1321"/>
        <item x="1322"/>
        <item x="1323"/>
        <item x="1327"/>
        <item x="1329"/>
        <item x="1332"/>
        <item x="1335"/>
        <item x="1337"/>
        <item x="1339"/>
        <item x="1341"/>
        <item x="1342"/>
        <item x="1343"/>
        <item x="1344"/>
        <item x="1345"/>
        <item x="1346"/>
        <item x="1349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70"/>
        <item x="1372"/>
        <item x="1373"/>
        <item x="1374"/>
        <item x="1376"/>
        <item x="1377"/>
        <item x="1378"/>
        <item x="1379"/>
        <item x="1380"/>
        <item x="1391"/>
        <item x="1392"/>
        <item x="1394"/>
        <item x="1395"/>
        <item x="1396"/>
        <item x="1397"/>
        <item x="1398"/>
        <item x="1399"/>
        <item x="1400"/>
        <item x="1401"/>
        <item x="1402"/>
        <item x="1405"/>
        <item x="1409"/>
        <item x="1412"/>
        <item x="1413"/>
        <item x="1414"/>
        <item x="1415"/>
        <item x="1416"/>
        <item x="1417"/>
        <item x="1419"/>
        <item x="1422"/>
        <item x="1423"/>
        <item x="1424"/>
        <item x="1425"/>
        <item x="1426"/>
        <item x="1427"/>
        <item x="1428"/>
        <item x="1435"/>
        <item x="1436"/>
        <item x="1437"/>
        <item x="1438"/>
        <item x="1439"/>
        <item x="1442"/>
        <item x="1443"/>
        <item x="1444"/>
        <item x="1446"/>
        <item x="1447"/>
        <item x="1450"/>
        <item x="1451"/>
        <item x="1453"/>
        <item x="1455"/>
        <item x="1456"/>
        <item x="1457"/>
        <item x="1458"/>
        <item x="1459"/>
        <item x="1461"/>
        <item x="1462"/>
        <item x="1464"/>
        <item x="1465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20"/>
        <item x="1521"/>
        <item x="1522"/>
        <item x="1523"/>
        <item x="1526"/>
        <item x="1527"/>
        <item x="1528"/>
        <item x="1529"/>
        <item x="1530"/>
        <item x="1532"/>
        <item x="1533"/>
        <item x="1534"/>
        <item x="1535"/>
        <item x="1537"/>
        <item x="1538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2"/>
        <item x="1574"/>
        <item x="1575"/>
        <item x="1576"/>
        <item x="1577"/>
        <item x="1578"/>
        <item x="1579"/>
        <item x="1582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9"/>
        <item x="1600"/>
        <item x="1601"/>
        <item x="1602"/>
        <item x="1606"/>
        <item x="1607"/>
        <item x="1608"/>
        <item x="1609"/>
        <item x="1610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8"/>
        <item x="1629"/>
        <item x="1630"/>
        <item x="1631"/>
        <item x="1635"/>
        <item x="1638"/>
        <item x="1639"/>
        <item x="1642"/>
        <item x="1643"/>
        <item x="1646"/>
        <item x="1647"/>
        <item x="1648"/>
        <item x="1649"/>
        <item x="1651"/>
        <item x="1652"/>
        <item x="1653"/>
        <item x="1654"/>
        <item x="1655"/>
        <item x="1658"/>
        <item x="1660"/>
        <item x="1661"/>
        <item x="1662"/>
        <item x="1663"/>
        <item x="1664"/>
        <item x="1665"/>
        <item x="1667"/>
        <item x="1668"/>
        <item x="1669"/>
        <item x="1670"/>
        <item x="1671"/>
        <item x="1674"/>
        <item x="1675"/>
        <item x="1677"/>
        <item x="1678"/>
        <item x="1679"/>
        <item x="1680"/>
        <item x="1681"/>
        <item x="1682"/>
        <item x="1683"/>
        <item x="1684"/>
        <item x="1686"/>
        <item x="1687"/>
        <item x="1688"/>
        <item x="1689"/>
        <item x="1690"/>
        <item x="1691"/>
        <item x="1692"/>
        <item x="1694"/>
        <item x="1695"/>
        <item x="1696"/>
        <item x="1697"/>
        <item x="1698"/>
        <item x="1699"/>
        <item x="1700"/>
        <item x="1701"/>
        <item x="1702"/>
        <item x="1705"/>
        <item x="1706"/>
        <item x="1707"/>
        <item x="1708"/>
        <item x="1709"/>
        <item x="1711"/>
        <item x="1712"/>
        <item x="1714"/>
        <item x="1715"/>
        <item x="1716"/>
        <item x="1717"/>
        <item x="1718"/>
        <item x="1720"/>
        <item x="1721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2"/>
        <item x="1743"/>
        <item x="1744"/>
        <item x="1745"/>
        <item x="1746"/>
        <item x="1747"/>
        <item x="1748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2"/>
        <item x="1763"/>
        <item x="1764"/>
        <item x="1765"/>
        <item x="1768"/>
        <item x="1769"/>
        <item x="1770"/>
        <item x="1771"/>
        <item x="1772"/>
        <item x="1773"/>
        <item x="1774"/>
        <item x="1775"/>
        <item x="1776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7"/>
        <item x="1798"/>
        <item x="1799"/>
        <item x="1801"/>
        <item x="1802"/>
        <item x="1803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20"/>
        <item x="1821"/>
        <item x="1822"/>
        <item x="1823"/>
        <item x="1824"/>
        <item x="1825"/>
        <item x="1826"/>
        <item x="1827"/>
        <item x="1830"/>
        <item x="1831"/>
        <item x="1832"/>
        <item x="1835"/>
        <item x="1837"/>
        <item x="1838"/>
        <item x="1839"/>
        <item x="1840"/>
        <item x="1841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4"/>
        <item x="1865"/>
        <item x="1867"/>
        <item x="1868"/>
        <item x="1869"/>
        <item x="1870"/>
        <item x="1871"/>
        <item x="1873"/>
        <item x="1874"/>
        <item x="1876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5"/>
        <item x="1897"/>
        <item x="1898"/>
        <item x="1900"/>
        <item x="1901"/>
        <item x="1902"/>
        <item x="1903"/>
        <item x="1904"/>
        <item x="1905"/>
        <item x="1906"/>
        <item x="1908"/>
        <item x="1909"/>
        <item x="1910"/>
        <item x="1911"/>
        <item x="1912"/>
        <item x="1913"/>
        <item x="1914"/>
        <item x="1915"/>
        <item x="1916"/>
        <item x="1918"/>
        <item x="1919"/>
        <item x="1920"/>
        <item x="1921"/>
        <item x="1922"/>
        <item x="1923"/>
        <item x="1925"/>
        <item x="1926"/>
        <item x="1927"/>
        <item x="1928"/>
        <item x="1929"/>
        <item x="1930"/>
        <item x="1931"/>
        <item x="1932"/>
        <item x="1933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70"/>
        <item x="1972"/>
        <item x="1973"/>
        <item x="1974"/>
        <item x="1975"/>
        <item x="1976"/>
        <item x="1978"/>
        <item x="1979"/>
        <item x="1980"/>
        <item x="1981"/>
        <item x="1982"/>
        <item x="1983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2000"/>
        <item x="2001"/>
        <item x="2003"/>
        <item x="2005"/>
        <item x="2006"/>
        <item x="2008"/>
        <item x="2010"/>
        <item x="2011"/>
        <item x="2012"/>
        <item x="2013"/>
        <item x="2014"/>
        <item x="2015"/>
        <item x="2016"/>
        <item x="2017"/>
        <item x="2020"/>
        <item x="2021"/>
        <item x="2022"/>
        <item x="2023"/>
        <item x="2024"/>
        <item x="2025"/>
        <item x="2026"/>
        <item x="2027"/>
        <item x="2029"/>
        <item x="2030"/>
        <item x="2031"/>
        <item x="2032"/>
        <item x="2033"/>
        <item x="2034"/>
        <item x="2035"/>
        <item x="2036"/>
        <item x="2037"/>
        <item x="2039"/>
        <item x="2040"/>
        <item x="2041"/>
        <item x="2042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6"/>
        <item x="2057"/>
        <item x="2058"/>
        <item x="2059"/>
        <item x="2060"/>
        <item x="2061"/>
        <item x="2062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9"/>
        <item x="2080"/>
        <item x="2081"/>
        <item x="2082"/>
        <item x="2083"/>
        <item x="2085"/>
        <item x="2087"/>
        <item x="2090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4"/>
        <item x="2105"/>
        <item x="2106"/>
        <item x="2107"/>
        <item x="2108"/>
        <item x="2109"/>
        <item x="2110"/>
        <item x="2111"/>
        <item x="2112"/>
        <item x="2113"/>
        <item x="2117"/>
        <item x="2118"/>
        <item x="2120"/>
        <item x="2121"/>
        <item x="2122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3"/>
        <item x="2154"/>
        <item x="2155"/>
        <item x="2156"/>
        <item x="2157"/>
        <item x="2158"/>
        <item x="2159"/>
        <item x="2160"/>
        <item x="2161"/>
        <item x="2164"/>
        <item x="2165"/>
        <item x="2166"/>
        <item x="2167"/>
        <item x="2168"/>
        <item x="2169"/>
        <item x="2170"/>
        <item x="2171"/>
        <item x="2172"/>
        <item x="2175"/>
        <item x="2176"/>
        <item x="2177"/>
        <item x="2178"/>
        <item x="2179"/>
        <item x="2180"/>
        <item x="2184"/>
        <item x="2187"/>
        <item x="2189"/>
        <item x="2190"/>
        <item x="2191"/>
        <item x="2192"/>
        <item x="2193"/>
        <item x="2194"/>
        <item x="2195"/>
        <item x="2196"/>
        <item x="2198"/>
        <item x="2199"/>
        <item x="2200"/>
        <item x="2201"/>
        <item x="2202"/>
        <item x="2203"/>
        <item x="2204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3"/>
        <item x="2244"/>
        <item x="2245"/>
        <item x="2248"/>
        <item x="2249"/>
        <item x="2250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81"/>
        <item x="2282"/>
        <item x="2283"/>
        <item x="2284"/>
        <item x="2286"/>
        <item x="2287"/>
        <item x="2288"/>
        <item x="2289"/>
        <item x="2290"/>
        <item x="2292"/>
        <item x="2294"/>
        <item x="2295"/>
        <item x="2296"/>
        <item x="2297"/>
        <item x="2298"/>
        <item x="2299"/>
        <item x="2300"/>
        <item x="2301"/>
        <item x="2302"/>
        <item x="2304"/>
        <item x="2305"/>
        <item x="2307"/>
        <item x="2309"/>
        <item x="2310"/>
        <item x="2311"/>
        <item x="2312"/>
        <item x="2313"/>
        <item x="2314"/>
        <item x="2319"/>
        <item x="2323"/>
        <item x="2325"/>
        <item x="2326"/>
        <item x="2329"/>
        <item x="2330"/>
        <item x="2333"/>
        <item x="2334"/>
        <item x="2335"/>
        <item x="2336"/>
        <item x="2338"/>
        <item x="2339"/>
        <item x="2340"/>
        <item x="2341"/>
        <item x="2342"/>
        <item x="2343"/>
        <item x="2344"/>
        <item x="2345"/>
        <item x="2350"/>
        <item x="2351"/>
        <item x="2352"/>
        <item x="2353"/>
        <item x="2354"/>
        <item x="2355"/>
        <item x="2356"/>
        <item x="2357"/>
        <item x="2358"/>
        <item x="2359"/>
        <item x="2361"/>
        <item x="2362"/>
        <item x="2363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3"/>
        <item x="2384"/>
        <item x="2385"/>
        <item x="2387"/>
        <item x="2388"/>
        <item x="2389"/>
        <item x="2390"/>
        <item t="default"/>
      </items>
    </pivotField>
    <pivotField numFmtId="3" showAll="0" defaultSubtotal="0"/>
    <pivotField numFmtId="3" showAll="0" defaultSubtotal="0"/>
    <pivotField dataField="1" numFmtId="3" showAll="0" defaultSubtotal="0"/>
    <pivotField dataField="1" numFmtId="3" showAll="0" defaultSubtotal="0"/>
    <pivotField showAll="0" defaultSubtotal="0"/>
    <pivotField showAll="0" defaultSubtotal="0">
      <items count="4">
        <item x="0"/>
        <item x="1"/>
        <item m="1" x="3"/>
        <item m="1" x="2"/>
      </items>
    </pivotField>
    <pivotField axis="axisPage" multipleItemSelectionAllowed="1" showAll="0" defaultSubtotal="0">
      <items count="9">
        <item h="1" x="0"/>
        <item x="1"/>
        <item h="1" x="2"/>
        <item h="1" x="3"/>
        <item h="1" x="4"/>
        <item h="1" x="5"/>
        <item h="1" x="6"/>
        <item h="1" x="7"/>
        <item h="1" m="1" x="8"/>
      </items>
    </pivotField>
  </pivotFields>
  <rowFields count="1">
    <field x="2"/>
  </rowFields>
  <rowItems count="148">
    <i>
      <x v="59"/>
    </i>
    <i>
      <x v="58"/>
    </i>
    <i>
      <x v="49"/>
    </i>
    <i>
      <x v="82"/>
    </i>
    <i>
      <x v="99"/>
    </i>
    <i>
      <x v="97"/>
    </i>
    <i>
      <x v="20"/>
    </i>
    <i>
      <x v="39"/>
    </i>
    <i>
      <x v="74"/>
    </i>
    <i>
      <x v="37"/>
    </i>
    <i>
      <x v="87"/>
    </i>
    <i>
      <x v="72"/>
    </i>
    <i>
      <x v="14"/>
    </i>
    <i>
      <x v="76"/>
    </i>
    <i>
      <x v="67"/>
    </i>
    <i>
      <x v="69"/>
    </i>
    <i>
      <x v="25"/>
    </i>
    <i>
      <x v="98"/>
    </i>
    <i>
      <x v="6"/>
    </i>
    <i>
      <x v="45"/>
    </i>
    <i>
      <x v="169"/>
    </i>
    <i>
      <x v="78"/>
    </i>
    <i>
      <x v="132"/>
    </i>
    <i>
      <x v="19"/>
    </i>
    <i>
      <x v="94"/>
    </i>
    <i>
      <x v="93"/>
    </i>
    <i>
      <x v="63"/>
    </i>
    <i>
      <x v="40"/>
    </i>
    <i>
      <x v="27"/>
    </i>
    <i>
      <x v="22"/>
    </i>
    <i>
      <x v="172"/>
    </i>
    <i>
      <x v="157"/>
    </i>
    <i>
      <x v="61"/>
    </i>
    <i>
      <x v="36"/>
    </i>
    <i>
      <x v="100"/>
    </i>
    <i>
      <x v="92"/>
    </i>
    <i>
      <x v="110"/>
    </i>
    <i>
      <x v="50"/>
    </i>
    <i>
      <x v="80"/>
    </i>
    <i>
      <x v="155"/>
    </i>
    <i>
      <x v="43"/>
    </i>
    <i>
      <x v="151"/>
    </i>
    <i>
      <x v="16"/>
    </i>
    <i>
      <x v="55"/>
    </i>
    <i>
      <x v="29"/>
    </i>
    <i>
      <x v="54"/>
    </i>
    <i>
      <x v="81"/>
    </i>
    <i>
      <x v="17"/>
    </i>
    <i>
      <x v="9"/>
    </i>
    <i>
      <x v="71"/>
    </i>
    <i>
      <x v="26"/>
    </i>
    <i>
      <x v="21"/>
    </i>
    <i>
      <x v="41"/>
    </i>
    <i>
      <x v="34"/>
    </i>
    <i>
      <x v="141"/>
    </i>
    <i>
      <x v="18"/>
    </i>
    <i>
      <x v="113"/>
    </i>
    <i>
      <x v="51"/>
    </i>
    <i>
      <x v="112"/>
    </i>
    <i>
      <x v="163"/>
    </i>
    <i>
      <x v="96"/>
    </i>
    <i>
      <x v="173"/>
    </i>
    <i>
      <x/>
    </i>
    <i>
      <x v="33"/>
    </i>
    <i>
      <x v="24"/>
    </i>
    <i>
      <x v="165"/>
    </i>
    <i>
      <x v="53"/>
    </i>
    <i>
      <x v="30"/>
    </i>
    <i>
      <x v="123"/>
    </i>
    <i>
      <x v="128"/>
    </i>
    <i>
      <x v="166"/>
    </i>
    <i>
      <x v="158"/>
    </i>
    <i>
      <x v="152"/>
    </i>
    <i>
      <x v="90"/>
    </i>
    <i>
      <x v="154"/>
    </i>
    <i>
      <x v="1"/>
    </i>
    <i>
      <x v="178"/>
    </i>
    <i>
      <x v="52"/>
    </i>
    <i>
      <x v="65"/>
    </i>
    <i>
      <x v="115"/>
    </i>
    <i>
      <x v="42"/>
    </i>
    <i>
      <x v="176"/>
    </i>
    <i>
      <x v="188"/>
    </i>
    <i>
      <x v="179"/>
    </i>
    <i>
      <x v="12"/>
    </i>
    <i>
      <x v="75"/>
    </i>
    <i>
      <x v="168"/>
    </i>
    <i>
      <x v="15"/>
    </i>
    <i>
      <x v="167"/>
    </i>
    <i>
      <x v="170"/>
    </i>
    <i>
      <x v="153"/>
    </i>
    <i>
      <x v="66"/>
    </i>
    <i>
      <x v="38"/>
    </i>
    <i>
      <x v="156"/>
    </i>
    <i>
      <x v="162"/>
    </i>
    <i>
      <x v="160"/>
    </i>
    <i>
      <x v="133"/>
    </i>
    <i>
      <x v="137"/>
    </i>
    <i>
      <x v="180"/>
    </i>
    <i>
      <x v="111"/>
    </i>
    <i>
      <x v="35"/>
    </i>
    <i>
      <x v="130"/>
    </i>
    <i>
      <x v="60"/>
    </i>
    <i>
      <x v="159"/>
    </i>
    <i>
      <x v="28"/>
    </i>
    <i>
      <x v="127"/>
    </i>
    <i>
      <x v="85"/>
    </i>
    <i>
      <x v="136"/>
    </i>
    <i>
      <x v="89"/>
    </i>
    <i>
      <x v="140"/>
    </i>
    <i>
      <x v="175"/>
    </i>
    <i>
      <x v="70"/>
    </i>
    <i>
      <x v="5"/>
    </i>
    <i>
      <x v="164"/>
    </i>
    <i>
      <x v="79"/>
    </i>
    <i>
      <x v="205"/>
    </i>
    <i>
      <x v="184"/>
    </i>
    <i>
      <x v="114"/>
    </i>
    <i>
      <x v="142"/>
    </i>
    <i>
      <x v="95"/>
    </i>
    <i>
      <x v="91"/>
    </i>
    <i>
      <x v="138"/>
    </i>
    <i>
      <x v="198"/>
    </i>
    <i>
      <x v="101"/>
    </i>
    <i>
      <x v="161"/>
    </i>
    <i>
      <x v="183"/>
    </i>
    <i>
      <x v="139"/>
    </i>
    <i>
      <x v="88"/>
    </i>
    <i>
      <x v="185"/>
    </i>
    <i>
      <x v="135"/>
    </i>
    <i>
      <x v="68"/>
    </i>
    <i>
      <x v="150"/>
    </i>
    <i>
      <x v="182"/>
    </i>
    <i>
      <x v="134"/>
    </i>
    <i>
      <x v="46"/>
    </i>
    <i>
      <x v="102"/>
    </i>
    <i>
      <x v="186"/>
    </i>
    <i>
      <x v="64"/>
    </i>
    <i>
      <x v="196"/>
    </i>
    <i>
      <x v="57"/>
    </i>
    <i>
      <x v="122"/>
    </i>
    <i>
      <x v="171"/>
    </i>
    <i>
      <x v="174"/>
    </i>
    <i>
      <x v="181"/>
    </i>
    <i>
      <x v="187"/>
    </i>
    <i>
      <x v="189"/>
    </i>
    <i>
      <x v="177"/>
    </i>
    <i t="grand">
      <x/>
    </i>
  </rowItems>
  <colFields count="1">
    <field x="-2"/>
  </colFields>
  <colItems count="2">
    <i>
      <x/>
    </i>
    <i i="1">
      <x v="1"/>
    </i>
  </colItems>
  <pageFields count="2">
    <pageField fld="3" hier="-1"/>
    <pageField fld="10" hier="-1"/>
  </pageFields>
  <dataFields count="2">
    <dataField name="Сумма по полю 2023" fld="6" baseField="0" baseItem="0"/>
    <dataField name="Сумма по полю 2022" fld="7" baseField="0" baseItem="0"/>
  </dataFields>
  <formats count="2">
    <format dxfId="192">
      <pivotArea outline="0" collapsedLevelsAreSubtotals="1" fieldPosition="0"/>
    </format>
    <format dxfId="19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3000000}" name="Сводная таблица4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H71:J80" firstHeaderRow="0" firstDataRow="1" firstDataCol="1" rowPageCount="3" colPageCount="1"/>
  <pivotFields count="11">
    <pivotField showAll="0">
      <items count="8">
        <item x="0"/>
        <item m="1" x="5"/>
        <item m="1" x="4"/>
        <item x="1"/>
        <item x="2"/>
        <item m="1" x="6"/>
        <item m="1" x="3"/>
        <item t="default"/>
      </items>
    </pivotField>
    <pivotField axis="axisPage" showAll="0">
      <items count="10">
        <item sd="0" x="0"/>
        <item sd="0" x="1"/>
        <item sd="0" x="2"/>
        <item sd="0" x="3"/>
        <item sd="0" x="4"/>
        <item sd="0" x="5"/>
        <item sd="0" x="6"/>
        <item sd="0" x="7"/>
        <item m="1" x="8"/>
        <item t="default"/>
      </items>
    </pivotField>
    <pivotField axis="axisPage" multipleItemSelectionAllowed="1" showAll="0">
      <items count="226">
        <item x="65"/>
        <item x="66"/>
        <item x="156"/>
        <item m="1" x="210"/>
        <item m="1" x="217"/>
        <item x="128"/>
        <item x="68"/>
        <item x="157"/>
        <item m="1" x="215"/>
        <item x="69"/>
        <item x="172"/>
        <item m="1" x="222"/>
        <item x="70"/>
        <item m="1" x="211"/>
        <item x="71"/>
        <item x="130"/>
        <item x="73"/>
        <item x="74"/>
        <item x="36"/>
        <item x="75"/>
        <item x="37"/>
        <item x="76"/>
        <item x="4"/>
        <item x="187"/>
        <item x="38"/>
        <item x="5"/>
        <item x="6"/>
        <item x="77"/>
        <item x="61"/>
        <item x="54"/>
        <item x="40"/>
        <item x="80"/>
        <item x="159"/>
        <item x="81"/>
        <item x="7"/>
        <item x="82"/>
        <item x="8"/>
        <item x="9"/>
        <item x="83"/>
        <item x="10"/>
        <item x="84"/>
        <item x="85"/>
        <item x="43"/>
        <item x="87"/>
        <item x="189"/>
        <item x="13"/>
        <item x="137"/>
        <item x="181"/>
        <item m="1" x="216"/>
        <item x="14"/>
        <item x="89"/>
        <item x="90"/>
        <item x="15"/>
        <item x="46"/>
        <item x="92"/>
        <item x="93"/>
        <item x="190"/>
        <item x="140"/>
        <item x="17"/>
        <item x="18"/>
        <item x="94"/>
        <item x="96"/>
        <item x="191"/>
        <item x="97"/>
        <item x="143"/>
        <item x="99"/>
        <item x="102"/>
        <item x="19"/>
        <item x="145"/>
        <item x="20"/>
        <item x="104"/>
        <item x="105"/>
        <item x="21"/>
        <item x="169"/>
        <item x="22"/>
        <item x="107"/>
        <item x="23"/>
        <item m="1" x="224"/>
        <item x="24"/>
        <item x="147"/>
        <item x="110"/>
        <item x="112"/>
        <item x="25"/>
        <item x="196"/>
        <item x="113"/>
        <item x="114"/>
        <item m="1" x="212"/>
        <item x="26"/>
        <item x="149"/>
        <item x="150"/>
        <item x="121"/>
        <item x="51"/>
        <item x="27"/>
        <item x="28"/>
        <item x="29"/>
        <item x="152"/>
        <item x="122"/>
        <item x="31"/>
        <item x="32"/>
        <item x="33"/>
        <item x="124"/>
        <item x="153"/>
        <item x="154"/>
        <item x="64"/>
        <item x="166"/>
        <item x="199"/>
        <item m="1" x="208"/>
        <item m="1" x="221"/>
        <item m="1" x="213"/>
        <item m="1" x="218"/>
        <item x="86"/>
        <item x="42"/>
        <item x="1"/>
        <item x="16"/>
        <item x="52"/>
        <item x="47"/>
        <item m="1" x="223"/>
        <item m="1" x="219"/>
        <item m="1" x="214"/>
        <item m="1" x="207"/>
        <item m="1" x="220"/>
        <item x="180"/>
        <item x="139"/>
        <item x="117"/>
        <item x="192"/>
        <item m="1" x="209"/>
        <item x="57"/>
        <item x="0"/>
        <item x="2"/>
        <item x="3"/>
        <item x="11"/>
        <item x="12"/>
        <item x="30"/>
        <item x="34"/>
        <item x="35"/>
        <item x="39"/>
        <item x="41"/>
        <item x="44"/>
        <item x="45"/>
        <item x="48"/>
        <item x="49"/>
        <item x="50"/>
        <item x="53"/>
        <item x="55"/>
        <item x="56"/>
        <item x="58"/>
        <item x="59"/>
        <item x="60"/>
        <item x="62"/>
        <item x="63"/>
        <item x="67"/>
        <item x="72"/>
        <item x="78"/>
        <item x="79"/>
        <item x="88"/>
        <item x="91"/>
        <item x="95"/>
        <item x="98"/>
        <item x="100"/>
        <item x="101"/>
        <item x="103"/>
        <item x="106"/>
        <item x="108"/>
        <item x="109"/>
        <item x="111"/>
        <item x="115"/>
        <item x="116"/>
        <item x="118"/>
        <item x="119"/>
        <item x="120"/>
        <item x="123"/>
        <item x="125"/>
        <item x="126"/>
        <item x="127"/>
        <item x="129"/>
        <item x="131"/>
        <item x="132"/>
        <item x="133"/>
        <item x="134"/>
        <item x="135"/>
        <item x="136"/>
        <item x="138"/>
        <item x="141"/>
        <item x="142"/>
        <item x="144"/>
        <item x="146"/>
        <item x="148"/>
        <item x="151"/>
        <item x="155"/>
        <item x="158"/>
        <item x="160"/>
        <item x="161"/>
        <item x="162"/>
        <item x="163"/>
        <item x="164"/>
        <item x="165"/>
        <item x="167"/>
        <item x="168"/>
        <item x="170"/>
        <item x="171"/>
        <item x="173"/>
        <item x="174"/>
        <item x="175"/>
        <item x="176"/>
        <item x="177"/>
        <item x="178"/>
        <item x="179"/>
        <item x="182"/>
        <item x="183"/>
        <item x="184"/>
        <item x="185"/>
        <item x="186"/>
        <item x="188"/>
        <item x="193"/>
        <item x="194"/>
        <item x="195"/>
        <item x="197"/>
        <item x="198"/>
        <item x="200"/>
        <item x="201"/>
        <item x="202"/>
        <item x="203"/>
        <item x="204"/>
        <item x="205"/>
        <item x="206"/>
        <item t="default"/>
      </items>
    </pivotField>
    <pivotField axis="axisPage" showAll="0">
      <items count="2679">
        <item x="767"/>
        <item x="768"/>
        <item x="769"/>
        <item x="773"/>
        <item x="774"/>
        <item x="1656"/>
        <item x="776"/>
        <item x="1657"/>
        <item x="273"/>
        <item x="274"/>
        <item x="275"/>
        <item x="276"/>
        <item x="277"/>
        <item x="278"/>
        <item x="279"/>
        <item x="576"/>
        <item x="256"/>
        <item x="257"/>
        <item x="258"/>
        <item x="261"/>
        <item x="897"/>
        <item x="867"/>
        <item x="1369"/>
        <item x="1371"/>
        <item x="1184"/>
        <item x="1185"/>
        <item x="2114"/>
        <item x="2115"/>
        <item m="1" x="2443"/>
        <item x="947"/>
        <item x="1145"/>
        <item x="868"/>
        <item x="354"/>
        <item m="1" x="2529"/>
        <item x="1187"/>
        <item x="1065"/>
        <item x="1310"/>
        <item x="1122"/>
        <item x="1863"/>
        <item x="2119"/>
        <item x="1020"/>
        <item x="899"/>
        <item x="825"/>
        <item x="1190"/>
        <item x="637"/>
        <item x="1818"/>
        <item m="1" x="2546"/>
        <item x="815"/>
        <item x="1393"/>
        <item m="1" x="2403"/>
        <item m="1" x="2558"/>
        <item m="1" x="2512"/>
        <item m="1" x="2525"/>
        <item x="1146"/>
        <item m="1" x="2399"/>
        <item x="303"/>
        <item x="304"/>
        <item x="305"/>
        <item x="486"/>
        <item x="1524"/>
        <item x="1525"/>
        <item x="487"/>
        <item x="488"/>
        <item m="1" x="2468"/>
        <item x="369"/>
        <item x="1404"/>
        <item x="306"/>
        <item x="1872"/>
        <item x="1984"/>
        <item x="308"/>
        <item x="310"/>
        <item x="312"/>
        <item x="314"/>
        <item x="315"/>
        <item x="319"/>
        <item x="320"/>
        <item x="321"/>
        <item x="1460"/>
        <item x="1312"/>
        <item x="1053"/>
        <item x="501"/>
        <item x="1124"/>
        <item x="1420"/>
        <item x="1421"/>
        <item m="1" x="2430"/>
        <item x="1875"/>
        <item x="1429"/>
        <item x="1430"/>
        <item x="1431"/>
        <item x="1432"/>
        <item x="1433"/>
        <item x="1434"/>
        <item x="408"/>
        <item x="409"/>
        <item m="1" x="2633"/>
        <item x="412"/>
        <item m="1" x="2562"/>
        <item x="1440"/>
        <item x="346"/>
        <item x="1441"/>
        <item x="370"/>
        <item x="1199"/>
        <item x="715"/>
        <item x="716"/>
        <item x="1054"/>
        <item x="1055"/>
        <item x="717"/>
        <item x="1969"/>
        <item x="718"/>
        <item m="1" x="2413"/>
        <item m="1" x="2608"/>
        <item x="349"/>
        <item x="350"/>
        <item x="351"/>
        <item x="1986"/>
        <item m="1" x="2456"/>
        <item x="1445"/>
        <item x="353"/>
        <item m="1" x="2398"/>
        <item x="1877"/>
        <item x="467"/>
        <item x="706"/>
        <item x="356"/>
        <item x="1448"/>
        <item x="358"/>
        <item x="2138"/>
        <item x="1449"/>
        <item x="2139"/>
        <item x="362"/>
        <item x="1452"/>
        <item x="1454"/>
        <item x="363"/>
        <item x="364"/>
        <item x="365"/>
        <item x="366"/>
        <item x="373"/>
        <item x="1463"/>
        <item x="2028"/>
        <item x="378"/>
        <item x="1466"/>
        <item x="381"/>
        <item x="1206"/>
        <item m="1" x="2400"/>
        <item x="583"/>
        <item x="870"/>
        <item x="871"/>
        <item x="875"/>
        <item x="383"/>
        <item x="708"/>
        <item x="437"/>
        <item x="1207"/>
        <item x="384"/>
        <item x="638"/>
        <item x="1210"/>
        <item x="587"/>
        <item x="832"/>
        <item x="833"/>
        <item x="834"/>
        <item x="1685"/>
        <item x="836"/>
        <item x="837"/>
        <item x="1492"/>
        <item x="441"/>
        <item x="1505"/>
        <item x="460"/>
        <item x="958"/>
        <item x="786"/>
        <item x="465"/>
        <item x="787"/>
        <item x="788"/>
        <item x="495"/>
        <item x="469"/>
        <item x="2077"/>
        <item m="1" x="2491"/>
        <item m="1" x="2408"/>
        <item x="2264"/>
        <item x="1519"/>
        <item x="474"/>
        <item x="1067"/>
        <item x="908"/>
        <item x="503"/>
        <item x="876"/>
        <item x="2308"/>
        <item x="482"/>
        <item x="699"/>
        <item x="386"/>
        <item x="348"/>
        <item x="504"/>
        <item x="1149"/>
        <item x="1381"/>
        <item x="2123"/>
        <item x="2078"/>
        <item x="1894"/>
        <item x="483"/>
        <item x="484"/>
        <item x="485"/>
        <item x="507"/>
        <item x="508"/>
        <item x="1103"/>
        <item m="1" x="2519"/>
        <item x="1531"/>
        <item x="1896"/>
        <item x="493"/>
        <item x="2162"/>
        <item x="2163"/>
        <item x="1899"/>
        <item x="1536"/>
        <item x="1539"/>
        <item x="510"/>
        <item x="593"/>
        <item x="1217"/>
        <item x="842"/>
        <item x="1127"/>
        <item x="2152"/>
        <item x="719"/>
        <item x="1218"/>
        <item x="1111"/>
        <item x="700"/>
        <item x="594"/>
        <item x="1640"/>
        <item x="515"/>
        <item x="529"/>
        <item x="530"/>
        <item x="1570"/>
        <item m="1" x="2622"/>
        <item m="1" x="2677"/>
        <item x="1573"/>
        <item x="543"/>
        <item x="544"/>
        <item x="547"/>
        <item x="548"/>
        <item x="549"/>
        <item x="550"/>
        <item x="2173"/>
        <item x="1580"/>
        <item x="553"/>
        <item x="2174"/>
        <item m="1" x="2609"/>
        <item x="554"/>
        <item x="556"/>
        <item x="1581"/>
        <item x="641"/>
        <item x="557"/>
        <item x="558"/>
        <item x="559"/>
        <item x="560"/>
        <item x="561"/>
        <item x="877"/>
        <item x="878"/>
        <item x="879"/>
        <item x="880"/>
        <item x="881"/>
        <item x="883"/>
        <item x="884"/>
        <item x="1583"/>
        <item x="564"/>
        <item x="565"/>
        <item x="1315"/>
        <item x="2306"/>
        <item x="475"/>
        <item x="709"/>
        <item x="1151"/>
        <item x="643"/>
        <item x="1719"/>
        <item x="1221"/>
        <item x="1571"/>
        <item x="1222"/>
        <item x="965"/>
        <item x="1223"/>
        <item x="1597"/>
        <item x="570"/>
        <item x="571"/>
        <item x="573"/>
        <item x="1598"/>
        <item x="574"/>
        <item x="575"/>
        <item x="2278"/>
        <item x="1224"/>
        <item x="2181"/>
        <item x="2182"/>
        <item x="2279"/>
        <item x="597"/>
        <item x="1999"/>
        <item x="1603"/>
        <item x="2038"/>
        <item x="1605"/>
        <item x="2280"/>
        <item x="2086"/>
        <item x="604"/>
        <item m="1" x="2569"/>
        <item x="1152"/>
        <item x="644"/>
        <item x="1611"/>
        <item m="1" x="2454"/>
        <item m="1" x="2577"/>
        <item x="645"/>
        <item x="1613"/>
        <item x="647"/>
        <item x="649"/>
        <item x="650"/>
        <item x="651"/>
        <item x="654"/>
        <item x="1971"/>
        <item x="1828"/>
        <item x="1829"/>
        <item x="1153"/>
        <item x="1128"/>
        <item x="673"/>
        <item x="677"/>
        <item x="678"/>
        <item x="679"/>
        <item x="681"/>
        <item x="605"/>
        <item x="1641"/>
        <item m="1" x="2663"/>
        <item x="1627"/>
        <item x="689"/>
        <item x="656"/>
        <item m="1" x="2660"/>
        <item x="2185"/>
        <item x="2186"/>
        <item x="698"/>
        <item x="1632"/>
        <item x="2088"/>
        <item m="1" x="2514"/>
        <item x="1634"/>
        <item m="1" x="2547"/>
        <item x="608"/>
        <item x="1317"/>
        <item x="1154"/>
        <item x="2188"/>
        <item x="967"/>
        <item x="1645"/>
        <item m="1" x="2453"/>
        <item x="1071"/>
        <item x="1104"/>
        <item m="1" x="2533"/>
        <item x="720"/>
        <item x="721"/>
        <item x="722"/>
        <item x="1650"/>
        <item x="2089"/>
        <item x="723"/>
        <item m="1" x="2554"/>
        <item x="725"/>
        <item x="968"/>
        <item x="1105"/>
        <item x="1072"/>
        <item x="1659"/>
        <item x="782"/>
        <item x="783"/>
        <item x="1230"/>
        <item x="1231"/>
        <item x="1232"/>
        <item x="778"/>
        <item x="972"/>
        <item m="1" x="2642"/>
        <item x="1130"/>
        <item x="1233"/>
        <item x="1132"/>
        <item x="794"/>
        <item x="795"/>
        <item x="797"/>
        <item x="799"/>
        <item x="800"/>
        <item x="801"/>
        <item x="802"/>
        <item x="803"/>
        <item x="805"/>
        <item x="808"/>
        <item x="1666"/>
        <item m="1" x="2494"/>
        <item x="2197"/>
        <item x="1672"/>
        <item x="1673"/>
        <item x="1676"/>
        <item x="1406"/>
        <item x="322"/>
        <item x="323"/>
        <item x="324"/>
        <item x="1407"/>
        <item x="1056"/>
        <item x="727"/>
        <item x="389"/>
        <item x="2091"/>
        <item x="823"/>
        <item x="443"/>
        <item x="975"/>
        <item x="845"/>
        <item x="846"/>
        <item x="849"/>
        <item x="2007"/>
        <item x="853"/>
        <item x="2205"/>
        <item x="2291"/>
        <item x="2206"/>
        <item x="1693"/>
        <item x="2207"/>
        <item x="887"/>
        <item x="2293"/>
        <item x="895"/>
        <item m="1" x="2436"/>
        <item x="1934"/>
        <item x="896"/>
        <item x="445"/>
        <item x="922"/>
        <item x="1703"/>
        <item x="1704"/>
        <item x="728"/>
        <item x="1024"/>
        <item x="521"/>
        <item x="926"/>
        <item x="446"/>
        <item x="979"/>
        <item x="522"/>
        <item x="1907"/>
        <item x="856"/>
        <item x="857"/>
        <item x="818"/>
        <item m="1" x="2597"/>
        <item m="1" x="2549"/>
        <item x="2009"/>
        <item m="1" x="2431"/>
        <item x="729"/>
        <item x="985"/>
        <item x="1240"/>
        <item x="986"/>
        <item x="615"/>
        <item x="1106"/>
        <item x="616"/>
        <item x="1017"/>
        <item x="1722"/>
        <item m="1" x="2536"/>
        <item m="1" x="2471"/>
        <item x="1133"/>
        <item x="927"/>
        <item x="928"/>
        <item x="932"/>
        <item x="659"/>
        <item x="1057"/>
        <item x="1318"/>
        <item x="1242"/>
        <item x="989"/>
        <item x="990"/>
        <item x="1033"/>
        <item x="1038"/>
        <item x="1039"/>
        <item x="1046"/>
        <item x="1047"/>
        <item x="731"/>
        <item x="618"/>
        <item x="1244"/>
        <item x="1741"/>
        <item x="1320"/>
        <item x="1749"/>
        <item x="1059"/>
        <item x="1060"/>
        <item x="1247"/>
        <item x="1249"/>
        <item x="1250"/>
        <item x="283"/>
        <item x="284"/>
        <item x="2124"/>
        <item x="285"/>
        <item x="286"/>
        <item x="287"/>
        <item x="998"/>
        <item x="1382"/>
        <item x="790"/>
        <item x="791"/>
        <item x="792"/>
        <item x="793"/>
        <item x="1255"/>
        <item x="1064"/>
        <item x="735"/>
        <item x="1636"/>
        <item x="1637"/>
        <item x="2229"/>
        <item x="1078"/>
        <item x="1079"/>
        <item x="1761"/>
        <item x="712"/>
        <item x="1118"/>
        <item x="737"/>
        <item x="2230"/>
        <item x="449"/>
        <item m="1" x="2521"/>
        <item x="1001"/>
        <item x="1084"/>
        <item x="1766"/>
        <item x="1767"/>
        <item x="1085"/>
        <item x="1256"/>
        <item x="288"/>
        <item x="289"/>
        <item x="1383"/>
        <item x="1384"/>
        <item x="1385"/>
        <item x="1386"/>
        <item x="1387"/>
        <item x="1257"/>
        <item x="1259"/>
        <item x="933"/>
        <item x="1388"/>
        <item x="1333"/>
        <item x="291"/>
        <item x="292"/>
        <item x="1334"/>
        <item x="1389"/>
        <item x="293"/>
        <item x="1336"/>
        <item x="738"/>
        <item x="1866"/>
        <item x="1262"/>
        <item x="1005"/>
        <item x="624"/>
        <item x="1264"/>
        <item x="1265"/>
        <item m="1" x="2393"/>
        <item x="891"/>
        <item x="2303"/>
        <item x="1107"/>
        <item x="1795"/>
        <item m="1" x="2467"/>
        <item x="893"/>
        <item x="1796"/>
        <item x="1800"/>
        <item x="661"/>
        <item x="1161"/>
        <item x="740"/>
        <item x="741"/>
        <item x="1268"/>
        <item x="391"/>
        <item x="743"/>
        <item x="294"/>
        <item x="1390"/>
        <item x="295"/>
        <item m="1" x="2404"/>
        <item x="626"/>
        <item x="744"/>
        <item x="1804"/>
        <item x="1140"/>
        <item x="392"/>
        <item x="1271"/>
        <item x="1108"/>
        <item x="1272"/>
        <item x="2242"/>
        <item m="1" x="2657"/>
        <item m="1" x="2495"/>
        <item x="1165"/>
        <item x="1166"/>
        <item x="393"/>
        <item x="1816"/>
        <item x="1817"/>
        <item x="1324"/>
        <item x="1012"/>
        <item x="1178"/>
        <item x="1179"/>
        <item x="1180"/>
        <item x="1181"/>
        <item x="368"/>
        <item x="1325"/>
        <item m="1" x="2474"/>
        <item x="1326"/>
        <item x="1279"/>
        <item x="1281"/>
        <item x="1284"/>
        <item m="1" x="2654"/>
        <item x="394"/>
        <item x="395"/>
        <item x="1833"/>
        <item x="296"/>
        <item x="664"/>
        <item x="1300"/>
        <item x="1305"/>
        <item x="1309"/>
        <item x="1328"/>
        <item x="1338"/>
        <item x="1340"/>
        <item x="1917"/>
        <item x="1287"/>
        <item x="779"/>
        <item x="632"/>
        <item x="397"/>
        <item x="1293"/>
        <item x="406"/>
        <item x="2247"/>
        <item x="1842"/>
        <item x="1834"/>
        <item m="1" x="2565"/>
        <item m="1" x="2656"/>
        <item x="1330"/>
        <item m="1" x="2421"/>
        <item x="1331"/>
        <item x="2246"/>
        <item m="1" x="2446"/>
        <item x="1843"/>
        <item m="1" x="2621"/>
        <item x="713"/>
        <item x="1143"/>
        <item m="1" x="2464"/>
        <item x="326"/>
        <item x="327"/>
        <item x="328"/>
        <item x="329"/>
        <item x="330"/>
        <item x="331"/>
        <item x="332"/>
        <item x="333"/>
        <item x="334"/>
        <item x="335"/>
        <item x="1169"/>
        <item x="1347"/>
        <item x="1348"/>
        <item x="1350"/>
        <item x="703"/>
        <item x="1977"/>
        <item x="2019"/>
        <item x="780"/>
        <item x="1015"/>
        <item x="1016"/>
        <item x="1298"/>
        <item x="2251"/>
        <item x="1410"/>
        <item x="1411"/>
        <item m="1" x="2415"/>
        <item x="1626"/>
        <item x="1215"/>
        <item x="1375"/>
        <item x="309"/>
        <item m="1" x="2498"/>
        <item m="1" x="2658"/>
        <item m="1" x="2655"/>
        <item m="1" x="2666"/>
        <item m="1" x="2405"/>
        <item x="1612"/>
        <item x="1924"/>
        <item m="1" x="2487"/>
        <item x="1710"/>
        <item x="2055"/>
        <item x="1120"/>
        <item x="1167"/>
        <item m="1" x="2507"/>
        <item m="1" x="2414"/>
        <item x="1408"/>
        <item x="1985"/>
        <item m="1" x="2411"/>
        <item x="1604"/>
        <item m="1" x="2675"/>
        <item m="1" x="2420"/>
        <item m="1" x="2480"/>
        <item m="1" x="2447"/>
        <item x="1048"/>
        <item x="1267"/>
        <item x="2116"/>
        <item m="1" x="2665"/>
        <item m="1" x="2613"/>
        <item m="1" x="2488"/>
        <item m="1" x="2652"/>
        <item x="582"/>
        <item x="599"/>
        <item m="1" x="2461"/>
        <item x="621"/>
        <item m="1" x="2550"/>
        <item x="1819"/>
        <item x="2125"/>
        <item m="1" x="2598"/>
        <item x="1418"/>
        <item m="1" x="2483"/>
        <item x="387"/>
        <item x="390"/>
        <item x="402"/>
        <item m="1" x="2589"/>
        <item m="1" x="2594"/>
        <item m="1" x="2401"/>
        <item x="512"/>
        <item m="1" x="2429"/>
        <item m="1" x="2509"/>
        <item x="602"/>
        <item m="1" x="2587"/>
        <item m="1" x="2544"/>
        <item x="682"/>
        <item m="1" x="2496"/>
        <item m="1" x="2557"/>
        <item m="1" x="2564"/>
        <item m="1" x="2426"/>
        <item x="1066"/>
        <item m="1" x="2457"/>
        <item m="1" x="2479"/>
        <item m="1" x="2440"/>
        <item x="1836"/>
        <item x="2018"/>
        <item m="1" x="2465"/>
        <item m="1" x="2439"/>
        <item x="1113"/>
        <item x="2315"/>
        <item x="2317"/>
        <item x="2320"/>
        <item x="2321"/>
        <item m="1" x="2535"/>
        <item x="2324"/>
        <item x="2327"/>
        <item x="2328"/>
        <item x="2331"/>
        <item x="2332"/>
        <item x="2337"/>
        <item x="2346"/>
        <item x="2347"/>
        <item x="2348"/>
        <item x="2349"/>
        <item x="2318"/>
        <item m="1" x="2624"/>
        <item m="1" x="2612"/>
        <item x="2322"/>
        <item x="2316"/>
        <item m="1" x="2513"/>
        <item x="2360"/>
        <item x="2364"/>
        <item x="2382"/>
        <item x="2386"/>
        <item m="1" x="2574"/>
        <item m="1" x="2593"/>
        <item x="223"/>
        <item x="6"/>
        <item x="7"/>
        <item x="10"/>
        <item x="18"/>
        <item x="21"/>
        <item x="22"/>
        <item x="23"/>
        <item x="24"/>
        <item x="26"/>
        <item x="27"/>
        <item x="28"/>
        <item x="29"/>
        <item x="134"/>
        <item x="34"/>
        <item x="35"/>
        <item x="37"/>
        <item x="42"/>
        <item x="140"/>
        <item x="43"/>
        <item x="46"/>
        <item x="47"/>
        <item x="48"/>
        <item x="52"/>
        <item x="56"/>
        <item x="57"/>
        <item x="58"/>
        <item x="62"/>
        <item x="65"/>
        <item x="66"/>
        <item x="163"/>
        <item x="73"/>
        <item x="74"/>
        <item x="75"/>
        <item x="78"/>
        <item x="172"/>
        <item x="83"/>
        <item x="87"/>
        <item x="88"/>
        <item x="91"/>
        <item x="93"/>
        <item x="94"/>
        <item x="95"/>
        <item x="97"/>
        <item x="98"/>
        <item x="100"/>
        <item x="102"/>
        <item x="103"/>
        <item x="104"/>
        <item x="105"/>
        <item x="106"/>
        <item x="108"/>
        <item x="2"/>
        <item x="5"/>
        <item x="117"/>
        <item x="123"/>
        <item x="14"/>
        <item x="17"/>
        <item m="1" x="2607"/>
        <item x="233"/>
        <item x="51"/>
        <item x="70"/>
        <item x="71"/>
        <item x="72"/>
        <item x="201"/>
        <item x="174"/>
        <item x="177"/>
        <item x="109"/>
        <item x="141"/>
        <item x="148"/>
        <item x="150"/>
        <item x="161"/>
        <item x="162"/>
        <item x="79"/>
        <item m="1" x="2539"/>
        <item x="45"/>
        <item x="61"/>
        <item x="84"/>
        <item x="234"/>
        <item m="1" x="2616"/>
        <item x="226"/>
        <item m="1" x="2672"/>
        <item x="131"/>
        <item x="19"/>
        <item x="20"/>
        <item x="135"/>
        <item x="160"/>
        <item m="1" x="2526"/>
        <item m="1" x="2524"/>
        <item m="1" x="2397"/>
        <item m="1" x="2392"/>
        <item m="1" x="2636"/>
        <item m="1" x="2638"/>
        <item m="1" x="2566"/>
        <item m="1" x="2484"/>
        <item m="1" x="2586"/>
        <item m="1" x="2588"/>
        <item m="1" x="2590"/>
        <item m="1" x="2645"/>
        <item m="1" x="2428"/>
        <item m="1" x="2434"/>
        <item m="1" x="2438"/>
        <item x="502"/>
        <item m="1" x="2559"/>
        <item m="1" x="2626"/>
        <item m="1" x="2570"/>
        <item m="1" x="2506"/>
        <item m="1" x="2605"/>
        <item m="1" x="2402"/>
        <item m="1" x="2472"/>
        <item m="1" x="2517"/>
        <item x="1633"/>
        <item m="1" x="2669"/>
        <item m="1" x="2601"/>
        <item m="1" x="2561"/>
        <item m="1" x="2596"/>
        <item m="1" x="2497"/>
        <item m="1" x="2541"/>
        <item m="1" x="2451"/>
        <item m="1" x="2501"/>
        <item m="1" x="2643"/>
        <item m="1" x="2425"/>
        <item m="1" x="2455"/>
        <item m="1" x="2560"/>
        <item m="1" x="2520"/>
        <item m="1" x="2516"/>
        <item m="1" x="2617"/>
        <item m="1" x="2543"/>
        <item m="1" x="2600"/>
        <item m="1" x="2623"/>
        <item m="1" x="2583"/>
        <item m="1" x="2671"/>
        <item m="1" x="2444"/>
        <item m="1" x="2620"/>
        <item m="1" x="2490"/>
        <item m="1" x="2462"/>
        <item m="1" x="2602"/>
        <item m="1" x="2542"/>
        <item m="1" x="2611"/>
        <item m="1" x="2540"/>
        <item m="1" x="2412"/>
        <item m="1" x="2581"/>
        <item m="1" x="2463"/>
        <item m="1" x="2391"/>
        <item m="1" x="2674"/>
        <item m="1" x="2555"/>
        <item m="1" x="2604"/>
        <item m="1" x="2481"/>
        <item m="1" x="2614"/>
        <item m="1" x="2662"/>
        <item m="1" x="2640"/>
        <item m="1" x="2644"/>
        <item m="1" x="2650"/>
        <item m="1" x="2606"/>
        <item m="1" x="2427"/>
        <item m="1" x="2466"/>
        <item m="1" x="2668"/>
        <item m="1" x="2648"/>
        <item m="1" x="2489"/>
        <item m="1" x="2407"/>
        <item m="1" x="2423"/>
        <item m="1" x="2673"/>
        <item m="1" x="2619"/>
        <item m="1" x="2664"/>
        <item m="1" x="2630"/>
        <item m="1" x="2394"/>
        <item m="1" x="2634"/>
        <item m="1" x="2635"/>
        <item m="1" x="2637"/>
        <item m="1" x="2582"/>
        <item m="1" x="2551"/>
        <item m="1" x="2572"/>
        <item m="1" x="2595"/>
        <item m="1" x="2579"/>
        <item m="1" x="2458"/>
        <item m="1" x="2473"/>
        <item m="1" x="2492"/>
        <item m="1" x="2410"/>
        <item x="342"/>
        <item m="1" x="2505"/>
        <item m="1" x="2567"/>
        <item m="1" x="2476"/>
        <item m="1" x="2485"/>
        <item x="541"/>
        <item m="1" x="2629"/>
        <item m="1" x="2610"/>
        <item m="1" x="2659"/>
        <item x="2004"/>
        <item x="2285"/>
        <item x="1644"/>
        <item m="1" x="2563"/>
        <item m="1" x="2478"/>
        <item m="1" x="2442"/>
        <item m="1" x="2416"/>
        <item m="1" x="2511"/>
        <item m="1" x="2482"/>
        <item x="987"/>
        <item m="1" x="2532"/>
        <item m="1" x="2528"/>
        <item m="1" x="2585"/>
        <item m="1" x="2591"/>
        <item m="1" x="2537"/>
        <item m="1" x="2432"/>
        <item m="1" x="2459"/>
        <item m="1" x="2625"/>
        <item m="1" x="2422"/>
        <item m="1" x="2437"/>
        <item m="1" x="2676"/>
        <item m="1" x="2418"/>
        <item m="1" x="2504"/>
        <item m="1" x="2499"/>
        <item m="1" x="2433"/>
        <item m="1" x="2530"/>
        <item m="1" x="2646"/>
        <item m="1" x="2615"/>
        <item m="1" x="2531"/>
        <item m="1" x="2448"/>
        <item m="1" x="2580"/>
        <item m="1" x="2667"/>
        <item m="1" x="2522"/>
        <item m="1" x="2534"/>
        <item m="1" x="2576"/>
        <item m="1" x="2578"/>
        <item m="1" x="2460"/>
        <item x="352"/>
        <item m="1" x="2469"/>
        <item m="1" x="2628"/>
        <item m="1" x="2553"/>
        <item m="1" x="2493"/>
        <item m="1" x="2523"/>
        <item x="1004"/>
        <item x="1058"/>
        <item x="1094"/>
        <item m="1" x="2632"/>
        <item m="1" x="2538"/>
        <item m="1" x="2435"/>
        <item m="1" x="2641"/>
        <item m="1" x="2527"/>
        <item m="1" x="2639"/>
        <item x="2103"/>
        <item m="1" x="2571"/>
        <item m="1" x="2627"/>
        <item m="1" x="2599"/>
        <item x="838"/>
        <item x="923"/>
        <item m="1" x="2477"/>
        <item m="1" x="2647"/>
        <item m="1" x="2661"/>
        <item m="1" x="2419"/>
        <item m="1" x="2486"/>
        <item x="2084"/>
        <item m="1" x="2395"/>
        <item m="1" x="2441"/>
        <item m="1" x="2417"/>
        <item m="1" x="2584"/>
        <item m="1" x="2449"/>
        <item m="1" x="2573"/>
        <item m="1" x="2575"/>
        <item m="1" x="2424"/>
        <item x="1403"/>
        <item x="311"/>
        <item x="432"/>
        <item m="1" x="2510"/>
        <item m="1" x="2603"/>
        <item m="1" x="2475"/>
        <item m="1" x="2406"/>
        <item x="2183"/>
        <item x="2002"/>
        <item x="2043"/>
        <item m="1" x="2502"/>
        <item m="1" x="2508"/>
        <item m="1" x="2649"/>
        <item x="925"/>
        <item x="1713"/>
        <item x="1027"/>
        <item x="1075"/>
        <item m="1" x="2592"/>
        <item m="1" x="2445"/>
        <item x="1777"/>
        <item x="2063"/>
        <item m="1" x="2500"/>
        <item m="1" x="2548"/>
        <item m="1" x="2518"/>
        <item m="1" x="2631"/>
        <item m="1" x="2653"/>
        <item m="1" x="2556"/>
        <item m="1" x="2409"/>
        <item x="804"/>
        <item m="1" x="2552"/>
        <item m="1" x="2396"/>
        <item m="1" x="2618"/>
        <item m="1" x="2568"/>
        <item m="1" x="2503"/>
        <item m="1" x="2515"/>
        <item m="1" x="2450"/>
        <item m="1" x="2452"/>
        <item m="1" x="2670"/>
        <item x="241"/>
        <item m="1" x="2545"/>
        <item x="16"/>
        <item m="1" x="2470"/>
        <item m="1" x="2651"/>
        <item x="211"/>
        <item x="0"/>
        <item x="1"/>
        <item x="3"/>
        <item x="4"/>
        <item x="8"/>
        <item x="9"/>
        <item x="11"/>
        <item x="12"/>
        <item x="13"/>
        <item x="15"/>
        <item x="25"/>
        <item x="30"/>
        <item x="31"/>
        <item x="32"/>
        <item x="33"/>
        <item x="36"/>
        <item x="38"/>
        <item x="39"/>
        <item x="40"/>
        <item x="41"/>
        <item x="44"/>
        <item x="49"/>
        <item x="50"/>
        <item x="53"/>
        <item x="54"/>
        <item x="55"/>
        <item x="59"/>
        <item x="60"/>
        <item x="63"/>
        <item x="64"/>
        <item x="67"/>
        <item x="68"/>
        <item x="69"/>
        <item x="76"/>
        <item x="77"/>
        <item x="80"/>
        <item x="81"/>
        <item x="82"/>
        <item x="85"/>
        <item x="86"/>
        <item x="89"/>
        <item x="90"/>
        <item x="92"/>
        <item x="96"/>
        <item x="99"/>
        <item x="101"/>
        <item x="107"/>
        <item x="110"/>
        <item x="111"/>
        <item x="112"/>
        <item x="113"/>
        <item x="114"/>
        <item x="115"/>
        <item x="116"/>
        <item x="118"/>
        <item x="119"/>
        <item x="120"/>
        <item x="121"/>
        <item x="122"/>
        <item x="124"/>
        <item x="125"/>
        <item x="126"/>
        <item x="127"/>
        <item x="128"/>
        <item x="129"/>
        <item x="130"/>
        <item x="132"/>
        <item x="133"/>
        <item x="136"/>
        <item x="137"/>
        <item x="138"/>
        <item x="139"/>
        <item x="142"/>
        <item x="143"/>
        <item x="144"/>
        <item x="145"/>
        <item x="146"/>
        <item x="147"/>
        <item x="149"/>
        <item x="151"/>
        <item x="152"/>
        <item x="153"/>
        <item x="154"/>
        <item x="155"/>
        <item x="156"/>
        <item x="157"/>
        <item x="158"/>
        <item x="159"/>
        <item x="164"/>
        <item x="165"/>
        <item x="166"/>
        <item x="167"/>
        <item x="168"/>
        <item x="169"/>
        <item x="170"/>
        <item x="171"/>
        <item x="173"/>
        <item x="175"/>
        <item x="176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2"/>
        <item x="203"/>
        <item x="204"/>
        <item x="205"/>
        <item x="206"/>
        <item x="207"/>
        <item x="208"/>
        <item x="209"/>
        <item x="210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4"/>
        <item x="225"/>
        <item x="227"/>
        <item x="228"/>
        <item x="229"/>
        <item x="230"/>
        <item x="231"/>
        <item x="232"/>
        <item x="235"/>
        <item x="236"/>
        <item x="237"/>
        <item x="238"/>
        <item x="239"/>
        <item x="240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9"/>
        <item x="260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80"/>
        <item x="281"/>
        <item x="282"/>
        <item x="290"/>
        <item x="297"/>
        <item x="298"/>
        <item x="299"/>
        <item x="300"/>
        <item x="301"/>
        <item x="302"/>
        <item x="307"/>
        <item x="313"/>
        <item x="316"/>
        <item x="317"/>
        <item x="318"/>
        <item x="325"/>
        <item x="336"/>
        <item x="337"/>
        <item x="338"/>
        <item x="339"/>
        <item x="340"/>
        <item x="341"/>
        <item x="343"/>
        <item x="344"/>
        <item x="345"/>
        <item x="347"/>
        <item x="355"/>
        <item x="357"/>
        <item x="359"/>
        <item x="360"/>
        <item x="361"/>
        <item x="367"/>
        <item x="371"/>
        <item x="372"/>
        <item x="374"/>
        <item x="375"/>
        <item x="376"/>
        <item x="377"/>
        <item x="379"/>
        <item x="380"/>
        <item x="382"/>
        <item x="385"/>
        <item x="388"/>
        <item x="396"/>
        <item x="398"/>
        <item x="399"/>
        <item x="400"/>
        <item x="401"/>
        <item x="403"/>
        <item x="404"/>
        <item x="405"/>
        <item x="407"/>
        <item x="410"/>
        <item x="411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3"/>
        <item x="434"/>
        <item x="435"/>
        <item x="436"/>
        <item x="438"/>
        <item x="439"/>
        <item x="440"/>
        <item x="442"/>
        <item x="444"/>
        <item x="447"/>
        <item x="448"/>
        <item x="450"/>
        <item x="451"/>
        <item x="452"/>
        <item x="453"/>
        <item x="454"/>
        <item x="455"/>
        <item x="456"/>
        <item x="457"/>
        <item x="458"/>
        <item x="459"/>
        <item x="461"/>
        <item x="462"/>
        <item x="463"/>
        <item x="464"/>
        <item x="466"/>
        <item x="468"/>
        <item x="470"/>
        <item x="471"/>
        <item x="472"/>
        <item x="473"/>
        <item x="476"/>
        <item x="477"/>
        <item x="478"/>
        <item x="479"/>
        <item x="480"/>
        <item x="481"/>
        <item x="489"/>
        <item x="490"/>
        <item x="491"/>
        <item x="492"/>
        <item x="494"/>
        <item x="496"/>
        <item x="497"/>
        <item x="498"/>
        <item x="499"/>
        <item x="500"/>
        <item x="505"/>
        <item x="506"/>
        <item x="509"/>
        <item x="511"/>
        <item x="513"/>
        <item x="514"/>
        <item x="516"/>
        <item x="517"/>
        <item x="518"/>
        <item x="519"/>
        <item x="520"/>
        <item x="523"/>
        <item x="524"/>
        <item x="525"/>
        <item x="526"/>
        <item x="527"/>
        <item x="528"/>
        <item x="531"/>
        <item x="532"/>
        <item x="533"/>
        <item x="534"/>
        <item x="535"/>
        <item x="536"/>
        <item x="537"/>
        <item x="538"/>
        <item x="539"/>
        <item x="540"/>
        <item x="542"/>
        <item x="545"/>
        <item x="546"/>
        <item x="551"/>
        <item x="552"/>
        <item x="555"/>
        <item x="562"/>
        <item x="563"/>
        <item x="566"/>
        <item x="567"/>
        <item x="568"/>
        <item x="569"/>
        <item x="572"/>
        <item x="577"/>
        <item x="578"/>
        <item x="579"/>
        <item x="580"/>
        <item x="581"/>
        <item x="584"/>
        <item x="585"/>
        <item x="586"/>
        <item x="588"/>
        <item x="589"/>
        <item x="590"/>
        <item x="591"/>
        <item x="592"/>
        <item x="595"/>
        <item x="596"/>
        <item x="598"/>
        <item x="600"/>
        <item x="601"/>
        <item x="603"/>
        <item x="606"/>
        <item x="607"/>
        <item x="609"/>
        <item x="610"/>
        <item x="611"/>
        <item x="612"/>
        <item x="613"/>
        <item x="614"/>
        <item x="617"/>
        <item x="619"/>
        <item x="620"/>
        <item x="622"/>
        <item x="623"/>
        <item x="625"/>
        <item x="627"/>
        <item x="628"/>
        <item x="629"/>
        <item x="630"/>
        <item x="631"/>
        <item x="633"/>
        <item x="634"/>
        <item x="635"/>
        <item x="636"/>
        <item x="639"/>
        <item x="640"/>
        <item x="642"/>
        <item x="646"/>
        <item x="648"/>
        <item x="652"/>
        <item x="653"/>
        <item x="655"/>
        <item x="657"/>
        <item x="658"/>
        <item x="660"/>
        <item x="662"/>
        <item x="663"/>
        <item x="665"/>
        <item x="666"/>
        <item x="667"/>
        <item x="668"/>
        <item x="669"/>
        <item x="670"/>
        <item x="671"/>
        <item x="672"/>
        <item x="674"/>
        <item x="675"/>
        <item x="676"/>
        <item x="680"/>
        <item x="683"/>
        <item x="684"/>
        <item x="685"/>
        <item x="686"/>
        <item x="687"/>
        <item x="688"/>
        <item x="690"/>
        <item x="691"/>
        <item x="692"/>
        <item x="693"/>
        <item x="694"/>
        <item x="695"/>
        <item x="696"/>
        <item x="697"/>
        <item x="701"/>
        <item x="702"/>
        <item x="704"/>
        <item x="705"/>
        <item x="707"/>
        <item x="710"/>
        <item x="711"/>
        <item x="714"/>
        <item x="724"/>
        <item x="726"/>
        <item x="730"/>
        <item x="732"/>
        <item x="733"/>
        <item x="734"/>
        <item x="736"/>
        <item x="739"/>
        <item x="742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70"/>
        <item x="771"/>
        <item x="772"/>
        <item x="775"/>
        <item x="777"/>
        <item x="781"/>
        <item x="784"/>
        <item x="785"/>
        <item x="789"/>
        <item x="796"/>
        <item x="798"/>
        <item x="806"/>
        <item x="807"/>
        <item x="809"/>
        <item x="810"/>
        <item x="811"/>
        <item x="812"/>
        <item x="813"/>
        <item x="814"/>
        <item x="816"/>
        <item x="817"/>
        <item x="819"/>
        <item x="820"/>
        <item x="821"/>
        <item x="822"/>
        <item x="824"/>
        <item x="826"/>
        <item x="827"/>
        <item x="828"/>
        <item x="829"/>
        <item x="830"/>
        <item x="831"/>
        <item x="835"/>
        <item x="839"/>
        <item x="840"/>
        <item x="841"/>
        <item x="843"/>
        <item x="844"/>
        <item x="847"/>
        <item x="848"/>
        <item x="850"/>
        <item x="851"/>
        <item x="852"/>
        <item x="854"/>
        <item x="855"/>
        <item x="858"/>
        <item x="859"/>
        <item x="860"/>
        <item x="861"/>
        <item x="862"/>
        <item x="863"/>
        <item x="864"/>
        <item x="865"/>
        <item x="866"/>
        <item x="869"/>
        <item x="872"/>
        <item x="873"/>
        <item x="874"/>
        <item x="882"/>
        <item x="885"/>
        <item x="886"/>
        <item x="888"/>
        <item x="889"/>
        <item x="890"/>
        <item x="892"/>
        <item x="894"/>
        <item x="898"/>
        <item x="900"/>
        <item x="901"/>
        <item x="902"/>
        <item x="903"/>
        <item x="904"/>
        <item x="905"/>
        <item x="906"/>
        <item x="907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4"/>
        <item x="929"/>
        <item x="930"/>
        <item x="931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8"/>
        <item x="949"/>
        <item x="950"/>
        <item x="951"/>
        <item x="952"/>
        <item x="953"/>
        <item x="954"/>
        <item x="955"/>
        <item x="956"/>
        <item x="957"/>
        <item x="959"/>
        <item x="960"/>
        <item x="961"/>
        <item x="962"/>
        <item x="963"/>
        <item x="964"/>
        <item x="966"/>
        <item x="969"/>
        <item x="970"/>
        <item x="971"/>
        <item x="973"/>
        <item x="974"/>
        <item x="976"/>
        <item x="977"/>
        <item x="978"/>
        <item x="980"/>
        <item x="981"/>
        <item x="982"/>
        <item x="983"/>
        <item x="984"/>
        <item x="988"/>
        <item x="991"/>
        <item x="992"/>
        <item x="993"/>
        <item x="994"/>
        <item x="995"/>
        <item x="996"/>
        <item x="997"/>
        <item x="999"/>
        <item x="1000"/>
        <item x="1002"/>
        <item x="1003"/>
        <item x="1006"/>
        <item x="1007"/>
        <item x="1008"/>
        <item x="1009"/>
        <item x="1010"/>
        <item x="1011"/>
        <item x="1013"/>
        <item x="1014"/>
        <item x="1018"/>
        <item x="1019"/>
        <item x="1021"/>
        <item x="1022"/>
        <item x="1023"/>
        <item x="1025"/>
        <item x="1026"/>
        <item x="1028"/>
        <item x="1029"/>
        <item x="1030"/>
        <item x="1031"/>
        <item x="1032"/>
        <item x="1034"/>
        <item x="1035"/>
        <item x="1036"/>
        <item x="1037"/>
        <item x="1040"/>
        <item x="1041"/>
        <item x="1042"/>
        <item x="1043"/>
        <item x="1044"/>
        <item x="1045"/>
        <item x="1049"/>
        <item x="1050"/>
        <item x="1051"/>
        <item x="1052"/>
        <item x="1061"/>
        <item x="1062"/>
        <item x="1063"/>
        <item x="1068"/>
        <item x="1069"/>
        <item x="1070"/>
        <item x="1073"/>
        <item x="1074"/>
        <item x="1076"/>
        <item x="1077"/>
        <item x="1080"/>
        <item x="1081"/>
        <item x="1082"/>
        <item x="1083"/>
        <item x="1086"/>
        <item x="1087"/>
        <item x="1088"/>
        <item x="1089"/>
        <item x="1090"/>
        <item x="1091"/>
        <item x="1092"/>
        <item x="1093"/>
        <item x="1095"/>
        <item x="1096"/>
        <item x="1097"/>
        <item x="1098"/>
        <item x="1099"/>
        <item x="1100"/>
        <item x="1101"/>
        <item x="1102"/>
        <item x="1109"/>
        <item x="1110"/>
        <item x="1112"/>
        <item x="1114"/>
        <item x="1115"/>
        <item x="1116"/>
        <item x="1117"/>
        <item x="1119"/>
        <item x="1121"/>
        <item x="1123"/>
        <item x="1125"/>
        <item x="1126"/>
        <item x="1129"/>
        <item x="1131"/>
        <item x="1134"/>
        <item x="1135"/>
        <item x="1136"/>
        <item x="1137"/>
        <item x="1138"/>
        <item x="1139"/>
        <item x="1141"/>
        <item x="1142"/>
        <item x="1144"/>
        <item x="1147"/>
        <item x="1148"/>
        <item x="1150"/>
        <item x="1155"/>
        <item x="1156"/>
        <item x="1157"/>
        <item x="1158"/>
        <item x="1159"/>
        <item x="1160"/>
        <item x="1162"/>
        <item x="1163"/>
        <item x="1164"/>
        <item x="1168"/>
        <item x="1170"/>
        <item x="1171"/>
        <item x="1172"/>
        <item x="1173"/>
        <item x="1174"/>
        <item x="1175"/>
        <item x="1176"/>
        <item x="1177"/>
        <item x="1182"/>
        <item x="1183"/>
        <item x="1186"/>
        <item x="1188"/>
        <item x="1189"/>
        <item x="1191"/>
        <item x="1192"/>
        <item x="1193"/>
        <item x="1194"/>
        <item x="1195"/>
        <item x="1196"/>
        <item x="1197"/>
        <item x="1198"/>
        <item x="1200"/>
        <item x="1201"/>
        <item x="1202"/>
        <item x="1203"/>
        <item x="1204"/>
        <item x="1205"/>
        <item x="1208"/>
        <item x="1209"/>
        <item x="1211"/>
        <item x="1212"/>
        <item x="1213"/>
        <item x="1214"/>
        <item x="1216"/>
        <item x="1219"/>
        <item x="1220"/>
        <item x="1225"/>
        <item x="1226"/>
        <item x="1227"/>
        <item x="1228"/>
        <item x="1229"/>
        <item x="1234"/>
        <item x="1235"/>
        <item x="1236"/>
        <item x="1237"/>
        <item x="1238"/>
        <item x="1239"/>
        <item x="1241"/>
        <item x="1243"/>
        <item x="1245"/>
        <item x="1246"/>
        <item x="1248"/>
        <item x="1251"/>
        <item x="1252"/>
        <item x="1253"/>
        <item x="1254"/>
        <item x="1258"/>
        <item x="1260"/>
        <item x="1261"/>
        <item x="1263"/>
        <item x="1266"/>
        <item x="1269"/>
        <item x="1270"/>
        <item x="1273"/>
        <item x="1274"/>
        <item x="1275"/>
        <item x="1276"/>
        <item x="1277"/>
        <item x="1278"/>
        <item x="1280"/>
        <item x="1282"/>
        <item x="1283"/>
        <item x="1285"/>
        <item x="1286"/>
        <item x="1288"/>
        <item x="1289"/>
        <item x="1290"/>
        <item x="1291"/>
        <item x="1292"/>
        <item x="1294"/>
        <item x="1295"/>
        <item x="1296"/>
        <item x="1297"/>
        <item x="1299"/>
        <item x="1301"/>
        <item x="1302"/>
        <item x="1303"/>
        <item x="1304"/>
        <item x="1306"/>
        <item x="1307"/>
        <item x="1308"/>
        <item x="1311"/>
        <item x="1313"/>
        <item x="1314"/>
        <item x="1316"/>
        <item x="1319"/>
        <item x="1321"/>
        <item x="1322"/>
        <item x="1323"/>
        <item x="1327"/>
        <item x="1329"/>
        <item x="1332"/>
        <item x="1335"/>
        <item x="1337"/>
        <item x="1339"/>
        <item x="1341"/>
        <item x="1342"/>
        <item x="1343"/>
        <item x="1344"/>
        <item x="1345"/>
        <item x="1346"/>
        <item x="1349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70"/>
        <item x="1372"/>
        <item x="1373"/>
        <item x="1374"/>
        <item x="1376"/>
        <item x="1377"/>
        <item x="1378"/>
        <item x="1379"/>
        <item x="1380"/>
        <item x="1391"/>
        <item x="1392"/>
        <item x="1394"/>
        <item x="1395"/>
        <item x="1396"/>
        <item x="1397"/>
        <item x="1398"/>
        <item x="1399"/>
        <item x="1400"/>
        <item x="1401"/>
        <item x="1402"/>
        <item x="1405"/>
        <item x="1409"/>
        <item x="1412"/>
        <item x="1413"/>
        <item x="1414"/>
        <item x="1415"/>
        <item x="1416"/>
        <item x="1417"/>
        <item x="1419"/>
        <item x="1422"/>
        <item x="1423"/>
        <item x="1424"/>
        <item x="1425"/>
        <item x="1426"/>
        <item x="1427"/>
        <item x="1428"/>
        <item x="1435"/>
        <item x="1436"/>
        <item x="1437"/>
        <item x="1438"/>
        <item x="1439"/>
        <item x="1442"/>
        <item x="1443"/>
        <item x="1444"/>
        <item x="1446"/>
        <item x="1447"/>
        <item x="1450"/>
        <item x="1451"/>
        <item x="1453"/>
        <item x="1455"/>
        <item x="1456"/>
        <item x="1457"/>
        <item x="1458"/>
        <item x="1459"/>
        <item x="1461"/>
        <item x="1462"/>
        <item x="1464"/>
        <item x="1465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20"/>
        <item x="1521"/>
        <item x="1522"/>
        <item x="1523"/>
        <item x="1526"/>
        <item x="1527"/>
        <item x="1528"/>
        <item x="1529"/>
        <item x="1530"/>
        <item x="1532"/>
        <item x="1533"/>
        <item x="1534"/>
        <item x="1535"/>
        <item x="1537"/>
        <item x="1538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2"/>
        <item x="1574"/>
        <item x="1575"/>
        <item x="1576"/>
        <item x="1577"/>
        <item x="1578"/>
        <item x="1579"/>
        <item x="1582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9"/>
        <item x="1600"/>
        <item x="1601"/>
        <item x="1602"/>
        <item x="1606"/>
        <item x="1607"/>
        <item x="1608"/>
        <item x="1609"/>
        <item x="1610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8"/>
        <item x="1629"/>
        <item x="1630"/>
        <item x="1631"/>
        <item x="1635"/>
        <item x="1638"/>
        <item x="1639"/>
        <item x="1642"/>
        <item x="1643"/>
        <item x="1646"/>
        <item x="1647"/>
        <item x="1648"/>
        <item x="1649"/>
        <item x="1651"/>
        <item x="1652"/>
        <item x="1653"/>
        <item x="1654"/>
        <item x="1655"/>
        <item x="1658"/>
        <item x="1660"/>
        <item x="1661"/>
        <item x="1662"/>
        <item x="1663"/>
        <item x="1664"/>
        <item x="1665"/>
        <item x="1667"/>
        <item x="1668"/>
        <item x="1669"/>
        <item x="1670"/>
        <item x="1671"/>
        <item x="1674"/>
        <item x="1675"/>
        <item x="1677"/>
        <item x="1678"/>
        <item x="1679"/>
        <item x="1680"/>
        <item x="1681"/>
        <item x="1682"/>
        <item x="1683"/>
        <item x="1684"/>
        <item x="1686"/>
        <item x="1687"/>
        <item x="1688"/>
        <item x="1689"/>
        <item x="1690"/>
        <item x="1691"/>
        <item x="1692"/>
        <item x="1694"/>
        <item x="1695"/>
        <item x="1696"/>
        <item x="1697"/>
        <item x="1698"/>
        <item x="1699"/>
        <item x="1700"/>
        <item x="1701"/>
        <item x="1702"/>
        <item x="1705"/>
        <item x="1706"/>
        <item x="1707"/>
        <item x="1708"/>
        <item x="1709"/>
        <item x="1711"/>
        <item x="1712"/>
        <item x="1714"/>
        <item x="1715"/>
        <item x="1716"/>
        <item x="1717"/>
        <item x="1718"/>
        <item x="1720"/>
        <item x="1721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2"/>
        <item x="1743"/>
        <item x="1744"/>
        <item x="1745"/>
        <item x="1746"/>
        <item x="1747"/>
        <item x="1748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2"/>
        <item x="1763"/>
        <item x="1764"/>
        <item x="1765"/>
        <item x="1768"/>
        <item x="1769"/>
        <item x="1770"/>
        <item x="1771"/>
        <item x="1772"/>
        <item x="1773"/>
        <item x="1774"/>
        <item x="1775"/>
        <item x="1776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7"/>
        <item x="1798"/>
        <item x="1799"/>
        <item x="1801"/>
        <item x="1802"/>
        <item x="1803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20"/>
        <item x="1821"/>
        <item x="1822"/>
        <item x="1823"/>
        <item x="1824"/>
        <item x="1825"/>
        <item x="1826"/>
        <item x="1827"/>
        <item x="1830"/>
        <item x="1831"/>
        <item x="1832"/>
        <item x="1835"/>
        <item x="1837"/>
        <item x="1838"/>
        <item x="1839"/>
        <item x="1840"/>
        <item x="1841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4"/>
        <item x="1865"/>
        <item x="1867"/>
        <item x="1868"/>
        <item x="1869"/>
        <item x="1870"/>
        <item x="1871"/>
        <item x="1873"/>
        <item x="1874"/>
        <item x="1876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5"/>
        <item x="1897"/>
        <item x="1898"/>
        <item x="1900"/>
        <item x="1901"/>
        <item x="1902"/>
        <item x="1903"/>
        <item x="1904"/>
        <item x="1905"/>
        <item x="1906"/>
        <item x="1908"/>
        <item x="1909"/>
        <item x="1910"/>
        <item x="1911"/>
        <item x="1912"/>
        <item x="1913"/>
        <item x="1914"/>
        <item x="1915"/>
        <item x="1916"/>
        <item x="1918"/>
        <item x="1919"/>
        <item x="1920"/>
        <item x="1921"/>
        <item x="1922"/>
        <item x="1923"/>
        <item x="1925"/>
        <item x="1926"/>
        <item x="1927"/>
        <item x="1928"/>
        <item x="1929"/>
        <item x="1930"/>
        <item x="1931"/>
        <item x="1932"/>
        <item x="1933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70"/>
        <item x="1972"/>
        <item x="1973"/>
        <item x="1974"/>
        <item x="1975"/>
        <item x="1976"/>
        <item x="1978"/>
        <item x="1979"/>
        <item x="1980"/>
        <item x="1981"/>
        <item x="1982"/>
        <item x="1983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2000"/>
        <item x="2001"/>
        <item x="2003"/>
        <item x="2005"/>
        <item x="2006"/>
        <item x="2008"/>
        <item x="2010"/>
        <item x="2011"/>
        <item x="2012"/>
        <item x="2013"/>
        <item x="2014"/>
        <item x="2015"/>
        <item x="2016"/>
        <item x="2017"/>
        <item x="2020"/>
        <item x="2021"/>
        <item x="2022"/>
        <item x="2023"/>
        <item x="2024"/>
        <item x="2025"/>
        <item x="2026"/>
        <item x="2027"/>
        <item x="2029"/>
        <item x="2030"/>
        <item x="2031"/>
        <item x="2032"/>
        <item x="2033"/>
        <item x="2034"/>
        <item x="2035"/>
        <item x="2036"/>
        <item x="2037"/>
        <item x="2039"/>
        <item x="2040"/>
        <item x="2041"/>
        <item x="2042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6"/>
        <item x="2057"/>
        <item x="2058"/>
        <item x="2059"/>
        <item x="2060"/>
        <item x="2061"/>
        <item x="2062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9"/>
        <item x="2080"/>
        <item x="2081"/>
        <item x="2082"/>
        <item x="2083"/>
        <item x="2085"/>
        <item x="2087"/>
        <item x="2090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4"/>
        <item x="2105"/>
        <item x="2106"/>
        <item x="2107"/>
        <item x="2108"/>
        <item x="2109"/>
        <item x="2110"/>
        <item x="2111"/>
        <item x="2112"/>
        <item x="2113"/>
        <item x="2117"/>
        <item x="2118"/>
        <item x="2120"/>
        <item x="2121"/>
        <item x="2122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3"/>
        <item x="2154"/>
        <item x="2155"/>
        <item x="2156"/>
        <item x="2157"/>
        <item x="2158"/>
        <item x="2159"/>
        <item x="2160"/>
        <item x="2161"/>
        <item x="2164"/>
        <item x="2165"/>
        <item x="2166"/>
        <item x="2167"/>
        <item x="2168"/>
        <item x="2169"/>
        <item x="2170"/>
        <item x="2171"/>
        <item x="2172"/>
        <item x="2175"/>
        <item x="2176"/>
        <item x="2177"/>
        <item x="2178"/>
        <item x="2179"/>
        <item x="2180"/>
        <item x="2184"/>
        <item x="2187"/>
        <item x="2189"/>
        <item x="2190"/>
        <item x="2191"/>
        <item x="2192"/>
        <item x="2193"/>
        <item x="2194"/>
        <item x="2195"/>
        <item x="2196"/>
        <item x="2198"/>
        <item x="2199"/>
        <item x="2200"/>
        <item x="2201"/>
        <item x="2202"/>
        <item x="2203"/>
        <item x="2204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3"/>
        <item x="2244"/>
        <item x="2245"/>
        <item x="2248"/>
        <item x="2249"/>
        <item x="2250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81"/>
        <item x="2282"/>
        <item x="2283"/>
        <item x="2284"/>
        <item x="2286"/>
        <item x="2287"/>
        <item x="2288"/>
        <item x="2289"/>
        <item x="2290"/>
        <item x="2292"/>
        <item x="2294"/>
        <item x="2295"/>
        <item x="2296"/>
        <item x="2297"/>
        <item x="2298"/>
        <item x="2299"/>
        <item x="2300"/>
        <item x="2301"/>
        <item x="2302"/>
        <item x="2304"/>
        <item x="2305"/>
        <item x="2307"/>
        <item x="2309"/>
        <item x="2310"/>
        <item x="2311"/>
        <item x="2312"/>
        <item x="2313"/>
        <item x="2314"/>
        <item x="2319"/>
        <item x="2323"/>
        <item x="2325"/>
        <item x="2326"/>
        <item x="2329"/>
        <item x="2330"/>
        <item x="2333"/>
        <item x="2334"/>
        <item x="2335"/>
        <item x="2336"/>
        <item x="2338"/>
        <item x="2339"/>
        <item x="2340"/>
        <item x="2341"/>
        <item x="2342"/>
        <item x="2343"/>
        <item x="2344"/>
        <item x="2345"/>
        <item x="2350"/>
        <item x="2351"/>
        <item x="2352"/>
        <item x="2353"/>
        <item x="2354"/>
        <item x="2355"/>
        <item x="2356"/>
        <item x="2357"/>
        <item x="2358"/>
        <item x="2359"/>
        <item x="2361"/>
        <item x="2362"/>
        <item x="2363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3"/>
        <item x="2384"/>
        <item x="2385"/>
        <item x="2387"/>
        <item x="2388"/>
        <item x="2389"/>
        <item x="2390"/>
        <item t="default"/>
      </items>
    </pivotField>
    <pivotField numFmtId="3" showAll="0" defaultSubtotal="0"/>
    <pivotField numFmtId="3" showAll="0" defaultSubtotal="0"/>
    <pivotField dataField="1" numFmtId="3" showAll="0" defaultSubtotal="0"/>
    <pivotField dataField="1" numFmtId="3" showAll="0" defaultSubtotal="0"/>
    <pivotField axis="axisRow" showAll="0" sortType="descending" defaultSubtotal="0">
      <items count="10">
        <item x="2"/>
        <item x="7"/>
        <item x="6"/>
        <item x="1"/>
        <item x="0"/>
        <item x="5"/>
        <item x="4"/>
        <item x="3"/>
        <item m="1" x="8"/>
        <item m="1" x="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defaultSubtotal="0">
      <items count="4">
        <item x="0"/>
        <item x="1"/>
        <item m="1" x="3"/>
        <item m="1" x="2"/>
      </items>
    </pivotField>
    <pivotField showAll="0" defaultSubtotal="0">
      <items count="9">
        <item h="1" x="0"/>
        <item x="1"/>
        <item h="1" x="2"/>
        <item h="1" x="3"/>
        <item h="1" x="4"/>
        <item h="1" x="5"/>
        <item h="1" x="6"/>
        <item h="1" x="7"/>
        <item h="1" m="1" x="8"/>
      </items>
    </pivotField>
  </pivotFields>
  <rowFields count="1">
    <field x="8"/>
  </rowFields>
  <rowItems count="9">
    <i>
      <x v="5"/>
    </i>
    <i>
      <x/>
    </i>
    <i>
      <x v="7"/>
    </i>
    <i>
      <x v="4"/>
    </i>
    <i>
      <x v="6"/>
    </i>
    <i>
      <x v="3"/>
    </i>
    <i>
      <x v="2"/>
    </i>
    <i>
      <x v="1"/>
    </i>
    <i t="grand">
      <x/>
    </i>
  </rowItems>
  <colFields count="1">
    <field x="-2"/>
  </colFields>
  <colItems count="2">
    <i>
      <x/>
    </i>
    <i i="1">
      <x v="1"/>
    </i>
  </colItems>
  <pageFields count="3">
    <pageField fld="2" hier="-1"/>
    <pageField fld="1" hier="-1"/>
    <pageField fld="3" hier="-1"/>
  </pageFields>
  <dataFields count="2">
    <dataField name="Сумма по полю 2023" fld="6" baseField="0" baseItem="0"/>
    <dataField name="Сумма по полю 2022" fld="7" baseField="0" baseItem="0"/>
  </dataFields>
  <formats count="2">
    <format dxfId="194">
      <pivotArea outline="0" collapsedLevelsAreSubtotals="1" fieldPosition="0"/>
    </format>
    <format dxfId="19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4000000}" name="Сводная таблица6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H89:I90" firstHeaderRow="0" firstDataRow="1" firstDataCol="0" rowPageCount="6" colPageCount="1"/>
  <pivotFields count="11">
    <pivotField axis="axisPage" showAll="0">
      <items count="8">
        <item x="0"/>
        <item m="1" x="5"/>
        <item x="1"/>
        <item m="1" x="6"/>
        <item m="1" x="3"/>
        <item x="2"/>
        <item m="1" x="4"/>
        <item t="default"/>
      </items>
    </pivotField>
    <pivotField axis="axisPage" showAll="0">
      <items count="10">
        <item sd="0" x="0"/>
        <item sd="0" x="1"/>
        <item sd="0" x="2"/>
        <item sd="0" x="3"/>
        <item sd="0" x="4"/>
        <item sd="0" x="5"/>
        <item sd="0" x="6"/>
        <item sd="0" x="7"/>
        <item m="1" x="8"/>
        <item t="default"/>
      </items>
    </pivotField>
    <pivotField axis="axisPage" multipleItemSelectionAllowed="1" showAll="0">
      <items count="226">
        <item x="65"/>
        <item x="66"/>
        <item x="156"/>
        <item m="1" x="210"/>
        <item m="1" x="217"/>
        <item x="128"/>
        <item x="68"/>
        <item x="157"/>
        <item m="1" x="215"/>
        <item x="69"/>
        <item x="172"/>
        <item m="1" x="222"/>
        <item x="70"/>
        <item m="1" x="211"/>
        <item x="71"/>
        <item x="130"/>
        <item x="73"/>
        <item x="74"/>
        <item x="36"/>
        <item x="75"/>
        <item x="37"/>
        <item x="76"/>
        <item x="4"/>
        <item x="187"/>
        <item x="38"/>
        <item x="5"/>
        <item x="6"/>
        <item x="77"/>
        <item x="61"/>
        <item x="54"/>
        <item x="40"/>
        <item x="80"/>
        <item x="159"/>
        <item x="81"/>
        <item x="7"/>
        <item x="82"/>
        <item x="8"/>
        <item x="9"/>
        <item x="83"/>
        <item x="10"/>
        <item x="84"/>
        <item x="85"/>
        <item x="43"/>
        <item x="87"/>
        <item x="189"/>
        <item x="13"/>
        <item x="137"/>
        <item x="181"/>
        <item m="1" x="216"/>
        <item x="14"/>
        <item x="89"/>
        <item x="90"/>
        <item x="15"/>
        <item x="46"/>
        <item x="92"/>
        <item x="93"/>
        <item x="190"/>
        <item x="140"/>
        <item x="17"/>
        <item x="18"/>
        <item x="94"/>
        <item x="96"/>
        <item x="191"/>
        <item x="97"/>
        <item x="143"/>
        <item x="99"/>
        <item x="102"/>
        <item x="19"/>
        <item x="145"/>
        <item x="20"/>
        <item x="104"/>
        <item x="105"/>
        <item x="21"/>
        <item x="169"/>
        <item x="22"/>
        <item x="107"/>
        <item x="23"/>
        <item m="1" x="224"/>
        <item x="24"/>
        <item x="147"/>
        <item x="110"/>
        <item x="112"/>
        <item x="25"/>
        <item x="196"/>
        <item x="113"/>
        <item x="114"/>
        <item m="1" x="212"/>
        <item x="26"/>
        <item x="149"/>
        <item x="150"/>
        <item x="121"/>
        <item x="51"/>
        <item x="27"/>
        <item x="28"/>
        <item x="29"/>
        <item x="152"/>
        <item x="122"/>
        <item x="31"/>
        <item x="32"/>
        <item x="33"/>
        <item x="124"/>
        <item x="153"/>
        <item x="154"/>
        <item x="64"/>
        <item x="166"/>
        <item x="199"/>
        <item m="1" x="208"/>
        <item m="1" x="221"/>
        <item m="1" x="213"/>
        <item m="1" x="218"/>
        <item x="86"/>
        <item x="42"/>
        <item x="1"/>
        <item x="16"/>
        <item x="52"/>
        <item x="47"/>
        <item m="1" x="223"/>
        <item m="1" x="219"/>
        <item m="1" x="214"/>
        <item m="1" x="207"/>
        <item m="1" x="220"/>
        <item x="180"/>
        <item x="139"/>
        <item x="117"/>
        <item x="192"/>
        <item m="1" x="209"/>
        <item x="57"/>
        <item x="0"/>
        <item x="2"/>
        <item x="3"/>
        <item x="11"/>
        <item x="12"/>
        <item x="30"/>
        <item x="34"/>
        <item x="35"/>
        <item x="39"/>
        <item x="41"/>
        <item x="44"/>
        <item x="45"/>
        <item x="48"/>
        <item x="49"/>
        <item x="50"/>
        <item x="53"/>
        <item x="55"/>
        <item x="56"/>
        <item x="58"/>
        <item x="59"/>
        <item x="60"/>
        <item x="62"/>
        <item x="63"/>
        <item x="67"/>
        <item x="72"/>
        <item x="78"/>
        <item x="79"/>
        <item x="88"/>
        <item x="91"/>
        <item x="95"/>
        <item x="98"/>
        <item x="100"/>
        <item x="101"/>
        <item x="103"/>
        <item x="106"/>
        <item x="108"/>
        <item x="109"/>
        <item x="111"/>
        <item x="115"/>
        <item x="116"/>
        <item x="118"/>
        <item x="119"/>
        <item x="120"/>
        <item x="123"/>
        <item x="125"/>
        <item x="126"/>
        <item x="127"/>
        <item x="129"/>
        <item x="131"/>
        <item x="132"/>
        <item x="133"/>
        <item x="134"/>
        <item x="135"/>
        <item x="136"/>
        <item x="138"/>
        <item x="141"/>
        <item x="142"/>
        <item x="144"/>
        <item x="146"/>
        <item x="148"/>
        <item x="151"/>
        <item x="155"/>
        <item x="158"/>
        <item x="160"/>
        <item x="161"/>
        <item x="162"/>
        <item x="163"/>
        <item x="164"/>
        <item x="165"/>
        <item x="167"/>
        <item x="168"/>
        <item x="170"/>
        <item x="171"/>
        <item x="173"/>
        <item x="174"/>
        <item x="175"/>
        <item x="176"/>
        <item x="177"/>
        <item x="178"/>
        <item x="179"/>
        <item x="182"/>
        <item x="183"/>
        <item x="184"/>
        <item x="185"/>
        <item x="186"/>
        <item x="188"/>
        <item x="193"/>
        <item x="194"/>
        <item x="195"/>
        <item x="197"/>
        <item x="198"/>
        <item x="200"/>
        <item x="201"/>
        <item x="202"/>
        <item x="203"/>
        <item x="204"/>
        <item x="205"/>
        <item x="206"/>
        <item t="default"/>
      </items>
    </pivotField>
    <pivotField axis="axisPage" showAll="0">
      <items count="2679">
        <item x="767"/>
        <item x="768"/>
        <item x="769"/>
        <item x="773"/>
        <item x="774"/>
        <item x="1656"/>
        <item x="776"/>
        <item x="1657"/>
        <item x="273"/>
        <item x="274"/>
        <item x="275"/>
        <item x="276"/>
        <item x="277"/>
        <item x="278"/>
        <item x="279"/>
        <item x="576"/>
        <item x="256"/>
        <item x="257"/>
        <item x="258"/>
        <item x="261"/>
        <item x="897"/>
        <item x="867"/>
        <item x="1369"/>
        <item x="1371"/>
        <item x="1184"/>
        <item x="1185"/>
        <item x="2114"/>
        <item x="2115"/>
        <item m="1" x="2443"/>
        <item x="947"/>
        <item x="1145"/>
        <item x="868"/>
        <item x="354"/>
        <item m="1" x="2529"/>
        <item x="1187"/>
        <item x="1065"/>
        <item x="1310"/>
        <item x="1122"/>
        <item x="1863"/>
        <item x="2119"/>
        <item x="1020"/>
        <item x="899"/>
        <item x="825"/>
        <item x="1190"/>
        <item x="637"/>
        <item x="1818"/>
        <item m="1" x="2546"/>
        <item x="815"/>
        <item x="1393"/>
        <item m="1" x="2403"/>
        <item m="1" x="2558"/>
        <item m="1" x="2512"/>
        <item m="1" x="2525"/>
        <item x="1146"/>
        <item m="1" x="2399"/>
        <item x="303"/>
        <item x="304"/>
        <item x="305"/>
        <item x="486"/>
        <item x="1524"/>
        <item x="1525"/>
        <item x="487"/>
        <item x="488"/>
        <item m="1" x="2468"/>
        <item x="369"/>
        <item x="1404"/>
        <item x="306"/>
        <item x="1872"/>
        <item x="1984"/>
        <item x="308"/>
        <item x="310"/>
        <item x="312"/>
        <item x="314"/>
        <item x="315"/>
        <item x="319"/>
        <item x="320"/>
        <item x="321"/>
        <item x="1460"/>
        <item x="1312"/>
        <item x="1053"/>
        <item x="501"/>
        <item x="1124"/>
        <item x="1420"/>
        <item x="1421"/>
        <item m="1" x="2430"/>
        <item x="1875"/>
        <item x="1429"/>
        <item x="1430"/>
        <item x="1431"/>
        <item x="1432"/>
        <item x="1433"/>
        <item x="1434"/>
        <item x="408"/>
        <item x="409"/>
        <item m="1" x="2633"/>
        <item x="412"/>
        <item m="1" x="2562"/>
        <item x="1440"/>
        <item x="346"/>
        <item x="1441"/>
        <item x="370"/>
        <item x="1199"/>
        <item x="715"/>
        <item x="716"/>
        <item x="1054"/>
        <item x="1055"/>
        <item x="717"/>
        <item x="1969"/>
        <item x="718"/>
        <item m="1" x="2413"/>
        <item m="1" x="2608"/>
        <item x="349"/>
        <item x="350"/>
        <item x="351"/>
        <item x="1986"/>
        <item m="1" x="2456"/>
        <item x="1445"/>
        <item x="353"/>
        <item m="1" x="2398"/>
        <item x="1877"/>
        <item x="467"/>
        <item x="706"/>
        <item x="356"/>
        <item x="1448"/>
        <item x="358"/>
        <item x="2138"/>
        <item x="1449"/>
        <item x="2139"/>
        <item x="362"/>
        <item x="1452"/>
        <item x="1454"/>
        <item x="363"/>
        <item x="364"/>
        <item x="365"/>
        <item x="366"/>
        <item x="373"/>
        <item x="1463"/>
        <item x="2028"/>
        <item x="378"/>
        <item x="1466"/>
        <item x="381"/>
        <item x="1206"/>
        <item m="1" x="2400"/>
        <item x="583"/>
        <item x="870"/>
        <item x="871"/>
        <item x="875"/>
        <item x="383"/>
        <item x="708"/>
        <item x="437"/>
        <item x="1207"/>
        <item x="384"/>
        <item x="638"/>
        <item x="1210"/>
        <item x="587"/>
        <item x="832"/>
        <item x="833"/>
        <item x="834"/>
        <item x="1685"/>
        <item x="836"/>
        <item x="837"/>
        <item x="1492"/>
        <item x="441"/>
        <item x="1505"/>
        <item x="460"/>
        <item x="958"/>
        <item x="786"/>
        <item x="465"/>
        <item x="787"/>
        <item x="788"/>
        <item x="495"/>
        <item x="469"/>
        <item x="2077"/>
        <item m="1" x="2491"/>
        <item m="1" x="2408"/>
        <item x="2264"/>
        <item x="1519"/>
        <item x="474"/>
        <item x="1067"/>
        <item x="908"/>
        <item x="503"/>
        <item x="876"/>
        <item x="2308"/>
        <item x="482"/>
        <item x="699"/>
        <item x="386"/>
        <item x="348"/>
        <item x="504"/>
        <item x="1149"/>
        <item x="1381"/>
        <item x="2123"/>
        <item x="2078"/>
        <item x="1894"/>
        <item x="483"/>
        <item x="484"/>
        <item x="485"/>
        <item x="507"/>
        <item x="508"/>
        <item x="1103"/>
        <item m="1" x="2519"/>
        <item x="1531"/>
        <item x="1896"/>
        <item x="493"/>
        <item x="2162"/>
        <item x="2163"/>
        <item x="1899"/>
        <item x="1536"/>
        <item x="1539"/>
        <item x="510"/>
        <item x="593"/>
        <item x="1217"/>
        <item x="842"/>
        <item x="1127"/>
        <item x="2152"/>
        <item x="719"/>
        <item x="1218"/>
        <item x="1111"/>
        <item x="700"/>
        <item x="594"/>
        <item x="1640"/>
        <item x="515"/>
        <item x="529"/>
        <item x="530"/>
        <item x="1570"/>
        <item m="1" x="2622"/>
        <item m="1" x="2677"/>
        <item x="1573"/>
        <item x="543"/>
        <item x="544"/>
        <item x="547"/>
        <item x="548"/>
        <item x="549"/>
        <item x="550"/>
        <item x="2173"/>
        <item x="1580"/>
        <item x="553"/>
        <item x="2174"/>
        <item m="1" x="2609"/>
        <item x="554"/>
        <item x="556"/>
        <item x="1581"/>
        <item x="641"/>
        <item x="557"/>
        <item x="558"/>
        <item x="559"/>
        <item x="560"/>
        <item x="561"/>
        <item x="877"/>
        <item x="878"/>
        <item x="879"/>
        <item x="880"/>
        <item x="881"/>
        <item x="883"/>
        <item x="884"/>
        <item x="1583"/>
        <item x="564"/>
        <item x="565"/>
        <item x="1315"/>
        <item x="2306"/>
        <item x="475"/>
        <item x="709"/>
        <item x="1151"/>
        <item x="643"/>
        <item x="1719"/>
        <item x="1221"/>
        <item x="1571"/>
        <item x="1222"/>
        <item x="965"/>
        <item x="1223"/>
        <item x="1597"/>
        <item x="570"/>
        <item x="571"/>
        <item x="573"/>
        <item x="1598"/>
        <item x="574"/>
        <item x="575"/>
        <item x="2278"/>
        <item x="1224"/>
        <item x="2181"/>
        <item x="2182"/>
        <item x="2279"/>
        <item x="597"/>
        <item x="1999"/>
        <item x="1603"/>
        <item x="2038"/>
        <item x="1605"/>
        <item x="2280"/>
        <item x="2086"/>
        <item x="604"/>
        <item m="1" x="2569"/>
        <item x="1152"/>
        <item x="644"/>
        <item x="1611"/>
        <item m="1" x="2454"/>
        <item m="1" x="2577"/>
        <item x="645"/>
        <item x="1613"/>
        <item x="647"/>
        <item x="649"/>
        <item x="650"/>
        <item x="651"/>
        <item x="654"/>
        <item x="1971"/>
        <item x="1828"/>
        <item x="1829"/>
        <item x="1153"/>
        <item x="1128"/>
        <item x="673"/>
        <item x="677"/>
        <item x="678"/>
        <item x="679"/>
        <item x="681"/>
        <item x="605"/>
        <item x="1641"/>
        <item m="1" x="2663"/>
        <item x="1627"/>
        <item x="689"/>
        <item x="656"/>
        <item m="1" x="2660"/>
        <item x="2185"/>
        <item x="2186"/>
        <item x="698"/>
        <item x="1632"/>
        <item x="2088"/>
        <item m="1" x="2514"/>
        <item x="1634"/>
        <item m="1" x="2547"/>
        <item x="608"/>
        <item x="1317"/>
        <item x="1154"/>
        <item x="2188"/>
        <item x="967"/>
        <item x="1645"/>
        <item m="1" x="2453"/>
        <item x="1071"/>
        <item x="1104"/>
        <item m="1" x="2533"/>
        <item x="720"/>
        <item x="721"/>
        <item x="722"/>
        <item x="1650"/>
        <item x="2089"/>
        <item x="723"/>
        <item m="1" x="2554"/>
        <item x="725"/>
        <item x="968"/>
        <item x="1105"/>
        <item x="1072"/>
        <item x="1659"/>
        <item x="782"/>
        <item x="783"/>
        <item x="1230"/>
        <item x="1231"/>
        <item x="1232"/>
        <item x="778"/>
        <item x="972"/>
        <item m="1" x="2642"/>
        <item x="1130"/>
        <item x="1233"/>
        <item x="1132"/>
        <item x="794"/>
        <item x="795"/>
        <item x="797"/>
        <item x="799"/>
        <item x="800"/>
        <item x="801"/>
        <item x="802"/>
        <item x="803"/>
        <item x="805"/>
        <item x="808"/>
        <item x="1666"/>
        <item m="1" x="2494"/>
        <item x="2197"/>
        <item x="1672"/>
        <item x="1673"/>
        <item x="1676"/>
        <item x="1406"/>
        <item x="322"/>
        <item x="323"/>
        <item x="324"/>
        <item x="1407"/>
        <item x="1056"/>
        <item x="727"/>
        <item x="389"/>
        <item x="2091"/>
        <item x="823"/>
        <item x="443"/>
        <item x="975"/>
        <item x="845"/>
        <item x="846"/>
        <item x="849"/>
        <item x="2007"/>
        <item x="853"/>
        <item x="2205"/>
        <item x="2291"/>
        <item x="2206"/>
        <item x="1693"/>
        <item x="2207"/>
        <item x="887"/>
        <item x="2293"/>
        <item x="895"/>
        <item m="1" x="2436"/>
        <item x="1934"/>
        <item x="896"/>
        <item x="445"/>
        <item x="922"/>
        <item x="1703"/>
        <item x="1704"/>
        <item x="728"/>
        <item x="1024"/>
        <item x="521"/>
        <item x="926"/>
        <item x="446"/>
        <item x="979"/>
        <item x="522"/>
        <item x="1907"/>
        <item x="856"/>
        <item x="857"/>
        <item x="818"/>
        <item m="1" x="2597"/>
        <item m="1" x="2549"/>
        <item x="2009"/>
        <item m="1" x="2431"/>
        <item x="729"/>
        <item x="985"/>
        <item x="1240"/>
        <item x="986"/>
        <item x="615"/>
        <item x="1106"/>
        <item x="616"/>
        <item x="1017"/>
        <item x="1722"/>
        <item m="1" x="2536"/>
        <item m="1" x="2471"/>
        <item x="1133"/>
        <item x="927"/>
        <item x="928"/>
        <item x="932"/>
        <item x="659"/>
        <item x="1057"/>
        <item x="1318"/>
        <item x="1242"/>
        <item x="989"/>
        <item x="990"/>
        <item x="1033"/>
        <item x="1038"/>
        <item x="1039"/>
        <item x="1046"/>
        <item x="1047"/>
        <item x="731"/>
        <item x="618"/>
        <item x="1244"/>
        <item x="1741"/>
        <item x="1320"/>
        <item x="1749"/>
        <item x="1059"/>
        <item x="1060"/>
        <item x="1247"/>
        <item x="1249"/>
        <item x="1250"/>
        <item x="283"/>
        <item x="284"/>
        <item x="2124"/>
        <item x="285"/>
        <item x="286"/>
        <item x="287"/>
        <item x="998"/>
        <item x="1382"/>
        <item x="790"/>
        <item x="791"/>
        <item x="792"/>
        <item x="793"/>
        <item x="1255"/>
        <item x="1064"/>
        <item x="735"/>
        <item x="1636"/>
        <item x="1637"/>
        <item x="2229"/>
        <item x="1078"/>
        <item x="1079"/>
        <item x="1761"/>
        <item x="712"/>
        <item x="1118"/>
        <item x="737"/>
        <item x="2230"/>
        <item x="449"/>
        <item m="1" x="2521"/>
        <item x="1001"/>
        <item x="1084"/>
        <item x="1766"/>
        <item x="1767"/>
        <item x="1085"/>
        <item x="1256"/>
        <item x="288"/>
        <item x="289"/>
        <item x="1383"/>
        <item x="1384"/>
        <item x="1385"/>
        <item x="1386"/>
        <item x="1387"/>
        <item x="1257"/>
        <item x="1259"/>
        <item x="933"/>
        <item x="1388"/>
        <item x="1333"/>
        <item x="291"/>
        <item x="292"/>
        <item x="1334"/>
        <item x="1389"/>
        <item x="293"/>
        <item x="1336"/>
        <item x="738"/>
        <item x="1866"/>
        <item x="1262"/>
        <item x="1005"/>
        <item x="624"/>
        <item x="1264"/>
        <item x="1265"/>
        <item m="1" x="2393"/>
        <item x="891"/>
        <item x="2303"/>
        <item x="1107"/>
        <item x="1795"/>
        <item m="1" x="2467"/>
        <item x="893"/>
        <item x="1796"/>
        <item x="1800"/>
        <item x="661"/>
        <item x="1161"/>
        <item x="740"/>
        <item x="741"/>
        <item x="1268"/>
        <item x="391"/>
        <item x="743"/>
        <item x="294"/>
        <item x="1390"/>
        <item x="295"/>
        <item m="1" x="2404"/>
        <item x="626"/>
        <item x="744"/>
        <item x="1804"/>
        <item x="1140"/>
        <item x="392"/>
        <item x="1271"/>
        <item x="1108"/>
        <item x="1272"/>
        <item x="2242"/>
        <item m="1" x="2657"/>
        <item m="1" x="2495"/>
        <item x="1165"/>
        <item x="1166"/>
        <item x="393"/>
        <item x="1816"/>
        <item x="1817"/>
        <item x="1324"/>
        <item x="1012"/>
        <item x="1178"/>
        <item x="1179"/>
        <item x="1180"/>
        <item x="1181"/>
        <item x="368"/>
        <item x="1325"/>
        <item m="1" x="2474"/>
        <item x="1326"/>
        <item x="1279"/>
        <item x="1281"/>
        <item x="1284"/>
        <item m="1" x="2654"/>
        <item x="394"/>
        <item x="395"/>
        <item x="1833"/>
        <item x="296"/>
        <item x="664"/>
        <item x="1300"/>
        <item x="1305"/>
        <item x="1309"/>
        <item x="1328"/>
        <item x="1338"/>
        <item x="1340"/>
        <item x="1917"/>
        <item x="1287"/>
        <item x="779"/>
        <item x="632"/>
        <item x="397"/>
        <item x="1293"/>
        <item x="406"/>
        <item x="2247"/>
        <item x="1842"/>
        <item x="1834"/>
        <item m="1" x="2565"/>
        <item m="1" x="2656"/>
        <item x="1330"/>
        <item m="1" x="2421"/>
        <item x="1331"/>
        <item x="2246"/>
        <item m="1" x="2446"/>
        <item x="1843"/>
        <item m="1" x="2621"/>
        <item x="713"/>
        <item x="1143"/>
        <item m="1" x="2464"/>
        <item x="326"/>
        <item x="327"/>
        <item x="328"/>
        <item x="329"/>
        <item x="330"/>
        <item x="331"/>
        <item x="332"/>
        <item x="333"/>
        <item x="334"/>
        <item x="335"/>
        <item x="1169"/>
        <item x="1347"/>
        <item x="1348"/>
        <item x="1350"/>
        <item x="703"/>
        <item x="1977"/>
        <item x="2019"/>
        <item x="780"/>
        <item x="1015"/>
        <item x="1016"/>
        <item x="1298"/>
        <item x="2251"/>
        <item x="1410"/>
        <item x="1411"/>
        <item m="1" x="2415"/>
        <item x="1626"/>
        <item x="1215"/>
        <item x="1375"/>
        <item x="309"/>
        <item m="1" x="2498"/>
        <item m="1" x="2658"/>
        <item m="1" x="2655"/>
        <item m="1" x="2666"/>
        <item m="1" x="2405"/>
        <item x="1612"/>
        <item x="1924"/>
        <item m="1" x="2487"/>
        <item x="1710"/>
        <item x="2055"/>
        <item x="1120"/>
        <item x="1167"/>
        <item m="1" x="2507"/>
        <item m="1" x="2414"/>
        <item x="1408"/>
        <item x="1985"/>
        <item m="1" x="2411"/>
        <item x="1604"/>
        <item m="1" x="2675"/>
        <item m="1" x="2420"/>
        <item m="1" x="2480"/>
        <item m="1" x="2447"/>
        <item x="1048"/>
        <item x="1267"/>
        <item x="2116"/>
        <item m="1" x="2665"/>
        <item m="1" x="2613"/>
        <item m="1" x="2488"/>
        <item m="1" x="2652"/>
        <item x="582"/>
        <item x="599"/>
        <item m="1" x="2461"/>
        <item x="621"/>
        <item m="1" x="2550"/>
        <item x="1819"/>
        <item x="2125"/>
        <item m="1" x="2598"/>
        <item x="1418"/>
        <item m="1" x="2483"/>
        <item x="387"/>
        <item x="390"/>
        <item x="402"/>
        <item m="1" x="2589"/>
        <item m="1" x="2594"/>
        <item m="1" x="2401"/>
        <item x="512"/>
        <item m="1" x="2429"/>
        <item m="1" x="2509"/>
        <item x="602"/>
        <item m="1" x="2587"/>
        <item m="1" x="2544"/>
        <item x="682"/>
        <item m="1" x="2496"/>
        <item m="1" x="2557"/>
        <item m="1" x="2564"/>
        <item m="1" x="2426"/>
        <item x="1066"/>
        <item m="1" x="2457"/>
        <item m="1" x="2479"/>
        <item m="1" x="2440"/>
        <item x="1836"/>
        <item x="2018"/>
        <item m="1" x="2465"/>
        <item m="1" x="2439"/>
        <item x="1113"/>
        <item x="2315"/>
        <item x="2317"/>
        <item x="2320"/>
        <item x="2321"/>
        <item m="1" x="2535"/>
        <item x="2324"/>
        <item x="2327"/>
        <item x="2328"/>
        <item x="2331"/>
        <item x="2332"/>
        <item x="2337"/>
        <item x="2346"/>
        <item x="2347"/>
        <item x="2348"/>
        <item x="2349"/>
        <item x="2318"/>
        <item m="1" x="2624"/>
        <item m="1" x="2612"/>
        <item x="2322"/>
        <item x="2316"/>
        <item m="1" x="2513"/>
        <item x="2360"/>
        <item x="2364"/>
        <item x="2382"/>
        <item x="2386"/>
        <item m="1" x="2574"/>
        <item m="1" x="2593"/>
        <item x="223"/>
        <item x="6"/>
        <item x="7"/>
        <item x="10"/>
        <item x="18"/>
        <item x="21"/>
        <item x="22"/>
        <item x="23"/>
        <item x="24"/>
        <item x="26"/>
        <item x="27"/>
        <item x="28"/>
        <item x="29"/>
        <item x="134"/>
        <item x="34"/>
        <item x="35"/>
        <item x="37"/>
        <item x="42"/>
        <item x="140"/>
        <item x="43"/>
        <item x="46"/>
        <item x="47"/>
        <item x="48"/>
        <item x="52"/>
        <item x="56"/>
        <item x="57"/>
        <item x="58"/>
        <item x="62"/>
        <item x="65"/>
        <item x="66"/>
        <item x="163"/>
        <item x="73"/>
        <item x="74"/>
        <item x="75"/>
        <item x="78"/>
        <item x="172"/>
        <item x="83"/>
        <item x="87"/>
        <item x="88"/>
        <item x="91"/>
        <item x="93"/>
        <item x="94"/>
        <item x="95"/>
        <item x="97"/>
        <item x="98"/>
        <item x="100"/>
        <item x="102"/>
        <item x="103"/>
        <item x="104"/>
        <item x="105"/>
        <item x="106"/>
        <item x="108"/>
        <item x="2"/>
        <item x="5"/>
        <item x="117"/>
        <item x="123"/>
        <item x="14"/>
        <item x="17"/>
        <item m="1" x="2607"/>
        <item x="233"/>
        <item x="51"/>
        <item x="70"/>
        <item x="71"/>
        <item x="72"/>
        <item x="201"/>
        <item x="174"/>
        <item x="177"/>
        <item x="109"/>
        <item x="141"/>
        <item x="148"/>
        <item x="150"/>
        <item x="161"/>
        <item x="162"/>
        <item x="79"/>
        <item m="1" x="2539"/>
        <item x="45"/>
        <item x="61"/>
        <item x="84"/>
        <item x="234"/>
        <item m="1" x="2616"/>
        <item x="226"/>
        <item m="1" x="2672"/>
        <item x="131"/>
        <item x="19"/>
        <item x="20"/>
        <item x="135"/>
        <item x="160"/>
        <item m="1" x="2526"/>
        <item m="1" x="2524"/>
        <item m="1" x="2397"/>
        <item m="1" x="2392"/>
        <item m="1" x="2636"/>
        <item m="1" x="2638"/>
        <item m="1" x="2566"/>
        <item m="1" x="2484"/>
        <item m="1" x="2586"/>
        <item m="1" x="2588"/>
        <item m="1" x="2590"/>
        <item m="1" x="2645"/>
        <item m="1" x="2428"/>
        <item m="1" x="2434"/>
        <item m="1" x="2438"/>
        <item x="502"/>
        <item m="1" x="2559"/>
        <item m="1" x="2626"/>
        <item m="1" x="2570"/>
        <item m="1" x="2506"/>
        <item m="1" x="2605"/>
        <item m="1" x="2402"/>
        <item m="1" x="2472"/>
        <item m="1" x="2517"/>
        <item x="1633"/>
        <item m="1" x="2669"/>
        <item m="1" x="2601"/>
        <item m="1" x="2561"/>
        <item m="1" x="2596"/>
        <item m="1" x="2497"/>
        <item m="1" x="2541"/>
        <item m="1" x="2451"/>
        <item m="1" x="2501"/>
        <item m="1" x="2643"/>
        <item m="1" x="2425"/>
        <item m="1" x="2455"/>
        <item m="1" x="2560"/>
        <item m="1" x="2520"/>
        <item m="1" x="2516"/>
        <item m="1" x="2617"/>
        <item m="1" x="2543"/>
        <item m="1" x="2600"/>
        <item m="1" x="2623"/>
        <item m="1" x="2583"/>
        <item m="1" x="2671"/>
        <item m="1" x="2444"/>
        <item m="1" x="2620"/>
        <item m="1" x="2490"/>
        <item m="1" x="2462"/>
        <item m="1" x="2602"/>
        <item m="1" x="2542"/>
        <item m="1" x="2611"/>
        <item m="1" x="2540"/>
        <item m="1" x="2412"/>
        <item m="1" x="2581"/>
        <item m="1" x="2463"/>
        <item m="1" x="2391"/>
        <item m="1" x="2674"/>
        <item m="1" x="2555"/>
        <item m="1" x="2604"/>
        <item m="1" x="2481"/>
        <item m="1" x="2614"/>
        <item m="1" x="2662"/>
        <item m="1" x="2640"/>
        <item m="1" x="2644"/>
        <item m="1" x="2650"/>
        <item m="1" x="2606"/>
        <item m="1" x="2427"/>
        <item m="1" x="2466"/>
        <item m="1" x="2668"/>
        <item m="1" x="2648"/>
        <item m="1" x="2489"/>
        <item m="1" x="2407"/>
        <item m="1" x="2423"/>
        <item m="1" x="2673"/>
        <item m="1" x="2619"/>
        <item m="1" x="2664"/>
        <item m="1" x="2630"/>
        <item m="1" x="2394"/>
        <item m="1" x="2634"/>
        <item m="1" x="2635"/>
        <item m="1" x="2637"/>
        <item m="1" x="2582"/>
        <item m="1" x="2551"/>
        <item m="1" x="2572"/>
        <item m="1" x="2595"/>
        <item m="1" x="2579"/>
        <item m="1" x="2458"/>
        <item m="1" x="2473"/>
        <item m="1" x="2492"/>
        <item m="1" x="2410"/>
        <item x="342"/>
        <item m="1" x="2505"/>
        <item m="1" x="2567"/>
        <item m="1" x="2476"/>
        <item m="1" x="2485"/>
        <item x="541"/>
        <item m="1" x="2629"/>
        <item m="1" x="2610"/>
        <item m="1" x="2659"/>
        <item x="2004"/>
        <item x="2285"/>
        <item x="1644"/>
        <item m="1" x="2563"/>
        <item m="1" x="2478"/>
        <item m="1" x="2442"/>
        <item m="1" x="2416"/>
        <item m="1" x="2511"/>
        <item m="1" x="2482"/>
        <item x="987"/>
        <item m="1" x="2532"/>
        <item m="1" x="2528"/>
        <item m="1" x="2585"/>
        <item m="1" x="2591"/>
        <item m="1" x="2537"/>
        <item m="1" x="2432"/>
        <item m="1" x="2459"/>
        <item m="1" x="2625"/>
        <item m="1" x="2422"/>
        <item m="1" x="2437"/>
        <item m="1" x="2676"/>
        <item m="1" x="2418"/>
        <item m="1" x="2504"/>
        <item m="1" x="2499"/>
        <item m="1" x="2433"/>
        <item m="1" x="2530"/>
        <item m="1" x="2646"/>
        <item m="1" x="2615"/>
        <item m="1" x="2531"/>
        <item m="1" x="2448"/>
        <item m="1" x="2580"/>
        <item m="1" x="2667"/>
        <item m="1" x="2522"/>
        <item m="1" x="2534"/>
        <item m="1" x="2576"/>
        <item m="1" x="2578"/>
        <item m="1" x="2460"/>
        <item x="352"/>
        <item m="1" x="2469"/>
        <item m="1" x="2628"/>
        <item m="1" x="2553"/>
        <item m="1" x="2493"/>
        <item m="1" x="2523"/>
        <item x="1004"/>
        <item x="1058"/>
        <item x="1094"/>
        <item m="1" x="2632"/>
        <item m="1" x="2538"/>
        <item m="1" x="2435"/>
        <item m="1" x="2641"/>
        <item m="1" x="2527"/>
        <item m="1" x="2639"/>
        <item x="2103"/>
        <item m="1" x="2571"/>
        <item m="1" x="2627"/>
        <item m="1" x="2599"/>
        <item x="838"/>
        <item x="923"/>
        <item m="1" x="2477"/>
        <item m="1" x="2647"/>
        <item m="1" x="2661"/>
        <item m="1" x="2419"/>
        <item m="1" x="2486"/>
        <item x="2084"/>
        <item m="1" x="2395"/>
        <item m="1" x="2441"/>
        <item m="1" x="2417"/>
        <item m="1" x="2584"/>
        <item m="1" x="2449"/>
        <item m="1" x="2573"/>
        <item m="1" x="2575"/>
        <item m="1" x="2424"/>
        <item x="1403"/>
        <item x="311"/>
        <item x="432"/>
        <item m="1" x="2510"/>
        <item m="1" x="2603"/>
        <item m="1" x="2475"/>
        <item m="1" x="2406"/>
        <item x="2183"/>
        <item x="2002"/>
        <item x="2043"/>
        <item m="1" x="2502"/>
        <item m="1" x="2508"/>
        <item m="1" x="2649"/>
        <item x="925"/>
        <item x="1713"/>
        <item x="1027"/>
        <item x="1075"/>
        <item m="1" x="2592"/>
        <item m="1" x="2445"/>
        <item x="1777"/>
        <item x="2063"/>
        <item m="1" x="2500"/>
        <item m="1" x="2548"/>
        <item m="1" x="2518"/>
        <item m="1" x="2631"/>
        <item m="1" x="2653"/>
        <item m="1" x="2556"/>
        <item m="1" x="2409"/>
        <item x="804"/>
        <item m="1" x="2552"/>
        <item m="1" x="2396"/>
        <item m="1" x="2618"/>
        <item m="1" x="2568"/>
        <item m="1" x="2503"/>
        <item m="1" x="2515"/>
        <item m="1" x="2450"/>
        <item m="1" x="2452"/>
        <item m="1" x="2670"/>
        <item x="241"/>
        <item m="1" x="2545"/>
        <item x="16"/>
        <item m="1" x="2470"/>
        <item m="1" x="2651"/>
        <item x="211"/>
        <item x="0"/>
        <item x="1"/>
        <item x="3"/>
        <item x="4"/>
        <item x="8"/>
        <item x="9"/>
        <item x="11"/>
        <item x="12"/>
        <item x="13"/>
        <item x="15"/>
        <item x="25"/>
        <item x="30"/>
        <item x="31"/>
        <item x="32"/>
        <item x="33"/>
        <item x="36"/>
        <item x="38"/>
        <item x="39"/>
        <item x="40"/>
        <item x="41"/>
        <item x="44"/>
        <item x="49"/>
        <item x="50"/>
        <item x="53"/>
        <item x="54"/>
        <item x="55"/>
        <item x="59"/>
        <item x="60"/>
        <item x="63"/>
        <item x="64"/>
        <item x="67"/>
        <item x="68"/>
        <item x="69"/>
        <item x="76"/>
        <item x="77"/>
        <item x="80"/>
        <item x="81"/>
        <item x="82"/>
        <item x="85"/>
        <item x="86"/>
        <item x="89"/>
        <item x="90"/>
        <item x="92"/>
        <item x="96"/>
        <item x="99"/>
        <item x="101"/>
        <item x="107"/>
        <item x="110"/>
        <item x="111"/>
        <item x="112"/>
        <item x="113"/>
        <item x="114"/>
        <item x="115"/>
        <item x="116"/>
        <item x="118"/>
        <item x="119"/>
        <item x="120"/>
        <item x="121"/>
        <item x="122"/>
        <item x="124"/>
        <item x="125"/>
        <item x="126"/>
        <item x="127"/>
        <item x="128"/>
        <item x="129"/>
        <item x="130"/>
        <item x="132"/>
        <item x="133"/>
        <item x="136"/>
        <item x="137"/>
        <item x="138"/>
        <item x="139"/>
        <item x="142"/>
        <item x="143"/>
        <item x="144"/>
        <item x="145"/>
        <item x="146"/>
        <item x="147"/>
        <item x="149"/>
        <item x="151"/>
        <item x="152"/>
        <item x="153"/>
        <item x="154"/>
        <item x="155"/>
        <item x="156"/>
        <item x="157"/>
        <item x="158"/>
        <item x="159"/>
        <item x="164"/>
        <item x="165"/>
        <item x="166"/>
        <item x="167"/>
        <item x="168"/>
        <item x="169"/>
        <item x="170"/>
        <item x="171"/>
        <item x="173"/>
        <item x="175"/>
        <item x="176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2"/>
        <item x="203"/>
        <item x="204"/>
        <item x="205"/>
        <item x="206"/>
        <item x="207"/>
        <item x="208"/>
        <item x="209"/>
        <item x="210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4"/>
        <item x="225"/>
        <item x="227"/>
        <item x="228"/>
        <item x="229"/>
        <item x="230"/>
        <item x="231"/>
        <item x="232"/>
        <item x="235"/>
        <item x="236"/>
        <item x="237"/>
        <item x="238"/>
        <item x="239"/>
        <item x="240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9"/>
        <item x="260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80"/>
        <item x="281"/>
        <item x="282"/>
        <item x="290"/>
        <item x="297"/>
        <item x="298"/>
        <item x="299"/>
        <item x="300"/>
        <item x="301"/>
        <item x="302"/>
        <item x="307"/>
        <item x="313"/>
        <item x="316"/>
        <item x="317"/>
        <item x="318"/>
        <item x="325"/>
        <item x="336"/>
        <item x="337"/>
        <item x="338"/>
        <item x="339"/>
        <item x="340"/>
        <item x="341"/>
        <item x="343"/>
        <item x="344"/>
        <item x="345"/>
        <item x="347"/>
        <item x="355"/>
        <item x="357"/>
        <item x="359"/>
        <item x="360"/>
        <item x="361"/>
        <item x="367"/>
        <item x="371"/>
        <item x="372"/>
        <item x="374"/>
        <item x="375"/>
        <item x="376"/>
        <item x="377"/>
        <item x="379"/>
        <item x="380"/>
        <item x="382"/>
        <item x="385"/>
        <item x="388"/>
        <item x="396"/>
        <item x="398"/>
        <item x="399"/>
        <item x="400"/>
        <item x="401"/>
        <item x="403"/>
        <item x="404"/>
        <item x="405"/>
        <item x="407"/>
        <item x="410"/>
        <item x="411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3"/>
        <item x="434"/>
        <item x="435"/>
        <item x="436"/>
        <item x="438"/>
        <item x="439"/>
        <item x="440"/>
        <item x="442"/>
        <item x="444"/>
        <item x="447"/>
        <item x="448"/>
        <item x="450"/>
        <item x="451"/>
        <item x="452"/>
        <item x="453"/>
        <item x="454"/>
        <item x="455"/>
        <item x="456"/>
        <item x="457"/>
        <item x="458"/>
        <item x="459"/>
        <item x="461"/>
        <item x="462"/>
        <item x="463"/>
        <item x="464"/>
        <item x="466"/>
        <item x="468"/>
        <item x="470"/>
        <item x="471"/>
        <item x="472"/>
        <item x="473"/>
        <item x="476"/>
        <item x="477"/>
        <item x="478"/>
        <item x="479"/>
        <item x="480"/>
        <item x="481"/>
        <item x="489"/>
        <item x="490"/>
        <item x="491"/>
        <item x="492"/>
        <item x="494"/>
        <item x="496"/>
        <item x="497"/>
        <item x="498"/>
        <item x="499"/>
        <item x="500"/>
        <item x="505"/>
        <item x="506"/>
        <item x="509"/>
        <item x="511"/>
        <item x="513"/>
        <item x="514"/>
        <item x="516"/>
        <item x="517"/>
        <item x="518"/>
        <item x="519"/>
        <item x="520"/>
        <item x="523"/>
        <item x="524"/>
        <item x="525"/>
        <item x="526"/>
        <item x="527"/>
        <item x="528"/>
        <item x="531"/>
        <item x="532"/>
        <item x="533"/>
        <item x="534"/>
        <item x="535"/>
        <item x="536"/>
        <item x="537"/>
        <item x="538"/>
        <item x="539"/>
        <item x="540"/>
        <item x="542"/>
        <item x="545"/>
        <item x="546"/>
        <item x="551"/>
        <item x="552"/>
        <item x="555"/>
        <item x="562"/>
        <item x="563"/>
        <item x="566"/>
        <item x="567"/>
        <item x="568"/>
        <item x="569"/>
        <item x="572"/>
        <item x="577"/>
        <item x="578"/>
        <item x="579"/>
        <item x="580"/>
        <item x="581"/>
        <item x="584"/>
        <item x="585"/>
        <item x="586"/>
        <item x="588"/>
        <item x="589"/>
        <item x="590"/>
        <item x="591"/>
        <item x="592"/>
        <item x="595"/>
        <item x="596"/>
        <item x="598"/>
        <item x="600"/>
        <item x="601"/>
        <item x="603"/>
        <item x="606"/>
        <item x="607"/>
        <item x="609"/>
        <item x="610"/>
        <item x="611"/>
        <item x="612"/>
        <item x="613"/>
        <item x="614"/>
        <item x="617"/>
        <item x="619"/>
        <item x="620"/>
        <item x="622"/>
        <item x="623"/>
        <item x="625"/>
        <item x="627"/>
        <item x="628"/>
        <item x="629"/>
        <item x="630"/>
        <item x="631"/>
        <item x="633"/>
        <item x="634"/>
        <item x="635"/>
        <item x="636"/>
        <item x="639"/>
        <item x="640"/>
        <item x="642"/>
        <item x="646"/>
        <item x="648"/>
        <item x="652"/>
        <item x="653"/>
        <item x="655"/>
        <item x="657"/>
        <item x="658"/>
        <item x="660"/>
        <item x="662"/>
        <item x="663"/>
        <item x="665"/>
        <item x="666"/>
        <item x="667"/>
        <item x="668"/>
        <item x="669"/>
        <item x="670"/>
        <item x="671"/>
        <item x="672"/>
        <item x="674"/>
        <item x="675"/>
        <item x="676"/>
        <item x="680"/>
        <item x="683"/>
        <item x="684"/>
        <item x="685"/>
        <item x="686"/>
        <item x="687"/>
        <item x="688"/>
        <item x="690"/>
        <item x="691"/>
        <item x="692"/>
        <item x="693"/>
        <item x="694"/>
        <item x="695"/>
        <item x="696"/>
        <item x="697"/>
        <item x="701"/>
        <item x="702"/>
        <item x="704"/>
        <item x="705"/>
        <item x="707"/>
        <item x="710"/>
        <item x="711"/>
        <item x="714"/>
        <item x="724"/>
        <item x="726"/>
        <item x="730"/>
        <item x="732"/>
        <item x="733"/>
        <item x="734"/>
        <item x="736"/>
        <item x="739"/>
        <item x="742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70"/>
        <item x="771"/>
        <item x="772"/>
        <item x="775"/>
        <item x="777"/>
        <item x="781"/>
        <item x="784"/>
        <item x="785"/>
        <item x="789"/>
        <item x="796"/>
        <item x="798"/>
        <item x="806"/>
        <item x="807"/>
        <item x="809"/>
        <item x="810"/>
        <item x="811"/>
        <item x="812"/>
        <item x="813"/>
        <item x="814"/>
        <item x="816"/>
        <item x="817"/>
        <item x="819"/>
        <item x="820"/>
        <item x="821"/>
        <item x="822"/>
        <item x="824"/>
        <item x="826"/>
        <item x="827"/>
        <item x="828"/>
        <item x="829"/>
        <item x="830"/>
        <item x="831"/>
        <item x="835"/>
        <item x="839"/>
        <item x="840"/>
        <item x="841"/>
        <item x="843"/>
        <item x="844"/>
        <item x="847"/>
        <item x="848"/>
        <item x="850"/>
        <item x="851"/>
        <item x="852"/>
        <item x="854"/>
        <item x="855"/>
        <item x="858"/>
        <item x="859"/>
        <item x="860"/>
        <item x="861"/>
        <item x="862"/>
        <item x="863"/>
        <item x="864"/>
        <item x="865"/>
        <item x="866"/>
        <item x="869"/>
        <item x="872"/>
        <item x="873"/>
        <item x="874"/>
        <item x="882"/>
        <item x="885"/>
        <item x="886"/>
        <item x="888"/>
        <item x="889"/>
        <item x="890"/>
        <item x="892"/>
        <item x="894"/>
        <item x="898"/>
        <item x="900"/>
        <item x="901"/>
        <item x="902"/>
        <item x="903"/>
        <item x="904"/>
        <item x="905"/>
        <item x="906"/>
        <item x="907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4"/>
        <item x="929"/>
        <item x="930"/>
        <item x="931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8"/>
        <item x="949"/>
        <item x="950"/>
        <item x="951"/>
        <item x="952"/>
        <item x="953"/>
        <item x="954"/>
        <item x="955"/>
        <item x="956"/>
        <item x="957"/>
        <item x="959"/>
        <item x="960"/>
        <item x="961"/>
        <item x="962"/>
        <item x="963"/>
        <item x="964"/>
        <item x="966"/>
        <item x="969"/>
        <item x="970"/>
        <item x="971"/>
        <item x="973"/>
        <item x="974"/>
        <item x="976"/>
        <item x="977"/>
        <item x="978"/>
        <item x="980"/>
        <item x="981"/>
        <item x="982"/>
        <item x="983"/>
        <item x="984"/>
        <item x="988"/>
        <item x="991"/>
        <item x="992"/>
        <item x="993"/>
        <item x="994"/>
        <item x="995"/>
        <item x="996"/>
        <item x="997"/>
        <item x="999"/>
        <item x="1000"/>
        <item x="1002"/>
        <item x="1003"/>
        <item x="1006"/>
        <item x="1007"/>
        <item x="1008"/>
        <item x="1009"/>
        <item x="1010"/>
        <item x="1011"/>
        <item x="1013"/>
        <item x="1014"/>
        <item x="1018"/>
        <item x="1019"/>
        <item x="1021"/>
        <item x="1022"/>
        <item x="1023"/>
        <item x="1025"/>
        <item x="1026"/>
        <item x="1028"/>
        <item x="1029"/>
        <item x="1030"/>
        <item x="1031"/>
        <item x="1032"/>
        <item x="1034"/>
        <item x="1035"/>
        <item x="1036"/>
        <item x="1037"/>
        <item x="1040"/>
        <item x="1041"/>
        <item x="1042"/>
        <item x="1043"/>
        <item x="1044"/>
        <item x="1045"/>
        <item x="1049"/>
        <item x="1050"/>
        <item x="1051"/>
        <item x="1052"/>
        <item x="1061"/>
        <item x="1062"/>
        <item x="1063"/>
        <item x="1068"/>
        <item x="1069"/>
        <item x="1070"/>
        <item x="1073"/>
        <item x="1074"/>
        <item x="1076"/>
        <item x="1077"/>
        <item x="1080"/>
        <item x="1081"/>
        <item x="1082"/>
        <item x="1083"/>
        <item x="1086"/>
        <item x="1087"/>
        <item x="1088"/>
        <item x="1089"/>
        <item x="1090"/>
        <item x="1091"/>
        <item x="1092"/>
        <item x="1093"/>
        <item x="1095"/>
        <item x="1096"/>
        <item x="1097"/>
        <item x="1098"/>
        <item x="1099"/>
        <item x="1100"/>
        <item x="1101"/>
        <item x="1102"/>
        <item x="1109"/>
        <item x="1110"/>
        <item x="1112"/>
        <item x="1114"/>
        <item x="1115"/>
        <item x="1116"/>
        <item x="1117"/>
        <item x="1119"/>
        <item x="1121"/>
        <item x="1123"/>
        <item x="1125"/>
        <item x="1126"/>
        <item x="1129"/>
        <item x="1131"/>
        <item x="1134"/>
        <item x="1135"/>
        <item x="1136"/>
        <item x="1137"/>
        <item x="1138"/>
        <item x="1139"/>
        <item x="1141"/>
        <item x="1142"/>
        <item x="1144"/>
        <item x="1147"/>
        <item x="1148"/>
        <item x="1150"/>
        <item x="1155"/>
        <item x="1156"/>
        <item x="1157"/>
        <item x="1158"/>
        <item x="1159"/>
        <item x="1160"/>
        <item x="1162"/>
        <item x="1163"/>
        <item x="1164"/>
        <item x="1168"/>
        <item x="1170"/>
        <item x="1171"/>
        <item x="1172"/>
        <item x="1173"/>
        <item x="1174"/>
        <item x="1175"/>
        <item x="1176"/>
        <item x="1177"/>
        <item x="1182"/>
        <item x="1183"/>
        <item x="1186"/>
        <item x="1188"/>
        <item x="1189"/>
        <item x="1191"/>
        <item x="1192"/>
        <item x="1193"/>
        <item x="1194"/>
        <item x="1195"/>
        <item x="1196"/>
        <item x="1197"/>
        <item x="1198"/>
        <item x="1200"/>
        <item x="1201"/>
        <item x="1202"/>
        <item x="1203"/>
        <item x="1204"/>
        <item x="1205"/>
        <item x="1208"/>
        <item x="1209"/>
        <item x="1211"/>
        <item x="1212"/>
        <item x="1213"/>
        <item x="1214"/>
        <item x="1216"/>
        <item x="1219"/>
        <item x="1220"/>
        <item x="1225"/>
        <item x="1226"/>
        <item x="1227"/>
        <item x="1228"/>
        <item x="1229"/>
        <item x="1234"/>
        <item x="1235"/>
        <item x="1236"/>
        <item x="1237"/>
        <item x="1238"/>
        <item x="1239"/>
        <item x="1241"/>
        <item x="1243"/>
        <item x="1245"/>
        <item x="1246"/>
        <item x="1248"/>
        <item x="1251"/>
        <item x="1252"/>
        <item x="1253"/>
        <item x="1254"/>
        <item x="1258"/>
        <item x="1260"/>
        <item x="1261"/>
        <item x="1263"/>
        <item x="1266"/>
        <item x="1269"/>
        <item x="1270"/>
        <item x="1273"/>
        <item x="1274"/>
        <item x="1275"/>
        <item x="1276"/>
        <item x="1277"/>
        <item x="1278"/>
        <item x="1280"/>
        <item x="1282"/>
        <item x="1283"/>
        <item x="1285"/>
        <item x="1286"/>
        <item x="1288"/>
        <item x="1289"/>
        <item x="1290"/>
        <item x="1291"/>
        <item x="1292"/>
        <item x="1294"/>
        <item x="1295"/>
        <item x="1296"/>
        <item x="1297"/>
        <item x="1299"/>
        <item x="1301"/>
        <item x="1302"/>
        <item x="1303"/>
        <item x="1304"/>
        <item x="1306"/>
        <item x="1307"/>
        <item x="1308"/>
        <item x="1311"/>
        <item x="1313"/>
        <item x="1314"/>
        <item x="1316"/>
        <item x="1319"/>
        <item x="1321"/>
        <item x="1322"/>
        <item x="1323"/>
        <item x="1327"/>
        <item x="1329"/>
        <item x="1332"/>
        <item x="1335"/>
        <item x="1337"/>
        <item x="1339"/>
        <item x="1341"/>
        <item x="1342"/>
        <item x="1343"/>
        <item x="1344"/>
        <item x="1345"/>
        <item x="1346"/>
        <item x="1349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70"/>
        <item x="1372"/>
        <item x="1373"/>
        <item x="1374"/>
        <item x="1376"/>
        <item x="1377"/>
        <item x="1378"/>
        <item x="1379"/>
        <item x="1380"/>
        <item x="1391"/>
        <item x="1392"/>
        <item x="1394"/>
        <item x="1395"/>
        <item x="1396"/>
        <item x="1397"/>
        <item x="1398"/>
        <item x="1399"/>
        <item x="1400"/>
        <item x="1401"/>
        <item x="1402"/>
        <item x="1405"/>
        <item x="1409"/>
        <item x="1412"/>
        <item x="1413"/>
        <item x="1414"/>
        <item x="1415"/>
        <item x="1416"/>
        <item x="1417"/>
        <item x="1419"/>
        <item x="1422"/>
        <item x="1423"/>
        <item x="1424"/>
        <item x="1425"/>
        <item x="1426"/>
        <item x="1427"/>
        <item x="1428"/>
        <item x="1435"/>
        <item x="1436"/>
        <item x="1437"/>
        <item x="1438"/>
        <item x="1439"/>
        <item x="1442"/>
        <item x="1443"/>
        <item x="1444"/>
        <item x="1446"/>
        <item x="1447"/>
        <item x="1450"/>
        <item x="1451"/>
        <item x="1453"/>
        <item x="1455"/>
        <item x="1456"/>
        <item x="1457"/>
        <item x="1458"/>
        <item x="1459"/>
        <item x="1461"/>
        <item x="1462"/>
        <item x="1464"/>
        <item x="1465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20"/>
        <item x="1521"/>
        <item x="1522"/>
        <item x="1523"/>
        <item x="1526"/>
        <item x="1527"/>
        <item x="1528"/>
        <item x="1529"/>
        <item x="1530"/>
        <item x="1532"/>
        <item x="1533"/>
        <item x="1534"/>
        <item x="1535"/>
        <item x="1537"/>
        <item x="1538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2"/>
        <item x="1574"/>
        <item x="1575"/>
        <item x="1576"/>
        <item x="1577"/>
        <item x="1578"/>
        <item x="1579"/>
        <item x="1582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9"/>
        <item x="1600"/>
        <item x="1601"/>
        <item x="1602"/>
        <item x="1606"/>
        <item x="1607"/>
        <item x="1608"/>
        <item x="1609"/>
        <item x="1610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8"/>
        <item x="1629"/>
        <item x="1630"/>
        <item x="1631"/>
        <item x="1635"/>
        <item x="1638"/>
        <item x="1639"/>
        <item x="1642"/>
        <item x="1643"/>
        <item x="1646"/>
        <item x="1647"/>
        <item x="1648"/>
        <item x="1649"/>
        <item x="1651"/>
        <item x="1652"/>
        <item x="1653"/>
        <item x="1654"/>
        <item x="1655"/>
        <item x="1658"/>
        <item x="1660"/>
        <item x="1661"/>
        <item x="1662"/>
        <item x="1663"/>
        <item x="1664"/>
        <item x="1665"/>
        <item x="1667"/>
        <item x="1668"/>
        <item x="1669"/>
        <item x="1670"/>
        <item x="1671"/>
        <item x="1674"/>
        <item x="1675"/>
        <item x="1677"/>
        <item x="1678"/>
        <item x="1679"/>
        <item x="1680"/>
        <item x="1681"/>
        <item x="1682"/>
        <item x="1683"/>
        <item x="1684"/>
        <item x="1686"/>
        <item x="1687"/>
        <item x="1688"/>
        <item x="1689"/>
        <item x="1690"/>
        <item x="1691"/>
        <item x="1692"/>
        <item x="1694"/>
        <item x="1695"/>
        <item x="1696"/>
        <item x="1697"/>
        <item x="1698"/>
        <item x="1699"/>
        <item x="1700"/>
        <item x="1701"/>
        <item x="1702"/>
        <item x="1705"/>
        <item x="1706"/>
        <item x="1707"/>
        <item x="1708"/>
        <item x="1709"/>
        <item x="1711"/>
        <item x="1712"/>
        <item x="1714"/>
        <item x="1715"/>
        <item x="1716"/>
        <item x="1717"/>
        <item x="1718"/>
        <item x="1720"/>
        <item x="1721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2"/>
        <item x="1743"/>
        <item x="1744"/>
        <item x="1745"/>
        <item x="1746"/>
        <item x="1747"/>
        <item x="1748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2"/>
        <item x="1763"/>
        <item x="1764"/>
        <item x="1765"/>
        <item x="1768"/>
        <item x="1769"/>
        <item x="1770"/>
        <item x="1771"/>
        <item x="1772"/>
        <item x="1773"/>
        <item x="1774"/>
        <item x="1775"/>
        <item x="1776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7"/>
        <item x="1798"/>
        <item x="1799"/>
        <item x="1801"/>
        <item x="1802"/>
        <item x="1803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20"/>
        <item x="1821"/>
        <item x="1822"/>
        <item x="1823"/>
        <item x="1824"/>
        <item x="1825"/>
        <item x="1826"/>
        <item x="1827"/>
        <item x="1830"/>
        <item x="1831"/>
        <item x="1832"/>
        <item x="1835"/>
        <item x="1837"/>
        <item x="1838"/>
        <item x="1839"/>
        <item x="1840"/>
        <item x="1841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4"/>
        <item x="1865"/>
        <item x="1867"/>
        <item x="1868"/>
        <item x="1869"/>
        <item x="1870"/>
        <item x="1871"/>
        <item x="1873"/>
        <item x="1874"/>
        <item x="1876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5"/>
        <item x="1897"/>
        <item x="1898"/>
        <item x="1900"/>
        <item x="1901"/>
        <item x="1902"/>
        <item x="1903"/>
        <item x="1904"/>
        <item x="1905"/>
        <item x="1906"/>
        <item x="1908"/>
        <item x="1909"/>
        <item x="1910"/>
        <item x="1911"/>
        <item x="1912"/>
        <item x="1913"/>
        <item x="1914"/>
        <item x="1915"/>
        <item x="1916"/>
        <item x="1918"/>
        <item x="1919"/>
        <item x="1920"/>
        <item x="1921"/>
        <item x="1922"/>
        <item x="1923"/>
        <item x="1925"/>
        <item x="1926"/>
        <item x="1927"/>
        <item x="1928"/>
        <item x="1929"/>
        <item x="1930"/>
        <item x="1931"/>
        <item x="1932"/>
        <item x="1933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70"/>
        <item x="1972"/>
        <item x="1973"/>
        <item x="1974"/>
        <item x="1975"/>
        <item x="1976"/>
        <item x="1978"/>
        <item x="1979"/>
        <item x="1980"/>
        <item x="1981"/>
        <item x="1982"/>
        <item x="1983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2000"/>
        <item x="2001"/>
        <item x="2003"/>
        <item x="2005"/>
        <item x="2006"/>
        <item x="2008"/>
        <item x="2010"/>
        <item x="2011"/>
        <item x="2012"/>
        <item x="2013"/>
        <item x="2014"/>
        <item x="2015"/>
        <item x="2016"/>
        <item x="2017"/>
        <item x="2020"/>
        <item x="2021"/>
        <item x="2022"/>
        <item x="2023"/>
        <item x="2024"/>
        <item x="2025"/>
        <item x="2026"/>
        <item x="2027"/>
        <item x="2029"/>
        <item x="2030"/>
        <item x="2031"/>
        <item x="2032"/>
        <item x="2033"/>
        <item x="2034"/>
        <item x="2035"/>
        <item x="2036"/>
        <item x="2037"/>
        <item x="2039"/>
        <item x="2040"/>
        <item x="2041"/>
        <item x="2042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6"/>
        <item x="2057"/>
        <item x="2058"/>
        <item x="2059"/>
        <item x="2060"/>
        <item x="2061"/>
        <item x="2062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9"/>
        <item x="2080"/>
        <item x="2081"/>
        <item x="2082"/>
        <item x="2083"/>
        <item x="2085"/>
        <item x="2087"/>
        <item x="2090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4"/>
        <item x="2105"/>
        <item x="2106"/>
        <item x="2107"/>
        <item x="2108"/>
        <item x="2109"/>
        <item x="2110"/>
        <item x="2111"/>
        <item x="2112"/>
        <item x="2113"/>
        <item x="2117"/>
        <item x="2118"/>
        <item x="2120"/>
        <item x="2121"/>
        <item x="2122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3"/>
        <item x="2154"/>
        <item x="2155"/>
        <item x="2156"/>
        <item x="2157"/>
        <item x="2158"/>
        <item x="2159"/>
        <item x="2160"/>
        <item x="2161"/>
        <item x="2164"/>
        <item x="2165"/>
        <item x="2166"/>
        <item x="2167"/>
        <item x="2168"/>
        <item x="2169"/>
        <item x="2170"/>
        <item x="2171"/>
        <item x="2172"/>
        <item x="2175"/>
        <item x="2176"/>
        <item x="2177"/>
        <item x="2178"/>
        <item x="2179"/>
        <item x="2180"/>
        <item x="2184"/>
        <item x="2187"/>
        <item x="2189"/>
        <item x="2190"/>
        <item x="2191"/>
        <item x="2192"/>
        <item x="2193"/>
        <item x="2194"/>
        <item x="2195"/>
        <item x="2196"/>
        <item x="2198"/>
        <item x="2199"/>
        <item x="2200"/>
        <item x="2201"/>
        <item x="2202"/>
        <item x="2203"/>
        <item x="2204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3"/>
        <item x="2244"/>
        <item x="2245"/>
        <item x="2248"/>
        <item x="2249"/>
        <item x="2250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81"/>
        <item x="2282"/>
        <item x="2283"/>
        <item x="2284"/>
        <item x="2286"/>
        <item x="2287"/>
        <item x="2288"/>
        <item x="2289"/>
        <item x="2290"/>
        <item x="2292"/>
        <item x="2294"/>
        <item x="2295"/>
        <item x="2296"/>
        <item x="2297"/>
        <item x="2298"/>
        <item x="2299"/>
        <item x="2300"/>
        <item x="2301"/>
        <item x="2302"/>
        <item x="2304"/>
        <item x="2305"/>
        <item x="2307"/>
        <item x="2309"/>
        <item x="2310"/>
        <item x="2311"/>
        <item x="2312"/>
        <item x="2313"/>
        <item x="2314"/>
        <item x="2319"/>
        <item x="2323"/>
        <item x="2325"/>
        <item x="2326"/>
        <item x="2329"/>
        <item x="2330"/>
        <item x="2333"/>
        <item x="2334"/>
        <item x="2335"/>
        <item x="2336"/>
        <item x="2338"/>
        <item x="2339"/>
        <item x="2340"/>
        <item x="2341"/>
        <item x="2342"/>
        <item x="2343"/>
        <item x="2344"/>
        <item x="2345"/>
        <item x="2350"/>
        <item x="2351"/>
        <item x="2352"/>
        <item x="2353"/>
        <item x="2354"/>
        <item x="2355"/>
        <item x="2356"/>
        <item x="2357"/>
        <item x="2358"/>
        <item x="2359"/>
        <item x="2361"/>
        <item x="2362"/>
        <item x="2363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3"/>
        <item x="2384"/>
        <item x="2385"/>
        <item x="2387"/>
        <item x="2388"/>
        <item x="2389"/>
        <item x="2390"/>
        <item t="default"/>
      </items>
    </pivotField>
    <pivotField numFmtId="3" showAll="0" defaultSubtotal="0"/>
    <pivotField numFmtId="3" showAll="0" defaultSubtotal="0"/>
    <pivotField dataField="1" numFmtId="3" showAll="0" defaultSubtotal="0"/>
    <pivotField dataField="1" numFmtId="3" showAll="0" defaultSubtotal="0"/>
    <pivotField axis="axisPage" showAll="0" sortType="descending" defaultSubtotal="0">
      <items count="10">
        <item x="2"/>
        <item x="7"/>
        <item x="6"/>
        <item x="1"/>
        <item x="0"/>
        <item x="5"/>
        <item x="4"/>
        <item x="3"/>
        <item m="1" x="8"/>
        <item m="1" x="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howAll="0" defaultSubtotal="0">
      <items count="4">
        <item x="0"/>
        <item x="1"/>
        <item m="1" x="2"/>
        <item m="1" x="3"/>
      </items>
    </pivotField>
    <pivotField showAll="0" defaultSubtotal="0">
      <items count="9">
        <item h="1" x="0"/>
        <item x="1"/>
        <item h="1" x="2"/>
        <item h="1" x="3"/>
        <item h="1" x="4"/>
        <item h="1" x="5"/>
        <item h="1" x="6"/>
        <item h="1" x="7"/>
        <item h="1" m="1" x="8"/>
      </items>
    </pivotField>
  </pivotFields>
  <rowItems count="1">
    <i/>
  </rowItems>
  <colFields count="1">
    <field x="-2"/>
  </colFields>
  <colItems count="2">
    <i>
      <x/>
    </i>
    <i i="1">
      <x v="1"/>
    </i>
  </colItems>
  <pageFields count="6">
    <pageField fld="2" hier="-1"/>
    <pageField fld="1" hier="-1"/>
    <pageField fld="3" hier="-1"/>
    <pageField fld="0" hier="-1"/>
    <pageField fld="8" hier="-1"/>
    <pageField fld="9" hier="-1"/>
  </pageFields>
  <dataFields count="2">
    <dataField name="Сумма по полю 2023" fld="6" baseField="0" baseItem="0"/>
    <dataField name="Сумма по полю 2022" fld="7" baseField="0" baseItem="0"/>
  </dataFields>
  <formats count="2">
    <format dxfId="196">
      <pivotArea outline="0" collapsedLevelsAreSubtotals="1" fieldPosition="0"/>
    </format>
    <format dxfId="19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Сводная таблица7" cacheId="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4:C129" firstHeaderRow="0" firstDataRow="1" firstDataCol="1" rowPageCount="2" colPageCount="1"/>
  <pivotFields count="5">
    <pivotField axis="axisPage" showAll="0">
      <items count="8">
        <item x="0"/>
        <item x="1"/>
        <item x="2"/>
        <item x="4"/>
        <item x="5"/>
        <item x="3"/>
        <item x="6"/>
        <item t="default"/>
      </items>
    </pivotField>
    <pivotField axis="axisRow" showAll="0">
      <items count="158">
        <item x="0"/>
        <item x="3"/>
        <item x="6"/>
        <item x="8"/>
        <item x="9"/>
        <item x="12"/>
        <item x="15"/>
        <item x="18"/>
        <item x="19"/>
        <item x="20"/>
        <item x="21"/>
        <item x="22"/>
        <item x="23"/>
        <item x="24"/>
        <item x="25"/>
        <item x="27"/>
        <item x="28"/>
        <item x="32"/>
        <item x="33"/>
        <item x="34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50"/>
        <item x="53"/>
        <item x="139"/>
        <item x="55"/>
        <item x="56"/>
        <item x="140"/>
        <item x="58"/>
        <item x="59"/>
        <item x="60"/>
        <item x="61"/>
        <item x="63"/>
        <item x="64"/>
        <item x="65"/>
        <item x="66"/>
        <item x="68"/>
        <item x="69"/>
        <item x="71"/>
        <item x="72"/>
        <item x="74"/>
        <item x="141"/>
        <item x="75"/>
        <item x="76"/>
        <item x="78"/>
        <item x="83"/>
        <item x="85"/>
        <item x="86"/>
        <item x="87"/>
        <item x="89"/>
        <item x="90"/>
        <item x="91"/>
        <item x="93"/>
        <item x="95"/>
        <item x="96"/>
        <item x="97"/>
        <item x="99"/>
        <item x="101"/>
        <item x="103"/>
        <item x="104"/>
        <item x="105"/>
        <item x="142"/>
        <item x="106"/>
        <item x="110"/>
        <item x="116"/>
        <item x="154"/>
        <item x="117"/>
        <item x="119"/>
        <item x="120"/>
        <item x="121"/>
        <item x="123"/>
        <item x="124"/>
        <item x="125"/>
        <item x="126"/>
        <item x="127"/>
        <item x="128"/>
        <item x="129"/>
        <item x="131"/>
        <item x="132"/>
        <item x="148"/>
        <item x="2"/>
        <item x="115"/>
        <item x="13"/>
        <item x="10"/>
        <item x="67"/>
        <item x="156"/>
        <item x="1"/>
        <item x="4"/>
        <item x="5"/>
        <item x="7"/>
        <item x="11"/>
        <item x="14"/>
        <item x="16"/>
        <item x="17"/>
        <item x="26"/>
        <item x="29"/>
        <item x="30"/>
        <item x="31"/>
        <item x="35"/>
        <item x="36"/>
        <item x="49"/>
        <item x="51"/>
        <item x="52"/>
        <item x="54"/>
        <item x="57"/>
        <item x="62"/>
        <item x="70"/>
        <item x="73"/>
        <item x="77"/>
        <item x="79"/>
        <item x="80"/>
        <item x="81"/>
        <item x="82"/>
        <item x="84"/>
        <item x="88"/>
        <item x="92"/>
        <item x="94"/>
        <item x="98"/>
        <item x="100"/>
        <item x="102"/>
        <item x="107"/>
        <item x="108"/>
        <item x="109"/>
        <item x="111"/>
        <item x="112"/>
        <item x="113"/>
        <item x="114"/>
        <item x="118"/>
        <item x="122"/>
        <item x="130"/>
        <item x="133"/>
        <item x="134"/>
        <item x="135"/>
        <item x="136"/>
        <item x="137"/>
        <item x="138"/>
        <item x="143"/>
        <item x="144"/>
        <item x="145"/>
        <item x="146"/>
        <item x="147"/>
        <item x="149"/>
        <item x="150"/>
        <item x="151"/>
        <item x="152"/>
        <item x="153"/>
        <item x="155"/>
        <item t="default"/>
      </items>
    </pivotField>
    <pivotField dataField="1" showAll="0"/>
    <pivotField dataField="1" showAll="0"/>
    <pivotField axis="axisPage" multipleItemSelectionAllowed="1" showAll="0" defaultSubtotal="0">
      <items count="4">
        <item x="0"/>
        <item h="1" x="1"/>
        <item h="1" x="2"/>
        <item h="1" x="3"/>
      </items>
    </pivotField>
  </pivotFields>
  <rowFields count="1">
    <field x="1"/>
  </rowFields>
  <rowItems count="125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1"/>
    </i>
    <i>
      <x v="22"/>
    </i>
    <i>
      <x v="23"/>
    </i>
    <i>
      <x v="24"/>
    </i>
    <i>
      <x v="25"/>
    </i>
    <i>
      <x v="26"/>
    </i>
    <i>
      <x v="27"/>
    </i>
    <i>
      <x v="29"/>
    </i>
    <i>
      <x v="30"/>
    </i>
    <i>
      <x v="31"/>
    </i>
    <i>
      <x v="32"/>
    </i>
    <i>
      <x v="33"/>
    </i>
    <i>
      <x v="35"/>
    </i>
    <i>
      <x v="36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9"/>
    </i>
    <i>
      <x v="50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2"/>
    </i>
    <i>
      <x v="73"/>
    </i>
    <i>
      <x v="74"/>
    </i>
    <i>
      <x v="76"/>
    </i>
    <i>
      <x v="77"/>
    </i>
    <i>
      <x v="78"/>
    </i>
    <i>
      <x v="79"/>
    </i>
    <i>
      <x v="80"/>
    </i>
    <i>
      <x v="81"/>
    </i>
    <i>
      <x v="82"/>
    </i>
    <i>
      <x v="84"/>
    </i>
    <i>
      <x v="85"/>
    </i>
    <i>
      <x v="86"/>
    </i>
    <i>
      <x v="87"/>
    </i>
    <i>
      <x v="88"/>
    </i>
    <i>
      <x v="90"/>
    </i>
    <i>
      <x v="91"/>
    </i>
    <i>
      <x v="92"/>
    </i>
    <i>
      <x v="94"/>
    </i>
    <i>
      <x v="96"/>
    </i>
    <i>
      <x v="97"/>
    </i>
    <i>
      <x v="98"/>
    </i>
    <i>
      <x v="99"/>
    </i>
    <i>
      <x v="100"/>
    </i>
    <i>
      <x v="101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6"/>
    </i>
    <i>
      <x v="117"/>
    </i>
    <i>
      <x v="118"/>
    </i>
    <i>
      <x v="119"/>
    </i>
    <i>
      <x v="120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7"/>
    </i>
    <i>
      <x v="139"/>
    </i>
    <i>
      <x v="143"/>
    </i>
    <i>
      <x v="144"/>
    </i>
    <i t="grand">
      <x/>
    </i>
  </rowItems>
  <colFields count="1">
    <field x="-2"/>
  </colFields>
  <colItems count="2">
    <i>
      <x/>
    </i>
    <i i="1">
      <x v="1"/>
    </i>
  </colItems>
  <pageFields count="2">
    <pageField fld="0" item="0" hier="-1"/>
    <pageField fld="4" hier="-1"/>
  </pageFields>
  <dataFields count="2">
    <dataField name="Сумма по полю 6M'23" fld="2" baseField="1" baseItem="0"/>
    <dataField name="Сумма по полю 6M'22" fld="3" baseField="1" baseItem="0"/>
  </dataFields>
  <formats count="2">
    <format dxfId="186">
      <pivotArea outline="0" collapsedLevelsAreSubtotals="1" fieldPosition="0"/>
    </format>
    <format dxfId="18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Сводная таблица7" cacheId="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4:C19" firstHeaderRow="0" firstDataRow="1" firstDataCol="1" rowPageCount="2" colPageCount="1"/>
  <pivotFields count="5">
    <pivotField axis="axisPage" showAll="0">
      <items count="8">
        <item x="0"/>
        <item x="1"/>
        <item x="2"/>
        <item x="4"/>
        <item x="5"/>
        <item x="3"/>
        <item x="6"/>
        <item t="default"/>
      </items>
    </pivotField>
    <pivotField axis="axisRow" showAll="0">
      <items count="158">
        <item x="0"/>
        <item x="3"/>
        <item x="6"/>
        <item x="8"/>
        <item x="9"/>
        <item x="12"/>
        <item x="15"/>
        <item x="18"/>
        <item x="19"/>
        <item x="20"/>
        <item x="21"/>
        <item x="22"/>
        <item x="23"/>
        <item x="24"/>
        <item x="25"/>
        <item x="27"/>
        <item x="28"/>
        <item x="32"/>
        <item x="33"/>
        <item x="34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50"/>
        <item x="53"/>
        <item x="139"/>
        <item x="55"/>
        <item x="56"/>
        <item x="140"/>
        <item x="58"/>
        <item x="59"/>
        <item x="60"/>
        <item x="61"/>
        <item x="63"/>
        <item x="64"/>
        <item x="65"/>
        <item x="66"/>
        <item x="68"/>
        <item x="69"/>
        <item x="71"/>
        <item x="72"/>
        <item x="74"/>
        <item x="141"/>
        <item x="75"/>
        <item x="76"/>
        <item x="78"/>
        <item x="83"/>
        <item x="85"/>
        <item x="86"/>
        <item x="87"/>
        <item x="89"/>
        <item x="90"/>
        <item x="91"/>
        <item x="93"/>
        <item x="95"/>
        <item x="96"/>
        <item x="97"/>
        <item x="99"/>
        <item x="101"/>
        <item x="103"/>
        <item x="104"/>
        <item x="105"/>
        <item x="142"/>
        <item x="106"/>
        <item x="110"/>
        <item x="116"/>
        <item x="154"/>
        <item x="117"/>
        <item x="119"/>
        <item x="120"/>
        <item x="121"/>
        <item x="123"/>
        <item x="124"/>
        <item x="125"/>
        <item x="126"/>
        <item x="127"/>
        <item x="128"/>
        <item x="129"/>
        <item x="131"/>
        <item x="132"/>
        <item x="148"/>
        <item x="2"/>
        <item x="115"/>
        <item x="13"/>
        <item x="10"/>
        <item x="67"/>
        <item x="156"/>
        <item x="1"/>
        <item x="4"/>
        <item x="5"/>
        <item x="7"/>
        <item x="11"/>
        <item x="14"/>
        <item x="16"/>
        <item x="17"/>
        <item x="26"/>
        <item x="29"/>
        <item x="30"/>
        <item x="31"/>
        <item x="35"/>
        <item x="36"/>
        <item x="49"/>
        <item x="51"/>
        <item x="52"/>
        <item x="54"/>
        <item x="57"/>
        <item x="62"/>
        <item x="70"/>
        <item x="73"/>
        <item x="77"/>
        <item x="79"/>
        <item x="80"/>
        <item x="81"/>
        <item x="82"/>
        <item x="84"/>
        <item x="88"/>
        <item x="92"/>
        <item x="94"/>
        <item x="98"/>
        <item x="100"/>
        <item x="102"/>
        <item x="107"/>
        <item x="108"/>
        <item x="109"/>
        <item x="111"/>
        <item x="112"/>
        <item x="113"/>
        <item x="114"/>
        <item x="118"/>
        <item x="122"/>
        <item x="130"/>
        <item x="133"/>
        <item x="134"/>
        <item x="135"/>
        <item x="136"/>
        <item x="137"/>
        <item x="138"/>
        <item x="143"/>
        <item x="144"/>
        <item x="145"/>
        <item x="146"/>
        <item x="147"/>
        <item x="149"/>
        <item x="150"/>
        <item x="151"/>
        <item x="152"/>
        <item x="153"/>
        <item x="155"/>
        <item t="default"/>
      </items>
    </pivotField>
    <pivotField dataField="1" showAll="0"/>
    <pivotField dataField="1" showAll="0"/>
    <pivotField axis="axisPage" multipleItemSelectionAllowed="1" showAll="0" defaultSubtotal="0">
      <items count="4">
        <item h="1" x="0"/>
        <item x="1"/>
        <item h="1" x="2"/>
        <item h="1" x="3"/>
      </items>
    </pivotField>
  </pivotFields>
  <rowFields count="1">
    <field x="1"/>
  </rowFields>
  <rowItems count="15">
    <i>
      <x v="4"/>
    </i>
    <i>
      <x v="20"/>
    </i>
    <i>
      <x v="28"/>
    </i>
    <i>
      <x v="48"/>
    </i>
    <i>
      <x v="83"/>
    </i>
    <i>
      <x v="93"/>
    </i>
    <i>
      <x v="102"/>
    </i>
    <i>
      <x v="115"/>
    </i>
    <i>
      <x v="121"/>
    </i>
    <i>
      <x v="136"/>
    </i>
    <i>
      <x v="138"/>
    </i>
    <i>
      <x v="140"/>
    </i>
    <i>
      <x v="141"/>
    </i>
    <i>
      <x v="142"/>
    </i>
    <i t="grand">
      <x/>
    </i>
  </rowItems>
  <colFields count="1">
    <field x="-2"/>
  </colFields>
  <colItems count="2">
    <i>
      <x/>
    </i>
    <i i="1">
      <x v="1"/>
    </i>
  </colItems>
  <pageFields count="2">
    <pageField fld="0" item="0" hier="-1"/>
    <pageField fld="4" hier="-1"/>
  </pageFields>
  <dataFields count="2">
    <dataField name="Сумма по полю 6M'23" fld="2" baseField="1" baseItem="0"/>
    <dataField name="Сумма по полю 6M'22" fld="3" baseField="1" baseItem="0"/>
  </dataFields>
  <formats count="2">
    <format dxfId="184">
      <pivotArea outline="0" collapsedLevelsAreSubtotals="1" fieldPosition="0"/>
    </format>
    <format dxfId="18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ОТЧЕТ2023иномарки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7:J178" firstHeaderRow="1" firstDataRow="2" firstDataCol="1" rowPageCount="4" colPageCount="1"/>
  <pivotFields count="11">
    <pivotField axis="axisPage" multipleItemSelectionAllowed="1" showAll="0">
      <items count="8">
        <item h="1" x="0"/>
        <item m="1" x="5"/>
        <item h="1" m="1" x="4"/>
        <item x="1"/>
        <item x="2"/>
        <item m="1" x="6"/>
        <item m="1" x="3"/>
        <item t="default"/>
      </items>
    </pivotField>
    <pivotField axis="axisCol" showAll="0">
      <items count="10">
        <item x="0"/>
        <item x="1"/>
        <item x="2"/>
        <item x="3"/>
        <item x="4"/>
        <item x="5"/>
        <item x="6"/>
        <item x="7"/>
        <item m="1" x="8"/>
        <item t="default"/>
      </items>
    </pivotField>
    <pivotField axis="axisRow" showAll="0" sortType="descending">
      <items count="226">
        <item x="65"/>
        <item x="66"/>
        <item x="156"/>
        <item m="1" x="210"/>
        <item m="1" x="217"/>
        <item m="1" x="219"/>
        <item x="128"/>
        <item x="68"/>
        <item x="157"/>
        <item m="1" x="215"/>
        <item x="69"/>
        <item x="172"/>
        <item m="1" x="222"/>
        <item x="1"/>
        <item x="70"/>
        <item m="1" x="211"/>
        <item x="71"/>
        <item x="130"/>
        <item x="73"/>
        <item x="74"/>
        <item x="36"/>
        <item x="75"/>
        <item x="37"/>
        <item x="76"/>
        <item x="4"/>
        <item x="187"/>
        <item x="38"/>
        <item x="5"/>
        <item x="6"/>
        <item x="77"/>
        <item m="1" x="208"/>
        <item x="61"/>
        <item x="54"/>
        <item x="40"/>
        <item x="80"/>
        <item m="1" x="214"/>
        <item x="159"/>
        <item x="81"/>
        <item x="7"/>
        <item x="82"/>
        <item x="8"/>
        <item x="9"/>
        <item x="180"/>
        <item x="42"/>
        <item x="83"/>
        <item x="10"/>
        <item x="84"/>
        <item x="85"/>
        <item x="43"/>
        <item x="86"/>
        <item x="87"/>
        <item x="189"/>
        <item x="13"/>
        <item x="137"/>
        <item x="181"/>
        <item m="1" x="216"/>
        <item x="14"/>
        <item x="89"/>
        <item x="90"/>
        <item x="15"/>
        <item x="16"/>
        <item x="46"/>
        <item x="92"/>
        <item x="93"/>
        <item x="139"/>
        <item x="190"/>
        <item x="140"/>
        <item x="17"/>
        <item x="18"/>
        <item x="94"/>
        <item x="96"/>
        <item x="47"/>
        <item x="191"/>
        <item x="97"/>
        <item x="143"/>
        <item x="99"/>
        <item x="192"/>
        <item m="1" x="209"/>
        <item m="1" x="213"/>
        <item m="1" x="221"/>
        <item x="57"/>
        <item x="102"/>
        <item m="1" x="223"/>
        <item x="19"/>
        <item x="145"/>
        <item x="20"/>
        <item x="104"/>
        <item x="105"/>
        <item x="21"/>
        <item x="169"/>
        <item x="22"/>
        <item x="107"/>
        <item x="23"/>
        <item m="1" x="224"/>
        <item x="24"/>
        <item x="147"/>
        <item x="110"/>
        <item x="112"/>
        <item x="25"/>
        <item x="196"/>
        <item x="113"/>
        <item x="114"/>
        <item m="1" x="218"/>
        <item x="117"/>
        <item m="1" x="212"/>
        <item x="26"/>
        <item x="149"/>
        <item x="150"/>
        <item x="121"/>
        <item x="51"/>
        <item x="52"/>
        <item x="27"/>
        <item x="28"/>
        <item x="29"/>
        <item x="152"/>
        <item x="122"/>
        <item x="31"/>
        <item x="32"/>
        <item x="33"/>
        <item x="124"/>
        <item x="153"/>
        <item x="154"/>
        <item x="64"/>
        <item x="166"/>
        <item x="199"/>
        <item m="1" x="220"/>
        <item m="1" x="207"/>
        <item x="0"/>
        <item x="2"/>
        <item x="3"/>
        <item x="11"/>
        <item x="12"/>
        <item x="30"/>
        <item x="34"/>
        <item x="35"/>
        <item x="39"/>
        <item x="41"/>
        <item x="44"/>
        <item x="45"/>
        <item x="48"/>
        <item x="49"/>
        <item x="50"/>
        <item x="53"/>
        <item x="55"/>
        <item x="56"/>
        <item x="58"/>
        <item x="59"/>
        <item x="60"/>
        <item x="62"/>
        <item x="63"/>
        <item x="67"/>
        <item x="72"/>
        <item x="78"/>
        <item x="79"/>
        <item x="88"/>
        <item x="91"/>
        <item x="95"/>
        <item x="98"/>
        <item x="100"/>
        <item x="101"/>
        <item x="103"/>
        <item x="106"/>
        <item x="108"/>
        <item x="109"/>
        <item x="111"/>
        <item x="115"/>
        <item x="116"/>
        <item x="118"/>
        <item x="119"/>
        <item x="120"/>
        <item x="123"/>
        <item x="125"/>
        <item x="126"/>
        <item x="127"/>
        <item x="129"/>
        <item x="131"/>
        <item x="132"/>
        <item x="133"/>
        <item x="134"/>
        <item x="135"/>
        <item x="136"/>
        <item x="138"/>
        <item x="141"/>
        <item x="142"/>
        <item x="144"/>
        <item x="146"/>
        <item x="148"/>
        <item x="151"/>
        <item x="155"/>
        <item x="158"/>
        <item x="160"/>
        <item x="161"/>
        <item x="162"/>
        <item x="163"/>
        <item x="164"/>
        <item x="165"/>
        <item x="167"/>
        <item x="168"/>
        <item x="170"/>
        <item x="171"/>
        <item x="173"/>
        <item x="174"/>
        <item x="175"/>
        <item x="176"/>
        <item x="177"/>
        <item x="178"/>
        <item x="179"/>
        <item x="182"/>
        <item x="183"/>
        <item x="184"/>
        <item x="185"/>
        <item x="186"/>
        <item x="188"/>
        <item x="193"/>
        <item x="194"/>
        <item x="195"/>
        <item x="197"/>
        <item x="198"/>
        <item x="200"/>
        <item x="201"/>
        <item x="202"/>
        <item x="203"/>
        <item x="204"/>
        <item x="205"/>
        <item x="20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dataField="1" showAll="0"/>
    <pivotField showAll="0"/>
    <pivotField axis="axisPage" showAll="0">
      <items count="11">
        <item x="2"/>
        <item x="7"/>
        <item x="6"/>
        <item x="1"/>
        <item x="0"/>
        <item x="5"/>
        <item x="4"/>
        <item x="3"/>
        <item m="1" x="9"/>
        <item m="1" x="8"/>
        <item t="default"/>
      </items>
    </pivotField>
    <pivotField axis="axisPage" multipleItemSelectionAllowed="1" showAll="0">
      <items count="5">
        <item x="0"/>
        <item h="1" x="1"/>
        <item m="1" x="3"/>
        <item m="1" x="2"/>
        <item t="default"/>
      </items>
    </pivotField>
    <pivotField axis="axisPage" showAll="0">
      <items count="10">
        <item x="0"/>
        <item x="1"/>
        <item x="2"/>
        <item x="3"/>
        <item x="4"/>
        <item x="5"/>
        <item x="6"/>
        <item x="7"/>
        <item m="1" x="8"/>
        <item t="default"/>
      </items>
    </pivotField>
  </pivotFields>
  <rowFields count="1">
    <field x="2"/>
  </rowFields>
  <rowItems count="170">
    <i>
      <x v="116"/>
    </i>
    <i>
      <x v="67"/>
    </i>
    <i>
      <x v="56"/>
    </i>
    <i>
      <x v="90"/>
    </i>
    <i>
      <x v="118"/>
    </i>
    <i>
      <x v="98"/>
    </i>
    <i>
      <x v="41"/>
    </i>
    <i>
      <x v="22"/>
    </i>
    <i>
      <x v="52"/>
    </i>
    <i>
      <x v="16"/>
    </i>
    <i>
      <x v="85"/>
    </i>
    <i>
      <x v="88"/>
    </i>
    <i>
      <x v="105"/>
    </i>
    <i>
      <x v="83"/>
    </i>
    <i>
      <x v="92"/>
    </i>
    <i>
      <x v="27"/>
    </i>
    <i>
      <x v="7"/>
    </i>
    <i>
      <x v="73"/>
    </i>
    <i>
      <x v="112"/>
    </i>
    <i>
      <x v="113"/>
    </i>
    <i>
      <x v="94"/>
    </i>
    <i>
      <x v="119"/>
    </i>
    <i>
      <x v="21"/>
    </i>
    <i>
      <x v="70"/>
    </i>
    <i>
      <x v="46"/>
    </i>
    <i>
      <x v="24"/>
    </i>
    <i>
      <x v="57"/>
    </i>
    <i>
      <x v="157"/>
    </i>
    <i>
      <x v="111"/>
    </i>
    <i>
      <x v="96"/>
    </i>
    <i>
      <x v="29"/>
    </i>
    <i>
      <x v="40"/>
    </i>
    <i>
      <x v="49"/>
    </i>
    <i>
      <x v="63"/>
    </i>
    <i>
      <x v="28"/>
    </i>
    <i>
      <x v="50"/>
    </i>
    <i>
      <x v="32"/>
    </i>
    <i>
      <x v="87"/>
    </i>
    <i>
      <x v="62"/>
    </i>
    <i>
      <x v="19"/>
    </i>
    <i>
      <x v="23"/>
    </i>
    <i>
      <x v="47"/>
    </i>
    <i>
      <x v="18"/>
    </i>
    <i>
      <x v="26"/>
    </i>
    <i>
      <x v="97"/>
    </i>
    <i>
      <x v="141"/>
    </i>
    <i>
      <x v="38"/>
    </i>
    <i>
      <x v="115"/>
    </i>
    <i>
      <x v="20"/>
    </i>
    <i>
      <x v="108"/>
    </i>
    <i>
      <x v="59"/>
    </i>
    <i>
      <x v="37"/>
    </i>
    <i>
      <x v="58"/>
    </i>
    <i>
      <x/>
    </i>
    <i>
      <x v="166"/>
    </i>
    <i>
      <x v="61"/>
    </i>
    <i>
      <x v="163"/>
    </i>
    <i>
      <x v="1"/>
    </i>
    <i>
      <x v="165"/>
    </i>
    <i>
      <x v="154"/>
    </i>
    <i>
      <x v="14"/>
    </i>
    <i>
      <x v="75"/>
    </i>
    <i>
      <x v="173"/>
    </i>
    <i>
      <x v="152"/>
    </i>
    <i>
      <x v="128"/>
    </i>
    <i>
      <x v="33"/>
    </i>
    <i>
      <x v="103"/>
    </i>
    <i>
      <x v="81"/>
    </i>
    <i>
      <x v="48"/>
    </i>
    <i>
      <x v="101"/>
    </i>
    <i>
      <x v="178"/>
    </i>
    <i>
      <x v="168"/>
    </i>
    <i>
      <x v="153"/>
    </i>
    <i>
      <x v="91"/>
    </i>
    <i>
      <x v="69"/>
    </i>
    <i>
      <x v="162"/>
    </i>
    <i>
      <x v="17"/>
    </i>
    <i>
      <x v="44"/>
    </i>
    <i>
      <x v="188"/>
    </i>
    <i>
      <x v="179"/>
    </i>
    <i>
      <x v="176"/>
    </i>
    <i>
      <x v="39"/>
    </i>
    <i>
      <x v="167"/>
    </i>
    <i>
      <x v="160"/>
    </i>
    <i>
      <x v="180"/>
    </i>
    <i>
      <x v="86"/>
    </i>
    <i>
      <x v="170"/>
    </i>
    <i>
      <x v="107"/>
    </i>
    <i>
      <x v="64"/>
    </i>
    <i>
      <x v="159"/>
    </i>
    <i>
      <x v="156"/>
    </i>
    <i>
      <x v="43"/>
    </i>
    <i>
      <x v="120"/>
    </i>
    <i>
      <x v="31"/>
    </i>
    <i>
      <x v="164"/>
    </i>
    <i>
      <x v="6"/>
    </i>
    <i>
      <x v="175"/>
    </i>
    <i>
      <x v="100"/>
    </i>
    <i>
      <x v="205"/>
    </i>
    <i>
      <x v="66"/>
    </i>
    <i>
      <x v="114"/>
    </i>
    <i>
      <x v="2"/>
    </i>
    <i>
      <x v="184"/>
    </i>
    <i>
      <x v="53"/>
    </i>
    <i>
      <x v="127"/>
    </i>
    <i>
      <x v="74"/>
    </i>
    <i>
      <x v="84"/>
    </i>
    <i>
      <x v="196"/>
    </i>
    <i>
      <x v="200"/>
    </i>
    <i>
      <x v="95"/>
    </i>
    <i>
      <x v="121"/>
    </i>
    <i>
      <x v="204"/>
    </i>
    <i>
      <x v="198"/>
    </i>
    <i>
      <x v="183"/>
    </i>
    <i>
      <x v="185"/>
    </i>
    <i>
      <x v="137"/>
    </i>
    <i>
      <x v="123"/>
    </i>
    <i>
      <x v="106"/>
    </i>
    <i>
      <x v="150"/>
    </i>
    <i>
      <x v="13"/>
    </i>
    <i>
      <x v="216"/>
    </i>
    <i>
      <x v="202"/>
    </i>
    <i>
      <x v="161"/>
    </i>
    <i>
      <x v="186"/>
    </i>
    <i>
      <x v="190"/>
    </i>
    <i>
      <x v="177"/>
    </i>
    <i>
      <x v="171"/>
    </i>
    <i>
      <x v="207"/>
    </i>
    <i>
      <x v="189"/>
    </i>
    <i>
      <x v="221"/>
    </i>
    <i>
      <x v="195"/>
    </i>
    <i>
      <x v="65"/>
    </i>
    <i>
      <x v="182"/>
    </i>
    <i>
      <x v="194"/>
    </i>
    <i>
      <x v="109"/>
    </i>
    <i>
      <x v="215"/>
    </i>
    <i>
      <x v="51"/>
    </i>
    <i>
      <x v="220"/>
    </i>
    <i>
      <x v="224"/>
    </i>
    <i>
      <x v="210"/>
    </i>
    <i>
      <x v="191"/>
    </i>
    <i>
      <x v="217"/>
    </i>
    <i>
      <x v="11"/>
    </i>
    <i>
      <x v="222"/>
    </i>
    <i>
      <x v="34"/>
    </i>
    <i>
      <x v="208"/>
    </i>
    <i>
      <x v="54"/>
    </i>
    <i>
      <x v="214"/>
    </i>
    <i>
      <x v="72"/>
    </i>
    <i>
      <x v="25"/>
    </i>
    <i>
      <x v="89"/>
    </i>
    <i>
      <x v="218"/>
    </i>
    <i>
      <x v="42"/>
    </i>
    <i>
      <x v="99"/>
    </i>
    <i>
      <x v="149"/>
    </i>
    <i>
      <x v="76"/>
    </i>
    <i>
      <x v="124"/>
    </i>
    <i>
      <x v="181"/>
    </i>
    <i>
      <x v="209"/>
    </i>
    <i>
      <x v="213"/>
    </i>
    <i>
      <x v="211"/>
    </i>
    <i>
      <x v="203"/>
    </i>
    <i>
      <x v="219"/>
    </i>
    <i>
      <x v="197"/>
    </i>
    <i>
      <x v="192"/>
    </i>
    <i>
      <x v="122"/>
    </i>
    <i>
      <x v="212"/>
    </i>
    <i>
      <x v="187"/>
    </i>
    <i>
      <x v="201"/>
    </i>
    <i t="grand">
      <x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4">
    <pageField fld="8" hier="-1"/>
    <pageField fld="10" hier="-1"/>
    <pageField fld="0" hier="-1"/>
    <pageField fld="9" hier="-1"/>
  </pageFields>
  <dataFields count="1">
    <dataField name="Сумма по полю 2023" fld="6" baseField="2" baseItem="61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ОТЧЕТ2023отеч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7:J26" firstHeaderRow="1" firstDataRow="2" firstDataCol="1" rowPageCount="4" colPageCount="1"/>
  <pivotFields count="11">
    <pivotField axis="axisPage" multipleItemSelectionAllowed="1" showAll="0">
      <items count="8">
        <item h="1" x="0"/>
        <item m="1" x="5"/>
        <item h="1" m="1" x="4"/>
        <item x="1"/>
        <item x="2"/>
        <item m="1" x="6"/>
        <item m="1" x="3"/>
        <item t="default"/>
      </items>
    </pivotField>
    <pivotField axis="axisCol" showAll="0">
      <items count="10">
        <item x="0"/>
        <item x="1"/>
        <item x="2"/>
        <item x="3"/>
        <item x="4"/>
        <item x="5"/>
        <item x="6"/>
        <item x="7"/>
        <item m="1" x="8"/>
        <item t="default"/>
      </items>
    </pivotField>
    <pivotField axis="axisRow" showAll="0" sortType="descending">
      <items count="226">
        <item x="65"/>
        <item x="66"/>
        <item x="156"/>
        <item m="1" x="210"/>
        <item m="1" x="217"/>
        <item m="1" x="219"/>
        <item x="128"/>
        <item x="68"/>
        <item x="157"/>
        <item m="1" x="215"/>
        <item x="69"/>
        <item x="172"/>
        <item m="1" x="222"/>
        <item x="1"/>
        <item x="70"/>
        <item m="1" x="211"/>
        <item x="71"/>
        <item x="130"/>
        <item x="73"/>
        <item x="74"/>
        <item x="36"/>
        <item x="75"/>
        <item x="37"/>
        <item x="76"/>
        <item x="4"/>
        <item x="187"/>
        <item x="38"/>
        <item x="5"/>
        <item x="6"/>
        <item x="77"/>
        <item m="1" x="208"/>
        <item x="61"/>
        <item x="54"/>
        <item x="40"/>
        <item x="80"/>
        <item m="1" x="214"/>
        <item x="159"/>
        <item x="81"/>
        <item x="7"/>
        <item x="82"/>
        <item x="8"/>
        <item x="9"/>
        <item x="180"/>
        <item x="42"/>
        <item x="83"/>
        <item x="10"/>
        <item x="84"/>
        <item x="85"/>
        <item x="43"/>
        <item x="86"/>
        <item x="87"/>
        <item x="189"/>
        <item x="13"/>
        <item x="137"/>
        <item x="181"/>
        <item m="1" x="216"/>
        <item x="14"/>
        <item x="89"/>
        <item x="90"/>
        <item x="15"/>
        <item x="16"/>
        <item x="46"/>
        <item x="92"/>
        <item x="93"/>
        <item x="139"/>
        <item x="190"/>
        <item x="140"/>
        <item x="17"/>
        <item x="18"/>
        <item x="94"/>
        <item x="96"/>
        <item x="47"/>
        <item x="191"/>
        <item x="97"/>
        <item x="143"/>
        <item x="99"/>
        <item x="192"/>
        <item m="1" x="209"/>
        <item m="1" x="213"/>
        <item m="1" x="221"/>
        <item x="57"/>
        <item x="102"/>
        <item m="1" x="223"/>
        <item x="19"/>
        <item x="145"/>
        <item x="20"/>
        <item x="104"/>
        <item x="105"/>
        <item x="21"/>
        <item x="169"/>
        <item x="22"/>
        <item x="107"/>
        <item x="23"/>
        <item m="1" x="224"/>
        <item x="24"/>
        <item x="147"/>
        <item x="110"/>
        <item x="112"/>
        <item x="25"/>
        <item x="196"/>
        <item x="113"/>
        <item x="114"/>
        <item m="1" x="218"/>
        <item x="117"/>
        <item m="1" x="212"/>
        <item x="26"/>
        <item x="149"/>
        <item x="150"/>
        <item x="121"/>
        <item x="51"/>
        <item x="52"/>
        <item x="27"/>
        <item x="28"/>
        <item x="29"/>
        <item x="152"/>
        <item x="122"/>
        <item x="31"/>
        <item x="32"/>
        <item x="33"/>
        <item x="124"/>
        <item x="153"/>
        <item x="154"/>
        <item x="64"/>
        <item x="166"/>
        <item x="199"/>
        <item m="1" x="220"/>
        <item m="1" x="207"/>
        <item x="0"/>
        <item x="2"/>
        <item x="3"/>
        <item x="11"/>
        <item x="12"/>
        <item x="30"/>
        <item x="34"/>
        <item x="35"/>
        <item x="39"/>
        <item x="41"/>
        <item x="44"/>
        <item x="45"/>
        <item x="48"/>
        <item x="49"/>
        <item x="50"/>
        <item x="53"/>
        <item x="55"/>
        <item x="56"/>
        <item x="58"/>
        <item x="59"/>
        <item x="60"/>
        <item x="62"/>
        <item x="63"/>
        <item x="67"/>
        <item x="72"/>
        <item x="78"/>
        <item x="79"/>
        <item x="88"/>
        <item x="91"/>
        <item x="95"/>
        <item x="98"/>
        <item x="100"/>
        <item x="101"/>
        <item x="103"/>
        <item x="106"/>
        <item x="108"/>
        <item x="109"/>
        <item x="111"/>
        <item x="115"/>
        <item x="116"/>
        <item x="118"/>
        <item x="119"/>
        <item x="120"/>
        <item x="123"/>
        <item x="125"/>
        <item x="126"/>
        <item x="127"/>
        <item x="129"/>
        <item x="131"/>
        <item x="132"/>
        <item x="133"/>
        <item x="134"/>
        <item x="135"/>
        <item x="136"/>
        <item x="138"/>
        <item x="141"/>
        <item x="142"/>
        <item x="144"/>
        <item x="146"/>
        <item x="148"/>
        <item x="151"/>
        <item x="155"/>
        <item x="158"/>
        <item x="160"/>
        <item x="161"/>
        <item x="162"/>
        <item x="163"/>
        <item x="164"/>
        <item x="165"/>
        <item x="167"/>
        <item x="168"/>
        <item x="170"/>
        <item x="171"/>
        <item x="173"/>
        <item x="174"/>
        <item x="175"/>
        <item x="176"/>
        <item x="177"/>
        <item x="178"/>
        <item x="179"/>
        <item x="182"/>
        <item x="183"/>
        <item x="184"/>
        <item x="185"/>
        <item x="186"/>
        <item x="188"/>
        <item x="193"/>
        <item x="194"/>
        <item x="195"/>
        <item x="197"/>
        <item x="198"/>
        <item x="200"/>
        <item x="201"/>
        <item x="202"/>
        <item x="203"/>
        <item x="204"/>
        <item x="205"/>
        <item x="20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dataField="1" showAll="0"/>
    <pivotField showAll="0"/>
    <pivotField axis="axisPage" showAll="0">
      <items count="11">
        <item x="2"/>
        <item x="7"/>
        <item x="6"/>
        <item x="1"/>
        <item x="0"/>
        <item x="5"/>
        <item x="4"/>
        <item x="3"/>
        <item m="1" x="9"/>
        <item m="1" x="8"/>
        <item t="default"/>
      </items>
    </pivotField>
    <pivotField axis="axisPage" multipleItemSelectionAllowed="1" showAll="0">
      <items count="5">
        <item h="1" x="0"/>
        <item x="1"/>
        <item m="1" x="3"/>
        <item m="1" x="2"/>
        <item t="default"/>
      </items>
    </pivotField>
    <pivotField axis="axisPage" showAll="0">
      <items count="10">
        <item x="0"/>
        <item x="1"/>
        <item x="2"/>
        <item x="3"/>
        <item x="4"/>
        <item x="5"/>
        <item x="6"/>
        <item x="7"/>
        <item m="1" x="8"/>
        <item t="default"/>
      </items>
    </pivotField>
  </pivotFields>
  <rowFields count="1">
    <field x="2"/>
  </rowFields>
  <rowItems count="18">
    <i>
      <x v="68"/>
    </i>
    <i>
      <x v="132"/>
    </i>
    <i>
      <x v="117"/>
    </i>
    <i>
      <x v="172"/>
    </i>
    <i>
      <x v="169"/>
    </i>
    <i>
      <x v="45"/>
    </i>
    <i>
      <x v="155"/>
    </i>
    <i>
      <x v="151"/>
    </i>
    <i>
      <x v="10"/>
    </i>
    <i>
      <x v="158"/>
    </i>
    <i>
      <x v="8"/>
    </i>
    <i>
      <x v="206"/>
    </i>
    <i>
      <x v="36"/>
    </i>
    <i>
      <x v="193"/>
    </i>
    <i>
      <x v="199"/>
    </i>
    <i>
      <x v="174"/>
    </i>
    <i>
      <x v="223"/>
    </i>
    <i t="grand">
      <x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4">
    <pageField fld="8" hier="-1"/>
    <pageField fld="10" hier="-1"/>
    <pageField fld="0" hier="-1"/>
    <pageField fld="9" hier="-1"/>
  </pageFields>
  <dataFields count="1">
    <dataField name="Сумма по полю 2023" fld="6" baseField="2" baseItem="61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ОТЧЕТ2022иномарки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7:J178" firstHeaderRow="1" firstDataRow="2" firstDataCol="1" rowPageCount="4" colPageCount="1"/>
  <pivotFields count="11">
    <pivotField axis="axisPage" multipleItemSelectionAllowed="1" showAll="0">
      <items count="8">
        <item h="1" x="0"/>
        <item m="1" x="5"/>
        <item h="1" m="1" x="4"/>
        <item x="1"/>
        <item x="2"/>
        <item m="1" x="6"/>
        <item m="1" x="3"/>
        <item t="default"/>
      </items>
    </pivotField>
    <pivotField axis="axisCol" showAll="0">
      <items count="10">
        <item x="0"/>
        <item x="1"/>
        <item x="2"/>
        <item x="3"/>
        <item x="4"/>
        <item x="5"/>
        <item x="6"/>
        <item x="7"/>
        <item m="1" x="8"/>
        <item t="default"/>
      </items>
    </pivotField>
    <pivotField axis="axisRow" showAll="0" sortType="descending">
      <items count="226">
        <item x="65"/>
        <item x="66"/>
        <item x="156"/>
        <item m="1" x="210"/>
        <item m="1" x="217"/>
        <item m="1" x="219"/>
        <item x="128"/>
        <item x="68"/>
        <item x="157"/>
        <item m="1" x="215"/>
        <item x="69"/>
        <item x="172"/>
        <item m="1" x="222"/>
        <item x="1"/>
        <item x="70"/>
        <item m="1" x="211"/>
        <item x="71"/>
        <item x="130"/>
        <item x="73"/>
        <item x="74"/>
        <item x="36"/>
        <item x="75"/>
        <item x="37"/>
        <item x="76"/>
        <item x="4"/>
        <item x="187"/>
        <item x="38"/>
        <item x="5"/>
        <item x="6"/>
        <item x="77"/>
        <item m="1" x="208"/>
        <item x="61"/>
        <item x="54"/>
        <item x="40"/>
        <item x="80"/>
        <item m="1" x="214"/>
        <item x="159"/>
        <item x="81"/>
        <item x="7"/>
        <item x="82"/>
        <item x="8"/>
        <item x="9"/>
        <item x="180"/>
        <item x="42"/>
        <item x="83"/>
        <item x="10"/>
        <item x="84"/>
        <item x="85"/>
        <item x="43"/>
        <item x="86"/>
        <item x="87"/>
        <item x="189"/>
        <item x="13"/>
        <item x="137"/>
        <item x="181"/>
        <item m="1" x="216"/>
        <item x="14"/>
        <item x="89"/>
        <item x="90"/>
        <item x="15"/>
        <item x="16"/>
        <item x="46"/>
        <item x="92"/>
        <item x="93"/>
        <item x="139"/>
        <item x="190"/>
        <item x="140"/>
        <item x="17"/>
        <item x="18"/>
        <item x="94"/>
        <item x="96"/>
        <item x="47"/>
        <item x="191"/>
        <item x="97"/>
        <item x="143"/>
        <item x="99"/>
        <item x="192"/>
        <item m="1" x="209"/>
        <item m="1" x="213"/>
        <item m="1" x="221"/>
        <item x="57"/>
        <item x="102"/>
        <item m="1" x="223"/>
        <item x="19"/>
        <item x="145"/>
        <item x="20"/>
        <item x="104"/>
        <item x="105"/>
        <item x="21"/>
        <item x="169"/>
        <item x="22"/>
        <item x="107"/>
        <item x="23"/>
        <item m="1" x="224"/>
        <item x="24"/>
        <item x="147"/>
        <item x="110"/>
        <item x="112"/>
        <item x="25"/>
        <item x="196"/>
        <item x="113"/>
        <item x="114"/>
        <item m="1" x="218"/>
        <item x="117"/>
        <item m="1" x="212"/>
        <item x="26"/>
        <item x="149"/>
        <item x="150"/>
        <item x="121"/>
        <item x="51"/>
        <item x="52"/>
        <item x="27"/>
        <item x="28"/>
        <item x="29"/>
        <item x="152"/>
        <item x="122"/>
        <item x="31"/>
        <item x="32"/>
        <item x="33"/>
        <item x="124"/>
        <item x="153"/>
        <item x="154"/>
        <item x="64"/>
        <item x="166"/>
        <item x="199"/>
        <item m="1" x="220"/>
        <item m="1" x="207"/>
        <item x="0"/>
        <item x="2"/>
        <item x="3"/>
        <item x="11"/>
        <item x="12"/>
        <item x="30"/>
        <item x="34"/>
        <item x="35"/>
        <item x="39"/>
        <item x="41"/>
        <item x="44"/>
        <item x="45"/>
        <item x="48"/>
        <item x="49"/>
        <item x="50"/>
        <item x="53"/>
        <item x="55"/>
        <item x="56"/>
        <item x="58"/>
        <item x="59"/>
        <item x="60"/>
        <item x="62"/>
        <item x="63"/>
        <item x="67"/>
        <item x="72"/>
        <item x="78"/>
        <item x="79"/>
        <item x="88"/>
        <item x="91"/>
        <item x="95"/>
        <item x="98"/>
        <item x="100"/>
        <item x="101"/>
        <item x="103"/>
        <item x="106"/>
        <item x="108"/>
        <item x="109"/>
        <item x="111"/>
        <item x="115"/>
        <item x="116"/>
        <item x="118"/>
        <item x="119"/>
        <item x="120"/>
        <item x="123"/>
        <item x="125"/>
        <item x="126"/>
        <item x="127"/>
        <item x="129"/>
        <item x="131"/>
        <item x="132"/>
        <item x="133"/>
        <item x="134"/>
        <item x="135"/>
        <item x="136"/>
        <item x="138"/>
        <item x="141"/>
        <item x="142"/>
        <item x="144"/>
        <item x="146"/>
        <item x="148"/>
        <item x="151"/>
        <item x="155"/>
        <item x="158"/>
        <item x="160"/>
        <item x="161"/>
        <item x="162"/>
        <item x="163"/>
        <item x="164"/>
        <item x="165"/>
        <item x="167"/>
        <item x="168"/>
        <item x="170"/>
        <item x="171"/>
        <item x="173"/>
        <item x="174"/>
        <item x="175"/>
        <item x="176"/>
        <item x="177"/>
        <item x="178"/>
        <item x="179"/>
        <item x="182"/>
        <item x="183"/>
        <item x="184"/>
        <item x="185"/>
        <item x="186"/>
        <item x="188"/>
        <item x="193"/>
        <item x="194"/>
        <item x="195"/>
        <item x="197"/>
        <item x="198"/>
        <item x="200"/>
        <item x="201"/>
        <item x="202"/>
        <item x="203"/>
        <item x="204"/>
        <item x="205"/>
        <item x="20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axis="axisPage" showAll="0">
      <items count="11">
        <item x="2"/>
        <item x="7"/>
        <item x="6"/>
        <item x="1"/>
        <item x="0"/>
        <item x="5"/>
        <item x="4"/>
        <item x="3"/>
        <item m="1" x="9"/>
        <item m="1" x="8"/>
        <item t="default"/>
      </items>
    </pivotField>
    <pivotField axis="axisPage" multipleItemSelectionAllowed="1" showAll="0">
      <items count="5">
        <item x="0"/>
        <item h="1" x="1"/>
        <item m="1" x="3"/>
        <item m="1" x="2"/>
        <item t="default"/>
      </items>
    </pivotField>
    <pivotField axis="axisPage" showAll="0">
      <items count="10">
        <item x="0"/>
        <item x="1"/>
        <item x="2"/>
        <item x="3"/>
        <item x="4"/>
        <item x="5"/>
        <item x="6"/>
        <item x="7"/>
        <item m="1" x="8"/>
        <item t="default"/>
      </items>
    </pivotField>
  </pivotFields>
  <rowFields count="1">
    <field x="2"/>
  </rowFields>
  <rowItems count="170">
    <i>
      <x v="116"/>
    </i>
    <i>
      <x v="67"/>
    </i>
    <i>
      <x v="90"/>
    </i>
    <i>
      <x v="56"/>
    </i>
    <i>
      <x v="118"/>
    </i>
    <i>
      <x v="98"/>
    </i>
    <i>
      <x v="22"/>
    </i>
    <i>
      <x v="41"/>
    </i>
    <i>
      <x v="52"/>
    </i>
    <i>
      <x v="88"/>
    </i>
    <i>
      <x v="85"/>
    </i>
    <i>
      <x v="16"/>
    </i>
    <i>
      <x v="105"/>
    </i>
    <i>
      <x v="83"/>
    </i>
    <i>
      <x v="92"/>
    </i>
    <i>
      <x v="27"/>
    </i>
    <i>
      <x v="7"/>
    </i>
    <i>
      <x v="73"/>
    </i>
    <i>
      <x v="113"/>
    </i>
    <i>
      <x v="112"/>
    </i>
    <i>
      <x v="94"/>
    </i>
    <i>
      <x v="70"/>
    </i>
    <i>
      <x v="119"/>
    </i>
    <i>
      <x v="21"/>
    </i>
    <i>
      <x v="24"/>
    </i>
    <i>
      <x v="157"/>
    </i>
    <i>
      <x v="57"/>
    </i>
    <i>
      <x v="46"/>
    </i>
    <i>
      <x v="29"/>
    </i>
    <i>
      <x v="111"/>
    </i>
    <i>
      <x v="96"/>
    </i>
    <i>
      <x v="49"/>
    </i>
    <i>
      <x v="40"/>
    </i>
    <i>
      <x v="28"/>
    </i>
    <i>
      <x v="63"/>
    </i>
    <i>
      <x v="32"/>
    </i>
    <i>
      <x v="50"/>
    </i>
    <i>
      <x v="87"/>
    </i>
    <i>
      <x v="19"/>
    </i>
    <i>
      <x v="62"/>
    </i>
    <i>
      <x v="23"/>
    </i>
    <i>
      <x v="97"/>
    </i>
    <i>
      <x v="141"/>
    </i>
    <i>
      <x v="18"/>
    </i>
    <i>
      <x v="59"/>
    </i>
    <i>
      <x v="108"/>
    </i>
    <i>
      <x v="38"/>
    </i>
    <i>
      <x v="47"/>
    </i>
    <i>
      <x v="166"/>
    </i>
    <i>
      <x v="115"/>
    </i>
    <i>
      <x v="58"/>
    </i>
    <i>
      <x v="20"/>
    </i>
    <i>
      <x v="165"/>
    </i>
    <i>
      <x v="163"/>
    </i>
    <i>
      <x/>
    </i>
    <i>
      <x v="154"/>
    </i>
    <i>
      <x v="14"/>
    </i>
    <i>
      <x v="128"/>
    </i>
    <i>
      <x v="152"/>
    </i>
    <i>
      <x v="1"/>
    </i>
    <i>
      <x v="173"/>
    </i>
    <i>
      <x v="33"/>
    </i>
    <i>
      <x v="75"/>
    </i>
    <i>
      <x v="61"/>
    </i>
    <i>
      <x v="26"/>
    </i>
    <i>
      <x v="101"/>
    </i>
    <i>
      <x v="178"/>
    </i>
    <i>
      <x v="153"/>
    </i>
    <i>
      <x v="81"/>
    </i>
    <i>
      <x v="48"/>
    </i>
    <i>
      <x v="168"/>
    </i>
    <i>
      <x v="162"/>
    </i>
    <i>
      <x v="37"/>
    </i>
    <i>
      <x v="69"/>
    </i>
    <i>
      <x v="179"/>
    </i>
    <i>
      <x v="188"/>
    </i>
    <i>
      <x v="167"/>
    </i>
    <i>
      <x v="176"/>
    </i>
    <i>
      <x v="44"/>
    </i>
    <i>
      <x v="17"/>
    </i>
    <i>
      <x v="39"/>
    </i>
    <i>
      <x v="170"/>
    </i>
    <i>
      <x v="43"/>
    </i>
    <i>
      <x v="160"/>
    </i>
    <i>
      <x v="180"/>
    </i>
    <i>
      <x v="159"/>
    </i>
    <i>
      <x v="156"/>
    </i>
    <i>
      <x v="6"/>
    </i>
    <i>
      <x v="164"/>
    </i>
    <i>
      <x v="184"/>
    </i>
    <i>
      <x v="205"/>
    </i>
    <i>
      <x v="103"/>
    </i>
    <i>
      <x v="175"/>
    </i>
    <i>
      <x v="177"/>
    </i>
    <i>
      <x v="127"/>
    </i>
    <i>
      <x v="185"/>
    </i>
    <i>
      <x v="2"/>
    </i>
    <i>
      <x v="196"/>
    </i>
    <i>
      <x v="86"/>
    </i>
    <i>
      <x v="13"/>
    </i>
    <i>
      <x v="31"/>
    </i>
    <i>
      <x v="137"/>
    </i>
    <i>
      <x v="198"/>
    </i>
    <i>
      <x v="107"/>
    </i>
    <i>
      <x v="195"/>
    </i>
    <i>
      <x v="84"/>
    </i>
    <i>
      <x v="150"/>
    </i>
    <i>
      <x v="161"/>
    </i>
    <i>
      <x v="183"/>
    </i>
    <i>
      <x v="189"/>
    </i>
    <i>
      <x v="186"/>
    </i>
    <i>
      <x v="53"/>
    </i>
    <i>
      <x v="202"/>
    </i>
    <i>
      <x v="197"/>
    </i>
    <i>
      <x v="121"/>
    </i>
    <i>
      <x v="123"/>
    </i>
    <i>
      <x v="100"/>
    </i>
    <i>
      <x v="182"/>
    </i>
    <i>
      <x v="220"/>
    </i>
    <i>
      <x v="122"/>
    </i>
    <i>
      <x v="194"/>
    </i>
    <i>
      <x v="171"/>
    </i>
    <i>
      <x v="204"/>
    </i>
    <i>
      <x v="11"/>
    </i>
    <i>
      <x v="54"/>
    </i>
    <i>
      <x v="201"/>
    </i>
    <i>
      <x v="181"/>
    </i>
    <i>
      <x v="203"/>
    </i>
    <i>
      <x v="192"/>
    </i>
    <i>
      <x v="209"/>
    </i>
    <i>
      <x v="211"/>
    </i>
    <i>
      <x v="212"/>
    </i>
    <i>
      <x v="213"/>
    </i>
    <i>
      <x v="187"/>
    </i>
    <i>
      <x v="219"/>
    </i>
    <i>
      <x v="25"/>
    </i>
    <i>
      <x v="89"/>
    </i>
    <i>
      <x v="66"/>
    </i>
    <i>
      <x v="218"/>
    </i>
    <i>
      <x v="217"/>
    </i>
    <i>
      <x v="120"/>
    </i>
    <i>
      <x v="207"/>
    </i>
    <i>
      <x v="222"/>
    </i>
    <i>
      <x v="72"/>
    </i>
    <i>
      <x v="191"/>
    </i>
    <i>
      <x v="215"/>
    </i>
    <i>
      <x v="76"/>
    </i>
    <i>
      <x v="34"/>
    </i>
    <i>
      <x v="114"/>
    </i>
    <i>
      <x v="95"/>
    </i>
    <i>
      <x v="74"/>
    </i>
    <i>
      <x v="208"/>
    </i>
    <i>
      <x v="65"/>
    </i>
    <i>
      <x v="210"/>
    </i>
    <i>
      <x v="124"/>
    </i>
    <i>
      <x v="91"/>
    </i>
    <i>
      <x v="106"/>
    </i>
    <i>
      <x v="214"/>
    </i>
    <i>
      <x v="200"/>
    </i>
    <i>
      <x v="216"/>
    </i>
    <i>
      <x v="42"/>
    </i>
    <i>
      <x v="51"/>
    </i>
    <i>
      <x v="99"/>
    </i>
    <i>
      <x v="149"/>
    </i>
    <i>
      <x v="221"/>
    </i>
    <i>
      <x v="224"/>
    </i>
    <i>
      <x v="109"/>
    </i>
    <i>
      <x v="64"/>
    </i>
    <i>
      <x v="190"/>
    </i>
    <i t="grand">
      <x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4">
    <pageField fld="8" hier="-1"/>
    <pageField fld="10" hier="-1"/>
    <pageField fld="0" hier="-1"/>
    <pageField fld="9" hier="-1"/>
  </pageFields>
  <dataFields count="1">
    <dataField name="Сумма по полю 2022" fld="7" baseField="2" baseItem="4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ОТЧЕТ2022отеч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7:J26" firstHeaderRow="1" firstDataRow="2" firstDataCol="1" rowPageCount="4" colPageCount="1"/>
  <pivotFields count="11">
    <pivotField axis="axisPage" multipleItemSelectionAllowed="1" showAll="0">
      <items count="8">
        <item h="1" x="0"/>
        <item m="1" x="5"/>
        <item h="1" m="1" x="4"/>
        <item x="1"/>
        <item x="2"/>
        <item m="1" x="6"/>
        <item m="1" x="3"/>
        <item t="default"/>
      </items>
    </pivotField>
    <pivotField axis="axisCol" showAll="0">
      <items count="10">
        <item x="0"/>
        <item x="1"/>
        <item x="2"/>
        <item x="3"/>
        <item x="4"/>
        <item x="5"/>
        <item x="6"/>
        <item x="7"/>
        <item m="1" x="8"/>
        <item t="default"/>
      </items>
    </pivotField>
    <pivotField axis="axisRow" showAll="0" sortType="descending">
      <items count="226">
        <item x="65"/>
        <item x="66"/>
        <item x="156"/>
        <item m="1" x="210"/>
        <item m="1" x="217"/>
        <item m="1" x="219"/>
        <item x="128"/>
        <item x="68"/>
        <item x="157"/>
        <item m="1" x="215"/>
        <item x="69"/>
        <item x="172"/>
        <item m="1" x="222"/>
        <item x="1"/>
        <item x="70"/>
        <item m="1" x="211"/>
        <item x="71"/>
        <item x="130"/>
        <item x="73"/>
        <item x="74"/>
        <item x="36"/>
        <item x="75"/>
        <item x="37"/>
        <item x="76"/>
        <item x="4"/>
        <item x="187"/>
        <item x="38"/>
        <item x="5"/>
        <item x="6"/>
        <item x="77"/>
        <item m="1" x="208"/>
        <item x="61"/>
        <item x="54"/>
        <item x="40"/>
        <item x="80"/>
        <item m="1" x="214"/>
        <item x="159"/>
        <item x="81"/>
        <item x="7"/>
        <item x="82"/>
        <item x="8"/>
        <item x="9"/>
        <item x="180"/>
        <item x="42"/>
        <item x="83"/>
        <item x="10"/>
        <item x="84"/>
        <item x="85"/>
        <item x="43"/>
        <item x="86"/>
        <item x="87"/>
        <item x="189"/>
        <item x="13"/>
        <item x="137"/>
        <item x="181"/>
        <item m="1" x="216"/>
        <item x="14"/>
        <item x="89"/>
        <item x="90"/>
        <item x="15"/>
        <item x="16"/>
        <item x="46"/>
        <item x="92"/>
        <item x="93"/>
        <item x="139"/>
        <item x="190"/>
        <item x="140"/>
        <item x="17"/>
        <item x="18"/>
        <item x="94"/>
        <item x="96"/>
        <item x="47"/>
        <item x="191"/>
        <item x="97"/>
        <item x="143"/>
        <item x="99"/>
        <item x="192"/>
        <item m="1" x="209"/>
        <item m="1" x="213"/>
        <item m="1" x="221"/>
        <item x="57"/>
        <item x="102"/>
        <item m="1" x="223"/>
        <item x="19"/>
        <item x="145"/>
        <item x="20"/>
        <item x="104"/>
        <item x="105"/>
        <item x="21"/>
        <item x="169"/>
        <item x="22"/>
        <item x="107"/>
        <item x="23"/>
        <item m="1" x="224"/>
        <item x="24"/>
        <item x="147"/>
        <item x="110"/>
        <item x="112"/>
        <item x="25"/>
        <item x="196"/>
        <item x="113"/>
        <item x="114"/>
        <item m="1" x="218"/>
        <item x="117"/>
        <item m="1" x="212"/>
        <item x="26"/>
        <item x="149"/>
        <item x="150"/>
        <item x="121"/>
        <item x="51"/>
        <item x="52"/>
        <item x="27"/>
        <item x="28"/>
        <item x="29"/>
        <item x="152"/>
        <item x="122"/>
        <item x="31"/>
        <item x="32"/>
        <item x="33"/>
        <item x="124"/>
        <item x="153"/>
        <item x="154"/>
        <item x="64"/>
        <item x="166"/>
        <item x="199"/>
        <item m="1" x="220"/>
        <item m="1" x="207"/>
        <item x="0"/>
        <item x="2"/>
        <item x="3"/>
        <item x="11"/>
        <item x="12"/>
        <item x="30"/>
        <item x="34"/>
        <item x="35"/>
        <item x="39"/>
        <item x="41"/>
        <item x="44"/>
        <item x="45"/>
        <item x="48"/>
        <item x="49"/>
        <item x="50"/>
        <item x="53"/>
        <item x="55"/>
        <item x="56"/>
        <item x="58"/>
        <item x="59"/>
        <item x="60"/>
        <item x="62"/>
        <item x="63"/>
        <item x="67"/>
        <item x="72"/>
        <item x="78"/>
        <item x="79"/>
        <item x="88"/>
        <item x="91"/>
        <item x="95"/>
        <item x="98"/>
        <item x="100"/>
        <item x="101"/>
        <item x="103"/>
        <item x="106"/>
        <item x="108"/>
        <item x="109"/>
        <item x="111"/>
        <item x="115"/>
        <item x="116"/>
        <item x="118"/>
        <item x="119"/>
        <item x="120"/>
        <item x="123"/>
        <item x="125"/>
        <item x="126"/>
        <item x="127"/>
        <item x="129"/>
        <item x="131"/>
        <item x="132"/>
        <item x="133"/>
        <item x="134"/>
        <item x="135"/>
        <item x="136"/>
        <item x="138"/>
        <item x="141"/>
        <item x="142"/>
        <item x="144"/>
        <item x="146"/>
        <item x="148"/>
        <item x="151"/>
        <item x="155"/>
        <item x="158"/>
        <item x="160"/>
        <item x="161"/>
        <item x="162"/>
        <item x="163"/>
        <item x="164"/>
        <item x="165"/>
        <item x="167"/>
        <item x="168"/>
        <item x="170"/>
        <item x="171"/>
        <item x="173"/>
        <item x="174"/>
        <item x="175"/>
        <item x="176"/>
        <item x="177"/>
        <item x="178"/>
        <item x="179"/>
        <item x="182"/>
        <item x="183"/>
        <item x="184"/>
        <item x="185"/>
        <item x="186"/>
        <item x="188"/>
        <item x="193"/>
        <item x="194"/>
        <item x="195"/>
        <item x="197"/>
        <item x="198"/>
        <item x="200"/>
        <item x="201"/>
        <item x="202"/>
        <item x="203"/>
        <item x="204"/>
        <item x="205"/>
        <item x="20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axis="axisPage" showAll="0">
      <items count="11">
        <item x="2"/>
        <item x="7"/>
        <item x="6"/>
        <item x="1"/>
        <item x="0"/>
        <item x="5"/>
        <item x="4"/>
        <item x="3"/>
        <item m="1" x="9"/>
        <item m="1" x="8"/>
        <item t="default"/>
      </items>
    </pivotField>
    <pivotField axis="axisPage" multipleItemSelectionAllowed="1" showAll="0">
      <items count="5">
        <item h="1" x="0"/>
        <item x="1"/>
        <item m="1" x="3"/>
        <item m="1" x="2"/>
        <item t="default"/>
      </items>
    </pivotField>
    <pivotField axis="axisPage" showAll="0">
      <items count="10">
        <item x="0"/>
        <item x="1"/>
        <item x="2"/>
        <item x="3"/>
        <item x="4"/>
        <item x="5"/>
        <item x="6"/>
        <item x="7"/>
        <item m="1" x="8"/>
        <item t="default"/>
      </items>
    </pivotField>
  </pivotFields>
  <rowFields count="1">
    <field x="2"/>
  </rowFields>
  <rowItems count="18">
    <i>
      <x v="68"/>
    </i>
    <i>
      <x v="132"/>
    </i>
    <i>
      <x v="117"/>
    </i>
    <i>
      <x v="172"/>
    </i>
    <i>
      <x v="169"/>
    </i>
    <i>
      <x v="45"/>
    </i>
    <i>
      <x v="155"/>
    </i>
    <i>
      <x v="151"/>
    </i>
    <i>
      <x v="10"/>
    </i>
    <i>
      <x v="158"/>
    </i>
    <i>
      <x v="8"/>
    </i>
    <i>
      <x v="199"/>
    </i>
    <i>
      <x v="206"/>
    </i>
    <i>
      <x v="174"/>
    </i>
    <i>
      <x v="223"/>
    </i>
    <i>
      <x v="193"/>
    </i>
    <i>
      <x v="36"/>
    </i>
    <i t="grand">
      <x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4">
    <pageField fld="8" hier="-1"/>
    <pageField fld="10" hier="-1"/>
    <pageField fld="0" hier="-1"/>
    <pageField fld="9" hier="-1"/>
  </pageFields>
  <dataFields count="1">
    <dataField name="Сумма по полю 2022" fld="7" baseField="2" baseItem="4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ТИП_ТС" xr10:uid="{00000000-0013-0000-FFFF-FFFF01000000}" sourceName="ТИП ТС">
  <pivotTables>
    <pivotTable tabId="12" name="Сводная таблица1"/>
    <pivotTable tabId="12" name="Сводная таблица2"/>
    <pivotTable tabId="12" name="Сводная таблица3"/>
    <pivotTable tabId="12" name="Сводная таблица4"/>
    <pivotTable tabId="12" name="Сводная таблица5"/>
  </pivotTables>
  <data>
    <tabular pivotCacheId="2">
      <items count="7">
        <i x="0" s="1"/>
        <i x="1" s="1"/>
        <i x="2" s="1"/>
        <i x="5" s="1" nd="1"/>
        <i x="4" s="1" nd="1"/>
        <i x="6" s="1" nd="1"/>
        <i x="3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ФО1" xr10:uid="{00000000-0013-0000-FFFF-FFFF02000000}" sourceName="ФО">
  <pivotTables>
    <pivotTable tabId="12" name="Сводная таблица1"/>
    <pivotTable tabId="12" name="Сводная таблица2"/>
    <pivotTable tabId="12" name="Сводная таблица3"/>
    <pivotTable tabId="12" name="Сводная таблица4"/>
  </pivotTables>
  <data>
    <tabular pivotCacheId="2">
      <items count="9">
        <i x="0" s="1"/>
        <i x="1" s="1"/>
        <i x="2" s="1"/>
        <i x="3" s="1"/>
        <i x="4" s="1"/>
        <i x="5" s="1"/>
        <i x="6" s="1"/>
        <i x="7" s="1"/>
        <i x="8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Страна_производитель" xr10:uid="{00000000-0013-0000-FFFF-FFFF03000000}" sourceName="Страна производитель">
  <pivotTables>
    <pivotTable tabId="12" name="Сводная таблица1"/>
    <pivotTable tabId="12" name="Сводная таблица2"/>
    <pivotTable tabId="12" name="Сводная таблица3"/>
    <pivotTable tabId="12" name="Сводная таблица4"/>
  </pivotTables>
  <data>
    <tabular pivotCacheId="2">
      <items count="10">
        <i x="2" s="1"/>
        <i x="7" s="1"/>
        <i x="6" s="1"/>
        <i x="1" s="1"/>
        <i x="0" s="1"/>
        <i x="5" s="1"/>
        <i x="4" s="1"/>
        <i x="3" s="1"/>
        <i x="9" s="1" nd="1"/>
        <i x="8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СЕГМЕНТ" xr10:uid="{00000000-0013-0000-FFFF-FFFF04000000}" sourceName="СЕГМЕНТ">
  <pivotTables>
    <pivotTable tabId="12" name="Сводная таблица1"/>
    <pivotTable tabId="12" name="Сводная таблица2"/>
    <pivotTable tabId="12" name="Сводная таблица3"/>
    <pivotTable tabId="12" name="Сводная таблица4"/>
  </pivotTables>
  <data>
    <tabular pivotCacheId="2">
      <items count="4">
        <i x="0" s="1"/>
        <i x="1" s="1"/>
        <i x="3" s="1" nd="1"/>
        <i x="2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Марка1" xr10:uid="{00000000-0013-0000-FFFF-FFFF05000000}" sourceName="Марка">
  <pivotTables>
    <pivotTable tabId="12" name="Сводная таблица2"/>
    <pivotTable tabId="12" name="Сводная таблица1"/>
    <pivotTable tabId="12" name="Сводная таблица3"/>
    <pivotTable tabId="12" name="Сводная таблица4"/>
  </pivotTables>
  <data>
    <tabular pivotCacheId="2">
      <items count="225">
        <i x="65" s="1"/>
        <i x="184" s="1"/>
        <i x="66" s="1"/>
        <i x="156" s="1"/>
        <i x="60" s="1"/>
        <i x="67" s="1"/>
        <i x="0" s="1"/>
        <i x="128" s="1"/>
        <i x="185" s="1"/>
        <i x="68" s="1"/>
        <i x="157" s="1"/>
        <i x="200" s="1"/>
        <i x="129" s="1"/>
        <i x="69" s="1"/>
        <i x="172" s="1"/>
        <i x="35" s="1"/>
        <i x="1" s="1"/>
        <i x="70" s="1"/>
        <i x="186" s="1"/>
        <i x="71" s="1"/>
        <i x="72" s="1"/>
        <i x="2" s="1"/>
        <i x="3" s="1"/>
        <i x="130" s="1"/>
        <i x="73" s="1"/>
        <i x="74" s="1"/>
        <i x="36" s="1"/>
        <i x="158" s="1"/>
        <i x="173" s="1"/>
        <i x="75" s="1"/>
        <i x="37" s="1"/>
        <i x="76" s="1"/>
        <i x="4" s="1"/>
        <i x="187" s="1"/>
        <i x="38" s="1"/>
        <i x="131" s="1"/>
        <i x="5" s="1"/>
        <i x="39" s="1"/>
        <i x="6" s="1"/>
        <i x="77" s="1"/>
        <i x="188" s="1"/>
        <i x="78" s="1"/>
        <i x="61" s="1"/>
        <i x="54" s="1"/>
        <i x="40" s="1"/>
        <i x="79" s="1"/>
        <i x="132" s="1"/>
        <i x="80" s="1"/>
        <i x="41" s="1"/>
        <i x="159" s="1"/>
        <i x="81" s="1"/>
        <i x="7" s="1"/>
        <i x="82" s="1"/>
        <i x="8" s="1"/>
        <i x="201" s="1"/>
        <i x="9" s="1"/>
        <i x="180" s="1"/>
        <i x="42" s="1"/>
        <i x="55" s="1"/>
        <i x="160" s="1"/>
        <i x="202" s="1"/>
        <i x="83" s="1"/>
        <i x="10" s="1"/>
        <i x="84" s="1"/>
        <i x="85" s="1"/>
        <i x="133" s="1"/>
        <i x="43" s="1"/>
        <i x="11" s="1"/>
        <i x="44" s="1"/>
        <i x="86" s="1"/>
        <i x="203" s="1"/>
        <i x="12" s="1"/>
        <i x="134" s="1"/>
        <i x="135" s="1"/>
        <i x="87" s="1"/>
        <i x="136" s="1"/>
        <i x="189" s="1"/>
        <i x="13" s="1"/>
        <i x="137" s="1"/>
        <i x="138" s="1"/>
        <i x="181" s="1"/>
        <i x="88" s="1"/>
        <i x="14" s="1"/>
        <i x="45" s="1"/>
        <i x="89" s="1"/>
        <i x="90" s="1"/>
        <i x="15" s="1"/>
        <i x="16" s="1"/>
        <i x="91" s="1"/>
        <i x="46" s="1"/>
        <i x="92" s="1"/>
        <i x="93" s="1"/>
        <i x="139" s="1"/>
        <i x="174" s="1"/>
        <i x="190" s="1"/>
        <i x="161" s="1"/>
        <i x="140" s="1"/>
        <i x="205" s="1"/>
        <i x="17" s="1"/>
        <i x="141" s="1"/>
        <i x="18" s="1"/>
        <i x="94" s="1"/>
        <i x="95" s="1"/>
        <i x="96" s="1"/>
        <i x="142" s="1"/>
        <i x="47" s="1"/>
        <i x="191" s="1"/>
        <i x="97" s="1"/>
        <i x="143" s="1"/>
        <i x="98" s="1"/>
        <i x="99" s="1"/>
        <i x="192" s="1"/>
        <i x="193" s="1"/>
        <i x="175" s="1"/>
        <i x="100" s="1"/>
        <i x="194" s="1"/>
        <i x="101" s="1"/>
        <i x="204" s="1"/>
        <i x="57" s="1"/>
        <i x="102" s="1"/>
        <i x="144" s="1"/>
        <i x="19" s="1"/>
        <i x="145" s="1"/>
        <i x="20" s="1"/>
        <i x="103" s="1"/>
        <i x="104" s="1"/>
        <i x="105" s="1"/>
        <i x="21" s="1"/>
        <i x="106" s="1"/>
        <i x="176" s="1"/>
        <i x="62" s="1"/>
        <i x="48" s="1"/>
        <i x="195" s="1"/>
        <i x="169" s="1"/>
        <i x="22" s="1"/>
        <i x="146" s="1"/>
        <i x="107" s="1"/>
        <i x="23" s="1"/>
        <i x="24" s="1"/>
        <i x="108" s="1"/>
        <i x="63" s="1"/>
        <i x="147" s="1"/>
        <i x="109" s="1"/>
        <i x="110" s="1"/>
        <i x="111" s="1"/>
        <i x="58" s="1"/>
        <i x="49" s="1"/>
        <i x="112" s="1"/>
        <i x="25" s="1"/>
        <i x="196" s="1"/>
        <i x="113" s="1"/>
        <i x="114" s="1"/>
        <i x="115" s="1"/>
        <i x="116" s="1"/>
        <i x="197" s="1"/>
        <i x="117" s="1"/>
        <i x="162" s="1"/>
        <i x="118" s="1"/>
        <i x="119" s="1"/>
        <i x="163" s="1"/>
        <i x="50" s="1"/>
        <i x="120" s="1"/>
        <i x="148" s="1"/>
        <i x="26" s="1"/>
        <i x="149" s="1"/>
        <i x="150" s="1"/>
        <i x="121" s="1"/>
        <i x="51" s="1"/>
        <i x="52" s="1"/>
        <i x="177" s="1"/>
        <i x="198" s="1"/>
        <i x="27" s="1"/>
        <i x="56" s="1"/>
        <i x="28" s="1"/>
        <i x="59" s="1"/>
        <i x="29" s="1"/>
        <i x="30" s="1"/>
        <i x="151" s="1"/>
        <i x="152" s="1"/>
        <i x="170" s="1"/>
        <i x="182" s="1"/>
        <i x="122" s="1"/>
        <i x="178" s="1"/>
        <i x="123" s="1"/>
        <i x="31" s="1"/>
        <i x="164" s="1"/>
        <i x="32" s="1"/>
        <i x="33" s="1"/>
        <i x="124" s="1"/>
        <i x="153" s="1"/>
        <i x="183" s="1"/>
        <i x="206" s="1"/>
        <i x="165" s="1"/>
        <i x="154" s="1"/>
        <i x="125" s="1"/>
        <i x="64" s="1"/>
        <i x="166" s="1"/>
        <i x="167" s="1"/>
        <i x="199" s="1"/>
        <i x="168" s="1"/>
        <i x="34" s="1"/>
        <i x="126" s="1"/>
        <i x="179" s="1"/>
        <i x="171" s="1"/>
        <i x="127" s="1"/>
        <i x="53" s="1"/>
        <i x="155" s="1"/>
        <i x="210" s="1" nd="1"/>
        <i x="217" s="1" nd="1"/>
        <i x="219" s="1" nd="1"/>
        <i x="215" s="1" nd="1"/>
        <i x="222" s="1" nd="1"/>
        <i x="211" s="1" nd="1"/>
        <i x="208" s="1" nd="1"/>
        <i x="214" s="1" nd="1"/>
        <i x="216" s="1" nd="1"/>
        <i x="209" s="1" nd="1"/>
        <i x="213" s="1" nd="1"/>
        <i x="221" s="1" nd="1"/>
        <i x="223" s="1" nd="1"/>
        <i x="224" s="1" nd="1"/>
        <i x="218" s="1" nd="1"/>
        <i x="212" s="1" nd="1"/>
        <i x="220" s="1" nd="1"/>
        <i x="207" s="1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ФО_описание" xr10:uid="{00000000-0013-0000-FFFF-FFFF06000000}" sourceName="ФО описание">
  <pivotTables>
    <pivotTable tabId="16" name="Сводная таблица1"/>
    <pivotTable tabId="16" name="Сводная таблица3"/>
    <pivotTable tabId="16" name="Сводная таблица4"/>
    <pivotTable tabId="16" name="Сводная таблица6"/>
  </pivotTables>
  <data>
    <tabular pivotCacheId="2">
      <items count="9">
        <i x="0"/>
        <i x="1" s="1"/>
        <i x="2"/>
        <i x="3"/>
        <i x="4"/>
        <i x="5"/>
        <i x="6"/>
        <i x="7"/>
        <i x="8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ТИП_ТС1" xr10:uid="{00000000-0013-0000-FFFF-FFFF07000000}" sourceName="ТИП ТС">
  <pivotTables>
    <pivotTable tabId="16" name="Сводная таблица1"/>
    <pivotTable tabId="16" name="Сводная таблица2"/>
    <pivotTable tabId="16" name="Сводная таблица3"/>
    <pivotTable tabId="16" name="Сводная таблица4"/>
    <pivotTable tabId="16" name="Сводная таблица6"/>
  </pivotTables>
  <data>
    <tabular pivotCacheId="2">
      <items count="7">
        <i x="0" s="1"/>
        <i x="1" s="1"/>
        <i x="2" s="1"/>
        <i x="5" s="1" nd="1"/>
        <i x="4" s="1" nd="1"/>
        <i x="6" s="1" nd="1"/>
        <i x="3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СЕГМЕНТ1" xr10:uid="{00000000-0013-0000-FFFF-FFFF08000000}" sourceName="СЕГМЕНТ">
  <pivotTables>
    <pivotTable tabId="16" name="Сводная таблица1"/>
    <pivotTable tabId="16" name="Сводная таблица2"/>
    <pivotTable tabId="16" name="Сводная таблица3"/>
    <pivotTable tabId="16" name="Сводная таблица4"/>
    <pivotTable tabId="16" name="Сводная таблица6"/>
  </pivotTables>
  <data>
    <tabular pivotCacheId="2">
      <items count="4">
        <i x="0" s="1"/>
        <i x="1" s="1"/>
        <i x="3" s="1" nd="1"/>
        <i x="2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Регион" xr10:uid="{00000000-0013-0000-FFFF-FFFF09000000}" sourceName="Регион">
  <pivotTables>
    <pivotTable tabId="27" name="Сводная таблица7"/>
    <pivotTable tabId="28" name="Сводная таблица7"/>
  </pivotTables>
  <data>
    <tabular pivotCacheId="5">
      <items count="7">
        <i x="0" s="1"/>
        <i x="1"/>
        <i x="2"/>
        <i x="3"/>
        <i x="4"/>
        <i x="5"/>
        <i x="6" nd="1"/>
      </items>
    </tabular>
  </data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Столбец2" xr10:uid="{00000000-0013-0000-FFFF-FFFF0A000000}" sourceName="ФО">
  <extLst>
    <x:ext xmlns:x15="http://schemas.microsoft.com/office/spreadsheetml/2010/11/main" uri="{2F2917AC-EB37-4324-AD4E-5DD8C200BD13}">
      <x15:tableSlicerCache tableId="1" column="2"/>
    </x:ex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ТИП ТС 1" xr10:uid="{00000000-0014-0000-FFFF-FFFF01000000}" cache="Срез_ТИП_ТС" caption="ТИП ТС" style="SlicerStyleLight3" rowHeight="252000"/>
  <slicer name="Страна производитель 1" xr10:uid="{00000000-0014-0000-FFFF-FFFF02000000}" cache="Срез_Страна_производитель" caption="Страна производитель" columnCount="2" style="SlicerStyleLight3" rowHeight="252000"/>
  <slicer name="СЕГМЕНТ 1" xr10:uid="{00000000-0014-0000-FFFF-FFFF03000000}" cache="Срез_СЕГМЕНТ" caption="СЕГМЕНТ" style="SlicerStyleLight2" rowHeight="252000"/>
  <slicer name="Марка 2" xr10:uid="{00000000-0014-0000-FFFF-FFFF04000000}" cache="Срез_Марка1" caption="Марка" startItem="69" columnCount="3" style="SlicerStyleLight2" rowHeight="1800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ТИП ТС 2" xr10:uid="{00000000-0014-0000-FFFF-FFFF05000000}" cache="Срез_ТИП_ТС" caption="ТИП ТС" style="SlicerStyleLight3" rowHeight="252000"/>
  <slicer name="Страна производитель 2" xr10:uid="{00000000-0014-0000-FFFF-FFFF06000000}" cache="Срез_Страна_производитель" caption="Страна производитель" columnCount="2" style="SlicerStyleLight3" rowHeight="252000"/>
  <slicer name="СЕГМЕНТ 2" xr10:uid="{00000000-0014-0000-FFFF-FFFF07000000}" cache="Срез_СЕГМЕНТ" caption="СЕГМЕНТ" style="SlicerStyleLight2" rowHeight="252000"/>
  <slicer name="Марка 3" xr10:uid="{00000000-0014-0000-FFFF-FFFF08000000}" cache="Срез_Марка1" caption="Марка" columnCount="3" style="SlicerStyleLight2" rowHeight="1800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ФО описание 1" xr10:uid="{00000000-0014-0000-FFFF-FFFF09000000}" cache="Срез_ФО_описание" caption="ФО описание" showCaption="0" style="SlicerStyleLight2" rowHeight="241300"/>
  <slicer name="ТИП ТС 4" xr10:uid="{00000000-0014-0000-FFFF-FFFF0A000000}" cache="Срез_ТИП_ТС1" caption="ТИП ТС" style="SlicerStyleLight2" rowHeight="241300"/>
  <slicer name="СЕГМЕНТ 4" xr10:uid="{00000000-0014-0000-FFFF-FFFF0B000000}" cache="Срез_СЕГМЕНТ1" caption="СЕГМЕНТ" style="SlicerStyleLight2" rowHeight="2413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ФО" xr10:uid="{00000000-0014-0000-FFFF-FFFF0C000000}" cache="Срез_Столбец2" caption="ФО" showCaption="0" style="SlicerStyleOther1" rowHeight="24130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ТИП ТС" xr10:uid="{00000000-0014-0000-FFFF-FFFF0D000000}" cache="Срез_ТИП_ТС" caption="ТИП ТС" rowHeight="241300"/>
  <slicer name="ФО 2" xr10:uid="{00000000-0014-0000-FFFF-FFFF0E000000}" cache="Срез_ФО1" caption="ФО" rowHeight="241300"/>
  <slicer name="Страна производитель" xr10:uid="{00000000-0014-0000-FFFF-FFFF0F000000}" cache="Срез_Страна_производитель" caption="Страна производитель" rowHeight="241300"/>
  <slicer name="СЕГМЕНТ" xr10:uid="{00000000-0014-0000-FFFF-FFFF10000000}" cache="Срез_СЕГМЕНТ" caption="СЕГМЕНТ" rowHeight="241300"/>
  <slicer name="Марка 1" xr10:uid="{00000000-0014-0000-FFFF-FFFF11000000}" cache="Срез_Марка1" caption="Марка" rowHeight="241300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ФО описание" xr10:uid="{00000000-0014-0000-FFFF-FFFF12000000}" cache="Срез_ФО_описание" caption="ФО описание" rowHeight="241300"/>
  <slicer name="ТИП ТС 3" xr10:uid="{00000000-0014-0000-FFFF-FFFF13000000}" cache="Срез_ТИП_ТС1" caption="ТИП ТС" rowHeight="241300"/>
  <slicer name="СЕГМЕНТ 3" xr10:uid="{00000000-0014-0000-FFFF-FFFF14000000}" cache="Срез_СЕГМЕНТ1" caption="СЕГМЕНТ" rowHeight="241300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Регион 1" xr10:uid="{00000000-0014-0000-FFFF-FFFF15000000}" cache="Срез_Регион" caption="Регион" columnCount="3" showCaption="0" rowHeight="216000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Регион" xr10:uid="{00000000-0014-0000-FFFF-FFFF16000000}" cache="Срез_Регион" caption="Регион" columnCount="3" showCaption="0" rowHeight="2160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ФО" displayName="ФО" ref="C4:D12" headerRowDxfId="215" dataDxfId="213" headerRowBorderDxfId="214" tableBorderDxfId="212" totalsRowBorderDxfId="211">
  <autoFilter ref="C4:D12" xr:uid="{00000000-0009-0000-0100-000001000000}">
    <filterColumn colId="1">
      <filters>
        <filter val="Приволжский ФО"/>
      </filters>
    </filterColumn>
  </autoFilter>
  <tableColumns count="2">
    <tableColumn id="1" xr3:uid="{00000000-0010-0000-0000-000001000000}" name="Столбец1" totalsRowLabel="Итог" dataDxfId="210" totalsRowDxfId="209"/>
    <tableColumn id="2" xr3:uid="{00000000-0010-0000-0000-000002000000}" name="ФО" totalsRowFunction="count" dataDxfId="208" totalsRowDxfId="207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СВОД2023" displayName="СВОД2023" ref="A2:K13446" totalsRowShown="0" headerRowDxfId="182" headerRowBorderDxfId="181" tableBorderDxfId="180">
  <autoFilter ref="A2:K13446" xr:uid="{00000000-0009-0000-0100-000002000000}"/>
  <tableColumns count="11">
    <tableColumn id="1" xr3:uid="{00000000-0010-0000-0100-000001000000}" name="ТИП ТС"/>
    <tableColumn id="2" xr3:uid="{00000000-0010-0000-0100-000002000000}" name="ФО"/>
    <tableColumn id="3" xr3:uid="{00000000-0010-0000-0100-000003000000}" name="Марка" dataDxfId="179"/>
    <tableColumn id="4" xr3:uid="{00000000-0010-0000-0100-000004000000}" name="Модель" dataDxfId="178"/>
    <tableColumn id="5" xr3:uid="{00000000-0010-0000-0100-000005000000}" name="мес 2023" dataDxfId="177"/>
    <tableColumn id="6" xr3:uid="{00000000-0010-0000-0100-000006000000}" name="мес 2022" dataDxfId="176"/>
    <tableColumn id="7" xr3:uid="{00000000-0010-0000-0100-000007000000}" name="2023" dataDxfId="175"/>
    <tableColumn id="8" xr3:uid="{00000000-0010-0000-0100-000008000000}" name="2022" dataDxfId="174"/>
    <tableColumn id="9" xr3:uid="{00000000-0010-0000-0100-000009000000}" name="Страна производитель" dataDxfId="173"/>
    <tableColumn id="10" xr3:uid="{00000000-0010-0000-0100-00000A000000}" name="СЕГМЕНТ" dataDxfId="172"/>
    <tableColumn id="11" xr3:uid="{00000000-0010-0000-0100-00000B000000}" name="ФО описание" dataDxfId="171">
      <calculatedColumnFormula>VLOOKUP(СВОД2023[[#This Row],[ФО]],СПРАВОЧНИК!H:P,2,0)</calculatedColumnFormula>
    </tableColumn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СтатистикаФО" displayName="СтатистикаФО" ref="H1:P9" totalsRowShown="0" headerRowDxfId="170" dataDxfId="169">
  <autoFilter ref="H1:P9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200-000001000000}" name="Сокращение" dataDxfId="168"/>
    <tableColumn id="2" xr3:uid="{00000000-0010-0000-0200-000002000000}" name="Наименование" dataDxfId="167"/>
    <tableColumn id="3" xr3:uid="{00000000-0010-0000-0200-000003000000}" name="Территория" dataDxfId="166"/>
    <tableColumn id="4" xr3:uid="{00000000-0010-0000-0200-000004000000}" name="Население, чел. (2023 г)" dataDxfId="165"/>
    <tableColumn id="5" xr3:uid="{00000000-0010-0000-0200-000005000000}" name="Плотность" dataDxfId="164"/>
    <tableColumn id="6" xr3:uid="{00000000-0010-0000-0200-000006000000}" name="ВРП млн.руб. (2020 г)" dataDxfId="163"/>
    <tableColumn id="7" xr3:uid="{00000000-0010-0000-0200-000007000000}" name="Доля ВРП, %" dataDxfId="162"/>
    <tableColumn id="8" xr3:uid="{00000000-0010-0000-0200-000008000000}" name="ВРП на 1 чел. руб." dataDxfId="161"/>
    <tableColumn id="9" xr3:uid="{00000000-0010-0000-0200-000009000000}" name="Средняя зарплата, руб. (2022 г)" dataDxfId="160" dataCellStyle="Финансовый"/>
  </tableColumns>
  <tableStyleInfo name="TableStyleMedium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Справочник" displayName="Справочник" ref="B1:D225" totalsRowShown="0" headerRowDxfId="159" headerRowBorderDxfId="158" tableBorderDxfId="157" totalsRowBorderDxfId="156">
  <autoFilter ref="B1:D225" xr:uid="{00000000-0009-0000-0100-000004000000}"/>
  <tableColumns count="3">
    <tableColumn id="1" xr3:uid="{00000000-0010-0000-0300-000001000000}" name="Марка" dataDxfId="155"/>
    <tableColumn id="2" xr3:uid="{00000000-0010-0000-0300-000002000000}" name="Страна Бренда" dataDxfId="154"/>
    <tableColumn id="3" xr3:uid="{00000000-0010-0000-0300-000003000000}" name="Сегмент" dataDxfId="153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07/relationships/slicer" Target="../slicers/slicer4.xml"/><Relationship Id="rId4" Type="http://schemas.microsoft.com/office/2007/relationships/slicer" Target="../slicers/slicer3.xml"/></Relationships>
</file>

<file path=xl/worksheets/_rels/sheet4.xml.rels><?xml version="1.0" encoding="UTF-8" standalone="yes"?>
<Relationships xmlns="http://schemas.openxmlformats.org/package/2006/relationships"><Relationship Id="rId8" Type="http://schemas.microsoft.com/office/2007/relationships/slicer" Target="../slicers/slicer5.xml"/><Relationship Id="rId3" Type="http://schemas.openxmlformats.org/officeDocument/2006/relationships/pivotTable" Target="../pivotTables/pivotTable3.xml"/><Relationship Id="rId7" Type="http://schemas.openxmlformats.org/officeDocument/2006/relationships/drawing" Target="../drawings/drawing4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rinterSettings" Target="../printerSettings/printerSettings4.bin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8.xml"/><Relationship Id="rId7" Type="http://schemas.microsoft.com/office/2007/relationships/slicer" Target="../slicers/slicer6.xml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6" Type="http://schemas.openxmlformats.org/officeDocument/2006/relationships/drawing" Target="../drawings/drawing5.xml"/><Relationship Id="rId5" Type="http://schemas.openxmlformats.org/officeDocument/2006/relationships/pivotTable" Target="../pivotTables/pivotTable10.xml"/><Relationship Id="rId4" Type="http://schemas.openxmlformats.org/officeDocument/2006/relationships/pivotTable" Target="../pivotTables/pivotTable9.x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07/relationships/slicer" Target="../slicers/slicer7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07/relationships/slicer" Target="../slicers/slicer8.xml"/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1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4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1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7"/>
  <sheetViews>
    <sheetView showGridLines="0" tabSelected="1" zoomScale="70" zoomScaleNormal="70" workbookViewId="0">
      <selection activeCell="D39" sqref="D39"/>
    </sheetView>
  </sheetViews>
  <sheetFormatPr baseColWidth="10" defaultColWidth="9.1640625" defaultRowHeight="15" x14ac:dyDescent="0.2"/>
  <cols>
    <col min="1" max="1" width="9.1640625" customWidth="1"/>
    <col min="20" max="20" width="6.83203125" customWidth="1"/>
    <col min="21" max="21" width="9.1640625" style="128"/>
    <col min="22" max="22" width="24.5" style="128" customWidth="1"/>
    <col min="23" max="28" width="9.1640625" style="128"/>
  </cols>
  <sheetData>
    <row r="1" spans="1:22" x14ac:dyDescent="0.2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</row>
    <row r="2" spans="1:22" x14ac:dyDescent="0.2">
      <c r="A2" s="144"/>
      <c r="V2" s="129" t="str">
        <f>'СВОД РОССИЯ'!A1</f>
        <v>РЕГИСТРАЦИИ 6M'23</v>
      </c>
    </row>
    <row r="3" spans="1:22" x14ac:dyDescent="0.2">
      <c r="A3" s="144"/>
    </row>
    <row r="4" spans="1:22" x14ac:dyDescent="0.2">
      <c r="A4" s="144"/>
    </row>
    <row r="5" spans="1:22" x14ac:dyDescent="0.2">
      <c r="A5" s="144"/>
    </row>
    <row r="6" spans="1:22" x14ac:dyDescent="0.2">
      <c r="A6" s="144"/>
    </row>
    <row r="7" spans="1:22" x14ac:dyDescent="0.2">
      <c r="A7" s="144"/>
    </row>
    <row r="8" spans="1:22" x14ac:dyDescent="0.2">
      <c r="A8" s="144"/>
    </row>
    <row r="9" spans="1:22" x14ac:dyDescent="0.2">
      <c r="A9" s="144"/>
    </row>
    <row r="10" spans="1:22" x14ac:dyDescent="0.2">
      <c r="A10" s="144"/>
    </row>
    <row r="11" spans="1:22" x14ac:dyDescent="0.2">
      <c r="A11" s="144"/>
    </row>
    <row r="12" spans="1:22" x14ac:dyDescent="0.2">
      <c r="A12" s="144"/>
    </row>
    <row r="13" spans="1:22" x14ac:dyDescent="0.2">
      <c r="A13" s="144"/>
    </row>
    <row r="14" spans="1:22" x14ac:dyDescent="0.2">
      <c r="A14" s="144"/>
    </row>
    <row r="15" spans="1:22" x14ac:dyDescent="0.2">
      <c r="A15" s="144"/>
    </row>
    <row r="16" spans="1:22" x14ac:dyDescent="0.2">
      <c r="A16" s="144"/>
    </row>
    <row r="17" spans="1:1" x14ac:dyDescent="0.2">
      <c r="A17" s="144"/>
    </row>
    <row r="18" spans="1:1" x14ac:dyDescent="0.2">
      <c r="A18" s="144"/>
    </row>
    <row r="19" spans="1:1" x14ac:dyDescent="0.2">
      <c r="A19" s="144"/>
    </row>
    <row r="20" spans="1:1" x14ac:dyDescent="0.2">
      <c r="A20" s="144"/>
    </row>
    <row r="21" spans="1:1" x14ac:dyDescent="0.2">
      <c r="A21" s="144"/>
    </row>
    <row r="22" spans="1:1" x14ac:dyDescent="0.2">
      <c r="A22" s="144"/>
    </row>
    <row r="23" spans="1:1" x14ac:dyDescent="0.2">
      <c r="A23" s="144"/>
    </row>
    <row r="24" spans="1:1" x14ac:dyDescent="0.2">
      <c r="A24" s="144"/>
    </row>
    <row r="25" spans="1:1" x14ac:dyDescent="0.2">
      <c r="A25" s="144"/>
    </row>
    <row r="26" spans="1:1" x14ac:dyDescent="0.2">
      <c r="A26" s="144"/>
    </row>
    <row r="27" spans="1:1" x14ac:dyDescent="0.2">
      <c r="A27" s="144"/>
    </row>
    <row r="28" spans="1:1" x14ac:dyDescent="0.2">
      <c r="A28" s="144"/>
    </row>
    <row r="29" spans="1:1" x14ac:dyDescent="0.2">
      <c r="A29" s="144"/>
    </row>
    <row r="30" spans="1:1" x14ac:dyDescent="0.2">
      <c r="A30" s="144"/>
    </row>
    <row r="31" spans="1:1" x14ac:dyDescent="0.2">
      <c r="A31" s="144"/>
    </row>
    <row r="32" spans="1:1" x14ac:dyDescent="0.2">
      <c r="A32" s="144"/>
    </row>
    <row r="33" spans="1:1" x14ac:dyDescent="0.2">
      <c r="A33" s="144"/>
    </row>
    <row r="34" spans="1:1" x14ac:dyDescent="0.2">
      <c r="A34" s="144"/>
    </row>
    <row r="35" spans="1:1" x14ac:dyDescent="0.2">
      <c r="A35" s="144"/>
    </row>
    <row r="36" spans="1:1" x14ac:dyDescent="0.2">
      <c r="A36" s="144"/>
    </row>
    <row r="37" spans="1:1" s="128" customFormat="1" x14ac:dyDescent="0.2">
      <c r="A37" s="130" t="s">
        <v>621</v>
      </c>
    </row>
    <row r="38" spans="1:1" s="128" customFormat="1" x14ac:dyDescent="0.2"/>
    <row r="39" spans="1:1" s="128" customFormat="1" x14ac:dyDescent="0.2"/>
    <row r="40" spans="1:1" s="128" customFormat="1" x14ac:dyDescent="0.2"/>
    <row r="41" spans="1:1" s="128" customFormat="1" x14ac:dyDescent="0.2"/>
    <row r="42" spans="1:1" s="128" customFormat="1" x14ac:dyDescent="0.2"/>
    <row r="43" spans="1:1" s="128" customFormat="1" x14ac:dyDescent="0.2"/>
    <row r="44" spans="1:1" s="128" customFormat="1" x14ac:dyDescent="0.2"/>
    <row r="45" spans="1:1" s="128" customFormat="1" x14ac:dyDescent="0.2"/>
    <row r="46" spans="1:1" s="128" customFormat="1" x14ac:dyDescent="0.2"/>
    <row r="47" spans="1:1" s="128" customFormat="1" x14ac:dyDescent="0.2"/>
    <row r="48" spans="1:1" s="128" customFormat="1" x14ac:dyDescent="0.2"/>
    <row r="49" s="128" customFormat="1" x14ac:dyDescent="0.2"/>
    <row r="50" s="128" customFormat="1" x14ac:dyDescent="0.2"/>
    <row r="51" s="128" customFormat="1" x14ac:dyDescent="0.2"/>
    <row r="52" s="128" customFormat="1" x14ac:dyDescent="0.2"/>
    <row r="53" s="128" customFormat="1" x14ac:dyDescent="0.2"/>
    <row r="54" s="128" customFormat="1" x14ac:dyDescent="0.2"/>
    <row r="55" s="128" customFormat="1" x14ac:dyDescent="0.2"/>
    <row r="56" s="128" customFormat="1" x14ac:dyDescent="0.2"/>
    <row r="57" s="128" customFormat="1" x14ac:dyDescent="0.2"/>
    <row r="58" s="128" customFormat="1" x14ac:dyDescent="0.2"/>
    <row r="59" s="128" customFormat="1" x14ac:dyDescent="0.2"/>
    <row r="60" s="128" customFormat="1" x14ac:dyDescent="0.2"/>
    <row r="61" s="128" customFormat="1" x14ac:dyDescent="0.2"/>
    <row r="62" s="128" customFormat="1" x14ac:dyDescent="0.2"/>
    <row r="63" s="128" customFormat="1" x14ac:dyDescent="0.2"/>
    <row r="64" s="128" customFormat="1" x14ac:dyDescent="0.2"/>
    <row r="65" s="128" customFormat="1" x14ac:dyDescent="0.2"/>
    <row r="66" s="128" customFormat="1" x14ac:dyDescent="0.2"/>
    <row r="67" s="128" customFormat="1" x14ac:dyDescent="0.2"/>
  </sheetData>
  <mergeCells count="2">
    <mergeCell ref="A1:T1"/>
    <mergeCell ref="A2:A36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7"/>
  <sheetViews>
    <sheetView showGridLines="0" zoomScale="70" zoomScaleNormal="70" workbookViewId="0">
      <selection activeCell="H30" sqref="H30"/>
    </sheetView>
  </sheetViews>
  <sheetFormatPr baseColWidth="10" defaultColWidth="9.1640625" defaultRowHeight="15" x14ac:dyDescent="0.2"/>
  <cols>
    <col min="1" max="1" width="9.1640625" customWidth="1"/>
    <col min="6" max="6" width="8.83203125" customWidth="1"/>
    <col min="20" max="20" width="6.83203125" customWidth="1"/>
    <col min="22" max="22" width="24.5" customWidth="1"/>
  </cols>
  <sheetData>
    <row r="1" spans="1:22" x14ac:dyDescent="0.2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</row>
    <row r="2" spans="1:22" x14ac:dyDescent="0.2">
      <c r="A2" s="144"/>
      <c r="V2" s="12" t="str">
        <f>'СВОД РОССИЯ'!A1</f>
        <v>РЕГИСТРАЦИИ 6M'23</v>
      </c>
    </row>
    <row r="3" spans="1:22" x14ac:dyDescent="0.2">
      <c r="A3" s="144"/>
    </row>
    <row r="4" spans="1:22" x14ac:dyDescent="0.2">
      <c r="A4" s="144"/>
    </row>
    <row r="5" spans="1:22" x14ac:dyDescent="0.2">
      <c r="A5" s="144"/>
    </row>
    <row r="6" spans="1:22" x14ac:dyDescent="0.2">
      <c r="A6" s="144"/>
    </row>
    <row r="7" spans="1:22" x14ac:dyDescent="0.2">
      <c r="A7" s="144"/>
    </row>
    <row r="8" spans="1:22" x14ac:dyDescent="0.2">
      <c r="A8" s="144"/>
    </row>
    <row r="9" spans="1:22" x14ac:dyDescent="0.2">
      <c r="A9" s="144"/>
    </row>
    <row r="10" spans="1:22" x14ac:dyDescent="0.2">
      <c r="A10" s="144"/>
    </row>
    <row r="11" spans="1:22" x14ac:dyDescent="0.2">
      <c r="A11" s="144"/>
    </row>
    <row r="12" spans="1:22" x14ac:dyDescent="0.2">
      <c r="A12" s="144"/>
    </row>
    <row r="13" spans="1:22" x14ac:dyDescent="0.2">
      <c r="A13" s="144"/>
    </row>
    <row r="14" spans="1:22" x14ac:dyDescent="0.2">
      <c r="A14" s="144"/>
    </row>
    <row r="15" spans="1:22" x14ac:dyDescent="0.2">
      <c r="A15" s="144"/>
      <c r="E15" s="146">
        <f>IF(E22&gt;E23,1,0)</f>
        <v>1</v>
      </c>
      <c r="F15" s="145">
        <f>IFERROR(E22/E23-1," ")</f>
        <v>0.31037461782768117</v>
      </c>
      <c r="G15" s="145"/>
    </row>
    <row r="16" spans="1:22" x14ac:dyDescent="0.2">
      <c r="A16" s="144"/>
      <c r="E16" s="146"/>
      <c r="F16" s="145"/>
      <c r="G16" s="145"/>
    </row>
    <row r="17" spans="1:7" x14ac:dyDescent="0.2">
      <c r="A17" s="144"/>
      <c r="E17" s="146"/>
      <c r="F17" s="145"/>
      <c r="G17" s="145"/>
    </row>
    <row r="18" spans="1:7" x14ac:dyDescent="0.2">
      <c r="A18" s="144"/>
      <c r="E18" s="146"/>
      <c r="F18" s="145"/>
      <c r="G18" s="145"/>
    </row>
    <row r="19" spans="1:7" x14ac:dyDescent="0.2">
      <c r="A19" s="144"/>
    </row>
    <row r="20" spans="1:7" x14ac:dyDescent="0.2">
      <c r="A20" s="144"/>
    </row>
    <row r="21" spans="1:7" x14ac:dyDescent="0.2">
      <c r="A21" s="144"/>
    </row>
    <row r="22" spans="1:7" ht="15" customHeight="1" x14ac:dyDescent="0.2">
      <c r="A22" s="144"/>
      <c r="E22" s="24">
        <f>'СВОД РОССИЯ'!$J$9</f>
        <v>3424896</v>
      </c>
    </row>
    <row r="23" spans="1:7" ht="15" customHeight="1" x14ac:dyDescent="0.2">
      <c r="A23" s="144"/>
      <c r="E23" s="24">
        <f>'СВОД РОССИЯ'!$I$9</f>
        <v>2613677</v>
      </c>
    </row>
    <row r="24" spans="1:7" ht="15" customHeight="1" x14ac:dyDescent="0.2">
      <c r="A24" s="144"/>
    </row>
    <row r="25" spans="1:7" x14ac:dyDescent="0.2">
      <c r="A25" s="144"/>
    </row>
    <row r="26" spans="1:7" x14ac:dyDescent="0.2">
      <c r="A26" s="144"/>
    </row>
    <row r="27" spans="1:7" x14ac:dyDescent="0.2">
      <c r="A27" s="144"/>
    </row>
    <row r="28" spans="1:7" x14ac:dyDescent="0.2">
      <c r="A28" s="144"/>
    </row>
    <row r="29" spans="1:7" x14ac:dyDescent="0.2">
      <c r="A29" s="144"/>
    </row>
    <row r="30" spans="1:7" x14ac:dyDescent="0.2">
      <c r="A30" s="144"/>
    </row>
    <row r="31" spans="1:7" x14ac:dyDescent="0.2">
      <c r="A31" s="144"/>
    </row>
    <row r="32" spans="1:7" x14ac:dyDescent="0.2">
      <c r="A32" s="144"/>
    </row>
    <row r="33" spans="1:1" x14ac:dyDescent="0.2">
      <c r="A33" s="144"/>
    </row>
    <row r="34" spans="1:1" x14ac:dyDescent="0.2">
      <c r="A34" s="144"/>
    </row>
    <row r="35" spans="1:1" x14ac:dyDescent="0.2">
      <c r="A35" s="144"/>
    </row>
    <row r="36" spans="1:1" x14ac:dyDescent="0.2">
      <c r="A36" s="144"/>
    </row>
    <row r="37" spans="1:1" x14ac:dyDescent="0.2">
      <c r="A37" s="9"/>
    </row>
  </sheetData>
  <mergeCells count="4">
    <mergeCell ref="A1:T1"/>
    <mergeCell ref="A2:A36"/>
    <mergeCell ref="F15:G18"/>
    <mergeCell ref="E15:E18"/>
  </mergeCells>
  <conditionalFormatting sqref="F15">
    <cfRule type="cellIs" dxfId="152" priority="1" operator="lessThan">
      <formula>0</formula>
    </cfRule>
    <cfRule type="cellIs" dxfId="151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BBB4D81B-335B-4BB9-89C6-4568FD341677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Arrows" iconId="0"/>
              <x14:cfIcon iconSet="3Arrows" iconId="0"/>
              <x14:cfIcon iconSet="3Arrows" iconId="2"/>
            </x14:iconSet>
          </x14:cfRule>
          <xm:sqref>E15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7"/>
  <sheetViews>
    <sheetView showGridLines="0" zoomScale="70" zoomScaleNormal="70" workbookViewId="0">
      <selection activeCell="X31" sqref="X31"/>
    </sheetView>
  </sheetViews>
  <sheetFormatPr baseColWidth="10" defaultColWidth="9.1640625" defaultRowHeight="15" x14ac:dyDescent="0.2"/>
  <cols>
    <col min="1" max="1" width="1.6640625" customWidth="1"/>
    <col min="2" max="2" width="3.5" customWidth="1"/>
    <col min="3" max="3" width="62.5" customWidth="1"/>
    <col min="4" max="4" width="7.5" customWidth="1"/>
    <col min="16" max="16" width="6.33203125" customWidth="1"/>
    <col min="20" max="20" width="6.83203125" customWidth="1"/>
  </cols>
  <sheetData>
    <row r="1" spans="1:16" x14ac:dyDescent="0.2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</row>
    <row r="4" spans="1:16" ht="8.25" customHeight="1" x14ac:dyDescent="0.2">
      <c r="C4" s="13" t="s">
        <v>619</v>
      </c>
      <c r="D4" s="14" t="s">
        <v>599</v>
      </c>
    </row>
    <row r="5" spans="1:16" ht="147" hidden="1" customHeight="1" x14ac:dyDescent="0.2">
      <c r="C5" s="16"/>
      <c r="D5" s="15" t="s">
        <v>768</v>
      </c>
    </row>
    <row r="6" spans="1:16" ht="147" hidden="1" customHeight="1" x14ac:dyDescent="0.2">
      <c r="C6" s="16"/>
      <c r="D6" s="15" t="s">
        <v>769</v>
      </c>
    </row>
    <row r="7" spans="1:16" ht="147" hidden="1" customHeight="1" x14ac:dyDescent="0.2">
      <c r="C7" s="16"/>
      <c r="D7" s="15" t="s">
        <v>770</v>
      </c>
    </row>
    <row r="8" spans="1:16" ht="147" hidden="1" customHeight="1" x14ac:dyDescent="0.2">
      <c r="C8" s="16"/>
      <c r="D8" s="15" t="s">
        <v>771</v>
      </c>
    </row>
    <row r="9" spans="1:16" ht="147" customHeight="1" x14ac:dyDescent="0.2">
      <c r="C9" s="16"/>
      <c r="D9" s="15" t="s">
        <v>772</v>
      </c>
    </row>
    <row r="10" spans="1:16" ht="147" hidden="1" customHeight="1" x14ac:dyDescent="0.2">
      <c r="C10" s="16"/>
      <c r="D10" s="15" t="s">
        <v>773</v>
      </c>
    </row>
    <row r="11" spans="1:16" ht="147" hidden="1" customHeight="1" x14ac:dyDescent="0.2">
      <c r="C11" s="16"/>
      <c r="D11" s="15" t="s">
        <v>774</v>
      </c>
    </row>
    <row r="12" spans="1:16" ht="147" hidden="1" customHeight="1" x14ac:dyDescent="0.2">
      <c r="C12" s="16"/>
      <c r="D12" s="15" t="s">
        <v>775</v>
      </c>
    </row>
    <row r="13" spans="1:16" ht="15" customHeight="1" x14ac:dyDescent="0.2"/>
    <row r="14" spans="1:16" ht="15" customHeight="1" x14ac:dyDescent="0.2"/>
    <row r="15" spans="1:16" ht="15" customHeight="1" x14ac:dyDescent="0.2"/>
    <row r="16" spans="1:16" ht="15" customHeight="1" x14ac:dyDescent="0.2"/>
    <row r="17" ht="15" customHeight="1" x14ac:dyDescent="0.2"/>
  </sheetData>
  <mergeCells count="1">
    <mergeCell ref="A1:P1"/>
  </mergeCell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A8765BA9-456A-4dab-B4F3-ACF838C121DE}">
      <x14:slicerList>
        <x14:slicer r:id="rId4"/>
      </x14:slicerList>
    </ext>
    <ext xmlns:x15="http://schemas.microsoft.com/office/spreadsheetml/2010/11/main" uri="{3A4CF648-6AED-40f4-86FF-DC5316D8AED3}">
      <x14:slicerList xmlns:x14="http://schemas.microsoft.com/office/spreadsheetml/2009/9/main">
        <x14:slicer r:id="rId5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42"/>
  <sheetViews>
    <sheetView showGridLines="0" topLeftCell="A49" zoomScale="70" zoomScaleNormal="70" workbookViewId="0">
      <selection activeCell="I68" sqref="I68"/>
    </sheetView>
  </sheetViews>
  <sheetFormatPr baseColWidth="10" defaultColWidth="9.1640625" defaultRowHeight="15" x14ac:dyDescent="0.2"/>
  <cols>
    <col min="1" max="1" width="25.5" customWidth="1"/>
    <col min="2" max="3" width="20.1640625" customWidth="1"/>
    <col min="4" max="4" width="6.83203125" customWidth="1"/>
    <col min="5" max="5" width="6.33203125" customWidth="1"/>
    <col min="6" max="7" width="5.5" customWidth="1"/>
    <col min="8" max="8" width="22.1640625" customWidth="1"/>
    <col min="9" max="9" width="12.83203125" customWidth="1"/>
    <col min="10" max="10" width="11.83203125" bestFit="1" customWidth="1"/>
    <col min="11" max="11" width="11.33203125" customWidth="1"/>
    <col min="12" max="12" width="11.83203125" customWidth="1"/>
    <col min="13" max="13" width="15.1640625" customWidth="1"/>
    <col min="14" max="14" width="13.5" customWidth="1"/>
  </cols>
  <sheetData>
    <row r="1" spans="1:15" x14ac:dyDescent="0.2">
      <c r="A1" s="18" t="str">
        <f>CONCATENATE("РЕГИСТРАЦИИ ",I3)</f>
        <v>РЕГИСТРАЦИИ 6M'23</v>
      </c>
    </row>
    <row r="3" spans="1:15" x14ac:dyDescent="0.2">
      <c r="A3" s="4" t="s">
        <v>602</v>
      </c>
      <c r="B3" t="s">
        <v>766</v>
      </c>
      <c r="C3" t="s">
        <v>767</v>
      </c>
      <c r="H3" s="48" t="s">
        <v>613</v>
      </c>
      <c r="I3" s="40" t="s">
        <v>819</v>
      </c>
      <c r="J3" s="40" t="s">
        <v>617</v>
      </c>
      <c r="K3" s="39"/>
      <c r="L3" s="40" t="s">
        <v>618</v>
      </c>
      <c r="M3" s="39"/>
      <c r="N3" s="40" t="s">
        <v>820</v>
      </c>
      <c r="O3" s="41" t="s">
        <v>617</v>
      </c>
    </row>
    <row r="4" spans="1:15" x14ac:dyDescent="0.2">
      <c r="A4" s="5" t="s">
        <v>614</v>
      </c>
      <c r="B4" s="7">
        <v>2441260</v>
      </c>
      <c r="C4" s="7">
        <v>1767732</v>
      </c>
      <c r="H4" s="49" t="s">
        <v>614</v>
      </c>
      <c r="I4" s="50">
        <f>IFERROR(VLOOKUP(H4,$A$3:$C$7,2,0)," ")</f>
        <v>2441260</v>
      </c>
      <c r="J4" s="52">
        <f>I4/I6</f>
        <v>0.71279828642971932</v>
      </c>
      <c r="L4" s="52">
        <f>IFERROR((I4/N4-1)," ")</f>
        <v>0.38101250642065643</v>
      </c>
      <c r="N4">
        <f>IFERROR(VLOOKUP(H4,$A$3:$C$7,3,0)," ")</f>
        <v>1767732</v>
      </c>
      <c r="O4" s="43">
        <f>N4/N6</f>
        <v>0.67633911917960787</v>
      </c>
    </row>
    <row r="5" spans="1:15" x14ac:dyDescent="0.2">
      <c r="A5" s="5" t="s">
        <v>615</v>
      </c>
      <c r="B5" s="7">
        <v>983636</v>
      </c>
      <c r="C5" s="7">
        <v>845945</v>
      </c>
      <c r="H5" s="49" t="s">
        <v>615</v>
      </c>
      <c r="I5" s="50">
        <f>IFERROR(VLOOKUP(H5,$A$3:$C$7,2,0)," ")</f>
        <v>983636</v>
      </c>
      <c r="J5" s="52">
        <f>I5/I6</f>
        <v>0.28720171357028068</v>
      </c>
      <c r="L5" s="52">
        <f t="shared" ref="L5:L6" si="0">IFERROR((I5/N5-1)," ")</f>
        <v>0.16276590085643861</v>
      </c>
      <c r="N5">
        <f>IFERROR(VLOOKUP(H5,$A$3:$C$7,3,0)," ")</f>
        <v>845945</v>
      </c>
      <c r="O5" s="43">
        <f>N5/N6</f>
        <v>0.32366088082039213</v>
      </c>
    </row>
    <row r="6" spans="1:15" x14ac:dyDescent="0.2">
      <c r="A6" s="5" t="s">
        <v>603</v>
      </c>
      <c r="B6" s="7">
        <v>3424896</v>
      </c>
      <c r="C6" s="7">
        <v>2613677</v>
      </c>
      <c r="H6" s="51" t="s">
        <v>603</v>
      </c>
      <c r="I6" s="46">
        <f>SUM(I4:I5)</f>
        <v>3424896</v>
      </c>
      <c r="J6" s="45"/>
      <c r="K6" s="45"/>
      <c r="L6" s="54">
        <f t="shared" si="0"/>
        <v>0.31037461782768117</v>
      </c>
      <c r="M6" s="45"/>
      <c r="N6" s="46">
        <f>SUM(N4:N5)</f>
        <v>2613677</v>
      </c>
      <c r="O6" s="47"/>
    </row>
    <row r="8" spans="1:15" x14ac:dyDescent="0.2">
      <c r="H8" s="56"/>
      <c r="I8" s="40" t="str">
        <f>N3</f>
        <v>6M'22</v>
      </c>
      <c r="J8" s="41" t="str">
        <f>I3</f>
        <v>6M'23</v>
      </c>
    </row>
    <row r="9" spans="1:15" x14ac:dyDescent="0.2">
      <c r="H9" s="63" t="s">
        <v>620</v>
      </c>
      <c r="I9" s="46">
        <f>N6</f>
        <v>2613677</v>
      </c>
      <c r="J9" s="55">
        <f>I6</f>
        <v>3424896</v>
      </c>
    </row>
    <row r="13" spans="1:15" x14ac:dyDescent="0.2">
      <c r="B13" s="6"/>
      <c r="C13" s="6"/>
    </row>
    <row r="15" spans="1:15" x14ac:dyDescent="0.2">
      <c r="A15" s="4" t="s">
        <v>1</v>
      </c>
      <c r="B15" t="s">
        <v>604</v>
      </c>
    </row>
    <row r="16" spans="1:15" x14ac:dyDescent="0.2">
      <c r="A16" s="4" t="s">
        <v>0</v>
      </c>
      <c r="B16" t="s">
        <v>604</v>
      </c>
    </row>
    <row r="18" spans="1:15" x14ac:dyDescent="0.2">
      <c r="A18" s="4" t="s">
        <v>602</v>
      </c>
      <c r="B18" t="s">
        <v>766</v>
      </c>
      <c r="C18" t="s">
        <v>767</v>
      </c>
      <c r="H18" s="48" t="s">
        <v>599</v>
      </c>
      <c r="I18" s="40" t="str">
        <f>I3</f>
        <v>6M'23</v>
      </c>
      <c r="J18" s="40" t="s">
        <v>617</v>
      </c>
      <c r="K18" s="65" t="s">
        <v>803</v>
      </c>
      <c r="L18" s="40" t="s">
        <v>618</v>
      </c>
      <c r="M18" s="39"/>
      <c r="N18" s="40" t="str">
        <f>N3</f>
        <v>6M'22</v>
      </c>
      <c r="O18" s="41" t="s">
        <v>617</v>
      </c>
    </row>
    <row r="19" spans="1:15" x14ac:dyDescent="0.2">
      <c r="A19" s="5" t="s">
        <v>768</v>
      </c>
      <c r="B19" s="7">
        <v>818361</v>
      </c>
      <c r="C19" s="7">
        <v>650367</v>
      </c>
      <c r="H19" s="49" t="s">
        <v>768</v>
      </c>
      <c r="I19" s="67">
        <f>IFERROR(VLOOKUP(H19,$A$18:$B$29,2,0)," ")</f>
        <v>818361</v>
      </c>
      <c r="J19" s="52">
        <f>I19/$I$27</f>
        <v>0.23894477379751095</v>
      </c>
      <c r="K19" s="66">
        <f>100%-J19</f>
        <v>0.761055226202489</v>
      </c>
      <c r="L19" s="64">
        <f>IFERROR((I19/N19-1)," ")</f>
        <v>0.25830646388885037</v>
      </c>
      <c r="N19" s="67">
        <f t="shared" ref="N19:N26" si="1">IFERROR(VLOOKUP(H19,$A$18:$C$29,3,0)," ")</f>
        <v>650367</v>
      </c>
      <c r="O19" s="43">
        <f t="shared" ref="O19:O26" si="2">N19/$N$27</f>
        <v>0.24883220076543505</v>
      </c>
    </row>
    <row r="20" spans="1:15" x14ac:dyDescent="0.2">
      <c r="A20" s="5" t="s">
        <v>772</v>
      </c>
      <c r="B20" s="7">
        <v>588593</v>
      </c>
      <c r="C20" s="7">
        <v>458763</v>
      </c>
      <c r="H20" s="49" t="s">
        <v>772</v>
      </c>
      <c r="I20" s="67">
        <f t="shared" ref="I20:I26" si="3">IFERROR(VLOOKUP(H20,$A$18:$B$29,2,0)," ")</f>
        <v>588593</v>
      </c>
      <c r="J20" s="52">
        <f t="shared" ref="J20:J26" si="4">I20/$I$27</f>
        <v>0.17185718924019883</v>
      </c>
      <c r="K20" s="66">
        <f t="shared" ref="K20:K26" si="5">100%-J20</f>
        <v>0.82814281075980123</v>
      </c>
      <c r="L20" s="64">
        <f t="shared" ref="L20:L27" si="6">IFERROR((I20/N20-1)," ")</f>
        <v>0.28300015476400664</v>
      </c>
      <c r="N20" s="67">
        <f t="shared" si="1"/>
        <v>458763</v>
      </c>
      <c r="O20" s="43">
        <f t="shared" si="2"/>
        <v>0.17552398402710051</v>
      </c>
    </row>
    <row r="21" spans="1:15" x14ac:dyDescent="0.2">
      <c r="A21" s="5" t="s">
        <v>775</v>
      </c>
      <c r="B21" s="7">
        <v>550406</v>
      </c>
      <c r="C21" s="7">
        <v>324907</v>
      </c>
      <c r="H21" s="49" t="s">
        <v>769</v>
      </c>
      <c r="I21" s="67">
        <f t="shared" si="3"/>
        <v>280675</v>
      </c>
      <c r="J21" s="52">
        <f t="shared" si="4"/>
        <v>8.1951393560563593E-2</v>
      </c>
      <c r="K21" s="66">
        <f t="shared" si="5"/>
        <v>0.91804860643943642</v>
      </c>
      <c r="L21" s="64">
        <f t="shared" si="6"/>
        <v>0.22702135565804715</v>
      </c>
      <c r="N21" s="67">
        <f t="shared" si="1"/>
        <v>228745</v>
      </c>
      <c r="O21" s="43">
        <f t="shared" si="2"/>
        <v>8.7518465365077625E-2</v>
      </c>
    </row>
    <row r="22" spans="1:15" x14ac:dyDescent="0.2">
      <c r="A22" s="5" t="s">
        <v>770</v>
      </c>
      <c r="B22" s="7">
        <v>460721</v>
      </c>
      <c r="C22" s="7">
        <v>367923</v>
      </c>
      <c r="H22" s="49" t="s">
        <v>775</v>
      </c>
      <c r="I22" s="67">
        <f t="shared" si="3"/>
        <v>550406</v>
      </c>
      <c r="J22" s="52">
        <f t="shared" si="4"/>
        <v>0.16070736162499533</v>
      </c>
      <c r="K22" s="66">
        <f t="shared" si="5"/>
        <v>0.83929263837500467</v>
      </c>
      <c r="L22" s="64">
        <f t="shared" si="6"/>
        <v>0.69404167961909091</v>
      </c>
      <c r="N22" s="67">
        <f t="shared" si="1"/>
        <v>324907</v>
      </c>
      <c r="O22" s="43">
        <f t="shared" si="2"/>
        <v>0.12431031072316893</v>
      </c>
    </row>
    <row r="23" spans="1:15" x14ac:dyDescent="0.2">
      <c r="A23" s="5" t="s">
        <v>769</v>
      </c>
      <c r="B23" s="7">
        <v>280675</v>
      </c>
      <c r="C23" s="7">
        <v>228745</v>
      </c>
      <c r="H23" s="49" t="s">
        <v>773</v>
      </c>
      <c r="I23" s="67">
        <f t="shared" si="3"/>
        <v>280233</v>
      </c>
      <c r="J23" s="52">
        <f t="shared" si="4"/>
        <v>8.1822338546922307E-2</v>
      </c>
      <c r="K23" s="66">
        <f t="shared" si="5"/>
        <v>0.91817766145307766</v>
      </c>
      <c r="L23" s="64">
        <f t="shared" si="6"/>
        <v>0.29816231140182237</v>
      </c>
      <c r="N23" s="67">
        <f t="shared" si="1"/>
        <v>215869</v>
      </c>
      <c r="O23" s="43">
        <f t="shared" si="2"/>
        <v>8.2592072394561372E-2</v>
      </c>
    </row>
    <row r="24" spans="1:15" x14ac:dyDescent="0.2">
      <c r="A24" s="5" t="s">
        <v>773</v>
      </c>
      <c r="B24" s="7">
        <v>280233</v>
      </c>
      <c r="C24" s="7">
        <v>215869</v>
      </c>
      <c r="H24" s="49" t="s">
        <v>770</v>
      </c>
      <c r="I24" s="67">
        <f t="shared" si="3"/>
        <v>460721</v>
      </c>
      <c r="J24" s="52">
        <f t="shared" si="4"/>
        <v>0.13452116502223718</v>
      </c>
      <c r="K24" s="66">
        <f t="shared" si="5"/>
        <v>0.86547883497776279</v>
      </c>
      <c r="L24" s="64">
        <f t="shared" si="6"/>
        <v>0.252221252816486</v>
      </c>
      <c r="N24" s="67">
        <f t="shared" si="1"/>
        <v>367923</v>
      </c>
      <c r="O24" s="43">
        <f t="shared" si="2"/>
        <v>0.14076835048860284</v>
      </c>
    </row>
    <row r="25" spans="1:15" x14ac:dyDescent="0.2">
      <c r="A25" s="5" t="s">
        <v>771</v>
      </c>
      <c r="B25" s="7">
        <v>266629</v>
      </c>
      <c r="C25" s="7">
        <v>222757</v>
      </c>
      <c r="H25" s="49" t="s">
        <v>771</v>
      </c>
      <c r="I25" s="67">
        <f t="shared" si="3"/>
        <v>266629</v>
      </c>
      <c r="J25" s="52">
        <f t="shared" si="4"/>
        <v>7.7850247131591735E-2</v>
      </c>
      <c r="K25" s="66">
        <f t="shared" si="5"/>
        <v>0.92214975286840828</v>
      </c>
      <c r="L25" s="64">
        <f t="shared" si="6"/>
        <v>0.19695003972939129</v>
      </c>
      <c r="N25" s="67">
        <f t="shared" si="1"/>
        <v>222757</v>
      </c>
      <c r="O25" s="43">
        <f t="shared" si="2"/>
        <v>8.5227440115974551E-2</v>
      </c>
    </row>
    <row r="26" spans="1:15" x14ac:dyDescent="0.2">
      <c r="A26" s="5" t="s">
        <v>774</v>
      </c>
      <c r="B26" s="7">
        <v>179278</v>
      </c>
      <c r="C26" s="7">
        <v>144346</v>
      </c>
      <c r="H26" s="49" t="s">
        <v>774</v>
      </c>
      <c r="I26" s="8">
        <f t="shared" si="3"/>
        <v>179278</v>
      </c>
      <c r="J26" s="52">
        <f t="shared" si="4"/>
        <v>5.2345531075980119E-2</v>
      </c>
      <c r="K26" s="66">
        <f t="shared" si="5"/>
        <v>0.94765446892401983</v>
      </c>
      <c r="L26" s="64">
        <f t="shared" si="6"/>
        <v>0.24200185664999374</v>
      </c>
      <c r="N26" s="8">
        <f t="shared" si="1"/>
        <v>144346</v>
      </c>
      <c r="O26" s="43">
        <f t="shared" si="2"/>
        <v>5.5227176120079109E-2</v>
      </c>
    </row>
    <row r="27" spans="1:15" x14ac:dyDescent="0.2">
      <c r="A27" s="5" t="s">
        <v>603</v>
      </c>
      <c r="B27" s="7">
        <v>3424896</v>
      </c>
      <c r="C27" s="7">
        <v>2613677</v>
      </c>
      <c r="H27" s="51" t="s">
        <v>603</v>
      </c>
      <c r="I27" s="46">
        <f>SUM(I19:I26)</f>
        <v>3424896</v>
      </c>
      <c r="J27" s="45"/>
      <c r="K27" s="45"/>
      <c r="L27" s="54">
        <f t="shared" si="6"/>
        <v>0.31037461782768117</v>
      </c>
      <c r="M27" s="45"/>
      <c r="N27" s="46">
        <f>SUM(N19:N26)</f>
        <v>2613677</v>
      </c>
      <c r="O27" s="47"/>
    </row>
    <row r="32" spans="1:15" x14ac:dyDescent="0.2">
      <c r="A32" s="4" t="s">
        <v>1</v>
      </c>
      <c r="B32" t="s">
        <v>604</v>
      </c>
    </row>
    <row r="34" spans="1:13" x14ac:dyDescent="0.2">
      <c r="A34" s="4" t="s">
        <v>602</v>
      </c>
      <c r="B34" t="s">
        <v>766</v>
      </c>
      <c r="C34" t="s">
        <v>767</v>
      </c>
      <c r="H34" s="48" t="s">
        <v>0</v>
      </c>
      <c r="I34" s="40" t="str">
        <f>I18</f>
        <v>6M'23</v>
      </c>
      <c r="J34" s="40" t="s">
        <v>617</v>
      </c>
      <c r="K34" s="40" t="str">
        <f>N18</f>
        <v>6M'22</v>
      </c>
      <c r="L34" s="41" t="s">
        <v>617</v>
      </c>
      <c r="M34" s="34" t="s">
        <v>802</v>
      </c>
    </row>
    <row r="35" spans="1:13" x14ac:dyDescent="0.2">
      <c r="A35" s="5" t="s">
        <v>311</v>
      </c>
      <c r="B35" s="7">
        <v>739287</v>
      </c>
      <c r="C35" s="7">
        <v>632535</v>
      </c>
      <c r="H35" s="49" t="str">
        <f t="shared" ref="H35:H49" si="7">IF(A35="Общий итог"," ",IF(A35=0," ",A35))</f>
        <v>LADA</v>
      </c>
      <c r="I35" s="7">
        <f>IFERROR(VLOOKUP(H35,$A$32:$B$203,2,0)," ")</f>
        <v>739287</v>
      </c>
      <c r="J35" s="52">
        <f>IFERROR(I35/$I$50," ")</f>
        <v>0.21585677346115034</v>
      </c>
      <c r="K35" s="7">
        <f>IFERROR(VLOOKUP(H35,$A$32:$C$203,3,0)," ")</f>
        <v>632535</v>
      </c>
      <c r="L35" s="64">
        <f>IFERROR(I35/K35-1,"-")</f>
        <v>0.16876852664279451</v>
      </c>
      <c r="M35" s="57">
        <f>IF(I35=" ",0,IF(I35&gt;0,1))</f>
        <v>1</v>
      </c>
    </row>
    <row r="36" spans="1:13" x14ac:dyDescent="0.2">
      <c r="A36" s="5" t="s">
        <v>533</v>
      </c>
      <c r="B36" s="7">
        <v>362764</v>
      </c>
      <c r="C36" s="7">
        <v>266518</v>
      </c>
      <c r="H36" s="49" t="str">
        <f t="shared" si="7"/>
        <v>TOYOTA</v>
      </c>
      <c r="I36" s="7">
        <f>IFERROR(VLOOKUP(H36,$A$32:$B$203,2,0)," ")</f>
        <v>362764</v>
      </c>
      <c r="J36" s="52">
        <f t="shared" ref="J36:J43" si="8">IFERROR(I36/$I$50," ")</f>
        <v>0.10591971259857233</v>
      </c>
      <c r="K36" s="7">
        <f t="shared" ref="K36:K50" si="9">IFERROR(VLOOKUP(H36,$A$32:$C$203,3,0)," ")</f>
        <v>266518</v>
      </c>
      <c r="L36" s="64">
        <f>IFERROR(I36/K36-1,"-")</f>
        <v>0.36112382653329234</v>
      </c>
      <c r="M36" s="57">
        <f t="shared" ref="M36:M49" si="10">IF(I36=" ",0,IF(I36&gt;0,1))</f>
        <v>1</v>
      </c>
    </row>
    <row r="37" spans="1:13" x14ac:dyDescent="0.2">
      <c r="A37" s="5" t="s">
        <v>301</v>
      </c>
      <c r="B37" s="7">
        <v>187971</v>
      </c>
      <c r="C37" s="7">
        <v>131650</v>
      </c>
      <c r="H37" s="49" t="str">
        <f t="shared" si="7"/>
        <v>KIA</v>
      </c>
      <c r="I37" s="7">
        <f t="shared" ref="I37:I49" si="11">IFERROR(VLOOKUP(H37,$A$32:$B$203,2,0)," ")</f>
        <v>187971</v>
      </c>
      <c r="J37" s="52">
        <f t="shared" si="8"/>
        <v>5.4883710337481781E-2</v>
      </c>
      <c r="K37" s="7">
        <f t="shared" si="9"/>
        <v>131650</v>
      </c>
      <c r="L37" s="64">
        <f>IFERROR(I37/K37-1,"-")</f>
        <v>0.42780858336498295</v>
      </c>
      <c r="M37" s="57">
        <f t="shared" si="10"/>
        <v>1</v>
      </c>
    </row>
    <row r="38" spans="1:13" x14ac:dyDescent="0.2">
      <c r="A38" s="5" t="s">
        <v>257</v>
      </c>
      <c r="B38" s="7">
        <v>167668</v>
      </c>
      <c r="C38" s="7">
        <v>119366</v>
      </c>
      <c r="H38" s="49" t="str">
        <f t="shared" si="7"/>
        <v>HYUNDAI</v>
      </c>
      <c r="I38" s="7">
        <f t="shared" si="11"/>
        <v>167668</v>
      </c>
      <c r="J38" s="52">
        <f t="shared" si="8"/>
        <v>4.8955647120379711E-2</v>
      </c>
      <c r="K38" s="7">
        <f t="shared" si="9"/>
        <v>119366</v>
      </c>
      <c r="L38" s="64">
        <f>IFERROR(I38/K38-1," ")</f>
        <v>0.40465459175979768</v>
      </c>
      <c r="M38" s="57">
        <f t="shared" si="10"/>
        <v>1</v>
      </c>
    </row>
    <row r="39" spans="1:13" x14ac:dyDescent="0.2">
      <c r="A39" s="5" t="s">
        <v>418</v>
      </c>
      <c r="B39" s="7">
        <v>167055</v>
      </c>
      <c r="C39" s="7">
        <v>127633</v>
      </c>
      <c r="H39" s="49" t="str">
        <f t="shared" si="7"/>
        <v>NISSAN</v>
      </c>
      <c r="I39" s="7">
        <f t="shared" si="11"/>
        <v>167055</v>
      </c>
      <c r="J39" s="52">
        <f t="shared" si="8"/>
        <v>4.8776663583361364E-2</v>
      </c>
      <c r="K39" s="7">
        <f t="shared" si="9"/>
        <v>127633</v>
      </c>
      <c r="L39" s="64">
        <f t="shared" ref="L39:L50" si="12">IFERROR(I39/K39-1," ")</f>
        <v>0.30886996309731818</v>
      </c>
      <c r="M39" s="57">
        <f t="shared" si="10"/>
        <v>1</v>
      </c>
    </row>
    <row r="40" spans="1:13" x14ac:dyDescent="0.2">
      <c r="A40" s="5" t="s">
        <v>568</v>
      </c>
      <c r="B40" s="7">
        <v>157796</v>
      </c>
      <c r="C40" s="7">
        <v>110985</v>
      </c>
      <c r="H40" s="49" t="str">
        <f t="shared" si="7"/>
        <v>VOLKSWAGEN</v>
      </c>
      <c r="I40" s="7">
        <f t="shared" si="11"/>
        <v>157796</v>
      </c>
      <c r="J40" s="52">
        <f t="shared" si="8"/>
        <v>4.6073223829278323E-2</v>
      </c>
      <c r="K40" s="7">
        <f t="shared" si="9"/>
        <v>110985</v>
      </c>
      <c r="L40" s="64">
        <f t="shared" si="12"/>
        <v>0.42177771770960049</v>
      </c>
      <c r="M40" s="57">
        <f t="shared" si="10"/>
        <v>1</v>
      </c>
    </row>
    <row r="41" spans="1:13" x14ac:dyDescent="0.2">
      <c r="A41" s="5" t="s">
        <v>177</v>
      </c>
      <c r="B41" s="7">
        <v>122286</v>
      </c>
      <c r="C41" s="7">
        <v>92234</v>
      </c>
      <c r="H41" s="49" t="str">
        <f t="shared" si="7"/>
        <v>FORD</v>
      </c>
      <c r="I41" s="7">
        <f t="shared" si="11"/>
        <v>122286</v>
      </c>
      <c r="J41" s="52">
        <f t="shared" si="8"/>
        <v>3.5705025787644354E-2</v>
      </c>
      <c r="K41" s="7">
        <f t="shared" si="9"/>
        <v>92234</v>
      </c>
      <c r="L41" s="64">
        <f t="shared" si="12"/>
        <v>0.32582344905349436</v>
      </c>
      <c r="M41" s="57">
        <f t="shared" si="10"/>
        <v>1</v>
      </c>
    </row>
    <row r="42" spans="1:13" x14ac:dyDescent="0.2">
      <c r="A42" s="5" t="s">
        <v>464</v>
      </c>
      <c r="B42" s="7">
        <v>115519</v>
      </c>
      <c r="C42" s="7">
        <v>93910</v>
      </c>
      <c r="H42" s="49" t="str">
        <f t="shared" si="7"/>
        <v>RENAULT</v>
      </c>
      <c r="I42" s="7">
        <f t="shared" si="11"/>
        <v>115519</v>
      </c>
      <c r="J42" s="52">
        <f t="shared" si="8"/>
        <v>3.3729199368389577E-2</v>
      </c>
      <c r="K42" s="7">
        <f t="shared" si="9"/>
        <v>93910</v>
      </c>
      <c r="L42" s="64">
        <f t="shared" si="12"/>
        <v>0.23010329038441069</v>
      </c>
      <c r="M42" s="57">
        <f t="shared" si="10"/>
        <v>1</v>
      </c>
    </row>
    <row r="43" spans="1:13" x14ac:dyDescent="0.2">
      <c r="A43" s="5" t="s">
        <v>193</v>
      </c>
      <c r="B43" s="7">
        <v>113777</v>
      </c>
      <c r="C43" s="7">
        <v>103858</v>
      </c>
      <c r="H43" s="49" t="str">
        <f t="shared" si="7"/>
        <v>GAZ</v>
      </c>
      <c r="I43" s="7">
        <f t="shared" si="11"/>
        <v>113777</v>
      </c>
      <c r="J43" s="52">
        <f t="shared" si="8"/>
        <v>3.3220570785215085E-2</v>
      </c>
      <c r="K43" s="7">
        <f t="shared" si="9"/>
        <v>103858</v>
      </c>
      <c r="L43" s="64">
        <f t="shared" si="12"/>
        <v>9.5505401606039042E-2</v>
      </c>
      <c r="M43" s="57">
        <f t="shared" si="10"/>
        <v>1</v>
      </c>
    </row>
    <row r="44" spans="1:13" x14ac:dyDescent="0.2">
      <c r="A44" s="5" t="s">
        <v>99</v>
      </c>
      <c r="B44" s="7">
        <v>105431</v>
      </c>
      <c r="C44" s="7">
        <v>82001</v>
      </c>
      <c r="H44" s="49" t="str">
        <f t="shared" si="7"/>
        <v>CHEVROLET</v>
      </c>
      <c r="I44" s="7">
        <f t="shared" si="11"/>
        <v>105431</v>
      </c>
      <c r="J44" s="52">
        <f t="shared" ref="J44:J48" si="13">IF(I44=" ","",IFERROR(I44/$I$50," "))</f>
        <v>3.0783708468811899E-2</v>
      </c>
      <c r="K44" s="7">
        <f t="shared" si="9"/>
        <v>82001</v>
      </c>
      <c r="L44" s="64">
        <f>IFERROR(I44/K44-1," ")</f>
        <v>0.28572822282655097</v>
      </c>
      <c r="M44" s="57">
        <f t="shared" si="10"/>
        <v>1</v>
      </c>
    </row>
    <row r="45" spans="1:13" x14ac:dyDescent="0.2">
      <c r="A45" s="5" t="s">
        <v>230</v>
      </c>
      <c r="B45" s="7">
        <v>102054</v>
      </c>
      <c r="C45" s="7">
        <v>65507</v>
      </c>
      <c r="H45" s="49" t="str">
        <f t="shared" si="7"/>
        <v>HONDA</v>
      </c>
      <c r="I45" s="7">
        <f t="shared" si="11"/>
        <v>102054</v>
      </c>
      <c r="J45" s="52">
        <f t="shared" si="13"/>
        <v>2.979769312703218E-2</v>
      </c>
      <c r="K45" s="7">
        <f t="shared" si="9"/>
        <v>65507</v>
      </c>
      <c r="L45" s="64">
        <f t="shared" si="12"/>
        <v>0.55790984169630731</v>
      </c>
      <c r="M45" s="57">
        <f t="shared" si="10"/>
        <v>1</v>
      </c>
    </row>
    <row r="46" spans="1:13" x14ac:dyDescent="0.2">
      <c r="A46" s="5" t="s">
        <v>377</v>
      </c>
      <c r="B46" s="7">
        <v>97829</v>
      </c>
      <c r="C46" s="7">
        <v>73287</v>
      </c>
      <c r="H46" s="49" t="str">
        <f t="shared" si="7"/>
        <v>MERCEDES</v>
      </c>
      <c r="I46" s="7">
        <f t="shared" si="11"/>
        <v>97829</v>
      </c>
      <c r="J46" s="52">
        <f t="shared" si="13"/>
        <v>2.8564079026049259E-2</v>
      </c>
      <c r="K46" s="7">
        <f t="shared" si="9"/>
        <v>73287</v>
      </c>
      <c r="L46" s="64">
        <f t="shared" si="12"/>
        <v>0.33487521661413355</v>
      </c>
      <c r="M46" s="57">
        <f t="shared" si="10"/>
        <v>1</v>
      </c>
    </row>
    <row r="47" spans="1:13" x14ac:dyDescent="0.2">
      <c r="A47" s="5" t="s">
        <v>29</v>
      </c>
      <c r="B47" s="7">
        <v>96145</v>
      </c>
      <c r="C47" s="7">
        <v>60866</v>
      </c>
      <c r="H47" s="49" t="str">
        <f t="shared" si="7"/>
        <v>BMW</v>
      </c>
      <c r="I47" s="7">
        <f t="shared" si="11"/>
        <v>96145</v>
      </c>
      <c r="J47" s="52">
        <f t="shared" si="13"/>
        <v>2.8072385263669321E-2</v>
      </c>
      <c r="K47" s="7">
        <f t="shared" si="9"/>
        <v>60866</v>
      </c>
      <c r="L47" s="64">
        <f t="shared" si="12"/>
        <v>0.57961752045476955</v>
      </c>
      <c r="M47" s="57">
        <f t="shared" si="10"/>
        <v>1</v>
      </c>
    </row>
    <row r="48" spans="1:13" x14ac:dyDescent="0.2">
      <c r="A48" s="5" t="s">
        <v>404</v>
      </c>
      <c r="B48" s="7">
        <v>86922</v>
      </c>
      <c r="C48" s="7">
        <v>65635</v>
      </c>
      <c r="H48" s="49" t="str">
        <f t="shared" si="7"/>
        <v>MITSUBISHI</v>
      </c>
      <c r="I48" s="7">
        <f t="shared" si="11"/>
        <v>86922</v>
      </c>
      <c r="J48" s="52">
        <f t="shared" si="13"/>
        <v>2.5379456777665659E-2</v>
      </c>
      <c r="K48" s="7">
        <f t="shared" si="9"/>
        <v>65635</v>
      </c>
      <c r="L48" s="64">
        <f t="shared" si="12"/>
        <v>0.32432391254665949</v>
      </c>
      <c r="M48" s="57">
        <f t="shared" si="10"/>
        <v>1</v>
      </c>
    </row>
    <row r="49" spans="1:13" x14ac:dyDescent="0.2">
      <c r="A49" s="5" t="s">
        <v>482</v>
      </c>
      <c r="B49" s="7">
        <v>74565</v>
      </c>
      <c r="C49" s="7">
        <v>50670</v>
      </c>
      <c r="H49" s="49" t="str">
        <f t="shared" si="7"/>
        <v>SKODA</v>
      </c>
      <c r="I49" s="7">
        <f t="shared" si="11"/>
        <v>74565</v>
      </c>
      <c r="J49" s="52">
        <f>IF(I49=" ","",IFERROR(I49/$I$50," "))</f>
        <v>2.1771464009418096E-2</v>
      </c>
      <c r="K49" s="7">
        <f t="shared" si="9"/>
        <v>50670</v>
      </c>
      <c r="L49" s="64">
        <f t="shared" si="12"/>
        <v>0.47158081705150967</v>
      </c>
      <c r="M49" s="57">
        <f t="shared" si="10"/>
        <v>1</v>
      </c>
    </row>
    <row r="50" spans="1:13" x14ac:dyDescent="0.2">
      <c r="A50" s="5" t="s">
        <v>359</v>
      </c>
      <c r="B50" s="7">
        <v>71795</v>
      </c>
      <c r="C50" s="7">
        <v>50678</v>
      </c>
      <c r="H50" s="51" t="s">
        <v>603</v>
      </c>
      <c r="I50" s="58">
        <f>VLOOKUP(H50,$A$32:$B$408,2,0)</f>
        <v>3424896</v>
      </c>
      <c r="J50" s="45"/>
      <c r="K50" s="58" t="str">
        <f t="shared" si="9"/>
        <v xml:space="preserve"> </v>
      </c>
      <c r="L50" s="54" t="str">
        <f t="shared" si="12"/>
        <v xml:space="preserve"> </v>
      </c>
      <c r="M50" s="47">
        <f>SUM(M35:M49)</f>
        <v>15</v>
      </c>
    </row>
    <row r="51" spans="1:13" x14ac:dyDescent="0.2">
      <c r="A51" s="5" t="s">
        <v>439</v>
      </c>
      <c r="B51" s="7">
        <v>64231</v>
      </c>
      <c r="C51" s="7">
        <v>45386</v>
      </c>
    </row>
    <row r="52" spans="1:13" x14ac:dyDescent="0.2">
      <c r="A52" s="5" t="s">
        <v>129</v>
      </c>
      <c r="B52" s="7">
        <v>57336</v>
      </c>
      <c r="C52" s="7">
        <v>42208</v>
      </c>
    </row>
    <row r="53" spans="1:13" x14ac:dyDescent="0.2">
      <c r="A53" s="5" t="s">
        <v>18</v>
      </c>
      <c r="B53" s="7">
        <v>57243</v>
      </c>
      <c r="C53" s="7">
        <v>39483</v>
      </c>
    </row>
    <row r="54" spans="1:13" x14ac:dyDescent="0.2">
      <c r="A54" s="5" t="s">
        <v>564</v>
      </c>
      <c r="B54" s="7">
        <v>42563</v>
      </c>
      <c r="C54" s="7">
        <v>41472</v>
      </c>
      <c r="H54" s="4" t="s">
        <v>612</v>
      </c>
      <c r="I54" t="s">
        <v>604</v>
      </c>
      <c r="J54" t="str">
        <f>IF(I54="КИТАЙ","Китайских производителей",IF(I54="КОРЕЯ","Корейских производителей",IF(I54="США","производителей США",IF(I54="ЕВРОПА","Европейских производителей",IF(I54="ЯПОНИЯ","Японских производителей",IF(I54="ИРАН","Иранских производителей",IF(I54="ИНДИЯ","Индийских производителей"," ")))))))</f>
        <v xml:space="preserve"> </v>
      </c>
    </row>
    <row r="55" spans="1:13" x14ac:dyDescent="0.2">
      <c r="A55" s="5" t="s">
        <v>336</v>
      </c>
      <c r="B55" s="7">
        <v>32809</v>
      </c>
      <c r="C55" s="7">
        <v>23733</v>
      </c>
      <c r="H55" s="4" t="s">
        <v>1</v>
      </c>
      <c r="I55" t="s">
        <v>604</v>
      </c>
    </row>
    <row r="56" spans="1:13" x14ac:dyDescent="0.2">
      <c r="A56" s="5" t="s">
        <v>445</v>
      </c>
      <c r="B56" s="7">
        <v>32173</v>
      </c>
      <c r="C56" s="7">
        <v>24579</v>
      </c>
      <c r="H56" s="4" t="s">
        <v>0</v>
      </c>
      <c r="I56" t="s">
        <v>604</v>
      </c>
      <c r="J56" t="str">
        <f>IF(I56="(Все)"," ",I56)</f>
        <v xml:space="preserve"> </v>
      </c>
    </row>
    <row r="57" spans="1:13" x14ac:dyDescent="0.2">
      <c r="A57" s="5" t="s">
        <v>1144</v>
      </c>
      <c r="B57" s="7">
        <v>29968</v>
      </c>
      <c r="C57" s="7">
        <v>25556</v>
      </c>
      <c r="H57" s="4" t="s">
        <v>616</v>
      </c>
      <c r="I57" t="s">
        <v>604</v>
      </c>
      <c r="J57" t="str">
        <f>IF(I57="ИНОМАРКИ","иностранных брендов",IF(I57="ОТЕЧЕСТВЕННЫЕ","отечественных брендов",IF(I57="(Все)"," ")))</f>
        <v xml:space="preserve"> </v>
      </c>
    </row>
    <row r="58" spans="1:13" x14ac:dyDescent="0.2">
      <c r="A58" s="5" t="s">
        <v>500</v>
      </c>
      <c r="B58" s="7">
        <v>29508</v>
      </c>
      <c r="C58" s="7">
        <v>19531</v>
      </c>
      <c r="H58" s="4" t="s">
        <v>599</v>
      </c>
      <c r="I58" t="s">
        <v>604</v>
      </c>
    </row>
    <row r="59" spans="1:13" x14ac:dyDescent="0.2">
      <c r="A59" s="5" t="s">
        <v>511</v>
      </c>
      <c r="B59" s="7">
        <v>27213</v>
      </c>
      <c r="C59" s="7">
        <v>20663</v>
      </c>
      <c r="H59" s="4" t="s">
        <v>601</v>
      </c>
      <c r="I59" t="s">
        <v>604</v>
      </c>
      <c r="J59" t="str">
        <f>IF(I59="Коммерческие","Легкий коммерческий транспорт",IF(I59="Легковые","Легковые автомобили",IF(I59="Пикап","Пикапы",IF(I59="(Все)","Автомобили всех сегментов"))))</f>
        <v>Автомобили всех сегментов</v>
      </c>
    </row>
    <row r="60" spans="1:13" x14ac:dyDescent="0.2">
      <c r="A60" s="5" t="s">
        <v>1083</v>
      </c>
      <c r="B60" s="7">
        <v>23018</v>
      </c>
      <c r="C60" s="7">
        <v>18012</v>
      </c>
    </row>
    <row r="61" spans="1:13" x14ac:dyDescent="0.2">
      <c r="A61" s="5" t="s">
        <v>1813</v>
      </c>
      <c r="B61" s="7">
        <v>22535</v>
      </c>
      <c r="C61" s="7">
        <v>14699</v>
      </c>
    </row>
    <row r="62" spans="1:13" x14ac:dyDescent="0.2">
      <c r="A62" s="5" t="s">
        <v>570</v>
      </c>
      <c r="B62" s="7">
        <v>19661</v>
      </c>
      <c r="C62" s="7">
        <v>13101</v>
      </c>
    </row>
    <row r="63" spans="1:13" x14ac:dyDescent="0.2">
      <c r="A63" s="5" t="s">
        <v>83</v>
      </c>
      <c r="B63" s="7">
        <v>19176</v>
      </c>
      <c r="C63" s="7">
        <v>12323</v>
      </c>
    </row>
    <row r="64" spans="1:13" x14ac:dyDescent="0.2">
      <c r="A64" s="5" t="s">
        <v>121</v>
      </c>
      <c r="B64" s="7">
        <v>18574</v>
      </c>
      <c r="C64" s="7">
        <v>13999</v>
      </c>
      <c r="H64" s="4" t="s">
        <v>1</v>
      </c>
      <c r="I64" t="s">
        <v>604</v>
      </c>
    </row>
    <row r="65" spans="1:14" x14ac:dyDescent="0.2">
      <c r="A65" s="5" t="s">
        <v>327</v>
      </c>
      <c r="B65" s="7">
        <v>18512</v>
      </c>
      <c r="C65" s="7">
        <v>13515</v>
      </c>
      <c r="H65" s="4" t="s">
        <v>0</v>
      </c>
      <c r="I65" t="s">
        <v>604</v>
      </c>
    </row>
    <row r="66" spans="1:14" x14ac:dyDescent="0.2">
      <c r="A66" s="5" t="s">
        <v>195</v>
      </c>
      <c r="B66" s="7">
        <v>14951</v>
      </c>
      <c r="C66" s="7">
        <v>8155</v>
      </c>
      <c r="H66" s="4" t="s">
        <v>616</v>
      </c>
      <c r="I66" t="s">
        <v>604</v>
      </c>
    </row>
    <row r="67" spans="1:14" x14ac:dyDescent="0.2">
      <c r="A67" s="5" t="s">
        <v>173</v>
      </c>
      <c r="B67" s="7">
        <v>11869</v>
      </c>
      <c r="C67" s="7">
        <v>9660</v>
      </c>
      <c r="H67" s="4" t="s">
        <v>599</v>
      </c>
      <c r="I67" t="s">
        <v>604</v>
      </c>
    </row>
    <row r="68" spans="1:14" x14ac:dyDescent="0.2">
      <c r="A68" s="5" t="s">
        <v>266</v>
      </c>
      <c r="B68" s="7">
        <v>11314</v>
      </c>
      <c r="C68" s="7">
        <v>8857</v>
      </c>
      <c r="H68" s="4" t="s">
        <v>601</v>
      </c>
      <c r="I68" t="s">
        <v>604</v>
      </c>
    </row>
    <row r="69" spans="1:14" x14ac:dyDescent="0.2">
      <c r="A69" s="5" t="s">
        <v>1606</v>
      </c>
      <c r="B69" s="7">
        <v>10657</v>
      </c>
      <c r="C69" s="7">
        <v>9341</v>
      </c>
    </row>
    <row r="70" spans="1:14" x14ac:dyDescent="0.2">
      <c r="A70" s="5" t="s">
        <v>498</v>
      </c>
      <c r="B70" s="7">
        <v>10646</v>
      </c>
      <c r="C70" s="7">
        <v>8253</v>
      </c>
      <c r="H70" s="4" t="s">
        <v>602</v>
      </c>
      <c r="I70" t="s">
        <v>766</v>
      </c>
      <c r="J70" t="s">
        <v>767</v>
      </c>
      <c r="L70" s="56"/>
      <c r="M70" s="59" t="str">
        <f>CONCATENATE("Доля ",K34)</f>
        <v>Доля 6M'22</v>
      </c>
      <c r="N70" s="60" t="str">
        <f>CONCATENATE("Доля ",I34)</f>
        <v>Доля 6M'23</v>
      </c>
    </row>
    <row r="71" spans="1:14" x14ac:dyDescent="0.2">
      <c r="A71" s="5" t="s">
        <v>453</v>
      </c>
      <c r="B71" s="7">
        <v>9336</v>
      </c>
      <c r="C71" s="7">
        <v>6920</v>
      </c>
      <c r="H71" s="5" t="s">
        <v>598</v>
      </c>
      <c r="I71" s="7">
        <v>983636</v>
      </c>
      <c r="J71" s="7">
        <v>845945</v>
      </c>
      <c r="L71" s="61" t="s">
        <v>598</v>
      </c>
      <c r="M71" s="52">
        <f>IFERROR(VLOOKUP(L71,$H$70:$J$80,3,0)/VLOOKUP("Общий итог",$H$70:$J$80,3,0),"-")</f>
        <v>0.32366088082039213</v>
      </c>
      <c r="N71" s="43">
        <f>IFERROR(VLOOKUP(L71,$H$70:$J$80,2,0)/VLOOKUP("Общий итог",$H$70:$J$80,2,0),"-")</f>
        <v>0.28720171357028068</v>
      </c>
    </row>
    <row r="72" spans="1:14" x14ac:dyDescent="0.2">
      <c r="A72" s="5" t="s">
        <v>138</v>
      </c>
      <c r="B72" s="7">
        <v>8591</v>
      </c>
      <c r="C72" s="7">
        <v>7828</v>
      </c>
      <c r="H72" s="5" t="s">
        <v>605</v>
      </c>
      <c r="I72" s="7">
        <v>899645</v>
      </c>
      <c r="J72" s="7">
        <v>655405</v>
      </c>
      <c r="L72" s="61" t="s">
        <v>608</v>
      </c>
      <c r="M72" s="52">
        <f t="shared" ref="M72:M78" si="14">IFERROR(VLOOKUP(L72,$H$70:$J$80,3,0)/VLOOKUP("Общий итог",$H$70:$J$80,3,0),"-")</f>
        <v>1.6860155252542683E-2</v>
      </c>
      <c r="N72" s="43">
        <f t="shared" ref="N72:N78" si="15">IFERROR(VLOOKUP(L72,$H$70:$J$80,2,0)/VLOOKUP("Общий итог",$H$70:$J$80,2,0),"-")</f>
        <v>1.9589791923608775E-2</v>
      </c>
    </row>
    <row r="73" spans="1:14" x14ac:dyDescent="0.2">
      <c r="A73" s="5" t="s">
        <v>657</v>
      </c>
      <c r="B73" s="7">
        <v>6489</v>
      </c>
      <c r="C73" s="7">
        <v>5434</v>
      </c>
      <c r="H73" s="5" t="s">
        <v>606</v>
      </c>
      <c r="I73" s="7">
        <v>799349</v>
      </c>
      <c r="J73" s="7">
        <v>575606</v>
      </c>
      <c r="L73" s="61" t="s">
        <v>610</v>
      </c>
      <c r="M73" s="52">
        <f t="shared" si="14"/>
        <v>0.11627450522769263</v>
      </c>
      <c r="N73" s="43">
        <f t="shared" si="15"/>
        <v>0.12469955292073102</v>
      </c>
    </row>
    <row r="74" spans="1:14" x14ac:dyDescent="0.2">
      <c r="A74" s="5" t="s">
        <v>131</v>
      </c>
      <c r="B74" s="7">
        <v>6216</v>
      </c>
      <c r="C74" s="7">
        <v>5063</v>
      </c>
      <c r="H74" s="5" t="s">
        <v>610</v>
      </c>
      <c r="I74" s="7">
        <v>427083</v>
      </c>
      <c r="J74" s="7">
        <v>303904</v>
      </c>
      <c r="L74" s="61" t="s">
        <v>606</v>
      </c>
      <c r="M74" s="52">
        <f t="shared" si="14"/>
        <v>0.22022843679613052</v>
      </c>
      <c r="N74" s="43">
        <f t="shared" si="15"/>
        <v>0.23339365633292222</v>
      </c>
    </row>
    <row r="75" spans="1:14" x14ac:dyDescent="0.2">
      <c r="A75" s="5" t="s">
        <v>291</v>
      </c>
      <c r="B75" s="7">
        <v>5768</v>
      </c>
      <c r="C75" s="7">
        <v>3733</v>
      </c>
      <c r="H75" s="5" t="s">
        <v>609</v>
      </c>
      <c r="I75" s="7">
        <v>247221</v>
      </c>
      <c r="J75" s="7">
        <v>188106</v>
      </c>
      <c r="L75" s="61" t="s">
        <v>605</v>
      </c>
      <c r="M75" s="52">
        <f t="shared" si="14"/>
        <v>0.25075975340487749</v>
      </c>
      <c r="N75" s="43">
        <f t="shared" si="15"/>
        <v>0.26267804920207793</v>
      </c>
    </row>
    <row r="76" spans="1:14" x14ac:dyDescent="0.2">
      <c r="A76" s="5" t="s">
        <v>219</v>
      </c>
      <c r="B76" s="7">
        <v>5723</v>
      </c>
      <c r="C76" s="7">
        <v>2640</v>
      </c>
      <c r="H76" s="5" t="s">
        <v>608</v>
      </c>
      <c r="I76" s="7">
        <v>67093</v>
      </c>
      <c r="J76" s="7">
        <v>44067</v>
      </c>
      <c r="L76" s="61" t="s">
        <v>609</v>
      </c>
      <c r="M76" s="52">
        <f t="shared" si="14"/>
        <v>7.196987232928935E-2</v>
      </c>
      <c r="N76" s="43">
        <f t="shared" si="15"/>
        <v>7.2183505718129828E-2</v>
      </c>
    </row>
    <row r="77" spans="1:14" x14ac:dyDescent="0.2">
      <c r="A77" s="5" t="s">
        <v>1054</v>
      </c>
      <c r="B77" s="7">
        <v>5645</v>
      </c>
      <c r="C77" s="7">
        <v>5074</v>
      </c>
      <c r="H77" s="5" t="s">
        <v>611</v>
      </c>
      <c r="I77" s="7">
        <v>858</v>
      </c>
      <c r="J77" s="7">
        <v>636</v>
      </c>
      <c r="L77" s="61"/>
      <c r="M77" s="52" t="str">
        <f t="shared" si="14"/>
        <v>-</v>
      </c>
      <c r="N77" s="43" t="str">
        <f t="shared" si="15"/>
        <v>-</v>
      </c>
    </row>
    <row r="78" spans="1:14" x14ac:dyDescent="0.2">
      <c r="A78" s="5" t="s">
        <v>142</v>
      </c>
      <c r="B78" s="7">
        <v>5220</v>
      </c>
      <c r="C78" s="7">
        <v>3650</v>
      </c>
      <c r="H78" s="5" t="s">
        <v>761</v>
      </c>
      <c r="I78" s="7">
        <v>11</v>
      </c>
      <c r="J78" s="7">
        <v>8</v>
      </c>
      <c r="L78" s="61"/>
      <c r="M78" s="52" t="str">
        <f t="shared" si="14"/>
        <v>-</v>
      </c>
      <c r="N78" s="43" t="str">
        <f t="shared" si="15"/>
        <v>-</v>
      </c>
    </row>
    <row r="79" spans="1:14" x14ac:dyDescent="0.2">
      <c r="A79" s="5" t="s">
        <v>402</v>
      </c>
      <c r="B79" s="7">
        <v>3722</v>
      </c>
      <c r="C79" s="7">
        <v>2307</v>
      </c>
      <c r="H79" s="5" t="s">
        <v>603</v>
      </c>
      <c r="I79" s="7">
        <v>3424896</v>
      </c>
      <c r="J79" s="7">
        <v>2613677</v>
      </c>
      <c r="L79" s="51" t="s">
        <v>603</v>
      </c>
      <c r="M79" s="54">
        <f t="shared" ref="M79" si="16">VLOOKUP(L79,$H$70:$J$80,3,0)/VLOOKUP("Общий итог",$H$70:$J$80,3,0)</f>
        <v>1</v>
      </c>
      <c r="N79" s="62">
        <f t="shared" ref="N79" si="17">IFERROR(VLOOKUP(L79,$H$70:$J$80,2,0)/VLOOKUP("Общий итог",$H$70:$J$80,2,0)," ")</f>
        <v>1</v>
      </c>
    </row>
    <row r="80" spans="1:14" x14ac:dyDescent="0.2">
      <c r="A80" s="5" t="s">
        <v>1324</v>
      </c>
      <c r="B80" s="7">
        <v>3298</v>
      </c>
      <c r="C80" s="7">
        <v>2373</v>
      </c>
    </row>
    <row r="81" spans="1:3" x14ac:dyDescent="0.2">
      <c r="A81" s="5" t="s">
        <v>1035</v>
      </c>
      <c r="B81" s="7">
        <v>3072</v>
      </c>
      <c r="C81" s="7">
        <v>2018</v>
      </c>
    </row>
    <row r="82" spans="1:3" x14ac:dyDescent="0.2">
      <c r="A82" s="5" t="s">
        <v>285</v>
      </c>
      <c r="B82" s="7">
        <v>3043</v>
      </c>
      <c r="C82" s="7">
        <v>2219</v>
      </c>
    </row>
    <row r="83" spans="1:3" x14ac:dyDescent="0.2">
      <c r="A83" s="5" t="s">
        <v>70</v>
      </c>
      <c r="B83" s="7">
        <v>2891</v>
      </c>
      <c r="C83" s="7">
        <v>2297</v>
      </c>
    </row>
    <row r="84" spans="1:3" x14ac:dyDescent="0.2">
      <c r="A84" s="5" t="s">
        <v>119</v>
      </c>
      <c r="B84" s="7">
        <v>2625</v>
      </c>
      <c r="C84" s="7">
        <v>2110</v>
      </c>
    </row>
    <row r="85" spans="1:3" x14ac:dyDescent="0.2">
      <c r="A85" s="5" t="s">
        <v>694</v>
      </c>
      <c r="B85" s="7">
        <v>2004</v>
      </c>
      <c r="C85" s="7">
        <v>1687</v>
      </c>
    </row>
    <row r="86" spans="1:3" x14ac:dyDescent="0.2">
      <c r="A86" s="5" t="s">
        <v>209</v>
      </c>
      <c r="B86" s="7">
        <v>1863</v>
      </c>
      <c r="C86" s="7">
        <v>811</v>
      </c>
    </row>
    <row r="87" spans="1:3" x14ac:dyDescent="0.2">
      <c r="A87" s="5" t="s">
        <v>127</v>
      </c>
      <c r="B87" s="7">
        <v>1789</v>
      </c>
      <c r="C87" s="7">
        <v>196</v>
      </c>
    </row>
    <row r="88" spans="1:3" x14ac:dyDescent="0.2">
      <c r="A88" s="5" t="s">
        <v>62</v>
      </c>
      <c r="B88" s="7">
        <v>1769</v>
      </c>
      <c r="C88" s="7">
        <v>941</v>
      </c>
    </row>
    <row r="89" spans="1:3" x14ac:dyDescent="0.2">
      <c r="A89" s="5" t="s">
        <v>1209</v>
      </c>
      <c r="B89" s="7">
        <v>1588</v>
      </c>
      <c r="C89" s="7">
        <v>961</v>
      </c>
    </row>
    <row r="90" spans="1:3" x14ac:dyDescent="0.2">
      <c r="A90" s="5" t="s">
        <v>462</v>
      </c>
      <c r="B90" s="7">
        <v>1577</v>
      </c>
      <c r="C90" s="7">
        <v>1601</v>
      </c>
    </row>
    <row r="91" spans="1:3" x14ac:dyDescent="0.2">
      <c r="A91" s="5" t="s">
        <v>160</v>
      </c>
      <c r="B91" s="7">
        <v>1290</v>
      </c>
      <c r="C91" s="7">
        <v>990</v>
      </c>
    </row>
    <row r="92" spans="1:3" x14ac:dyDescent="0.2">
      <c r="A92" s="5" t="s">
        <v>274</v>
      </c>
      <c r="B92" s="7">
        <v>1102</v>
      </c>
      <c r="C92" s="7">
        <v>1009</v>
      </c>
    </row>
    <row r="93" spans="1:3" x14ac:dyDescent="0.2">
      <c r="A93" s="5" t="s">
        <v>75</v>
      </c>
      <c r="B93" s="7">
        <v>1081</v>
      </c>
      <c r="C93" s="7">
        <v>615</v>
      </c>
    </row>
    <row r="94" spans="1:3" x14ac:dyDescent="0.2">
      <c r="A94" s="5" t="s">
        <v>528</v>
      </c>
      <c r="B94" s="7">
        <v>1071</v>
      </c>
      <c r="C94" s="7">
        <v>692</v>
      </c>
    </row>
    <row r="95" spans="1:3" x14ac:dyDescent="0.2">
      <c r="A95" s="5" t="s">
        <v>494</v>
      </c>
      <c r="B95" s="7">
        <v>1046</v>
      </c>
      <c r="C95" s="7">
        <v>873</v>
      </c>
    </row>
    <row r="96" spans="1:3" x14ac:dyDescent="0.2">
      <c r="A96" s="5" t="s">
        <v>156</v>
      </c>
      <c r="B96" s="7">
        <v>991</v>
      </c>
      <c r="C96" s="7">
        <v>103</v>
      </c>
    </row>
    <row r="97" spans="1:3" x14ac:dyDescent="0.2">
      <c r="A97" s="5" t="s">
        <v>272</v>
      </c>
      <c r="B97" s="7">
        <v>852</v>
      </c>
      <c r="C97" s="7">
        <v>636</v>
      </c>
    </row>
    <row r="98" spans="1:3" x14ac:dyDescent="0.2">
      <c r="A98" s="5" t="s">
        <v>2</v>
      </c>
      <c r="B98" s="7">
        <v>851</v>
      </c>
      <c r="C98" s="7">
        <v>529</v>
      </c>
    </row>
    <row r="99" spans="1:3" x14ac:dyDescent="0.2">
      <c r="A99" s="5" t="s">
        <v>1799</v>
      </c>
      <c r="B99" s="7">
        <v>813</v>
      </c>
      <c r="C99" s="7">
        <v>707</v>
      </c>
    </row>
    <row r="100" spans="1:3" x14ac:dyDescent="0.2">
      <c r="A100" s="5" t="s">
        <v>276</v>
      </c>
      <c r="B100" s="7">
        <v>801</v>
      </c>
      <c r="C100" s="7">
        <v>253</v>
      </c>
    </row>
    <row r="101" spans="1:3" x14ac:dyDescent="0.2">
      <c r="A101" s="5" t="s">
        <v>676</v>
      </c>
      <c r="B101" s="7">
        <v>750</v>
      </c>
      <c r="C101" s="7">
        <v>718</v>
      </c>
    </row>
    <row r="102" spans="1:3" x14ac:dyDescent="0.2">
      <c r="A102" s="5" t="s">
        <v>1777</v>
      </c>
      <c r="B102" s="7">
        <v>608</v>
      </c>
      <c r="C102" s="7">
        <v>531</v>
      </c>
    </row>
    <row r="103" spans="1:3" x14ac:dyDescent="0.2">
      <c r="A103" s="5" t="s">
        <v>7</v>
      </c>
      <c r="B103" s="7">
        <v>551</v>
      </c>
      <c r="C103" s="7">
        <v>305</v>
      </c>
    </row>
    <row r="104" spans="1:3" x14ac:dyDescent="0.2">
      <c r="A104" s="5" t="s">
        <v>1794</v>
      </c>
      <c r="B104" s="7">
        <v>544</v>
      </c>
      <c r="C104" s="7">
        <v>532</v>
      </c>
    </row>
    <row r="105" spans="1:3" x14ac:dyDescent="0.2">
      <c r="A105" s="5" t="s">
        <v>1511</v>
      </c>
      <c r="B105" s="7">
        <v>521</v>
      </c>
      <c r="C105" s="7">
        <v>475</v>
      </c>
    </row>
    <row r="106" spans="1:3" x14ac:dyDescent="0.2">
      <c r="A106" s="5" t="s">
        <v>24</v>
      </c>
      <c r="B106" s="7">
        <v>500</v>
      </c>
      <c r="C106" s="7">
        <v>454</v>
      </c>
    </row>
    <row r="107" spans="1:3" x14ac:dyDescent="0.2">
      <c r="A107" s="5" t="s">
        <v>350</v>
      </c>
      <c r="B107" s="7">
        <v>409</v>
      </c>
      <c r="C107" s="7">
        <v>267</v>
      </c>
    </row>
    <row r="108" spans="1:3" x14ac:dyDescent="0.2">
      <c r="A108" s="5" t="s">
        <v>1976</v>
      </c>
      <c r="B108" s="7">
        <v>379</v>
      </c>
      <c r="C108" s="7">
        <v>270</v>
      </c>
    </row>
    <row r="109" spans="1:3" x14ac:dyDescent="0.2">
      <c r="A109" s="5" t="s">
        <v>1104</v>
      </c>
      <c r="B109" s="7">
        <v>355</v>
      </c>
      <c r="C109" s="7">
        <v>348</v>
      </c>
    </row>
    <row r="110" spans="1:3" x14ac:dyDescent="0.2">
      <c r="A110" s="5" t="s">
        <v>1404</v>
      </c>
      <c r="B110" s="7">
        <v>354</v>
      </c>
      <c r="C110" s="7">
        <v>330</v>
      </c>
    </row>
    <row r="111" spans="1:3" x14ac:dyDescent="0.2">
      <c r="A111" s="5" t="s">
        <v>1061</v>
      </c>
      <c r="B111" s="7">
        <v>349</v>
      </c>
      <c r="C111" s="7">
        <v>291</v>
      </c>
    </row>
    <row r="112" spans="1:3" x14ac:dyDescent="0.2">
      <c r="A112" s="5" t="s">
        <v>147</v>
      </c>
      <c r="B112" s="7">
        <v>330</v>
      </c>
      <c r="C112" s="7">
        <v>273</v>
      </c>
    </row>
    <row r="113" spans="1:3" x14ac:dyDescent="0.2">
      <c r="A113" s="5" t="s">
        <v>215</v>
      </c>
      <c r="B113" s="7">
        <v>282</v>
      </c>
      <c r="C113" s="7">
        <v>141</v>
      </c>
    </row>
    <row r="114" spans="1:3" x14ac:dyDescent="0.2">
      <c r="A114" s="5" t="s">
        <v>815</v>
      </c>
      <c r="B114" s="7">
        <v>277</v>
      </c>
      <c r="C114" s="7">
        <v>21</v>
      </c>
    </row>
    <row r="115" spans="1:3" x14ac:dyDescent="0.2">
      <c r="A115" s="5" t="s">
        <v>356</v>
      </c>
      <c r="B115" s="7">
        <v>247</v>
      </c>
      <c r="C115" s="7">
        <v>160</v>
      </c>
    </row>
    <row r="116" spans="1:3" x14ac:dyDescent="0.2">
      <c r="A116" s="5" t="s">
        <v>476</v>
      </c>
      <c r="B116" s="7">
        <v>231</v>
      </c>
      <c r="C116" s="7">
        <v>191</v>
      </c>
    </row>
    <row r="117" spans="1:3" x14ac:dyDescent="0.2">
      <c r="A117" s="5" t="s">
        <v>742</v>
      </c>
      <c r="B117" s="7">
        <v>230</v>
      </c>
      <c r="C117" s="7">
        <v>239</v>
      </c>
    </row>
    <row r="118" spans="1:3" x14ac:dyDescent="0.2">
      <c r="A118" s="5" t="s">
        <v>2160</v>
      </c>
      <c r="B118" s="7">
        <v>183</v>
      </c>
      <c r="C118" s="7">
        <v>189</v>
      </c>
    </row>
    <row r="119" spans="1:3" x14ac:dyDescent="0.2">
      <c r="A119" s="5" t="s">
        <v>1807</v>
      </c>
      <c r="B119" s="7">
        <v>178</v>
      </c>
      <c r="C119" s="7">
        <v>112</v>
      </c>
    </row>
    <row r="120" spans="1:3" x14ac:dyDescent="0.2">
      <c r="A120" s="5" t="s">
        <v>1418</v>
      </c>
      <c r="B120" s="7">
        <v>174</v>
      </c>
      <c r="C120" s="7">
        <v>164</v>
      </c>
    </row>
    <row r="121" spans="1:3" x14ac:dyDescent="0.2">
      <c r="A121" s="5" t="s">
        <v>437</v>
      </c>
      <c r="B121" s="7">
        <v>155</v>
      </c>
      <c r="C121" s="7"/>
    </row>
    <row r="122" spans="1:3" x14ac:dyDescent="0.2">
      <c r="A122" s="5" t="s">
        <v>323</v>
      </c>
      <c r="B122" s="7">
        <v>143</v>
      </c>
      <c r="C122" s="7">
        <v>91</v>
      </c>
    </row>
    <row r="123" spans="1:3" x14ac:dyDescent="0.2">
      <c r="A123" s="5" t="s">
        <v>1775</v>
      </c>
      <c r="B123" s="7">
        <v>140</v>
      </c>
      <c r="C123" s="7">
        <v>108</v>
      </c>
    </row>
    <row r="124" spans="1:3" x14ac:dyDescent="0.2">
      <c r="A124" s="5" t="s">
        <v>59</v>
      </c>
      <c r="B124" s="7">
        <v>132</v>
      </c>
      <c r="C124" s="7">
        <v>68</v>
      </c>
    </row>
    <row r="125" spans="1:3" x14ac:dyDescent="0.2">
      <c r="A125" s="5" t="s">
        <v>188</v>
      </c>
      <c r="B125" s="7">
        <v>119</v>
      </c>
      <c r="C125" s="7">
        <v>69</v>
      </c>
    </row>
    <row r="126" spans="1:3" x14ac:dyDescent="0.2">
      <c r="A126" s="5" t="s">
        <v>2370</v>
      </c>
      <c r="B126" s="7">
        <v>104</v>
      </c>
      <c r="C126" s="7">
        <v>74</v>
      </c>
    </row>
    <row r="127" spans="1:3" x14ac:dyDescent="0.2">
      <c r="A127" s="5" t="s">
        <v>2164</v>
      </c>
      <c r="B127" s="7">
        <v>95</v>
      </c>
      <c r="C127" s="7">
        <v>85</v>
      </c>
    </row>
    <row r="128" spans="1:3" x14ac:dyDescent="0.2">
      <c r="A128" s="5" t="s">
        <v>2100</v>
      </c>
      <c r="B128" s="7">
        <v>90</v>
      </c>
      <c r="C128" s="7">
        <v>69</v>
      </c>
    </row>
    <row r="129" spans="1:3" x14ac:dyDescent="0.2">
      <c r="A129" s="5" t="s">
        <v>166</v>
      </c>
      <c r="B129" s="7">
        <v>78</v>
      </c>
      <c r="C129" s="7">
        <v>65</v>
      </c>
    </row>
    <row r="130" spans="1:3" x14ac:dyDescent="0.2">
      <c r="A130" s="5" t="s">
        <v>1805</v>
      </c>
      <c r="B130" s="7">
        <v>77</v>
      </c>
      <c r="C130" s="7">
        <v>72</v>
      </c>
    </row>
    <row r="131" spans="1:3" x14ac:dyDescent="0.2">
      <c r="A131" s="5" t="s">
        <v>1159</v>
      </c>
      <c r="B131" s="7">
        <v>77</v>
      </c>
      <c r="C131" s="7">
        <v>72</v>
      </c>
    </row>
    <row r="132" spans="1:3" x14ac:dyDescent="0.2">
      <c r="A132" s="5" t="s">
        <v>1659</v>
      </c>
      <c r="B132" s="7">
        <v>66</v>
      </c>
      <c r="C132" s="7">
        <v>52</v>
      </c>
    </row>
    <row r="133" spans="1:3" x14ac:dyDescent="0.2">
      <c r="A133" s="5" t="s">
        <v>398</v>
      </c>
      <c r="B133" s="7">
        <v>63</v>
      </c>
      <c r="C133" s="7">
        <v>10</v>
      </c>
    </row>
    <row r="134" spans="1:3" x14ac:dyDescent="0.2">
      <c r="A134" s="5" t="s">
        <v>2168</v>
      </c>
      <c r="B134" s="7">
        <v>63</v>
      </c>
      <c r="C134" s="7">
        <v>44</v>
      </c>
    </row>
    <row r="135" spans="1:3" x14ac:dyDescent="0.2">
      <c r="A135" s="5" t="s">
        <v>1859</v>
      </c>
      <c r="B135" s="7">
        <v>62</v>
      </c>
      <c r="C135" s="7">
        <v>64</v>
      </c>
    </row>
    <row r="136" spans="1:3" x14ac:dyDescent="0.2">
      <c r="A136" s="5" t="s">
        <v>492</v>
      </c>
      <c r="B136" s="7">
        <v>59</v>
      </c>
      <c r="C136" s="7">
        <v>8</v>
      </c>
    </row>
    <row r="137" spans="1:3" x14ac:dyDescent="0.2">
      <c r="A137" s="5" t="s">
        <v>569</v>
      </c>
      <c r="B137" s="7">
        <v>55</v>
      </c>
      <c r="C137" s="7"/>
    </row>
    <row r="138" spans="1:3" x14ac:dyDescent="0.2">
      <c r="A138" s="5" t="s">
        <v>1617</v>
      </c>
      <c r="B138" s="7">
        <v>53</v>
      </c>
      <c r="C138" s="7">
        <v>44</v>
      </c>
    </row>
    <row r="139" spans="1:3" x14ac:dyDescent="0.2">
      <c r="A139" s="5" t="s">
        <v>1598</v>
      </c>
      <c r="B139" s="7">
        <v>51</v>
      </c>
      <c r="C139" s="7">
        <v>39</v>
      </c>
    </row>
    <row r="140" spans="1:3" x14ac:dyDescent="0.2">
      <c r="A140" s="5" t="s">
        <v>671</v>
      </c>
      <c r="B140" s="7">
        <v>50</v>
      </c>
      <c r="C140" s="7">
        <v>57</v>
      </c>
    </row>
    <row r="141" spans="1:3" x14ac:dyDescent="0.2">
      <c r="A141" s="5" t="s">
        <v>140</v>
      </c>
      <c r="B141" s="7">
        <v>39</v>
      </c>
      <c r="C141" s="7">
        <v>11</v>
      </c>
    </row>
    <row r="142" spans="1:3" x14ac:dyDescent="0.2">
      <c r="A142" s="5" t="s">
        <v>1071</v>
      </c>
      <c r="B142" s="7">
        <v>36</v>
      </c>
      <c r="C142" s="7">
        <v>36</v>
      </c>
    </row>
    <row r="143" spans="1:3" x14ac:dyDescent="0.2">
      <c r="A143" s="5" t="s">
        <v>579</v>
      </c>
      <c r="B143" s="7">
        <v>34</v>
      </c>
      <c r="C143" s="7"/>
    </row>
    <row r="144" spans="1:3" x14ac:dyDescent="0.2">
      <c r="A144" s="5" t="s">
        <v>15</v>
      </c>
      <c r="B144" s="7">
        <v>32</v>
      </c>
      <c r="C144" s="7">
        <v>28</v>
      </c>
    </row>
    <row r="145" spans="1:3" x14ac:dyDescent="0.2">
      <c r="A145" s="5" t="s">
        <v>1779</v>
      </c>
      <c r="B145" s="7">
        <v>32</v>
      </c>
      <c r="C145" s="7">
        <v>28</v>
      </c>
    </row>
    <row r="146" spans="1:3" x14ac:dyDescent="0.2">
      <c r="A146" s="5" t="s">
        <v>19</v>
      </c>
      <c r="B146" s="7">
        <v>31</v>
      </c>
      <c r="C146" s="7">
        <v>6</v>
      </c>
    </row>
    <row r="147" spans="1:3" x14ac:dyDescent="0.2">
      <c r="A147" s="5" t="s">
        <v>2076</v>
      </c>
      <c r="B147" s="7">
        <v>25</v>
      </c>
      <c r="C147" s="7">
        <v>19</v>
      </c>
    </row>
    <row r="148" spans="1:3" x14ac:dyDescent="0.2">
      <c r="A148" s="5" t="s">
        <v>475</v>
      </c>
      <c r="B148" s="7">
        <v>25</v>
      </c>
      <c r="C148" s="7">
        <v>3</v>
      </c>
    </row>
    <row r="149" spans="1:3" x14ac:dyDescent="0.2">
      <c r="A149" s="5" t="s">
        <v>2571</v>
      </c>
      <c r="B149" s="7">
        <v>23</v>
      </c>
      <c r="C149" s="7">
        <v>22</v>
      </c>
    </row>
    <row r="150" spans="1:3" x14ac:dyDescent="0.2">
      <c r="A150" s="5" t="s">
        <v>1101</v>
      </c>
      <c r="B150" s="7">
        <v>22</v>
      </c>
      <c r="C150" s="7">
        <v>15</v>
      </c>
    </row>
    <row r="151" spans="1:3" x14ac:dyDescent="0.2">
      <c r="A151" s="5" t="s">
        <v>299</v>
      </c>
      <c r="B151" s="7">
        <v>21</v>
      </c>
      <c r="C151" s="7"/>
    </row>
    <row r="152" spans="1:3" x14ac:dyDescent="0.2">
      <c r="A152" s="5" t="s">
        <v>525</v>
      </c>
      <c r="B152" s="7">
        <v>20</v>
      </c>
      <c r="C152" s="7"/>
    </row>
    <row r="153" spans="1:3" x14ac:dyDescent="0.2">
      <c r="A153" s="5" t="s">
        <v>10</v>
      </c>
      <c r="B153" s="7">
        <v>19</v>
      </c>
      <c r="C153" s="7">
        <v>13</v>
      </c>
    </row>
    <row r="154" spans="1:3" x14ac:dyDescent="0.2">
      <c r="A154" s="5" t="s">
        <v>251</v>
      </c>
      <c r="B154" s="7">
        <v>18</v>
      </c>
      <c r="C154" s="7">
        <v>3</v>
      </c>
    </row>
    <row r="155" spans="1:3" x14ac:dyDescent="0.2">
      <c r="A155" s="5" t="s">
        <v>2228</v>
      </c>
      <c r="B155" s="7">
        <v>18</v>
      </c>
      <c r="C155" s="7">
        <v>27</v>
      </c>
    </row>
    <row r="156" spans="1:3" x14ac:dyDescent="0.2">
      <c r="A156" s="5" t="s">
        <v>1115</v>
      </c>
      <c r="B156" s="7">
        <v>18</v>
      </c>
      <c r="C156" s="7">
        <v>24</v>
      </c>
    </row>
    <row r="157" spans="1:3" x14ac:dyDescent="0.2">
      <c r="A157" s="5" t="s">
        <v>347</v>
      </c>
      <c r="B157" s="7">
        <v>16</v>
      </c>
      <c r="C157" s="7"/>
    </row>
    <row r="158" spans="1:3" x14ac:dyDescent="0.2">
      <c r="A158" s="5" t="s">
        <v>496</v>
      </c>
      <c r="B158" s="7">
        <v>14</v>
      </c>
      <c r="C158" s="7">
        <v>19</v>
      </c>
    </row>
    <row r="159" spans="1:3" x14ac:dyDescent="0.2">
      <c r="A159" s="5" t="s">
        <v>375</v>
      </c>
      <c r="B159" s="7">
        <v>14</v>
      </c>
      <c r="C159" s="7">
        <v>6</v>
      </c>
    </row>
    <row r="160" spans="1:3" x14ac:dyDescent="0.2">
      <c r="A160" s="5" t="s">
        <v>1084</v>
      </c>
      <c r="B160" s="7">
        <v>13</v>
      </c>
      <c r="C160" s="7">
        <v>3</v>
      </c>
    </row>
    <row r="161" spans="1:3" x14ac:dyDescent="0.2">
      <c r="A161" s="5" t="s">
        <v>2491</v>
      </c>
      <c r="B161" s="7">
        <v>12</v>
      </c>
      <c r="C161" s="7">
        <v>11</v>
      </c>
    </row>
    <row r="162" spans="1:3" x14ac:dyDescent="0.2">
      <c r="A162" s="5" t="s">
        <v>2532</v>
      </c>
      <c r="B162" s="7">
        <v>12</v>
      </c>
      <c r="C162" s="7"/>
    </row>
    <row r="163" spans="1:3" x14ac:dyDescent="0.2">
      <c r="A163" s="5" t="s">
        <v>713</v>
      </c>
      <c r="B163" s="7">
        <v>12</v>
      </c>
      <c r="C163" s="7"/>
    </row>
    <row r="164" spans="1:3" x14ac:dyDescent="0.2">
      <c r="A164" s="5" t="s">
        <v>1182</v>
      </c>
      <c r="B164" s="7">
        <v>12</v>
      </c>
      <c r="C164" s="7">
        <v>9</v>
      </c>
    </row>
    <row r="165" spans="1:3" x14ac:dyDescent="0.2">
      <c r="A165" s="5" t="s">
        <v>153</v>
      </c>
      <c r="B165" s="7">
        <v>11</v>
      </c>
      <c r="C165" s="7"/>
    </row>
    <row r="166" spans="1:3" x14ac:dyDescent="0.2">
      <c r="A166" s="5" t="s">
        <v>451</v>
      </c>
      <c r="B166" s="7">
        <v>11</v>
      </c>
      <c r="C166" s="7"/>
    </row>
    <row r="167" spans="1:3" x14ac:dyDescent="0.2">
      <c r="A167" s="5" t="s">
        <v>2569</v>
      </c>
      <c r="B167" s="7">
        <v>10</v>
      </c>
      <c r="C167" s="7">
        <v>1</v>
      </c>
    </row>
    <row r="168" spans="1:3" x14ac:dyDescent="0.2">
      <c r="A168" s="5" t="s">
        <v>1047</v>
      </c>
      <c r="B168" s="7">
        <v>10</v>
      </c>
      <c r="C168" s="7">
        <v>5</v>
      </c>
    </row>
    <row r="169" spans="1:3" x14ac:dyDescent="0.2">
      <c r="A169" s="5" t="s">
        <v>1041</v>
      </c>
      <c r="B169" s="7">
        <v>10</v>
      </c>
      <c r="C169" s="7">
        <v>4</v>
      </c>
    </row>
    <row r="170" spans="1:3" x14ac:dyDescent="0.2">
      <c r="A170" s="5" t="s">
        <v>2213</v>
      </c>
      <c r="B170" s="7">
        <v>10</v>
      </c>
      <c r="C170" s="7">
        <v>5</v>
      </c>
    </row>
    <row r="171" spans="1:3" x14ac:dyDescent="0.2">
      <c r="A171" s="5" t="s">
        <v>2523</v>
      </c>
      <c r="B171" s="7">
        <v>10</v>
      </c>
      <c r="C171" s="7">
        <v>8</v>
      </c>
    </row>
    <row r="172" spans="1:3" x14ac:dyDescent="0.2">
      <c r="A172" s="5" t="s">
        <v>582</v>
      </c>
      <c r="B172" s="7">
        <v>10</v>
      </c>
      <c r="C172" s="7">
        <v>3</v>
      </c>
    </row>
    <row r="173" spans="1:3" x14ac:dyDescent="0.2">
      <c r="A173" s="5" t="s">
        <v>1199</v>
      </c>
      <c r="B173" s="7">
        <v>9</v>
      </c>
      <c r="C173" s="7">
        <v>10</v>
      </c>
    </row>
    <row r="174" spans="1:3" x14ac:dyDescent="0.2">
      <c r="A174" s="5" t="s">
        <v>2254</v>
      </c>
      <c r="B174" s="7">
        <v>8</v>
      </c>
      <c r="C174" s="7">
        <v>13</v>
      </c>
    </row>
    <row r="175" spans="1:3" x14ac:dyDescent="0.2">
      <c r="A175" s="5" t="s">
        <v>585</v>
      </c>
      <c r="B175" s="7">
        <v>8</v>
      </c>
      <c r="C175" s="7">
        <v>3</v>
      </c>
    </row>
    <row r="176" spans="1:3" x14ac:dyDescent="0.2">
      <c r="A176" s="5" t="s">
        <v>1117</v>
      </c>
      <c r="B176" s="7">
        <v>8</v>
      </c>
      <c r="C176" s="7">
        <v>13</v>
      </c>
    </row>
    <row r="177" spans="1:3" x14ac:dyDescent="0.2">
      <c r="A177" s="5" t="s">
        <v>1221</v>
      </c>
      <c r="B177" s="7">
        <v>7</v>
      </c>
      <c r="C177" s="7">
        <v>3</v>
      </c>
    </row>
    <row r="178" spans="1:3" x14ac:dyDescent="0.2">
      <c r="A178" s="5" t="s">
        <v>1053</v>
      </c>
      <c r="B178" s="7">
        <v>7</v>
      </c>
      <c r="C178" s="7">
        <v>8</v>
      </c>
    </row>
    <row r="179" spans="1:3" x14ac:dyDescent="0.2">
      <c r="A179" s="5" t="s">
        <v>2719</v>
      </c>
      <c r="B179" s="7">
        <v>6</v>
      </c>
      <c r="C179" s="7"/>
    </row>
    <row r="180" spans="1:3" x14ac:dyDescent="0.2">
      <c r="A180" s="5" t="s">
        <v>1032</v>
      </c>
      <c r="B180" s="7">
        <v>6</v>
      </c>
      <c r="C180" s="7">
        <v>6</v>
      </c>
    </row>
    <row r="181" spans="1:3" x14ac:dyDescent="0.2">
      <c r="A181" s="5" t="s">
        <v>490</v>
      </c>
      <c r="B181" s="7">
        <v>6</v>
      </c>
      <c r="C181" s="7"/>
    </row>
    <row r="182" spans="1:3" x14ac:dyDescent="0.2">
      <c r="A182" s="5" t="s">
        <v>1161</v>
      </c>
      <c r="B182" s="7">
        <v>6</v>
      </c>
      <c r="C182" s="7">
        <v>7</v>
      </c>
    </row>
    <row r="183" spans="1:3" x14ac:dyDescent="0.2">
      <c r="A183" s="5" t="s">
        <v>1231</v>
      </c>
      <c r="B183" s="7">
        <v>6</v>
      </c>
      <c r="C183" s="7"/>
    </row>
    <row r="184" spans="1:3" x14ac:dyDescent="0.2">
      <c r="A184" s="5" t="s">
        <v>1694</v>
      </c>
      <c r="B184" s="7">
        <v>5</v>
      </c>
      <c r="C184" s="7">
        <v>6</v>
      </c>
    </row>
    <row r="185" spans="1:3" x14ac:dyDescent="0.2">
      <c r="A185" s="5" t="s">
        <v>2549</v>
      </c>
      <c r="B185" s="7">
        <v>5</v>
      </c>
      <c r="C185" s="7">
        <v>3</v>
      </c>
    </row>
    <row r="186" spans="1:3" x14ac:dyDescent="0.2">
      <c r="A186" s="5" t="s">
        <v>1085</v>
      </c>
      <c r="B186" s="7">
        <v>4</v>
      </c>
      <c r="C186" s="7">
        <v>4</v>
      </c>
    </row>
    <row r="187" spans="1:3" x14ac:dyDescent="0.2">
      <c r="A187" s="5" t="s">
        <v>2473</v>
      </c>
      <c r="B187" s="7">
        <v>4</v>
      </c>
      <c r="C187" s="7"/>
    </row>
    <row r="188" spans="1:3" x14ac:dyDescent="0.2">
      <c r="A188" s="5" t="s">
        <v>2325</v>
      </c>
      <c r="B188" s="7">
        <v>4</v>
      </c>
      <c r="C188" s="7">
        <v>4</v>
      </c>
    </row>
    <row r="189" spans="1:3" x14ac:dyDescent="0.2">
      <c r="A189" s="5" t="s">
        <v>1088</v>
      </c>
      <c r="B189" s="7">
        <v>4</v>
      </c>
      <c r="C189" s="7">
        <v>15</v>
      </c>
    </row>
    <row r="190" spans="1:3" x14ac:dyDescent="0.2">
      <c r="A190" s="5" t="s">
        <v>2422</v>
      </c>
      <c r="B190" s="7">
        <v>4</v>
      </c>
      <c r="C190" s="7"/>
    </row>
    <row r="191" spans="1:3" x14ac:dyDescent="0.2">
      <c r="A191" s="5" t="s">
        <v>1966</v>
      </c>
      <c r="B191" s="7">
        <v>4</v>
      </c>
      <c r="C191" s="7">
        <v>1</v>
      </c>
    </row>
    <row r="192" spans="1:3" x14ac:dyDescent="0.2">
      <c r="A192" s="5" t="s">
        <v>853</v>
      </c>
      <c r="B192" s="7">
        <v>3</v>
      </c>
      <c r="C192" s="7"/>
    </row>
    <row r="193" spans="1:3" x14ac:dyDescent="0.2">
      <c r="A193" s="5" t="s">
        <v>2395</v>
      </c>
      <c r="B193" s="7">
        <v>3</v>
      </c>
      <c r="C193" s="7">
        <v>5</v>
      </c>
    </row>
    <row r="194" spans="1:3" x14ac:dyDescent="0.2">
      <c r="A194" s="5" t="s">
        <v>2602</v>
      </c>
      <c r="B194" s="7">
        <v>3</v>
      </c>
      <c r="C194" s="7"/>
    </row>
    <row r="195" spans="1:3" x14ac:dyDescent="0.2">
      <c r="A195" s="5" t="s">
        <v>1291</v>
      </c>
      <c r="B195" s="7">
        <v>3</v>
      </c>
      <c r="C195" s="7"/>
    </row>
    <row r="196" spans="1:3" x14ac:dyDescent="0.2">
      <c r="A196" s="5" t="s">
        <v>1241</v>
      </c>
      <c r="B196" s="7">
        <v>3</v>
      </c>
      <c r="C196" s="7">
        <v>4</v>
      </c>
    </row>
    <row r="197" spans="1:3" x14ac:dyDescent="0.2">
      <c r="A197" s="5" t="s">
        <v>2489</v>
      </c>
      <c r="B197" s="7">
        <v>2</v>
      </c>
      <c r="C197" s="7">
        <v>7</v>
      </c>
    </row>
    <row r="198" spans="1:3" x14ac:dyDescent="0.2">
      <c r="A198" s="5" t="s">
        <v>2483</v>
      </c>
      <c r="B198" s="7">
        <v>2</v>
      </c>
      <c r="C198" s="7">
        <v>1</v>
      </c>
    </row>
    <row r="199" spans="1:3" x14ac:dyDescent="0.2">
      <c r="A199" s="5" t="s">
        <v>297</v>
      </c>
      <c r="B199" s="7">
        <v>2</v>
      </c>
      <c r="C199" s="7"/>
    </row>
    <row r="200" spans="1:3" x14ac:dyDescent="0.2">
      <c r="A200" s="5" t="s">
        <v>1055</v>
      </c>
      <c r="B200" s="7">
        <v>2</v>
      </c>
      <c r="C200" s="7">
        <v>2</v>
      </c>
    </row>
    <row r="201" spans="1:3" x14ac:dyDescent="0.2">
      <c r="A201" s="5" t="s">
        <v>2758</v>
      </c>
      <c r="B201" s="7">
        <v>2</v>
      </c>
      <c r="C201" s="7"/>
    </row>
    <row r="202" spans="1:3" x14ac:dyDescent="0.2">
      <c r="A202" s="5" t="s">
        <v>1996</v>
      </c>
      <c r="B202" s="7">
        <v>1</v>
      </c>
      <c r="C202" s="7">
        <v>2</v>
      </c>
    </row>
    <row r="203" spans="1:3" x14ac:dyDescent="0.2">
      <c r="A203" s="5" t="s">
        <v>2732</v>
      </c>
      <c r="B203" s="7">
        <v>1</v>
      </c>
      <c r="C203" s="7"/>
    </row>
    <row r="204" spans="1:3" x14ac:dyDescent="0.2">
      <c r="A204" s="5" t="s">
        <v>2687</v>
      </c>
      <c r="B204" s="7">
        <v>1</v>
      </c>
      <c r="C204" s="7"/>
    </row>
    <row r="205" spans="1:3" x14ac:dyDescent="0.2">
      <c r="A205" s="5" t="s">
        <v>588</v>
      </c>
      <c r="B205" s="7">
        <v>1</v>
      </c>
      <c r="C205" s="7"/>
    </row>
    <row r="206" spans="1:3" x14ac:dyDescent="0.2">
      <c r="A206" s="5" t="s">
        <v>22</v>
      </c>
      <c r="B206" s="7">
        <v>1</v>
      </c>
      <c r="C206" s="7">
        <v>1</v>
      </c>
    </row>
    <row r="207" spans="1:3" x14ac:dyDescent="0.2">
      <c r="A207" s="5" t="s">
        <v>473</v>
      </c>
      <c r="B207" s="7">
        <v>1</v>
      </c>
      <c r="C207" s="7"/>
    </row>
    <row r="208" spans="1:3" x14ac:dyDescent="0.2">
      <c r="A208" s="5" t="s">
        <v>2604</v>
      </c>
      <c r="B208" s="7">
        <v>1</v>
      </c>
      <c r="C208" s="7"/>
    </row>
    <row r="209" spans="1:3" x14ac:dyDescent="0.2">
      <c r="A209" s="5" t="s">
        <v>814</v>
      </c>
      <c r="B209" s="7">
        <v>1</v>
      </c>
      <c r="C209" s="7"/>
    </row>
    <row r="210" spans="1:3" x14ac:dyDescent="0.2">
      <c r="A210" s="5" t="s">
        <v>416</v>
      </c>
      <c r="B210" s="7">
        <v>1</v>
      </c>
      <c r="C210" s="7"/>
    </row>
    <row r="211" spans="1:3" x14ac:dyDescent="0.2">
      <c r="A211" s="5" t="s">
        <v>2436</v>
      </c>
      <c r="B211" s="7">
        <v>1</v>
      </c>
      <c r="C211" s="7"/>
    </row>
    <row r="212" spans="1:3" x14ac:dyDescent="0.2">
      <c r="A212" s="5" t="s">
        <v>1106</v>
      </c>
      <c r="B212" s="7">
        <v>1</v>
      </c>
      <c r="C212" s="7"/>
    </row>
    <row r="213" spans="1:3" x14ac:dyDescent="0.2">
      <c r="A213" s="5" t="s">
        <v>151</v>
      </c>
      <c r="B213" s="7">
        <v>1</v>
      </c>
      <c r="C213" s="7"/>
    </row>
    <row r="214" spans="1:3" x14ac:dyDescent="0.2">
      <c r="A214" s="5" t="s">
        <v>1252</v>
      </c>
      <c r="B214" s="7">
        <v>1</v>
      </c>
      <c r="C214" s="7"/>
    </row>
    <row r="215" spans="1:3" x14ac:dyDescent="0.2">
      <c r="A215" s="5" t="s">
        <v>1264</v>
      </c>
      <c r="B215" s="7">
        <v>1</v>
      </c>
      <c r="C215" s="7"/>
    </row>
    <row r="216" spans="1:3" x14ac:dyDescent="0.2">
      <c r="A216" s="5" t="s">
        <v>2845</v>
      </c>
      <c r="B216" s="7">
        <v>1</v>
      </c>
      <c r="C216" s="7"/>
    </row>
    <row r="217" spans="1:3" x14ac:dyDescent="0.2">
      <c r="A217" s="5" t="s">
        <v>1288</v>
      </c>
      <c r="B217" s="7">
        <v>1</v>
      </c>
      <c r="C217" s="7"/>
    </row>
    <row r="218" spans="1:3" x14ac:dyDescent="0.2">
      <c r="A218" s="5" t="s">
        <v>2618</v>
      </c>
      <c r="B218" s="7">
        <v>1</v>
      </c>
      <c r="C218" s="7"/>
    </row>
    <row r="219" spans="1:3" x14ac:dyDescent="0.2">
      <c r="A219" s="5" t="s">
        <v>584</v>
      </c>
      <c r="B219" s="7">
        <v>1</v>
      </c>
      <c r="C219" s="7">
        <v>1</v>
      </c>
    </row>
    <row r="220" spans="1:3" x14ac:dyDescent="0.2">
      <c r="A220" s="5" t="s">
        <v>2697</v>
      </c>
      <c r="B220" s="7">
        <v>1</v>
      </c>
      <c r="C220" s="7"/>
    </row>
    <row r="221" spans="1:3" x14ac:dyDescent="0.2">
      <c r="A221" s="5" t="s">
        <v>2750</v>
      </c>
      <c r="B221" s="7">
        <v>1</v>
      </c>
      <c r="C221" s="7">
        <v>2</v>
      </c>
    </row>
    <row r="222" spans="1:3" x14ac:dyDescent="0.2">
      <c r="A222" s="5" t="s">
        <v>2723</v>
      </c>
      <c r="B222" s="7">
        <v>1</v>
      </c>
      <c r="C222" s="7"/>
    </row>
    <row r="223" spans="1:3" x14ac:dyDescent="0.2">
      <c r="A223" s="5" t="s">
        <v>2767</v>
      </c>
      <c r="B223" s="7">
        <v>1</v>
      </c>
      <c r="C223" s="7"/>
    </row>
    <row r="224" spans="1:3" x14ac:dyDescent="0.2">
      <c r="A224" s="5" t="s">
        <v>254</v>
      </c>
      <c r="B224" s="7">
        <v>1</v>
      </c>
      <c r="C224" s="7">
        <v>1</v>
      </c>
    </row>
    <row r="225" spans="1:3" x14ac:dyDescent="0.2">
      <c r="A225" s="5" t="s">
        <v>817</v>
      </c>
      <c r="B225" s="7">
        <v>1</v>
      </c>
      <c r="C225" s="7"/>
    </row>
    <row r="226" spans="1:3" x14ac:dyDescent="0.2">
      <c r="A226" s="5" t="s">
        <v>228</v>
      </c>
      <c r="B226" s="7">
        <v>1</v>
      </c>
      <c r="C226" s="7"/>
    </row>
    <row r="227" spans="1:3" x14ac:dyDescent="0.2">
      <c r="A227" s="5" t="s">
        <v>2172</v>
      </c>
      <c r="B227" s="7">
        <v>1</v>
      </c>
      <c r="C227" s="7">
        <v>1</v>
      </c>
    </row>
    <row r="228" spans="1:3" x14ac:dyDescent="0.2">
      <c r="A228" s="5" t="s">
        <v>335</v>
      </c>
      <c r="B228" s="7">
        <v>1</v>
      </c>
      <c r="C228" s="7"/>
    </row>
    <row r="229" spans="1:3" x14ac:dyDescent="0.2">
      <c r="A229" s="5" t="s">
        <v>125</v>
      </c>
      <c r="B229" s="7">
        <v>1</v>
      </c>
      <c r="C229" s="7"/>
    </row>
    <row r="230" spans="1:3" x14ac:dyDescent="0.2">
      <c r="A230" s="5" t="s">
        <v>2612</v>
      </c>
      <c r="B230" s="7"/>
      <c r="C230" s="7">
        <v>1</v>
      </c>
    </row>
    <row r="231" spans="1:3" x14ac:dyDescent="0.2">
      <c r="A231" s="5" t="s">
        <v>2647</v>
      </c>
      <c r="B231" s="7"/>
      <c r="C231" s="7">
        <v>1</v>
      </c>
    </row>
    <row r="232" spans="1:3" x14ac:dyDescent="0.2">
      <c r="A232" s="5" t="s">
        <v>2626</v>
      </c>
      <c r="B232" s="7"/>
      <c r="C232" s="7">
        <v>1</v>
      </c>
    </row>
    <row r="233" spans="1:3" x14ac:dyDescent="0.2">
      <c r="A233" s="5" t="s">
        <v>2345</v>
      </c>
      <c r="B233" s="7"/>
      <c r="C233" s="7">
        <v>1</v>
      </c>
    </row>
    <row r="234" spans="1:3" x14ac:dyDescent="0.2">
      <c r="A234" s="5" t="s">
        <v>2748</v>
      </c>
      <c r="B234" s="7"/>
      <c r="C234" s="7">
        <v>1</v>
      </c>
    </row>
    <row r="235" spans="1:3" x14ac:dyDescent="0.2">
      <c r="A235" s="5" t="s">
        <v>1949</v>
      </c>
      <c r="B235" s="7"/>
      <c r="C235" s="7">
        <v>1</v>
      </c>
    </row>
    <row r="236" spans="1:3" x14ac:dyDescent="0.2">
      <c r="A236" s="5" t="s">
        <v>2558</v>
      </c>
      <c r="B236" s="7"/>
      <c r="C236" s="7">
        <v>1</v>
      </c>
    </row>
    <row r="237" spans="1:3" x14ac:dyDescent="0.2">
      <c r="A237" s="5" t="s">
        <v>1259</v>
      </c>
      <c r="B237" s="7"/>
      <c r="C237" s="7">
        <v>1</v>
      </c>
    </row>
    <row r="238" spans="1:3" x14ac:dyDescent="0.2">
      <c r="A238" s="5" t="s">
        <v>2835</v>
      </c>
      <c r="B238" s="7"/>
      <c r="C238" s="7">
        <v>1</v>
      </c>
    </row>
    <row r="239" spans="1:3" x14ac:dyDescent="0.2">
      <c r="A239" s="5" t="s">
        <v>2547</v>
      </c>
      <c r="B239" s="7"/>
      <c r="C239" s="7">
        <v>1</v>
      </c>
    </row>
    <row r="240" spans="1:3" x14ac:dyDescent="0.2">
      <c r="A240" s="5" t="s">
        <v>2684</v>
      </c>
      <c r="B240" s="7"/>
      <c r="C240" s="7">
        <v>1</v>
      </c>
    </row>
    <row r="241" spans="1:3" x14ac:dyDescent="0.2">
      <c r="A241" s="5" t="s">
        <v>2493</v>
      </c>
      <c r="B241" s="7"/>
      <c r="C241" s="7">
        <v>3</v>
      </c>
    </row>
    <row r="242" spans="1:3" x14ac:dyDescent="0.2">
      <c r="A242" s="5" t="s">
        <v>603</v>
      </c>
      <c r="B242" s="7">
        <v>3424896</v>
      </c>
      <c r="C242" s="7">
        <v>2613677</v>
      </c>
    </row>
  </sheetData>
  <pageMargins left="0.7" right="0.7" top="0.75" bottom="0.75" header="0.3" footer="0.3"/>
  <pageSetup paperSize="9" orientation="portrait" r:id="rId6"/>
  <drawing r:id="rId7"/>
  <extLst>
    <ext xmlns:x14="http://schemas.microsoft.com/office/spreadsheetml/2009/9/main" uri="{A8765BA9-456A-4dab-B4F3-ACF838C121DE}">
      <x14:slicerList>
        <x14:slicer r:id="rId8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84"/>
  <sheetViews>
    <sheetView showGridLines="0" topLeftCell="A13" zoomScale="70" zoomScaleNormal="70" workbookViewId="0">
      <selection activeCell="K38" sqref="K38"/>
    </sheetView>
  </sheetViews>
  <sheetFormatPr baseColWidth="10" defaultColWidth="9.1640625" defaultRowHeight="15" x14ac:dyDescent="0.2"/>
  <cols>
    <col min="1" max="1" width="18.33203125" customWidth="1"/>
    <col min="2" max="2" width="23.83203125" customWidth="1"/>
    <col min="3" max="3" width="20.1640625" customWidth="1"/>
    <col min="4" max="7" width="4.83203125" customWidth="1"/>
    <col min="8" max="8" width="21.6640625" customWidth="1"/>
    <col min="9" max="10" width="20.1640625" customWidth="1"/>
    <col min="11" max="11" width="15.83203125" customWidth="1"/>
    <col min="12" max="12" width="13.5" customWidth="1"/>
    <col min="13" max="13" width="13.33203125" customWidth="1"/>
    <col min="14" max="14" width="14.33203125" customWidth="1"/>
    <col min="15" max="15" width="11.5" customWidth="1"/>
  </cols>
  <sheetData>
    <row r="1" spans="1:15" x14ac:dyDescent="0.2">
      <c r="A1" s="4" t="s">
        <v>601</v>
      </c>
      <c r="B1" t="s">
        <v>604</v>
      </c>
      <c r="C1" t="str">
        <f>IF(B1="Коммерческие","Легкий коммерческий транспорт",IF(B1="Легковые","Легковые автомобили",IF(B1="Пикапы","Пикапы",IF(B1="(Все)","Автомобили всех сегментов"))))</f>
        <v>Автомобили всех сегментов</v>
      </c>
    </row>
    <row r="2" spans="1:15" x14ac:dyDescent="0.2">
      <c r="A2" s="4" t="s">
        <v>612</v>
      </c>
      <c r="B2" t="s">
        <v>604</v>
      </c>
    </row>
    <row r="3" spans="1:15" x14ac:dyDescent="0.2">
      <c r="A3" s="4" t="s">
        <v>801</v>
      </c>
      <c r="B3" t="s">
        <v>772</v>
      </c>
    </row>
    <row r="5" spans="1:15" x14ac:dyDescent="0.2">
      <c r="A5" s="4" t="s">
        <v>602</v>
      </c>
      <c r="B5" t="s">
        <v>766</v>
      </c>
      <c r="C5" t="s">
        <v>767</v>
      </c>
      <c r="H5" s="48" t="s">
        <v>602</v>
      </c>
      <c r="I5" s="40" t="str">
        <f>'СВОД РОССИЯ'!I3</f>
        <v>6M'23</v>
      </c>
      <c r="J5" s="41" t="s">
        <v>617</v>
      </c>
      <c r="L5" s="38" t="s">
        <v>618</v>
      </c>
      <c r="M5" s="39"/>
      <c r="N5" s="40" t="str">
        <f>'СВОД РОССИЯ'!N3</f>
        <v>6M'22</v>
      </c>
      <c r="O5" s="41" t="s">
        <v>617</v>
      </c>
    </row>
    <row r="6" spans="1:15" x14ac:dyDescent="0.2">
      <c r="A6" s="5" t="s">
        <v>614</v>
      </c>
      <c r="B6" s="7">
        <v>362527</v>
      </c>
      <c r="C6" s="7">
        <v>258448</v>
      </c>
      <c r="H6" s="49" t="s">
        <v>614</v>
      </c>
      <c r="I6" s="50">
        <f>IFERROR(VLOOKUP(H6,$A$5:$C$9,2,0)," ")</f>
        <v>362527</v>
      </c>
      <c r="J6" s="43">
        <f>I6/I8</f>
        <v>0.61592135822206517</v>
      </c>
      <c r="L6" s="42">
        <f>IFERROR((I6/N6-1)," ")</f>
        <v>0.40270770135578537</v>
      </c>
      <c r="N6">
        <f>IFERROR(VLOOKUP(H6,$A$5:$C$9,3,0)," ")</f>
        <v>258448</v>
      </c>
      <c r="O6" s="43">
        <f>N6/N8</f>
        <v>0.56335842254061463</v>
      </c>
    </row>
    <row r="7" spans="1:15" x14ac:dyDescent="0.2">
      <c r="A7" s="5" t="s">
        <v>615</v>
      </c>
      <c r="B7" s="7">
        <v>226066</v>
      </c>
      <c r="C7" s="7">
        <v>200315</v>
      </c>
      <c r="H7" s="49" t="s">
        <v>615</v>
      </c>
      <c r="I7" s="50">
        <f>IFERROR(VLOOKUP(H7,$A$5:$C$9,2,0)," ")</f>
        <v>226066</v>
      </c>
      <c r="J7" s="43">
        <f>I7/I8</f>
        <v>0.38407864177793483</v>
      </c>
      <c r="L7" s="42">
        <f t="shared" ref="L7:L8" si="0">IFERROR((I7/N7-1)," ")</f>
        <v>0.12855252976561915</v>
      </c>
      <c r="N7">
        <f>IFERROR(VLOOKUP(H7,$A$5:$C$9,3,0)," ")</f>
        <v>200315</v>
      </c>
      <c r="O7" s="43">
        <f>N7/N8</f>
        <v>0.43664157745938537</v>
      </c>
    </row>
    <row r="8" spans="1:15" x14ac:dyDescent="0.2">
      <c r="A8" s="5" t="s">
        <v>603</v>
      </c>
      <c r="B8" s="7">
        <v>588593</v>
      </c>
      <c r="C8" s="7">
        <v>458763</v>
      </c>
      <c r="H8" s="51" t="s">
        <v>603</v>
      </c>
      <c r="I8" s="46">
        <f>SUM(I6:I7)</f>
        <v>588593</v>
      </c>
      <c r="J8" s="47"/>
      <c r="L8" s="44">
        <f t="shared" si="0"/>
        <v>0.28300015476400664</v>
      </c>
      <c r="M8" s="45"/>
      <c r="N8" s="46">
        <f>SUM(N6:N7)</f>
        <v>458763</v>
      </c>
      <c r="O8" s="47"/>
    </row>
    <row r="11" spans="1:15" x14ac:dyDescent="0.2">
      <c r="H11" s="32" t="str">
        <f>'СВОД РОССИЯ'!N3</f>
        <v>6M'22</v>
      </c>
      <c r="I11" s="33" t="str">
        <f>'СВОД РОССИЯ'!I3</f>
        <v>6M'23</v>
      </c>
      <c r="J11" s="34" t="s">
        <v>618</v>
      </c>
    </row>
    <row r="12" spans="1:15" x14ac:dyDescent="0.2">
      <c r="H12" s="35">
        <f>GETPIVOTDATA("Сумма по полю 2022",$A$5)</f>
        <v>458763</v>
      </c>
      <c r="I12" s="36">
        <f>GETPIVOTDATA("Сумма по полю 2023",$A$5)</f>
        <v>588593</v>
      </c>
      <c r="J12" s="37">
        <f>IFERROR((I12/H12-1)," ")</f>
        <v>0.28300015476400664</v>
      </c>
    </row>
    <row r="15" spans="1:15" x14ac:dyDescent="0.2">
      <c r="B15" s="6"/>
      <c r="C15" s="6"/>
    </row>
    <row r="16" spans="1:15" x14ac:dyDescent="0.2">
      <c r="A16" s="4" t="s">
        <v>1</v>
      </c>
      <c r="B16" t="s">
        <v>604</v>
      </c>
    </row>
    <row r="17" spans="1:14" x14ac:dyDescent="0.2">
      <c r="A17" s="4" t="s">
        <v>0</v>
      </c>
      <c r="B17" t="s">
        <v>604</v>
      </c>
    </row>
    <row r="18" spans="1:14" x14ac:dyDescent="0.2">
      <c r="A18" s="4" t="s">
        <v>599</v>
      </c>
      <c r="B18" t="s">
        <v>604</v>
      </c>
    </row>
    <row r="20" spans="1:14" x14ac:dyDescent="0.2">
      <c r="A20" s="4" t="s">
        <v>602</v>
      </c>
      <c r="B20" t="s">
        <v>766</v>
      </c>
      <c r="C20" t="s">
        <v>767</v>
      </c>
      <c r="H20" s="48" t="s">
        <v>602</v>
      </c>
      <c r="I20" s="40" t="str">
        <f>I5</f>
        <v>6M'23</v>
      </c>
      <c r="J20" s="40" t="str">
        <f>CONCATENATE("Доля ",I20)</f>
        <v>Доля 6M'23</v>
      </c>
      <c r="K20" s="40" t="str">
        <f>CONCATENATE("Доля ",N20)</f>
        <v>Доля 6M'22</v>
      </c>
      <c r="L20" s="40" t="s">
        <v>618</v>
      </c>
      <c r="M20" s="39"/>
      <c r="N20" s="41" t="str">
        <f>N5</f>
        <v>6M'22</v>
      </c>
    </row>
    <row r="21" spans="1:14" x14ac:dyDescent="0.2">
      <c r="A21" s="5" t="s">
        <v>1100</v>
      </c>
      <c r="B21" s="7">
        <v>238227</v>
      </c>
      <c r="C21" s="7">
        <v>206781</v>
      </c>
      <c r="H21" s="49" t="str">
        <f>IF(A21="Общий итог"," ",IF(A21=0," ",A21))</f>
        <v>Коммерческие</v>
      </c>
      <c r="I21" s="8">
        <f>IFERROR(VLOOKUP(H21,$A$20:$B$31,2,0)," ")</f>
        <v>238227</v>
      </c>
      <c r="J21" s="52">
        <f>IFERROR(I21/$I$29," ")</f>
        <v>6.9557440576297785E-2</v>
      </c>
      <c r="K21" s="52">
        <f t="shared" ref="K21:K28" si="1">N21/$N$29</f>
        <v>7.9114978629723567E-2</v>
      </c>
      <c r="L21" s="52">
        <f>IFERROR((I21/N21-1)," ")</f>
        <v>0.15207393329174335</v>
      </c>
      <c r="N21" s="53">
        <f t="shared" ref="N21:N28" si="2">IFERROR(VLOOKUP(H21,$A$20:$C$31,3,0)," ")</f>
        <v>206781</v>
      </c>
    </row>
    <row r="22" spans="1:14" x14ac:dyDescent="0.2">
      <c r="A22" s="5" t="s">
        <v>600</v>
      </c>
      <c r="B22" s="7">
        <v>3164659</v>
      </c>
      <c r="C22" s="7">
        <v>2387830</v>
      </c>
      <c r="H22" s="49" t="str">
        <f t="shared" ref="H22:H28" si="3">IF(A22="Общий итог"," ",IF(A22=0," ",A22))</f>
        <v>Легковые</v>
      </c>
      <c r="I22" s="8">
        <f t="shared" ref="I22:I28" si="4">IFERROR(VLOOKUP(H22,$A$20:$B$31,2,0)," ")</f>
        <v>3164659</v>
      </c>
      <c r="J22" s="52">
        <f t="shared" ref="J22:J28" si="5">IFERROR(I22/$I$29," ")</f>
        <v>0.92401608691183612</v>
      </c>
      <c r="K22" s="52">
        <f t="shared" si="1"/>
        <v>0.9135903173957608</v>
      </c>
      <c r="L22" s="52">
        <f t="shared" ref="L22:L29" si="6">IFERROR((I22/N22-1)," ")</f>
        <v>0.32532843627896457</v>
      </c>
      <c r="N22" s="53">
        <f t="shared" si="2"/>
        <v>2387830</v>
      </c>
    </row>
    <row r="23" spans="1:14" x14ac:dyDescent="0.2">
      <c r="A23" s="5" t="s">
        <v>850</v>
      </c>
      <c r="B23" s="7">
        <v>22010</v>
      </c>
      <c r="C23" s="7">
        <v>19066</v>
      </c>
      <c r="H23" s="49" t="str">
        <f t="shared" si="3"/>
        <v>Пикап</v>
      </c>
      <c r="I23" s="8">
        <f t="shared" si="4"/>
        <v>22010</v>
      </c>
      <c r="J23" s="52">
        <f t="shared" si="5"/>
        <v>6.4264725118660538E-3</v>
      </c>
      <c r="K23" s="52">
        <f t="shared" si="1"/>
        <v>7.2947039745155963E-3</v>
      </c>
      <c r="L23" s="52">
        <f t="shared" si="6"/>
        <v>0.15441099339137732</v>
      </c>
      <c r="N23" s="53">
        <f t="shared" si="2"/>
        <v>19066</v>
      </c>
    </row>
    <row r="24" spans="1:14" x14ac:dyDescent="0.2">
      <c r="A24" s="5" t="s">
        <v>603</v>
      </c>
      <c r="B24" s="7">
        <v>3424896</v>
      </c>
      <c r="C24" s="7">
        <v>2613677</v>
      </c>
      <c r="H24" s="49" t="str">
        <f t="shared" si="3"/>
        <v xml:space="preserve"> </v>
      </c>
      <c r="I24" s="8" t="str">
        <f t="shared" si="4"/>
        <v xml:space="preserve"> </v>
      </c>
      <c r="J24" s="52" t="str">
        <f t="shared" si="5"/>
        <v xml:space="preserve"> </v>
      </c>
      <c r="K24" s="52" t="e">
        <f t="shared" si="1"/>
        <v>#VALUE!</v>
      </c>
      <c r="L24" s="52" t="str">
        <f t="shared" si="6"/>
        <v xml:space="preserve"> </v>
      </c>
      <c r="N24" s="53" t="str">
        <f t="shared" si="2"/>
        <v xml:space="preserve"> </v>
      </c>
    </row>
    <row r="25" spans="1:14" x14ac:dyDescent="0.2">
      <c r="H25" s="49" t="str">
        <f t="shared" si="3"/>
        <v xml:space="preserve"> </v>
      </c>
      <c r="I25" s="8" t="str">
        <f t="shared" si="4"/>
        <v xml:space="preserve"> </v>
      </c>
      <c r="J25" s="52" t="str">
        <f t="shared" si="5"/>
        <v xml:space="preserve"> </v>
      </c>
      <c r="K25" s="52" t="e">
        <f t="shared" si="1"/>
        <v>#VALUE!</v>
      </c>
      <c r="L25" s="52" t="str">
        <f t="shared" si="6"/>
        <v xml:space="preserve"> </v>
      </c>
      <c r="N25" s="53" t="str">
        <f t="shared" si="2"/>
        <v xml:space="preserve"> </v>
      </c>
    </row>
    <row r="26" spans="1:14" x14ac:dyDescent="0.2">
      <c r="H26" s="49" t="str">
        <f t="shared" si="3"/>
        <v xml:space="preserve"> </v>
      </c>
      <c r="I26" s="8" t="str">
        <f t="shared" si="4"/>
        <v xml:space="preserve"> </v>
      </c>
      <c r="J26" s="52" t="str">
        <f t="shared" si="5"/>
        <v xml:space="preserve"> </v>
      </c>
      <c r="K26" s="52" t="e">
        <f t="shared" si="1"/>
        <v>#VALUE!</v>
      </c>
      <c r="L26" s="52" t="str">
        <f t="shared" si="6"/>
        <v xml:space="preserve"> </v>
      </c>
      <c r="N26" s="53" t="str">
        <f t="shared" si="2"/>
        <v xml:space="preserve"> </v>
      </c>
    </row>
    <row r="27" spans="1:14" x14ac:dyDescent="0.2">
      <c r="H27" s="49" t="str">
        <f t="shared" si="3"/>
        <v xml:space="preserve"> </v>
      </c>
      <c r="I27" s="8" t="str">
        <f t="shared" si="4"/>
        <v xml:space="preserve"> </v>
      </c>
      <c r="J27" s="52" t="str">
        <f t="shared" si="5"/>
        <v xml:space="preserve"> </v>
      </c>
      <c r="K27" s="52" t="e">
        <f t="shared" si="1"/>
        <v>#VALUE!</v>
      </c>
      <c r="L27" s="52" t="str">
        <f t="shared" si="6"/>
        <v xml:space="preserve"> </v>
      </c>
      <c r="N27" s="53" t="str">
        <f t="shared" si="2"/>
        <v xml:space="preserve"> </v>
      </c>
    </row>
    <row r="28" spans="1:14" x14ac:dyDescent="0.2">
      <c r="H28" s="49" t="str">
        <f t="shared" si="3"/>
        <v xml:space="preserve"> </v>
      </c>
      <c r="I28" s="8" t="str">
        <f t="shared" si="4"/>
        <v xml:space="preserve"> </v>
      </c>
      <c r="J28" s="52" t="str">
        <f t="shared" si="5"/>
        <v xml:space="preserve"> </v>
      </c>
      <c r="K28" s="52" t="e">
        <f t="shared" si="1"/>
        <v>#VALUE!</v>
      </c>
      <c r="L28" s="52" t="str">
        <f t="shared" si="6"/>
        <v xml:space="preserve"> </v>
      </c>
      <c r="N28" s="53" t="str">
        <f t="shared" si="2"/>
        <v xml:space="preserve"> </v>
      </c>
    </row>
    <row r="29" spans="1:14" x14ac:dyDescent="0.2">
      <c r="H29" s="51" t="s">
        <v>603</v>
      </c>
      <c r="I29" s="46">
        <f>SUM(I21:I28)</f>
        <v>3424896</v>
      </c>
      <c r="J29" s="54"/>
      <c r="K29" s="54"/>
      <c r="L29" s="54">
        <f t="shared" si="6"/>
        <v>0.31037461782768117</v>
      </c>
      <c r="M29" s="45"/>
      <c r="N29" s="55">
        <f>SUM(N21:N28)</f>
        <v>2613677</v>
      </c>
    </row>
    <row r="33" spans="1:14" x14ac:dyDescent="0.2">
      <c r="A33" s="4" t="s">
        <v>1</v>
      </c>
      <c r="B33" t="s">
        <v>604</v>
      </c>
    </row>
    <row r="34" spans="1:14" x14ac:dyDescent="0.2">
      <c r="A34" s="4" t="s">
        <v>801</v>
      </c>
      <c r="B34" t="s">
        <v>772</v>
      </c>
    </row>
    <row r="36" spans="1:14" x14ac:dyDescent="0.2">
      <c r="A36" s="4" t="s">
        <v>602</v>
      </c>
      <c r="B36" t="s">
        <v>766</v>
      </c>
      <c r="C36" t="s">
        <v>767</v>
      </c>
      <c r="H36" s="56"/>
      <c r="I36" s="40" t="str">
        <f>I20</f>
        <v>6M'23</v>
      </c>
      <c r="J36" s="40" t="str">
        <f>N20</f>
        <v>6M'22</v>
      </c>
      <c r="K36" s="40" t="str">
        <f>J20</f>
        <v>Доля 6M'23</v>
      </c>
      <c r="L36" s="40" t="str">
        <f>K20</f>
        <v>Доля 6M'22</v>
      </c>
      <c r="M36" s="40" t="s">
        <v>618</v>
      </c>
      <c r="N36" s="34" t="s">
        <v>802</v>
      </c>
    </row>
    <row r="37" spans="1:14" x14ac:dyDescent="0.2">
      <c r="A37" s="5" t="s">
        <v>311</v>
      </c>
      <c r="B37" s="7">
        <v>179229</v>
      </c>
      <c r="C37" s="7">
        <v>157078</v>
      </c>
      <c r="H37" s="49" t="str">
        <f t="shared" ref="H37:H51" si="7">IF(A37="Общий итог"," ",IF(A37=0," ",A37))</f>
        <v>LADA</v>
      </c>
      <c r="I37" s="7">
        <f>IFERROR(VLOOKUP(H37,$A$34:$B$205,2,0)," ")</f>
        <v>179229</v>
      </c>
      <c r="J37" s="7">
        <f t="shared" ref="J37:J52" si="8">IFERROR(VLOOKUP(H37,$A$34:$C$205,3,0)," ")</f>
        <v>157078</v>
      </c>
      <c r="K37" s="52">
        <f>IFERROR(I37/$I$52," ")</f>
        <v>0.30450413103791585</v>
      </c>
      <c r="L37" s="52">
        <f>IFERROR(J37/$J$52," ")</f>
        <v>0.34239465693615223</v>
      </c>
      <c r="M37" s="52">
        <f t="shared" ref="M37:M52" si="9">IFERROR(I37/J37-1," ")</f>
        <v>0.14101911152421098</v>
      </c>
      <c r="N37" s="57">
        <f t="shared" ref="N37:N51" si="10">IF(I37=" ",0,IF(I37&gt;0,1))</f>
        <v>1</v>
      </c>
    </row>
    <row r="38" spans="1:14" x14ac:dyDescent="0.2">
      <c r="A38" s="5" t="s">
        <v>301</v>
      </c>
      <c r="B38" s="7">
        <v>39111</v>
      </c>
      <c r="C38" s="7">
        <v>26452</v>
      </c>
      <c r="H38" s="49" t="str">
        <f t="shared" si="7"/>
        <v>KIA</v>
      </c>
      <c r="I38" s="7">
        <f>IFERROR(VLOOKUP(H38,$A$34:$B$205,2,0)," ")</f>
        <v>39111</v>
      </c>
      <c r="J38" s="7">
        <f t="shared" si="8"/>
        <v>26452</v>
      </c>
      <c r="K38" s="52">
        <f t="shared" ref="K38:K51" si="11">IFERROR(I38/$I$52," ")</f>
        <v>6.644829279315248E-2</v>
      </c>
      <c r="L38" s="52">
        <f t="shared" ref="L38:L51" si="12">IFERROR(J38/$J$52," ")</f>
        <v>5.7659401477451321E-2</v>
      </c>
      <c r="M38" s="52">
        <f t="shared" si="9"/>
        <v>0.47856494783003178</v>
      </c>
      <c r="N38" s="57">
        <f t="shared" si="10"/>
        <v>1</v>
      </c>
    </row>
    <row r="39" spans="1:14" x14ac:dyDescent="0.2">
      <c r="A39" s="5" t="s">
        <v>257</v>
      </c>
      <c r="B39" s="7">
        <v>30573</v>
      </c>
      <c r="C39" s="7">
        <v>20914</v>
      </c>
      <c r="H39" s="49" t="str">
        <f t="shared" si="7"/>
        <v>HYUNDAI</v>
      </c>
      <c r="I39" s="7">
        <f t="shared" ref="I39:I51" si="13">IFERROR(VLOOKUP(H39,$A$34:$B$205,2,0)," ")</f>
        <v>30573</v>
      </c>
      <c r="J39" s="7">
        <f t="shared" si="8"/>
        <v>20914</v>
      </c>
      <c r="K39" s="52">
        <f t="shared" si="11"/>
        <v>5.1942513757384137E-2</v>
      </c>
      <c r="L39" s="52">
        <f t="shared" si="12"/>
        <v>4.5587808955822505E-2</v>
      </c>
      <c r="M39" s="52">
        <f t="shared" si="9"/>
        <v>0.4618437410347136</v>
      </c>
      <c r="N39" s="57">
        <f t="shared" si="10"/>
        <v>1</v>
      </c>
    </row>
    <row r="40" spans="1:14" x14ac:dyDescent="0.2">
      <c r="A40" s="5" t="s">
        <v>464</v>
      </c>
      <c r="B40" s="7">
        <v>27004</v>
      </c>
      <c r="C40" s="7">
        <v>22299</v>
      </c>
      <c r="H40" s="49" t="str">
        <f t="shared" si="7"/>
        <v>RENAULT</v>
      </c>
      <c r="I40" s="7">
        <f t="shared" si="13"/>
        <v>27004</v>
      </c>
      <c r="J40" s="7">
        <f t="shared" si="8"/>
        <v>22299</v>
      </c>
      <c r="K40" s="52">
        <f t="shared" si="11"/>
        <v>4.5878901040277406E-2</v>
      </c>
      <c r="L40" s="52">
        <f t="shared" si="12"/>
        <v>4.8606796973600749E-2</v>
      </c>
      <c r="M40" s="52">
        <f t="shared" si="9"/>
        <v>0.21099600878963187</v>
      </c>
      <c r="N40" s="57">
        <f t="shared" si="10"/>
        <v>1</v>
      </c>
    </row>
    <row r="41" spans="1:14" x14ac:dyDescent="0.2">
      <c r="A41" s="5" t="s">
        <v>568</v>
      </c>
      <c r="B41" s="7">
        <v>26419</v>
      </c>
      <c r="C41" s="7">
        <v>18123</v>
      </c>
      <c r="H41" s="49" t="str">
        <f t="shared" si="7"/>
        <v>VOLKSWAGEN</v>
      </c>
      <c r="I41" s="7">
        <f t="shared" si="13"/>
        <v>26419</v>
      </c>
      <c r="J41" s="7">
        <f t="shared" si="8"/>
        <v>18123</v>
      </c>
      <c r="K41" s="52">
        <f t="shared" si="11"/>
        <v>4.4885005428199114E-2</v>
      </c>
      <c r="L41" s="52">
        <f t="shared" si="12"/>
        <v>3.9504057650682378E-2</v>
      </c>
      <c r="M41" s="52">
        <f t="shared" si="9"/>
        <v>0.45776085637035813</v>
      </c>
      <c r="N41" s="57">
        <f t="shared" si="10"/>
        <v>1</v>
      </c>
    </row>
    <row r="42" spans="1:14" x14ac:dyDescent="0.2">
      <c r="A42" s="5" t="s">
        <v>533</v>
      </c>
      <c r="B42" s="7">
        <v>25468</v>
      </c>
      <c r="C42" s="7">
        <v>17419</v>
      </c>
      <c r="H42" s="49" t="str">
        <f t="shared" si="7"/>
        <v>TOYOTA</v>
      </c>
      <c r="I42" s="7">
        <f t="shared" si="13"/>
        <v>25468</v>
      </c>
      <c r="J42" s="7">
        <f t="shared" si="8"/>
        <v>17419</v>
      </c>
      <c r="K42" s="52">
        <f t="shared" si="11"/>
        <v>4.3269287946000039E-2</v>
      </c>
      <c r="L42" s="52">
        <f t="shared" si="12"/>
        <v>3.7969496232259356E-2</v>
      </c>
      <c r="M42" s="52">
        <f t="shared" si="9"/>
        <v>0.46208163499626842</v>
      </c>
      <c r="N42" s="57">
        <f t="shared" si="10"/>
        <v>1</v>
      </c>
    </row>
    <row r="43" spans="1:14" x14ac:dyDescent="0.2">
      <c r="A43" s="5" t="s">
        <v>99</v>
      </c>
      <c r="B43" s="7">
        <v>25255</v>
      </c>
      <c r="C43" s="7">
        <v>20576</v>
      </c>
      <c r="H43" s="49" t="str">
        <f t="shared" si="7"/>
        <v>CHEVROLET</v>
      </c>
      <c r="I43" s="7">
        <f t="shared" si="13"/>
        <v>25255</v>
      </c>
      <c r="J43" s="7">
        <f t="shared" si="8"/>
        <v>20576</v>
      </c>
      <c r="K43" s="52">
        <f t="shared" si="11"/>
        <v>4.2907408005192042E-2</v>
      </c>
      <c r="L43" s="52">
        <f t="shared" si="12"/>
        <v>4.4851045093000086E-2</v>
      </c>
      <c r="M43" s="52">
        <f t="shared" si="9"/>
        <v>0.22740085536547427</v>
      </c>
      <c r="N43" s="57">
        <f t="shared" si="10"/>
        <v>1</v>
      </c>
    </row>
    <row r="44" spans="1:14" x14ac:dyDescent="0.2">
      <c r="A44" s="5" t="s">
        <v>193</v>
      </c>
      <c r="B44" s="7">
        <v>22566</v>
      </c>
      <c r="C44" s="7">
        <v>20739</v>
      </c>
      <c r="H44" s="49" t="str">
        <f t="shared" si="7"/>
        <v>GAZ</v>
      </c>
      <c r="I44" s="7">
        <f t="shared" si="13"/>
        <v>22566</v>
      </c>
      <c r="J44" s="7">
        <f t="shared" si="8"/>
        <v>20739</v>
      </c>
      <c r="K44" s="52">
        <f t="shared" si="11"/>
        <v>3.833888612334839E-2</v>
      </c>
      <c r="L44" s="52">
        <f t="shared" si="12"/>
        <v>4.5206348375958827E-2</v>
      </c>
      <c r="M44" s="52">
        <f t="shared" si="9"/>
        <v>8.8094893678576591E-2</v>
      </c>
      <c r="N44" s="57">
        <f t="shared" si="10"/>
        <v>1</v>
      </c>
    </row>
    <row r="45" spans="1:14" x14ac:dyDescent="0.2">
      <c r="A45" s="5" t="s">
        <v>418</v>
      </c>
      <c r="B45" s="7">
        <v>19463</v>
      </c>
      <c r="C45" s="7">
        <v>13842</v>
      </c>
      <c r="H45" s="49" t="str">
        <f t="shared" si="7"/>
        <v>NISSAN</v>
      </c>
      <c r="I45" s="7">
        <f t="shared" si="13"/>
        <v>19463</v>
      </c>
      <c r="J45" s="7">
        <f t="shared" si="8"/>
        <v>13842</v>
      </c>
      <c r="K45" s="52">
        <f t="shared" si="11"/>
        <v>3.3066991962187792E-2</v>
      </c>
      <c r="L45" s="52">
        <f t="shared" si="12"/>
        <v>3.0172441979845803E-2</v>
      </c>
      <c r="M45" s="52">
        <f t="shared" si="9"/>
        <v>0.4060829359919087</v>
      </c>
      <c r="N45" s="57">
        <f t="shared" si="10"/>
        <v>1</v>
      </c>
    </row>
    <row r="46" spans="1:14" x14ac:dyDescent="0.2">
      <c r="A46" s="5" t="s">
        <v>177</v>
      </c>
      <c r="B46" s="7">
        <v>19002</v>
      </c>
      <c r="C46" s="7">
        <v>14078</v>
      </c>
      <c r="H46" s="49" t="str">
        <f t="shared" si="7"/>
        <v>FORD</v>
      </c>
      <c r="I46" s="7">
        <f t="shared" si="13"/>
        <v>19002</v>
      </c>
      <c r="J46" s="7">
        <f t="shared" si="8"/>
        <v>14078</v>
      </c>
      <c r="K46" s="52">
        <f t="shared" si="11"/>
        <v>3.2283768240532931E-2</v>
      </c>
      <c r="L46" s="52">
        <f t="shared" si="12"/>
        <v>3.0686868818976247E-2</v>
      </c>
      <c r="M46" s="52">
        <f t="shared" si="9"/>
        <v>0.34976559170336685</v>
      </c>
      <c r="N46" s="57">
        <f t="shared" si="10"/>
        <v>1</v>
      </c>
    </row>
    <row r="47" spans="1:14" x14ac:dyDescent="0.2">
      <c r="A47" s="5" t="s">
        <v>482</v>
      </c>
      <c r="B47" s="7">
        <v>13846</v>
      </c>
      <c r="C47" s="7">
        <v>9386</v>
      </c>
      <c r="H47" s="49" t="str">
        <f t="shared" si="7"/>
        <v>SKODA</v>
      </c>
      <c r="I47" s="7">
        <f t="shared" si="13"/>
        <v>13846</v>
      </c>
      <c r="J47" s="7">
        <f t="shared" si="8"/>
        <v>9386</v>
      </c>
      <c r="K47" s="52">
        <f t="shared" si="11"/>
        <v>2.3523895119377906E-2</v>
      </c>
      <c r="L47" s="52">
        <f t="shared" si="12"/>
        <v>2.045936572914555E-2</v>
      </c>
      <c r="M47" s="52">
        <f t="shared" si="9"/>
        <v>0.47517579373535046</v>
      </c>
      <c r="N47" s="57">
        <f t="shared" si="10"/>
        <v>1</v>
      </c>
    </row>
    <row r="48" spans="1:14" x14ac:dyDescent="0.2">
      <c r="A48" s="5" t="s">
        <v>404</v>
      </c>
      <c r="B48" s="7">
        <v>13298</v>
      </c>
      <c r="C48" s="7">
        <v>9850</v>
      </c>
      <c r="H48" s="49" t="str">
        <f t="shared" si="7"/>
        <v>MITSUBISHI</v>
      </c>
      <c r="I48" s="7">
        <f t="shared" si="13"/>
        <v>13298</v>
      </c>
      <c r="J48" s="7">
        <f t="shared" si="8"/>
        <v>9850</v>
      </c>
      <c r="K48" s="52">
        <f t="shared" si="11"/>
        <v>2.2592861281054991E-2</v>
      </c>
      <c r="L48" s="52">
        <f t="shared" si="12"/>
        <v>2.1470781209469814E-2</v>
      </c>
      <c r="M48" s="52">
        <f t="shared" si="9"/>
        <v>0.35005076142131974</v>
      </c>
      <c r="N48" s="57">
        <f t="shared" si="10"/>
        <v>1</v>
      </c>
    </row>
    <row r="49" spans="1:14" x14ac:dyDescent="0.2">
      <c r="A49" s="5" t="s">
        <v>29</v>
      </c>
      <c r="B49" s="7">
        <v>13112</v>
      </c>
      <c r="C49" s="7">
        <v>7688</v>
      </c>
      <c r="H49" s="49" t="str">
        <f t="shared" si="7"/>
        <v>BMW</v>
      </c>
      <c r="I49" s="7">
        <f t="shared" si="13"/>
        <v>13112</v>
      </c>
      <c r="J49" s="7">
        <f t="shared" si="8"/>
        <v>7688</v>
      </c>
      <c r="K49" s="52">
        <f t="shared" si="11"/>
        <v>2.2276853445419839E-2</v>
      </c>
      <c r="L49" s="52">
        <f t="shared" si="12"/>
        <v>1.6758108217096845E-2</v>
      </c>
      <c r="M49" s="52">
        <f t="shared" si="9"/>
        <v>0.70551508844953181</v>
      </c>
      <c r="N49" s="57">
        <f t="shared" si="10"/>
        <v>1</v>
      </c>
    </row>
    <row r="50" spans="1:14" x14ac:dyDescent="0.2">
      <c r="A50" s="5" t="s">
        <v>439</v>
      </c>
      <c r="B50" s="7">
        <v>11940</v>
      </c>
      <c r="C50" s="7">
        <v>8465</v>
      </c>
      <c r="H50" s="49" t="str">
        <f t="shared" si="7"/>
        <v>OPEL</v>
      </c>
      <c r="I50" s="7">
        <f t="shared" si="13"/>
        <v>11940</v>
      </c>
      <c r="J50" s="7">
        <f t="shared" si="8"/>
        <v>8465</v>
      </c>
      <c r="K50" s="52">
        <f t="shared" si="11"/>
        <v>2.0285664287546742E-2</v>
      </c>
      <c r="L50" s="52">
        <f t="shared" si="12"/>
        <v>1.845179319169157E-2</v>
      </c>
      <c r="M50" s="52">
        <f t="shared" si="9"/>
        <v>0.41051388068517425</v>
      </c>
      <c r="N50" s="57">
        <f t="shared" si="10"/>
        <v>1</v>
      </c>
    </row>
    <row r="51" spans="1:14" x14ac:dyDescent="0.2">
      <c r="A51" s="5" t="s">
        <v>359</v>
      </c>
      <c r="B51" s="7">
        <v>10684</v>
      </c>
      <c r="C51" s="7">
        <v>6710</v>
      </c>
      <c r="H51" s="49" t="str">
        <f t="shared" si="7"/>
        <v>MAZDA</v>
      </c>
      <c r="I51" s="7">
        <f t="shared" si="13"/>
        <v>10684</v>
      </c>
      <c r="J51" s="7">
        <f t="shared" si="8"/>
        <v>6710</v>
      </c>
      <c r="K51" s="52">
        <f t="shared" si="11"/>
        <v>1.8151761913580353E-2</v>
      </c>
      <c r="L51" s="52">
        <f t="shared" si="12"/>
        <v>1.4626288519344411E-2</v>
      </c>
      <c r="M51" s="52">
        <f t="shared" si="9"/>
        <v>0.59225037257824154</v>
      </c>
      <c r="N51" s="57">
        <f t="shared" si="10"/>
        <v>1</v>
      </c>
    </row>
    <row r="52" spans="1:14" x14ac:dyDescent="0.2">
      <c r="A52" s="5" t="s">
        <v>377</v>
      </c>
      <c r="B52" s="7">
        <v>9778</v>
      </c>
      <c r="C52" s="7">
        <v>7049</v>
      </c>
      <c r="H52" s="51" t="s">
        <v>603</v>
      </c>
      <c r="I52" s="58">
        <f>VLOOKUP(H52,$A$34:$B$205,2,0)</f>
        <v>588593</v>
      </c>
      <c r="J52" s="58">
        <f t="shared" si="8"/>
        <v>458763</v>
      </c>
      <c r="K52" s="45"/>
      <c r="L52" s="45"/>
      <c r="M52" s="54">
        <f t="shared" si="9"/>
        <v>0.28300015476400664</v>
      </c>
      <c r="N52" s="47">
        <f>SUM(N37:N51)</f>
        <v>15</v>
      </c>
    </row>
    <row r="53" spans="1:14" x14ac:dyDescent="0.2">
      <c r="A53" s="5" t="s">
        <v>129</v>
      </c>
      <c r="B53" s="7">
        <v>9622</v>
      </c>
      <c r="C53" s="7">
        <v>7800</v>
      </c>
    </row>
    <row r="54" spans="1:14" x14ac:dyDescent="0.2">
      <c r="A54" s="5" t="s">
        <v>564</v>
      </c>
      <c r="B54" s="7">
        <v>8755</v>
      </c>
      <c r="C54" s="7">
        <v>8809</v>
      </c>
    </row>
    <row r="55" spans="1:14" x14ac:dyDescent="0.2">
      <c r="A55" s="5" t="s">
        <v>18</v>
      </c>
      <c r="B55" s="7">
        <v>8679</v>
      </c>
      <c r="C55" s="7">
        <v>5784</v>
      </c>
    </row>
    <row r="56" spans="1:14" x14ac:dyDescent="0.2">
      <c r="A56" s="5" t="s">
        <v>230</v>
      </c>
      <c r="B56" s="7">
        <v>7740</v>
      </c>
      <c r="C56" s="7">
        <v>4273</v>
      </c>
    </row>
    <row r="57" spans="1:14" x14ac:dyDescent="0.2">
      <c r="A57" s="5" t="s">
        <v>1813</v>
      </c>
      <c r="B57" s="7">
        <v>5603</v>
      </c>
      <c r="C57" s="7">
        <v>4462</v>
      </c>
    </row>
    <row r="58" spans="1:14" x14ac:dyDescent="0.2">
      <c r="A58" s="5" t="s">
        <v>445</v>
      </c>
      <c r="B58" s="7">
        <v>5098</v>
      </c>
      <c r="C58" s="7">
        <v>3850</v>
      </c>
    </row>
    <row r="59" spans="1:14" x14ac:dyDescent="0.2">
      <c r="A59" s="5" t="s">
        <v>1144</v>
      </c>
      <c r="B59" s="7">
        <v>4564</v>
      </c>
      <c r="C59" s="7">
        <v>3734</v>
      </c>
    </row>
    <row r="60" spans="1:14" x14ac:dyDescent="0.2">
      <c r="A60" s="5" t="s">
        <v>83</v>
      </c>
      <c r="B60" s="7">
        <v>3754</v>
      </c>
      <c r="C60" s="7">
        <v>2820</v>
      </c>
      <c r="H60" s="5"/>
      <c r="I60" s="7"/>
      <c r="J60" s="7"/>
    </row>
    <row r="61" spans="1:14" x14ac:dyDescent="0.2">
      <c r="A61" s="5" t="s">
        <v>511</v>
      </c>
      <c r="B61" s="7">
        <v>3707</v>
      </c>
      <c r="C61" s="7">
        <v>2608</v>
      </c>
      <c r="H61" s="5"/>
      <c r="I61" s="7"/>
      <c r="J61" s="7"/>
    </row>
    <row r="62" spans="1:14" x14ac:dyDescent="0.2">
      <c r="A62" s="5" t="s">
        <v>500</v>
      </c>
      <c r="B62" s="7">
        <v>3050</v>
      </c>
      <c r="C62" s="7">
        <v>1967</v>
      </c>
      <c r="H62" s="5"/>
      <c r="I62" s="7"/>
      <c r="J62" s="7"/>
    </row>
    <row r="63" spans="1:14" x14ac:dyDescent="0.2">
      <c r="A63" s="5" t="s">
        <v>336</v>
      </c>
      <c r="B63" s="7">
        <v>3043</v>
      </c>
      <c r="C63" s="7">
        <v>2156</v>
      </c>
      <c r="H63" s="5"/>
      <c r="I63" s="7"/>
      <c r="J63" s="7"/>
    </row>
    <row r="64" spans="1:14" x14ac:dyDescent="0.2">
      <c r="A64" s="5" t="s">
        <v>195</v>
      </c>
      <c r="B64" s="7">
        <v>3018</v>
      </c>
      <c r="C64" s="7">
        <v>2149</v>
      </c>
      <c r="H64" s="5"/>
      <c r="I64" s="7"/>
      <c r="J64" s="7"/>
    </row>
    <row r="65" spans="1:15" x14ac:dyDescent="0.2">
      <c r="A65" s="5" t="s">
        <v>138</v>
      </c>
      <c r="B65" s="7">
        <v>2919</v>
      </c>
      <c r="C65" s="7">
        <v>2438</v>
      </c>
      <c r="H65" s="5"/>
      <c r="I65" s="7"/>
      <c r="J65" s="7"/>
    </row>
    <row r="66" spans="1:15" x14ac:dyDescent="0.2">
      <c r="A66" s="5" t="s">
        <v>121</v>
      </c>
      <c r="B66" s="7">
        <v>2915</v>
      </c>
      <c r="C66" s="7">
        <v>2152</v>
      </c>
      <c r="H66" s="5"/>
      <c r="I66" s="7"/>
      <c r="J66" s="7"/>
    </row>
    <row r="67" spans="1:15" x14ac:dyDescent="0.2">
      <c r="A67" s="5" t="s">
        <v>1083</v>
      </c>
      <c r="B67" s="7">
        <v>2882</v>
      </c>
      <c r="C67" s="7">
        <v>3236</v>
      </c>
      <c r="H67" s="4" t="s">
        <v>0</v>
      </c>
      <c r="I67" t="s">
        <v>604</v>
      </c>
      <c r="J67" s="7"/>
    </row>
    <row r="68" spans="1:15" x14ac:dyDescent="0.2">
      <c r="A68" s="5" t="s">
        <v>1606</v>
      </c>
      <c r="B68" s="7">
        <v>2797</v>
      </c>
      <c r="C68" s="7">
        <v>2413</v>
      </c>
      <c r="H68" s="4" t="s">
        <v>599</v>
      </c>
      <c r="I68" t="s">
        <v>604</v>
      </c>
    </row>
    <row r="69" spans="1:15" x14ac:dyDescent="0.2">
      <c r="A69" s="5" t="s">
        <v>327</v>
      </c>
      <c r="B69" s="7">
        <v>2511</v>
      </c>
      <c r="C69" s="7">
        <v>1741</v>
      </c>
      <c r="H69" s="4" t="s">
        <v>1</v>
      </c>
      <c r="I69" t="s">
        <v>604</v>
      </c>
    </row>
    <row r="70" spans="1:15" x14ac:dyDescent="0.2">
      <c r="A70" s="5" t="s">
        <v>173</v>
      </c>
      <c r="B70" s="7">
        <v>2323</v>
      </c>
      <c r="C70" s="7">
        <v>2090</v>
      </c>
    </row>
    <row r="71" spans="1:15" x14ac:dyDescent="0.2">
      <c r="A71" s="5" t="s">
        <v>570</v>
      </c>
      <c r="B71" s="7">
        <v>2089</v>
      </c>
      <c r="C71" s="7">
        <v>1367</v>
      </c>
      <c r="H71" s="4" t="s">
        <v>602</v>
      </c>
      <c r="I71" t="s">
        <v>766</v>
      </c>
      <c r="J71" t="s">
        <v>767</v>
      </c>
      <c r="L71" s="56"/>
      <c r="M71" s="59" t="str">
        <f>L36</f>
        <v>Доля 6M'22</v>
      </c>
      <c r="N71" s="59" t="str">
        <f>K36</f>
        <v>Доля 6M'23</v>
      </c>
      <c r="O71" s="60"/>
    </row>
    <row r="72" spans="1:15" x14ac:dyDescent="0.2">
      <c r="A72" s="5" t="s">
        <v>498</v>
      </c>
      <c r="B72" s="7">
        <v>1857</v>
      </c>
      <c r="C72" s="7">
        <v>1331</v>
      </c>
      <c r="H72" s="5" t="s">
        <v>598</v>
      </c>
      <c r="I72" s="7">
        <v>226066</v>
      </c>
      <c r="J72" s="7">
        <v>200315</v>
      </c>
      <c r="L72" s="61" t="s">
        <v>598</v>
      </c>
      <c r="M72" s="52">
        <f>IFERROR(VLOOKUP(L72,$H$70:$J$80,3,0)/VLOOKUP("Общий итог",$H$70:$J$80,3,0),"-")</f>
        <v>0.43664157745938537</v>
      </c>
      <c r="N72" s="52">
        <f>IFERROR(VLOOKUP(L72,$H$70:$J$80,2,0)/VLOOKUP("Общий итог",$H$70:$J$80,2,0),"-")</f>
        <v>0.38407864177793483</v>
      </c>
      <c r="O72" s="43"/>
    </row>
    <row r="73" spans="1:15" x14ac:dyDescent="0.2">
      <c r="A73" s="5" t="s">
        <v>657</v>
      </c>
      <c r="B73" s="7">
        <v>1352</v>
      </c>
      <c r="C73" s="7">
        <v>1115</v>
      </c>
      <c r="H73" s="5" t="s">
        <v>606</v>
      </c>
      <c r="I73" s="7">
        <v>131658</v>
      </c>
      <c r="J73" s="7">
        <v>94483</v>
      </c>
      <c r="L73" s="61" t="s">
        <v>608</v>
      </c>
      <c r="M73" s="52">
        <f t="shared" ref="M73:M79" si="14">IFERROR(VLOOKUP(L73,$H$70:$J$80,3,0)/VLOOKUP("Общий итог",$H$70:$J$80,3,0),"-")</f>
        <v>2.2480016915051998E-2</v>
      </c>
      <c r="N73" s="52">
        <f t="shared" ref="N73:N79" si="15">IFERROR(VLOOKUP(L73,$H$70:$J$80,2,0)/VLOOKUP("Общий итог",$H$70:$J$80,2,0),"-")</f>
        <v>2.3885775060185899E-2</v>
      </c>
      <c r="O73" s="43"/>
    </row>
    <row r="74" spans="1:15" x14ac:dyDescent="0.2">
      <c r="A74" s="5" t="s">
        <v>266</v>
      </c>
      <c r="B74" s="7">
        <v>1302</v>
      </c>
      <c r="C74" s="7">
        <v>1007</v>
      </c>
      <c r="H74" s="5" t="s">
        <v>605</v>
      </c>
      <c r="I74" s="7">
        <v>88214</v>
      </c>
      <c r="J74" s="7">
        <v>60151</v>
      </c>
      <c r="L74" s="61" t="s">
        <v>610</v>
      </c>
      <c r="M74" s="52">
        <f t="shared" si="14"/>
        <v>0.12440410407988438</v>
      </c>
      <c r="N74" s="52">
        <f t="shared" si="15"/>
        <v>0.13899417764057675</v>
      </c>
      <c r="O74" s="43"/>
    </row>
    <row r="75" spans="1:15" x14ac:dyDescent="0.2">
      <c r="A75" s="5" t="s">
        <v>453</v>
      </c>
      <c r="B75" s="7">
        <v>1252</v>
      </c>
      <c r="C75" s="7">
        <v>904</v>
      </c>
      <c r="H75" s="5" t="s">
        <v>610</v>
      </c>
      <c r="I75" s="7">
        <v>81811</v>
      </c>
      <c r="J75" s="7">
        <v>57072</v>
      </c>
      <c r="L75" s="61" t="s">
        <v>606</v>
      </c>
      <c r="M75" s="52">
        <f t="shared" si="14"/>
        <v>0.2059516569557702</v>
      </c>
      <c r="N75" s="52">
        <f t="shared" si="15"/>
        <v>0.22368257862393878</v>
      </c>
      <c r="O75" s="43"/>
    </row>
    <row r="76" spans="1:15" x14ac:dyDescent="0.2">
      <c r="A76" s="5" t="s">
        <v>1054</v>
      </c>
      <c r="B76" s="7">
        <v>1213</v>
      </c>
      <c r="C76" s="7">
        <v>1084</v>
      </c>
      <c r="H76" s="5" t="s">
        <v>609</v>
      </c>
      <c r="I76" s="7">
        <v>46607</v>
      </c>
      <c r="J76" s="7">
        <v>36247</v>
      </c>
      <c r="L76" s="61" t="s">
        <v>605</v>
      </c>
      <c r="M76" s="52">
        <f t="shared" si="14"/>
        <v>0.13111563051074301</v>
      </c>
      <c r="N76" s="52">
        <f t="shared" si="15"/>
        <v>0.1498726624339739</v>
      </c>
      <c r="O76" s="43"/>
    </row>
    <row r="77" spans="1:15" x14ac:dyDescent="0.2">
      <c r="A77" s="5" t="s">
        <v>219</v>
      </c>
      <c r="B77" s="7">
        <v>915</v>
      </c>
      <c r="C77" s="7">
        <v>489</v>
      </c>
      <c r="H77" s="5" t="s">
        <v>608</v>
      </c>
      <c r="I77" s="7">
        <v>14059</v>
      </c>
      <c r="J77" s="7">
        <v>10313</v>
      </c>
      <c r="L77" s="61" t="s">
        <v>609</v>
      </c>
      <c r="M77" s="52">
        <f t="shared" si="14"/>
        <v>7.9010295076106837E-2</v>
      </c>
      <c r="N77" s="52">
        <f t="shared" si="15"/>
        <v>7.9183748362620696E-2</v>
      </c>
      <c r="O77" s="43"/>
    </row>
    <row r="78" spans="1:15" x14ac:dyDescent="0.2">
      <c r="A78" s="5" t="s">
        <v>1324</v>
      </c>
      <c r="B78" s="7">
        <v>847</v>
      </c>
      <c r="C78" s="7">
        <v>823</v>
      </c>
      <c r="H78" s="5" t="s">
        <v>611</v>
      </c>
      <c r="I78" s="7">
        <v>176</v>
      </c>
      <c r="J78" s="7">
        <v>178</v>
      </c>
      <c r="L78" s="61"/>
      <c r="M78" s="52" t="str">
        <f t="shared" si="14"/>
        <v>-</v>
      </c>
      <c r="N78" s="52" t="str">
        <f t="shared" si="15"/>
        <v>-</v>
      </c>
      <c r="O78" s="43"/>
    </row>
    <row r="79" spans="1:15" x14ac:dyDescent="0.2">
      <c r="A79" s="5" t="s">
        <v>62</v>
      </c>
      <c r="B79" s="7">
        <v>784</v>
      </c>
      <c r="C79" s="7">
        <v>280</v>
      </c>
      <c r="H79" s="5" t="s">
        <v>761</v>
      </c>
      <c r="I79" s="7">
        <v>2</v>
      </c>
      <c r="J79" s="7">
        <v>4</v>
      </c>
      <c r="L79" s="61"/>
      <c r="M79" s="52" t="str">
        <f t="shared" si="14"/>
        <v>-</v>
      </c>
      <c r="N79" s="52" t="str">
        <f t="shared" si="15"/>
        <v>-</v>
      </c>
      <c r="O79" s="43"/>
    </row>
    <row r="80" spans="1:15" x14ac:dyDescent="0.2">
      <c r="A80" s="5" t="s">
        <v>291</v>
      </c>
      <c r="B80" s="7">
        <v>746</v>
      </c>
      <c r="C80" s="7">
        <v>458</v>
      </c>
      <c r="H80" s="5" t="s">
        <v>603</v>
      </c>
      <c r="I80" s="7">
        <v>588593</v>
      </c>
      <c r="J80" s="7">
        <v>458763</v>
      </c>
      <c r="L80" s="51" t="s">
        <v>603</v>
      </c>
      <c r="M80" s="54">
        <f t="shared" ref="M80" si="16">VLOOKUP(L80,$H$70:$J$80,3,0)/VLOOKUP("Общий итог",$H$70:$J$80,3,0)</f>
        <v>1</v>
      </c>
      <c r="N80" s="54">
        <f t="shared" ref="N80" si="17">IFERROR(VLOOKUP(L80,$H$70:$J$80,2,0)/VLOOKUP("Общий итог",$H$70:$J$80,2,0)," ")</f>
        <v>1</v>
      </c>
      <c r="O80" s="62" t="str">
        <f t="shared" ref="O80" si="18">IFERROR(VLOOKUP(M80,$H$70:$J$80,2,0)/VLOOKUP("Общий итог",$H$70:$J$80,2,0)," ")</f>
        <v xml:space="preserve"> </v>
      </c>
    </row>
    <row r="81" spans="1:10" x14ac:dyDescent="0.2">
      <c r="A81" s="5" t="s">
        <v>142</v>
      </c>
      <c r="B81" s="7">
        <v>571</v>
      </c>
      <c r="C81" s="7">
        <v>396</v>
      </c>
    </row>
    <row r="82" spans="1:10" x14ac:dyDescent="0.2">
      <c r="A82" s="5" t="s">
        <v>285</v>
      </c>
      <c r="B82" s="7">
        <v>418</v>
      </c>
      <c r="C82" s="7">
        <v>266</v>
      </c>
      <c r="H82" s="4" t="s">
        <v>0</v>
      </c>
      <c r="I82" t="s">
        <v>604</v>
      </c>
    </row>
    <row r="83" spans="1:10" x14ac:dyDescent="0.2">
      <c r="A83" s="5" t="s">
        <v>462</v>
      </c>
      <c r="B83" s="7">
        <v>376</v>
      </c>
      <c r="C83" s="7">
        <v>439</v>
      </c>
      <c r="H83" s="4" t="s">
        <v>599</v>
      </c>
      <c r="I83" t="s">
        <v>604</v>
      </c>
    </row>
    <row r="84" spans="1:10" x14ac:dyDescent="0.2">
      <c r="A84" s="5" t="s">
        <v>70</v>
      </c>
      <c r="B84" s="7">
        <v>347</v>
      </c>
      <c r="C84" s="7">
        <v>258</v>
      </c>
      <c r="H84" s="4" t="s">
        <v>1</v>
      </c>
      <c r="I84" t="s">
        <v>604</v>
      </c>
    </row>
    <row r="85" spans="1:10" x14ac:dyDescent="0.2">
      <c r="A85" s="5" t="s">
        <v>1035</v>
      </c>
      <c r="B85" s="7">
        <v>322</v>
      </c>
      <c r="C85" s="7">
        <v>261</v>
      </c>
      <c r="H85" s="4" t="s">
        <v>601</v>
      </c>
      <c r="I85" t="s">
        <v>604</v>
      </c>
      <c r="J85" t="str">
        <f>IF(I85="Коммерческие","Легкий коммерческий транспорт",IF(I85="Легковые","Легковые автомобили",IF(I85="Пикап","Пикапы",IF(I85="(Все)","Автомобили всех сегментов"))))</f>
        <v>Автомобили всех сегментов</v>
      </c>
    </row>
    <row r="86" spans="1:10" x14ac:dyDescent="0.2">
      <c r="A86" s="5" t="s">
        <v>402</v>
      </c>
      <c r="B86" s="7">
        <v>317</v>
      </c>
      <c r="C86" s="7">
        <v>186</v>
      </c>
      <c r="H86" s="4" t="s">
        <v>612</v>
      </c>
      <c r="I86" t="s">
        <v>604</v>
      </c>
    </row>
    <row r="87" spans="1:10" x14ac:dyDescent="0.2">
      <c r="A87" s="5" t="s">
        <v>131</v>
      </c>
      <c r="B87" s="7">
        <v>292</v>
      </c>
      <c r="C87" s="7">
        <v>220</v>
      </c>
      <c r="H87" s="4" t="s">
        <v>616</v>
      </c>
      <c r="I87" t="s">
        <v>604</v>
      </c>
      <c r="J87" t="str">
        <f>IF(I87="ИНОМАРКИ","иностарнных брендов",IF(I87="ОТЕЧЕСТВЕННЫЕ","отечественных брендов",IF(I87="(Все)"," ")))</f>
        <v xml:space="preserve"> </v>
      </c>
    </row>
    <row r="88" spans="1:10" x14ac:dyDescent="0.2">
      <c r="A88" s="5" t="s">
        <v>119</v>
      </c>
      <c r="B88" s="7">
        <v>277</v>
      </c>
      <c r="C88" s="7">
        <v>233</v>
      </c>
    </row>
    <row r="89" spans="1:10" x14ac:dyDescent="0.2">
      <c r="A89" s="5" t="s">
        <v>209</v>
      </c>
      <c r="B89" s="7">
        <v>268</v>
      </c>
      <c r="C89" s="7">
        <v>135</v>
      </c>
      <c r="H89" t="s">
        <v>766</v>
      </c>
      <c r="I89" t="s">
        <v>767</v>
      </c>
    </row>
    <row r="90" spans="1:10" x14ac:dyDescent="0.2">
      <c r="A90" s="5" t="s">
        <v>160</v>
      </c>
      <c r="B90" s="7">
        <v>246</v>
      </c>
      <c r="C90" s="7">
        <v>186</v>
      </c>
      <c r="H90" s="7">
        <v>588593</v>
      </c>
      <c r="I90" s="7">
        <v>458763</v>
      </c>
    </row>
    <row r="91" spans="1:10" x14ac:dyDescent="0.2">
      <c r="A91" s="5" t="s">
        <v>1209</v>
      </c>
      <c r="B91" s="7">
        <v>236</v>
      </c>
      <c r="C91" s="7">
        <v>149</v>
      </c>
    </row>
    <row r="92" spans="1:10" x14ac:dyDescent="0.2">
      <c r="A92" s="5" t="s">
        <v>75</v>
      </c>
      <c r="B92" s="7">
        <v>201</v>
      </c>
      <c r="C92" s="7">
        <v>110</v>
      </c>
    </row>
    <row r="93" spans="1:10" x14ac:dyDescent="0.2">
      <c r="A93" s="5" t="s">
        <v>694</v>
      </c>
      <c r="B93" s="7">
        <v>187</v>
      </c>
      <c r="C93" s="7">
        <v>168</v>
      </c>
    </row>
    <row r="94" spans="1:10" x14ac:dyDescent="0.2">
      <c r="A94" s="5" t="s">
        <v>272</v>
      </c>
      <c r="B94" s="7">
        <v>176</v>
      </c>
      <c r="C94" s="7">
        <v>178</v>
      </c>
    </row>
    <row r="95" spans="1:10" x14ac:dyDescent="0.2">
      <c r="A95" s="5" t="s">
        <v>676</v>
      </c>
      <c r="B95" s="7">
        <v>144</v>
      </c>
      <c r="C95" s="7">
        <v>147</v>
      </c>
    </row>
    <row r="96" spans="1:10" x14ac:dyDescent="0.2">
      <c r="A96" s="5" t="s">
        <v>1777</v>
      </c>
      <c r="B96" s="7">
        <v>137</v>
      </c>
      <c r="C96" s="7">
        <v>89</v>
      </c>
    </row>
    <row r="97" spans="1:3" x14ac:dyDescent="0.2">
      <c r="A97" s="5" t="s">
        <v>528</v>
      </c>
      <c r="B97" s="7">
        <v>114</v>
      </c>
      <c r="C97" s="7">
        <v>69</v>
      </c>
    </row>
    <row r="98" spans="1:3" x14ac:dyDescent="0.2">
      <c r="A98" s="5" t="s">
        <v>1976</v>
      </c>
      <c r="B98" s="7">
        <v>113</v>
      </c>
      <c r="C98" s="7">
        <v>87</v>
      </c>
    </row>
    <row r="99" spans="1:3" x14ac:dyDescent="0.2">
      <c r="A99" s="5" t="s">
        <v>2</v>
      </c>
      <c r="B99" s="7">
        <v>109</v>
      </c>
      <c r="C99" s="7">
        <v>56</v>
      </c>
    </row>
    <row r="100" spans="1:3" x14ac:dyDescent="0.2">
      <c r="A100" s="5" t="s">
        <v>156</v>
      </c>
      <c r="B100" s="7">
        <v>107</v>
      </c>
      <c r="C100" s="7">
        <v>11</v>
      </c>
    </row>
    <row r="101" spans="1:3" x14ac:dyDescent="0.2">
      <c r="A101" s="5" t="s">
        <v>127</v>
      </c>
      <c r="B101" s="7">
        <v>96</v>
      </c>
      <c r="C101" s="7">
        <v>36</v>
      </c>
    </row>
    <row r="102" spans="1:3" x14ac:dyDescent="0.2">
      <c r="A102" s="5" t="s">
        <v>1794</v>
      </c>
      <c r="B102" s="7">
        <v>91</v>
      </c>
      <c r="C102" s="7">
        <v>78</v>
      </c>
    </row>
    <row r="103" spans="1:3" x14ac:dyDescent="0.2">
      <c r="A103" s="5" t="s">
        <v>276</v>
      </c>
      <c r="B103" s="7">
        <v>87</v>
      </c>
      <c r="C103" s="7">
        <v>57</v>
      </c>
    </row>
    <row r="104" spans="1:3" x14ac:dyDescent="0.2">
      <c r="A104" s="5" t="s">
        <v>147</v>
      </c>
      <c r="B104" s="7">
        <v>78</v>
      </c>
      <c r="C104" s="7">
        <v>61</v>
      </c>
    </row>
    <row r="105" spans="1:3" x14ac:dyDescent="0.2">
      <c r="A105" s="5" t="s">
        <v>815</v>
      </c>
      <c r="B105" s="7">
        <v>76</v>
      </c>
      <c r="C105" s="7">
        <v>5</v>
      </c>
    </row>
    <row r="106" spans="1:3" x14ac:dyDescent="0.2">
      <c r="A106" s="5" t="s">
        <v>1104</v>
      </c>
      <c r="B106" s="7">
        <v>76</v>
      </c>
      <c r="C106" s="7">
        <v>81</v>
      </c>
    </row>
    <row r="107" spans="1:3" x14ac:dyDescent="0.2">
      <c r="A107" s="5" t="s">
        <v>1799</v>
      </c>
      <c r="B107" s="7">
        <v>74</v>
      </c>
      <c r="C107" s="7">
        <v>64</v>
      </c>
    </row>
    <row r="108" spans="1:3" x14ac:dyDescent="0.2">
      <c r="A108" s="5" t="s">
        <v>1061</v>
      </c>
      <c r="B108" s="7">
        <v>74</v>
      </c>
      <c r="C108" s="7">
        <v>79</v>
      </c>
    </row>
    <row r="109" spans="1:3" x14ac:dyDescent="0.2">
      <c r="A109" s="5" t="s">
        <v>1404</v>
      </c>
      <c r="B109" s="7">
        <v>73</v>
      </c>
      <c r="C109" s="7">
        <v>69</v>
      </c>
    </row>
    <row r="110" spans="1:3" x14ac:dyDescent="0.2">
      <c r="A110" s="5" t="s">
        <v>494</v>
      </c>
      <c r="B110" s="7">
        <v>70</v>
      </c>
      <c r="C110" s="7">
        <v>37</v>
      </c>
    </row>
    <row r="111" spans="1:3" x14ac:dyDescent="0.2">
      <c r="A111" s="5" t="s">
        <v>1511</v>
      </c>
      <c r="B111" s="7">
        <v>68</v>
      </c>
      <c r="C111" s="7">
        <v>56</v>
      </c>
    </row>
    <row r="112" spans="1:3" x14ac:dyDescent="0.2">
      <c r="A112" s="5" t="s">
        <v>7</v>
      </c>
      <c r="B112" s="7">
        <v>63</v>
      </c>
      <c r="C112" s="7">
        <v>28</v>
      </c>
    </row>
    <row r="113" spans="1:3" x14ac:dyDescent="0.2">
      <c r="A113" s="5" t="s">
        <v>2160</v>
      </c>
      <c r="B113" s="7">
        <v>57</v>
      </c>
      <c r="C113" s="7">
        <v>44</v>
      </c>
    </row>
    <row r="114" spans="1:3" x14ac:dyDescent="0.2">
      <c r="A114" s="5" t="s">
        <v>274</v>
      </c>
      <c r="B114" s="7">
        <v>54</v>
      </c>
      <c r="C114" s="7">
        <v>38</v>
      </c>
    </row>
    <row r="115" spans="1:3" x14ac:dyDescent="0.2">
      <c r="A115" s="5" t="s">
        <v>350</v>
      </c>
      <c r="B115" s="7">
        <v>50</v>
      </c>
      <c r="C115" s="7">
        <v>22</v>
      </c>
    </row>
    <row r="116" spans="1:3" x14ac:dyDescent="0.2">
      <c r="A116" s="5" t="s">
        <v>742</v>
      </c>
      <c r="B116" s="7">
        <v>44</v>
      </c>
      <c r="C116" s="7">
        <v>40</v>
      </c>
    </row>
    <row r="117" spans="1:3" x14ac:dyDescent="0.2">
      <c r="A117" s="5" t="s">
        <v>215</v>
      </c>
      <c r="B117" s="7">
        <v>26</v>
      </c>
      <c r="C117" s="7">
        <v>13</v>
      </c>
    </row>
    <row r="118" spans="1:3" x14ac:dyDescent="0.2">
      <c r="A118" s="5" t="s">
        <v>2100</v>
      </c>
      <c r="B118" s="7">
        <v>25</v>
      </c>
      <c r="C118" s="7">
        <v>19</v>
      </c>
    </row>
    <row r="119" spans="1:3" x14ac:dyDescent="0.2">
      <c r="A119" s="5" t="s">
        <v>2370</v>
      </c>
      <c r="B119" s="7">
        <v>24</v>
      </c>
      <c r="C119" s="7">
        <v>15</v>
      </c>
    </row>
    <row r="120" spans="1:3" x14ac:dyDescent="0.2">
      <c r="A120" s="5" t="s">
        <v>2164</v>
      </c>
      <c r="B120" s="7">
        <v>23</v>
      </c>
      <c r="C120" s="7">
        <v>21</v>
      </c>
    </row>
    <row r="121" spans="1:3" x14ac:dyDescent="0.2">
      <c r="A121" s="5" t="s">
        <v>24</v>
      </c>
      <c r="B121" s="7">
        <v>21</v>
      </c>
      <c r="C121" s="7">
        <v>28</v>
      </c>
    </row>
    <row r="122" spans="1:3" x14ac:dyDescent="0.2">
      <c r="A122" s="5" t="s">
        <v>437</v>
      </c>
      <c r="B122" s="7">
        <v>20</v>
      </c>
      <c r="C122" s="7"/>
    </row>
    <row r="123" spans="1:3" x14ac:dyDescent="0.2">
      <c r="A123" s="5" t="s">
        <v>1807</v>
      </c>
      <c r="B123" s="7">
        <v>19</v>
      </c>
      <c r="C123" s="7">
        <v>10</v>
      </c>
    </row>
    <row r="124" spans="1:3" x14ac:dyDescent="0.2">
      <c r="A124" s="5" t="s">
        <v>59</v>
      </c>
      <c r="B124" s="7">
        <v>18</v>
      </c>
      <c r="C124" s="7">
        <v>13</v>
      </c>
    </row>
    <row r="125" spans="1:3" x14ac:dyDescent="0.2">
      <c r="A125" s="5" t="s">
        <v>1805</v>
      </c>
      <c r="B125" s="7">
        <v>18</v>
      </c>
      <c r="C125" s="7">
        <v>7</v>
      </c>
    </row>
    <row r="126" spans="1:3" x14ac:dyDescent="0.2">
      <c r="A126" s="5" t="s">
        <v>1859</v>
      </c>
      <c r="B126" s="7">
        <v>17</v>
      </c>
      <c r="C126" s="7">
        <v>16</v>
      </c>
    </row>
    <row r="127" spans="1:3" x14ac:dyDescent="0.2">
      <c r="A127" s="5" t="s">
        <v>1418</v>
      </c>
      <c r="B127" s="7">
        <v>16</v>
      </c>
      <c r="C127" s="7">
        <v>21</v>
      </c>
    </row>
    <row r="128" spans="1:3" x14ac:dyDescent="0.2">
      <c r="A128" s="5" t="s">
        <v>356</v>
      </c>
      <c r="B128" s="7">
        <v>15</v>
      </c>
      <c r="C128" s="7">
        <v>14</v>
      </c>
    </row>
    <row r="129" spans="1:3" x14ac:dyDescent="0.2">
      <c r="A129" s="5" t="s">
        <v>188</v>
      </c>
      <c r="B129" s="7">
        <v>13</v>
      </c>
      <c r="C129" s="7">
        <v>8</v>
      </c>
    </row>
    <row r="130" spans="1:3" x14ac:dyDescent="0.2">
      <c r="A130" s="5" t="s">
        <v>1598</v>
      </c>
      <c r="B130" s="7">
        <v>11</v>
      </c>
      <c r="C130" s="7">
        <v>7</v>
      </c>
    </row>
    <row r="131" spans="1:3" x14ac:dyDescent="0.2">
      <c r="A131" s="5" t="s">
        <v>1775</v>
      </c>
      <c r="B131" s="7">
        <v>10</v>
      </c>
      <c r="C131" s="7">
        <v>10</v>
      </c>
    </row>
    <row r="132" spans="1:3" x14ac:dyDescent="0.2">
      <c r="A132" s="5" t="s">
        <v>1659</v>
      </c>
      <c r="B132" s="7">
        <v>9</v>
      </c>
      <c r="C132" s="7">
        <v>9</v>
      </c>
    </row>
    <row r="133" spans="1:3" x14ac:dyDescent="0.2">
      <c r="A133" s="5" t="s">
        <v>1159</v>
      </c>
      <c r="B133" s="7">
        <v>9</v>
      </c>
      <c r="C133" s="7">
        <v>7</v>
      </c>
    </row>
    <row r="134" spans="1:3" x14ac:dyDescent="0.2">
      <c r="A134" s="5" t="s">
        <v>1182</v>
      </c>
      <c r="B134" s="7">
        <v>8</v>
      </c>
      <c r="C134" s="7">
        <v>7</v>
      </c>
    </row>
    <row r="135" spans="1:3" x14ac:dyDescent="0.2">
      <c r="A135" s="5" t="s">
        <v>2168</v>
      </c>
      <c r="B135" s="7">
        <v>8</v>
      </c>
      <c r="C135" s="7">
        <v>4</v>
      </c>
    </row>
    <row r="136" spans="1:3" x14ac:dyDescent="0.2">
      <c r="A136" s="5" t="s">
        <v>671</v>
      </c>
      <c r="B136" s="7">
        <v>8</v>
      </c>
      <c r="C136" s="7">
        <v>12</v>
      </c>
    </row>
    <row r="137" spans="1:3" x14ac:dyDescent="0.2">
      <c r="A137" s="5" t="s">
        <v>166</v>
      </c>
      <c r="B137" s="7">
        <v>6</v>
      </c>
      <c r="C137" s="7">
        <v>3</v>
      </c>
    </row>
    <row r="138" spans="1:3" x14ac:dyDescent="0.2">
      <c r="A138" s="5" t="s">
        <v>1115</v>
      </c>
      <c r="B138" s="7">
        <v>6</v>
      </c>
      <c r="C138" s="7">
        <v>3</v>
      </c>
    </row>
    <row r="139" spans="1:3" x14ac:dyDescent="0.2">
      <c r="A139" s="5" t="s">
        <v>323</v>
      </c>
      <c r="B139" s="7">
        <v>6</v>
      </c>
      <c r="C139" s="7">
        <v>6</v>
      </c>
    </row>
    <row r="140" spans="1:3" x14ac:dyDescent="0.2">
      <c r="A140" s="5" t="s">
        <v>1617</v>
      </c>
      <c r="B140" s="7">
        <v>5</v>
      </c>
      <c r="C140" s="7">
        <v>2</v>
      </c>
    </row>
    <row r="141" spans="1:3" x14ac:dyDescent="0.2">
      <c r="A141" s="5" t="s">
        <v>140</v>
      </c>
      <c r="B141" s="7">
        <v>5</v>
      </c>
      <c r="C141" s="7">
        <v>2</v>
      </c>
    </row>
    <row r="142" spans="1:3" x14ac:dyDescent="0.2">
      <c r="A142" s="5" t="s">
        <v>1101</v>
      </c>
      <c r="B142" s="7">
        <v>4</v>
      </c>
      <c r="C142" s="7">
        <v>1</v>
      </c>
    </row>
    <row r="143" spans="1:3" x14ac:dyDescent="0.2">
      <c r="A143" s="5" t="s">
        <v>476</v>
      </c>
      <c r="B143" s="7">
        <v>4</v>
      </c>
      <c r="C143" s="7">
        <v>6</v>
      </c>
    </row>
    <row r="144" spans="1:3" x14ac:dyDescent="0.2">
      <c r="A144" s="5" t="s">
        <v>1047</v>
      </c>
      <c r="B144" s="7">
        <v>4</v>
      </c>
      <c r="C144" s="7">
        <v>1</v>
      </c>
    </row>
    <row r="145" spans="1:3" x14ac:dyDescent="0.2">
      <c r="A145" s="5" t="s">
        <v>492</v>
      </c>
      <c r="B145" s="7">
        <v>4</v>
      </c>
      <c r="C145" s="7">
        <v>4</v>
      </c>
    </row>
    <row r="146" spans="1:3" x14ac:dyDescent="0.2">
      <c r="A146" s="5" t="s">
        <v>1071</v>
      </c>
      <c r="B146" s="7">
        <v>4</v>
      </c>
      <c r="C146" s="7">
        <v>7</v>
      </c>
    </row>
    <row r="147" spans="1:3" x14ac:dyDescent="0.2">
      <c r="A147" s="5" t="s">
        <v>2076</v>
      </c>
      <c r="B147" s="7">
        <v>3</v>
      </c>
      <c r="C147" s="7">
        <v>3</v>
      </c>
    </row>
    <row r="148" spans="1:3" x14ac:dyDescent="0.2">
      <c r="A148" s="5" t="s">
        <v>398</v>
      </c>
      <c r="B148" s="7">
        <v>3</v>
      </c>
      <c r="C148" s="7">
        <v>4</v>
      </c>
    </row>
    <row r="149" spans="1:3" x14ac:dyDescent="0.2">
      <c r="A149" s="5" t="s">
        <v>15</v>
      </c>
      <c r="B149" s="7">
        <v>3</v>
      </c>
      <c r="C149" s="7">
        <v>1</v>
      </c>
    </row>
    <row r="150" spans="1:3" x14ac:dyDescent="0.2">
      <c r="A150" s="5" t="s">
        <v>1779</v>
      </c>
      <c r="B150" s="7">
        <v>3</v>
      </c>
      <c r="C150" s="7">
        <v>3</v>
      </c>
    </row>
    <row r="151" spans="1:3" x14ac:dyDescent="0.2">
      <c r="A151" s="5" t="s">
        <v>451</v>
      </c>
      <c r="B151" s="7">
        <v>3</v>
      </c>
      <c r="C151" s="7"/>
    </row>
    <row r="152" spans="1:3" x14ac:dyDescent="0.2">
      <c r="A152" s="5" t="s">
        <v>2571</v>
      </c>
      <c r="B152" s="7">
        <v>3</v>
      </c>
      <c r="C152" s="7">
        <v>1</v>
      </c>
    </row>
    <row r="153" spans="1:3" x14ac:dyDescent="0.2">
      <c r="A153" s="5" t="s">
        <v>2228</v>
      </c>
      <c r="B153" s="7">
        <v>2</v>
      </c>
      <c r="C153" s="7"/>
    </row>
    <row r="154" spans="1:3" x14ac:dyDescent="0.2">
      <c r="A154" s="5" t="s">
        <v>713</v>
      </c>
      <c r="B154" s="7">
        <v>2</v>
      </c>
      <c r="C154" s="7"/>
    </row>
    <row r="155" spans="1:3" x14ac:dyDescent="0.2">
      <c r="A155" s="5" t="s">
        <v>1221</v>
      </c>
      <c r="B155" s="7">
        <v>2</v>
      </c>
      <c r="C155" s="7"/>
    </row>
    <row r="156" spans="1:3" x14ac:dyDescent="0.2">
      <c r="A156" s="5" t="s">
        <v>525</v>
      </c>
      <c r="B156" s="7">
        <v>2</v>
      </c>
      <c r="C156" s="7"/>
    </row>
    <row r="157" spans="1:3" x14ac:dyDescent="0.2">
      <c r="A157" s="5" t="s">
        <v>496</v>
      </c>
      <c r="B157" s="7">
        <v>2</v>
      </c>
      <c r="C157" s="7">
        <v>1</v>
      </c>
    </row>
    <row r="158" spans="1:3" x14ac:dyDescent="0.2">
      <c r="A158" s="5" t="s">
        <v>1053</v>
      </c>
      <c r="B158" s="7">
        <v>2</v>
      </c>
      <c r="C158" s="7">
        <v>3</v>
      </c>
    </row>
    <row r="159" spans="1:3" x14ac:dyDescent="0.2">
      <c r="A159" s="5" t="s">
        <v>2523</v>
      </c>
      <c r="B159" s="7">
        <v>2</v>
      </c>
      <c r="C159" s="7">
        <v>4</v>
      </c>
    </row>
    <row r="160" spans="1:3" x14ac:dyDescent="0.2">
      <c r="A160" s="5" t="s">
        <v>579</v>
      </c>
      <c r="B160" s="7">
        <v>2</v>
      </c>
      <c r="C160" s="7"/>
    </row>
    <row r="161" spans="1:3" x14ac:dyDescent="0.2">
      <c r="A161" s="5" t="s">
        <v>1694</v>
      </c>
      <c r="B161" s="7">
        <v>1</v>
      </c>
      <c r="C161" s="7"/>
    </row>
    <row r="162" spans="1:3" x14ac:dyDescent="0.2">
      <c r="A162" s="5" t="s">
        <v>2213</v>
      </c>
      <c r="B162" s="7">
        <v>1</v>
      </c>
      <c r="C162" s="7">
        <v>2</v>
      </c>
    </row>
    <row r="163" spans="1:3" x14ac:dyDescent="0.2">
      <c r="A163" s="5" t="s">
        <v>1199</v>
      </c>
      <c r="B163" s="7">
        <v>1</v>
      </c>
      <c r="C163" s="7">
        <v>1</v>
      </c>
    </row>
    <row r="164" spans="1:3" x14ac:dyDescent="0.2">
      <c r="A164" s="5" t="s">
        <v>490</v>
      </c>
      <c r="B164" s="7">
        <v>1</v>
      </c>
      <c r="C164" s="7"/>
    </row>
    <row r="165" spans="1:3" x14ac:dyDescent="0.2">
      <c r="A165" s="5" t="s">
        <v>2254</v>
      </c>
      <c r="B165" s="7">
        <v>1</v>
      </c>
      <c r="C165" s="7">
        <v>3</v>
      </c>
    </row>
    <row r="166" spans="1:3" x14ac:dyDescent="0.2">
      <c r="A166" s="5" t="s">
        <v>1041</v>
      </c>
      <c r="B166" s="7">
        <v>1</v>
      </c>
      <c r="C166" s="7">
        <v>1</v>
      </c>
    </row>
    <row r="167" spans="1:3" x14ac:dyDescent="0.2">
      <c r="A167" s="5" t="s">
        <v>375</v>
      </c>
      <c r="B167" s="7">
        <v>1</v>
      </c>
      <c r="C167" s="7"/>
    </row>
    <row r="168" spans="1:3" x14ac:dyDescent="0.2">
      <c r="A168" s="5" t="s">
        <v>1032</v>
      </c>
      <c r="B168" s="7">
        <v>1</v>
      </c>
      <c r="C168" s="7">
        <v>2</v>
      </c>
    </row>
    <row r="169" spans="1:3" x14ac:dyDescent="0.2">
      <c r="A169" s="5" t="s">
        <v>1055</v>
      </c>
      <c r="B169" s="7">
        <v>1</v>
      </c>
      <c r="C169" s="7"/>
    </row>
    <row r="170" spans="1:3" x14ac:dyDescent="0.2">
      <c r="A170" s="5" t="s">
        <v>1161</v>
      </c>
      <c r="B170" s="7">
        <v>1</v>
      </c>
      <c r="C170" s="7"/>
    </row>
    <row r="171" spans="1:3" x14ac:dyDescent="0.2">
      <c r="A171" s="5" t="s">
        <v>251</v>
      </c>
      <c r="B171" s="7">
        <v>1</v>
      </c>
      <c r="C171" s="7"/>
    </row>
    <row r="172" spans="1:3" x14ac:dyDescent="0.2">
      <c r="A172" s="5" t="s">
        <v>582</v>
      </c>
      <c r="B172" s="7">
        <v>1</v>
      </c>
      <c r="C172" s="7">
        <v>1</v>
      </c>
    </row>
    <row r="173" spans="1:3" x14ac:dyDescent="0.2">
      <c r="A173" s="5" t="s">
        <v>2325</v>
      </c>
      <c r="B173" s="7">
        <v>1</v>
      </c>
      <c r="C173" s="7">
        <v>2</v>
      </c>
    </row>
    <row r="174" spans="1:3" x14ac:dyDescent="0.2">
      <c r="A174" s="5" t="s">
        <v>347</v>
      </c>
      <c r="B174" s="7">
        <v>1</v>
      </c>
      <c r="C174" s="7"/>
    </row>
    <row r="175" spans="1:3" x14ac:dyDescent="0.2">
      <c r="A175" s="5" t="s">
        <v>2491</v>
      </c>
      <c r="B175" s="7">
        <v>1</v>
      </c>
      <c r="C175" s="7">
        <v>1</v>
      </c>
    </row>
    <row r="176" spans="1:3" x14ac:dyDescent="0.2">
      <c r="A176" s="5" t="s">
        <v>299</v>
      </c>
      <c r="B176" s="7">
        <v>1</v>
      </c>
      <c r="C176" s="7"/>
    </row>
    <row r="177" spans="1:3" x14ac:dyDescent="0.2">
      <c r="A177" s="5" t="s">
        <v>569</v>
      </c>
      <c r="B177" s="7">
        <v>1</v>
      </c>
      <c r="C177" s="7"/>
    </row>
    <row r="178" spans="1:3" x14ac:dyDescent="0.2">
      <c r="A178" s="5" t="s">
        <v>1966</v>
      </c>
      <c r="B178" s="7">
        <v>1</v>
      </c>
      <c r="C178" s="7"/>
    </row>
    <row r="179" spans="1:3" x14ac:dyDescent="0.2">
      <c r="A179" s="5" t="s">
        <v>1996</v>
      </c>
      <c r="B179" s="7">
        <v>1</v>
      </c>
      <c r="C179" s="7">
        <v>2</v>
      </c>
    </row>
    <row r="180" spans="1:3" x14ac:dyDescent="0.2">
      <c r="A180" s="5" t="s">
        <v>2172</v>
      </c>
      <c r="B180" s="7"/>
      <c r="C180" s="7">
        <v>1</v>
      </c>
    </row>
    <row r="181" spans="1:3" x14ac:dyDescent="0.2">
      <c r="A181" s="5" t="s">
        <v>2345</v>
      </c>
      <c r="B181" s="7"/>
      <c r="C181" s="7">
        <v>1</v>
      </c>
    </row>
    <row r="182" spans="1:3" x14ac:dyDescent="0.2">
      <c r="A182" s="5" t="s">
        <v>2395</v>
      </c>
      <c r="B182" s="7"/>
      <c r="C182" s="7">
        <v>1</v>
      </c>
    </row>
    <row r="183" spans="1:3" x14ac:dyDescent="0.2">
      <c r="A183" s="5" t="s">
        <v>1088</v>
      </c>
      <c r="B183" s="7"/>
      <c r="C183" s="7">
        <v>2</v>
      </c>
    </row>
    <row r="184" spans="1:3" x14ac:dyDescent="0.2">
      <c r="A184" s="5" t="s">
        <v>603</v>
      </c>
      <c r="B184" s="7">
        <v>588593</v>
      </c>
      <c r="C184" s="7">
        <v>458763</v>
      </c>
    </row>
  </sheetData>
  <pageMargins left="0.7" right="0.7" top="0.75" bottom="0.75" header="0.3" footer="0.3"/>
  <drawing r:id="rId6"/>
  <extLst>
    <ext xmlns:x14="http://schemas.microsoft.com/office/spreadsheetml/2009/9/main" uri="{A8765BA9-456A-4dab-B4F3-ACF838C121DE}">
      <x14:slicerList>
        <x14:slicer r:id="rId7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Y143"/>
  <sheetViews>
    <sheetView showGridLines="0" zoomScale="55" zoomScaleNormal="55" workbookViewId="0">
      <pane xSplit="6" ySplit="6" topLeftCell="G7" activePane="bottomRight" state="frozen"/>
      <selection pane="topRight" activeCell="G1" sqref="G1"/>
      <selection pane="bottomLeft" activeCell="A5" sqref="A5"/>
      <selection pane="bottomRight" activeCell="B8" sqref="B8"/>
    </sheetView>
  </sheetViews>
  <sheetFormatPr baseColWidth="10" defaultColWidth="9.1640625" defaultRowHeight="15" outlineLevelRow="1" outlineLevelCol="2" x14ac:dyDescent="0.2"/>
  <cols>
    <col min="1" max="1" width="5.33203125" style="80" customWidth="1"/>
    <col min="2" max="2" width="23.5" style="82" customWidth="1"/>
    <col min="3" max="3" width="12.1640625" style="82" customWidth="1"/>
    <col min="4" max="4" width="9.1640625" style="82"/>
    <col min="5" max="5" width="13.33203125" style="82" customWidth="1" outlineLevel="1"/>
    <col min="6" max="6" width="10.5" style="82" customWidth="1"/>
    <col min="7" max="7" width="3" style="82" customWidth="1"/>
    <col min="8" max="8" width="10.6640625" style="82" customWidth="1"/>
    <col min="9" max="9" width="9.1640625" style="82"/>
    <col min="10" max="10" width="10.6640625" style="82" customWidth="1" outlineLevel="1"/>
    <col min="11" max="11" width="10.5" style="82" customWidth="1"/>
    <col min="12" max="12" width="3.5" style="82" customWidth="1"/>
    <col min="13" max="13" width="10.6640625" style="82" customWidth="1" outlineLevel="1"/>
    <col min="14" max="14" width="9.1640625" style="82" customWidth="1" outlineLevel="1"/>
    <col min="15" max="15" width="10.6640625" style="82" customWidth="1" outlineLevel="2"/>
    <col min="16" max="16" width="10.5" style="82" customWidth="1" outlineLevel="1"/>
    <col min="17" max="17" width="2.6640625" style="82" customWidth="1" outlineLevel="1"/>
    <col min="18" max="18" width="11.33203125" style="82" customWidth="1" outlineLevel="1"/>
    <col min="19" max="19" width="9.1640625" style="82" customWidth="1" outlineLevel="1"/>
    <col min="20" max="20" width="10.6640625" style="82" customWidth="1" outlineLevel="2"/>
    <col min="21" max="21" width="10.6640625" style="82" customWidth="1" outlineLevel="1"/>
    <col min="22" max="22" width="4" style="82" customWidth="1" outlineLevel="1"/>
    <col min="23" max="23" width="10.6640625" style="82" customWidth="1" outlineLevel="1"/>
    <col min="24" max="24" width="9.1640625" style="82" customWidth="1" outlineLevel="1"/>
    <col min="25" max="25" width="10.6640625" style="82" customWidth="1" outlineLevel="2"/>
    <col min="26" max="26" width="10.5" style="82" customWidth="1" outlineLevel="1"/>
    <col min="27" max="27" width="3.5" style="82" customWidth="1" outlineLevel="1"/>
    <col min="28" max="28" width="10.6640625" style="82" customWidth="1" outlineLevel="1"/>
    <col min="29" max="29" width="9.1640625" style="82" customWidth="1" outlineLevel="1"/>
    <col min="30" max="30" width="10.6640625" style="82" customWidth="1" outlineLevel="2"/>
    <col min="31" max="31" width="10.5" style="82" customWidth="1" outlineLevel="1"/>
    <col min="32" max="32" width="2.83203125" style="82" customWidth="1" outlineLevel="1"/>
    <col min="33" max="33" width="10.6640625" style="82" customWidth="1" outlineLevel="1"/>
    <col min="34" max="34" width="9.1640625" style="82" customWidth="1" outlineLevel="1"/>
    <col min="35" max="35" width="10.6640625" style="82" customWidth="1" outlineLevel="2"/>
    <col min="36" max="36" width="10.5" style="82" customWidth="1" outlineLevel="1"/>
    <col min="37" max="37" width="3.33203125" style="82" customWidth="1" outlineLevel="1"/>
    <col min="38" max="38" width="12" style="82" customWidth="1" outlineLevel="1"/>
    <col min="39" max="39" width="9.83203125" style="82" customWidth="1" outlineLevel="1"/>
    <col min="40" max="40" width="10.6640625" style="82" customWidth="1" outlineLevel="2"/>
    <col min="41" max="41" width="11.5" style="82" customWidth="1" outlineLevel="1"/>
    <col min="42" max="42" width="3.5" style="82" customWidth="1" outlineLevel="1"/>
    <col min="43" max="43" width="10.6640625" style="82" customWidth="1" outlineLevel="1"/>
    <col min="44" max="44" width="9.1640625" style="82" customWidth="1" outlineLevel="1"/>
    <col min="45" max="45" width="10.6640625" style="82" customWidth="1" outlineLevel="2"/>
    <col min="46" max="46" width="10.5" style="82" customWidth="1" outlineLevel="1"/>
    <col min="47" max="47" width="3.5" style="82" customWidth="1" outlineLevel="1"/>
    <col min="48" max="48" width="10.6640625" style="82" customWidth="1" outlineLevel="1"/>
    <col min="49" max="49" width="9.1640625" style="82" customWidth="1" outlineLevel="1"/>
    <col min="50" max="50" width="10.6640625" style="82" customWidth="1" outlineLevel="2"/>
    <col min="51" max="51" width="10.5" style="82" customWidth="1" outlineLevel="1"/>
    <col min="52" max="16384" width="9.1640625" style="82"/>
  </cols>
  <sheetData>
    <row r="1" spans="1:51" ht="51" customHeight="1" x14ac:dyDescent="0.2">
      <c r="A1" s="120" t="s">
        <v>858</v>
      </c>
      <c r="B1" s="114"/>
      <c r="C1" s="114"/>
      <c r="D1" s="114"/>
      <c r="E1" s="114"/>
      <c r="F1" s="114"/>
      <c r="G1" s="114"/>
      <c r="H1" s="114"/>
      <c r="I1" s="114"/>
      <c r="J1" s="114"/>
      <c r="R1" s="154" t="s">
        <v>943</v>
      </c>
      <c r="S1" s="154"/>
      <c r="T1" s="154"/>
      <c r="U1" s="154"/>
      <c r="V1" s="154"/>
      <c r="W1" s="153">
        <f>F134</f>
        <v>0.32397452985089514</v>
      </c>
      <c r="X1" s="153"/>
      <c r="AB1" s="154" t="str">
        <f>CONCATENATE("Динамика регистраций ",H5)</f>
        <v>Динамика регистраций Москва</v>
      </c>
      <c r="AC1" s="154"/>
      <c r="AD1" s="154"/>
      <c r="AE1" s="154"/>
      <c r="AF1" s="154"/>
      <c r="AG1" s="153">
        <f>K134</f>
        <v>0.2475885046857258</v>
      </c>
      <c r="AH1" s="153"/>
    </row>
    <row r="2" spans="1:51" ht="28.75" customHeight="1" x14ac:dyDescent="0.4">
      <c r="B2" s="81" t="s">
        <v>2851</v>
      </c>
      <c r="R2" s="151" t="s">
        <v>29</v>
      </c>
      <c r="S2" s="151"/>
      <c r="T2" s="151"/>
      <c r="U2" s="151"/>
      <c r="V2" s="151"/>
      <c r="W2" s="152">
        <f>VLOOKUP(R2,B:F,5,0)</f>
        <v>0.57961752045476955</v>
      </c>
      <c r="X2" s="152"/>
      <c r="AB2" s="151" t="str">
        <f>R2</f>
        <v>BMW</v>
      </c>
      <c r="AC2" s="151"/>
      <c r="AD2" s="151"/>
      <c r="AE2" s="151"/>
      <c r="AF2" s="151"/>
      <c r="AG2" s="152">
        <f>VLOOKUP(AB2,B:K,10,0)</f>
        <v>0.45791121753545783</v>
      </c>
      <c r="AH2" s="152"/>
    </row>
    <row r="3" spans="1:51" ht="34" x14ac:dyDescent="0.4">
      <c r="B3" s="110" t="s">
        <v>2849</v>
      </c>
    </row>
    <row r="4" spans="1:51" ht="21" x14ac:dyDescent="0.25">
      <c r="B4" s="84" t="s">
        <v>614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</row>
    <row r="5" spans="1:51" s="113" customFormat="1" ht="21" x14ac:dyDescent="0.25">
      <c r="A5" s="111"/>
      <c r="B5" s="86" t="s">
        <v>856</v>
      </c>
      <c r="C5" s="147" t="s">
        <v>598</v>
      </c>
      <c r="D5" s="147"/>
      <c r="E5" s="147"/>
      <c r="F5" s="147"/>
      <c r="G5" s="112"/>
      <c r="H5" s="148" t="str">
        <f>'СВОД Регионы'!$B$1</f>
        <v>Москва</v>
      </c>
      <c r="I5" s="148"/>
      <c r="J5" s="148"/>
      <c r="K5" s="148"/>
      <c r="M5" s="147" t="s">
        <v>772</v>
      </c>
      <c r="N5" s="147"/>
      <c r="O5" s="147"/>
      <c r="P5" s="147"/>
      <c r="Q5" s="84"/>
      <c r="R5" s="147" t="s">
        <v>769</v>
      </c>
      <c r="S5" s="147"/>
      <c r="T5" s="147"/>
      <c r="U5" s="147"/>
      <c r="W5" s="147" t="s">
        <v>768</v>
      </c>
      <c r="X5" s="147"/>
      <c r="Y5" s="147"/>
      <c r="Z5" s="147"/>
      <c r="AB5" s="147" t="s">
        <v>773</v>
      </c>
      <c r="AC5" s="147"/>
      <c r="AD5" s="147"/>
      <c r="AE5" s="147"/>
      <c r="AG5" s="147" t="s">
        <v>770</v>
      </c>
      <c r="AH5" s="147"/>
      <c r="AI5" s="147"/>
      <c r="AJ5" s="147"/>
      <c r="AL5" s="147" t="s">
        <v>771</v>
      </c>
      <c r="AM5" s="147"/>
      <c r="AN5" s="147"/>
      <c r="AO5" s="147"/>
      <c r="AQ5" s="147" t="s">
        <v>775</v>
      </c>
      <c r="AR5" s="147"/>
      <c r="AS5" s="147"/>
      <c r="AT5" s="147"/>
      <c r="AU5" s="112"/>
      <c r="AV5" s="147" t="s">
        <v>774</v>
      </c>
      <c r="AW5" s="147"/>
      <c r="AX5" s="147"/>
      <c r="AY5" s="147"/>
    </row>
    <row r="6" spans="1:51" ht="32" x14ac:dyDescent="0.2">
      <c r="A6" s="87" t="s">
        <v>807</v>
      </c>
      <c r="B6" s="87" t="s">
        <v>808</v>
      </c>
      <c r="C6" s="87" t="s">
        <v>809</v>
      </c>
      <c r="D6" s="87" t="s">
        <v>810</v>
      </c>
      <c r="E6" s="87" t="s">
        <v>811</v>
      </c>
      <c r="F6" s="87" t="s">
        <v>812</v>
      </c>
      <c r="G6" s="85"/>
      <c r="H6" s="88" t="s">
        <v>809</v>
      </c>
      <c r="I6" s="88" t="s">
        <v>810</v>
      </c>
      <c r="J6" s="88" t="s">
        <v>811</v>
      </c>
      <c r="K6" s="88" t="s">
        <v>812</v>
      </c>
      <c r="M6" s="87" t="s">
        <v>809</v>
      </c>
      <c r="N6" s="87" t="s">
        <v>810</v>
      </c>
      <c r="O6" s="87" t="s">
        <v>811</v>
      </c>
      <c r="P6" s="87" t="s">
        <v>812</v>
      </c>
      <c r="R6" s="87" t="s">
        <v>809</v>
      </c>
      <c r="S6" s="87" t="s">
        <v>810</v>
      </c>
      <c r="T6" s="87" t="s">
        <v>811</v>
      </c>
      <c r="U6" s="87" t="s">
        <v>812</v>
      </c>
      <c r="W6" s="87" t="s">
        <v>809</v>
      </c>
      <c r="X6" s="87" t="s">
        <v>810</v>
      </c>
      <c r="Y6" s="87" t="s">
        <v>811</v>
      </c>
      <c r="Z6" s="87" t="s">
        <v>812</v>
      </c>
      <c r="AB6" s="87" t="s">
        <v>809</v>
      </c>
      <c r="AC6" s="87" t="s">
        <v>810</v>
      </c>
      <c r="AD6" s="87" t="s">
        <v>811</v>
      </c>
      <c r="AE6" s="87" t="s">
        <v>812</v>
      </c>
      <c r="AG6" s="87" t="s">
        <v>809</v>
      </c>
      <c r="AH6" s="87" t="s">
        <v>810</v>
      </c>
      <c r="AI6" s="87" t="s">
        <v>811</v>
      </c>
      <c r="AJ6" s="87" t="s">
        <v>812</v>
      </c>
      <c r="AL6" s="87" t="s">
        <v>809</v>
      </c>
      <c r="AM6" s="87" t="s">
        <v>810</v>
      </c>
      <c r="AN6" s="87" t="s">
        <v>811</v>
      </c>
      <c r="AO6" s="87" t="s">
        <v>812</v>
      </c>
      <c r="AQ6" s="87" t="s">
        <v>809</v>
      </c>
      <c r="AR6" s="87" t="s">
        <v>810</v>
      </c>
      <c r="AS6" s="87" t="s">
        <v>811</v>
      </c>
      <c r="AT6" s="87" t="s">
        <v>812</v>
      </c>
      <c r="AU6" s="85"/>
      <c r="AV6" s="87" t="s">
        <v>809</v>
      </c>
      <c r="AW6" s="87" t="s">
        <v>810</v>
      </c>
      <c r="AX6" s="87" t="s">
        <v>811</v>
      </c>
      <c r="AY6" s="87" t="s">
        <v>812</v>
      </c>
    </row>
    <row r="7" spans="1:51" ht="15" customHeight="1" x14ac:dyDescent="0.2">
      <c r="A7" s="89">
        <v>1</v>
      </c>
      <c r="B7" s="83" t="str">
        <f>'ОТЧЕТ 23 иномарки'!A9</f>
        <v>TOYOTA</v>
      </c>
      <c r="C7" s="90">
        <f>VLOOKUP($B7,'ОТЧЕТ 23 иномарки'!A:J,10,0)</f>
        <v>351547</v>
      </c>
      <c r="D7" s="91">
        <f t="shared" ref="D7:D38" si="0">C7/$C$118</f>
        <v>0.15060622145451166</v>
      </c>
      <c r="E7" s="90">
        <f>VLOOKUP($B7,'ОТЧЕТ 22 иномарки'!A:J,10,0)</f>
        <v>256595</v>
      </c>
      <c r="F7" s="91">
        <f t="shared" ref="F7:F70" si="1">IFERROR(C7/E7-1,0)</f>
        <v>0.37004618172606629</v>
      </c>
      <c r="G7" s="85"/>
      <c r="H7" s="90">
        <f>VLOOKUP($B7,'СВОД Регионы'!A:J,2,0)</f>
        <v>12856</v>
      </c>
      <c r="I7" s="91">
        <f t="shared" ref="I7:I38" si="2">H7/$H$118</f>
        <v>7.2665611575853495E-2</v>
      </c>
      <c r="J7" s="90">
        <f>VLOOKUP($B7,'СВОД Регионы'!A:J,3,0)</f>
        <v>10184</v>
      </c>
      <c r="K7" s="91">
        <f t="shared" ref="K7:K70" si="3">IFERROR(H7/J7-1,0)</f>
        <v>0.26237234878240367</v>
      </c>
      <c r="M7" s="90">
        <f>VLOOKUP($B7,'ОТЧЕТ 23 иномарки'!A:J,3,0)</f>
        <v>25164</v>
      </c>
      <c r="N7" s="91">
        <f t="shared" ref="N7:N38" si="4">M7/M$118</f>
        <v>7.1283089953684681E-2</v>
      </c>
      <c r="O7" s="90">
        <f>VLOOKUP($B7,'ОТЧЕТ 22 иномарки'!A:J,3,0)</f>
        <v>17153</v>
      </c>
      <c r="P7" s="91">
        <f t="shared" ref="P7:P70" si="5">IFERROR(M7/O7-1,0)</f>
        <v>0.46703200606307926</v>
      </c>
      <c r="R7" s="90">
        <f>VLOOKUP($B7,'ОТЧЕТ 23 иномарки'!A:J,4,0)</f>
        <v>13144</v>
      </c>
      <c r="S7" s="91">
        <f t="shared" ref="S7:S38" si="6">R7/R$118</f>
        <v>6.0701503221188259E-2</v>
      </c>
      <c r="T7" s="90">
        <f>VLOOKUP($B7,'ОТЧЕТ 22 иномарки'!A:J,4,0)</f>
        <v>9844</v>
      </c>
      <c r="U7" s="91">
        <f t="shared" ref="U7:U70" si="7">IFERROR(R7/T7-1,0)</f>
        <v>0.33522958147094672</v>
      </c>
      <c r="W7" s="90">
        <f>VLOOKUP($B7,'ОТЧЕТ 23 иномарки'!A:J,8,0)</f>
        <v>37765</v>
      </c>
      <c r="X7" s="91">
        <f t="shared" ref="X7:X38" si="8">W7/W$118</f>
        <v>6.4025186235051185E-2</v>
      </c>
      <c r="Y7" s="90">
        <f>VLOOKUP($B7,'ОТЧЕТ 22 иномарки'!A:J,8,0)</f>
        <v>27447</v>
      </c>
      <c r="Z7" s="91">
        <f t="shared" ref="Z7:Z70" si="9">IFERROR(W7/Y7-1,0)</f>
        <v>0.37592450905381281</v>
      </c>
      <c r="AB7" s="90">
        <f>VLOOKUP($B7,'ОТЧЕТ 23 иномарки'!A:J,7,0)</f>
        <v>25471</v>
      </c>
      <c r="AC7" s="91">
        <f t="shared" ref="AC7:AC38" si="10">AB7/AB$118</f>
        <v>0.13390144147364658</v>
      </c>
      <c r="AD7" s="90">
        <f>VLOOKUP($B7,'ОТЧЕТ 22 иномарки'!A:J,7,0)</f>
        <v>17153</v>
      </c>
      <c r="AE7" s="91">
        <f t="shared" ref="AE7:AE70" si="11">IFERROR(AB7/AD7-1,0)</f>
        <v>0.48492974989797699</v>
      </c>
      <c r="AG7" s="90">
        <f>VLOOKUP($B7,'ОТЧЕТ 23 иномарки'!A:J,6,0)</f>
        <v>122135</v>
      </c>
      <c r="AH7" s="91">
        <f t="shared" ref="AH7:AH38" si="12">AG7/AG$118</f>
        <v>0.33631830110173949</v>
      </c>
      <c r="AI7" s="90">
        <f>VLOOKUP($B7,'ОТЧЕТ 22 иномарки'!A:J,6,0)</f>
        <v>90965</v>
      </c>
      <c r="AJ7" s="91">
        <f t="shared" ref="AJ7:AJ70" si="13">IFERROR(AG7/AI7-1,0)</f>
        <v>0.34265926455230034</v>
      </c>
      <c r="AL7" s="90">
        <f>VLOOKUP($B7,'ОТЧЕТ 23 иномарки'!A:J,5,0)</f>
        <v>19957</v>
      </c>
      <c r="AM7" s="91">
        <f t="shared" ref="AM7:AM38" si="14">AL7/AL$118</f>
        <v>0.16134430682663389</v>
      </c>
      <c r="AN7" s="90">
        <f>VLOOKUP($B7,'ОТЧЕТ 22 иномарки'!A:J,5,0)</f>
        <v>13381</v>
      </c>
      <c r="AO7" s="91">
        <f t="shared" ref="AO7:AO70" si="15">IFERROR(AL7/AN7-1,0)</f>
        <v>0.49144309094985417</v>
      </c>
      <c r="AQ7" s="90">
        <f>VLOOKUP($B7,'ОТЧЕТ 23 иномарки'!A:J,9,0)</f>
        <v>25393</v>
      </c>
      <c r="AR7" s="91">
        <f t="shared" ref="AR7:AR38" si="16">AQ7/AQ$118</f>
        <v>7.5744378754705494E-2</v>
      </c>
      <c r="AS7" s="90">
        <f>VLOOKUP($B7,'ОТЧЕТ 22 иномарки'!A:J,9,0)</f>
        <v>14920</v>
      </c>
      <c r="AT7" s="91">
        <f t="shared" ref="AT7:AT70" si="17">IFERROR(AQ7/AS7-1,0)</f>
        <v>0.70194369973190351</v>
      </c>
      <c r="AU7" s="85"/>
      <c r="AV7" s="90">
        <f>VLOOKUP($B7,'ОТЧЕТ 23 иномарки'!A:J,2,0)</f>
        <v>82518</v>
      </c>
      <c r="AW7" s="91">
        <f t="shared" ref="AW7:AW38" si="18">AV7/AV$118</f>
        <v>0.50779057746270861</v>
      </c>
      <c r="AX7" s="90">
        <f>VLOOKUP($B7,'ОТЧЕТ 22 иномарки'!A:J,2,0)</f>
        <v>65732</v>
      </c>
      <c r="AY7" s="91">
        <f t="shared" ref="AY7:AY70" si="19">IFERROR(AV7/AX7-1,0)</f>
        <v>0.2553702914866427</v>
      </c>
    </row>
    <row r="8" spans="1:51" ht="15" customHeight="1" x14ac:dyDescent="0.2">
      <c r="A8" s="89">
        <v>2</v>
      </c>
      <c r="B8" s="83" t="str">
        <f>'ОТЧЕТ 23 иномарки'!A10</f>
        <v>KIA</v>
      </c>
      <c r="C8" s="90">
        <f>VLOOKUP($B8,'ОТЧЕТ 23 иномарки'!A:J,10,0)</f>
        <v>186743</v>
      </c>
      <c r="D8" s="91">
        <f t="shared" si="0"/>
        <v>8.0002553323111472E-2</v>
      </c>
      <c r="E8" s="90">
        <f>VLOOKUP($B8,'ОТЧЕТ 22 иномарки'!A:J,10,0)</f>
        <v>130551</v>
      </c>
      <c r="F8" s="91">
        <f t="shared" si="1"/>
        <v>0.43042182748504421</v>
      </c>
      <c r="G8" s="85"/>
      <c r="H8" s="90">
        <f>VLOOKUP($B8,'СВОД Регионы'!A:J,2,0)</f>
        <v>16191</v>
      </c>
      <c r="I8" s="91">
        <f t="shared" si="2"/>
        <v>9.1515939407641869E-2</v>
      </c>
      <c r="J8" s="90">
        <f>VLOOKUP($B8,'СВОД Регионы'!A:J,3,0)</f>
        <v>12897</v>
      </c>
      <c r="K8" s="91">
        <f t="shared" si="3"/>
        <v>0.25540823447313321</v>
      </c>
      <c r="M8" s="90">
        <f>VLOOKUP($B8,'ОТЧЕТ 23 иномарки'!A:J,3,0)</f>
        <v>39051</v>
      </c>
      <c r="N8" s="91">
        <f t="shared" si="4"/>
        <v>0.11062136169851139</v>
      </c>
      <c r="O8" s="90">
        <f>VLOOKUP($B8,'ОТЧЕТ 22 иномарки'!A:J,3,0)</f>
        <v>26392</v>
      </c>
      <c r="P8" s="91">
        <f t="shared" si="5"/>
        <v>0.47965292512882685</v>
      </c>
      <c r="R8" s="90">
        <f>VLOOKUP($B8,'ОТЧЕТ 23 иномарки'!A:J,4,0)</f>
        <v>16990</v>
      </c>
      <c r="S8" s="91">
        <f t="shared" si="6"/>
        <v>7.846306601704113E-2</v>
      </c>
      <c r="T8" s="90">
        <f>VLOOKUP($B8,'ОТЧЕТ 22 иномарки'!A:J,4,0)</f>
        <v>12915</v>
      </c>
      <c r="U8" s="91">
        <f t="shared" si="7"/>
        <v>0.31552458381726667</v>
      </c>
      <c r="W8" s="90">
        <f>VLOOKUP($B8,'ОТЧЕТ 23 иномарки'!A:J,8,0)</f>
        <v>56394</v>
      </c>
      <c r="X8" s="91">
        <f t="shared" si="8"/>
        <v>9.5608006157539421E-2</v>
      </c>
      <c r="Y8" s="90">
        <f>VLOOKUP($B8,'ОТЧЕТ 22 иномарки'!A:J,8,0)</f>
        <v>42140</v>
      </c>
      <c r="Z8" s="91">
        <f t="shared" si="9"/>
        <v>0.33825344091124832</v>
      </c>
      <c r="AB8" s="90">
        <f>VLOOKUP($B8,'ОТЧЕТ 23 иномарки'!A:J,7,0)</f>
        <v>17265</v>
      </c>
      <c r="AC8" s="91">
        <f t="shared" si="10"/>
        <v>9.0762372385949044E-2</v>
      </c>
      <c r="AD8" s="90">
        <f>VLOOKUP($B8,'ОТЧЕТ 22 иномарки'!A:J,7,0)</f>
        <v>12244</v>
      </c>
      <c r="AE8" s="91">
        <f t="shared" si="11"/>
        <v>0.41007840574975507</v>
      </c>
      <c r="AG8" s="90">
        <f>VLOOKUP($B8,'ОТЧЕТ 23 иномарки'!A:J,6,0)</f>
        <v>13182</v>
      </c>
      <c r="AH8" s="91">
        <f t="shared" si="12"/>
        <v>3.629875011358849E-2</v>
      </c>
      <c r="AI8" s="90">
        <f>VLOOKUP($B8,'ОТЧЕТ 22 иномарки'!A:J,6,0)</f>
        <v>10129</v>
      </c>
      <c r="AJ8" s="91">
        <f t="shared" si="13"/>
        <v>0.30141178793563039</v>
      </c>
      <c r="AL8" s="90">
        <f>VLOOKUP($B8,'ОТЧЕТ 23 иномарки'!A:J,5,0)</f>
        <v>12190</v>
      </c>
      <c r="AM8" s="91">
        <f t="shared" si="14"/>
        <v>9.8551240177214366E-2</v>
      </c>
      <c r="AN8" s="90">
        <f>VLOOKUP($B8,'ОТЧЕТ 22 иномарки'!A:J,5,0)</f>
        <v>7854</v>
      </c>
      <c r="AO8" s="91">
        <f t="shared" si="15"/>
        <v>0.55207537560478737</v>
      </c>
      <c r="AQ8" s="90">
        <f>VLOOKUP($B8,'ОТЧЕТ 23 иномарки'!A:J,9,0)</f>
        <v>30746</v>
      </c>
      <c r="AR8" s="91">
        <f t="shared" si="16"/>
        <v>9.1711757932980559E-2</v>
      </c>
      <c r="AS8" s="90">
        <f>VLOOKUP($B8,'ОТЧЕТ 22 иномарки'!A:J,9,0)</f>
        <v>18129</v>
      </c>
      <c r="AT8" s="91">
        <f t="shared" si="17"/>
        <v>0.6959567543714491</v>
      </c>
      <c r="AU8" s="85"/>
      <c r="AV8" s="90">
        <f>VLOOKUP($B8,'ОТЧЕТ 23 иномарки'!A:J,2,0)</f>
        <v>925</v>
      </c>
      <c r="AW8" s="91">
        <f t="shared" si="18"/>
        <v>5.6921675774134787E-3</v>
      </c>
      <c r="AX8" s="90">
        <f>VLOOKUP($B8,'ОТЧЕТ 22 иномарки'!A:J,2,0)</f>
        <v>748</v>
      </c>
      <c r="AY8" s="91">
        <f t="shared" si="19"/>
        <v>0.2366310160427807</v>
      </c>
    </row>
    <row r="9" spans="1:51" ht="15" customHeight="1" x14ac:dyDescent="0.2">
      <c r="A9" s="89">
        <v>3</v>
      </c>
      <c r="B9" s="83" t="str">
        <f>'ОТЧЕТ 23 иномарки'!A11</f>
        <v>HYUNDAI</v>
      </c>
      <c r="C9" s="90">
        <f>VLOOKUP($B9,'ОТЧЕТ 23 иномарки'!A:J,10,0)</f>
        <v>160579</v>
      </c>
      <c r="D9" s="91">
        <f t="shared" si="0"/>
        <v>6.8793636227713575E-2</v>
      </c>
      <c r="E9" s="90">
        <f>VLOOKUP($B9,'ОТЧЕТ 22 иномарки'!A:J,10,0)</f>
        <v>113599</v>
      </c>
      <c r="F9" s="91">
        <f t="shared" si="1"/>
        <v>0.41355997852093762</v>
      </c>
      <c r="G9" s="85"/>
      <c r="H9" s="90">
        <f>VLOOKUP($B9,'СВОД Регионы'!A:J,2,0)</f>
        <v>12976</v>
      </c>
      <c r="I9" s="91">
        <f t="shared" si="2"/>
        <v>7.3343884241465068E-2</v>
      </c>
      <c r="J9" s="90">
        <f>VLOOKUP($B9,'СВОД Регионы'!A:J,3,0)</f>
        <v>10568</v>
      </c>
      <c r="K9" s="91">
        <f t="shared" si="3"/>
        <v>0.22785768357305081</v>
      </c>
      <c r="M9" s="90">
        <f>VLOOKUP($B9,'ОТЧЕТ 23 иномарки'!A:J,3,0)</f>
        <v>29759</v>
      </c>
      <c r="N9" s="91">
        <f t="shared" si="4"/>
        <v>8.4299534014135383E-2</v>
      </c>
      <c r="O9" s="90">
        <f>VLOOKUP($B9,'ОТЧЕТ 22 иномарки'!A:J,3,0)</f>
        <v>20268</v>
      </c>
      <c r="P9" s="91">
        <f t="shared" si="5"/>
        <v>0.46827511347937634</v>
      </c>
      <c r="R9" s="90">
        <f>VLOOKUP($B9,'ОТЧЕТ 23 иномарки'!A:J,4,0)</f>
        <v>13862</v>
      </c>
      <c r="S9" s="91">
        <f t="shared" si="6"/>
        <v>6.4017364398365154E-2</v>
      </c>
      <c r="T9" s="90">
        <f>VLOOKUP($B9,'ОТЧЕТ 22 иномарки'!A:J,4,0)</f>
        <v>11159</v>
      </c>
      <c r="U9" s="91">
        <f t="shared" si="7"/>
        <v>0.24222600591450849</v>
      </c>
      <c r="W9" s="90">
        <f>VLOOKUP($B9,'ОТЧЕТ 23 иномарки'!A:J,8,0)</f>
        <v>44158</v>
      </c>
      <c r="X9" s="91">
        <f t="shared" si="8"/>
        <v>7.4863608467294854E-2</v>
      </c>
      <c r="Y9" s="90">
        <f>VLOOKUP($B9,'ОТЧЕТ 22 иномарки'!A:J,8,0)</f>
        <v>33527</v>
      </c>
      <c r="Z9" s="91">
        <f t="shared" si="9"/>
        <v>0.31708772034479682</v>
      </c>
      <c r="AB9" s="90">
        <f>VLOOKUP($B9,'ОТЧЕТ 23 иномарки'!A:J,7,0)</f>
        <v>14119</v>
      </c>
      <c r="AC9" s="91">
        <f t="shared" si="10"/>
        <v>7.4223801663319697E-2</v>
      </c>
      <c r="AD9" s="90">
        <f>VLOOKUP($B9,'ОТЧЕТ 22 иномарки'!A:J,7,0)</f>
        <v>10164</v>
      </c>
      <c r="AE9" s="91">
        <f t="shared" si="11"/>
        <v>0.3891184573002755</v>
      </c>
      <c r="AG9" s="90">
        <f>VLOOKUP($B9,'ОТЧЕТ 23 иномарки'!A:J,6,0)</f>
        <v>14732</v>
      </c>
      <c r="AH9" s="91">
        <f t="shared" si="12"/>
        <v>4.0566923583172931E-2</v>
      </c>
      <c r="AI9" s="90">
        <f>VLOOKUP($B9,'ОТЧЕТ 22 иномарки'!A:J,6,0)</f>
        <v>11671</v>
      </c>
      <c r="AJ9" s="91">
        <f t="shared" si="13"/>
        <v>0.26227401250963922</v>
      </c>
      <c r="AL9" s="90">
        <f>VLOOKUP($B9,'ОТЧЕТ 23 иномарки'!A:J,5,0)</f>
        <v>13146</v>
      </c>
      <c r="AM9" s="91">
        <f t="shared" si="14"/>
        <v>0.1062801151246645</v>
      </c>
      <c r="AN9" s="90">
        <f>VLOOKUP($B9,'ОТЧЕТ 22 иномарки'!A:J,5,0)</f>
        <v>9202</v>
      </c>
      <c r="AO9" s="91">
        <f t="shared" si="15"/>
        <v>0.42860247772223437</v>
      </c>
      <c r="AQ9" s="90">
        <f>VLOOKUP($B9,'ОТЧЕТ 23 иномарки'!A:J,9,0)</f>
        <v>29660</v>
      </c>
      <c r="AR9" s="91">
        <f t="shared" si="16"/>
        <v>8.847234568048537E-2</v>
      </c>
      <c r="AS9" s="90">
        <f>VLOOKUP($B9,'ОТЧЕТ 22 иномарки'!A:J,9,0)</f>
        <v>16647</v>
      </c>
      <c r="AT9" s="91">
        <f t="shared" si="17"/>
        <v>0.78170240884243403</v>
      </c>
      <c r="AU9" s="85"/>
      <c r="AV9" s="90">
        <f>VLOOKUP($B9,'ОТЧЕТ 23 иномарки'!A:J,2,0)</f>
        <v>1143</v>
      </c>
      <c r="AW9" s="91">
        <f t="shared" si="18"/>
        <v>7.0336730172795743E-3</v>
      </c>
      <c r="AX9" s="90">
        <f>VLOOKUP($B9,'ОТЧЕТ 22 иномарки'!A:J,2,0)</f>
        <v>961</v>
      </c>
      <c r="AY9" s="91">
        <f t="shared" si="19"/>
        <v>0.18938605619146731</v>
      </c>
    </row>
    <row r="10" spans="1:51" ht="15" customHeight="1" x14ac:dyDescent="0.2">
      <c r="A10" s="89">
        <v>4</v>
      </c>
      <c r="B10" s="83" t="str">
        <f>'ОТЧЕТ 23 иномарки'!A12</f>
        <v>NISSAN</v>
      </c>
      <c r="C10" s="90">
        <f>VLOOKUP($B10,'ОТЧЕТ 23 иномарки'!A:J,10,0)</f>
        <v>160515</v>
      </c>
      <c r="D10" s="91">
        <f t="shared" si="0"/>
        <v>6.8766217992959511E-2</v>
      </c>
      <c r="E10" s="90">
        <f>VLOOKUP($B10,'ОТЧЕТ 22 иномарки'!A:J,10,0)</f>
        <v>122352</v>
      </c>
      <c r="F10" s="91">
        <f t="shared" si="1"/>
        <v>0.31191153393487636</v>
      </c>
      <c r="G10" s="85"/>
      <c r="H10" s="90">
        <f>VLOOKUP($B10,'СВОД Регионы'!A:J,2,0)</f>
        <v>8446</v>
      </c>
      <c r="I10" s="91">
        <f t="shared" si="2"/>
        <v>4.7739091114628082E-2</v>
      </c>
      <c r="J10" s="90">
        <f>VLOOKUP($B10,'СВОД Регионы'!A:J,3,0)</f>
        <v>7835</v>
      </c>
      <c r="K10" s="91">
        <f t="shared" si="3"/>
        <v>7.7983407785577441E-2</v>
      </c>
      <c r="M10" s="90">
        <f>VLOOKUP($B10,'ОТЧЕТ 23 иномарки'!A:J,3,0)</f>
        <v>19234</v>
      </c>
      <c r="N10" s="91">
        <f t="shared" si="4"/>
        <v>5.4484936900698271E-2</v>
      </c>
      <c r="O10" s="90">
        <f>VLOOKUP($B10,'ОТЧЕТ 22 иномарки'!A:J,3,0)</f>
        <v>13662</v>
      </c>
      <c r="P10" s="91">
        <f t="shared" si="5"/>
        <v>0.40784658175962529</v>
      </c>
      <c r="R10" s="90">
        <f>VLOOKUP($B10,'ОТЧЕТ 23 иномарки'!A:J,4,0)</f>
        <v>10844</v>
      </c>
      <c r="S10" s="91">
        <f t="shared" si="6"/>
        <v>5.0079663795691225E-2</v>
      </c>
      <c r="T10" s="90">
        <f>VLOOKUP($B10,'ОТЧЕТ 22 иномарки'!A:J,4,0)</f>
        <v>8781</v>
      </c>
      <c r="U10" s="91">
        <f t="shared" si="7"/>
        <v>0.23493907299851946</v>
      </c>
      <c r="W10" s="90">
        <f>VLOOKUP($B10,'ОТЧЕТ 23 иномарки'!A:J,8,0)</f>
        <v>33161</v>
      </c>
      <c r="X10" s="91">
        <f t="shared" si="8"/>
        <v>5.6219759055753535E-2</v>
      </c>
      <c r="Y10" s="90">
        <f>VLOOKUP($B10,'ОТЧЕТ 22 иномарки'!A:J,8,0)</f>
        <v>26146</v>
      </c>
      <c r="Z10" s="91">
        <f t="shared" si="9"/>
        <v>0.26830107855886176</v>
      </c>
      <c r="AB10" s="90">
        <f>VLOOKUP($B10,'ОТЧЕТ 23 иномарки'!A:J,7,0)</f>
        <v>12787</v>
      </c>
      <c r="AC10" s="91">
        <f t="shared" si="10"/>
        <v>6.722145703441243E-2</v>
      </c>
      <c r="AD10" s="90">
        <f>VLOOKUP($B10,'ОТЧЕТ 22 иномарки'!A:J,7,0)</f>
        <v>9333</v>
      </c>
      <c r="AE10" s="91">
        <f t="shared" si="11"/>
        <v>0.37008464588021006</v>
      </c>
      <c r="AG10" s="90">
        <f>VLOOKUP($B10,'ОТЧЕТ 23 иномарки'!A:J,6,0)</f>
        <v>39432</v>
      </c>
      <c r="AH10" s="91">
        <f t="shared" si="12"/>
        <v>0.10858233306622829</v>
      </c>
      <c r="AI10" s="90">
        <f>VLOOKUP($B10,'ОТЧЕТ 22 иномарки'!A:J,6,0)</f>
        <v>31771</v>
      </c>
      <c r="AJ10" s="91">
        <f t="shared" si="13"/>
        <v>0.24113184980013225</v>
      </c>
      <c r="AL10" s="90">
        <f>VLOOKUP($B10,'ОТЧЕТ 23 иномарки'!A:J,5,0)</f>
        <v>4950</v>
      </c>
      <c r="AM10" s="91">
        <f t="shared" si="14"/>
        <v>4.0018756265562852E-2</v>
      </c>
      <c r="AN10" s="90">
        <f>VLOOKUP($B10,'ОТЧЕТ 22 иномарки'!A:J,5,0)</f>
        <v>3512</v>
      </c>
      <c r="AO10" s="91">
        <f t="shared" si="15"/>
        <v>0.40945330296127569</v>
      </c>
      <c r="AQ10" s="90">
        <f>VLOOKUP($B10,'ОТЧЕТ 23 иномарки'!A:J,9,0)</f>
        <v>20421</v>
      </c>
      <c r="AR10" s="91">
        <f t="shared" si="16"/>
        <v>6.0913478460593119E-2</v>
      </c>
      <c r="AS10" s="90">
        <f>VLOOKUP($B10,'ОТЧЕТ 22 иномарки'!A:J,9,0)</f>
        <v>12538</v>
      </c>
      <c r="AT10" s="91">
        <f t="shared" si="17"/>
        <v>0.62872866485882906</v>
      </c>
      <c r="AU10" s="85"/>
      <c r="AV10" s="90">
        <f>VLOOKUP($B10,'ОТЧЕТ 23 иномарки'!A:J,2,0)</f>
        <v>19686</v>
      </c>
      <c r="AW10" s="91">
        <f t="shared" si="18"/>
        <v>0.1211416334367154</v>
      </c>
      <c r="AX10" s="90">
        <f>VLOOKUP($B10,'ОТЧЕТ 22 иномарки'!A:J,2,0)</f>
        <v>16609</v>
      </c>
      <c r="AY10" s="91">
        <f t="shared" si="19"/>
        <v>0.18526100307062432</v>
      </c>
    </row>
    <row r="11" spans="1:51" ht="15" customHeight="1" x14ac:dyDescent="0.2">
      <c r="A11" s="89">
        <v>5</v>
      </c>
      <c r="B11" s="83" t="str">
        <f>'ОТЧЕТ 23 иномарки'!A13</f>
        <v>VOLKSWAGEN</v>
      </c>
      <c r="C11" s="90">
        <f>VLOOKUP($B11,'ОТЧЕТ 23 иномарки'!A:J,10,0)</f>
        <v>140464</v>
      </c>
      <c r="D11" s="91">
        <f t="shared" si="0"/>
        <v>6.0176170726493255E-2</v>
      </c>
      <c r="E11" s="90">
        <f>VLOOKUP($B11,'ОТЧЕТ 22 иномарки'!A:J,10,0)</f>
        <v>98075</v>
      </c>
      <c r="F11" s="91">
        <f t="shared" si="1"/>
        <v>0.43221004333418311</v>
      </c>
      <c r="G11" s="85"/>
      <c r="H11" s="90">
        <f>VLOOKUP($B11,'СВОД Регионы'!A:J,2,0)</f>
        <v>14123</v>
      </c>
      <c r="I11" s="91">
        <f t="shared" si="2"/>
        <v>7.9827040470269048E-2</v>
      </c>
      <c r="J11" s="90">
        <f>VLOOKUP($B11,'СВОД Регионы'!A:J,3,0)</f>
        <v>10589</v>
      </c>
      <c r="K11" s="91">
        <f t="shared" si="3"/>
        <v>0.33374256303711403</v>
      </c>
      <c r="M11" s="90">
        <f>VLOOKUP($B11,'ОТЧЕТ 23 иномарки'!A:J,3,0)</f>
        <v>24500</v>
      </c>
      <c r="N11" s="91">
        <f t="shared" si="4"/>
        <v>6.940215005028115E-2</v>
      </c>
      <c r="O11" s="90">
        <f>VLOOKUP($B11,'ОТЧЕТ 22 иномарки'!A:J,3,0)</f>
        <v>16585</v>
      </c>
      <c r="P11" s="91">
        <f t="shared" si="5"/>
        <v>0.47723846849562856</v>
      </c>
      <c r="R11" s="90">
        <f>VLOOKUP($B11,'ОТЧЕТ 23 иномарки'!A:J,4,0)</f>
        <v>18877</v>
      </c>
      <c r="S11" s="91">
        <f t="shared" si="6"/>
        <v>8.7177592537003259E-2</v>
      </c>
      <c r="T11" s="90">
        <f>VLOOKUP($B11,'ОТЧЕТ 22 иномарки'!A:J,4,0)</f>
        <v>14981</v>
      </c>
      <c r="U11" s="91">
        <f t="shared" si="7"/>
        <v>0.26006274614511704</v>
      </c>
      <c r="W11" s="90">
        <f>VLOOKUP($B11,'ОТЧЕТ 23 иномарки'!A:J,8,0)</f>
        <v>44855</v>
      </c>
      <c r="X11" s="91">
        <f t="shared" si="8"/>
        <v>7.6045272833926147E-2</v>
      </c>
      <c r="Y11" s="90">
        <f>VLOOKUP($B11,'ОТЧЕТ 22 иномарки'!A:J,8,0)</f>
        <v>33388</v>
      </c>
      <c r="Z11" s="91">
        <f t="shared" si="9"/>
        <v>0.34344674733437164</v>
      </c>
      <c r="AB11" s="90">
        <f>VLOOKUP($B11,'ОТЧЕТ 23 иномарки'!A:J,7,0)</f>
        <v>10987</v>
      </c>
      <c r="AC11" s="91">
        <f t="shared" si="10"/>
        <v>5.7758829157510697E-2</v>
      </c>
      <c r="AD11" s="90">
        <f>VLOOKUP($B11,'ОТЧЕТ 22 иномарки'!A:J,7,0)</f>
        <v>7415</v>
      </c>
      <c r="AE11" s="91">
        <f t="shared" si="11"/>
        <v>0.48172623061362096</v>
      </c>
      <c r="AG11" s="90">
        <f>VLOOKUP($B11,'ОТЧЕТ 23 иномарки'!A:J,6,0)</f>
        <v>8422</v>
      </c>
      <c r="AH11" s="91">
        <f t="shared" si="12"/>
        <v>2.3191327071509803E-2</v>
      </c>
      <c r="AI11" s="90">
        <f>VLOOKUP($B11,'ОТЧЕТ 22 иномарки'!A:J,6,0)</f>
        <v>6479</v>
      </c>
      <c r="AJ11" s="91">
        <f t="shared" si="13"/>
        <v>0.29989195863559193</v>
      </c>
      <c r="AL11" s="90">
        <f>VLOOKUP($B11,'ОТЧЕТ 23 иномарки'!A:J,5,0)</f>
        <v>7766</v>
      </c>
      <c r="AM11" s="91">
        <f t="shared" si="14"/>
        <v>6.2784982052194155E-2</v>
      </c>
      <c r="AN11" s="90">
        <f>VLOOKUP($B11,'ОТЧЕТ 22 иномарки'!A:J,5,0)</f>
        <v>5633</v>
      </c>
      <c r="AO11" s="91">
        <f t="shared" si="15"/>
        <v>0.37866145925794426</v>
      </c>
      <c r="AQ11" s="90">
        <f>VLOOKUP($B11,'ОТЧЕТ 23 иномарки'!A:J,9,0)</f>
        <v>24331</v>
      </c>
      <c r="AR11" s="91">
        <f t="shared" si="16"/>
        <v>7.2576555723259939E-2</v>
      </c>
      <c r="AS11" s="90">
        <f>VLOOKUP($B11,'ОТЧЕТ 22 иномарки'!A:J,9,0)</f>
        <v>13034</v>
      </c>
      <c r="AT11" s="91">
        <f t="shared" si="17"/>
        <v>0.86673315942918516</v>
      </c>
      <c r="AU11" s="85"/>
      <c r="AV11" s="90">
        <f>VLOOKUP($B11,'ОТЧЕТ 23 иномарки'!A:J,2,0)</f>
        <v>726</v>
      </c>
      <c r="AW11" s="91">
        <f t="shared" si="18"/>
        <v>4.4675823364347953E-3</v>
      </c>
      <c r="AX11" s="90">
        <f>VLOOKUP($B11,'ОТЧЕТ 22 иномарки'!A:J,2,0)</f>
        <v>560</v>
      </c>
      <c r="AY11" s="91">
        <f t="shared" si="19"/>
        <v>0.29642857142857149</v>
      </c>
    </row>
    <row r="12" spans="1:51" ht="15" customHeight="1" x14ac:dyDescent="0.2">
      <c r="A12" s="89">
        <v>6</v>
      </c>
      <c r="B12" s="83" t="str">
        <f>'ОТЧЕТ 23 иномарки'!A14</f>
        <v>RENAULT</v>
      </c>
      <c r="C12" s="90">
        <f>VLOOKUP($B12,'ОТЧЕТ 23 иномарки'!A:J,10,0)</f>
        <v>110328</v>
      </c>
      <c r="D12" s="91">
        <f t="shared" si="0"/>
        <v>4.7265609436670949E-2</v>
      </c>
      <c r="E12" s="90">
        <f>VLOOKUP($B12,'ОТЧЕТ 22 иномарки'!A:J,10,0)</f>
        <v>90652</v>
      </c>
      <c r="F12" s="91">
        <f t="shared" si="1"/>
        <v>0.21704981688214264</v>
      </c>
      <c r="G12" s="85"/>
      <c r="H12" s="90">
        <f>VLOOKUP($B12,'СВОД Регионы'!A:J,2,0)</f>
        <v>5723</v>
      </c>
      <c r="I12" s="91">
        <f t="shared" si="2"/>
        <v>3.2347953877458736E-2</v>
      </c>
      <c r="J12" s="90">
        <f>VLOOKUP($B12,'СВОД Регионы'!A:J,3,0)</f>
        <v>5048</v>
      </c>
      <c r="K12" s="91">
        <f t="shared" si="3"/>
        <v>0.13371632329635497</v>
      </c>
      <c r="M12" s="90">
        <f>VLOOKUP($B12,'ОТЧЕТ 23 иномарки'!A:J,3,0)</f>
        <v>26582</v>
      </c>
      <c r="N12" s="91">
        <f t="shared" si="4"/>
        <v>7.5299916434145853E-2</v>
      </c>
      <c r="O12" s="90">
        <f>VLOOKUP($B12,'ОТЧЕТ 22 иномарки'!A:J,3,0)</f>
        <v>21902</v>
      </c>
      <c r="P12" s="91">
        <f t="shared" si="5"/>
        <v>0.21367911606246004</v>
      </c>
      <c r="R12" s="90">
        <f>VLOOKUP($B12,'ОТЧЕТ 23 иномарки'!A:J,4,0)</f>
        <v>13850</v>
      </c>
      <c r="S12" s="91">
        <f t="shared" si="6"/>
        <v>6.3961946105710391E-2</v>
      </c>
      <c r="T12" s="90">
        <f>VLOOKUP($B12,'ОТЧЕТ 22 иномарки'!A:J,4,0)</f>
        <v>12455</v>
      </c>
      <c r="U12" s="91">
        <f t="shared" si="7"/>
        <v>0.11200321156162185</v>
      </c>
      <c r="W12" s="90">
        <f>VLOOKUP($B12,'ОТЧЕТ 23 иномарки'!A:J,8,0)</f>
        <v>34799</v>
      </c>
      <c r="X12" s="91">
        <f t="shared" si="8"/>
        <v>5.8996755085225637E-2</v>
      </c>
      <c r="Y12" s="90">
        <f>VLOOKUP($B12,'ОТЧЕТ 22 иномарки'!A:J,8,0)</f>
        <v>29782</v>
      </c>
      <c r="Z12" s="91">
        <f t="shared" si="9"/>
        <v>0.16845745752467933</v>
      </c>
      <c r="AB12" s="90">
        <f>VLOOKUP($B12,'ОТЧЕТ 23 иномарки'!A:J,7,0)</f>
        <v>9159</v>
      </c>
      <c r="AC12" s="91">
        <f t="shared" si="10"/>
        <v>4.8149004846968282E-2</v>
      </c>
      <c r="AD12" s="90">
        <f>VLOOKUP($B12,'ОТЧЕТ 22 иномарки'!A:J,7,0)</f>
        <v>7609</v>
      </c>
      <c r="AE12" s="91">
        <f t="shared" si="11"/>
        <v>0.20370613746878696</v>
      </c>
      <c r="AG12" s="90">
        <f>VLOOKUP($B12,'ОТЧЕТ 23 иномарки'!A:J,6,0)</f>
        <v>7764</v>
      </c>
      <c r="AH12" s="91">
        <f t="shared" si="12"/>
        <v>2.1379418592163635E-2</v>
      </c>
      <c r="AI12" s="90">
        <f>VLOOKUP($B12,'ОТЧЕТ 22 иномарки'!A:J,6,0)</f>
        <v>6749</v>
      </c>
      <c r="AJ12" s="91">
        <f t="shared" si="13"/>
        <v>0.15039265076307595</v>
      </c>
      <c r="AL12" s="90">
        <f>VLOOKUP($B12,'ОТЧЕТ 23 иномарки'!A:J,5,0)</f>
        <v>2765</v>
      </c>
      <c r="AM12" s="91">
        <f t="shared" si="14"/>
        <v>2.2353911328137632E-2</v>
      </c>
      <c r="AN12" s="90">
        <f>VLOOKUP($B12,'ОТЧЕТ 22 иномарки'!A:J,5,0)</f>
        <v>2239</v>
      </c>
      <c r="AO12" s="91">
        <f t="shared" si="15"/>
        <v>0.23492630638677992</v>
      </c>
      <c r="AQ12" s="90">
        <f>VLOOKUP($B12,'ОТЧЕТ 23 иномарки'!A:J,9,0)</f>
        <v>15006</v>
      </c>
      <c r="AR12" s="91">
        <f t="shared" si="16"/>
        <v>4.4761160461273215E-2</v>
      </c>
      <c r="AS12" s="90">
        <f>VLOOKUP($B12,'ОТЧЕТ 22 иномарки'!A:J,9,0)</f>
        <v>9530</v>
      </c>
      <c r="AT12" s="91">
        <f t="shared" si="17"/>
        <v>0.57460650577124861</v>
      </c>
      <c r="AU12" s="85"/>
      <c r="AV12" s="90">
        <f>VLOOKUP($B12,'ОТЧЕТ 23 иномарки'!A:J,2,0)</f>
        <v>403</v>
      </c>
      <c r="AW12" s="91">
        <f t="shared" si="18"/>
        <v>2.4799389553487915E-3</v>
      </c>
      <c r="AX12" s="90">
        <f>VLOOKUP($B12,'ОТЧЕТ 22 иномарки'!A:J,2,0)</f>
        <v>386</v>
      </c>
      <c r="AY12" s="91">
        <f t="shared" si="19"/>
        <v>4.4041450777202007E-2</v>
      </c>
    </row>
    <row r="13" spans="1:51" ht="15" customHeight="1" x14ac:dyDescent="0.2">
      <c r="A13" s="89">
        <v>7</v>
      </c>
      <c r="B13" s="83" t="str">
        <f>'ОТЧЕТ 23 иномарки'!A15</f>
        <v>FORD</v>
      </c>
      <c r="C13" s="90">
        <f>VLOOKUP($B13,'ОТЧЕТ 23 иномарки'!A:J,10,0)</f>
        <v>106386</v>
      </c>
      <c r="D13" s="91">
        <f t="shared" si="0"/>
        <v>4.5576817539787498E-2</v>
      </c>
      <c r="E13" s="90">
        <f>VLOOKUP($B13,'ОТЧЕТ 22 иномарки'!A:J,10,0)</f>
        <v>78235</v>
      </c>
      <c r="F13" s="91">
        <f t="shared" si="1"/>
        <v>0.35982616476001783</v>
      </c>
      <c r="G13" s="85"/>
      <c r="H13" s="90">
        <f>VLOOKUP($B13,'СВОД Регионы'!A:J,2,0)</f>
        <v>6757</v>
      </c>
      <c r="I13" s="91">
        <f t="shared" si="2"/>
        <v>3.8192403346145147E-2</v>
      </c>
      <c r="J13" s="90">
        <f>VLOOKUP($B13,'СВОД Регионы'!A:J,3,0)</f>
        <v>5922</v>
      </c>
      <c r="K13" s="91">
        <f t="shared" si="3"/>
        <v>0.14099966227625793</v>
      </c>
      <c r="M13" s="90">
        <f>VLOOKUP($B13,'ОТЧЕТ 23 иномарки'!A:J,3,0)</f>
        <v>17276</v>
      </c>
      <c r="N13" s="91">
        <f t="shared" si="4"/>
        <v>4.8938430378312539E-2</v>
      </c>
      <c r="O13" s="90">
        <f>VLOOKUP($B13,'ОТЧЕТ 22 иномарки'!A:J,3,0)</f>
        <v>12572</v>
      </c>
      <c r="P13" s="91">
        <f t="shared" si="5"/>
        <v>0.37416481069042318</v>
      </c>
      <c r="R13" s="90">
        <f>VLOOKUP($B13,'ОТЧЕТ 23 иномарки'!A:J,4,0)</f>
        <v>12471</v>
      </c>
      <c r="S13" s="91">
        <f t="shared" si="6"/>
        <v>5.759346064146674E-2</v>
      </c>
      <c r="T13" s="90">
        <f>VLOOKUP($B13,'ОТЧЕТ 22 иномарки'!A:J,4,0)</f>
        <v>10141</v>
      </c>
      <c r="U13" s="91">
        <f t="shared" si="7"/>
        <v>0.2297603786608815</v>
      </c>
      <c r="W13" s="90">
        <f>VLOOKUP($B13,'ОТЧЕТ 23 иномарки'!A:J,8,0)</f>
        <v>32484</v>
      </c>
      <c r="X13" s="91">
        <f t="shared" si="8"/>
        <v>5.5072001844549252E-2</v>
      </c>
      <c r="Y13" s="90">
        <f>VLOOKUP($B13,'ОТЧЕТ 22 иномарки'!A:J,8,0)</f>
        <v>25271</v>
      </c>
      <c r="Z13" s="91">
        <f t="shared" si="9"/>
        <v>0.28542598235131189</v>
      </c>
      <c r="AB13" s="90">
        <f>VLOOKUP($B13,'ОТЧЕТ 23 иномарки'!A:J,7,0)</f>
        <v>9197</v>
      </c>
      <c r="AC13" s="91">
        <f t="shared" si="10"/>
        <v>4.834877143548065E-2</v>
      </c>
      <c r="AD13" s="90">
        <f>VLOOKUP($B13,'ОТЧЕТ 22 иномарки'!A:J,7,0)</f>
        <v>6875</v>
      </c>
      <c r="AE13" s="91">
        <f t="shared" si="11"/>
        <v>0.33774545454545457</v>
      </c>
      <c r="AG13" s="90">
        <f>VLOOKUP($B13,'ОТЧЕТ 23 иномарки'!A:J,6,0)</f>
        <v>7342</v>
      </c>
      <c r="AH13" s="91">
        <f t="shared" si="12"/>
        <v>2.021737394431548E-2</v>
      </c>
      <c r="AI13" s="90">
        <f>VLOOKUP($B13,'ОТЧЕТ 22 иномарки'!A:J,6,0)</f>
        <v>6022</v>
      </c>
      <c r="AJ13" s="91">
        <f t="shared" si="13"/>
        <v>0.21919628030554628</v>
      </c>
      <c r="AL13" s="90">
        <f>VLOOKUP($B13,'ОТЧЕТ 23 иномарки'!A:J,5,0)</f>
        <v>10778</v>
      </c>
      <c r="AM13" s="91">
        <f t="shared" si="14"/>
        <v>8.7135788894997249E-2</v>
      </c>
      <c r="AN13" s="90">
        <f>VLOOKUP($B13,'ОТЧЕТ 22 иномарки'!A:J,5,0)</f>
        <v>7404</v>
      </c>
      <c r="AO13" s="91">
        <f t="shared" si="15"/>
        <v>0.45569962182604007</v>
      </c>
      <c r="AQ13" s="90">
        <f>VLOOKUP($B13,'ОТЧЕТ 23 иномарки'!A:J,9,0)</f>
        <v>16206</v>
      </c>
      <c r="AR13" s="91">
        <f t="shared" si="16"/>
        <v>4.8340621513754081E-2</v>
      </c>
      <c r="AS13" s="90">
        <f>VLOOKUP($B13,'ОТЧЕТ 22 иномарки'!A:J,9,0)</f>
        <v>9377</v>
      </c>
      <c r="AT13" s="91">
        <f t="shared" si="17"/>
        <v>0.72827130212221403</v>
      </c>
      <c r="AU13" s="85"/>
      <c r="AV13" s="90">
        <f>VLOOKUP($B13,'ОТЧЕТ 23 иномарки'!A:J,2,0)</f>
        <v>632</v>
      </c>
      <c r="AW13" s="91">
        <f t="shared" si="18"/>
        <v>3.8891350366760205E-3</v>
      </c>
      <c r="AX13" s="90">
        <f>VLOOKUP($B13,'ОТЧЕТ 22 иномарки'!A:J,2,0)</f>
        <v>573</v>
      </c>
      <c r="AY13" s="91">
        <f t="shared" si="19"/>
        <v>0.10296684118673638</v>
      </c>
    </row>
    <row r="14" spans="1:51" ht="15" customHeight="1" x14ac:dyDescent="0.2">
      <c r="A14" s="89">
        <v>8</v>
      </c>
      <c r="B14" s="83" t="str">
        <f>'ОТЧЕТ 23 иномарки'!A16</f>
        <v>CHEVROLET</v>
      </c>
      <c r="C14" s="90">
        <f>VLOOKUP($B14,'ОТЧЕТ 23 иномарки'!A:J,10,0)</f>
        <v>105407</v>
      </c>
      <c r="D14" s="91">
        <f t="shared" si="0"/>
        <v>4.5157404230033851E-2</v>
      </c>
      <c r="E14" s="90">
        <f>VLOOKUP($B14,'ОТЧЕТ 22 иномарки'!A:J,10,0)</f>
        <v>81984</v>
      </c>
      <c r="F14" s="91">
        <f t="shared" si="1"/>
        <v>0.285702088212334</v>
      </c>
      <c r="G14" s="85"/>
      <c r="H14" s="90">
        <f>VLOOKUP($B14,'СВОД Регионы'!A:J,2,0)</f>
        <v>3789</v>
      </c>
      <c r="I14" s="91">
        <f t="shared" si="2"/>
        <v>2.1416459416685508E-2</v>
      </c>
      <c r="J14" s="90">
        <f>VLOOKUP($B14,'СВОД Регионы'!A:J,3,0)</f>
        <v>3061</v>
      </c>
      <c r="K14" s="91">
        <f t="shared" si="3"/>
        <v>0.2378307742567789</v>
      </c>
      <c r="M14" s="90">
        <f>VLOOKUP($B14,'ОТЧЕТ 23 иномарки'!A:J,3,0)</f>
        <v>25253</v>
      </c>
      <c r="N14" s="91">
        <f t="shared" si="4"/>
        <v>7.1535203886520404E-2</v>
      </c>
      <c r="O14" s="90">
        <f>VLOOKUP($B14,'ОТЧЕТ 22 иномарки'!A:J,3,0)</f>
        <v>20573</v>
      </c>
      <c r="P14" s="91">
        <f t="shared" si="5"/>
        <v>0.22748262285519849</v>
      </c>
      <c r="R14" s="90">
        <f>VLOOKUP($B14,'ОТЧЕТ 23 иномарки'!A:J,4,0)</f>
        <v>9579</v>
      </c>
      <c r="S14" s="91">
        <f t="shared" si="6"/>
        <v>4.4237652111667858E-2</v>
      </c>
      <c r="T14" s="90">
        <f>VLOOKUP($B14,'ОТЧЕТ 22 иномарки'!A:J,4,0)</f>
        <v>8320</v>
      </c>
      <c r="U14" s="91">
        <f t="shared" si="7"/>
        <v>0.15132211538461537</v>
      </c>
      <c r="W14" s="90">
        <f>VLOOKUP($B14,'ОТЧЕТ 23 иномарки'!A:J,8,0)</f>
        <v>26330</v>
      </c>
      <c r="X14" s="91">
        <f t="shared" si="8"/>
        <v>4.4638770119658354E-2</v>
      </c>
      <c r="Y14" s="90">
        <f>VLOOKUP($B14,'ОТЧЕТ 22 иномарки'!A:J,8,0)</f>
        <v>21532</v>
      </c>
      <c r="Z14" s="91">
        <f t="shared" si="9"/>
        <v>0.22283113505480223</v>
      </c>
      <c r="AB14" s="90">
        <f>VLOOKUP($B14,'ОТЧЕТ 23 иномарки'!A:J,7,0)</f>
        <v>10627</v>
      </c>
      <c r="AC14" s="91">
        <f t="shared" si="10"/>
        <v>5.586630358213035E-2</v>
      </c>
      <c r="AD14" s="90">
        <f>VLOOKUP($B14,'ОТЧЕТ 22 иномарки'!A:J,7,0)</f>
        <v>8609</v>
      </c>
      <c r="AE14" s="91">
        <f t="shared" si="11"/>
        <v>0.23440585433848304</v>
      </c>
      <c r="AG14" s="90">
        <f>VLOOKUP($B14,'ОТЧЕТ 23 иномарки'!A:J,6,0)</f>
        <v>8595</v>
      </c>
      <c r="AH14" s="91">
        <f t="shared" si="12"/>
        <v>2.3667710303921487E-2</v>
      </c>
      <c r="AI14" s="90">
        <f>VLOOKUP($B14,'ОТЧЕТ 22 иномарки'!A:J,6,0)</f>
        <v>7714</v>
      </c>
      <c r="AJ14" s="91">
        <f t="shared" si="13"/>
        <v>0.1142079336271713</v>
      </c>
      <c r="AL14" s="90">
        <f>VLOOKUP($B14,'ОТЧЕТ 23 иномарки'!A:J,5,0)</f>
        <v>4544</v>
      </c>
      <c r="AM14" s="91">
        <f t="shared" si="14"/>
        <v>3.6736409792064162E-2</v>
      </c>
      <c r="AN14" s="90">
        <f>VLOOKUP($B14,'ОТЧЕТ 22 иномарки'!A:J,5,0)</f>
        <v>3712</v>
      </c>
      <c r="AO14" s="91">
        <f t="shared" si="15"/>
        <v>0.22413793103448265</v>
      </c>
      <c r="AQ14" s="90">
        <f>VLOOKUP($B14,'ОТЧЕТ 23 иномарки'!A:J,9,0)</f>
        <v>19978</v>
      </c>
      <c r="AR14" s="91">
        <f t="shared" si="16"/>
        <v>5.9592060755385597E-2</v>
      </c>
      <c r="AS14" s="90">
        <f>VLOOKUP($B14,'ОТЧЕТ 22 иномарки'!A:J,9,0)</f>
        <v>11021</v>
      </c>
      <c r="AT14" s="91">
        <f t="shared" si="17"/>
        <v>0.8127211686779785</v>
      </c>
      <c r="AU14" s="85"/>
      <c r="AV14" s="90">
        <f>VLOOKUP($B14,'ОТЧЕТ 23 иномарки'!A:J,2,0)</f>
        <v>501</v>
      </c>
      <c r="AW14" s="91">
        <f t="shared" si="18"/>
        <v>3.0830010338207059E-3</v>
      </c>
      <c r="AX14" s="90">
        <f>VLOOKUP($B14,'ОТЧЕТ 22 иномарки'!A:J,2,0)</f>
        <v>503</v>
      </c>
      <c r="AY14" s="91">
        <f t="shared" si="19"/>
        <v>-3.9761431411531323E-3</v>
      </c>
    </row>
    <row r="15" spans="1:51" ht="15" customHeight="1" x14ac:dyDescent="0.2">
      <c r="A15" s="89">
        <v>9</v>
      </c>
      <c r="B15" s="83" t="str">
        <f>'ОТЧЕТ 23 иномарки'!A17</f>
        <v>HONDA</v>
      </c>
      <c r="C15" s="90">
        <f>VLOOKUP($B15,'ОТЧЕТ 23 иномарки'!A:J,10,0)</f>
        <v>101988</v>
      </c>
      <c r="D15" s="91">
        <f t="shared" si="0"/>
        <v>4.369267072028131E-2</v>
      </c>
      <c r="E15" s="90">
        <f>VLOOKUP($B15,'ОТЧЕТ 22 иномарки'!A:J,10,0)</f>
        <v>65447</v>
      </c>
      <c r="F15" s="91">
        <f t="shared" si="1"/>
        <v>0.55832964077803404</v>
      </c>
      <c r="G15" s="85"/>
      <c r="H15" s="90">
        <f>VLOOKUP($B15,'СВОД Регионы'!A:J,2,0)</f>
        <v>2747</v>
      </c>
      <c r="I15" s="91">
        <f t="shared" si="2"/>
        <v>1.5526791770291657E-2</v>
      </c>
      <c r="J15" s="90">
        <f>VLOOKUP($B15,'СВОД Регионы'!A:J,3,0)</f>
        <v>2150</v>
      </c>
      <c r="K15" s="91">
        <f t="shared" si="3"/>
        <v>0.27767441860465114</v>
      </c>
      <c r="M15" s="90">
        <f>VLOOKUP($B15,'ОТЧЕТ 23 иномарки'!A:J,3,0)</f>
        <v>7738</v>
      </c>
      <c r="N15" s="91">
        <f t="shared" si="4"/>
        <v>2.1919748452615326E-2</v>
      </c>
      <c r="O15" s="90">
        <f>VLOOKUP($B15,'ОТЧЕТ 22 иномарки'!A:J,3,0)</f>
        <v>4269</v>
      </c>
      <c r="P15" s="91">
        <f t="shared" si="5"/>
        <v>0.81260248301709992</v>
      </c>
      <c r="R15" s="90">
        <f>VLOOKUP($B15,'ОТЧЕТ 23 иномарки'!A:J,4,0)</f>
        <v>3292</v>
      </c>
      <c r="S15" s="91">
        <f t="shared" si="6"/>
        <v>1.5203084951624448E-2</v>
      </c>
      <c r="T15" s="90">
        <f>VLOOKUP($B15,'ОТЧЕТ 22 иномарки'!A:J,4,0)</f>
        <v>2340</v>
      </c>
      <c r="U15" s="91">
        <f t="shared" si="7"/>
        <v>0.40683760683760695</v>
      </c>
      <c r="W15" s="90">
        <f>VLOOKUP($B15,'ОТЧЕТ 23 иномарки'!A:J,8,0)</f>
        <v>10224</v>
      </c>
      <c r="X15" s="91">
        <f t="shared" si="8"/>
        <v>1.7333337854287392E-2</v>
      </c>
      <c r="Y15" s="90">
        <f>VLOOKUP($B15,'ОТЧЕТ 22 иномарки'!A:J,8,0)</f>
        <v>6910</v>
      </c>
      <c r="Z15" s="91">
        <f t="shared" si="9"/>
        <v>0.47959479015918949</v>
      </c>
      <c r="AB15" s="90">
        <f>VLOOKUP($B15,'ОТЧЕТ 23 иномарки'!A:J,7,0)</f>
        <v>6879</v>
      </c>
      <c r="AC15" s="91">
        <f t="shared" si="10"/>
        <v>3.6163009536226094E-2</v>
      </c>
      <c r="AD15" s="90">
        <f>VLOOKUP($B15,'ОТЧЕТ 22 иномарки'!A:J,7,0)</f>
        <v>3694</v>
      </c>
      <c r="AE15" s="91">
        <f t="shared" si="11"/>
        <v>0.86220898754737418</v>
      </c>
      <c r="AG15" s="90">
        <f>VLOOKUP($B15,'ОТЧЕТ 23 иномарки'!A:J,6,0)</f>
        <v>43310</v>
      </c>
      <c r="AH15" s="91">
        <f t="shared" si="12"/>
        <v>0.11926102772109827</v>
      </c>
      <c r="AI15" s="90">
        <f>VLOOKUP($B15,'ОТЧЕТ 22 иномарки'!A:J,6,0)</f>
        <v>28156</v>
      </c>
      <c r="AJ15" s="91">
        <f t="shared" si="13"/>
        <v>0.5382156556329023</v>
      </c>
      <c r="AL15" s="90">
        <f>VLOOKUP($B15,'ОТЧЕТ 23 иномарки'!A:J,5,0)</f>
        <v>1616</v>
      </c>
      <c r="AM15" s="91">
        <f t="shared" si="14"/>
        <v>1.3064709116191831E-2</v>
      </c>
      <c r="AN15" s="90">
        <f>VLOOKUP($B15,'ОТЧЕТ 22 иномарки'!A:J,5,0)</f>
        <v>660</v>
      </c>
      <c r="AO15" s="91">
        <f t="shared" si="15"/>
        <v>1.4484848484848483</v>
      </c>
      <c r="AQ15" s="90">
        <f>VLOOKUP($B15,'ОТЧЕТ 23 иномарки'!A:J,9,0)</f>
        <v>8507</v>
      </c>
      <c r="AR15" s="91">
        <f t="shared" si="16"/>
        <v>2.5375395977878929E-2</v>
      </c>
      <c r="AS15" s="90">
        <f>VLOOKUP($B15,'ОТЧЕТ 22 иномарки'!A:J,9,0)</f>
        <v>4239</v>
      </c>
      <c r="AT15" s="91">
        <f t="shared" si="17"/>
        <v>1.0068412361405992</v>
      </c>
      <c r="AU15" s="85"/>
      <c r="AV15" s="90">
        <f>VLOOKUP($B15,'ОТЧЕТ 23 иномарки'!A:J,2,0)</f>
        <v>20422</v>
      </c>
      <c r="AW15" s="91">
        <f t="shared" si="18"/>
        <v>0.12567075271993305</v>
      </c>
      <c r="AX15" s="90">
        <f>VLOOKUP($B15,'ОТЧЕТ 22 иномарки'!A:J,2,0)</f>
        <v>15179</v>
      </c>
      <c r="AY15" s="91">
        <f t="shared" si="19"/>
        <v>0.34541142367744904</v>
      </c>
    </row>
    <row r="16" spans="1:51" ht="15" customHeight="1" x14ac:dyDescent="0.2">
      <c r="A16" s="89">
        <v>10</v>
      </c>
      <c r="B16" s="83" t="str">
        <f>'ОТЧЕТ 23 иномарки'!A18</f>
        <v>BMW</v>
      </c>
      <c r="C16" s="90">
        <f>VLOOKUP($B16,'ОТЧЕТ 23 иномарки'!A:J,10,0)</f>
        <v>96145</v>
      </c>
      <c r="D16" s="91">
        <f t="shared" si="0"/>
        <v>4.1189471569218407E-2</v>
      </c>
      <c r="E16" s="90">
        <f>VLOOKUP($B16,'ОТЧЕТ 22 иномарки'!A:J,10,0)</f>
        <v>60866</v>
      </c>
      <c r="F16" s="91">
        <f t="shared" si="1"/>
        <v>0.57961752045476955</v>
      </c>
      <c r="G16" s="85"/>
      <c r="H16" s="90">
        <f>VLOOKUP($B16,'СВОД Регионы'!A:J,2,0)</f>
        <v>15830</v>
      </c>
      <c r="I16" s="91">
        <f t="shared" si="2"/>
        <v>8.9475469138593708E-2</v>
      </c>
      <c r="J16" s="90">
        <f>VLOOKUP($B16,'СВОД Регионы'!A:J,3,0)</f>
        <v>10858</v>
      </c>
      <c r="K16" s="91">
        <f t="shared" si="3"/>
        <v>0.45791121753545783</v>
      </c>
      <c r="M16" s="90">
        <f>VLOOKUP($B16,'ОТЧЕТ 23 иномарки'!A:J,3,0)</f>
        <v>13112</v>
      </c>
      <c r="N16" s="91">
        <f t="shared" si="4"/>
        <v>3.714289761058312E-2</v>
      </c>
      <c r="O16" s="90">
        <f>VLOOKUP($B16,'ОТЧЕТ 22 иномарки'!A:J,3,0)</f>
        <v>7688</v>
      </c>
      <c r="P16" s="91">
        <f t="shared" si="5"/>
        <v>0.70551508844953181</v>
      </c>
      <c r="R16" s="90">
        <f>VLOOKUP($B16,'ОТЧЕТ 23 иномарки'!A:J,4,0)</f>
        <v>13681</v>
      </c>
      <c r="S16" s="91">
        <f t="shared" si="6"/>
        <v>6.3181471817489093E-2</v>
      </c>
      <c r="T16" s="90">
        <f>VLOOKUP($B16,'ОТЧЕТ 22 иномарки'!A:J,4,0)</f>
        <v>8763</v>
      </c>
      <c r="U16" s="91">
        <f t="shared" si="7"/>
        <v>0.56122332534520147</v>
      </c>
      <c r="W16" s="90">
        <f>VLOOKUP($B16,'ОТЧЕТ 23 иномарки'!A:J,8,0)</f>
        <v>34115</v>
      </c>
      <c r="X16" s="91">
        <f t="shared" si="8"/>
        <v>5.7837130369621903E-2</v>
      </c>
      <c r="Y16" s="90">
        <f>VLOOKUP($B16,'ОТЧЕТ 22 иномарки'!A:J,8,0)</f>
        <v>22140</v>
      </c>
      <c r="Z16" s="91">
        <f t="shared" si="9"/>
        <v>0.54087624209575424</v>
      </c>
      <c r="AB16" s="90">
        <f>VLOOKUP($B16,'ОТЧЕТ 23 иномарки'!A:J,7,0)</f>
        <v>6473</v>
      </c>
      <c r="AC16" s="91">
        <f t="shared" si="10"/>
        <v>3.4028661248436037E-2</v>
      </c>
      <c r="AD16" s="90">
        <f>VLOOKUP($B16,'ОТЧЕТ 22 иномарки'!A:J,7,0)</f>
        <v>4087</v>
      </c>
      <c r="AE16" s="91">
        <f t="shared" si="11"/>
        <v>0.58380229997553212</v>
      </c>
      <c r="AG16" s="90">
        <f>VLOOKUP($B16,'ОТЧЕТ 23 иномарки'!A:J,6,0)</f>
        <v>6512</v>
      </c>
      <c r="AH16" s="91">
        <f t="shared" si="12"/>
        <v>1.7931835892860584E-2</v>
      </c>
      <c r="AI16" s="90">
        <f>VLOOKUP($B16,'ОТЧЕТ 22 иномарки'!A:J,6,0)</f>
        <v>4855</v>
      </c>
      <c r="AJ16" s="91">
        <f t="shared" si="13"/>
        <v>0.34129763130792989</v>
      </c>
      <c r="AL16" s="90">
        <f>VLOOKUP($B16,'ОТЧЕТ 23 иномарки'!A:J,5,0)</f>
        <v>7683</v>
      </c>
      <c r="AM16" s="91">
        <f t="shared" si="14"/>
        <v>6.211396048248876E-2</v>
      </c>
      <c r="AN16" s="90">
        <f>VLOOKUP($B16,'ОТЧЕТ 22 иномарки'!A:J,5,0)</f>
        <v>5157</v>
      </c>
      <c r="AO16" s="91">
        <f t="shared" si="15"/>
        <v>0.48981966259453169</v>
      </c>
      <c r="AQ16" s="90">
        <f>VLOOKUP($B16,'ОТЧЕТ 23 иномарки'!A:J,9,0)</f>
        <v>13627</v>
      </c>
      <c r="AR16" s="91">
        <f t="shared" si="16"/>
        <v>4.0647763135130618E-2</v>
      </c>
      <c r="AS16" s="90">
        <f>VLOOKUP($B16,'ОТЧЕТ 22 иномарки'!A:J,9,0)</f>
        <v>7531</v>
      </c>
      <c r="AT16" s="91">
        <f t="shared" si="17"/>
        <v>0.80945425574292917</v>
      </c>
      <c r="AU16" s="85"/>
      <c r="AV16" s="90">
        <f>VLOOKUP($B16,'ОТЧЕТ 23 иномарки'!A:J,2,0)</f>
        <v>942</v>
      </c>
      <c r="AW16" s="91">
        <f t="shared" si="18"/>
        <v>5.7967803869443217E-3</v>
      </c>
      <c r="AX16" s="90">
        <f>VLOOKUP($B16,'ОТЧЕТ 22 иномарки'!A:J,2,0)</f>
        <v>645</v>
      </c>
      <c r="AY16" s="91">
        <f t="shared" si="19"/>
        <v>0.46046511627906983</v>
      </c>
    </row>
    <row r="17" spans="1:51" ht="15" customHeight="1" x14ac:dyDescent="0.2">
      <c r="A17" s="89">
        <v>11</v>
      </c>
      <c r="B17" s="83" t="str">
        <f>'ОТЧЕТ 23 иномарки'!A19</f>
        <v>MERCEDES</v>
      </c>
      <c r="C17" s="90">
        <f>VLOOKUP($B17,'ОТЧЕТ 23 иномарки'!A:J,10,0)</f>
        <v>84285</v>
      </c>
      <c r="D17" s="91">
        <f t="shared" si="0"/>
        <v>3.6108529941354967E-2</v>
      </c>
      <c r="E17" s="90">
        <f>VLOOKUP($B17,'ОТЧЕТ 22 иномарки'!A:J,10,0)</f>
        <v>62939</v>
      </c>
      <c r="F17" s="91">
        <f t="shared" si="1"/>
        <v>0.33915378382243122</v>
      </c>
      <c r="G17" s="85"/>
      <c r="H17" s="90">
        <f>VLOOKUP($B17,'СВОД Регионы'!A:J,2,0)</f>
        <v>13869</v>
      </c>
      <c r="I17" s="91">
        <f t="shared" si="2"/>
        <v>7.8391363328057878E-2</v>
      </c>
      <c r="J17" s="90">
        <f>VLOOKUP($B17,'СВОД Регионы'!A:J,3,0)</f>
        <v>11467</v>
      </c>
      <c r="K17" s="91">
        <f t="shared" si="3"/>
        <v>0.20947065492282202</v>
      </c>
      <c r="M17" s="90">
        <f>VLOOKUP($B17,'ОТЧЕТ 23 иномарки'!A:J,3,0)</f>
        <v>8772</v>
      </c>
      <c r="N17" s="91">
        <f t="shared" si="4"/>
        <v>2.4848802458819031E-2</v>
      </c>
      <c r="O17" s="90">
        <f>VLOOKUP($B17,'ОТЧЕТ 22 иномарки'!A:J,3,0)</f>
        <v>6206</v>
      </c>
      <c r="P17" s="91">
        <f t="shared" si="5"/>
        <v>0.41347083467611978</v>
      </c>
      <c r="R17" s="90">
        <f>VLOOKUP($B17,'ОТЧЕТ 23 иномарки'!A:J,4,0)</f>
        <v>10848</v>
      </c>
      <c r="S17" s="91">
        <f t="shared" si="6"/>
        <v>5.0098136559909481E-2</v>
      </c>
      <c r="T17" s="90">
        <f>VLOOKUP($B17,'ОТЧЕТ 22 иномарки'!A:J,4,0)</f>
        <v>8302</v>
      </c>
      <c r="U17" s="91">
        <f t="shared" si="7"/>
        <v>0.30667309082148875</v>
      </c>
      <c r="W17" s="90">
        <f>VLOOKUP($B17,'ОТЧЕТ 23 иномарки'!A:J,8,0)</f>
        <v>27676</v>
      </c>
      <c r="X17" s="91">
        <f t="shared" si="8"/>
        <v>4.692072167989611E-2</v>
      </c>
      <c r="Y17" s="90">
        <f>VLOOKUP($B17,'ОТЧЕТ 22 иномарки'!A:J,8,0)</f>
        <v>21713</v>
      </c>
      <c r="Z17" s="91">
        <f t="shared" si="9"/>
        <v>0.27462810297978169</v>
      </c>
      <c r="AB17" s="90">
        <f>VLOOKUP($B17,'ОТЧЕТ 23 иномарки'!A:J,7,0)</f>
        <v>5386</v>
      </c>
      <c r="AC17" s="91">
        <f t="shared" si="10"/>
        <v>2.8314285413884831E-2</v>
      </c>
      <c r="AD17" s="90">
        <f>VLOOKUP($B17,'ОТЧЕТ 22 иномарки'!A:J,7,0)</f>
        <v>3887</v>
      </c>
      <c r="AE17" s="91">
        <f t="shared" si="11"/>
        <v>0.38564445587856966</v>
      </c>
      <c r="AG17" s="90">
        <f>VLOOKUP($B17,'ОТЧЕТ 23 иномарки'!A:J,6,0)</f>
        <v>5937</v>
      </c>
      <c r="AH17" s="91">
        <f t="shared" si="12"/>
        <v>1.6348481218659904E-2</v>
      </c>
      <c r="AI17" s="90">
        <f>VLOOKUP($B17,'ОТЧЕТ 22 иномарки'!A:J,6,0)</f>
        <v>5241</v>
      </c>
      <c r="AJ17" s="91">
        <f t="shared" si="13"/>
        <v>0.13279908414424724</v>
      </c>
      <c r="AL17" s="90">
        <f>VLOOKUP($B17,'ОТЧЕТ 23 иномарки'!A:J,5,0)</f>
        <v>12367</v>
      </c>
      <c r="AM17" s="91">
        <f t="shared" si="14"/>
        <v>9.998221388610419E-2</v>
      </c>
      <c r="AN17" s="90">
        <f>VLOOKUP($B17,'ОТЧЕТ 22 иномарки'!A:J,5,0)</f>
        <v>9222</v>
      </c>
      <c r="AO17" s="91">
        <f t="shared" si="15"/>
        <v>0.34103231403166334</v>
      </c>
      <c r="AQ17" s="90">
        <f>VLOOKUP($B17,'ОТЧЕТ 23 иномарки'!A:J,9,0)</f>
        <v>11976</v>
      </c>
      <c r="AR17" s="91">
        <f t="shared" si="16"/>
        <v>3.5723021303759032E-2</v>
      </c>
      <c r="AS17" s="90">
        <f>VLOOKUP($B17,'ОТЧЕТ 22 иномарки'!A:J,9,0)</f>
        <v>7314</v>
      </c>
      <c r="AT17" s="91">
        <f t="shared" si="17"/>
        <v>0.6374077112387202</v>
      </c>
      <c r="AU17" s="85"/>
      <c r="AV17" s="90">
        <f>VLOOKUP($B17,'ОТЧЕТ 23 иномарки'!A:J,2,0)</f>
        <v>1323</v>
      </c>
      <c r="AW17" s="91">
        <f t="shared" si="18"/>
        <v>8.1413380593708465E-3</v>
      </c>
      <c r="AX17" s="90">
        <f>VLOOKUP($B17,'ОТЧЕТ 22 иномарки'!A:J,2,0)</f>
        <v>1054</v>
      </c>
      <c r="AY17" s="91">
        <f t="shared" si="19"/>
        <v>0.2552182163187855</v>
      </c>
    </row>
    <row r="18" spans="1:51" ht="15" customHeight="1" x14ac:dyDescent="0.2">
      <c r="A18" s="89">
        <v>12</v>
      </c>
      <c r="B18" s="83" t="str">
        <f>'ОТЧЕТ 23 иномарки'!A20</f>
        <v>MITSUBISHI</v>
      </c>
      <c r="C18" s="90">
        <f>VLOOKUP($B18,'ОТЧЕТ 23 иномарки'!A:J,10,0)</f>
        <v>84037</v>
      </c>
      <c r="D18" s="91">
        <f t="shared" si="0"/>
        <v>3.600228428168295E-2</v>
      </c>
      <c r="E18" s="90">
        <f>VLOOKUP($B18,'ОТЧЕТ 22 иномарки'!A:J,10,0)</f>
        <v>63811</v>
      </c>
      <c r="F18" s="91">
        <f t="shared" si="1"/>
        <v>0.3169672940402124</v>
      </c>
      <c r="G18" s="85"/>
      <c r="H18" s="90">
        <f>VLOOKUP($B18,'СВОД Регионы'!A:J,2,0)</f>
        <v>5046</v>
      </c>
      <c r="I18" s="91">
        <f t="shared" si="2"/>
        <v>2.8521365588966764E-2</v>
      </c>
      <c r="J18" s="90">
        <f>VLOOKUP($B18,'СВОД Регионы'!A:J,3,0)</f>
        <v>4147</v>
      </c>
      <c r="K18" s="91">
        <f t="shared" si="3"/>
        <v>0.21678321678321688</v>
      </c>
      <c r="M18" s="90">
        <f>VLOOKUP($B18,'ОТЧЕТ 23 иномарки'!A:J,3,0)</f>
        <v>13148</v>
      </c>
      <c r="N18" s="91">
        <f t="shared" si="4"/>
        <v>3.7244876280044754E-2</v>
      </c>
      <c r="O18" s="90">
        <f>VLOOKUP($B18,'ОТЧЕТ 22 иномарки'!A:J,3,0)</f>
        <v>9788</v>
      </c>
      <c r="P18" s="91">
        <f t="shared" si="5"/>
        <v>0.34327748263179414</v>
      </c>
      <c r="R18" s="90">
        <f>VLOOKUP($B18,'ОТЧЕТ 23 иномарки'!A:J,4,0)</f>
        <v>8281</v>
      </c>
      <c r="S18" s="91">
        <f t="shared" si="6"/>
        <v>3.8243240122843879E-2</v>
      </c>
      <c r="T18" s="90">
        <f>VLOOKUP($B18,'ОТЧЕТ 22 иномарки'!A:J,4,0)</f>
        <v>6899</v>
      </c>
      <c r="U18" s="91">
        <f t="shared" si="7"/>
        <v>0.20031888679518772</v>
      </c>
      <c r="W18" s="90">
        <f>VLOOKUP($B18,'ОТЧЕТ 23 иномарки'!A:J,8,0)</f>
        <v>20429</v>
      </c>
      <c r="X18" s="91">
        <f t="shared" si="8"/>
        <v>3.4634463910919122E-2</v>
      </c>
      <c r="Y18" s="90">
        <f>VLOOKUP($B18,'ОТЧЕТ 22 иномарки'!A:J,8,0)</f>
        <v>16000</v>
      </c>
      <c r="Z18" s="91">
        <f t="shared" si="9"/>
        <v>0.27681249999999991</v>
      </c>
      <c r="AB18" s="90">
        <f>VLOOKUP($B18,'ОТЧЕТ 23 иномарки'!A:J,7,0)</f>
        <v>7709</v>
      </c>
      <c r="AC18" s="91">
        <f t="shared" si="10"/>
        <v>4.0526332390575223E-2</v>
      </c>
      <c r="AD18" s="90">
        <f>VLOOKUP($B18,'ОТЧЕТ 22 иномарки'!A:J,7,0)</f>
        <v>5672</v>
      </c>
      <c r="AE18" s="91">
        <f t="shared" si="11"/>
        <v>0.35913258110014112</v>
      </c>
      <c r="AG18" s="90">
        <f>VLOOKUP($B18,'ОТЧЕТ 23 иномарки'!A:J,6,0)</f>
        <v>14611</v>
      </c>
      <c r="AH18" s="91">
        <f t="shared" si="12"/>
        <v>4.0233730686515048E-2</v>
      </c>
      <c r="AI18" s="90">
        <f>VLOOKUP($B18,'ОТЧЕТ 22 иномарки'!A:J,6,0)</f>
        <v>11880</v>
      </c>
      <c r="AJ18" s="91">
        <f t="shared" si="13"/>
        <v>0.2298821548821548</v>
      </c>
      <c r="AL18" s="90">
        <f>VLOOKUP($B18,'ОТЧЕТ 23 иномарки'!A:J,5,0)</f>
        <v>2389</v>
      </c>
      <c r="AM18" s="91">
        <f t="shared" si="14"/>
        <v>1.931410277139993E-2</v>
      </c>
      <c r="AN18" s="90">
        <f>VLOOKUP($B18,'ОТЧЕТ 22 иномарки'!A:J,5,0)</f>
        <v>1699</v>
      </c>
      <c r="AO18" s="91">
        <f t="shared" si="15"/>
        <v>0.40612124779281933</v>
      </c>
      <c r="AQ18" s="90">
        <f>VLOOKUP($B18,'ОТЧЕТ 23 иномарки'!A:J,9,0)</f>
        <v>11636</v>
      </c>
      <c r="AR18" s="91">
        <f t="shared" si="16"/>
        <v>3.4708840672222789E-2</v>
      </c>
      <c r="AS18" s="90">
        <f>VLOOKUP($B18,'ОТЧЕТ 22 иномарки'!A:J,9,0)</f>
        <v>6838</v>
      </c>
      <c r="AT18" s="91">
        <f t="shared" si="17"/>
        <v>0.70166715413863701</v>
      </c>
      <c r="AU18" s="85"/>
      <c r="AV18" s="90">
        <f>VLOOKUP($B18,'ОТЧЕТ 23 иномарки'!A:J,2,0)</f>
        <v>5834</v>
      </c>
      <c r="AW18" s="91">
        <f t="shared" si="18"/>
        <v>3.590065475311377E-2</v>
      </c>
      <c r="AX18" s="90">
        <f>VLOOKUP($B18,'ОТЧЕТ 22 иномарки'!A:J,2,0)</f>
        <v>5035</v>
      </c>
      <c r="AY18" s="91">
        <f t="shared" si="19"/>
        <v>0.15868917576961272</v>
      </c>
    </row>
    <row r="19" spans="1:51" ht="15" customHeight="1" x14ac:dyDescent="0.2">
      <c r="A19" s="89">
        <v>13</v>
      </c>
      <c r="B19" s="83" t="str">
        <f>'ОТЧЕТ 23 иномарки'!A21</f>
        <v>SKODA</v>
      </c>
      <c r="C19" s="90">
        <f>VLOOKUP($B19,'ОТЧЕТ 23 иномарки'!A:J,10,0)</f>
        <v>73846</v>
      </c>
      <c r="D19" s="91">
        <f t="shared" si="0"/>
        <v>3.1636358807015472E-2</v>
      </c>
      <c r="E19" s="90">
        <f>VLOOKUP($B19,'ОТЧЕТ 22 иномарки'!A:J,10,0)</f>
        <v>50189</v>
      </c>
      <c r="F19" s="91">
        <f t="shared" si="1"/>
        <v>0.47135826575544448</v>
      </c>
      <c r="G19" s="85"/>
      <c r="H19" s="90">
        <f>VLOOKUP($B19,'СВОД Регионы'!A:J,2,0)</f>
        <v>7696</v>
      </c>
      <c r="I19" s="91">
        <f t="shared" si="2"/>
        <v>4.3499886954555735E-2</v>
      </c>
      <c r="J19" s="90">
        <f>VLOOKUP($B19,'СВОД Регионы'!A:J,3,0)</f>
        <v>6304</v>
      </c>
      <c r="K19" s="91">
        <f t="shared" si="3"/>
        <v>0.22081218274111669</v>
      </c>
      <c r="M19" s="90">
        <f>VLOOKUP($B19,'ОТЧЕТ 23 иномарки'!A:J,3,0)</f>
        <v>13719</v>
      </c>
      <c r="N19" s="91">
        <f t="shared" si="4"/>
        <v>3.8862371287339062E-2</v>
      </c>
      <c r="O19" s="90">
        <f>VLOOKUP($B19,'ОТЧЕТ 22 иномарки'!A:J,3,0)</f>
        <v>9303</v>
      </c>
      <c r="P19" s="91">
        <f t="shared" si="5"/>
        <v>0.47468558529506621</v>
      </c>
      <c r="R19" s="90">
        <f>VLOOKUP($B19,'ОТЧЕТ 23 иномарки'!A:J,4,0)</f>
        <v>10545</v>
      </c>
      <c r="S19" s="91">
        <f t="shared" si="6"/>
        <v>4.869882467037661E-2</v>
      </c>
      <c r="T19" s="90">
        <f>VLOOKUP($B19,'ОТЧЕТ 22 иномарки'!A:J,4,0)</f>
        <v>8031</v>
      </c>
      <c r="U19" s="91">
        <f t="shared" si="7"/>
        <v>0.3130369816959282</v>
      </c>
      <c r="W19" s="90">
        <f>VLOOKUP($B19,'ОТЧЕТ 23 иномарки'!A:J,8,0)</f>
        <v>25911</v>
      </c>
      <c r="X19" s="91">
        <f t="shared" si="8"/>
        <v>4.3928415213462496E-2</v>
      </c>
      <c r="Y19" s="90">
        <f>VLOOKUP($B19,'ОТЧЕТ 22 иномарки'!A:J,8,0)</f>
        <v>18969</v>
      </c>
      <c r="Z19" s="91">
        <f t="shared" si="9"/>
        <v>0.36596552269492322</v>
      </c>
      <c r="AB19" s="90">
        <f>VLOOKUP($B19,'ОТЧЕТ 23 иномарки'!A:J,7,0)</f>
        <v>5531</v>
      </c>
      <c r="AC19" s="91">
        <f t="shared" si="10"/>
        <v>2.9076552659524135E-2</v>
      </c>
      <c r="AD19" s="90">
        <f>VLOOKUP($B19,'ОТЧЕТ 22 иномарки'!A:J,7,0)</f>
        <v>3631</v>
      </c>
      <c r="AE19" s="91">
        <f t="shared" si="11"/>
        <v>0.52327182594326627</v>
      </c>
      <c r="AG19" s="90">
        <f>VLOOKUP($B19,'ОТЧЕТ 23 иномарки'!A:J,6,0)</f>
        <v>3257</v>
      </c>
      <c r="AH19" s="91">
        <f t="shared" si="12"/>
        <v>8.9686716067332497E-3</v>
      </c>
      <c r="AI19" s="90">
        <f>VLOOKUP($B19,'ОТЧЕТ 22 иномарки'!A:J,6,0)</f>
        <v>2503</v>
      </c>
      <c r="AJ19" s="91">
        <f t="shared" si="13"/>
        <v>0.30123851378345989</v>
      </c>
      <c r="AL19" s="90">
        <f>VLOOKUP($B19,'ОТЧЕТ 23 иномарки'!A:J,5,0)</f>
        <v>2178</v>
      </c>
      <c r="AM19" s="91">
        <f t="shared" si="14"/>
        <v>1.7608252756847655E-2</v>
      </c>
      <c r="AN19" s="90">
        <f>VLOOKUP($B19,'ОТЧЕТ 22 иномарки'!A:J,5,0)</f>
        <v>1507</v>
      </c>
      <c r="AO19" s="91">
        <f t="shared" si="15"/>
        <v>0.44525547445255476</v>
      </c>
      <c r="AQ19" s="90">
        <f>VLOOKUP($B19,'ОТЧЕТ 23 иномарки'!A:J,9,0)</f>
        <v>12584</v>
      </c>
      <c r="AR19" s="91">
        <f t="shared" si="16"/>
        <v>3.7536614903682666E-2</v>
      </c>
      <c r="AS19" s="90">
        <f>VLOOKUP($B19,'ОТЧЕТ 22 иномарки'!A:J,9,0)</f>
        <v>6141</v>
      </c>
      <c r="AT19" s="91">
        <f t="shared" si="17"/>
        <v>1.0491776583618302</v>
      </c>
      <c r="AU19" s="85"/>
      <c r="AV19" s="90">
        <f>VLOOKUP($B19,'ОТЧЕТ 23 иномарки'!A:J,2,0)</f>
        <v>121</v>
      </c>
      <c r="AW19" s="91">
        <f t="shared" si="18"/>
        <v>7.4459705607246595E-4</v>
      </c>
      <c r="AX19" s="90">
        <f>VLOOKUP($B19,'ОТЧЕТ 22 иномарки'!A:J,2,0)</f>
        <v>104</v>
      </c>
      <c r="AY19" s="91">
        <f t="shared" si="19"/>
        <v>0.16346153846153855</v>
      </c>
    </row>
    <row r="20" spans="1:51" ht="15" customHeight="1" x14ac:dyDescent="0.2">
      <c r="A20" s="89">
        <v>14</v>
      </c>
      <c r="B20" s="83" t="str">
        <f>'ОТЧЕТ 23 иномарки'!A22</f>
        <v>MAZDA</v>
      </c>
      <c r="C20" s="90">
        <f>VLOOKUP($B20,'ОТЧЕТ 23 иномарки'!A:J,10,0)</f>
        <v>70101</v>
      </c>
      <c r="D20" s="91">
        <f t="shared" si="0"/>
        <v>3.0031963663984394E-2</v>
      </c>
      <c r="E20" s="90">
        <f>VLOOKUP($B20,'ОТЧЕТ 22 иномарки'!A:J,10,0)</f>
        <v>49088</v>
      </c>
      <c r="F20" s="91">
        <f t="shared" si="1"/>
        <v>0.42806795958279009</v>
      </c>
      <c r="G20" s="85"/>
      <c r="H20" s="90">
        <f>VLOOKUP($B20,'СВОД Регионы'!A:J,2,0)</f>
        <v>3733</v>
      </c>
      <c r="I20" s="91">
        <f t="shared" si="2"/>
        <v>2.109993217273344E-2</v>
      </c>
      <c r="J20" s="90">
        <f>VLOOKUP($B20,'СВОД Регионы'!A:J,3,0)</f>
        <v>3160</v>
      </c>
      <c r="K20" s="91">
        <f t="shared" si="3"/>
        <v>0.18132911392405071</v>
      </c>
      <c r="M20" s="90">
        <f>VLOOKUP($B20,'ОТЧЕТ 23 иномарки'!A:J,3,0)</f>
        <v>10635</v>
      </c>
      <c r="N20" s="91">
        <f t="shared" si="4"/>
        <v>3.0126198603458776E-2</v>
      </c>
      <c r="O20" s="90">
        <f>VLOOKUP($B20,'ОТЧЕТ 22 иномарки'!A:J,3,0)</f>
        <v>6660</v>
      </c>
      <c r="P20" s="91">
        <f t="shared" si="5"/>
        <v>0.59684684684684686</v>
      </c>
      <c r="R20" s="90">
        <f>VLOOKUP($B20,'ОТЧЕТ 23 иномарки'!A:J,4,0)</f>
        <v>4736</v>
      </c>
      <c r="S20" s="91">
        <f t="shared" si="6"/>
        <v>2.1871752834414761E-2</v>
      </c>
      <c r="T20" s="90">
        <f>VLOOKUP($B20,'ОТЧЕТ 22 иномарки'!A:J,4,0)</f>
        <v>3771</v>
      </c>
      <c r="U20" s="91">
        <f t="shared" si="7"/>
        <v>0.25590029169981432</v>
      </c>
      <c r="W20" s="90">
        <f>VLOOKUP($B20,'ОТЧЕТ 23 иномарки'!A:J,8,0)</f>
        <v>15297</v>
      </c>
      <c r="X20" s="91">
        <f t="shared" si="8"/>
        <v>2.5933887828348417E-2</v>
      </c>
      <c r="Y20" s="90">
        <f>VLOOKUP($B20,'ОТЧЕТ 22 иномарки'!A:J,8,0)</f>
        <v>11405</v>
      </c>
      <c r="Z20" s="91">
        <f t="shared" si="9"/>
        <v>0.34125383603682602</v>
      </c>
      <c r="AB20" s="90">
        <f>VLOOKUP($B20,'ОТЧЕТ 23 иномарки'!A:J,7,0)</f>
        <v>6921</v>
      </c>
      <c r="AC20" s="91">
        <f t="shared" si="10"/>
        <v>3.6383804186687137E-2</v>
      </c>
      <c r="AD20" s="90">
        <f>VLOOKUP($B20,'ОТЧЕТ 22 иномарки'!A:J,7,0)</f>
        <v>4718</v>
      </c>
      <c r="AE20" s="91">
        <f t="shared" si="11"/>
        <v>0.46693514200932595</v>
      </c>
      <c r="AG20" s="90">
        <f>VLOOKUP($B20,'ОТЧЕТ 23 иномарки'!A:J,6,0)</f>
        <v>16368</v>
      </c>
      <c r="AH20" s="91">
        <f t="shared" si="12"/>
        <v>4.5071911838811742E-2</v>
      </c>
      <c r="AI20" s="90">
        <f>VLOOKUP($B20,'ОТЧЕТ 22 иномарки'!A:J,6,0)</f>
        <v>12149</v>
      </c>
      <c r="AJ20" s="91">
        <f t="shared" si="13"/>
        <v>0.34727138036052341</v>
      </c>
      <c r="AL20" s="90">
        <f>VLOOKUP($B20,'ОТЧЕТ 23 иномарки'!A:J,5,0)</f>
        <v>1774</v>
      </c>
      <c r="AM20" s="91">
        <f t="shared" si="14"/>
        <v>1.4342075477799697E-2</v>
      </c>
      <c r="AN20" s="90">
        <f>VLOOKUP($B20,'ОТЧЕТ 22 иномарки'!A:J,5,0)</f>
        <v>1312</v>
      </c>
      <c r="AO20" s="91">
        <f t="shared" si="15"/>
        <v>0.35213414634146334</v>
      </c>
      <c r="AQ20" s="90">
        <f>VLOOKUP($B20,'ОТЧЕТ 23 иномарки'!A:J,9,0)</f>
        <v>10169</v>
      </c>
      <c r="AR20" s="91">
        <f t="shared" si="16"/>
        <v>3.0332949535564927E-2</v>
      </c>
      <c r="AS20" s="90">
        <f>VLOOKUP($B20,'ОТЧЕТ 22 иномарки'!A:J,9,0)</f>
        <v>5856</v>
      </c>
      <c r="AT20" s="91">
        <f t="shared" si="17"/>
        <v>0.73650956284153013</v>
      </c>
      <c r="AU20" s="85"/>
      <c r="AV20" s="90">
        <f>VLOOKUP($B20,'ОТЧЕТ 23 иномарки'!A:J,2,0)</f>
        <v>4201</v>
      </c>
      <c r="AW20" s="91">
        <f t="shared" si="18"/>
        <v>2.5851671343474623E-2</v>
      </c>
      <c r="AX20" s="90">
        <f>VLOOKUP($B20,'ОТЧЕТ 22 иномарки'!A:J,2,0)</f>
        <v>3217</v>
      </c>
      <c r="AY20" s="91">
        <f t="shared" si="19"/>
        <v>0.30587503885607714</v>
      </c>
    </row>
    <row r="21" spans="1:51" ht="15" customHeight="1" x14ac:dyDescent="0.2">
      <c r="A21" s="89">
        <v>15</v>
      </c>
      <c r="B21" s="83" t="str">
        <f>'ОТЧЕТ 23 иномарки'!A23</f>
        <v>OPEL</v>
      </c>
      <c r="C21" s="90">
        <f>VLOOKUP($B21,'ОТЧЕТ 23 иномарки'!A:J,10,0)</f>
        <v>62771</v>
      </c>
      <c r="D21" s="91">
        <f t="shared" si="0"/>
        <v>2.689171896480741E-2</v>
      </c>
      <c r="E21" s="90">
        <f>VLOOKUP($B21,'ОТЧЕТ 22 иномарки'!A:J,10,0)</f>
        <v>44680</v>
      </c>
      <c r="F21" s="91">
        <f t="shared" si="1"/>
        <v>0.40490152193375106</v>
      </c>
      <c r="G21" s="85"/>
      <c r="H21" s="90">
        <f>VLOOKUP($B21,'СВОД Регионы'!A:J,2,0)</f>
        <v>3257</v>
      </c>
      <c r="I21" s="91">
        <f t="shared" si="2"/>
        <v>1.8409450599140856E-2</v>
      </c>
      <c r="J21" s="90">
        <f>VLOOKUP($B21,'СВОД Регионы'!A:J,3,0)</f>
        <v>2935</v>
      </c>
      <c r="K21" s="91">
        <f t="shared" si="3"/>
        <v>0.10971039182282794</v>
      </c>
      <c r="M21" s="90">
        <f>VLOOKUP($B21,'ОТЧЕТ 23 иномарки'!A:J,3,0)</f>
        <v>11864</v>
      </c>
      <c r="N21" s="91">
        <f t="shared" si="4"/>
        <v>3.3607637069246347E-2</v>
      </c>
      <c r="O21" s="90">
        <f>VLOOKUP($B21,'ОТЧЕТ 22 иномарки'!A:J,3,0)</f>
        <v>8397</v>
      </c>
      <c r="P21" s="91">
        <f t="shared" si="5"/>
        <v>0.41288555436465413</v>
      </c>
      <c r="R21" s="90">
        <f>VLOOKUP($B21,'ОТЧЕТ 23 иномарки'!A:J,4,0)</f>
        <v>7276</v>
      </c>
      <c r="S21" s="91">
        <f t="shared" si="6"/>
        <v>3.3601958113007133E-2</v>
      </c>
      <c r="T21" s="90">
        <f>VLOOKUP($B21,'ОТЧЕТ 22 иномарки'!A:J,4,0)</f>
        <v>6023</v>
      </c>
      <c r="U21" s="91">
        <f t="shared" si="7"/>
        <v>0.20803586252697981</v>
      </c>
      <c r="W21" s="90">
        <f>VLOOKUP($B21,'ОТЧЕТ 23 иномарки'!A:J,8,0)</f>
        <v>18429</v>
      </c>
      <c r="X21" s="91">
        <f t="shared" si="8"/>
        <v>3.1243748368218145E-2</v>
      </c>
      <c r="Y21" s="90">
        <f>VLOOKUP($B21,'ОТЧЕТ 22 иномарки'!A:J,8,0)</f>
        <v>14456</v>
      </c>
      <c r="Z21" s="91">
        <f t="shared" si="9"/>
        <v>0.27483397897066952</v>
      </c>
      <c r="AB21" s="90">
        <f>VLOOKUP($B21,'ОТЧЕТ 23 иномарки'!A:J,7,0)</f>
        <v>5140</v>
      </c>
      <c r="AC21" s="91">
        <f t="shared" si="10"/>
        <v>2.7021059604041595E-2</v>
      </c>
      <c r="AD21" s="90">
        <f>VLOOKUP($B21,'ОТЧЕТ 22 иномарки'!A:J,7,0)</f>
        <v>3958</v>
      </c>
      <c r="AE21" s="91">
        <f t="shared" si="11"/>
        <v>0.29863567458312268</v>
      </c>
      <c r="AG21" s="90">
        <f>VLOOKUP($B21,'ОТЧЕТ 23 иномарки'!A:J,6,0)</f>
        <v>2927</v>
      </c>
      <c r="AH21" s="91">
        <f t="shared" si="12"/>
        <v>8.0599637067572064E-3</v>
      </c>
      <c r="AI21" s="90">
        <f>VLOOKUP($B21,'ОТЧЕТ 22 иномарки'!A:J,6,0)</f>
        <v>2438</v>
      </c>
      <c r="AJ21" s="91">
        <f t="shared" si="13"/>
        <v>0.20057424118129608</v>
      </c>
      <c r="AL21" s="90">
        <f>VLOOKUP($B21,'ОТЧЕТ 23 иномарки'!A:J,5,0)</f>
        <v>2648</v>
      </c>
      <c r="AM21" s="91">
        <f t="shared" si="14"/>
        <v>2.1408013452769784E-2</v>
      </c>
      <c r="AN21" s="90">
        <f>VLOOKUP($B21,'ОТЧЕТ 22 иномарки'!A:J,5,0)</f>
        <v>2067</v>
      </c>
      <c r="AO21" s="91">
        <f t="shared" si="15"/>
        <v>0.28108369617803586</v>
      </c>
      <c r="AQ21" s="90">
        <f>VLOOKUP($B21,'ОТЧЕТ 23 иномарки'!A:J,9,0)</f>
        <v>14328</v>
      </c>
      <c r="AR21" s="91">
        <f t="shared" si="16"/>
        <v>4.2738764966621524E-2</v>
      </c>
      <c r="AS21" s="90">
        <f>VLOOKUP($B21,'ОТЧЕТ 22 иномарки'!A:J,9,0)</f>
        <v>7211</v>
      </c>
      <c r="AT21" s="91">
        <f t="shared" si="17"/>
        <v>0.9869643600055471</v>
      </c>
      <c r="AU21" s="85"/>
      <c r="AV21" s="90">
        <f>VLOOKUP($B21,'ОТЧЕТ 23 иномарки'!A:J,2,0)</f>
        <v>159</v>
      </c>
      <c r="AW21" s="91">
        <f t="shared" si="18"/>
        <v>9.7843745384729001E-4</v>
      </c>
      <c r="AX21" s="90">
        <f>VLOOKUP($B21,'ОТЧЕТ 22 иномарки'!A:J,2,0)</f>
        <v>130</v>
      </c>
      <c r="AY21" s="91">
        <f t="shared" si="19"/>
        <v>0.22307692307692317</v>
      </c>
    </row>
    <row r="22" spans="1:51" ht="15" customHeight="1" x14ac:dyDescent="0.2">
      <c r="A22" s="89">
        <v>16</v>
      </c>
      <c r="B22" s="83" t="str">
        <f>'ОТЧЕТ 23 иномарки'!A24</f>
        <v>DAEWOO</v>
      </c>
      <c r="C22" s="90">
        <f>VLOOKUP($B22,'ОТЧЕТ 23 иномарки'!A:J,10,0)</f>
        <v>57331</v>
      </c>
      <c r="D22" s="91">
        <f t="shared" si="0"/>
        <v>2.4561169010711533E-2</v>
      </c>
      <c r="E22" s="90">
        <f>VLOOKUP($B22,'ОТЧЕТ 22 иномарки'!A:J,10,0)</f>
        <v>42202</v>
      </c>
      <c r="F22" s="91">
        <f t="shared" si="1"/>
        <v>0.35849011895170846</v>
      </c>
      <c r="G22" s="85"/>
      <c r="H22" s="90">
        <f>VLOOKUP($B22,'СВОД Регионы'!A:J,2,0)</f>
        <v>4013</v>
      </c>
      <c r="I22" s="91">
        <f t="shared" si="2"/>
        <v>2.2682568392493784E-2</v>
      </c>
      <c r="J22" s="90">
        <f>VLOOKUP($B22,'СВОД Регионы'!A:J,3,0)</f>
        <v>3433</v>
      </c>
      <c r="K22" s="91">
        <f t="shared" si="3"/>
        <v>0.16894844159627143</v>
      </c>
      <c r="M22" s="90">
        <f>VLOOKUP($B22,'ОТЧЕТ 23 иномарки'!A:J,3,0)</f>
        <v>9622</v>
      </c>
      <c r="N22" s="91">
        <f t="shared" si="4"/>
        <v>2.7256632154441029E-2</v>
      </c>
      <c r="O22" s="90">
        <f>VLOOKUP($B22,'ОТЧЕТ 22 иномарки'!A:J,3,0)</f>
        <v>7799</v>
      </c>
      <c r="P22" s="91">
        <f t="shared" si="5"/>
        <v>0.2337479163995384</v>
      </c>
      <c r="R22" s="90">
        <f>VLOOKUP($B22,'ОТЧЕТ 23 иномарки'!A:J,4,0)</f>
        <v>4397</v>
      </c>
      <c r="S22" s="91">
        <f t="shared" si="6"/>
        <v>2.030618606691759E-2</v>
      </c>
      <c r="T22" s="90">
        <f>VLOOKUP($B22,'ОТЧЕТ 22 иномарки'!A:J,4,0)</f>
        <v>4097</v>
      </c>
      <c r="U22" s="91">
        <f t="shared" si="7"/>
        <v>7.3224310471076359E-2</v>
      </c>
      <c r="W22" s="90">
        <f>VLOOKUP($B22,'ОТЧЕТ 23 иномарки'!A:J,8,0)</f>
        <v>15995</v>
      </c>
      <c r="X22" s="91">
        <f t="shared" si="8"/>
        <v>2.7117247552751057E-2</v>
      </c>
      <c r="Y22" s="90">
        <f>VLOOKUP($B22,'ОТЧЕТ 22 иномарки'!A:J,8,0)</f>
        <v>13039</v>
      </c>
      <c r="Z22" s="91">
        <f t="shared" si="9"/>
        <v>0.22670450187897839</v>
      </c>
      <c r="AB22" s="90">
        <f>VLOOKUP($B22,'ОТЧЕТ 23 иномарки'!A:J,7,0)</f>
        <v>6143</v>
      </c>
      <c r="AC22" s="91">
        <f t="shared" si="10"/>
        <v>3.2293846137670723E-2</v>
      </c>
      <c r="AD22" s="90">
        <f>VLOOKUP($B22,'ОТЧЕТ 22 иномарки'!A:J,7,0)</f>
        <v>5024</v>
      </c>
      <c r="AE22" s="91">
        <f t="shared" si="11"/>
        <v>0.22273089171974525</v>
      </c>
      <c r="AG22" s="90">
        <f>VLOOKUP($B22,'ОТЧЕТ 23 иномарки'!A:J,6,0)</f>
        <v>2981</v>
      </c>
      <c r="AH22" s="91">
        <f t="shared" si="12"/>
        <v>8.2086613631169227E-3</v>
      </c>
      <c r="AI22" s="90">
        <f>VLOOKUP($B22,'ОТЧЕТ 22 иномарки'!A:J,6,0)</f>
        <v>2621</v>
      </c>
      <c r="AJ22" s="91">
        <f t="shared" si="13"/>
        <v>0.13735215566577641</v>
      </c>
      <c r="AL22" s="90">
        <f>VLOOKUP($B22,'ОТЧЕТ 23 иномарки'!A:J,5,0)</f>
        <v>2131</v>
      </c>
      <c r="AM22" s="91">
        <f t="shared" si="14"/>
        <v>1.7228276687255441E-2</v>
      </c>
      <c r="AN22" s="90">
        <f>VLOOKUP($B22,'ОТЧЕТ 22 иномарки'!A:J,5,0)</f>
        <v>1829</v>
      </c>
      <c r="AO22" s="91">
        <f t="shared" si="15"/>
        <v>0.16511755057408428</v>
      </c>
      <c r="AQ22" s="90">
        <f>VLOOKUP($B22,'ОТЧЕТ 23 иномарки'!A:J,9,0)</f>
        <v>15924</v>
      </c>
      <c r="AR22" s="91">
        <f t="shared" si="16"/>
        <v>4.7499448166421078E-2</v>
      </c>
      <c r="AS22" s="90">
        <f>VLOOKUP($B22,'ОТЧЕТ 22 иномарки'!A:J,9,0)</f>
        <v>7651</v>
      </c>
      <c r="AT22" s="91">
        <f t="shared" si="17"/>
        <v>1.0812965625408442</v>
      </c>
      <c r="AU22" s="85"/>
      <c r="AV22" s="90">
        <f>VLOOKUP($B22,'ОТЧЕТ 23 иномарки'!A:J,2,0)</f>
        <v>138</v>
      </c>
      <c r="AW22" s="91">
        <f t="shared" si="18"/>
        <v>8.4920986560330818E-4</v>
      </c>
      <c r="AX22" s="90">
        <f>VLOOKUP($B22,'ОТЧЕТ 22 иномарки'!A:J,2,0)</f>
        <v>142</v>
      </c>
      <c r="AY22" s="91">
        <f t="shared" si="19"/>
        <v>-2.8169014084507005E-2</v>
      </c>
    </row>
    <row r="23" spans="1:51" ht="15" customHeight="1" x14ac:dyDescent="0.2">
      <c r="A23" s="89">
        <v>17</v>
      </c>
      <c r="B23" s="83" t="str">
        <f>'ОТЧЕТ 23 иномарки'!A25</f>
        <v>AUDI</v>
      </c>
      <c r="C23" s="90">
        <f>VLOOKUP($B23,'ОТЧЕТ 23 иномарки'!A:J,10,0)</f>
        <v>57243</v>
      </c>
      <c r="D23" s="91">
        <f t="shared" si="0"/>
        <v>2.4523468937924689E-2</v>
      </c>
      <c r="E23" s="90">
        <f>VLOOKUP($B23,'ОТЧЕТ 22 иномарки'!A:J,10,0)</f>
        <v>39483</v>
      </c>
      <c r="F23" s="91">
        <f t="shared" si="1"/>
        <v>0.44981384393283186</v>
      </c>
      <c r="G23" s="85"/>
      <c r="H23" s="90">
        <f>VLOOKUP($B23,'СВОД Регионы'!A:J,2,0)</f>
        <v>6994</v>
      </c>
      <c r="I23" s="91">
        <f t="shared" si="2"/>
        <v>3.9531991860728012E-2</v>
      </c>
      <c r="J23" s="90">
        <f>VLOOKUP($B23,'СВОД Регионы'!A:J,3,0)</f>
        <v>5031</v>
      </c>
      <c r="K23" s="91">
        <f t="shared" si="3"/>
        <v>0.39018087855297168</v>
      </c>
      <c r="M23" s="90">
        <f>VLOOKUP($B23,'ОТЧЕТ 23 иномарки'!A:J,3,0)</f>
        <v>8679</v>
      </c>
      <c r="N23" s="91">
        <f t="shared" si="4"/>
        <v>2.4585357562709801E-2</v>
      </c>
      <c r="O23" s="90">
        <f>VLOOKUP($B23,'ОТЧЕТ 22 иномарки'!A:J,3,0)</f>
        <v>5784</v>
      </c>
      <c r="P23" s="91">
        <f t="shared" si="5"/>
        <v>0.50051867219917012</v>
      </c>
      <c r="R23" s="90">
        <f>VLOOKUP($B23,'ОТЧЕТ 23 иномарки'!A:J,4,0)</f>
        <v>9227</v>
      </c>
      <c r="S23" s="91">
        <f t="shared" si="6"/>
        <v>4.2612048860461355E-2</v>
      </c>
      <c r="T23" s="90">
        <f>VLOOKUP($B23,'ОТЧЕТ 22 иномарки'!A:J,4,0)</f>
        <v>6692</v>
      </c>
      <c r="U23" s="91">
        <f t="shared" si="7"/>
        <v>0.37881052002390914</v>
      </c>
      <c r="W23" s="90">
        <f>VLOOKUP($B23,'ОТЧЕТ 23 иномарки'!A:J,8,0)</f>
        <v>21328</v>
      </c>
      <c r="X23" s="91">
        <f t="shared" si="8"/>
        <v>3.6158590547363208E-2</v>
      </c>
      <c r="Y23" s="90">
        <f>VLOOKUP($B23,'ОТЧЕТ 22 иномарки'!A:J,8,0)</f>
        <v>15311</v>
      </c>
      <c r="Z23" s="91">
        <f t="shared" si="9"/>
        <v>0.39298543530794849</v>
      </c>
      <c r="AB23" s="90">
        <f>VLOOKUP($B23,'ОТЧЕТ 23 иномарки'!A:J,7,0)</f>
        <v>4135</v>
      </c>
      <c r="AC23" s="91">
        <f t="shared" si="10"/>
        <v>2.1737759039438129E-2</v>
      </c>
      <c r="AD23" s="90">
        <f>VLOOKUP($B23,'ОТЧЕТ 22 иномарки'!A:J,7,0)</f>
        <v>2774</v>
      </c>
      <c r="AE23" s="91">
        <f t="shared" si="11"/>
        <v>0.49062725306416732</v>
      </c>
      <c r="AG23" s="90">
        <f>VLOOKUP($B23,'ОТЧЕТ 23 иномарки'!A:J,6,0)</f>
        <v>3222</v>
      </c>
      <c r="AH23" s="91">
        <f t="shared" si="12"/>
        <v>8.8722934961297309E-3</v>
      </c>
      <c r="AI23" s="90">
        <f>VLOOKUP($B23,'ОТЧЕТ 22 иномарки'!A:J,6,0)</f>
        <v>2435</v>
      </c>
      <c r="AJ23" s="91">
        <f t="shared" si="13"/>
        <v>0.32320328542094456</v>
      </c>
      <c r="AL23" s="90">
        <f>VLOOKUP($B23,'ОТЧЕТ 23 иномарки'!A:J,5,0)</f>
        <v>2117</v>
      </c>
      <c r="AM23" s="91">
        <f t="shared" si="14"/>
        <v>1.7115092326100315E-2</v>
      </c>
      <c r="AN23" s="90">
        <f>VLOOKUP($B23,'ОТЧЕТ 22 иномарки'!A:J,5,0)</f>
        <v>1807</v>
      </c>
      <c r="AO23" s="91">
        <f t="shared" si="15"/>
        <v>0.1715550636413945</v>
      </c>
      <c r="AQ23" s="90">
        <f>VLOOKUP($B23,'ОТЧЕТ 23 иномарки'!A:J,9,0)</f>
        <v>8195</v>
      </c>
      <c r="AR23" s="91">
        <f t="shared" si="16"/>
        <v>2.4444736104233904E-2</v>
      </c>
      <c r="AS23" s="90">
        <f>VLOOKUP($B23,'ОТЧЕТ 22 иномарки'!A:J,9,0)</f>
        <v>4403</v>
      </c>
      <c r="AT23" s="91">
        <f t="shared" si="17"/>
        <v>0.86123097887803768</v>
      </c>
      <c r="AU23" s="85"/>
      <c r="AV23" s="90">
        <f>VLOOKUP($B23,'ОТЧЕТ 23 иномарки'!A:J,2,0)</f>
        <v>340</v>
      </c>
      <c r="AW23" s="91">
        <f t="shared" si="18"/>
        <v>2.0922561906168463E-3</v>
      </c>
      <c r="AX23" s="90">
        <f>VLOOKUP($B23,'ОТЧЕТ 22 иномарки'!A:J,2,0)</f>
        <v>277</v>
      </c>
      <c r="AY23" s="91">
        <f t="shared" si="19"/>
        <v>0.22743682310469304</v>
      </c>
    </row>
    <row r="24" spans="1:51" ht="15" customHeight="1" x14ac:dyDescent="0.2">
      <c r="A24" s="89">
        <v>18</v>
      </c>
      <c r="B24" s="83" t="str">
        <f>'ОТЧЕТ 23 иномарки'!A26</f>
        <v>LEXUS</v>
      </c>
      <c r="C24" s="90">
        <f>VLOOKUP($B24,'ОТЧЕТ 23 иномарки'!A:J,10,0)</f>
        <v>32809</v>
      </c>
      <c r="D24" s="91">
        <f t="shared" si="0"/>
        <v>1.4055701000722728E-2</v>
      </c>
      <c r="E24" s="90">
        <f>VLOOKUP($B24,'ОТЧЕТ 22 иномарки'!A:J,10,0)</f>
        <v>23733</v>
      </c>
      <c r="F24" s="91">
        <f t="shared" si="1"/>
        <v>0.38242110141996366</v>
      </c>
      <c r="G24" s="85"/>
      <c r="H24" s="90">
        <f>VLOOKUP($B24,'СВОД Регионы'!A:J,2,0)</f>
        <v>2864</v>
      </c>
      <c r="I24" s="91">
        <f t="shared" si="2"/>
        <v>1.6188107619262943E-2</v>
      </c>
      <c r="J24" s="90">
        <f>VLOOKUP($B24,'СВОД Регионы'!A:J,3,0)</f>
        <v>2427</v>
      </c>
      <c r="K24" s="91">
        <f t="shared" si="3"/>
        <v>0.18005768438401315</v>
      </c>
      <c r="M24" s="90">
        <f>VLOOKUP($B24,'ОТЧЕТ 23 иномарки'!A:J,3,0)</f>
        <v>3043</v>
      </c>
      <c r="N24" s="91">
        <f t="shared" si="4"/>
        <v>8.6200303103267564E-3</v>
      </c>
      <c r="O24" s="90">
        <f>VLOOKUP($B24,'ОТЧЕТ 22 иномарки'!A:J,3,0)</f>
        <v>2156</v>
      </c>
      <c r="P24" s="91">
        <f t="shared" si="5"/>
        <v>0.41141001855287573</v>
      </c>
      <c r="R24" s="90">
        <f>VLOOKUP($B24,'ОТЧЕТ 23 иномарки'!A:J,4,0)</f>
        <v>1992</v>
      </c>
      <c r="S24" s="91">
        <f t="shared" si="6"/>
        <v>9.199436580691344E-3</v>
      </c>
      <c r="T24" s="90">
        <f>VLOOKUP($B24,'ОТЧЕТ 22 иномарки'!A:J,4,0)</f>
        <v>1522</v>
      </c>
      <c r="U24" s="91">
        <f t="shared" si="7"/>
        <v>0.30880420499342964</v>
      </c>
      <c r="W24" s="90">
        <f>VLOOKUP($B24,'ОТЧЕТ 23 иномарки'!A:J,8,0)</f>
        <v>6240</v>
      </c>
      <c r="X24" s="91">
        <f t="shared" si="8"/>
        <v>1.0579032493227046E-2</v>
      </c>
      <c r="Y24" s="90">
        <f>VLOOKUP($B24,'ОТЧЕТ 22 иномарки'!A:J,8,0)</f>
        <v>4780</v>
      </c>
      <c r="Z24" s="91">
        <f t="shared" si="9"/>
        <v>0.30543933054393313</v>
      </c>
      <c r="AB24" s="90">
        <f>VLOOKUP($B24,'ОТЧЕТ 23 иномарки'!A:J,7,0)</f>
        <v>3173</v>
      </c>
      <c r="AC24" s="91">
        <f t="shared" si="10"/>
        <v>1.6680510140782874E-2</v>
      </c>
      <c r="AD24" s="90">
        <f>VLOOKUP($B24,'ОТЧЕТ 22 иномарки'!A:J,7,0)</f>
        <v>1981</v>
      </c>
      <c r="AE24" s="91">
        <f t="shared" si="11"/>
        <v>0.60171630489651684</v>
      </c>
      <c r="AG24" s="90">
        <f>VLOOKUP($B24,'ОТЧЕТ 23 иномарки'!A:J,6,0)</f>
        <v>8264</v>
      </c>
      <c r="AH24" s="91">
        <f t="shared" si="12"/>
        <v>2.2756248743642488E-2</v>
      </c>
      <c r="AI24" s="90">
        <f>VLOOKUP($B24,'ОТЧЕТ 22 иномарки'!A:J,6,0)</f>
        <v>6163</v>
      </c>
      <c r="AJ24" s="91">
        <f t="shared" si="13"/>
        <v>0.340905403212721</v>
      </c>
      <c r="AL24" s="90">
        <f>VLOOKUP($B24,'ОТЧЕТ 23 иномарки'!A:J,5,0)</f>
        <v>2576</v>
      </c>
      <c r="AM24" s="91">
        <f t="shared" si="14"/>
        <v>2.0825922452543413E-2</v>
      </c>
      <c r="AN24" s="90">
        <f>VLOOKUP($B24,'ОТЧЕТ 22 иномарки'!A:J,5,0)</f>
        <v>1810</v>
      </c>
      <c r="AO24" s="91">
        <f t="shared" si="15"/>
        <v>0.42320441988950286</v>
      </c>
      <c r="AQ24" s="90">
        <f>VLOOKUP($B24,'ОТЧЕТ 23 иномарки'!A:J,9,0)</f>
        <v>3034</v>
      </c>
      <c r="AR24" s="91">
        <f t="shared" si="16"/>
        <v>9.0500706943557867E-3</v>
      </c>
      <c r="AS24" s="90">
        <f>VLOOKUP($B24,'ОТЧЕТ 22 иномарки'!A:J,9,0)</f>
        <v>1739</v>
      </c>
      <c r="AT24" s="91">
        <f t="shared" si="17"/>
        <v>0.74468085106382986</v>
      </c>
      <c r="AU24" s="85"/>
      <c r="AV24" s="90">
        <f>VLOOKUP($B24,'ОТЧЕТ 23 иномарки'!A:J,2,0)</f>
        <v>4487</v>
      </c>
      <c r="AW24" s="91">
        <f t="shared" si="18"/>
        <v>2.7611628021464087E-2</v>
      </c>
      <c r="AX24" s="90">
        <f>VLOOKUP($B24,'ОТЧЕТ 22 иномарки'!A:J,2,0)</f>
        <v>3582</v>
      </c>
      <c r="AY24" s="91">
        <f t="shared" si="19"/>
        <v>0.25265214963707416</v>
      </c>
    </row>
    <row r="25" spans="1:51" ht="15" customHeight="1" x14ac:dyDescent="0.2">
      <c r="A25" s="89">
        <v>19</v>
      </c>
      <c r="B25" s="83" t="str">
        <f>'ОТЧЕТ 23 иномарки'!A27</f>
        <v>SUBARU</v>
      </c>
      <c r="C25" s="90">
        <f>VLOOKUP($B25,'ОТЧЕТ 23 иномарки'!A:J,10,0)</f>
        <v>29486</v>
      </c>
      <c r="D25" s="91">
        <f t="shared" si="0"/>
        <v>1.2632094843101294E-2</v>
      </c>
      <c r="E25" s="90">
        <f>VLOOKUP($B25,'ОТЧЕТ 22 иномарки'!A:J,10,0)</f>
        <v>19515</v>
      </c>
      <c r="F25" s="91">
        <f t="shared" si="1"/>
        <v>0.51094030233153975</v>
      </c>
      <c r="G25" s="85"/>
      <c r="H25" s="90">
        <f>VLOOKUP($B25,'СВОД Регионы'!A:J,2,0)</f>
        <v>1226</v>
      </c>
      <c r="I25" s="91">
        <f t="shared" si="2"/>
        <v>6.9296857336649332E-3</v>
      </c>
      <c r="J25" s="90">
        <f>VLOOKUP($B25,'СВОД Регионы'!A:J,3,0)</f>
        <v>1021</v>
      </c>
      <c r="K25" s="91">
        <f t="shared" si="3"/>
        <v>0.20078354554358468</v>
      </c>
      <c r="M25" s="90">
        <f>VLOOKUP($B25,'ОТЧЕТ 23 иномарки'!A:J,3,0)</f>
        <v>3048</v>
      </c>
      <c r="N25" s="91">
        <f t="shared" si="4"/>
        <v>8.6341940144186516E-3</v>
      </c>
      <c r="O25" s="90">
        <f>VLOOKUP($B25,'ОТЧЕТ 22 иномарки'!A:J,3,0)</f>
        <v>1964</v>
      </c>
      <c r="P25" s="91">
        <f t="shared" si="5"/>
        <v>0.55193482688391038</v>
      </c>
      <c r="R25" s="90">
        <f>VLOOKUP($B25,'ОТЧЕТ 23 иномарки'!A:J,4,0)</f>
        <v>1804</v>
      </c>
      <c r="S25" s="91">
        <f t="shared" si="6"/>
        <v>8.3312166624333241E-3</v>
      </c>
      <c r="T25" s="90">
        <f>VLOOKUP($B25,'ОТЧЕТ 22 иномарки'!A:J,4,0)</f>
        <v>1293</v>
      </c>
      <c r="U25" s="91">
        <f t="shared" si="7"/>
        <v>0.39520494972931175</v>
      </c>
      <c r="W25" s="90">
        <f>VLOOKUP($B25,'ОТЧЕТ 23 иномарки'!A:J,8,0)</f>
        <v>3829</v>
      </c>
      <c r="X25" s="91">
        <f t="shared" si="8"/>
        <v>6.4915249065010186E-3</v>
      </c>
      <c r="Y25" s="90">
        <f>VLOOKUP($B25,'ОТЧЕТ 22 иномарки'!A:J,8,0)</f>
        <v>2773</v>
      </c>
      <c r="Z25" s="91">
        <f t="shared" si="9"/>
        <v>0.38081500180310135</v>
      </c>
      <c r="AB25" s="90">
        <f>VLOOKUP($B25,'ОТЧЕТ 23 иномарки'!A:J,7,0)</f>
        <v>2000</v>
      </c>
      <c r="AC25" s="91">
        <f t="shared" si="10"/>
        <v>1.051403097433525E-2</v>
      </c>
      <c r="AD25" s="90">
        <f>VLOOKUP($B25,'ОТЧЕТ 22 иномарки'!A:J,7,0)</f>
        <v>1315</v>
      </c>
      <c r="AE25" s="91">
        <f t="shared" si="11"/>
        <v>0.52091254752851701</v>
      </c>
      <c r="AG25" s="90">
        <f>VLOOKUP($B25,'ОТЧЕТ 23 иномарки'!A:J,6,0)</f>
        <v>9844</v>
      </c>
      <c r="AH25" s="91">
        <f t="shared" si="12"/>
        <v>2.7107032022315663E-2</v>
      </c>
      <c r="AI25" s="90">
        <f>VLOOKUP($B25,'ОТЧЕТ 22 иномарки'!A:J,6,0)</f>
        <v>6631</v>
      </c>
      <c r="AJ25" s="91">
        <f t="shared" si="13"/>
        <v>0.48454230131201936</v>
      </c>
      <c r="AL25" s="90">
        <f>VLOOKUP($B25,'ОТЧЕТ 23 иномарки'!A:J,5,0)</f>
        <v>301</v>
      </c>
      <c r="AM25" s="91">
        <f t="shared" si="14"/>
        <v>2.4334637648352358E-3</v>
      </c>
      <c r="AN25" s="90">
        <f>VLOOKUP($B25,'ОТЧЕТ 22 иномарки'!A:J,5,0)</f>
        <v>190</v>
      </c>
      <c r="AO25" s="91">
        <f t="shared" si="15"/>
        <v>0.58421052631578951</v>
      </c>
      <c r="AQ25" s="90">
        <f>VLOOKUP($B25,'ОТЧЕТ 23 иномарки'!A:J,9,0)</f>
        <v>1589</v>
      </c>
      <c r="AR25" s="91">
        <f t="shared" si="16"/>
        <v>4.7398030103267454E-3</v>
      </c>
      <c r="AS25" s="90">
        <f>VLOOKUP($B25,'ОТЧЕТ 22 иномарки'!A:J,9,0)</f>
        <v>813</v>
      </c>
      <c r="AT25" s="91">
        <f t="shared" si="17"/>
        <v>0.9544895448954489</v>
      </c>
      <c r="AU25" s="85"/>
      <c r="AV25" s="90">
        <f>VLOOKUP($B25,'ОТЧЕТ 23 иномарки'!A:J,2,0)</f>
        <v>7071</v>
      </c>
      <c r="AW25" s="91">
        <f t="shared" si="18"/>
        <v>4.3512775070152117E-2</v>
      </c>
      <c r="AX25" s="90">
        <f>VLOOKUP($B25,'ОТЧЕТ 22 иномарки'!A:J,2,0)</f>
        <v>4536</v>
      </c>
      <c r="AY25" s="91">
        <f t="shared" si="19"/>
        <v>0.55886243386243395</v>
      </c>
    </row>
    <row r="26" spans="1:51" ht="15" customHeight="1" x14ac:dyDescent="0.2">
      <c r="A26" s="89">
        <v>20</v>
      </c>
      <c r="B26" s="83" t="str">
        <f>'ОТЧЕТ 23 иномарки'!A28</f>
        <v>SUZUKI</v>
      </c>
      <c r="C26" s="90">
        <f>VLOOKUP($B26,'ОТЧЕТ 23 иномарки'!A:J,10,0)</f>
        <v>26967</v>
      </c>
      <c r="D26" s="91">
        <f t="shared" si="0"/>
        <v>1.1552930259577853E-2</v>
      </c>
      <c r="E26" s="90">
        <f>VLOOKUP($B26,'ОТЧЕТ 22 иномарки'!A:J,10,0)</f>
        <v>20510</v>
      </c>
      <c r="F26" s="91">
        <f t="shared" si="1"/>
        <v>0.31482203803022912</v>
      </c>
      <c r="G26" s="85"/>
      <c r="H26" s="90">
        <f>VLOOKUP($B26,'СВОД Регионы'!A:J,2,0)</f>
        <v>1517</v>
      </c>
      <c r="I26" s="91">
        <f t="shared" si="2"/>
        <v>8.5744969477730051E-3</v>
      </c>
      <c r="J26" s="90">
        <f>VLOOKUP($B26,'СВОД Регионы'!A:J,3,0)</f>
        <v>1406</v>
      </c>
      <c r="K26" s="91">
        <f t="shared" si="3"/>
        <v>7.8947368421052655E-2</v>
      </c>
      <c r="M26" s="90">
        <f>VLOOKUP($B26,'ОТЧЕТ 23 иномарки'!A:J,3,0)</f>
        <v>3689</v>
      </c>
      <c r="N26" s="91">
        <f t="shared" si="4"/>
        <v>1.0449980878999477E-2</v>
      </c>
      <c r="O26" s="90">
        <f>VLOOKUP($B26,'ОТЧЕТ 22 иномарки'!A:J,3,0)</f>
        <v>2597</v>
      </c>
      <c r="P26" s="91">
        <f t="shared" si="5"/>
        <v>0.42048517520215634</v>
      </c>
      <c r="R26" s="90">
        <f>VLOOKUP($B26,'ОТЧЕТ 23 иномарки'!A:J,4,0)</f>
        <v>1925</v>
      </c>
      <c r="S26" s="91">
        <f t="shared" si="6"/>
        <v>8.8900177800355605E-3</v>
      </c>
      <c r="T26" s="90">
        <f>VLOOKUP($B26,'ОТЧЕТ 22 иномарки'!A:J,4,0)</f>
        <v>1591</v>
      </c>
      <c r="U26" s="91">
        <f t="shared" si="7"/>
        <v>0.20993086109365189</v>
      </c>
      <c r="W26" s="90">
        <f>VLOOKUP($B26,'ОТЧЕТ 23 иномарки'!A:J,8,0)</f>
        <v>5592</v>
      </c>
      <c r="X26" s="91">
        <f t="shared" si="8"/>
        <v>9.4804406573919288E-3</v>
      </c>
      <c r="Y26" s="90">
        <f>VLOOKUP($B26,'ОТЧЕТ 22 иномарки'!A:J,8,0)</f>
        <v>4475</v>
      </c>
      <c r="Z26" s="91">
        <f t="shared" si="9"/>
        <v>0.249608938547486</v>
      </c>
      <c r="AB26" s="90">
        <f>VLOOKUP($B26,'ОТЧЕТ 23 иномарки'!A:J,7,0)</f>
        <v>1709</v>
      </c>
      <c r="AC26" s="91">
        <f t="shared" si="10"/>
        <v>8.9842394675694708E-3</v>
      </c>
      <c r="AD26" s="90">
        <f>VLOOKUP($B26,'ОТЧЕТ 22 иномарки'!A:J,7,0)</f>
        <v>1196</v>
      </c>
      <c r="AE26" s="91">
        <f t="shared" si="11"/>
        <v>0.42892976588628762</v>
      </c>
      <c r="AG26" s="90">
        <f>VLOOKUP($B26,'ОТЧЕТ 23 иномарки'!A:J,6,0)</f>
        <v>5068</v>
      </c>
      <c r="AH26" s="91">
        <f t="shared" si="12"/>
        <v>1.3955550415389657E-2</v>
      </c>
      <c r="AI26" s="90">
        <f>VLOOKUP($B26,'ОТЧЕТ 22 иномарки'!A:J,6,0)</f>
        <v>3980</v>
      </c>
      <c r="AJ26" s="91">
        <f t="shared" si="13"/>
        <v>0.27336683417085417</v>
      </c>
      <c r="AL26" s="90">
        <f>VLOOKUP($B26,'ОТЧЕТ 23 иномарки'!A:J,5,0)</f>
        <v>335</v>
      </c>
      <c r="AM26" s="91">
        <f t="shared" si="14"/>
        <v>2.7083400704976876E-3</v>
      </c>
      <c r="AN26" s="90">
        <f>VLOOKUP($B26,'ОТЧЕТ 22 иномарки'!A:J,5,0)</f>
        <v>242</v>
      </c>
      <c r="AO26" s="91">
        <f t="shared" si="15"/>
        <v>0.38429752066115697</v>
      </c>
      <c r="AQ26" s="90">
        <f>VLOOKUP($B26,'ОТЧЕТ 23 иномарки'!A:J,9,0)</f>
        <v>2677</v>
      </c>
      <c r="AR26" s="91">
        <f t="shared" si="16"/>
        <v>7.9851810312427298E-3</v>
      </c>
      <c r="AS26" s="90">
        <f>VLOOKUP($B26,'ОТЧЕТ 22 иномарки'!A:J,9,0)</f>
        <v>1687</v>
      </c>
      <c r="AT26" s="91">
        <f t="shared" si="17"/>
        <v>0.58684054534676933</v>
      </c>
      <c r="AU26" s="85"/>
      <c r="AV26" s="90">
        <f>VLOOKUP($B26,'ОТЧЕТ 23 иномарки'!A:J,2,0)</f>
        <v>5972</v>
      </c>
      <c r="AW26" s="91">
        <f t="shared" si="18"/>
        <v>3.6749864618717078E-2</v>
      </c>
      <c r="AX26" s="90">
        <f>VLOOKUP($B26,'ОТЧЕТ 22 иномарки'!A:J,2,0)</f>
        <v>4742</v>
      </c>
      <c r="AY26" s="91">
        <f t="shared" si="19"/>
        <v>0.25938422606495148</v>
      </c>
    </row>
    <row r="27" spans="1:51" ht="15" customHeight="1" x14ac:dyDescent="0.2">
      <c r="A27" s="89">
        <v>21</v>
      </c>
      <c r="B27" s="83" t="str">
        <f>'ОТЧЕТ 23 иномарки'!A29</f>
        <v>PEUGEOT</v>
      </c>
      <c r="C27" s="90">
        <f>VLOOKUP($B27,'ОТЧЕТ 23 иномарки'!A:J,10,0)</f>
        <v>24752</v>
      </c>
      <c r="D27" s="91">
        <f t="shared" si="0"/>
        <v>1.0604002291136241E-2</v>
      </c>
      <c r="E27" s="90">
        <f>VLOOKUP($B27,'ОТЧЕТ 22 иномарки'!A:J,10,0)</f>
        <v>18512</v>
      </c>
      <c r="F27" s="91">
        <f t="shared" si="1"/>
        <v>0.33707865168539319</v>
      </c>
      <c r="G27" s="85"/>
      <c r="H27" s="90">
        <f>VLOOKUP($B27,'СВОД Регионы'!A:J,2,0)</f>
        <v>1795</v>
      </c>
      <c r="I27" s="91">
        <f t="shared" si="2"/>
        <v>1.0145828623106489E-2</v>
      </c>
      <c r="J27" s="90">
        <f>VLOOKUP($B27,'СВОД Регионы'!A:J,3,0)</f>
        <v>1533</v>
      </c>
      <c r="K27" s="91">
        <f t="shared" si="3"/>
        <v>0.17090671885192443</v>
      </c>
      <c r="M27" s="90">
        <f>VLOOKUP($B27,'ОТЧЕТ 23 иномарки'!A:J,3,0)</f>
        <v>4185</v>
      </c>
      <c r="N27" s="91">
        <f t="shared" si="4"/>
        <v>1.1855020324915371E-2</v>
      </c>
      <c r="O27" s="90">
        <f>VLOOKUP($B27,'ОТЧЕТ 22 иномарки'!A:J,3,0)</f>
        <v>3109</v>
      </c>
      <c r="P27" s="91">
        <f t="shared" si="5"/>
        <v>0.34609199099388865</v>
      </c>
      <c r="R27" s="90">
        <f>VLOOKUP($B27,'ОТЧЕТ 23 иномарки'!A:J,4,0)</f>
        <v>3470</v>
      </c>
      <c r="S27" s="91">
        <f t="shared" si="6"/>
        <v>1.6025122959336828E-2</v>
      </c>
      <c r="T27" s="90">
        <f>VLOOKUP($B27,'ОТЧЕТ 22 иномарки'!A:J,4,0)</f>
        <v>2702</v>
      </c>
      <c r="U27" s="91">
        <f t="shared" si="7"/>
        <v>0.28423390081421163</v>
      </c>
      <c r="W27" s="90">
        <f>VLOOKUP($B27,'ОТЧЕТ 23 иномарки'!A:J,8,0)</f>
        <v>7802</v>
      </c>
      <c r="X27" s="91">
        <f t="shared" si="8"/>
        <v>1.3227181332076508E-2</v>
      </c>
      <c r="Y27" s="90">
        <f>VLOOKUP($B27,'ОТЧЕТ 22 иномарки'!A:J,8,0)</f>
        <v>6042</v>
      </c>
      <c r="Z27" s="91">
        <f t="shared" si="9"/>
        <v>0.29129427341939751</v>
      </c>
      <c r="AB27" s="90">
        <f>VLOOKUP($B27,'ОТЧЕТ 23 иномарки'!A:J,7,0)</f>
        <v>1916</v>
      </c>
      <c r="AC27" s="91">
        <f t="shared" si="10"/>
        <v>1.007244167341317E-2</v>
      </c>
      <c r="AD27" s="90">
        <f>VLOOKUP($B27,'ОТЧЕТ 22 иномарки'!A:J,7,0)</f>
        <v>1518</v>
      </c>
      <c r="AE27" s="91">
        <f t="shared" si="11"/>
        <v>0.26218708827404469</v>
      </c>
      <c r="AG27" s="90">
        <f>VLOOKUP($B27,'ОТЧЕТ 23 иномарки'!A:J,6,0)</f>
        <v>1540</v>
      </c>
      <c r="AH27" s="91">
        <f t="shared" si="12"/>
        <v>4.2406368665548677E-3</v>
      </c>
      <c r="AI27" s="90">
        <f>VLOOKUP($B27,'ОТЧЕТ 22 иномарки'!A:J,6,0)</f>
        <v>1383</v>
      </c>
      <c r="AJ27" s="91">
        <f t="shared" si="13"/>
        <v>0.11352133044107005</v>
      </c>
      <c r="AL27" s="90">
        <f>VLOOKUP($B27,'ОТЧЕТ 23 иномарки'!A:J,5,0)</f>
        <v>933</v>
      </c>
      <c r="AM27" s="91">
        <f t="shared" si="14"/>
        <v>7.5429292112666945E-3</v>
      </c>
      <c r="AN27" s="90">
        <f>VLOOKUP($B27,'ОТЧЕТ 22 иномарки'!A:J,5,0)</f>
        <v>741</v>
      </c>
      <c r="AO27" s="91">
        <f t="shared" si="15"/>
        <v>0.25910931174089069</v>
      </c>
      <c r="AQ27" s="90">
        <f>VLOOKUP($B27,'ОТЧЕТ 23 иномарки'!A:J,9,0)</f>
        <v>4812</v>
      </c>
      <c r="AR27" s="91">
        <f t="shared" si="16"/>
        <v>1.4353638820448269E-2</v>
      </c>
      <c r="AS27" s="90">
        <f>VLOOKUP($B27,'ОТЧЕТ 22 иномарки'!A:J,9,0)</f>
        <v>2944</v>
      </c>
      <c r="AT27" s="91">
        <f t="shared" si="17"/>
        <v>0.63451086956521729</v>
      </c>
      <c r="AU27" s="85"/>
      <c r="AV27" s="90">
        <f>VLOOKUP($B27,'ОТЧЕТ 23 иномарки'!A:J,2,0)</f>
        <v>94</v>
      </c>
      <c r="AW27" s="91">
        <f t="shared" si="18"/>
        <v>5.7844729975877515E-4</v>
      </c>
      <c r="AX27" s="90">
        <f>VLOOKUP($B27,'ОТЧЕТ 22 иномарки'!A:J,2,0)</f>
        <v>73</v>
      </c>
      <c r="AY27" s="91">
        <f t="shared" si="19"/>
        <v>0.28767123287671237</v>
      </c>
    </row>
    <row r="28" spans="1:51" ht="15" customHeight="1" x14ac:dyDescent="0.2">
      <c r="A28" s="89">
        <v>22</v>
      </c>
      <c r="B28" s="83" t="str">
        <f>'ОТЧЕТ 23 иномарки'!A30</f>
        <v>VOLVO</v>
      </c>
      <c r="C28" s="90">
        <f>VLOOKUP($B28,'ОТЧЕТ 23 иномарки'!A:J,10,0)</f>
        <v>19661</v>
      </c>
      <c r="D28" s="91">
        <f t="shared" si="0"/>
        <v>8.4229673984336471E-3</v>
      </c>
      <c r="E28" s="90">
        <f>VLOOKUP($B28,'ОТЧЕТ 22 иномарки'!A:J,10,0)</f>
        <v>13101</v>
      </c>
      <c r="F28" s="91">
        <f t="shared" si="1"/>
        <v>0.50072513548584086</v>
      </c>
      <c r="G28" s="85"/>
      <c r="H28" s="90">
        <f>VLOOKUP($B28,'СВОД Регионы'!A:J,2,0)</f>
        <v>3868</v>
      </c>
      <c r="I28" s="91">
        <f t="shared" si="2"/>
        <v>2.1862988921546461E-2</v>
      </c>
      <c r="J28" s="90">
        <f>VLOOKUP($B28,'СВОД Регионы'!A:J,3,0)</f>
        <v>2851</v>
      </c>
      <c r="K28" s="91">
        <f t="shared" si="3"/>
        <v>0.35671694142406163</v>
      </c>
      <c r="M28" s="90">
        <f>VLOOKUP($B28,'ОТЧЕТ 23 иномарки'!A:J,3,0)</f>
        <v>2089</v>
      </c>
      <c r="N28" s="91">
        <f t="shared" si="4"/>
        <v>5.9175955695933598E-3</v>
      </c>
      <c r="O28" s="90">
        <f>VLOOKUP($B28,'ОТЧЕТ 22 иномарки'!A:J,3,0)</f>
        <v>1367</v>
      </c>
      <c r="P28" s="91">
        <f t="shared" si="5"/>
        <v>0.52816386247256775</v>
      </c>
      <c r="R28" s="90">
        <f>VLOOKUP($B28,'ОТЧЕТ 23 иномарки'!A:J,4,0)</f>
        <v>4138</v>
      </c>
      <c r="S28" s="91">
        <f t="shared" si="6"/>
        <v>1.9110074583785532E-2</v>
      </c>
      <c r="T28" s="90">
        <f>VLOOKUP($B28,'ОТЧЕТ 22 иномарки'!A:J,4,0)</f>
        <v>2813</v>
      </c>
      <c r="U28" s="91">
        <f t="shared" si="7"/>
        <v>0.47102737291148244</v>
      </c>
      <c r="W28" s="90">
        <f>VLOOKUP($B28,'ОТЧЕТ 23 иномарки'!A:J,8,0)</f>
        <v>9236</v>
      </c>
      <c r="X28" s="91">
        <f t="shared" si="8"/>
        <v>1.5658324376193109E-2</v>
      </c>
      <c r="Y28" s="90">
        <f>VLOOKUP($B28,'ОТЧЕТ 22 иномарки'!A:J,8,0)</f>
        <v>6238</v>
      </c>
      <c r="Z28" s="91">
        <f t="shared" si="9"/>
        <v>0.48060275729400459</v>
      </c>
      <c r="AB28" s="90">
        <f>VLOOKUP($B28,'ОТЧЕТ 23 иномарки'!A:J,7,0)</f>
        <v>1297</v>
      </c>
      <c r="AC28" s="91">
        <f t="shared" si="10"/>
        <v>6.8183490868564097E-3</v>
      </c>
      <c r="AD28" s="90">
        <f>VLOOKUP($B28,'ОТЧЕТ 22 иномарки'!A:J,7,0)</f>
        <v>808</v>
      </c>
      <c r="AE28" s="91">
        <f t="shared" si="11"/>
        <v>0.60519801980198018</v>
      </c>
      <c r="AG28" s="90">
        <f>VLOOKUP($B28,'ОТЧЕТ 23 иномарки'!A:J,6,0)</f>
        <v>783</v>
      </c>
      <c r="AH28" s="91">
        <f t="shared" si="12"/>
        <v>2.1561160172158841E-3</v>
      </c>
      <c r="AI28" s="90">
        <f>VLOOKUP($B28,'ОТЧЕТ 22 иномарки'!A:J,6,0)</f>
        <v>588</v>
      </c>
      <c r="AJ28" s="91">
        <f t="shared" si="13"/>
        <v>0.33163265306122458</v>
      </c>
      <c r="AL28" s="90">
        <f>VLOOKUP($B28,'ОТЧЕТ 23 иномарки'!A:J,5,0)</f>
        <v>490</v>
      </c>
      <c r="AM28" s="91">
        <f t="shared" si="14"/>
        <v>3.9614526404294541E-3</v>
      </c>
      <c r="AN28" s="90">
        <f>VLOOKUP($B28,'ОТЧЕТ 22 иномарки'!A:J,5,0)</f>
        <v>386</v>
      </c>
      <c r="AO28" s="91">
        <f t="shared" si="15"/>
        <v>0.26943005181347157</v>
      </c>
      <c r="AQ28" s="90">
        <f>VLOOKUP($B28,'ОТЧЕТ 23 иномарки'!A:J,9,0)</f>
        <v>1535</v>
      </c>
      <c r="AR28" s="91">
        <f t="shared" si="16"/>
        <v>4.5787272629651066E-3</v>
      </c>
      <c r="AS28" s="90">
        <f>VLOOKUP($B28,'ОТЧЕТ 22 иномарки'!A:J,9,0)</f>
        <v>827</v>
      </c>
      <c r="AT28" s="91">
        <f t="shared" si="17"/>
        <v>0.85610640870616694</v>
      </c>
      <c r="AU28" s="85"/>
      <c r="AV28" s="90">
        <f>VLOOKUP($B28,'ОТЧЕТ 23 иномарки'!A:J,2,0)</f>
        <v>93</v>
      </c>
      <c r="AW28" s="91">
        <f t="shared" si="18"/>
        <v>5.7229360508049036E-4</v>
      </c>
      <c r="AX28" s="90">
        <f>VLOOKUP($B28,'ОТЧЕТ 22 иномарки'!A:J,2,0)</f>
        <v>74</v>
      </c>
      <c r="AY28" s="91">
        <f t="shared" si="19"/>
        <v>0.2567567567567568</v>
      </c>
    </row>
    <row r="29" spans="1:51" ht="15" customHeight="1" x14ac:dyDescent="0.2">
      <c r="A29" s="89">
        <v>23</v>
      </c>
      <c r="B29" s="83" t="str">
        <f>'ОТЧЕТ 23 иномарки'!A31</f>
        <v>CHERY</v>
      </c>
      <c r="C29" s="90">
        <f>VLOOKUP($B29,'ОТЧЕТ 23 иномарки'!A:J,10,0)</f>
        <v>19176</v>
      </c>
      <c r="D29" s="91">
        <f t="shared" si="0"/>
        <v>8.2151885881879671E-3</v>
      </c>
      <c r="E29" s="90">
        <f>VLOOKUP($B29,'ОТЧЕТ 22 иномарки'!A:J,10,0)</f>
        <v>12323</v>
      </c>
      <c r="F29" s="91">
        <f t="shared" si="1"/>
        <v>0.55611458248803047</v>
      </c>
      <c r="G29" s="85"/>
      <c r="H29" s="90">
        <f>VLOOKUP($B29,'СВОД Регионы'!A:J,2,0)</f>
        <v>1497</v>
      </c>
      <c r="I29" s="91">
        <f t="shared" si="2"/>
        <v>8.4614515035044083E-3</v>
      </c>
      <c r="J29" s="90">
        <f>VLOOKUP($B29,'СВОД Регионы'!A:J,3,0)</f>
        <v>416</v>
      </c>
      <c r="K29" s="91">
        <f t="shared" si="3"/>
        <v>2.5985576923076925</v>
      </c>
      <c r="M29" s="90">
        <f>VLOOKUP($B29,'ОТЧЕТ 23 иномарки'!A:J,3,0)</f>
        <v>3754</v>
      </c>
      <c r="N29" s="91">
        <f t="shared" si="4"/>
        <v>1.0634109032194099E-2</v>
      </c>
      <c r="O29" s="90">
        <f>VLOOKUP($B29,'ОТЧЕТ 22 иномарки'!A:J,3,0)</f>
        <v>2820</v>
      </c>
      <c r="P29" s="91">
        <f t="shared" si="5"/>
        <v>0.33120567375886534</v>
      </c>
      <c r="R29" s="90">
        <f>VLOOKUP($B29,'ОТЧЕТ 23 иномарки'!A:J,4,0)</f>
        <v>1654</v>
      </c>
      <c r="S29" s="91">
        <f t="shared" si="6"/>
        <v>7.6384880042487356E-3</v>
      </c>
      <c r="T29" s="90">
        <f>VLOOKUP($B29,'ОТЧЕТ 22 иномарки'!A:J,4,0)</f>
        <v>1236</v>
      </c>
      <c r="U29" s="91">
        <f t="shared" si="7"/>
        <v>0.33818770226537209</v>
      </c>
      <c r="W29" s="90">
        <f>VLOOKUP($B29,'ОТЧЕТ 23 иномарки'!A:J,8,0)</f>
        <v>4908</v>
      </c>
      <c r="X29" s="91">
        <f t="shared" si="8"/>
        <v>8.3208159417881948E-3</v>
      </c>
      <c r="Y29" s="90">
        <f>VLOOKUP($B29,'ОТЧЕТ 22 иномарки'!A:J,8,0)</f>
        <v>2883</v>
      </c>
      <c r="Z29" s="91">
        <f t="shared" si="9"/>
        <v>0.70239334027055156</v>
      </c>
      <c r="AB29" s="90">
        <f>VLOOKUP($B29,'ОТЧЕТ 23 иномарки'!A:J,7,0)</f>
        <v>1745</v>
      </c>
      <c r="AC29" s="91">
        <f t="shared" si="10"/>
        <v>9.1734920251075065E-3</v>
      </c>
      <c r="AD29" s="90">
        <f>VLOOKUP($B29,'ОТЧЕТ 22 иномарки'!A:J,7,0)</f>
        <v>1335</v>
      </c>
      <c r="AE29" s="91">
        <f t="shared" si="11"/>
        <v>0.30711610486891394</v>
      </c>
      <c r="AG29" s="90">
        <f>VLOOKUP($B29,'ОТЧЕТ 23 иномарки'!A:J,6,0)</f>
        <v>1607</v>
      </c>
      <c r="AH29" s="91">
        <f t="shared" si="12"/>
        <v>4.4251321068530343E-3</v>
      </c>
      <c r="AI29" s="90">
        <f>VLOOKUP($B29,'ОТЧЕТ 22 иномарки'!A:J,6,0)</f>
        <v>1224</v>
      </c>
      <c r="AJ29" s="91">
        <f t="shared" si="13"/>
        <v>0.31290849673202614</v>
      </c>
      <c r="AL29" s="90">
        <f>VLOOKUP($B29,'ОТЧЕТ 23 иномарки'!A:J,5,0)</f>
        <v>742</v>
      </c>
      <c r="AM29" s="91">
        <f t="shared" si="14"/>
        <v>5.9987711412217443E-3</v>
      </c>
      <c r="AN29" s="90">
        <f>VLOOKUP($B29,'ОТЧЕТ 22 иномарки'!A:J,5,0)</f>
        <v>561</v>
      </c>
      <c r="AO29" s="91">
        <f t="shared" si="15"/>
        <v>0.32263814616755804</v>
      </c>
      <c r="AQ29" s="90">
        <f>VLOOKUP($B29,'ОТЧЕТ 23 иномарки'!A:J,9,0)</f>
        <v>4710</v>
      </c>
      <c r="AR29" s="91">
        <f t="shared" si="16"/>
        <v>1.4049384630987394E-2</v>
      </c>
      <c r="AS29" s="90">
        <f>VLOOKUP($B29,'ОТЧЕТ 22 иномарки'!A:J,9,0)</f>
        <v>2222</v>
      </c>
      <c r="AT29" s="91">
        <f t="shared" si="17"/>
        <v>1.1197119711971197</v>
      </c>
      <c r="AU29" s="85"/>
      <c r="AV29" s="90">
        <f>VLOOKUP($B29,'ОТЧЕТ 23 иномарки'!A:J,2,0)</f>
        <v>56</v>
      </c>
      <c r="AW29" s="91">
        <f t="shared" si="18"/>
        <v>3.4460690198395114E-4</v>
      </c>
      <c r="AX29" s="90">
        <f>VLOOKUP($B29,'ОТЧЕТ 22 иномарки'!A:J,2,0)</f>
        <v>42</v>
      </c>
      <c r="AY29" s="91">
        <f t="shared" si="19"/>
        <v>0.33333333333333326</v>
      </c>
    </row>
    <row r="30" spans="1:51" ht="15" customHeight="1" x14ac:dyDescent="0.2">
      <c r="A30" s="89">
        <v>24</v>
      </c>
      <c r="B30" s="83" t="str">
        <f>'ОТЧЕТ 23 иномарки'!A32</f>
        <v>LANDROVER</v>
      </c>
      <c r="C30" s="90">
        <f>VLOOKUP($B30,'ОТЧЕТ 23 иномарки'!A:J,10,0)</f>
        <v>18512</v>
      </c>
      <c r="D30" s="91">
        <f t="shared" si="0"/>
        <v>7.9307244026145009E-3</v>
      </c>
      <c r="E30" s="90">
        <f>VLOOKUP($B30,'ОТЧЕТ 22 иномарки'!A:J,10,0)</f>
        <v>13515</v>
      </c>
      <c r="F30" s="91">
        <f t="shared" si="1"/>
        <v>0.36973732889382172</v>
      </c>
      <c r="G30" s="85"/>
      <c r="H30" s="90">
        <f>VLOOKUP($B30,'СВОД Регионы'!A:J,2,0)</f>
        <v>3498</v>
      </c>
      <c r="I30" s="91">
        <f t="shared" si="2"/>
        <v>1.9771648202577437E-2</v>
      </c>
      <c r="J30" s="90">
        <f>VLOOKUP($B30,'СВОД Регионы'!A:J,3,0)</f>
        <v>2854</v>
      </c>
      <c r="K30" s="91">
        <f t="shared" si="3"/>
        <v>0.2256482130343378</v>
      </c>
      <c r="M30" s="90">
        <f>VLOOKUP($B30,'ОТЧЕТ 23 иномарки'!A:J,3,0)</f>
        <v>2511</v>
      </c>
      <c r="N30" s="91">
        <f t="shared" si="4"/>
        <v>7.1130121949492227E-3</v>
      </c>
      <c r="O30" s="90">
        <f>VLOOKUP($B30,'ОТЧЕТ 22 иномарки'!A:J,3,0)</f>
        <v>1741</v>
      </c>
      <c r="P30" s="91">
        <f t="shared" si="5"/>
        <v>0.44227455485353251</v>
      </c>
      <c r="R30" s="90">
        <f>VLOOKUP($B30,'ОТЧЕТ 23 иномарки'!A:J,4,0)</f>
        <v>2542</v>
      </c>
      <c r="S30" s="91">
        <f t="shared" si="6"/>
        <v>1.1739441660701504E-2</v>
      </c>
      <c r="T30" s="90">
        <f>VLOOKUP($B30,'ОТЧЕТ 22 иномарки'!A:J,4,0)</f>
        <v>1868</v>
      </c>
      <c r="U30" s="91">
        <f t="shared" si="7"/>
        <v>0.36081370449678807</v>
      </c>
      <c r="W30" s="90">
        <f>VLOOKUP($B30,'ОТЧЕТ 23 иномарки'!A:J,8,0)</f>
        <v>7358</v>
      </c>
      <c r="X30" s="91">
        <f t="shared" si="8"/>
        <v>1.2474442481596891E-2</v>
      </c>
      <c r="Y30" s="90">
        <f>VLOOKUP($B30,'ОТЧЕТ 22 иномарки'!A:J,8,0)</f>
        <v>5509</v>
      </c>
      <c r="Z30" s="91">
        <f t="shared" si="9"/>
        <v>0.3356326011980395</v>
      </c>
      <c r="AB30" s="90">
        <f>VLOOKUP($B30,'ОТЧЕТ 23 иномарки'!A:J,7,0)</f>
        <v>1284</v>
      </c>
      <c r="AC30" s="91">
        <f t="shared" si="10"/>
        <v>6.7500078855232308E-3</v>
      </c>
      <c r="AD30" s="90">
        <f>VLOOKUP($B30,'ОТЧЕТ 22 иномарки'!A:J,7,0)</f>
        <v>869</v>
      </c>
      <c r="AE30" s="91">
        <f t="shared" si="11"/>
        <v>0.47756041426927509</v>
      </c>
      <c r="AG30" s="90">
        <f>VLOOKUP($B30,'ОТЧЕТ 23 иномарки'!A:J,6,0)</f>
        <v>1620</v>
      </c>
      <c r="AH30" s="91">
        <f t="shared" si="12"/>
        <v>4.4609296907914845E-3</v>
      </c>
      <c r="AI30" s="90">
        <f>VLOOKUP($B30,'ОТЧЕТ 22 иномарки'!A:J,6,0)</f>
        <v>1351</v>
      </c>
      <c r="AJ30" s="91">
        <f t="shared" si="13"/>
        <v>0.19911176905995553</v>
      </c>
      <c r="AL30" s="90">
        <f>VLOOKUP($B30,'ОТЧЕТ 23 иномарки'!A:J,5,0)</f>
        <v>895</v>
      </c>
      <c r="AM30" s="91">
        <f t="shared" si="14"/>
        <v>7.2357145167027776E-3</v>
      </c>
      <c r="AN30" s="90">
        <f>VLOOKUP($B30,'ОТЧЕТ 22 иномарки'!A:J,5,0)</f>
        <v>649</v>
      </c>
      <c r="AO30" s="91">
        <f t="shared" si="15"/>
        <v>0.37904468412942993</v>
      </c>
      <c r="AQ30" s="90">
        <f>VLOOKUP($B30,'ОТЧЕТ 23 иномарки'!A:J,9,0)</f>
        <v>2084</v>
      </c>
      <c r="AR30" s="91">
        <f t="shared" si="16"/>
        <v>6.2163306944751015E-3</v>
      </c>
      <c r="AS30" s="90">
        <f>VLOOKUP($B30,'ОТЧЕТ 22 иномарки'!A:J,9,0)</f>
        <v>1316</v>
      </c>
      <c r="AT30" s="91">
        <f t="shared" si="17"/>
        <v>0.58358662613981771</v>
      </c>
      <c r="AU30" s="85"/>
      <c r="AV30" s="90">
        <f>VLOOKUP($B30,'ОТЧЕТ 23 иномарки'!A:J,2,0)</f>
        <v>218</v>
      </c>
      <c r="AW30" s="91">
        <f t="shared" si="18"/>
        <v>1.3415054398660956E-3</v>
      </c>
      <c r="AX30" s="90">
        <f>VLOOKUP($B30,'ОТЧЕТ 22 иномарки'!A:J,2,0)</f>
        <v>212</v>
      </c>
      <c r="AY30" s="91">
        <f t="shared" si="19"/>
        <v>2.8301886792452935E-2</v>
      </c>
    </row>
    <row r="31" spans="1:51" ht="15" customHeight="1" x14ac:dyDescent="0.2">
      <c r="A31" s="89">
        <v>25</v>
      </c>
      <c r="B31" s="83" t="str">
        <f>'ОТЧЕТ 23 иномарки'!A33</f>
        <v>GEELY</v>
      </c>
      <c r="C31" s="90">
        <f>VLOOKUP($B31,'ОТЧЕТ 23 иномарки'!A:J,10,0)</f>
        <v>14951</v>
      </c>
      <c r="D31" s="91">
        <f t="shared" si="0"/>
        <v>6.4051566845013718E-3</v>
      </c>
      <c r="E31" s="90">
        <f>VLOOKUP($B31,'ОТЧЕТ 22 иномарки'!A:J,10,0)</f>
        <v>8155</v>
      </c>
      <c r="F31" s="91">
        <f t="shared" si="1"/>
        <v>0.83335377069282646</v>
      </c>
      <c r="G31" s="85"/>
      <c r="H31" s="90">
        <f>VLOOKUP($B31,'СВОД Регионы'!A:J,2,0)</f>
        <v>971</v>
      </c>
      <c r="I31" s="91">
        <f t="shared" si="2"/>
        <v>5.4883563192403345E-3</v>
      </c>
      <c r="J31" s="90">
        <f>VLOOKUP($B31,'СВОД Регионы'!A:J,3,0)</f>
        <v>351</v>
      </c>
      <c r="K31" s="91">
        <f t="shared" si="3"/>
        <v>1.7663817663817665</v>
      </c>
      <c r="M31" s="90">
        <f>VLOOKUP($B31,'ОТЧЕТ 23 иномарки'!A:J,3,0)</f>
        <v>3018</v>
      </c>
      <c r="N31" s="91">
        <f t="shared" si="4"/>
        <v>8.5492117898672854E-3</v>
      </c>
      <c r="O31" s="90">
        <f>VLOOKUP($B31,'ОТЧЕТ 22 иномарки'!A:J,3,0)</f>
        <v>2149</v>
      </c>
      <c r="P31" s="91">
        <f t="shared" si="5"/>
        <v>0.40437412750116342</v>
      </c>
      <c r="R31" s="90">
        <f>VLOOKUP($B31,'ОТЧЕТ 23 иномарки'!A:J,4,0)</f>
        <v>1736</v>
      </c>
      <c r="S31" s="91">
        <f t="shared" si="6"/>
        <v>8.0171796707229782E-3</v>
      </c>
      <c r="T31" s="90">
        <f>VLOOKUP($B31,'ОТЧЕТ 22 иномарки'!A:J,4,0)</f>
        <v>872</v>
      </c>
      <c r="U31" s="91">
        <f t="shared" si="7"/>
        <v>0.99082568807339455</v>
      </c>
      <c r="W31" s="90">
        <f>VLOOKUP($B31,'ОТЧЕТ 23 иномарки'!A:J,8,0)</f>
        <v>3101</v>
      </c>
      <c r="X31" s="91">
        <f t="shared" si="8"/>
        <v>5.2573044489578639E-3</v>
      </c>
      <c r="Y31" s="90">
        <f>VLOOKUP($B31,'ОТЧЕТ 22 иномарки'!A:J,8,0)</f>
        <v>1563</v>
      </c>
      <c r="Z31" s="91">
        <f t="shared" si="9"/>
        <v>0.98400511836212412</v>
      </c>
      <c r="AB31" s="90">
        <f>VLOOKUP($B31,'ОТЧЕТ 23 иномарки'!A:J,7,0)</f>
        <v>1421</v>
      </c>
      <c r="AC31" s="91">
        <f t="shared" si="10"/>
        <v>7.4702190072651956E-3</v>
      </c>
      <c r="AD31" s="90">
        <f>VLOOKUP($B31,'ОТЧЕТ 22 иномарки'!A:J,7,0)</f>
        <v>991</v>
      </c>
      <c r="AE31" s="91">
        <f t="shared" si="11"/>
        <v>0.43390514631685173</v>
      </c>
      <c r="AG31" s="90">
        <f>VLOOKUP($B31,'ОТЧЕТ 23 иномарки'!A:J,6,0)</f>
        <v>985</v>
      </c>
      <c r="AH31" s="91">
        <f t="shared" si="12"/>
        <v>2.712355398413341E-3</v>
      </c>
      <c r="AI31" s="90">
        <f>VLOOKUP($B31,'ОТЧЕТ 22 иномарки'!A:J,6,0)</f>
        <v>719</v>
      </c>
      <c r="AJ31" s="91">
        <f t="shared" si="13"/>
        <v>0.36995827538247572</v>
      </c>
      <c r="AL31" s="90">
        <f>VLOOKUP($B31,'ОТЧЕТ 23 иномарки'!A:J,5,0)</f>
        <v>445</v>
      </c>
      <c r="AM31" s="91">
        <f t="shared" si="14"/>
        <v>3.5976457652879732E-3</v>
      </c>
      <c r="AN31" s="90">
        <f>VLOOKUP($B31,'ОТЧЕТ 22 иномарки'!A:J,5,0)</f>
        <v>360</v>
      </c>
      <c r="AO31" s="91">
        <f t="shared" si="15"/>
        <v>0.23611111111111116</v>
      </c>
      <c r="AQ31" s="90">
        <f>VLOOKUP($B31,'ОТЧЕТ 23 иномарки'!A:J,9,0)</f>
        <v>4217</v>
      </c>
      <c r="AR31" s="91">
        <f t="shared" si="16"/>
        <v>1.2578822715259839E-2</v>
      </c>
      <c r="AS31" s="90">
        <f>VLOOKUP($B31,'ОТЧЕТ 22 иномарки'!A:J,9,0)</f>
        <v>1479</v>
      </c>
      <c r="AT31" s="91">
        <f t="shared" si="17"/>
        <v>1.8512508451656524</v>
      </c>
      <c r="AU31" s="85"/>
      <c r="AV31" s="90">
        <f>VLOOKUP($B31,'ОТЧЕТ 23 иномарки'!A:J,2,0)</f>
        <v>28</v>
      </c>
      <c r="AW31" s="91">
        <f t="shared" si="18"/>
        <v>1.7230345099197557E-4</v>
      </c>
      <c r="AX31" s="90">
        <f>VLOOKUP($B31,'ОТЧЕТ 22 иномарки'!A:J,2,0)</f>
        <v>22</v>
      </c>
      <c r="AY31" s="91">
        <f t="shared" si="19"/>
        <v>0.27272727272727271</v>
      </c>
    </row>
    <row r="32" spans="1:51" ht="15" customHeight="1" x14ac:dyDescent="0.2">
      <c r="A32" s="89">
        <v>26</v>
      </c>
      <c r="B32" s="83" t="str">
        <f>'ОТЧЕТ 23 иномарки'!A34</f>
        <v>CITROEN</v>
      </c>
      <c r="C32" s="90">
        <f>VLOOKUP($B32,'ОТЧЕТ 23 иномарки'!A:J,10,0)</f>
        <v>13470</v>
      </c>
      <c r="D32" s="91">
        <f t="shared" si="0"/>
        <v>5.7706815958954907E-3</v>
      </c>
      <c r="E32" s="90">
        <f>VLOOKUP($B32,'ОТЧЕТ 22 иномарки'!A:J,10,0)</f>
        <v>9929</v>
      </c>
      <c r="F32" s="91">
        <f t="shared" si="1"/>
        <v>0.35663208782354716</v>
      </c>
      <c r="G32" s="85"/>
      <c r="H32" s="90">
        <f>VLOOKUP($B32,'СВОД Регионы'!A:J,2,0)</f>
        <v>1089</v>
      </c>
      <c r="I32" s="91">
        <f t="shared" si="2"/>
        <v>6.1553244404250508E-3</v>
      </c>
      <c r="J32" s="90">
        <f>VLOOKUP($B32,'СВОД Регионы'!A:J,3,0)</f>
        <v>1031</v>
      </c>
      <c r="K32" s="91">
        <f t="shared" si="3"/>
        <v>5.62560620756547E-2</v>
      </c>
      <c r="M32" s="90">
        <f>VLOOKUP($B32,'ОТЧЕТ 23 иномарки'!A:J,3,0)</f>
        <v>2365</v>
      </c>
      <c r="N32" s="91">
        <f t="shared" si="4"/>
        <v>6.6994320354659149E-3</v>
      </c>
      <c r="O32" s="90">
        <f>VLOOKUP($B32,'ОТЧЕТ 22 иномарки'!A:J,3,0)</f>
        <v>1728</v>
      </c>
      <c r="P32" s="91">
        <f t="shared" si="5"/>
        <v>0.3686342592592593</v>
      </c>
      <c r="R32" s="90">
        <f>VLOOKUP($B32,'ОТЧЕТ 23 иномарки'!A:J,4,0)</f>
        <v>1985</v>
      </c>
      <c r="S32" s="91">
        <f t="shared" si="6"/>
        <v>9.1671092433093949E-3</v>
      </c>
      <c r="T32" s="90">
        <f>VLOOKUP($B32,'ОТЧЕТ 22 иномарки'!A:J,4,0)</f>
        <v>1491</v>
      </c>
      <c r="U32" s="91">
        <f t="shared" si="7"/>
        <v>0.33132126089872571</v>
      </c>
      <c r="W32" s="90">
        <f>VLOOKUP($B32,'ОТЧЕТ 23 иномарки'!A:J,8,0)</f>
        <v>4685</v>
      </c>
      <c r="X32" s="91">
        <f t="shared" si="8"/>
        <v>7.9427511587770363E-3</v>
      </c>
      <c r="Y32" s="90">
        <f>VLOOKUP($B32,'ОТЧЕТ 22 иномарки'!A:J,8,0)</f>
        <v>3709</v>
      </c>
      <c r="Z32" s="91">
        <f t="shared" si="9"/>
        <v>0.2631437045025613</v>
      </c>
      <c r="AB32" s="90">
        <f>VLOOKUP($B32,'ОТЧЕТ 23 иномарки'!A:J,7,0)</f>
        <v>1128</v>
      </c>
      <c r="AC32" s="91">
        <f t="shared" si="10"/>
        <v>5.9299134695250813E-3</v>
      </c>
      <c r="AD32" s="90">
        <f>VLOOKUP($B32,'ОТЧЕТ 22 иномарки'!A:J,7,0)</f>
        <v>854</v>
      </c>
      <c r="AE32" s="91">
        <f t="shared" si="11"/>
        <v>0.32084309133489453</v>
      </c>
      <c r="AG32" s="90">
        <f>VLOOKUP($B32,'ОТЧЕТ 23 иномарки'!A:J,6,0)</f>
        <v>651</v>
      </c>
      <c r="AH32" s="91">
        <f t="shared" si="12"/>
        <v>1.792632857225467E-3</v>
      </c>
      <c r="AI32" s="90">
        <f>VLOOKUP($B32,'ОТЧЕТ 22 иномарки'!A:J,6,0)</f>
        <v>567</v>
      </c>
      <c r="AJ32" s="91">
        <f t="shared" si="13"/>
        <v>0.14814814814814814</v>
      </c>
      <c r="AL32" s="90">
        <f>VLOOKUP($B32,'ОТЧЕТ 23 иномарки'!A:J,5,0)</f>
        <v>443</v>
      </c>
      <c r="AM32" s="91">
        <f t="shared" si="14"/>
        <v>3.5814765708372409E-3</v>
      </c>
      <c r="AN32" s="90">
        <f>VLOOKUP($B32,'ОТЧЕТ 22 иномарки'!A:J,5,0)</f>
        <v>339</v>
      </c>
      <c r="AO32" s="91">
        <f t="shared" si="15"/>
        <v>0.30678466076696176</v>
      </c>
      <c r="AQ32" s="90">
        <f>VLOOKUP($B32,'ОТЧЕТ 23 иномарки'!A:J,9,0)</f>
        <v>2187</v>
      </c>
      <c r="AR32" s="91">
        <f t="shared" si="16"/>
        <v>6.5235677681463764E-3</v>
      </c>
      <c r="AS32" s="90">
        <f>VLOOKUP($B32,'ОТЧЕТ 22 иномарки'!A:J,9,0)</f>
        <v>1209</v>
      </c>
      <c r="AT32" s="91">
        <f t="shared" si="17"/>
        <v>0.80893300248138966</v>
      </c>
      <c r="AU32" s="85"/>
      <c r="AV32" s="90">
        <f>VLOOKUP($B32,'ОТЧЕТ 23 иномарки'!A:J,2,0)</f>
        <v>26</v>
      </c>
      <c r="AW32" s="91">
        <f t="shared" si="18"/>
        <v>1.599960616354059E-4</v>
      </c>
      <c r="AX32" s="90">
        <f>VLOOKUP($B32,'ОТЧЕТ 22 иномарки'!A:J,2,0)</f>
        <v>32</v>
      </c>
      <c r="AY32" s="91">
        <f t="shared" si="19"/>
        <v>-0.1875</v>
      </c>
    </row>
    <row r="33" spans="1:51" ht="15" customHeight="1" x14ac:dyDescent="0.2">
      <c r="A33" s="89">
        <v>27</v>
      </c>
      <c r="B33" s="83" t="str">
        <f>'ОТЧЕТ 23 иномарки'!A35</f>
        <v>INFINITI</v>
      </c>
      <c r="C33" s="90">
        <f>VLOOKUP($B33,'ОТЧЕТ 23 иномарки'!A:J,10,0)</f>
        <v>11314</v>
      </c>
      <c r="D33" s="91">
        <f t="shared" si="0"/>
        <v>4.8470298126177857E-3</v>
      </c>
      <c r="E33" s="90">
        <f>VLOOKUP($B33,'ОТЧЕТ 22 иномарки'!A:J,10,0)</f>
        <v>8857</v>
      </c>
      <c r="F33" s="91">
        <f t="shared" si="1"/>
        <v>0.27740770012419547</v>
      </c>
      <c r="G33" s="85"/>
      <c r="H33" s="90">
        <f>VLOOKUP($B33,'СВОД Регионы'!A:J,2,0)</f>
        <v>1468</v>
      </c>
      <c r="I33" s="91">
        <f t="shared" si="2"/>
        <v>8.297535609314944E-3</v>
      </c>
      <c r="J33" s="90">
        <f>VLOOKUP($B33,'СВОД Регионы'!A:J,3,0)</f>
        <v>1324</v>
      </c>
      <c r="K33" s="91">
        <f t="shared" si="3"/>
        <v>0.10876132930513593</v>
      </c>
      <c r="M33" s="90">
        <f>VLOOKUP($B33,'ОТЧЕТ 23 иномарки'!A:J,3,0)</f>
        <v>1302</v>
      </c>
      <c r="N33" s="91">
        <f t="shared" si="4"/>
        <v>3.6882285455292268E-3</v>
      </c>
      <c r="O33" s="90">
        <f>VLOOKUP($B33,'ОТЧЕТ 22 иномарки'!A:J,3,0)</f>
        <v>1007</v>
      </c>
      <c r="P33" s="91">
        <f t="shared" si="5"/>
        <v>0.29294935451837145</v>
      </c>
      <c r="R33" s="90">
        <f>VLOOKUP($B33,'ОТЧЕТ 23 иномарки'!A:J,4,0)</f>
        <v>956</v>
      </c>
      <c r="S33" s="91">
        <f t="shared" si="6"/>
        <v>4.4149906481631149E-3</v>
      </c>
      <c r="T33" s="90">
        <f>VLOOKUP($B33,'ОТЧЕТ 22 иномарки'!A:J,4,0)</f>
        <v>789</v>
      </c>
      <c r="U33" s="91">
        <f t="shared" si="7"/>
        <v>0.21166032953105196</v>
      </c>
      <c r="W33" s="90">
        <f>VLOOKUP($B33,'ОТЧЕТ 23 иномарки'!A:J,8,0)</f>
        <v>3435</v>
      </c>
      <c r="X33" s="91">
        <f t="shared" si="8"/>
        <v>5.8235539445889266E-3</v>
      </c>
      <c r="Y33" s="90">
        <f>VLOOKUP($B33,'ОТЧЕТ 22 иномарки'!A:J,8,0)</f>
        <v>2750</v>
      </c>
      <c r="Z33" s="91">
        <f t="shared" si="9"/>
        <v>0.24909090909090903</v>
      </c>
      <c r="AB33" s="90">
        <f>VLOOKUP($B33,'ОТЧЕТ 23 иномарки'!A:J,7,0)</f>
        <v>1347</v>
      </c>
      <c r="AC33" s="91">
        <f t="shared" si="10"/>
        <v>7.0811998612147911E-3</v>
      </c>
      <c r="AD33" s="90">
        <f>VLOOKUP($B33,'ОТЧЕТ 22 иномарки'!A:J,7,0)</f>
        <v>929</v>
      </c>
      <c r="AE33" s="91">
        <f t="shared" si="11"/>
        <v>0.44994617868676001</v>
      </c>
      <c r="AG33" s="90">
        <f>VLOOKUP($B33,'ОТЧЕТ 23 иномарки'!A:J,6,0)</f>
        <v>1853</v>
      </c>
      <c r="AH33" s="91">
        <f t="shared" si="12"/>
        <v>5.1025325413806303E-3</v>
      </c>
      <c r="AI33" s="90">
        <f>VLOOKUP($B33,'ОТЧЕТ 22 иномарки'!A:J,6,0)</f>
        <v>1627</v>
      </c>
      <c r="AJ33" s="91">
        <f t="shared" si="13"/>
        <v>0.1389059618930546</v>
      </c>
      <c r="AL33" s="90">
        <f>VLOOKUP($B33,'ОТЧЕТ 23 иномарки'!A:J,5,0)</f>
        <v>625</v>
      </c>
      <c r="AM33" s="91">
        <f t="shared" si="14"/>
        <v>5.0528732658538956E-3</v>
      </c>
      <c r="AN33" s="90">
        <f>VLOOKUP($B33,'ОТЧЕТ 22 иномарки'!A:J,5,0)</f>
        <v>517</v>
      </c>
      <c r="AO33" s="91">
        <f t="shared" si="15"/>
        <v>0.20889748549323017</v>
      </c>
      <c r="AQ33" s="90">
        <f>VLOOKUP($B33,'ОТЧЕТ 23 иномарки'!A:J,9,0)</f>
        <v>1226</v>
      </c>
      <c r="AR33" s="91">
        <f t="shared" si="16"/>
        <v>3.6570160419512835E-3</v>
      </c>
      <c r="AS33" s="90">
        <f>VLOOKUP($B33,'ОТЧЕТ 22 иномарки'!A:J,9,0)</f>
        <v>710</v>
      </c>
      <c r="AT33" s="91">
        <f t="shared" si="17"/>
        <v>0.72676056338028161</v>
      </c>
      <c r="AU33" s="85"/>
      <c r="AV33" s="90">
        <f>VLOOKUP($B33,'ОТЧЕТ 23 иномарки'!A:J,2,0)</f>
        <v>570</v>
      </c>
      <c r="AW33" s="91">
        <f t="shared" si="18"/>
        <v>3.5076059666223599E-3</v>
      </c>
      <c r="AX33" s="90">
        <f>VLOOKUP($B33,'ОТЧЕТ 22 иномарки'!A:J,2,0)</f>
        <v>528</v>
      </c>
      <c r="AY33" s="91">
        <f t="shared" si="19"/>
        <v>7.9545454545454586E-2</v>
      </c>
    </row>
    <row r="34" spans="1:51" ht="15" customHeight="1" x14ac:dyDescent="0.2">
      <c r="A34" s="89">
        <v>28</v>
      </c>
      <c r="B34" s="83" t="str">
        <f>'ОТЧЕТ 23 иномарки'!A36</f>
        <v>LIFAN</v>
      </c>
      <c r="C34" s="90">
        <f>VLOOKUP($B34,'ОТЧЕТ 23 иномарки'!A:J,10,0)</f>
        <v>10657</v>
      </c>
      <c r="D34" s="91">
        <f t="shared" si="0"/>
        <v>4.5655644964705446E-3</v>
      </c>
      <c r="E34" s="90">
        <f>VLOOKUP($B34,'ОТЧЕТ 22 иномарки'!A:J,10,0)</f>
        <v>9341</v>
      </c>
      <c r="F34" s="91">
        <f t="shared" si="1"/>
        <v>0.14088427363237344</v>
      </c>
      <c r="G34" s="85"/>
      <c r="H34" s="90">
        <f>VLOOKUP($B34,'СВОД Регионы'!A:J,2,0)</f>
        <v>173</v>
      </c>
      <c r="I34" s="91">
        <f t="shared" si="2"/>
        <v>9.7784309292335515E-4</v>
      </c>
      <c r="J34" s="90">
        <f>VLOOKUP($B34,'СВОД Регионы'!A:J,3,0)</f>
        <v>159</v>
      </c>
      <c r="K34" s="91">
        <f t="shared" si="3"/>
        <v>8.8050314465408785E-2</v>
      </c>
      <c r="M34" s="90">
        <f>VLOOKUP($B34,'ОТЧЕТ 23 иномарки'!A:J,3,0)</f>
        <v>2797</v>
      </c>
      <c r="N34" s="91">
        <f t="shared" si="4"/>
        <v>7.9231760690055657E-3</v>
      </c>
      <c r="O34" s="90">
        <f>VLOOKUP($B34,'ОТЧЕТ 22 иномарки'!A:J,3,0)</f>
        <v>2413</v>
      </c>
      <c r="P34" s="91">
        <f t="shared" si="5"/>
        <v>0.1591380024865312</v>
      </c>
      <c r="R34" s="90">
        <f>VLOOKUP($B34,'ОТЧЕТ 23 иномарки'!A:J,4,0)</f>
        <v>667</v>
      </c>
      <c r="S34" s="91">
        <f t="shared" si="6"/>
        <v>3.0803334333941394E-3</v>
      </c>
      <c r="T34" s="90">
        <f>VLOOKUP($B34,'ОТЧЕТ 22 иномарки'!A:J,4,0)</f>
        <v>637</v>
      </c>
      <c r="U34" s="91">
        <f t="shared" si="7"/>
        <v>4.7095761381475754E-2</v>
      </c>
      <c r="W34" s="90">
        <f>VLOOKUP($B34,'ОТЧЕТ 23 иномарки'!A:J,8,0)</f>
        <v>1657</v>
      </c>
      <c r="X34" s="91">
        <f t="shared" si="8"/>
        <v>2.8092078271277588E-3</v>
      </c>
      <c r="Y34" s="90">
        <f>VLOOKUP($B34,'ОТЧЕТ 22 иномарки'!A:J,8,0)</f>
        <v>1510</v>
      </c>
      <c r="Z34" s="91">
        <f t="shared" si="9"/>
        <v>9.735099337748343E-2</v>
      </c>
      <c r="AB34" s="90">
        <f>VLOOKUP($B34,'ОТЧЕТ 23 иномарки'!A:J,7,0)</f>
        <v>1418</v>
      </c>
      <c r="AC34" s="91">
        <f t="shared" si="10"/>
        <v>7.4544479608036921E-3</v>
      </c>
      <c r="AD34" s="90">
        <f>VLOOKUP($B34,'ОТЧЕТ 22 иномарки'!A:J,7,0)</f>
        <v>1131</v>
      </c>
      <c r="AE34" s="91">
        <f t="shared" si="11"/>
        <v>0.25375773651635725</v>
      </c>
      <c r="AG34" s="90">
        <f>VLOOKUP($B34,'ОТЧЕТ 23 иномарки'!A:J,6,0)</f>
        <v>1471</v>
      </c>
      <c r="AH34" s="91">
        <f t="shared" si="12"/>
        <v>4.0506343056507859E-3</v>
      </c>
      <c r="AI34" s="90">
        <f>VLOOKUP($B34,'ОТЧЕТ 22 иномарки'!A:J,6,0)</f>
        <v>1411</v>
      </c>
      <c r="AJ34" s="91">
        <f t="shared" si="13"/>
        <v>4.2523033309709524E-2</v>
      </c>
      <c r="AL34" s="90">
        <f>VLOOKUP($B34,'ОТЧЕТ 23 иномарки'!A:J,5,0)</f>
        <v>542</v>
      </c>
      <c r="AM34" s="91">
        <f t="shared" si="14"/>
        <v>4.3818516961484982E-3</v>
      </c>
      <c r="AN34" s="90">
        <f>VLOOKUP($B34,'ОТЧЕТ 22 иномарки'!A:J,5,0)</f>
        <v>590</v>
      </c>
      <c r="AO34" s="91">
        <f t="shared" si="15"/>
        <v>-8.135593220338988E-2</v>
      </c>
      <c r="AQ34" s="90">
        <f>VLOOKUP($B34,'ОТЧЕТ 23 иномарки'!A:J,9,0)</f>
        <v>2086</v>
      </c>
      <c r="AR34" s="91">
        <f t="shared" si="16"/>
        <v>6.2222964628959035E-3</v>
      </c>
      <c r="AS34" s="90">
        <f>VLOOKUP($B34,'ОТЧЕТ 22 иномарки'!A:J,9,0)</f>
        <v>1634</v>
      </c>
      <c r="AT34" s="91">
        <f t="shared" si="17"/>
        <v>0.27662178702570372</v>
      </c>
      <c r="AU34" s="85"/>
      <c r="AV34" s="90">
        <f>VLOOKUP($B34,'ОТЧЕТ 23 иномарки'!A:J,2,0)</f>
        <v>19</v>
      </c>
      <c r="AW34" s="91">
        <f t="shared" si="18"/>
        <v>1.16920198887412E-4</v>
      </c>
      <c r="AX34" s="90">
        <f>VLOOKUP($B34,'ОТЧЕТ 22 иномарки'!A:J,2,0)</f>
        <v>15</v>
      </c>
      <c r="AY34" s="91">
        <f t="shared" si="19"/>
        <v>0.26666666666666661</v>
      </c>
    </row>
    <row r="35" spans="1:51" ht="15" customHeight="1" x14ac:dyDescent="0.2">
      <c r="A35" s="89">
        <v>29</v>
      </c>
      <c r="B35" s="83" t="str">
        <f>'ОТЧЕТ 23 иномарки'!A37</f>
        <v>SSANGYONG</v>
      </c>
      <c r="C35" s="90">
        <f>VLOOKUP($B35,'ОТЧЕТ 23 иномарки'!A:J,10,0)</f>
        <v>10330</v>
      </c>
      <c r="D35" s="91">
        <f t="shared" si="0"/>
        <v>4.4254744532739726E-3</v>
      </c>
      <c r="E35" s="90">
        <f>VLOOKUP($B35,'ОТЧЕТ 22 иномарки'!A:J,10,0)</f>
        <v>7767</v>
      </c>
      <c r="F35" s="91">
        <f t="shared" si="1"/>
        <v>0.32998583751770316</v>
      </c>
      <c r="G35" s="85"/>
      <c r="H35" s="90">
        <f>VLOOKUP($B35,'СВОД Регионы'!A:J,2,0)</f>
        <v>695</v>
      </c>
      <c r="I35" s="91">
        <f t="shared" si="2"/>
        <v>3.9283291883337101E-3</v>
      </c>
      <c r="J35" s="90">
        <f>VLOOKUP($B35,'СВОД Регионы'!A:J,3,0)</f>
        <v>662</v>
      </c>
      <c r="K35" s="91">
        <f t="shared" si="3"/>
        <v>4.9848942598187396E-2</v>
      </c>
      <c r="M35" s="90">
        <f>VLOOKUP($B35,'ОТЧЕТ 23 иномарки'!A:J,3,0)</f>
        <v>1842</v>
      </c>
      <c r="N35" s="91">
        <f t="shared" si="4"/>
        <v>5.2179085874537907E-3</v>
      </c>
      <c r="O35" s="90">
        <f>VLOOKUP($B35,'ОТЧЕТ 22 иномарки'!A:J,3,0)</f>
        <v>1319</v>
      </c>
      <c r="P35" s="91">
        <f t="shared" si="5"/>
        <v>0.39651250947687644</v>
      </c>
      <c r="R35" s="90">
        <f>VLOOKUP($B35,'ОТЧЕТ 23 иномарки'!A:J,4,0)</f>
        <v>961</v>
      </c>
      <c r="S35" s="91">
        <f t="shared" si="6"/>
        <v>4.438081603435934E-3</v>
      </c>
      <c r="T35" s="90">
        <f>VLOOKUP($B35,'ОТЧЕТ 22 иномарки'!A:J,4,0)</f>
        <v>834</v>
      </c>
      <c r="U35" s="91">
        <f t="shared" si="7"/>
        <v>0.15227817745803351</v>
      </c>
      <c r="W35" s="90">
        <f>VLOOKUP($B35,'ОТЧЕТ 23 иномарки'!A:J,8,0)</f>
        <v>3211</v>
      </c>
      <c r="X35" s="91">
        <f t="shared" si="8"/>
        <v>5.443793803806417E-3</v>
      </c>
      <c r="Y35" s="90">
        <f>VLOOKUP($B35,'ОТЧЕТ 22 иномарки'!A:J,8,0)</f>
        <v>2596</v>
      </c>
      <c r="Z35" s="91">
        <f t="shared" si="9"/>
        <v>0.2369029275808936</v>
      </c>
      <c r="AB35" s="90">
        <f>VLOOKUP($B35,'ОТЧЕТ 23 иномарки'!A:J,7,0)</f>
        <v>783</v>
      </c>
      <c r="AC35" s="91">
        <f t="shared" si="10"/>
        <v>4.1162431264522509E-3</v>
      </c>
      <c r="AD35" s="90">
        <f>VLOOKUP($B35,'ОТЧЕТ 22 иномарки'!A:J,7,0)</f>
        <v>532</v>
      </c>
      <c r="AE35" s="91">
        <f t="shared" si="11"/>
        <v>0.47180451127819545</v>
      </c>
      <c r="AG35" s="90">
        <f>VLOOKUP($B35,'ОТЧЕТ 23 иномарки'!A:J,6,0)</f>
        <v>1198</v>
      </c>
      <c r="AH35" s="91">
        <f t="shared" si="12"/>
        <v>3.2988850429433326E-3</v>
      </c>
      <c r="AI35" s="90">
        <f>VLOOKUP($B35,'ОТЧЕТ 22 иномарки'!A:J,6,0)</f>
        <v>973</v>
      </c>
      <c r="AJ35" s="91">
        <f t="shared" si="13"/>
        <v>0.23124357656731753</v>
      </c>
      <c r="AL35" s="90">
        <f>VLOOKUP($B35,'ОТЧЕТ 23 иномарки'!A:J,5,0)</f>
        <v>254</v>
      </c>
      <c r="AM35" s="91">
        <f t="shared" si="14"/>
        <v>2.053487695243023E-3</v>
      </c>
      <c r="AN35" s="90">
        <f>VLOOKUP($B35,'ОТЧЕТ 22 иномарки'!A:J,5,0)</f>
        <v>211</v>
      </c>
      <c r="AO35" s="91">
        <f t="shared" si="15"/>
        <v>0.20379146919431279</v>
      </c>
      <c r="AQ35" s="90">
        <f>VLOOKUP($B35,'ОТЧЕТ 23 иномарки'!A:J,9,0)</f>
        <v>1730</v>
      </c>
      <c r="AR35" s="91">
        <f t="shared" si="16"/>
        <v>5.1603896839932471E-3</v>
      </c>
      <c r="AS35" s="90">
        <f>VLOOKUP($B35,'ОТЧЕТ 22 иномарки'!A:J,9,0)</f>
        <v>1000</v>
      </c>
      <c r="AT35" s="91">
        <f t="shared" si="17"/>
        <v>0.73</v>
      </c>
      <c r="AU35" s="85"/>
      <c r="AV35" s="90">
        <f>VLOOKUP($B35,'ОТЧЕТ 23 иномарки'!A:J,2,0)</f>
        <v>351</v>
      </c>
      <c r="AW35" s="91">
        <f t="shared" si="18"/>
        <v>2.1599468320779797E-3</v>
      </c>
      <c r="AX35" s="90">
        <f>VLOOKUP($B35,'ОТЧЕТ 22 иномарки'!A:J,2,0)</f>
        <v>302</v>
      </c>
      <c r="AY35" s="91">
        <f t="shared" si="19"/>
        <v>0.16225165562913912</v>
      </c>
    </row>
    <row r="36" spans="1:51" ht="15" customHeight="1" x14ac:dyDescent="0.2">
      <c r="A36" s="89">
        <v>30</v>
      </c>
      <c r="B36" s="83" t="str">
        <f>'ОТЧЕТ 23 иномарки'!A38</f>
        <v>PORSCHE</v>
      </c>
      <c r="C36" s="90">
        <f>VLOOKUP($B36,'ОТЧЕТ 23 иномарки'!A:J,10,0)</f>
        <v>9336</v>
      </c>
      <c r="D36" s="91">
        <f t="shared" si="0"/>
        <v>3.9996349947498365E-3</v>
      </c>
      <c r="E36" s="90">
        <f>VLOOKUP($B36,'ОТЧЕТ 22 иномарки'!A:J,10,0)</f>
        <v>6920</v>
      </c>
      <c r="F36" s="91">
        <f t="shared" si="1"/>
        <v>0.34913294797687855</v>
      </c>
      <c r="G36" s="85"/>
      <c r="H36" s="90">
        <f>VLOOKUP($B36,'СВОД Регионы'!A:J,2,0)</f>
        <v>2280</v>
      </c>
      <c r="I36" s="91">
        <f t="shared" si="2"/>
        <v>1.2887180646619941E-2</v>
      </c>
      <c r="J36" s="90">
        <f>VLOOKUP($B36,'СВОД Регионы'!A:J,3,0)</f>
        <v>1738</v>
      </c>
      <c r="K36" s="91">
        <f t="shared" si="3"/>
        <v>0.31185270425776745</v>
      </c>
      <c r="M36" s="90">
        <f>VLOOKUP($B36,'ОТЧЕТ 23 иномарки'!A:J,3,0)</f>
        <v>1252</v>
      </c>
      <c r="N36" s="91">
        <f t="shared" si="4"/>
        <v>3.5465915046102858E-3</v>
      </c>
      <c r="O36" s="90">
        <f>VLOOKUP($B36,'ОТЧЕТ 22 иномарки'!A:J,3,0)</f>
        <v>904</v>
      </c>
      <c r="P36" s="91">
        <f t="shared" si="5"/>
        <v>0.38495575221238942</v>
      </c>
      <c r="R36" s="90">
        <f>VLOOKUP($B36,'ОТЧЕТ 23 иномарки'!A:J,4,0)</f>
        <v>1114</v>
      </c>
      <c r="S36" s="91">
        <f t="shared" si="6"/>
        <v>5.144664834784215E-3</v>
      </c>
      <c r="T36" s="90">
        <f>VLOOKUP($B36,'ОТЧЕТ 22 иномарки'!A:J,4,0)</f>
        <v>835</v>
      </c>
      <c r="U36" s="91">
        <f t="shared" si="7"/>
        <v>0.33413173652694605</v>
      </c>
      <c r="W36" s="90">
        <f>VLOOKUP($B36,'ОТЧЕТ 23 иномарки'!A:J,8,0)</f>
        <v>3702</v>
      </c>
      <c r="X36" s="91">
        <f t="shared" si="8"/>
        <v>6.2762144695395067E-3</v>
      </c>
      <c r="Y36" s="90">
        <f>VLOOKUP($B36,'ОТЧЕТ 22 иномарки'!A:J,8,0)</f>
        <v>2711</v>
      </c>
      <c r="Z36" s="91">
        <f t="shared" si="9"/>
        <v>0.36554776835116187</v>
      </c>
      <c r="AB36" s="90">
        <f>VLOOKUP($B36,'ОТЧЕТ 23 иномарки'!A:J,7,0)</f>
        <v>706</v>
      </c>
      <c r="AC36" s="91">
        <f t="shared" si="10"/>
        <v>3.7114529339403435E-3</v>
      </c>
      <c r="AD36" s="90">
        <f>VLOOKUP($B36,'ОТЧЕТ 22 иномарки'!A:J,7,0)</f>
        <v>509</v>
      </c>
      <c r="AE36" s="91">
        <f t="shared" si="11"/>
        <v>0.38703339882121801</v>
      </c>
      <c r="AG36" s="90">
        <f>VLOOKUP($B36,'ОТЧЕТ 23 иномарки'!A:J,6,0)</f>
        <v>676</v>
      </c>
      <c r="AH36" s="91">
        <f t="shared" si="12"/>
        <v>1.8614743647994095E-3</v>
      </c>
      <c r="AI36" s="90">
        <f>VLOOKUP($B36,'ОТЧЕТ 22 иномарки'!A:J,6,0)</f>
        <v>536</v>
      </c>
      <c r="AJ36" s="91">
        <f t="shared" si="13"/>
        <v>0.26119402985074625</v>
      </c>
      <c r="AL36" s="90">
        <f>VLOOKUP($B36,'ОТЧЕТ 23 иномарки'!A:J,5,0)</f>
        <v>851</v>
      </c>
      <c r="AM36" s="91">
        <f t="shared" si="14"/>
        <v>6.8799922387866638E-3</v>
      </c>
      <c r="AN36" s="90">
        <f>VLOOKUP($B36,'ОТЧЕТ 22 иномарки'!A:J,5,0)</f>
        <v>720</v>
      </c>
      <c r="AO36" s="91">
        <f t="shared" si="15"/>
        <v>0.18194444444444446</v>
      </c>
      <c r="AQ36" s="90">
        <f>VLOOKUP($B36,'ОТЧЕТ 23 иномарки'!A:J,9,0)</f>
        <v>946</v>
      </c>
      <c r="AR36" s="91">
        <f t="shared" si="16"/>
        <v>2.8218084630390818E-3</v>
      </c>
      <c r="AS36" s="90">
        <f>VLOOKUP($B36,'ОТЧЕТ 22 иномарки'!A:J,9,0)</f>
        <v>612</v>
      </c>
      <c r="AT36" s="91">
        <f t="shared" si="17"/>
        <v>0.54575163398692816</v>
      </c>
      <c r="AU36" s="85"/>
      <c r="AV36" s="90">
        <f>VLOOKUP($B36,'ОТЧЕТ 23 иномарки'!A:J,2,0)</f>
        <v>89</v>
      </c>
      <c r="AW36" s="91">
        <f t="shared" si="18"/>
        <v>5.4767882636735097E-4</v>
      </c>
      <c r="AX36" s="90">
        <f>VLOOKUP($B36,'ОТЧЕТ 22 иномарки'!A:J,2,0)</f>
        <v>93</v>
      </c>
      <c r="AY36" s="91">
        <f t="shared" si="19"/>
        <v>-4.3010752688172005E-2</v>
      </c>
    </row>
    <row r="37" spans="1:51" ht="15" customHeight="1" x14ac:dyDescent="0.2">
      <c r="A37" s="89">
        <v>31</v>
      </c>
      <c r="B37" s="83" t="str">
        <f>'ОТЧЕТ 23 иномарки'!A39</f>
        <v>DATSUN</v>
      </c>
      <c r="C37" s="90">
        <f>VLOOKUP($B37,'ОТЧЕТ 23 иномарки'!A:J,10,0)</f>
        <v>8591</v>
      </c>
      <c r="D37" s="91">
        <f t="shared" si="0"/>
        <v>3.6804696058157504E-3</v>
      </c>
      <c r="E37" s="90">
        <f>VLOOKUP($B37,'ОТЧЕТ 22 иномарки'!A:J,10,0)</f>
        <v>7828</v>
      </c>
      <c r="F37" s="91">
        <f t="shared" si="1"/>
        <v>9.7470618293306055E-2</v>
      </c>
      <c r="G37" s="85"/>
      <c r="H37" s="90">
        <f>VLOOKUP($B37,'СВОД Регионы'!A:J,2,0)</f>
        <v>156</v>
      </c>
      <c r="I37" s="91">
        <f t="shared" si="2"/>
        <v>8.8175446529504859E-4</v>
      </c>
      <c r="J37" s="90">
        <f>VLOOKUP($B37,'СВОД Регионы'!A:J,3,0)</f>
        <v>202</v>
      </c>
      <c r="K37" s="91">
        <f t="shared" si="3"/>
        <v>-0.2277227722772277</v>
      </c>
      <c r="M37" s="90">
        <f>VLOOKUP($B37,'ОТЧЕТ 23 иномарки'!A:J,3,0)</f>
        <v>2919</v>
      </c>
      <c r="N37" s="91">
        <f t="shared" si="4"/>
        <v>8.2687704488477835E-3</v>
      </c>
      <c r="O37" s="90">
        <f>VLOOKUP($B37,'ОТЧЕТ 22 иномарки'!A:J,3,0)</f>
        <v>2438</v>
      </c>
      <c r="P37" s="91">
        <f t="shared" si="5"/>
        <v>0.19729286300246107</v>
      </c>
      <c r="R37" s="90">
        <f>VLOOKUP($B37,'ОТЧЕТ 23 иномарки'!A:J,4,0)</f>
        <v>566</v>
      </c>
      <c r="S37" s="91">
        <f t="shared" si="6"/>
        <v>2.6138961368831828E-3</v>
      </c>
      <c r="T37" s="90">
        <f>VLOOKUP($B37,'ОТЧЕТ 22 иномарки'!A:J,4,0)</f>
        <v>443</v>
      </c>
      <c r="U37" s="91">
        <f t="shared" si="7"/>
        <v>0.27765237020316036</v>
      </c>
      <c r="W37" s="90">
        <f>VLOOKUP($B37,'ОТЧЕТ 23 иномарки'!A:J,8,0)</f>
        <v>1513</v>
      </c>
      <c r="X37" s="91">
        <f t="shared" si="8"/>
        <v>2.5650763080532885E-3</v>
      </c>
      <c r="Y37" s="90">
        <f>VLOOKUP($B37,'ОТЧЕТ 22 иномарки'!A:J,8,0)</f>
        <v>1506</v>
      </c>
      <c r="Z37" s="91">
        <f t="shared" si="9"/>
        <v>4.6480743691899029E-3</v>
      </c>
      <c r="AB37" s="90">
        <f>VLOOKUP($B37,'ОТЧЕТ 23 иномарки'!A:J,7,0)</f>
        <v>799</v>
      </c>
      <c r="AC37" s="91">
        <f t="shared" si="10"/>
        <v>4.2003553742469323E-3</v>
      </c>
      <c r="AD37" s="90">
        <f>VLOOKUP($B37,'ОТЧЕТ 22 иномарки'!A:J,7,0)</f>
        <v>811</v>
      </c>
      <c r="AE37" s="91">
        <f t="shared" si="11"/>
        <v>-1.4796547472256449E-2</v>
      </c>
      <c r="AG37" s="90">
        <f>VLOOKUP($B37,'ОТЧЕТ 23 иномарки'!A:J,6,0)</f>
        <v>748</v>
      </c>
      <c r="AH37" s="91">
        <f t="shared" si="12"/>
        <v>2.0597379066123645E-3</v>
      </c>
      <c r="AI37" s="90">
        <f>VLOOKUP($B37,'ОТЧЕТ 22 иномарки'!A:J,6,0)</f>
        <v>726</v>
      </c>
      <c r="AJ37" s="91">
        <f t="shared" si="13"/>
        <v>3.0303030303030276E-2</v>
      </c>
      <c r="AL37" s="90">
        <f>VLOOKUP($B37,'ОТЧЕТ 23 иномарки'!A:J,5,0)</f>
        <v>682</v>
      </c>
      <c r="AM37" s="91">
        <f t="shared" si="14"/>
        <v>5.5136953076997701E-3</v>
      </c>
      <c r="AN37" s="90">
        <f>VLOOKUP($B37,'ОТЧЕТ 22 иномарки'!A:J,5,0)</f>
        <v>630</v>
      </c>
      <c r="AO37" s="91">
        <f t="shared" si="15"/>
        <v>8.2539682539682468E-2</v>
      </c>
      <c r="AQ37" s="90">
        <f>VLOOKUP($B37,'ОТЧЕТ 23 иномарки'!A:J,9,0)</f>
        <v>1346</v>
      </c>
      <c r="AR37" s="91">
        <f t="shared" si="16"/>
        <v>4.0149621471993703E-3</v>
      </c>
      <c r="AS37" s="90">
        <f>VLOOKUP($B37,'ОТЧЕТ 22 иномарки'!A:J,9,0)</f>
        <v>1255</v>
      </c>
      <c r="AT37" s="91">
        <f t="shared" si="17"/>
        <v>7.2509960159362619E-2</v>
      </c>
      <c r="AU37" s="85"/>
      <c r="AV37" s="90">
        <f>VLOOKUP($B37,'ОТЧЕТ 23 иномарки'!A:J,2,0)</f>
        <v>18</v>
      </c>
      <c r="AW37" s="91">
        <f t="shared" si="18"/>
        <v>1.1076650420912716E-4</v>
      </c>
      <c r="AX37" s="90">
        <f>VLOOKUP($B37,'ОТЧЕТ 22 иномарки'!A:J,2,0)</f>
        <v>19</v>
      </c>
      <c r="AY37" s="91">
        <f t="shared" si="19"/>
        <v>-5.2631578947368474E-2</v>
      </c>
    </row>
    <row r="38" spans="1:51" ht="15" customHeight="1" x14ac:dyDescent="0.2">
      <c r="A38" s="89">
        <v>32</v>
      </c>
      <c r="B38" s="83" t="str">
        <f>'ОТЧЕТ 23 иномарки'!A40</f>
        <v>FIAT</v>
      </c>
      <c r="C38" s="90">
        <f>VLOOKUP($B38,'ОТЧЕТ 23 иномарки'!A:J,10,0)</f>
        <v>6911</v>
      </c>
      <c r="D38" s="91">
        <f t="shared" si="0"/>
        <v>2.9607409435214354E-3</v>
      </c>
      <c r="E38" s="90">
        <f>VLOOKUP($B38,'ОТЧЕТ 22 иномарки'!A:J,10,0)</f>
        <v>5328</v>
      </c>
      <c r="F38" s="91">
        <f t="shared" si="1"/>
        <v>0.29710960960960953</v>
      </c>
      <c r="G38" s="85"/>
      <c r="H38" s="90">
        <f>VLOOKUP($B38,'СВОД Регионы'!A:J,2,0)</f>
        <v>403</v>
      </c>
      <c r="I38" s="91">
        <f t="shared" si="2"/>
        <v>2.2778657020122088E-3</v>
      </c>
      <c r="J38" s="90">
        <f>VLOOKUP($B38,'СВОД Регионы'!A:J,3,0)</f>
        <v>349</v>
      </c>
      <c r="K38" s="91">
        <f t="shared" si="3"/>
        <v>0.15472779369627498</v>
      </c>
      <c r="M38" s="90">
        <f>VLOOKUP($B38,'ОТЧЕТ 23 иномарки'!A:J,3,0)</f>
        <v>1677</v>
      </c>
      <c r="N38" s="91">
        <f t="shared" si="4"/>
        <v>4.7505063524212856E-3</v>
      </c>
      <c r="O38" s="90">
        <f>VLOOKUP($B38,'ОТЧЕТ 22 иномарки'!A:J,3,0)</f>
        <v>1520</v>
      </c>
      <c r="P38" s="91">
        <f t="shared" si="5"/>
        <v>0.10328947368421049</v>
      </c>
      <c r="R38" s="90">
        <f>VLOOKUP($B38,'ОТЧЕТ 23 иномарки'!A:J,4,0)</f>
        <v>825</v>
      </c>
      <c r="S38" s="91">
        <f t="shared" si="6"/>
        <v>3.8100076200152399E-3</v>
      </c>
      <c r="T38" s="90">
        <f>VLOOKUP($B38,'ОТЧЕТ 22 иномарки'!A:J,4,0)</f>
        <v>795</v>
      </c>
      <c r="U38" s="91">
        <f t="shared" si="7"/>
        <v>3.7735849056603765E-2</v>
      </c>
      <c r="W38" s="90">
        <f>VLOOKUP($B38,'ОТЧЕТ 23 иномарки'!A:J,8,0)</f>
        <v>1784</v>
      </c>
      <c r="X38" s="91">
        <f t="shared" si="8"/>
        <v>3.0245182640892708E-3</v>
      </c>
      <c r="Y38" s="90">
        <f>VLOOKUP($B38,'ОТЧЕТ 22 иномарки'!A:J,8,0)</f>
        <v>1442</v>
      </c>
      <c r="Z38" s="91">
        <f t="shared" si="9"/>
        <v>0.23717059639389726</v>
      </c>
      <c r="AB38" s="90">
        <f>VLOOKUP($B38,'ОТЧЕТ 23 иномарки'!A:J,7,0)</f>
        <v>711</v>
      </c>
      <c r="AC38" s="91">
        <f t="shared" si="10"/>
        <v>3.7377380113761817E-3</v>
      </c>
      <c r="AD38" s="90">
        <f>VLOOKUP($B38,'ОТЧЕТ 22 иномарки'!A:J,7,0)</f>
        <v>635</v>
      </c>
      <c r="AE38" s="91">
        <f t="shared" si="11"/>
        <v>0.11968503937007879</v>
      </c>
      <c r="AG38" s="90">
        <f>VLOOKUP($B38,'ОТЧЕТ 23 иномарки'!A:J,6,0)</f>
        <v>146</v>
      </c>
      <c r="AH38" s="91">
        <f t="shared" si="12"/>
        <v>4.0203440423182516E-4</v>
      </c>
      <c r="AI38" s="90">
        <f>VLOOKUP($B38,'ОТЧЕТ 22 иномарки'!A:J,6,0)</f>
        <v>120</v>
      </c>
      <c r="AJ38" s="91">
        <f t="shared" si="13"/>
        <v>0.21666666666666656</v>
      </c>
      <c r="AL38" s="90">
        <f>VLOOKUP($B38,'ОТЧЕТ 23 иномарки'!A:J,5,0)</f>
        <v>165</v>
      </c>
      <c r="AM38" s="91">
        <f t="shared" si="14"/>
        <v>1.3339585421854284E-3</v>
      </c>
      <c r="AN38" s="90">
        <f>VLOOKUP($B38,'ОТЧЕТ 22 иномарки'!A:J,5,0)</f>
        <v>144</v>
      </c>
      <c r="AO38" s="91">
        <f t="shared" si="15"/>
        <v>0.14583333333333326</v>
      </c>
      <c r="AQ38" s="90">
        <f>VLOOKUP($B38,'ОТЧЕТ 23 иномарки'!A:J,9,0)</f>
        <v>1587</v>
      </c>
      <c r="AR38" s="91">
        <f t="shared" si="16"/>
        <v>4.7338372419059435E-3</v>
      </c>
      <c r="AS38" s="90">
        <f>VLOOKUP($B38,'ОТЧЕТ 22 иномарки'!A:J,9,0)</f>
        <v>662</v>
      </c>
      <c r="AT38" s="91">
        <f t="shared" si="17"/>
        <v>1.3972809667673718</v>
      </c>
      <c r="AU38" s="85"/>
      <c r="AV38" s="90">
        <f>VLOOKUP($B38,'ОТЧЕТ 23 иномарки'!A:J,2,0)</f>
        <v>16</v>
      </c>
      <c r="AW38" s="91">
        <f t="shared" si="18"/>
        <v>9.8459114852557478E-5</v>
      </c>
      <c r="AX38" s="90">
        <f>VLOOKUP($B38,'ОТЧЕТ 22 иномарки'!A:J,2,0)</f>
        <v>10</v>
      </c>
      <c r="AY38" s="91">
        <f t="shared" si="19"/>
        <v>0.60000000000000009</v>
      </c>
    </row>
    <row r="39" spans="1:51" ht="15" customHeight="1" x14ac:dyDescent="0.2">
      <c r="A39" s="89">
        <v>33</v>
      </c>
      <c r="B39" s="83" t="str">
        <f>'ОТЧЕТ 23 иномарки'!A41</f>
        <v>GREAT WALL</v>
      </c>
      <c r="C39" s="90">
        <f>VLOOKUP($B39,'ОТЧЕТ 23 иномарки'!A:J,10,0)</f>
        <v>6489</v>
      </c>
      <c r="D39" s="91">
        <f t="shared" ref="D39:D70" si="20">C39/$C$118</f>
        <v>2.7799519581117919E-3</v>
      </c>
      <c r="E39" s="90">
        <f>VLOOKUP($B39,'ОТЧЕТ 22 иномарки'!A:J,10,0)</f>
        <v>5434</v>
      </c>
      <c r="F39" s="91">
        <f t="shared" si="1"/>
        <v>0.19414795730585199</v>
      </c>
      <c r="G39" s="85"/>
      <c r="H39" s="90">
        <f>VLOOKUP($B39,'СВОД Регионы'!A:J,2,0)</f>
        <v>255</v>
      </c>
      <c r="I39" s="91">
        <f t="shared" ref="I39:I70" si="21">H39/$H$118</f>
        <v>1.4413294144245987E-3</v>
      </c>
      <c r="J39" s="90">
        <f>VLOOKUP($B39,'СВОД Регионы'!A:J,3,0)</f>
        <v>220</v>
      </c>
      <c r="K39" s="91">
        <f t="shared" si="3"/>
        <v>0.15909090909090917</v>
      </c>
      <c r="M39" s="90">
        <f>VLOOKUP($B39,'ОТЧЕТ 23 иномарки'!A:J,3,0)</f>
        <v>1352</v>
      </c>
      <c r="N39" s="91">
        <f t="shared" ref="N39:N70" si="22">M39/M$118</f>
        <v>3.8298655864481678E-3</v>
      </c>
      <c r="O39" s="90">
        <f>VLOOKUP($B39,'ОТЧЕТ 22 иномарки'!A:J,3,0)</f>
        <v>1115</v>
      </c>
      <c r="P39" s="91">
        <f t="shared" si="5"/>
        <v>0.2125560538116591</v>
      </c>
      <c r="R39" s="90">
        <f>VLOOKUP($B39,'ОТЧЕТ 23 иномарки'!A:J,4,0)</f>
        <v>999</v>
      </c>
      <c r="S39" s="91">
        <f t="shared" ref="S39:S70" si="23">R39/R$118</f>
        <v>4.6135728635093637E-3</v>
      </c>
      <c r="T39" s="90">
        <f>VLOOKUP($B39,'ОТЧЕТ 22 иномарки'!A:J,4,0)</f>
        <v>888</v>
      </c>
      <c r="U39" s="91">
        <f t="shared" si="7"/>
        <v>0.125</v>
      </c>
      <c r="W39" s="90">
        <f>VLOOKUP($B39,'ОТЧЕТ 23 иномарки'!A:J,8,0)</f>
        <v>1759</v>
      </c>
      <c r="X39" s="91">
        <f t="shared" ref="X39:X70" si="24">W39/W$118</f>
        <v>2.9821343198055085E-3</v>
      </c>
      <c r="Y39" s="90">
        <f>VLOOKUP($B39,'ОТЧЕТ 22 иномарки'!A:J,8,0)</f>
        <v>1591</v>
      </c>
      <c r="Z39" s="91">
        <f t="shared" si="9"/>
        <v>0.10559396605908233</v>
      </c>
      <c r="AB39" s="90">
        <f>VLOOKUP($B39,'ОТЧЕТ 23 иномарки'!A:J,7,0)</f>
        <v>587</v>
      </c>
      <c r="AC39" s="91">
        <f t="shared" ref="AC39:AC70" si="25">AB39/AB$118</f>
        <v>3.0858680909673958E-3</v>
      </c>
      <c r="AD39" s="90">
        <f>VLOOKUP($B39,'ОТЧЕТ 22 иномарки'!A:J,7,0)</f>
        <v>480</v>
      </c>
      <c r="AE39" s="91">
        <f t="shared" si="11"/>
        <v>0.22291666666666665</v>
      </c>
      <c r="AG39" s="90">
        <f>VLOOKUP($B39,'ОТЧЕТ 23 иномарки'!A:J,6,0)</f>
        <v>539</v>
      </c>
      <c r="AH39" s="91">
        <f t="shared" ref="AH39:AH70" si="26">AG39/AG$118</f>
        <v>1.4842229032942039E-3</v>
      </c>
      <c r="AI39" s="90">
        <f>VLOOKUP($B39,'ОТЧЕТ 22 иномарки'!A:J,6,0)</f>
        <v>515</v>
      </c>
      <c r="AJ39" s="91">
        <f t="shared" si="13"/>
        <v>4.6601941747572706E-2</v>
      </c>
      <c r="AL39" s="90">
        <f>VLOOKUP($B39,'ОТЧЕТ 23 иномарки'!A:J,5,0)</f>
        <v>164</v>
      </c>
      <c r="AM39" s="91">
        <f t="shared" ref="AM39:AM70" si="27">AL39/AL$118</f>
        <v>1.325873944960062E-3</v>
      </c>
      <c r="AN39" s="90">
        <f>VLOOKUP($B39,'ОТЧЕТ 22 иномарки'!A:J,5,0)</f>
        <v>171</v>
      </c>
      <c r="AO39" s="91">
        <f t="shared" si="15"/>
        <v>-4.0935672514619936E-2</v>
      </c>
      <c r="AQ39" s="90">
        <f>VLOOKUP($B39,'ОТЧЕТ 23 иномарки'!A:J,9,0)</f>
        <v>1067</v>
      </c>
      <c r="AR39" s="91">
        <f t="shared" ref="AR39:AR70" si="28">AQ39/AQ$118</f>
        <v>3.1827374524975691E-3</v>
      </c>
      <c r="AS39" s="90">
        <f>VLOOKUP($B39,'ОТЧЕТ 22 иномарки'!A:J,9,0)</f>
        <v>651</v>
      </c>
      <c r="AT39" s="91">
        <f t="shared" si="17"/>
        <v>0.63901689708141318</v>
      </c>
      <c r="AU39" s="85"/>
      <c r="AV39" s="90">
        <f>VLOOKUP($B39,'ОТЧЕТ 23 иномарки'!A:J,2,0)</f>
        <v>22</v>
      </c>
      <c r="AW39" s="91">
        <f t="shared" ref="AW39:AW70" si="29">AV39/AV$118</f>
        <v>1.3538128292226652E-4</v>
      </c>
      <c r="AX39" s="90">
        <f>VLOOKUP($B39,'ОТЧЕТ 22 иномарки'!A:J,2,0)</f>
        <v>23</v>
      </c>
      <c r="AY39" s="91">
        <f t="shared" si="19"/>
        <v>-4.3478260869565188E-2</v>
      </c>
    </row>
    <row r="40" spans="1:51" ht="15" customHeight="1" x14ac:dyDescent="0.2">
      <c r="A40" s="89">
        <v>34</v>
      </c>
      <c r="B40" s="83" t="str">
        <f>'ОТЧЕТ 23 иномарки'!A42</f>
        <v>JEEP</v>
      </c>
      <c r="C40" s="90">
        <f>VLOOKUP($B40,'ОТЧЕТ 23 иномарки'!A:J,10,0)</f>
        <v>5768</v>
      </c>
      <c r="D40" s="91">
        <f t="shared" si="20"/>
        <v>2.4710684072104818E-3</v>
      </c>
      <c r="E40" s="90">
        <f>VLOOKUP($B40,'ОТЧЕТ 22 иномарки'!A:J,10,0)</f>
        <v>3733</v>
      </c>
      <c r="F40" s="91">
        <f t="shared" si="1"/>
        <v>0.54513795874631654</v>
      </c>
      <c r="G40" s="85"/>
      <c r="H40" s="90">
        <f>VLOOKUP($B40,'СВОД Регионы'!A:J,2,0)</f>
        <v>977</v>
      </c>
      <c r="I40" s="91">
        <f t="shared" si="21"/>
        <v>5.5222699525209135E-3</v>
      </c>
      <c r="J40" s="90">
        <f>VLOOKUP($B40,'СВОД Регионы'!A:J,3,0)</f>
        <v>693</v>
      </c>
      <c r="K40" s="91">
        <f t="shared" si="3"/>
        <v>0.40981240981240985</v>
      </c>
      <c r="M40" s="90">
        <f>VLOOKUP($B40,'ОТЧЕТ 23 иномарки'!A:J,3,0)</f>
        <v>746</v>
      </c>
      <c r="N40" s="91">
        <f t="shared" si="22"/>
        <v>2.1132246505106015E-3</v>
      </c>
      <c r="O40" s="90">
        <f>VLOOKUP($B40,'ОТЧЕТ 22 иномарки'!A:J,3,0)</f>
        <v>458</v>
      </c>
      <c r="P40" s="91">
        <f t="shared" si="5"/>
        <v>0.62882096069868987</v>
      </c>
      <c r="R40" s="90">
        <f>VLOOKUP($B40,'ОТЧЕТ 23 иномарки'!A:J,4,0)</f>
        <v>708</v>
      </c>
      <c r="S40" s="91">
        <f t="shared" si="23"/>
        <v>3.2696792666312606E-3</v>
      </c>
      <c r="T40" s="90">
        <f>VLOOKUP($B40,'ОТЧЕТ 22 иномарки'!A:J,4,0)</f>
        <v>548</v>
      </c>
      <c r="U40" s="91">
        <f t="shared" si="7"/>
        <v>0.29197080291970812</v>
      </c>
      <c r="W40" s="90">
        <f>VLOOKUP($B40,'ОТЧЕТ 23 иномарки'!A:J,8,0)</f>
        <v>2203</v>
      </c>
      <c r="X40" s="91">
        <f t="shared" si="24"/>
        <v>3.7348731702851251E-3</v>
      </c>
      <c r="Y40" s="90">
        <f>VLOOKUP($B40,'ОТЧЕТ 22 иномарки'!A:J,8,0)</f>
        <v>1452</v>
      </c>
      <c r="Z40" s="91">
        <f t="shared" si="9"/>
        <v>0.51721763085399441</v>
      </c>
      <c r="AB40" s="90">
        <f>VLOOKUP($B40,'ОТЧЕТ 23 иномарки'!A:J,7,0)</f>
        <v>366</v>
      </c>
      <c r="AC40" s="91">
        <f t="shared" si="25"/>
        <v>1.9240676683033508E-3</v>
      </c>
      <c r="AD40" s="90">
        <f>VLOOKUP($B40,'ОТЧЕТ 22 иномарки'!A:J,7,0)</f>
        <v>250</v>
      </c>
      <c r="AE40" s="91">
        <f t="shared" si="11"/>
        <v>0.46399999999999997</v>
      </c>
      <c r="AG40" s="90">
        <f>VLOOKUP($B40,'ОТЧЕТ 23 иномарки'!A:J,6,0)</f>
        <v>442</v>
      </c>
      <c r="AH40" s="91">
        <f t="shared" si="26"/>
        <v>1.2171178539073064E-3</v>
      </c>
      <c r="AI40" s="90">
        <f>VLOOKUP($B40,'ОТЧЕТ 22 иномарки'!A:J,6,0)</f>
        <v>328</v>
      </c>
      <c r="AJ40" s="91">
        <f t="shared" si="13"/>
        <v>0.34756097560975618</v>
      </c>
      <c r="AL40" s="90">
        <f>VLOOKUP($B40,'ОТЧЕТ 23 иномарки'!A:J,5,0)</f>
        <v>307</v>
      </c>
      <c r="AM40" s="91">
        <f t="shared" si="27"/>
        <v>2.4819713481874332E-3</v>
      </c>
      <c r="AN40" s="90">
        <f>VLOOKUP($B40,'ОТЧЕТ 22 иномарки'!A:J,5,0)</f>
        <v>240</v>
      </c>
      <c r="AO40" s="91">
        <f t="shared" si="15"/>
        <v>0.27916666666666656</v>
      </c>
      <c r="AQ40" s="90">
        <f>VLOOKUP($B40,'ОТЧЕТ 23 иномарки'!A:J,9,0)</f>
        <v>794</v>
      </c>
      <c r="AR40" s="91">
        <f t="shared" si="28"/>
        <v>2.368410063058172E-3</v>
      </c>
      <c r="AS40" s="90">
        <f>VLOOKUP($B40,'ОТЧЕТ 22 иномарки'!A:J,9,0)</f>
        <v>348</v>
      </c>
      <c r="AT40" s="91">
        <f t="shared" si="17"/>
        <v>1.2816091954022988</v>
      </c>
      <c r="AU40" s="85"/>
      <c r="AV40" s="90">
        <f>VLOOKUP($B40,'ОТЧЕТ 23 иномарки'!A:J,2,0)</f>
        <v>202</v>
      </c>
      <c r="AW40" s="91">
        <f t="shared" si="29"/>
        <v>1.243046325013538E-3</v>
      </c>
      <c r="AX40" s="90">
        <f>VLOOKUP($B40,'ОТЧЕТ 22 иномарки'!A:J,2,0)</f>
        <v>109</v>
      </c>
      <c r="AY40" s="91">
        <f t="shared" si="19"/>
        <v>0.85321100917431192</v>
      </c>
    </row>
    <row r="41" spans="1:51" ht="15" customHeight="1" x14ac:dyDescent="0.2">
      <c r="A41" s="89">
        <v>35</v>
      </c>
      <c r="B41" s="83" t="str">
        <f>'ОТЧЕТ 23 иномарки'!A43</f>
        <v>DAIHATSU</v>
      </c>
      <c r="C41" s="90">
        <f>VLOOKUP($B41,'ОТЧЕТ 23 иномарки'!A:J,10,0)</f>
        <v>5741</v>
      </c>
      <c r="D41" s="91">
        <f t="shared" si="20"/>
        <v>2.4595013394236088E-3</v>
      </c>
      <c r="E41" s="90">
        <f>VLOOKUP($B41,'ОТЧЕТ 22 иномарки'!A:J,10,0)</f>
        <v>4724</v>
      </c>
      <c r="F41" s="91">
        <f t="shared" si="1"/>
        <v>0.21528365791701942</v>
      </c>
      <c r="G41" s="85"/>
      <c r="H41" s="90">
        <f>VLOOKUP($B41,'СВОД Регионы'!A:J,2,0)</f>
        <v>97</v>
      </c>
      <c r="I41" s="91">
        <f t="shared" si="21"/>
        <v>5.4827040470269053E-4</v>
      </c>
      <c r="J41" s="90">
        <f>VLOOKUP($B41,'СВОД Регионы'!A:J,3,0)</f>
        <v>79</v>
      </c>
      <c r="K41" s="91">
        <f t="shared" si="3"/>
        <v>0.22784810126582289</v>
      </c>
      <c r="M41" s="90">
        <f>VLOOKUP($B41,'ОТЧЕТ 23 иномарки'!A:J,3,0)</f>
        <v>259</v>
      </c>
      <c r="N41" s="91">
        <f t="shared" si="22"/>
        <v>7.33679871960115E-4</v>
      </c>
      <c r="O41" s="90">
        <f>VLOOKUP($B41,'ОТЧЕТ 22 иномарки'!A:J,3,0)</f>
        <v>196</v>
      </c>
      <c r="P41" s="91">
        <f t="shared" si="5"/>
        <v>0.3214285714285714</v>
      </c>
      <c r="R41" s="90">
        <f>VLOOKUP($B41,'ОТЧЕТ 23 иномарки'!A:J,4,0)</f>
        <v>124</v>
      </c>
      <c r="S41" s="91">
        <f t="shared" si="23"/>
        <v>5.7265569076592703E-4</v>
      </c>
      <c r="T41" s="90">
        <f>VLOOKUP($B41,'ОТЧЕТ 22 иномарки'!A:J,4,0)</f>
        <v>109</v>
      </c>
      <c r="U41" s="91">
        <f t="shared" si="7"/>
        <v>0.13761467889908263</v>
      </c>
      <c r="W41" s="90">
        <f>VLOOKUP($B41,'ОТЧЕТ 23 иномарки'!A:J,8,0)</f>
        <v>418</v>
      </c>
      <c r="X41" s="91">
        <f t="shared" si="24"/>
        <v>7.0865954842450399E-4</v>
      </c>
      <c r="Y41" s="90">
        <f>VLOOKUP($B41,'ОТЧЕТ 22 иномарки'!A:J,8,0)</f>
        <v>285</v>
      </c>
      <c r="Z41" s="91">
        <f t="shared" si="9"/>
        <v>0.46666666666666656</v>
      </c>
      <c r="AB41" s="90">
        <f>VLOOKUP($B41,'ОТЧЕТ 23 иномарки'!A:J,7,0)</f>
        <v>305</v>
      </c>
      <c r="AC41" s="91">
        <f t="shared" si="25"/>
        <v>1.6033897235861257E-3</v>
      </c>
      <c r="AD41" s="90">
        <f>VLOOKUP($B41,'ОТЧЕТ 22 иномарки'!A:J,7,0)</f>
        <v>159</v>
      </c>
      <c r="AE41" s="91">
        <f t="shared" si="11"/>
        <v>0.91823899371069184</v>
      </c>
      <c r="AG41" s="90">
        <f>VLOOKUP($B41,'ОТЧЕТ 23 иномарки'!A:J,6,0)</f>
        <v>1768</v>
      </c>
      <c r="AH41" s="91">
        <f t="shared" si="26"/>
        <v>4.8684714156292256E-3</v>
      </c>
      <c r="AI41" s="90">
        <f>VLOOKUP($B41,'ОТЧЕТ 22 иномарки'!A:J,6,0)</f>
        <v>1306</v>
      </c>
      <c r="AJ41" s="91">
        <f t="shared" si="13"/>
        <v>0.35375191424196029</v>
      </c>
      <c r="AL41" s="90">
        <f>VLOOKUP($B41,'ОТЧЕТ 23 иномарки'!A:J,5,0)</f>
        <v>45</v>
      </c>
      <c r="AM41" s="91">
        <f t="shared" si="27"/>
        <v>3.6380687514148043E-4</v>
      </c>
      <c r="AN41" s="90">
        <f>VLOOKUP($B41,'ОТЧЕТ 22 иномарки'!A:J,5,0)</f>
        <v>41</v>
      </c>
      <c r="AO41" s="91">
        <f t="shared" si="15"/>
        <v>9.7560975609756184E-2</v>
      </c>
      <c r="AQ41" s="90">
        <f>VLOOKUP($B41,'ОТЧЕТ 23 иномарки'!A:J,9,0)</f>
        <v>629</v>
      </c>
      <c r="AR41" s="91">
        <f t="shared" si="28"/>
        <v>1.8762341683420532E-3</v>
      </c>
      <c r="AS41" s="90">
        <f>VLOOKUP($B41,'ОТЧЕТ 22 иномарки'!A:J,9,0)</f>
        <v>434</v>
      </c>
      <c r="AT41" s="91">
        <f t="shared" si="17"/>
        <v>0.44930875576036877</v>
      </c>
      <c r="AU41" s="85"/>
      <c r="AV41" s="90">
        <f>VLOOKUP($B41,'ОТЧЕТ 23 иномарки'!A:J,2,0)</f>
        <v>2193</v>
      </c>
      <c r="AW41" s="91">
        <f t="shared" si="29"/>
        <v>1.349505242947866E-2</v>
      </c>
      <c r="AX41" s="90">
        <f>VLOOKUP($B41,'ОТЧЕТ 22 иномарки'!A:J,2,0)</f>
        <v>2194</v>
      </c>
      <c r="AY41" s="91">
        <f t="shared" si="19"/>
        <v>-4.5578851412941823E-4</v>
      </c>
    </row>
    <row r="42" spans="1:51" ht="15" customHeight="1" x14ac:dyDescent="0.2">
      <c r="A42" s="89">
        <v>36</v>
      </c>
      <c r="B42" s="83" t="str">
        <f>'ОТЧЕТ 23 иномарки'!A44</f>
        <v>HAVAL</v>
      </c>
      <c r="C42" s="90">
        <f>VLOOKUP($B42,'ОТЧЕТ 23 иномарки'!A:J,10,0)</f>
        <v>5723</v>
      </c>
      <c r="D42" s="91">
        <f t="shared" si="20"/>
        <v>2.4517899608990268E-3</v>
      </c>
      <c r="E42" s="90">
        <f>VLOOKUP($B42,'ОТЧЕТ 22 иномарки'!A:J,10,0)</f>
        <v>2640</v>
      </c>
      <c r="F42" s="91">
        <f t="shared" si="1"/>
        <v>1.1678030303030305</v>
      </c>
      <c r="G42" s="85"/>
      <c r="H42" s="90">
        <f>VLOOKUP($B42,'СВОД Регионы'!A:J,2,0)</f>
        <v>847</v>
      </c>
      <c r="I42" s="91">
        <f t="shared" si="21"/>
        <v>4.78747456477504E-3</v>
      </c>
      <c r="J42" s="90">
        <f>VLOOKUP($B42,'СВОД Регионы'!A:J,3,0)</f>
        <v>367</v>
      </c>
      <c r="K42" s="91">
        <f t="shared" si="3"/>
        <v>1.3079019073569484</v>
      </c>
      <c r="M42" s="90">
        <f>VLOOKUP($B42,'ОТЧЕТ 23 иномарки'!A:J,3,0)</f>
        <v>915</v>
      </c>
      <c r="N42" s="91">
        <f t="shared" si="22"/>
        <v>2.5919578488166227E-3</v>
      </c>
      <c r="O42" s="90">
        <f>VLOOKUP($B42,'ОТЧЕТ 22 иномарки'!A:J,3,0)</f>
        <v>489</v>
      </c>
      <c r="P42" s="91">
        <f t="shared" si="5"/>
        <v>0.87116564417177922</v>
      </c>
      <c r="R42" s="90">
        <f>VLOOKUP($B42,'ОТЧЕТ 23 иномарки'!A:J,4,0)</f>
        <v>778</v>
      </c>
      <c r="S42" s="91">
        <f t="shared" si="23"/>
        <v>3.5929526404507354E-3</v>
      </c>
      <c r="T42" s="90">
        <f>VLOOKUP($B42,'ОТЧЕТ 22 иномарки'!A:J,4,0)</f>
        <v>402</v>
      </c>
      <c r="U42" s="91">
        <f t="shared" si="7"/>
        <v>0.93532338308457708</v>
      </c>
      <c r="W42" s="90">
        <f>VLOOKUP($B42,'ОТЧЕТ 23 иномарки'!A:J,8,0)</f>
        <v>2213</v>
      </c>
      <c r="X42" s="91">
        <f t="shared" si="24"/>
        <v>3.7518267479986303E-3</v>
      </c>
      <c r="Y42" s="90">
        <f>VLOOKUP($B42,'ОТЧЕТ 22 иномарки'!A:J,8,0)</f>
        <v>954</v>
      </c>
      <c r="Z42" s="91">
        <f t="shared" si="9"/>
        <v>1.3197064989517822</v>
      </c>
      <c r="AB42" s="90">
        <f>VLOOKUP($B42,'ОТЧЕТ 23 иномарки'!A:J,7,0)</f>
        <v>458</v>
      </c>
      <c r="AC42" s="91">
        <f t="shared" si="25"/>
        <v>2.4077130931227722E-3</v>
      </c>
      <c r="AD42" s="90">
        <f>VLOOKUP($B42,'ОТЧЕТ 22 иномарки'!A:J,7,0)</f>
        <v>210</v>
      </c>
      <c r="AE42" s="91">
        <f t="shared" si="11"/>
        <v>1.1809523809523808</v>
      </c>
      <c r="AG42" s="90">
        <f>VLOOKUP($B42,'ОТЧЕТ 23 иномарки'!A:J,6,0)</f>
        <v>464</v>
      </c>
      <c r="AH42" s="91">
        <f t="shared" si="26"/>
        <v>1.2776983805723758E-3</v>
      </c>
      <c r="AI42" s="90">
        <f>VLOOKUP($B42,'ОТЧЕТ 22 иномарки'!A:J,6,0)</f>
        <v>245</v>
      </c>
      <c r="AJ42" s="91">
        <f t="shared" si="13"/>
        <v>0.89387755102040822</v>
      </c>
      <c r="AL42" s="90">
        <f>VLOOKUP($B42,'ОТЧЕТ 23 иномарки'!A:J,5,0)</f>
        <v>168</v>
      </c>
      <c r="AM42" s="91">
        <f t="shared" si="27"/>
        <v>1.3582123338615271E-3</v>
      </c>
      <c r="AN42" s="90">
        <f>VLOOKUP($B42,'ОТЧЕТ 22 иномарки'!A:J,5,0)</f>
        <v>64</v>
      </c>
      <c r="AO42" s="91">
        <f t="shared" si="15"/>
        <v>1.625</v>
      </c>
      <c r="AQ42" s="90">
        <f>VLOOKUP($B42,'ОТЧЕТ 23 иномарки'!A:J,9,0)</f>
        <v>693</v>
      </c>
      <c r="AR42" s="91">
        <f t="shared" si="28"/>
        <v>2.0671387578076995E-3</v>
      </c>
      <c r="AS42" s="90">
        <f>VLOOKUP($B42,'ОТЧЕТ 22 иномарки'!A:J,9,0)</f>
        <v>259</v>
      </c>
      <c r="AT42" s="91">
        <f t="shared" si="17"/>
        <v>1.6756756756756759</v>
      </c>
      <c r="AU42" s="85"/>
      <c r="AV42" s="90">
        <f>VLOOKUP($B42,'ОТЧЕТ 23 иномарки'!A:J,2,0)</f>
        <v>34</v>
      </c>
      <c r="AW42" s="91">
        <f t="shared" si="29"/>
        <v>2.0922561906168462E-4</v>
      </c>
      <c r="AX42" s="90">
        <f>VLOOKUP($B42,'ОТЧЕТ 22 иномарки'!A:J,2,0)</f>
        <v>17</v>
      </c>
      <c r="AY42" s="91">
        <f t="shared" si="19"/>
        <v>1</v>
      </c>
    </row>
    <row r="43" spans="1:51" ht="15" customHeight="1" x14ac:dyDescent="0.2">
      <c r="A43" s="89">
        <v>37</v>
      </c>
      <c r="B43" s="83" t="str">
        <f>'ОТЧЕТ 23 иномарки'!A45</f>
        <v>DODGE</v>
      </c>
      <c r="C43" s="90">
        <f>VLOOKUP($B43,'ОТЧЕТ 23 иномарки'!A:J,10,0)</f>
        <v>5214</v>
      </c>
      <c r="D43" s="91">
        <f t="shared" si="20"/>
        <v>2.2337293126205708E-3</v>
      </c>
      <c r="E43" s="90">
        <f>VLOOKUP($B43,'ОТЧЕТ 22 иномарки'!A:J,10,0)</f>
        <v>3644</v>
      </c>
      <c r="F43" s="91">
        <f t="shared" si="1"/>
        <v>0.43084522502744238</v>
      </c>
      <c r="G43" s="85"/>
      <c r="H43" s="90">
        <f>VLOOKUP($B43,'СВОД Регионы'!A:J,2,0)</f>
        <v>753</v>
      </c>
      <c r="I43" s="91">
        <f t="shared" si="21"/>
        <v>4.2561609767126389E-3</v>
      </c>
      <c r="J43" s="90">
        <f>VLOOKUP($B43,'СВОД Регионы'!A:J,3,0)</f>
        <v>604</v>
      </c>
      <c r="K43" s="91">
        <f t="shared" si="3"/>
        <v>0.2466887417218544</v>
      </c>
      <c r="M43" s="90">
        <f>VLOOKUP($B43,'ОТЧЕТ 23 иномарки'!A:J,3,0)</f>
        <v>571</v>
      </c>
      <c r="N43" s="91">
        <f t="shared" si="22"/>
        <v>1.6174950072943076E-3</v>
      </c>
      <c r="O43" s="90">
        <f>VLOOKUP($B43,'ОТЧЕТ 22 иномарки'!A:J,3,0)</f>
        <v>396</v>
      </c>
      <c r="P43" s="91">
        <f t="shared" si="5"/>
        <v>0.44191919191919182</v>
      </c>
      <c r="R43" s="90">
        <f>VLOOKUP($B43,'ОТЧЕТ 23 иномарки'!A:J,4,0)</f>
        <v>882</v>
      </c>
      <c r="S43" s="91">
        <f t="shared" si="23"/>
        <v>4.0732445101253839E-3</v>
      </c>
      <c r="T43" s="90">
        <f>VLOOKUP($B43,'ОТЧЕТ 22 иномарки'!A:J,4,0)</f>
        <v>656</v>
      </c>
      <c r="U43" s="91">
        <f t="shared" si="7"/>
        <v>0.34451219512195119</v>
      </c>
      <c r="W43" s="90">
        <f>VLOOKUP($B43,'ОТЧЕТ 23 иномарки'!A:J,8,0)</f>
        <v>2162</v>
      </c>
      <c r="X43" s="91">
        <f t="shared" si="24"/>
        <v>3.6653635016597554E-3</v>
      </c>
      <c r="Y43" s="90">
        <f>VLOOKUP($B43,'ОТЧЕТ 22 иномарки'!A:J,8,0)</f>
        <v>1590</v>
      </c>
      <c r="Z43" s="91">
        <f t="shared" si="9"/>
        <v>0.35974842767295589</v>
      </c>
      <c r="AB43" s="90">
        <f>VLOOKUP($B43,'ОТЧЕТ 23 иномарки'!A:J,7,0)</f>
        <v>340</v>
      </c>
      <c r="AC43" s="91">
        <f t="shared" si="25"/>
        <v>1.7873852656369925E-3</v>
      </c>
      <c r="AD43" s="90">
        <f>VLOOKUP($B43,'ОТЧЕТ 22 иномарки'!A:J,7,0)</f>
        <v>187</v>
      </c>
      <c r="AE43" s="91">
        <f t="shared" si="11"/>
        <v>0.81818181818181812</v>
      </c>
      <c r="AG43" s="90">
        <f>VLOOKUP($B43,'ОТЧЕТ 23 иномарки'!A:J,6,0)</f>
        <v>244</v>
      </c>
      <c r="AH43" s="91">
        <f t="shared" si="26"/>
        <v>6.7189311392168037E-4</v>
      </c>
      <c r="AI43" s="90">
        <f>VLOOKUP($B43,'ОТЧЕТ 22 иномарки'!A:J,6,0)</f>
        <v>220</v>
      </c>
      <c r="AJ43" s="91">
        <f t="shared" si="13"/>
        <v>0.10909090909090913</v>
      </c>
      <c r="AL43" s="90">
        <f>VLOOKUP($B43,'ОТЧЕТ 23 иномарки'!A:J,5,0)</f>
        <v>276</v>
      </c>
      <c r="AM43" s="91">
        <f t="shared" si="27"/>
        <v>2.2313488342010799E-3</v>
      </c>
      <c r="AN43" s="90">
        <f>VLOOKUP($B43,'ОТЧЕТ 22 иномарки'!A:J,5,0)</f>
        <v>152</v>
      </c>
      <c r="AO43" s="91">
        <f t="shared" si="15"/>
        <v>0.81578947368421062</v>
      </c>
      <c r="AQ43" s="90">
        <f>VLOOKUP($B43,'ОТЧЕТ 23 иномарки'!A:J,9,0)</f>
        <v>666</v>
      </c>
      <c r="AR43" s="91">
        <f t="shared" si="28"/>
        <v>1.98660088412688E-3</v>
      </c>
      <c r="AS43" s="90">
        <f>VLOOKUP($B43,'ОТЧЕТ 22 иномарки'!A:J,9,0)</f>
        <v>388</v>
      </c>
      <c r="AT43" s="91">
        <f t="shared" si="17"/>
        <v>0.71649484536082464</v>
      </c>
      <c r="AU43" s="85"/>
      <c r="AV43" s="90">
        <f>VLOOKUP($B43,'ОТЧЕТ 23 иномарки'!A:J,2,0)</f>
        <v>73</v>
      </c>
      <c r="AW43" s="91">
        <f t="shared" si="29"/>
        <v>4.4921971151479348E-4</v>
      </c>
      <c r="AX43" s="90">
        <f>VLOOKUP($B43,'ОТЧЕТ 22 иномарки'!A:J,2,0)</f>
        <v>55</v>
      </c>
      <c r="AY43" s="91">
        <f t="shared" si="19"/>
        <v>0.32727272727272738</v>
      </c>
    </row>
    <row r="44" spans="1:51" ht="15" customHeight="1" x14ac:dyDescent="0.2">
      <c r="A44" s="89">
        <v>38</v>
      </c>
      <c r="B44" s="83" t="str">
        <f>'ОТЧЕТ 23 иномарки'!A46</f>
        <v>MINI</v>
      </c>
      <c r="C44" s="90">
        <f>VLOOKUP($B44,'ОТЧЕТ 23 иномарки'!A:J,10,0)</f>
        <v>3722</v>
      </c>
      <c r="D44" s="91">
        <f t="shared" si="20"/>
        <v>1.5945417149163337E-3</v>
      </c>
      <c r="E44" s="90">
        <f>VLOOKUP($B44,'ОТЧЕТ 22 иномарки'!A:J,10,0)</f>
        <v>2307</v>
      </c>
      <c r="F44" s="91">
        <f t="shared" si="1"/>
        <v>0.61335067186822712</v>
      </c>
      <c r="G44" s="85"/>
      <c r="H44" s="90">
        <f>VLOOKUP($B44,'СВОД Регионы'!A:J,2,0)</f>
        <v>1025</v>
      </c>
      <c r="I44" s="91">
        <f t="shared" si="21"/>
        <v>5.7935790187655439E-3</v>
      </c>
      <c r="J44" s="90">
        <f>VLOOKUP($B44,'СВОД Регионы'!A:J,3,0)</f>
        <v>757</v>
      </c>
      <c r="K44" s="91">
        <f t="shared" si="3"/>
        <v>0.35402906208718621</v>
      </c>
      <c r="M44" s="90">
        <f>VLOOKUP($B44,'ОТЧЕТ 23 иномарки'!A:J,3,0)</f>
        <v>317</v>
      </c>
      <c r="N44" s="91">
        <f t="shared" si="22"/>
        <v>8.9797883942608671E-4</v>
      </c>
      <c r="O44" s="90">
        <f>VLOOKUP($B44,'ОТЧЕТ 22 иномарки'!A:J,3,0)</f>
        <v>186</v>
      </c>
      <c r="P44" s="91">
        <f t="shared" si="5"/>
        <v>0.70430107526881724</v>
      </c>
      <c r="R44" s="90">
        <f>VLOOKUP($B44,'ОТЧЕТ 23 иномарки'!A:J,4,0)</f>
        <v>763</v>
      </c>
      <c r="S44" s="91">
        <f t="shared" si="23"/>
        <v>3.5236797746322763E-3</v>
      </c>
      <c r="T44" s="90">
        <f>VLOOKUP($B44,'ОТЧЕТ 22 иномарки'!A:J,4,0)</f>
        <v>486</v>
      </c>
      <c r="U44" s="91">
        <f t="shared" si="7"/>
        <v>0.56995884773662553</v>
      </c>
      <c r="W44" s="90">
        <f>VLOOKUP($B44,'ОТЧЕТ 23 иномарки'!A:J,8,0)</f>
        <v>1760</v>
      </c>
      <c r="X44" s="91">
        <f t="shared" si="24"/>
        <v>2.9838296775768591E-3</v>
      </c>
      <c r="Y44" s="90">
        <f>VLOOKUP($B44,'ОТЧЕТ 22 иномарки'!A:J,8,0)</f>
        <v>1189</v>
      </c>
      <c r="Z44" s="91">
        <f t="shared" si="9"/>
        <v>0.48023549201009241</v>
      </c>
      <c r="AB44" s="90">
        <f>VLOOKUP($B44,'ОТЧЕТ 23 иномарки'!A:J,7,0)</f>
        <v>140</v>
      </c>
      <c r="AC44" s="91">
        <f t="shared" si="25"/>
        <v>7.3598216820346758E-4</v>
      </c>
      <c r="AD44" s="90">
        <f>VLOOKUP($B44,'ОТЧЕТ 22 иномарки'!A:J,7,0)</f>
        <v>65</v>
      </c>
      <c r="AE44" s="91">
        <f t="shared" si="11"/>
        <v>1.1538461538461537</v>
      </c>
      <c r="AG44" s="90">
        <f>VLOOKUP($B44,'ОТЧЕТ 23 иномарки'!A:J,6,0)</f>
        <v>115</v>
      </c>
      <c r="AH44" s="91">
        <f t="shared" si="26"/>
        <v>3.1667093484013625E-4</v>
      </c>
      <c r="AI44" s="90">
        <f>VLOOKUP($B44,'ОТЧЕТ 22 иномарки'!A:J,6,0)</f>
        <v>66</v>
      </c>
      <c r="AJ44" s="91">
        <f t="shared" si="13"/>
        <v>0.74242424242424243</v>
      </c>
      <c r="AL44" s="90">
        <f>VLOOKUP($B44,'ОТЧЕТ 23 иномарки'!A:J,5,0)</f>
        <v>88</v>
      </c>
      <c r="AM44" s="91">
        <f t="shared" si="27"/>
        <v>7.1144455583222843E-4</v>
      </c>
      <c r="AN44" s="90">
        <f>VLOOKUP($B44,'ОТЧЕТ 22 иномарки'!A:J,5,0)</f>
        <v>39</v>
      </c>
      <c r="AO44" s="91">
        <f t="shared" si="15"/>
        <v>1.2564102564102564</v>
      </c>
      <c r="AQ44" s="90">
        <f>VLOOKUP($B44,'ОТЧЕТ 23 иномарки'!A:J,9,0)</f>
        <v>501</v>
      </c>
      <c r="AR44" s="91">
        <f t="shared" si="28"/>
        <v>1.4944249894107611E-3</v>
      </c>
      <c r="AS44" s="90">
        <f>VLOOKUP($B44,'ОТЧЕТ 22 иномарки'!A:J,9,0)</f>
        <v>249</v>
      </c>
      <c r="AT44" s="91">
        <f t="shared" si="17"/>
        <v>1.0120481927710845</v>
      </c>
      <c r="AU44" s="85"/>
      <c r="AV44" s="90">
        <f>VLOOKUP($B44,'ОТЧЕТ 23 иномарки'!A:J,2,0)</f>
        <v>38</v>
      </c>
      <c r="AW44" s="91">
        <f t="shared" si="29"/>
        <v>2.3384039777482401E-4</v>
      </c>
      <c r="AX44" s="90">
        <f>VLOOKUP($B44,'ОТЧЕТ 22 иномарки'!A:J,2,0)</f>
        <v>27</v>
      </c>
      <c r="AY44" s="91">
        <f t="shared" si="19"/>
        <v>0.40740740740740744</v>
      </c>
    </row>
    <row r="45" spans="1:51" ht="15" customHeight="1" x14ac:dyDescent="0.2">
      <c r="A45" s="89">
        <v>39</v>
      </c>
      <c r="B45" s="83" t="str">
        <f>'ОТЧЕТ 23 иномарки'!A47</f>
        <v>JAGUAR</v>
      </c>
      <c r="C45" s="90">
        <f>VLOOKUP($B45,'ОТЧЕТ 23 иномарки'!A:J,10,0)</f>
        <v>3043</v>
      </c>
      <c r="D45" s="91">
        <f t="shared" si="20"/>
        <v>1.3036513805723814E-3</v>
      </c>
      <c r="E45" s="90">
        <f>VLOOKUP($B45,'ОТЧЕТ 22 иномарки'!A:J,10,0)</f>
        <v>2219</v>
      </c>
      <c r="F45" s="91">
        <f t="shared" si="1"/>
        <v>0.37133844073907163</v>
      </c>
      <c r="G45" s="85"/>
      <c r="H45" s="90">
        <f>VLOOKUP($B45,'СВОД Регионы'!A:J,2,0)</f>
        <v>601</v>
      </c>
      <c r="I45" s="91">
        <f t="shared" si="21"/>
        <v>3.397015600271309E-3</v>
      </c>
      <c r="J45" s="90">
        <f>VLOOKUP($B45,'СВОД Регионы'!A:J,3,0)</f>
        <v>588</v>
      </c>
      <c r="K45" s="91">
        <f t="shared" si="3"/>
        <v>2.2108843537415046E-2</v>
      </c>
      <c r="M45" s="90">
        <f>VLOOKUP($B45,'ОТЧЕТ 23 иномарки'!A:J,3,0)</f>
        <v>418</v>
      </c>
      <c r="N45" s="91">
        <f t="shared" si="22"/>
        <v>1.1840856620823478E-3</v>
      </c>
      <c r="O45" s="90">
        <f>VLOOKUP($B45,'ОТЧЕТ 22 иномарки'!A:J,3,0)</f>
        <v>266</v>
      </c>
      <c r="P45" s="91">
        <f t="shared" si="5"/>
        <v>0.5714285714285714</v>
      </c>
      <c r="R45" s="90">
        <f>VLOOKUP($B45,'ОТЧЕТ 23 иномарки'!A:J,4,0)</f>
        <v>517</v>
      </c>
      <c r="S45" s="91">
        <f t="shared" si="23"/>
        <v>2.3876047752095504E-3</v>
      </c>
      <c r="T45" s="90">
        <f>VLOOKUP($B45,'ОТЧЕТ 22 иномарки'!A:J,4,0)</f>
        <v>353</v>
      </c>
      <c r="U45" s="91">
        <f t="shared" si="7"/>
        <v>0.46458923512747874</v>
      </c>
      <c r="W45" s="90">
        <f>VLOOKUP($B45,'ОТЧЕТ 23 иномарки'!A:J,8,0)</f>
        <v>1249</v>
      </c>
      <c r="X45" s="91">
        <f t="shared" si="24"/>
        <v>2.1175018564167595E-3</v>
      </c>
      <c r="Y45" s="90">
        <f>VLOOKUP($B45,'ОТЧЕТ 22 иномарки'!A:J,8,0)</f>
        <v>1044</v>
      </c>
      <c r="Z45" s="91">
        <f t="shared" si="9"/>
        <v>0.19636015325670497</v>
      </c>
      <c r="AB45" s="90">
        <f>VLOOKUP($B45,'ОТЧЕТ 23 иномарки'!A:J,7,0)</f>
        <v>233</v>
      </c>
      <c r="AC45" s="91">
        <f t="shared" si="25"/>
        <v>1.2248846085100567E-3</v>
      </c>
      <c r="AD45" s="90">
        <f>VLOOKUP($B45,'ОТЧЕТ 22 иномарки'!A:J,7,0)</f>
        <v>131</v>
      </c>
      <c r="AE45" s="91">
        <f t="shared" si="11"/>
        <v>0.77862595419847325</v>
      </c>
      <c r="AG45" s="90">
        <f>VLOOKUP($B45,'ОТЧЕТ 23 иномарки'!A:J,6,0)</f>
        <v>154</v>
      </c>
      <c r="AH45" s="91">
        <f t="shared" si="26"/>
        <v>4.2406368665548683E-4</v>
      </c>
      <c r="AI45" s="90">
        <f>VLOOKUP($B45,'ОТЧЕТ 22 иномарки'!A:J,6,0)</f>
        <v>124</v>
      </c>
      <c r="AJ45" s="91">
        <f t="shared" si="13"/>
        <v>0.24193548387096775</v>
      </c>
      <c r="AL45" s="90">
        <f>VLOOKUP($B45,'ОТЧЕТ 23 иномарки'!A:J,5,0)</f>
        <v>97</v>
      </c>
      <c r="AM45" s="91">
        <f t="shared" si="27"/>
        <v>7.8420593086052457E-4</v>
      </c>
      <c r="AN45" s="90">
        <f>VLOOKUP($B45,'ОТЧЕТ 22 иномарки'!A:J,5,0)</f>
        <v>62</v>
      </c>
      <c r="AO45" s="91">
        <f t="shared" si="15"/>
        <v>0.56451612903225801</v>
      </c>
      <c r="AQ45" s="90">
        <f>VLOOKUP($B45,'ОТЧЕТ 23 иномарки'!A:J,9,0)</f>
        <v>347</v>
      </c>
      <c r="AR45" s="91">
        <f t="shared" si="28"/>
        <v>1.03506082100905E-3</v>
      </c>
      <c r="AS45" s="90">
        <f>VLOOKUP($B45,'ОТЧЕТ 22 иномарки'!A:J,9,0)</f>
        <v>222</v>
      </c>
      <c r="AT45" s="91">
        <f t="shared" si="17"/>
        <v>0.56306306306306309</v>
      </c>
      <c r="AU45" s="85"/>
      <c r="AV45" s="90">
        <f>VLOOKUP($B45,'ОТЧЕТ 23 иномарки'!A:J,2,0)</f>
        <v>28</v>
      </c>
      <c r="AW45" s="91">
        <f t="shared" si="29"/>
        <v>1.7230345099197557E-4</v>
      </c>
      <c r="AX45" s="90">
        <f>VLOOKUP($B45,'ОТЧЕТ 22 иномарки'!A:J,2,0)</f>
        <v>17</v>
      </c>
      <c r="AY45" s="91">
        <f t="shared" si="19"/>
        <v>0.64705882352941169</v>
      </c>
    </row>
    <row r="46" spans="1:51" ht="15" customHeight="1" x14ac:dyDescent="0.2">
      <c r="A46" s="89">
        <v>40</v>
      </c>
      <c r="B46" s="83" t="str">
        <f>'ОТЧЕТ 23 иномарки'!A48</f>
        <v>CADILLAC</v>
      </c>
      <c r="C46" s="90">
        <f>VLOOKUP($B46,'ОТЧЕТ 23 иномарки'!A:J,10,0)</f>
        <v>2891</v>
      </c>
      <c r="D46" s="91">
        <f t="shared" si="20"/>
        <v>1.2385330730314672E-3</v>
      </c>
      <c r="E46" s="90">
        <f>VLOOKUP($B46,'ОТЧЕТ 22 иномарки'!A:J,10,0)</f>
        <v>2297</v>
      </c>
      <c r="F46" s="91">
        <f t="shared" si="1"/>
        <v>0.25859817152808007</v>
      </c>
      <c r="G46" s="85"/>
      <c r="H46" s="90">
        <f>VLOOKUP($B46,'СВОД Регионы'!A:J,2,0)</f>
        <v>689</v>
      </c>
      <c r="I46" s="91">
        <f t="shared" si="21"/>
        <v>3.8944155550531315E-3</v>
      </c>
      <c r="J46" s="90">
        <f>VLOOKUP($B46,'СВОД Регионы'!A:J,3,0)</f>
        <v>551</v>
      </c>
      <c r="K46" s="91">
        <f t="shared" si="3"/>
        <v>0.25045372050816694</v>
      </c>
      <c r="M46" s="90">
        <f>VLOOKUP($B46,'ОТЧЕТ 23 иномарки'!A:J,3,0)</f>
        <v>347</v>
      </c>
      <c r="N46" s="91">
        <f t="shared" si="22"/>
        <v>9.8296106397745145E-4</v>
      </c>
      <c r="O46" s="90">
        <f>VLOOKUP($B46,'ОТЧЕТ 22 иномарки'!A:J,3,0)</f>
        <v>258</v>
      </c>
      <c r="P46" s="91">
        <f t="shared" si="5"/>
        <v>0.34496124031007747</v>
      </c>
      <c r="R46" s="90">
        <f>VLOOKUP($B46,'ОТЧЕТ 23 иномарки'!A:J,4,0)</f>
        <v>360</v>
      </c>
      <c r="S46" s="91">
        <f t="shared" si="23"/>
        <v>1.6625487796430138E-3</v>
      </c>
      <c r="T46" s="90">
        <f>VLOOKUP($B46,'ОТЧЕТ 22 иномарки'!A:J,4,0)</f>
        <v>336</v>
      </c>
      <c r="U46" s="91">
        <f t="shared" si="7"/>
        <v>7.1428571428571397E-2</v>
      </c>
      <c r="W46" s="90">
        <f>VLOOKUP($B46,'ОТЧЕТ 23 иномарки'!A:J,8,0)</f>
        <v>1254</v>
      </c>
      <c r="X46" s="91">
        <f t="shared" si="24"/>
        <v>2.1259786452735119E-3</v>
      </c>
      <c r="Y46" s="90">
        <f>VLOOKUP($B46,'ОТЧЕТ 22 иномарки'!A:J,8,0)</f>
        <v>975</v>
      </c>
      <c r="Z46" s="91">
        <f t="shared" si="9"/>
        <v>0.2861538461538462</v>
      </c>
      <c r="AB46" s="90">
        <f>VLOOKUP($B46,'ОТЧЕТ 23 иномарки'!A:J,7,0)</f>
        <v>262</v>
      </c>
      <c r="AC46" s="91">
        <f t="shared" si="25"/>
        <v>1.3773380576379177E-3</v>
      </c>
      <c r="AD46" s="90">
        <f>VLOOKUP($B46,'ОТЧЕТ 22 иномарки'!A:J,7,0)</f>
        <v>170</v>
      </c>
      <c r="AE46" s="91">
        <f t="shared" si="11"/>
        <v>0.54117647058823537</v>
      </c>
      <c r="AG46" s="90">
        <f>VLOOKUP($B46,'ОТЧЕТ 23 иномарки'!A:J,6,0)</f>
        <v>234</v>
      </c>
      <c r="AH46" s="91">
        <f t="shared" si="26"/>
        <v>6.4435651089210337E-4</v>
      </c>
      <c r="AI46" s="90">
        <f>VLOOKUP($B46,'ОТЧЕТ 22 иномарки'!A:J,6,0)</f>
        <v>208</v>
      </c>
      <c r="AJ46" s="91">
        <f t="shared" si="13"/>
        <v>0.125</v>
      </c>
      <c r="AL46" s="90">
        <f>VLOOKUP($B46,'ОТЧЕТ 23 иномарки'!A:J,5,0)</f>
        <v>173</v>
      </c>
      <c r="AM46" s="91">
        <f t="shared" si="27"/>
        <v>1.3986353199883581E-3</v>
      </c>
      <c r="AN46" s="90">
        <f>VLOOKUP($B46,'ОТЧЕТ 22 иномарки'!A:J,5,0)</f>
        <v>127</v>
      </c>
      <c r="AO46" s="91">
        <f t="shared" si="15"/>
        <v>0.36220472440944884</v>
      </c>
      <c r="AQ46" s="90">
        <f>VLOOKUP($B46,'ОТЧЕТ 23 иномарки'!A:J,9,0)</f>
        <v>189</v>
      </c>
      <c r="AR46" s="91">
        <f t="shared" si="28"/>
        <v>5.6376511576573622E-4</v>
      </c>
      <c r="AS46" s="90">
        <f>VLOOKUP($B46,'ОТЧЕТ 22 иномарки'!A:J,9,0)</f>
        <v>177</v>
      </c>
      <c r="AT46" s="91">
        <f t="shared" si="17"/>
        <v>6.7796610169491567E-2</v>
      </c>
      <c r="AU46" s="85"/>
      <c r="AV46" s="90">
        <f>VLOOKUP($B46,'ОТЧЕТ 23 иномарки'!A:J,2,0)</f>
        <v>72</v>
      </c>
      <c r="AW46" s="91">
        <f t="shared" si="29"/>
        <v>4.4306601683650863E-4</v>
      </c>
      <c r="AX46" s="90">
        <f>VLOOKUP($B46,'ОТЧЕТ 22 иномарки'!A:J,2,0)</f>
        <v>46</v>
      </c>
      <c r="AY46" s="91">
        <f t="shared" si="19"/>
        <v>0.56521739130434789</v>
      </c>
    </row>
    <row r="47" spans="1:51" ht="15" customHeight="1" x14ac:dyDescent="0.2">
      <c r="A47" s="89">
        <v>41</v>
      </c>
      <c r="B47" s="83" t="str">
        <f>'ОТЧЕТ 23 иномарки'!A49</f>
        <v>CHRYSLER</v>
      </c>
      <c r="C47" s="90">
        <f>VLOOKUP($B47,'ОТЧЕТ 23 иномарки'!A:J,10,0)</f>
        <v>2625</v>
      </c>
      <c r="D47" s="91">
        <f t="shared" si="20"/>
        <v>1.1245760348348672E-3</v>
      </c>
      <c r="E47" s="90">
        <f>VLOOKUP($B47,'ОТЧЕТ 22 иномарки'!A:J,10,0)</f>
        <v>2110</v>
      </c>
      <c r="F47" s="91">
        <f t="shared" si="1"/>
        <v>0.24407582938388628</v>
      </c>
      <c r="G47" s="85"/>
      <c r="H47" s="90">
        <f>VLOOKUP($B47,'СВОД Регионы'!A:J,2,0)</f>
        <v>376</v>
      </c>
      <c r="I47" s="91">
        <f t="shared" si="21"/>
        <v>2.1252543522496045E-3</v>
      </c>
      <c r="J47" s="90">
        <f>VLOOKUP($B47,'СВОД Регионы'!A:J,3,0)</f>
        <v>297</v>
      </c>
      <c r="K47" s="91">
        <f t="shared" si="3"/>
        <v>0.265993265993266</v>
      </c>
      <c r="M47" s="90">
        <f>VLOOKUP($B47,'ОТЧЕТ 23 иномарки'!A:J,3,0)</f>
        <v>277</v>
      </c>
      <c r="N47" s="91">
        <f t="shared" si="22"/>
        <v>7.8466920669093378E-4</v>
      </c>
      <c r="O47" s="90">
        <f>VLOOKUP($B47,'ОТЧЕТ 22 иномарки'!A:J,3,0)</f>
        <v>233</v>
      </c>
      <c r="P47" s="91">
        <f t="shared" si="5"/>
        <v>0.18884120171673824</v>
      </c>
      <c r="R47" s="90">
        <f>VLOOKUP($B47,'ОТЧЕТ 23 иномарки'!A:J,4,0)</f>
        <v>391</v>
      </c>
      <c r="S47" s="91">
        <f t="shared" si="23"/>
        <v>1.8057127023344956E-3</v>
      </c>
      <c r="T47" s="90">
        <f>VLOOKUP($B47,'ОТЧЕТ 22 иномарки'!A:J,4,0)</f>
        <v>394</v>
      </c>
      <c r="U47" s="91">
        <f t="shared" si="7"/>
        <v>-7.6142131979695105E-3</v>
      </c>
      <c r="W47" s="90">
        <f>VLOOKUP($B47,'ОТЧЕТ 23 иномарки'!A:J,8,0)</f>
        <v>1062</v>
      </c>
      <c r="X47" s="91">
        <f t="shared" si="24"/>
        <v>1.8004699531742184E-3</v>
      </c>
      <c r="Y47" s="90">
        <f>VLOOKUP($B47,'ОТЧЕТ 22 иномарки'!A:J,8,0)</f>
        <v>867</v>
      </c>
      <c r="Z47" s="91">
        <f t="shared" si="9"/>
        <v>0.22491349480968847</v>
      </c>
      <c r="AB47" s="90">
        <f>VLOOKUP($B47,'ОТЧЕТ 23 иномарки'!A:J,7,0)</f>
        <v>161</v>
      </c>
      <c r="AC47" s="91">
        <f t="shared" si="25"/>
        <v>8.4637949343398765E-4</v>
      </c>
      <c r="AD47" s="90">
        <f>VLOOKUP($B47,'ОТЧЕТ 22 иномарки'!A:J,7,0)</f>
        <v>136</v>
      </c>
      <c r="AE47" s="91">
        <f t="shared" si="11"/>
        <v>0.18382352941176472</v>
      </c>
      <c r="AG47" s="90">
        <f>VLOOKUP($B47,'ОТЧЕТ 23 иномарки'!A:J,6,0)</f>
        <v>153</v>
      </c>
      <c r="AH47" s="91">
        <f t="shared" si="26"/>
        <v>4.2131002635252909E-4</v>
      </c>
      <c r="AI47" s="90">
        <f>VLOOKUP($B47,'ОТЧЕТ 22 иномарки'!A:J,6,0)</f>
        <v>108</v>
      </c>
      <c r="AJ47" s="91">
        <f t="shared" si="13"/>
        <v>0.41666666666666674</v>
      </c>
      <c r="AL47" s="90">
        <f>VLOOKUP($B47,'ОТЧЕТ 23 иномарки'!A:J,5,0)</f>
        <v>162</v>
      </c>
      <c r="AM47" s="91">
        <f t="shared" si="27"/>
        <v>1.3097047505093297E-3</v>
      </c>
      <c r="AN47" s="90">
        <f>VLOOKUP($B47,'ОТЧЕТ 22 иномарки'!A:J,5,0)</f>
        <v>121</v>
      </c>
      <c r="AO47" s="91">
        <f t="shared" si="15"/>
        <v>0.33884297520661155</v>
      </c>
      <c r="AQ47" s="90">
        <f>VLOOKUP($B47,'ОТЧЕТ 23 иномарки'!A:J,9,0)</f>
        <v>397</v>
      </c>
      <c r="AR47" s="91">
        <f t="shared" si="28"/>
        <v>1.184205031529086E-3</v>
      </c>
      <c r="AS47" s="90">
        <f>VLOOKUP($B47,'ОТЧЕТ 22 иномарки'!A:J,9,0)</f>
        <v>229</v>
      </c>
      <c r="AT47" s="91">
        <f t="shared" si="17"/>
        <v>0.73362445414847155</v>
      </c>
      <c r="AU47" s="85"/>
      <c r="AV47" s="90">
        <f>VLOOKUP($B47,'ОТЧЕТ 23 иномарки'!A:J,2,0)</f>
        <v>22</v>
      </c>
      <c r="AW47" s="91">
        <f t="shared" si="29"/>
        <v>1.3538128292226652E-4</v>
      </c>
      <c r="AX47" s="90">
        <f>VLOOKUP($B47,'ОТЧЕТ 22 иномарки'!A:J,2,0)</f>
        <v>22</v>
      </c>
      <c r="AY47" s="91">
        <f t="shared" si="19"/>
        <v>0</v>
      </c>
    </row>
    <row r="48" spans="1:51" ht="15" customHeight="1" x14ac:dyDescent="0.2">
      <c r="A48" s="89">
        <v>42</v>
      </c>
      <c r="B48" s="83" t="str">
        <f>'ОТЧЕТ 23 иномарки'!A50</f>
        <v>GENESIS</v>
      </c>
      <c r="C48" s="90">
        <f>VLOOKUP($B48,'ОТЧЕТ 23 иномарки'!A:J,10,0)</f>
        <v>1863</v>
      </c>
      <c r="D48" s="91">
        <f t="shared" si="20"/>
        <v>7.9812767729423148E-4</v>
      </c>
      <c r="E48" s="90">
        <f>VLOOKUP($B48,'ОТЧЕТ 22 иномарки'!A:J,10,0)</f>
        <v>811</v>
      </c>
      <c r="F48" s="91">
        <f t="shared" si="1"/>
        <v>1.2971639950678173</v>
      </c>
      <c r="G48" s="85"/>
      <c r="H48" s="90">
        <f>VLOOKUP($B48,'СВОД Регионы'!A:J,2,0)</f>
        <v>599</v>
      </c>
      <c r="I48" s="91">
        <f t="shared" si="21"/>
        <v>3.3857110558444493E-3</v>
      </c>
      <c r="J48" s="90">
        <f>VLOOKUP($B48,'СВОД Регионы'!A:J,3,0)</f>
        <v>293</v>
      </c>
      <c r="K48" s="91">
        <f t="shared" si="3"/>
        <v>1.0443686006825939</v>
      </c>
      <c r="M48" s="90">
        <f>VLOOKUP($B48,'ОТЧЕТ 23 иномарки'!A:J,3,0)</f>
        <v>268</v>
      </c>
      <c r="N48" s="91">
        <f t="shared" si="22"/>
        <v>7.5917453932552439E-4</v>
      </c>
      <c r="O48" s="90">
        <f>VLOOKUP($B48,'ОТЧЕТ 22 иномарки'!A:J,3,0)</f>
        <v>135</v>
      </c>
      <c r="P48" s="91">
        <f t="shared" si="5"/>
        <v>0.98518518518518516</v>
      </c>
      <c r="R48" s="90">
        <f>VLOOKUP($B48,'ОТЧЕТ 23 иномарки'!A:J,4,0)</f>
        <v>225</v>
      </c>
      <c r="S48" s="91">
        <f t="shared" si="23"/>
        <v>1.0390929872768837E-3</v>
      </c>
      <c r="T48" s="90">
        <f>VLOOKUP($B48,'ОТЧЕТ 22 иномарки'!A:J,4,0)</f>
        <v>88</v>
      </c>
      <c r="U48" s="91">
        <f t="shared" si="7"/>
        <v>1.5568181818181817</v>
      </c>
      <c r="W48" s="90">
        <f>VLOOKUP($B48,'ОТЧЕТ 23 иномарки'!A:J,8,0)</f>
        <v>930</v>
      </c>
      <c r="X48" s="91">
        <f t="shared" si="24"/>
        <v>1.5766827273559539E-3</v>
      </c>
      <c r="Y48" s="90">
        <f>VLOOKUP($B48,'ОТЧЕТ 22 иномарки'!A:J,8,0)</f>
        <v>425</v>
      </c>
      <c r="Z48" s="91">
        <f t="shared" si="9"/>
        <v>1.1882352941176473</v>
      </c>
      <c r="AB48" s="90">
        <f>VLOOKUP($B48,'ОТЧЕТ 23 иномарки'!A:J,7,0)</f>
        <v>107</v>
      </c>
      <c r="AC48" s="91">
        <f t="shared" si="25"/>
        <v>5.6250065712693594E-4</v>
      </c>
      <c r="AD48" s="90">
        <f>VLOOKUP($B48,'ОТЧЕТ 22 иномарки'!A:J,7,0)</f>
        <v>36</v>
      </c>
      <c r="AE48" s="91">
        <f t="shared" si="11"/>
        <v>1.9722222222222223</v>
      </c>
      <c r="AG48" s="90">
        <f>VLOOKUP($B48,'ОТЧЕТ 23 иномарки'!A:J,6,0)</f>
        <v>77</v>
      </c>
      <c r="AH48" s="91">
        <f t="shared" si="26"/>
        <v>2.1203184332774342E-4</v>
      </c>
      <c r="AI48" s="90">
        <f>VLOOKUP($B48,'ОТЧЕТ 22 иномарки'!A:J,6,0)</f>
        <v>20</v>
      </c>
      <c r="AJ48" s="91">
        <f t="shared" si="13"/>
        <v>2.85</v>
      </c>
      <c r="AL48" s="90">
        <f>VLOOKUP($B48,'ОТЧЕТ 23 иномарки'!A:J,5,0)</f>
        <v>51</v>
      </c>
      <c r="AM48" s="91">
        <f t="shared" si="27"/>
        <v>4.1231445849367786E-4</v>
      </c>
      <c r="AN48" s="90">
        <f>VLOOKUP($B48,'ОТЧЕТ 22 иномарки'!A:J,5,0)</f>
        <v>34</v>
      </c>
      <c r="AO48" s="91">
        <f t="shared" si="15"/>
        <v>0.5</v>
      </c>
      <c r="AQ48" s="90">
        <f>VLOOKUP($B48,'ОТЧЕТ 23 иномарки'!A:J,9,0)</f>
        <v>168</v>
      </c>
      <c r="AR48" s="91">
        <f t="shared" si="28"/>
        <v>5.0112454734732104E-4</v>
      </c>
      <c r="AS48" s="90">
        <f>VLOOKUP($B48,'ОТЧЕТ 22 иномарки'!A:J,9,0)</f>
        <v>71</v>
      </c>
      <c r="AT48" s="91">
        <f t="shared" si="17"/>
        <v>1.3661971830985915</v>
      </c>
      <c r="AU48" s="85"/>
      <c r="AV48" s="90">
        <f>VLOOKUP($B48,'ОТЧЕТ 23 иномарки'!A:J,2,0)</f>
        <v>37</v>
      </c>
      <c r="AW48" s="91">
        <f t="shared" si="29"/>
        <v>2.2768670309653916E-4</v>
      </c>
      <c r="AX48" s="90">
        <f>VLOOKUP($B48,'ОТЧЕТ 22 иномарки'!A:J,2,0)</f>
        <v>2</v>
      </c>
      <c r="AY48" s="91">
        <f t="shared" si="19"/>
        <v>17.5</v>
      </c>
    </row>
    <row r="49" spans="1:51" ht="15" customHeight="1" x14ac:dyDescent="0.2">
      <c r="A49" s="89">
        <v>43</v>
      </c>
      <c r="B49" s="83" t="str">
        <f>'ОТЧЕТ 23 иномарки'!A51</f>
        <v>BYD</v>
      </c>
      <c r="C49" s="90">
        <f>VLOOKUP($B49,'ОТЧЕТ 23 иномарки'!A:J,10,0)</f>
        <v>1769</v>
      </c>
      <c r="D49" s="91">
        <f t="shared" si="20"/>
        <v>7.5785714499919247E-4</v>
      </c>
      <c r="E49" s="90">
        <f>VLOOKUP($B49,'ОТЧЕТ 22 иномарки'!A:J,10,0)</f>
        <v>941</v>
      </c>
      <c r="F49" s="91">
        <f t="shared" si="1"/>
        <v>0.87991498405951107</v>
      </c>
      <c r="G49" s="85"/>
      <c r="H49" s="90">
        <f>VLOOKUP($B49,'СВОД Регионы'!A:J,2,0)</f>
        <v>65</v>
      </c>
      <c r="I49" s="91">
        <f t="shared" si="21"/>
        <v>3.6739769387293691E-4</v>
      </c>
      <c r="J49" s="90">
        <f>VLOOKUP($B49,'СВОД Регионы'!A:J,3,0)</f>
        <v>24</v>
      </c>
      <c r="K49" s="91">
        <f t="shared" si="3"/>
        <v>1.7083333333333335</v>
      </c>
      <c r="M49" s="90">
        <f>VLOOKUP($B49,'ОТЧЕТ 23 иномарки'!A:J,3,0)</f>
        <v>784</v>
      </c>
      <c r="N49" s="91">
        <f t="shared" si="22"/>
        <v>2.2208688016089966E-3</v>
      </c>
      <c r="O49" s="90">
        <f>VLOOKUP($B49,'ОТЧЕТ 22 иномарки'!A:J,3,0)</f>
        <v>280</v>
      </c>
      <c r="P49" s="91">
        <f t="shared" si="5"/>
        <v>1.7999999999999998</v>
      </c>
      <c r="R49" s="90">
        <f>VLOOKUP($B49,'ОТЧЕТ 23 иномарки'!A:J,4,0)</f>
        <v>77</v>
      </c>
      <c r="S49" s="91">
        <f t="shared" si="23"/>
        <v>3.5560071120142238E-4</v>
      </c>
      <c r="T49" s="90">
        <f>VLOOKUP($B49,'ОТЧЕТ 22 иномарки'!A:J,4,0)</f>
        <v>68</v>
      </c>
      <c r="U49" s="91">
        <f t="shared" si="7"/>
        <v>0.13235294117647056</v>
      </c>
      <c r="W49" s="90">
        <f>VLOOKUP($B49,'ОТЧЕТ 23 иномарки'!A:J,8,0)</f>
        <v>262</v>
      </c>
      <c r="X49" s="91">
        <f t="shared" si="24"/>
        <v>4.4418373609382789E-4</v>
      </c>
      <c r="Y49" s="90">
        <f>VLOOKUP($B49,'ОТЧЕТ 22 иномарки'!A:J,8,0)</f>
        <v>173</v>
      </c>
      <c r="Z49" s="91">
        <f t="shared" si="9"/>
        <v>0.51445086705202314</v>
      </c>
      <c r="AB49" s="90">
        <f>VLOOKUP($B49,'ОТЧЕТ 23 иномарки'!A:J,7,0)</f>
        <v>79</v>
      </c>
      <c r="AC49" s="91">
        <f t="shared" si="25"/>
        <v>4.1530422348624239E-4</v>
      </c>
      <c r="AD49" s="90">
        <f>VLOOKUP($B49,'ОТЧЕТ 22 иномарки'!A:J,7,0)</f>
        <v>43</v>
      </c>
      <c r="AE49" s="91">
        <f t="shared" si="11"/>
        <v>0.83720930232558133</v>
      </c>
      <c r="AG49" s="90">
        <f>VLOOKUP($B49,'ОТЧЕТ 23 иномарки'!A:J,6,0)</f>
        <v>68</v>
      </c>
      <c r="AH49" s="91">
        <f t="shared" si="26"/>
        <v>1.8724890060112405E-4</v>
      </c>
      <c r="AI49" s="90">
        <f>VLOOKUP($B49,'ОТЧЕТ 22 иномарки'!A:J,6,0)</f>
        <v>71</v>
      </c>
      <c r="AJ49" s="91">
        <f t="shared" si="13"/>
        <v>-4.2253521126760618E-2</v>
      </c>
      <c r="AL49" s="90">
        <f>VLOOKUP($B49,'ОТЧЕТ 23 иномарки'!A:J,5,0)</f>
        <v>97</v>
      </c>
      <c r="AM49" s="91">
        <f t="shared" si="27"/>
        <v>7.8420593086052457E-4</v>
      </c>
      <c r="AN49" s="90">
        <f>VLOOKUP($B49,'ОТЧЕТ 22 иномарки'!A:J,5,0)</f>
        <v>137</v>
      </c>
      <c r="AO49" s="91">
        <f t="shared" si="15"/>
        <v>-0.29197080291970801</v>
      </c>
      <c r="AQ49" s="90">
        <f>VLOOKUP($B49,'ОТЧЕТ 23 иномарки'!A:J,9,0)</f>
        <v>400</v>
      </c>
      <c r="AR49" s="91">
        <f t="shared" si="28"/>
        <v>1.1931536841602883E-3</v>
      </c>
      <c r="AS49" s="90">
        <f>VLOOKUP($B49,'ОТЧЕТ 22 иномарки'!A:J,9,0)</f>
        <v>169</v>
      </c>
      <c r="AT49" s="91">
        <f t="shared" si="17"/>
        <v>1.3668639053254439</v>
      </c>
      <c r="AU49" s="85"/>
      <c r="AV49" s="90">
        <f>VLOOKUP($B49,'ОТЧЕТ 23 иномарки'!A:J,2,0)</f>
        <v>2</v>
      </c>
      <c r="AW49" s="91">
        <f t="shared" si="29"/>
        <v>1.2307389356569685E-5</v>
      </c>
      <c r="AX49" s="90">
        <f>VLOOKUP($B49,'ОТЧЕТ 22 иномарки'!A:J,2,0)</f>
        <v>0</v>
      </c>
      <c r="AY49" s="91">
        <f t="shared" si="19"/>
        <v>0</v>
      </c>
    </row>
    <row r="50" spans="1:51" ht="15" customHeight="1" x14ac:dyDescent="0.2">
      <c r="A50" s="89">
        <v>44</v>
      </c>
      <c r="B50" s="83" t="str">
        <f>'ОТЧЕТ 23 иномарки'!A52</f>
        <v>DACIA</v>
      </c>
      <c r="C50" s="90">
        <f>VLOOKUP($B50,'ОТЧЕТ 23 иномарки'!A:J,10,0)</f>
        <v>1762</v>
      </c>
      <c r="D50" s="91">
        <f t="shared" si="20"/>
        <v>7.548582755729661E-4</v>
      </c>
      <c r="E50" s="90">
        <f>VLOOKUP($B50,'ОТЧЕТ 22 иномарки'!A:J,10,0)</f>
        <v>196</v>
      </c>
      <c r="F50" s="91">
        <f t="shared" si="1"/>
        <v>7.9897959183673475</v>
      </c>
      <c r="G50" s="85"/>
      <c r="H50" s="90">
        <f>VLOOKUP($B50,'СВОД Регионы'!A:J,2,0)</f>
        <v>33</v>
      </c>
      <c r="I50" s="91">
        <f t="shared" si="21"/>
        <v>1.8652498304318335E-4</v>
      </c>
      <c r="J50" s="90">
        <f>VLOOKUP($B50,'СВОД Регионы'!A:J,3,0)</f>
        <v>8</v>
      </c>
      <c r="K50" s="91">
        <f t="shared" si="3"/>
        <v>3.125</v>
      </c>
      <c r="M50" s="90">
        <f>VLOOKUP($B50,'ОТЧЕТ 23 иномарки'!A:J,3,0)</f>
        <v>93</v>
      </c>
      <c r="N50" s="91">
        <f t="shared" si="22"/>
        <v>2.6344489610923049E-4</v>
      </c>
      <c r="O50" s="90">
        <f>VLOOKUP($B50,'ОТЧЕТ 22 иномарки'!A:J,3,0)</f>
        <v>36</v>
      </c>
      <c r="P50" s="91">
        <f t="shared" si="5"/>
        <v>1.5833333333333335</v>
      </c>
      <c r="R50" s="90">
        <f>VLOOKUP($B50,'ОТЧЕТ 23 иномарки'!A:J,4,0)</f>
        <v>65</v>
      </c>
      <c r="S50" s="91">
        <f t="shared" si="23"/>
        <v>3.0018241854665525E-4</v>
      </c>
      <c r="T50" s="90">
        <f>VLOOKUP($B50,'ОТЧЕТ 22 иномарки'!A:J,4,0)</f>
        <v>32</v>
      </c>
      <c r="U50" s="91">
        <f t="shared" si="7"/>
        <v>1.03125</v>
      </c>
      <c r="W50" s="90">
        <f>VLOOKUP($B50,'ОТЧЕТ 23 иномарки'!A:J,8,0)</f>
        <v>191</v>
      </c>
      <c r="X50" s="91">
        <f t="shared" si="24"/>
        <v>3.238133343279432E-4</v>
      </c>
      <c r="Y50" s="90">
        <f>VLOOKUP($B50,'ОТЧЕТ 22 иномарки'!A:J,8,0)</f>
        <v>69</v>
      </c>
      <c r="Z50" s="91">
        <f t="shared" si="9"/>
        <v>1.7681159420289854</v>
      </c>
      <c r="AB50" s="90">
        <f>VLOOKUP($B50,'ОТЧЕТ 23 иномарки'!A:J,7,0)</f>
        <v>12</v>
      </c>
      <c r="AC50" s="91">
        <f t="shared" si="25"/>
        <v>6.3084185846011507E-5</v>
      </c>
      <c r="AD50" s="90">
        <f>VLOOKUP($B50,'ОТЧЕТ 22 иномарки'!A:J,7,0)</f>
        <v>10</v>
      </c>
      <c r="AE50" s="91">
        <f t="shared" si="11"/>
        <v>0.19999999999999996</v>
      </c>
      <c r="AG50" s="90">
        <f>VLOOKUP($B50,'ОТЧЕТ 23 иномарки'!A:J,6,0)</f>
        <v>4</v>
      </c>
      <c r="AH50" s="91">
        <f t="shared" si="26"/>
        <v>1.1014641211830826E-5</v>
      </c>
      <c r="AI50" s="90">
        <f>VLOOKUP($B50,'ОТЧЕТ 22 иномарки'!A:J,6,0)</f>
        <v>5</v>
      </c>
      <c r="AJ50" s="91">
        <f t="shared" si="13"/>
        <v>-0.19999999999999996</v>
      </c>
      <c r="AL50" s="90">
        <f>VLOOKUP($B50,'ОТЧЕТ 23 иномарки'!A:J,5,0)</f>
        <v>16</v>
      </c>
      <c r="AM50" s="91">
        <f t="shared" si="27"/>
        <v>1.2935355560585971E-4</v>
      </c>
      <c r="AN50" s="90">
        <f>VLOOKUP($B50,'ОТЧЕТ 22 иномарки'!A:J,5,0)</f>
        <v>6</v>
      </c>
      <c r="AO50" s="91">
        <f t="shared" si="15"/>
        <v>1.6666666666666665</v>
      </c>
      <c r="AQ50" s="90">
        <f>VLOOKUP($B50,'ОТЧЕТ 23 иномарки'!A:J,9,0)</f>
        <v>1381</v>
      </c>
      <c r="AR50" s="91">
        <f t="shared" si="28"/>
        <v>4.1193630945633953E-3</v>
      </c>
      <c r="AS50" s="90">
        <f>VLOOKUP($B50,'ОТЧЕТ 22 иномарки'!A:J,9,0)</f>
        <v>38</v>
      </c>
      <c r="AT50" s="91">
        <f t="shared" si="17"/>
        <v>35.342105263157897</v>
      </c>
      <c r="AU50" s="85"/>
      <c r="AV50" s="90">
        <f>VLOOKUP($B50,'ОТЧЕТ 23 иномарки'!A:J,2,0)</f>
        <v>0</v>
      </c>
      <c r="AW50" s="91">
        <f t="shared" si="29"/>
        <v>0</v>
      </c>
      <c r="AX50" s="90">
        <f>VLOOKUP($B50,'ОТЧЕТ 22 иномарки'!A:J,2,0)</f>
        <v>0</v>
      </c>
      <c r="AY50" s="91">
        <f t="shared" si="19"/>
        <v>0</v>
      </c>
    </row>
    <row r="51" spans="1:51" ht="15" customHeight="1" x14ac:dyDescent="0.2">
      <c r="A51" s="89">
        <v>45</v>
      </c>
      <c r="B51" s="83" t="str">
        <f>'ОТЧЕТ 23 иномарки'!A53</f>
        <v>RAVON</v>
      </c>
      <c r="C51" s="90">
        <f>VLOOKUP($B51,'ОТЧЕТ 23 иномарки'!A:J,10,0)</f>
        <v>1577</v>
      </c>
      <c r="D51" s="91">
        <f t="shared" si="20"/>
        <v>6.7560244073698497E-4</v>
      </c>
      <c r="E51" s="90">
        <f>VLOOKUP($B51,'ОТЧЕТ 22 иномарки'!A:J,10,0)</f>
        <v>1601</v>
      </c>
      <c r="F51" s="91">
        <f t="shared" si="1"/>
        <v>-1.499063085571517E-2</v>
      </c>
      <c r="G51" s="85"/>
      <c r="H51" s="90">
        <f>VLOOKUP($B51,'СВОД Регионы'!A:J,2,0)</f>
        <v>91</v>
      </c>
      <c r="I51" s="91">
        <f t="shared" si="21"/>
        <v>5.1435677142211173E-4</v>
      </c>
      <c r="J51" s="90">
        <f>VLOOKUP($B51,'СВОД Регионы'!A:J,3,0)</f>
        <v>128</v>
      </c>
      <c r="K51" s="91">
        <f t="shared" si="3"/>
        <v>-0.2890625</v>
      </c>
      <c r="M51" s="90">
        <f>VLOOKUP($B51,'ОТЧЕТ 23 иномарки'!A:J,3,0)</f>
        <v>376</v>
      </c>
      <c r="N51" s="91">
        <f t="shared" si="22"/>
        <v>1.0651105477104373E-3</v>
      </c>
      <c r="O51" s="90">
        <f>VLOOKUP($B51,'ОТЧЕТ 22 иномарки'!A:J,3,0)</f>
        <v>439</v>
      </c>
      <c r="P51" s="91">
        <f t="shared" si="5"/>
        <v>-0.14350797266514803</v>
      </c>
      <c r="R51" s="90">
        <f>VLOOKUP($B51,'ОТЧЕТ 23 иномарки'!A:J,4,0)</f>
        <v>86</v>
      </c>
      <c r="S51" s="91">
        <f t="shared" si="23"/>
        <v>3.9716443069249776E-4</v>
      </c>
      <c r="T51" s="90">
        <f>VLOOKUP($B51,'ОТЧЕТ 22 иномарки'!A:J,4,0)</f>
        <v>103</v>
      </c>
      <c r="U51" s="91">
        <f t="shared" si="7"/>
        <v>-0.16504854368932043</v>
      </c>
      <c r="W51" s="90">
        <f>VLOOKUP($B51,'ОТЧЕТ 23 иномарки'!A:J,8,0)</f>
        <v>423</v>
      </c>
      <c r="X51" s="91">
        <f t="shared" si="24"/>
        <v>7.1713633728125647E-4</v>
      </c>
      <c r="Y51" s="90">
        <f>VLOOKUP($B51,'ОТЧЕТ 22 иномарки'!A:J,8,0)</f>
        <v>463</v>
      </c>
      <c r="Z51" s="91">
        <f t="shared" si="9"/>
        <v>-8.639308855291572E-2</v>
      </c>
      <c r="AB51" s="90">
        <f>VLOOKUP($B51,'ОТЧЕТ 23 иномарки'!A:J,7,0)</f>
        <v>190</v>
      </c>
      <c r="AC51" s="91">
        <f t="shared" si="25"/>
        <v>9.9883294256184873E-4</v>
      </c>
      <c r="AD51" s="90">
        <f>VLOOKUP($B51,'ОТЧЕТ 22 иномарки'!A:J,7,0)</f>
        <v>176</v>
      </c>
      <c r="AE51" s="91">
        <f t="shared" si="11"/>
        <v>7.9545454545454586E-2</v>
      </c>
      <c r="AG51" s="90">
        <f>VLOOKUP($B51,'ОТЧЕТ 23 иномарки'!A:J,6,0)</f>
        <v>75</v>
      </c>
      <c r="AH51" s="91">
        <f t="shared" si="26"/>
        <v>2.0652452272182798E-4</v>
      </c>
      <c r="AI51" s="90">
        <f>VLOOKUP($B51,'ОТЧЕТ 22 иномарки'!A:J,6,0)</f>
        <v>93</v>
      </c>
      <c r="AJ51" s="91">
        <f t="shared" si="13"/>
        <v>-0.19354838709677424</v>
      </c>
      <c r="AL51" s="90">
        <f>VLOOKUP($B51,'ОТЧЕТ 23 иномарки'!A:J,5,0)</f>
        <v>58</v>
      </c>
      <c r="AM51" s="91">
        <f t="shared" si="27"/>
        <v>4.6890663907124146E-4</v>
      </c>
      <c r="AN51" s="90">
        <f>VLOOKUP($B51,'ОТЧЕТ 22 иномарки'!A:J,5,0)</f>
        <v>58</v>
      </c>
      <c r="AO51" s="91">
        <f t="shared" si="15"/>
        <v>0</v>
      </c>
      <c r="AQ51" s="90">
        <f>VLOOKUP($B51,'ОТЧЕТ 23 иномарки'!A:J,9,0)</f>
        <v>367</v>
      </c>
      <c r="AR51" s="91">
        <f t="shared" si="28"/>
        <v>1.0947185052170645E-3</v>
      </c>
      <c r="AS51" s="90">
        <f>VLOOKUP($B51,'ОТЧЕТ 22 иномарки'!A:J,9,0)</f>
        <v>267</v>
      </c>
      <c r="AT51" s="91">
        <f t="shared" si="17"/>
        <v>0.37453183520599254</v>
      </c>
      <c r="AU51" s="85"/>
      <c r="AV51" s="90">
        <f>VLOOKUP($B51,'ОТЧЕТ 23 иномарки'!A:J,2,0)</f>
        <v>2</v>
      </c>
      <c r="AW51" s="91">
        <f t="shared" si="29"/>
        <v>1.2307389356569685E-5</v>
      </c>
      <c r="AX51" s="90">
        <f>VLOOKUP($B51,'ОТЧЕТ 22 иномарки'!A:J,2,0)</f>
        <v>2</v>
      </c>
      <c r="AY51" s="91">
        <f t="shared" si="19"/>
        <v>0</v>
      </c>
    </row>
    <row r="52" spans="1:51" ht="15" customHeight="1" x14ac:dyDescent="0.2">
      <c r="A52" s="89">
        <v>46</v>
      </c>
      <c r="B52" s="83" t="str">
        <f>'ОТЧЕТ 23 иномарки'!A54</f>
        <v>SEAT</v>
      </c>
      <c r="C52" s="90">
        <f>VLOOKUP($B52,'ОТЧЕТ 23 иномарки'!A:J,10,0)</f>
        <v>1574</v>
      </c>
      <c r="D52" s="91">
        <f t="shared" si="20"/>
        <v>6.7431721098288808E-4</v>
      </c>
      <c r="E52" s="90">
        <f>VLOOKUP($B52,'ОТЧЕТ 22 иномарки'!A:J,10,0)</f>
        <v>948</v>
      </c>
      <c r="F52" s="91">
        <f t="shared" si="1"/>
        <v>0.66033755274261607</v>
      </c>
      <c r="G52" s="85"/>
      <c r="H52" s="90">
        <f>VLOOKUP($B52,'СВОД Регионы'!A:J,2,0)</f>
        <v>127</v>
      </c>
      <c r="I52" s="91">
        <f t="shared" si="21"/>
        <v>7.1783857110558442E-4</v>
      </c>
      <c r="J52" s="90">
        <f>VLOOKUP($B52,'СВОД Регионы'!A:J,3,0)</f>
        <v>106</v>
      </c>
      <c r="K52" s="91">
        <f t="shared" si="3"/>
        <v>0.19811320754716988</v>
      </c>
      <c r="M52" s="90">
        <f>VLOOKUP($B52,'ОТЧЕТ 23 иномарки'!A:J,3,0)</f>
        <v>235</v>
      </c>
      <c r="N52" s="91">
        <f t="shared" si="22"/>
        <v>6.6569409231902329E-4</v>
      </c>
      <c r="O52" s="90">
        <f>VLOOKUP($B52,'ОТЧЕТ 22 иномарки'!A:J,3,0)</f>
        <v>147</v>
      </c>
      <c r="P52" s="91">
        <f t="shared" si="5"/>
        <v>0.59863945578231292</v>
      </c>
      <c r="R52" s="90">
        <f>VLOOKUP($B52,'ОТЧЕТ 23 иномарки'!A:J,4,0)</f>
        <v>279</v>
      </c>
      <c r="S52" s="91">
        <f t="shared" si="23"/>
        <v>1.2884753042233356E-3</v>
      </c>
      <c r="T52" s="90">
        <f>VLOOKUP($B52,'ОТЧЕТ 22 иномарки'!A:J,4,0)</f>
        <v>186</v>
      </c>
      <c r="U52" s="91">
        <f t="shared" si="7"/>
        <v>0.5</v>
      </c>
      <c r="W52" s="90">
        <f>VLOOKUP($B52,'ОТЧЕТ 23 иномарки'!A:J,8,0)</f>
        <v>467</v>
      </c>
      <c r="X52" s="91">
        <f t="shared" si="24"/>
        <v>7.9173207922067794E-4</v>
      </c>
      <c r="Y52" s="90">
        <f>VLOOKUP($B52,'ОТЧЕТ 22 иномарки'!A:J,8,0)</f>
        <v>356</v>
      </c>
      <c r="Z52" s="91">
        <f t="shared" si="9"/>
        <v>0.3117977528089888</v>
      </c>
      <c r="AB52" s="90">
        <f>VLOOKUP($B52,'ОТЧЕТ 23 иномарки'!A:J,7,0)</f>
        <v>116</v>
      </c>
      <c r="AC52" s="91">
        <f t="shared" si="25"/>
        <v>6.0981379651144454E-4</v>
      </c>
      <c r="AD52" s="90">
        <f>VLOOKUP($B52,'ОТЧЕТ 22 иномарки'!A:J,7,0)</f>
        <v>77</v>
      </c>
      <c r="AE52" s="91">
        <f t="shared" si="11"/>
        <v>0.50649350649350655</v>
      </c>
      <c r="AG52" s="90">
        <f>VLOOKUP($B52,'ОТЧЕТ 23 иномарки'!A:J,6,0)</f>
        <v>18</v>
      </c>
      <c r="AH52" s="91">
        <f t="shared" si="26"/>
        <v>4.9565885453238716E-5</v>
      </c>
      <c r="AI52" s="90">
        <f>VLOOKUP($B52,'ОТЧЕТ 22 иномарки'!A:J,6,0)</f>
        <v>19</v>
      </c>
      <c r="AJ52" s="91">
        <f t="shared" si="13"/>
        <v>-5.2631578947368474E-2</v>
      </c>
      <c r="AL52" s="90">
        <f>VLOOKUP($B52,'ОТЧЕТ 23 иномарки'!A:J,5,0)</f>
        <v>63</v>
      </c>
      <c r="AM52" s="91">
        <f t="shared" si="27"/>
        <v>5.0932962519807266E-4</v>
      </c>
      <c r="AN52" s="90">
        <f>VLOOKUP($B52,'ОТЧЕТ 22 иномарки'!A:J,5,0)</f>
        <v>18</v>
      </c>
      <c r="AO52" s="91">
        <f t="shared" si="15"/>
        <v>2.5</v>
      </c>
      <c r="AQ52" s="90">
        <f>VLOOKUP($B52,'ОТЧЕТ 23 иномарки'!A:J,9,0)</f>
        <v>394</v>
      </c>
      <c r="AR52" s="91">
        <f t="shared" si="28"/>
        <v>1.1752563788978839E-3</v>
      </c>
      <c r="AS52" s="90">
        <f>VLOOKUP($B52,'ОТЧЕТ 22 иномарки'!A:J,9,0)</f>
        <v>144</v>
      </c>
      <c r="AT52" s="91">
        <f t="shared" si="17"/>
        <v>1.7361111111111112</v>
      </c>
      <c r="AU52" s="85"/>
      <c r="AV52" s="90">
        <f>VLOOKUP($B52,'ОТЧЕТ 23 иномарки'!A:J,2,0)</f>
        <v>2</v>
      </c>
      <c r="AW52" s="91">
        <f t="shared" si="29"/>
        <v>1.2307389356569685E-5</v>
      </c>
      <c r="AX52" s="90">
        <f>VLOOKUP($B52,'ОТЧЕТ 22 иномарки'!A:J,2,0)</f>
        <v>1</v>
      </c>
      <c r="AY52" s="91">
        <f t="shared" si="19"/>
        <v>1</v>
      </c>
    </row>
    <row r="53" spans="1:51" ht="15" customHeight="1" x14ac:dyDescent="0.2">
      <c r="A53" s="89">
        <v>47</v>
      </c>
      <c r="B53" s="83" t="str">
        <f>'ОТЧЕТ 23 иномарки'!A55</f>
        <v>FAW</v>
      </c>
      <c r="C53" s="90">
        <f>VLOOKUP($B53,'ОТЧЕТ 23 иномарки'!A:J,10,0)</f>
        <v>1074</v>
      </c>
      <c r="D53" s="91">
        <f t="shared" si="20"/>
        <v>4.6011225196672281E-4</v>
      </c>
      <c r="E53" s="90">
        <f>VLOOKUP($B53,'ОТЧЕТ 22 иномарки'!A:J,10,0)</f>
        <v>814</v>
      </c>
      <c r="F53" s="91">
        <f t="shared" si="1"/>
        <v>0.3194103194103195</v>
      </c>
      <c r="G53" s="85"/>
      <c r="H53" s="90">
        <f>VLOOKUP($B53,'СВОД Регионы'!A:J,2,0)</f>
        <v>59</v>
      </c>
      <c r="I53" s="91">
        <f t="shared" si="21"/>
        <v>3.3348406059235811E-4</v>
      </c>
      <c r="J53" s="90">
        <f>VLOOKUP($B53,'СВОД Регионы'!A:J,3,0)</f>
        <v>36</v>
      </c>
      <c r="K53" s="91">
        <f t="shared" si="3"/>
        <v>0.63888888888888884</v>
      </c>
      <c r="M53" s="90">
        <f>VLOOKUP($B53,'ОТЧЕТ 23 иномарки'!A:J,3,0)</f>
        <v>215</v>
      </c>
      <c r="N53" s="91">
        <f t="shared" si="22"/>
        <v>6.0903927595144683E-4</v>
      </c>
      <c r="O53" s="90">
        <f>VLOOKUP($B53,'ОТЧЕТ 22 иномарки'!A:J,3,0)</f>
        <v>162</v>
      </c>
      <c r="P53" s="91">
        <f t="shared" si="5"/>
        <v>0.32716049382716039</v>
      </c>
      <c r="R53" s="90">
        <f>VLOOKUP($B53,'ОТЧЕТ 23 иномарки'!A:J,4,0)</f>
        <v>103</v>
      </c>
      <c r="S53" s="91">
        <f t="shared" si="23"/>
        <v>4.7567367862008452E-4</v>
      </c>
      <c r="T53" s="90">
        <f>VLOOKUP($B53,'ОТЧЕТ 22 иномарки'!A:J,4,0)</f>
        <v>91</v>
      </c>
      <c r="U53" s="91">
        <f t="shared" si="7"/>
        <v>0.13186813186813184</v>
      </c>
      <c r="W53" s="90">
        <f>VLOOKUP($B53,'ОТЧЕТ 23 иномарки'!A:J,8,0)</f>
        <v>275</v>
      </c>
      <c r="X53" s="91">
        <f t="shared" si="24"/>
        <v>4.6622338712138425E-4</v>
      </c>
      <c r="Y53" s="90">
        <f>VLOOKUP($B53,'ОТЧЕТ 22 иномарки'!A:J,8,0)</f>
        <v>212</v>
      </c>
      <c r="Z53" s="91">
        <f t="shared" si="9"/>
        <v>0.29716981132075482</v>
      </c>
      <c r="AB53" s="90">
        <f>VLOOKUP($B53,'ОТЧЕТ 23 иномарки'!A:J,7,0)</f>
        <v>142</v>
      </c>
      <c r="AC53" s="91">
        <f t="shared" si="25"/>
        <v>7.4649619917780275E-4</v>
      </c>
      <c r="AD53" s="90">
        <f>VLOOKUP($B53,'ОТЧЕТ 22 иномарки'!A:J,7,0)</f>
        <v>100</v>
      </c>
      <c r="AE53" s="91">
        <f t="shared" si="11"/>
        <v>0.41999999999999993</v>
      </c>
      <c r="AG53" s="90">
        <f>VLOOKUP($B53,'ОТЧЕТ 23 иномарки'!A:J,6,0)</f>
        <v>74</v>
      </c>
      <c r="AH53" s="91">
        <f t="shared" si="26"/>
        <v>2.0377086241887029E-4</v>
      </c>
      <c r="AI53" s="90">
        <f>VLOOKUP($B53,'ОТЧЕТ 22 иномарки'!A:J,6,0)</f>
        <v>70</v>
      </c>
      <c r="AJ53" s="91">
        <f t="shared" si="13"/>
        <v>5.7142857142857162E-2</v>
      </c>
      <c r="AL53" s="90">
        <f>VLOOKUP($B53,'ОТЧЕТ 23 иномарки'!A:J,5,0)</f>
        <v>35</v>
      </c>
      <c r="AM53" s="91">
        <f t="shared" si="27"/>
        <v>2.8296090288781813E-4</v>
      </c>
      <c r="AN53" s="90">
        <f>VLOOKUP($B53,'ОТЧЕТ 22 иномарки'!A:J,5,0)</f>
        <v>41</v>
      </c>
      <c r="AO53" s="91">
        <f t="shared" si="15"/>
        <v>-0.14634146341463417</v>
      </c>
      <c r="AQ53" s="90">
        <f>VLOOKUP($B53,'ОТЧЕТ 23 иномарки'!A:J,9,0)</f>
        <v>223</v>
      </c>
      <c r="AR53" s="91">
        <f t="shared" si="28"/>
        <v>6.6518317891936074E-4</v>
      </c>
      <c r="AS53" s="90">
        <f>VLOOKUP($B53,'ОТЧЕТ 22 иномарки'!A:J,9,0)</f>
        <v>138</v>
      </c>
      <c r="AT53" s="91">
        <f t="shared" si="17"/>
        <v>0.61594202898550732</v>
      </c>
      <c r="AU53" s="85"/>
      <c r="AV53" s="90">
        <f>VLOOKUP($B53,'ОТЧЕТ 23 иномарки'!A:J,2,0)</f>
        <v>7</v>
      </c>
      <c r="AW53" s="91">
        <f t="shared" si="29"/>
        <v>4.3075862747993892E-5</v>
      </c>
      <c r="AX53" s="90">
        <f>VLOOKUP($B53,'ОТЧЕТ 22 иномарки'!A:J,2,0)</f>
        <v>0</v>
      </c>
      <c r="AY53" s="91">
        <f t="shared" si="19"/>
        <v>0</v>
      </c>
    </row>
    <row r="54" spans="1:51" ht="15" customHeight="1" x14ac:dyDescent="0.2">
      <c r="A54" s="89">
        <v>48</v>
      </c>
      <c r="B54" s="83" t="str">
        <f>'ОТЧЕТ 23 иномарки'!A56</f>
        <v>TESLA</v>
      </c>
      <c r="C54" s="90">
        <f>VLOOKUP($B54,'ОТЧЕТ 23 иномарки'!A:J,10,0)</f>
        <v>1071</v>
      </c>
      <c r="D54" s="91">
        <f t="shared" si="20"/>
        <v>4.5882702221262587E-4</v>
      </c>
      <c r="E54" s="90">
        <f>VLOOKUP($B54,'ОТЧЕТ 22 иномарки'!A:J,10,0)</f>
        <v>692</v>
      </c>
      <c r="F54" s="91">
        <f t="shared" si="1"/>
        <v>0.54768786127167624</v>
      </c>
      <c r="G54" s="85"/>
      <c r="H54" s="90">
        <f>VLOOKUP($B54,'СВОД Регионы'!A:J,2,0)</f>
        <v>353</v>
      </c>
      <c r="I54" s="91">
        <f t="shared" si="21"/>
        <v>1.9952520913407192E-3</v>
      </c>
      <c r="J54" s="90">
        <f>VLOOKUP($B54,'СВОД Регионы'!A:J,3,0)</f>
        <v>242</v>
      </c>
      <c r="K54" s="91">
        <f t="shared" si="3"/>
        <v>0.45867768595041314</v>
      </c>
      <c r="M54" s="90">
        <f>VLOOKUP($B54,'ОТЧЕТ 23 иномарки'!A:J,3,0)</f>
        <v>114</v>
      </c>
      <c r="N54" s="91">
        <f t="shared" si="22"/>
        <v>3.2293245329518573E-4</v>
      </c>
      <c r="O54" s="90">
        <f>VLOOKUP($B54,'ОТЧЕТ 22 иномарки'!A:J,3,0)</f>
        <v>69</v>
      </c>
      <c r="P54" s="91">
        <f t="shared" si="5"/>
        <v>0.65217391304347827</v>
      </c>
      <c r="R54" s="90">
        <f>VLOOKUP($B54,'ОТЧЕТ 23 иномарки'!A:J,4,0)</f>
        <v>123</v>
      </c>
      <c r="S54" s="91">
        <f t="shared" si="23"/>
        <v>5.6803749971136308E-4</v>
      </c>
      <c r="T54" s="90">
        <f>VLOOKUP($B54,'ОТЧЕТ 22 иномарки'!A:J,4,0)</f>
        <v>114</v>
      </c>
      <c r="U54" s="91">
        <f t="shared" si="7"/>
        <v>7.8947368421052655E-2</v>
      </c>
      <c r="W54" s="90">
        <f>VLOOKUP($B54,'ОТЧЕТ 23 иномарки'!A:J,8,0)</f>
        <v>551</v>
      </c>
      <c r="X54" s="91">
        <f t="shared" si="24"/>
        <v>9.3414213201411893E-4</v>
      </c>
      <c r="Y54" s="90">
        <f>VLOOKUP($B54,'ОТЧЕТ 22 иномарки'!A:J,8,0)</f>
        <v>360</v>
      </c>
      <c r="Z54" s="91">
        <f t="shared" si="9"/>
        <v>0.53055555555555545</v>
      </c>
      <c r="AB54" s="90">
        <f>VLOOKUP($B54,'ОТЧЕТ 23 иномарки'!A:J,7,0)</f>
        <v>68</v>
      </c>
      <c r="AC54" s="91">
        <f t="shared" si="25"/>
        <v>3.5747705312739851E-4</v>
      </c>
      <c r="AD54" s="90">
        <f>VLOOKUP($B54,'ОТЧЕТ 22 иномарки'!A:J,7,0)</f>
        <v>36</v>
      </c>
      <c r="AE54" s="91">
        <f t="shared" si="11"/>
        <v>0.88888888888888884</v>
      </c>
      <c r="AG54" s="90">
        <f>VLOOKUP($B54,'ОТЧЕТ 23 иномарки'!A:J,6,0)</f>
        <v>50</v>
      </c>
      <c r="AH54" s="91">
        <f t="shared" si="26"/>
        <v>1.3768301514788532E-4</v>
      </c>
      <c r="AI54" s="90">
        <f>VLOOKUP($B54,'ОТЧЕТ 22 иномарки'!A:J,6,0)</f>
        <v>18</v>
      </c>
      <c r="AJ54" s="91">
        <f t="shared" si="13"/>
        <v>1.7777777777777777</v>
      </c>
      <c r="AL54" s="90">
        <f>VLOOKUP($B54,'ОТЧЕТ 23 иномарки'!A:J,5,0)</f>
        <v>32</v>
      </c>
      <c r="AM54" s="91">
        <f t="shared" si="27"/>
        <v>2.5870711121171941E-4</v>
      </c>
      <c r="AN54" s="90">
        <f>VLOOKUP($B54,'ОТЧЕТ 22 иномарки'!A:J,5,0)</f>
        <v>16</v>
      </c>
      <c r="AO54" s="91">
        <f t="shared" si="15"/>
        <v>1</v>
      </c>
      <c r="AQ54" s="90">
        <f>VLOOKUP($B54,'ОТЧЕТ 23 иномарки'!A:J,9,0)</f>
        <v>121</v>
      </c>
      <c r="AR54" s="91">
        <f t="shared" si="28"/>
        <v>3.609289894584872E-4</v>
      </c>
      <c r="AS54" s="90">
        <f>VLOOKUP($B54,'ОТЧЕТ 22 иномарки'!A:J,9,0)</f>
        <v>72</v>
      </c>
      <c r="AT54" s="91">
        <f t="shared" si="17"/>
        <v>0.68055555555555558</v>
      </c>
      <c r="AU54" s="85"/>
      <c r="AV54" s="90">
        <f>VLOOKUP($B54,'ОТЧЕТ 23 иномарки'!A:J,2,0)</f>
        <v>12</v>
      </c>
      <c r="AW54" s="91">
        <f t="shared" si="29"/>
        <v>7.3844336139418105E-5</v>
      </c>
      <c r="AX54" s="90">
        <f>VLOOKUP($B54,'ОТЧЕТ 22 иномарки'!A:J,2,0)</f>
        <v>7</v>
      </c>
      <c r="AY54" s="91">
        <f t="shared" si="19"/>
        <v>0.71428571428571419</v>
      </c>
    </row>
    <row r="55" spans="1:51" ht="15" customHeight="1" x14ac:dyDescent="0.2">
      <c r="A55" s="89">
        <v>49</v>
      </c>
      <c r="B55" s="83" t="str">
        <f>'ОТЧЕТ 23 иномарки'!A57</f>
        <v>CHANGAN</v>
      </c>
      <c r="C55" s="90">
        <f>VLOOKUP($B55,'ОТЧЕТ 23 иномарки'!A:J,10,0)</f>
        <v>1059</v>
      </c>
      <c r="D55" s="91">
        <f t="shared" si="20"/>
        <v>4.5368610319623787E-4</v>
      </c>
      <c r="E55" s="90">
        <f>VLOOKUP($B55,'ОТЧЕТ 22 иномарки'!A:J,10,0)</f>
        <v>595</v>
      </c>
      <c r="F55" s="91">
        <f t="shared" si="1"/>
        <v>0.77983193277310914</v>
      </c>
      <c r="G55" s="85"/>
      <c r="H55" s="90">
        <f>VLOOKUP($B55,'СВОД Регионы'!A:J,2,0)</f>
        <v>97</v>
      </c>
      <c r="I55" s="91">
        <f t="shared" si="21"/>
        <v>5.4827040470269053E-4</v>
      </c>
      <c r="J55" s="90">
        <f>VLOOKUP($B55,'СВОД Регионы'!A:J,3,0)</f>
        <v>66</v>
      </c>
      <c r="K55" s="91">
        <f t="shared" si="3"/>
        <v>0.46969696969696972</v>
      </c>
      <c r="M55" s="90">
        <f>VLOOKUP($B55,'ОТЧЕТ 23 иномарки'!A:J,3,0)</f>
        <v>195</v>
      </c>
      <c r="N55" s="91">
        <f t="shared" si="22"/>
        <v>5.5238445958387037E-4</v>
      </c>
      <c r="O55" s="90">
        <f>VLOOKUP($B55,'ОТЧЕТ 22 иномарки'!A:J,3,0)</f>
        <v>102</v>
      </c>
      <c r="P55" s="91">
        <f t="shared" si="5"/>
        <v>0.91176470588235303</v>
      </c>
      <c r="R55" s="90">
        <f>VLOOKUP($B55,'ОТЧЕТ 23 иномарки'!A:J,4,0)</f>
        <v>87</v>
      </c>
      <c r="S55" s="91">
        <f t="shared" si="23"/>
        <v>4.0178262174706166E-4</v>
      </c>
      <c r="T55" s="90">
        <f>VLOOKUP($B55,'ОТЧЕТ 22 иномарки'!A:J,4,0)</f>
        <v>52</v>
      </c>
      <c r="U55" s="91">
        <f t="shared" si="7"/>
        <v>0.67307692307692313</v>
      </c>
      <c r="W55" s="90">
        <f>VLOOKUP($B55,'ОТЧЕТ 23 иномарки'!A:J,8,0)</f>
        <v>332</v>
      </c>
      <c r="X55" s="91">
        <f t="shared" si="24"/>
        <v>5.6285878008836203E-4</v>
      </c>
      <c r="Y55" s="90">
        <f>VLOOKUP($B55,'ОТЧЕТ 22 иномарки'!A:J,8,0)</f>
        <v>209</v>
      </c>
      <c r="Z55" s="91">
        <f t="shared" si="9"/>
        <v>0.58851674641148333</v>
      </c>
      <c r="AB55" s="90">
        <f>VLOOKUP($B55,'ОТЧЕТ 23 иномарки'!A:J,7,0)</f>
        <v>103</v>
      </c>
      <c r="AC55" s="91">
        <f t="shared" si="25"/>
        <v>5.4147259517826538E-4</v>
      </c>
      <c r="AD55" s="90">
        <f>VLOOKUP($B55,'ОТЧЕТ 22 иномарки'!A:J,7,0)</f>
        <v>58</v>
      </c>
      <c r="AE55" s="91">
        <f t="shared" si="11"/>
        <v>0.77586206896551735</v>
      </c>
      <c r="AG55" s="90">
        <f>VLOOKUP($B55,'ОТЧЕТ 23 иномарки'!A:J,6,0)</f>
        <v>130</v>
      </c>
      <c r="AH55" s="91">
        <f t="shared" si="26"/>
        <v>3.5797583938450186E-4</v>
      </c>
      <c r="AI55" s="90">
        <f>VLOOKUP($B55,'ОТЧЕТ 22 иномарки'!A:J,6,0)</f>
        <v>69</v>
      </c>
      <c r="AJ55" s="91">
        <f t="shared" si="13"/>
        <v>0.88405797101449268</v>
      </c>
      <c r="AL55" s="90">
        <f>VLOOKUP($B55,'ОТЧЕТ 23 иномарки'!A:J,5,0)</f>
        <v>38</v>
      </c>
      <c r="AM55" s="91">
        <f t="shared" si="27"/>
        <v>3.0721469456391684E-4</v>
      </c>
      <c r="AN55" s="90">
        <f>VLOOKUP($B55,'ОТЧЕТ 22 иномарки'!A:J,5,0)</f>
        <v>9</v>
      </c>
      <c r="AO55" s="91">
        <f t="shared" si="15"/>
        <v>3.2222222222222223</v>
      </c>
      <c r="AQ55" s="90">
        <f>VLOOKUP($B55,'ОТЧЕТ 23 иномарки'!A:J,9,0)</f>
        <v>165</v>
      </c>
      <c r="AR55" s="91">
        <f t="shared" si="28"/>
        <v>4.9217589471611887E-4</v>
      </c>
      <c r="AS55" s="90">
        <f>VLOOKUP($B55,'ОТЧЕТ 22 иномарки'!A:J,9,0)</f>
        <v>93</v>
      </c>
      <c r="AT55" s="91">
        <f t="shared" si="17"/>
        <v>0.77419354838709675</v>
      </c>
      <c r="AU55" s="85"/>
      <c r="AV55" s="90">
        <f>VLOOKUP($B55,'ОТЧЕТ 23 иномарки'!A:J,2,0)</f>
        <v>9</v>
      </c>
      <c r="AW55" s="91">
        <f t="shared" si="29"/>
        <v>5.5383252104563579E-5</v>
      </c>
      <c r="AX55" s="90">
        <f>VLOOKUP($B55,'ОТЧЕТ 22 иномарки'!A:J,2,0)</f>
        <v>3</v>
      </c>
      <c r="AY55" s="91">
        <f t="shared" si="19"/>
        <v>2</v>
      </c>
    </row>
    <row r="56" spans="1:51" ht="15" customHeight="1" x14ac:dyDescent="0.2">
      <c r="A56" s="89">
        <v>50</v>
      </c>
      <c r="B56" s="83" t="str">
        <f>'ОТЧЕТ 23 иномарки'!A58</f>
        <v>SMART</v>
      </c>
      <c r="C56" s="90">
        <f>VLOOKUP($B56,'ОТЧЕТ 23 иномарки'!A:J,10,0)</f>
        <v>1046</v>
      </c>
      <c r="D56" s="91">
        <f t="shared" si="20"/>
        <v>4.4811677426181756E-4</v>
      </c>
      <c r="E56" s="90">
        <f>VLOOKUP($B56,'ОТЧЕТ 22 иномарки'!A:J,10,0)</f>
        <v>873</v>
      </c>
      <c r="F56" s="91">
        <f t="shared" si="1"/>
        <v>0.19816723940435277</v>
      </c>
      <c r="G56" s="85"/>
      <c r="H56" s="90">
        <f>VLOOKUP($B56,'СВОД Регионы'!A:J,2,0)</f>
        <v>331</v>
      </c>
      <c r="I56" s="91">
        <f t="shared" si="21"/>
        <v>1.8709021026452634E-3</v>
      </c>
      <c r="J56" s="90">
        <f>VLOOKUP($B56,'СВОД Регионы'!A:J,3,0)</f>
        <v>411</v>
      </c>
      <c r="K56" s="91">
        <f t="shared" si="3"/>
        <v>-0.194647201946472</v>
      </c>
      <c r="M56" s="90">
        <f>VLOOKUP($B56,'ОТЧЕТ 23 иномарки'!A:J,3,0)</f>
        <v>70</v>
      </c>
      <c r="N56" s="91">
        <f t="shared" si="22"/>
        <v>1.9829185728651756E-4</v>
      </c>
      <c r="O56" s="90">
        <f>VLOOKUP($B56,'ОТЧЕТ 22 иномарки'!A:J,3,0)</f>
        <v>37</v>
      </c>
      <c r="P56" s="91">
        <f t="shared" si="5"/>
        <v>0.89189189189189189</v>
      </c>
      <c r="R56" s="90">
        <f>VLOOKUP($B56,'ОТЧЕТ 23 иномарки'!A:J,4,0)</f>
        <v>155</v>
      </c>
      <c r="S56" s="91">
        <f t="shared" si="23"/>
        <v>7.158196134574087E-4</v>
      </c>
      <c r="T56" s="90">
        <f>VLOOKUP($B56,'ОТЧЕТ 22 иномарки'!A:J,4,0)</f>
        <v>112</v>
      </c>
      <c r="U56" s="91">
        <f t="shared" si="7"/>
        <v>0.3839285714285714</v>
      </c>
      <c r="W56" s="90">
        <f>VLOOKUP($B56,'ОТЧЕТ 23 иномарки'!A:J,8,0)</f>
        <v>570</v>
      </c>
      <c r="X56" s="91">
        <f t="shared" si="24"/>
        <v>9.6635392966977821E-4</v>
      </c>
      <c r="Y56" s="90">
        <f>VLOOKUP($B56,'ОТЧЕТ 22 иномарки'!A:J,8,0)</f>
        <v>578</v>
      </c>
      <c r="Z56" s="91">
        <f t="shared" si="9"/>
        <v>-1.384083044982698E-2</v>
      </c>
      <c r="AB56" s="90">
        <f>VLOOKUP($B56,'ОТЧЕТ 23 иномарки'!A:J,7,0)</f>
        <v>40</v>
      </c>
      <c r="AC56" s="91">
        <f t="shared" si="25"/>
        <v>2.1028061948670502E-4</v>
      </c>
      <c r="AD56" s="90">
        <f>VLOOKUP($B56,'ОТЧЕТ 22 иномарки'!A:J,7,0)</f>
        <v>36</v>
      </c>
      <c r="AE56" s="91">
        <f t="shared" si="11"/>
        <v>0.11111111111111116</v>
      </c>
      <c r="AG56" s="90">
        <f>VLOOKUP($B56,'ОТЧЕТ 23 иномарки'!A:J,6,0)</f>
        <v>25</v>
      </c>
      <c r="AH56" s="91">
        <f t="shared" si="26"/>
        <v>6.8841507573942661E-5</v>
      </c>
      <c r="AI56" s="90">
        <f>VLOOKUP($B56,'ОТЧЕТ 22 иномарки'!A:J,6,0)</f>
        <v>24</v>
      </c>
      <c r="AJ56" s="91">
        <f t="shared" si="13"/>
        <v>4.1666666666666741E-2</v>
      </c>
      <c r="AL56" s="90">
        <f>VLOOKUP($B56,'ОТЧЕТ 23 иномарки'!A:J,5,0)</f>
        <v>29</v>
      </c>
      <c r="AM56" s="91">
        <f t="shared" si="27"/>
        <v>2.3445331953562073E-4</v>
      </c>
      <c r="AN56" s="90">
        <f>VLOOKUP($B56,'ОТЧЕТ 22 иномарки'!A:J,5,0)</f>
        <v>10</v>
      </c>
      <c r="AO56" s="91">
        <f t="shared" si="15"/>
        <v>1.9</v>
      </c>
      <c r="AQ56" s="90">
        <f>VLOOKUP($B56,'ОТЧЕТ 23 иномарки'!A:J,9,0)</f>
        <v>151</v>
      </c>
      <c r="AR56" s="91">
        <f t="shared" si="28"/>
        <v>4.5041551577050884E-4</v>
      </c>
      <c r="AS56" s="90">
        <f>VLOOKUP($B56,'ОТЧЕТ 22 иномарки'!A:J,9,0)</f>
        <v>71</v>
      </c>
      <c r="AT56" s="91">
        <f t="shared" si="17"/>
        <v>1.1267605633802815</v>
      </c>
      <c r="AU56" s="85"/>
      <c r="AV56" s="90">
        <f>VLOOKUP($B56,'ОТЧЕТ 23 иномарки'!A:J,2,0)</f>
        <v>6</v>
      </c>
      <c r="AW56" s="91">
        <f t="shared" si="29"/>
        <v>3.6922168069709053E-5</v>
      </c>
      <c r="AX56" s="90">
        <f>VLOOKUP($B56,'ОТЧЕТ 22 иномарки'!A:J,2,0)</f>
        <v>5</v>
      </c>
      <c r="AY56" s="91">
        <f t="shared" si="19"/>
        <v>0.19999999999999996</v>
      </c>
    </row>
    <row r="57" spans="1:51" ht="15" hidden="1" customHeight="1" outlineLevel="1" x14ac:dyDescent="0.2">
      <c r="A57" s="89">
        <v>51</v>
      </c>
      <c r="B57" s="83" t="str">
        <f>'ОТЧЕТ 23 иномарки'!A59</f>
        <v>ISUZU</v>
      </c>
      <c r="C57" s="90">
        <f>VLOOKUP($B57,'ОТЧЕТ 23 иномарки'!A:J,10,0)</f>
        <v>1032</v>
      </c>
      <c r="D57" s="91">
        <f t="shared" si="20"/>
        <v>4.4211903540936493E-4</v>
      </c>
      <c r="E57" s="90">
        <f>VLOOKUP($B57,'ОТЧЕТ 22 иномарки'!A:J,10,0)</f>
        <v>933</v>
      </c>
      <c r="F57" s="91">
        <f t="shared" si="1"/>
        <v>0.10610932475884249</v>
      </c>
      <c r="G57" s="85"/>
      <c r="H57" s="90">
        <f>VLOOKUP($B57,'СВОД Регионы'!A:J,2,0)</f>
        <v>36</v>
      </c>
      <c r="I57" s="91">
        <f t="shared" si="21"/>
        <v>2.0348179968347275E-4</v>
      </c>
      <c r="J57" s="90">
        <f>VLOOKUP($B57,'СВОД Регионы'!A:J,3,0)</f>
        <v>32</v>
      </c>
      <c r="K57" s="91">
        <f t="shared" si="3"/>
        <v>0.125</v>
      </c>
      <c r="M57" s="90">
        <f>VLOOKUP($B57,'ОТЧЕТ 23 иномарки'!A:J,3,0)</f>
        <v>51</v>
      </c>
      <c r="N57" s="91">
        <f t="shared" si="22"/>
        <v>1.4446978173731994E-4</v>
      </c>
      <c r="O57" s="90">
        <f>VLOOKUP($B57,'ОТЧЕТ 22 иномарки'!A:J,3,0)</f>
        <v>35</v>
      </c>
      <c r="P57" s="91">
        <f t="shared" si="5"/>
        <v>0.45714285714285707</v>
      </c>
      <c r="R57" s="90">
        <f>VLOOKUP($B57,'ОТЧЕТ 23 иномарки'!A:J,4,0)</f>
        <v>38</v>
      </c>
      <c r="S57" s="91">
        <f t="shared" si="23"/>
        <v>1.7549126007342924E-4</v>
      </c>
      <c r="T57" s="90">
        <f>VLOOKUP($B57,'ОТЧЕТ 22 иномарки'!A:J,4,0)</f>
        <v>41</v>
      </c>
      <c r="U57" s="91">
        <f t="shared" si="7"/>
        <v>-7.3170731707317027E-2</v>
      </c>
      <c r="W57" s="90">
        <f>VLOOKUP($B57,'ОТЧЕТ 23 иномарки'!A:J,8,0)</f>
        <v>97</v>
      </c>
      <c r="X57" s="91">
        <f t="shared" si="24"/>
        <v>1.6444970382099736E-4</v>
      </c>
      <c r="Y57" s="90">
        <f>VLOOKUP($B57,'ОТЧЕТ 22 иномарки'!A:J,8,0)</f>
        <v>85</v>
      </c>
      <c r="Z57" s="91">
        <f t="shared" si="9"/>
        <v>0.14117647058823524</v>
      </c>
      <c r="AB57" s="90">
        <f>VLOOKUP($B57,'ОТЧЕТ 23 иномарки'!A:J,7,0)</f>
        <v>56</v>
      </c>
      <c r="AC57" s="91">
        <f t="shared" si="25"/>
        <v>2.9439286728138699E-4</v>
      </c>
      <c r="AD57" s="90">
        <f>VLOOKUP($B57,'ОТЧЕТ 22 иномарки'!A:J,7,0)</f>
        <v>44</v>
      </c>
      <c r="AE57" s="91">
        <f t="shared" si="11"/>
        <v>0.27272727272727271</v>
      </c>
      <c r="AG57" s="90">
        <f>VLOOKUP($B57,'ОТЧЕТ 23 иномарки'!A:J,6,0)</f>
        <v>251</v>
      </c>
      <c r="AH57" s="91">
        <f t="shared" si="26"/>
        <v>6.911687360423843E-4</v>
      </c>
      <c r="AI57" s="90">
        <f>VLOOKUP($B57,'ОТЧЕТ 22 иномарки'!A:J,6,0)</f>
        <v>219</v>
      </c>
      <c r="AJ57" s="91">
        <f t="shared" si="13"/>
        <v>0.14611872146118721</v>
      </c>
      <c r="AL57" s="90">
        <f>VLOOKUP($B57,'ОТЧЕТ 23 иномарки'!A:J,5,0)</f>
        <v>18</v>
      </c>
      <c r="AM57" s="91">
        <f t="shared" si="27"/>
        <v>1.4552275005659217E-4</v>
      </c>
      <c r="AN57" s="90">
        <f>VLOOKUP($B57,'ОТЧЕТ 22 иномарки'!A:J,5,0)</f>
        <v>16</v>
      </c>
      <c r="AO57" s="91">
        <f t="shared" si="15"/>
        <v>0.125</v>
      </c>
      <c r="AQ57" s="90">
        <f>VLOOKUP($B57,'ОТЧЕТ 23 иномарки'!A:J,9,0)</f>
        <v>73</v>
      </c>
      <c r="AR57" s="91">
        <f t="shared" si="28"/>
        <v>2.177505473592526E-4</v>
      </c>
      <c r="AS57" s="90">
        <f>VLOOKUP($B57,'ОТЧЕТ 22 иномарки'!A:J,9,0)</f>
        <v>60</v>
      </c>
      <c r="AT57" s="91">
        <f t="shared" si="17"/>
        <v>0.21666666666666656</v>
      </c>
      <c r="AU57" s="85"/>
      <c r="AV57" s="90">
        <f>VLOOKUP($B57,'ОТЧЕТ 23 иномарки'!A:J,2,0)</f>
        <v>448</v>
      </c>
      <c r="AW57" s="91">
        <f t="shared" si="29"/>
        <v>2.7568552158716091E-3</v>
      </c>
      <c r="AX57" s="90">
        <f>VLOOKUP($B57,'ОТЧЕТ 22 иномарки'!A:J,2,0)</f>
        <v>433</v>
      </c>
      <c r="AY57" s="91">
        <f t="shared" si="19"/>
        <v>3.4642032332563577E-2</v>
      </c>
    </row>
    <row r="58" spans="1:51" ht="15" hidden="1" customHeight="1" outlineLevel="1" x14ac:dyDescent="0.2">
      <c r="A58" s="89">
        <v>52</v>
      </c>
      <c r="B58" s="83" t="str">
        <f>'ОТЧЕТ 23 иномарки'!A60</f>
        <v>EXEED</v>
      </c>
      <c r="C58" s="90">
        <f>VLOOKUP($B58,'ОТЧЕТ 23 иномарки'!A:J,10,0)</f>
        <v>991</v>
      </c>
      <c r="D58" s="91">
        <f t="shared" si="20"/>
        <v>4.2455422877003943E-4</v>
      </c>
      <c r="E58" s="90">
        <f>VLOOKUP($B58,'ОТЧЕТ 22 иномарки'!A:J,10,0)</f>
        <v>103</v>
      </c>
      <c r="F58" s="91">
        <f t="shared" si="1"/>
        <v>8.6213592233009706</v>
      </c>
      <c r="G58" s="85"/>
      <c r="H58" s="90">
        <f>VLOOKUP($B58,'СВОД Регионы'!A:J,2,0)</f>
        <v>224</v>
      </c>
      <c r="I58" s="91">
        <f t="shared" si="21"/>
        <v>1.2661089758082748E-3</v>
      </c>
      <c r="J58" s="90">
        <f>VLOOKUP($B58,'СВОД Регионы'!A:J,3,0)</f>
        <v>19</v>
      </c>
      <c r="K58" s="91">
        <f t="shared" si="3"/>
        <v>10.789473684210526</v>
      </c>
      <c r="M58" s="90">
        <f>VLOOKUP($B58,'ОТЧЕТ 23 иномарки'!A:J,3,0)</f>
        <v>107</v>
      </c>
      <c r="N58" s="91">
        <f t="shared" si="22"/>
        <v>3.0310326756653402E-4</v>
      </c>
      <c r="O58" s="90">
        <f>VLOOKUP($B58,'ОТЧЕТ 22 иномарки'!A:J,3,0)</f>
        <v>11</v>
      </c>
      <c r="P58" s="91">
        <f t="shared" si="5"/>
        <v>8.7272727272727266</v>
      </c>
      <c r="R58" s="90">
        <f>VLOOKUP($B58,'ОТЧЕТ 23 иномарки'!A:J,4,0)</f>
        <v>157</v>
      </c>
      <c r="S58" s="91">
        <f t="shared" si="23"/>
        <v>7.250559955665366E-4</v>
      </c>
      <c r="T58" s="90">
        <f>VLOOKUP($B58,'ОТЧЕТ 22 иномарки'!A:J,4,0)</f>
        <v>13</v>
      </c>
      <c r="U58" s="91">
        <f t="shared" si="7"/>
        <v>11.076923076923077</v>
      </c>
      <c r="W58" s="90">
        <f>VLOOKUP($B58,'ОТЧЕТ 23 иномарки'!A:J,8,0)</f>
        <v>416</v>
      </c>
      <c r="X58" s="91">
        <f t="shared" si="24"/>
        <v>7.0526883288180302E-4</v>
      </c>
      <c r="Y58" s="90">
        <f>VLOOKUP($B58,'ОТЧЕТ 22 иномарки'!A:J,8,0)</f>
        <v>39</v>
      </c>
      <c r="Z58" s="91">
        <f t="shared" si="9"/>
        <v>9.6666666666666661</v>
      </c>
      <c r="AB58" s="90">
        <f>VLOOKUP($B58,'ОТЧЕТ 23 иномарки'!A:J,7,0)</f>
        <v>75</v>
      </c>
      <c r="AC58" s="91">
        <f t="shared" si="25"/>
        <v>3.9427616153757188E-4</v>
      </c>
      <c r="AD58" s="90">
        <f>VLOOKUP($B58,'ОТЧЕТ 22 иномарки'!A:J,7,0)</f>
        <v>10</v>
      </c>
      <c r="AE58" s="91">
        <f t="shared" si="11"/>
        <v>6.5</v>
      </c>
      <c r="AG58" s="90">
        <f>VLOOKUP($B58,'ОТЧЕТ 23 иномарки'!A:J,6,0)</f>
        <v>86</v>
      </c>
      <c r="AH58" s="91">
        <f t="shared" si="26"/>
        <v>2.3681478605436275E-4</v>
      </c>
      <c r="AI58" s="90">
        <f>VLOOKUP($B58,'ОТЧЕТ 22 иномарки'!A:J,6,0)</f>
        <v>11</v>
      </c>
      <c r="AJ58" s="91">
        <f t="shared" si="13"/>
        <v>6.8181818181818183</v>
      </c>
      <c r="AL58" s="90">
        <f>VLOOKUP($B58,'ОТЧЕТ 23 иномарки'!A:J,5,0)</f>
        <v>44</v>
      </c>
      <c r="AM58" s="91">
        <f t="shared" si="27"/>
        <v>3.5572227791611421E-4</v>
      </c>
      <c r="AN58" s="90">
        <f>VLOOKUP($B58,'ОТЧЕТ 22 иномарки'!A:J,5,0)</f>
        <v>6</v>
      </c>
      <c r="AO58" s="91">
        <f t="shared" si="15"/>
        <v>6.333333333333333</v>
      </c>
      <c r="AQ58" s="90">
        <f>VLOOKUP($B58,'ОТЧЕТ 23 иномарки'!A:J,9,0)</f>
        <v>99</v>
      </c>
      <c r="AR58" s="91">
        <f t="shared" si="28"/>
        <v>2.9530553682967137E-4</v>
      </c>
      <c r="AS58" s="90">
        <f>VLOOKUP($B58,'ОТЧЕТ 22 иномарки'!A:J,9,0)</f>
        <v>8</v>
      </c>
      <c r="AT58" s="91">
        <f t="shared" si="17"/>
        <v>11.375</v>
      </c>
      <c r="AU58" s="85"/>
      <c r="AV58" s="90">
        <f>VLOOKUP($B58,'ОТЧЕТ 23 иномарки'!A:J,2,0)</f>
        <v>7</v>
      </c>
      <c r="AW58" s="91">
        <f t="shared" si="29"/>
        <v>4.3075862747993892E-5</v>
      </c>
      <c r="AX58" s="90">
        <f>VLOOKUP($B58,'ОТЧЕТ 22 иномарки'!A:J,2,0)</f>
        <v>5</v>
      </c>
      <c r="AY58" s="91">
        <f t="shared" si="19"/>
        <v>0.39999999999999991</v>
      </c>
    </row>
    <row r="59" spans="1:51" ht="15" hidden="1" customHeight="1" outlineLevel="1" x14ac:dyDescent="0.2">
      <c r="A59" s="89">
        <v>53</v>
      </c>
      <c r="B59" s="83" t="str">
        <f>'ОТЧЕТ 23 иномарки'!A61</f>
        <v>IRAN KHODRO</v>
      </c>
      <c r="C59" s="90">
        <f>VLOOKUP($B59,'ОТЧЕТ 23 иномарки'!A:J,10,0)</f>
        <v>852</v>
      </c>
      <c r="D59" s="91">
        <f t="shared" si="20"/>
        <v>3.6500525016354548E-4</v>
      </c>
      <c r="E59" s="90">
        <f>VLOOKUP($B59,'ОТЧЕТ 22 иномарки'!A:J,10,0)</f>
        <v>636</v>
      </c>
      <c r="F59" s="91">
        <f t="shared" si="1"/>
        <v>0.33962264150943389</v>
      </c>
      <c r="G59" s="85"/>
      <c r="H59" s="90">
        <f>VLOOKUP($B59,'СВОД Регионы'!A:J,2,0)</f>
        <v>17</v>
      </c>
      <c r="I59" s="91">
        <f t="shared" si="21"/>
        <v>9.6088627628306578E-5</v>
      </c>
      <c r="J59" s="90">
        <f>VLOOKUP($B59,'СВОД Регионы'!A:J,3,0)</f>
        <v>18</v>
      </c>
      <c r="K59" s="91">
        <f t="shared" si="3"/>
        <v>-5.555555555555558E-2</v>
      </c>
      <c r="M59" s="90">
        <f>VLOOKUP($B59,'ОТЧЕТ 23 иномарки'!A:J,3,0)</f>
        <v>176</v>
      </c>
      <c r="N59" s="91">
        <f t="shared" si="22"/>
        <v>4.985623840346728E-4</v>
      </c>
      <c r="O59" s="90">
        <f>VLOOKUP($B59,'ОТЧЕТ 22 иномарки'!A:J,3,0)</f>
        <v>178</v>
      </c>
      <c r="P59" s="91">
        <f t="shared" si="5"/>
        <v>-1.1235955056179803E-2</v>
      </c>
      <c r="R59" s="90">
        <f>VLOOKUP($B59,'ОТЧЕТ 23 иномарки'!A:J,4,0)</f>
        <v>113</v>
      </c>
      <c r="S59" s="91">
        <f t="shared" si="23"/>
        <v>5.218555891657238E-4</v>
      </c>
      <c r="T59" s="90">
        <f>VLOOKUP($B59,'ОТЧЕТ 22 иномарки'!A:J,4,0)</f>
        <v>69</v>
      </c>
      <c r="U59" s="91">
        <f t="shared" si="7"/>
        <v>0.6376811594202898</v>
      </c>
      <c r="W59" s="90">
        <f>VLOOKUP($B59,'ОТЧЕТ 23 иномарки'!A:J,8,0)</f>
        <v>183</v>
      </c>
      <c r="X59" s="91">
        <f t="shared" si="24"/>
        <v>3.1025047215713932E-4</v>
      </c>
      <c r="Y59" s="90">
        <f>VLOOKUP($B59,'ОТЧЕТ 22 иномарки'!A:J,8,0)</f>
        <v>186</v>
      </c>
      <c r="Z59" s="91">
        <f t="shared" si="9"/>
        <v>-1.6129032258064502E-2</v>
      </c>
      <c r="AB59" s="90">
        <f>VLOOKUP($B59,'ОТЧЕТ 23 иномарки'!A:J,7,0)</f>
        <v>130</v>
      </c>
      <c r="AC59" s="91">
        <f t="shared" si="25"/>
        <v>6.8341201333179129E-4</v>
      </c>
      <c r="AD59" s="90">
        <f>VLOOKUP($B59,'ОТЧЕТ 22 иномарки'!A:J,7,0)</f>
        <v>105</v>
      </c>
      <c r="AE59" s="91">
        <f t="shared" si="11"/>
        <v>0.23809523809523814</v>
      </c>
      <c r="AG59" s="90">
        <f>VLOOKUP($B59,'ОТЧЕТ 23 иномарки'!A:J,6,0)</f>
        <v>19</v>
      </c>
      <c r="AH59" s="91">
        <f t="shared" si="26"/>
        <v>5.2319545756196425E-5</v>
      </c>
      <c r="AI59" s="90">
        <f>VLOOKUP($B59,'ОТЧЕТ 22 иномарки'!A:J,6,0)</f>
        <v>13</v>
      </c>
      <c r="AJ59" s="91">
        <f t="shared" si="13"/>
        <v>0.46153846153846145</v>
      </c>
      <c r="AL59" s="90">
        <f>VLOOKUP($B59,'ОТЧЕТ 23 иномарки'!A:J,5,0)</f>
        <v>26</v>
      </c>
      <c r="AM59" s="91">
        <f t="shared" si="27"/>
        <v>2.1019952785952204E-4</v>
      </c>
      <c r="AN59" s="90">
        <f>VLOOKUP($B59,'ОТЧЕТ 22 иномарки'!A:J,5,0)</f>
        <v>25</v>
      </c>
      <c r="AO59" s="91">
        <f t="shared" si="15"/>
        <v>4.0000000000000036E-2</v>
      </c>
      <c r="AQ59" s="90">
        <f>VLOOKUP($B59,'ОТЧЕТ 23 иномарки'!A:J,9,0)</f>
        <v>205</v>
      </c>
      <c r="AR59" s="91">
        <f t="shared" si="28"/>
        <v>6.1149126313214772E-4</v>
      </c>
      <c r="AS59" s="90">
        <f>VLOOKUP($B59,'ОТЧЕТ 22 иномарки'!A:J,9,0)</f>
        <v>59</v>
      </c>
      <c r="AT59" s="91">
        <f t="shared" si="17"/>
        <v>2.4745762711864407</v>
      </c>
      <c r="AU59" s="85"/>
      <c r="AV59" s="90">
        <f>VLOOKUP($B59,'ОТЧЕТ 23 иномарки'!A:J,2,0)</f>
        <v>0</v>
      </c>
      <c r="AW59" s="91">
        <f t="shared" si="29"/>
        <v>0</v>
      </c>
      <c r="AX59" s="90">
        <f>VLOOKUP($B59,'ОТЧЕТ 22 иномарки'!A:J,2,0)</f>
        <v>1</v>
      </c>
      <c r="AY59" s="91">
        <f t="shared" si="19"/>
        <v>-1</v>
      </c>
    </row>
    <row r="60" spans="1:51" ht="15" hidden="1" customHeight="1" outlineLevel="1" x14ac:dyDescent="0.2">
      <c r="A60" s="89">
        <v>54</v>
      </c>
      <c r="B60" s="83" t="str">
        <f>'ОТЧЕТ 23 иномарки'!A62</f>
        <v>ACURA</v>
      </c>
      <c r="C60" s="90">
        <f>VLOOKUP($B60,'ОТЧЕТ 23 иномарки'!A:J,10,0)</f>
        <v>851</v>
      </c>
      <c r="D60" s="91">
        <f t="shared" si="20"/>
        <v>3.6457684024551317E-4</v>
      </c>
      <c r="E60" s="90">
        <f>VLOOKUP($B60,'ОТЧЕТ 22 иномарки'!A:J,10,0)</f>
        <v>529</v>
      </c>
      <c r="F60" s="91">
        <f t="shared" si="1"/>
        <v>0.60869565217391308</v>
      </c>
      <c r="G60" s="85"/>
      <c r="H60" s="90">
        <f>VLOOKUP($B60,'СВОД Регионы'!A:J,2,0)</f>
        <v>113</v>
      </c>
      <c r="I60" s="91">
        <f t="shared" si="21"/>
        <v>6.3870676011756726E-4</v>
      </c>
      <c r="J60" s="90">
        <f>VLOOKUP($B60,'СВОД Регионы'!A:J,3,0)</f>
        <v>80</v>
      </c>
      <c r="K60" s="91">
        <f t="shared" si="3"/>
        <v>0.41250000000000009</v>
      </c>
      <c r="M60" s="90">
        <f>VLOOKUP($B60,'ОТЧЕТ 23 иномарки'!A:J,3,0)</f>
        <v>109</v>
      </c>
      <c r="N60" s="91">
        <f t="shared" si="22"/>
        <v>3.0876874920329165E-4</v>
      </c>
      <c r="O60" s="90">
        <f>VLOOKUP($B60,'ОТЧЕТ 22 иномарки'!A:J,3,0)</f>
        <v>56</v>
      </c>
      <c r="P60" s="91">
        <f t="shared" si="5"/>
        <v>0.9464285714285714</v>
      </c>
      <c r="R60" s="90">
        <f>VLOOKUP($B60,'ОТЧЕТ 23 иномарки'!A:J,4,0)</f>
        <v>64</v>
      </c>
      <c r="S60" s="91">
        <f t="shared" si="23"/>
        <v>2.9556422749209136E-4</v>
      </c>
      <c r="T60" s="90">
        <f>VLOOKUP($B60,'ОТЧЕТ 22 иномарки'!A:J,4,0)</f>
        <v>58</v>
      </c>
      <c r="U60" s="91">
        <f t="shared" si="7"/>
        <v>0.10344827586206895</v>
      </c>
      <c r="W60" s="90">
        <f>VLOOKUP($B60,'ОТЧЕТ 23 иномарки'!A:J,8,0)</f>
        <v>266</v>
      </c>
      <c r="X60" s="91">
        <f t="shared" si="24"/>
        <v>4.5096516717922983E-4</v>
      </c>
      <c r="Y60" s="90">
        <f>VLOOKUP($B60,'ОТЧЕТ 22 иномарки'!A:J,8,0)</f>
        <v>176</v>
      </c>
      <c r="Z60" s="91">
        <f t="shared" si="9"/>
        <v>0.51136363636363646</v>
      </c>
      <c r="AB60" s="90">
        <f>VLOOKUP($B60,'ОТЧЕТ 23 иномарки'!A:J,7,0)</f>
        <v>65</v>
      </c>
      <c r="AC60" s="91">
        <f t="shared" si="25"/>
        <v>3.4170600666589564E-4</v>
      </c>
      <c r="AD60" s="90">
        <f>VLOOKUP($B60,'ОТЧЕТ 22 иномарки'!A:J,7,0)</f>
        <v>31</v>
      </c>
      <c r="AE60" s="91">
        <f t="shared" si="11"/>
        <v>1.096774193548387</v>
      </c>
      <c r="AG60" s="90">
        <f>VLOOKUP($B60,'ОТЧЕТ 23 иномарки'!A:J,6,0)</f>
        <v>156</v>
      </c>
      <c r="AH60" s="91">
        <f t="shared" si="26"/>
        <v>4.2957100726140221E-4</v>
      </c>
      <c r="AI60" s="90">
        <f>VLOOKUP($B60,'ОТЧЕТ 22 иномарки'!A:J,6,0)</f>
        <v>104</v>
      </c>
      <c r="AJ60" s="91">
        <f t="shared" si="13"/>
        <v>0.5</v>
      </c>
      <c r="AL60" s="90">
        <f>VLOOKUP($B60,'ОТЧЕТ 23 иномарки'!A:J,5,0)</f>
        <v>36</v>
      </c>
      <c r="AM60" s="91">
        <f t="shared" si="27"/>
        <v>2.9104550011318435E-4</v>
      </c>
      <c r="AN60" s="90">
        <f>VLOOKUP($B60,'ОТЧЕТ 22 иномарки'!A:J,5,0)</f>
        <v>21</v>
      </c>
      <c r="AO60" s="91">
        <f t="shared" si="15"/>
        <v>0.71428571428571419</v>
      </c>
      <c r="AQ60" s="90">
        <f>VLOOKUP($B60,'ОТЧЕТ 23 иномарки'!A:J,9,0)</f>
        <v>119</v>
      </c>
      <c r="AR60" s="91">
        <f t="shared" si="28"/>
        <v>3.5496322103768574E-4</v>
      </c>
      <c r="AS60" s="90">
        <f>VLOOKUP($B60,'ОТЧЕТ 22 иномарки'!A:J,9,0)</f>
        <v>48</v>
      </c>
      <c r="AT60" s="91">
        <f t="shared" si="17"/>
        <v>1.4791666666666665</v>
      </c>
      <c r="AU60" s="85"/>
      <c r="AV60" s="90">
        <f>VLOOKUP($B60,'ОТЧЕТ 23 иномарки'!A:J,2,0)</f>
        <v>36</v>
      </c>
      <c r="AW60" s="91">
        <f t="shared" si="29"/>
        <v>2.2153300841825432E-4</v>
      </c>
      <c r="AX60" s="90">
        <f>VLOOKUP($B60,'ОТЧЕТ 22 иномарки'!A:J,2,0)</f>
        <v>35</v>
      </c>
      <c r="AY60" s="91">
        <f t="shared" si="19"/>
        <v>2.857142857142847E-2</v>
      </c>
    </row>
    <row r="61" spans="1:51" ht="15" hidden="1" customHeight="1" outlineLevel="1" x14ac:dyDescent="0.2">
      <c r="A61" s="89">
        <v>55</v>
      </c>
      <c r="B61" s="83" t="str">
        <f>'ОТЧЕТ 23 иномарки'!A63</f>
        <v>SAAB</v>
      </c>
      <c r="C61" s="90">
        <f>VLOOKUP($B61,'ОТЧЕТ 23 иномарки'!A:J,10,0)</f>
        <v>813</v>
      </c>
      <c r="D61" s="91">
        <f t="shared" si="20"/>
        <v>3.4829726336028461E-4</v>
      </c>
      <c r="E61" s="90">
        <f>VLOOKUP($B61,'ОТЧЕТ 22 иномарки'!A:J,10,0)</f>
        <v>707</v>
      </c>
      <c r="F61" s="91">
        <f t="shared" si="1"/>
        <v>0.14992927864215</v>
      </c>
      <c r="G61" s="85"/>
      <c r="H61" s="90">
        <f>VLOOKUP($B61,'СВОД Регионы'!A:J,2,0)</f>
        <v>141</v>
      </c>
      <c r="I61" s="91">
        <f t="shared" si="21"/>
        <v>7.9697038209360159E-4</v>
      </c>
      <c r="J61" s="90">
        <f>VLOOKUP($B61,'СВОД Регионы'!A:J,3,0)</f>
        <v>133</v>
      </c>
      <c r="K61" s="91">
        <f t="shared" si="3"/>
        <v>6.0150375939849621E-2</v>
      </c>
      <c r="M61" s="90">
        <f>VLOOKUP($B61,'ОТЧЕТ 23 иномарки'!A:J,3,0)</f>
        <v>74</v>
      </c>
      <c r="N61" s="91">
        <f t="shared" si="22"/>
        <v>2.0962282056003286E-4</v>
      </c>
      <c r="O61" s="90">
        <f>VLOOKUP($B61,'ОТЧЕТ 22 иномарки'!A:J,3,0)</f>
        <v>64</v>
      </c>
      <c r="P61" s="91">
        <f t="shared" si="5"/>
        <v>0.15625</v>
      </c>
      <c r="R61" s="90">
        <f>VLOOKUP($B61,'ОТЧЕТ 23 иномарки'!A:J,4,0)</f>
        <v>182</v>
      </c>
      <c r="S61" s="91">
        <f t="shared" si="23"/>
        <v>8.405107719306348E-4</v>
      </c>
      <c r="T61" s="90">
        <f>VLOOKUP($B61,'ОТЧЕТ 22 иномарки'!A:J,4,0)</f>
        <v>160</v>
      </c>
      <c r="U61" s="91">
        <f t="shared" si="7"/>
        <v>0.13749999999999996</v>
      </c>
      <c r="W61" s="90">
        <f>VLOOKUP($B61,'ОТЧЕТ 23 иномарки'!A:J,8,0)</f>
        <v>400</v>
      </c>
      <c r="X61" s="91">
        <f t="shared" si="24"/>
        <v>6.7814310854019525E-4</v>
      </c>
      <c r="Y61" s="90">
        <f>VLOOKUP($B61,'ОТЧЕТ 22 иномарки'!A:J,8,0)</f>
        <v>341</v>
      </c>
      <c r="Z61" s="91">
        <f t="shared" si="9"/>
        <v>0.17302052785923761</v>
      </c>
      <c r="AB61" s="90">
        <f>VLOOKUP($B61,'ОТЧЕТ 23 иномарки'!A:J,7,0)</f>
        <v>28</v>
      </c>
      <c r="AC61" s="91">
        <f t="shared" si="25"/>
        <v>1.4719643364069349E-4</v>
      </c>
      <c r="AD61" s="90">
        <f>VLOOKUP($B61,'ОТЧЕТ 22 иномарки'!A:J,7,0)</f>
        <v>25</v>
      </c>
      <c r="AE61" s="91">
        <f t="shared" si="11"/>
        <v>0.12000000000000011</v>
      </c>
      <c r="AG61" s="90">
        <f>VLOOKUP($B61,'ОТЧЕТ 23 иномарки'!A:J,6,0)</f>
        <v>31</v>
      </c>
      <c r="AH61" s="91">
        <f t="shared" si="26"/>
        <v>8.5363469391688904E-5</v>
      </c>
      <c r="AI61" s="90">
        <f>VLOOKUP($B61,'ОТЧЕТ 22 иномарки'!A:J,6,0)</f>
        <v>20</v>
      </c>
      <c r="AJ61" s="91">
        <f t="shared" si="13"/>
        <v>0.55000000000000004</v>
      </c>
      <c r="AL61" s="90">
        <f>VLOOKUP($B61,'ОТЧЕТ 23 иномарки'!A:J,5,0)</f>
        <v>22</v>
      </c>
      <c r="AM61" s="91">
        <f t="shared" si="27"/>
        <v>1.7786113895805711E-4</v>
      </c>
      <c r="AN61" s="90">
        <f>VLOOKUP($B61,'ОТЧЕТ 22 иномарки'!A:J,5,0)</f>
        <v>25</v>
      </c>
      <c r="AO61" s="91">
        <f t="shared" si="15"/>
        <v>-0.12</v>
      </c>
      <c r="AQ61" s="90">
        <f>VLOOKUP($B61,'ОТЧЕТ 23 иномарки'!A:J,9,0)</f>
        <v>74</v>
      </c>
      <c r="AR61" s="91">
        <f t="shared" si="28"/>
        <v>2.2073343156965333E-4</v>
      </c>
      <c r="AS61" s="90">
        <f>VLOOKUP($B61,'ОТЧЕТ 22 иномарки'!A:J,9,0)</f>
        <v>69</v>
      </c>
      <c r="AT61" s="91">
        <f t="shared" si="17"/>
        <v>7.2463768115942129E-2</v>
      </c>
      <c r="AU61" s="85"/>
      <c r="AV61" s="90">
        <f>VLOOKUP($B61,'ОТЧЕТ 23 иномарки'!A:J,2,0)</f>
        <v>2</v>
      </c>
      <c r="AW61" s="91">
        <f t="shared" si="29"/>
        <v>1.2307389356569685E-5</v>
      </c>
      <c r="AX61" s="90">
        <f>VLOOKUP($B61,'ОТЧЕТ 22 иномарки'!A:J,2,0)</f>
        <v>3</v>
      </c>
      <c r="AY61" s="91">
        <f t="shared" si="19"/>
        <v>-0.33333333333333337</v>
      </c>
    </row>
    <row r="62" spans="1:51" ht="15" hidden="1" customHeight="1" outlineLevel="1" x14ac:dyDescent="0.2">
      <c r="A62" s="89">
        <v>56</v>
      </c>
      <c r="B62" s="83" t="str">
        <f>'ОТЧЕТ 23 иномарки'!A64</f>
        <v>JAC</v>
      </c>
      <c r="C62" s="90">
        <f>VLOOKUP($B62,'ОТЧЕТ 23 иномарки'!A:J,10,0)</f>
        <v>773</v>
      </c>
      <c r="D62" s="91">
        <f t="shared" si="20"/>
        <v>3.3116086663899141E-4</v>
      </c>
      <c r="E62" s="90">
        <f>VLOOKUP($B62,'ОТЧЕТ 22 иномарки'!A:J,10,0)</f>
        <v>238</v>
      </c>
      <c r="F62" s="91">
        <f t="shared" si="1"/>
        <v>2.2478991596638656</v>
      </c>
      <c r="G62" s="85"/>
      <c r="H62" s="90">
        <f>VLOOKUP($B62,'СВОД Регионы'!A:J,2,0)</f>
        <v>202</v>
      </c>
      <c r="I62" s="91">
        <f t="shared" si="21"/>
        <v>1.1417589871128193E-3</v>
      </c>
      <c r="J62" s="90">
        <f>VLOOKUP($B62,'СВОД Регионы'!A:J,3,0)</f>
        <v>16</v>
      </c>
      <c r="K62" s="91">
        <f t="shared" si="3"/>
        <v>11.625</v>
      </c>
      <c r="M62" s="90">
        <f>VLOOKUP($B62,'ОТЧЕТ 23 иномарки'!A:J,3,0)</f>
        <v>87</v>
      </c>
      <c r="N62" s="91">
        <f t="shared" si="22"/>
        <v>2.4644845119895756E-4</v>
      </c>
      <c r="O62" s="90">
        <f>VLOOKUP($B62,'ОТЧЕТ 22 иномарки'!A:J,3,0)</f>
        <v>55</v>
      </c>
      <c r="P62" s="91">
        <f t="shared" si="5"/>
        <v>0.58181818181818179</v>
      </c>
      <c r="R62" s="90">
        <f>VLOOKUP($B62,'ОТЧЕТ 23 иномарки'!A:J,4,0)</f>
        <v>129</v>
      </c>
      <c r="S62" s="91">
        <f t="shared" si="23"/>
        <v>5.9574664603874667E-4</v>
      </c>
      <c r="T62" s="90">
        <f>VLOOKUP($B62,'ОТЧЕТ 22 иномарки'!A:J,4,0)</f>
        <v>13</v>
      </c>
      <c r="U62" s="91">
        <f t="shared" si="7"/>
        <v>8.9230769230769234</v>
      </c>
      <c r="W62" s="90">
        <f>VLOOKUP($B62,'ОТЧЕТ 23 иномарки'!A:J,8,0)</f>
        <v>285</v>
      </c>
      <c r="X62" s="91">
        <f t="shared" si="24"/>
        <v>4.831769648348891E-4</v>
      </c>
      <c r="Y62" s="90">
        <f>VLOOKUP($B62,'ОТЧЕТ 22 иномарки'!A:J,8,0)</f>
        <v>56</v>
      </c>
      <c r="Z62" s="91">
        <f t="shared" si="9"/>
        <v>4.0892857142857144</v>
      </c>
      <c r="AB62" s="90">
        <f>VLOOKUP($B62,'ОТЧЕТ 23 иномарки'!A:J,7,0)</f>
        <v>114</v>
      </c>
      <c r="AC62" s="91">
        <f t="shared" si="25"/>
        <v>5.9929976553710926E-4</v>
      </c>
      <c r="AD62" s="90">
        <f>VLOOKUP($B62,'ОТЧЕТ 22 иномарки'!A:J,7,0)</f>
        <v>53</v>
      </c>
      <c r="AE62" s="91">
        <f t="shared" si="11"/>
        <v>1.1509433962264151</v>
      </c>
      <c r="AG62" s="90">
        <f>VLOOKUP($B62,'ОТЧЕТ 23 иномарки'!A:J,6,0)</f>
        <v>38</v>
      </c>
      <c r="AH62" s="91">
        <f t="shared" si="26"/>
        <v>1.0463909151239285E-4</v>
      </c>
      <c r="AI62" s="90">
        <f>VLOOKUP($B62,'ОТЧЕТ 22 иномарки'!A:J,6,0)</f>
        <v>22</v>
      </c>
      <c r="AJ62" s="91">
        <f t="shared" si="13"/>
        <v>0.72727272727272729</v>
      </c>
      <c r="AL62" s="90">
        <f>VLOOKUP($B62,'ОТЧЕТ 23 иномарки'!A:J,5,0)</f>
        <v>11</v>
      </c>
      <c r="AM62" s="91">
        <f t="shared" si="27"/>
        <v>8.8930569479028554E-5</v>
      </c>
      <c r="AN62" s="90">
        <f>VLOOKUP($B62,'ОТЧЕТ 22 иномарки'!A:J,5,0)</f>
        <v>5</v>
      </c>
      <c r="AO62" s="91">
        <f t="shared" si="15"/>
        <v>1.2000000000000002</v>
      </c>
      <c r="AQ62" s="90">
        <f>VLOOKUP($B62,'ОТЧЕТ 23 иномарки'!A:J,9,0)</f>
        <v>105</v>
      </c>
      <c r="AR62" s="91">
        <f t="shared" si="28"/>
        <v>3.1320284209207565E-4</v>
      </c>
      <c r="AS62" s="90">
        <f>VLOOKUP($B62,'ОТЧЕТ 22 иномарки'!A:J,9,0)</f>
        <v>32</v>
      </c>
      <c r="AT62" s="91">
        <f t="shared" si="17"/>
        <v>2.28125</v>
      </c>
      <c r="AU62" s="85"/>
      <c r="AV62" s="90">
        <f>VLOOKUP($B62,'ОТЧЕТ 23 иномарки'!A:J,2,0)</f>
        <v>4</v>
      </c>
      <c r="AW62" s="91">
        <f t="shared" si="29"/>
        <v>2.4614778713139369E-5</v>
      </c>
      <c r="AX62" s="90">
        <f>VLOOKUP($B62,'ОТЧЕТ 22 иномарки'!A:J,2,0)</f>
        <v>2</v>
      </c>
      <c r="AY62" s="91">
        <f t="shared" si="19"/>
        <v>1</v>
      </c>
    </row>
    <row r="63" spans="1:51" ht="15" hidden="1" customHeight="1" outlineLevel="1" x14ac:dyDescent="0.2">
      <c r="A63" s="89">
        <v>57</v>
      </c>
      <c r="B63" s="83" t="str">
        <f>'ОТЧЕТ 23 иномарки'!A65</f>
        <v>PONTIAC</v>
      </c>
      <c r="C63" s="90">
        <f>VLOOKUP($B63,'ОТЧЕТ 23 иномарки'!A:J,10,0)</f>
        <v>608</v>
      </c>
      <c r="D63" s="91">
        <f t="shared" si="20"/>
        <v>2.6047323016365685E-4</v>
      </c>
      <c r="E63" s="90">
        <f>VLOOKUP($B63,'ОТЧЕТ 22 иномарки'!A:J,10,0)</f>
        <v>531</v>
      </c>
      <c r="F63" s="91">
        <f t="shared" si="1"/>
        <v>0.14500941619585683</v>
      </c>
      <c r="G63" s="85"/>
      <c r="H63" s="90">
        <f>VLOOKUP($B63,'СВОД Регионы'!A:J,2,0)</f>
        <v>25</v>
      </c>
      <c r="I63" s="91">
        <f t="shared" si="21"/>
        <v>1.4130680533574498E-4</v>
      </c>
      <c r="J63" s="90">
        <f>VLOOKUP($B63,'СВОД Регионы'!A:J,3,0)</f>
        <v>35</v>
      </c>
      <c r="K63" s="91">
        <f t="shared" si="3"/>
        <v>-0.2857142857142857</v>
      </c>
      <c r="M63" s="90">
        <f>VLOOKUP($B63,'ОТЧЕТ 23 иномарки'!A:J,3,0)</f>
        <v>137</v>
      </c>
      <c r="N63" s="91">
        <f t="shared" si="22"/>
        <v>3.8808549211789866E-4</v>
      </c>
      <c r="O63" s="90">
        <f>VLOOKUP($B63,'ОТЧЕТ 22 иномарки'!A:J,3,0)</f>
        <v>89</v>
      </c>
      <c r="P63" s="91">
        <f t="shared" si="5"/>
        <v>0.5393258426966292</v>
      </c>
      <c r="R63" s="90">
        <f>VLOOKUP($B63,'ОТЧЕТ 23 иномарки'!A:J,4,0)</f>
        <v>56</v>
      </c>
      <c r="S63" s="91">
        <f t="shared" si="23"/>
        <v>2.5861869905557993E-4</v>
      </c>
      <c r="T63" s="90">
        <f>VLOOKUP($B63,'ОТЧЕТ 22 иномарки'!A:J,4,0)</f>
        <v>47</v>
      </c>
      <c r="U63" s="91">
        <f t="shared" si="7"/>
        <v>0.1914893617021276</v>
      </c>
      <c r="W63" s="90">
        <f>VLOOKUP($B63,'ОТЧЕТ 23 иномарки'!A:J,8,0)</f>
        <v>113</v>
      </c>
      <c r="X63" s="91">
        <f t="shared" si="24"/>
        <v>1.9157542816260515E-4</v>
      </c>
      <c r="Y63" s="90">
        <f>VLOOKUP($B63,'ОТЧЕТ 22 иномарки'!A:J,8,0)</f>
        <v>147</v>
      </c>
      <c r="Z63" s="91">
        <f t="shared" si="9"/>
        <v>-0.23129251700680276</v>
      </c>
      <c r="AB63" s="90">
        <f>VLOOKUP($B63,'ОТЧЕТ 23 иномарки'!A:J,7,0)</f>
        <v>57</v>
      </c>
      <c r="AC63" s="91">
        <f t="shared" si="25"/>
        <v>2.9964988276855463E-4</v>
      </c>
      <c r="AD63" s="90">
        <f>VLOOKUP($B63,'ОТЧЕТ 22 иномарки'!A:J,7,0)</f>
        <v>49</v>
      </c>
      <c r="AE63" s="91">
        <f t="shared" si="11"/>
        <v>0.16326530612244894</v>
      </c>
      <c r="AG63" s="90">
        <f>VLOOKUP($B63,'ОТЧЕТ 23 иномарки'!A:J,6,0)</f>
        <v>191</v>
      </c>
      <c r="AH63" s="91">
        <f t="shared" si="26"/>
        <v>5.2594911786492198E-4</v>
      </c>
      <c r="AI63" s="90">
        <f>VLOOKUP($B63,'ОТЧЕТ 22 иномарки'!A:J,6,0)</f>
        <v>152</v>
      </c>
      <c r="AJ63" s="91">
        <f t="shared" si="13"/>
        <v>0.25657894736842102</v>
      </c>
      <c r="AL63" s="90">
        <f>VLOOKUP($B63,'ОТЧЕТ 23 иномарки'!A:J,5,0)</f>
        <v>3</v>
      </c>
      <c r="AM63" s="91">
        <f t="shared" si="27"/>
        <v>2.4253791676098697E-5</v>
      </c>
      <c r="AN63" s="90">
        <f>VLOOKUP($B63,'ОТЧЕТ 22 иномарки'!A:J,5,0)</f>
        <v>10</v>
      </c>
      <c r="AO63" s="91">
        <f t="shared" si="15"/>
        <v>-0.7</v>
      </c>
      <c r="AQ63" s="90">
        <f>VLOOKUP($B63,'ОТЧЕТ 23 иномарки'!A:J,9,0)</f>
        <v>49</v>
      </c>
      <c r="AR63" s="91">
        <f t="shared" si="28"/>
        <v>1.461613263096353E-4</v>
      </c>
      <c r="AS63" s="90">
        <f>VLOOKUP($B63,'ОТЧЕТ 22 иномарки'!A:J,9,0)</f>
        <v>34</v>
      </c>
      <c r="AT63" s="91">
        <f t="shared" si="17"/>
        <v>0.44117647058823528</v>
      </c>
      <c r="AU63" s="85"/>
      <c r="AV63" s="90">
        <f>VLOOKUP($B63,'ОТЧЕТ 23 иномарки'!A:J,2,0)</f>
        <v>2</v>
      </c>
      <c r="AW63" s="91">
        <f t="shared" si="29"/>
        <v>1.2307389356569685E-5</v>
      </c>
      <c r="AX63" s="90">
        <f>VLOOKUP($B63,'ОТЧЕТ 22 иномарки'!A:J,2,0)</f>
        <v>3</v>
      </c>
      <c r="AY63" s="91">
        <f t="shared" si="19"/>
        <v>-0.33333333333333337</v>
      </c>
    </row>
    <row r="64" spans="1:51" ht="15" hidden="1" customHeight="1" outlineLevel="1" x14ac:dyDescent="0.2">
      <c r="A64" s="89">
        <v>58</v>
      </c>
      <c r="B64" s="83" t="str">
        <f>'ОТЧЕТ 23 иномарки'!A66</f>
        <v>ALFAROMEO</v>
      </c>
      <c r="C64" s="90">
        <f>VLOOKUP($B64,'ОТЧЕТ 23 иномарки'!A:J,10,0)</f>
        <v>551</v>
      </c>
      <c r="D64" s="91">
        <f t="shared" si="20"/>
        <v>2.3605386483581403E-4</v>
      </c>
      <c r="E64" s="90">
        <f>VLOOKUP($B64,'ОТЧЕТ 22 иномарки'!A:J,10,0)</f>
        <v>305</v>
      </c>
      <c r="F64" s="91">
        <f t="shared" si="1"/>
        <v>0.80655737704918029</v>
      </c>
      <c r="G64" s="85"/>
      <c r="H64" s="90">
        <f>VLOOKUP($B64,'СВОД Регионы'!A:J,2,0)</f>
        <v>107</v>
      </c>
      <c r="I64" s="91">
        <f t="shared" si="21"/>
        <v>6.0479312683698846E-4</v>
      </c>
      <c r="J64" s="90">
        <f>VLOOKUP($B64,'СВОД Регионы'!A:J,3,0)</f>
        <v>71</v>
      </c>
      <c r="K64" s="91">
        <f t="shared" si="3"/>
        <v>0.50704225352112675</v>
      </c>
      <c r="M64" s="90">
        <f>VLOOKUP($B64,'ОТЧЕТ 23 иномарки'!A:J,3,0)</f>
        <v>63</v>
      </c>
      <c r="N64" s="91">
        <f t="shared" si="22"/>
        <v>1.7846267155786582E-4</v>
      </c>
      <c r="O64" s="90">
        <f>VLOOKUP($B64,'ОТЧЕТ 22 иномарки'!A:J,3,0)</f>
        <v>28</v>
      </c>
      <c r="P64" s="91">
        <f t="shared" si="5"/>
        <v>1.25</v>
      </c>
      <c r="R64" s="90">
        <f>VLOOKUP($B64,'ОТЧЕТ 23 иномарки'!A:J,4,0)</f>
        <v>80</v>
      </c>
      <c r="S64" s="91">
        <f t="shared" si="23"/>
        <v>3.6945528436511417E-4</v>
      </c>
      <c r="T64" s="90">
        <f>VLOOKUP($B64,'ОТЧЕТ 22 иномарки'!A:J,4,0)</f>
        <v>37</v>
      </c>
      <c r="U64" s="91">
        <f t="shared" si="7"/>
        <v>1.1621621621621623</v>
      </c>
      <c r="W64" s="90">
        <f>VLOOKUP($B64,'ОТЧЕТ 23 иномарки'!A:J,8,0)</f>
        <v>238</v>
      </c>
      <c r="X64" s="91">
        <f t="shared" si="24"/>
        <v>4.0349514958141618E-4</v>
      </c>
      <c r="Y64" s="90">
        <f>VLOOKUP($B64,'ОТЧЕТ 22 иномарки'!A:J,8,0)</f>
        <v>152</v>
      </c>
      <c r="Z64" s="91">
        <f t="shared" si="9"/>
        <v>0.56578947368421062</v>
      </c>
      <c r="AB64" s="90">
        <f>VLOOKUP($B64,'ОТЧЕТ 23 иномарки'!A:J,7,0)</f>
        <v>32</v>
      </c>
      <c r="AC64" s="91">
        <f t="shared" si="25"/>
        <v>1.68224495589364E-4</v>
      </c>
      <c r="AD64" s="90">
        <f>VLOOKUP($B64,'ОТЧЕТ 22 иномарки'!A:J,7,0)</f>
        <v>12</v>
      </c>
      <c r="AE64" s="91">
        <f t="shared" si="11"/>
        <v>1.6666666666666665</v>
      </c>
      <c r="AG64" s="90">
        <f>VLOOKUP($B64,'ОТЧЕТ 23 иномарки'!A:J,6,0)</f>
        <v>20</v>
      </c>
      <c r="AH64" s="91">
        <f t="shared" si="26"/>
        <v>5.5073206059154128E-5</v>
      </c>
      <c r="AI64" s="90">
        <f>VLOOKUP($B64,'ОТЧЕТ 22 иномарки'!A:J,6,0)</f>
        <v>16</v>
      </c>
      <c r="AJ64" s="91">
        <f t="shared" si="13"/>
        <v>0.25</v>
      </c>
      <c r="AL64" s="90">
        <f>VLOOKUP($B64,'ОТЧЕТ 23 иномарки'!A:J,5,0)</f>
        <v>11</v>
      </c>
      <c r="AM64" s="91">
        <f t="shared" si="27"/>
        <v>8.8930569479028554E-5</v>
      </c>
      <c r="AN64" s="90">
        <f>VLOOKUP($B64,'ОТЧЕТ 22 иномарки'!A:J,5,0)</f>
        <v>4</v>
      </c>
      <c r="AO64" s="91">
        <f t="shared" si="15"/>
        <v>1.75</v>
      </c>
      <c r="AQ64" s="90">
        <f>VLOOKUP($B64,'ОТЧЕТ 23 иномарки'!A:J,9,0)</f>
        <v>99</v>
      </c>
      <c r="AR64" s="91">
        <f t="shared" si="28"/>
        <v>2.9530553682967137E-4</v>
      </c>
      <c r="AS64" s="90">
        <f>VLOOKUP($B64,'ОТЧЕТ 22 иномарки'!A:J,9,0)</f>
        <v>53</v>
      </c>
      <c r="AT64" s="91">
        <f t="shared" si="17"/>
        <v>0.86792452830188682</v>
      </c>
      <c r="AU64" s="85"/>
      <c r="AV64" s="90">
        <f>VLOOKUP($B64,'ОТЧЕТ 23 иномарки'!A:J,2,0)</f>
        <v>8</v>
      </c>
      <c r="AW64" s="91">
        <f t="shared" si="29"/>
        <v>4.9229557426278739E-5</v>
      </c>
      <c r="AX64" s="90">
        <f>VLOOKUP($B64,'ОТЧЕТ 22 иномарки'!A:J,2,0)</f>
        <v>3</v>
      </c>
      <c r="AY64" s="91">
        <f t="shared" si="19"/>
        <v>1.6666666666666665</v>
      </c>
    </row>
    <row r="65" spans="1:51" ht="15" hidden="1" customHeight="1" outlineLevel="1" x14ac:dyDescent="0.2">
      <c r="A65" s="89">
        <v>59</v>
      </c>
      <c r="B65" s="83" t="str">
        <f>'ОТЧЕТ 23 иномарки'!A67</f>
        <v>ROVER</v>
      </c>
      <c r="C65" s="90">
        <f>VLOOKUP($B65,'ОТЧЕТ 23 иномарки'!A:J,10,0)</f>
        <v>544</v>
      </c>
      <c r="D65" s="91">
        <f t="shared" si="20"/>
        <v>2.3305499540958772E-4</v>
      </c>
      <c r="E65" s="90">
        <f>VLOOKUP($B65,'ОТЧЕТ 22 иномарки'!A:J,10,0)</f>
        <v>532</v>
      </c>
      <c r="F65" s="91">
        <f t="shared" si="1"/>
        <v>2.2556390977443552E-2</v>
      </c>
      <c r="G65" s="85"/>
      <c r="H65" s="90">
        <f>VLOOKUP($B65,'СВОД Регионы'!A:J,2,0)</f>
        <v>15</v>
      </c>
      <c r="I65" s="91">
        <f t="shared" si="21"/>
        <v>8.4784083201446987E-5</v>
      </c>
      <c r="J65" s="90">
        <f>VLOOKUP($B65,'СВОД Регионы'!A:J,3,0)</f>
        <v>34</v>
      </c>
      <c r="K65" s="91">
        <f t="shared" si="3"/>
        <v>-0.55882352941176472</v>
      </c>
      <c r="M65" s="90">
        <f>VLOOKUP($B65,'ОТЧЕТ 23 иномарки'!A:J,3,0)</f>
        <v>91</v>
      </c>
      <c r="N65" s="91">
        <f t="shared" si="22"/>
        <v>2.5777941447247286E-4</v>
      </c>
      <c r="O65" s="90">
        <f>VLOOKUP($B65,'ОТЧЕТ 22 иномарки'!A:J,3,0)</f>
        <v>78</v>
      </c>
      <c r="P65" s="91">
        <f t="shared" si="5"/>
        <v>0.16666666666666674</v>
      </c>
      <c r="R65" s="90">
        <f>VLOOKUP($B65,'ОТЧЕТ 23 иномарки'!A:J,4,0)</f>
        <v>90</v>
      </c>
      <c r="S65" s="91">
        <f t="shared" si="23"/>
        <v>4.1563719491075345E-4</v>
      </c>
      <c r="T65" s="90">
        <f>VLOOKUP($B65,'ОТЧЕТ 22 иномарки'!A:J,4,0)</f>
        <v>79</v>
      </c>
      <c r="U65" s="91">
        <f t="shared" si="7"/>
        <v>0.139240506329114</v>
      </c>
      <c r="W65" s="90">
        <f>VLOOKUP($B65,'ОТЧЕТ 23 иномарки'!A:J,8,0)</f>
        <v>164</v>
      </c>
      <c r="X65" s="91">
        <f t="shared" si="24"/>
        <v>2.7803867450148004E-4</v>
      </c>
      <c r="Y65" s="90">
        <f>VLOOKUP($B65,'ОТЧЕТ 22 иномарки'!A:J,8,0)</f>
        <v>194</v>
      </c>
      <c r="Z65" s="91">
        <f t="shared" si="9"/>
        <v>-0.15463917525773196</v>
      </c>
      <c r="AB65" s="90">
        <f>VLOOKUP($B65,'ОТЧЕТ 23 иномарки'!A:J,7,0)</f>
        <v>34</v>
      </c>
      <c r="AC65" s="91">
        <f t="shared" si="25"/>
        <v>1.7873852656369926E-4</v>
      </c>
      <c r="AD65" s="90">
        <f>VLOOKUP($B65,'ОТЧЕТ 22 иномарки'!A:J,7,0)</f>
        <v>28</v>
      </c>
      <c r="AE65" s="91">
        <f t="shared" si="11"/>
        <v>0.21428571428571419</v>
      </c>
      <c r="AG65" s="90">
        <f>VLOOKUP($B65,'ОТЧЕТ 23 иномарки'!A:J,6,0)</f>
        <v>22</v>
      </c>
      <c r="AH65" s="91">
        <f t="shared" si="26"/>
        <v>6.0580526665069547E-5</v>
      </c>
      <c r="AI65" s="90">
        <f>VLOOKUP($B65,'ОТЧЕТ 22 иномарки'!A:J,6,0)</f>
        <v>26</v>
      </c>
      <c r="AJ65" s="91">
        <f t="shared" si="13"/>
        <v>-0.15384615384615385</v>
      </c>
      <c r="AL65" s="90">
        <f>VLOOKUP($B65,'ОТЧЕТ 23 иномарки'!A:J,5,0)</f>
        <v>32</v>
      </c>
      <c r="AM65" s="91">
        <f t="shared" si="27"/>
        <v>2.5870711121171941E-4</v>
      </c>
      <c r="AN65" s="90">
        <f>VLOOKUP($B65,'ОТЧЕТ 22 иномарки'!A:J,5,0)</f>
        <v>38</v>
      </c>
      <c r="AO65" s="91">
        <f t="shared" si="15"/>
        <v>-0.15789473684210531</v>
      </c>
      <c r="AQ65" s="90">
        <f>VLOOKUP($B65,'ОТЧЕТ 23 иномарки'!A:J,9,0)</f>
        <v>108</v>
      </c>
      <c r="AR65" s="91">
        <f t="shared" si="28"/>
        <v>3.2215149472327782E-4</v>
      </c>
      <c r="AS65" s="90">
        <f>VLOOKUP($B65,'ОТЧЕТ 22 иномарки'!A:J,9,0)</f>
        <v>86</v>
      </c>
      <c r="AT65" s="91">
        <f t="shared" si="17"/>
        <v>0.2558139534883721</v>
      </c>
      <c r="AU65" s="85"/>
      <c r="AV65" s="90">
        <f>VLOOKUP($B65,'ОТЧЕТ 23 иномарки'!A:J,2,0)</f>
        <v>3</v>
      </c>
      <c r="AW65" s="91">
        <f t="shared" si="29"/>
        <v>1.8461084034854526E-5</v>
      </c>
      <c r="AX65" s="90">
        <f>VLOOKUP($B65,'ОТЧЕТ 22 иномарки'!A:J,2,0)</f>
        <v>3</v>
      </c>
      <c r="AY65" s="91">
        <f t="shared" si="19"/>
        <v>0</v>
      </c>
    </row>
    <row r="66" spans="1:51" ht="15" hidden="1" customHeight="1" outlineLevel="1" x14ac:dyDescent="0.2">
      <c r="A66" s="89">
        <v>60</v>
      </c>
      <c r="B66" s="83" t="str">
        <f>'ОТЧЕТ 23 иномарки'!A68</f>
        <v>HUMMER</v>
      </c>
      <c r="C66" s="90">
        <f>VLOOKUP($B66,'ОТЧЕТ 23 иномарки'!A:J,10,0)</f>
        <v>521</v>
      </c>
      <c r="D66" s="91">
        <f t="shared" si="20"/>
        <v>2.2320156729484412E-4</v>
      </c>
      <c r="E66" s="90">
        <f>VLOOKUP($B66,'ОТЧЕТ 22 иномарки'!A:J,10,0)</f>
        <v>475</v>
      </c>
      <c r="F66" s="91">
        <f t="shared" si="1"/>
        <v>9.6842105263157841E-2</v>
      </c>
      <c r="G66" s="85"/>
      <c r="H66" s="90">
        <f>VLOOKUP($B66,'СВОД Регионы'!A:J,2,0)</f>
        <v>60</v>
      </c>
      <c r="I66" s="91">
        <f t="shared" si="21"/>
        <v>3.3913633280578795E-4</v>
      </c>
      <c r="J66" s="90">
        <f>VLOOKUP($B66,'СВОД Регионы'!A:J,3,0)</f>
        <v>83</v>
      </c>
      <c r="K66" s="91">
        <f t="shared" si="3"/>
        <v>-0.27710843373493976</v>
      </c>
      <c r="M66" s="90">
        <f>VLOOKUP($B66,'ОТЧЕТ 23 иномарки'!A:J,3,0)</f>
        <v>68</v>
      </c>
      <c r="N66" s="91">
        <f t="shared" si="22"/>
        <v>1.9262637564975994E-4</v>
      </c>
      <c r="O66" s="90">
        <f>VLOOKUP($B66,'ОТЧЕТ 22 иномарки'!A:J,3,0)</f>
        <v>56</v>
      </c>
      <c r="P66" s="91">
        <f t="shared" si="5"/>
        <v>0.21428571428571419</v>
      </c>
      <c r="R66" s="90">
        <f>VLOOKUP($B66,'ОТЧЕТ 23 иномарки'!A:J,4,0)</f>
        <v>46</v>
      </c>
      <c r="S66" s="91">
        <f t="shared" si="23"/>
        <v>2.1243678850994065E-4</v>
      </c>
      <c r="T66" s="90">
        <f>VLOOKUP($B66,'ОТЧЕТ 22 иномарки'!A:J,4,0)</f>
        <v>49</v>
      </c>
      <c r="U66" s="91">
        <f t="shared" si="7"/>
        <v>-6.1224489795918324E-2</v>
      </c>
      <c r="W66" s="90">
        <f>VLOOKUP($B66,'ОТЧЕТ 23 иномарки'!A:J,8,0)</f>
        <v>143</v>
      </c>
      <c r="X66" s="91">
        <f t="shared" si="24"/>
        <v>2.4243616130311979E-4</v>
      </c>
      <c r="Y66" s="90">
        <f>VLOOKUP($B66,'ОТЧЕТ 22 иномарки'!A:J,8,0)</f>
        <v>142</v>
      </c>
      <c r="Z66" s="91">
        <f t="shared" si="9"/>
        <v>7.0422535211267512E-3</v>
      </c>
      <c r="AB66" s="90">
        <f>VLOOKUP($B66,'ОТЧЕТ 23 иномарки'!A:J,7,0)</f>
        <v>48</v>
      </c>
      <c r="AC66" s="91">
        <f t="shared" si="25"/>
        <v>2.5233674338404603E-4</v>
      </c>
      <c r="AD66" s="90">
        <f>VLOOKUP($B66,'ОТЧЕТ 22 иномарки'!A:J,7,0)</f>
        <v>34</v>
      </c>
      <c r="AE66" s="91">
        <f t="shared" si="11"/>
        <v>0.41176470588235303</v>
      </c>
      <c r="AG66" s="90">
        <f>VLOOKUP($B66,'ОТЧЕТ 23 иномарки'!A:J,6,0)</f>
        <v>68</v>
      </c>
      <c r="AH66" s="91">
        <f t="shared" si="26"/>
        <v>1.8724890060112405E-4</v>
      </c>
      <c r="AI66" s="90">
        <f>VLOOKUP($B66,'ОТЧЕТ 22 иномарки'!A:J,6,0)</f>
        <v>51</v>
      </c>
      <c r="AJ66" s="91">
        <f t="shared" si="13"/>
        <v>0.33333333333333326</v>
      </c>
      <c r="AL66" s="90">
        <f>VLOOKUP($B66,'ОТЧЕТ 23 иномарки'!A:J,5,0)</f>
        <v>35</v>
      </c>
      <c r="AM66" s="91">
        <f t="shared" si="27"/>
        <v>2.8296090288781813E-4</v>
      </c>
      <c r="AN66" s="90">
        <f>VLOOKUP($B66,'ОТЧЕТ 22 иномарки'!A:J,5,0)</f>
        <v>35</v>
      </c>
      <c r="AO66" s="91">
        <f t="shared" si="15"/>
        <v>0</v>
      </c>
      <c r="AQ66" s="90">
        <f>VLOOKUP($B66,'ОТЧЕТ 23 иномарки'!A:J,9,0)</f>
        <v>65</v>
      </c>
      <c r="AR66" s="91">
        <f t="shared" si="28"/>
        <v>1.9388747367604685E-4</v>
      </c>
      <c r="AS66" s="90">
        <f>VLOOKUP($B66,'ОТЧЕТ 22 иномарки'!A:J,9,0)</f>
        <v>55</v>
      </c>
      <c r="AT66" s="91">
        <f t="shared" si="17"/>
        <v>0.18181818181818188</v>
      </c>
      <c r="AU66" s="85"/>
      <c r="AV66" s="90">
        <f>VLOOKUP($B66,'ОТЧЕТ 23 иномарки'!A:J,2,0)</f>
        <v>48</v>
      </c>
      <c r="AW66" s="91">
        <f t="shared" si="29"/>
        <v>2.9537734455767242E-4</v>
      </c>
      <c r="AX66" s="90">
        <f>VLOOKUP($B66,'ОТЧЕТ 22 иномарки'!A:J,2,0)</f>
        <v>53</v>
      </c>
      <c r="AY66" s="91">
        <f t="shared" si="19"/>
        <v>-9.4339622641509413E-2</v>
      </c>
    </row>
    <row r="67" spans="1:51" ht="15" hidden="1" customHeight="1" outlineLevel="1" x14ac:dyDescent="0.2">
      <c r="A67" s="89">
        <v>61</v>
      </c>
      <c r="B67" s="83" t="str">
        <f>'ОТЧЕТ 23 иномарки'!A69</f>
        <v>BENTLEY</v>
      </c>
      <c r="C67" s="90">
        <f>VLOOKUP($B67,'ОТЧЕТ 23 иномарки'!A:J,10,0)</f>
        <v>500</v>
      </c>
      <c r="D67" s="91">
        <f t="shared" si="20"/>
        <v>2.1420495901616518E-4</v>
      </c>
      <c r="E67" s="90">
        <f>VLOOKUP($B67,'ОТЧЕТ 22 иномарки'!A:J,10,0)</f>
        <v>454</v>
      </c>
      <c r="F67" s="91">
        <f t="shared" si="1"/>
        <v>0.1013215859030836</v>
      </c>
      <c r="G67" s="85"/>
      <c r="H67" s="90">
        <f>VLOOKUP($B67,'СВОД Регионы'!A:J,2,0)</f>
        <v>227</v>
      </c>
      <c r="I67" s="91">
        <f t="shared" si="21"/>
        <v>1.2830657924485644E-3</v>
      </c>
      <c r="J67" s="90">
        <f>VLOOKUP($B67,'СВОД Регионы'!A:J,3,0)</f>
        <v>190</v>
      </c>
      <c r="K67" s="91">
        <f t="shared" si="3"/>
        <v>0.1947368421052631</v>
      </c>
      <c r="M67" s="90">
        <f>VLOOKUP($B67,'ОТЧЕТ 23 иномарки'!A:J,3,0)</f>
        <v>21</v>
      </c>
      <c r="N67" s="91">
        <f t="shared" si="22"/>
        <v>5.9487557185955274E-5</v>
      </c>
      <c r="O67" s="90">
        <f>VLOOKUP($B67,'ОТЧЕТ 22 иномарки'!A:J,3,0)</f>
        <v>28</v>
      </c>
      <c r="P67" s="91">
        <f t="shared" si="5"/>
        <v>-0.25</v>
      </c>
      <c r="R67" s="90">
        <f>VLOOKUP($B67,'ОТЧЕТ 23 иномарки'!A:J,4,0)</f>
        <v>61</v>
      </c>
      <c r="S67" s="91">
        <f t="shared" si="23"/>
        <v>2.8170965432839956E-4</v>
      </c>
      <c r="T67" s="90">
        <f>VLOOKUP($B67,'ОТЧЕТ 22 иномарки'!A:J,4,0)</f>
        <v>72</v>
      </c>
      <c r="U67" s="91">
        <f t="shared" si="7"/>
        <v>-0.15277777777777779</v>
      </c>
      <c r="W67" s="90">
        <f>VLOOKUP($B67,'ОТЧЕТ 23 иномарки'!A:J,8,0)</f>
        <v>289</v>
      </c>
      <c r="X67" s="91">
        <f t="shared" si="24"/>
        <v>4.899583959202911E-4</v>
      </c>
      <c r="Y67" s="90">
        <f>VLOOKUP($B67,'ОТЧЕТ 22 иномарки'!A:J,8,0)</f>
        <v>256</v>
      </c>
      <c r="Z67" s="91">
        <f t="shared" si="9"/>
        <v>0.12890625</v>
      </c>
      <c r="AB67" s="90">
        <f>VLOOKUP($B67,'ОТЧЕТ 23 иномарки'!A:J,7,0)</f>
        <v>28</v>
      </c>
      <c r="AC67" s="91">
        <f t="shared" si="25"/>
        <v>1.4719643364069349E-4</v>
      </c>
      <c r="AD67" s="90">
        <f>VLOOKUP($B67,'ОТЧЕТ 22 иномарки'!A:J,7,0)</f>
        <v>22</v>
      </c>
      <c r="AE67" s="91">
        <f t="shared" si="11"/>
        <v>0.27272727272727271</v>
      </c>
      <c r="AG67" s="90">
        <f>VLOOKUP($B67,'ОТЧЕТ 23 иномарки'!A:J,6,0)</f>
        <v>19</v>
      </c>
      <c r="AH67" s="91">
        <f t="shared" si="26"/>
        <v>5.2319545756196425E-5</v>
      </c>
      <c r="AI67" s="90">
        <f>VLOOKUP($B67,'ОТЧЕТ 22 иномарки'!A:J,6,0)</f>
        <v>14</v>
      </c>
      <c r="AJ67" s="91">
        <f t="shared" si="13"/>
        <v>0.35714285714285721</v>
      </c>
      <c r="AL67" s="90">
        <f>VLOOKUP($B67,'ОТЧЕТ 23 иномарки'!A:J,5,0)</f>
        <v>29</v>
      </c>
      <c r="AM67" s="91">
        <f t="shared" si="27"/>
        <v>2.3445331953562073E-4</v>
      </c>
      <c r="AN67" s="90">
        <f>VLOOKUP($B67,'ОТЧЕТ 22 иномарки'!A:J,5,0)</f>
        <v>26</v>
      </c>
      <c r="AO67" s="91">
        <f t="shared" si="15"/>
        <v>0.11538461538461542</v>
      </c>
      <c r="AQ67" s="90">
        <f>VLOOKUP($B67,'ОТЧЕТ 23 иномарки'!A:J,9,0)</f>
        <v>51</v>
      </c>
      <c r="AR67" s="91">
        <f t="shared" si="28"/>
        <v>1.5212709473043674E-4</v>
      </c>
      <c r="AS67" s="90">
        <f>VLOOKUP($B67,'ОТЧЕТ 22 иномарки'!A:J,9,0)</f>
        <v>30</v>
      </c>
      <c r="AT67" s="91">
        <f t="shared" si="17"/>
        <v>0.7</v>
      </c>
      <c r="AU67" s="85"/>
      <c r="AV67" s="90">
        <f>VLOOKUP($B67,'ОТЧЕТ 23 иномарки'!A:J,2,0)</f>
        <v>2</v>
      </c>
      <c r="AW67" s="91">
        <f t="shared" si="29"/>
        <v>1.2307389356569685E-5</v>
      </c>
      <c r="AX67" s="90">
        <f>VLOOKUP($B67,'ОТЧЕТ 22 иномарки'!A:J,2,0)</f>
        <v>6</v>
      </c>
      <c r="AY67" s="91">
        <f t="shared" si="19"/>
        <v>-0.66666666666666674</v>
      </c>
    </row>
    <row r="68" spans="1:51" ht="15" hidden="1" customHeight="1" outlineLevel="1" x14ac:dyDescent="0.2">
      <c r="A68" s="89">
        <v>62</v>
      </c>
      <c r="B68" s="83" t="str">
        <f>'ОТЧЕТ 23 иномарки'!A70</f>
        <v>LINCOLN</v>
      </c>
      <c r="C68" s="90">
        <f>VLOOKUP($B68,'ОТЧЕТ 23 иномарки'!A:J,10,0)</f>
        <v>409</v>
      </c>
      <c r="D68" s="91">
        <f t="shared" si="20"/>
        <v>1.7521965647522312E-4</v>
      </c>
      <c r="E68" s="90">
        <f>VLOOKUP($B68,'ОТЧЕТ 22 иномарки'!A:J,10,0)</f>
        <v>267</v>
      </c>
      <c r="F68" s="91">
        <f t="shared" si="1"/>
        <v>0.53183520599250933</v>
      </c>
      <c r="G68" s="85"/>
      <c r="H68" s="90">
        <f>VLOOKUP($B68,'СВОД Регионы'!A:J,2,0)</f>
        <v>56</v>
      </c>
      <c r="I68" s="91">
        <f t="shared" si="21"/>
        <v>3.1652724395206871E-4</v>
      </c>
      <c r="J68" s="90">
        <f>VLOOKUP($B68,'СВОД Регионы'!A:J,3,0)</f>
        <v>45</v>
      </c>
      <c r="K68" s="91">
        <f t="shared" si="3"/>
        <v>0.24444444444444446</v>
      </c>
      <c r="M68" s="90">
        <f>VLOOKUP($B68,'ОТЧЕТ 23 иномарки'!A:J,3,0)</f>
        <v>50</v>
      </c>
      <c r="N68" s="91">
        <f t="shared" si="22"/>
        <v>1.4163704091894113E-4</v>
      </c>
      <c r="O68" s="90">
        <f>VLOOKUP($B68,'ОТЧЕТ 22 иномарки'!A:J,3,0)</f>
        <v>22</v>
      </c>
      <c r="P68" s="91">
        <f t="shared" si="5"/>
        <v>1.2727272727272729</v>
      </c>
      <c r="R68" s="90">
        <f>VLOOKUP($B68,'ОТЧЕТ 23 иномарки'!A:J,4,0)</f>
        <v>47</v>
      </c>
      <c r="S68" s="91">
        <f t="shared" si="23"/>
        <v>2.170549795645046E-4</v>
      </c>
      <c r="T68" s="90">
        <f>VLOOKUP($B68,'ОТЧЕТ 22 иномарки'!A:J,4,0)</f>
        <v>39</v>
      </c>
      <c r="U68" s="91">
        <f t="shared" si="7"/>
        <v>0.20512820512820507</v>
      </c>
      <c r="W68" s="90">
        <f>VLOOKUP($B68,'ОТЧЕТ 23 иномарки'!A:J,8,0)</f>
        <v>121</v>
      </c>
      <c r="X68" s="91">
        <f t="shared" si="24"/>
        <v>2.0513829033340906E-4</v>
      </c>
      <c r="Y68" s="90">
        <f>VLOOKUP($B68,'ОТЧЕТ 22 иномарки'!A:J,8,0)</f>
        <v>77</v>
      </c>
      <c r="Z68" s="91">
        <f t="shared" si="9"/>
        <v>0.5714285714285714</v>
      </c>
      <c r="AB68" s="90">
        <f>VLOOKUP($B68,'ОТЧЕТ 23 иномарки'!A:J,7,0)</f>
        <v>38</v>
      </c>
      <c r="AC68" s="91">
        <f t="shared" si="25"/>
        <v>1.9976658851236976E-4</v>
      </c>
      <c r="AD68" s="90">
        <f>VLOOKUP($B68,'ОТЧЕТ 22 иномарки'!A:J,7,0)</f>
        <v>28</v>
      </c>
      <c r="AE68" s="91">
        <f t="shared" si="11"/>
        <v>0.35714285714285721</v>
      </c>
      <c r="AG68" s="90">
        <f>VLOOKUP($B68,'ОТЧЕТ 23 иномарки'!A:J,6,0)</f>
        <v>46</v>
      </c>
      <c r="AH68" s="91">
        <f t="shared" si="26"/>
        <v>1.2666837393605451E-4</v>
      </c>
      <c r="AI68" s="90">
        <f>VLOOKUP($B68,'ОТЧЕТ 22 иномарки'!A:J,6,0)</f>
        <v>32</v>
      </c>
      <c r="AJ68" s="91">
        <f t="shared" si="13"/>
        <v>0.4375</v>
      </c>
      <c r="AL68" s="90">
        <f>VLOOKUP($B68,'ОТЧЕТ 23 иномарки'!A:J,5,0)</f>
        <v>30</v>
      </c>
      <c r="AM68" s="91">
        <f t="shared" si="27"/>
        <v>2.4253791676098697E-4</v>
      </c>
      <c r="AN68" s="90">
        <f>VLOOKUP($B68,'ОТЧЕТ 22 иномарки'!A:J,5,0)</f>
        <v>21</v>
      </c>
      <c r="AO68" s="91">
        <f t="shared" si="15"/>
        <v>0.4285714285714286</v>
      </c>
      <c r="AQ68" s="90">
        <f>VLOOKUP($B68,'ОТЧЕТ 23 иномарки'!A:J,9,0)</f>
        <v>61</v>
      </c>
      <c r="AR68" s="91">
        <f t="shared" si="28"/>
        <v>1.8195593683444395E-4</v>
      </c>
      <c r="AS68" s="90">
        <f>VLOOKUP($B68,'ОТЧЕТ 22 иномарки'!A:J,9,0)</f>
        <v>35</v>
      </c>
      <c r="AT68" s="91">
        <f t="shared" si="17"/>
        <v>0.74285714285714288</v>
      </c>
      <c r="AU68" s="85"/>
      <c r="AV68" s="90">
        <f>VLOOKUP($B68,'ОТЧЕТ 23 иномарки'!A:J,2,0)</f>
        <v>16</v>
      </c>
      <c r="AW68" s="91">
        <f t="shared" si="29"/>
        <v>9.8459114852557478E-5</v>
      </c>
      <c r="AX68" s="90">
        <f>VLOOKUP($B68,'ОТЧЕТ 22 иномарки'!A:J,2,0)</f>
        <v>13</v>
      </c>
      <c r="AY68" s="91">
        <f t="shared" si="19"/>
        <v>0.23076923076923084</v>
      </c>
    </row>
    <row r="69" spans="1:51" ht="15" hidden="1" customHeight="1" outlineLevel="1" x14ac:dyDescent="0.2">
      <c r="A69" s="89">
        <v>63</v>
      </c>
      <c r="B69" s="83" t="str">
        <f>'ОТЧЕТ 23 иномарки'!A71</f>
        <v>ZOTYE</v>
      </c>
      <c r="C69" s="90">
        <f>VLOOKUP($B69,'ОТЧЕТ 23 иномарки'!A:J,10,0)</f>
        <v>379</v>
      </c>
      <c r="D69" s="91">
        <f t="shared" si="20"/>
        <v>1.6236735893425321E-4</v>
      </c>
      <c r="E69" s="90">
        <f>VLOOKUP($B69,'ОТЧЕТ 22 иномарки'!A:J,10,0)</f>
        <v>270</v>
      </c>
      <c r="F69" s="91">
        <f t="shared" si="1"/>
        <v>0.40370370370370368</v>
      </c>
      <c r="G69" s="85"/>
      <c r="H69" s="90">
        <f>VLOOKUP($B69,'СВОД Регионы'!A:J,2,0)</f>
        <v>10</v>
      </c>
      <c r="I69" s="91">
        <f t="shared" si="21"/>
        <v>5.6522722134297989E-5</v>
      </c>
      <c r="J69" s="90">
        <f>VLOOKUP($B69,'СВОД Регионы'!A:J,3,0)</f>
        <v>12</v>
      </c>
      <c r="K69" s="91">
        <f t="shared" si="3"/>
        <v>-0.16666666666666663</v>
      </c>
      <c r="M69" s="90">
        <f>VLOOKUP($B69,'ОТЧЕТ 23 иномарки'!A:J,3,0)</f>
        <v>113</v>
      </c>
      <c r="N69" s="91">
        <f t="shared" si="22"/>
        <v>3.2009971247680695E-4</v>
      </c>
      <c r="O69" s="90">
        <f>VLOOKUP($B69,'ОТЧЕТ 22 иномарки'!A:J,3,0)</f>
        <v>87</v>
      </c>
      <c r="P69" s="91">
        <f t="shared" si="5"/>
        <v>0.29885057471264376</v>
      </c>
      <c r="R69" s="90">
        <f>VLOOKUP($B69,'ОТЧЕТ 23 иномарки'!A:J,4,0)</f>
        <v>46</v>
      </c>
      <c r="S69" s="91">
        <f t="shared" si="23"/>
        <v>2.1243678850994065E-4</v>
      </c>
      <c r="T69" s="90">
        <f>VLOOKUP($B69,'ОТЧЕТ 22 иномарки'!A:J,4,0)</f>
        <v>23</v>
      </c>
      <c r="U69" s="91">
        <f t="shared" si="7"/>
        <v>1</v>
      </c>
      <c r="W69" s="90">
        <f>VLOOKUP($B69,'ОТЧЕТ 23 иномарки'!A:J,8,0)</f>
        <v>59</v>
      </c>
      <c r="X69" s="91">
        <f t="shared" si="24"/>
        <v>1.000261085096788E-4</v>
      </c>
      <c r="Y69" s="90">
        <f>VLOOKUP($B69,'ОТЧЕТ 22 иномарки'!A:J,8,0)</f>
        <v>53</v>
      </c>
      <c r="Z69" s="91">
        <f t="shared" si="9"/>
        <v>0.1132075471698113</v>
      </c>
      <c r="AB69" s="90">
        <f>VLOOKUP($B69,'ОТЧЕТ 23 иномарки'!A:J,7,0)</f>
        <v>54</v>
      </c>
      <c r="AC69" s="91">
        <f t="shared" si="25"/>
        <v>2.8387883630705176E-4</v>
      </c>
      <c r="AD69" s="90">
        <f>VLOOKUP($B69,'ОТЧЕТ 22 иномарки'!A:J,7,0)</f>
        <v>29</v>
      </c>
      <c r="AE69" s="91">
        <f t="shared" si="11"/>
        <v>0.86206896551724133</v>
      </c>
      <c r="AG69" s="90">
        <f>VLOOKUP($B69,'ОТЧЕТ 23 иномарки'!A:J,6,0)</f>
        <v>21</v>
      </c>
      <c r="AH69" s="91">
        <f t="shared" si="26"/>
        <v>5.7826866362111837E-5</v>
      </c>
      <c r="AI69" s="90">
        <f>VLOOKUP($B69,'ОТЧЕТ 22 иномарки'!A:J,6,0)</f>
        <v>16</v>
      </c>
      <c r="AJ69" s="91">
        <f t="shared" si="13"/>
        <v>0.3125</v>
      </c>
      <c r="AL69" s="90">
        <f>VLOOKUP($B69,'ОТЧЕТ 23 иномарки'!A:J,5,0)</f>
        <v>16</v>
      </c>
      <c r="AM69" s="91">
        <f t="shared" si="27"/>
        <v>1.2935355560585971E-4</v>
      </c>
      <c r="AN69" s="90">
        <f>VLOOKUP($B69,'ОТЧЕТ 22 иномарки'!A:J,5,0)</f>
        <v>14</v>
      </c>
      <c r="AO69" s="91">
        <f t="shared" si="15"/>
        <v>0.14285714285714279</v>
      </c>
      <c r="AQ69" s="90">
        <f>VLOOKUP($B69,'ОТЧЕТ 23 иномарки'!A:J,9,0)</f>
        <v>70</v>
      </c>
      <c r="AR69" s="91">
        <f t="shared" si="28"/>
        <v>2.0880189472805043E-4</v>
      </c>
      <c r="AS69" s="90">
        <f>VLOOKUP($B69,'ОТЧЕТ 22 иномарки'!A:J,9,0)</f>
        <v>47</v>
      </c>
      <c r="AT69" s="91">
        <f t="shared" si="17"/>
        <v>0.4893617021276595</v>
      </c>
      <c r="AU69" s="85"/>
      <c r="AV69" s="90">
        <f>VLOOKUP($B69,'ОТЧЕТ 23 иномарки'!A:J,2,0)</f>
        <v>0</v>
      </c>
      <c r="AW69" s="91">
        <f t="shared" si="29"/>
        <v>0</v>
      </c>
      <c r="AX69" s="90">
        <f>VLOOKUP($B69,'ОТЧЕТ 22 иномарки'!A:J,2,0)</f>
        <v>1</v>
      </c>
      <c r="AY69" s="91">
        <f t="shared" si="19"/>
        <v>-1</v>
      </c>
    </row>
    <row r="70" spans="1:51" ht="15" hidden="1" customHeight="1" outlineLevel="1" x14ac:dyDescent="0.2">
      <c r="A70" s="89">
        <v>64</v>
      </c>
      <c r="B70" s="83" t="str">
        <f>'ОТЧЕТ 23 иномарки'!A72</f>
        <v>DERWAYS</v>
      </c>
      <c r="C70" s="90">
        <f>VLOOKUP($B70,'ОТЧЕТ 23 иномарки'!A:J,10,0)</f>
        <v>354</v>
      </c>
      <c r="D70" s="91">
        <f t="shared" si="20"/>
        <v>1.5165711098344496E-4</v>
      </c>
      <c r="E70" s="90">
        <f>VLOOKUP($B70,'ОТЧЕТ 22 иномарки'!A:J,10,0)</f>
        <v>330</v>
      </c>
      <c r="F70" s="91">
        <f t="shared" si="1"/>
        <v>7.2727272727272751E-2</v>
      </c>
      <c r="G70" s="85"/>
      <c r="H70" s="90">
        <f>VLOOKUP($B70,'СВОД Регионы'!A:J,2,0)</f>
        <v>5</v>
      </c>
      <c r="I70" s="91">
        <f t="shared" si="21"/>
        <v>2.8261361067148994E-5</v>
      </c>
      <c r="J70" s="90">
        <f>VLOOKUP($B70,'СВОД Регионы'!A:J,3,0)</f>
        <v>6</v>
      </c>
      <c r="K70" s="91">
        <f t="shared" si="3"/>
        <v>-0.16666666666666663</v>
      </c>
      <c r="M70" s="90">
        <f>VLOOKUP($B70,'ОТЧЕТ 23 иномарки'!A:J,3,0)</f>
        <v>73</v>
      </c>
      <c r="N70" s="91">
        <f t="shared" si="22"/>
        <v>2.0679007974165403E-4</v>
      </c>
      <c r="O70" s="90">
        <f>VLOOKUP($B70,'ОТЧЕТ 22 иномарки'!A:J,3,0)</f>
        <v>69</v>
      </c>
      <c r="P70" s="91">
        <f t="shared" si="5"/>
        <v>5.7971014492753659E-2</v>
      </c>
      <c r="R70" s="90">
        <f>VLOOKUP($B70,'ОТЧЕТ 23 иномарки'!A:J,4,0)</f>
        <v>20</v>
      </c>
      <c r="S70" s="91">
        <f t="shared" si="23"/>
        <v>9.2363821091278543E-5</v>
      </c>
      <c r="T70" s="90">
        <f>VLOOKUP($B70,'ОТЧЕТ 22 иномарки'!A:J,4,0)</f>
        <v>16</v>
      </c>
      <c r="U70" s="91">
        <f t="shared" si="7"/>
        <v>0.25</v>
      </c>
      <c r="W70" s="90">
        <f>VLOOKUP($B70,'ОТЧЕТ 23 иномарки'!A:J,8,0)</f>
        <v>55</v>
      </c>
      <c r="X70" s="91">
        <f t="shared" si="24"/>
        <v>9.3244677424276847E-5</v>
      </c>
      <c r="Y70" s="90">
        <f>VLOOKUP($B70,'ОТЧЕТ 22 иномарки'!A:J,8,0)</f>
        <v>64</v>
      </c>
      <c r="Z70" s="91">
        <f t="shared" si="9"/>
        <v>-0.140625</v>
      </c>
      <c r="AB70" s="90">
        <f>VLOOKUP($B70,'ОТЧЕТ 23 иномарки'!A:J,7,0)</f>
        <v>67</v>
      </c>
      <c r="AC70" s="91">
        <f t="shared" si="25"/>
        <v>3.5222003764023087E-4</v>
      </c>
      <c r="AD70" s="90">
        <f>VLOOKUP($B70,'ОТЧЕТ 22 иномарки'!A:J,7,0)</f>
        <v>54</v>
      </c>
      <c r="AE70" s="91">
        <f t="shared" si="11"/>
        <v>0.2407407407407407</v>
      </c>
      <c r="AG70" s="90">
        <f>VLOOKUP($B70,'ОТЧЕТ 23 иномарки'!A:J,6,0)</f>
        <v>44</v>
      </c>
      <c r="AH70" s="91">
        <f t="shared" si="26"/>
        <v>1.2116105333013909E-4</v>
      </c>
      <c r="AI70" s="90">
        <f>VLOOKUP($B70,'ОТЧЕТ 22 иномарки'!A:J,6,0)</f>
        <v>30</v>
      </c>
      <c r="AJ70" s="91">
        <f t="shared" si="13"/>
        <v>0.46666666666666656</v>
      </c>
      <c r="AL70" s="90">
        <f>VLOOKUP($B70,'ОТЧЕТ 23 иномарки'!A:J,5,0)</f>
        <v>23</v>
      </c>
      <c r="AM70" s="91">
        <f t="shared" si="27"/>
        <v>1.8594573618342335E-4</v>
      </c>
      <c r="AN70" s="90">
        <f>VLOOKUP($B70,'ОТЧЕТ 22 иномарки'!A:J,5,0)</f>
        <v>21</v>
      </c>
      <c r="AO70" s="91">
        <f t="shared" si="15"/>
        <v>9.5238095238095344E-2</v>
      </c>
      <c r="AQ70" s="90">
        <f>VLOOKUP($B70,'ОТЧЕТ 23 иномарки'!A:J,9,0)</f>
        <v>69</v>
      </c>
      <c r="AR70" s="91">
        <f t="shared" si="28"/>
        <v>2.0581901051764973E-4</v>
      </c>
      <c r="AS70" s="90">
        <f>VLOOKUP($B70,'ОТЧЕТ 22 иномарки'!A:J,9,0)</f>
        <v>74</v>
      </c>
      <c r="AT70" s="91">
        <f t="shared" si="17"/>
        <v>-6.7567567567567544E-2</v>
      </c>
      <c r="AU70" s="85"/>
      <c r="AV70" s="90">
        <f>VLOOKUP($B70,'ОТЧЕТ 23 иномарки'!A:J,2,0)</f>
        <v>3</v>
      </c>
      <c r="AW70" s="91">
        <f t="shared" si="29"/>
        <v>1.8461084034854526E-5</v>
      </c>
      <c r="AX70" s="90">
        <f>VLOOKUP($B70,'ОТЧЕТ 22 иномарки'!A:J,2,0)</f>
        <v>2</v>
      </c>
      <c r="AY70" s="91">
        <f t="shared" si="19"/>
        <v>0.5</v>
      </c>
    </row>
    <row r="71" spans="1:51" ht="15" hidden="1" customHeight="1" outlineLevel="1" x14ac:dyDescent="0.2">
      <c r="A71" s="89">
        <v>65</v>
      </c>
      <c r="B71" s="83" t="str">
        <f>'ОТЧЕТ 23 иномарки'!A73</f>
        <v>BRILLIANCE</v>
      </c>
      <c r="C71" s="90">
        <f>VLOOKUP($B71,'ОТЧЕТ 23 иномарки'!A:J,10,0)</f>
        <v>349</v>
      </c>
      <c r="D71" s="91">
        <f t="shared" ref="D71:D102" si="30">C71/$C$118</f>
        <v>1.495150613932833E-4</v>
      </c>
      <c r="E71" s="90">
        <f>VLOOKUP($B71,'ОТЧЕТ 22 иномарки'!A:J,10,0)</f>
        <v>337</v>
      </c>
      <c r="F71" s="91">
        <f t="shared" ref="F71:F117" si="31">IFERROR(C71/E71-1,0)</f>
        <v>3.5608308605341144E-2</v>
      </c>
      <c r="G71" s="85"/>
      <c r="H71" s="90">
        <f>VLOOKUP($B71,'СВОД Регионы'!A:J,2,0)</f>
        <v>15</v>
      </c>
      <c r="I71" s="91">
        <f t="shared" ref="I71:I102" si="32">H71/$H$118</f>
        <v>8.4784083201446987E-5</v>
      </c>
      <c r="J71" s="90">
        <f>VLOOKUP($B71,'СВОД Регионы'!A:J,3,0)</f>
        <v>14</v>
      </c>
      <c r="K71" s="91">
        <f t="shared" ref="K71:K117" si="33">IFERROR(H71/J71-1,0)</f>
        <v>7.1428571428571397E-2</v>
      </c>
      <c r="M71" s="90">
        <f>VLOOKUP($B71,'ОТЧЕТ 23 иномарки'!A:J,3,0)</f>
        <v>76</v>
      </c>
      <c r="N71" s="91">
        <f t="shared" ref="N71:N102" si="34">M71/M$118</f>
        <v>2.1528830219679052E-4</v>
      </c>
      <c r="O71" s="90">
        <f>VLOOKUP($B71,'ОТЧЕТ 22 иномарки'!A:J,3,0)</f>
        <v>80</v>
      </c>
      <c r="P71" s="91">
        <f t="shared" ref="P71:P117" si="35">IFERROR(M71/O71-1,0)</f>
        <v>-5.0000000000000044E-2</v>
      </c>
      <c r="R71" s="90">
        <f>VLOOKUP($B71,'ОТЧЕТ 23 иномарки'!A:J,4,0)</f>
        <v>17</v>
      </c>
      <c r="S71" s="91">
        <f t="shared" ref="S71:S102" si="36">R71/R$118</f>
        <v>7.8509247927586762E-5</v>
      </c>
      <c r="T71" s="90">
        <f>VLOOKUP($B71,'ОТЧЕТ 22 иномарки'!A:J,4,0)</f>
        <v>12</v>
      </c>
      <c r="U71" s="91">
        <f t="shared" ref="U71:U117" si="37">IFERROR(R71/T71-1,0)</f>
        <v>0.41666666666666674</v>
      </c>
      <c r="W71" s="90">
        <f>VLOOKUP($B71,'ОТЧЕТ 23 иномарки'!A:J,8,0)</f>
        <v>82</v>
      </c>
      <c r="X71" s="91">
        <f t="shared" ref="X71:X102" si="38">W71/W$118</f>
        <v>1.3901933725074002E-4</v>
      </c>
      <c r="Y71" s="90">
        <f>VLOOKUP($B71,'ОТЧЕТ 22 иномарки'!A:J,8,0)</f>
        <v>74</v>
      </c>
      <c r="Z71" s="91">
        <f t="shared" ref="Z71:Z117" si="39">IFERROR(W71/Y71-1,0)</f>
        <v>0.10810810810810811</v>
      </c>
      <c r="AB71" s="90">
        <f>VLOOKUP($B71,'ОТЧЕТ 23 иномарки'!A:J,7,0)</f>
        <v>32</v>
      </c>
      <c r="AC71" s="91">
        <f t="shared" ref="AC71:AC102" si="40">AB71/AB$118</f>
        <v>1.68224495589364E-4</v>
      </c>
      <c r="AD71" s="90">
        <f>VLOOKUP($B71,'ОТЧЕТ 22 иномарки'!A:J,7,0)</f>
        <v>34</v>
      </c>
      <c r="AE71" s="91">
        <f t="shared" ref="AE71:AE117" si="41">IFERROR(AB71/AD71-1,0)</f>
        <v>-5.8823529411764719E-2</v>
      </c>
      <c r="AG71" s="90">
        <f>VLOOKUP($B71,'ОТЧЕТ 23 иномарки'!A:J,6,0)</f>
        <v>49</v>
      </c>
      <c r="AH71" s="91">
        <f t="shared" ref="AH71:AH102" si="42">AG71/AG$118</f>
        <v>1.3492935484492763E-4</v>
      </c>
      <c r="AI71" s="90">
        <f>VLOOKUP($B71,'ОТЧЕТ 22 иномарки'!A:J,6,0)</f>
        <v>51</v>
      </c>
      <c r="AJ71" s="91">
        <f t="shared" ref="AJ71:AJ117" si="43">IFERROR(AG71/AI71-1,0)</f>
        <v>-3.9215686274509776E-2</v>
      </c>
      <c r="AL71" s="90">
        <f>VLOOKUP($B71,'ОТЧЕТ 23 иномарки'!A:J,5,0)</f>
        <v>18</v>
      </c>
      <c r="AM71" s="91">
        <f t="shared" ref="AM71:AM102" si="44">AL71/AL$118</f>
        <v>1.4552275005659217E-4</v>
      </c>
      <c r="AN71" s="90">
        <f>VLOOKUP($B71,'ОТЧЕТ 22 иномарки'!A:J,5,0)</f>
        <v>17</v>
      </c>
      <c r="AO71" s="91">
        <f t="shared" ref="AO71:AO117" si="45">IFERROR(AL71/AN71-1,0)</f>
        <v>5.8823529411764719E-2</v>
      </c>
      <c r="AQ71" s="90">
        <f>VLOOKUP($B71,'ОТЧЕТ 23 иномарки'!A:J,9,0)</f>
        <v>74</v>
      </c>
      <c r="AR71" s="91">
        <f t="shared" ref="AR71:AR102" si="46">AQ71/AQ$118</f>
        <v>2.2073343156965333E-4</v>
      </c>
      <c r="AS71" s="90">
        <f>VLOOKUP($B71,'ОТЧЕТ 22 иномарки'!A:J,9,0)</f>
        <v>68</v>
      </c>
      <c r="AT71" s="91">
        <f t="shared" ref="AT71:AT117" si="47">IFERROR(AQ71/AS71-1,0)</f>
        <v>8.8235294117646967E-2</v>
      </c>
      <c r="AU71" s="85"/>
      <c r="AV71" s="90">
        <f>VLOOKUP($B71,'ОТЧЕТ 23 иномарки'!A:J,2,0)</f>
        <v>1</v>
      </c>
      <c r="AW71" s="91">
        <f t="shared" ref="AW71:AW102" si="48">AV71/AV$118</f>
        <v>6.1536946782848424E-6</v>
      </c>
      <c r="AX71" s="90">
        <f>VLOOKUP($B71,'ОТЧЕТ 22 иномарки'!A:J,2,0)</f>
        <v>1</v>
      </c>
      <c r="AY71" s="91">
        <f t="shared" ref="AY71:AY117" si="49">IFERROR(AV71/AX71-1,0)</f>
        <v>0</v>
      </c>
    </row>
    <row r="72" spans="1:51" ht="15" hidden="1" customHeight="1" outlineLevel="1" x14ac:dyDescent="0.2">
      <c r="A72" s="89">
        <v>66</v>
      </c>
      <c r="B72" s="83" t="str">
        <f>'ОТЧЕТ 23 иномарки'!A74</f>
        <v>DONGFENG</v>
      </c>
      <c r="C72" s="90">
        <f>VLOOKUP($B72,'ОТЧЕТ 23 иномарки'!A:J,10,0)</f>
        <v>315</v>
      </c>
      <c r="D72" s="91">
        <f t="shared" si="30"/>
        <v>1.3494912418018408E-4</v>
      </c>
      <c r="E72" s="90">
        <f>VLOOKUP($B72,'ОТЧЕТ 22 иномарки'!A:J,10,0)</f>
        <v>267</v>
      </c>
      <c r="F72" s="91">
        <f t="shared" si="31"/>
        <v>0.1797752808988764</v>
      </c>
      <c r="G72" s="85"/>
      <c r="H72" s="90">
        <f>VLOOKUP($B72,'СВОД Регионы'!A:J,2,0)</f>
        <v>19</v>
      </c>
      <c r="I72" s="91">
        <f t="shared" si="32"/>
        <v>1.0739317205516618E-4</v>
      </c>
      <c r="J72" s="90">
        <f>VLOOKUP($B72,'СВОД Регионы'!A:J,3,0)</f>
        <v>20</v>
      </c>
      <c r="K72" s="91">
        <f t="shared" si="33"/>
        <v>-5.0000000000000044E-2</v>
      </c>
      <c r="M72" s="90">
        <f>VLOOKUP($B72,'ОТЧЕТ 23 иномарки'!A:J,3,0)</f>
        <v>74</v>
      </c>
      <c r="N72" s="91">
        <f t="shared" si="34"/>
        <v>2.0962282056003286E-4</v>
      </c>
      <c r="O72" s="90">
        <f>VLOOKUP($B72,'ОТЧЕТ 22 иномарки'!A:J,3,0)</f>
        <v>60</v>
      </c>
      <c r="P72" s="91">
        <f t="shared" si="35"/>
        <v>0.23333333333333339</v>
      </c>
      <c r="R72" s="90">
        <f>VLOOKUP($B72,'ОТЧЕТ 23 иномарки'!A:J,4,0)</f>
        <v>30</v>
      </c>
      <c r="S72" s="91">
        <f t="shared" si="36"/>
        <v>1.3854573163691781E-4</v>
      </c>
      <c r="T72" s="90">
        <f>VLOOKUP($B72,'ОТЧЕТ 22 иномарки'!A:J,4,0)</f>
        <v>32</v>
      </c>
      <c r="U72" s="91">
        <f t="shared" si="37"/>
        <v>-6.25E-2</v>
      </c>
      <c r="W72" s="90">
        <f>VLOOKUP($B72,'ОТЧЕТ 23 иномарки'!A:J,8,0)</f>
        <v>86</v>
      </c>
      <c r="X72" s="91">
        <f t="shared" si="38"/>
        <v>1.4580076833614196E-4</v>
      </c>
      <c r="Y72" s="90">
        <f>VLOOKUP($B72,'ОТЧЕТ 22 иномарки'!A:J,8,0)</f>
        <v>72</v>
      </c>
      <c r="Z72" s="91">
        <f t="shared" si="39"/>
        <v>0.19444444444444442</v>
      </c>
      <c r="AB72" s="90">
        <f>VLOOKUP($B72,'ОТЧЕТ 23 иномарки'!A:J,7,0)</f>
        <v>27</v>
      </c>
      <c r="AC72" s="91">
        <f t="shared" si="40"/>
        <v>1.4193941815352588E-4</v>
      </c>
      <c r="AD72" s="90">
        <f>VLOOKUP($B72,'ОТЧЕТ 22 иномарки'!A:J,7,0)</f>
        <v>17</v>
      </c>
      <c r="AE72" s="91">
        <f t="shared" si="41"/>
        <v>0.58823529411764697</v>
      </c>
      <c r="AG72" s="90">
        <f>VLOOKUP($B72,'ОТЧЕТ 23 иномарки'!A:J,6,0)</f>
        <v>22</v>
      </c>
      <c r="AH72" s="91">
        <f t="shared" si="42"/>
        <v>6.0580526665069547E-5</v>
      </c>
      <c r="AI72" s="90">
        <f>VLOOKUP($B72,'ОТЧЕТ 22 иномарки'!A:J,6,0)</f>
        <v>25</v>
      </c>
      <c r="AJ72" s="91">
        <f t="shared" si="43"/>
        <v>-0.12</v>
      </c>
      <c r="AL72" s="90">
        <f>VLOOKUP($B72,'ОТЧЕТ 23 иномарки'!A:J,5,0)</f>
        <v>8</v>
      </c>
      <c r="AM72" s="91">
        <f t="shared" si="44"/>
        <v>6.4676777802929854E-5</v>
      </c>
      <c r="AN72" s="90">
        <f>VLOOKUP($B72,'ОТЧЕТ 22 иномарки'!A:J,5,0)</f>
        <v>9</v>
      </c>
      <c r="AO72" s="91">
        <f t="shared" si="45"/>
        <v>-0.11111111111111116</v>
      </c>
      <c r="AQ72" s="90">
        <f>VLOOKUP($B72,'ОТЧЕТ 23 иномарки'!A:J,9,0)</f>
        <v>68</v>
      </c>
      <c r="AR72" s="91">
        <f t="shared" si="46"/>
        <v>2.02836126307249E-4</v>
      </c>
      <c r="AS72" s="90">
        <f>VLOOKUP($B72,'ОТЧЕТ 22 иномарки'!A:J,9,0)</f>
        <v>46</v>
      </c>
      <c r="AT72" s="91">
        <f t="shared" si="47"/>
        <v>0.47826086956521729</v>
      </c>
      <c r="AU72" s="85"/>
      <c r="AV72" s="90">
        <f>VLOOKUP($B72,'ОТЧЕТ 23 иномарки'!A:J,2,0)</f>
        <v>0</v>
      </c>
      <c r="AW72" s="91">
        <f t="shared" si="48"/>
        <v>0</v>
      </c>
      <c r="AX72" s="90">
        <f>VLOOKUP($B72,'ОТЧЕТ 22 иномарки'!A:J,2,0)</f>
        <v>6</v>
      </c>
      <c r="AY72" s="91">
        <f t="shared" si="49"/>
        <v>-1</v>
      </c>
    </row>
    <row r="73" spans="1:51" ht="15" hidden="1" customHeight="1" outlineLevel="1" x14ac:dyDescent="0.2">
      <c r="A73" s="89">
        <v>67</v>
      </c>
      <c r="B73" s="83" t="str">
        <f>'ОТЧЕТ 23 иномарки'!A75</f>
        <v>SAMSUNG</v>
      </c>
      <c r="C73" s="90">
        <f>VLOOKUP($B73,'ОТЧЕТ 23 иномарки'!A:J,10,0)</f>
        <v>277</v>
      </c>
      <c r="D73" s="91">
        <f t="shared" si="30"/>
        <v>1.1866954729495552E-4</v>
      </c>
      <c r="E73" s="90">
        <f>VLOOKUP($B73,'ОТЧЕТ 22 иномарки'!A:J,10,0)</f>
        <v>21</v>
      </c>
      <c r="F73" s="91">
        <f t="shared" si="31"/>
        <v>12.19047619047619</v>
      </c>
      <c r="G73" s="85"/>
      <c r="H73" s="90">
        <f>VLOOKUP($B73,'СВОД Регионы'!A:J,2,0)</f>
        <v>22</v>
      </c>
      <c r="I73" s="91">
        <f t="shared" si="32"/>
        <v>1.2434998869545558E-4</v>
      </c>
      <c r="J73" s="90">
        <f>VLOOKUP($B73,'СВОД Регионы'!A:J,3,0)</f>
        <v>1</v>
      </c>
      <c r="K73" s="91">
        <f t="shared" si="33"/>
        <v>21</v>
      </c>
      <c r="M73" s="90">
        <f>VLOOKUP($B73,'ОТЧЕТ 23 иномарки'!A:J,3,0)</f>
        <v>76</v>
      </c>
      <c r="N73" s="91">
        <f t="shared" si="34"/>
        <v>2.1528830219679052E-4</v>
      </c>
      <c r="O73" s="90">
        <f>VLOOKUP($B73,'ОТЧЕТ 22 иномарки'!A:J,3,0)</f>
        <v>5</v>
      </c>
      <c r="P73" s="91">
        <f t="shared" si="35"/>
        <v>14.2</v>
      </c>
      <c r="R73" s="90">
        <f>VLOOKUP($B73,'ОТЧЕТ 23 иномарки'!A:J,4,0)</f>
        <v>22</v>
      </c>
      <c r="S73" s="91">
        <f t="shared" si="36"/>
        <v>1.016002032004064E-4</v>
      </c>
      <c r="T73" s="90">
        <f>VLOOKUP($B73,'ОТЧЕТ 22 иномарки'!A:J,4,0)</f>
        <v>2</v>
      </c>
      <c r="U73" s="91">
        <f t="shared" si="37"/>
        <v>10</v>
      </c>
      <c r="W73" s="90">
        <f>VLOOKUP($B73,'ОТЧЕТ 23 иномарки'!A:J,8,0)</f>
        <v>75</v>
      </c>
      <c r="X73" s="91">
        <f t="shared" si="38"/>
        <v>1.271518328512866E-4</v>
      </c>
      <c r="Y73" s="90">
        <f>VLOOKUP($B73,'ОТЧЕТ 22 иномарки'!A:J,8,0)</f>
        <v>4</v>
      </c>
      <c r="Z73" s="91">
        <f t="shared" si="39"/>
        <v>17.75</v>
      </c>
      <c r="AB73" s="90">
        <f>VLOOKUP($B73,'ОТЧЕТ 23 иномарки'!A:J,7,0)</f>
        <v>26</v>
      </c>
      <c r="AC73" s="91">
        <f t="shared" si="40"/>
        <v>1.3668240266635827E-4</v>
      </c>
      <c r="AD73" s="90">
        <f>VLOOKUP($B73,'ОТЧЕТ 22 иномарки'!A:J,7,0)</f>
        <v>2</v>
      </c>
      <c r="AE73" s="91">
        <f t="shared" si="41"/>
        <v>12</v>
      </c>
      <c r="AG73" s="90">
        <f>VLOOKUP($B73,'ОТЧЕТ 23 иномарки'!A:J,6,0)</f>
        <v>22</v>
      </c>
      <c r="AH73" s="91">
        <f t="shared" si="42"/>
        <v>6.0580526665069547E-5</v>
      </c>
      <c r="AI73" s="90">
        <f>VLOOKUP($B73,'ОТЧЕТ 22 иномарки'!A:J,6,0)</f>
        <v>3</v>
      </c>
      <c r="AJ73" s="91">
        <f t="shared" si="43"/>
        <v>6.333333333333333</v>
      </c>
      <c r="AL73" s="90">
        <f>VLOOKUP($B73,'ОТЧЕТ 23 иномарки'!A:J,5,0)</f>
        <v>5</v>
      </c>
      <c r="AM73" s="91">
        <f t="shared" si="44"/>
        <v>4.042298612683116E-5</v>
      </c>
      <c r="AN73" s="90">
        <f>VLOOKUP($B73,'ОТЧЕТ 22 иномарки'!A:J,5,0)</f>
        <v>1</v>
      </c>
      <c r="AO73" s="91">
        <f t="shared" si="45"/>
        <v>4</v>
      </c>
      <c r="AQ73" s="90">
        <f>VLOOKUP($B73,'ОТЧЕТ 23 иномарки'!A:J,9,0)</f>
        <v>45</v>
      </c>
      <c r="AR73" s="91">
        <f t="shared" si="46"/>
        <v>1.3422978946803243E-4</v>
      </c>
      <c r="AS73" s="90">
        <f>VLOOKUP($B73,'ОТЧЕТ 22 иномарки'!A:J,9,0)</f>
        <v>1</v>
      </c>
      <c r="AT73" s="91">
        <f t="shared" si="47"/>
        <v>44</v>
      </c>
      <c r="AU73" s="85"/>
      <c r="AV73" s="90">
        <f>VLOOKUP($B73,'ОТЧЕТ 23 иномарки'!A:J,2,0)</f>
        <v>6</v>
      </c>
      <c r="AW73" s="91">
        <f t="shared" si="48"/>
        <v>3.6922168069709053E-5</v>
      </c>
      <c r="AX73" s="90">
        <f>VLOOKUP($B73,'ОТЧЕТ 22 иномарки'!A:J,2,0)</f>
        <v>3</v>
      </c>
      <c r="AY73" s="91">
        <f t="shared" si="49"/>
        <v>1</v>
      </c>
    </row>
    <row r="74" spans="1:51" ht="15" hidden="1" customHeight="1" outlineLevel="1" x14ac:dyDescent="0.2">
      <c r="A74" s="89">
        <v>68</v>
      </c>
      <c r="B74" s="83" t="str">
        <f>'ОТЧЕТ 23 иномарки'!A76</f>
        <v>MASERATI</v>
      </c>
      <c r="C74" s="90">
        <f>VLOOKUP($B74,'ОТЧЕТ 23 иномарки'!A:J,10,0)</f>
        <v>247</v>
      </c>
      <c r="D74" s="91">
        <f t="shared" si="30"/>
        <v>1.0581724975398561E-4</v>
      </c>
      <c r="E74" s="90">
        <f>VLOOKUP($B74,'ОТЧЕТ 22 иномарки'!A:J,10,0)</f>
        <v>160</v>
      </c>
      <c r="F74" s="91">
        <f t="shared" si="31"/>
        <v>0.54374999999999996</v>
      </c>
      <c r="G74" s="85"/>
      <c r="H74" s="90">
        <f>VLOOKUP($B74,'СВОД Регионы'!A:J,2,0)</f>
        <v>97</v>
      </c>
      <c r="I74" s="91">
        <f t="shared" si="32"/>
        <v>5.4827040470269053E-4</v>
      </c>
      <c r="J74" s="90">
        <f>VLOOKUP($B74,'СВОД Регионы'!A:J,3,0)</f>
        <v>61</v>
      </c>
      <c r="K74" s="91">
        <f t="shared" si="33"/>
        <v>0.5901639344262295</v>
      </c>
      <c r="M74" s="90">
        <f>VLOOKUP($B74,'ОТЧЕТ 23 иномарки'!A:J,3,0)</f>
        <v>15</v>
      </c>
      <c r="N74" s="91">
        <f t="shared" si="34"/>
        <v>4.2491112275682339E-5</v>
      </c>
      <c r="O74" s="90">
        <f>VLOOKUP($B74,'ОТЧЕТ 22 иномарки'!A:J,3,0)</f>
        <v>14</v>
      </c>
      <c r="P74" s="91">
        <f t="shared" si="35"/>
        <v>7.1428571428571397E-2</v>
      </c>
      <c r="R74" s="90">
        <f>VLOOKUP($B74,'ОТЧЕТ 23 иномарки'!A:J,4,0)</f>
        <v>22</v>
      </c>
      <c r="S74" s="91">
        <f t="shared" si="36"/>
        <v>1.016002032004064E-4</v>
      </c>
      <c r="T74" s="90">
        <f>VLOOKUP($B74,'ОТЧЕТ 22 иномарки'!A:J,4,0)</f>
        <v>18</v>
      </c>
      <c r="U74" s="91">
        <f t="shared" si="37"/>
        <v>0.22222222222222232</v>
      </c>
      <c r="W74" s="90">
        <f>VLOOKUP($B74,'ОТЧЕТ 23 иномарки'!A:J,8,0)</f>
        <v>147</v>
      </c>
      <c r="X74" s="91">
        <f t="shared" si="38"/>
        <v>2.4921759238852174E-4</v>
      </c>
      <c r="Y74" s="90">
        <f>VLOOKUP($B74,'ОТЧЕТ 22 иномарки'!A:J,8,0)</f>
        <v>89</v>
      </c>
      <c r="Z74" s="91">
        <f t="shared" si="39"/>
        <v>0.651685393258427</v>
      </c>
      <c r="AB74" s="90">
        <f>VLOOKUP($B74,'ОТЧЕТ 23 иномарки'!A:J,7,0)</f>
        <v>12</v>
      </c>
      <c r="AC74" s="91">
        <f t="shared" si="40"/>
        <v>6.3084185846011507E-5</v>
      </c>
      <c r="AD74" s="90">
        <f>VLOOKUP($B74,'ОТЧЕТ 22 иномарки'!A:J,7,0)</f>
        <v>5</v>
      </c>
      <c r="AE74" s="91">
        <f t="shared" si="41"/>
        <v>1.4</v>
      </c>
      <c r="AG74" s="90">
        <f>VLOOKUP($B74,'ОТЧЕТ 23 иномарки'!A:J,6,0)</f>
        <v>5</v>
      </c>
      <c r="AH74" s="91">
        <f t="shared" si="42"/>
        <v>1.3768301514788532E-5</v>
      </c>
      <c r="AI74" s="90">
        <f>VLOOKUP($B74,'ОТЧЕТ 22 иномарки'!A:J,6,0)</f>
        <v>6</v>
      </c>
      <c r="AJ74" s="91">
        <f t="shared" si="43"/>
        <v>-0.16666666666666663</v>
      </c>
      <c r="AL74" s="90">
        <f>VLOOKUP($B74,'ОТЧЕТ 23 иномарки'!A:J,5,0)</f>
        <v>16</v>
      </c>
      <c r="AM74" s="91">
        <f t="shared" si="44"/>
        <v>1.2935355560585971E-4</v>
      </c>
      <c r="AN74" s="90">
        <f>VLOOKUP($B74,'ОТЧЕТ 22 иномарки'!A:J,5,0)</f>
        <v>6</v>
      </c>
      <c r="AO74" s="91">
        <f t="shared" si="45"/>
        <v>1.6666666666666665</v>
      </c>
      <c r="AQ74" s="90">
        <f>VLOOKUP($B74,'ОТЧЕТ 23 иномарки'!A:J,9,0)</f>
        <v>25</v>
      </c>
      <c r="AR74" s="91">
        <f t="shared" si="46"/>
        <v>7.4572105260018018E-5</v>
      </c>
      <c r="AS74" s="90">
        <f>VLOOKUP($B74,'ОТЧЕТ 22 иномарки'!A:J,9,0)</f>
        <v>16</v>
      </c>
      <c r="AT74" s="91">
        <f t="shared" si="47"/>
        <v>0.5625</v>
      </c>
      <c r="AU74" s="85"/>
      <c r="AV74" s="90">
        <f>VLOOKUP($B74,'ОТЧЕТ 23 иномарки'!A:J,2,0)</f>
        <v>5</v>
      </c>
      <c r="AW74" s="91">
        <f t="shared" si="48"/>
        <v>3.0768473391424213E-5</v>
      </c>
      <c r="AX74" s="90">
        <f>VLOOKUP($B74,'ОТЧЕТ 22 иномарки'!A:J,2,0)</f>
        <v>6</v>
      </c>
      <c r="AY74" s="91">
        <f t="shared" si="49"/>
        <v>-0.16666666666666663</v>
      </c>
    </row>
    <row r="75" spans="1:51" ht="15" hidden="1" customHeight="1" outlineLevel="1" x14ac:dyDescent="0.2">
      <c r="A75" s="89">
        <v>69</v>
      </c>
      <c r="B75" s="83" t="str">
        <f>'ОТЧЕТ 23 иномарки'!A77</f>
        <v>GMC</v>
      </c>
      <c r="C75" s="90">
        <f>VLOOKUP($B75,'ОТЧЕТ 23 иномарки'!A:J,10,0)</f>
        <v>246</v>
      </c>
      <c r="D75" s="91">
        <f t="shared" si="30"/>
        <v>1.0538883983595328E-4</v>
      </c>
      <c r="E75" s="90">
        <f>VLOOKUP($B75,'ОТЧЕТ 22 иномарки'!A:J,10,0)</f>
        <v>113</v>
      </c>
      <c r="F75" s="91">
        <f t="shared" si="31"/>
        <v>1.1769911504424777</v>
      </c>
      <c r="G75" s="85"/>
      <c r="H75" s="90">
        <f>VLOOKUP($B75,'СВОД Регионы'!A:J,2,0)</f>
        <v>48</v>
      </c>
      <c r="I75" s="91">
        <f t="shared" si="32"/>
        <v>2.7130906624463035E-4</v>
      </c>
      <c r="J75" s="90">
        <f>VLOOKUP($B75,'СВОД Регионы'!A:J,3,0)</f>
        <v>18</v>
      </c>
      <c r="K75" s="91">
        <f t="shared" si="33"/>
        <v>1.6666666666666665</v>
      </c>
      <c r="M75" s="90">
        <f>VLOOKUP($B75,'ОТЧЕТ 23 иномарки'!A:J,3,0)</f>
        <v>26</v>
      </c>
      <c r="N75" s="91">
        <f t="shared" si="34"/>
        <v>7.3651261277849389E-5</v>
      </c>
      <c r="O75" s="90">
        <f>VLOOKUP($B75,'ОТЧЕТ 22 иномарки'!A:J,3,0)</f>
        <v>10</v>
      </c>
      <c r="P75" s="91">
        <f t="shared" si="35"/>
        <v>1.6</v>
      </c>
      <c r="R75" s="90">
        <f>VLOOKUP($B75,'ОТЧЕТ 23 иномарки'!A:J,4,0)</f>
        <v>34</v>
      </c>
      <c r="S75" s="91">
        <f t="shared" si="36"/>
        <v>1.5701849585517352E-4</v>
      </c>
      <c r="T75" s="90">
        <f>VLOOKUP($B75,'ОТЧЕТ 22 иномарки'!A:J,4,0)</f>
        <v>24</v>
      </c>
      <c r="U75" s="91">
        <f t="shared" si="37"/>
        <v>0.41666666666666674</v>
      </c>
      <c r="W75" s="90">
        <f>VLOOKUP($B75,'ОТЧЕТ 23 иномарки'!A:J,8,0)</f>
        <v>109</v>
      </c>
      <c r="X75" s="91">
        <f t="shared" si="38"/>
        <v>1.8479399707720321E-4</v>
      </c>
      <c r="Y75" s="90">
        <f>VLOOKUP($B75,'ОТЧЕТ 22 иномарки'!A:J,8,0)</f>
        <v>51</v>
      </c>
      <c r="Z75" s="91">
        <f t="shared" si="39"/>
        <v>1.1372549019607843</v>
      </c>
      <c r="AB75" s="90">
        <f>VLOOKUP($B75,'ОТЧЕТ 23 иномарки'!A:J,7,0)</f>
        <v>16</v>
      </c>
      <c r="AC75" s="91">
        <f t="shared" si="40"/>
        <v>8.4112247794682001E-5</v>
      </c>
      <c r="AD75" s="90">
        <f>VLOOKUP($B75,'ОТЧЕТ 22 иномарки'!A:J,7,0)</f>
        <v>4</v>
      </c>
      <c r="AE75" s="91">
        <f t="shared" si="41"/>
        <v>3</v>
      </c>
      <c r="AG75" s="90">
        <f>VLOOKUP($B75,'ОТЧЕТ 23 иномарки'!A:J,6,0)</f>
        <v>13</v>
      </c>
      <c r="AH75" s="91">
        <f t="shared" si="42"/>
        <v>3.5797583938450182E-5</v>
      </c>
      <c r="AI75" s="90">
        <f>VLOOKUP($B75,'ОТЧЕТ 22 иномарки'!A:J,6,0)</f>
        <v>12</v>
      </c>
      <c r="AJ75" s="91">
        <f t="shared" si="43"/>
        <v>8.3333333333333259E-2</v>
      </c>
      <c r="AL75" s="90">
        <f>VLOOKUP($B75,'ОТЧЕТ 23 иномарки'!A:J,5,0)</f>
        <v>9</v>
      </c>
      <c r="AM75" s="91">
        <f t="shared" si="44"/>
        <v>7.2761375028296087E-5</v>
      </c>
      <c r="AN75" s="90">
        <f>VLOOKUP($B75,'ОТЧЕТ 22 иномарки'!A:J,5,0)</f>
        <v>2</v>
      </c>
      <c r="AO75" s="91">
        <f t="shared" si="45"/>
        <v>3.5</v>
      </c>
      <c r="AQ75" s="90">
        <f>VLOOKUP($B75,'ОТЧЕТ 23 иномарки'!A:J,9,0)</f>
        <v>34</v>
      </c>
      <c r="AR75" s="91">
        <f t="shared" si="46"/>
        <v>1.014180631536245E-4</v>
      </c>
      <c r="AS75" s="90">
        <f>VLOOKUP($B75,'ОТЧЕТ 22 иномарки'!A:J,9,0)</f>
        <v>6</v>
      </c>
      <c r="AT75" s="91">
        <f t="shared" si="47"/>
        <v>4.666666666666667</v>
      </c>
      <c r="AU75" s="85"/>
      <c r="AV75" s="90">
        <f>VLOOKUP($B75,'ОТЧЕТ 23 иномарки'!A:J,2,0)</f>
        <v>5</v>
      </c>
      <c r="AW75" s="91">
        <f t="shared" si="48"/>
        <v>3.0768473391424213E-5</v>
      </c>
      <c r="AX75" s="90">
        <f>VLOOKUP($B75,'ОТЧЕТ 22 иномарки'!A:J,2,0)</f>
        <v>4</v>
      </c>
      <c r="AY75" s="91">
        <f t="shared" si="49"/>
        <v>0.25</v>
      </c>
    </row>
    <row r="76" spans="1:51" ht="15" hidden="1" customHeight="1" outlineLevel="1" x14ac:dyDescent="0.2">
      <c r="A76" s="89">
        <v>70</v>
      </c>
      <c r="B76" s="83" t="str">
        <f>'ОТЧЕТ 23 иномарки'!A78</f>
        <v>ROLLS ROYCE</v>
      </c>
      <c r="C76" s="90">
        <f>VLOOKUP($B76,'ОТЧЕТ 23 иномарки'!A:J,10,0)</f>
        <v>231</v>
      </c>
      <c r="D76" s="91">
        <f t="shared" si="30"/>
        <v>9.8962691065468324E-5</v>
      </c>
      <c r="E76" s="90">
        <f>VLOOKUP($B76,'ОТЧЕТ 22 иномарки'!A:J,10,0)</f>
        <v>191</v>
      </c>
      <c r="F76" s="91">
        <f t="shared" si="31"/>
        <v>0.20942408376963351</v>
      </c>
      <c r="G76" s="85"/>
      <c r="H76" s="90">
        <f>VLOOKUP($B76,'СВОД Регионы'!A:J,2,0)</f>
        <v>124</v>
      </c>
      <c r="I76" s="91">
        <f t="shared" si="32"/>
        <v>7.0088175446529502E-4</v>
      </c>
      <c r="J76" s="90">
        <f>VLOOKUP($B76,'СВОД Регионы'!A:J,3,0)</f>
        <v>108</v>
      </c>
      <c r="K76" s="91">
        <f t="shared" si="33"/>
        <v>0.14814814814814814</v>
      </c>
      <c r="M76" s="90">
        <f>VLOOKUP($B76,'ОТЧЕТ 23 иномарки'!A:J,3,0)</f>
        <v>4</v>
      </c>
      <c r="N76" s="91">
        <f t="shared" si="34"/>
        <v>1.133096327351529E-5</v>
      </c>
      <c r="O76" s="90">
        <f>VLOOKUP($B76,'ОТЧЕТ 22 иномарки'!A:J,3,0)</f>
        <v>6</v>
      </c>
      <c r="P76" s="91">
        <f t="shared" si="35"/>
        <v>-0.33333333333333337</v>
      </c>
      <c r="R76" s="90">
        <f>VLOOKUP($B76,'ОТЧЕТ 23 иномарки'!A:J,4,0)</f>
        <v>36</v>
      </c>
      <c r="S76" s="91">
        <f t="shared" si="36"/>
        <v>1.662548779643014E-4</v>
      </c>
      <c r="T76" s="90">
        <f>VLOOKUP($B76,'ОТЧЕТ 22 иномарки'!A:J,4,0)</f>
        <v>23</v>
      </c>
      <c r="U76" s="91">
        <f t="shared" si="37"/>
        <v>0.56521739130434789</v>
      </c>
      <c r="W76" s="90">
        <f>VLOOKUP($B76,'ОТЧЕТ 23 иномарки'!A:J,8,0)</f>
        <v>156</v>
      </c>
      <c r="X76" s="91">
        <f t="shared" si="38"/>
        <v>2.6447581233067616E-4</v>
      </c>
      <c r="Y76" s="90">
        <f>VLOOKUP($B76,'ОТЧЕТ 22 иномарки'!A:J,8,0)</f>
        <v>139</v>
      </c>
      <c r="Z76" s="91">
        <f t="shared" si="39"/>
        <v>0.1223021582733812</v>
      </c>
      <c r="AB76" s="90">
        <f>VLOOKUP($B76,'ОТЧЕТ 23 иномарки'!A:J,7,0)</f>
        <v>7</v>
      </c>
      <c r="AC76" s="91">
        <f t="shared" si="40"/>
        <v>3.6799108410173374E-5</v>
      </c>
      <c r="AD76" s="90">
        <f>VLOOKUP($B76,'ОТЧЕТ 22 иномарки'!A:J,7,0)</f>
        <v>1</v>
      </c>
      <c r="AE76" s="91">
        <f t="shared" si="41"/>
        <v>6</v>
      </c>
      <c r="AG76" s="90">
        <f>VLOOKUP($B76,'ОТЧЕТ 23 иномарки'!A:J,6,0)</f>
        <v>6</v>
      </c>
      <c r="AH76" s="91">
        <f t="shared" si="42"/>
        <v>1.652196181774624E-5</v>
      </c>
      <c r="AI76" s="90">
        <f>VLOOKUP($B76,'ОТЧЕТ 22 иномарки'!A:J,6,0)</f>
        <v>6</v>
      </c>
      <c r="AJ76" s="91">
        <f t="shared" si="43"/>
        <v>0</v>
      </c>
      <c r="AL76" s="90">
        <f>VLOOKUP($B76,'ОТЧЕТ 23 иномарки'!A:J,5,0)</f>
        <v>7</v>
      </c>
      <c r="AM76" s="91">
        <f t="shared" si="44"/>
        <v>5.6592180577563627E-5</v>
      </c>
      <c r="AN76" s="90">
        <f>VLOOKUP($B76,'ОТЧЕТ 22 иномарки'!A:J,5,0)</f>
        <v>5</v>
      </c>
      <c r="AO76" s="91">
        <f t="shared" si="45"/>
        <v>0.39999999999999991</v>
      </c>
      <c r="AQ76" s="90">
        <f>VLOOKUP($B76,'ОТЧЕТ 23 иномарки'!A:J,9,0)</f>
        <v>13</v>
      </c>
      <c r="AR76" s="91">
        <f t="shared" si="46"/>
        <v>3.8777494735209368E-5</v>
      </c>
      <c r="AS76" s="90">
        <f>VLOOKUP($B76,'ОТЧЕТ 22 иномарки'!A:J,9,0)</f>
        <v>8</v>
      </c>
      <c r="AT76" s="91">
        <f t="shared" si="47"/>
        <v>0.625</v>
      </c>
      <c r="AU76" s="85"/>
      <c r="AV76" s="90">
        <f>VLOOKUP($B76,'ОТЧЕТ 23 иномарки'!A:J,2,0)</f>
        <v>2</v>
      </c>
      <c r="AW76" s="91">
        <f t="shared" si="48"/>
        <v>1.2307389356569685E-5</v>
      </c>
      <c r="AX76" s="90">
        <f>VLOOKUP($B76,'ОТЧЕТ 22 иномарки'!A:J,2,0)</f>
        <v>3</v>
      </c>
      <c r="AY76" s="91">
        <f t="shared" si="49"/>
        <v>-0.33333333333333337</v>
      </c>
    </row>
    <row r="77" spans="1:51" ht="15" hidden="1" customHeight="1" outlineLevel="1" x14ac:dyDescent="0.2">
      <c r="A77" s="89">
        <v>71</v>
      </c>
      <c r="B77" s="83" t="str">
        <f>'ОТЧЕТ 23 иномарки'!A79</f>
        <v>HAFEI</v>
      </c>
      <c r="C77" s="90">
        <f>VLOOKUP($B77,'ОТЧЕТ 23 иномарки'!A:J,10,0)</f>
        <v>183</v>
      </c>
      <c r="D77" s="91">
        <f t="shared" si="30"/>
        <v>7.8399014999916463E-5</v>
      </c>
      <c r="E77" s="90">
        <f>VLOOKUP($B77,'ОТЧЕТ 22 иномарки'!A:J,10,0)</f>
        <v>189</v>
      </c>
      <c r="F77" s="91">
        <f t="shared" si="31"/>
        <v>-3.1746031746031744E-2</v>
      </c>
      <c r="G77" s="85"/>
      <c r="H77" s="90">
        <f>VLOOKUP($B77,'СВОД Регионы'!A:J,2,0)</f>
        <v>6</v>
      </c>
      <c r="I77" s="91">
        <f t="shared" si="32"/>
        <v>3.3913633280578793E-5</v>
      </c>
      <c r="J77" s="90">
        <f>VLOOKUP($B77,'СВОД Регионы'!A:J,3,0)</f>
        <v>14</v>
      </c>
      <c r="K77" s="91">
        <f t="shared" si="33"/>
        <v>-0.5714285714285714</v>
      </c>
      <c r="M77" s="90">
        <f>VLOOKUP($B77,'ОТЧЕТ 23 иномарки'!A:J,3,0)</f>
        <v>57</v>
      </c>
      <c r="N77" s="91">
        <f t="shared" si="34"/>
        <v>1.6146622664759287E-4</v>
      </c>
      <c r="O77" s="90">
        <f>VLOOKUP($B77,'ОТЧЕТ 22 иномарки'!A:J,3,0)</f>
        <v>44</v>
      </c>
      <c r="P77" s="91">
        <f t="shared" si="35"/>
        <v>0.29545454545454541</v>
      </c>
      <c r="R77" s="90">
        <f>VLOOKUP($B77,'ОТЧЕТ 23 иномарки'!A:J,4,0)</f>
        <v>11</v>
      </c>
      <c r="S77" s="91">
        <f t="shared" si="36"/>
        <v>5.0800101600203201E-5</v>
      </c>
      <c r="T77" s="90">
        <f>VLOOKUP($B77,'ОТЧЕТ 22 иномарки'!A:J,4,0)</f>
        <v>12</v>
      </c>
      <c r="U77" s="91">
        <f t="shared" si="37"/>
        <v>-8.333333333333337E-2</v>
      </c>
      <c r="W77" s="90">
        <f>VLOOKUP($B77,'ОТЧЕТ 23 иномарки'!A:J,8,0)</f>
        <v>40</v>
      </c>
      <c r="X77" s="91">
        <f t="shared" si="38"/>
        <v>6.7814310854019525E-5</v>
      </c>
      <c r="Y77" s="90">
        <f>VLOOKUP($B77,'ОТЧЕТ 22 иномарки'!A:J,8,0)</f>
        <v>62</v>
      </c>
      <c r="Z77" s="91">
        <f t="shared" si="39"/>
        <v>-0.35483870967741937</v>
      </c>
      <c r="AB77" s="90">
        <f>VLOOKUP($B77,'ОТЧЕТ 23 иномарки'!A:J,7,0)</f>
        <v>20</v>
      </c>
      <c r="AC77" s="91">
        <f t="shared" si="40"/>
        <v>1.0514030974335251E-4</v>
      </c>
      <c r="AD77" s="90">
        <f>VLOOKUP($B77,'ОТЧЕТ 22 иномарки'!A:J,7,0)</f>
        <v>23</v>
      </c>
      <c r="AE77" s="91">
        <f t="shared" si="41"/>
        <v>-0.13043478260869568</v>
      </c>
      <c r="AG77" s="90">
        <f>VLOOKUP($B77,'ОТЧЕТ 23 иномарки'!A:J,6,0)</f>
        <v>7</v>
      </c>
      <c r="AH77" s="91">
        <f t="shared" si="42"/>
        <v>1.9275622120703946E-5</v>
      </c>
      <c r="AI77" s="90">
        <f>VLOOKUP($B77,'ОТЧЕТ 22 иномарки'!A:J,6,0)</f>
        <v>6</v>
      </c>
      <c r="AJ77" s="91">
        <f t="shared" si="43"/>
        <v>0.16666666666666674</v>
      </c>
      <c r="AL77" s="90">
        <f>VLOOKUP($B77,'ОТЧЕТ 23 иномарки'!A:J,5,0)</f>
        <v>10</v>
      </c>
      <c r="AM77" s="91">
        <f t="shared" si="44"/>
        <v>8.084597225366232E-5</v>
      </c>
      <c r="AN77" s="90">
        <f>VLOOKUP($B77,'ОТЧЕТ 22 иномарки'!A:J,5,0)</f>
        <v>4</v>
      </c>
      <c r="AO77" s="91">
        <f t="shared" si="45"/>
        <v>1.5</v>
      </c>
      <c r="AQ77" s="90">
        <f>VLOOKUP($B77,'ОТЧЕТ 23 иномарки'!A:J,9,0)</f>
        <v>38</v>
      </c>
      <c r="AR77" s="91">
        <f t="shared" si="46"/>
        <v>1.1334959999522739E-4</v>
      </c>
      <c r="AS77" s="90">
        <f>VLOOKUP($B77,'ОТЧЕТ 22 иномарки'!A:J,9,0)</f>
        <v>38</v>
      </c>
      <c r="AT77" s="91">
        <f t="shared" si="47"/>
        <v>0</v>
      </c>
      <c r="AU77" s="85"/>
      <c r="AV77" s="90">
        <f>VLOOKUP($B77,'ОТЧЕТ 23 иномарки'!A:J,2,0)</f>
        <v>0</v>
      </c>
      <c r="AW77" s="91">
        <f t="shared" si="48"/>
        <v>0</v>
      </c>
      <c r="AX77" s="90">
        <f>VLOOKUP($B77,'ОТЧЕТ 22 иномарки'!A:J,2,0)</f>
        <v>0</v>
      </c>
      <c r="AY77" s="91">
        <f t="shared" si="49"/>
        <v>0</v>
      </c>
    </row>
    <row r="78" spans="1:51" ht="15" hidden="1" customHeight="1" outlineLevel="1" x14ac:dyDescent="0.2">
      <c r="A78" s="89">
        <v>72</v>
      </c>
      <c r="B78" s="83" t="str">
        <f>'ОТЧЕТ 23 иномарки'!A80</f>
        <v>SCION</v>
      </c>
      <c r="C78" s="90">
        <f>VLOOKUP($B78,'ОТЧЕТ 23 иномарки'!A:J,10,0)</f>
        <v>178</v>
      </c>
      <c r="D78" s="91">
        <f t="shared" si="30"/>
        <v>7.6256965409754807E-5</v>
      </c>
      <c r="E78" s="90">
        <f>VLOOKUP($B78,'ОТЧЕТ 22 иномарки'!A:J,10,0)</f>
        <v>112</v>
      </c>
      <c r="F78" s="91">
        <f t="shared" si="31"/>
        <v>0.58928571428571419</v>
      </c>
      <c r="G78" s="85"/>
      <c r="H78" s="90">
        <f>VLOOKUP($B78,'СВОД Регионы'!A:J,2,0)</f>
        <v>18</v>
      </c>
      <c r="I78" s="91">
        <f t="shared" si="32"/>
        <v>1.0174089984173637E-4</v>
      </c>
      <c r="J78" s="90">
        <f>VLOOKUP($B78,'СВОД Регионы'!A:J,3,0)</f>
        <v>18</v>
      </c>
      <c r="K78" s="91">
        <f t="shared" si="33"/>
        <v>0</v>
      </c>
      <c r="M78" s="90">
        <f>VLOOKUP($B78,'ОТЧЕТ 23 иномарки'!A:J,3,0)</f>
        <v>19</v>
      </c>
      <c r="N78" s="91">
        <f t="shared" si="34"/>
        <v>5.3822075549197629E-5</v>
      </c>
      <c r="O78" s="90">
        <f>VLOOKUP($B78,'ОТЧЕТ 22 иномарки'!A:J,3,0)</f>
        <v>10</v>
      </c>
      <c r="P78" s="91">
        <f t="shared" si="35"/>
        <v>0.89999999999999991</v>
      </c>
      <c r="R78" s="90">
        <f>VLOOKUP($B78,'ОТЧЕТ 23 иномарки'!A:J,4,0)</f>
        <v>19</v>
      </c>
      <c r="S78" s="91">
        <f t="shared" si="36"/>
        <v>8.774563003671462E-5</v>
      </c>
      <c r="T78" s="90">
        <f>VLOOKUP($B78,'ОТЧЕТ 22 иномарки'!A:J,4,0)</f>
        <v>12</v>
      </c>
      <c r="U78" s="91">
        <f t="shared" si="37"/>
        <v>0.58333333333333326</v>
      </c>
      <c r="W78" s="90">
        <f>VLOOKUP($B78,'ОТЧЕТ 23 иномарки'!A:J,8,0)</f>
        <v>46</v>
      </c>
      <c r="X78" s="91">
        <f t="shared" si="38"/>
        <v>7.7986457482122451E-5</v>
      </c>
      <c r="Y78" s="90">
        <f>VLOOKUP($B78,'ОТЧЕТ 22 иномарки'!A:J,8,0)</f>
        <v>42</v>
      </c>
      <c r="Z78" s="91">
        <f t="shared" si="39"/>
        <v>9.5238095238095344E-2</v>
      </c>
      <c r="AB78" s="90">
        <f>VLOOKUP($B78,'ОТЧЕТ 23 иномарки'!A:J,7,0)</f>
        <v>13</v>
      </c>
      <c r="AC78" s="91">
        <f t="shared" si="40"/>
        <v>6.8341201333179134E-5</v>
      </c>
      <c r="AD78" s="90">
        <f>VLOOKUP($B78,'ОТЧЕТ 22 иномарки'!A:J,7,0)</f>
        <v>10</v>
      </c>
      <c r="AE78" s="91">
        <f t="shared" si="41"/>
        <v>0.30000000000000004</v>
      </c>
      <c r="AG78" s="90">
        <f>VLOOKUP($B78,'ОТЧЕТ 23 иномарки'!A:J,6,0)</f>
        <v>39</v>
      </c>
      <c r="AH78" s="91">
        <f t="shared" si="42"/>
        <v>1.0739275181535055E-4</v>
      </c>
      <c r="AI78" s="90">
        <f>VLOOKUP($B78,'ОТЧЕТ 22 иномарки'!A:J,6,0)</f>
        <v>18</v>
      </c>
      <c r="AJ78" s="91">
        <f t="shared" si="43"/>
        <v>1.1666666666666665</v>
      </c>
      <c r="AL78" s="90">
        <f>VLOOKUP($B78,'ОТЧЕТ 23 иномарки'!A:J,5,0)</f>
        <v>2</v>
      </c>
      <c r="AM78" s="91">
        <f t="shared" si="44"/>
        <v>1.6169194450732463E-5</v>
      </c>
      <c r="AN78" s="90">
        <f>VLOOKUP($B78,'ОТЧЕТ 22 иномарки'!A:J,5,0)</f>
        <v>0</v>
      </c>
      <c r="AO78" s="91">
        <f t="shared" si="45"/>
        <v>0</v>
      </c>
      <c r="AQ78" s="90">
        <f>VLOOKUP($B78,'ОТЧЕТ 23 иномарки'!A:J,9,0)</f>
        <v>38</v>
      </c>
      <c r="AR78" s="91">
        <f t="shared" si="46"/>
        <v>1.1334959999522739E-4</v>
      </c>
      <c r="AS78" s="90">
        <f>VLOOKUP($B78,'ОТЧЕТ 22 иномарки'!A:J,9,0)</f>
        <v>19</v>
      </c>
      <c r="AT78" s="91">
        <f t="shared" si="47"/>
        <v>1</v>
      </c>
      <c r="AU78" s="85"/>
      <c r="AV78" s="90">
        <f>VLOOKUP($B78,'ОТЧЕТ 23 иномарки'!A:J,2,0)</f>
        <v>2</v>
      </c>
      <c r="AW78" s="91">
        <f t="shared" si="48"/>
        <v>1.2307389356569685E-5</v>
      </c>
      <c r="AX78" s="90">
        <f>VLOOKUP($B78,'ОТЧЕТ 22 иномарки'!A:J,2,0)</f>
        <v>1</v>
      </c>
      <c r="AY78" s="91">
        <f t="shared" si="49"/>
        <v>1</v>
      </c>
    </row>
    <row r="79" spans="1:51" ht="15" hidden="1" customHeight="1" outlineLevel="1" x14ac:dyDescent="0.2">
      <c r="A79" s="89">
        <v>73</v>
      </c>
      <c r="B79" s="83" t="str">
        <f>'ОТЧЕТ 23 иномарки'!A81</f>
        <v>DONINVEST</v>
      </c>
      <c r="C79" s="90">
        <f>VLOOKUP($B79,'ОТЧЕТ 23 иномарки'!A:J,10,0)</f>
        <v>174</v>
      </c>
      <c r="D79" s="91">
        <f t="shared" si="30"/>
        <v>7.4543325737625493E-5</v>
      </c>
      <c r="E79" s="90">
        <f>VLOOKUP($B79,'ОТЧЕТ 22 иномарки'!A:J,10,0)</f>
        <v>164</v>
      </c>
      <c r="F79" s="91">
        <f t="shared" si="31"/>
        <v>6.0975609756097615E-2</v>
      </c>
      <c r="G79" s="85"/>
      <c r="H79" s="90">
        <f>VLOOKUP($B79,'СВОД Регионы'!A:J,2,0)</f>
        <v>6</v>
      </c>
      <c r="I79" s="91">
        <f t="shared" si="32"/>
        <v>3.3913633280578793E-5</v>
      </c>
      <c r="J79" s="90">
        <f>VLOOKUP($B79,'СВОД Регионы'!A:J,3,0)</f>
        <v>8</v>
      </c>
      <c r="K79" s="91">
        <f t="shared" si="33"/>
        <v>-0.25</v>
      </c>
      <c r="M79" s="90">
        <f>VLOOKUP($B79,'ОТЧЕТ 23 иномарки'!A:J,3,0)</f>
        <v>16</v>
      </c>
      <c r="N79" s="91">
        <f t="shared" si="34"/>
        <v>4.5323853094061158E-5</v>
      </c>
      <c r="O79" s="90">
        <f>VLOOKUP($B79,'ОТЧЕТ 22 иномарки'!A:J,3,0)</f>
        <v>21</v>
      </c>
      <c r="P79" s="91">
        <f t="shared" si="35"/>
        <v>-0.23809523809523814</v>
      </c>
      <c r="R79" s="90">
        <f>VLOOKUP($B79,'ОТЧЕТ 23 иномарки'!A:J,4,0)</f>
        <v>8</v>
      </c>
      <c r="S79" s="91">
        <f t="shared" si="36"/>
        <v>3.694552843651142E-5</v>
      </c>
      <c r="T79" s="90">
        <f>VLOOKUP($B79,'ОТЧЕТ 22 иномарки'!A:J,4,0)</f>
        <v>9</v>
      </c>
      <c r="U79" s="91">
        <f t="shared" si="37"/>
        <v>-0.11111111111111116</v>
      </c>
      <c r="W79" s="90">
        <f>VLOOKUP($B79,'ОТЧЕТ 23 иномарки'!A:J,8,0)</f>
        <v>29</v>
      </c>
      <c r="X79" s="91">
        <f t="shared" si="38"/>
        <v>4.9165375369164152E-5</v>
      </c>
      <c r="Y79" s="90">
        <f>VLOOKUP($B79,'ОТЧЕТ 22 иномарки'!A:J,8,0)</f>
        <v>42</v>
      </c>
      <c r="Z79" s="91">
        <f t="shared" si="39"/>
        <v>-0.30952380952380953</v>
      </c>
      <c r="AB79" s="90">
        <f>VLOOKUP($B79,'ОТЧЕТ 23 иномарки'!A:J,7,0)</f>
        <v>14</v>
      </c>
      <c r="AC79" s="91">
        <f t="shared" si="40"/>
        <v>7.3598216820346747E-5</v>
      </c>
      <c r="AD79" s="90">
        <f>VLOOKUP($B79,'ОТЧЕТ 22 иномарки'!A:J,7,0)</f>
        <v>12</v>
      </c>
      <c r="AE79" s="91">
        <f t="shared" si="41"/>
        <v>0.16666666666666674</v>
      </c>
      <c r="AG79" s="90">
        <f>VLOOKUP($B79,'ОТЧЕТ 23 иномарки'!A:J,6,0)</f>
        <v>1</v>
      </c>
      <c r="AH79" s="91">
        <f t="shared" si="42"/>
        <v>2.7536603029577065E-6</v>
      </c>
      <c r="AI79" s="90">
        <f>VLOOKUP($B79,'ОТЧЕТ 22 иномарки'!A:J,6,0)</f>
        <v>4</v>
      </c>
      <c r="AJ79" s="91">
        <f t="shared" si="43"/>
        <v>-0.75</v>
      </c>
      <c r="AL79" s="90">
        <f>VLOOKUP($B79,'ОТЧЕТ 23 иномарки'!A:J,5,0)</f>
        <v>17</v>
      </c>
      <c r="AM79" s="91">
        <f t="shared" si="44"/>
        <v>1.3743815283122595E-4</v>
      </c>
      <c r="AN79" s="90">
        <f>VLOOKUP($B79,'ОТЧЕТ 22 иномарки'!A:J,5,0)</f>
        <v>10</v>
      </c>
      <c r="AO79" s="91">
        <f t="shared" si="45"/>
        <v>0.7</v>
      </c>
      <c r="AQ79" s="90">
        <f>VLOOKUP($B79,'ОТЧЕТ 23 иномарки'!A:J,9,0)</f>
        <v>88</v>
      </c>
      <c r="AR79" s="91">
        <f t="shared" si="46"/>
        <v>2.6249381051526339E-4</v>
      </c>
      <c r="AS79" s="90">
        <f>VLOOKUP($B79,'ОТЧЕТ 22 иномарки'!A:J,9,0)</f>
        <v>64</v>
      </c>
      <c r="AT79" s="91">
        <f t="shared" si="47"/>
        <v>0.375</v>
      </c>
      <c r="AU79" s="85"/>
      <c r="AV79" s="90">
        <f>VLOOKUP($B79,'ОТЧЕТ 23 иномарки'!A:J,2,0)</f>
        <v>1</v>
      </c>
      <c r="AW79" s="91">
        <f t="shared" si="48"/>
        <v>6.1536946782848424E-6</v>
      </c>
      <c r="AX79" s="90">
        <f>VLOOKUP($B79,'ОТЧЕТ 22 иномарки'!A:J,2,0)</f>
        <v>2</v>
      </c>
      <c r="AY79" s="91">
        <f t="shared" si="49"/>
        <v>-0.5</v>
      </c>
    </row>
    <row r="80" spans="1:51" ht="15" hidden="1" customHeight="1" outlineLevel="1" x14ac:dyDescent="0.2">
      <c r="A80" s="89">
        <v>74</v>
      </c>
      <c r="B80" s="83" t="str">
        <f>'ОТЧЕТ 23 иномарки'!A82</f>
        <v>OMODA</v>
      </c>
      <c r="C80" s="90">
        <f>VLOOKUP($B80,'ОТЧЕТ 23 иномарки'!A:J,10,0)</f>
        <v>155</v>
      </c>
      <c r="D80" s="91">
        <f t="shared" si="30"/>
        <v>6.6403537295011211E-5</v>
      </c>
      <c r="E80" s="90">
        <f>VLOOKUP($B80,'ОТЧЕТ 22 иномарки'!A:J,10,0)</f>
        <v>0</v>
      </c>
      <c r="F80" s="91">
        <f t="shared" si="31"/>
        <v>0</v>
      </c>
      <c r="G80" s="85"/>
      <c r="H80" s="90">
        <f>VLOOKUP($B80,'СВОД Регионы'!A:J,2,0)</f>
        <v>22</v>
      </c>
      <c r="I80" s="91">
        <f t="shared" si="32"/>
        <v>1.2434998869545558E-4</v>
      </c>
      <c r="J80" s="90">
        <f>VLOOKUP($B80,'СВОД Регионы'!A:J,3,0)</f>
        <v>0</v>
      </c>
      <c r="K80" s="91">
        <f t="shared" si="33"/>
        <v>0</v>
      </c>
      <c r="M80" s="90">
        <f>VLOOKUP($B80,'ОТЧЕТ 23 иномарки'!A:J,3,0)</f>
        <v>20</v>
      </c>
      <c r="N80" s="91">
        <f t="shared" si="34"/>
        <v>5.6654816367576448E-5</v>
      </c>
      <c r="O80" s="90">
        <f>VLOOKUP($B80,'ОТЧЕТ 22 иномарки'!A:J,3,0)</f>
        <v>0</v>
      </c>
      <c r="P80" s="91">
        <f t="shared" si="35"/>
        <v>0</v>
      </c>
      <c r="R80" s="90">
        <f>VLOOKUP($B80,'ОТЧЕТ 23 иномарки'!A:J,4,0)</f>
        <v>17</v>
      </c>
      <c r="S80" s="91">
        <f t="shared" si="36"/>
        <v>7.8509247927586762E-5</v>
      </c>
      <c r="T80" s="90">
        <f>VLOOKUP($B80,'ОТЧЕТ 22 иномарки'!A:J,4,0)</f>
        <v>0</v>
      </c>
      <c r="U80" s="91">
        <f t="shared" si="37"/>
        <v>0</v>
      </c>
      <c r="W80" s="90">
        <f>VLOOKUP($B80,'ОТЧЕТ 23 иномарки'!A:J,8,0)</f>
        <v>50</v>
      </c>
      <c r="X80" s="91">
        <f t="shared" si="38"/>
        <v>8.4767888567524407E-5</v>
      </c>
      <c r="Y80" s="90">
        <f>VLOOKUP($B80,'ОТЧЕТ 22 иномарки'!A:J,8,0)</f>
        <v>0</v>
      </c>
      <c r="Z80" s="91">
        <f t="shared" si="39"/>
        <v>0</v>
      </c>
      <c r="AB80" s="90">
        <f>VLOOKUP($B80,'ОТЧЕТ 23 иномарки'!A:J,7,0)</f>
        <v>10</v>
      </c>
      <c r="AC80" s="91">
        <f t="shared" si="40"/>
        <v>5.2570154871676254E-5</v>
      </c>
      <c r="AD80" s="90">
        <f>VLOOKUP($B80,'ОТЧЕТ 22 иномарки'!A:J,7,0)</f>
        <v>0</v>
      </c>
      <c r="AE80" s="91">
        <f t="shared" si="41"/>
        <v>0</v>
      </c>
      <c r="AG80" s="90">
        <f>VLOOKUP($B80,'ОТЧЕТ 23 иномарки'!A:J,6,0)</f>
        <v>20</v>
      </c>
      <c r="AH80" s="91">
        <f t="shared" si="42"/>
        <v>5.5073206059154128E-5</v>
      </c>
      <c r="AI80" s="90">
        <f>VLOOKUP($B80,'ОТЧЕТ 22 иномарки'!A:J,6,0)</f>
        <v>0</v>
      </c>
      <c r="AJ80" s="91">
        <f t="shared" si="43"/>
        <v>0</v>
      </c>
      <c r="AL80" s="90">
        <f>VLOOKUP($B80,'ОТЧЕТ 23 иномарки'!A:J,5,0)</f>
        <v>7</v>
      </c>
      <c r="AM80" s="91">
        <f t="shared" si="44"/>
        <v>5.6592180577563627E-5</v>
      </c>
      <c r="AN80" s="90">
        <f>VLOOKUP($B80,'ОТЧЕТ 22 иномарки'!A:J,5,0)</f>
        <v>0</v>
      </c>
      <c r="AO80" s="91">
        <f t="shared" si="45"/>
        <v>0</v>
      </c>
      <c r="AQ80" s="90">
        <f>VLOOKUP($B80,'ОТЧЕТ 23 иномарки'!A:J,9,0)</f>
        <v>30</v>
      </c>
      <c r="AR80" s="91">
        <f t="shared" si="46"/>
        <v>8.9486526312021624E-5</v>
      </c>
      <c r="AS80" s="90">
        <f>VLOOKUP($B80,'ОТЧЕТ 22 иномарки'!A:J,9,0)</f>
        <v>0</v>
      </c>
      <c r="AT80" s="91">
        <f t="shared" si="47"/>
        <v>0</v>
      </c>
      <c r="AU80" s="85"/>
      <c r="AV80" s="90">
        <f>VLOOKUP($B80,'ОТЧЕТ 23 иномарки'!A:J,2,0)</f>
        <v>1</v>
      </c>
      <c r="AW80" s="91">
        <f t="shared" si="48"/>
        <v>6.1536946782848424E-6</v>
      </c>
      <c r="AX80" s="90">
        <f>VLOOKUP($B80,'ОТЧЕТ 22 иномарки'!A:J,2,0)</f>
        <v>0</v>
      </c>
      <c r="AY80" s="91">
        <f t="shared" si="49"/>
        <v>0</v>
      </c>
    </row>
    <row r="81" spans="1:51" ht="15" hidden="1" customHeight="1" outlineLevel="1" x14ac:dyDescent="0.2">
      <c r="A81" s="89">
        <v>75</v>
      </c>
      <c r="B81" s="83" t="str">
        <f>'ОТЧЕТ 23 иномарки'!A83</f>
        <v>LAMBORGHINI</v>
      </c>
      <c r="C81" s="90">
        <f>VLOOKUP($B81,'ОТЧЕТ 23 иномарки'!A:J,10,0)</f>
        <v>143</v>
      </c>
      <c r="D81" s="91">
        <f t="shared" si="30"/>
        <v>6.1262618278623242E-5</v>
      </c>
      <c r="E81" s="90">
        <f>VLOOKUP($B81,'ОТЧЕТ 22 иномарки'!A:J,10,0)</f>
        <v>91</v>
      </c>
      <c r="F81" s="91">
        <f t="shared" si="31"/>
        <v>0.5714285714285714</v>
      </c>
      <c r="G81" s="85"/>
      <c r="H81" s="90">
        <f>VLOOKUP($B81,'СВОД Регионы'!A:J,2,0)</f>
        <v>75</v>
      </c>
      <c r="I81" s="91">
        <f t="shared" si="32"/>
        <v>4.2392041600723489E-4</v>
      </c>
      <c r="J81" s="90">
        <f>VLOOKUP($B81,'СВОД Регионы'!A:J,3,0)</f>
        <v>47</v>
      </c>
      <c r="K81" s="91">
        <f t="shared" si="33"/>
        <v>0.5957446808510638</v>
      </c>
      <c r="M81" s="90">
        <f>VLOOKUP($B81,'ОТЧЕТ 23 иномарки'!A:J,3,0)</f>
        <v>6</v>
      </c>
      <c r="N81" s="91">
        <f t="shared" si="34"/>
        <v>1.6996444910272934E-5</v>
      </c>
      <c r="O81" s="90">
        <f>VLOOKUP($B81,'ОТЧЕТ 22 иномарки'!A:J,3,0)</f>
        <v>6</v>
      </c>
      <c r="P81" s="91">
        <f t="shared" si="35"/>
        <v>0</v>
      </c>
      <c r="R81" s="90">
        <f>VLOOKUP($B81,'ОТЧЕТ 23 иномарки'!A:J,4,0)</f>
        <v>31</v>
      </c>
      <c r="S81" s="91">
        <f t="shared" si="36"/>
        <v>1.4316392269148176E-4</v>
      </c>
      <c r="T81" s="90">
        <f>VLOOKUP($B81,'ОТЧЕТ 22 иномарки'!A:J,4,0)</f>
        <v>9</v>
      </c>
      <c r="U81" s="91">
        <f t="shared" si="37"/>
        <v>2.4444444444444446</v>
      </c>
      <c r="W81" s="90">
        <f>VLOOKUP($B81,'ОТЧЕТ 23 иномарки'!A:J,8,0)</f>
        <v>86</v>
      </c>
      <c r="X81" s="91">
        <f t="shared" si="38"/>
        <v>1.4580076833614196E-4</v>
      </c>
      <c r="Y81" s="90">
        <f>VLOOKUP($B81,'ОТЧЕТ 22 иномарки'!A:J,8,0)</f>
        <v>56</v>
      </c>
      <c r="Z81" s="91">
        <f t="shared" si="39"/>
        <v>0.53571428571428581</v>
      </c>
      <c r="AB81" s="90">
        <f>VLOOKUP($B81,'ОТЧЕТ 23 иномарки'!A:J,7,0)</f>
        <v>3</v>
      </c>
      <c r="AC81" s="91">
        <f t="shared" si="40"/>
        <v>1.5771046461502877E-5</v>
      </c>
      <c r="AD81" s="90">
        <f>VLOOKUP($B81,'ОТЧЕТ 22 иномарки'!A:J,7,0)</f>
        <v>5</v>
      </c>
      <c r="AE81" s="91">
        <f t="shared" si="41"/>
        <v>-0.4</v>
      </c>
      <c r="AG81" s="90">
        <f>VLOOKUP($B81,'ОТЧЕТ 23 иномарки'!A:J,6,0)</f>
        <v>6</v>
      </c>
      <c r="AH81" s="91">
        <f t="shared" si="42"/>
        <v>1.652196181774624E-5</v>
      </c>
      <c r="AI81" s="90">
        <f>VLOOKUP($B81,'ОТЧЕТ 22 иномарки'!A:J,6,0)</f>
        <v>3</v>
      </c>
      <c r="AJ81" s="91">
        <f t="shared" si="43"/>
        <v>1</v>
      </c>
      <c r="AL81" s="90">
        <f>VLOOKUP($B81,'ОТЧЕТ 23 иномарки'!A:J,5,0)</f>
        <v>3</v>
      </c>
      <c r="AM81" s="91">
        <f t="shared" si="44"/>
        <v>2.4253791676098697E-5</v>
      </c>
      <c r="AN81" s="90">
        <f>VLOOKUP($B81,'ОТЧЕТ 22 иномарки'!A:J,5,0)</f>
        <v>3</v>
      </c>
      <c r="AO81" s="91">
        <f t="shared" si="45"/>
        <v>0</v>
      </c>
      <c r="AQ81" s="90">
        <f>VLOOKUP($B81,'ОТЧЕТ 23 иномарки'!A:J,9,0)</f>
        <v>6</v>
      </c>
      <c r="AR81" s="91">
        <f t="shared" si="46"/>
        <v>1.7897305262404325E-5</v>
      </c>
      <c r="AS81" s="90">
        <f>VLOOKUP($B81,'ОТЧЕТ 22 иномарки'!A:J,9,0)</f>
        <v>7</v>
      </c>
      <c r="AT81" s="91">
        <f t="shared" si="47"/>
        <v>-0.1428571428571429</v>
      </c>
      <c r="AU81" s="85"/>
      <c r="AV81" s="90">
        <f>VLOOKUP($B81,'ОТЧЕТ 23 иномарки'!A:J,2,0)</f>
        <v>2</v>
      </c>
      <c r="AW81" s="91">
        <f t="shared" si="48"/>
        <v>1.2307389356569685E-5</v>
      </c>
      <c r="AX81" s="90">
        <f>VLOOKUP($B81,'ОТЧЕТ 22 иномарки'!A:J,2,0)</f>
        <v>2</v>
      </c>
      <c r="AY81" s="91">
        <f t="shared" si="49"/>
        <v>0</v>
      </c>
    </row>
    <row r="82" spans="1:51" ht="15" hidden="1" customHeight="1" outlineLevel="1" x14ac:dyDescent="0.2">
      <c r="A82" s="89">
        <v>76</v>
      </c>
      <c r="B82" s="83" t="str">
        <f>'ОТЧЕТ 23 иномарки'!A84</f>
        <v>PLYMOUTH</v>
      </c>
      <c r="C82" s="90">
        <f>VLOOKUP($B82,'ОТЧЕТ 23 иномарки'!A:J,10,0)</f>
        <v>140</v>
      </c>
      <c r="D82" s="91">
        <f t="shared" si="30"/>
        <v>5.997738852452625E-5</v>
      </c>
      <c r="E82" s="90">
        <f>VLOOKUP($B82,'ОТЧЕТ 22 иномарки'!A:J,10,0)</f>
        <v>108</v>
      </c>
      <c r="F82" s="91">
        <f t="shared" si="31"/>
        <v>0.29629629629629628</v>
      </c>
      <c r="G82" s="85"/>
      <c r="H82" s="90">
        <f>VLOOKUP($B82,'СВОД Регионы'!A:J,2,0)</f>
        <v>22</v>
      </c>
      <c r="I82" s="91">
        <f t="shared" si="32"/>
        <v>1.2434998869545558E-4</v>
      </c>
      <c r="J82" s="90">
        <f>VLOOKUP($B82,'СВОД Регионы'!A:J,3,0)</f>
        <v>15</v>
      </c>
      <c r="K82" s="91">
        <f t="shared" si="33"/>
        <v>0.46666666666666656</v>
      </c>
      <c r="M82" s="90">
        <f>VLOOKUP($B82,'ОТЧЕТ 23 иномарки'!A:J,3,0)</f>
        <v>10</v>
      </c>
      <c r="N82" s="91">
        <f t="shared" si="34"/>
        <v>2.8327408183788224E-5</v>
      </c>
      <c r="O82" s="90">
        <f>VLOOKUP($B82,'ОТЧЕТ 22 иномарки'!A:J,3,0)</f>
        <v>10</v>
      </c>
      <c r="P82" s="91">
        <f t="shared" si="35"/>
        <v>0</v>
      </c>
      <c r="R82" s="90">
        <f>VLOOKUP($B82,'ОТЧЕТ 23 иномарки'!A:J,4,0)</f>
        <v>23</v>
      </c>
      <c r="S82" s="91">
        <f t="shared" si="36"/>
        <v>1.0621839425497032E-4</v>
      </c>
      <c r="T82" s="90">
        <f>VLOOKUP($B82,'ОТЧЕТ 22 иномарки'!A:J,4,0)</f>
        <v>30</v>
      </c>
      <c r="U82" s="91">
        <f t="shared" si="37"/>
        <v>-0.23333333333333328</v>
      </c>
      <c r="W82" s="90">
        <f>VLOOKUP($B82,'ОТЧЕТ 23 иномарки'!A:J,8,0)</f>
        <v>60</v>
      </c>
      <c r="X82" s="91">
        <f t="shared" si="38"/>
        <v>1.0172146628102929E-4</v>
      </c>
      <c r="Y82" s="90">
        <f>VLOOKUP($B82,'ОТЧЕТ 22 иномарки'!A:J,8,0)</f>
        <v>40</v>
      </c>
      <c r="Z82" s="91">
        <f t="shared" si="39"/>
        <v>0.5</v>
      </c>
      <c r="AB82" s="90">
        <f>VLOOKUP($B82,'ОТЧЕТ 23 иномарки'!A:J,7,0)</f>
        <v>12</v>
      </c>
      <c r="AC82" s="91">
        <f t="shared" si="40"/>
        <v>6.3084185846011507E-5</v>
      </c>
      <c r="AD82" s="90">
        <f>VLOOKUP($B82,'ОТЧЕТ 22 иномарки'!A:J,7,0)</f>
        <v>5</v>
      </c>
      <c r="AE82" s="91">
        <f t="shared" si="41"/>
        <v>1.4</v>
      </c>
      <c r="AG82" s="90">
        <f>VLOOKUP($B82,'ОТЧЕТ 23 иномарки'!A:J,6,0)</f>
        <v>4</v>
      </c>
      <c r="AH82" s="91">
        <f t="shared" si="42"/>
        <v>1.1014641211830826E-5</v>
      </c>
      <c r="AI82" s="90">
        <f>VLOOKUP($B82,'ОТЧЕТ 22 иномарки'!A:J,6,0)</f>
        <v>4</v>
      </c>
      <c r="AJ82" s="91">
        <f t="shared" si="43"/>
        <v>0</v>
      </c>
      <c r="AL82" s="90">
        <f>VLOOKUP($B82,'ОТЧЕТ 23 иномарки'!A:J,5,0)</f>
        <v>5</v>
      </c>
      <c r="AM82" s="91">
        <f t="shared" si="44"/>
        <v>4.042298612683116E-5</v>
      </c>
      <c r="AN82" s="90">
        <f>VLOOKUP($B82,'ОТЧЕТ 22 иномарки'!A:J,5,0)</f>
        <v>4</v>
      </c>
      <c r="AO82" s="91">
        <f t="shared" si="45"/>
        <v>0.25</v>
      </c>
      <c r="AQ82" s="90">
        <f>VLOOKUP($B82,'ОТЧЕТ 23 иномарки'!A:J,9,0)</f>
        <v>26</v>
      </c>
      <c r="AR82" s="91">
        <f t="shared" si="46"/>
        <v>7.7554989470418736E-5</v>
      </c>
      <c r="AS82" s="90">
        <f>VLOOKUP($B82,'ОТЧЕТ 22 иномарки'!A:J,9,0)</f>
        <v>14</v>
      </c>
      <c r="AT82" s="91">
        <f t="shared" si="47"/>
        <v>0.85714285714285721</v>
      </c>
      <c r="AU82" s="85"/>
      <c r="AV82" s="90">
        <f>VLOOKUP($B82,'ОТЧЕТ 23 иномарки'!A:J,2,0)</f>
        <v>0</v>
      </c>
      <c r="AW82" s="91">
        <f t="shared" si="48"/>
        <v>0</v>
      </c>
      <c r="AX82" s="90">
        <f>VLOOKUP($B82,'ОТЧЕТ 22 иномарки'!A:J,2,0)</f>
        <v>1</v>
      </c>
      <c r="AY82" s="91">
        <f t="shared" si="49"/>
        <v>-1</v>
      </c>
    </row>
    <row r="83" spans="1:51" ht="15" hidden="1" customHeight="1" outlineLevel="1" x14ac:dyDescent="0.2">
      <c r="A83" s="89">
        <v>77</v>
      </c>
      <c r="B83" s="83" t="str">
        <f>'ОТЧЕТ 23 иномарки'!A85</f>
        <v>BUICK</v>
      </c>
      <c r="C83" s="90">
        <f>VLOOKUP($B83,'ОТЧЕТ 23 иномарки'!A:J,10,0)</f>
        <v>132</v>
      </c>
      <c r="D83" s="91">
        <f t="shared" si="30"/>
        <v>5.6550109180267609E-5</v>
      </c>
      <c r="E83" s="90">
        <f>VLOOKUP($B83,'ОТЧЕТ 22 иномарки'!A:J,10,0)</f>
        <v>68</v>
      </c>
      <c r="F83" s="91">
        <f t="shared" si="31"/>
        <v>0.94117647058823528</v>
      </c>
      <c r="G83" s="85"/>
      <c r="H83" s="90">
        <f>VLOOKUP($B83,'СВОД Регионы'!A:J,2,0)</f>
        <v>21</v>
      </c>
      <c r="I83" s="91">
        <f t="shared" si="32"/>
        <v>1.1869771648202577E-4</v>
      </c>
      <c r="J83" s="90">
        <f>VLOOKUP($B83,'СВОД Регионы'!A:J,3,0)</f>
        <v>13</v>
      </c>
      <c r="K83" s="91">
        <f t="shared" si="33"/>
        <v>0.61538461538461542</v>
      </c>
      <c r="M83" s="90">
        <f>VLOOKUP($B83,'ОТЧЕТ 23 иномарки'!A:J,3,0)</f>
        <v>18</v>
      </c>
      <c r="N83" s="91">
        <f t="shared" si="34"/>
        <v>5.0989334730818803E-5</v>
      </c>
      <c r="O83" s="90">
        <f>VLOOKUP($B83,'ОТЧЕТ 22 иномарки'!A:J,3,0)</f>
        <v>13</v>
      </c>
      <c r="P83" s="91">
        <f t="shared" si="35"/>
        <v>0.38461538461538458</v>
      </c>
      <c r="R83" s="90">
        <f>VLOOKUP($B83,'ОТЧЕТ 23 иномарки'!A:J,4,0)</f>
        <v>26</v>
      </c>
      <c r="S83" s="91">
        <f t="shared" si="36"/>
        <v>1.200729674186621E-4</v>
      </c>
      <c r="T83" s="90">
        <f>VLOOKUP($B83,'ОТЧЕТ 22 иномарки'!A:J,4,0)</f>
        <v>12</v>
      </c>
      <c r="U83" s="91">
        <f t="shared" si="37"/>
        <v>1.1666666666666665</v>
      </c>
      <c r="W83" s="90">
        <f>VLOOKUP($B83,'ОТЧЕТ 23 иномарки'!A:J,8,0)</f>
        <v>55</v>
      </c>
      <c r="X83" s="91">
        <f t="shared" si="38"/>
        <v>9.3244677424276847E-5</v>
      </c>
      <c r="Y83" s="90">
        <f>VLOOKUP($B83,'ОТЧЕТ 22 иномарки'!A:J,8,0)</f>
        <v>29</v>
      </c>
      <c r="Z83" s="91">
        <f t="shared" si="39"/>
        <v>0.89655172413793105</v>
      </c>
      <c r="AB83" s="90">
        <f>VLOOKUP($B83,'ОТЧЕТ 23 иномарки'!A:J,7,0)</f>
        <v>3</v>
      </c>
      <c r="AC83" s="91">
        <f t="shared" si="40"/>
        <v>1.5771046461502877E-5</v>
      </c>
      <c r="AD83" s="90">
        <f>VLOOKUP($B83,'ОТЧЕТ 22 иномарки'!A:J,7,0)</f>
        <v>3</v>
      </c>
      <c r="AE83" s="91">
        <f t="shared" si="41"/>
        <v>0</v>
      </c>
      <c r="AG83" s="90">
        <f>VLOOKUP($B83,'ОТЧЕТ 23 иномарки'!A:J,6,0)</f>
        <v>2</v>
      </c>
      <c r="AH83" s="91">
        <f t="shared" si="42"/>
        <v>5.5073206059154129E-6</v>
      </c>
      <c r="AI83" s="90">
        <f>VLOOKUP($B83,'ОТЧЕТ 22 иномарки'!A:J,6,0)</f>
        <v>1</v>
      </c>
      <c r="AJ83" s="91">
        <f t="shared" si="43"/>
        <v>1</v>
      </c>
      <c r="AL83" s="90">
        <f>VLOOKUP($B83,'ОТЧЕТ 23 иномарки'!A:J,5,0)</f>
        <v>6</v>
      </c>
      <c r="AM83" s="91">
        <f t="shared" si="44"/>
        <v>4.8507583352197394E-5</v>
      </c>
      <c r="AN83" s="90">
        <f>VLOOKUP($B83,'ОТЧЕТ 22 иномарки'!A:J,5,0)</f>
        <v>1</v>
      </c>
      <c r="AO83" s="91">
        <f t="shared" si="45"/>
        <v>5</v>
      </c>
      <c r="AQ83" s="90">
        <f>VLOOKUP($B83,'ОТЧЕТ 23 иномарки'!A:J,9,0)</f>
        <v>22</v>
      </c>
      <c r="AR83" s="91">
        <f t="shared" si="46"/>
        <v>6.5623452628815849E-5</v>
      </c>
      <c r="AS83" s="90">
        <f>VLOOKUP($B83,'ОТЧЕТ 22 иномарки'!A:J,9,0)</f>
        <v>9</v>
      </c>
      <c r="AT83" s="91">
        <f t="shared" si="47"/>
        <v>1.4444444444444446</v>
      </c>
      <c r="AU83" s="85"/>
      <c r="AV83" s="90">
        <f>VLOOKUP($B83,'ОТЧЕТ 23 иномарки'!A:J,2,0)</f>
        <v>0</v>
      </c>
      <c r="AW83" s="91">
        <f t="shared" si="48"/>
        <v>0</v>
      </c>
      <c r="AX83" s="90">
        <f>VLOOKUP($B83,'ОТЧЕТ 22 иномарки'!A:J,2,0)</f>
        <v>0</v>
      </c>
      <c r="AY83" s="91">
        <f t="shared" si="49"/>
        <v>0</v>
      </c>
    </row>
    <row r="84" spans="1:51" ht="15" hidden="1" customHeight="1" outlineLevel="1" x14ac:dyDescent="0.2">
      <c r="A84" s="89">
        <v>78</v>
      </c>
      <c r="B84" s="83" t="str">
        <f>'ОТЧЕТ 23 иномарки'!A86</f>
        <v>GAC</v>
      </c>
      <c r="C84" s="90">
        <f>VLOOKUP($B84,'ОТЧЕТ 23 иномарки'!A:J,10,0)</f>
        <v>119</v>
      </c>
      <c r="D84" s="91">
        <f t="shared" si="30"/>
        <v>5.0980780245847318E-5</v>
      </c>
      <c r="E84" s="90">
        <f>VLOOKUP($B84,'ОТЧЕТ 22 иномарки'!A:J,10,0)</f>
        <v>69</v>
      </c>
      <c r="F84" s="91">
        <f t="shared" si="31"/>
        <v>0.7246376811594204</v>
      </c>
      <c r="G84" s="85"/>
      <c r="H84" s="90">
        <f>VLOOKUP($B84,'СВОД Регионы'!A:J,2,0)</f>
        <v>36</v>
      </c>
      <c r="I84" s="91">
        <f t="shared" si="32"/>
        <v>2.0348179968347275E-4</v>
      </c>
      <c r="J84" s="90">
        <f>VLOOKUP($B84,'СВОД Регионы'!A:J,3,0)</f>
        <v>23</v>
      </c>
      <c r="K84" s="91">
        <f t="shared" si="33"/>
        <v>0.56521739130434789</v>
      </c>
      <c r="M84" s="90">
        <f>VLOOKUP($B84,'ОТЧЕТ 23 иномарки'!A:J,3,0)</f>
        <v>13</v>
      </c>
      <c r="N84" s="91">
        <f t="shared" si="34"/>
        <v>3.6825630638924695E-5</v>
      </c>
      <c r="O84" s="90">
        <f>VLOOKUP($B84,'ОТЧЕТ 22 иномарки'!A:J,3,0)</f>
        <v>8</v>
      </c>
      <c r="P84" s="91">
        <f t="shared" si="35"/>
        <v>0.625</v>
      </c>
      <c r="R84" s="90">
        <f>VLOOKUP($B84,'ОТЧЕТ 23 иномарки'!A:J,4,0)</f>
        <v>19</v>
      </c>
      <c r="S84" s="91">
        <f t="shared" si="36"/>
        <v>8.774563003671462E-5</v>
      </c>
      <c r="T84" s="90">
        <f>VLOOKUP($B84,'ОТЧЕТ 22 иномарки'!A:J,4,0)</f>
        <v>7</v>
      </c>
      <c r="U84" s="91">
        <f t="shared" si="37"/>
        <v>1.7142857142857144</v>
      </c>
      <c r="W84" s="90">
        <f>VLOOKUP($B84,'ОТЧЕТ 23 иномарки'!A:J,8,0)</f>
        <v>57</v>
      </c>
      <c r="X84" s="91">
        <f t="shared" si="38"/>
        <v>9.6635392966977818E-5</v>
      </c>
      <c r="Y84" s="90">
        <f>VLOOKUP($B84,'ОТЧЕТ 22 иномарки'!A:J,8,0)</f>
        <v>42</v>
      </c>
      <c r="Z84" s="91">
        <f t="shared" si="39"/>
        <v>0.35714285714285721</v>
      </c>
      <c r="AB84" s="90">
        <f>VLOOKUP($B84,'ОТЧЕТ 23 иномарки'!A:J,7,0)</f>
        <v>6</v>
      </c>
      <c r="AC84" s="91">
        <f t="shared" si="40"/>
        <v>3.1542092923005754E-5</v>
      </c>
      <c r="AD84" s="90">
        <f>VLOOKUP($B84,'ОТЧЕТ 22 иномарки'!A:J,7,0)</f>
        <v>7</v>
      </c>
      <c r="AE84" s="91">
        <f t="shared" si="41"/>
        <v>-0.1428571428571429</v>
      </c>
      <c r="AG84" s="90">
        <f>VLOOKUP($B84,'ОТЧЕТ 23 иномарки'!A:J,6,0)</f>
        <v>5</v>
      </c>
      <c r="AH84" s="91">
        <f t="shared" si="42"/>
        <v>1.3768301514788532E-5</v>
      </c>
      <c r="AI84" s="90">
        <f>VLOOKUP($B84,'ОТЧЕТ 22 иномарки'!A:J,6,0)</f>
        <v>1</v>
      </c>
      <c r="AJ84" s="91">
        <f t="shared" si="43"/>
        <v>4</v>
      </c>
      <c r="AL84" s="90">
        <f>VLOOKUP($B84,'ОТЧЕТ 23 иномарки'!A:J,5,0)</f>
        <v>5</v>
      </c>
      <c r="AM84" s="91">
        <f t="shared" si="44"/>
        <v>4.042298612683116E-5</v>
      </c>
      <c r="AN84" s="90">
        <f>VLOOKUP($B84,'ОТЧЕТ 22 иномарки'!A:J,5,0)</f>
        <v>0</v>
      </c>
      <c r="AO84" s="91">
        <f t="shared" si="45"/>
        <v>0</v>
      </c>
      <c r="AQ84" s="90">
        <f>VLOOKUP($B84,'ОТЧЕТ 23 иномарки'!A:J,9,0)</f>
        <v>13</v>
      </c>
      <c r="AR84" s="91">
        <f t="shared" si="46"/>
        <v>3.8777494735209368E-5</v>
      </c>
      <c r="AS84" s="90">
        <f>VLOOKUP($B84,'ОТЧЕТ 22 иномарки'!A:J,9,0)</f>
        <v>3</v>
      </c>
      <c r="AT84" s="91">
        <f t="shared" si="47"/>
        <v>3.333333333333333</v>
      </c>
      <c r="AU84" s="85"/>
      <c r="AV84" s="90">
        <f>VLOOKUP($B84,'ОТЧЕТ 23 иномарки'!A:J,2,0)</f>
        <v>1</v>
      </c>
      <c r="AW84" s="91">
        <f t="shared" si="48"/>
        <v>6.1536946782848424E-6</v>
      </c>
      <c r="AX84" s="90">
        <f>VLOOKUP($B84,'ОТЧЕТ 22 иномарки'!A:J,2,0)</f>
        <v>1</v>
      </c>
      <c r="AY84" s="91">
        <f t="shared" si="49"/>
        <v>0</v>
      </c>
    </row>
    <row r="85" spans="1:51" ht="15" hidden="1" customHeight="1" outlineLevel="1" x14ac:dyDescent="0.2">
      <c r="A85" s="89">
        <v>79</v>
      </c>
      <c r="B85" s="83" t="str">
        <f>'ОТЧЕТ 23 иномарки'!A87</f>
        <v>ZX-AUTO</v>
      </c>
      <c r="C85" s="90">
        <f>VLOOKUP($B85,'ОТЧЕТ 23 иномарки'!A:J,10,0)</f>
        <v>104</v>
      </c>
      <c r="D85" s="91">
        <f t="shared" si="30"/>
        <v>4.4554631475362358E-5</v>
      </c>
      <c r="E85" s="90">
        <f>VLOOKUP($B85,'ОТЧЕТ 22 иномарки'!A:J,10,0)</f>
        <v>74</v>
      </c>
      <c r="F85" s="91">
        <f t="shared" si="31"/>
        <v>0.40540540540540548</v>
      </c>
      <c r="G85" s="85"/>
      <c r="H85" s="90">
        <f>VLOOKUP($B85,'СВОД Регионы'!A:J,2,0)</f>
        <v>1</v>
      </c>
      <c r="I85" s="91">
        <f t="shared" si="32"/>
        <v>5.6522722134297989E-6</v>
      </c>
      <c r="J85" s="90">
        <f>VLOOKUP($B85,'СВОД Регионы'!A:J,3,0)</f>
        <v>1</v>
      </c>
      <c r="K85" s="91">
        <f t="shared" si="33"/>
        <v>0</v>
      </c>
      <c r="M85" s="90">
        <f>VLOOKUP($B85,'ОТЧЕТ 23 иномарки'!A:J,3,0)</f>
        <v>24</v>
      </c>
      <c r="N85" s="91">
        <f t="shared" si="34"/>
        <v>6.7985779641091738E-5</v>
      </c>
      <c r="O85" s="90">
        <f>VLOOKUP($B85,'ОТЧЕТ 22 иномарки'!A:J,3,0)</f>
        <v>15</v>
      </c>
      <c r="P85" s="91">
        <f t="shared" si="35"/>
        <v>0.60000000000000009</v>
      </c>
      <c r="R85" s="90">
        <f>VLOOKUP($B85,'ОТЧЕТ 23 иномарки'!A:J,4,0)</f>
        <v>9</v>
      </c>
      <c r="S85" s="91">
        <f t="shared" si="36"/>
        <v>4.1563719491075349E-5</v>
      </c>
      <c r="T85" s="90">
        <f>VLOOKUP($B85,'ОТЧЕТ 22 иномарки'!A:J,4,0)</f>
        <v>3</v>
      </c>
      <c r="U85" s="91">
        <f t="shared" si="37"/>
        <v>2</v>
      </c>
      <c r="W85" s="90">
        <f>VLOOKUP($B85,'ОТЧЕТ 23 иномарки'!A:J,8,0)</f>
        <v>15</v>
      </c>
      <c r="X85" s="91">
        <f t="shared" si="38"/>
        <v>2.5430366570257322E-5</v>
      </c>
      <c r="Y85" s="90">
        <f>VLOOKUP($B85,'ОТЧЕТ 22 иномарки'!A:J,8,0)</f>
        <v>9</v>
      </c>
      <c r="Z85" s="91">
        <f t="shared" si="39"/>
        <v>0.66666666666666674</v>
      </c>
      <c r="AB85" s="90">
        <f>VLOOKUP($B85,'ОТЧЕТ 23 иномарки'!A:J,7,0)</f>
        <v>21</v>
      </c>
      <c r="AC85" s="91">
        <f t="shared" si="40"/>
        <v>1.1039732523052013E-4</v>
      </c>
      <c r="AD85" s="90">
        <f>VLOOKUP($B85,'ОТЧЕТ 22 иномарки'!A:J,7,0)</f>
        <v>23</v>
      </c>
      <c r="AE85" s="91">
        <f t="shared" si="41"/>
        <v>-8.6956521739130488E-2</v>
      </c>
      <c r="AG85" s="90">
        <f>VLOOKUP($B85,'ОТЧЕТ 23 иномарки'!A:J,6,0)</f>
        <v>8</v>
      </c>
      <c r="AH85" s="91">
        <f t="shared" si="42"/>
        <v>2.2029282423661652E-5</v>
      </c>
      <c r="AI85" s="90">
        <f>VLOOKUP($B85,'ОТЧЕТ 22 иномарки'!A:J,6,0)</f>
        <v>9</v>
      </c>
      <c r="AJ85" s="91">
        <f t="shared" si="43"/>
        <v>-0.11111111111111116</v>
      </c>
      <c r="AL85" s="90">
        <f>VLOOKUP($B85,'ОТЧЕТ 23 иномарки'!A:J,5,0)</f>
        <v>3</v>
      </c>
      <c r="AM85" s="91">
        <f t="shared" si="44"/>
        <v>2.4253791676098697E-5</v>
      </c>
      <c r="AN85" s="90">
        <f>VLOOKUP($B85,'ОТЧЕТ 22 иномарки'!A:J,5,0)</f>
        <v>6</v>
      </c>
      <c r="AO85" s="91">
        <f t="shared" si="45"/>
        <v>-0.5</v>
      </c>
      <c r="AQ85" s="90">
        <f>VLOOKUP($B85,'ОТЧЕТ 23 иномарки'!A:J,9,0)</f>
        <v>24</v>
      </c>
      <c r="AR85" s="91">
        <f t="shared" si="46"/>
        <v>7.1589221049617299E-5</v>
      </c>
      <c r="AS85" s="90">
        <f>VLOOKUP($B85,'ОТЧЕТ 22 иномарки'!A:J,9,0)</f>
        <v>7</v>
      </c>
      <c r="AT85" s="91">
        <f t="shared" si="47"/>
        <v>2.4285714285714284</v>
      </c>
      <c r="AU85" s="85"/>
      <c r="AV85" s="90">
        <f>VLOOKUP($B85,'ОТЧЕТ 23 иномарки'!A:J,2,0)</f>
        <v>0</v>
      </c>
      <c r="AW85" s="91">
        <f t="shared" si="48"/>
        <v>0</v>
      </c>
      <c r="AX85" s="90">
        <f>VLOOKUP($B85,'ОТЧЕТ 22 иномарки'!A:J,2,0)</f>
        <v>2</v>
      </c>
      <c r="AY85" s="91">
        <f t="shared" si="49"/>
        <v>-1</v>
      </c>
    </row>
    <row r="86" spans="1:51" ht="15" hidden="1" customHeight="1" outlineLevel="1" x14ac:dyDescent="0.2">
      <c r="A86" s="89">
        <v>80</v>
      </c>
      <c r="B86" s="83" t="str">
        <f>'ОТЧЕТ 23 иномарки'!A88</f>
        <v>HAIMA</v>
      </c>
      <c r="C86" s="90">
        <f>VLOOKUP($B86,'ОТЧЕТ 23 иномарки'!A:J,10,0)</f>
        <v>95</v>
      </c>
      <c r="D86" s="91">
        <f t="shared" si="30"/>
        <v>4.0698942213071388E-5</v>
      </c>
      <c r="E86" s="90">
        <f>VLOOKUP($B86,'ОТЧЕТ 22 иномарки'!A:J,10,0)</f>
        <v>85</v>
      </c>
      <c r="F86" s="91">
        <f t="shared" si="31"/>
        <v>0.11764705882352944</v>
      </c>
      <c r="G86" s="85"/>
      <c r="H86" s="90">
        <f>VLOOKUP($B86,'СВОД Регионы'!A:J,2,0)</f>
        <v>1</v>
      </c>
      <c r="I86" s="91">
        <f t="shared" si="32"/>
        <v>5.6522722134297989E-6</v>
      </c>
      <c r="J86" s="90">
        <f>VLOOKUP($B86,'СВОД Регионы'!A:J,3,0)</f>
        <v>1</v>
      </c>
      <c r="K86" s="91">
        <f t="shared" si="33"/>
        <v>0</v>
      </c>
      <c r="M86" s="90">
        <f>VLOOKUP($B86,'ОТЧЕТ 23 иномарки'!A:J,3,0)</f>
        <v>23</v>
      </c>
      <c r="N86" s="91">
        <f t="shared" si="34"/>
        <v>6.5153038822712912E-5</v>
      </c>
      <c r="O86" s="90">
        <f>VLOOKUP($B86,'ОТЧЕТ 22 иномарки'!A:J,3,0)</f>
        <v>21</v>
      </c>
      <c r="P86" s="91">
        <f t="shared" si="35"/>
        <v>9.5238095238095344E-2</v>
      </c>
      <c r="R86" s="90">
        <f>VLOOKUP($B86,'ОТЧЕТ 23 иномарки'!A:J,4,0)</f>
        <v>6</v>
      </c>
      <c r="S86" s="91">
        <f t="shared" si="36"/>
        <v>2.7709146327383565E-5</v>
      </c>
      <c r="T86" s="90">
        <f>VLOOKUP($B86,'ОТЧЕТ 22 иномарки'!A:J,4,0)</f>
        <v>9</v>
      </c>
      <c r="U86" s="91">
        <f t="shared" si="37"/>
        <v>-0.33333333333333337</v>
      </c>
      <c r="W86" s="90">
        <f>VLOOKUP($B86,'ОТЧЕТ 23 иномарки'!A:J,8,0)</f>
        <v>22</v>
      </c>
      <c r="X86" s="91">
        <f t="shared" si="38"/>
        <v>3.729787096971074E-5</v>
      </c>
      <c r="Y86" s="90">
        <f>VLOOKUP($B86,'ОТЧЕТ 22 иномарки'!A:J,8,0)</f>
        <v>12</v>
      </c>
      <c r="Z86" s="91">
        <f t="shared" si="39"/>
        <v>0.83333333333333326</v>
      </c>
      <c r="AB86" s="90">
        <f>VLOOKUP($B86,'ОТЧЕТ 23 иномарки'!A:J,7,0)</f>
        <v>12</v>
      </c>
      <c r="AC86" s="91">
        <f t="shared" si="40"/>
        <v>6.3084185846011507E-5</v>
      </c>
      <c r="AD86" s="90">
        <f>VLOOKUP($B86,'ОТЧЕТ 22 иномарки'!A:J,7,0)</f>
        <v>15</v>
      </c>
      <c r="AE86" s="91">
        <f t="shared" si="41"/>
        <v>-0.19999999999999996</v>
      </c>
      <c r="AG86" s="90">
        <f>VLOOKUP($B86,'ОТЧЕТ 23 иномарки'!A:J,6,0)</f>
        <v>16</v>
      </c>
      <c r="AH86" s="91">
        <f t="shared" si="42"/>
        <v>4.4058564847323304E-5</v>
      </c>
      <c r="AI86" s="90">
        <f>VLOOKUP($B86,'ОТЧЕТ 22 иномарки'!A:J,6,0)</f>
        <v>7</v>
      </c>
      <c r="AJ86" s="91">
        <f t="shared" si="43"/>
        <v>1.2857142857142856</v>
      </c>
      <c r="AL86" s="90">
        <f>VLOOKUP($B86,'ОТЧЕТ 23 иномарки'!A:J,5,0)</f>
        <v>6</v>
      </c>
      <c r="AM86" s="91">
        <f t="shared" si="44"/>
        <v>4.8507583352197394E-5</v>
      </c>
      <c r="AN86" s="90">
        <f>VLOOKUP($B86,'ОТЧЕТ 22 иномарки'!A:J,5,0)</f>
        <v>9</v>
      </c>
      <c r="AO86" s="91">
        <f t="shared" si="45"/>
        <v>-0.33333333333333337</v>
      </c>
      <c r="AQ86" s="90">
        <f>VLOOKUP($B86,'ОТЧЕТ 23 иномарки'!A:J,9,0)</f>
        <v>10</v>
      </c>
      <c r="AR86" s="91">
        <f t="shared" si="46"/>
        <v>2.9828842104007206E-5</v>
      </c>
      <c r="AS86" s="90">
        <f>VLOOKUP($B86,'ОТЧЕТ 22 иномарки'!A:J,9,0)</f>
        <v>12</v>
      </c>
      <c r="AT86" s="91">
        <f t="shared" si="47"/>
        <v>-0.16666666666666663</v>
      </c>
      <c r="AU86" s="85"/>
      <c r="AV86" s="90">
        <f>VLOOKUP($B86,'ОТЧЕТ 23 иномарки'!A:J,2,0)</f>
        <v>0</v>
      </c>
      <c r="AW86" s="91">
        <f t="shared" si="48"/>
        <v>0</v>
      </c>
      <c r="AX86" s="90">
        <f>VLOOKUP($B86,'ОТЧЕТ 22 иномарки'!A:J,2,0)</f>
        <v>0</v>
      </c>
      <c r="AY86" s="91">
        <f t="shared" si="49"/>
        <v>0</v>
      </c>
    </row>
    <row r="87" spans="1:51" ht="15" hidden="1" customHeight="1" outlineLevel="1" x14ac:dyDescent="0.2">
      <c r="A87" s="89">
        <v>81</v>
      </c>
      <c r="B87" s="83" t="str">
        <f>'ОТЧЕТ 23 иномарки'!A89</f>
        <v>DW HOWER</v>
      </c>
      <c r="C87" s="90">
        <f>VLOOKUP($B87,'ОТЧЕТ 23 иномарки'!A:J,10,0)</f>
        <v>90</v>
      </c>
      <c r="D87" s="91">
        <f t="shared" si="30"/>
        <v>3.8556892622909732E-5</v>
      </c>
      <c r="E87" s="90">
        <f>VLOOKUP($B87,'ОТЧЕТ 22 иномарки'!A:J,10,0)</f>
        <v>69</v>
      </c>
      <c r="F87" s="91">
        <f t="shared" si="31"/>
        <v>0.30434782608695654</v>
      </c>
      <c r="G87" s="85"/>
      <c r="H87" s="90">
        <f>VLOOKUP($B87,'СВОД Регионы'!A:J,2,0)</f>
        <v>5</v>
      </c>
      <c r="I87" s="91">
        <f t="shared" si="32"/>
        <v>2.8261361067148994E-5</v>
      </c>
      <c r="J87" s="90">
        <f>VLOOKUP($B87,'СВОД Регионы'!A:J,3,0)</f>
        <v>4</v>
      </c>
      <c r="K87" s="91">
        <f t="shared" si="33"/>
        <v>0.25</v>
      </c>
      <c r="M87" s="90">
        <f>VLOOKUP($B87,'ОТЧЕТ 23 иномарки'!A:J,3,0)</f>
        <v>25</v>
      </c>
      <c r="N87" s="91">
        <f t="shared" si="34"/>
        <v>7.0818520459470564E-5</v>
      </c>
      <c r="O87" s="90">
        <f>VLOOKUP($B87,'ОТЧЕТ 22 иномарки'!A:J,3,0)</f>
        <v>19</v>
      </c>
      <c r="P87" s="91">
        <f t="shared" si="35"/>
        <v>0.31578947368421062</v>
      </c>
      <c r="R87" s="90">
        <f>VLOOKUP($B87,'ОТЧЕТ 23 иномарки'!A:J,4,0)</f>
        <v>12</v>
      </c>
      <c r="S87" s="91">
        <f t="shared" si="36"/>
        <v>5.541829265476713E-5</v>
      </c>
      <c r="T87" s="90">
        <f>VLOOKUP($B87,'ОТЧЕТ 22 иномарки'!A:J,4,0)</f>
        <v>16</v>
      </c>
      <c r="U87" s="91">
        <f t="shared" si="37"/>
        <v>-0.25</v>
      </c>
      <c r="W87" s="90">
        <f>VLOOKUP($B87,'ОТЧЕТ 23 иномарки'!A:J,8,0)</f>
        <v>21</v>
      </c>
      <c r="X87" s="91">
        <f t="shared" si="38"/>
        <v>3.5602513198360248E-5</v>
      </c>
      <c r="Y87" s="90">
        <f>VLOOKUP($B87,'ОТЧЕТ 22 иномарки'!A:J,8,0)</f>
        <v>19</v>
      </c>
      <c r="Z87" s="91">
        <f t="shared" si="39"/>
        <v>0.10526315789473695</v>
      </c>
      <c r="AB87" s="90">
        <f>VLOOKUP($B87,'ОТЧЕТ 23 иномарки'!A:J,7,0)</f>
        <v>10</v>
      </c>
      <c r="AC87" s="91">
        <f t="shared" si="40"/>
        <v>5.2570154871676254E-5</v>
      </c>
      <c r="AD87" s="90">
        <f>VLOOKUP($B87,'ОТЧЕТ 22 иномарки'!A:J,7,0)</f>
        <v>7</v>
      </c>
      <c r="AE87" s="91">
        <f t="shared" si="41"/>
        <v>0.4285714285714286</v>
      </c>
      <c r="AG87" s="90">
        <f>VLOOKUP($B87,'ОТЧЕТ 23 иномарки'!A:J,6,0)</f>
        <v>6</v>
      </c>
      <c r="AH87" s="91">
        <f t="shared" si="42"/>
        <v>1.652196181774624E-5</v>
      </c>
      <c r="AI87" s="90">
        <f>VLOOKUP($B87,'ОТЧЕТ 22 иномарки'!A:J,6,0)</f>
        <v>4</v>
      </c>
      <c r="AJ87" s="91">
        <f t="shared" si="43"/>
        <v>0.5</v>
      </c>
      <c r="AL87" s="90">
        <f>VLOOKUP($B87,'ОТЧЕТ 23 иномарки'!A:J,5,0)</f>
        <v>7</v>
      </c>
      <c r="AM87" s="91">
        <f t="shared" si="44"/>
        <v>5.6592180577563627E-5</v>
      </c>
      <c r="AN87" s="90">
        <f>VLOOKUP($B87,'ОТЧЕТ 22 иномарки'!A:J,5,0)</f>
        <v>0</v>
      </c>
      <c r="AO87" s="91">
        <f t="shared" si="45"/>
        <v>0</v>
      </c>
      <c r="AQ87" s="90">
        <f>VLOOKUP($B87,'ОТЧЕТ 23 иномарки'!A:J,9,0)</f>
        <v>9</v>
      </c>
      <c r="AR87" s="91">
        <f t="shared" si="46"/>
        <v>2.6845957893606487E-5</v>
      </c>
      <c r="AS87" s="90">
        <f>VLOOKUP($B87,'ОТЧЕТ 22 иномарки'!A:J,9,0)</f>
        <v>4</v>
      </c>
      <c r="AT87" s="91">
        <f t="shared" si="47"/>
        <v>1.25</v>
      </c>
      <c r="AU87" s="85"/>
      <c r="AV87" s="90">
        <f>VLOOKUP($B87,'ОТЧЕТ 23 иномарки'!A:J,2,0)</f>
        <v>0</v>
      </c>
      <c r="AW87" s="91">
        <f t="shared" si="48"/>
        <v>0</v>
      </c>
      <c r="AX87" s="90">
        <f>VLOOKUP($B87,'ОТЧЕТ 22 иномарки'!A:J,2,0)</f>
        <v>0</v>
      </c>
      <c r="AY87" s="91">
        <f t="shared" si="49"/>
        <v>0</v>
      </c>
    </row>
    <row r="88" spans="1:51" ht="15" hidden="1" customHeight="1" outlineLevel="1" x14ac:dyDescent="0.2">
      <c r="A88" s="89">
        <v>82</v>
      </c>
      <c r="B88" s="83" t="str">
        <f>'ОТЧЕТ 23 иномарки'!A90</f>
        <v>FERRARI</v>
      </c>
      <c r="C88" s="90">
        <f>VLOOKUP($B88,'ОТЧЕТ 23 иномарки'!A:J,10,0)</f>
        <v>78</v>
      </c>
      <c r="D88" s="91">
        <f t="shared" si="30"/>
        <v>3.341597360652177E-5</v>
      </c>
      <c r="E88" s="90">
        <f>VLOOKUP($B88,'ОТЧЕТ 22 иномарки'!A:J,10,0)</f>
        <v>65</v>
      </c>
      <c r="F88" s="91">
        <f t="shared" si="31"/>
        <v>0.19999999999999996</v>
      </c>
      <c r="G88" s="85"/>
      <c r="H88" s="90">
        <f>VLOOKUP($B88,'СВОД Регионы'!A:J,2,0)</f>
        <v>42</v>
      </c>
      <c r="I88" s="91">
        <f t="shared" si="32"/>
        <v>2.3739543296405155E-4</v>
      </c>
      <c r="J88" s="90">
        <f>VLOOKUP($B88,'СВОД Регионы'!A:J,3,0)</f>
        <v>38</v>
      </c>
      <c r="K88" s="91">
        <f t="shared" si="33"/>
        <v>0.10526315789473695</v>
      </c>
      <c r="M88" s="90">
        <f>VLOOKUP($B88,'ОТЧЕТ 23 иномарки'!A:J,3,0)</f>
        <v>6</v>
      </c>
      <c r="N88" s="91">
        <f t="shared" si="34"/>
        <v>1.6996444910272934E-5</v>
      </c>
      <c r="O88" s="90">
        <f>VLOOKUP($B88,'ОТЧЕТ 22 иномарки'!A:J,3,0)</f>
        <v>3</v>
      </c>
      <c r="P88" s="91">
        <f t="shared" si="35"/>
        <v>1</v>
      </c>
      <c r="R88" s="90">
        <f>VLOOKUP($B88,'ОТЧЕТ 23 иномарки'!A:J,4,0)</f>
        <v>5</v>
      </c>
      <c r="S88" s="91">
        <f t="shared" si="36"/>
        <v>2.3090955272819636E-5</v>
      </c>
      <c r="T88" s="90">
        <f>VLOOKUP($B88,'ОТЧЕТ 22 иномарки'!A:J,4,0)</f>
        <v>10</v>
      </c>
      <c r="U88" s="91">
        <f t="shared" si="37"/>
        <v>-0.5</v>
      </c>
      <c r="W88" s="90">
        <f>VLOOKUP($B88,'ОТЧЕТ 23 иномарки'!A:J,8,0)</f>
        <v>51</v>
      </c>
      <c r="X88" s="91">
        <f t="shared" si="38"/>
        <v>8.6463246338874892E-5</v>
      </c>
      <c r="Y88" s="90">
        <f>VLOOKUP($B88,'ОТЧЕТ 22 иномарки'!A:J,8,0)</f>
        <v>46</v>
      </c>
      <c r="Z88" s="91">
        <f t="shared" si="39"/>
        <v>0.10869565217391308</v>
      </c>
      <c r="AB88" s="90">
        <f>VLOOKUP($B88,'ОТЧЕТ 23 иномарки'!A:J,7,0)</f>
        <v>6</v>
      </c>
      <c r="AC88" s="91">
        <f t="shared" si="40"/>
        <v>3.1542092923005754E-5</v>
      </c>
      <c r="AD88" s="90">
        <f>VLOOKUP($B88,'ОТЧЕТ 22 иномарки'!A:J,7,0)</f>
        <v>2</v>
      </c>
      <c r="AE88" s="91">
        <f t="shared" si="41"/>
        <v>2</v>
      </c>
      <c r="AG88" s="90">
        <f>VLOOKUP($B88,'ОТЧЕТ 23 иномарки'!A:J,6,0)</f>
        <v>1</v>
      </c>
      <c r="AH88" s="91">
        <f t="shared" si="42"/>
        <v>2.7536603029577065E-6</v>
      </c>
      <c r="AI88" s="90">
        <f>VLOOKUP($B88,'ОТЧЕТ 22 иномарки'!A:J,6,0)</f>
        <v>0</v>
      </c>
      <c r="AJ88" s="91">
        <f t="shared" si="43"/>
        <v>0</v>
      </c>
      <c r="AL88" s="90">
        <f>VLOOKUP($B88,'ОТЧЕТ 23 иномарки'!A:J,5,0)</f>
        <v>3</v>
      </c>
      <c r="AM88" s="91">
        <f t="shared" si="44"/>
        <v>2.4253791676098697E-5</v>
      </c>
      <c r="AN88" s="90">
        <f>VLOOKUP($B88,'ОТЧЕТ 22 иномарки'!A:J,5,0)</f>
        <v>2</v>
      </c>
      <c r="AO88" s="91">
        <f t="shared" si="45"/>
        <v>0.5</v>
      </c>
      <c r="AQ88" s="90">
        <f>VLOOKUP($B88,'ОТЧЕТ 23 иномарки'!A:J,9,0)</f>
        <v>4</v>
      </c>
      <c r="AR88" s="91">
        <f t="shared" si="46"/>
        <v>1.1931536841602883E-5</v>
      </c>
      <c r="AS88" s="90">
        <f>VLOOKUP($B88,'ОТЧЕТ 22 иномарки'!A:J,9,0)</f>
        <v>1</v>
      </c>
      <c r="AT88" s="91">
        <f t="shared" si="47"/>
        <v>3</v>
      </c>
      <c r="AU88" s="85"/>
      <c r="AV88" s="90">
        <f>VLOOKUP($B88,'ОТЧЕТ 23 иномарки'!A:J,2,0)</f>
        <v>2</v>
      </c>
      <c r="AW88" s="91">
        <f t="shared" si="48"/>
        <v>1.2307389356569685E-5</v>
      </c>
      <c r="AX88" s="90">
        <f>VLOOKUP($B88,'ОТЧЕТ 22 иномарки'!A:J,2,0)</f>
        <v>1</v>
      </c>
      <c r="AY88" s="91">
        <f t="shared" si="49"/>
        <v>1</v>
      </c>
    </row>
    <row r="89" spans="1:51" ht="15" hidden="1" customHeight="1" outlineLevel="1" x14ac:dyDescent="0.2">
      <c r="A89" s="89">
        <v>83</v>
      </c>
      <c r="B89" s="83" t="str">
        <f>'ОТЧЕТ 23 иномарки'!A91</f>
        <v>SATURN</v>
      </c>
      <c r="C89" s="90">
        <f>VLOOKUP($B89,'ОТЧЕТ 23 иномарки'!A:J,10,0)</f>
        <v>77</v>
      </c>
      <c r="D89" s="91">
        <f t="shared" si="30"/>
        <v>3.2987563688489441E-5</v>
      </c>
      <c r="E89" s="90">
        <f>VLOOKUP($B89,'ОТЧЕТ 22 иномарки'!A:J,10,0)</f>
        <v>72</v>
      </c>
      <c r="F89" s="91">
        <f t="shared" si="31"/>
        <v>6.944444444444442E-2</v>
      </c>
      <c r="G89" s="85"/>
      <c r="H89" s="90">
        <f>VLOOKUP($B89,'СВОД Регионы'!A:J,2,0)</f>
        <v>1</v>
      </c>
      <c r="I89" s="91">
        <f t="shared" si="32"/>
        <v>5.6522722134297989E-6</v>
      </c>
      <c r="J89" s="90">
        <f>VLOOKUP($B89,'СВОД Регионы'!A:J,3,0)</f>
        <v>7</v>
      </c>
      <c r="K89" s="91">
        <f t="shared" si="33"/>
        <v>-0.85714285714285721</v>
      </c>
      <c r="M89" s="90">
        <f>VLOOKUP($B89,'ОТЧЕТ 23 иномарки'!A:J,3,0)</f>
        <v>18</v>
      </c>
      <c r="N89" s="91">
        <f t="shared" si="34"/>
        <v>5.0989334730818803E-5</v>
      </c>
      <c r="O89" s="90">
        <f>VLOOKUP($B89,'ОТЧЕТ 22 иномарки'!A:J,3,0)</f>
        <v>7</v>
      </c>
      <c r="P89" s="91">
        <f t="shared" si="35"/>
        <v>1.5714285714285716</v>
      </c>
      <c r="R89" s="90">
        <f>VLOOKUP($B89,'ОТЧЕТ 23 иномарки'!A:J,4,0)</f>
        <v>14</v>
      </c>
      <c r="S89" s="91">
        <f t="shared" si="36"/>
        <v>6.4654674763894981E-5</v>
      </c>
      <c r="T89" s="90">
        <f>VLOOKUP($B89,'ОТЧЕТ 22 иномарки'!A:J,4,0)</f>
        <v>18</v>
      </c>
      <c r="U89" s="91">
        <f t="shared" si="37"/>
        <v>-0.22222222222222221</v>
      </c>
      <c r="W89" s="90">
        <f>VLOOKUP($B89,'ОТЧЕТ 23 иномарки'!A:J,8,0)</f>
        <v>18</v>
      </c>
      <c r="X89" s="91">
        <f t="shared" si="38"/>
        <v>3.0516439884308785E-5</v>
      </c>
      <c r="Y89" s="90">
        <f>VLOOKUP($B89,'ОТЧЕТ 22 иномарки'!A:J,8,0)</f>
        <v>25</v>
      </c>
      <c r="Z89" s="91">
        <f t="shared" si="39"/>
        <v>-0.28000000000000003</v>
      </c>
      <c r="AB89" s="90">
        <f>VLOOKUP($B89,'ОТЧЕТ 23 иномарки'!A:J,7,0)</f>
        <v>2</v>
      </c>
      <c r="AC89" s="91">
        <f t="shared" si="40"/>
        <v>1.051403097433525E-5</v>
      </c>
      <c r="AD89" s="90">
        <f>VLOOKUP($B89,'ОТЧЕТ 22 иномарки'!A:J,7,0)</f>
        <v>3</v>
      </c>
      <c r="AE89" s="91">
        <f t="shared" si="41"/>
        <v>-0.33333333333333337</v>
      </c>
      <c r="AG89" s="90">
        <f>VLOOKUP($B89,'ОТЧЕТ 23 иномарки'!A:J,6,0)</f>
        <v>4</v>
      </c>
      <c r="AH89" s="91">
        <f t="shared" si="42"/>
        <v>1.1014641211830826E-5</v>
      </c>
      <c r="AI89" s="90">
        <f>VLOOKUP($B89,'ОТЧЕТ 22 иномарки'!A:J,6,0)</f>
        <v>7</v>
      </c>
      <c r="AJ89" s="91">
        <f t="shared" si="43"/>
        <v>-0.4285714285714286</v>
      </c>
      <c r="AL89" s="90">
        <f>VLOOKUP($B89,'ОТЧЕТ 23 иномарки'!A:J,5,0)</f>
        <v>3</v>
      </c>
      <c r="AM89" s="91">
        <f t="shared" si="44"/>
        <v>2.4253791676098697E-5</v>
      </c>
      <c r="AN89" s="90">
        <f>VLOOKUP($B89,'ОТЧЕТ 22 иномарки'!A:J,5,0)</f>
        <v>5</v>
      </c>
      <c r="AO89" s="91">
        <f t="shared" si="45"/>
        <v>-0.4</v>
      </c>
      <c r="AQ89" s="90">
        <f>VLOOKUP($B89,'ОТЧЕТ 23 иномарки'!A:J,9,0)</f>
        <v>16</v>
      </c>
      <c r="AR89" s="91">
        <f t="shared" si="46"/>
        <v>4.7726147366411531E-5</v>
      </c>
      <c r="AS89" s="90">
        <f>VLOOKUP($B89,'ОТЧЕТ 22 иномарки'!A:J,9,0)</f>
        <v>6</v>
      </c>
      <c r="AT89" s="91">
        <f t="shared" si="47"/>
        <v>1.6666666666666665</v>
      </c>
      <c r="AU89" s="85"/>
      <c r="AV89" s="90">
        <f>VLOOKUP($B89,'ОТЧЕТ 23 иномарки'!A:J,2,0)</f>
        <v>2</v>
      </c>
      <c r="AW89" s="91">
        <f t="shared" si="48"/>
        <v>1.2307389356569685E-5</v>
      </c>
      <c r="AX89" s="90">
        <f>VLOOKUP($B89,'ОТЧЕТ 22 иномарки'!A:J,2,0)</f>
        <v>1</v>
      </c>
      <c r="AY89" s="91">
        <f t="shared" si="49"/>
        <v>1</v>
      </c>
    </row>
    <row r="90" spans="1:51" ht="15" hidden="1" customHeight="1" outlineLevel="1" x14ac:dyDescent="0.2">
      <c r="A90" s="89">
        <v>84</v>
      </c>
      <c r="B90" s="83" t="str">
        <f>'ОТЧЕТ 23 иномарки'!A92</f>
        <v>MERCURY</v>
      </c>
      <c r="C90" s="90">
        <f>VLOOKUP($B90,'ОТЧЕТ 23 иномарки'!A:J,10,0)</f>
        <v>66</v>
      </c>
      <c r="D90" s="91">
        <f t="shared" si="30"/>
        <v>2.8275054590133804E-5</v>
      </c>
      <c r="E90" s="90">
        <f>VLOOKUP($B90,'ОТЧЕТ 22 иномарки'!A:J,10,0)</f>
        <v>52</v>
      </c>
      <c r="F90" s="91">
        <f t="shared" si="31"/>
        <v>0.26923076923076916</v>
      </c>
      <c r="G90" s="85"/>
      <c r="H90" s="90">
        <f>VLOOKUP($B90,'СВОД Регионы'!A:J,2,0)</f>
        <v>7</v>
      </c>
      <c r="I90" s="91">
        <f t="shared" si="32"/>
        <v>3.9565905494008589E-5</v>
      </c>
      <c r="J90" s="90">
        <f>VLOOKUP($B90,'СВОД Регионы'!A:J,3,0)</f>
        <v>7</v>
      </c>
      <c r="K90" s="91">
        <f t="shared" si="33"/>
        <v>0</v>
      </c>
      <c r="M90" s="90">
        <f>VLOOKUP($B90,'ОТЧЕТ 23 иномарки'!A:J,3,0)</f>
        <v>9</v>
      </c>
      <c r="N90" s="91">
        <f t="shared" si="34"/>
        <v>2.5494667365409402E-5</v>
      </c>
      <c r="O90" s="90">
        <f>VLOOKUP($B90,'ОТЧЕТ 22 иномарки'!A:J,3,0)</f>
        <v>9</v>
      </c>
      <c r="P90" s="91">
        <f t="shared" si="35"/>
        <v>0</v>
      </c>
      <c r="R90" s="90">
        <f>VLOOKUP($B90,'ОТЧЕТ 23 иномарки'!A:J,4,0)</f>
        <v>13</v>
      </c>
      <c r="S90" s="91">
        <f t="shared" si="36"/>
        <v>6.0036483709331052E-5</v>
      </c>
      <c r="T90" s="90">
        <f>VLOOKUP($B90,'ОТЧЕТ 22 иномарки'!A:J,4,0)</f>
        <v>6</v>
      </c>
      <c r="U90" s="91">
        <f t="shared" si="37"/>
        <v>1.1666666666666665</v>
      </c>
      <c r="W90" s="90">
        <f>VLOOKUP($B90,'ОТЧЕТ 23 иномарки'!A:J,8,0)</f>
        <v>19</v>
      </c>
      <c r="X90" s="91">
        <f t="shared" si="38"/>
        <v>3.221179765565927E-5</v>
      </c>
      <c r="Y90" s="90">
        <f>VLOOKUP($B90,'ОТЧЕТ 22 иномарки'!A:J,8,0)</f>
        <v>20</v>
      </c>
      <c r="Z90" s="91">
        <f t="shared" si="39"/>
        <v>-5.0000000000000044E-2</v>
      </c>
      <c r="AB90" s="90">
        <f>VLOOKUP($B90,'ОТЧЕТ 23 иномарки'!A:J,7,0)</f>
        <v>6</v>
      </c>
      <c r="AC90" s="91">
        <f t="shared" si="40"/>
        <v>3.1542092923005754E-5</v>
      </c>
      <c r="AD90" s="90">
        <f>VLOOKUP($B90,'ОТЧЕТ 22 иномарки'!A:J,7,0)</f>
        <v>4</v>
      </c>
      <c r="AE90" s="91">
        <f t="shared" si="41"/>
        <v>0.5</v>
      </c>
      <c r="AG90" s="90">
        <f>VLOOKUP($B90,'ОТЧЕТ 23 иномарки'!A:J,6,0)</f>
        <v>11</v>
      </c>
      <c r="AH90" s="91">
        <f t="shared" si="42"/>
        <v>3.0290263332534773E-5</v>
      </c>
      <c r="AI90" s="90">
        <f>VLOOKUP($B90,'ОТЧЕТ 22 иномарки'!A:J,6,0)</f>
        <v>2</v>
      </c>
      <c r="AJ90" s="91">
        <f t="shared" si="43"/>
        <v>4.5</v>
      </c>
      <c r="AL90" s="90">
        <f>VLOOKUP($B90,'ОТЧЕТ 23 иномарки'!A:J,5,0)</f>
        <v>4</v>
      </c>
      <c r="AM90" s="91">
        <f t="shared" si="44"/>
        <v>3.2338388901464927E-5</v>
      </c>
      <c r="AN90" s="90">
        <f>VLOOKUP($B90,'ОТЧЕТ 22 иномарки'!A:J,5,0)</f>
        <v>3</v>
      </c>
      <c r="AO90" s="91">
        <f t="shared" si="45"/>
        <v>0.33333333333333326</v>
      </c>
      <c r="AQ90" s="90">
        <f>VLOOKUP($B90,'ОТЧЕТ 23 иномарки'!A:J,9,0)</f>
        <v>4</v>
      </c>
      <c r="AR90" s="91">
        <f t="shared" si="46"/>
        <v>1.1931536841602883E-5</v>
      </c>
      <c r="AS90" s="90">
        <f>VLOOKUP($B90,'ОТЧЕТ 22 иномарки'!A:J,9,0)</f>
        <v>7</v>
      </c>
      <c r="AT90" s="91">
        <f t="shared" si="47"/>
        <v>-0.4285714285714286</v>
      </c>
      <c r="AU90" s="85"/>
      <c r="AV90" s="90">
        <f>VLOOKUP($B90,'ОТЧЕТ 23 иномарки'!A:J,2,0)</f>
        <v>0</v>
      </c>
      <c r="AW90" s="91">
        <f t="shared" si="48"/>
        <v>0</v>
      </c>
      <c r="AX90" s="90">
        <f>VLOOKUP($B90,'ОТЧЕТ 22 иномарки'!A:J,2,0)</f>
        <v>1</v>
      </c>
      <c r="AY90" s="91">
        <f t="shared" si="49"/>
        <v>-1</v>
      </c>
    </row>
    <row r="91" spans="1:51" ht="15" hidden="1" customHeight="1" outlineLevel="1" x14ac:dyDescent="0.2">
      <c r="A91" s="89">
        <v>85</v>
      </c>
      <c r="B91" s="83" t="str">
        <f>'ОТЧЕТ 23 иномарки'!A93</f>
        <v>HAWTAI</v>
      </c>
      <c r="C91" s="90">
        <f>VLOOKUP($B91,'ОТЧЕТ 23 иномарки'!A:J,10,0)</f>
        <v>63</v>
      </c>
      <c r="D91" s="91">
        <f t="shared" si="30"/>
        <v>2.6989824836036816E-5</v>
      </c>
      <c r="E91" s="90">
        <f>VLOOKUP($B91,'ОТЧЕТ 22 иномарки'!A:J,10,0)</f>
        <v>44</v>
      </c>
      <c r="F91" s="91">
        <f t="shared" si="31"/>
        <v>0.43181818181818188</v>
      </c>
      <c r="G91" s="85"/>
      <c r="H91" s="90">
        <f>VLOOKUP($B91,'СВОД Регионы'!A:J,2,0)</f>
        <v>4</v>
      </c>
      <c r="I91" s="91">
        <f t="shared" si="32"/>
        <v>2.2609088853719196E-5</v>
      </c>
      <c r="J91" s="90">
        <f>VLOOKUP($B91,'СВОД Регионы'!A:J,3,0)</f>
        <v>4</v>
      </c>
      <c r="K91" s="91">
        <f t="shared" si="33"/>
        <v>0</v>
      </c>
      <c r="M91" s="90">
        <f>VLOOKUP($B91,'ОТЧЕТ 23 иномарки'!A:J,3,0)</f>
        <v>8</v>
      </c>
      <c r="N91" s="91">
        <f t="shared" si="34"/>
        <v>2.2661926547030579E-5</v>
      </c>
      <c r="O91" s="90">
        <f>VLOOKUP($B91,'ОТЧЕТ 22 иномарки'!A:J,3,0)</f>
        <v>4</v>
      </c>
      <c r="P91" s="91">
        <f t="shared" si="35"/>
        <v>1</v>
      </c>
      <c r="R91" s="90">
        <f>VLOOKUP($B91,'ОТЧЕТ 23 иномарки'!A:J,4,0)</f>
        <v>2</v>
      </c>
      <c r="S91" s="91">
        <f t="shared" si="36"/>
        <v>9.236382109127855E-6</v>
      </c>
      <c r="T91" s="90">
        <f>VLOOKUP($B91,'ОТЧЕТ 22 иномарки'!A:J,4,0)</f>
        <v>2</v>
      </c>
      <c r="U91" s="91">
        <f t="shared" si="37"/>
        <v>0</v>
      </c>
      <c r="W91" s="90">
        <f>VLOOKUP($B91,'ОТЧЕТ 23 иномарки'!A:J,8,0)</f>
        <v>13</v>
      </c>
      <c r="X91" s="91">
        <f t="shared" si="38"/>
        <v>2.2039651027556344E-5</v>
      </c>
      <c r="Y91" s="90">
        <f>VLOOKUP($B91,'ОТЧЕТ 22 иномарки'!A:J,8,0)</f>
        <v>13</v>
      </c>
      <c r="Z91" s="91">
        <f t="shared" si="39"/>
        <v>0</v>
      </c>
      <c r="AB91" s="90">
        <f>VLOOKUP($B91,'ОТЧЕТ 23 иномарки'!A:J,7,0)</f>
        <v>13</v>
      </c>
      <c r="AC91" s="91">
        <f t="shared" si="40"/>
        <v>6.8341201333179134E-5</v>
      </c>
      <c r="AD91" s="90">
        <f>VLOOKUP($B91,'ОТЧЕТ 22 иномарки'!A:J,7,0)</f>
        <v>5</v>
      </c>
      <c r="AE91" s="91">
        <f t="shared" si="41"/>
        <v>1.6</v>
      </c>
      <c r="AG91" s="90">
        <f>VLOOKUP($B91,'ОТЧЕТ 23 иномарки'!A:J,6,0)</f>
        <v>11</v>
      </c>
      <c r="AH91" s="91">
        <f t="shared" si="42"/>
        <v>3.0290263332534773E-5</v>
      </c>
      <c r="AI91" s="90">
        <f>VLOOKUP($B91,'ОТЧЕТ 22 иномарки'!A:J,6,0)</f>
        <v>7</v>
      </c>
      <c r="AJ91" s="91">
        <f t="shared" si="43"/>
        <v>0.5714285714285714</v>
      </c>
      <c r="AL91" s="90">
        <f>VLOOKUP($B91,'ОТЧЕТ 23 иномарки'!A:J,5,0)</f>
        <v>3</v>
      </c>
      <c r="AM91" s="91">
        <f t="shared" si="44"/>
        <v>2.4253791676098697E-5</v>
      </c>
      <c r="AN91" s="90">
        <f>VLOOKUP($B91,'ОТЧЕТ 22 иномарки'!A:J,5,0)</f>
        <v>2</v>
      </c>
      <c r="AO91" s="91">
        <f t="shared" si="45"/>
        <v>0.5</v>
      </c>
      <c r="AQ91" s="90">
        <f>VLOOKUP($B91,'ОТЧЕТ 23 иномарки'!A:J,9,0)</f>
        <v>13</v>
      </c>
      <c r="AR91" s="91">
        <f t="shared" si="46"/>
        <v>3.8777494735209368E-5</v>
      </c>
      <c r="AS91" s="90">
        <f>VLOOKUP($B91,'ОТЧЕТ 22 иномарки'!A:J,9,0)</f>
        <v>11</v>
      </c>
      <c r="AT91" s="91">
        <f t="shared" si="47"/>
        <v>0.18181818181818188</v>
      </c>
      <c r="AU91" s="85"/>
      <c r="AV91" s="90">
        <f>VLOOKUP($B91,'ОТЧЕТ 23 иномарки'!A:J,2,0)</f>
        <v>0</v>
      </c>
      <c r="AW91" s="91">
        <f t="shared" si="48"/>
        <v>0</v>
      </c>
      <c r="AX91" s="90">
        <f>VLOOKUP($B91,'ОТЧЕТ 22 иномарки'!A:J,2,0)</f>
        <v>0</v>
      </c>
      <c r="AY91" s="91">
        <f t="shared" si="49"/>
        <v>0</v>
      </c>
    </row>
    <row r="92" spans="1:51" ht="15" hidden="1" customHeight="1" outlineLevel="1" x14ac:dyDescent="0.2">
      <c r="A92" s="89">
        <v>86</v>
      </c>
      <c r="B92" s="83" t="str">
        <f>'ОТЧЕТ 23 иномарки'!A94</f>
        <v>MG</v>
      </c>
      <c r="C92" s="90">
        <f>VLOOKUP($B92,'ОТЧЕТ 23 иномарки'!A:J,10,0)</f>
        <v>63</v>
      </c>
      <c r="D92" s="91">
        <f t="shared" si="30"/>
        <v>2.6989824836036816E-5</v>
      </c>
      <c r="E92" s="90">
        <f>VLOOKUP($B92,'ОТЧЕТ 22 иномарки'!A:J,10,0)</f>
        <v>10</v>
      </c>
      <c r="F92" s="91">
        <f t="shared" si="31"/>
        <v>5.3</v>
      </c>
      <c r="G92" s="85"/>
      <c r="H92" s="90">
        <f>VLOOKUP($B92,'СВОД Регионы'!A:J,2,0)</f>
        <v>2</v>
      </c>
      <c r="I92" s="91">
        <f t="shared" si="32"/>
        <v>1.1304544426859598E-5</v>
      </c>
      <c r="J92" s="90">
        <f>VLOOKUP($B92,'СВОД Регионы'!A:J,3,0)</f>
        <v>0</v>
      </c>
      <c r="K92" s="91">
        <f t="shared" si="33"/>
        <v>0</v>
      </c>
      <c r="M92" s="90">
        <f>VLOOKUP($B92,'ОТЧЕТ 23 иномарки'!A:J,3,0)</f>
        <v>3</v>
      </c>
      <c r="N92" s="91">
        <f t="shared" si="34"/>
        <v>8.4982224551364672E-6</v>
      </c>
      <c r="O92" s="90">
        <f>VLOOKUP($B92,'ОТЧЕТ 22 иномарки'!A:J,3,0)</f>
        <v>4</v>
      </c>
      <c r="P92" s="91">
        <f t="shared" si="35"/>
        <v>-0.25</v>
      </c>
      <c r="R92" s="90">
        <f>VLOOKUP($B92,'ОТЧЕТ 23 иномарки'!A:J,4,0)</f>
        <v>3</v>
      </c>
      <c r="S92" s="91">
        <f t="shared" si="36"/>
        <v>1.3854573163691782E-5</v>
      </c>
      <c r="T92" s="90">
        <f>VLOOKUP($B92,'ОТЧЕТ 22 иномарки'!A:J,4,0)</f>
        <v>0</v>
      </c>
      <c r="U92" s="91">
        <f t="shared" si="37"/>
        <v>0</v>
      </c>
      <c r="W92" s="90">
        <f>VLOOKUP($B92,'ОТЧЕТ 23 иномарки'!A:J,8,0)</f>
        <v>10</v>
      </c>
      <c r="X92" s="91">
        <f t="shared" si="38"/>
        <v>1.6953577713504881E-5</v>
      </c>
      <c r="Y92" s="90">
        <f>VLOOKUP($B92,'ОТЧЕТ 22 иномарки'!A:J,8,0)</f>
        <v>2</v>
      </c>
      <c r="Z92" s="91">
        <f t="shared" si="39"/>
        <v>4</v>
      </c>
      <c r="AB92" s="90">
        <f>VLOOKUP($B92,'ОТЧЕТ 23 иномарки'!A:J,7,0)</f>
        <v>0</v>
      </c>
      <c r="AC92" s="91">
        <f t="shared" si="40"/>
        <v>0</v>
      </c>
      <c r="AD92" s="90">
        <f>VLOOKUP($B92,'ОТЧЕТ 22 иномарки'!A:J,7,0)</f>
        <v>0</v>
      </c>
      <c r="AE92" s="91">
        <f t="shared" si="41"/>
        <v>0</v>
      </c>
      <c r="AG92" s="90">
        <f>VLOOKUP($B92,'ОТЧЕТ 23 иномарки'!A:J,6,0)</f>
        <v>0</v>
      </c>
      <c r="AH92" s="91">
        <f t="shared" si="42"/>
        <v>0</v>
      </c>
      <c r="AI92" s="90">
        <f>VLOOKUP($B92,'ОТЧЕТ 22 иномарки'!A:J,6,0)</f>
        <v>2</v>
      </c>
      <c r="AJ92" s="91">
        <f t="shared" si="43"/>
        <v>-1</v>
      </c>
      <c r="AL92" s="90">
        <f>VLOOKUP($B92,'ОТЧЕТ 23 иномарки'!A:J,5,0)</f>
        <v>0</v>
      </c>
      <c r="AM92" s="91">
        <f t="shared" si="44"/>
        <v>0</v>
      </c>
      <c r="AN92" s="90">
        <f>VLOOKUP($B92,'ОТЧЕТ 22 иномарки'!A:J,5,0)</f>
        <v>0</v>
      </c>
      <c r="AO92" s="91">
        <f t="shared" si="45"/>
        <v>0</v>
      </c>
      <c r="AQ92" s="90">
        <f>VLOOKUP($B92,'ОТЧЕТ 23 иномарки'!A:J,9,0)</f>
        <v>46</v>
      </c>
      <c r="AR92" s="91">
        <f t="shared" si="46"/>
        <v>1.3721267367843316E-4</v>
      </c>
      <c r="AS92" s="90">
        <f>VLOOKUP($B92,'ОТЧЕТ 22 иномарки'!A:J,9,0)</f>
        <v>2</v>
      </c>
      <c r="AT92" s="91">
        <f t="shared" si="47"/>
        <v>22</v>
      </c>
      <c r="AU92" s="85"/>
      <c r="AV92" s="90">
        <f>VLOOKUP($B92,'ОТЧЕТ 23 иномарки'!A:J,2,0)</f>
        <v>1</v>
      </c>
      <c r="AW92" s="91">
        <f t="shared" si="48"/>
        <v>6.1536946782848424E-6</v>
      </c>
      <c r="AX92" s="90">
        <f>VLOOKUP($B92,'ОТЧЕТ 22 иномарки'!A:J,2,0)</f>
        <v>0</v>
      </c>
      <c r="AY92" s="91">
        <f t="shared" si="49"/>
        <v>0</v>
      </c>
    </row>
    <row r="93" spans="1:51" ht="15" hidden="1" customHeight="1" outlineLevel="1" x14ac:dyDescent="0.2">
      <c r="A93" s="89">
        <v>87</v>
      </c>
      <c r="B93" s="83" t="str">
        <f>'ОТЧЕТ 23 иномарки'!A95</f>
        <v>TIANYE</v>
      </c>
      <c r="C93" s="90">
        <f>VLOOKUP($B93,'ОТЧЕТ 23 иномарки'!A:J,10,0)</f>
        <v>62</v>
      </c>
      <c r="D93" s="91">
        <f t="shared" si="30"/>
        <v>2.6561414918004484E-5</v>
      </c>
      <c r="E93" s="90">
        <f>VLOOKUP($B93,'ОТЧЕТ 22 иномарки'!A:J,10,0)</f>
        <v>64</v>
      </c>
      <c r="F93" s="91">
        <f t="shared" si="31"/>
        <v>-3.125E-2</v>
      </c>
      <c r="G93" s="85"/>
      <c r="H93" s="90" t="e">
        <f>VLOOKUP($B93,'СВОД Регионы'!A:J,2,0)</f>
        <v>#N/A</v>
      </c>
      <c r="I93" s="91" t="e">
        <f t="shared" si="32"/>
        <v>#N/A</v>
      </c>
      <c r="J93" s="90" t="e">
        <f>VLOOKUP($B93,'СВОД Регионы'!A:J,3,0)</f>
        <v>#N/A</v>
      </c>
      <c r="K93" s="91">
        <f t="shared" si="33"/>
        <v>0</v>
      </c>
      <c r="M93" s="90">
        <f>VLOOKUP($B93,'ОТЧЕТ 23 иномарки'!A:J,3,0)</f>
        <v>17</v>
      </c>
      <c r="N93" s="91">
        <f t="shared" si="34"/>
        <v>4.8156593912439984E-5</v>
      </c>
      <c r="O93" s="90">
        <f>VLOOKUP($B93,'ОТЧЕТ 22 иномарки'!A:J,3,0)</f>
        <v>16</v>
      </c>
      <c r="P93" s="91">
        <f t="shared" si="35"/>
        <v>6.25E-2</v>
      </c>
      <c r="R93" s="90">
        <f>VLOOKUP($B93,'ОТЧЕТ 23 иномарки'!A:J,4,0)</f>
        <v>3</v>
      </c>
      <c r="S93" s="91">
        <f t="shared" si="36"/>
        <v>1.3854573163691782E-5</v>
      </c>
      <c r="T93" s="90">
        <f>VLOOKUP($B93,'ОТЧЕТ 22 иномарки'!A:J,4,0)</f>
        <v>1</v>
      </c>
      <c r="U93" s="91">
        <f t="shared" si="37"/>
        <v>2</v>
      </c>
      <c r="W93" s="90">
        <f>VLOOKUP($B93,'ОТЧЕТ 23 иномарки'!A:J,8,0)</f>
        <v>3</v>
      </c>
      <c r="X93" s="91">
        <f t="shared" si="38"/>
        <v>5.0860733140514639E-6</v>
      </c>
      <c r="Y93" s="90">
        <f>VLOOKUP($B93,'ОТЧЕТ 22 иномарки'!A:J,8,0)</f>
        <v>5</v>
      </c>
      <c r="Z93" s="91">
        <f t="shared" si="39"/>
        <v>-0.4</v>
      </c>
      <c r="AB93" s="90">
        <f>VLOOKUP($B93,'ОТЧЕТ 23 иномарки'!A:J,7,0)</f>
        <v>13</v>
      </c>
      <c r="AC93" s="91">
        <f t="shared" si="40"/>
        <v>6.8341201333179134E-5</v>
      </c>
      <c r="AD93" s="90">
        <f>VLOOKUP($B93,'ОТЧЕТ 22 иномарки'!A:J,7,0)</f>
        <v>15</v>
      </c>
      <c r="AE93" s="91">
        <f t="shared" si="41"/>
        <v>-0.1333333333333333</v>
      </c>
      <c r="AG93" s="90">
        <f>VLOOKUP($B93,'ОТЧЕТ 23 иномарки'!A:J,6,0)</f>
        <v>14</v>
      </c>
      <c r="AH93" s="91">
        <f t="shared" si="42"/>
        <v>3.8551244241407891E-5</v>
      </c>
      <c r="AI93" s="90">
        <f>VLOOKUP($B93,'ОТЧЕТ 22 иномарки'!A:J,6,0)</f>
        <v>9</v>
      </c>
      <c r="AJ93" s="91">
        <f t="shared" si="43"/>
        <v>0.55555555555555558</v>
      </c>
      <c r="AL93" s="90">
        <f>VLOOKUP($B93,'ОТЧЕТ 23 иномарки'!A:J,5,0)</f>
        <v>4</v>
      </c>
      <c r="AM93" s="91">
        <f t="shared" si="44"/>
        <v>3.2338388901464927E-5</v>
      </c>
      <c r="AN93" s="90">
        <f>VLOOKUP($B93,'ОТЧЕТ 22 иномарки'!A:J,5,0)</f>
        <v>7</v>
      </c>
      <c r="AO93" s="91">
        <f t="shared" si="45"/>
        <v>-0.4285714285714286</v>
      </c>
      <c r="AQ93" s="90">
        <f>VLOOKUP($B93,'ОТЧЕТ 23 иномарки'!A:J,9,0)</f>
        <v>7</v>
      </c>
      <c r="AR93" s="91">
        <f t="shared" si="46"/>
        <v>2.0880189472805043E-5</v>
      </c>
      <c r="AS93" s="90">
        <f>VLOOKUP($B93,'ОТЧЕТ 22 иномарки'!A:J,9,0)</f>
        <v>11</v>
      </c>
      <c r="AT93" s="91">
        <f t="shared" si="47"/>
        <v>-0.36363636363636365</v>
      </c>
      <c r="AU93" s="85"/>
      <c r="AV93" s="90">
        <f>VLOOKUP($B93,'ОТЧЕТ 23 иномарки'!A:J,2,0)</f>
        <v>1</v>
      </c>
      <c r="AW93" s="91">
        <f t="shared" si="48"/>
        <v>6.1536946782848424E-6</v>
      </c>
      <c r="AX93" s="90">
        <f>VLOOKUP($B93,'ОТЧЕТ 22 иномарки'!A:J,2,0)</f>
        <v>0</v>
      </c>
      <c r="AY93" s="91">
        <f t="shared" si="49"/>
        <v>0</v>
      </c>
    </row>
    <row r="94" spans="1:51" ht="15" hidden="1" customHeight="1" outlineLevel="1" x14ac:dyDescent="0.2">
      <c r="A94" s="89">
        <v>88</v>
      </c>
      <c r="B94" s="83" t="str">
        <f>'ОТЧЕТ 23 иномарки'!A96</f>
        <v>SMA</v>
      </c>
      <c r="C94" s="90">
        <f>VLOOKUP($B94,'ОТЧЕТ 23 иномарки'!A:J,10,0)</f>
        <v>59</v>
      </c>
      <c r="D94" s="91">
        <f t="shared" si="30"/>
        <v>2.5276185163907492E-5</v>
      </c>
      <c r="E94" s="90">
        <f>VLOOKUP($B94,'ОТЧЕТ 22 иномарки'!A:J,10,0)</f>
        <v>8</v>
      </c>
      <c r="F94" s="91">
        <f t="shared" si="31"/>
        <v>6.375</v>
      </c>
      <c r="G94" s="85"/>
      <c r="H94" s="90" t="e">
        <f>VLOOKUP($B94,'СВОД Регионы'!A:J,2,0)</f>
        <v>#N/A</v>
      </c>
      <c r="I94" s="91" t="e">
        <f t="shared" si="32"/>
        <v>#N/A</v>
      </c>
      <c r="J94" s="90" t="e">
        <f>VLOOKUP($B94,'СВОД Регионы'!A:J,3,0)</f>
        <v>#N/A</v>
      </c>
      <c r="K94" s="91">
        <f t="shared" si="33"/>
        <v>0</v>
      </c>
      <c r="M94" s="90">
        <f>VLOOKUP($B94,'ОТЧЕТ 23 иномарки'!A:J,3,0)</f>
        <v>4</v>
      </c>
      <c r="N94" s="91">
        <f t="shared" si="34"/>
        <v>1.133096327351529E-5</v>
      </c>
      <c r="O94" s="90">
        <f>VLOOKUP($B94,'ОТЧЕТ 22 иномарки'!A:J,3,0)</f>
        <v>4</v>
      </c>
      <c r="P94" s="91">
        <f t="shared" si="35"/>
        <v>0</v>
      </c>
      <c r="R94" s="90">
        <f>VLOOKUP($B94,'ОТЧЕТ 23 иномарки'!A:J,4,0)</f>
        <v>0</v>
      </c>
      <c r="S94" s="91">
        <f t="shared" si="36"/>
        <v>0</v>
      </c>
      <c r="T94" s="90">
        <f>VLOOKUP($B94,'ОТЧЕТ 22 иномарки'!A:J,4,0)</f>
        <v>0</v>
      </c>
      <c r="U94" s="91">
        <f t="shared" si="37"/>
        <v>0</v>
      </c>
      <c r="W94" s="90">
        <f>VLOOKUP($B94,'ОТЧЕТ 23 иномарки'!A:J,8,0)</f>
        <v>5</v>
      </c>
      <c r="X94" s="91">
        <f t="shared" si="38"/>
        <v>8.4767888567524407E-6</v>
      </c>
      <c r="Y94" s="90">
        <f>VLOOKUP($B94,'ОТЧЕТ 22 иномарки'!A:J,8,0)</f>
        <v>1</v>
      </c>
      <c r="Z94" s="91">
        <f t="shared" si="39"/>
        <v>4</v>
      </c>
      <c r="AB94" s="90">
        <f>VLOOKUP($B94,'ОТЧЕТ 23 иномарки'!A:J,7,0)</f>
        <v>0</v>
      </c>
      <c r="AC94" s="91">
        <f t="shared" si="40"/>
        <v>0</v>
      </c>
      <c r="AD94" s="90">
        <f>VLOOKUP($B94,'ОТЧЕТ 22 иномарки'!A:J,7,0)</f>
        <v>0</v>
      </c>
      <c r="AE94" s="91">
        <f t="shared" si="41"/>
        <v>0</v>
      </c>
      <c r="AG94" s="90">
        <f>VLOOKUP($B94,'ОТЧЕТ 23 иномарки'!A:J,6,0)</f>
        <v>0</v>
      </c>
      <c r="AH94" s="91">
        <f t="shared" si="42"/>
        <v>0</v>
      </c>
      <c r="AI94" s="90">
        <f>VLOOKUP($B94,'ОТЧЕТ 22 иномарки'!A:J,6,0)</f>
        <v>1</v>
      </c>
      <c r="AJ94" s="91">
        <f t="shared" si="43"/>
        <v>-1</v>
      </c>
      <c r="AL94" s="90">
        <f>VLOOKUP($B94,'ОТЧЕТ 23 иномарки'!A:J,5,0)</f>
        <v>1</v>
      </c>
      <c r="AM94" s="91">
        <f t="shared" si="44"/>
        <v>8.0845972253662317E-6</v>
      </c>
      <c r="AN94" s="90">
        <f>VLOOKUP($B94,'ОТЧЕТ 22 иномарки'!A:J,5,0)</f>
        <v>0</v>
      </c>
      <c r="AO94" s="91">
        <f t="shared" si="45"/>
        <v>0</v>
      </c>
      <c r="AQ94" s="90">
        <f>VLOOKUP($B94,'ОТЧЕТ 23 иномарки'!A:J,9,0)</f>
        <v>49</v>
      </c>
      <c r="AR94" s="91">
        <f t="shared" si="46"/>
        <v>1.461613263096353E-4</v>
      </c>
      <c r="AS94" s="90">
        <f>VLOOKUP($B94,'ОТЧЕТ 22 иномарки'!A:J,9,0)</f>
        <v>2</v>
      </c>
      <c r="AT94" s="91">
        <f t="shared" si="47"/>
        <v>23.5</v>
      </c>
      <c r="AU94" s="85"/>
      <c r="AV94" s="90">
        <f>VLOOKUP($B94,'ОТЧЕТ 23 иномарки'!A:J,2,0)</f>
        <v>0</v>
      </c>
      <c r="AW94" s="91">
        <f t="shared" si="48"/>
        <v>0</v>
      </c>
      <c r="AX94" s="90">
        <f>VLOOKUP($B94,'ОТЧЕТ 22 иномарки'!A:J,2,0)</f>
        <v>0</v>
      </c>
      <c r="AY94" s="91">
        <f t="shared" si="49"/>
        <v>0</v>
      </c>
    </row>
    <row r="95" spans="1:51" ht="15" hidden="1" customHeight="1" outlineLevel="1" x14ac:dyDescent="0.2">
      <c r="A95" s="89">
        <v>89</v>
      </c>
      <c r="B95" s="83" t="str">
        <f>'ОТЧЕТ 23 иномарки'!A97</f>
        <v>JETTA</v>
      </c>
      <c r="C95" s="90">
        <f>VLOOKUP($B95,'ОТЧЕТ 23 иномарки'!A:J,10,0)</f>
        <v>55</v>
      </c>
      <c r="D95" s="91">
        <f t="shared" si="30"/>
        <v>2.3562545491778171E-5</v>
      </c>
      <c r="E95" s="90">
        <f>VLOOKUP($B95,'ОТЧЕТ 22 иномарки'!A:J,10,0)</f>
        <v>0</v>
      </c>
      <c r="F95" s="91">
        <f t="shared" si="31"/>
        <v>0</v>
      </c>
      <c r="G95" s="85"/>
      <c r="H95" s="90">
        <f>VLOOKUP($B95,'СВОД Регионы'!A:J,2,0)</f>
        <v>47</v>
      </c>
      <c r="I95" s="91">
        <f t="shared" si="32"/>
        <v>2.6565679403120056E-4</v>
      </c>
      <c r="J95" s="90">
        <f>VLOOKUP($B95,'СВОД Регионы'!A:J,3,0)</f>
        <v>0</v>
      </c>
      <c r="K95" s="91">
        <f t="shared" si="33"/>
        <v>0</v>
      </c>
      <c r="M95" s="90">
        <f>VLOOKUP($B95,'ОТЧЕТ 23 иномарки'!A:J,3,0)</f>
        <v>1</v>
      </c>
      <c r="N95" s="91">
        <f t="shared" si="34"/>
        <v>2.8327408183788224E-6</v>
      </c>
      <c r="O95" s="90">
        <f>VLOOKUP($B95,'ОТЧЕТ 22 иномарки'!A:J,3,0)</f>
        <v>0</v>
      </c>
      <c r="P95" s="91">
        <f t="shared" si="35"/>
        <v>0</v>
      </c>
      <c r="R95" s="90">
        <f>VLOOKUP($B95,'ОТЧЕТ 23 иномарки'!A:J,4,0)</f>
        <v>1</v>
      </c>
      <c r="S95" s="91">
        <f t="shared" si="36"/>
        <v>4.6181910545639275E-6</v>
      </c>
      <c r="T95" s="90">
        <f>VLOOKUP($B95,'ОТЧЕТ 22 иномарки'!A:J,4,0)</f>
        <v>0</v>
      </c>
      <c r="U95" s="91">
        <f t="shared" si="37"/>
        <v>0</v>
      </c>
      <c r="W95" s="90">
        <f>VLOOKUP($B95,'ОТЧЕТ 23 иномарки'!A:J,8,0)</f>
        <v>47</v>
      </c>
      <c r="X95" s="91">
        <f t="shared" si="38"/>
        <v>7.9681815253472937E-5</v>
      </c>
      <c r="Y95" s="90">
        <f>VLOOKUP($B95,'ОТЧЕТ 22 иномарки'!A:J,8,0)</f>
        <v>0</v>
      </c>
      <c r="Z95" s="91">
        <f t="shared" si="39"/>
        <v>0</v>
      </c>
      <c r="AB95" s="90">
        <f>VLOOKUP($B95,'ОТЧЕТ 23 иномарки'!A:J,7,0)</f>
        <v>0</v>
      </c>
      <c r="AC95" s="91">
        <f t="shared" si="40"/>
        <v>0</v>
      </c>
      <c r="AD95" s="90">
        <f>VLOOKUP($B95,'ОТЧЕТ 22 иномарки'!A:J,7,0)</f>
        <v>0</v>
      </c>
      <c r="AE95" s="91">
        <f t="shared" si="41"/>
        <v>0</v>
      </c>
      <c r="AG95" s="90">
        <f>VLOOKUP($B95,'ОТЧЕТ 23 иномарки'!A:J,6,0)</f>
        <v>0</v>
      </c>
      <c r="AH95" s="91">
        <f t="shared" si="42"/>
        <v>0</v>
      </c>
      <c r="AI95" s="90">
        <f>VLOOKUP($B95,'ОТЧЕТ 22 иномарки'!A:J,6,0)</f>
        <v>0</v>
      </c>
      <c r="AJ95" s="91">
        <f t="shared" si="43"/>
        <v>0</v>
      </c>
      <c r="AL95" s="90">
        <f>VLOOKUP($B95,'ОТЧЕТ 23 иномарки'!A:J,5,0)</f>
        <v>1</v>
      </c>
      <c r="AM95" s="91">
        <f t="shared" si="44"/>
        <v>8.0845972253662317E-6</v>
      </c>
      <c r="AN95" s="90">
        <f>VLOOKUP($B95,'ОТЧЕТ 22 иномарки'!A:J,5,0)</f>
        <v>0</v>
      </c>
      <c r="AO95" s="91">
        <f t="shared" si="45"/>
        <v>0</v>
      </c>
      <c r="AQ95" s="90">
        <f>VLOOKUP($B95,'ОТЧЕТ 23 иномарки'!A:J,9,0)</f>
        <v>5</v>
      </c>
      <c r="AR95" s="91">
        <f t="shared" si="46"/>
        <v>1.4914421052003603E-5</v>
      </c>
      <c r="AS95" s="90">
        <f>VLOOKUP($B95,'ОТЧЕТ 22 иномарки'!A:J,9,0)</f>
        <v>0</v>
      </c>
      <c r="AT95" s="91">
        <f t="shared" si="47"/>
        <v>0</v>
      </c>
      <c r="AU95" s="85"/>
      <c r="AV95" s="90">
        <f>VLOOKUP($B95,'ОТЧЕТ 23 иномарки'!A:J,2,0)</f>
        <v>0</v>
      </c>
      <c r="AW95" s="91">
        <f t="shared" si="48"/>
        <v>0</v>
      </c>
      <c r="AX95" s="90">
        <f>VLOOKUP($B95,'ОТЧЕТ 22 иномарки'!A:J,2,0)</f>
        <v>0</v>
      </c>
      <c r="AY95" s="91">
        <f t="shared" si="49"/>
        <v>0</v>
      </c>
    </row>
    <row r="96" spans="1:51" ht="15" hidden="1" customHeight="1" outlineLevel="1" x14ac:dyDescent="0.2">
      <c r="A96" s="89">
        <v>90</v>
      </c>
      <c r="B96" s="83" t="str">
        <f>'ОТЧЕТ 23 иномарки'!A98</f>
        <v>LUXGEN</v>
      </c>
      <c r="C96" s="90">
        <f>VLOOKUP($B96,'ОТЧЕТ 23 иномарки'!A:J,10,0)</f>
        <v>53</v>
      </c>
      <c r="D96" s="91">
        <f t="shared" si="30"/>
        <v>2.2705725655713511E-5</v>
      </c>
      <c r="E96" s="90">
        <f>VLOOKUP($B96,'ОТЧЕТ 22 иномарки'!A:J,10,0)</f>
        <v>44</v>
      </c>
      <c r="F96" s="91">
        <f t="shared" si="31"/>
        <v>0.20454545454545459</v>
      </c>
      <c r="G96" s="85"/>
      <c r="H96" s="90">
        <f>VLOOKUP($B96,'СВОД Регионы'!A:J,2,0)</f>
        <v>3</v>
      </c>
      <c r="I96" s="91">
        <f t="shared" si="32"/>
        <v>1.6956816640289397E-5</v>
      </c>
      <c r="J96" s="90">
        <f>VLOOKUP($B96,'СВОД Регионы'!A:J,3,0)</f>
        <v>4</v>
      </c>
      <c r="K96" s="91">
        <f t="shared" si="33"/>
        <v>-0.25</v>
      </c>
      <c r="M96" s="90">
        <f>VLOOKUP($B96,'ОТЧЕТ 23 иномарки'!A:J,3,0)</f>
        <v>5</v>
      </c>
      <c r="N96" s="91">
        <f t="shared" si="34"/>
        <v>1.4163704091894112E-5</v>
      </c>
      <c r="O96" s="90">
        <f>VLOOKUP($B96,'ОТЧЕТ 22 иномарки'!A:J,3,0)</f>
        <v>2</v>
      </c>
      <c r="P96" s="91">
        <f t="shared" si="35"/>
        <v>1.5</v>
      </c>
      <c r="R96" s="90">
        <f>VLOOKUP($B96,'ОТЧЕТ 23 иномарки'!A:J,4,0)</f>
        <v>0</v>
      </c>
      <c r="S96" s="91">
        <f t="shared" si="36"/>
        <v>0</v>
      </c>
      <c r="T96" s="90">
        <f>VLOOKUP($B96,'ОТЧЕТ 22 иномарки'!A:J,4,0)</f>
        <v>0</v>
      </c>
      <c r="U96" s="91">
        <f t="shared" si="37"/>
        <v>0</v>
      </c>
      <c r="W96" s="90">
        <f>VLOOKUP($B96,'ОТЧЕТ 23 иномарки'!A:J,8,0)</f>
        <v>10</v>
      </c>
      <c r="X96" s="91">
        <f t="shared" si="38"/>
        <v>1.6953577713504881E-5</v>
      </c>
      <c r="Y96" s="90">
        <f>VLOOKUP($B96,'ОТЧЕТ 22 иномарки'!A:J,8,0)</f>
        <v>10</v>
      </c>
      <c r="Z96" s="91">
        <f t="shared" si="39"/>
        <v>0</v>
      </c>
      <c r="AB96" s="90">
        <f>VLOOKUP($B96,'ОТЧЕТ 23 иномарки'!A:J,7,0)</f>
        <v>5</v>
      </c>
      <c r="AC96" s="91">
        <f t="shared" si="40"/>
        <v>2.6285077435838127E-5</v>
      </c>
      <c r="AD96" s="90">
        <f>VLOOKUP($B96,'ОТЧЕТ 22 иномарки'!A:J,7,0)</f>
        <v>2</v>
      </c>
      <c r="AE96" s="91">
        <f t="shared" si="41"/>
        <v>1.5</v>
      </c>
      <c r="AG96" s="90">
        <f>VLOOKUP($B96,'ОТЧЕТ 23 иномарки'!A:J,6,0)</f>
        <v>3</v>
      </c>
      <c r="AH96" s="91">
        <f t="shared" si="42"/>
        <v>8.2609809088731198E-6</v>
      </c>
      <c r="AI96" s="90">
        <f>VLOOKUP($B96,'ОТЧЕТ 22 иномарки'!A:J,6,0)</f>
        <v>4</v>
      </c>
      <c r="AJ96" s="91">
        <f t="shared" si="43"/>
        <v>-0.25</v>
      </c>
      <c r="AL96" s="90">
        <f>VLOOKUP($B96,'ОТЧЕТ 23 иномарки'!A:J,5,0)</f>
        <v>5</v>
      </c>
      <c r="AM96" s="91">
        <f t="shared" si="44"/>
        <v>4.042298612683116E-5</v>
      </c>
      <c r="AN96" s="90">
        <f>VLOOKUP($B96,'ОТЧЕТ 22 иномарки'!A:J,5,0)</f>
        <v>4</v>
      </c>
      <c r="AO96" s="91">
        <f t="shared" si="45"/>
        <v>0.25</v>
      </c>
      <c r="AQ96" s="90">
        <f>VLOOKUP($B96,'ОТЧЕТ 23 иномарки'!A:J,9,0)</f>
        <v>22</v>
      </c>
      <c r="AR96" s="91">
        <f t="shared" si="46"/>
        <v>6.5623452628815849E-5</v>
      </c>
      <c r="AS96" s="90">
        <f>VLOOKUP($B96,'ОТЧЕТ 22 иномарки'!A:J,9,0)</f>
        <v>22</v>
      </c>
      <c r="AT96" s="91">
        <f t="shared" si="47"/>
        <v>0</v>
      </c>
      <c r="AU96" s="85"/>
      <c r="AV96" s="90">
        <f>VLOOKUP($B96,'ОТЧЕТ 23 иномарки'!A:J,2,0)</f>
        <v>3</v>
      </c>
      <c r="AW96" s="91">
        <f t="shared" si="48"/>
        <v>1.8461084034854526E-5</v>
      </c>
      <c r="AX96" s="90">
        <f>VLOOKUP($B96,'ОТЧЕТ 22 иномарки'!A:J,2,0)</f>
        <v>0</v>
      </c>
      <c r="AY96" s="91">
        <f t="shared" si="49"/>
        <v>0</v>
      </c>
    </row>
    <row r="97" spans="1:51" ht="15" hidden="1" customHeight="1" outlineLevel="1" x14ac:dyDescent="0.2">
      <c r="A97" s="89">
        <v>91</v>
      </c>
      <c r="B97" s="83" t="str">
        <f>'ОТЧЕТ 23 иномарки'!A99</f>
        <v>LANCIA</v>
      </c>
      <c r="C97" s="90">
        <f>VLOOKUP($B97,'ОТЧЕТ 23 иномарки'!A:J,10,0)</f>
        <v>51</v>
      </c>
      <c r="D97" s="91">
        <f t="shared" si="30"/>
        <v>2.184890581964885E-5</v>
      </c>
      <c r="E97" s="90">
        <f>VLOOKUP($B97,'ОТЧЕТ 22 иномарки'!A:J,10,0)</f>
        <v>39</v>
      </c>
      <c r="F97" s="91">
        <f t="shared" si="31"/>
        <v>0.30769230769230771</v>
      </c>
      <c r="G97" s="85"/>
      <c r="H97" s="90">
        <f>VLOOKUP($B97,'СВОД Регионы'!A:J,2,0)</f>
        <v>2</v>
      </c>
      <c r="I97" s="91">
        <f t="shared" si="32"/>
        <v>1.1304544426859598E-5</v>
      </c>
      <c r="J97" s="90">
        <f>VLOOKUP($B97,'СВОД Регионы'!A:J,3,0)</f>
        <v>4</v>
      </c>
      <c r="K97" s="91">
        <f t="shared" si="33"/>
        <v>-0.5</v>
      </c>
      <c r="M97" s="90">
        <f>VLOOKUP($B97,'ОТЧЕТ 23 иномарки'!A:J,3,0)</f>
        <v>11</v>
      </c>
      <c r="N97" s="91">
        <f t="shared" si="34"/>
        <v>3.116014900216705E-5</v>
      </c>
      <c r="O97" s="90">
        <f>VLOOKUP($B97,'ОТЧЕТ 22 иномарки'!A:J,3,0)</f>
        <v>7</v>
      </c>
      <c r="P97" s="91">
        <f t="shared" si="35"/>
        <v>0.5714285714285714</v>
      </c>
      <c r="R97" s="90">
        <f>VLOOKUP($B97,'ОТЧЕТ 23 иномарки'!A:J,4,0)</f>
        <v>9</v>
      </c>
      <c r="S97" s="91">
        <f t="shared" si="36"/>
        <v>4.1563719491075349E-5</v>
      </c>
      <c r="T97" s="90">
        <f>VLOOKUP($B97,'ОТЧЕТ 22 иномарки'!A:J,4,0)</f>
        <v>5</v>
      </c>
      <c r="U97" s="91">
        <f t="shared" si="37"/>
        <v>0.8</v>
      </c>
      <c r="W97" s="90">
        <f>VLOOKUP($B97,'ОТЧЕТ 23 иномарки'!A:J,8,0)</f>
        <v>9</v>
      </c>
      <c r="X97" s="91">
        <f t="shared" si="38"/>
        <v>1.5258219942154393E-5</v>
      </c>
      <c r="Y97" s="90">
        <f>VLOOKUP($B97,'ОТЧЕТ 22 иномарки'!A:J,8,0)</f>
        <v>17</v>
      </c>
      <c r="Z97" s="91">
        <f t="shared" si="39"/>
        <v>-0.47058823529411764</v>
      </c>
      <c r="AB97" s="90">
        <f>VLOOKUP($B97,'ОТЧЕТ 23 иномарки'!A:J,7,0)</f>
        <v>1</v>
      </c>
      <c r="AC97" s="91">
        <f t="shared" si="40"/>
        <v>5.257015487167625E-6</v>
      </c>
      <c r="AD97" s="90">
        <f>VLOOKUP($B97,'ОТЧЕТ 22 иномарки'!A:J,7,0)</f>
        <v>0</v>
      </c>
      <c r="AE97" s="91">
        <f t="shared" si="41"/>
        <v>0</v>
      </c>
      <c r="AG97" s="90">
        <f>VLOOKUP($B97,'ОТЧЕТ 23 иномарки'!A:J,6,0)</f>
        <v>3</v>
      </c>
      <c r="AH97" s="91">
        <f t="shared" si="42"/>
        <v>8.2609809088731198E-6</v>
      </c>
      <c r="AI97" s="90">
        <f>VLOOKUP($B97,'ОТЧЕТ 22 иномарки'!A:J,6,0)</f>
        <v>1</v>
      </c>
      <c r="AJ97" s="91">
        <f t="shared" si="43"/>
        <v>2</v>
      </c>
      <c r="AL97" s="90">
        <f>VLOOKUP($B97,'ОТЧЕТ 23 иномарки'!A:J,5,0)</f>
        <v>1</v>
      </c>
      <c r="AM97" s="91">
        <f t="shared" si="44"/>
        <v>8.0845972253662317E-6</v>
      </c>
      <c r="AN97" s="90">
        <f>VLOOKUP($B97,'ОТЧЕТ 22 иномарки'!A:J,5,0)</f>
        <v>0</v>
      </c>
      <c r="AO97" s="91">
        <f t="shared" si="45"/>
        <v>0</v>
      </c>
      <c r="AQ97" s="90">
        <f>VLOOKUP($B97,'ОТЧЕТ 23 иномарки'!A:J,9,0)</f>
        <v>17</v>
      </c>
      <c r="AR97" s="91">
        <f t="shared" si="46"/>
        <v>5.0709031576812249E-5</v>
      </c>
      <c r="AS97" s="90">
        <f>VLOOKUP($B97,'ОТЧЕТ 22 иномарки'!A:J,9,0)</f>
        <v>7</v>
      </c>
      <c r="AT97" s="91">
        <f t="shared" si="47"/>
        <v>1.4285714285714284</v>
      </c>
      <c r="AU97" s="85"/>
      <c r="AV97" s="90">
        <f>VLOOKUP($B97,'ОТЧЕТ 23 иномарки'!A:J,2,0)</f>
        <v>0</v>
      </c>
      <c r="AW97" s="91">
        <f t="shared" si="48"/>
        <v>0</v>
      </c>
      <c r="AX97" s="90">
        <f>VLOOKUP($B97,'ОТЧЕТ 22 иномарки'!A:J,2,0)</f>
        <v>2</v>
      </c>
      <c r="AY97" s="91">
        <f t="shared" si="49"/>
        <v>-1</v>
      </c>
    </row>
    <row r="98" spans="1:51" ht="15" hidden="1" customHeight="1" outlineLevel="1" x14ac:dyDescent="0.2">
      <c r="A98" s="89">
        <v>92</v>
      </c>
      <c r="B98" s="83" t="str">
        <f>'ОТЧЕТ 23 иномарки'!A100</f>
        <v>FOTON</v>
      </c>
      <c r="C98" s="90">
        <f>VLOOKUP($B98,'ОТЧЕТ 23 иномарки'!A:J,10,0)</f>
        <v>41</v>
      </c>
      <c r="D98" s="91">
        <f t="shared" si="30"/>
        <v>1.7564806639325545E-5</v>
      </c>
      <c r="E98" s="90">
        <f>VLOOKUP($B98,'ОТЧЕТ 22 иномарки'!A:J,10,0)</f>
        <v>54</v>
      </c>
      <c r="F98" s="91">
        <f t="shared" si="31"/>
        <v>-0.2407407407407407</v>
      </c>
      <c r="G98" s="85"/>
      <c r="H98" s="90">
        <f>VLOOKUP($B98,'СВОД Регионы'!A:J,2,0)</f>
        <v>2</v>
      </c>
      <c r="I98" s="91">
        <f t="shared" si="32"/>
        <v>1.1304544426859598E-5</v>
      </c>
      <c r="J98" s="90">
        <f>VLOOKUP($B98,'СВОД Регионы'!A:J,3,0)</f>
        <v>7</v>
      </c>
      <c r="K98" s="91">
        <f t="shared" si="33"/>
        <v>-0.7142857142857143</v>
      </c>
      <c r="M98" s="90">
        <f>VLOOKUP($B98,'ОТЧЕТ 23 иномарки'!A:J,3,0)</f>
        <v>7</v>
      </c>
      <c r="N98" s="91">
        <f t="shared" si="34"/>
        <v>1.9829185728651757E-5</v>
      </c>
      <c r="O98" s="90">
        <f>VLOOKUP($B98,'ОТЧЕТ 22 иномарки'!A:J,3,0)</f>
        <v>11</v>
      </c>
      <c r="P98" s="91">
        <f t="shared" si="35"/>
        <v>-0.36363636363636365</v>
      </c>
      <c r="R98" s="90">
        <f>VLOOKUP($B98,'ОТЧЕТ 23 иномарки'!A:J,4,0)</f>
        <v>7</v>
      </c>
      <c r="S98" s="91">
        <f t="shared" si="36"/>
        <v>3.2327337381947491E-5</v>
      </c>
      <c r="T98" s="90">
        <f>VLOOKUP($B98,'ОТЧЕТ 22 иномарки'!A:J,4,0)</f>
        <v>2</v>
      </c>
      <c r="U98" s="91">
        <f t="shared" si="37"/>
        <v>2.5</v>
      </c>
      <c r="W98" s="90">
        <f>VLOOKUP($B98,'ОТЧЕТ 23 иномарки'!A:J,8,0)</f>
        <v>6</v>
      </c>
      <c r="X98" s="91">
        <f t="shared" si="38"/>
        <v>1.0172146628102928E-5</v>
      </c>
      <c r="Y98" s="90">
        <f>VLOOKUP($B98,'ОТЧЕТ 22 иномарки'!A:J,8,0)</f>
        <v>15</v>
      </c>
      <c r="Z98" s="91">
        <f t="shared" si="39"/>
        <v>-0.6</v>
      </c>
      <c r="AB98" s="90">
        <f>VLOOKUP($B98,'ОТЧЕТ 23 иномарки'!A:J,7,0)</f>
        <v>4</v>
      </c>
      <c r="AC98" s="91">
        <f t="shared" si="40"/>
        <v>2.10280619486705E-5</v>
      </c>
      <c r="AD98" s="90">
        <f>VLOOKUP($B98,'ОТЧЕТ 22 иномарки'!A:J,7,0)</f>
        <v>6</v>
      </c>
      <c r="AE98" s="91">
        <f t="shared" si="41"/>
        <v>-0.33333333333333337</v>
      </c>
      <c r="AG98" s="90">
        <f>VLOOKUP($B98,'ОТЧЕТ 23 иномарки'!A:J,6,0)</f>
        <v>15</v>
      </c>
      <c r="AH98" s="91">
        <f t="shared" si="42"/>
        <v>4.1304904544365601E-5</v>
      </c>
      <c r="AI98" s="90">
        <f>VLOOKUP($B98,'ОТЧЕТ 22 иномарки'!A:J,6,0)</f>
        <v>17</v>
      </c>
      <c r="AJ98" s="91">
        <f t="shared" si="43"/>
        <v>-0.11764705882352944</v>
      </c>
      <c r="AL98" s="90">
        <f>VLOOKUP($B98,'ОТЧЕТ 23 иномарки'!A:J,5,0)</f>
        <v>0</v>
      </c>
      <c r="AM98" s="91">
        <f t="shared" si="44"/>
        <v>0</v>
      </c>
      <c r="AN98" s="90">
        <f>VLOOKUP($B98,'ОТЧЕТ 22 иномарки'!A:J,5,0)</f>
        <v>0</v>
      </c>
      <c r="AO98" s="91">
        <f t="shared" si="45"/>
        <v>0</v>
      </c>
      <c r="AQ98" s="90">
        <f>VLOOKUP($B98,'ОТЧЕТ 23 иномарки'!A:J,9,0)</f>
        <v>2</v>
      </c>
      <c r="AR98" s="91">
        <f t="shared" si="46"/>
        <v>5.9657684208014413E-6</v>
      </c>
      <c r="AS98" s="90">
        <f>VLOOKUP($B98,'ОТЧЕТ 22 иномарки'!A:J,9,0)</f>
        <v>3</v>
      </c>
      <c r="AT98" s="91">
        <f t="shared" si="47"/>
        <v>-0.33333333333333337</v>
      </c>
      <c r="AU98" s="85"/>
      <c r="AV98" s="90">
        <f>VLOOKUP($B98,'ОТЧЕТ 23 иномарки'!A:J,2,0)</f>
        <v>0</v>
      </c>
      <c r="AW98" s="91">
        <f t="shared" si="48"/>
        <v>0</v>
      </c>
      <c r="AX98" s="90">
        <f>VLOOKUP($B98,'ОТЧЕТ 22 иномарки'!A:J,2,0)</f>
        <v>0</v>
      </c>
      <c r="AY98" s="91">
        <f t="shared" si="49"/>
        <v>0</v>
      </c>
    </row>
    <row r="99" spans="1:51" ht="15" hidden="1" customHeight="1" outlineLevel="1" x14ac:dyDescent="0.2">
      <c r="A99" s="89">
        <v>93</v>
      </c>
      <c r="B99" s="83" t="str">
        <f>'ОТЧЕТ 23 иномарки'!A101</f>
        <v>VOYAH</v>
      </c>
      <c r="C99" s="90">
        <f>VLOOKUP($B99,'ОТЧЕТ 23 иномарки'!A:J,10,0)</f>
        <v>34</v>
      </c>
      <c r="D99" s="91">
        <f t="shared" si="30"/>
        <v>1.4565937213099232E-5</v>
      </c>
      <c r="E99" s="90">
        <f>VLOOKUP($B99,'ОТЧЕТ 22 иномарки'!A:J,10,0)</f>
        <v>0</v>
      </c>
      <c r="F99" s="91">
        <f t="shared" si="31"/>
        <v>0</v>
      </c>
      <c r="G99" s="85"/>
      <c r="H99" s="90">
        <f>VLOOKUP($B99,'СВОД Регионы'!A:J,2,0)</f>
        <v>13</v>
      </c>
      <c r="I99" s="91">
        <f t="shared" si="32"/>
        <v>7.3479538774587382E-5</v>
      </c>
      <c r="J99" s="90">
        <f>VLOOKUP($B99,'СВОД Регионы'!A:J,3,0)</f>
        <v>0</v>
      </c>
      <c r="K99" s="91">
        <f t="shared" si="33"/>
        <v>0</v>
      </c>
      <c r="M99" s="90">
        <f>VLOOKUP($B99,'ОТЧЕТ 23 иномарки'!A:J,3,0)</f>
        <v>2</v>
      </c>
      <c r="N99" s="91">
        <f t="shared" si="34"/>
        <v>5.6654816367576448E-6</v>
      </c>
      <c r="O99" s="90">
        <f>VLOOKUP($B99,'ОТЧЕТ 22 иномарки'!A:J,3,0)</f>
        <v>0</v>
      </c>
      <c r="P99" s="91">
        <f t="shared" si="35"/>
        <v>0</v>
      </c>
      <c r="R99" s="90">
        <f>VLOOKUP($B99,'ОТЧЕТ 23 иномарки'!A:J,4,0)</f>
        <v>2</v>
      </c>
      <c r="S99" s="91">
        <f t="shared" si="36"/>
        <v>9.236382109127855E-6</v>
      </c>
      <c r="T99" s="90">
        <f>VLOOKUP($B99,'ОТЧЕТ 22 иномарки'!A:J,4,0)</f>
        <v>0</v>
      </c>
      <c r="U99" s="91">
        <f t="shared" si="37"/>
        <v>0</v>
      </c>
      <c r="W99" s="90">
        <f>VLOOKUP($B99,'ОТЧЕТ 23 иномарки'!A:J,8,0)</f>
        <v>18</v>
      </c>
      <c r="X99" s="91">
        <f t="shared" si="38"/>
        <v>3.0516439884308785E-5</v>
      </c>
      <c r="Y99" s="90">
        <f>VLOOKUP($B99,'ОТЧЕТ 22 иномарки'!A:J,8,0)</f>
        <v>0</v>
      </c>
      <c r="Z99" s="91">
        <f t="shared" si="39"/>
        <v>0</v>
      </c>
      <c r="AB99" s="90">
        <f>VLOOKUP($B99,'ОТЧЕТ 23 иномарки'!A:J,7,0)</f>
        <v>6</v>
      </c>
      <c r="AC99" s="91">
        <f t="shared" si="40"/>
        <v>3.1542092923005754E-5</v>
      </c>
      <c r="AD99" s="90">
        <f>VLOOKUP($B99,'ОТЧЕТ 22 иномарки'!A:J,7,0)</f>
        <v>0</v>
      </c>
      <c r="AE99" s="91">
        <f t="shared" si="41"/>
        <v>0</v>
      </c>
      <c r="AG99" s="90">
        <f>VLOOKUP($B99,'ОТЧЕТ 23 иномарки'!A:J,6,0)</f>
        <v>1</v>
      </c>
      <c r="AH99" s="91">
        <f t="shared" si="42"/>
        <v>2.7536603029577065E-6</v>
      </c>
      <c r="AI99" s="90">
        <f>VLOOKUP($B99,'ОТЧЕТ 22 иномарки'!A:J,6,0)</f>
        <v>0</v>
      </c>
      <c r="AJ99" s="91">
        <f t="shared" si="43"/>
        <v>0</v>
      </c>
      <c r="AL99" s="90">
        <f>VLOOKUP($B99,'ОТЧЕТ 23 иномарки'!A:J,5,0)</f>
        <v>2</v>
      </c>
      <c r="AM99" s="91">
        <f t="shared" si="44"/>
        <v>1.6169194450732463E-5</v>
      </c>
      <c r="AN99" s="90">
        <f>VLOOKUP($B99,'ОТЧЕТ 22 иномарки'!A:J,5,0)</f>
        <v>0</v>
      </c>
      <c r="AO99" s="91">
        <f t="shared" si="45"/>
        <v>0</v>
      </c>
      <c r="AQ99" s="90">
        <f>VLOOKUP($B99,'ОТЧЕТ 23 иномарки'!A:J,9,0)</f>
        <v>3</v>
      </c>
      <c r="AR99" s="91">
        <f t="shared" si="46"/>
        <v>8.9486526312021624E-6</v>
      </c>
      <c r="AS99" s="90">
        <f>VLOOKUP($B99,'ОТЧЕТ 22 иномарки'!A:J,9,0)</f>
        <v>0</v>
      </c>
      <c r="AT99" s="91">
        <f t="shared" si="47"/>
        <v>0</v>
      </c>
      <c r="AU99" s="85"/>
      <c r="AV99" s="90">
        <f>VLOOKUP($B99,'ОТЧЕТ 23 иномарки'!A:J,2,0)</f>
        <v>0</v>
      </c>
      <c r="AW99" s="91">
        <f t="shared" si="48"/>
        <v>0</v>
      </c>
      <c r="AX99" s="90">
        <f>VLOOKUP($B99,'ОТЧЕТ 22 иномарки'!A:J,2,0)</f>
        <v>0</v>
      </c>
      <c r="AY99" s="91">
        <f t="shared" si="49"/>
        <v>0</v>
      </c>
    </row>
    <row r="100" spans="1:51" ht="15" hidden="1" customHeight="1" outlineLevel="1" x14ac:dyDescent="0.2">
      <c r="A100" s="89">
        <v>94</v>
      </c>
      <c r="B100" s="83" t="str">
        <f>'ОТЧЕТ 23 иномарки'!A102</f>
        <v>DFSK</v>
      </c>
      <c r="C100" s="90">
        <f>VLOOKUP($B100,'ОТЧЕТ 23 иномарки'!A:J,10,0)</f>
        <v>34</v>
      </c>
      <c r="D100" s="91">
        <f t="shared" si="30"/>
        <v>1.4565937213099232E-5</v>
      </c>
      <c r="E100" s="90">
        <f>VLOOKUP($B100,'ОТЧЕТ 22 иномарки'!A:J,10,0)</f>
        <v>10</v>
      </c>
      <c r="F100" s="91">
        <f t="shared" si="31"/>
        <v>2.4</v>
      </c>
      <c r="G100" s="85"/>
      <c r="H100" s="90">
        <f>VLOOKUP($B100,'СВОД Регионы'!A:J,2,0)</f>
        <v>0</v>
      </c>
      <c r="I100" s="91">
        <f t="shared" si="32"/>
        <v>0</v>
      </c>
      <c r="J100" s="90">
        <f>VLOOKUP($B100,'СВОД Регионы'!A:J,3,0)</f>
        <v>2</v>
      </c>
      <c r="K100" s="91">
        <f t="shared" si="33"/>
        <v>-1</v>
      </c>
      <c r="M100" s="90">
        <f>VLOOKUP($B100,'ОТЧЕТ 23 иномарки'!A:J,3,0)</f>
        <v>5</v>
      </c>
      <c r="N100" s="91">
        <f t="shared" si="34"/>
        <v>1.4163704091894112E-5</v>
      </c>
      <c r="O100" s="90">
        <f>VLOOKUP($B100,'ОТЧЕТ 22 иномарки'!A:J,3,0)</f>
        <v>2</v>
      </c>
      <c r="P100" s="91">
        <f t="shared" si="35"/>
        <v>1.5</v>
      </c>
      <c r="R100" s="90">
        <f>VLOOKUP($B100,'ОТЧЕТ 23 иномарки'!A:J,4,0)</f>
        <v>8</v>
      </c>
      <c r="S100" s="91">
        <f t="shared" si="36"/>
        <v>3.694552843651142E-5</v>
      </c>
      <c r="T100" s="90">
        <f>VLOOKUP($B100,'ОТЧЕТ 22 иномарки'!A:J,4,0)</f>
        <v>1</v>
      </c>
      <c r="U100" s="91">
        <f t="shared" si="37"/>
        <v>7</v>
      </c>
      <c r="W100" s="90">
        <f>VLOOKUP($B100,'ОТЧЕТ 23 иномарки'!A:J,8,0)</f>
        <v>9</v>
      </c>
      <c r="X100" s="91">
        <f t="shared" si="38"/>
        <v>1.5258219942154393E-5</v>
      </c>
      <c r="Y100" s="90">
        <f>VLOOKUP($B100,'ОТЧЕТ 22 иномарки'!A:J,8,0)</f>
        <v>5</v>
      </c>
      <c r="Z100" s="91">
        <f t="shared" si="39"/>
        <v>0.8</v>
      </c>
      <c r="AB100" s="90">
        <f>VLOOKUP($B100,'ОТЧЕТ 23 иномарки'!A:J,7,0)</f>
        <v>6</v>
      </c>
      <c r="AC100" s="91">
        <f t="shared" si="40"/>
        <v>3.1542092923005754E-5</v>
      </c>
      <c r="AD100" s="90">
        <f>VLOOKUP($B100,'ОТЧЕТ 22 иномарки'!A:J,7,0)</f>
        <v>1</v>
      </c>
      <c r="AE100" s="91">
        <f t="shared" si="41"/>
        <v>5</v>
      </c>
      <c r="AG100" s="90">
        <f>VLOOKUP($B100,'ОТЧЕТ 23 иномарки'!A:J,6,0)</f>
        <v>2</v>
      </c>
      <c r="AH100" s="91">
        <f t="shared" si="42"/>
        <v>5.5073206059154129E-6</v>
      </c>
      <c r="AI100" s="90">
        <f>VLOOKUP($B100,'ОТЧЕТ 22 иномарки'!A:J,6,0)</f>
        <v>1</v>
      </c>
      <c r="AJ100" s="91">
        <f t="shared" si="43"/>
        <v>1</v>
      </c>
      <c r="AL100" s="90">
        <f>VLOOKUP($B100,'ОТЧЕТ 23 иномарки'!A:J,5,0)</f>
        <v>0</v>
      </c>
      <c r="AM100" s="91">
        <f t="shared" si="44"/>
        <v>0</v>
      </c>
      <c r="AN100" s="90">
        <f>VLOOKUP($B100,'ОТЧЕТ 22 иномарки'!A:J,5,0)</f>
        <v>0</v>
      </c>
      <c r="AO100" s="91">
        <f t="shared" si="45"/>
        <v>0</v>
      </c>
      <c r="AQ100" s="90">
        <f>VLOOKUP($B100,'ОТЧЕТ 23 иномарки'!A:J,9,0)</f>
        <v>3</v>
      </c>
      <c r="AR100" s="91">
        <f t="shared" si="46"/>
        <v>8.9486526312021624E-6</v>
      </c>
      <c r="AS100" s="90">
        <f>VLOOKUP($B100,'ОТЧЕТ 22 иномарки'!A:J,9,0)</f>
        <v>0</v>
      </c>
      <c r="AT100" s="91">
        <f t="shared" si="47"/>
        <v>0</v>
      </c>
      <c r="AU100" s="85"/>
      <c r="AV100" s="90">
        <f>VLOOKUP($B100,'ОТЧЕТ 23 иномарки'!A:J,2,0)</f>
        <v>1</v>
      </c>
      <c r="AW100" s="91">
        <f t="shared" si="48"/>
        <v>6.1536946782848424E-6</v>
      </c>
      <c r="AX100" s="90">
        <f>VLOOKUP($B100,'ОТЧЕТ 22 иномарки'!A:J,2,0)</f>
        <v>0</v>
      </c>
      <c r="AY100" s="91">
        <f t="shared" si="49"/>
        <v>0</v>
      </c>
    </row>
    <row r="101" spans="1:51" ht="15" hidden="1" customHeight="1" outlineLevel="1" x14ac:dyDescent="0.2">
      <c r="A101" s="89">
        <v>95</v>
      </c>
      <c r="B101" s="83" t="str">
        <f>'ОТЧЕТ 23 иномарки'!A103</f>
        <v>PROTON</v>
      </c>
      <c r="C101" s="90">
        <f>VLOOKUP($B101,'ОТЧЕТ 23 иномарки'!A:J,10,0)</f>
        <v>32</v>
      </c>
      <c r="D101" s="91">
        <f t="shared" si="30"/>
        <v>1.3709117377034572E-5</v>
      </c>
      <c r="E101" s="90">
        <f>VLOOKUP($B101,'ОТЧЕТ 22 иномарки'!A:J,10,0)</f>
        <v>28</v>
      </c>
      <c r="F101" s="91">
        <f t="shared" si="31"/>
        <v>0.14285714285714279</v>
      </c>
      <c r="G101" s="85"/>
      <c r="H101" s="90">
        <f>VLOOKUP($B101,'СВОД Регионы'!A:J,2,0)</f>
        <v>1</v>
      </c>
      <c r="I101" s="91">
        <f t="shared" si="32"/>
        <v>5.6522722134297989E-6</v>
      </c>
      <c r="J101" s="90">
        <f>VLOOKUP($B101,'СВОД Регионы'!A:J,3,0)</f>
        <v>3</v>
      </c>
      <c r="K101" s="91">
        <f t="shared" si="33"/>
        <v>-0.66666666666666674</v>
      </c>
      <c r="M101" s="90">
        <f>VLOOKUP($B101,'ОТЧЕТ 23 иномарки'!A:J,3,0)</f>
        <v>3</v>
      </c>
      <c r="N101" s="91">
        <f t="shared" si="34"/>
        <v>8.4982224551364672E-6</v>
      </c>
      <c r="O101" s="90">
        <f>VLOOKUP($B101,'ОТЧЕТ 22 иномарки'!A:J,3,0)</f>
        <v>3</v>
      </c>
      <c r="P101" s="91">
        <f t="shared" si="35"/>
        <v>0</v>
      </c>
      <c r="R101" s="90">
        <f>VLOOKUP($B101,'ОТЧЕТ 23 иномарки'!A:J,4,0)</f>
        <v>4</v>
      </c>
      <c r="S101" s="91">
        <f t="shared" si="36"/>
        <v>1.847276421825571E-5</v>
      </c>
      <c r="T101" s="90">
        <f>VLOOKUP($B101,'ОТЧЕТ 22 иномарки'!A:J,4,0)</f>
        <v>2</v>
      </c>
      <c r="U101" s="91">
        <f t="shared" si="37"/>
        <v>1</v>
      </c>
      <c r="W101" s="90">
        <f>VLOOKUP($B101,'ОТЧЕТ 23 иномарки'!A:J,8,0)</f>
        <v>13</v>
      </c>
      <c r="X101" s="91">
        <f t="shared" si="38"/>
        <v>2.2039651027556344E-5</v>
      </c>
      <c r="Y101" s="90">
        <f>VLOOKUP($B101,'ОТЧЕТ 22 иномарки'!A:J,8,0)</f>
        <v>14</v>
      </c>
      <c r="Z101" s="91">
        <f t="shared" si="39"/>
        <v>-7.1428571428571397E-2</v>
      </c>
      <c r="AB101" s="90">
        <f>VLOOKUP($B101,'ОТЧЕТ 23 иномарки'!A:J,7,0)</f>
        <v>0</v>
      </c>
      <c r="AC101" s="91">
        <f t="shared" si="40"/>
        <v>0</v>
      </c>
      <c r="AD101" s="90">
        <f>VLOOKUP($B101,'ОТЧЕТ 22 иномарки'!A:J,7,0)</f>
        <v>2</v>
      </c>
      <c r="AE101" s="91">
        <f t="shared" si="41"/>
        <v>-1</v>
      </c>
      <c r="AG101" s="90">
        <f>VLOOKUP($B101,'ОТЧЕТ 23 иномарки'!A:J,6,0)</f>
        <v>0</v>
      </c>
      <c r="AH101" s="91">
        <f t="shared" si="42"/>
        <v>0</v>
      </c>
      <c r="AI101" s="90">
        <f>VLOOKUP($B101,'ОТЧЕТ 22 иномарки'!A:J,6,0)</f>
        <v>2</v>
      </c>
      <c r="AJ101" s="91">
        <f t="shared" si="43"/>
        <v>-1</v>
      </c>
      <c r="AL101" s="90">
        <f>VLOOKUP($B101,'ОТЧЕТ 23 иномарки'!A:J,5,0)</f>
        <v>2</v>
      </c>
      <c r="AM101" s="91">
        <f t="shared" si="44"/>
        <v>1.6169194450732463E-5</v>
      </c>
      <c r="AN101" s="90">
        <f>VLOOKUP($B101,'ОТЧЕТ 22 иномарки'!A:J,5,0)</f>
        <v>0</v>
      </c>
      <c r="AO101" s="91">
        <f t="shared" si="45"/>
        <v>0</v>
      </c>
      <c r="AQ101" s="90">
        <f>VLOOKUP($B101,'ОТЧЕТ 23 иномарки'!A:J,9,0)</f>
        <v>9</v>
      </c>
      <c r="AR101" s="91">
        <f t="shared" si="46"/>
        <v>2.6845957893606487E-5</v>
      </c>
      <c r="AS101" s="90">
        <f>VLOOKUP($B101,'ОТЧЕТ 22 иномарки'!A:J,9,0)</f>
        <v>5</v>
      </c>
      <c r="AT101" s="91">
        <f t="shared" si="47"/>
        <v>0.8</v>
      </c>
      <c r="AU101" s="85"/>
      <c r="AV101" s="90">
        <f>VLOOKUP($B101,'ОТЧЕТ 23 иномарки'!A:J,2,0)</f>
        <v>1</v>
      </c>
      <c r="AW101" s="91">
        <f t="shared" si="48"/>
        <v>6.1536946782848424E-6</v>
      </c>
      <c r="AX101" s="90">
        <f>VLOOKUP($B101,'ОТЧЕТ 22 иномарки'!A:J,2,0)</f>
        <v>0</v>
      </c>
      <c r="AY101" s="91">
        <f t="shared" si="49"/>
        <v>0</v>
      </c>
    </row>
    <row r="102" spans="1:51" ht="15" hidden="1" customHeight="1" outlineLevel="1" x14ac:dyDescent="0.2">
      <c r="A102" s="89">
        <v>96</v>
      </c>
      <c r="B102" s="83" t="str">
        <f>'ОТЧЕТ 23 иномарки'!A104</f>
        <v>ASTON MARTIN</v>
      </c>
      <c r="C102" s="90">
        <f>VLOOKUP($B102,'ОТЧЕТ 23 иномарки'!A:J,10,0)</f>
        <v>32</v>
      </c>
      <c r="D102" s="91">
        <f t="shared" si="30"/>
        <v>1.3709117377034572E-5</v>
      </c>
      <c r="E102" s="90">
        <f>VLOOKUP($B102,'ОТЧЕТ 22 иномарки'!A:J,10,0)</f>
        <v>28</v>
      </c>
      <c r="F102" s="91">
        <f t="shared" si="31"/>
        <v>0.14285714285714279</v>
      </c>
      <c r="G102" s="85"/>
      <c r="H102" s="90">
        <f>VLOOKUP($B102,'СВОД Регионы'!A:J,2,0)</f>
        <v>14</v>
      </c>
      <c r="I102" s="91">
        <f t="shared" si="32"/>
        <v>7.9131810988017178E-5</v>
      </c>
      <c r="J102" s="90">
        <f>VLOOKUP($B102,'СВОД Регионы'!A:J,3,0)</f>
        <v>15</v>
      </c>
      <c r="K102" s="91">
        <f t="shared" si="33"/>
        <v>-6.6666666666666652E-2</v>
      </c>
      <c r="M102" s="90">
        <f>VLOOKUP($B102,'ОТЧЕТ 23 иномарки'!A:J,3,0)</f>
        <v>3</v>
      </c>
      <c r="N102" s="91">
        <f t="shared" si="34"/>
        <v>8.4982224551364672E-6</v>
      </c>
      <c r="O102" s="90">
        <f>VLOOKUP($B102,'ОТЧЕТ 22 иномарки'!A:J,3,0)</f>
        <v>1</v>
      </c>
      <c r="P102" s="91">
        <f t="shared" si="35"/>
        <v>2</v>
      </c>
      <c r="R102" s="90">
        <f>VLOOKUP($B102,'ОТЧЕТ 23 иномарки'!A:J,4,0)</f>
        <v>4</v>
      </c>
      <c r="S102" s="91">
        <f t="shared" si="36"/>
        <v>1.847276421825571E-5</v>
      </c>
      <c r="T102" s="90">
        <f>VLOOKUP($B102,'ОТЧЕТ 22 иномарки'!A:J,4,0)</f>
        <v>5</v>
      </c>
      <c r="U102" s="91">
        <f t="shared" si="37"/>
        <v>-0.19999999999999996</v>
      </c>
      <c r="W102" s="90">
        <f>VLOOKUP($B102,'ОТЧЕТ 23 иномарки'!A:J,8,0)</f>
        <v>17</v>
      </c>
      <c r="X102" s="91">
        <f t="shared" si="38"/>
        <v>2.8821082112958296E-5</v>
      </c>
      <c r="Y102" s="90">
        <f>VLOOKUP($B102,'ОТЧЕТ 22 иномарки'!A:J,8,0)</f>
        <v>20</v>
      </c>
      <c r="Z102" s="91">
        <f t="shared" si="39"/>
        <v>-0.15000000000000002</v>
      </c>
      <c r="AB102" s="90">
        <f>VLOOKUP($B102,'ОТЧЕТ 23 иномарки'!A:J,7,0)</f>
        <v>0</v>
      </c>
      <c r="AC102" s="91">
        <f t="shared" si="40"/>
        <v>0</v>
      </c>
      <c r="AD102" s="90">
        <f>VLOOKUP($B102,'ОТЧЕТ 22 иномарки'!A:J,7,0)</f>
        <v>0</v>
      </c>
      <c r="AE102" s="91">
        <f t="shared" si="41"/>
        <v>0</v>
      </c>
      <c r="AG102" s="90">
        <f>VLOOKUP($B102,'ОТЧЕТ 23 иномарки'!A:J,6,0)</f>
        <v>1</v>
      </c>
      <c r="AH102" s="91">
        <f t="shared" si="42"/>
        <v>2.7536603029577065E-6</v>
      </c>
      <c r="AI102" s="90">
        <f>VLOOKUP($B102,'ОТЧЕТ 22 иномарки'!A:J,6,0)</f>
        <v>0</v>
      </c>
      <c r="AJ102" s="91">
        <f t="shared" si="43"/>
        <v>0</v>
      </c>
      <c r="AL102" s="90">
        <f>VLOOKUP($B102,'ОТЧЕТ 23 иномарки'!A:J,5,0)</f>
        <v>1</v>
      </c>
      <c r="AM102" s="91">
        <f t="shared" si="44"/>
        <v>8.0845972253662317E-6</v>
      </c>
      <c r="AN102" s="90">
        <f>VLOOKUP($B102,'ОТЧЕТ 22 иномарки'!A:J,5,0)</f>
        <v>0</v>
      </c>
      <c r="AO102" s="91">
        <f t="shared" si="45"/>
        <v>0</v>
      </c>
      <c r="AQ102" s="90">
        <f>VLOOKUP($B102,'ОТЧЕТ 23 иномарки'!A:J,9,0)</f>
        <v>6</v>
      </c>
      <c r="AR102" s="91">
        <f t="shared" si="46"/>
        <v>1.7897305262404325E-5</v>
      </c>
      <c r="AS102" s="90">
        <f>VLOOKUP($B102,'ОТЧЕТ 22 иномарки'!A:J,9,0)</f>
        <v>2</v>
      </c>
      <c r="AT102" s="91">
        <f t="shared" si="47"/>
        <v>2</v>
      </c>
      <c r="AU102" s="85"/>
      <c r="AV102" s="90">
        <f>VLOOKUP($B102,'ОТЧЕТ 23 иномарки'!A:J,2,0)</f>
        <v>0</v>
      </c>
      <c r="AW102" s="91">
        <f t="shared" si="48"/>
        <v>0</v>
      </c>
      <c r="AX102" s="90">
        <f>VLOOKUP($B102,'ОТЧЕТ 22 иномарки'!A:J,2,0)</f>
        <v>0</v>
      </c>
      <c r="AY102" s="91">
        <f t="shared" si="49"/>
        <v>0</v>
      </c>
    </row>
    <row r="103" spans="1:51" ht="15" hidden="1" customHeight="1" outlineLevel="1" x14ac:dyDescent="0.2">
      <c r="A103" s="89">
        <v>97</v>
      </c>
      <c r="B103" s="83" t="str">
        <f>'ОТЧЕТ 23 иномарки'!A105</f>
        <v>DADI</v>
      </c>
      <c r="C103" s="90">
        <f>VLOOKUP($B103,'ОТЧЕТ 23 иномарки'!A:J,10,0)</f>
        <v>25</v>
      </c>
      <c r="D103" s="91">
        <f t="shared" ref="D103:D117" si="50">C103/$C$118</f>
        <v>1.0710247950808259E-5</v>
      </c>
      <c r="E103" s="90">
        <f>VLOOKUP($B103,'ОТЧЕТ 22 иномарки'!A:J,10,0)</f>
        <v>19</v>
      </c>
      <c r="F103" s="91">
        <f t="shared" si="31"/>
        <v>0.31578947368421062</v>
      </c>
      <c r="G103" s="85"/>
      <c r="H103" s="90" t="e">
        <f>VLOOKUP($B103,'СВОД Регионы'!A:J,2,0)</f>
        <v>#N/A</v>
      </c>
      <c r="I103" s="91" t="e">
        <f t="shared" ref="I103:I117" si="51">H103/$H$118</f>
        <v>#N/A</v>
      </c>
      <c r="J103" s="90" t="e">
        <f>VLOOKUP($B103,'СВОД Регионы'!A:J,3,0)</f>
        <v>#N/A</v>
      </c>
      <c r="K103" s="91">
        <f t="shared" si="33"/>
        <v>0</v>
      </c>
      <c r="M103" s="90">
        <f>VLOOKUP($B103,'ОТЧЕТ 23 иномарки'!A:J,3,0)</f>
        <v>3</v>
      </c>
      <c r="N103" s="91">
        <f t="shared" ref="N103:N117" si="52">M103/M$118</f>
        <v>8.4982224551364672E-6</v>
      </c>
      <c r="O103" s="90">
        <f>VLOOKUP($B103,'ОТЧЕТ 22 иномарки'!A:J,3,0)</f>
        <v>3</v>
      </c>
      <c r="P103" s="91">
        <f t="shared" si="35"/>
        <v>0</v>
      </c>
      <c r="R103" s="90">
        <f>VLOOKUP($B103,'ОТЧЕТ 23 иномарки'!A:J,4,0)</f>
        <v>2</v>
      </c>
      <c r="S103" s="91">
        <f t="shared" ref="S103:S117" si="53">R103/R$118</f>
        <v>9.236382109127855E-6</v>
      </c>
      <c r="T103" s="90">
        <f>VLOOKUP($B103,'ОТЧЕТ 22 иномарки'!A:J,4,0)</f>
        <v>3</v>
      </c>
      <c r="U103" s="91">
        <f t="shared" si="37"/>
        <v>-0.33333333333333337</v>
      </c>
      <c r="W103" s="90">
        <f>VLOOKUP($B103,'ОТЧЕТ 23 иномарки'!A:J,8,0)</f>
        <v>2</v>
      </c>
      <c r="X103" s="91">
        <f t="shared" ref="X103:X117" si="54">W103/W$118</f>
        <v>3.3907155427009763E-6</v>
      </c>
      <c r="Y103" s="90">
        <f>VLOOKUP($B103,'ОТЧЕТ 22 иномарки'!A:J,8,0)</f>
        <v>4</v>
      </c>
      <c r="Z103" s="91">
        <f t="shared" si="39"/>
        <v>-0.5</v>
      </c>
      <c r="AB103" s="90">
        <f>VLOOKUP($B103,'ОТЧЕТ 23 иномарки'!A:J,7,0)</f>
        <v>1</v>
      </c>
      <c r="AC103" s="91">
        <f t="shared" ref="AC103:AC117" si="55">AB103/AB$118</f>
        <v>5.257015487167625E-6</v>
      </c>
      <c r="AD103" s="90">
        <f>VLOOKUP($B103,'ОТЧЕТ 22 иномарки'!A:J,7,0)</f>
        <v>3</v>
      </c>
      <c r="AE103" s="91">
        <f t="shared" si="41"/>
        <v>-0.66666666666666674</v>
      </c>
      <c r="AG103" s="90">
        <f>VLOOKUP($B103,'ОТЧЕТ 23 иномарки'!A:J,6,0)</f>
        <v>2</v>
      </c>
      <c r="AH103" s="91">
        <f t="shared" ref="AH103:AH117" si="56">AG103/AG$118</f>
        <v>5.5073206059154129E-6</v>
      </c>
      <c r="AI103" s="90">
        <f>VLOOKUP($B103,'ОТЧЕТ 22 иномарки'!A:J,6,0)</f>
        <v>1</v>
      </c>
      <c r="AJ103" s="91">
        <f t="shared" si="43"/>
        <v>1</v>
      </c>
      <c r="AL103" s="90">
        <f>VLOOKUP($B103,'ОТЧЕТ 23 иномарки'!A:J,5,0)</f>
        <v>0</v>
      </c>
      <c r="AM103" s="91">
        <f t="shared" ref="AM103:AM117" si="57">AL103/AL$118</f>
        <v>0</v>
      </c>
      <c r="AN103" s="90">
        <f>VLOOKUP($B103,'ОТЧЕТ 22 иномарки'!A:J,5,0)</f>
        <v>0</v>
      </c>
      <c r="AO103" s="91">
        <f t="shared" si="45"/>
        <v>0</v>
      </c>
      <c r="AQ103" s="90">
        <f>VLOOKUP($B103,'ОТЧЕТ 23 иномарки'!A:J,9,0)</f>
        <v>15</v>
      </c>
      <c r="AR103" s="91">
        <f t="shared" ref="AR103:AR117" si="58">AQ103/AQ$118</f>
        <v>4.4743263156010812E-5</v>
      </c>
      <c r="AS103" s="90">
        <f>VLOOKUP($B103,'ОТЧЕТ 22 иномарки'!A:J,9,0)</f>
        <v>5</v>
      </c>
      <c r="AT103" s="91">
        <f t="shared" si="47"/>
        <v>2</v>
      </c>
      <c r="AU103" s="85"/>
      <c r="AV103" s="90">
        <f>VLOOKUP($B103,'ОТЧЕТ 23 иномарки'!A:J,2,0)</f>
        <v>0</v>
      </c>
      <c r="AW103" s="91">
        <f t="shared" ref="AW103:AW117" si="59">AV103/AV$118</f>
        <v>0</v>
      </c>
      <c r="AX103" s="90">
        <f>VLOOKUP($B103,'ОТЧЕТ 22 иномарки'!A:J,2,0)</f>
        <v>0</v>
      </c>
      <c r="AY103" s="91">
        <f t="shared" si="49"/>
        <v>0</v>
      </c>
    </row>
    <row r="104" spans="1:51" ht="15" hidden="1" customHeight="1" outlineLevel="1" x14ac:dyDescent="0.2">
      <c r="A104" s="89">
        <v>98</v>
      </c>
      <c r="B104" s="83" t="str">
        <f>'ОТЧЕТ 23 иномарки'!A106</f>
        <v>ROEWE</v>
      </c>
      <c r="C104" s="90">
        <f>VLOOKUP($B104,'ОТЧЕТ 23 иномарки'!A:J,10,0)</f>
        <v>25</v>
      </c>
      <c r="D104" s="91">
        <f t="shared" si="50"/>
        <v>1.0710247950808259E-5</v>
      </c>
      <c r="E104" s="90">
        <f>VLOOKUP($B104,'ОТЧЕТ 22 иномарки'!A:J,10,0)</f>
        <v>3</v>
      </c>
      <c r="F104" s="91">
        <f t="shared" si="31"/>
        <v>7.3333333333333339</v>
      </c>
      <c r="G104" s="85"/>
      <c r="H104" s="90" t="e">
        <f>VLOOKUP($B104,'СВОД Регионы'!A:J,2,0)</f>
        <v>#N/A</v>
      </c>
      <c r="I104" s="91" t="e">
        <f t="shared" si="51"/>
        <v>#N/A</v>
      </c>
      <c r="J104" s="90" t="e">
        <f>VLOOKUP($B104,'СВОД Регионы'!A:J,3,0)</f>
        <v>#N/A</v>
      </c>
      <c r="K104" s="91">
        <f t="shared" si="33"/>
        <v>0</v>
      </c>
      <c r="M104" s="90">
        <f>VLOOKUP($B104,'ОТЧЕТ 23 иномарки'!A:J,3,0)</f>
        <v>0</v>
      </c>
      <c r="N104" s="91">
        <f t="shared" si="52"/>
        <v>0</v>
      </c>
      <c r="O104" s="90">
        <f>VLOOKUP($B104,'ОТЧЕТ 22 иномарки'!A:J,3,0)</f>
        <v>0</v>
      </c>
      <c r="P104" s="91">
        <f t="shared" si="35"/>
        <v>0</v>
      </c>
      <c r="R104" s="90">
        <f>VLOOKUP($B104,'ОТЧЕТ 23 иномарки'!A:J,4,0)</f>
        <v>0</v>
      </c>
      <c r="S104" s="91">
        <f t="shared" si="53"/>
        <v>0</v>
      </c>
      <c r="T104" s="90">
        <f>VLOOKUP($B104,'ОТЧЕТ 22 иномарки'!A:J,4,0)</f>
        <v>0</v>
      </c>
      <c r="U104" s="91">
        <f t="shared" si="37"/>
        <v>0</v>
      </c>
      <c r="W104" s="90">
        <f>VLOOKUP($B104,'ОТЧЕТ 23 иномарки'!A:J,8,0)</f>
        <v>2</v>
      </c>
      <c r="X104" s="91">
        <f t="shared" si="54"/>
        <v>3.3907155427009763E-6</v>
      </c>
      <c r="Y104" s="90">
        <f>VLOOKUP($B104,'ОТЧЕТ 22 иномарки'!A:J,8,0)</f>
        <v>2</v>
      </c>
      <c r="Z104" s="91">
        <f t="shared" si="39"/>
        <v>0</v>
      </c>
      <c r="AB104" s="90">
        <f>VLOOKUP($B104,'ОТЧЕТ 23 иномарки'!A:J,7,0)</f>
        <v>0</v>
      </c>
      <c r="AC104" s="91">
        <f t="shared" si="55"/>
        <v>0</v>
      </c>
      <c r="AD104" s="90">
        <f>VLOOKUP($B104,'ОТЧЕТ 22 иномарки'!A:J,7,0)</f>
        <v>0</v>
      </c>
      <c r="AE104" s="91">
        <f t="shared" si="41"/>
        <v>0</v>
      </c>
      <c r="AG104" s="90">
        <f>VLOOKUP($B104,'ОТЧЕТ 23 иномарки'!A:J,6,0)</f>
        <v>0</v>
      </c>
      <c r="AH104" s="91">
        <f t="shared" si="56"/>
        <v>0</v>
      </c>
      <c r="AI104" s="90">
        <f>VLOOKUP($B104,'ОТЧЕТ 22 иномарки'!A:J,6,0)</f>
        <v>0</v>
      </c>
      <c r="AJ104" s="91">
        <f t="shared" si="43"/>
        <v>0</v>
      </c>
      <c r="AL104" s="90">
        <f>VLOOKUP($B104,'ОТЧЕТ 23 иномарки'!A:J,5,0)</f>
        <v>0</v>
      </c>
      <c r="AM104" s="91">
        <f t="shared" si="57"/>
        <v>0</v>
      </c>
      <c r="AN104" s="90">
        <f>VLOOKUP($B104,'ОТЧЕТ 22 иномарки'!A:J,5,0)</f>
        <v>0</v>
      </c>
      <c r="AO104" s="91">
        <f t="shared" si="45"/>
        <v>0</v>
      </c>
      <c r="AQ104" s="90">
        <f>VLOOKUP($B104,'ОТЧЕТ 23 иномарки'!A:J,9,0)</f>
        <v>22</v>
      </c>
      <c r="AR104" s="91">
        <f t="shared" si="58"/>
        <v>6.5623452628815849E-5</v>
      </c>
      <c r="AS104" s="90">
        <f>VLOOKUP($B104,'ОТЧЕТ 22 иномарки'!A:J,9,0)</f>
        <v>1</v>
      </c>
      <c r="AT104" s="91">
        <f t="shared" si="47"/>
        <v>21</v>
      </c>
      <c r="AU104" s="85"/>
      <c r="AV104" s="90">
        <f>VLOOKUP($B104,'ОТЧЕТ 23 иномарки'!A:J,2,0)</f>
        <v>1</v>
      </c>
      <c r="AW104" s="91">
        <f t="shared" si="59"/>
        <v>6.1536946782848424E-6</v>
      </c>
      <c r="AX104" s="90">
        <f>VLOOKUP($B104,'ОТЧЕТ 22 иномарки'!A:J,2,0)</f>
        <v>0</v>
      </c>
      <c r="AY104" s="91">
        <f t="shared" si="49"/>
        <v>0</v>
      </c>
    </row>
    <row r="105" spans="1:51" ht="15" hidden="1" customHeight="1" outlineLevel="1" x14ac:dyDescent="0.2">
      <c r="A105" s="89">
        <v>99</v>
      </c>
      <c r="B105" s="83" t="str">
        <f>'ОТЧЕТ 23 иномарки'!A107</f>
        <v>TIANMA</v>
      </c>
      <c r="C105" s="90">
        <f>VLOOKUP($B105,'ОТЧЕТ 23 иномарки'!A:J,10,0)</f>
        <v>23</v>
      </c>
      <c r="D105" s="91">
        <f t="shared" si="50"/>
        <v>9.8534281147435989E-6</v>
      </c>
      <c r="E105" s="90">
        <f>VLOOKUP($B105,'ОТЧЕТ 22 иномарки'!A:J,10,0)</f>
        <v>22</v>
      </c>
      <c r="F105" s="91">
        <f t="shared" si="31"/>
        <v>4.5454545454545414E-2</v>
      </c>
      <c r="G105" s="85"/>
      <c r="H105" s="90" t="e">
        <f>VLOOKUP($B105,'СВОД Регионы'!A:J,2,0)</f>
        <v>#N/A</v>
      </c>
      <c r="I105" s="91" t="e">
        <f t="shared" si="51"/>
        <v>#N/A</v>
      </c>
      <c r="J105" s="90" t="e">
        <f>VLOOKUP($B105,'СВОД Регионы'!A:J,3,0)</f>
        <v>#N/A</v>
      </c>
      <c r="K105" s="91">
        <f t="shared" si="33"/>
        <v>0</v>
      </c>
      <c r="M105" s="90">
        <f>VLOOKUP($B105,'ОТЧЕТ 23 иномарки'!A:J,3,0)</f>
        <v>3</v>
      </c>
      <c r="N105" s="91">
        <f t="shared" si="52"/>
        <v>8.4982224551364672E-6</v>
      </c>
      <c r="O105" s="90">
        <f>VLOOKUP($B105,'ОТЧЕТ 22 иномарки'!A:J,3,0)</f>
        <v>1</v>
      </c>
      <c r="P105" s="91">
        <f t="shared" si="35"/>
        <v>2</v>
      </c>
      <c r="R105" s="90">
        <f>VLOOKUP($B105,'ОТЧЕТ 23 иномарки'!A:J,4,0)</f>
        <v>0</v>
      </c>
      <c r="S105" s="91">
        <f t="shared" si="53"/>
        <v>0</v>
      </c>
      <c r="T105" s="90">
        <f>VLOOKUP($B105,'ОТЧЕТ 22 иномарки'!A:J,4,0)</f>
        <v>1</v>
      </c>
      <c r="U105" s="91">
        <f t="shared" si="37"/>
        <v>-1</v>
      </c>
      <c r="W105" s="90">
        <f>VLOOKUP($B105,'ОТЧЕТ 23 иномарки'!A:J,8,0)</f>
        <v>1</v>
      </c>
      <c r="X105" s="91">
        <f t="shared" si="54"/>
        <v>1.6953577713504882E-6</v>
      </c>
      <c r="Y105" s="90">
        <f>VLOOKUP($B105,'ОТЧЕТ 22 иномарки'!A:J,8,0)</f>
        <v>4</v>
      </c>
      <c r="Z105" s="91">
        <f t="shared" si="39"/>
        <v>-0.75</v>
      </c>
      <c r="AB105" s="90">
        <f>VLOOKUP($B105,'ОТЧЕТ 23 иномарки'!A:J,7,0)</f>
        <v>0</v>
      </c>
      <c r="AC105" s="91">
        <f t="shared" si="55"/>
        <v>0</v>
      </c>
      <c r="AD105" s="90">
        <f>VLOOKUP($B105,'ОТЧЕТ 22 иномарки'!A:J,7,0)</f>
        <v>1</v>
      </c>
      <c r="AE105" s="91">
        <f t="shared" si="41"/>
        <v>-1</v>
      </c>
      <c r="AG105" s="90">
        <f>VLOOKUP($B105,'ОТЧЕТ 23 иномарки'!A:J,6,0)</f>
        <v>7</v>
      </c>
      <c r="AH105" s="91">
        <f t="shared" si="56"/>
        <v>1.9275622120703946E-5</v>
      </c>
      <c r="AI105" s="90">
        <f>VLOOKUP($B105,'ОТЧЕТ 22 иномарки'!A:J,6,0)</f>
        <v>9</v>
      </c>
      <c r="AJ105" s="91">
        <f t="shared" si="43"/>
        <v>-0.22222222222222221</v>
      </c>
      <c r="AL105" s="90">
        <f>VLOOKUP($B105,'ОТЧЕТ 23 иномарки'!A:J,5,0)</f>
        <v>1</v>
      </c>
      <c r="AM105" s="91">
        <f t="shared" si="57"/>
        <v>8.0845972253662317E-6</v>
      </c>
      <c r="AN105" s="90">
        <f>VLOOKUP($B105,'ОТЧЕТ 22 иномарки'!A:J,5,0)</f>
        <v>0</v>
      </c>
      <c r="AO105" s="91">
        <f t="shared" si="45"/>
        <v>0</v>
      </c>
      <c r="AQ105" s="90">
        <f>VLOOKUP($B105,'ОТЧЕТ 23 иномарки'!A:J,9,0)</f>
        <v>11</v>
      </c>
      <c r="AR105" s="91">
        <f t="shared" si="58"/>
        <v>3.2811726314407924E-5</v>
      </c>
      <c r="AS105" s="90">
        <f>VLOOKUP($B105,'ОТЧЕТ 22 иномарки'!A:J,9,0)</f>
        <v>6</v>
      </c>
      <c r="AT105" s="91">
        <f t="shared" si="47"/>
        <v>0.83333333333333326</v>
      </c>
      <c r="AU105" s="85"/>
      <c r="AV105" s="90">
        <f>VLOOKUP($B105,'ОТЧЕТ 23 иномарки'!A:J,2,0)</f>
        <v>0</v>
      </c>
      <c r="AW105" s="91">
        <f t="shared" si="59"/>
        <v>0</v>
      </c>
      <c r="AX105" s="90">
        <f>VLOOKUP($B105,'ОТЧЕТ 22 иномарки'!A:J,2,0)</f>
        <v>0</v>
      </c>
      <c r="AY105" s="91">
        <f t="shared" si="49"/>
        <v>0</v>
      </c>
    </row>
    <row r="106" spans="1:51" ht="15" hidden="1" customHeight="1" outlineLevel="1" x14ac:dyDescent="0.2">
      <c r="A106" s="89">
        <v>100</v>
      </c>
      <c r="B106" s="83" t="str">
        <f>'ОТЧЕТ 23 иномарки'!A108</f>
        <v>KAIYI</v>
      </c>
      <c r="C106" s="90">
        <f>VLOOKUP($B106,'ОТЧЕТ 23 иномарки'!A:J,10,0)</f>
        <v>21</v>
      </c>
      <c r="D106" s="91">
        <f t="shared" si="50"/>
        <v>8.9966082786789386E-6</v>
      </c>
      <c r="E106" s="90">
        <f>VLOOKUP($B106,'ОТЧЕТ 22 иномарки'!A:J,10,0)</f>
        <v>0</v>
      </c>
      <c r="F106" s="91">
        <f t="shared" si="31"/>
        <v>0</v>
      </c>
      <c r="G106" s="85"/>
      <c r="H106" s="90">
        <f>VLOOKUP($B106,'СВОД Регионы'!A:J,2,0)</f>
        <v>8</v>
      </c>
      <c r="I106" s="91">
        <f t="shared" si="51"/>
        <v>4.5218177707438391E-5</v>
      </c>
      <c r="J106" s="90">
        <f>VLOOKUP($B106,'СВОД Регионы'!A:J,3,0)</f>
        <v>0</v>
      </c>
      <c r="K106" s="91">
        <f t="shared" si="33"/>
        <v>0</v>
      </c>
      <c r="M106" s="90">
        <f>VLOOKUP($B106,'ОТЧЕТ 23 иномарки'!A:J,3,0)</f>
        <v>1</v>
      </c>
      <c r="N106" s="91">
        <f t="shared" si="52"/>
        <v>2.8327408183788224E-6</v>
      </c>
      <c r="O106" s="90">
        <f>VLOOKUP($B106,'ОТЧЕТ 22 иномарки'!A:J,3,0)</f>
        <v>0</v>
      </c>
      <c r="P106" s="91">
        <f t="shared" si="35"/>
        <v>0</v>
      </c>
      <c r="R106" s="90">
        <f>VLOOKUP($B106,'ОТЧЕТ 23 иномарки'!A:J,4,0)</f>
        <v>0</v>
      </c>
      <c r="S106" s="91">
        <f t="shared" si="53"/>
        <v>0</v>
      </c>
      <c r="T106" s="90">
        <f>VLOOKUP($B106,'ОТЧЕТ 22 иномарки'!A:J,4,0)</f>
        <v>0</v>
      </c>
      <c r="U106" s="91">
        <f t="shared" si="37"/>
        <v>0</v>
      </c>
      <c r="W106" s="90">
        <f>VLOOKUP($B106,'ОТЧЕТ 23 иномарки'!A:J,8,0)</f>
        <v>15</v>
      </c>
      <c r="X106" s="91">
        <f t="shared" si="54"/>
        <v>2.5430366570257322E-5</v>
      </c>
      <c r="Y106" s="90">
        <f>VLOOKUP($B106,'ОТЧЕТ 22 иномарки'!A:J,8,0)</f>
        <v>0</v>
      </c>
      <c r="Z106" s="91">
        <f t="shared" si="39"/>
        <v>0</v>
      </c>
      <c r="AB106" s="90">
        <f>VLOOKUP($B106,'ОТЧЕТ 23 иномарки'!A:J,7,0)</f>
        <v>1</v>
      </c>
      <c r="AC106" s="91">
        <f t="shared" si="55"/>
        <v>5.257015487167625E-6</v>
      </c>
      <c r="AD106" s="90">
        <f>VLOOKUP($B106,'ОТЧЕТ 22 иномарки'!A:J,7,0)</f>
        <v>0</v>
      </c>
      <c r="AE106" s="91">
        <f t="shared" si="41"/>
        <v>0</v>
      </c>
      <c r="AG106" s="90">
        <f>VLOOKUP($B106,'ОТЧЕТ 23 иномарки'!A:J,6,0)</f>
        <v>1</v>
      </c>
      <c r="AH106" s="91">
        <f t="shared" si="56"/>
        <v>2.7536603029577065E-6</v>
      </c>
      <c r="AI106" s="90">
        <f>VLOOKUP($B106,'ОТЧЕТ 22 иномарки'!A:J,6,0)</f>
        <v>0</v>
      </c>
      <c r="AJ106" s="91">
        <f t="shared" si="43"/>
        <v>0</v>
      </c>
      <c r="AL106" s="90">
        <f>VLOOKUP($B106,'ОТЧЕТ 23 иномарки'!A:J,5,0)</f>
        <v>2</v>
      </c>
      <c r="AM106" s="91">
        <f t="shared" si="57"/>
        <v>1.6169194450732463E-5</v>
      </c>
      <c r="AN106" s="90">
        <f>VLOOKUP($B106,'ОТЧЕТ 22 иномарки'!A:J,5,0)</f>
        <v>0</v>
      </c>
      <c r="AO106" s="91">
        <f t="shared" si="45"/>
        <v>0</v>
      </c>
      <c r="AQ106" s="90">
        <f>VLOOKUP($B106,'ОТЧЕТ 23 иномарки'!A:J,9,0)</f>
        <v>1</v>
      </c>
      <c r="AR106" s="91">
        <f t="shared" si="58"/>
        <v>2.9828842104007207E-6</v>
      </c>
      <c r="AS106" s="90">
        <f>VLOOKUP($B106,'ОТЧЕТ 22 иномарки'!A:J,9,0)</f>
        <v>0</v>
      </c>
      <c r="AT106" s="91">
        <f t="shared" si="47"/>
        <v>0</v>
      </c>
      <c r="AU106" s="85"/>
      <c r="AV106" s="90">
        <f>VLOOKUP($B106,'ОТЧЕТ 23 иномарки'!A:J,2,0)</f>
        <v>0</v>
      </c>
      <c r="AW106" s="91">
        <f t="shared" si="59"/>
        <v>0</v>
      </c>
      <c r="AX106" s="90">
        <f>VLOOKUP($B106,'ОТЧЕТ 22 иномарки'!A:J,2,0)</f>
        <v>0</v>
      </c>
      <c r="AY106" s="91">
        <f t="shared" si="49"/>
        <v>0</v>
      </c>
    </row>
    <row r="107" spans="1:51" ht="15" hidden="1" customHeight="1" outlineLevel="1" x14ac:dyDescent="0.2">
      <c r="A107" s="89">
        <v>101</v>
      </c>
      <c r="B107" s="83" t="str">
        <f>'ОТЧЕТ 23 иномарки'!A109</f>
        <v>TANK</v>
      </c>
      <c r="C107" s="90">
        <f>VLOOKUP($B107,'ОТЧЕТ 23 иномарки'!A:J,10,0)</f>
        <v>20</v>
      </c>
      <c r="D107" s="91">
        <f t="shared" si="50"/>
        <v>8.5681983606466084E-6</v>
      </c>
      <c r="E107" s="90">
        <f>VLOOKUP($B107,'ОТЧЕТ 22 иномарки'!A:J,10,0)</f>
        <v>0</v>
      </c>
      <c r="F107" s="91">
        <f t="shared" si="31"/>
        <v>0</v>
      </c>
      <c r="G107" s="85"/>
      <c r="H107" s="90">
        <f>VLOOKUP($B107,'СВОД Регионы'!A:J,2,0)</f>
        <v>5</v>
      </c>
      <c r="I107" s="91">
        <f t="shared" si="51"/>
        <v>2.8261361067148994E-5</v>
      </c>
      <c r="J107" s="90">
        <f>VLOOKUP($B107,'СВОД Регионы'!A:J,3,0)</f>
        <v>0</v>
      </c>
      <c r="K107" s="91">
        <f t="shared" si="33"/>
        <v>0</v>
      </c>
      <c r="M107" s="90">
        <f>VLOOKUP($B107,'ОТЧЕТ 23 иномарки'!A:J,3,0)</f>
        <v>2</v>
      </c>
      <c r="N107" s="91">
        <f t="shared" si="52"/>
        <v>5.6654816367576448E-6</v>
      </c>
      <c r="O107" s="90">
        <f>VLOOKUP($B107,'ОТЧЕТ 22 иномарки'!A:J,3,0)</f>
        <v>0</v>
      </c>
      <c r="P107" s="91">
        <f t="shared" si="35"/>
        <v>0</v>
      </c>
      <c r="R107" s="90">
        <f>VLOOKUP($B107,'ОТЧЕТ 23 иномарки'!A:J,4,0)</f>
        <v>6</v>
      </c>
      <c r="S107" s="91">
        <f t="shared" si="53"/>
        <v>2.7709146327383565E-5</v>
      </c>
      <c r="T107" s="90">
        <f>VLOOKUP($B107,'ОТЧЕТ 22 иномарки'!A:J,4,0)</f>
        <v>0</v>
      </c>
      <c r="U107" s="91">
        <f t="shared" si="37"/>
        <v>0</v>
      </c>
      <c r="W107" s="90">
        <f>VLOOKUP($B107,'ОТЧЕТ 23 иномарки'!A:J,8,0)</f>
        <v>8</v>
      </c>
      <c r="X107" s="91">
        <f t="shared" si="54"/>
        <v>1.3562862170803905E-5</v>
      </c>
      <c r="Y107" s="90">
        <f>VLOOKUP($B107,'ОТЧЕТ 22 иномарки'!A:J,8,0)</f>
        <v>0</v>
      </c>
      <c r="Z107" s="91">
        <f t="shared" si="39"/>
        <v>0</v>
      </c>
      <c r="AB107" s="90">
        <f>VLOOKUP($B107,'ОТЧЕТ 23 иномарки'!A:J,7,0)</f>
        <v>0</v>
      </c>
      <c r="AC107" s="91">
        <f t="shared" si="55"/>
        <v>0</v>
      </c>
      <c r="AD107" s="90">
        <f>VLOOKUP($B107,'ОТЧЕТ 22 иномарки'!A:J,7,0)</f>
        <v>0</v>
      </c>
      <c r="AE107" s="91">
        <f t="shared" si="41"/>
        <v>0</v>
      </c>
      <c r="AG107" s="90">
        <f>VLOOKUP($B107,'ОТЧЕТ 23 иномарки'!A:J,6,0)</f>
        <v>2</v>
      </c>
      <c r="AH107" s="91">
        <f t="shared" si="56"/>
        <v>5.5073206059154129E-6</v>
      </c>
      <c r="AI107" s="90">
        <f>VLOOKUP($B107,'ОТЧЕТ 22 иномарки'!A:J,6,0)</f>
        <v>0</v>
      </c>
      <c r="AJ107" s="91">
        <f t="shared" si="43"/>
        <v>0</v>
      </c>
      <c r="AL107" s="90">
        <f>VLOOKUP($B107,'ОТЧЕТ 23 иномарки'!A:J,5,0)</f>
        <v>0</v>
      </c>
      <c r="AM107" s="91">
        <f t="shared" si="57"/>
        <v>0</v>
      </c>
      <c r="AN107" s="90">
        <f>VLOOKUP($B107,'ОТЧЕТ 22 иномарки'!A:J,5,0)</f>
        <v>0</v>
      </c>
      <c r="AO107" s="91">
        <f t="shared" si="45"/>
        <v>0</v>
      </c>
      <c r="AQ107" s="90">
        <f>VLOOKUP($B107,'ОТЧЕТ 23 иномарки'!A:J,9,0)</f>
        <v>2</v>
      </c>
      <c r="AR107" s="91">
        <f t="shared" si="58"/>
        <v>5.9657684208014413E-6</v>
      </c>
      <c r="AS107" s="90">
        <f>VLOOKUP($B107,'ОТЧЕТ 22 иномарки'!A:J,9,0)</f>
        <v>0</v>
      </c>
      <c r="AT107" s="91">
        <f t="shared" si="47"/>
        <v>0</v>
      </c>
      <c r="AU107" s="85"/>
      <c r="AV107" s="90">
        <f>VLOOKUP($B107,'ОТЧЕТ 23 иномарки'!A:J,2,0)</f>
        <v>0</v>
      </c>
      <c r="AW107" s="91">
        <f t="shared" si="59"/>
        <v>0</v>
      </c>
      <c r="AX107" s="90">
        <f>VLOOKUP($B107,'ОТЧЕТ 22 иномарки'!A:J,2,0)</f>
        <v>0</v>
      </c>
      <c r="AY107" s="91">
        <f t="shared" si="49"/>
        <v>0</v>
      </c>
    </row>
    <row r="108" spans="1:51" ht="15" hidden="1" customHeight="1" outlineLevel="1" x14ac:dyDescent="0.2">
      <c r="A108" s="89">
        <v>102</v>
      </c>
      <c r="B108" s="83" t="str">
        <f>'ОТЧЕТ 23 иномарки'!A110</f>
        <v>ALPINA</v>
      </c>
      <c r="C108" s="90">
        <f>VLOOKUP($B108,'ОТЧЕТ 23 иномарки'!A:J,10,0)</f>
        <v>19</v>
      </c>
      <c r="D108" s="91">
        <f t="shared" si="50"/>
        <v>8.1397884426142765E-6</v>
      </c>
      <c r="E108" s="90">
        <f>VLOOKUP($B108,'ОТЧЕТ 22 иномарки'!A:J,10,0)</f>
        <v>13</v>
      </c>
      <c r="F108" s="91">
        <f t="shared" si="31"/>
        <v>0.46153846153846145</v>
      </c>
      <c r="G108" s="85"/>
      <c r="H108" s="90">
        <f>VLOOKUP($B108,'СВОД Регионы'!A:J,2,0)</f>
        <v>10</v>
      </c>
      <c r="I108" s="91">
        <f t="shared" si="51"/>
        <v>5.6522722134297989E-5</v>
      </c>
      <c r="J108" s="90">
        <f>VLOOKUP($B108,'СВОД Регионы'!A:J,3,0)</f>
        <v>8</v>
      </c>
      <c r="K108" s="91">
        <f t="shared" si="33"/>
        <v>0.25</v>
      </c>
      <c r="M108" s="90">
        <f>VLOOKUP($B108,'ОТЧЕТ 23 иномарки'!A:J,3,0)</f>
        <v>0</v>
      </c>
      <c r="N108" s="91">
        <f t="shared" si="52"/>
        <v>0</v>
      </c>
      <c r="O108" s="90">
        <f>VLOOKUP($B108,'ОТЧЕТ 22 иномарки'!A:J,3,0)</f>
        <v>0</v>
      </c>
      <c r="P108" s="91">
        <f t="shared" si="35"/>
        <v>0</v>
      </c>
      <c r="R108" s="90">
        <f>VLOOKUP($B108,'ОТЧЕТ 23 иномарки'!A:J,4,0)</f>
        <v>4</v>
      </c>
      <c r="S108" s="91">
        <f t="shared" si="53"/>
        <v>1.847276421825571E-5</v>
      </c>
      <c r="T108" s="90">
        <f>VLOOKUP($B108,'ОТЧЕТ 22 иномарки'!A:J,4,0)</f>
        <v>3</v>
      </c>
      <c r="U108" s="91">
        <f t="shared" si="37"/>
        <v>0.33333333333333326</v>
      </c>
      <c r="W108" s="90">
        <f>VLOOKUP($B108,'ОТЧЕТ 23 иномарки'!A:J,8,0)</f>
        <v>11</v>
      </c>
      <c r="X108" s="91">
        <f t="shared" si="54"/>
        <v>1.864893548485537E-5</v>
      </c>
      <c r="Y108" s="90">
        <f>VLOOKUP($B108,'ОТЧЕТ 22 иномарки'!A:J,8,0)</f>
        <v>9</v>
      </c>
      <c r="Z108" s="91">
        <f t="shared" si="39"/>
        <v>0.22222222222222232</v>
      </c>
      <c r="AB108" s="90">
        <f>VLOOKUP($B108,'ОТЧЕТ 23 иномарки'!A:J,7,0)</f>
        <v>0</v>
      </c>
      <c r="AC108" s="91">
        <f t="shared" si="55"/>
        <v>0</v>
      </c>
      <c r="AD108" s="90">
        <f>VLOOKUP($B108,'ОТЧЕТ 22 иномарки'!A:J,7,0)</f>
        <v>0</v>
      </c>
      <c r="AE108" s="91">
        <f t="shared" si="41"/>
        <v>0</v>
      </c>
      <c r="AG108" s="90">
        <f>VLOOKUP($B108,'ОТЧЕТ 23 иномарки'!A:J,6,0)</f>
        <v>1</v>
      </c>
      <c r="AH108" s="91">
        <f t="shared" si="56"/>
        <v>2.7536603029577065E-6</v>
      </c>
      <c r="AI108" s="90">
        <f>VLOOKUP($B108,'ОТЧЕТ 22 иномарки'!A:J,6,0)</f>
        <v>1</v>
      </c>
      <c r="AJ108" s="91">
        <f t="shared" si="43"/>
        <v>0</v>
      </c>
      <c r="AL108" s="90">
        <f>VLOOKUP($B108,'ОТЧЕТ 23 иномарки'!A:J,5,0)</f>
        <v>2</v>
      </c>
      <c r="AM108" s="91">
        <f t="shared" si="57"/>
        <v>1.6169194450732463E-5</v>
      </c>
      <c r="AN108" s="90">
        <f>VLOOKUP($B108,'ОТЧЕТ 22 иномарки'!A:J,5,0)</f>
        <v>0</v>
      </c>
      <c r="AO108" s="91">
        <f t="shared" si="45"/>
        <v>0</v>
      </c>
      <c r="AQ108" s="90">
        <f>VLOOKUP($B108,'ОТЧЕТ 23 иномарки'!A:J,9,0)</f>
        <v>1</v>
      </c>
      <c r="AR108" s="91">
        <f t="shared" si="58"/>
        <v>2.9828842104007207E-6</v>
      </c>
      <c r="AS108" s="90">
        <f>VLOOKUP($B108,'ОТЧЕТ 22 иномарки'!A:J,9,0)</f>
        <v>0</v>
      </c>
      <c r="AT108" s="91">
        <f t="shared" si="47"/>
        <v>0</v>
      </c>
      <c r="AU108" s="85"/>
      <c r="AV108" s="90">
        <f>VLOOKUP($B108,'ОТЧЕТ 23 иномарки'!A:J,2,0)</f>
        <v>0</v>
      </c>
      <c r="AW108" s="91">
        <f t="shared" si="59"/>
        <v>0</v>
      </c>
      <c r="AX108" s="90">
        <f>VLOOKUP($B108,'ОТЧЕТ 22 иномарки'!A:J,2,0)</f>
        <v>0</v>
      </c>
      <c r="AY108" s="91">
        <f t="shared" si="49"/>
        <v>0</v>
      </c>
    </row>
    <row r="109" spans="1:51" ht="15" hidden="1" customHeight="1" outlineLevel="1" x14ac:dyDescent="0.2">
      <c r="A109" s="89">
        <v>103</v>
      </c>
      <c r="B109" s="83" t="str">
        <f>'ОТЧЕТ 23 иномарки'!A111</f>
        <v>MAYBACH</v>
      </c>
      <c r="C109" s="90">
        <f>VLOOKUP($B109,'ОТЧЕТ 23 иномарки'!A:J,10,0)</f>
        <v>18</v>
      </c>
      <c r="D109" s="91">
        <f t="shared" si="50"/>
        <v>7.7113785245819464E-6</v>
      </c>
      <c r="E109" s="90">
        <f>VLOOKUP($B109,'ОТЧЕТ 22 иномарки'!A:J,10,0)</f>
        <v>27</v>
      </c>
      <c r="F109" s="91">
        <f t="shared" si="31"/>
        <v>-0.33333333333333337</v>
      </c>
      <c r="G109" s="85"/>
      <c r="H109" s="90">
        <f>VLOOKUP($B109,'СВОД Регионы'!A:J,2,0)</f>
        <v>11</v>
      </c>
      <c r="I109" s="91">
        <f t="shared" si="51"/>
        <v>6.2174994347727791E-5</v>
      </c>
      <c r="J109" s="90">
        <f>VLOOKUP($B109,'СВОД Регионы'!A:J,3,0)</f>
        <v>15</v>
      </c>
      <c r="K109" s="91">
        <f t="shared" si="33"/>
        <v>-0.26666666666666672</v>
      </c>
      <c r="M109" s="90">
        <f>VLOOKUP($B109,'ОТЧЕТ 23 иномарки'!A:J,3,0)</f>
        <v>2</v>
      </c>
      <c r="N109" s="91">
        <f t="shared" si="52"/>
        <v>5.6654816367576448E-6</v>
      </c>
      <c r="O109" s="90">
        <f>VLOOKUP($B109,'ОТЧЕТ 22 иномарки'!A:J,3,0)</f>
        <v>0</v>
      </c>
      <c r="P109" s="91">
        <f t="shared" si="35"/>
        <v>0</v>
      </c>
      <c r="R109" s="90">
        <f>VLOOKUP($B109,'ОТЧЕТ 23 иномарки'!A:J,4,0)</f>
        <v>2</v>
      </c>
      <c r="S109" s="91">
        <f t="shared" si="53"/>
        <v>9.236382109127855E-6</v>
      </c>
      <c r="T109" s="90">
        <f>VLOOKUP($B109,'ОТЧЕТ 22 иномарки'!A:J,4,0)</f>
        <v>1</v>
      </c>
      <c r="U109" s="91">
        <f t="shared" si="37"/>
        <v>1</v>
      </c>
      <c r="W109" s="90">
        <f>VLOOKUP($B109,'ОТЧЕТ 23 иномарки'!A:J,8,0)</f>
        <v>13</v>
      </c>
      <c r="X109" s="91">
        <f t="shared" si="54"/>
        <v>2.2039651027556344E-5</v>
      </c>
      <c r="Y109" s="90">
        <f>VLOOKUP($B109,'ОТЧЕТ 22 иномарки'!A:J,8,0)</f>
        <v>20</v>
      </c>
      <c r="Z109" s="91">
        <f t="shared" si="39"/>
        <v>-0.35</v>
      </c>
      <c r="AB109" s="90">
        <f>VLOOKUP($B109,'ОТЧЕТ 23 иномарки'!A:J,7,0)</f>
        <v>0</v>
      </c>
      <c r="AC109" s="91">
        <f t="shared" si="55"/>
        <v>0</v>
      </c>
      <c r="AD109" s="90">
        <f>VLOOKUP($B109,'ОТЧЕТ 22 иномарки'!A:J,7,0)</f>
        <v>1</v>
      </c>
      <c r="AE109" s="91">
        <f t="shared" si="41"/>
        <v>-1</v>
      </c>
      <c r="AG109" s="90">
        <f>VLOOKUP($B109,'ОТЧЕТ 23 иномарки'!A:J,6,0)</f>
        <v>0</v>
      </c>
      <c r="AH109" s="91">
        <f t="shared" si="56"/>
        <v>0</v>
      </c>
      <c r="AI109" s="90">
        <f>VLOOKUP($B109,'ОТЧЕТ 22 иномарки'!A:J,6,0)</f>
        <v>0</v>
      </c>
      <c r="AJ109" s="91">
        <f t="shared" si="43"/>
        <v>0</v>
      </c>
      <c r="AL109" s="90">
        <f>VLOOKUP($B109,'ОТЧЕТ 23 иномарки'!A:J,5,0)</f>
        <v>1</v>
      </c>
      <c r="AM109" s="91">
        <f t="shared" si="57"/>
        <v>8.0845972253662317E-6</v>
      </c>
      <c r="AN109" s="90">
        <f>VLOOKUP($B109,'ОТЧЕТ 22 иномарки'!A:J,5,0)</f>
        <v>2</v>
      </c>
      <c r="AO109" s="91">
        <f t="shared" si="45"/>
        <v>-0.5</v>
      </c>
      <c r="AQ109" s="90">
        <f>VLOOKUP($B109,'ОТЧЕТ 23 иномарки'!A:J,9,0)</f>
        <v>0</v>
      </c>
      <c r="AR109" s="91">
        <f t="shared" si="58"/>
        <v>0</v>
      </c>
      <c r="AS109" s="90">
        <f>VLOOKUP($B109,'ОТЧЕТ 22 иномарки'!A:J,9,0)</f>
        <v>3</v>
      </c>
      <c r="AT109" s="91">
        <f t="shared" si="47"/>
        <v>-1</v>
      </c>
      <c r="AU109" s="85"/>
      <c r="AV109" s="90">
        <f>VLOOKUP($B109,'ОТЧЕТ 23 иномарки'!A:J,2,0)</f>
        <v>0</v>
      </c>
      <c r="AW109" s="91">
        <f t="shared" si="59"/>
        <v>0</v>
      </c>
      <c r="AX109" s="90">
        <f>VLOOKUP($B109,'ОТЧЕТ 22 иномарки'!A:J,2,0)</f>
        <v>0</v>
      </c>
      <c r="AY109" s="91">
        <f t="shared" si="49"/>
        <v>0</v>
      </c>
    </row>
    <row r="110" spans="1:51" ht="15" hidden="1" customHeight="1" outlineLevel="1" x14ac:dyDescent="0.2">
      <c r="A110" s="89">
        <v>104</v>
      </c>
      <c r="B110" s="83" t="str">
        <f>'ОТЧЕТ 23 иномарки'!A112</f>
        <v>HONGQI</v>
      </c>
      <c r="C110" s="90">
        <f>VLOOKUP($B110,'ОТЧЕТ 23 иномарки'!A:J,10,0)</f>
        <v>18</v>
      </c>
      <c r="D110" s="91">
        <f t="shared" si="50"/>
        <v>7.7113785245819464E-6</v>
      </c>
      <c r="E110" s="90">
        <f>VLOOKUP($B110,'ОТЧЕТ 22 иномарки'!A:J,10,0)</f>
        <v>3</v>
      </c>
      <c r="F110" s="91">
        <f t="shared" si="31"/>
        <v>5</v>
      </c>
      <c r="G110" s="85"/>
      <c r="H110" s="90">
        <f>VLOOKUP($B110,'СВОД Регионы'!A:J,2,0)</f>
        <v>11</v>
      </c>
      <c r="I110" s="91">
        <f t="shared" si="51"/>
        <v>6.2174994347727791E-5</v>
      </c>
      <c r="J110" s="90">
        <f>VLOOKUP($B110,'СВОД Регионы'!A:J,3,0)</f>
        <v>0</v>
      </c>
      <c r="K110" s="91">
        <f t="shared" si="33"/>
        <v>0</v>
      </c>
      <c r="M110" s="90">
        <f>VLOOKUP($B110,'ОТЧЕТ 23 иномарки'!A:J,3,0)</f>
        <v>1</v>
      </c>
      <c r="N110" s="91">
        <f t="shared" si="52"/>
        <v>2.8327408183788224E-6</v>
      </c>
      <c r="O110" s="90">
        <f>VLOOKUP($B110,'ОТЧЕТ 22 иномарки'!A:J,3,0)</f>
        <v>0</v>
      </c>
      <c r="P110" s="91">
        <f t="shared" si="35"/>
        <v>0</v>
      </c>
      <c r="R110" s="90">
        <f>VLOOKUP($B110,'ОТЧЕТ 23 иномарки'!A:J,4,0)</f>
        <v>1</v>
      </c>
      <c r="S110" s="91">
        <f t="shared" si="53"/>
        <v>4.6181910545639275E-6</v>
      </c>
      <c r="T110" s="90">
        <f>VLOOKUP($B110,'ОТЧЕТ 22 иномарки'!A:J,4,0)</f>
        <v>0</v>
      </c>
      <c r="U110" s="91">
        <f t="shared" si="37"/>
        <v>0</v>
      </c>
      <c r="W110" s="90">
        <f>VLOOKUP($B110,'ОТЧЕТ 23 иномарки'!A:J,8,0)</f>
        <v>11</v>
      </c>
      <c r="X110" s="91">
        <f t="shared" si="54"/>
        <v>1.864893548485537E-5</v>
      </c>
      <c r="Y110" s="90">
        <f>VLOOKUP($B110,'ОТЧЕТ 22 иномарки'!A:J,8,0)</f>
        <v>0</v>
      </c>
      <c r="Z110" s="91">
        <f t="shared" si="39"/>
        <v>0</v>
      </c>
      <c r="AB110" s="90">
        <f>VLOOKUP($B110,'ОТЧЕТ 23 иномарки'!A:J,7,0)</f>
        <v>0</v>
      </c>
      <c r="AC110" s="91">
        <f t="shared" si="55"/>
        <v>0</v>
      </c>
      <c r="AD110" s="90">
        <f>VLOOKUP($B110,'ОТЧЕТ 22 иномарки'!A:J,7,0)</f>
        <v>0</v>
      </c>
      <c r="AE110" s="91">
        <f t="shared" si="41"/>
        <v>0</v>
      </c>
      <c r="AG110" s="90">
        <f>VLOOKUP($B110,'ОТЧЕТ 23 иномарки'!A:J,6,0)</f>
        <v>1</v>
      </c>
      <c r="AH110" s="91">
        <f t="shared" si="56"/>
        <v>2.7536603029577065E-6</v>
      </c>
      <c r="AI110" s="90">
        <f>VLOOKUP($B110,'ОТЧЕТ 22 иномарки'!A:J,6,0)</f>
        <v>3</v>
      </c>
      <c r="AJ110" s="91">
        <f t="shared" si="43"/>
        <v>-0.66666666666666674</v>
      </c>
      <c r="AL110" s="90">
        <f>VLOOKUP($B110,'ОТЧЕТ 23 иномарки'!A:J,5,0)</f>
        <v>0</v>
      </c>
      <c r="AM110" s="91">
        <f t="shared" si="57"/>
        <v>0</v>
      </c>
      <c r="AN110" s="90">
        <f>VLOOKUP($B110,'ОТЧЕТ 22 иномарки'!A:J,5,0)</f>
        <v>0</v>
      </c>
      <c r="AO110" s="91">
        <f t="shared" si="45"/>
        <v>0</v>
      </c>
      <c r="AQ110" s="90">
        <f>VLOOKUP($B110,'ОТЧЕТ 23 иномарки'!A:J,9,0)</f>
        <v>4</v>
      </c>
      <c r="AR110" s="91">
        <f t="shared" si="58"/>
        <v>1.1931536841602883E-5</v>
      </c>
      <c r="AS110" s="90">
        <f>VLOOKUP($B110,'ОТЧЕТ 22 иномарки'!A:J,9,0)</f>
        <v>0</v>
      </c>
      <c r="AT110" s="91">
        <f t="shared" si="47"/>
        <v>0</v>
      </c>
      <c r="AU110" s="85"/>
      <c r="AV110" s="90">
        <f>VLOOKUP($B110,'ОТЧЕТ 23 иномарки'!A:J,2,0)</f>
        <v>0</v>
      </c>
      <c r="AW110" s="91">
        <f t="shared" si="59"/>
        <v>0</v>
      </c>
      <c r="AX110" s="90">
        <f>VLOOKUP($B110,'ОТЧЕТ 22 иномарки'!A:J,2,0)</f>
        <v>0</v>
      </c>
      <c r="AY110" s="91">
        <f t="shared" si="49"/>
        <v>0</v>
      </c>
    </row>
    <row r="111" spans="1:51" ht="15" hidden="1" customHeight="1" outlineLevel="1" x14ac:dyDescent="0.2">
      <c r="A111" s="89">
        <v>105</v>
      </c>
      <c r="B111" s="83" t="str">
        <f>'ОТЧЕТ 23 иномарки'!A113</f>
        <v>ASIA</v>
      </c>
      <c r="C111" s="90">
        <f>VLOOKUP($B111,'ОТЧЕТ 23 иномарки'!A:J,10,0)</f>
        <v>18</v>
      </c>
      <c r="D111" s="91">
        <f t="shared" si="50"/>
        <v>7.7113785245819464E-6</v>
      </c>
      <c r="E111" s="90">
        <f>VLOOKUP($B111,'ОТЧЕТ 22 иномарки'!A:J,10,0)</f>
        <v>14</v>
      </c>
      <c r="F111" s="91">
        <f t="shared" si="31"/>
        <v>0.28571428571428581</v>
      </c>
      <c r="G111" s="85"/>
      <c r="H111" s="90">
        <f>VLOOKUP($B111,'СВОД Регионы'!A:J,2,0)</f>
        <v>3</v>
      </c>
      <c r="I111" s="91">
        <f t="shared" si="51"/>
        <v>1.6956816640289397E-5</v>
      </c>
      <c r="J111" s="90">
        <f>VLOOKUP($B111,'СВОД Регионы'!A:J,3,0)</f>
        <v>0</v>
      </c>
      <c r="K111" s="91">
        <f t="shared" si="33"/>
        <v>0</v>
      </c>
      <c r="M111" s="90">
        <f>VLOOKUP($B111,'ОТЧЕТ 23 иномарки'!A:J,3,0)</f>
        <v>4</v>
      </c>
      <c r="N111" s="91">
        <f t="shared" si="52"/>
        <v>1.133096327351529E-5</v>
      </c>
      <c r="O111" s="90">
        <f>VLOOKUP($B111,'ОТЧЕТ 22 иномарки'!A:J,3,0)</f>
        <v>1</v>
      </c>
      <c r="P111" s="91">
        <f t="shared" si="35"/>
        <v>3</v>
      </c>
      <c r="R111" s="90">
        <f>VLOOKUP($B111,'ОТЧЕТ 23 иномарки'!A:J,4,0)</f>
        <v>1</v>
      </c>
      <c r="S111" s="91">
        <f t="shared" si="53"/>
        <v>4.6181910545639275E-6</v>
      </c>
      <c r="T111" s="90">
        <f>VLOOKUP($B111,'ОТЧЕТ 22 иномарки'!A:J,4,0)</f>
        <v>2</v>
      </c>
      <c r="U111" s="91">
        <f t="shared" si="37"/>
        <v>-0.5</v>
      </c>
      <c r="W111" s="90">
        <f>VLOOKUP($B111,'ОТЧЕТ 23 иномарки'!A:J,8,0)</f>
        <v>6</v>
      </c>
      <c r="X111" s="91">
        <f t="shared" si="54"/>
        <v>1.0172146628102928E-5</v>
      </c>
      <c r="Y111" s="90">
        <f>VLOOKUP($B111,'ОТЧЕТ 22 иномарки'!A:J,8,0)</f>
        <v>3</v>
      </c>
      <c r="Z111" s="91">
        <f t="shared" si="39"/>
        <v>1</v>
      </c>
      <c r="AB111" s="90">
        <f>VLOOKUP($B111,'ОТЧЕТ 23 иномарки'!A:J,7,0)</f>
        <v>0</v>
      </c>
      <c r="AC111" s="91">
        <f t="shared" si="55"/>
        <v>0</v>
      </c>
      <c r="AD111" s="90">
        <f>VLOOKUP($B111,'ОТЧЕТ 22 иномарки'!A:J,7,0)</f>
        <v>1</v>
      </c>
      <c r="AE111" s="91">
        <f t="shared" si="41"/>
        <v>-1</v>
      </c>
      <c r="AG111" s="90">
        <f>VLOOKUP($B111,'ОТЧЕТ 23 иномарки'!A:J,6,0)</f>
        <v>1</v>
      </c>
      <c r="AH111" s="91">
        <f t="shared" si="56"/>
        <v>2.7536603029577065E-6</v>
      </c>
      <c r="AI111" s="90">
        <f>VLOOKUP($B111,'ОТЧЕТ 22 иномарки'!A:J,6,0)</f>
        <v>2</v>
      </c>
      <c r="AJ111" s="91">
        <f t="shared" si="43"/>
        <v>-0.5</v>
      </c>
      <c r="AL111" s="90">
        <f>VLOOKUP($B111,'ОТЧЕТ 23 иномарки'!A:J,5,0)</f>
        <v>0</v>
      </c>
      <c r="AM111" s="91">
        <f t="shared" si="57"/>
        <v>0</v>
      </c>
      <c r="AN111" s="90">
        <f>VLOOKUP($B111,'ОТЧЕТ 22 иномарки'!A:J,5,0)</f>
        <v>0</v>
      </c>
      <c r="AO111" s="91">
        <f t="shared" si="45"/>
        <v>0</v>
      </c>
      <c r="AQ111" s="90">
        <f>VLOOKUP($B111,'ОТЧЕТ 23 иномарки'!A:J,9,0)</f>
        <v>6</v>
      </c>
      <c r="AR111" s="91">
        <f t="shared" si="58"/>
        <v>1.7897305262404325E-5</v>
      </c>
      <c r="AS111" s="90">
        <f>VLOOKUP($B111,'ОТЧЕТ 22 иномарки'!A:J,9,0)</f>
        <v>3</v>
      </c>
      <c r="AT111" s="91">
        <f t="shared" si="47"/>
        <v>1</v>
      </c>
      <c r="AU111" s="85"/>
      <c r="AV111" s="90">
        <f>VLOOKUP($B111,'ОТЧЕТ 23 иномарки'!A:J,2,0)</f>
        <v>0</v>
      </c>
      <c r="AW111" s="91">
        <f t="shared" si="59"/>
        <v>0</v>
      </c>
      <c r="AX111" s="90">
        <f>VLOOKUP($B111,'ОТЧЕТ 22 иномарки'!A:J,2,0)</f>
        <v>2</v>
      </c>
      <c r="AY111" s="91">
        <f t="shared" si="49"/>
        <v>-1</v>
      </c>
    </row>
    <row r="112" spans="1:51" ht="15" hidden="1" customHeight="1" outlineLevel="1" x14ac:dyDescent="0.2">
      <c r="A112" s="89">
        <v>106</v>
      </c>
      <c r="B112" s="83" t="str">
        <f>'ОТЧЕТ 23 иномарки'!A114</f>
        <v>LI XIANG</v>
      </c>
      <c r="C112" s="90">
        <f>VLOOKUP($B112,'ОТЧЕТ 23 иномарки'!A:J,10,0)</f>
        <v>16</v>
      </c>
      <c r="D112" s="91">
        <f t="shared" si="50"/>
        <v>6.854558688517286E-6</v>
      </c>
      <c r="E112" s="90">
        <f>VLOOKUP($B112,'ОТЧЕТ 22 иномарки'!A:J,10,0)</f>
        <v>0</v>
      </c>
      <c r="F112" s="91">
        <f t="shared" si="31"/>
        <v>0</v>
      </c>
      <c r="G112" s="85"/>
      <c r="H112" s="90">
        <f>VLOOKUP($B112,'СВОД Регионы'!A:J,2,0)</f>
        <v>7</v>
      </c>
      <c r="I112" s="91">
        <f t="shared" si="51"/>
        <v>3.9565905494008589E-5</v>
      </c>
      <c r="J112" s="90">
        <f>VLOOKUP($B112,'СВОД Регионы'!A:J,3,0)</f>
        <v>0</v>
      </c>
      <c r="K112" s="91">
        <f t="shared" si="33"/>
        <v>0</v>
      </c>
      <c r="M112" s="90">
        <f>VLOOKUP($B112,'ОТЧЕТ 23 иномарки'!A:J,3,0)</f>
        <v>1</v>
      </c>
      <c r="N112" s="91">
        <f t="shared" si="52"/>
        <v>2.8327408183788224E-6</v>
      </c>
      <c r="O112" s="90">
        <f>VLOOKUP($B112,'ОТЧЕТ 22 иномарки'!A:J,3,0)</f>
        <v>0</v>
      </c>
      <c r="P112" s="91">
        <f t="shared" si="35"/>
        <v>0</v>
      </c>
      <c r="R112" s="90">
        <f>VLOOKUP($B112,'ОТЧЕТ 23 иномарки'!A:J,4,0)</f>
        <v>1</v>
      </c>
      <c r="S112" s="91">
        <f t="shared" si="53"/>
        <v>4.6181910545639275E-6</v>
      </c>
      <c r="T112" s="90">
        <f>VLOOKUP($B112,'ОТЧЕТ 22 иномарки'!A:J,4,0)</f>
        <v>0</v>
      </c>
      <c r="U112" s="91">
        <f t="shared" si="37"/>
        <v>0</v>
      </c>
      <c r="W112" s="90">
        <f>VLOOKUP($B112,'ОТЧЕТ 23 иномарки'!A:J,8,0)</f>
        <v>10</v>
      </c>
      <c r="X112" s="91">
        <f t="shared" si="54"/>
        <v>1.6953577713504881E-5</v>
      </c>
      <c r="Y112" s="90">
        <f>VLOOKUP($B112,'ОТЧЕТ 22 иномарки'!A:J,8,0)</f>
        <v>0</v>
      </c>
      <c r="Z112" s="91">
        <f t="shared" si="39"/>
        <v>0</v>
      </c>
      <c r="AB112" s="90">
        <f>VLOOKUP($B112,'ОТЧЕТ 23 иномарки'!A:J,7,0)</f>
        <v>1</v>
      </c>
      <c r="AC112" s="91">
        <f t="shared" si="55"/>
        <v>5.257015487167625E-6</v>
      </c>
      <c r="AD112" s="90">
        <f>VLOOKUP($B112,'ОТЧЕТ 22 иномарки'!A:J,7,0)</f>
        <v>0</v>
      </c>
      <c r="AE112" s="91">
        <f t="shared" si="41"/>
        <v>0</v>
      </c>
      <c r="AG112" s="90">
        <f>VLOOKUP($B112,'ОТЧЕТ 23 иномарки'!A:J,6,0)</f>
        <v>1</v>
      </c>
      <c r="AH112" s="91">
        <f t="shared" si="56"/>
        <v>2.7536603029577065E-6</v>
      </c>
      <c r="AI112" s="90">
        <f>VLOOKUP($B112,'ОТЧЕТ 22 иномарки'!A:J,6,0)</f>
        <v>0</v>
      </c>
      <c r="AJ112" s="91">
        <f t="shared" si="43"/>
        <v>0</v>
      </c>
      <c r="AL112" s="90">
        <f>VLOOKUP($B112,'ОТЧЕТ 23 иномарки'!A:J,5,0)</f>
        <v>0</v>
      </c>
      <c r="AM112" s="91">
        <f t="shared" si="57"/>
        <v>0</v>
      </c>
      <c r="AN112" s="90">
        <f>VLOOKUP($B112,'ОТЧЕТ 22 иномарки'!A:J,5,0)</f>
        <v>0</v>
      </c>
      <c r="AO112" s="91">
        <f t="shared" si="45"/>
        <v>0</v>
      </c>
      <c r="AQ112" s="90">
        <f>VLOOKUP($B112,'ОТЧЕТ 23 иномарки'!A:J,9,0)</f>
        <v>2</v>
      </c>
      <c r="AR112" s="91">
        <f t="shared" si="58"/>
        <v>5.9657684208014413E-6</v>
      </c>
      <c r="AS112" s="90">
        <f>VLOOKUP($B112,'ОТЧЕТ 22 иномарки'!A:J,9,0)</f>
        <v>0</v>
      </c>
      <c r="AT112" s="91">
        <f t="shared" si="47"/>
        <v>0</v>
      </c>
      <c r="AU112" s="85"/>
      <c r="AV112" s="90">
        <f>VLOOKUP($B112,'ОТЧЕТ 23 иномарки'!A:J,2,0)</f>
        <v>0</v>
      </c>
      <c r="AW112" s="91">
        <f t="shared" si="59"/>
        <v>0</v>
      </c>
      <c r="AX112" s="90">
        <f>VLOOKUP($B112,'ОТЧЕТ 22 иномарки'!A:J,2,0)</f>
        <v>0</v>
      </c>
      <c r="AY112" s="91">
        <f t="shared" si="49"/>
        <v>0</v>
      </c>
    </row>
    <row r="113" spans="1:51" ht="15" hidden="1" customHeight="1" outlineLevel="1" x14ac:dyDescent="0.2">
      <c r="A113" s="89">
        <v>107</v>
      </c>
      <c r="B113" s="83" t="str">
        <f>'ОТЧЕТ 23 иномарки'!A115</f>
        <v>MCLAREN</v>
      </c>
      <c r="C113" s="90">
        <f>VLOOKUP($B113,'ОТЧЕТ 23 иномарки'!A:J,10,0)</f>
        <v>14</v>
      </c>
      <c r="D113" s="91">
        <f t="shared" si="50"/>
        <v>5.9977388524526257E-6</v>
      </c>
      <c r="E113" s="90">
        <f>VLOOKUP($B113,'ОТЧЕТ 22 иномарки'!A:J,10,0)</f>
        <v>6</v>
      </c>
      <c r="F113" s="91">
        <f t="shared" si="31"/>
        <v>1.3333333333333335</v>
      </c>
      <c r="G113" s="85"/>
      <c r="H113" s="90">
        <f>VLOOKUP($B113,'СВОД Регионы'!A:J,2,0)</f>
        <v>6</v>
      </c>
      <c r="I113" s="91">
        <f t="shared" si="51"/>
        <v>3.3913633280578793E-5</v>
      </c>
      <c r="J113" s="90">
        <f>VLOOKUP($B113,'СВОД Регионы'!A:J,3,0)</f>
        <v>1</v>
      </c>
      <c r="K113" s="91">
        <f t="shared" si="33"/>
        <v>5</v>
      </c>
      <c r="M113" s="90">
        <f>VLOOKUP($B113,'ОТЧЕТ 23 иномарки'!A:J,3,0)</f>
        <v>1</v>
      </c>
      <c r="N113" s="91">
        <f t="shared" si="52"/>
        <v>2.8327408183788224E-6</v>
      </c>
      <c r="O113" s="90">
        <f>VLOOKUP($B113,'ОТЧЕТ 22 иномарки'!A:J,3,0)</f>
        <v>0</v>
      </c>
      <c r="P113" s="91">
        <f t="shared" si="35"/>
        <v>0</v>
      </c>
      <c r="R113" s="90">
        <f>VLOOKUP($B113,'ОТЧЕТ 23 иномарки'!A:J,4,0)</f>
        <v>3</v>
      </c>
      <c r="S113" s="91">
        <f t="shared" si="53"/>
        <v>1.3854573163691782E-5</v>
      </c>
      <c r="T113" s="90">
        <f>VLOOKUP($B113,'ОТЧЕТ 22 иномарки'!A:J,4,0)</f>
        <v>2</v>
      </c>
      <c r="U113" s="91">
        <f t="shared" si="37"/>
        <v>0.5</v>
      </c>
      <c r="W113" s="90">
        <f>VLOOKUP($B113,'ОТЧЕТ 23 иномарки'!A:J,8,0)</f>
        <v>8</v>
      </c>
      <c r="X113" s="91">
        <f t="shared" si="54"/>
        <v>1.3562862170803905E-5</v>
      </c>
      <c r="Y113" s="90">
        <f>VLOOKUP($B113,'ОТЧЕТ 22 иномарки'!A:J,8,0)</f>
        <v>2</v>
      </c>
      <c r="Z113" s="91">
        <f t="shared" si="39"/>
        <v>3</v>
      </c>
      <c r="AB113" s="90">
        <f>VLOOKUP($B113,'ОТЧЕТ 23 иномарки'!A:J,7,0)</f>
        <v>0</v>
      </c>
      <c r="AC113" s="91">
        <f t="shared" si="55"/>
        <v>0</v>
      </c>
      <c r="AD113" s="90">
        <f>VLOOKUP($B113,'ОТЧЕТ 22 иномарки'!A:J,7,0)</f>
        <v>0</v>
      </c>
      <c r="AE113" s="91">
        <f t="shared" si="41"/>
        <v>0</v>
      </c>
      <c r="AG113" s="90">
        <f>VLOOKUP($B113,'ОТЧЕТ 23 иномарки'!A:J,6,0)</f>
        <v>0</v>
      </c>
      <c r="AH113" s="91">
        <f t="shared" si="56"/>
        <v>0</v>
      </c>
      <c r="AI113" s="90">
        <f>VLOOKUP($B113,'ОТЧЕТ 22 иномарки'!A:J,6,0)</f>
        <v>0</v>
      </c>
      <c r="AJ113" s="91">
        <f t="shared" si="43"/>
        <v>0</v>
      </c>
      <c r="AL113" s="90">
        <f>VLOOKUP($B113,'ОТЧЕТ 23 иномарки'!A:J,5,0)</f>
        <v>1</v>
      </c>
      <c r="AM113" s="91">
        <f t="shared" si="57"/>
        <v>8.0845972253662317E-6</v>
      </c>
      <c r="AN113" s="90">
        <f>VLOOKUP($B113,'ОТЧЕТ 22 иномарки'!A:J,5,0)</f>
        <v>0</v>
      </c>
      <c r="AO113" s="91">
        <f t="shared" si="45"/>
        <v>0</v>
      </c>
      <c r="AQ113" s="90">
        <f>VLOOKUP($B113,'ОТЧЕТ 23 иномарки'!A:J,9,0)</f>
        <v>1</v>
      </c>
      <c r="AR113" s="91">
        <f t="shared" si="58"/>
        <v>2.9828842104007207E-6</v>
      </c>
      <c r="AS113" s="90">
        <f>VLOOKUP($B113,'ОТЧЕТ 22 иномарки'!A:J,9,0)</f>
        <v>2</v>
      </c>
      <c r="AT113" s="91">
        <f t="shared" si="47"/>
        <v>-0.5</v>
      </c>
      <c r="AU113" s="85"/>
      <c r="AV113" s="90">
        <f>VLOOKUP($B113,'ОТЧЕТ 23 иномарки'!A:J,2,0)</f>
        <v>0</v>
      </c>
      <c r="AW113" s="91">
        <f t="shared" si="59"/>
        <v>0</v>
      </c>
      <c r="AX113" s="90">
        <f>VLOOKUP($B113,'ОТЧЕТ 22 иномарки'!A:J,2,0)</f>
        <v>0</v>
      </c>
      <c r="AY113" s="91">
        <f t="shared" si="49"/>
        <v>0</v>
      </c>
    </row>
    <row r="114" spans="1:51" ht="15" hidden="1" customHeight="1" outlineLevel="1" x14ac:dyDescent="0.2">
      <c r="A114" s="89">
        <v>108</v>
      </c>
      <c r="B114" s="83" t="str">
        <f>'ОТЧЕТ 23 иномарки'!A116</f>
        <v>XINKAI</v>
      </c>
      <c r="C114" s="90">
        <f>VLOOKUP($B114,'ОТЧЕТ 23 иномарки'!A:J,10,0)</f>
        <v>12</v>
      </c>
      <c r="D114" s="91">
        <f t="shared" si="50"/>
        <v>5.1409190163879645E-6</v>
      </c>
      <c r="E114" s="90">
        <f>VLOOKUP($B114,'ОТЧЕТ 22 иномарки'!A:J,10,0)</f>
        <v>11</v>
      </c>
      <c r="F114" s="91">
        <f t="shared" si="31"/>
        <v>9.0909090909090828E-2</v>
      </c>
      <c r="G114" s="85"/>
      <c r="H114" s="90" t="e">
        <f>VLOOKUP($B114,'СВОД Регионы'!A:J,2,0)</f>
        <v>#N/A</v>
      </c>
      <c r="I114" s="91" t="e">
        <f t="shared" si="51"/>
        <v>#N/A</v>
      </c>
      <c r="J114" s="90" t="e">
        <f>VLOOKUP($B114,'СВОД Регионы'!A:J,3,0)</f>
        <v>#N/A</v>
      </c>
      <c r="K114" s="91">
        <f t="shared" si="33"/>
        <v>0</v>
      </c>
      <c r="M114" s="90">
        <f>VLOOKUP($B114,'ОТЧЕТ 23 иномарки'!A:J,3,0)</f>
        <v>1</v>
      </c>
      <c r="N114" s="91">
        <f t="shared" si="52"/>
        <v>2.8327408183788224E-6</v>
      </c>
      <c r="O114" s="90">
        <f>VLOOKUP($B114,'ОТЧЕТ 22 иномарки'!A:J,3,0)</f>
        <v>1</v>
      </c>
      <c r="P114" s="91">
        <f t="shared" si="35"/>
        <v>0</v>
      </c>
      <c r="R114" s="90">
        <f>VLOOKUP($B114,'ОТЧЕТ 23 иномарки'!A:J,4,0)</f>
        <v>0</v>
      </c>
      <c r="S114" s="91">
        <f t="shared" si="53"/>
        <v>0</v>
      </c>
      <c r="T114" s="90">
        <f>VLOOKUP($B114,'ОТЧЕТ 22 иномарки'!A:J,4,0)</f>
        <v>2</v>
      </c>
      <c r="U114" s="91">
        <f t="shared" si="37"/>
        <v>-1</v>
      </c>
      <c r="W114" s="90">
        <f>VLOOKUP($B114,'ОТЧЕТ 23 иномарки'!A:J,8,0)</f>
        <v>1</v>
      </c>
      <c r="X114" s="91">
        <f t="shared" si="54"/>
        <v>1.6953577713504882E-6</v>
      </c>
      <c r="Y114" s="90">
        <f>VLOOKUP($B114,'ОТЧЕТ 22 иномарки'!A:J,8,0)</f>
        <v>3</v>
      </c>
      <c r="Z114" s="91">
        <f t="shared" si="39"/>
        <v>-0.66666666666666674</v>
      </c>
      <c r="AB114" s="90">
        <f>VLOOKUP($B114,'ОТЧЕТ 23 иномарки'!A:J,7,0)</f>
        <v>0</v>
      </c>
      <c r="AC114" s="91">
        <f t="shared" si="55"/>
        <v>0</v>
      </c>
      <c r="AD114" s="90">
        <f>VLOOKUP($B114,'ОТЧЕТ 22 иномарки'!A:J,7,0)</f>
        <v>0</v>
      </c>
      <c r="AE114" s="91">
        <f t="shared" si="41"/>
        <v>0</v>
      </c>
      <c r="AG114" s="90">
        <f>VLOOKUP($B114,'ОТЧЕТ 23 иномарки'!A:J,6,0)</f>
        <v>0</v>
      </c>
      <c r="AH114" s="91">
        <f t="shared" si="56"/>
        <v>0</v>
      </c>
      <c r="AI114" s="90">
        <f>VLOOKUP($B114,'ОТЧЕТ 22 иномарки'!A:J,6,0)</f>
        <v>1</v>
      </c>
      <c r="AJ114" s="91">
        <f t="shared" si="43"/>
        <v>-1</v>
      </c>
      <c r="AL114" s="90">
        <f>VLOOKUP($B114,'ОТЧЕТ 23 иномарки'!A:J,5,0)</f>
        <v>2</v>
      </c>
      <c r="AM114" s="91">
        <f t="shared" si="57"/>
        <v>1.6169194450732463E-5</v>
      </c>
      <c r="AN114" s="90">
        <f>VLOOKUP($B114,'ОТЧЕТ 22 иномарки'!A:J,5,0)</f>
        <v>0</v>
      </c>
      <c r="AO114" s="91">
        <f t="shared" si="45"/>
        <v>0</v>
      </c>
      <c r="AQ114" s="90">
        <f>VLOOKUP($B114,'ОТЧЕТ 23 иномарки'!A:J,9,0)</f>
        <v>8</v>
      </c>
      <c r="AR114" s="91">
        <f t="shared" si="58"/>
        <v>2.3863073683205765E-5</v>
      </c>
      <c r="AS114" s="90">
        <f>VLOOKUP($B114,'ОТЧЕТ 22 иномарки'!A:J,9,0)</f>
        <v>3</v>
      </c>
      <c r="AT114" s="91">
        <f t="shared" si="47"/>
        <v>1.6666666666666665</v>
      </c>
      <c r="AU114" s="85"/>
      <c r="AV114" s="90">
        <f>VLOOKUP($B114,'ОТЧЕТ 23 иномарки'!A:J,2,0)</f>
        <v>0</v>
      </c>
      <c r="AW114" s="91">
        <f t="shared" si="59"/>
        <v>0</v>
      </c>
      <c r="AX114" s="90">
        <f>VLOOKUP($B114,'ОТЧЕТ 22 иномарки'!A:J,2,0)</f>
        <v>1</v>
      </c>
      <c r="AY114" s="91">
        <f t="shared" si="49"/>
        <v>-1</v>
      </c>
    </row>
    <row r="115" spans="1:51" ht="15" hidden="1" customHeight="1" outlineLevel="1" x14ac:dyDescent="0.2">
      <c r="A115" s="89">
        <v>109</v>
      </c>
      <c r="B115" s="83" t="str">
        <f>'ОТЧЕТ 23 иномарки'!A117</f>
        <v>CHANGHE</v>
      </c>
      <c r="C115" s="90">
        <f>VLOOKUP($B115,'ОТЧЕТ 23 иномарки'!A:J,10,0)</f>
        <v>12</v>
      </c>
      <c r="D115" s="91">
        <f t="shared" si="50"/>
        <v>5.1409190163879645E-6</v>
      </c>
      <c r="E115" s="90">
        <f>VLOOKUP($B115,'ОТЧЕТ 22 иномарки'!A:J,10,0)</f>
        <v>0</v>
      </c>
      <c r="F115" s="91">
        <f t="shared" si="31"/>
        <v>0</v>
      </c>
      <c r="G115" s="85"/>
      <c r="H115" s="90" t="e">
        <f>VLOOKUP($B115,'СВОД Регионы'!A:J,2,0)</f>
        <v>#N/A</v>
      </c>
      <c r="I115" s="91" t="e">
        <f t="shared" si="51"/>
        <v>#N/A</v>
      </c>
      <c r="J115" s="90" t="e">
        <f>VLOOKUP($B115,'СВОД Регионы'!A:J,3,0)</f>
        <v>#N/A</v>
      </c>
      <c r="K115" s="91">
        <f t="shared" si="33"/>
        <v>0</v>
      </c>
      <c r="M115" s="90">
        <f>VLOOKUP($B115,'ОТЧЕТ 23 иномарки'!A:J,3,0)</f>
        <v>0</v>
      </c>
      <c r="N115" s="91">
        <f t="shared" si="52"/>
        <v>0</v>
      </c>
      <c r="O115" s="90">
        <f>VLOOKUP($B115,'ОТЧЕТ 22 иномарки'!A:J,3,0)</f>
        <v>0</v>
      </c>
      <c r="P115" s="91">
        <f t="shared" si="35"/>
        <v>0</v>
      </c>
      <c r="R115" s="90">
        <f>VLOOKUP($B115,'ОТЧЕТ 23 иномарки'!A:J,4,0)</f>
        <v>0</v>
      </c>
      <c r="S115" s="91">
        <f t="shared" si="53"/>
        <v>0</v>
      </c>
      <c r="T115" s="90">
        <f>VLOOKUP($B115,'ОТЧЕТ 22 иномарки'!A:J,4,0)</f>
        <v>0</v>
      </c>
      <c r="U115" s="91">
        <f t="shared" si="37"/>
        <v>0</v>
      </c>
      <c r="W115" s="90">
        <f>VLOOKUP($B115,'ОТЧЕТ 23 иномарки'!A:J,8,0)</f>
        <v>0</v>
      </c>
      <c r="X115" s="91">
        <f t="shared" si="54"/>
        <v>0</v>
      </c>
      <c r="Y115" s="90">
        <f>VLOOKUP($B115,'ОТЧЕТ 22 иномарки'!A:J,8,0)</f>
        <v>0</v>
      </c>
      <c r="Z115" s="91">
        <f t="shared" si="39"/>
        <v>0</v>
      </c>
      <c r="AB115" s="90">
        <f>VLOOKUP($B115,'ОТЧЕТ 23 иномарки'!A:J,7,0)</f>
        <v>0</v>
      </c>
      <c r="AC115" s="91">
        <f t="shared" si="55"/>
        <v>0</v>
      </c>
      <c r="AD115" s="90">
        <f>VLOOKUP($B115,'ОТЧЕТ 22 иномарки'!A:J,7,0)</f>
        <v>0</v>
      </c>
      <c r="AE115" s="91">
        <f t="shared" si="41"/>
        <v>0</v>
      </c>
      <c r="AG115" s="90">
        <f>VLOOKUP($B115,'ОТЧЕТ 23 иномарки'!A:J,6,0)</f>
        <v>1</v>
      </c>
      <c r="AH115" s="91">
        <f t="shared" si="56"/>
        <v>2.7536603029577065E-6</v>
      </c>
      <c r="AI115" s="90">
        <f>VLOOKUP($B115,'ОТЧЕТ 22 иномарки'!A:J,6,0)</f>
        <v>0</v>
      </c>
      <c r="AJ115" s="91">
        <f t="shared" si="43"/>
        <v>0</v>
      </c>
      <c r="AL115" s="90">
        <f>VLOOKUP($B115,'ОТЧЕТ 23 иномарки'!A:J,5,0)</f>
        <v>0</v>
      </c>
      <c r="AM115" s="91">
        <f t="shared" si="57"/>
        <v>0</v>
      </c>
      <c r="AN115" s="90">
        <f>VLOOKUP($B115,'ОТЧЕТ 22 иномарки'!A:J,5,0)</f>
        <v>0</v>
      </c>
      <c r="AO115" s="91">
        <f t="shared" si="45"/>
        <v>0</v>
      </c>
      <c r="AQ115" s="90">
        <f>VLOOKUP($B115,'ОТЧЕТ 23 иномарки'!A:J,9,0)</f>
        <v>11</v>
      </c>
      <c r="AR115" s="91">
        <f t="shared" si="58"/>
        <v>3.2811726314407924E-5</v>
      </c>
      <c r="AS115" s="90">
        <f>VLOOKUP($B115,'ОТЧЕТ 22 иномарки'!A:J,9,0)</f>
        <v>0</v>
      </c>
      <c r="AT115" s="91">
        <f t="shared" si="47"/>
        <v>0</v>
      </c>
      <c r="AU115" s="85"/>
      <c r="AV115" s="90">
        <f>VLOOKUP($B115,'ОТЧЕТ 23 иномарки'!A:J,2,0)</f>
        <v>0</v>
      </c>
      <c r="AW115" s="91">
        <f t="shared" si="59"/>
        <v>0</v>
      </c>
      <c r="AX115" s="90">
        <f>VLOOKUP($B115,'ОТЧЕТ 22 иномарки'!A:J,2,0)</f>
        <v>0</v>
      </c>
      <c r="AY115" s="91">
        <f t="shared" si="49"/>
        <v>0</v>
      </c>
    </row>
    <row r="116" spans="1:51" ht="15" hidden="1" customHeight="1" outlineLevel="1" x14ac:dyDescent="0.2">
      <c r="A116" s="89">
        <v>110</v>
      </c>
      <c r="B116" s="83" t="str">
        <f>'ОТЧЕТ 23 иномарки'!A118</f>
        <v>POLESTAR</v>
      </c>
      <c r="C116" s="90">
        <f>VLOOKUP($B116,'ОТЧЕТ 23 иномарки'!A:J,10,0)</f>
        <v>11</v>
      </c>
      <c r="D116" s="91">
        <f t="shared" si="50"/>
        <v>4.7125090983556344E-6</v>
      </c>
      <c r="E116" s="90">
        <f>VLOOKUP($B116,'ОТЧЕТ 22 иномарки'!A:J,10,0)</f>
        <v>0</v>
      </c>
      <c r="F116" s="91">
        <f t="shared" si="31"/>
        <v>0</v>
      </c>
      <c r="G116" s="85"/>
      <c r="H116" s="90">
        <f>VLOOKUP($B116,'СВОД Регионы'!A:J,2,0)</f>
        <v>3</v>
      </c>
      <c r="I116" s="91">
        <f t="shared" si="51"/>
        <v>1.6956816640289397E-5</v>
      </c>
      <c r="J116" s="90">
        <f>VLOOKUP($B116,'СВОД Регионы'!A:J,3,0)</f>
        <v>0</v>
      </c>
      <c r="K116" s="91">
        <f t="shared" si="33"/>
        <v>0</v>
      </c>
      <c r="M116" s="90">
        <f>VLOOKUP($B116,'ОТЧЕТ 23 иномарки'!A:J,3,0)</f>
        <v>3</v>
      </c>
      <c r="N116" s="91">
        <f t="shared" si="52"/>
        <v>8.4982224551364672E-6</v>
      </c>
      <c r="O116" s="90">
        <f>VLOOKUP($B116,'ОТЧЕТ 22 иномарки'!A:J,3,0)</f>
        <v>0</v>
      </c>
      <c r="P116" s="91">
        <f t="shared" si="35"/>
        <v>0</v>
      </c>
      <c r="R116" s="90">
        <f>VLOOKUP($B116,'ОТЧЕТ 23 иномарки'!A:J,4,0)</f>
        <v>1</v>
      </c>
      <c r="S116" s="91">
        <f t="shared" si="53"/>
        <v>4.6181910545639275E-6</v>
      </c>
      <c r="T116" s="90">
        <f>VLOOKUP($B116,'ОТЧЕТ 22 иномарки'!A:J,4,0)</f>
        <v>0</v>
      </c>
      <c r="U116" s="91">
        <f t="shared" si="37"/>
        <v>0</v>
      </c>
      <c r="W116" s="90">
        <f>VLOOKUP($B116,'ОТЧЕТ 23 иномарки'!A:J,8,0)</f>
        <v>5</v>
      </c>
      <c r="X116" s="91">
        <f t="shared" si="54"/>
        <v>8.4767888567524407E-6</v>
      </c>
      <c r="Y116" s="90">
        <f>VLOOKUP($B116,'ОТЧЕТ 22 иномарки'!A:J,8,0)</f>
        <v>0</v>
      </c>
      <c r="Z116" s="91">
        <f t="shared" si="39"/>
        <v>0</v>
      </c>
      <c r="AB116" s="90">
        <f>VLOOKUP($B116,'ОТЧЕТ 23 иномарки'!A:J,7,0)</f>
        <v>1</v>
      </c>
      <c r="AC116" s="91">
        <f t="shared" si="55"/>
        <v>5.257015487167625E-6</v>
      </c>
      <c r="AD116" s="90">
        <f>VLOOKUP($B116,'ОТЧЕТ 22 иномарки'!A:J,7,0)</f>
        <v>0</v>
      </c>
      <c r="AE116" s="91">
        <f t="shared" si="41"/>
        <v>0</v>
      </c>
      <c r="AG116" s="90">
        <f>VLOOKUP($B116,'ОТЧЕТ 23 иномарки'!A:J,6,0)</f>
        <v>1</v>
      </c>
      <c r="AH116" s="91">
        <f t="shared" si="56"/>
        <v>2.7536603029577065E-6</v>
      </c>
      <c r="AI116" s="90">
        <f>VLOOKUP($B116,'ОТЧЕТ 22 иномарки'!A:J,6,0)</f>
        <v>0</v>
      </c>
      <c r="AJ116" s="91">
        <f t="shared" si="43"/>
        <v>0</v>
      </c>
      <c r="AL116" s="90">
        <f>VLOOKUP($B116,'ОТЧЕТ 23 иномарки'!A:J,5,0)</f>
        <v>0</v>
      </c>
      <c r="AM116" s="91">
        <f t="shared" si="57"/>
        <v>0</v>
      </c>
      <c r="AN116" s="90">
        <f>VLOOKUP($B116,'ОТЧЕТ 22 иномарки'!A:J,5,0)</f>
        <v>0</v>
      </c>
      <c r="AO116" s="91">
        <f t="shared" si="45"/>
        <v>0</v>
      </c>
      <c r="AQ116" s="90">
        <f>VLOOKUP($B116,'ОТЧЕТ 23 иномарки'!A:J,9,0)</f>
        <v>0</v>
      </c>
      <c r="AR116" s="91">
        <f t="shared" si="58"/>
        <v>0</v>
      </c>
      <c r="AS116" s="90">
        <f>VLOOKUP($B116,'ОТЧЕТ 22 иномарки'!A:J,9,0)</f>
        <v>0</v>
      </c>
      <c r="AT116" s="91">
        <f t="shared" si="47"/>
        <v>0</v>
      </c>
      <c r="AU116" s="85"/>
      <c r="AV116" s="90">
        <f>VLOOKUP($B116,'ОТЧЕТ 23 иномарки'!A:J,2,0)</f>
        <v>0</v>
      </c>
      <c r="AW116" s="91">
        <f t="shared" si="59"/>
        <v>0</v>
      </c>
      <c r="AX116" s="90">
        <f>VLOOKUP($B116,'ОТЧЕТ 22 иномарки'!A:J,2,0)</f>
        <v>0</v>
      </c>
      <c r="AY116" s="91">
        <f t="shared" si="49"/>
        <v>0</v>
      </c>
    </row>
    <row r="117" spans="1:51" ht="15" hidden="1" customHeight="1" outlineLevel="1" x14ac:dyDescent="0.2">
      <c r="A117" s="89">
        <v>111</v>
      </c>
      <c r="B117" s="83" t="str">
        <f>'ОТЧЕТ 23 иномарки'!A119</f>
        <v>WELTMEISTER</v>
      </c>
      <c r="C117" s="90">
        <f>VLOOKUP($B117,'ОТЧЕТ 23 иномарки'!A:J,10,0)</f>
        <v>10</v>
      </c>
      <c r="D117" s="91">
        <f t="shared" si="50"/>
        <v>4.2840991803233042E-6</v>
      </c>
      <c r="E117" s="90">
        <f>VLOOKUP($B117,'ОТЧЕТ 22 иномарки'!A:J,10,0)</f>
        <v>3</v>
      </c>
      <c r="F117" s="91">
        <f t="shared" si="31"/>
        <v>2.3333333333333335</v>
      </c>
      <c r="G117" s="85"/>
      <c r="H117" s="90">
        <f>VLOOKUP($B117,'СВОД Регионы'!A:J,2,0)</f>
        <v>1</v>
      </c>
      <c r="I117" s="91">
        <f t="shared" si="51"/>
        <v>5.6522722134297989E-6</v>
      </c>
      <c r="J117" s="90">
        <f>VLOOKUP($B117,'СВОД Регионы'!A:J,3,0)</f>
        <v>0</v>
      </c>
      <c r="K117" s="91">
        <f t="shared" si="33"/>
        <v>0</v>
      </c>
      <c r="M117" s="90">
        <f>VLOOKUP($B117,'ОТЧЕТ 23 иномарки'!A:J,3,0)</f>
        <v>1</v>
      </c>
      <c r="N117" s="91">
        <f t="shared" si="52"/>
        <v>2.8327408183788224E-6</v>
      </c>
      <c r="O117" s="90">
        <f>VLOOKUP($B117,'ОТЧЕТ 22 иномарки'!A:J,3,0)</f>
        <v>1</v>
      </c>
      <c r="P117" s="91">
        <f t="shared" si="35"/>
        <v>0</v>
      </c>
      <c r="R117" s="90">
        <f>VLOOKUP($B117,'ОТЧЕТ 23 иномарки'!A:J,4,0)</f>
        <v>2</v>
      </c>
      <c r="S117" s="91">
        <f t="shared" si="53"/>
        <v>9.236382109127855E-6</v>
      </c>
      <c r="T117" s="90">
        <f>VLOOKUP($B117,'ОТЧЕТ 22 иномарки'!A:J,4,0)</f>
        <v>1</v>
      </c>
      <c r="U117" s="91">
        <f t="shared" si="37"/>
        <v>1</v>
      </c>
      <c r="W117" s="90">
        <f>VLOOKUP($B117,'ОТЧЕТ 23 иномарки'!A:J,8,0)</f>
        <v>4</v>
      </c>
      <c r="X117" s="91">
        <f t="shared" si="54"/>
        <v>6.7814310854019527E-6</v>
      </c>
      <c r="Y117" s="90">
        <f>VLOOKUP($B117,'ОТЧЕТ 22 иномарки'!A:J,8,0)</f>
        <v>0</v>
      </c>
      <c r="Z117" s="91">
        <f t="shared" si="39"/>
        <v>0</v>
      </c>
      <c r="AB117" s="90">
        <f>VLOOKUP($B117,'ОТЧЕТ 23 иномарки'!A:J,7,0)</f>
        <v>1</v>
      </c>
      <c r="AC117" s="91">
        <f t="shared" si="55"/>
        <v>5.257015487167625E-6</v>
      </c>
      <c r="AD117" s="90">
        <f>VLOOKUP($B117,'ОТЧЕТ 22 иномарки'!A:J,7,0)</f>
        <v>0</v>
      </c>
      <c r="AE117" s="91">
        <f t="shared" si="41"/>
        <v>0</v>
      </c>
      <c r="AG117" s="90">
        <f>VLOOKUP($B117,'ОТЧЕТ 23 иномарки'!A:J,6,0)</f>
        <v>1</v>
      </c>
      <c r="AH117" s="91">
        <f t="shared" si="56"/>
        <v>2.7536603029577065E-6</v>
      </c>
      <c r="AI117" s="90">
        <f>VLOOKUP($B117,'ОТЧЕТ 22 иномарки'!A:J,6,0)</f>
        <v>1</v>
      </c>
      <c r="AJ117" s="91">
        <f t="shared" si="43"/>
        <v>0</v>
      </c>
      <c r="AL117" s="90">
        <f>VLOOKUP($B117,'ОТЧЕТ 23 иномарки'!A:J,5,0)</f>
        <v>0</v>
      </c>
      <c r="AM117" s="91">
        <f t="shared" si="57"/>
        <v>0</v>
      </c>
      <c r="AN117" s="90">
        <f>VLOOKUP($B117,'ОТЧЕТ 22 иномарки'!A:J,5,0)</f>
        <v>0</v>
      </c>
      <c r="AO117" s="91">
        <f t="shared" si="45"/>
        <v>0</v>
      </c>
      <c r="AQ117" s="90">
        <f>VLOOKUP($B117,'ОТЧЕТ 23 иномарки'!A:J,9,0)</f>
        <v>1</v>
      </c>
      <c r="AR117" s="91">
        <f t="shared" si="58"/>
        <v>2.9828842104007207E-6</v>
      </c>
      <c r="AS117" s="90">
        <f>VLOOKUP($B117,'ОТЧЕТ 22 иномарки'!A:J,9,0)</f>
        <v>0</v>
      </c>
      <c r="AT117" s="91">
        <f t="shared" si="47"/>
        <v>0</v>
      </c>
      <c r="AU117" s="85"/>
      <c r="AV117" s="90">
        <f>VLOOKUP($B117,'ОТЧЕТ 23 иномарки'!A:J,2,0)</f>
        <v>0</v>
      </c>
      <c r="AW117" s="91">
        <f t="shared" si="59"/>
        <v>0</v>
      </c>
      <c r="AX117" s="90">
        <f>VLOOKUP($B117,'ОТЧЕТ 22 иномарки'!A:J,2,0)</f>
        <v>0</v>
      </c>
      <c r="AY117" s="91">
        <f t="shared" si="49"/>
        <v>0</v>
      </c>
    </row>
    <row r="118" spans="1:51" ht="19" collapsed="1" x14ac:dyDescent="0.25">
      <c r="A118" s="92"/>
      <c r="B118" s="93" t="s">
        <v>603</v>
      </c>
      <c r="C118" s="94">
        <f>VLOOKUP($B118,'ОТЧЕТ 23 иномарки'!A:J,10,0)</f>
        <v>2334213</v>
      </c>
      <c r="D118" s="95"/>
      <c r="E118" s="94">
        <f>VLOOKUP($B118,'ОТЧЕТ 22 иномарки'!A:J,10,0)</f>
        <v>1681844</v>
      </c>
      <c r="F118" s="96">
        <f>C118/E118-1</f>
        <v>0.38788912645881535</v>
      </c>
      <c r="G118" s="85"/>
      <c r="H118" s="94">
        <f>VLOOKUP($B118,'СВОД Регионы'!A:J,2,0)</f>
        <v>176920</v>
      </c>
      <c r="I118" s="95"/>
      <c r="J118" s="94">
        <f>VLOOKUP($B118,'СВОД Регионы'!A:J,3,0)</f>
        <v>140654</v>
      </c>
      <c r="K118" s="96">
        <f>H118/J118-1</f>
        <v>0.25783838355112554</v>
      </c>
      <c r="M118" s="94">
        <f>VLOOKUP($B118,'ОТЧЕТ 23 иномарки'!A:J,3,0)</f>
        <v>353015</v>
      </c>
      <c r="N118" s="95"/>
      <c r="O118" s="94">
        <f>VLOOKUP($B118,'ОТЧЕТ 22 иномарки'!A:J,3,0)</f>
        <v>250540</v>
      </c>
      <c r="P118" s="96">
        <f>M118/O118-1</f>
        <v>0.40901652430749591</v>
      </c>
      <c r="R118" s="94">
        <f>VLOOKUP($B118,'ОТЧЕТ 23 иномарки'!A:J,4,0)</f>
        <v>216535</v>
      </c>
      <c r="S118" s="95"/>
      <c r="T118" s="94">
        <f>VLOOKUP($B118,'ОТЧЕТ 22 иномарки'!A:J,4,0)</f>
        <v>169277</v>
      </c>
      <c r="U118" s="96">
        <f>R118/T118-1</f>
        <v>0.27917555249679515</v>
      </c>
      <c r="W118" s="94">
        <f>VLOOKUP($B118,'ОТЧЕТ 23 иномарки'!A:J,8,0)</f>
        <v>589846</v>
      </c>
      <c r="X118" s="95"/>
      <c r="Y118" s="94">
        <f>VLOOKUP($B118,'ОТЧЕТ 22 иномарки'!A:J,8,0)</f>
        <v>445474</v>
      </c>
      <c r="Z118" s="96">
        <f>W118/Y118-1</f>
        <v>0.32408625419216386</v>
      </c>
      <c r="AB118" s="94">
        <f>VLOOKUP($B118,'ОТЧЕТ 23 иномарки'!A:J,7,0)</f>
        <v>190222</v>
      </c>
      <c r="AC118" s="95"/>
      <c r="AD118" s="94">
        <f>VLOOKUP($B118,'ОТЧЕТ 22 иномарки'!A:J,7,0)</f>
        <v>135373</v>
      </c>
      <c r="AE118" s="96">
        <f>AB118/AD118-1</f>
        <v>0.4051694207855332</v>
      </c>
      <c r="AG118" s="94">
        <f>VLOOKUP($B118,'ОТЧЕТ 23 иномарки'!A:J,6,0)</f>
        <v>363153</v>
      </c>
      <c r="AH118" s="95"/>
      <c r="AI118" s="94">
        <f>VLOOKUP($B118,'ОТЧЕТ 22 иномарки'!A:J,6,0)</f>
        <v>276255</v>
      </c>
      <c r="AJ118" s="96">
        <f>AG118/AI118-1</f>
        <v>0.31455720258456865</v>
      </c>
      <c r="AL118" s="94">
        <f>VLOOKUP($B118,'ОТЧЕТ 23 иномарки'!A:J,5,0)</f>
        <v>123692</v>
      </c>
      <c r="AM118" s="95"/>
      <c r="AN118" s="94">
        <f>VLOOKUP($B118,'ОТЧЕТ 22 иномарки'!A:J,5,0)</f>
        <v>88007</v>
      </c>
      <c r="AO118" s="96">
        <f>AL118/AN118-1</f>
        <v>0.40547910961628042</v>
      </c>
      <c r="AQ118" s="94">
        <f>VLOOKUP($B118,'ОТЧЕТ 23 иномарки'!A:J,9,0)</f>
        <v>335246</v>
      </c>
      <c r="AR118" s="95"/>
      <c r="AS118" s="94">
        <f>VLOOKUP($B118,'ОТЧЕТ 22 иномарки'!A:J,9,0)</f>
        <v>187646</v>
      </c>
      <c r="AT118" s="96">
        <f>AQ118/AS118-1</f>
        <v>0.78658751052513787</v>
      </c>
      <c r="AU118" s="85"/>
      <c r="AV118" s="94">
        <f>VLOOKUP($B118,'ОТЧЕТ 23 иномарки'!A:J,2,0)</f>
        <v>162504</v>
      </c>
      <c r="AW118" s="95"/>
      <c r="AX118" s="94">
        <f>VLOOKUP($B118,'ОТЧЕТ 22 иномарки'!A:J,2,0)</f>
        <v>129272</v>
      </c>
      <c r="AY118" s="96">
        <f>AV118/AX118-1</f>
        <v>0.2570703632650535</v>
      </c>
    </row>
    <row r="119" spans="1:51" x14ac:dyDescent="0.2">
      <c r="A119" s="82"/>
      <c r="G119" s="85"/>
    </row>
    <row r="120" spans="1:51" ht="21" x14ac:dyDescent="0.25">
      <c r="B120" s="84" t="s">
        <v>615</v>
      </c>
      <c r="G120" s="85"/>
      <c r="AU120" s="85"/>
    </row>
    <row r="121" spans="1:51" s="113" customFormat="1" ht="21" x14ac:dyDescent="0.25">
      <c r="A121" s="111"/>
      <c r="B121" s="86" t="s">
        <v>2850</v>
      </c>
      <c r="C121" s="147" t="str">
        <f>C5</f>
        <v>РОССИЯ</v>
      </c>
      <c r="D121" s="147"/>
      <c r="E121" s="147"/>
      <c r="F121" s="147"/>
      <c r="G121" s="112"/>
      <c r="H121" s="148" t="str">
        <f>H5</f>
        <v>Москва</v>
      </c>
      <c r="I121" s="148"/>
      <c r="J121" s="148"/>
      <c r="K121" s="148"/>
      <c r="M121" s="147" t="str">
        <f>M5</f>
        <v>Приволжский ФО</v>
      </c>
      <c r="N121" s="147"/>
      <c r="O121" s="147"/>
      <c r="P121" s="147"/>
      <c r="Q121" s="84"/>
      <c r="R121" s="147" t="str">
        <f>R5</f>
        <v>Северо-Западный ФО</v>
      </c>
      <c r="S121" s="147"/>
      <c r="T121" s="147"/>
      <c r="U121" s="147"/>
      <c r="W121" s="147" t="str">
        <f>W5</f>
        <v>Центральный ФО</v>
      </c>
      <c r="X121" s="147"/>
      <c r="Y121" s="147"/>
      <c r="Z121" s="147"/>
      <c r="AB121" s="147" t="str">
        <f>AB5</f>
        <v>Уральский ФО</v>
      </c>
      <c r="AC121" s="147"/>
      <c r="AD121" s="147"/>
      <c r="AE121" s="147"/>
      <c r="AG121" s="147" t="str">
        <f>AG5</f>
        <v>Сибирский ФО</v>
      </c>
      <c r="AH121" s="147"/>
      <c r="AI121" s="147"/>
      <c r="AJ121" s="147"/>
      <c r="AL121" s="147" t="str">
        <f>AL5</f>
        <v>Северо-Кавказский ФО</v>
      </c>
      <c r="AM121" s="147"/>
      <c r="AN121" s="147"/>
      <c r="AO121" s="147"/>
      <c r="AQ121" s="147" t="str">
        <f>AQ5</f>
        <v>Южный ФО</v>
      </c>
      <c r="AR121" s="147"/>
      <c r="AS121" s="147"/>
      <c r="AT121" s="147"/>
      <c r="AU121" s="112"/>
      <c r="AV121" s="147" t="str">
        <f>AV5</f>
        <v>Дальневосточный ФО</v>
      </c>
      <c r="AW121" s="147"/>
      <c r="AX121" s="147"/>
      <c r="AY121" s="147"/>
    </row>
    <row r="122" spans="1:51" ht="32" x14ac:dyDescent="0.2">
      <c r="A122" s="87" t="s">
        <v>807</v>
      </c>
      <c r="B122" s="87" t="s">
        <v>808</v>
      </c>
      <c r="C122" s="87" t="s">
        <v>809</v>
      </c>
      <c r="D122" s="87" t="s">
        <v>810</v>
      </c>
      <c r="E122" s="87" t="s">
        <v>811</v>
      </c>
      <c r="F122" s="87" t="s">
        <v>812</v>
      </c>
      <c r="G122" s="85"/>
      <c r="H122" s="88" t="s">
        <v>809</v>
      </c>
      <c r="I122" s="88" t="s">
        <v>810</v>
      </c>
      <c r="J122" s="88" t="s">
        <v>811</v>
      </c>
      <c r="K122" s="88" t="s">
        <v>812</v>
      </c>
      <c r="M122" s="87" t="s">
        <v>809</v>
      </c>
      <c r="N122" s="87" t="s">
        <v>810</v>
      </c>
      <c r="O122" s="87" t="s">
        <v>811</v>
      </c>
      <c r="P122" s="87" t="s">
        <v>812</v>
      </c>
      <c r="R122" s="87" t="s">
        <v>809</v>
      </c>
      <c r="S122" s="87" t="s">
        <v>810</v>
      </c>
      <c r="T122" s="87" t="s">
        <v>811</v>
      </c>
      <c r="U122" s="87" t="s">
        <v>812</v>
      </c>
      <c r="W122" s="87" t="s">
        <v>809</v>
      </c>
      <c r="X122" s="87" t="s">
        <v>810</v>
      </c>
      <c r="Y122" s="87" t="s">
        <v>811</v>
      </c>
      <c r="Z122" s="87" t="s">
        <v>812</v>
      </c>
      <c r="AB122" s="87" t="s">
        <v>809</v>
      </c>
      <c r="AC122" s="87" t="s">
        <v>810</v>
      </c>
      <c r="AD122" s="87" t="s">
        <v>811</v>
      </c>
      <c r="AE122" s="87" t="s">
        <v>812</v>
      </c>
      <c r="AG122" s="87" t="s">
        <v>809</v>
      </c>
      <c r="AH122" s="87" t="s">
        <v>810</v>
      </c>
      <c r="AI122" s="87" t="s">
        <v>811</v>
      </c>
      <c r="AJ122" s="87" t="s">
        <v>812</v>
      </c>
      <c r="AL122" s="87" t="s">
        <v>809</v>
      </c>
      <c r="AM122" s="87" t="s">
        <v>810</v>
      </c>
      <c r="AN122" s="87" t="s">
        <v>811</v>
      </c>
      <c r="AO122" s="87" t="s">
        <v>812</v>
      </c>
      <c r="AQ122" s="87" t="s">
        <v>809</v>
      </c>
      <c r="AR122" s="87" t="s">
        <v>810</v>
      </c>
      <c r="AS122" s="87" t="s">
        <v>811</v>
      </c>
      <c r="AT122" s="87" t="s">
        <v>812</v>
      </c>
      <c r="AU122" s="85"/>
      <c r="AV122" s="87" t="s">
        <v>809</v>
      </c>
      <c r="AW122" s="87" t="s">
        <v>810</v>
      </c>
      <c r="AX122" s="87" t="s">
        <v>811</v>
      </c>
      <c r="AY122" s="87" t="s">
        <v>812</v>
      </c>
    </row>
    <row r="123" spans="1:51" ht="15" customHeight="1" x14ac:dyDescent="0.2">
      <c r="A123" s="89">
        <v>1</v>
      </c>
      <c r="B123" s="83" t="str">
        <f>'ОТЧЕТ 23 отеч'!A9</f>
        <v>LADA</v>
      </c>
      <c r="C123" s="90">
        <f>VLOOKUP($B123,'ОТЧЕТ 23 отеч'!A:J,10,0)</f>
        <v>729032</v>
      </c>
      <c r="D123" s="91">
        <f>C123/$C$128</f>
        <v>0.85521364152519308</v>
      </c>
      <c r="E123" s="90">
        <f>VLOOKUP($B123,'ОТЧЕТ 22 отеч'!A:J,10,0)</f>
        <v>623016</v>
      </c>
      <c r="F123" s="91">
        <f t="shared" ref="F123:F128" si="60">C123/E123-1</f>
        <v>0.17016577423372747</v>
      </c>
      <c r="G123" s="85"/>
      <c r="H123" s="90">
        <f>VLOOKUP($B123,'СВОД Регионы отеч'!A:J,2,0)</f>
        <v>17261</v>
      </c>
      <c r="I123" s="91">
        <f>H123/$H$118</f>
        <v>9.7563870676011757E-2</v>
      </c>
      <c r="J123" s="90">
        <f>VLOOKUP($B123,'СВОД Регионы отеч'!A:J,3,0)</f>
        <v>14789</v>
      </c>
      <c r="K123" s="91">
        <f>IFERROR(H123/J123-1,0)</f>
        <v>0.16715126107241862</v>
      </c>
      <c r="M123" s="90">
        <f>VLOOKUP($B123,'ОТЧЕТ 23 отеч'!A:J,3,0)</f>
        <v>177322</v>
      </c>
      <c r="N123" s="91">
        <f>M123/$M$128</f>
        <v>0.89170610036357789</v>
      </c>
      <c r="O123" s="90">
        <f>VLOOKUP($B123,'ОТЧЕТ 22 отеч'!A:J,3,0)</f>
        <v>155362</v>
      </c>
      <c r="P123" s="91">
        <f>IFERROR(M123/O123-1,0)</f>
        <v>0.14134730500379766</v>
      </c>
      <c r="R123" s="90">
        <f>VLOOKUP($B123,'ОТЧЕТ 23 отеч'!A:J,4,0)</f>
        <v>34051</v>
      </c>
      <c r="S123" s="91">
        <f>R123/R$128</f>
        <v>0.80069132551085198</v>
      </c>
      <c r="T123" s="90">
        <f>VLOOKUP($B123,'ОТЧЕТ 22 отеч'!A:J,4,0)</f>
        <v>31495</v>
      </c>
      <c r="U123" s="91">
        <f>IFERROR(R123/T123-1,0)</f>
        <v>8.1155739006191441E-2</v>
      </c>
      <c r="W123" s="90">
        <f>VLOOKUP($B123,'ОТЧЕТ 23 отеч'!A:J,8,0)</f>
        <v>137730</v>
      </c>
      <c r="X123" s="91">
        <f>W123/W$128</f>
        <v>0.84951396427514059</v>
      </c>
      <c r="Y123" s="90">
        <f>VLOOKUP($B123,'ОТЧЕТ 22 отеч'!A:J,8,0)</f>
        <v>123415</v>
      </c>
      <c r="Z123" s="91">
        <f>IFERROR(W123/Y123-1,0)</f>
        <v>0.11599076287323262</v>
      </c>
      <c r="AB123" s="90">
        <f>VLOOKUP($B123,'ОТЧЕТ 23 отеч'!A:J,7,0)</f>
        <v>62363</v>
      </c>
      <c r="AC123" s="91">
        <f>AB123/AB$128</f>
        <v>0.84534782844439627</v>
      </c>
      <c r="AD123" s="90">
        <f>VLOOKUP($B123,'ОТЧЕТ 22 отеч'!A:J,7,0)</f>
        <v>55430</v>
      </c>
      <c r="AE123" s="91">
        <f>IFERROR(AB123/AD123-1,0)</f>
        <v>0.12507667328161642</v>
      </c>
      <c r="AG123" s="90">
        <f>VLOOKUP($B123,'ОТЧЕТ 23 отеч'!A:J,6,0)</f>
        <v>61207</v>
      </c>
      <c r="AH123" s="91">
        <f>AG123/AG$128</f>
        <v>0.84433929729207768</v>
      </c>
      <c r="AI123" s="90">
        <f>VLOOKUP($B123,'ОТЧЕТ 22 отеч'!A:J,6,0)</f>
        <v>57088</v>
      </c>
      <c r="AJ123" s="91">
        <f>IFERROR(AG123/AI123-1,0)</f>
        <v>7.2151765695067205E-2</v>
      </c>
      <c r="AL123" s="90">
        <f>VLOOKUP($B123,'ОТЧЕТ 23 отеч'!A:J,5,0)</f>
        <v>114547</v>
      </c>
      <c r="AM123" s="91">
        <f>AL123/AL$128</f>
        <v>0.92344590182436737</v>
      </c>
      <c r="AN123" s="90">
        <f>VLOOKUP($B123,'ОТЧЕТ 22 отеч'!A:J,5,0)</f>
        <v>107430</v>
      </c>
      <c r="AO123" s="91">
        <f>IFERROR(AL123/AN123-1,0)</f>
        <v>6.624778925812147E-2</v>
      </c>
      <c r="AQ123" s="90">
        <f>VLOOKUP($B123,'ОТЧЕТ 23 отеч'!A:J,9,0)</f>
        <v>138856</v>
      </c>
      <c r="AR123" s="91">
        <f>AQ123/AQ$128</f>
        <v>0.79800922972592425</v>
      </c>
      <c r="AS123" s="90">
        <f>VLOOKUP($B123,'ОТЧЕТ 22 отеч'!A:J,9,0)</f>
        <v>90137</v>
      </c>
      <c r="AT123" s="91">
        <f>IFERROR(AQ123/AS123-1,0)</f>
        <v>0.54049946193017306</v>
      </c>
      <c r="AU123" s="85"/>
      <c r="AV123" s="90">
        <f>VLOOKUP($B123,'ОТЧЕТ 23 отеч'!A:J,2,0)</f>
        <v>2956</v>
      </c>
      <c r="AW123" s="91">
        <f>AV123/AV$128</f>
        <v>0.63775620280474654</v>
      </c>
      <c r="AX123" s="90">
        <f>VLOOKUP($B123,'ОТЧЕТ 22 отеч'!A:J,2,0)</f>
        <v>2659</v>
      </c>
      <c r="AY123" s="91">
        <f>IFERROR(AV123/AX123-1,0)</f>
        <v>0.11169612636329451</v>
      </c>
    </row>
    <row r="124" spans="1:51" ht="15" customHeight="1" x14ac:dyDescent="0.2">
      <c r="A124" s="89">
        <v>2</v>
      </c>
      <c r="B124" s="83" t="str">
        <f>'ОТЧЕТ 23 отеч'!A10</f>
        <v>TAGAZ</v>
      </c>
      <c r="C124" s="90">
        <f>VLOOKUP($B124,'ОТЧЕТ 23 отеч'!A:J,10,0)</f>
        <v>27788</v>
      </c>
      <c r="D124" s="91">
        <f>C124/$C$128</f>
        <v>3.2597576883733589E-2</v>
      </c>
      <c r="E124" s="90">
        <f>VLOOKUP($B124,'ОТЧЕТ 22 отеч'!A:J,10,0)</f>
        <v>23471</v>
      </c>
      <c r="F124" s="91">
        <f t="shared" si="60"/>
        <v>0.18392910400068163</v>
      </c>
      <c r="G124" s="85"/>
      <c r="H124" s="90">
        <f>VLOOKUP($B124,'СВОД Регионы отеч'!A:J,2,0)</f>
        <v>645</v>
      </c>
      <c r="I124" s="91">
        <f t="shared" ref="I124:I128" si="61">H124/$H$118</f>
        <v>3.64571557766222E-3</v>
      </c>
      <c r="J124" s="90">
        <f>VLOOKUP($B124,'СВОД Регионы отеч'!A:J,3,0)</f>
        <v>697</v>
      </c>
      <c r="K124" s="91">
        <f>IFERROR(H124/J124-1,0)</f>
        <v>-7.4605451936872291E-2</v>
      </c>
      <c r="M124" s="90">
        <f>VLOOKUP($B124,'ОТЧЕТ 23 отеч'!A:J,3,0)</f>
        <v>4371</v>
      </c>
      <c r="N124" s="91">
        <f>M124/$M$128</f>
        <v>2.1980619238950602E-2</v>
      </c>
      <c r="O124" s="90">
        <f>VLOOKUP($B124,'ОТЧЕТ 22 отеч'!A:J,3,0)</f>
        <v>3547</v>
      </c>
      <c r="P124" s="91">
        <f>IFERROR(M124/O124-1,0)</f>
        <v>0.23230899351564704</v>
      </c>
      <c r="R124" s="90">
        <f>VLOOKUP($B124,'ОТЧЕТ 23 отеч'!A:J,4,0)</f>
        <v>1245</v>
      </c>
      <c r="S124" s="91">
        <f>R124/R$128</f>
        <v>2.9275519081994966E-2</v>
      </c>
      <c r="T124" s="90">
        <f>VLOOKUP($B124,'ОТЧЕТ 22 отеч'!A:J,4,0)</f>
        <v>1112</v>
      </c>
      <c r="U124" s="91">
        <f>IFERROR(R124/T124-1,0)</f>
        <v>0.11960431654676262</v>
      </c>
      <c r="W124" s="90">
        <f>VLOOKUP($B124,'ОТЧЕТ 23 отеч'!A:J,8,0)</f>
        <v>4417</v>
      </c>
      <c r="X124" s="91">
        <f>W124/W$128</f>
        <v>2.7243906049541102E-2</v>
      </c>
      <c r="Y124" s="90">
        <f>VLOOKUP($B124,'ОТЧЕТ 22 отеч'!A:J,8,0)</f>
        <v>3792</v>
      </c>
      <c r="Z124" s="91">
        <f>IFERROR(W124/Y124-1,0)</f>
        <v>0.16482067510548526</v>
      </c>
      <c r="AB124" s="90">
        <f>VLOOKUP($B124,'ОТЧЕТ 23 отеч'!A:J,7,0)</f>
        <v>3153</v>
      </c>
      <c r="AC124" s="91">
        <f>AB124/AB$128</f>
        <v>4.2739792875345663E-2</v>
      </c>
      <c r="AD124" s="90">
        <f>VLOOKUP($B124,'ОТЧЕТ 22 отеч'!A:J,7,0)</f>
        <v>2717</v>
      </c>
      <c r="AE124" s="91">
        <f>IFERROR(AB124/AD124-1,0)</f>
        <v>0.16047110783952889</v>
      </c>
      <c r="AG124" s="90">
        <f>VLOOKUP($B124,'ОТЧЕТ 23 отеч'!A:J,6,0)</f>
        <v>995</v>
      </c>
      <c r="AH124" s="91">
        <f>AG124/AG$128</f>
        <v>1.3725841828640797E-2</v>
      </c>
      <c r="AI124" s="90">
        <f>VLOOKUP($B124,'ОТЧЕТ 22 отеч'!A:J,6,0)</f>
        <v>893</v>
      </c>
      <c r="AJ124" s="91">
        <f>IFERROR(AG124/AI124-1,0)</f>
        <v>0.1142217245240762</v>
      </c>
      <c r="AL124" s="90">
        <f>VLOOKUP($B124,'ОТЧЕТ 23 отеч'!A:J,5,0)</f>
        <v>3172</v>
      </c>
      <c r="AM124" s="91">
        <f>AL124/AL$128</f>
        <v>2.5571777528760189E-2</v>
      </c>
      <c r="AN124" s="90">
        <f>VLOOKUP($B124,'ОТЧЕТ 22 отеч'!A:J,5,0)</f>
        <v>2972</v>
      </c>
      <c r="AO124" s="91">
        <f>IFERROR(AL124/AN124-1,0)</f>
        <v>6.7294751009421283E-2</v>
      </c>
      <c r="AQ124" s="90">
        <f>VLOOKUP($B124,'ОТЧЕТ 23 отеч'!A:J,9,0)</f>
        <v>10411</v>
      </c>
      <c r="AR124" s="91">
        <f>AQ124/AQ$128</f>
        <v>5.9832301741923992E-2</v>
      </c>
      <c r="AS124" s="90">
        <f>VLOOKUP($B124,'ОТЧЕТ 22 отеч'!A:J,9,0)</f>
        <v>8401</v>
      </c>
      <c r="AT124" s="91">
        <f>IFERROR(AQ124/AS124-1,0)</f>
        <v>0.23925723128199028</v>
      </c>
      <c r="AU124" s="85"/>
      <c r="AV124" s="90">
        <f>VLOOKUP($B124,'ОТЧЕТ 23 отеч'!A:J,2,0)</f>
        <v>24</v>
      </c>
      <c r="AW124" s="91">
        <f>AV124/AV$128</f>
        <v>5.1779935275080907E-3</v>
      </c>
      <c r="AX124" s="90">
        <f>VLOOKUP($B124,'ОТЧЕТ 22 отеч'!A:J,2,0)</f>
        <v>37</v>
      </c>
      <c r="AY124" s="91">
        <f>IFERROR(AV124/AX124-1,0)</f>
        <v>-0.35135135135135132</v>
      </c>
    </row>
    <row r="125" spans="1:51" ht="15" customHeight="1" x14ac:dyDescent="0.2">
      <c r="A125" s="89">
        <v>3</v>
      </c>
      <c r="B125" s="83" t="str">
        <f>'ОТЧЕТ 23 отеч'!A11</f>
        <v>UAZ</v>
      </c>
      <c r="C125" s="90">
        <f>VLOOKUP($B125,'ОТЧЕТ 23 отеч'!A:J,10,0)</f>
        <v>23987</v>
      </c>
      <c r="D125" s="91">
        <f>C125/$C$128</f>
        <v>2.8138695721538706E-2</v>
      </c>
      <c r="E125" s="90">
        <f>VLOOKUP($B125,'ОТЧЕТ 22 отеч'!A:J,10,0)</f>
        <v>23245</v>
      </c>
      <c r="F125" s="91">
        <f t="shared" si="60"/>
        <v>3.1920843192084325E-2</v>
      </c>
      <c r="G125" s="85"/>
      <c r="H125" s="90">
        <f>VLOOKUP($B125,'СВОД Регионы отеч'!A:J,2,0)</f>
        <v>1072</v>
      </c>
      <c r="I125" s="91">
        <f t="shared" si="61"/>
        <v>6.0592358127967445E-3</v>
      </c>
      <c r="J125" s="90">
        <f>VLOOKUP($B125,'СВОД Регионы отеч'!A:J,3,0)</f>
        <v>937</v>
      </c>
      <c r="K125" s="91">
        <f>IFERROR(H125/J125-1,0)</f>
        <v>0.14407684098185691</v>
      </c>
      <c r="M125" s="90">
        <f>VLOOKUP($B125,'ОТЧЕТ 23 отеч'!A:J,3,0)</f>
        <v>4305</v>
      </c>
      <c r="N125" s="91">
        <f>M125/$M$128</f>
        <v>2.1648722448794861E-2</v>
      </c>
      <c r="O125" s="90">
        <f>VLOOKUP($B125,'ОТЧЕТ 22 отеч'!A:J,3,0)</f>
        <v>4462</v>
      </c>
      <c r="P125" s="91">
        <f>IFERROR(M125/O125-1,0)</f>
        <v>-3.5186015239802804E-2</v>
      </c>
      <c r="R125" s="90">
        <f>VLOOKUP($B125,'ОТЧЕТ 23 отеч'!A:J,4,0)</f>
        <v>2146</v>
      </c>
      <c r="S125" s="91">
        <f>R125/R$128</f>
        <v>5.0462059397559197E-2</v>
      </c>
      <c r="T125" s="90">
        <f>VLOOKUP($B125,'ОТЧЕТ 22 отеч'!A:J,4,0)</f>
        <v>2064</v>
      </c>
      <c r="U125" s="91">
        <f>IFERROR(R125/T125-1,0)</f>
        <v>3.9728682170542706E-2</v>
      </c>
      <c r="W125" s="90">
        <f>VLOOKUP($B125,'ОТЧЕТ 23 отеч'!A:J,8,0)</f>
        <v>4994</v>
      </c>
      <c r="X125" s="91">
        <f>W125/W$128</f>
        <v>3.0802822461265172E-2</v>
      </c>
      <c r="Y125" s="90">
        <f>VLOOKUP($B125,'ОТЧЕТ 22 отеч'!A:J,8,0)</f>
        <v>4832</v>
      </c>
      <c r="Z125" s="91">
        <f>IFERROR(W125/Y125-1,0)</f>
        <v>3.3526490066225101E-2</v>
      </c>
      <c r="AB125" s="90">
        <f>VLOOKUP($B125,'ОТЧЕТ 23 отеч'!A:J,7,0)</f>
        <v>2809</v>
      </c>
      <c r="AC125" s="91">
        <f>AB125/AB$128</f>
        <v>3.8076777097001573E-2</v>
      </c>
      <c r="AD125" s="90">
        <f>VLOOKUP($B125,'ОТЧЕТ 22 отеч'!A:J,7,0)</f>
        <v>2789</v>
      </c>
      <c r="AE125" s="91">
        <f>IFERROR(AB125/AD125-1,0)</f>
        <v>7.1710290426676426E-3</v>
      </c>
      <c r="AG125" s="90">
        <f>VLOOKUP($B125,'ОТЧЕТ 23 отеч'!A:J,6,0)</f>
        <v>4272</v>
      </c>
      <c r="AH125" s="91">
        <f>AG125/AG$128</f>
        <v>5.8931453559752246E-2</v>
      </c>
      <c r="AI125" s="90">
        <f>VLOOKUP($B125,'ОТЧЕТ 22 отеч'!A:J,6,0)</f>
        <v>4215</v>
      </c>
      <c r="AJ125" s="91">
        <f>IFERROR(AG125/AI125-1,0)</f>
        <v>1.3523131672597888E-2</v>
      </c>
      <c r="AL125" s="90">
        <f>VLOOKUP($B125,'ОТЧЕТ 23 отеч'!A:J,5,0)</f>
        <v>1557</v>
      </c>
      <c r="AM125" s="91">
        <f>AL125/AL$128</f>
        <v>1.255209886894061E-2</v>
      </c>
      <c r="AN125" s="90">
        <f>VLOOKUP($B125,'ОТЧЕТ 22 отеч'!A:J,5,0)</f>
        <v>1514</v>
      </c>
      <c r="AO125" s="91">
        <f>IFERROR(AL125/AN125-1,0)</f>
        <v>2.8401585204755664E-2</v>
      </c>
      <c r="AQ125" s="90">
        <f>VLOOKUP($B125,'ОТЧЕТ 23 отеч'!A:J,9,0)</f>
        <v>2797</v>
      </c>
      <c r="AR125" s="91">
        <f>AQ125/AQ$128</f>
        <v>1.6074435498238535E-2</v>
      </c>
      <c r="AS125" s="90">
        <f>VLOOKUP($B125,'ОТЧЕТ 22 отеч'!A:J,9,0)</f>
        <v>2275</v>
      </c>
      <c r="AT125" s="91">
        <f>IFERROR(AQ125/AS125-1,0)</f>
        <v>0.22945054945054943</v>
      </c>
      <c r="AU125" s="85"/>
      <c r="AV125" s="90">
        <f>VLOOKUP($B125,'ОТЧЕТ 23 отеч'!A:J,2,0)</f>
        <v>1107</v>
      </c>
      <c r="AW125" s="91">
        <f>AV125/AV$128</f>
        <v>0.23883495145631067</v>
      </c>
      <c r="AX125" s="90">
        <f>VLOOKUP($B125,'ОТЧЕТ 22 отеч'!A:J,2,0)</f>
        <v>1094</v>
      </c>
      <c r="AY125" s="91">
        <f>IFERROR(AV125/AX125-1,0)</f>
        <v>1.1882998171846459E-2</v>
      </c>
    </row>
    <row r="126" spans="1:51" ht="15" customHeight="1" x14ac:dyDescent="0.2">
      <c r="A126" s="89">
        <v>4</v>
      </c>
      <c r="B126" s="83" t="str">
        <f>'ОТЧЕТ 23 отеч'!A12</f>
        <v>ZAZ</v>
      </c>
      <c r="C126" s="90">
        <f>VLOOKUP($B126,'ОТЧЕТ 23 отеч'!A:J,10,0)</f>
        <v>23018</v>
      </c>
      <c r="D126" s="91">
        <f>C126/$C$128</f>
        <v>2.7001980160852878E-2</v>
      </c>
      <c r="E126" s="90">
        <f>VLOOKUP($B126,'ОТЧЕТ 22 отеч'!A:J,10,0)</f>
        <v>18012</v>
      </c>
      <c r="F126" s="91">
        <f t="shared" si="60"/>
        <v>0.27792582722629366</v>
      </c>
      <c r="G126" s="85"/>
      <c r="H126" s="90">
        <f>VLOOKUP($B126,'СВОД Регионы отеч'!A:J,2,0)</f>
        <v>846</v>
      </c>
      <c r="I126" s="91">
        <f t="shared" si="61"/>
        <v>4.7818222925616102E-3</v>
      </c>
      <c r="J126" s="90">
        <f>VLOOKUP($B126,'СВОД Регионы отеч'!A:J,3,0)</f>
        <v>852</v>
      </c>
      <c r="K126" s="91">
        <f>IFERROR(H126/J126-1,0)</f>
        <v>-7.0422535211267512E-3</v>
      </c>
      <c r="M126" s="90">
        <f>VLOOKUP($B126,'ОТЧЕТ 23 отеч'!A:J,3,0)</f>
        <v>2882</v>
      </c>
      <c r="N126" s="91">
        <f>M126/$M$128</f>
        <v>1.4492826503467315E-2</v>
      </c>
      <c r="O126" s="90">
        <f>VLOOKUP($B126,'ОТЧЕТ 22 отеч'!A:J,3,0)</f>
        <v>3236</v>
      </c>
      <c r="P126" s="91">
        <f>IFERROR(M126/O126-1,0)</f>
        <v>-0.10939431396786159</v>
      </c>
      <c r="R126" s="90">
        <f>VLOOKUP($B126,'ОТЧЕТ 23 отеч'!A:J,4,0)</f>
        <v>1436</v>
      </c>
      <c r="S126" s="91">
        <f>R126/R$128</f>
        <v>3.3766783455216685E-2</v>
      </c>
      <c r="T126" s="90">
        <f>VLOOKUP($B126,'ОТЧЕТ 22 отеч'!A:J,4,0)</f>
        <v>1723</v>
      </c>
      <c r="U126" s="91">
        <f>IFERROR(R126/T126-1,0)</f>
        <v>-0.1665699361578642</v>
      </c>
      <c r="W126" s="90">
        <f>VLOOKUP($B126,'ОТЧЕТ 23 отеч'!A:J,8,0)</f>
        <v>3832</v>
      </c>
      <c r="X126" s="91">
        <f>W126/W$128</f>
        <v>2.3635645909404916E-2</v>
      </c>
      <c r="Y126" s="90">
        <f>VLOOKUP($B126,'ОТЧЕТ 22 отеч'!A:J,8,0)</f>
        <v>4603</v>
      </c>
      <c r="Z126" s="91">
        <f>IFERROR(W126/Y126-1,0)</f>
        <v>-0.16749945687595047</v>
      </c>
      <c r="AB126" s="90">
        <f>VLOOKUP($B126,'ОТЧЕТ 23 отеч'!A:J,7,0)</f>
        <v>1207</v>
      </c>
      <c r="AC126" s="91">
        <f>AB126/AB$128</f>
        <v>1.6361221059480562E-2</v>
      </c>
      <c r="AD126" s="90">
        <f>VLOOKUP($B126,'ОТЧЕТ 22 отеч'!A:J,7,0)</f>
        <v>1956</v>
      </c>
      <c r="AE126" s="91">
        <f>IFERROR(AB126/AD126-1,0)</f>
        <v>-0.38292433537832316</v>
      </c>
      <c r="AG126" s="90">
        <f>VLOOKUP($B126,'ОТЧЕТ 23 отеч'!A:J,6,0)</f>
        <v>783</v>
      </c>
      <c r="AH126" s="91">
        <f>AG126/AG$128</f>
        <v>1.0801340856106276E-2</v>
      </c>
      <c r="AI126" s="90">
        <f>VLOOKUP($B126,'ОТЧЕТ 22 отеч'!A:J,6,0)</f>
        <v>1213</v>
      </c>
      <c r="AJ126" s="91">
        <f>IFERROR(AG126/AI126-1,0)</f>
        <v>-0.35449299258037925</v>
      </c>
      <c r="AL126" s="90">
        <f>VLOOKUP($B126,'ОТЧЕТ 23 отеч'!A:J,5,0)</f>
        <v>488</v>
      </c>
      <c r="AM126" s="91">
        <f>AL126/AL$128</f>
        <v>3.9341196198092593E-3</v>
      </c>
      <c r="AN126" s="90">
        <f>VLOOKUP($B126,'ОТЧЕТ 22 отеч'!A:J,5,0)</f>
        <v>718</v>
      </c>
      <c r="AO126" s="91">
        <f>IFERROR(AL126/AN126-1,0)</f>
        <v>-0.32033426183844016</v>
      </c>
      <c r="AQ126" s="90">
        <f>VLOOKUP($B126,'ОТЧЕТ 23 отеч'!A:J,9,0)</f>
        <v>12365</v>
      </c>
      <c r="AR126" s="91">
        <f>AQ126/AQ$128</f>
        <v>7.1061993184025563E-2</v>
      </c>
      <c r="AS126" s="90">
        <f>VLOOKUP($B126,'ОТЧЕТ 22 отеч'!A:J,9,0)</f>
        <v>4533</v>
      </c>
      <c r="AT126" s="91">
        <f>IFERROR(AQ126/AS126-1,0)</f>
        <v>1.7277741010368408</v>
      </c>
      <c r="AU126" s="85"/>
      <c r="AV126" s="90">
        <f>VLOOKUP($B126,'ОТЧЕТ 23 отеч'!A:J,2,0)</f>
        <v>25</v>
      </c>
      <c r="AW126" s="91">
        <f>AV126/AV$128</f>
        <v>5.3937432578209281E-3</v>
      </c>
      <c r="AX126" s="90">
        <f>VLOOKUP($B126,'ОТЧЕТ 22 отеч'!A:J,2,0)</f>
        <v>30</v>
      </c>
      <c r="AY126" s="91">
        <f>IFERROR(AV126/AX126-1,0)</f>
        <v>-0.16666666666666663</v>
      </c>
    </row>
    <row r="127" spans="1:51" ht="15" customHeight="1" x14ac:dyDescent="0.2">
      <c r="A127" s="89">
        <v>5</v>
      </c>
      <c r="B127" s="83" t="str">
        <f>'ОТЧЕТ 23 отеч'!A13</f>
        <v>SEAZ</v>
      </c>
      <c r="C127" s="90">
        <f>VLOOKUP($B127,'ОТЧЕТ 23 отеч'!A:J,10,0)</f>
        <v>22535</v>
      </c>
      <c r="D127" s="91">
        <f>C127/$C$128</f>
        <v>2.6435382002120932E-2</v>
      </c>
      <c r="E127" s="90">
        <f>VLOOKUP($B127,'ОТЧЕТ 22 отеч'!A:J,10,0)</f>
        <v>14699</v>
      </c>
      <c r="F127" s="91">
        <f t="shared" si="60"/>
        <v>0.53309748962514458</v>
      </c>
      <c r="G127" s="85"/>
      <c r="H127" s="90">
        <f>VLOOKUP($B127,'СВОД Регионы отеч'!A:J,2,0)</f>
        <v>2008</v>
      </c>
      <c r="I127" s="91">
        <f t="shared" si="61"/>
        <v>1.1349762604567036E-2</v>
      </c>
      <c r="J127" s="90">
        <f>VLOOKUP($B127,'СВОД Регионы отеч'!A:J,3,0)</f>
        <v>1236</v>
      </c>
      <c r="K127" s="91">
        <f>IFERROR(H127/J127-1,0)</f>
        <v>0.62459546925566345</v>
      </c>
      <c r="M127" s="90">
        <f>VLOOKUP($B127,'ОТЧЕТ 23 отеч'!A:J,3,0)</f>
        <v>5603</v>
      </c>
      <c r="N127" s="91">
        <f>M127/$M$128</f>
        <v>2.8176025988524415E-2</v>
      </c>
      <c r="O127" s="90">
        <f>VLOOKUP($B127,'ОТЧЕТ 22 отеч'!A:J,3,0)</f>
        <v>4462</v>
      </c>
      <c r="P127" s="91">
        <f>IFERROR(M127/O127-1,0)</f>
        <v>0.25571492604213364</v>
      </c>
      <c r="R127" s="90">
        <f>VLOOKUP($B127,'ОТЧЕТ 23 отеч'!A:J,4,0)</f>
        <v>2199</v>
      </c>
      <c r="S127" s="91">
        <f>R127/R$128</f>
        <v>5.1708326474945332E-2</v>
      </c>
      <c r="T127" s="90">
        <f>VLOOKUP($B127,'ОТЧЕТ 22 отеч'!A:J,4,0)</f>
        <v>1363</v>
      </c>
      <c r="U127" s="91">
        <f>IFERROR(R127/T127-1,0)</f>
        <v>0.61335289801907567</v>
      </c>
      <c r="W127" s="90">
        <f>VLOOKUP($B127,'ОТЧЕТ 23 отеч'!A:J,8,0)</f>
        <v>5748</v>
      </c>
      <c r="X127" s="91">
        <f>W127/W$128</f>
        <v>3.5453468864107371E-2</v>
      </c>
      <c r="Y127" s="90">
        <f>VLOOKUP($B127,'ОТЧЕТ 22 отеч'!A:J,8,0)</f>
        <v>3955</v>
      </c>
      <c r="Z127" s="91">
        <f>IFERROR(W127/Y127-1,0)</f>
        <v>0.45335018963337537</v>
      </c>
      <c r="AB127" s="90">
        <f>VLOOKUP($B127,'ОТЧЕТ 23 отеч'!A:J,7,0)</f>
        <v>2188</v>
      </c>
      <c r="AC127" s="91">
        <f>AB127/AB$128</f>
        <v>2.9658949194816462E-2</v>
      </c>
      <c r="AD127" s="90">
        <f>VLOOKUP($B127,'ОТЧЕТ 22 отеч'!A:J,7,0)</f>
        <v>1115</v>
      </c>
      <c r="AE127" s="91">
        <f>IFERROR(AB127/AD127-1,0)</f>
        <v>0.96233183856502236</v>
      </c>
      <c r="AG127" s="90">
        <f>VLOOKUP($B127,'ОТЧЕТ 23 отеч'!A:J,6,0)</f>
        <v>1232</v>
      </c>
      <c r="AH127" s="91">
        <f>AG127/AG$128</f>
        <v>1.6995213198879863E-2</v>
      </c>
      <c r="AI127" s="90">
        <f>VLOOKUP($B127,'ОТЧЕТ 22 отеч'!A:J,6,0)</f>
        <v>1078</v>
      </c>
      <c r="AJ127" s="91">
        <f>IFERROR(AG127/AI127-1,0)</f>
        <v>0.14285714285714279</v>
      </c>
      <c r="AL127" s="90">
        <f>VLOOKUP($B127,'ОТЧЕТ 23 отеч'!A:J,5,0)</f>
        <v>1793</v>
      </c>
      <c r="AM127" s="91">
        <f>AL127/AL$128</f>
        <v>1.4454664914586071E-2</v>
      </c>
      <c r="AN127" s="90">
        <f>VLOOKUP($B127,'ОТЧЕТ 22 отеч'!A:J,5,0)</f>
        <v>723</v>
      </c>
      <c r="AO127" s="91">
        <f>IFERROR(AL127/AN127-1,0)</f>
        <v>1.4799446749654219</v>
      </c>
      <c r="AQ127" s="90">
        <f>VLOOKUP($B127,'ОТЧЕТ 23 отеч'!A:J,9,0)</f>
        <v>3735</v>
      </c>
      <c r="AR127" s="91">
        <f>AQ127/AQ$128</f>
        <v>2.1465147152635301E-2</v>
      </c>
      <c r="AS127" s="90">
        <f>VLOOKUP($B127,'ОТЧЕТ 22 отеч'!A:J,9,0)</f>
        <v>1965</v>
      </c>
      <c r="AT127" s="91">
        <f>IFERROR(AQ127/AS127-1,0)</f>
        <v>0.9007633587786259</v>
      </c>
      <c r="AU127" s="85"/>
      <c r="AV127" s="90">
        <f>VLOOKUP($B127,'ОТЧЕТ 23 отеч'!A:J,2,0)</f>
        <v>37</v>
      </c>
      <c r="AW127" s="91">
        <f>AV127/AV$128</f>
        <v>7.982740021574973E-3</v>
      </c>
      <c r="AX127" s="90">
        <f>VLOOKUP($B127,'ОТЧЕТ 22 отеч'!A:J,2,0)</f>
        <v>38</v>
      </c>
      <c r="AY127" s="91">
        <f>IFERROR(AV127/AX127-1,0)</f>
        <v>-2.6315789473684181E-2</v>
      </c>
    </row>
    <row r="128" spans="1:51" x14ac:dyDescent="0.2">
      <c r="A128" s="92"/>
      <c r="B128" s="92" t="s">
        <v>603</v>
      </c>
      <c r="C128" s="94">
        <f>VLOOKUP($B128,'ОТЧЕТ 23 отеч'!A:J,10,0)</f>
        <v>852456</v>
      </c>
      <c r="D128" s="95"/>
      <c r="E128" s="94">
        <f>VLOOKUP($B128,'ОТЧЕТ 22 отеч'!A:J,10,0)</f>
        <v>725052</v>
      </c>
      <c r="F128" s="97">
        <f t="shared" si="60"/>
        <v>0.17571705201833798</v>
      </c>
      <c r="G128" s="85"/>
      <c r="H128" s="94">
        <f>VLOOKUP($B128,'СВОД Регионы отеч'!A:J,2,0)</f>
        <v>23036</v>
      </c>
      <c r="I128" s="95">
        <f t="shared" si="61"/>
        <v>0.13020574270856886</v>
      </c>
      <c r="J128" s="94">
        <f>VLOOKUP($B128,'СВОД Регионы отеч'!A:J,3,0)</f>
        <v>19620</v>
      </c>
      <c r="K128" s="97">
        <f>H128/J128-1</f>
        <v>0.1741080530071355</v>
      </c>
      <c r="M128" s="94">
        <f>VLOOKUP($B128,'ОТЧЕТ 23 отеч'!A:J,3,0)</f>
        <v>198857</v>
      </c>
      <c r="N128" s="95"/>
      <c r="O128" s="94">
        <f>VLOOKUP($B128,'ОТЧЕТ 22 отеч'!A:J,3,0)</f>
        <v>175377</v>
      </c>
      <c r="P128" s="97">
        <f>M128/O128-1</f>
        <v>0.13388300632352013</v>
      </c>
      <c r="R128" s="94">
        <f>VLOOKUP($B128,'ОТЧЕТ 23 отеч'!A:J,4,0)</f>
        <v>42527</v>
      </c>
      <c r="S128" s="95"/>
      <c r="T128" s="94">
        <f>VLOOKUP($B128,'ОТЧЕТ 22 отеч'!A:J,4,0)</f>
        <v>39112</v>
      </c>
      <c r="U128" s="97">
        <f>R128/T128-1</f>
        <v>8.7313356514624685E-2</v>
      </c>
      <c r="W128" s="94">
        <f>VLOOKUP($B128,'ОТЧЕТ 23 отеч'!A:J,8,0)</f>
        <v>162128</v>
      </c>
      <c r="X128" s="95"/>
      <c r="Y128" s="94">
        <f>VLOOKUP($B128,'ОТЧЕТ 22 отеч'!A:J,8,0)</f>
        <v>145520</v>
      </c>
      <c r="Z128" s="97">
        <f>W128/Y128-1</f>
        <v>0.11412864211105012</v>
      </c>
      <c r="AB128" s="94">
        <f>VLOOKUP($B128,'ОТЧЕТ 23 отеч'!A:J,7,0)</f>
        <v>73772</v>
      </c>
      <c r="AC128" s="95"/>
      <c r="AD128" s="94">
        <f>VLOOKUP($B128,'ОТЧЕТ 22 отеч'!A:J,7,0)</f>
        <v>65942</v>
      </c>
      <c r="AE128" s="97">
        <f>AB128/AD128-1</f>
        <v>0.1187407115343786</v>
      </c>
      <c r="AG128" s="94">
        <f>VLOOKUP($B128,'ОТЧЕТ 23 отеч'!A:J,6,0)</f>
        <v>72491</v>
      </c>
      <c r="AH128" s="95"/>
      <c r="AI128" s="94">
        <f>VLOOKUP($B128,'ОТЧЕТ 22 отеч'!A:J,6,0)</f>
        <v>68582</v>
      </c>
      <c r="AJ128" s="97">
        <f>AG128/AI128-1</f>
        <v>5.6997462891137607E-2</v>
      </c>
      <c r="AL128" s="94">
        <f>VLOOKUP($B128,'ОТЧЕТ 23 отеч'!A:J,5,0)</f>
        <v>124043</v>
      </c>
      <c r="AM128" s="95"/>
      <c r="AN128" s="94">
        <f>VLOOKUP($B128,'ОТЧЕТ 22 отеч'!A:J,5,0)</f>
        <v>115876</v>
      </c>
      <c r="AO128" s="97">
        <f>AL128/AN128-1</f>
        <v>7.0480513652525056E-2</v>
      </c>
      <c r="AQ128" s="94">
        <f>VLOOKUP($B128,'ОТЧЕТ 23 отеч'!A:J,9,0)</f>
        <v>174003</v>
      </c>
      <c r="AR128" s="95"/>
      <c r="AS128" s="94">
        <f>VLOOKUP($B128,'ОТЧЕТ 22 отеч'!A:J,9,0)</f>
        <v>110389</v>
      </c>
      <c r="AT128" s="97">
        <f>AQ128/AS128-1</f>
        <v>0.57627118644067798</v>
      </c>
      <c r="AU128" s="85"/>
      <c r="AV128" s="94">
        <f>VLOOKUP($B128,'ОТЧЕТ 23 отеч'!A:J,2,0)</f>
        <v>4635</v>
      </c>
      <c r="AW128" s="95"/>
      <c r="AX128" s="94">
        <f>VLOOKUP($B128,'ОТЧЕТ 22 отеч'!A:J,2,0)</f>
        <v>4254</v>
      </c>
      <c r="AY128" s="97">
        <f>AV128/AX128-1</f>
        <v>8.9562764456981636E-2</v>
      </c>
    </row>
    <row r="129" spans="1:51" x14ac:dyDescent="0.2">
      <c r="G129" s="85"/>
      <c r="AU129" s="85"/>
    </row>
    <row r="130" spans="1:51" s="118" customFormat="1" ht="30.5" customHeight="1" x14ac:dyDescent="0.2">
      <c r="A130" s="115"/>
      <c r="B130" s="116"/>
      <c r="C130" s="149" t="str">
        <f>C5</f>
        <v>РОССИЯ</v>
      </c>
      <c r="D130" s="149"/>
      <c r="E130" s="149"/>
      <c r="F130" s="149"/>
      <c r="G130" s="117"/>
      <c r="H130" s="150" t="str">
        <f>H5</f>
        <v>Москва</v>
      </c>
      <c r="I130" s="150"/>
      <c r="J130" s="150"/>
      <c r="K130" s="150"/>
      <c r="M130" s="149" t="str">
        <f>M5</f>
        <v>Приволжский ФО</v>
      </c>
      <c r="N130" s="149"/>
      <c r="O130" s="149"/>
      <c r="P130" s="149"/>
      <c r="Q130" s="119"/>
      <c r="R130" s="149" t="str">
        <f>R5</f>
        <v>Северо-Западный ФО</v>
      </c>
      <c r="S130" s="149"/>
      <c r="T130" s="149"/>
      <c r="U130" s="149"/>
      <c r="W130" s="149" t="str">
        <f>W5</f>
        <v>Центральный ФО</v>
      </c>
      <c r="X130" s="149"/>
      <c r="Y130" s="149"/>
      <c r="Z130" s="149"/>
      <c r="AB130" s="149" t="str">
        <f>AB5</f>
        <v>Уральский ФО</v>
      </c>
      <c r="AC130" s="149"/>
      <c r="AD130" s="149"/>
      <c r="AE130" s="149"/>
      <c r="AG130" s="149" t="str">
        <f>AG5</f>
        <v>Сибирский ФО</v>
      </c>
      <c r="AH130" s="149"/>
      <c r="AI130" s="149"/>
      <c r="AJ130" s="149"/>
      <c r="AL130" s="149" t="str">
        <f>AL5</f>
        <v>Северо-Кавказский ФО</v>
      </c>
      <c r="AM130" s="149"/>
      <c r="AN130" s="149"/>
      <c r="AO130" s="149"/>
      <c r="AQ130" s="149" t="str">
        <f>AQ5</f>
        <v>Южный ФО</v>
      </c>
      <c r="AR130" s="149"/>
      <c r="AS130" s="149"/>
      <c r="AT130" s="149"/>
      <c r="AU130" s="117"/>
      <c r="AV130" s="149" t="str">
        <f>AV5</f>
        <v>Дальневосточный ФО</v>
      </c>
      <c r="AW130" s="149"/>
      <c r="AX130" s="149"/>
      <c r="AY130" s="149"/>
    </row>
    <row r="131" spans="1:51" ht="32" x14ac:dyDescent="0.2">
      <c r="A131" s="98" t="s">
        <v>807</v>
      </c>
      <c r="B131" s="98" t="s">
        <v>818</v>
      </c>
      <c r="C131" s="98" t="s">
        <v>809</v>
      </c>
      <c r="D131" s="98" t="s">
        <v>810</v>
      </c>
      <c r="E131" s="98" t="s">
        <v>811</v>
      </c>
      <c r="F131" s="98" t="s">
        <v>812</v>
      </c>
      <c r="G131" s="85"/>
      <c r="H131" s="99" t="s">
        <v>809</v>
      </c>
      <c r="I131" s="99" t="s">
        <v>810</v>
      </c>
      <c r="J131" s="99" t="s">
        <v>811</v>
      </c>
      <c r="K131" s="99" t="s">
        <v>812</v>
      </c>
      <c r="M131" s="98" t="s">
        <v>809</v>
      </c>
      <c r="N131" s="98" t="s">
        <v>810</v>
      </c>
      <c r="O131" s="98" t="s">
        <v>811</v>
      </c>
      <c r="P131" s="98" t="s">
        <v>812</v>
      </c>
      <c r="R131" s="98" t="s">
        <v>809</v>
      </c>
      <c r="S131" s="98" t="s">
        <v>810</v>
      </c>
      <c r="T131" s="98" t="s">
        <v>811</v>
      </c>
      <c r="U131" s="98" t="s">
        <v>812</v>
      </c>
      <c r="W131" s="98" t="s">
        <v>809</v>
      </c>
      <c r="X131" s="98" t="s">
        <v>810</v>
      </c>
      <c r="Y131" s="98" t="s">
        <v>811</v>
      </c>
      <c r="Z131" s="98" t="s">
        <v>812</v>
      </c>
      <c r="AB131" s="98" t="s">
        <v>809</v>
      </c>
      <c r="AC131" s="98" t="s">
        <v>810</v>
      </c>
      <c r="AD131" s="98" t="s">
        <v>811</v>
      </c>
      <c r="AE131" s="98" t="s">
        <v>812</v>
      </c>
      <c r="AG131" s="98" t="s">
        <v>809</v>
      </c>
      <c r="AH131" s="98" t="s">
        <v>810</v>
      </c>
      <c r="AI131" s="98" t="s">
        <v>811</v>
      </c>
      <c r="AJ131" s="98" t="s">
        <v>812</v>
      </c>
      <c r="AL131" s="98" t="s">
        <v>809</v>
      </c>
      <c r="AM131" s="98" t="s">
        <v>810</v>
      </c>
      <c r="AN131" s="98" t="s">
        <v>811</v>
      </c>
      <c r="AO131" s="98" t="s">
        <v>812</v>
      </c>
      <c r="AQ131" s="98" t="s">
        <v>809</v>
      </c>
      <c r="AR131" s="98" t="s">
        <v>810</v>
      </c>
      <c r="AS131" s="98" t="s">
        <v>811</v>
      </c>
      <c r="AT131" s="98" t="s">
        <v>812</v>
      </c>
      <c r="AU131" s="85"/>
      <c r="AV131" s="98" t="s">
        <v>809</v>
      </c>
      <c r="AW131" s="98" t="s">
        <v>810</v>
      </c>
      <c r="AX131" s="98" t="s">
        <v>811</v>
      </c>
      <c r="AY131" s="98" t="s">
        <v>812</v>
      </c>
    </row>
    <row r="132" spans="1:51" x14ac:dyDescent="0.2">
      <c r="A132" s="100"/>
      <c r="B132" s="101" t="s">
        <v>614</v>
      </c>
      <c r="C132" s="90">
        <f>C118</f>
        <v>2334213</v>
      </c>
      <c r="D132" s="102">
        <f>C132/C134</f>
        <v>0.73249308290255433</v>
      </c>
      <c r="E132" s="90">
        <f>E118</f>
        <v>1681844</v>
      </c>
      <c r="F132" s="103">
        <f>C132/E132-1</f>
        <v>0.38788912645881535</v>
      </c>
      <c r="G132" s="85"/>
      <c r="H132" s="90">
        <f>H118</f>
        <v>176920</v>
      </c>
      <c r="I132" s="104">
        <f>H132/H134</f>
        <v>0.88479465482406128</v>
      </c>
      <c r="J132" s="90">
        <f>J118</f>
        <v>140654</v>
      </c>
      <c r="K132" s="91">
        <f t="shared" ref="K132:K133" si="62">IFERROR(H132/J132-1,0)</f>
        <v>0.25783838355112554</v>
      </c>
      <c r="M132" s="90">
        <f>M118</f>
        <v>353015</v>
      </c>
      <c r="N132" s="102">
        <f>M132/M134</f>
        <v>0.63966825640728286</v>
      </c>
      <c r="O132" s="90">
        <f>O118</f>
        <v>250540</v>
      </c>
      <c r="P132" s="91">
        <f t="shared" ref="P132:P133" si="63">IFERROR(M132/O132-1,0)</f>
        <v>0.40901652430749591</v>
      </c>
      <c r="R132" s="90">
        <f>R118</f>
        <v>216535</v>
      </c>
      <c r="S132" s="102">
        <f>R132/R134</f>
        <v>0.83584238522052634</v>
      </c>
      <c r="T132" s="90">
        <f>T118</f>
        <v>169277</v>
      </c>
      <c r="U132" s="91">
        <f t="shared" ref="U132:U133" si="64">IFERROR(R132/T132-1,0)</f>
        <v>0.27917555249679515</v>
      </c>
      <c r="W132" s="90">
        <f>W118</f>
        <v>589846</v>
      </c>
      <c r="X132" s="102">
        <f>W132/W134</f>
        <v>0.78439680095322439</v>
      </c>
      <c r="Y132" s="90">
        <f>Y118</f>
        <v>445474</v>
      </c>
      <c r="Z132" s="91">
        <f t="shared" ref="Z132:Z133" si="65">IFERROR(W132/Y132-1,0)</f>
        <v>0.32408625419216386</v>
      </c>
      <c r="AB132" s="90">
        <f>AB118</f>
        <v>190222</v>
      </c>
      <c r="AC132" s="102">
        <f>AB132/AB134</f>
        <v>0.7205542550209475</v>
      </c>
      <c r="AD132" s="90">
        <f>AD118</f>
        <v>135373</v>
      </c>
      <c r="AE132" s="91">
        <f t="shared" ref="AE132:AE133" si="66">IFERROR(AB132/AD132-1,0)</f>
        <v>0.4051694207855332</v>
      </c>
      <c r="AG132" s="90">
        <f>AG118</f>
        <v>363153</v>
      </c>
      <c r="AH132" s="102">
        <f>AG132/AG134</f>
        <v>0.83360037094508355</v>
      </c>
      <c r="AI132" s="90">
        <f>AI118</f>
        <v>276255</v>
      </c>
      <c r="AJ132" s="91">
        <f t="shared" ref="AJ132:AJ133" si="67">IFERROR(AG132/AI132-1,0)</f>
        <v>0.31455720258456865</v>
      </c>
      <c r="AL132" s="90">
        <f>AL118</f>
        <v>123692</v>
      </c>
      <c r="AM132" s="102">
        <f>AL132/AL134</f>
        <v>0.49929158173047811</v>
      </c>
      <c r="AN132" s="90">
        <f>AN118</f>
        <v>88007</v>
      </c>
      <c r="AO132" s="91">
        <f t="shared" ref="AO132:AO133" si="68">IFERROR(AL132/AN132-1,0)</f>
        <v>0.40547910961628042</v>
      </c>
      <c r="AQ132" s="90">
        <f>AQ118</f>
        <v>335246</v>
      </c>
      <c r="AR132" s="102">
        <f>AQ132/AQ134</f>
        <v>0.6583144984084407</v>
      </c>
      <c r="AS132" s="90">
        <f>AS118</f>
        <v>187646</v>
      </c>
      <c r="AT132" s="91">
        <f t="shared" ref="AT132:AT133" si="69">IFERROR(AQ132/AS132-1,0)</f>
        <v>0.78658751052513787</v>
      </c>
      <c r="AU132" s="85"/>
      <c r="AV132" s="90">
        <f>AV118</f>
        <v>162504</v>
      </c>
      <c r="AW132" s="102">
        <f>AV132/AV134</f>
        <v>0.97226859081363415</v>
      </c>
      <c r="AX132" s="90">
        <f>AX118</f>
        <v>129272</v>
      </c>
      <c r="AY132" s="91">
        <f t="shared" ref="AY132:AY133" si="70">IFERROR(AV132/AX132-1,0)</f>
        <v>0.2570703632650535</v>
      </c>
    </row>
    <row r="133" spans="1:51" x14ac:dyDescent="0.2">
      <c r="A133" s="89"/>
      <c r="B133" s="105" t="s">
        <v>615</v>
      </c>
      <c r="C133" s="90">
        <f>C128</f>
        <v>852456</v>
      </c>
      <c r="D133" s="104">
        <f>C133/C134</f>
        <v>0.26750691709744562</v>
      </c>
      <c r="E133" s="90">
        <f>E128</f>
        <v>725052</v>
      </c>
      <c r="F133" s="91">
        <f t="shared" ref="F133" si="71">C133/E133-1</f>
        <v>0.17571705201833798</v>
      </c>
      <c r="G133" s="85"/>
      <c r="H133" s="90">
        <f>H128</f>
        <v>23036</v>
      </c>
      <c r="I133" s="104">
        <f>H133/H134</f>
        <v>0.11520534517593871</v>
      </c>
      <c r="J133" s="90">
        <f>J128</f>
        <v>19620</v>
      </c>
      <c r="K133" s="91">
        <f t="shared" si="62"/>
        <v>0.1741080530071355</v>
      </c>
      <c r="M133" s="90">
        <f>M128</f>
        <v>198857</v>
      </c>
      <c r="N133" s="104">
        <f>M133/M134</f>
        <v>0.36033174359271714</v>
      </c>
      <c r="O133" s="90">
        <f>O128</f>
        <v>175377</v>
      </c>
      <c r="P133" s="91">
        <f t="shared" si="63"/>
        <v>0.13388300632352013</v>
      </c>
      <c r="R133" s="90">
        <f>R128</f>
        <v>42527</v>
      </c>
      <c r="S133" s="104">
        <f>R133/R134</f>
        <v>0.16415761477947363</v>
      </c>
      <c r="T133" s="90">
        <f>T128</f>
        <v>39112</v>
      </c>
      <c r="U133" s="91">
        <f t="shared" si="64"/>
        <v>8.7313356514624685E-2</v>
      </c>
      <c r="W133" s="90">
        <f>W128</f>
        <v>162128</v>
      </c>
      <c r="X133" s="104">
        <f>W133/W134</f>
        <v>0.21560319904677555</v>
      </c>
      <c r="Y133" s="90">
        <f>Y128</f>
        <v>145520</v>
      </c>
      <c r="Z133" s="91">
        <f t="shared" si="65"/>
        <v>0.11412864211105012</v>
      </c>
      <c r="AB133" s="90">
        <f>AB128</f>
        <v>73772</v>
      </c>
      <c r="AC133" s="104">
        <f>AB133/AB134</f>
        <v>0.27944574497905256</v>
      </c>
      <c r="AD133" s="90">
        <f>AD128</f>
        <v>65942</v>
      </c>
      <c r="AE133" s="91">
        <f t="shared" si="66"/>
        <v>0.1187407115343786</v>
      </c>
      <c r="AG133" s="90">
        <f>AG128</f>
        <v>72491</v>
      </c>
      <c r="AH133" s="104">
        <f>AG133/AG134</f>
        <v>0.1663996290549164</v>
      </c>
      <c r="AI133" s="90">
        <f>AI128</f>
        <v>68582</v>
      </c>
      <c r="AJ133" s="91">
        <f t="shared" si="67"/>
        <v>5.6997462891137607E-2</v>
      </c>
      <c r="AL133" s="90">
        <f>AL128</f>
        <v>124043</v>
      </c>
      <c r="AM133" s="104">
        <f>AL133/AL134</f>
        <v>0.50070841826952184</v>
      </c>
      <c r="AN133" s="90">
        <f>AN128</f>
        <v>115876</v>
      </c>
      <c r="AO133" s="91">
        <f t="shared" si="68"/>
        <v>7.0480513652525056E-2</v>
      </c>
      <c r="AQ133" s="90">
        <f>AQ128</f>
        <v>174003</v>
      </c>
      <c r="AR133" s="104">
        <f>AQ133/AQ134</f>
        <v>0.34168550159155936</v>
      </c>
      <c r="AS133" s="90">
        <f>AS128</f>
        <v>110389</v>
      </c>
      <c r="AT133" s="91">
        <f t="shared" si="69"/>
        <v>0.57627118644067798</v>
      </c>
      <c r="AU133" s="85"/>
      <c r="AV133" s="90">
        <f>AV128</f>
        <v>4635</v>
      </c>
      <c r="AW133" s="104">
        <f>AV133/AV134</f>
        <v>2.7731409186365838E-2</v>
      </c>
      <c r="AX133" s="90">
        <f>AX128</f>
        <v>4254</v>
      </c>
      <c r="AY133" s="91">
        <f t="shared" si="70"/>
        <v>8.9562764456981636E-2</v>
      </c>
    </row>
    <row r="134" spans="1:51" s="141" customFormat="1" ht="27.5" customHeight="1" x14ac:dyDescent="0.2">
      <c r="A134" s="136"/>
      <c r="B134" s="142" t="s">
        <v>603</v>
      </c>
      <c r="C134" s="137">
        <f>C132+C133</f>
        <v>3186669</v>
      </c>
      <c r="D134" s="138"/>
      <c r="E134" s="137">
        <f>E132+E133</f>
        <v>2406896</v>
      </c>
      <c r="F134" s="139">
        <f>C134/E134-1</f>
        <v>0.32397452985089514</v>
      </c>
      <c r="G134" s="140"/>
      <c r="H134" s="137">
        <f>H132+H133</f>
        <v>199956</v>
      </c>
      <c r="I134" s="138"/>
      <c r="J134" s="137">
        <f>J132+J133</f>
        <v>160274</v>
      </c>
      <c r="K134" s="139">
        <f>H134/J134-1</f>
        <v>0.2475885046857258</v>
      </c>
      <c r="M134" s="137">
        <f>M132+M133</f>
        <v>551872</v>
      </c>
      <c r="N134" s="138"/>
      <c r="O134" s="137">
        <f>O132+O133</f>
        <v>425917</v>
      </c>
      <c r="P134" s="139">
        <f>M134/O134-1</f>
        <v>0.29572663218420492</v>
      </c>
      <c r="R134" s="137">
        <f>R132+R133</f>
        <v>259062</v>
      </c>
      <c r="S134" s="138"/>
      <c r="T134" s="137">
        <f>T132+T133</f>
        <v>208389</v>
      </c>
      <c r="U134" s="139">
        <f>R134/T134-1</f>
        <v>0.24316542619811976</v>
      </c>
      <c r="W134" s="137">
        <f>W132+W133</f>
        <v>751974</v>
      </c>
      <c r="X134" s="138"/>
      <c r="Y134" s="137">
        <f>Y132+Y133</f>
        <v>590994</v>
      </c>
      <c r="Z134" s="139">
        <f>W134/Y134-1</f>
        <v>0.27238855216804225</v>
      </c>
      <c r="AB134" s="137">
        <f>AB132+AB133</f>
        <v>263994</v>
      </c>
      <c r="AC134" s="138"/>
      <c r="AD134" s="137">
        <f>AD132+AD133</f>
        <v>201315</v>
      </c>
      <c r="AE134" s="139">
        <f>AB134/AD134-1</f>
        <v>0.31134788763877497</v>
      </c>
      <c r="AG134" s="137">
        <f>AG132+AG133</f>
        <v>435644</v>
      </c>
      <c r="AH134" s="138"/>
      <c r="AI134" s="137">
        <f>AI132+AI133</f>
        <v>344837</v>
      </c>
      <c r="AJ134" s="139">
        <f>AG134/AI134-1</f>
        <v>0.26333311100606949</v>
      </c>
      <c r="AL134" s="137">
        <f>AL132+AL133</f>
        <v>247735</v>
      </c>
      <c r="AM134" s="138"/>
      <c r="AN134" s="137">
        <f>AN132+AN133</f>
        <v>203883</v>
      </c>
      <c r="AO134" s="139">
        <f>AL134/AN134-1</f>
        <v>0.21508414139481968</v>
      </c>
      <c r="AQ134" s="137">
        <f>AQ132+AQ133</f>
        <v>509249</v>
      </c>
      <c r="AR134" s="138"/>
      <c r="AS134" s="137">
        <f>AS132+AS133</f>
        <v>298035</v>
      </c>
      <c r="AT134" s="139">
        <f>AQ134/AS134-1</f>
        <v>0.70868857684500153</v>
      </c>
      <c r="AU134" s="140"/>
      <c r="AV134" s="137">
        <f>AV132+AV133</f>
        <v>167139</v>
      </c>
      <c r="AW134" s="138"/>
      <c r="AX134" s="137">
        <f>AX132+AX133</f>
        <v>133526</v>
      </c>
      <c r="AY134" s="139">
        <f>AV134/AX134-1</f>
        <v>0.25173374473885235</v>
      </c>
    </row>
    <row r="135" spans="1:51" x14ac:dyDescent="0.2">
      <c r="G135" s="85"/>
      <c r="AU135" s="85"/>
    </row>
    <row r="136" spans="1:51" x14ac:dyDescent="0.2">
      <c r="G136" s="85"/>
      <c r="AU136" s="85"/>
    </row>
    <row r="137" spans="1:51" x14ac:dyDescent="0.2">
      <c r="G137" s="85"/>
      <c r="AU137" s="85"/>
    </row>
    <row r="138" spans="1:51" x14ac:dyDescent="0.2">
      <c r="G138" s="85"/>
      <c r="AU138" s="85"/>
    </row>
    <row r="139" spans="1:51" x14ac:dyDescent="0.2">
      <c r="G139" s="85"/>
      <c r="AU139" s="85"/>
    </row>
    <row r="143" spans="1:51" x14ac:dyDescent="0.2">
      <c r="H143" s="106"/>
    </row>
  </sheetData>
  <mergeCells count="38">
    <mergeCell ref="R2:V2"/>
    <mergeCell ref="W2:X2"/>
    <mergeCell ref="AB2:AF2"/>
    <mergeCell ref="AG2:AH2"/>
    <mergeCell ref="W1:X1"/>
    <mergeCell ref="AG1:AH1"/>
    <mergeCell ref="R1:V1"/>
    <mergeCell ref="AB1:AF1"/>
    <mergeCell ref="C130:F130"/>
    <mergeCell ref="M130:P130"/>
    <mergeCell ref="H130:K130"/>
    <mergeCell ref="R130:U130"/>
    <mergeCell ref="W130:Z130"/>
    <mergeCell ref="AB130:AE130"/>
    <mergeCell ref="AG5:AJ5"/>
    <mergeCell ref="AL5:AO5"/>
    <mergeCell ref="AQ5:AT5"/>
    <mergeCell ref="AV5:AY5"/>
    <mergeCell ref="AB121:AE121"/>
    <mergeCell ref="AB5:AE5"/>
    <mergeCell ref="AG130:AJ130"/>
    <mergeCell ref="AL130:AO130"/>
    <mergeCell ref="AQ130:AT130"/>
    <mergeCell ref="AV130:AY130"/>
    <mergeCell ref="AG121:AJ121"/>
    <mergeCell ref="AL121:AO121"/>
    <mergeCell ref="AQ121:AT121"/>
    <mergeCell ref="AV121:AY121"/>
    <mergeCell ref="C121:F121"/>
    <mergeCell ref="M121:P121"/>
    <mergeCell ref="H121:K121"/>
    <mergeCell ref="R121:U121"/>
    <mergeCell ref="W121:Z121"/>
    <mergeCell ref="C5:F5"/>
    <mergeCell ref="M5:P5"/>
    <mergeCell ref="H5:K5"/>
    <mergeCell ref="R5:U5"/>
    <mergeCell ref="W5:Z5"/>
  </mergeCells>
  <conditionalFormatting sqref="F7:F116">
    <cfRule type="containsErrors" dxfId="148" priority="182">
      <formula>ISERROR(F7)</formula>
    </cfRule>
    <cfRule type="cellIs" dxfId="147" priority="184" operator="lessThan">
      <formula>0</formula>
    </cfRule>
    <cfRule type="cellIs" dxfId="146" priority="183" operator="equal">
      <formula>0</formula>
    </cfRule>
    <cfRule type="cellIs" dxfId="145" priority="185" operator="greaterThan">
      <formula>0</formula>
    </cfRule>
  </conditionalFormatting>
  <conditionalFormatting sqref="F118">
    <cfRule type="cellIs" dxfId="144" priority="348" operator="greaterThan">
      <formula>0</formula>
    </cfRule>
    <cfRule type="cellIs" dxfId="143" priority="347" operator="lessThan">
      <formula>0</formula>
    </cfRule>
    <cfRule type="cellIs" dxfId="142" priority="349" operator="equal">
      <formula>0</formula>
    </cfRule>
  </conditionalFormatting>
  <conditionalFormatting sqref="F123:F127">
    <cfRule type="containsErrors" dxfId="141" priority="106">
      <formula>ISERROR(F123)</formula>
    </cfRule>
  </conditionalFormatting>
  <conditionalFormatting sqref="F123:F128">
    <cfRule type="cellIs" dxfId="140" priority="109" operator="greaterThan">
      <formula>0</formula>
    </cfRule>
    <cfRule type="cellIs" dxfId="139" priority="108" operator="lessThan">
      <formula>0</formula>
    </cfRule>
    <cfRule type="cellIs" dxfId="138" priority="107" operator="equal">
      <formula>0</formula>
    </cfRule>
  </conditionalFormatting>
  <conditionalFormatting sqref="F132:F134">
    <cfRule type="cellIs" dxfId="137" priority="254" operator="equal">
      <formula>0</formula>
    </cfRule>
    <cfRule type="cellIs" dxfId="136" priority="253" operator="greaterThan">
      <formula>0</formula>
    </cfRule>
    <cfRule type="cellIs" dxfId="135" priority="252" operator="lessThan">
      <formula>0</formula>
    </cfRule>
  </conditionalFormatting>
  <conditionalFormatting sqref="H7:J117">
    <cfRule type="containsErrors" dxfId="134" priority="76">
      <formula>ISERROR(H7)</formula>
    </cfRule>
  </conditionalFormatting>
  <conditionalFormatting sqref="H123:K127">
    <cfRule type="containsErrors" dxfId="133" priority="70">
      <formula>ISERROR(H123)</formula>
    </cfRule>
  </conditionalFormatting>
  <conditionalFormatting sqref="I132">
    <cfRule type="containsErrors" dxfId="132" priority="282">
      <formula>ISERROR(I132)</formula>
    </cfRule>
  </conditionalFormatting>
  <conditionalFormatting sqref="K7:K116">
    <cfRule type="cellIs" dxfId="131" priority="175" operator="equal">
      <formula>0</formula>
    </cfRule>
    <cfRule type="containsErrors" dxfId="130" priority="174">
      <formula>ISERROR(K7)</formula>
    </cfRule>
    <cfRule type="cellIs" dxfId="129" priority="176" operator="lessThan">
      <formula>0</formula>
    </cfRule>
    <cfRule type="cellIs" dxfId="128" priority="177" operator="greaterThan">
      <formula>0</formula>
    </cfRule>
  </conditionalFormatting>
  <conditionalFormatting sqref="K118">
    <cfRule type="cellIs" dxfId="127" priority="335" operator="lessThan">
      <formula>0</formula>
    </cfRule>
    <cfRule type="cellIs" dxfId="126" priority="336" operator="greaterThan">
      <formula>0</formula>
    </cfRule>
    <cfRule type="cellIs" dxfId="125" priority="337" operator="equal">
      <formula>0</formula>
    </cfRule>
  </conditionalFormatting>
  <conditionalFormatting sqref="K123:K128">
    <cfRule type="cellIs" dxfId="124" priority="72" operator="lessThan">
      <formula>0</formula>
    </cfRule>
    <cfRule type="cellIs" dxfId="123" priority="73" operator="greaterThan">
      <formula>0</formula>
    </cfRule>
    <cfRule type="cellIs" dxfId="122" priority="71" operator="equal">
      <formula>0</formula>
    </cfRule>
  </conditionalFormatting>
  <conditionalFormatting sqref="K132:K134">
    <cfRule type="cellIs" dxfId="121" priority="247" operator="greaterThan">
      <formula>0</formula>
    </cfRule>
    <cfRule type="cellIs" dxfId="120" priority="246" operator="lessThan">
      <formula>0</formula>
    </cfRule>
    <cfRule type="cellIs" dxfId="119" priority="248" operator="equal">
      <formula>0</formula>
    </cfRule>
  </conditionalFormatting>
  <conditionalFormatting sqref="P7:P116">
    <cfRule type="cellIs" dxfId="118" priority="141" operator="greaterThan">
      <formula>0</formula>
    </cfRule>
    <cfRule type="cellIs" dxfId="117" priority="140" operator="lessThan">
      <formula>0</formula>
    </cfRule>
    <cfRule type="containsErrors" dxfId="116" priority="138">
      <formula>ISERROR(P7)</formula>
    </cfRule>
    <cfRule type="cellIs" dxfId="115" priority="139" operator="equal">
      <formula>0</formula>
    </cfRule>
  </conditionalFormatting>
  <conditionalFormatting sqref="P118">
    <cfRule type="cellIs" dxfId="114" priority="341" operator="lessThan">
      <formula>0</formula>
    </cfRule>
    <cfRule type="cellIs" dxfId="113" priority="342" operator="greaterThan">
      <formula>0</formula>
    </cfRule>
    <cfRule type="cellIs" dxfId="112" priority="343" operator="equal">
      <formula>0</formula>
    </cfRule>
  </conditionalFormatting>
  <conditionalFormatting sqref="P123:P127">
    <cfRule type="containsErrors" dxfId="111" priority="66">
      <formula>ISERROR(P123)</formula>
    </cfRule>
  </conditionalFormatting>
  <conditionalFormatting sqref="P123:P128">
    <cfRule type="cellIs" dxfId="110" priority="67" operator="equal">
      <formula>0</formula>
    </cfRule>
    <cfRule type="cellIs" dxfId="109" priority="68" operator="lessThan">
      <formula>0</formula>
    </cfRule>
    <cfRule type="cellIs" dxfId="108" priority="69" operator="greaterThan">
      <formula>0</formula>
    </cfRule>
  </conditionalFormatting>
  <conditionalFormatting sqref="P132:P134">
    <cfRule type="cellIs" dxfId="107" priority="250" operator="greaterThan">
      <formula>0</formula>
    </cfRule>
    <cfRule type="cellIs" dxfId="106" priority="251" operator="equal">
      <formula>0</formula>
    </cfRule>
    <cfRule type="cellIs" dxfId="105" priority="249" operator="lessThan">
      <formula>0</formula>
    </cfRule>
  </conditionalFormatting>
  <conditionalFormatting sqref="U7:U116">
    <cfRule type="cellIs" dxfId="104" priority="135" operator="equal">
      <formula>0</formula>
    </cfRule>
    <cfRule type="containsErrors" dxfId="103" priority="134">
      <formula>ISERROR(U7)</formula>
    </cfRule>
    <cfRule type="cellIs" dxfId="102" priority="137" operator="greaterThan">
      <formula>0</formula>
    </cfRule>
    <cfRule type="cellIs" dxfId="101" priority="136" operator="lessThan">
      <formula>0</formula>
    </cfRule>
  </conditionalFormatting>
  <conditionalFormatting sqref="U118">
    <cfRule type="cellIs" dxfId="100" priority="328" operator="lessThan">
      <formula>0</formula>
    </cfRule>
    <cfRule type="cellIs" dxfId="99" priority="329" operator="greaterThan">
      <formula>0</formula>
    </cfRule>
    <cfRule type="cellIs" dxfId="98" priority="330" operator="equal">
      <formula>0</formula>
    </cfRule>
  </conditionalFormatting>
  <conditionalFormatting sqref="U123:U127">
    <cfRule type="containsErrors" dxfId="97" priority="102">
      <formula>ISERROR(U123)</formula>
    </cfRule>
  </conditionalFormatting>
  <conditionalFormatting sqref="U123:U128">
    <cfRule type="cellIs" dxfId="96" priority="103" operator="equal">
      <formula>0</formula>
    </cfRule>
    <cfRule type="cellIs" dxfId="95" priority="105" operator="greaterThan">
      <formula>0</formula>
    </cfRule>
    <cfRule type="cellIs" dxfId="94" priority="104" operator="lessThan">
      <formula>0</formula>
    </cfRule>
  </conditionalFormatting>
  <conditionalFormatting sqref="U132:U134">
    <cfRule type="cellIs" dxfId="93" priority="243" operator="lessThan">
      <formula>0</formula>
    </cfRule>
    <cfRule type="cellIs" dxfId="92" priority="244" operator="greaterThan">
      <formula>0</formula>
    </cfRule>
    <cfRule type="cellIs" dxfId="91" priority="245" operator="equal">
      <formula>0</formula>
    </cfRule>
  </conditionalFormatting>
  <conditionalFormatting sqref="W1:X2">
    <cfRule type="cellIs" dxfId="90" priority="60" operator="lessThan">
      <formula>0</formula>
    </cfRule>
    <cfRule type="cellIs" dxfId="89" priority="61" operator="greaterThan">
      <formula>0</formula>
    </cfRule>
  </conditionalFormatting>
  <conditionalFormatting sqref="W2:X2">
    <cfRule type="containsErrors" dxfId="88" priority="2">
      <formula>ISERROR(W2)</formula>
    </cfRule>
  </conditionalFormatting>
  <conditionalFormatting sqref="Z7:Z116">
    <cfRule type="containsErrors" dxfId="87" priority="130">
      <formula>ISERROR(Z7)</formula>
    </cfRule>
    <cfRule type="cellIs" dxfId="86" priority="133" operator="greaterThan">
      <formula>0</formula>
    </cfRule>
    <cfRule type="cellIs" dxfId="85" priority="132" operator="lessThan">
      <formula>0</formula>
    </cfRule>
    <cfRule type="cellIs" dxfId="84" priority="131" operator="equal">
      <formula>0</formula>
    </cfRule>
  </conditionalFormatting>
  <conditionalFormatting sqref="Z118">
    <cfRule type="cellIs" dxfId="83" priority="321" operator="equal">
      <formula>0</formula>
    </cfRule>
    <cfRule type="cellIs" dxfId="82" priority="320" operator="greaterThan">
      <formula>0</formula>
    </cfRule>
    <cfRule type="cellIs" dxfId="81" priority="319" operator="lessThan">
      <formula>0</formula>
    </cfRule>
  </conditionalFormatting>
  <conditionalFormatting sqref="Z123:Z127">
    <cfRule type="containsErrors" dxfId="80" priority="98">
      <formula>ISERROR(Z123)</formula>
    </cfRule>
  </conditionalFormatting>
  <conditionalFormatting sqref="Z123:Z128">
    <cfRule type="cellIs" dxfId="79" priority="99" operator="equal">
      <formula>0</formula>
    </cfRule>
    <cfRule type="cellIs" dxfId="78" priority="100" operator="lessThan">
      <formula>0</formula>
    </cfRule>
    <cfRule type="cellIs" dxfId="77" priority="101" operator="greaterThan">
      <formula>0</formula>
    </cfRule>
  </conditionalFormatting>
  <conditionalFormatting sqref="Z132:Z134">
    <cfRule type="cellIs" dxfId="76" priority="242" operator="equal">
      <formula>0</formula>
    </cfRule>
    <cfRule type="cellIs" dxfId="75" priority="241" operator="greaterThan">
      <formula>0</formula>
    </cfRule>
    <cfRule type="cellIs" dxfId="74" priority="240" operator="lessThan">
      <formula>0</formula>
    </cfRule>
  </conditionalFormatting>
  <conditionalFormatting sqref="AE7:AE116">
    <cfRule type="cellIs" dxfId="73" priority="128" operator="lessThan">
      <formula>0</formula>
    </cfRule>
    <cfRule type="containsErrors" dxfId="72" priority="126">
      <formula>ISERROR(AE7)</formula>
    </cfRule>
    <cfRule type="cellIs" dxfId="71" priority="129" operator="greaterThan">
      <formula>0</formula>
    </cfRule>
    <cfRule type="cellIs" dxfId="70" priority="127" operator="equal">
      <formula>0</formula>
    </cfRule>
  </conditionalFormatting>
  <conditionalFormatting sqref="AE118">
    <cfRule type="cellIs" dxfId="69" priority="313" operator="lessThan">
      <formula>0</formula>
    </cfRule>
    <cfRule type="cellIs" dxfId="68" priority="314" operator="greaterThan">
      <formula>0</formula>
    </cfRule>
    <cfRule type="cellIs" dxfId="67" priority="315" operator="equal">
      <formula>0</formula>
    </cfRule>
  </conditionalFormatting>
  <conditionalFormatting sqref="AE123:AE127">
    <cfRule type="containsErrors" dxfId="66" priority="94">
      <formula>ISERROR(AE123)</formula>
    </cfRule>
  </conditionalFormatting>
  <conditionalFormatting sqref="AE123:AE128">
    <cfRule type="cellIs" dxfId="65" priority="95" operator="equal">
      <formula>0</formula>
    </cfRule>
    <cfRule type="cellIs" dxfId="64" priority="96" operator="lessThan">
      <formula>0</formula>
    </cfRule>
    <cfRule type="cellIs" dxfId="63" priority="97" operator="greaterThan">
      <formula>0</formula>
    </cfRule>
  </conditionalFormatting>
  <conditionalFormatting sqref="AE132:AE134">
    <cfRule type="cellIs" dxfId="62" priority="239" operator="equal">
      <formula>0</formula>
    </cfRule>
    <cfRule type="cellIs" dxfId="61" priority="238" operator="greaterThan">
      <formula>0</formula>
    </cfRule>
    <cfRule type="cellIs" dxfId="60" priority="237" operator="lessThan">
      <formula>0</formula>
    </cfRule>
  </conditionalFormatting>
  <conditionalFormatting sqref="AG1:AH2">
    <cfRule type="cellIs" dxfId="59" priority="59" operator="greaterThan">
      <formula>0</formula>
    </cfRule>
    <cfRule type="cellIs" dxfId="58" priority="58" operator="lessThan">
      <formula>0</formula>
    </cfRule>
  </conditionalFormatting>
  <conditionalFormatting sqref="AG2:AH2">
    <cfRule type="cellIs" dxfId="57" priority="1" operator="equal">
      <formula>0</formula>
    </cfRule>
  </conditionalFormatting>
  <conditionalFormatting sqref="AJ7:AJ116">
    <cfRule type="cellIs" dxfId="56" priority="123" operator="equal">
      <formula>0</formula>
    </cfRule>
    <cfRule type="cellIs" dxfId="55" priority="124" operator="lessThan">
      <formula>0</formula>
    </cfRule>
    <cfRule type="cellIs" dxfId="54" priority="125" operator="greaterThan">
      <formula>0</formula>
    </cfRule>
    <cfRule type="containsErrors" dxfId="53" priority="122">
      <formula>ISERROR(AJ7)</formula>
    </cfRule>
  </conditionalFormatting>
  <conditionalFormatting sqref="AJ118">
    <cfRule type="cellIs" dxfId="52" priority="308" operator="greaterThan">
      <formula>0</formula>
    </cfRule>
    <cfRule type="cellIs" dxfId="51" priority="307" operator="lessThan">
      <formula>0</formula>
    </cfRule>
    <cfRule type="cellIs" dxfId="50" priority="309" operator="equal">
      <formula>0</formula>
    </cfRule>
  </conditionalFormatting>
  <conditionalFormatting sqref="AJ123:AJ127">
    <cfRule type="containsErrors" dxfId="49" priority="90">
      <formula>ISERROR(AJ123)</formula>
    </cfRule>
  </conditionalFormatting>
  <conditionalFormatting sqref="AJ123:AJ128">
    <cfRule type="cellIs" dxfId="48" priority="92" operator="lessThan">
      <formula>0</formula>
    </cfRule>
    <cfRule type="cellIs" dxfId="47" priority="93" operator="greaterThan">
      <formula>0</formula>
    </cfRule>
    <cfRule type="cellIs" dxfId="46" priority="91" operator="equal">
      <formula>0</formula>
    </cfRule>
  </conditionalFormatting>
  <conditionalFormatting sqref="AJ132:AJ134">
    <cfRule type="cellIs" dxfId="45" priority="234" operator="lessThan">
      <formula>0</formula>
    </cfRule>
    <cfRule type="cellIs" dxfId="44" priority="235" operator="greaterThan">
      <formula>0</formula>
    </cfRule>
    <cfRule type="cellIs" dxfId="43" priority="236" operator="equal">
      <formula>0</formula>
    </cfRule>
  </conditionalFormatting>
  <conditionalFormatting sqref="AO7:AO116">
    <cfRule type="containsErrors" dxfId="42" priority="118">
      <formula>ISERROR(AO7)</formula>
    </cfRule>
    <cfRule type="cellIs" dxfId="41" priority="121" operator="greaterThan">
      <formula>0</formula>
    </cfRule>
    <cfRule type="cellIs" dxfId="40" priority="119" operator="equal">
      <formula>0</formula>
    </cfRule>
    <cfRule type="cellIs" dxfId="39" priority="120" operator="lessThan">
      <formula>0</formula>
    </cfRule>
  </conditionalFormatting>
  <conditionalFormatting sqref="AO118">
    <cfRule type="cellIs" dxfId="38" priority="302" operator="greaterThan">
      <formula>0</formula>
    </cfRule>
    <cfRule type="cellIs" dxfId="37" priority="301" operator="lessThan">
      <formula>0</formula>
    </cfRule>
    <cfRule type="cellIs" dxfId="36" priority="303" operator="equal">
      <formula>0</formula>
    </cfRule>
  </conditionalFormatting>
  <conditionalFormatting sqref="AO123:AO127">
    <cfRule type="containsErrors" dxfId="35" priority="86">
      <formula>ISERROR(AO123)</formula>
    </cfRule>
  </conditionalFormatting>
  <conditionalFormatting sqref="AO123:AO128">
    <cfRule type="cellIs" dxfId="34" priority="89" operator="greaterThan">
      <formula>0</formula>
    </cfRule>
    <cfRule type="cellIs" dxfId="33" priority="88" operator="lessThan">
      <formula>0</formula>
    </cfRule>
    <cfRule type="cellIs" dxfId="32" priority="87" operator="equal">
      <formula>0</formula>
    </cfRule>
  </conditionalFormatting>
  <conditionalFormatting sqref="AO132:AO134">
    <cfRule type="cellIs" dxfId="31" priority="232" operator="greaterThan">
      <formula>0</formula>
    </cfRule>
    <cfRule type="cellIs" dxfId="30" priority="231" operator="lessThan">
      <formula>0</formula>
    </cfRule>
    <cfRule type="cellIs" dxfId="29" priority="233" operator="equal">
      <formula>0</formula>
    </cfRule>
  </conditionalFormatting>
  <conditionalFormatting sqref="AT7:AT116">
    <cfRule type="containsErrors" dxfId="28" priority="114">
      <formula>ISERROR(AT7)</formula>
    </cfRule>
    <cfRule type="cellIs" dxfId="27" priority="117" operator="greaterThan">
      <formula>0</formula>
    </cfRule>
    <cfRule type="cellIs" dxfId="26" priority="115" operator="equal">
      <formula>0</formula>
    </cfRule>
    <cfRule type="cellIs" dxfId="25" priority="116" operator="lessThan">
      <formula>0</formula>
    </cfRule>
  </conditionalFormatting>
  <conditionalFormatting sqref="AT118">
    <cfRule type="cellIs" dxfId="24" priority="295" operator="lessThan">
      <formula>0</formula>
    </cfRule>
    <cfRule type="cellIs" dxfId="23" priority="297" operator="equal">
      <formula>0</formula>
    </cfRule>
    <cfRule type="cellIs" dxfId="22" priority="296" operator="greaterThan">
      <formula>0</formula>
    </cfRule>
  </conditionalFormatting>
  <conditionalFormatting sqref="AT123:AT127">
    <cfRule type="containsErrors" dxfId="21" priority="82">
      <formula>ISERROR(AT123)</formula>
    </cfRule>
  </conditionalFormatting>
  <conditionalFormatting sqref="AT123:AT128">
    <cfRule type="cellIs" dxfId="20" priority="85" operator="greaterThan">
      <formula>0</formula>
    </cfRule>
    <cfRule type="cellIs" dxfId="19" priority="84" operator="lessThan">
      <formula>0</formula>
    </cfRule>
    <cfRule type="cellIs" dxfId="18" priority="83" operator="equal">
      <formula>0</formula>
    </cfRule>
  </conditionalFormatting>
  <conditionalFormatting sqref="AT132:AT134">
    <cfRule type="cellIs" dxfId="17" priority="230" operator="equal">
      <formula>0</formula>
    </cfRule>
    <cfRule type="cellIs" dxfId="16" priority="229" operator="greaterThan">
      <formula>0</formula>
    </cfRule>
    <cfRule type="cellIs" dxfId="15" priority="228" operator="lessThan">
      <formula>0</formula>
    </cfRule>
  </conditionalFormatting>
  <conditionalFormatting sqref="AY7:AY116">
    <cfRule type="cellIs" dxfId="14" priority="111" operator="equal">
      <formula>0</formula>
    </cfRule>
    <cfRule type="containsErrors" dxfId="13" priority="110">
      <formula>ISERROR(AY7)</formula>
    </cfRule>
    <cfRule type="cellIs" dxfId="12" priority="113" operator="greaterThan">
      <formula>0</formula>
    </cfRule>
    <cfRule type="cellIs" dxfId="11" priority="112" operator="lessThan">
      <formula>0</formula>
    </cfRule>
  </conditionalFormatting>
  <conditionalFormatting sqref="AY118">
    <cfRule type="cellIs" dxfId="10" priority="291" operator="equal">
      <formula>0</formula>
    </cfRule>
    <cfRule type="cellIs" dxfId="9" priority="290" operator="greaterThan">
      <formula>0</formula>
    </cfRule>
    <cfRule type="cellIs" dxfId="8" priority="289" operator="lessThan">
      <formula>0</formula>
    </cfRule>
  </conditionalFormatting>
  <conditionalFormatting sqref="AY123:AY127">
    <cfRule type="containsErrors" dxfId="7" priority="78">
      <formula>ISERROR(AY123)</formula>
    </cfRule>
  </conditionalFormatting>
  <conditionalFormatting sqref="AY123:AY128">
    <cfRule type="cellIs" dxfId="6" priority="79" operator="equal">
      <formula>0</formula>
    </cfRule>
    <cfRule type="cellIs" dxfId="5" priority="80" operator="lessThan">
      <formula>0</formula>
    </cfRule>
    <cfRule type="cellIs" dxfId="4" priority="81" operator="greaterThan">
      <formula>0</formula>
    </cfRule>
  </conditionalFormatting>
  <conditionalFormatting sqref="AY132:AY134">
    <cfRule type="cellIs" dxfId="3" priority="227" operator="equal">
      <formula>0</formula>
    </cfRule>
    <cfRule type="cellIs" dxfId="2" priority="226" operator="greaterThan">
      <formula>0</formula>
    </cfRule>
    <cfRule type="cellIs" dxfId="1" priority="225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D132:AW133" formula="1"/>
    <ignoredError sqref="H88:J117 H126:K127 W2" evalError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5751B2F5-0637-4306-87B5-61FA0FA91B15}">
            <xm:f>NOT(ISERROR(SEARCH($R$2,B7)))</xm:f>
            <xm:f>$R$2</xm:f>
            <x14:dxf>
              <fill>
                <patternFill>
                  <bgColor rgb="FF00B0F0"/>
                </patternFill>
              </fill>
            </x14:dxf>
          </x14:cfRule>
          <xm:sqref>B7:B56</xm:sqref>
        </x14:conditionalFormatting>
        <x14:conditionalFormatting xmlns:xm="http://schemas.microsoft.com/office/excel/2006/main">
          <x14:cfRule type="containsText" priority="3" operator="containsText" id="{4454CF8D-4616-4BE2-A5B7-E8105B370682}">
            <xm:f>NOT(ISERROR(SEARCH($R$2,B123)))</xm:f>
            <xm:f>$R$2</xm:f>
            <x14:dxf>
              <fill>
                <patternFill>
                  <bgColor rgb="FF00B0F0"/>
                </patternFill>
              </fill>
            </x14:dxf>
          </x14:cfRule>
          <xm:sqref>B123:B127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СПРАВОЧНИК!$B$2:$B$126</xm:f>
          </x14:formula1>
          <xm:sqref>R2</xm:sqref>
        </x14:dataValidation>
      </x14:dataValidation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29"/>
  <sheetViews>
    <sheetView workbookViewId="0">
      <selection activeCell="G10" sqref="G10"/>
    </sheetView>
  </sheetViews>
  <sheetFormatPr baseColWidth="10" defaultColWidth="8.83203125" defaultRowHeight="15" x14ac:dyDescent="0.2"/>
  <cols>
    <col min="1" max="1" width="17" customWidth="1"/>
    <col min="2" max="2" width="20.83203125" customWidth="1"/>
    <col min="3" max="3" width="20.83203125" bestFit="1" customWidth="1"/>
    <col min="4" max="4" width="23" customWidth="1"/>
  </cols>
  <sheetData>
    <row r="1" spans="1:4" x14ac:dyDescent="0.2">
      <c r="A1" s="4" t="s">
        <v>930</v>
      </c>
      <c r="B1" t="s">
        <v>931</v>
      </c>
    </row>
    <row r="2" spans="1:4" x14ac:dyDescent="0.2">
      <c r="A2" s="4" t="s">
        <v>613</v>
      </c>
      <c r="B2" t="s">
        <v>614</v>
      </c>
    </row>
    <row r="4" spans="1:4" x14ac:dyDescent="0.2">
      <c r="A4" s="4" t="s">
        <v>602</v>
      </c>
      <c r="B4" t="s">
        <v>940</v>
      </c>
      <c r="C4" t="s">
        <v>941</v>
      </c>
    </row>
    <row r="5" spans="1:4" x14ac:dyDescent="0.2">
      <c r="A5" s="5" t="s">
        <v>859</v>
      </c>
      <c r="B5" s="7">
        <v>113</v>
      </c>
      <c r="C5" s="7">
        <v>80</v>
      </c>
      <c r="D5" t="str">
        <f>VLOOKUP(A5,'СВОДНЫЙ ОТЧЕТ'!B:B,1,0)</f>
        <v>ACURA</v>
      </c>
    </row>
    <row r="6" spans="1:4" x14ac:dyDescent="0.2">
      <c r="A6" s="5" t="s">
        <v>860</v>
      </c>
      <c r="B6" s="7">
        <v>10</v>
      </c>
      <c r="C6" s="7">
        <v>8</v>
      </c>
      <c r="D6" t="str">
        <f>VLOOKUP(A6,'СВОДНЫЙ ОТЧЕТ'!B:B,1,0)</f>
        <v>ALPINA</v>
      </c>
    </row>
    <row r="7" spans="1:4" x14ac:dyDescent="0.2">
      <c r="A7" s="5" t="s">
        <v>861</v>
      </c>
      <c r="B7" s="7">
        <v>14</v>
      </c>
      <c r="C7" s="7">
        <v>15</v>
      </c>
      <c r="D7" t="str">
        <f>VLOOKUP(A7,'СВОДНЫЙ ОТЧЕТ'!B:B,1,0)</f>
        <v>ASTON MARTIN</v>
      </c>
    </row>
    <row r="8" spans="1:4" x14ac:dyDescent="0.2">
      <c r="A8" s="5" t="s">
        <v>862</v>
      </c>
      <c r="B8" s="7">
        <v>6994</v>
      </c>
      <c r="C8" s="7">
        <v>5031</v>
      </c>
      <c r="D8" t="str">
        <f>VLOOKUP(A8,'СВОДНЫЙ ОТЧЕТ'!B:B,1,0)</f>
        <v>AUDI</v>
      </c>
    </row>
    <row r="9" spans="1:4" x14ac:dyDescent="0.2">
      <c r="A9" s="5" t="s">
        <v>864</v>
      </c>
      <c r="B9" s="7">
        <v>227</v>
      </c>
      <c r="C9" s="7">
        <v>190</v>
      </c>
      <c r="D9" t="str">
        <f>VLOOKUP(A9,'СВОДНЫЙ ОТЧЕТ'!B:B,1,0)</f>
        <v>BENTLEY</v>
      </c>
    </row>
    <row r="10" spans="1:4" x14ac:dyDescent="0.2">
      <c r="A10" s="5" t="s">
        <v>29</v>
      </c>
      <c r="B10" s="7">
        <v>15830</v>
      </c>
      <c r="C10" s="7">
        <v>10858</v>
      </c>
      <c r="D10" t="str">
        <f>VLOOKUP(A10,'СВОДНЫЙ ОТЧЕТ'!B:B,1,0)</f>
        <v>BMW</v>
      </c>
    </row>
    <row r="11" spans="1:4" x14ac:dyDescent="0.2">
      <c r="A11" s="5" t="s">
        <v>865</v>
      </c>
      <c r="B11" s="7">
        <v>21</v>
      </c>
      <c r="C11" s="7">
        <v>13</v>
      </c>
      <c r="D11" t="str">
        <f>VLOOKUP(A11,'СВОДНЫЙ ОТЧЕТ'!B:B,1,0)</f>
        <v>BUICK</v>
      </c>
    </row>
    <row r="12" spans="1:4" x14ac:dyDescent="0.2">
      <c r="A12" s="5" t="s">
        <v>62</v>
      </c>
      <c r="B12" s="7">
        <v>65</v>
      </c>
      <c r="C12" s="7">
        <v>24</v>
      </c>
      <c r="D12" t="str">
        <f>VLOOKUP(A12,'СВОДНЫЙ ОТЧЕТ'!B:B,1,0)</f>
        <v>BYD</v>
      </c>
    </row>
    <row r="13" spans="1:4" x14ac:dyDescent="0.2">
      <c r="A13" s="5" t="s">
        <v>866</v>
      </c>
      <c r="B13" s="7">
        <v>689</v>
      </c>
      <c r="C13" s="7">
        <v>551</v>
      </c>
      <c r="D13" t="str">
        <f>VLOOKUP(A13,'СВОДНЫЙ ОТЧЕТ'!B:B,1,0)</f>
        <v>CADILLAC</v>
      </c>
    </row>
    <row r="14" spans="1:4" x14ac:dyDescent="0.2">
      <c r="A14" s="5" t="s">
        <v>867</v>
      </c>
      <c r="B14" s="7">
        <v>97</v>
      </c>
      <c r="C14" s="7">
        <v>66</v>
      </c>
      <c r="D14" t="str">
        <f>VLOOKUP(A14,'СВОДНЫЙ ОТЧЕТ'!B:B,1,0)</f>
        <v>CHANGAN</v>
      </c>
    </row>
    <row r="15" spans="1:4" x14ac:dyDescent="0.2">
      <c r="A15" s="5" t="s">
        <v>868</v>
      </c>
      <c r="B15" s="7">
        <v>1497</v>
      </c>
      <c r="C15" s="7">
        <v>416</v>
      </c>
      <c r="D15" t="str">
        <f>VLOOKUP(A15,'СВОДНЫЙ ОТЧЕТ'!B:B,1,0)</f>
        <v>CHERY</v>
      </c>
    </row>
    <row r="16" spans="1:4" x14ac:dyDescent="0.2">
      <c r="A16" s="5" t="s">
        <v>869</v>
      </c>
      <c r="B16" s="7">
        <v>3789</v>
      </c>
      <c r="C16" s="7">
        <v>3061</v>
      </c>
      <c r="D16" t="str">
        <f>VLOOKUP(A16,'СВОДНЫЙ ОТЧЕТ'!B:B,1,0)</f>
        <v>CHEVROLET</v>
      </c>
    </row>
    <row r="17" spans="1:4" x14ac:dyDescent="0.2">
      <c r="A17" s="5" t="s">
        <v>870</v>
      </c>
      <c r="B17" s="7">
        <v>376</v>
      </c>
      <c r="C17" s="7">
        <v>297</v>
      </c>
      <c r="D17" t="str">
        <f>VLOOKUP(A17,'СВОДНЫЙ ОТЧЕТ'!B:B,1,0)</f>
        <v>CHRYSLER</v>
      </c>
    </row>
    <row r="18" spans="1:4" x14ac:dyDescent="0.2">
      <c r="A18" s="5" t="s">
        <v>871</v>
      </c>
      <c r="B18" s="7">
        <v>1089</v>
      </c>
      <c r="C18" s="7">
        <v>1031</v>
      </c>
      <c r="D18" t="str">
        <f>VLOOKUP(A18,'СВОДНЫЙ ОТЧЕТ'!B:B,1,0)</f>
        <v>CITROEN</v>
      </c>
    </row>
    <row r="19" spans="1:4" x14ac:dyDescent="0.2">
      <c r="A19" s="5" t="s">
        <v>872</v>
      </c>
      <c r="B19" s="7">
        <v>4013</v>
      </c>
      <c r="C19" s="7">
        <v>3433</v>
      </c>
      <c r="D19" t="str">
        <f>VLOOKUP(A19,'СВОДНЫЙ ОТЧЕТ'!B:B,1,0)</f>
        <v>DAEWOO</v>
      </c>
    </row>
    <row r="20" spans="1:4" x14ac:dyDescent="0.2">
      <c r="A20" s="5" t="s">
        <v>932</v>
      </c>
      <c r="B20" s="7">
        <v>97</v>
      </c>
      <c r="C20" s="7">
        <v>79</v>
      </c>
      <c r="D20" t="str">
        <f>VLOOKUP(A20,'СВОДНЫЙ ОТЧЕТ'!B:B,1,0)</f>
        <v>DAIHATSU</v>
      </c>
    </row>
    <row r="21" spans="1:4" x14ac:dyDescent="0.2">
      <c r="A21" s="5" t="s">
        <v>140</v>
      </c>
      <c r="B21" s="7"/>
      <c r="C21" s="7">
        <v>2</v>
      </c>
      <c r="D21" t="str">
        <f>VLOOKUP(A21,'СВОДНЫЙ ОТЧЕТ'!B:B,1,0)</f>
        <v>DFSK</v>
      </c>
    </row>
    <row r="22" spans="1:4" x14ac:dyDescent="0.2">
      <c r="A22" s="5" t="s">
        <v>873</v>
      </c>
      <c r="B22" s="7">
        <v>753</v>
      </c>
      <c r="C22" s="7">
        <v>604</v>
      </c>
      <c r="D22" t="str">
        <f>VLOOKUP(A22,'СВОДНЫЙ ОТЧЕТ'!B:B,1,0)</f>
        <v>DODGE</v>
      </c>
    </row>
    <row r="23" spans="1:4" x14ac:dyDescent="0.2">
      <c r="A23" s="5" t="s">
        <v>874</v>
      </c>
      <c r="B23" s="7">
        <v>19</v>
      </c>
      <c r="C23" s="7">
        <v>20</v>
      </c>
      <c r="D23" t="str">
        <f>VLOOKUP(A23,'СВОДНЫЙ ОТЧЕТ'!B:B,1,0)</f>
        <v>DONGFENG</v>
      </c>
    </row>
    <row r="24" spans="1:4" x14ac:dyDescent="0.2">
      <c r="A24" s="5" t="s">
        <v>876</v>
      </c>
      <c r="B24" s="7">
        <v>224</v>
      </c>
      <c r="C24" s="7">
        <v>19</v>
      </c>
      <c r="D24" t="str">
        <f>VLOOKUP(A24,'СВОДНЫЙ ОТЧЕТ'!B:B,1,0)</f>
        <v>EXEED</v>
      </c>
    </row>
    <row r="25" spans="1:4" x14ac:dyDescent="0.2">
      <c r="A25" s="5" t="s">
        <v>160</v>
      </c>
      <c r="B25" s="7">
        <v>59</v>
      </c>
      <c r="C25" s="7">
        <v>36</v>
      </c>
      <c r="D25" t="str">
        <f>VLOOKUP(A25,'СВОДНЫЙ ОТЧЕТ'!B:B,1,0)</f>
        <v>FAW</v>
      </c>
    </row>
    <row r="26" spans="1:4" x14ac:dyDescent="0.2">
      <c r="A26" s="5" t="s">
        <v>877</v>
      </c>
      <c r="B26" s="7">
        <v>42</v>
      </c>
      <c r="C26" s="7">
        <v>38</v>
      </c>
      <c r="D26" t="str">
        <f>VLOOKUP(A26,'СВОДНЫЙ ОТЧЕТ'!B:B,1,0)</f>
        <v>FERRARI</v>
      </c>
    </row>
    <row r="27" spans="1:4" x14ac:dyDescent="0.2">
      <c r="A27" s="5" t="s">
        <v>878</v>
      </c>
      <c r="B27" s="7">
        <v>403</v>
      </c>
      <c r="C27" s="7">
        <v>349</v>
      </c>
      <c r="D27" t="str">
        <f>VLOOKUP(A27,'СВОДНЫЙ ОТЧЕТ'!B:B,1,0)</f>
        <v>FIAT</v>
      </c>
    </row>
    <row r="28" spans="1:4" x14ac:dyDescent="0.2">
      <c r="A28" s="5" t="s">
        <v>879</v>
      </c>
      <c r="B28" s="7">
        <v>6757</v>
      </c>
      <c r="C28" s="7">
        <v>5922</v>
      </c>
      <c r="D28" t="str">
        <f>VLOOKUP(A28,'СВОДНЫЙ ОТЧЕТ'!B:B,1,0)</f>
        <v>FORD</v>
      </c>
    </row>
    <row r="29" spans="1:4" x14ac:dyDescent="0.2">
      <c r="A29" s="5" t="s">
        <v>933</v>
      </c>
      <c r="B29" s="7">
        <v>2</v>
      </c>
      <c r="C29" s="7">
        <v>7</v>
      </c>
      <c r="D29" t="str">
        <f>VLOOKUP(A29,'СВОДНЫЙ ОТЧЕТ'!B:B,1,0)</f>
        <v>FOTON</v>
      </c>
    </row>
    <row r="30" spans="1:4" x14ac:dyDescent="0.2">
      <c r="A30" s="5" t="s">
        <v>188</v>
      </c>
      <c r="B30" s="7">
        <v>36</v>
      </c>
      <c r="C30" s="7">
        <v>23</v>
      </c>
      <c r="D30" t="str">
        <f>VLOOKUP(A30,'СВОДНЫЙ ОТЧЕТ'!B:B,1,0)</f>
        <v>GAC</v>
      </c>
    </row>
    <row r="31" spans="1:4" x14ac:dyDescent="0.2">
      <c r="A31" s="5" t="s">
        <v>880</v>
      </c>
      <c r="B31" s="7">
        <v>971</v>
      </c>
      <c r="C31" s="7">
        <v>351</v>
      </c>
      <c r="D31" t="str">
        <f>VLOOKUP(A31,'СВОДНЫЙ ОТЧЕТ'!B:B,1,0)</f>
        <v>GEELY</v>
      </c>
    </row>
    <row r="32" spans="1:4" x14ac:dyDescent="0.2">
      <c r="A32" s="5" t="s">
        <v>881</v>
      </c>
      <c r="B32" s="7">
        <v>599</v>
      </c>
      <c r="C32" s="7">
        <v>293</v>
      </c>
      <c r="D32" t="str">
        <f>VLOOKUP(A32,'СВОДНЫЙ ОТЧЕТ'!B:B,1,0)</f>
        <v>GENESIS</v>
      </c>
    </row>
    <row r="33" spans="1:4" x14ac:dyDescent="0.2">
      <c r="A33" s="5" t="s">
        <v>215</v>
      </c>
      <c r="B33" s="7">
        <v>48</v>
      </c>
      <c r="C33" s="7">
        <v>18</v>
      </c>
      <c r="D33" t="str">
        <f>VLOOKUP(A33,'СВОДНЫЙ ОТЧЕТ'!B:B,1,0)</f>
        <v>GMC</v>
      </c>
    </row>
    <row r="34" spans="1:4" x14ac:dyDescent="0.2">
      <c r="A34" s="5" t="s">
        <v>882</v>
      </c>
      <c r="B34" s="7">
        <v>255</v>
      </c>
      <c r="C34" s="7">
        <v>220</v>
      </c>
      <c r="D34" t="str">
        <f>VLOOKUP(A34,'СВОДНЫЙ ОТЧЕТ'!B:B,1,0)</f>
        <v>GREAT WALL</v>
      </c>
    </row>
    <row r="35" spans="1:4" x14ac:dyDescent="0.2">
      <c r="A35" s="5" t="s">
        <v>883</v>
      </c>
      <c r="B35" s="7">
        <v>847</v>
      </c>
      <c r="C35" s="7">
        <v>367</v>
      </c>
      <c r="D35" t="str">
        <f>VLOOKUP(A35,'СВОДНЫЙ ОТЧЕТ'!B:B,1,0)</f>
        <v>HAVAL</v>
      </c>
    </row>
    <row r="36" spans="1:4" x14ac:dyDescent="0.2">
      <c r="A36" s="5" t="s">
        <v>885</v>
      </c>
      <c r="B36" s="7">
        <v>2747</v>
      </c>
      <c r="C36" s="7">
        <v>2150</v>
      </c>
      <c r="D36" t="str">
        <f>VLOOKUP(A36,'СВОДНЫЙ ОТЧЕТ'!B:B,1,0)</f>
        <v>HONDA</v>
      </c>
    </row>
    <row r="37" spans="1:4" x14ac:dyDescent="0.2">
      <c r="A37" s="5" t="s">
        <v>886</v>
      </c>
      <c r="B37" s="7">
        <v>11</v>
      </c>
      <c r="C37" s="7"/>
      <c r="D37" t="str">
        <f>VLOOKUP(A37,'СВОДНЫЙ ОТЧЕТ'!B:B,1,0)</f>
        <v>HONGQI</v>
      </c>
    </row>
    <row r="38" spans="1:4" x14ac:dyDescent="0.2">
      <c r="A38" s="5" t="s">
        <v>888</v>
      </c>
      <c r="B38" s="7">
        <v>12976</v>
      </c>
      <c r="C38" s="7">
        <v>10568</v>
      </c>
      <c r="D38" t="str">
        <f>VLOOKUP(A38,'СВОДНЫЙ ОТЧЕТ'!B:B,1,0)</f>
        <v>HYUNDAI</v>
      </c>
    </row>
    <row r="39" spans="1:4" x14ac:dyDescent="0.2">
      <c r="A39" s="5" t="s">
        <v>889</v>
      </c>
      <c r="B39" s="7">
        <v>1468</v>
      </c>
      <c r="C39" s="7">
        <v>1324</v>
      </c>
      <c r="D39" t="str">
        <f>VLOOKUP(A39,'СВОДНЫЙ ОТЧЕТ'!B:B,1,0)</f>
        <v>INFINITI</v>
      </c>
    </row>
    <row r="40" spans="1:4" x14ac:dyDescent="0.2">
      <c r="A40" s="5" t="s">
        <v>934</v>
      </c>
      <c r="B40" s="7">
        <v>17</v>
      </c>
      <c r="C40" s="7">
        <v>18</v>
      </c>
      <c r="D40" t="str">
        <f>VLOOKUP(A40,'СВОДНЫЙ ОТЧЕТ'!B:B,1,0)</f>
        <v>IRAN KHODRO</v>
      </c>
    </row>
    <row r="41" spans="1:4" x14ac:dyDescent="0.2">
      <c r="A41" s="5" t="s">
        <v>890</v>
      </c>
      <c r="B41" s="7">
        <v>36</v>
      </c>
      <c r="C41" s="7">
        <v>32</v>
      </c>
      <c r="D41" t="str">
        <f>VLOOKUP(A41,'СВОДНЫЙ ОТЧЕТ'!B:B,1,0)</f>
        <v>ISUZU</v>
      </c>
    </row>
    <row r="42" spans="1:4" x14ac:dyDescent="0.2">
      <c r="A42" s="5" t="s">
        <v>276</v>
      </c>
      <c r="B42" s="7">
        <v>202</v>
      </c>
      <c r="C42" s="7">
        <v>16</v>
      </c>
      <c r="D42" t="str">
        <f>VLOOKUP(A42,'СВОДНЫЙ ОТЧЕТ'!B:B,1,0)</f>
        <v>JAC</v>
      </c>
    </row>
    <row r="43" spans="1:4" x14ac:dyDescent="0.2">
      <c r="A43" s="5" t="s">
        <v>891</v>
      </c>
      <c r="B43" s="7">
        <v>601</v>
      </c>
      <c r="C43" s="7">
        <v>588</v>
      </c>
      <c r="D43" t="str">
        <f>VLOOKUP(A43,'СВОДНЫЙ ОТЧЕТ'!B:B,1,0)</f>
        <v>JAGUAR</v>
      </c>
    </row>
    <row r="44" spans="1:4" x14ac:dyDescent="0.2">
      <c r="A44" s="5" t="s">
        <v>892</v>
      </c>
      <c r="B44" s="7">
        <v>977</v>
      </c>
      <c r="C44" s="7">
        <v>693</v>
      </c>
      <c r="D44" t="str">
        <f>VLOOKUP(A44,'СВОДНЫЙ ОТЧЕТ'!B:B,1,0)</f>
        <v>JEEP</v>
      </c>
    </row>
    <row r="45" spans="1:4" x14ac:dyDescent="0.2">
      <c r="A45" s="5" t="s">
        <v>893</v>
      </c>
      <c r="B45" s="7">
        <v>47</v>
      </c>
      <c r="C45" s="7"/>
      <c r="D45" t="str">
        <f>VLOOKUP(A45,'СВОДНЫЙ ОТЧЕТ'!B:B,1,0)</f>
        <v>JETTA</v>
      </c>
    </row>
    <row r="46" spans="1:4" x14ac:dyDescent="0.2">
      <c r="A46" s="5" t="s">
        <v>894</v>
      </c>
      <c r="B46" s="7">
        <v>8</v>
      </c>
      <c r="C46" s="7"/>
      <c r="D46" t="str">
        <f>VLOOKUP(A46,'СВОДНЫЙ ОТЧЕТ'!B:B,1,0)</f>
        <v>KAIYI</v>
      </c>
    </row>
    <row r="47" spans="1:4" x14ac:dyDescent="0.2">
      <c r="A47" s="5" t="s">
        <v>895</v>
      </c>
      <c r="B47" s="7">
        <v>16191</v>
      </c>
      <c r="C47" s="7">
        <v>12897</v>
      </c>
      <c r="D47" t="str">
        <f>VLOOKUP(A47,'СВОДНЫЙ ОТЧЕТ'!B:B,1,0)</f>
        <v>KIA</v>
      </c>
    </row>
    <row r="48" spans="1:4" x14ac:dyDescent="0.2">
      <c r="A48" s="5" t="s">
        <v>896</v>
      </c>
      <c r="B48" s="7">
        <v>75</v>
      </c>
      <c r="C48" s="7">
        <v>47</v>
      </c>
      <c r="D48" t="str">
        <f>VLOOKUP(A48,'СВОДНЫЙ ОТЧЕТ'!B:B,1,0)</f>
        <v>LAMBORGHINI</v>
      </c>
    </row>
    <row r="49" spans="1:4" x14ac:dyDescent="0.2">
      <c r="A49" s="5" t="s">
        <v>327</v>
      </c>
      <c r="B49" s="7">
        <v>3498</v>
      </c>
      <c r="C49" s="7">
        <v>2854</v>
      </c>
      <c r="D49" t="str">
        <f>VLOOKUP(A49,'СВОДНЫЙ ОТЧЕТ'!B:B,1,0)</f>
        <v>LANDROVER</v>
      </c>
    </row>
    <row r="50" spans="1:4" x14ac:dyDescent="0.2">
      <c r="A50" s="5" t="s">
        <v>898</v>
      </c>
      <c r="B50" s="7">
        <v>2864</v>
      </c>
      <c r="C50" s="7">
        <v>2427</v>
      </c>
      <c r="D50" t="str">
        <f>VLOOKUP(A50,'СВОДНЫЙ ОТЧЕТ'!B:B,1,0)</f>
        <v>LEXUS</v>
      </c>
    </row>
    <row r="51" spans="1:4" x14ac:dyDescent="0.2">
      <c r="A51" s="5" t="s">
        <v>899</v>
      </c>
      <c r="B51" s="7">
        <v>7</v>
      </c>
      <c r="C51" s="7"/>
      <c r="D51" t="str">
        <f>VLOOKUP(A51,'СВОДНЫЙ ОТЧЕТ'!B:B,1,0)</f>
        <v>LI XIANG</v>
      </c>
    </row>
    <row r="52" spans="1:4" x14ac:dyDescent="0.2">
      <c r="A52" s="5" t="s">
        <v>900</v>
      </c>
      <c r="B52" s="7">
        <v>56</v>
      </c>
      <c r="C52" s="7">
        <v>45</v>
      </c>
      <c r="D52" t="str">
        <f>VLOOKUP(A52,'СВОДНЫЙ ОТЧЕТ'!B:B,1,0)</f>
        <v>LINCOLN</v>
      </c>
    </row>
    <row r="53" spans="1:4" x14ac:dyDescent="0.2">
      <c r="A53" s="5" t="s">
        <v>901</v>
      </c>
      <c r="B53" s="7">
        <v>97</v>
      </c>
      <c r="C53" s="7">
        <v>61</v>
      </c>
      <c r="D53" t="str">
        <f>VLOOKUP(A53,'СВОДНЫЙ ОТЧЕТ'!B:B,1,0)</f>
        <v>MASERATI</v>
      </c>
    </row>
    <row r="54" spans="1:4" x14ac:dyDescent="0.2">
      <c r="A54" s="5" t="s">
        <v>902</v>
      </c>
      <c r="B54" s="7">
        <v>3733</v>
      </c>
      <c r="C54" s="7">
        <v>3160</v>
      </c>
      <c r="D54" t="str">
        <f>VLOOKUP(A54,'СВОДНЫЙ ОТЧЕТ'!B:B,1,0)</f>
        <v>MAZDA</v>
      </c>
    </row>
    <row r="55" spans="1:4" x14ac:dyDescent="0.2">
      <c r="A55" s="5" t="s">
        <v>903</v>
      </c>
      <c r="B55" s="7">
        <v>6</v>
      </c>
      <c r="C55" s="7">
        <v>1</v>
      </c>
      <c r="D55" t="str">
        <f>VLOOKUP(A55,'СВОДНЫЙ ОТЧЕТ'!B:B,1,0)</f>
        <v>MCLAREN</v>
      </c>
    </row>
    <row r="56" spans="1:4" x14ac:dyDescent="0.2">
      <c r="A56" s="5" t="s">
        <v>377</v>
      </c>
      <c r="B56" s="7">
        <v>13869</v>
      </c>
      <c r="C56" s="7">
        <v>11467</v>
      </c>
      <c r="D56" t="str">
        <f>VLOOKUP(A56,'СВОДНЫЙ ОТЧЕТ'!B:B,1,0)</f>
        <v>MERCEDES</v>
      </c>
    </row>
    <row r="57" spans="1:4" x14ac:dyDescent="0.2">
      <c r="A57" s="5" t="s">
        <v>398</v>
      </c>
      <c r="B57" s="7">
        <v>2</v>
      </c>
      <c r="C57" s="7"/>
      <c r="D57" t="str">
        <f>VLOOKUP(A57,'СВОДНЫЙ ОТЧЕТ'!B:B,1,0)</f>
        <v>MG</v>
      </c>
    </row>
    <row r="58" spans="1:4" x14ac:dyDescent="0.2">
      <c r="A58" s="5" t="s">
        <v>402</v>
      </c>
      <c r="B58" s="7">
        <v>1025</v>
      </c>
      <c r="C58" s="7">
        <v>757</v>
      </c>
      <c r="D58" t="str">
        <f>VLOOKUP(A58,'СВОДНЫЙ ОТЧЕТ'!B:B,1,0)</f>
        <v>MINI</v>
      </c>
    </row>
    <row r="59" spans="1:4" x14ac:dyDescent="0.2">
      <c r="A59" s="5" t="s">
        <v>904</v>
      </c>
      <c r="B59" s="7">
        <v>5046</v>
      </c>
      <c r="C59" s="7">
        <v>4147</v>
      </c>
      <c r="D59" t="str">
        <f>VLOOKUP(A59,'СВОДНЫЙ ОТЧЕТ'!B:B,1,0)</f>
        <v>MITSUBISHI</v>
      </c>
    </row>
    <row r="60" spans="1:4" x14ac:dyDescent="0.2">
      <c r="A60" s="5" t="s">
        <v>905</v>
      </c>
      <c r="B60" s="7">
        <v>8446</v>
      </c>
      <c r="C60" s="7">
        <v>7835</v>
      </c>
      <c r="D60" t="str">
        <f>VLOOKUP(A60,'СВОДНЫЙ ОТЧЕТ'!B:B,1,0)</f>
        <v>NISSAN</v>
      </c>
    </row>
    <row r="61" spans="1:4" x14ac:dyDescent="0.2">
      <c r="A61" s="5" t="s">
        <v>906</v>
      </c>
      <c r="B61" s="7">
        <v>22</v>
      </c>
      <c r="C61" s="7"/>
      <c r="D61" t="str">
        <f>VLOOKUP(A61,'СВОДНЫЙ ОТЧЕТ'!B:B,1,0)</f>
        <v>OMODA</v>
      </c>
    </row>
    <row r="62" spans="1:4" x14ac:dyDescent="0.2">
      <c r="A62" s="5" t="s">
        <v>907</v>
      </c>
      <c r="B62" s="7">
        <v>3257</v>
      </c>
      <c r="C62" s="7">
        <v>2935</v>
      </c>
      <c r="D62" t="str">
        <f>VLOOKUP(A62,'СВОДНЫЙ ОТЧЕТ'!B:B,1,0)</f>
        <v>OPEL</v>
      </c>
    </row>
    <row r="63" spans="1:4" x14ac:dyDescent="0.2">
      <c r="A63" s="5" t="s">
        <v>908</v>
      </c>
      <c r="B63" s="7">
        <v>1795</v>
      </c>
      <c r="C63" s="7">
        <v>1533</v>
      </c>
      <c r="D63" t="str">
        <f>VLOOKUP(A63,'СВОДНЫЙ ОТЧЕТ'!B:B,1,0)</f>
        <v>PEUGEOT</v>
      </c>
    </row>
    <row r="64" spans="1:4" x14ac:dyDescent="0.2">
      <c r="A64" s="5" t="s">
        <v>909</v>
      </c>
      <c r="B64" s="7">
        <v>3</v>
      </c>
      <c r="C64" s="7"/>
      <c r="D64" t="str">
        <f>VLOOKUP(A64,'СВОДНЫЙ ОТЧЕТ'!B:B,1,0)</f>
        <v>POLESTAR</v>
      </c>
    </row>
    <row r="65" spans="1:4" x14ac:dyDescent="0.2">
      <c r="A65" s="5" t="s">
        <v>910</v>
      </c>
      <c r="B65" s="7">
        <v>2280</v>
      </c>
      <c r="C65" s="7">
        <v>1738</v>
      </c>
      <c r="D65" t="str">
        <f>VLOOKUP(A65,'СВОДНЫЙ ОТЧЕТ'!B:B,1,0)</f>
        <v>PORSCHE</v>
      </c>
    </row>
    <row r="66" spans="1:4" x14ac:dyDescent="0.2">
      <c r="A66" s="5" t="s">
        <v>938</v>
      </c>
      <c r="B66" s="7">
        <v>91</v>
      </c>
      <c r="C66" s="7">
        <v>128</v>
      </c>
      <c r="D66" t="str">
        <f>VLOOKUP(A66,'СВОДНЫЙ ОТЧЕТ'!B:B,1,0)</f>
        <v>RAVON</v>
      </c>
    </row>
    <row r="67" spans="1:4" x14ac:dyDescent="0.2">
      <c r="A67" s="5" t="s">
        <v>911</v>
      </c>
      <c r="B67" s="7">
        <v>5723</v>
      </c>
      <c r="C67" s="7">
        <v>5048</v>
      </c>
      <c r="D67" t="str">
        <f>VLOOKUP(A67,'СВОДНЫЙ ОТЧЕТ'!B:B,1,0)</f>
        <v>RENAULT</v>
      </c>
    </row>
    <row r="68" spans="1:4" x14ac:dyDescent="0.2">
      <c r="A68" s="5" t="s">
        <v>912</v>
      </c>
      <c r="B68" s="7">
        <v>1</v>
      </c>
      <c r="C68" s="7"/>
      <c r="D68" t="e">
        <f>VLOOKUP(A68,'СВОДНЫЙ ОТЧЕТ'!B:B,1,0)</f>
        <v>#N/A</v>
      </c>
    </row>
    <row r="69" spans="1:4" x14ac:dyDescent="0.2">
      <c r="A69" s="5" t="s">
        <v>914</v>
      </c>
      <c r="B69" s="7">
        <v>124</v>
      </c>
      <c r="C69" s="7">
        <v>108</v>
      </c>
      <c r="D69" t="str">
        <f>VLOOKUP(A69,'СВОДНЫЙ ОТЧЕТ'!B:B,1,0)</f>
        <v>ROLLS ROYCE</v>
      </c>
    </row>
    <row r="70" spans="1:4" x14ac:dyDescent="0.2">
      <c r="A70" s="5" t="s">
        <v>935</v>
      </c>
      <c r="B70" s="7">
        <v>22</v>
      </c>
      <c r="C70" s="7">
        <v>1</v>
      </c>
      <c r="D70" t="str">
        <f>VLOOKUP(A70,'СВОДНЫЙ ОТЧЕТ'!B:B,1,0)</f>
        <v>SAMSUNG</v>
      </c>
    </row>
    <row r="71" spans="1:4" x14ac:dyDescent="0.2">
      <c r="A71" s="5" t="s">
        <v>915</v>
      </c>
      <c r="B71" s="7">
        <v>2</v>
      </c>
      <c r="C71" s="7"/>
      <c r="D71" t="e">
        <f>VLOOKUP(A71,'СВОДНЫЙ ОТЧЕТ'!B:B,1,0)</f>
        <v>#N/A</v>
      </c>
    </row>
    <row r="72" spans="1:4" x14ac:dyDescent="0.2">
      <c r="A72" s="5" t="s">
        <v>917</v>
      </c>
      <c r="B72" s="7">
        <v>331</v>
      </c>
      <c r="C72" s="7">
        <v>411</v>
      </c>
      <c r="D72" t="str">
        <f>VLOOKUP(A72,'СВОДНЫЙ ОТЧЕТ'!B:B,1,0)</f>
        <v>SMART</v>
      </c>
    </row>
    <row r="73" spans="1:4" x14ac:dyDescent="0.2">
      <c r="A73" s="5" t="s">
        <v>918</v>
      </c>
      <c r="B73" s="7">
        <v>695</v>
      </c>
      <c r="C73" s="7">
        <v>662</v>
      </c>
      <c r="D73" t="str">
        <f>VLOOKUP(A73,'СВОДНЫЙ ОТЧЕТ'!B:B,1,0)</f>
        <v>SSANGYONG</v>
      </c>
    </row>
    <row r="74" spans="1:4" x14ac:dyDescent="0.2">
      <c r="A74" s="5" t="s">
        <v>919</v>
      </c>
      <c r="B74" s="7">
        <v>1226</v>
      </c>
      <c r="C74" s="7">
        <v>1021</v>
      </c>
      <c r="D74" t="str">
        <f>VLOOKUP(A74,'СВОДНЫЙ ОТЧЕТ'!B:B,1,0)</f>
        <v>SUBARU</v>
      </c>
    </row>
    <row r="75" spans="1:4" x14ac:dyDescent="0.2">
      <c r="A75" s="5" t="s">
        <v>920</v>
      </c>
      <c r="B75" s="7">
        <v>1517</v>
      </c>
      <c r="C75" s="7">
        <v>1406</v>
      </c>
      <c r="D75" t="str">
        <f>VLOOKUP(A75,'СВОДНЫЙ ОТЧЕТ'!B:B,1,0)</f>
        <v>SUZUKI</v>
      </c>
    </row>
    <row r="76" spans="1:4" x14ac:dyDescent="0.2">
      <c r="A76" s="5" t="s">
        <v>921</v>
      </c>
      <c r="B76" s="7">
        <v>5</v>
      </c>
      <c r="C76" s="7"/>
      <c r="D76" t="str">
        <f>VLOOKUP(A76,'СВОДНЫЙ ОТЧЕТ'!B:B,1,0)</f>
        <v>TANK</v>
      </c>
    </row>
    <row r="77" spans="1:4" x14ac:dyDescent="0.2">
      <c r="A77" s="5" t="s">
        <v>922</v>
      </c>
      <c r="B77" s="7">
        <v>353</v>
      </c>
      <c r="C77" s="7">
        <v>242</v>
      </c>
      <c r="D77" t="str">
        <f>VLOOKUP(A77,'СВОДНЫЙ ОТЧЕТ'!B:B,1,0)</f>
        <v>TESLA</v>
      </c>
    </row>
    <row r="78" spans="1:4" x14ac:dyDescent="0.2">
      <c r="A78" s="5" t="s">
        <v>923</v>
      </c>
      <c r="B78" s="7">
        <v>12856</v>
      </c>
      <c r="C78" s="7">
        <v>10184</v>
      </c>
      <c r="D78" t="str">
        <f>VLOOKUP(A78,'СВОДНЫЙ ОТЧЕТ'!B:B,1,0)</f>
        <v>TOYOTA</v>
      </c>
    </row>
    <row r="79" spans="1:4" x14ac:dyDescent="0.2">
      <c r="A79" s="5" t="s">
        <v>924</v>
      </c>
      <c r="B79" s="7">
        <v>14123</v>
      </c>
      <c r="C79" s="7">
        <v>10589</v>
      </c>
      <c r="D79" t="str">
        <f>VLOOKUP(A79,'СВОДНЫЙ ОТЧЕТ'!B:B,1,0)</f>
        <v>VOLKSWAGEN</v>
      </c>
    </row>
    <row r="80" spans="1:4" x14ac:dyDescent="0.2">
      <c r="A80" s="5" t="s">
        <v>925</v>
      </c>
      <c r="B80" s="7">
        <v>3868</v>
      </c>
      <c r="C80" s="7">
        <v>2851</v>
      </c>
      <c r="D80" t="str">
        <f>VLOOKUP(A80,'СВОДНЫЙ ОТЧЕТ'!B:B,1,0)</f>
        <v>VOLVO</v>
      </c>
    </row>
    <row r="81" spans="1:4" x14ac:dyDescent="0.2">
      <c r="A81" s="5" t="s">
        <v>926</v>
      </c>
      <c r="B81" s="7">
        <v>13</v>
      </c>
      <c r="C81" s="7"/>
      <c r="D81" t="str">
        <f>VLOOKUP(A81,'СВОДНЫЙ ОТЧЕТ'!B:B,1,0)</f>
        <v>VOYAH</v>
      </c>
    </row>
    <row r="82" spans="1:4" x14ac:dyDescent="0.2">
      <c r="A82" s="5" t="s">
        <v>927</v>
      </c>
      <c r="B82" s="7">
        <v>1</v>
      </c>
      <c r="C82" s="7"/>
      <c r="D82" t="str">
        <f>VLOOKUP(A82,'СВОДНЫЙ ОТЧЕТ'!B:B,1,0)</f>
        <v>WELTMEISTER</v>
      </c>
    </row>
    <row r="83" spans="1:4" x14ac:dyDescent="0.2">
      <c r="A83" s="5" t="s">
        <v>928</v>
      </c>
      <c r="B83" s="7">
        <v>2</v>
      </c>
      <c r="C83" s="7">
        <v>1</v>
      </c>
      <c r="D83" t="e">
        <f>VLOOKUP(A83,'СВОДНЫЙ ОТЧЕТ'!B:B,1,0)</f>
        <v>#N/A</v>
      </c>
    </row>
    <row r="84" spans="1:4" x14ac:dyDescent="0.2">
      <c r="A84" s="5" t="s">
        <v>7</v>
      </c>
      <c r="B84" s="7">
        <v>107</v>
      </c>
      <c r="C84" s="7">
        <v>71</v>
      </c>
      <c r="D84" t="str">
        <f>VLOOKUP(A84,'СВОДНЫЙ ОТЧЕТ'!B:B,1,0)</f>
        <v>ALFAROMEO</v>
      </c>
    </row>
    <row r="85" spans="1:4" x14ac:dyDescent="0.2">
      <c r="A85" s="5" t="s">
        <v>482</v>
      </c>
      <c r="B85" s="7">
        <v>7696</v>
      </c>
      <c r="C85" s="7">
        <v>6304</v>
      </c>
      <c r="D85" t="str">
        <f>VLOOKUP(A85,'СВОДНЫЙ ОТЧЕТ'!B:B,1,0)</f>
        <v>SKODA</v>
      </c>
    </row>
    <row r="86" spans="1:4" x14ac:dyDescent="0.2">
      <c r="A86" s="5" t="s">
        <v>22</v>
      </c>
      <c r="B86" s="7">
        <v>1</v>
      </c>
      <c r="C86" s="7"/>
      <c r="D86" t="e">
        <f>VLOOKUP(A86,'СВОДНЫЙ ОТЧЕТ'!B:B,1,0)</f>
        <v>#N/A</v>
      </c>
    </row>
    <row r="87" spans="1:4" x14ac:dyDescent="0.2">
      <c r="A87" s="5" t="s">
        <v>297</v>
      </c>
      <c r="B87" s="7">
        <v>2</v>
      </c>
      <c r="C87" s="7"/>
      <c r="D87" t="e">
        <f>VLOOKUP(A87,'СВОДНЫЙ ОТЧЕТ'!B:B,1,0)</f>
        <v>#N/A</v>
      </c>
    </row>
    <row r="88" spans="1:4" x14ac:dyDescent="0.2">
      <c r="A88" s="5" t="s">
        <v>1030</v>
      </c>
      <c r="B88" s="7"/>
      <c r="C88" s="7">
        <v>1</v>
      </c>
      <c r="D88" t="e">
        <f>VLOOKUP(A88,'СВОДНЫЙ ОТЧЕТ'!B:B,1,0)</f>
        <v>#N/A</v>
      </c>
    </row>
    <row r="89" spans="1:4" x14ac:dyDescent="0.2">
      <c r="A89" s="5" t="s">
        <v>1032</v>
      </c>
      <c r="B89" s="7">
        <v>1</v>
      </c>
      <c r="C89" s="7"/>
      <c r="D89" t="e">
        <f>VLOOKUP(A89,'СВОДНЫЙ ОТЧЕТ'!B:B,1,0)</f>
        <v>#N/A</v>
      </c>
    </row>
    <row r="90" spans="1:4" x14ac:dyDescent="0.2">
      <c r="A90" s="5" t="s">
        <v>1033</v>
      </c>
      <c r="B90" s="7">
        <v>3</v>
      </c>
      <c r="C90" s="7"/>
      <c r="D90" t="str">
        <f>VLOOKUP(A90,'СВОДНЫЙ ОТЧЕТ'!B:B,1,0)</f>
        <v>ASIA</v>
      </c>
    </row>
    <row r="91" spans="1:4" x14ac:dyDescent="0.2">
      <c r="A91" s="5" t="s">
        <v>1034</v>
      </c>
      <c r="B91" s="7">
        <v>1</v>
      </c>
      <c r="C91" s="7"/>
      <c r="D91" t="e">
        <f>VLOOKUP(A91,'СВОДНЫЙ ОТЧЕТ'!B:B,1,0)</f>
        <v>#N/A</v>
      </c>
    </row>
    <row r="92" spans="1:4" x14ac:dyDescent="0.2">
      <c r="A92" s="5" t="s">
        <v>676</v>
      </c>
      <c r="B92" s="7">
        <v>1</v>
      </c>
      <c r="C92" s="7">
        <v>1</v>
      </c>
      <c r="D92" t="e">
        <f>VLOOKUP(A92,'СВОДНЫЙ ОТЧЕТ'!B:B,1,0)</f>
        <v>#N/A</v>
      </c>
    </row>
    <row r="93" spans="1:4" x14ac:dyDescent="0.2">
      <c r="A93" s="5" t="s">
        <v>1037</v>
      </c>
      <c r="B93" s="7"/>
      <c r="C93" s="7">
        <v>1</v>
      </c>
      <c r="D93" t="e">
        <f>VLOOKUP(A93,'СВОДНЫЙ ОТЧЕТ'!B:B,1,0)</f>
        <v>#N/A</v>
      </c>
    </row>
    <row r="94" spans="1:4" x14ac:dyDescent="0.2">
      <c r="A94" s="5" t="s">
        <v>1039</v>
      </c>
      <c r="B94" s="7">
        <v>15</v>
      </c>
      <c r="C94" s="7">
        <v>14</v>
      </c>
      <c r="D94" t="str">
        <f>VLOOKUP(A94,'СВОДНЫЙ ОТЧЕТ'!B:B,1,0)</f>
        <v>BRILLIANCE</v>
      </c>
    </row>
    <row r="95" spans="1:4" x14ac:dyDescent="0.2">
      <c r="A95" s="5" t="s">
        <v>1040</v>
      </c>
      <c r="B95" s="7">
        <v>33</v>
      </c>
      <c r="C95" s="7">
        <v>8</v>
      </c>
      <c r="D95" t="str">
        <f>VLOOKUP(A95,'СВОДНЫЙ ОТЧЕТ'!B:B,1,0)</f>
        <v>DACIA</v>
      </c>
    </row>
    <row r="96" spans="1:4" x14ac:dyDescent="0.2">
      <c r="A96" s="5" t="s">
        <v>138</v>
      </c>
      <c r="B96" s="7">
        <v>156</v>
      </c>
      <c r="C96" s="7">
        <v>202</v>
      </c>
      <c r="D96" t="str">
        <f>VLOOKUP(A96,'СВОДНЫЙ ОТЧЕТ'!B:B,1,0)</f>
        <v>DATSUN</v>
      </c>
    </row>
    <row r="97" spans="1:4" x14ac:dyDescent="0.2">
      <c r="A97" s="5" t="s">
        <v>1043</v>
      </c>
      <c r="B97" s="7"/>
      <c r="C97" s="7">
        <v>1</v>
      </c>
      <c r="D97" t="e">
        <f>VLOOKUP(A97,'СВОДНЫЙ ОТЧЕТ'!B:B,1,0)</f>
        <v>#N/A</v>
      </c>
    </row>
    <row r="98" spans="1:4" x14ac:dyDescent="0.2">
      <c r="A98" s="5" t="s">
        <v>1044</v>
      </c>
      <c r="B98" s="7">
        <v>5</v>
      </c>
      <c r="C98" s="7">
        <v>6</v>
      </c>
      <c r="D98" t="str">
        <f>VLOOKUP(A98,'СВОДНЫЙ ОТЧЕТ'!B:B,1,0)</f>
        <v>DERWAYS</v>
      </c>
    </row>
    <row r="99" spans="1:4" x14ac:dyDescent="0.2">
      <c r="A99" s="5" t="s">
        <v>1045</v>
      </c>
      <c r="B99" s="7">
        <v>6</v>
      </c>
      <c r="C99" s="7">
        <v>8</v>
      </c>
      <c r="D99" t="str">
        <f>VLOOKUP(A99,'СВОДНЫЙ ОТЧЕТ'!B:B,1,0)</f>
        <v>DONINVEST</v>
      </c>
    </row>
    <row r="100" spans="1:4" x14ac:dyDescent="0.2">
      <c r="A100" s="5" t="s">
        <v>1046</v>
      </c>
      <c r="B100" s="7">
        <v>5</v>
      </c>
      <c r="C100" s="7">
        <v>4</v>
      </c>
      <c r="D100" t="str">
        <f>VLOOKUP(A100,'СВОДНЫЙ ОТЧЕТ'!B:B,1,0)</f>
        <v>DW HOWER</v>
      </c>
    </row>
    <row r="101" spans="1:4" x14ac:dyDescent="0.2">
      <c r="A101" s="5" t="s">
        <v>1048</v>
      </c>
      <c r="B101" s="7">
        <v>2</v>
      </c>
      <c r="C101" s="7">
        <v>2</v>
      </c>
      <c r="D101" t="e">
        <f>VLOOKUP(A101,'СВОДНЫЙ ОТЧЕТ'!B:B,1,0)</f>
        <v>#N/A</v>
      </c>
    </row>
    <row r="102" spans="1:4" x14ac:dyDescent="0.2">
      <c r="A102" s="5" t="s">
        <v>1049</v>
      </c>
      <c r="B102" s="7">
        <v>6</v>
      </c>
      <c r="C102" s="7">
        <v>14</v>
      </c>
      <c r="D102" t="str">
        <f>VLOOKUP(A102,'СВОДНЫЙ ОТЧЕТ'!B:B,1,0)</f>
        <v>HAFEI</v>
      </c>
    </row>
    <row r="103" spans="1:4" x14ac:dyDescent="0.2">
      <c r="A103" s="5" t="s">
        <v>1050</v>
      </c>
      <c r="B103" s="7">
        <v>1</v>
      </c>
      <c r="C103" s="7">
        <v>1</v>
      </c>
      <c r="D103" t="str">
        <f>VLOOKUP(A103,'СВОДНЫЙ ОТЧЕТ'!B:B,1,0)</f>
        <v>HAIMA</v>
      </c>
    </row>
    <row r="104" spans="1:4" x14ac:dyDescent="0.2">
      <c r="A104" s="5" t="s">
        <v>1051</v>
      </c>
      <c r="B104" s="7">
        <v>4</v>
      </c>
      <c r="C104" s="7">
        <v>4</v>
      </c>
      <c r="D104" t="str">
        <f>VLOOKUP(A104,'СВОДНЫЙ ОТЧЕТ'!B:B,1,0)</f>
        <v>HAWTAI</v>
      </c>
    </row>
    <row r="105" spans="1:4" x14ac:dyDescent="0.2">
      <c r="A105" s="5" t="s">
        <v>1052</v>
      </c>
      <c r="B105" s="7">
        <v>60</v>
      </c>
      <c r="C105" s="7">
        <v>83</v>
      </c>
      <c r="D105" t="str">
        <f>VLOOKUP(A105,'СВОДНЫЙ ОТЧЕТ'!B:B,1,0)</f>
        <v>HUMMER</v>
      </c>
    </row>
    <row r="106" spans="1:4" x14ac:dyDescent="0.2">
      <c r="A106" s="5" t="s">
        <v>1055</v>
      </c>
      <c r="B106" s="7"/>
      <c r="C106" s="7">
        <v>1</v>
      </c>
      <c r="D106" t="e">
        <f>VLOOKUP(A106,'СВОДНЫЙ ОТЧЕТ'!B:B,1,0)</f>
        <v>#N/A</v>
      </c>
    </row>
    <row r="107" spans="1:4" x14ac:dyDescent="0.2">
      <c r="A107" s="5" t="s">
        <v>1056</v>
      </c>
      <c r="B107" s="7">
        <v>2</v>
      </c>
      <c r="C107" s="7">
        <v>4</v>
      </c>
      <c r="D107" t="str">
        <f>VLOOKUP(A107,'СВОДНЫЙ ОТЧЕТ'!B:B,1,0)</f>
        <v>LANCIA</v>
      </c>
    </row>
    <row r="108" spans="1:4" x14ac:dyDescent="0.2">
      <c r="A108" s="5" t="s">
        <v>1606</v>
      </c>
      <c r="B108" s="7">
        <v>173</v>
      </c>
      <c r="C108" s="7">
        <v>159</v>
      </c>
      <c r="D108" t="str">
        <f>VLOOKUP(A108,'СВОДНЫЙ ОТЧЕТ'!B:B,1,0)</f>
        <v>LIFAN</v>
      </c>
    </row>
    <row r="109" spans="1:4" x14ac:dyDescent="0.2">
      <c r="A109" s="5" t="s">
        <v>1059</v>
      </c>
      <c r="B109" s="7"/>
      <c r="C109" s="7">
        <v>1</v>
      </c>
      <c r="D109" t="e">
        <f>VLOOKUP(A109,'СВОДНЫЙ ОТЧЕТ'!B:B,1,0)</f>
        <v>#N/A</v>
      </c>
    </row>
    <row r="110" spans="1:4" x14ac:dyDescent="0.2">
      <c r="A110" s="5" t="s">
        <v>1060</v>
      </c>
      <c r="B110" s="7">
        <v>2</v>
      </c>
      <c r="C110" s="7">
        <v>1</v>
      </c>
      <c r="D110" t="e">
        <f>VLOOKUP(A110,'СВОДНЫЙ ОТЧЕТ'!B:B,1,0)</f>
        <v>#N/A</v>
      </c>
    </row>
    <row r="111" spans="1:4" x14ac:dyDescent="0.2">
      <c r="A111" s="5" t="s">
        <v>1062</v>
      </c>
      <c r="B111" s="7">
        <v>3</v>
      </c>
      <c r="C111" s="7">
        <v>4</v>
      </c>
      <c r="D111" t="str">
        <f>VLOOKUP(A111,'СВОДНЫЙ ОТЧЕТ'!B:B,1,0)</f>
        <v>LUXGEN</v>
      </c>
    </row>
    <row r="112" spans="1:4" x14ac:dyDescent="0.2">
      <c r="A112" s="5" t="s">
        <v>1063</v>
      </c>
      <c r="B112" s="7">
        <v>11</v>
      </c>
      <c r="C112" s="7">
        <v>15</v>
      </c>
      <c r="D112" t="str">
        <f>VLOOKUP(A112,'СВОДНЫЙ ОТЧЕТ'!B:B,1,0)</f>
        <v>MAYBACH</v>
      </c>
    </row>
    <row r="113" spans="1:4" x14ac:dyDescent="0.2">
      <c r="A113" s="5" t="s">
        <v>1065</v>
      </c>
      <c r="B113" s="7">
        <v>7</v>
      </c>
      <c r="C113" s="7">
        <v>7</v>
      </c>
      <c r="D113" t="str">
        <f>VLOOKUP(A113,'СВОДНЫЙ ОТЧЕТ'!B:B,1,0)</f>
        <v>MERCURY</v>
      </c>
    </row>
    <row r="114" spans="1:4" x14ac:dyDescent="0.2">
      <c r="A114" s="5" t="s">
        <v>1066</v>
      </c>
      <c r="B114" s="7">
        <v>1</v>
      </c>
      <c r="C114" s="7">
        <v>1</v>
      </c>
      <c r="D114" t="e">
        <f>VLOOKUP(A114,'СВОДНЫЙ ОТЧЕТ'!B:B,1,0)</f>
        <v>#N/A</v>
      </c>
    </row>
    <row r="115" spans="1:4" x14ac:dyDescent="0.2">
      <c r="A115" s="5" t="s">
        <v>1067</v>
      </c>
      <c r="B115" s="7">
        <v>2</v>
      </c>
      <c r="C115" s="7">
        <v>4</v>
      </c>
      <c r="D115" t="e">
        <f>VLOOKUP(A115,'СВОДНЫЙ ОТЧЕТ'!B:B,1,0)</f>
        <v>#N/A</v>
      </c>
    </row>
    <row r="116" spans="1:4" x14ac:dyDescent="0.2">
      <c r="A116" s="5" t="s">
        <v>1068</v>
      </c>
      <c r="B116" s="7">
        <v>22</v>
      </c>
      <c r="C116" s="7">
        <v>15</v>
      </c>
      <c r="D116" t="str">
        <f>VLOOKUP(A116,'СВОДНЫЙ ОТЧЕТ'!B:B,1,0)</f>
        <v>PLYMOUTH</v>
      </c>
    </row>
    <row r="117" spans="1:4" x14ac:dyDescent="0.2">
      <c r="A117" s="5" t="s">
        <v>1069</v>
      </c>
      <c r="B117" s="7">
        <v>25</v>
      </c>
      <c r="C117" s="7">
        <v>35</v>
      </c>
      <c r="D117" t="str">
        <f>VLOOKUP(A117,'СВОДНЫЙ ОТЧЕТ'!B:B,1,0)</f>
        <v>PONTIAC</v>
      </c>
    </row>
    <row r="118" spans="1:4" x14ac:dyDescent="0.2">
      <c r="A118" s="5" t="s">
        <v>1070</v>
      </c>
      <c r="B118" s="7">
        <v>1</v>
      </c>
      <c r="C118" s="7">
        <v>3</v>
      </c>
      <c r="D118" t="str">
        <f>VLOOKUP(A118,'СВОДНЫЙ ОТЧЕТ'!B:B,1,0)</f>
        <v>PROTON</v>
      </c>
    </row>
    <row r="119" spans="1:4" x14ac:dyDescent="0.2">
      <c r="A119" s="5" t="s">
        <v>1072</v>
      </c>
      <c r="B119" s="7">
        <v>15</v>
      </c>
      <c r="C119" s="7">
        <v>34</v>
      </c>
    </row>
    <row r="120" spans="1:4" x14ac:dyDescent="0.2">
      <c r="A120" s="5" t="s">
        <v>1073</v>
      </c>
      <c r="B120" s="7">
        <v>141</v>
      </c>
      <c r="C120" s="7">
        <v>133</v>
      </c>
    </row>
    <row r="121" spans="1:4" x14ac:dyDescent="0.2">
      <c r="A121" s="5" t="s">
        <v>1074</v>
      </c>
      <c r="B121" s="7">
        <v>1</v>
      </c>
      <c r="C121" s="7"/>
    </row>
    <row r="122" spans="1:4" x14ac:dyDescent="0.2">
      <c r="A122" s="5" t="s">
        <v>1075</v>
      </c>
      <c r="B122" s="7">
        <v>1</v>
      </c>
      <c r="C122" s="7">
        <v>7</v>
      </c>
    </row>
    <row r="123" spans="1:4" x14ac:dyDescent="0.2">
      <c r="A123" s="5" t="s">
        <v>1076</v>
      </c>
      <c r="B123" s="7">
        <v>18</v>
      </c>
      <c r="C123" s="7">
        <v>18</v>
      </c>
    </row>
    <row r="124" spans="1:4" x14ac:dyDescent="0.2">
      <c r="A124" s="5" t="s">
        <v>1077</v>
      </c>
      <c r="B124" s="7">
        <v>127</v>
      </c>
      <c r="C124" s="7">
        <v>106</v>
      </c>
    </row>
    <row r="125" spans="1:4" x14ac:dyDescent="0.2">
      <c r="A125" s="5" t="s">
        <v>1080</v>
      </c>
      <c r="B125" s="7">
        <v>1</v>
      </c>
      <c r="C125" s="7"/>
    </row>
    <row r="126" spans="1:4" x14ac:dyDescent="0.2">
      <c r="A126" s="5" t="s">
        <v>1082</v>
      </c>
      <c r="B126" s="7"/>
      <c r="C126" s="7">
        <v>1</v>
      </c>
    </row>
    <row r="127" spans="1:4" x14ac:dyDescent="0.2">
      <c r="A127" s="5" t="s">
        <v>1086</v>
      </c>
      <c r="B127" s="7">
        <v>10</v>
      </c>
      <c r="C127" s="7">
        <v>12</v>
      </c>
    </row>
    <row r="128" spans="1:4" x14ac:dyDescent="0.2">
      <c r="A128" s="5" t="s">
        <v>1087</v>
      </c>
      <c r="B128" s="7">
        <v>1</v>
      </c>
      <c r="C128" s="7">
        <v>1</v>
      </c>
    </row>
    <row r="129" spans="1:3" x14ac:dyDescent="0.2">
      <c r="A129" s="5" t="s">
        <v>603</v>
      </c>
      <c r="B129" s="7">
        <v>176920</v>
      </c>
      <c r="C129" s="7">
        <v>140654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18"/>
  <sheetViews>
    <sheetView workbookViewId="0">
      <selection activeCell="B12" sqref="B12"/>
    </sheetView>
  </sheetViews>
  <sheetFormatPr baseColWidth="10" defaultColWidth="8.83203125" defaultRowHeight="15" x14ac:dyDescent="0.2"/>
  <cols>
    <col min="1" max="1" width="17" bestFit="1" customWidth="1"/>
    <col min="2" max="2" width="20.83203125" customWidth="1"/>
    <col min="3" max="3" width="20.83203125" bestFit="1" customWidth="1"/>
    <col min="4" max="4" width="23" customWidth="1"/>
  </cols>
  <sheetData>
    <row r="1" spans="1:4" x14ac:dyDescent="0.2">
      <c r="A1" s="4" t="s">
        <v>930</v>
      </c>
      <c r="B1" t="s">
        <v>931</v>
      </c>
    </row>
    <row r="2" spans="1:4" x14ac:dyDescent="0.2">
      <c r="A2" s="4" t="s">
        <v>613</v>
      </c>
      <c r="B2" t="s">
        <v>615</v>
      </c>
    </row>
    <row r="4" spans="1:4" x14ac:dyDescent="0.2">
      <c r="A4" s="4" t="s">
        <v>602</v>
      </c>
      <c r="B4" t="s">
        <v>940</v>
      </c>
      <c r="C4" t="s">
        <v>941</v>
      </c>
    </row>
    <row r="5" spans="1:4" x14ac:dyDescent="0.2">
      <c r="A5" s="5" t="s">
        <v>863</v>
      </c>
      <c r="B5" s="7">
        <v>30</v>
      </c>
      <c r="C5" s="7">
        <v>5</v>
      </c>
      <c r="D5" t="e">
        <f>VLOOKUP(A5,'СВОДНЫЙ ОТЧЕТ'!B:B,1,0)</f>
        <v>#N/A</v>
      </c>
    </row>
    <row r="6" spans="1:4" x14ac:dyDescent="0.2">
      <c r="A6" s="5" t="s">
        <v>875</v>
      </c>
      <c r="B6" s="7">
        <v>2</v>
      </c>
      <c r="C6" s="7"/>
      <c r="D6" t="e">
        <f>VLOOKUP(A6,'СВОДНЫЙ ОТЧЕТ'!B:B,1,0)</f>
        <v>#N/A</v>
      </c>
    </row>
    <row r="7" spans="1:4" x14ac:dyDescent="0.2">
      <c r="A7" s="5" t="s">
        <v>193</v>
      </c>
      <c r="B7" s="7">
        <v>611</v>
      </c>
      <c r="C7" s="7">
        <v>591</v>
      </c>
      <c r="D7" t="e">
        <f>VLOOKUP(A7,'СВОДНЫЙ ОТЧЕТ'!B:B,1,0)</f>
        <v>#N/A</v>
      </c>
    </row>
    <row r="8" spans="1:4" x14ac:dyDescent="0.2">
      <c r="A8" s="5" t="s">
        <v>311</v>
      </c>
      <c r="B8" s="7">
        <v>17261</v>
      </c>
      <c r="C8" s="7">
        <v>14789</v>
      </c>
      <c r="D8" t="str">
        <f>VLOOKUP(A8,'СВОДНЫЙ ОТЧЕТ'!B:B,1,0)</f>
        <v>LADA</v>
      </c>
    </row>
    <row r="9" spans="1:4" x14ac:dyDescent="0.2">
      <c r="A9" s="5" t="s">
        <v>564</v>
      </c>
      <c r="B9" s="7">
        <v>1072</v>
      </c>
      <c r="C9" s="7">
        <v>937</v>
      </c>
      <c r="D9" t="str">
        <f>VLOOKUP(A9,'СВОДНЫЙ ОТЧЕТ'!B:B,1,0)</f>
        <v>UAZ</v>
      </c>
    </row>
    <row r="10" spans="1:4" x14ac:dyDescent="0.2">
      <c r="A10" s="5" t="s">
        <v>1035</v>
      </c>
      <c r="B10" s="7">
        <v>261</v>
      </c>
      <c r="C10" s="7">
        <v>214</v>
      </c>
      <c r="D10" t="e">
        <f>VLOOKUP(A10,'СВОДНЫЙ ОТЧЕТ'!B:B,1,0)</f>
        <v>#N/A</v>
      </c>
    </row>
    <row r="11" spans="1:4" x14ac:dyDescent="0.2">
      <c r="A11" s="5" t="s">
        <v>1038</v>
      </c>
      <c r="B11" s="7">
        <v>29</v>
      </c>
      <c r="C11" s="7">
        <v>21</v>
      </c>
      <c r="D11" t="e">
        <f>VLOOKUP(A11,'СВОДНЫЙ ОТЧЕТ'!B:B,1,0)</f>
        <v>#N/A</v>
      </c>
    </row>
    <row r="12" spans="1:4" x14ac:dyDescent="0.2">
      <c r="A12" s="5" t="s">
        <v>1054</v>
      </c>
      <c r="B12" s="7">
        <v>257</v>
      </c>
      <c r="C12" s="7">
        <v>266</v>
      </c>
      <c r="D12" t="e">
        <f>VLOOKUP(A12,'СВОДНЫЙ ОТЧЕТ'!B:B,1,0)</f>
        <v>#N/A</v>
      </c>
    </row>
    <row r="13" spans="1:4" x14ac:dyDescent="0.2">
      <c r="A13" s="5" t="s">
        <v>1061</v>
      </c>
      <c r="B13" s="7">
        <v>12</v>
      </c>
      <c r="C13" s="7">
        <v>8</v>
      </c>
      <c r="D13" t="e">
        <f>VLOOKUP(A13,'СВОДНЫЙ ОТЧЕТ'!B:B,1,0)</f>
        <v>#N/A</v>
      </c>
    </row>
    <row r="14" spans="1:4" x14ac:dyDescent="0.2">
      <c r="A14" s="5" t="s">
        <v>1078</v>
      </c>
      <c r="B14" s="7">
        <v>2008</v>
      </c>
      <c r="C14" s="7">
        <v>1236</v>
      </c>
      <c r="D14" t="str">
        <f>VLOOKUP(A14,'СВОДНЫЙ ОТЧЕТ'!B:B,1,0)</f>
        <v>SEAZ</v>
      </c>
    </row>
    <row r="15" spans="1:4" x14ac:dyDescent="0.2">
      <c r="A15" s="5" t="s">
        <v>1081</v>
      </c>
      <c r="B15" s="7">
        <v>645</v>
      </c>
      <c r="C15" s="7">
        <v>697</v>
      </c>
      <c r="D15" t="str">
        <f>VLOOKUP(A15,'СВОДНЫЙ ОТЧЕТ'!B:B,1,0)</f>
        <v>TAGAZ</v>
      </c>
    </row>
    <row r="16" spans="1:4" x14ac:dyDescent="0.2">
      <c r="A16" s="5" t="s">
        <v>1083</v>
      </c>
      <c r="B16" s="7">
        <v>846</v>
      </c>
      <c r="C16" s="7">
        <v>852</v>
      </c>
      <c r="D16" t="str">
        <f>VLOOKUP(A16,'СВОДНЫЙ ОТЧЕТ'!B:B,1,0)</f>
        <v>ZAZ</v>
      </c>
    </row>
    <row r="17" spans="1:4" x14ac:dyDescent="0.2">
      <c r="A17" s="5" t="s">
        <v>1084</v>
      </c>
      <c r="B17" s="7">
        <v>2</v>
      </c>
      <c r="C17" s="7">
        <v>2</v>
      </c>
      <c r="D17" t="e">
        <f>VLOOKUP(A17,'СВОДНЫЙ ОТЧЕТ'!B:B,1,0)</f>
        <v>#N/A</v>
      </c>
    </row>
    <row r="18" spans="1:4" x14ac:dyDescent="0.2">
      <c r="A18" s="5" t="s">
        <v>1085</v>
      </c>
      <c r="B18" s="7"/>
      <c r="C18" s="7">
        <v>2</v>
      </c>
      <c r="D18" t="e">
        <f>VLOOKUP(A18,'СВОДНЫЙ ОТЧЕТ'!B:B,1,0)</f>
        <v>#N/A</v>
      </c>
    </row>
    <row r="19" spans="1:4" x14ac:dyDescent="0.2">
      <c r="A19" s="5" t="s">
        <v>603</v>
      </c>
      <c r="B19" s="7">
        <v>23036</v>
      </c>
      <c r="C19" s="7">
        <v>19620</v>
      </c>
      <c r="D19" t="str">
        <f>VLOOKUP(A19,'СВОДНЫЙ ОТЧЕТ'!B:B,1,0)</f>
        <v>Общий итог</v>
      </c>
    </row>
    <row r="20" spans="1:4" x14ac:dyDescent="0.2">
      <c r="D20" t="e">
        <f>VLOOKUP(A20,'СВОДНЫЙ ОТЧЕТ'!B:B,1,0)</f>
        <v>#N/A</v>
      </c>
    </row>
    <row r="21" spans="1:4" x14ac:dyDescent="0.2">
      <c r="D21" t="e">
        <f>VLOOKUP(A21,'СВОДНЫЙ ОТЧЕТ'!B:B,1,0)</f>
        <v>#N/A</v>
      </c>
    </row>
    <row r="22" spans="1:4" x14ac:dyDescent="0.2">
      <c r="D22" t="e">
        <f>VLOOKUP(A22,'СВОДНЫЙ ОТЧЕТ'!B:B,1,0)</f>
        <v>#N/A</v>
      </c>
    </row>
    <row r="23" spans="1:4" x14ac:dyDescent="0.2">
      <c r="D23" t="e">
        <f>VLOOKUP(A23,'СВОДНЫЙ ОТЧЕТ'!B:B,1,0)</f>
        <v>#N/A</v>
      </c>
    </row>
    <row r="24" spans="1:4" x14ac:dyDescent="0.2">
      <c r="D24" t="e">
        <f>VLOOKUP(A24,'СВОДНЫЙ ОТЧЕТ'!B:B,1,0)</f>
        <v>#N/A</v>
      </c>
    </row>
    <row r="25" spans="1:4" x14ac:dyDescent="0.2">
      <c r="D25" t="e">
        <f>VLOOKUP(A25,'СВОДНЫЙ ОТЧЕТ'!B:B,1,0)</f>
        <v>#N/A</v>
      </c>
    </row>
    <row r="26" spans="1:4" x14ac:dyDescent="0.2">
      <c r="D26" t="e">
        <f>VLOOKUP(A26,'СВОДНЫЙ ОТЧЕТ'!B:B,1,0)</f>
        <v>#N/A</v>
      </c>
    </row>
    <row r="27" spans="1:4" x14ac:dyDescent="0.2">
      <c r="D27" t="e">
        <f>VLOOKUP(A27,'СВОДНЫЙ ОТЧЕТ'!B:B,1,0)</f>
        <v>#N/A</v>
      </c>
    </row>
    <row r="28" spans="1:4" x14ac:dyDescent="0.2">
      <c r="D28" t="e">
        <f>VLOOKUP(A28,'СВОДНЫЙ ОТЧЕТ'!B:B,1,0)</f>
        <v>#N/A</v>
      </c>
    </row>
    <row r="29" spans="1:4" x14ac:dyDescent="0.2">
      <c r="D29" t="e">
        <f>VLOOKUP(A29,'СВОДНЫЙ ОТЧЕТ'!B:B,1,0)</f>
        <v>#N/A</v>
      </c>
    </row>
    <row r="30" spans="1:4" x14ac:dyDescent="0.2">
      <c r="D30" t="e">
        <f>VLOOKUP(A30,'СВОДНЫЙ ОТЧЕТ'!B:B,1,0)</f>
        <v>#N/A</v>
      </c>
    </row>
    <row r="31" spans="1:4" x14ac:dyDescent="0.2">
      <c r="D31" t="e">
        <f>VLOOKUP(A31,'СВОДНЫЙ ОТЧЕТ'!B:B,1,0)</f>
        <v>#N/A</v>
      </c>
    </row>
    <row r="32" spans="1:4" x14ac:dyDescent="0.2">
      <c r="D32" t="e">
        <f>VLOOKUP(A32,'СВОДНЫЙ ОТЧЕТ'!B:B,1,0)</f>
        <v>#N/A</v>
      </c>
    </row>
    <row r="33" spans="4:4" x14ac:dyDescent="0.2">
      <c r="D33" t="e">
        <f>VLOOKUP(A33,'СВОДНЫЙ ОТЧЕТ'!B:B,1,0)</f>
        <v>#N/A</v>
      </c>
    </row>
    <row r="34" spans="4:4" x14ac:dyDescent="0.2">
      <c r="D34" t="e">
        <f>VLOOKUP(A34,'СВОДНЫЙ ОТЧЕТ'!B:B,1,0)</f>
        <v>#N/A</v>
      </c>
    </row>
    <row r="35" spans="4:4" x14ac:dyDescent="0.2">
      <c r="D35" t="e">
        <f>VLOOKUP(A35,'СВОДНЫЙ ОТЧЕТ'!B:B,1,0)</f>
        <v>#N/A</v>
      </c>
    </row>
    <row r="36" spans="4:4" x14ac:dyDescent="0.2">
      <c r="D36" t="e">
        <f>VLOOKUP(A36,'СВОДНЫЙ ОТЧЕТ'!B:B,1,0)</f>
        <v>#N/A</v>
      </c>
    </row>
    <row r="37" spans="4:4" x14ac:dyDescent="0.2">
      <c r="D37" t="e">
        <f>VLOOKUP(A37,'СВОДНЫЙ ОТЧЕТ'!B:B,1,0)</f>
        <v>#N/A</v>
      </c>
    </row>
    <row r="38" spans="4:4" x14ac:dyDescent="0.2">
      <c r="D38" t="e">
        <f>VLOOKUP(A38,'СВОДНЫЙ ОТЧЕТ'!B:B,1,0)</f>
        <v>#N/A</v>
      </c>
    </row>
    <row r="39" spans="4:4" x14ac:dyDescent="0.2">
      <c r="D39" t="e">
        <f>VLOOKUP(A39,'СВОДНЫЙ ОТЧЕТ'!B:B,1,0)</f>
        <v>#N/A</v>
      </c>
    </row>
    <row r="40" spans="4:4" x14ac:dyDescent="0.2">
      <c r="D40" t="e">
        <f>VLOOKUP(A40,'СВОДНЫЙ ОТЧЕТ'!B:B,1,0)</f>
        <v>#N/A</v>
      </c>
    </row>
    <row r="41" spans="4:4" x14ac:dyDescent="0.2">
      <c r="D41" t="e">
        <f>VLOOKUP(A41,'СВОДНЫЙ ОТЧЕТ'!B:B,1,0)</f>
        <v>#N/A</v>
      </c>
    </row>
    <row r="42" spans="4:4" x14ac:dyDescent="0.2">
      <c r="D42" t="e">
        <f>VLOOKUP(A42,'СВОДНЫЙ ОТЧЕТ'!B:B,1,0)</f>
        <v>#N/A</v>
      </c>
    </row>
    <row r="43" spans="4:4" x14ac:dyDescent="0.2">
      <c r="D43" t="e">
        <f>VLOOKUP(A43,'СВОДНЫЙ ОТЧЕТ'!B:B,1,0)</f>
        <v>#N/A</v>
      </c>
    </row>
    <row r="44" spans="4:4" x14ac:dyDescent="0.2">
      <c r="D44" t="e">
        <f>VLOOKUP(A44,'СВОДНЫЙ ОТЧЕТ'!B:B,1,0)</f>
        <v>#N/A</v>
      </c>
    </row>
    <row r="45" spans="4:4" x14ac:dyDescent="0.2">
      <c r="D45" t="e">
        <f>VLOOKUP(A45,'СВОДНЫЙ ОТЧЕТ'!B:B,1,0)</f>
        <v>#N/A</v>
      </c>
    </row>
    <row r="46" spans="4:4" x14ac:dyDescent="0.2">
      <c r="D46" t="e">
        <f>VLOOKUP(A46,'СВОДНЫЙ ОТЧЕТ'!B:B,1,0)</f>
        <v>#N/A</v>
      </c>
    </row>
    <row r="47" spans="4:4" x14ac:dyDescent="0.2">
      <c r="D47" t="e">
        <f>VLOOKUP(A47,'СВОДНЫЙ ОТЧЕТ'!B:B,1,0)</f>
        <v>#N/A</v>
      </c>
    </row>
    <row r="48" spans="4:4" x14ac:dyDescent="0.2">
      <c r="D48" t="e">
        <f>VLOOKUP(A48,'СВОДНЫЙ ОТЧЕТ'!B:B,1,0)</f>
        <v>#N/A</v>
      </c>
    </row>
    <row r="49" spans="4:4" x14ac:dyDescent="0.2">
      <c r="D49" t="e">
        <f>VLOOKUP(A49,'СВОДНЫЙ ОТЧЕТ'!B:B,1,0)</f>
        <v>#N/A</v>
      </c>
    </row>
    <row r="50" spans="4:4" x14ac:dyDescent="0.2">
      <c r="D50" t="e">
        <f>VLOOKUP(A50,'СВОДНЫЙ ОТЧЕТ'!B:B,1,0)</f>
        <v>#N/A</v>
      </c>
    </row>
    <row r="51" spans="4:4" x14ac:dyDescent="0.2">
      <c r="D51" t="e">
        <f>VLOOKUP(A51,'СВОДНЫЙ ОТЧЕТ'!B:B,1,0)</f>
        <v>#N/A</v>
      </c>
    </row>
    <row r="52" spans="4:4" x14ac:dyDescent="0.2">
      <c r="D52" t="e">
        <f>VLOOKUP(A52,'СВОДНЫЙ ОТЧЕТ'!B:B,1,0)</f>
        <v>#N/A</v>
      </c>
    </row>
    <row r="53" spans="4:4" x14ac:dyDescent="0.2">
      <c r="D53" t="e">
        <f>VLOOKUP(A53,'СВОДНЫЙ ОТЧЕТ'!B:B,1,0)</f>
        <v>#N/A</v>
      </c>
    </row>
    <row r="54" spans="4:4" x14ac:dyDescent="0.2">
      <c r="D54" t="e">
        <f>VLOOKUP(A54,'СВОДНЫЙ ОТЧЕТ'!B:B,1,0)</f>
        <v>#N/A</v>
      </c>
    </row>
    <row r="55" spans="4:4" x14ac:dyDescent="0.2">
      <c r="D55" t="e">
        <f>VLOOKUP(A55,'СВОДНЫЙ ОТЧЕТ'!B:B,1,0)</f>
        <v>#N/A</v>
      </c>
    </row>
    <row r="56" spans="4:4" x14ac:dyDescent="0.2">
      <c r="D56" t="e">
        <f>VLOOKUP(A56,'СВОДНЫЙ ОТЧЕТ'!B:B,1,0)</f>
        <v>#N/A</v>
      </c>
    </row>
    <row r="57" spans="4:4" x14ac:dyDescent="0.2">
      <c r="D57" t="e">
        <f>VLOOKUP(A57,'СВОДНЫЙ ОТЧЕТ'!B:B,1,0)</f>
        <v>#N/A</v>
      </c>
    </row>
    <row r="58" spans="4:4" x14ac:dyDescent="0.2">
      <c r="D58" t="e">
        <f>VLOOKUP(A58,'СВОДНЫЙ ОТЧЕТ'!B:B,1,0)</f>
        <v>#N/A</v>
      </c>
    </row>
    <row r="59" spans="4:4" x14ac:dyDescent="0.2">
      <c r="D59" t="e">
        <f>VLOOKUP(A59,'СВОДНЫЙ ОТЧЕТ'!B:B,1,0)</f>
        <v>#N/A</v>
      </c>
    </row>
    <row r="60" spans="4:4" x14ac:dyDescent="0.2">
      <c r="D60" t="e">
        <f>VLOOKUP(A60,'СВОДНЫЙ ОТЧЕТ'!B:B,1,0)</f>
        <v>#N/A</v>
      </c>
    </row>
    <row r="61" spans="4:4" x14ac:dyDescent="0.2">
      <c r="D61" t="e">
        <f>VLOOKUP(A61,'СВОДНЫЙ ОТЧЕТ'!B:B,1,0)</f>
        <v>#N/A</v>
      </c>
    </row>
    <row r="62" spans="4:4" x14ac:dyDescent="0.2">
      <c r="D62" t="e">
        <f>VLOOKUP(A62,'СВОДНЫЙ ОТЧЕТ'!B:B,1,0)</f>
        <v>#N/A</v>
      </c>
    </row>
    <row r="63" spans="4:4" x14ac:dyDescent="0.2">
      <c r="D63" t="e">
        <f>VLOOKUP(A63,'СВОДНЫЙ ОТЧЕТ'!B:B,1,0)</f>
        <v>#N/A</v>
      </c>
    </row>
    <row r="64" spans="4:4" x14ac:dyDescent="0.2">
      <c r="D64" t="e">
        <f>VLOOKUP(A64,'СВОДНЫЙ ОТЧЕТ'!B:B,1,0)</f>
        <v>#N/A</v>
      </c>
    </row>
    <row r="65" spans="4:4" x14ac:dyDescent="0.2">
      <c r="D65" t="e">
        <f>VLOOKUP(A65,'СВОДНЫЙ ОТЧЕТ'!B:B,1,0)</f>
        <v>#N/A</v>
      </c>
    </row>
    <row r="66" spans="4:4" x14ac:dyDescent="0.2">
      <c r="D66" t="e">
        <f>VLOOKUP(A66,'СВОДНЫЙ ОТЧЕТ'!B:B,1,0)</f>
        <v>#N/A</v>
      </c>
    </row>
    <row r="67" spans="4:4" x14ac:dyDescent="0.2">
      <c r="D67" t="e">
        <f>VLOOKUP(A67,'СВОДНЫЙ ОТЧЕТ'!B:B,1,0)</f>
        <v>#N/A</v>
      </c>
    </row>
    <row r="68" spans="4:4" x14ac:dyDescent="0.2">
      <c r="D68" t="e">
        <f>VLOOKUP(A68,'СВОДНЫЙ ОТЧЕТ'!B:B,1,0)</f>
        <v>#N/A</v>
      </c>
    </row>
    <row r="69" spans="4:4" x14ac:dyDescent="0.2">
      <c r="D69" t="e">
        <f>VLOOKUP(A69,'СВОДНЫЙ ОТЧЕТ'!B:B,1,0)</f>
        <v>#N/A</v>
      </c>
    </row>
    <row r="70" spans="4:4" x14ac:dyDescent="0.2">
      <c r="D70" t="e">
        <f>VLOOKUP(A70,'СВОДНЫЙ ОТЧЕТ'!B:B,1,0)</f>
        <v>#N/A</v>
      </c>
    </row>
    <row r="71" spans="4:4" x14ac:dyDescent="0.2">
      <c r="D71" t="e">
        <f>VLOOKUP(A71,'СВОДНЫЙ ОТЧЕТ'!B:B,1,0)</f>
        <v>#N/A</v>
      </c>
    </row>
    <row r="72" spans="4:4" x14ac:dyDescent="0.2">
      <c r="D72" t="e">
        <f>VLOOKUP(A72,'СВОДНЫЙ ОТЧЕТ'!B:B,1,0)</f>
        <v>#N/A</v>
      </c>
    </row>
    <row r="73" spans="4:4" x14ac:dyDescent="0.2">
      <c r="D73" t="e">
        <f>VLOOKUP(A73,'СВОДНЫЙ ОТЧЕТ'!B:B,1,0)</f>
        <v>#N/A</v>
      </c>
    </row>
    <row r="74" spans="4:4" x14ac:dyDescent="0.2">
      <c r="D74" t="e">
        <f>VLOOKUP(A74,'СВОДНЫЙ ОТЧЕТ'!B:B,1,0)</f>
        <v>#N/A</v>
      </c>
    </row>
    <row r="75" spans="4:4" x14ac:dyDescent="0.2">
      <c r="D75" t="e">
        <f>VLOOKUP(A75,'СВОДНЫЙ ОТЧЕТ'!B:B,1,0)</f>
        <v>#N/A</v>
      </c>
    </row>
    <row r="76" spans="4:4" x14ac:dyDescent="0.2">
      <c r="D76" t="e">
        <f>VLOOKUP(A76,'СВОДНЫЙ ОТЧЕТ'!B:B,1,0)</f>
        <v>#N/A</v>
      </c>
    </row>
    <row r="77" spans="4:4" x14ac:dyDescent="0.2">
      <c r="D77" t="e">
        <f>VLOOKUP(A77,'СВОДНЫЙ ОТЧЕТ'!B:B,1,0)</f>
        <v>#N/A</v>
      </c>
    </row>
    <row r="78" spans="4:4" x14ac:dyDescent="0.2">
      <c r="D78" t="e">
        <f>VLOOKUP(A78,'СВОДНЫЙ ОТЧЕТ'!B:B,1,0)</f>
        <v>#N/A</v>
      </c>
    </row>
    <row r="79" spans="4:4" x14ac:dyDescent="0.2">
      <c r="D79" t="e">
        <f>VLOOKUP(A79,'СВОДНЫЙ ОТЧЕТ'!B:B,1,0)</f>
        <v>#N/A</v>
      </c>
    </row>
    <row r="80" spans="4:4" x14ac:dyDescent="0.2">
      <c r="D80" t="e">
        <f>VLOOKUP(A80,'СВОДНЫЙ ОТЧЕТ'!B:B,1,0)</f>
        <v>#N/A</v>
      </c>
    </row>
    <row r="81" spans="4:4" x14ac:dyDescent="0.2">
      <c r="D81" t="e">
        <f>VLOOKUP(A81,'СВОДНЫЙ ОТЧЕТ'!B:B,1,0)</f>
        <v>#N/A</v>
      </c>
    </row>
    <row r="82" spans="4:4" x14ac:dyDescent="0.2">
      <c r="D82" t="e">
        <f>VLOOKUP(A82,'СВОДНЫЙ ОТЧЕТ'!B:B,1,0)</f>
        <v>#N/A</v>
      </c>
    </row>
    <row r="83" spans="4:4" x14ac:dyDescent="0.2">
      <c r="D83" t="e">
        <f>VLOOKUP(A83,'СВОДНЫЙ ОТЧЕТ'!B:B,1,0)</f>
        <v>#N/A</v>
      </c>
    </row>
    <row r="84" spans="4:4" x14ac:dyDescent="0.2">
      <c r="D84" t="e">
        <f>VLOOKUP(A84,'СВОДНЫЙ ОТЧЕТ'!B:B,1,0)</f>
        <v>#N/A</v>
      </c>
    </row>
    <row r="85" spans="4:4" x14ac:dyDescent="0.2">
      <c r="D85" t="e">
        <f>VLOOKUP(A85,'СВОДНЫЙ ОТЧЕТ'!B:B,1,0)</f>
        <v>#N/A</v>
      </c>
    </row>
    <row r="86" spans="4:4" x14ac:dyDescent="0.2">
      <c r="D86" t="e">
        <f>VLOOKUP(A86,'СВОДНЫЙ ОТЧЕТ'!B:B,1,0)</f>
        <v>#N/A</v>
      </c>
    </row>
    <row r="87" spans="4:4" x14ac:dyDescent="0.2">
      <c r="D87" t="e">
        <f>VLOOKUP(A87,'СВОДНЫЙ ОТЧЕТ'!B:B,1,0)</f>
        <v>#N/A</v>
      </c>
    </row>
    <row r="88" spans="4:4" x14ac:dyDescent="0.2">
      <c r="D88" t="e">
        <f>VLOOKUP(A88,'СВОДНЫЙ ОТЧЕТ'!B:B,1,0)</f>
        <v>#N/A</v>
      </c>
    </row>
    <row r="89" spans="4:4" x14ac:dyDescent="0.2">
      <c r="D89" t="e">
        <f>VLOOKUP(A89,'СВОДНЫЙ ОТЧЕТ'!B:B,1,0)</f>
        <v>#N/A</v>
      </c>
    </row>
    <row r="90" spans="4:4" x14ac:dyDescent="0.2">
      <c r="D90" t="e">
        <f>VLOOKUP(A90,'СВОДНЫЙ ОТЧЕТ'!B:B,1,0)</f>
        <v>#N/A</v>
      </c>
    </row>
    <row r="91" spans="4:4" x14ac:dyDescent="0.2">
      <c r="D91" t="e">
        <f>VLOOKUP(A91,'СВОДНЫЙ ОТЧЕТ'!B:B,1,0)</f>
        <v>#N/A</v>
      </c>
    </row>
    <row r="92" spans="4:4" x14ac:dyDescent="0.2">
      <c r="D92" t="e">
        <f>VLOOKUP(A92,'СВОДНЫЙ ОТЧЕТ'!B:B,1,0)</f>
        <v>#N/A</v>
      </c>
    </row>
    <row r="93" spans="4:4" x14ac:dyDescent="0.2">
      <c r="D93" t="e">
        <f>VLOOKUP(A93,'СВОДНЫЙ ОТЧЕТ'!B:B,1,0)</f>
        <v>#N/A</v>
      </c>
    </row>
    <row r="94" spans="4:4" x14ac:dyDescent="0.2">
      <c r="D94" t="e">
        <f>VLOOKUP(A94,'СВОДНЫЙ ОТЧЕТ'!B:B,1,0)</f>
        <v>#N/A</v>
      </c>
    </row>
    <row r="95" spans="4:4" x14ac:dyDescent="0.2">
      <c r="D95" t="e">
        <f>VLOOKUP(A95,'СВОДНЫЙ ОТЧЕТ'!B:B,1,0)</f>
        <v>#N/A</v>
      </c>
    </row>
    <row r="96" spans="4:4" x14ac:dyDescent="0.2">
      <c r="D96" t="e">
        <f>VLOOKUP(A96,'СВОДНЫЙ ОТЧЕТ'!B:B,1,0)</f>
        <v>#N/A</v>
      </c>
    </row>
    <row r="97" spans="4:4" x14ac:dyDescent="0.2">
      <c r="D97" t="e">
        <f>VLOOKUP(A97,'СВОДНЫЙ ОТЧЕТ'!B:B,1,0)</f>
        <v>#N/A</v>
      </c>
    </row>
    <row r="98" spans="4:4" x14ac:dyDescent="0.2">
      <c r="D98" t="e">
        <f>VLOOKUP(A98,'СВОДНЫЙ ОТЧЕТ'!B:B,1,0)</f>
        <v>#N/A</v>
      </c>
    </row>
    <row r="99" spans="4:4" x14ac:dyDescent="0.2">
      <c r="D99" t="e">
        <f>VLOOKUP(A99,'СВОДНЫЙ ОТЧЕТ'!B:B,1,0)</f>
        <v>#N/A</v>
      </c>
    </row>
    <row r="100" spans="4:4" x14ac:dyDescent="0.2">
      <c r="D100" t="e">
        <f>VLOOKUP(A100,'СВОДНЫЙ ОТЧЕТ'!B:B,1,0)</f>
        <v>#N/A</v>
      </c>
    </row>
    <row r="101" spans="4:4" x14ac:dyDescent="0.2">
      <c r="D101" t="e">
        <f>VLOOKUP(A101,'СВОДНЫЙ ОТЧЕТ'!B:B,1,0)</f>
        <v>#N/A</v>
      </c>
    </row>
    <row r="102" spans="4:4" x14ac:dyDescent="0.2">
      <c r="D102" t="e">
        <f>VLOOKUP(A102,'СВОДНЫЙ ОТЧЕТ'!B:B,1,0)</f>
        <v>#N/A</v>
      </c>
    </row>
    <row r="103" spans="4:4" x14ac:dyDescent="0.2">
      <c r="D103" t="e">
        <f>VLOOKUP(A103,'СВОДНЫЙ ОТЧЕТ'!B:B,1,0)</f>
        <v>#N/A</v>
      </c>
    </row>
    <row r="104" spans="4:4" x14ac:dyDescent="0.2">
      <c r="D104" t="e">
        <f>VLOOKUP(A104,'СВОДНЫЙ ОТЧЕТ'!B:B,1,0)</f>
        <v>#N/A</v>
      </c>
    </row>
    <row r="105" spans="4:4" x14ac:dyDescent="0.2">
      <c r="D105" t="e">
        <f>VLOOKUP(A105,'СВОДНЫЙ ОТЧЕТ'!B:B,1,0)</f>
        <v>#N/A</v>
      </c>
    </row>
    <row r="106" spans="4:4" x14ac:dyDescent="0.2">
      <c r="D106" t="e">
        <f>VLOOKUP(A106,'СВОДНЫЙ ОТЧЕТ'!B:B,1,0)</f>
        <v>#N/A</v>
      </c>
    </row>
    <row r="107" spans="4:4" x14ac:dyDescent="0.2">
      <c r="D107" t="e">
        <f>VLOOKUP(A107,'СВОДНЫЙ ОТЧЕТ'!B:B,1,0)</f>
        <v>#N/A</v>
      </c>
    </row>
    <row r="108" spans="4:4" x14ac:dyDescent="0.2">
      <c r="D108" t="e">
        <f>VLOOKUP(A108,'СВОДНЫЙ ОТЧЕТ'!B:B,1,0)</f>
        <v>#N/A</v>
      </c>
    </row>
    <row r="109" spans="4:4" x14ac:dyDescent="0.2">
      <c r="D109" t="e">
        <f>VLOOKUP(A109,'СВОДНЫЙ ОТЧЕТ'!B:B,1,0)</f>
        <v>#N/A</v>
      </c>
    </row>
    <row r="110" spans="4:4" x14ac:dyDescent="0.2">
      <c r="D110" t="e">
        <f>VLOOKUP(A110,'СВОДНЫЙ ОТЧЕТ'!B:B,1,0)</f>
        <v>#N/A</v>
      </c>
    </row>
    <row r="111" spans="4:4" x14ac:dyDescent="0.2">
      <c r="D111" t="e">
        <f>VLOOKUP(A111,'СВОДНЫЙ ОТЧЕТ'!B:B,1,0)</f>
        <v>#N/A</v>
      </c>
    </row>
    <row r="112" spans="4:4" x14ac:dyDescent="0.2">
      <c r="D112" t="e">
        <f>VLOOKUP(A112,'СВОДНЫЙ ОТЧЕТ'!B:B,1,0)</f>
        <v>#N/A</v>
      </c>
    </row>
    <row r="113" spans="2:4" x14ac:dyDescent="0.2">
      <c r="D113" t="e">
        <f>VLOOKUP(A113,'СВОДНЫЙ ОТЧЕТ'!B:B,1,0)</f>
        <v>#N/A</v>
      </c>
    </row>
    <row r="114" spans="2:4" x14ac:dyDescent="0.2">
      <c r="D114" t="e">
        <f>VLOOKUP(A114,'СВОДНЫЙ ОТЧЕТ'!B:B,1,0)</f>
        <v>#N/A</v>
      </c>
    </row>
    <row r="115" spans="2:4" x14ac:dyDescent="0.2">
      <c r="D115" t="e">
        <f>VLOOKUP(A115,'СВОДНЫЙ ОТЧЕТ'!B:B,1,0)</f>
        <v>#N/A</v>
      </c>
    </row>
    <row r="116" spans="2:4" x14ac:dyDescent="0.2">
      <c r="D116" t="e">
        <f>VLOOKUP(A116,'СВОДНЫЙ ОТЧЕТ'!B:B,1,0)</f>
        <v>#N/A</v>
      </c>
    </row>
    <row r="117" spans="2:4" x14ac:dyDescent="0.2">
      <c r="B117" s="6"/>
      <c r="C117" s="6"/>
      <c r="D117" t="e">
        <f>VLOOKUP(A117,'СВОДНЫЙ ОТЧЕТ'!B:B,1,0)</f>
        <v>#N/A</v>
      </c>
    </row>
    <row r="118" spans="2:4" x14ac:dyDescent="0.2">
      <c r="D118" t="e">
        <f>VLOOKUP(A118,'СВОДНЫЙ ОТЧЕТ'!B:B,1,0)</f>
        <v>#N/A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H694"/>
  <sheetViews>
    <sheetView workbookViewId="0">
      <pane ySplit="1" topLeftCell="A2" activePane="bottomLeft" state="frozen"/>
      <selection pane="bottomLeft" activeCell="B15" sqref="B15"/>
    </sheetView>
  </sheetViews>
  <sheetFormatPr baseColWidth="10" defaultColWidth="8.83203125" defaultRowHeight="15" x14ac:dyDescent="0.2"/>
  <cols>
    <col min="1" max="4" width="21.33203125" customWidth="1"/>
    <col min="5" max="5" width="17.83203125" customWidth="1"/>
    <col min="7" max="7" width="20.83203125" customWidth="1"/>
    <col min="8" max="8" width="15.5" customWidth="1"/>
  </cols>
  <sheetData>
    <row r="1" spans="1:8" x14ac:dyDescent="0.2">
      <c r="A1" s="108" t="s">
        <v>930</v>
      </c>
      <c r="B1" s="108" t="s">
        <v>0</v>
      </c>
      <c r="C1" s="108" t="s">
        <v>819</v>
      </c>
      <c r="D1" s="108" t="s">
        <v>820</v>
      </c>
      <c r="E1" s="18" t="s">
        <v>613</v>
      </c>
      <c r="G1" s="143" t="s">
        <v>2848</v>
      </c>
      <c r="H1" s="143" t="s">
        <v>2847</v>
      </c>
    </row>
    <row r="2" spans="1:8" x14ac:dyDescent="0.2">
      <c r="A2" s="18" t="s">
        <v>931</v>
      </c>
      <c r="B2" s="5" t="s">
        <v>859</v>
      </c>
      <c r="C2" s="7">
        <v>113</v>
      </c>
      <c r="D2" s="7">
        <v>80</v>
      </c>
      <c r="E2" t="str">
        <f>VLOOKUP(B2,СПРАВОЧНИК!B:D,3,0)</f>
        <v>ИНОМАРКИ</v>
      </c>
      <c r="G2" s="5" t="s">
        <v>1064</v>
      </c>
      <c r="H2" t="s">
        <v>377</v>
      </c>
    </row>
    <row r="3" spans="1:8" x14ac:dyDescent="0.2">
      <c r="A3" s="18" t="s">
        <v>931</v>
      </c>
      <c r="B3" s="5" t="s">
        <v>1030</v>
      </c>
      <c r="C3" s="7"/>
      <c r="D3" s="7">
        <v>1</v>
      </c>
      <c r="E3" t="str">
        <f>VLOOKUP(B3,СПРАВОЧНИК!B:D,3,0)</f>
        <v>ИНОМАРКИ</v>
      </c>
      <c r="G3" s="5" t="s">
        <v>1079</v>
      </c>
      <c r="H3" t="s">
        <v>482</v>
      </c>
    </row>
    <row r="4" spans="1:8" x14ac:dyDescent="0.2">
      <c r="A4" s="18" t="s">
        <v>931</v>
      </c>
      <c r="B4" s="5" t="s">
        <v>7</v>
      </c>
      <c r="C4" s="7">
        <v>107</v>
      </c>
      <c r="D4" s="7">
        <v>71</v>
      </c>
      <c r="E4" t="str">
        <f>VLOOKUP(B4,СПРАВОЧНИК!B:D,3,0)</f>
        <v>ИНОМАРКИ</v>
      </c>
      <c r="G4" s="5" t="s">
        <v>1057</v>
      </c>
      <c r="H4" t="s">
        <v>327</v>
      </c>
    </row>
    <row r="5" spans="1:8" x14ac:dyDescent="0.2">
      <c r="A5" s="18" t="s">
        <v>931</v>
      </c>
      <c r="B5" s="5" t="s">
        <v>860</v>
      </c>
      <c r="C5" s="7">
        <v>10</v>
      </c>
      <c r="D5" s="7">
        <v>8</v>
      </c>
      <c r="E5" t="str">
        <f>VLOOKUP(B5,СПРАВОЧНИК!B:D,3,0)</f>
        <v>ИНОМАРКИ</v>
      </c>
      <c r="G5" s="5" t="s">
        <v>1058</v>
      </c>
      <c r="H5" t="s">
        <v>1606</v>
      </c>
    </row>
    <row r="6" spans="1:8" x14ac:dyDescent="0.2">
      <c r="A6" s="18" t="s">
        <v>931</v>
      </c>
      <c r="B6" s="5" t="s">
        <v>1032</v>
      </c>
      <c r="C6" s="7">
        <v>1</v>
      </c>
      <c r="D6" s="7"/>
      <c r="E6" t="str">
        <f>VLOOKUP(B6,СПРАВОЧНИК!B:D,3,0)</f>
        <v>ИНОМАРКИ</v>
      </c>
      <c r="G6" s="5" t="s">
        <v>1042</v>
      </c>
      <c r="H6" t="s">
        <v>138</v>
      </c>
    </row>
    <row r="7" spans="1:8" x14ac:dyDescent="0.2">
      <c r="A7" s="18" t="s">
        <v>931</v>
      </c>
      <c r="B7" s="5" t="s">
        <v>1033</v>
      </c>
      <c r="C7" s="7">
        <v>3</v>
      </c>
      <c r="D7" s="7"/>
      <c r="E7" t="str">
        <f>VLOOKUP(B7,СПРАВОЧНИК!B:D,3,0)</f>
        <v>ИНОМАРКИ</v>
      </c>
      <c r="G7" s="5" t="s">
        <v>1031</v>
      </c>
      <c r="H7" t="s">
        <v>7</v>
      </c>
    </row>
    <row r="8" spans="1:8" x14ac:dyDescent="0.2">
      <c r="A8" s="18" t="s">
        <v>931</v>
      </c>
      <c r="B8" s="5" t="s">
        <v>861</v>
      </c>
      <c r="C8" s="7">
        <v>14</v>
      </c>
      <c r="D8" s="7">
        <v>15</v>
      </c>
      <c r="E8" t="str">
        <f>VLOOKUP(B8,СПРАВОЧНИК!B:D,3,0)</f>
        <v>ИНОМАРКИ</v>
      </c>
      <c r="G8" s="21" t="s">
        <v>1036</v>
      </c>
      <c r="H8" s="18" t="s">
        <v>22</v>
      </c>
    </row>
    <row r="9" spans="1:8" x14ac:dyDescent="0.2">
      <c r="A9" s="18" t="s">
        <v>931</v>
      </c>
      <c r="B9" s="5" t="s">
        <v>1034</v>
      </c>
      <c r="C9" s="7">
        <v>1</v>
      </c>
      <c r="D9" s="7"/>
      <c r="E9" t="str">
        <f>VLOOKUP(B9,СПРАВОЧНИК!B:D,3,0)</f>
        <v>ИНОМАРКИ</v>
      </c>
    </row>
    <row r="10" spans="1:8" x14ac:dyDescent="0.2">
      <c r="A10" s="18" t="s">
        <v>931</v>
      </c>
      <c r="B10" s="5" t="s">
        <v>862</v>
      </c>
      <c r="C10" s="7">
        <v>6994</v>
      </c>
      <c r="D10" s="7">
        <v>5031</v>
      </c>
      <c r="E10" t="str">
        <f>VLOOKUP(B10,СПРАВОЧНИК!B:D,3,0)</f>
        <v>ИНОМАРКИ</v>
      </c>
    </row>
    <row r="11" spans="1:8" x14ac:dyDescent="0.2">
      <c r="A11" s="18" t="s">
        <v>931</v>
      </c>
      <c r="B11" s="5" t="s">
        <v>863</v>
      </c>
      <c r="C11" s="7">
        <v>30</v>
      </c>
      <c r="D11" s="7">
        <v>5</v>
      </c>
      <c r="E11" t="str">
        <f>VLOOKUP(B11,СПРАВОЧНИК!B:D,3,0)</f>
        <v>ОТЕЧЕСТВЕННЫЕ</v>
      </c>
    </row>
    <row r="12" spans="1:8" x14ac:dyDescent="0.2">
      <c r="A12" s="18" t="s">
        <v>931</v>
      </c>
      <c r="B12" s="5" t="s">
        <v>1035</v>
      </c>
      <c r="C12" s="7">
        <v>261</v>
      </c>
      <c r="D12" s="7">
        <v>214</v>
      </c>
      <c r="E12" t="str">
        <f>VLOOKUP(B12,СПРАВОЧНИК!B:D,3,0)</f>
        <v>ОТЕЧЕСТВЕННЫЕ</v>
      </c>
    </row>
    <row r="13" spans="1:8" x14ac:dyDescent="0.2">
      <c r="A13" s="18" t="s">
        <v>931</v>
      </c>
      <c r="B13" s="5" t="s">
        <v>676</v>
      </c>
      <c r="C13" s="7">
        <v>1</v>
      </c>
      <c r="D13" s="7">
        <v>1</v>
      </c>
      <c r="E13" t="str">
        <f>VLOOKUP(B13,СПРАВОЧНИК!B:D,3,0)</f>
        <v>ИНОМАРКИ</v>
      </c>
    </row>
    <row r="14" spans="1:8" x14ac:dyDescent="0.2">
      <c r="A14" s="18" t="s">
        <v>931</v>
      </c>
      <c r="B14" s="5" t="s">
        <v>864</v>
      </c>
      <c r="C14" s="7">
        <v>227</v>
      </c>
      <c r="D14" s="7">
        <v>190</v>
      </c>
      <c r="E14" t="str">
        <f>VLOOKUP(B14,СПРАВОЧНИК!B:D,3,0)</f>
        <v>ИНОМАРКИ</v>
      </c>
    </row>
    <row r="15" spans="1:8" x14ac:dyDescent="0.2">
      <c r="A15" s="18" t="s">
        <v>931</v>
      </c>
      <c r="B15" s="18" t="s">
        <v>22</v>
      </c>
      <c r="C15" s="7">
        <v>1</v>
      </c>
      <c r="D15" s="7"/>
      <c r="E15" t="str">
        <f>VLOOKUP(B15,СПРАВОЧНИК!B:D,3,0)</f>
        <v>ИНОМАРКИ</v>
      </c>
    </row>
    <row r="16" spans="1:8" x14ac:dyDescent="0.2">
      <c r="A16" s="18" t="s">
        <v>931</v>
      </c>
      <c r="B16" s="5" t="s">
        <v>1037</v>
      </c>
      <c r="C16" s="7"/>
      <c r="D16" s="7">
        <v>1</v>
      </c>
      <c r="E16" t="str">
        <f>VLOOKUP(B16,СПРАВОЧНИК!B:D,3,0)</f>
        <v>ИНОМАРКИ</v>
      </c>
    </row>
    <row r="17" spans="1:5" x14ac:dyDescent="0.2">
      <c r="A17" s="18" t="s">
        <v>931</v>
      </c>
      <c r="B17" s="5" t="s">
        <v>29</v>
      </c>
      <c r="C17" s="7">
        <v>15830</v>
      </c>
      <c r="D17" s="7">
        <v>10858</v>
      </c>
      <c r="E17" t="str">
        <f>VLOOKUP(B17,СПРАВОЧНИК!B:D,3,0)</f>
        <v>ИНОМАРКИ</v>
      </c>
    </row>
    <row r="18" spans="1:5" x14ac:dyDescent="0.2">
      <c r="A18" s="18" t="s">
        <v>931</v>
      </c>
      <c r="B18" s="5" t="s">
        <v>1038</v>
      </c>
      <c r="C18" s="7">
        <v>29</v>
      </c>
      <c r="D18" s="7">
        <v>21</v>
      </c>
      <c r="E18" t="str">
        <f>VLOOKUP(B18,СПРАВОЧНИК!B:D,3,0)</f>
        <v>ОТЕЧЕСТВЕННЫЕ</v>
      </c>
    </row>
    <row r="19" spans="1:5" x14ac:dyDescent="0.2">
      <c r="A19" s="18" t="s">
        <v>931</v>
      </c>
      <c r="B19" s="5" t="s">
        <v>1039</v>
      </c>
      <c r="C19" s="7">
        <v>15</v>
      </c>
      <c r="D19" s="7">
        <v>14</v>
      </c>
      <c r="E19" t="str">
        <f>VLOOKUP(B19,СПРАВОЧНИК!B:D,3,0)</f>
        <v>ИНОМАРКИ</v>
      </c>
    </row>
    <row r="20" spans="1:5" x14ac:dyDescent="0.2">
      <c r="A20" s="18" t="s">
        <v>931</v>
      </c>
      <c r="B20" s="5" t="s">
        <v>865</v>
      </c>
      <c r="C20" s="7">
        <v>21</v>
      </c>
      <c r="D20" s="7">
        <v>13</v>
      </c>
      <c r="E20" t="str">
        <f>VLOOKUP(B20,СПРАВОЧНИК!B:D,3,0)</f>
        <v>ИНОМАРКИ</v>
      </c>
    </row>
    <row r="21" spans="1:5" x14ac:dyDescent="0.2">
      <c r="A21" s="18" t="s">
        <v>931</v>
      </c>
      <c r="B21" s="5" t="s">
        <v>62</v>
      </c>
      <c r="C21" s="7">
        <v>65</v>
      </c>
      <c r="D21" s="7">
        <v>24</v>
      </c>
      <c r="E21" t="str">
        <f>VLOOKUP(B21,СПРАВОЧНИК!B:D,3,0)</f>
        <v>ИНОМАРКИ</v>
      </c>
    </row>
    <row r="22" spans="1:5" x14ac:dyDescent="0.2">
      <c r="A22" s="18" t="s">
        <v>931</v>
      </c>
      <c r="B22" s="5" t="s">
        <v>866</v>
      </c>
      <c r="C22" s="7">
        <v>689</v>
      </c>
      <c r="D22" s="7">
        <v>551</v>
      </c>
      <c r="E22" t="str">
        <f>VLOOKUP(B22,СПРАВОЧНИК!B:D,3,0)</f>
        <v>ИНОМАРКИ</v>
      </c>
    </row>
    <row r="23" spans="1:5" x14ac:dyDescent="0.2">
      <c r="A23" s="18" t="s">
        <v>931</v>
      </c>
      <c r="B23" s="5" t="s">
        <v>867</v>
      </c>
      <c r="C23" s="7">
        <v>97</v>
      </c>
      <c r="D23" s="7">
        <v>66</v>
      </c>
      <c r="E23" t="str">
        <f>VLOOKUP(B23,СПРАВОЧНИК!B:D,3,0)</f>
        <v>ИНОМАРКИ</v>
      </c>
    </row>
    <row r="24" spans="1:5" x14ac:dyDescent="0.2">
      <c r="A24" s="18" t="s">
        <v>931</v>
      </c>
      <c r="B24" s="5" t="s">
        <v>868</v>
      </c>
      <c r="C24" s="7">
        <v>1497</v>
      </c>
      <c r="D24" s="7">
        <v>416</v>
      </c>
      <c r="E24" t="str">
        <f>VLOOKUP(B24,СПРАВОЧНИК!B:D,3,0)</f>
        <v>ИНОМАРКИ</v>
      </c>
    </row>
    <row r="25" spans="1:5" x14ac:dyDescent="0.2">
      <c r="A25" s="18" t="s">
        <v>931</v>
      </c>
      <c r="B25" s="5" t="s">
        <v>869</v>
      </c>
      <c r="C25" s="7">
        <v>3789</v>
      </c>
      <c r="D25" s="7">
        <v>3061</v>
      </c>
      <c r="E25" t="str">
        <f>VLOOKUP(B25,СПРАВОЧНИК!B:D,3,0)</f>
        <v>ИНОМАРКИ</v>
      </c>
    </row>
    <row r="26" spans="1:5" x14ac:dyDescent="0.2">
      <c r="A26" s="18" t="s">
        <v>931</v>
      </c>
      <c r="B26" s="5" t="s">
        <v>870</v>
      </c>
      <c r="C26" s="7">
        <v>376</v>
      </c>
      <c r="D26" s="7">
        <v>297</v>
      </c>
      <c r="E26" t="str">
        <f>VLOOKUP(B26,СПРАВОЧНИК!B:D,3,0)</f>
        <v>ИНОМАРКИ</v>
      </c>
    </row>
    <row r="27" spans="1:5" x14ac:dyDescent="0.2">
      <c r="A27" s="18" t="s">
        <v>931</v>
      </c>
      <c r="B27" s="5" t="s">
        <v>871</v>
      </c>
      <c r="C27" s="7">
        <v>1089</v>
      </c>
      <c r="D27" s="7">
        <v>1031</v>
      </c>
      <c r="E27" t="str">
        <f>VLOOKUP(B27,СПРАВОЧНИК!B:D,3,0)</f>
        <v>ИНОМАРКИ</v>
      </c>
    </row>
    <row r="28" spans="1:5" x14ac:dyDescent="0.2">
      <c r="A28" s="18" t="s">
        <v>931</v>
      </c>
      <c r="B28" s="5" t="s">
        <v>1040</v>
      </c>
      <c r="C28" s="7">
        <v>33</v>
      </c>
      <c r="D28" s="7">
        <v>8</v>
      </c>
      <c r="E28" t="str">
        <f>VLOOKUP(B28,СПРАВОЧНИК!B:D,3,0)</f>
        <v>ИНОМАРКИ</v>
      </c>
    </row>
    <row r="29" spans="1:5" x14ac:dyDescent="0.2">
      <c r="A29" s="18" t="s">
        <v>931</v>
      </c>
      <c r="B29" s="5" t="s">
        <v>872</v>
      </c>
      <c r="C29" s="7">
        <v>4013</v>
      </c>
      <c r="D29" s="7">
        <v>3433</v>
      </c>
      <c r="E29" t="str">
        <f>VLOOKUP(B29,СПРАВОЧНИК!B:D,3,0)</f>
        <v>ИНОМАРКИ</v>
      </c>
    </row>
    <row r="30" spans="1:5" x14ac:dyDescent="0.2">
      <c r="A30" s="18" t="s">
        <v>931</v>
      </c>
      <c r="B30" s="5" t="s">
        <v>932</v>
      </c>
      <c r="C30" s="7">
        <v>97</v>
      </c>
      <c r="D30" s="7">
        <v>79</v>
      </c>
      <c r="E30" t="str">
        <f>VLOOKUP(B30,СПРАВОЧНИК!B:D,3,0)</f>
        <v>ИНОМАРКИ</v>
      </c>
    </row>
    <row r="31" spans="1:5" x14ac:dyDescent="0.2">
      <c r="A31" s="18" t="s">
        <v>931</v>
      </c>
      <c r="B31" s="5" t="s">
        <v>138</v>
      </c>
      <c r="C31" s="7">
        <v>156</v>
      </c>
      <c r="D31" s="7">
        <v>202</v>
      </c>
      <c r="E31" t="str">
        <f>VLOOKUP(B31,СПРАВОЧНИК!B:D,3,0)</f>
        <v>ИНОМАРКИ</v>
      </c>
    </row>
    <row r="32" spans="1:5" x14ac:dyDescent="0.2">
      <c r="A32" s="18" t="s">
        <v>931</v>
      </c>
      <c r="B32" s="5" t="s">
        <v>1043</v>
      </c>
      <c r="C32" s="7"/>
      <c r="D32" s="7">
        <v>1</v>
      </c>
      <c r="E32" t="str">
        <f>VLOOKUP(B32,СПРАВОЧНИК!B:D,3,0)</f>
        <v>ИНОМАРКИ</v>
      </c>
    </row>
    <row r="33" spans="1:5" x14ac:dyDescent="0.2">
      <c r="A33" s="18" t="s">
        <v>931</v>
      </c>
      <c r="B33" s="5" t="s">
        <v>1044</v>
      </c>
      <c r="C33" s="7">
        <v>5</v>
      </c>
      <c r="D33" s="7">
        <v>6</v>
      </c>
      <c r="E33" t="str">
        <f>VLOOKUP(B33,СПРАВОЧНИК!B:D,3,0)</f>
        <v>ИНОМАРКИ</v>
      </c>
    </row>
    <row r="34" spans="1:5" x14ac:dyDescent="0.2">
      <c r="A34" s="18" t="s">
        <v>931</v>
      </c>
      <c r="B34" s="5" t="s">
        <v>140</v>
      </c>
      <c r="C34" s="7"/>
      <c r="D34" s="7">
        <v>2</v>
      </c>
      <c r="E34" t="str">
        <f>VLOOKUP(B34,СПРАВОЧНИК!B:D,3,0)</f>
        <v>ИНОМАРКИ</v>
      </c>
    </row>
    <row r="35" spans="1:5" x14ac:dyDescent="0.2">
      <c r="A35" s="18" t="s">
        <v>931</v>
      </c>
      <c r="B35" s="5" t="s">
        <v>873</v>
      </c>
      <c r="C35" s="7">
        <v>753</v>
      </c>
      <c r="D35" s="7">
        <v>604</v>
      </c>
      <c r="E35" t="str">
        <f>VLOOKUP(B35,СПРАВОЧНИК!B:D,3,0)</f>
        <v>ИНОМАРКИ</v>
      </c>
    </row>
    <row r="36" spans="1:5" x14ac:dyDescent="0.2">
      <c r="A36" s="18" t="s">
        <v>931</v>
      </c>
      <c r="B36" s="5" t="s">
        <v>874</v>
      </c>
      <c r="C36" s="7">
        <v>19</v>
      </c>
      <c r="D36" s="7">
        <v>20</v>
      </c>
      <c r="E36" t="str">
        <f>VLOOKUP(B36,СПРАВОЧНИК!B:D,3,0)</f>
        <v>ИНОМАРКИ</v>
      </c>
    </row>
    <row r="37" spans="1:5" x14ac:dyDescent="0.2">
      <c r="A37" s="18" t="s">
        <v>931</v>
      </c>
      <c r="B37" s="5" t="s">
        <v>1045</v>
      </c>
      <c r="C37" s="7">
        <v>6</v>
      </c>
      <c r="D37" s="7">
        <v>8</v>
      </c>
      <c r="E37" t="str">
        <f>VLOOKUP(B37,СПРАВОЧНИК!B:D,3,0)</f>
        <v>ИНОМАРКИ</v>
      </c>
    </row>
    <row r="38" spans="1:5" x14ac:dyDescent="0.2">
      <c r="A38" s="18" t="s">
        <v>931</v>
      </c>
      <c r="B38" s="5" t="s">
        <v>1046</v>
      </c>
      <c r="C38" s="7">
        <v>5</v>
      </c>
      <c r="D38" s="7">
        <v>4</v>
      </c>
      <c r="E38" t="str">
        <f>VLOOKUP(B38,СПРАВОЧНИК!B:D,3,0)</f>
        <v>ИНОМАРКИ</v>
      </c>
    </row>
    <row r="39" spans="1:5" x14ac:dyDescent="0.2">
      <c r="A39" s="18" t="s">
        <v>931</v>
      </c>
      <c r="B39" s="5" t="s">
        <v>875</v>
      </c>
      <c r="C39" s="7">
        <v>2</v>
      </c>
      <c r="D39" s="7"/>
      <c r="E39" t="str">
        <f>VLOOKUP(B39,СПРАВОЧНИК!B:D,3,0)</f>
        <v>ОТЕЧЕСТВЕННЫЕ</v>
      </c>
    </row>
    <row r="40" spans="1:5" x14ac:dyDescent="0.2">
      <c r="A40" s="18" t="s">
        <v>931</v>
      </c>
      <c r="B40" s="5" t="s">
        <v>876</v>
      </c>
      <c r="C40" s="7">
        <v>224</v>
      </c>
      <c r="D40" s="7">
        <v>19</v>
      </c>
      <c r="E40" t="str">
        <f>VLOOKUP(B40,СПРАВОЧНИК!B:D,3,0)</f>
        <v>ИНОМАРКИ</v>
      </c>
    </row>
    <row r="41" spans="1:5" x14ac:dyDescent="0.2">
      <c r="A41" s="18" t="s">
        <v>931</v>
      </c>
      <c r="B41" s="5" t="s">
        <v>160</v>
      </c>
      <c r="C41" s="7">
        <v>59</v>
      </c>
      <c r="D41" s="7">
        <v>36</v>
      </c>
      <c r="E41" t="str">
        <f>VLOOKUP(B41,СПРАВОЧНИК!B:D,3,0)</f>
        <v>ИНОМАРКИ</v>
      </c>
    </row>
    <row r="42" spans="1:5" x14ac:dyDescent="0.2">
      <c r="A42" s="18" t="s">
        <v>931</v>
      </c>
      <c r="B42" s="5" t="s">
        <v>877</v>
      </c>
      <c r="C42" s="7">
        <v>42</v>
      </c>
      <c r="D42" s="7">
        <v>38</v>
      </c>
      <c r="E42" t="str">
        <f>VLOOKUP(B42,СПРАВОЧНИК!B:D,3,0)</f>
        <v>ИНОМАРКИ</v>
      </c>
    </row>
    <row r="43" spans="1:5" x14ac:dyDescent="0.2">
      <c r="A43" s="18" t="s">
        <v>931</v>
      </c>
      <c r="B43" s="5" t="s">
        <v>878</v>
      </c>
      <c r="C43" s="7">
        <v>403</v>
      </c>
      <c r="D43" s="7">
        <v>349</v>
      </c>
      <c r="E43" t="str">
        <f>VLOOKUP(B43,СПРАВОЧНИК!B:D,3,0)</f>
        <v>ИНОМАРКИ</v>
      </c>
    </row>
    <row r="44" spans="1:5" x14ac:dyDescent="0.2">
      <c r="A44" s="18" t="s">
        <v>931</v>
      </c>
      <c r="B44" s="5" t="s">
        <v>879</v>
      </c>
      <c r="C44" s="7">
        <v>6757</v>
      </c>
      <c r="D44" s="7">
        <v>5922</v>
      </c>
      <c r="E44" t="str">
        <f>VLOOKUP(B44,СПРАВОЧНИК!B:D,3,0)</f>
        <v>ИНОМАРКИ</v>
      </c>
    </row>
    <row r="45" spans="1:5" x14ac:dyDescent="0.2">
      <c r="A45" s="18" t="s">
        <v>931</v>
      </c>
      <c r="B45" s="5" t="s">
        <v>933</v>
      </c>
      <c r="C45" s="7">
        <v>2</v>
      </c>
      <c r="D45" s="7">
        <v>7</v>
      </c>
      <c r="E45" t="str">
        <f>VLOOKUP(B45,СПРАВОЧНИК!B:D,3,0)</f>
        <v>ИНОМАРКИ</v>
      </c>
    </row>
    <row r="46" spans="1:5" x14ac:dyDescent="0.2">
      <c r="A46" s="18" t="s">
        <v>931</v>
      </c>
      <c r="B46" s="5" t="s">
        <v>188</v>
      </c>
      <c r="C46" s="7">
        <v>36</v>
      </c>
      <c r="D46" s="7">
        <v>23</v>
      </c>
      <c r="E46" t="str">
        <f>VLOOKUP(B46,СПРАВОЧНИК!B:D,3,0)</f>
        <v>ИНОМАРКИ</v>
      </c>
    </row>
    <row r="47" spans="1:5" x14ac:dyDescent="0.2">
      <c r="A47" s="18" t="s">
        <v>931</v>
      </c>
      <c r="B47" s="5" t="s">
        <v>193</v>
      </c>
      <c r="C47" s="7">
        <v>611</v>
      </c>
      <c r="D47" s="7">
        <v>591</v>
      </c>
      <c r="E47" t="str">
        <f>VLOOKUP(B47,СПРАВОЧНИК!B:D,3,0)</f>
        <v>ОТЕЧЕСТВЕННЫЕ</v>
      </c>
    </row>
    <row r="48" spans="1:5" x14ac:dyDescent="0.2">
      <c r="A48" s="18" t="s">
        <v>931</v>
      </c>
      <c r="B48" s="5" t="s">
        <v>880</v>
      </c>
      <c r="C48" s="7">
        <v>971</v>
      </c>
      <c r="D48" s="7">
        <v>351</v>
      </c>
      <c r="E48" t="str">
        <f>VLOOKUP(B48,СПРАВОЧНИК!B:D,3,0)</f>
        <v>ИНОМАРКИ</v>
      </c>
    </row>
    <row r="49" spans="1:5" x14ac:dyDescent="0.2">
      <c r="A49" s="18" t="s">
        <v>931</v>
      </c>
      <c r="B49" s="5" t="s">
        <v>881</v>
      </c>
      <c r="C49" s="7">
        <v>599</v>
      </c>
      <c r="D49" s="7">
        <v>293</v>
      </c>
      <c r="E49" t="str">
        <f>VLOOKUP(B49,СПРАВОЧНИК!B:D,3,0)</f>
        <v>ИНОМАРКИ</v>
      </c>
    </row>
    <row r="50" spans="1:5" x14ac:dyDescent="0.2">
      <c r="A50" s="18" t="s">
        <v>931</v>
      </c>
      <c r="B50" s="5" t="s">
        <v>215</v>
      </c>
      <c r="C50" s="7">
        <v>48</v>
      </c>
      <c r="D50" s="7">
        <v>18</v>
      </c>
      <c r="E50" t="str">
        <f>VLOOKUP(B50,СПРАВОЧНИК!B:D,3,0)</f>
        <v>ИНОМАРКИ</v>
      </c>
    </row>
    <row r="51" spans="1:5" x14ac:dyDescent="0.2">
      <c r="A51" s="18" t="s">
        <v>931</v>
      </c>
      <c r="B51" s="5" t="s">
        <v>1048</v>
      </c>
      <c r="C51" s="7">
        <v>2</v>
      </c>
      <c r="D51" s="7">
        <v>2</v>
      </c>
      <c r="E51" t="str">
        <f>VLOOKUP(B51,СПРАВОЧНИК!B:D,3,0)</f>
        <v>ИНОМАРКИ</v>
      </c>
    </row>
    <row r="52" spans="1:5" x14ac:dyDescent="0.2">
      <c r="A52" s="18" t="s">
        <v>931</v>
      </c>
      <c r="B52" s="5" t="s">
        <v>882</v>
      </c>
      <c r="C52" s="7">
        <v>255</v>
      </c>
      <c r="D52" s="7">
        <v>220</v>
      </c>
      <c r="E52" t="str">
        <f>VLOOKUP(B52,СПРАВОЧНИК!B:D,3,0)</f>
        <v>ИНОМАРКИ</v>
      </c>
    </row>
    <row r="53" spans="1:5" x14ac:dyDescent="0.2">
      <c r="A53" s="18" t="s">
        <v>931</v>
      </c>
      <c r="B53" s="5" t="s">
        <v>1049</v>
      </c>
      <c r="C53" s="7">
        <v>6</v>
      </c>
      <c r="D53" s="7">
        <v>14</v>
      </c>
      <c r="E53" t="str">
        <f>VLOOKUP(B53,СПРАВОЧНИК!B:D,3,0)</f>
        <v>ИНОМАРКИ</v>
      </c>
    </row>
    <row r="54" spans="1:5" x14ac:dyDescent="0.2">
      <c r="A54" s="18" t="s">
        <v>931</v>
      </c>
      <c r="B54" s="5" t="s">
        <v>1050</v>
      </c>
      <c r="C54" s="7">
        <v>1</v>
      </c>
      <c r="D54" s="7">
        <v>1</v>
      </c>
      <c r="E54" t="str">
        <f>VLOOKUP(B54,СПРАВОЧНИК!B:D,3,0)</f>
        <v>ИНОМАРКИ</v>
      </c>
    </row>
    <row r="55" spans="1:5" x14ac:dyDescent="0.2">
      <c r="A55" s="18" t="s">
        <v>931</v>
      </c>
      <c r="B55" s="5" t="s">
        <v>883</v>
      </c>
      <c r="C55" s="7">
        <v>847</v>
      </c>
      <c r="D55" s="7">
        <v>367</v>
      </c>
      <c r="E55" t="str">
        <f>VLOOKUP(B55,СПРАВОЧНИК!B:D,3,0)</f>
        <v>ИНОМАРКИ</v>
      </c>
    </row>
    <row r="56" spans="1:5" x14ac:dyDescent="0.2">
      <c r="A56" s="18" t="s">
        <v>931</v>
      </c>
      <c r="B56" s="5" t="s">
        <v>1051</v>
      </c>
      <c r="C56" s="7">
        <v>4</v>
      </c>
      <c r="D56" s="7">
        <v>4</v>
      </c>
      <c r="E56" t="str">
        <f>VLOOKUP(B56,СПРАВОЧНИК!B:D,3,0)</f>
        <v>ИНОМАРКИ</v>
      </c>
    </row>
    <row r="57" spans="1:5" x14ac:dyDescent="0.2">
      <c r="A57" s="18" t="s">
        <v>931</v>
      </c>
      <c r="B57" s="5" t="s">
        <v>885</v>
      </c>
      <c r="C57" s="7">
        <v>2747</v>
      </c>
      <c r="D57" s="7">
        <v>2150</v>
      </c>
      <c r="E57" t="str">
        <f>VLOOKUP(B57,СПРАВОЧНИК!B:D,3,0)</f>
        <v>ИНОМАРКИ</v>
      </c>
    </row>
    <row r="58" spans="1:5" x14ac:dyDescent="0.2">
      <c r="A58" s="18" t="s">
        <v>931</v>
      </c>
      <c r="B58" s="5" t="s">
        <v>886</v>
      </c>
      <c r="C58" s="7">
        <v>11</v>
      </c>
      <c r="D58" s="7"/>
      <c r="E58" t="str">
        <f>VLOOKUP(B58,СПРАВОЧНИК!B:D,3,0)</f>
        <v>ИНОМАРКИ</v>
      </c>
    </row>
    <row r="59" spans="1:5" x14ac:dyDescent="0.2">
      <c r="A59" s="18" t="s">
        <v>931</v>
      </c>
      <c r="B59" s="5" t="s">
        <v>1052</v>
      </c>
      <c r="C59" s="7">
        <v>60</v>
      </c>
      <c r="D59" s="7">
        <v>83</v>
      </c>
      <c r="E59" t="str">
        <f>VLOOKUP(B59,СПРАВОЧНИК!B:D,3,0)</f>
        <v>ИНОМАРКИ</v>
      </c>
    </row>
    <row r="60" spans="1:5" x14ac:dyDescent="0.2">
      <c r="A60" s="18" t="s">
        <v>931</v>
      </c>
      <c r="B60" s="5" t="s">
        <v>888</v>
      </c>
      <c r="C60" s="7">
        <v>12976</v>
      </c>
      <c r="D60" s="7">
        <v>10568</v>
      </c>
      <c r="E60" t="str">
        <f>VLOOKUP(B60,СПРАВОЧНИК!B:D,3,0)</f>
        <v>ИНОМАРКИ</v>
      </c>
    </row>
    <row r="61" spans="1:5" x14ac:dyDescent="0.2">
      <c r="A61" s="18" t="s">
        <v>931</v>
      </c>
      <c r="B61" s="5" t="s">
        <v>889</v>
      </c>
      <c r="C61" s="7">
        <v>1468</v>
      </c>
      <c r="D61" s="7">
        <v>1324</v>
      </c>
      <c r="E61" t="str">
        <f>VLOOKUP(B61,СПРАВОЧНИК!B:D,3,0)</f>
        <v>ИНОМАРКИ</v>
      </c>
    </row>
    <row r="62" spans="1:5" x14ac:dyDescent="0.2">
      <c r="A62" s="18" t="s">
        <v>931</v>
      </c>
      <c r="B62" s="5" t="s">
        <v>934</v>
      </c>
      <c r="C62" s="7">
        <v>17</v>
      </c>
      <c r="D62" s="7">
        <v>18</v>
      </c>
      <c r="E62" t="str">
        <f>VLOOKUP(B62,СПРАВОЧНИК!B:D,3,0)</f>
        <v>ИНОМАРКИ</v>
      </c>
    </row>
    <row r="63" spans="1:5" x14ac:dyDescent="0.2">
      <c r="A63" s="18" t="s">
        <v>931</v>
      </c>
      <c r="B63" s="5" t="s">
        <v>890</v>
      </c>
      <c r="C63" s="7">
        <v>36</v>
      </c>
      <c r="D63" s="7">
        <v>32</v>
      </c>
      <c r="E63" t="str">
        <f>VLOOKUP(B63,СПРАВОЧНИК!B:D,3,0)</f>
        <v>ИНОМАРКИ</v>
      </c>
    </row>
    <row r="64" spans="1:5" x14ac:dyDescent="0.2">
      <c r="A64" s="18" t="s">
        <v>931</v>
      </c>
      <c r="B64" s="5" t="s">
        <v>1054</v>
      </c>
      <c r="C64" s="7">
        <v>257</v>
      </c>
      <c r="D64" s="7">
        <v>266</v>
      </c>
      <c r="E64" t="str">
        <f>VLOOKUP(B64,СПРАВОЧНИК!B:D,3,0)</f>
        <v>ОТЕЧЕСТВЕННЫЕ</v>
      </c>
    </row>
    <row r="65" spans="1:5" x14ac:dyDescent="0.2">
      <c r="A65" s="18" t="s">
        <v>931</v>
      </c>
      <c r="B65" s="5" t="s">
        <v>276</v>
      </c>
      <c r="C65" s="7">
        <v>202</v>
      </c>
      <c r="D65" s="7">
        <v>16</v>
      </c>
      <c r="E65" t="str">
        <f>VLOOKUP(B65,СПРАВОЧНИК!B:D,3,0)</f>
        <v>ИНОМАРКИ</v>
      </c>
    </row>
    <row r="66" spans="1:5" x14ac:dyDescent="0.2">
      <c r="A66" s="18" t="s">
        <v>931</v>
      </c>
      <c r="B66" s="5" t="s">
        <v>891</v>
      </c>
      <c r="C66" s="7">
        <v>601</v>
      </c>
      <c r="D66" s="7">
        <v>588</v>
      </c>
      <c r="E66" t="str">
        <f>VLOOKUP(B66,СПРАВОЧНИК!B:D,3,0)</f>
        <v>ИНОМАРКИ</v>
      </c>
    </row>
    <row r="67" spans="1:5" x14ac:dyDescent="0.2">
      <c r="A67" s="18" t="s">
        <v>931</v>
      </c>
      <c r="B67" s="5" t="s">
        <v>892</v>
      </c>
      <c r="C67" s="7">
        <v>977</v>
      </c>
      <c r="D67" s="7">
        <v>693</v>
      </c>
      <c r="E67" t="str">
        <f>VLOOKUP(B67,СПРАВОЧНИК!B:D,3,0)</f>
        <v>ИНОМАРКИ</v>
      </c>
    </row>
    <row r="68" spans="1:5" x14ac:dyDescent="0.2">
      <c r="A68" s="18" t="s">
        <v>931</v>
      </c>
      <c r="B68" s="5" t="s">
        <v>893</v>
      </c>
      <c r="C68" s="7">
        <v>47</v>
      </c>
      <c r="D68" s="7"/>
      <c r="E68" t="str">
        <f>VLOOKUP(B68,СПРАВОЧНИК!B:D,3,0)</f>
        <v>ИНОМАРКИ</v>
      </c>
    </row>
    <row r="69" spans="1:5" x14ac:dyDescent="0.2">
      <c r="A69" s="18" t="s">
        <v>931</v>
      </c>
      <c r="B69" s="5" t="s">
        <v>297</v>
      </c>
      <c r="C69" s="7">
        <v>2</v>
      </c>
      <c r="D69" s="7"/>
      <c r="E69" t="str">
        <f>VLOOKUP(B69,СПРАВОЧНИК!B:D,3,0)</f>
        <v>ИНОМАРКИ</v>
      </c>
    </row>
    <row r="70" spans="1:5" x14ac:dyDescent="0.2">
      <c r="A70" s="18" t="s">
        <v>931</v>
      </c>
      <c r="B70" s="5" t="s">
        <v>894</v>
      </c>
      <c r="C70" s="7">
        <v>8</v>
      </c>
      <c r="D70" s="7"/>
      <c r="E70" t="str">
        <f>VLOOKUP(B70,СПРАВОЧНИК!B:D,3,0)</f>
        <v>ИНОМАРКИ</v>
      </c>
    </row>
    <row r="71" spans="1:5" x14ac:dyDescent="0.2">
      <c r="A71" s="18" t="s">
        <v>931</v>
      </c>
      <c r="B71" s="5" t="s">
        <v>895</v>
      </c>
      <c r="C71" s="7">
        <v>16191</v>
      </c>
      <c r="D71" s="7">
        <v>12897</v>
      </c>
      <c r="E71" t="str">
        <f>VLOOKUP(B71,СПРАВОЧНИК!B:D,3,0)</f>
        <v>ИНОМАРКИ</v>
      </c>
    </row>
    <row r="72" spans="1:5" x14ac:dyDescent="0.2">
      <c r="A72" s="18" t="s">
        <v>931</v>
      </c>
      <c r="B72" s="5" t="s">
        <v>1055</v>
      </c>
      <c r="C72" s="7"/>
      <c r="D72" s="7">
        <v>1</v>
      </c>
      <c r="E72" t="str">
        <f>VLOOKUP(B72,СПРАВОЧНИК!B:D,3,0)</f>
        <v>ИНОМАРКИ</v>
      </c>
    </row>
    <row r="73" spans="1:5" x14ac:dyDescent="0.2">
      <c r="A73" s="18" t="s">
        <v>931</v>
      </c>
      <c r="B73" s="5" t="s">
        <v>311</v>
      </c>
      <c r="C73" s="7">
        <v>17261</v>
      </c>
      <c r="D73" s="7">
        <v>14789</v>
      </c>
      <c r="E73" t="str">
        <f>VLOOKUP(B73,СПРАВОЧНИК!B:D,3,0)</f>
        <v>ОТЕЧЕСТВЕННЫЕ</v>
      </c>
    </row>
    <row r="74" spans="1:5" x14ac:dyDescent="0.2">
      <c r="A74" s="18" t="s">
        <v>931</v>
      </c>
      <c r="B74" s="5" t="s">
        <v>896</v>
      </c>
      <c r="C74" s="7">
        <v>75</v>
      </c>
      <c r="D74" s="7">
        <v>47</v>
      </c>
      <c r="E74" t="str">
        <f>VLOOKUP(B74,СПРАВОЧНИК!B:D,3,0)</f>
        <v>ИНОМАРКИ</v>
      </c>
    </row>
    <row r="75" spans="1:5" x14ac:dyDescent="0.2">
      <c r="A75" s="18" t="s">
        <v>931</v>
      </c>
      <c r="B75" s="5" t="s">
        <v>1056</v>
      </c>
      <c r="C75" s="7">
        <v>2</v>
      </c>
      <c r="D75" s="7">
        <v>4</v>
      </c>
      <c r="E75" t="str">
        <f>VLOOKUP(B75,СПРАВОЧНИК!B:D,3,0)</f>
        <v>ИНОМАРКИ</v>
      </c>
    </row>
    <row r="76" spans="1:5" x14ac:dyDescent="0.2">
      <c r="A76" s="18" t="s">
        <v>931</v>
      </c>
      <c r="B76" s="5" t="s">
        <v>327</v>
      </c>
      <c r="C76" s="7">
        <v>3498</v>
      </c>
      <c r="D76" s="7">
        <v>2854</v>
      </c>
      <c r="E76" t="str">
        <f>VLOOKUP(B76,СПРАВОЧНИК!B:D,3,0)</f>
        <v>ИНОМАРКИ</v>
      </c>
    </row>
    <row r="77" spans="1:5" x14ac:dyDescent="0.2">
      <c r="A77" s="18" t="s">
        <v>931</v>
      </c>
      <c r="B77" s="5" t="s">
        <v>898</v>
      </c>
      <c r="C77" s="7">
        <v>2864</v>
      </c>
      <c r="D77" s="7">
        <v>2427</v>
      </c>
      <c r="E77" t="str">
        <f>VLOOKUP(B77,СПРАВОЧНИК!B:D,3,0)</f>
        <v>ИНОМАРКИ</v>
      </c>
    </row>
    <row r="78" spans="1:5" x14ac:dyDescent="0.2">
      <c r="A78" s="18" t="s">
        <v>931</v>
      </c>
      <c r="B78" s="5" t="s">
        <v>899</v>
      </c>
      <c r="C78" s="7">
        <v>7</v>
      </c>
      <c r="D78" s="7"/>
      <c r="E78" t="str">
        <f>VLOOKUP(B78,СПРАВОЧНИК!B:D,3,0)</f>
        <v>ИНОМАРКИ</v>
      </c>
    </row>
    <row r="79" spans="1:5" x14ac:dyDescent="0.2">
      <c r="A79" s="18" t="s">
        <v>931</v>
      </c>
      <c r="B79" s="5" t="s">
        <v>1606</v>
      </c>
      <c r="C79" s="7">
        <v>173</v>
      </c>
      <c r="D79" s="7">
        <v>159</v>
      </c>
      <c r="E79" t="str">
        <f>VLOOKUP(B79,СПРАВОЧНИК!B:D,3,0)</f>
        <v>ИНОМАРКИ</v>
      </c>
    </row>
    <row r="80" spans="1:5" x14ac:dyDescent="0.2">
      <c r="A80" s="18" t="s">
        <v>931</v>
      </c>
      <c r="B80" s="5" t="s">
        <v>900</v>
      </c>
      <c r="C80" s="7">
        <v>56</v>
      </c>
      <c r="D80" s="7">
        <v>45</v>
      </c>
      <c r="E80" t="str">
        <f>VLOOKUP(B80,СПРАВОЧНИК!B:D,3,0)</f>
        <v>ИНОМАРКИ</v>
      </c>
    </row>
    <row r="81" spans="1:5" x14ac:dyDescent="0.2">
      <c r="A81" s="18" t="s">
        <v>931</v>
      </c>
      <c r="B81" s="5" t="s">
        <v>1059</v>
      </c>
      <c r="C81" s="7"/>
      <c r="D81" s="7">
        <v>1</v>
      </c>
      <c r="E81" t="str">
        <f>VLOOKUP(B81,СПРАВОЧНИК!B:D,3,0)</f>
        <v>ИНОМАРКИ</v>
      </c>
    </row>
    <row r="82" spans="1:5" x14ac:dyDescent="0.2">
      <c r="A82" s="18" t="s">
        <v>931</v>
      </c>
      <c r="B82" s="5" t="s">
        <v>1060</v>
      </c>
      <c r="C82" s="7">
        <v>2</v>
      </c>
      <c r="D82" s="7">
        <v>1</v>
      </c>
      <c r="E82" t="str">
        <f>VLOOKUP(B82,СПРАВОЧНИК!B:D,3,0)</f>
        <v>ИНОМАРКИ</v>
      </c>
    </row>
    <row r="83" spans="1:5" x14ac:dyDescent="0.2">
      <c r="A83" s="18" t="s">
        <v>931</v>
      </c>
      <c r="B83" s="5" t="s">
        <v>1061</v>
      </c>
      <c r="C83" s="7">
        <v>12</v>
      </c>
      <c r="D83" s="7">
        <v>8</v>
      </c>
      <c r="E83" t="str">
        <f>VLOOKUP(B83,СПРАВОЧНИК!B:D,3,0)</f>
        <v>ОТЕЧЕСТВЕННЫЕ</v>
      </c>
    </row>
    <row r="84" spans="1:5" x14ac:dyDescent="0.2">
      <c r="A84" s="18" t="s">
        <v>931</v>
      </c>
      <c r="B84" s="5" t="s">
        <v>1062</v>
      </c>
      <c r="C84" s="7">
        <v>3</v>
      </c>
      <c r="D84" s="7">
        <v>4</v>
      </c>
      <c r="E84" t="str">
        <f>VLOOKUP(B84,СПРАВОЧНИК!B:D,3,0)</f>
        <v>ИНОМАРКИ</v>
      </c>
    </row>
    <row r="85" spans="1:5" x14ac:dyDescent="0.2">
      <c r="A85" s="18" t="s">
        <v>931</v>
      </c>
      <c r="B85" s="5" t="s">
        <v>901</v>
      </c>
      <c r="C85" s="7">
        <v>97</v>
      </c>
      <c r="D85" s="7">
        <v>61</v>
      </c>
      <c r="E85" t="str">
        <f>VLOOKUP(B85,СПРАВОЧНИК!B:D,3,0)</f>
        <v>ИНОМАРКИ</v>
      </c>
    </row>
    <row r="86" spans="1:5" x14ac:dyDescent="0.2">
      <c r="A86" s="18" t="s">
        <v>931</v>
      </c>
      <c r="B86" s="5" t="s">
        <v>1063</v>
      </c>
      <c r="C86" s="7">
        <v>11</v>
      </c>
      <c r="D86" s="7">
        <v>15</v>
      </c>
      <c r="E86" t="str">
        <f>VLOOKUP(B86,СПРАВОЧНИК!B:D,3,0)</f>
        <v>ИНОМАРКИ</v>
      </c>
    </row>
    <row r="87" spans="1:5" x14ac:dyDescent="0.2">
      <c r="A87" s="18" t="s">
        <v>931</v>
      </c>
      <c r="B87" s="5" t="s">
        <v>902</v>
      </c>
      <c r="C87" s="7">
        <v>3733</v>
      </c>
      <c r="D87" s="7">
        <v>3160</v>
      </c>
      <c r="E87" t="str">
        <f>VLOOKUP(B87,СПРАВОЧНИК!B:D,3,0)</f>
        <v>ИНОМАРКИ</v>
      </c>
    </row>
    <row r="88" spans="1:5" x14ac:dyDescent="0.2">
      <c r="A88" s="18" t="s">
        <v>931</v>
      </c>
      <c r="B88" s="5" t="s">
        <v>903</v>
      </c>
      <c r="C88" s="7">
        <v>6</v>
      </c>
      <c r="D88" s="7">
        <v>1</v>
      </c>
      <c r="E88" t="str">
        <f>VLOOKUP(B88,СПРАВОЧНИК!B:D,3,0)</f>
        <v>ИНОМАРКИ</v>
      </c>
    </row>
    <row r="89" spans="1:5" x14ac:dyDescent="0.2">
      <c r="A89" s="18" t="s">
        <v>931</v>
      </c>
      <c r="B89" s="5" t="s">
        <v>377</v>
      </c>
      <c r="C89" s="7">
        <v>13869</v>
      </c>
      <c r="D89" s="7">
        <v>11467</v>
      </c>
      <c r="E89" t="str">
        <f>VLOOKUP(B89,СПРАВОЧНИК!B:D,3,0)</f>
        <v>ИНОМАРКИ</v>
      </c>
    </row>
    <row r="90" spans="1:5" x14ac:dyDescent="0.2">
      <c r="A90" s="18" t="s">
        <v>931</v>
      </c>
      <c r="B90" s="5" t="s">
        <v>1065</v>
      </c>
      <c r="C90" s="7">
        <v>7</v>
      </c>
      <c r="D90" s="7">
        <v>7</v>
      </c>
      <c r="E90" t="str">
        <f>VLOOKUP(B90,СПРАВОЧНИК!B:D,3,0)</f>
        <v>ИНОМАРКИ</v>
      </c>
    </row>
    <row r="91" spans="1:5" x14ac:dyDescent="0.2">
      <c r="A91" s="18" t="s">
        <v>931</v>
      </c>
      <c r="B91" s="5" t="s">
        <v>398</v>
      </c>
      <c r="C91" s="7">
        <v>2</v>
      </c>
      <c r="D91" s="7"/>
      <c r="E91" t="str">
        <f>VLOOKUP(B91,СПРАВОЧНИК!B:D,3,0)</f>
        <v>ИНОМАРКИ</v>
      </c>
    </row>
    <row r="92" spans="1:5" x14ac:dyDescent="0.2">
      <c r="A92" s="18" t="s">
        <v>931</v>
      </c>
      <c r="B92" s="5" t="s">
        <v>402</v>
      </c>
      <c r="C92" s="7">
        <v>1025</v>
      </c>
      <c r="D92" s="7">
        <v>757</v>
      </c>
      <c r="E92" t="str">
        <f>VLOOKUP(B92,СПРАВОЧНИК!B:D,3,0)</f>
        <v>ИНОМАРКИ</v>
      </c>
    </row>
    <row r="93" spans="1:5" x14ac:dyDescent="0.2">
      <c r="A93" s="18" t="s">
        <v>931</v>
      </c>
      <c r="B93" s="5" t="s">
        <v>904</v>
      </c>
      <c r="C93" s="7">
        <v>5046</v>
      </c>
      <c r="D93" s="7">
        <v>4147</v>
      </c>
      <c r="E93" t="str">
        <f>VLOOKUP(B93,СПРАВОЧНИК!B:D,3,0)</f>
        <v>ИНОМАРКИ</v>
      </c>
    </row>
    <row r="94" spans="1:5" x14ac:dyDescent="0.2">
      <c r="A94" s="18" t="s">
        <v>931</v>
      </c>
      <c r="B94" s="5" t="s">
        <v>1066</v>
      </c>
      <c r="C94" s="7">
        <v>1</v>
      </c>
      <c r="D94" s="7">
        <v>1</v>
      </c>
      <c r="E94" t="str">
        <f>VLOOKUP(B94,СПРАВОЧНИК!B:D,3,0)</f>
        <v>ИНОМАРКИ</v>
      </c>
    </row>
    <row r="95" spans="1:5" x14ac:dyDescent="0.2">
      <c r="A95" s="18" t="s">
        <v>931</v>
      </c>
      <c r="B95" s="5" t="s">
        <v>905</v>
      </c>
      <c r="C95" s="7">
        <v>8446</v>
      </c>
      <c r="D95" s="7">
        <v>7835</v>
      </c>
      <c r="E95" t="str">
        <f>VLOOKUP(B95,СПРАВОЧНИК!B:D,3,0)</f>
        <v>ИНОМАРКИ</v>
      </c>
    </row>
    <row r="96" spans="1:5" x14ac:dyDescent="0.2">
      <c r="A96" s="18" t="s">
        <v>931</v>
      </c>
      <c r="B96" s="5" t="s">
        <v>1067</v>
      </c>
      <c r="C96" s="7">
        <v>2</v>
      </c>
      <c r="D96" s="7">
        <v>4</v>
      </c>
      <c r="E96" t="str">
        <f>VLOOKUP(B96,СПРАВОЧНИК!B:D,3,0)</f>
        <v>ИНОМАРКИ</v>
      </c>
    </row>
    <row r="97" spans="1:5" x14ac:dyDescent="0.2">
      <c r="A97" s="18" t="s">
        <v>931</v>
      </c>
      <c r="B97" s="5" t="s">
        <v>906</v>
      </c>
      <c r="C97" s="7">
        <v>22</v>
      </c>
      <c r="D97" s="7"/>
      <c r="E97" t="str">
        <f>VLOOKUP(B97,СПРАВОЧНИК!B:D,3,0)</f>
        <v>ИНОМАРКИ</v>
      </c>
    </row>
    <row r="98" spans="1:5" x14ac:dyDescent="0.2">
      <c r="A98" s="18" t="s">
        <v>931</v>
      </c>
      <c r="B98" s="5" t="s">
        <v>907</v>
      </c>
      <c r="C98" s="7">
        <v>3257</v>
      </c>
      <c r="D98" s="7">
        <v>2935</v>
      </c>
      <c r="E98" t="str">
        <f>VLOOKUP(B98,СПРАВОЧНИК!B:D,3,0)</f>
        <v>ИНОМАРКИ</v>
      </c>
    </row>
    <row r="99" spans="1:5" x14ac:dyDescent="0.2">
      <c r="A99" s="18" t="s">
        <v>931</v>
      </c>
      <c r="B99" s="5" t="s">
        <v>908</v>
      </c>
      <c r="C99" s="7">
        <v>1795</v>
      </c>
      <c r="D99" s="7">
        <v>1533</v>
      </c>
      <c r="E99" t="str">
        <f>VLOOKUP(B99,СПРАВОЧНИК!B:D,3,0)</f>
        <v>ИНОМАРКИ</v>
      </c>
    </row>
    <row r="100" spans="1:5" x14ac:dyDescent="0.2">
      <c r="A100" s="18" t="s">
        <v>931</v>
      </c>
      <c r="B100" s="5" t="s">
        <v>1068</v>
      </c>
      <c r="C100" s="7">
        <v>22</v>
      </c>
      <c r="D100" s="7">
        <v>15</v>
      </c>
      <c r="E100" t="str">
        <f>VLOOKUP(B100,СПРАВОЧНИК!B:D,3,0)</f>
        <v>ИНОМАРКИ</v>
      </c>
    </row>
    <row r="101" spans="1:5" x14ac:dyDescent="0.2">
      <c r="A101" s="18" t="s">
        <v>931</v>
      </c>
      <c r="B101" s="5" t="s">
        <v>909</v>
      </c>
      <c r="C101" s="7">
        <v>3</v>
      </c>
      <c r="D101" s="7"/>
      <c r="E101" t="str">
        <f>VLOOKUP(B101,СПРАВОЧНИК!B:D,3,0)</f>
        <v>ИНОМАРКИ</v>
      </c>
    </row>
    <row r="102" spans="1:5" x14ac:dyDescent="0.2">
      <c r="A102" s="18" t="s">
        <v>931</v>
      </c>
      <c r="B102" s="5" t="s">
        <v>1069</v>
      </c>
      <c r="C102" s="7">
        <v>25</v>
      </c>
      <c r="D102" s="7">
        <v>35</v>
      </c>
      <c r="E102" t="str">
        <f>VLOOKUP(B102,СПРАВОЧНИК!B:D,3,0)</f>
        <v>ИНОМАРКИ</v>
      </c>
    </row>
    <row r="103" spans="1:5" x14ac:dyDescent="0.2">
      <c r="A103" s="18" t="s">
        <v>931</v>
      </c>
      <c r="B103" s="5" t="s">
        <v>910</v>
      </c>
      <c r="C103" s="7">
        <v>2280</v>
      </c>
      <c r="D103" s="7">
        <v>1738</v>
      </c>
      <c r="E103" t="str">
        <f>VLOOKUP(B103,СПРАВОЧНИК!B:D,3,0)</f>
        <v>ИНОМАРКИ</v>
      </c>
    </row>
    <row r="104" spans="1:5" x14ac:dyDescent="0.2">
      <c r="A104" s="18" t="s">
        <v>931</v>
      </c>
      <c r="B104" s="5" t="s">
        <v>1070</v>
      </c>
      <c r="C104" s="7">
        <v>1</v>
      </c>
      <c r="D104" s="7">
        <v>3</v>
      </c>
      <c r="E104" t="str">
        <f>VLOOKUP(B104,СПРАВОЧНИК!B:D,3,0)</f>
        <v>ИНОМАРКИ</v>
      </c>
    </row>
    <row r="105" spans="1:5" x14ac:dyDescent="0.2">
      <c r="A105" s="18" t="s">
        <v>931</v>
      </c>
      <c r="B105" s="5" t="s">
        <v>938</v>
      </c>
      <c r="C105" s="7">
        <v>91</v>
      </c>
      <c r="D105" s="7">
        <v>128</v>
      </c>
      <c r="E105" t="str">
        <f>VLOOKUP(B105,СПРАВОЧНИК!B:D,3,0)</f>
        <v>ИНОМАРКИ</v>
      </c>
    </row>
    <row r="106" spans="1:5" x14ac:dyDescent="0.2">
      <c r="A106" s="18" t="s">
        <v>931</v>
      </c>
      <c r="B106" s="5" t="s">
        <v>911</v>
      </c>
      <c r="C106" s="7">
        <v>5723</v>
      </c>
      <c r="D106" s="7">
        <v>5048</v>
      </c>
      <c r="E106" t="str">
        <f>VLOOKUP(B106,СПРАВОЧНИК!B:D,3,0)</f>
        <v>ИНОМАРКИ</v>
      </c>
    </row>
    <row r="107" spans="1:5" x14ac:dyDescent="0.2">
      <c r="A107" s="18" t="s">
        <v>931</v>
      </c>
      <c r="B107" s="5" t="s">
        <v>912</v>
      </c>
      <c r="C107" s="7">
        <v>1</v>
      </c>
      <c r="D107" s="7"/>
      <c r="E107" t="str">
        <f>VLOOKUP(B107,СПРАВОЧНИК!B:D,3,0)</f>
        <v>ИНОМАРКИ</v>
      </c>
    </row>
    <row r="108" spans="1:5" x14ac:dyDescent="0.2">
      <c r="A108" s="18" t="s">
        <v>931</v>
      </c>
      <c r="B108" s="5" t="s">
        <v>914</v>
      </c>
      <c r="C108" s="7">
        <v>124</v>
      </c>
      <c r="D108" s="7">
        <v>108</v>
      </c>
      <c r="E108" t="str">
        <f>VLOOKUP(B108,СПРАВОЧНИК!B:D,3,0)</f>
        <v>ИНОМАРКИ</v>
      </c>
    </row>
    <row r="109" spans="1:5" x14ac:dyDescent="0.2">
      <c r="A109" s="18" t="s">
        <v>931</v>
      </c>
      <c r="B109" s="5" t="s">
        <v>1072</v>
      </c>
      <c r="C109" s="7">
        <v>15</v>
      </c>
      <c r="D109" s="7">
        <v>34</v>
      </c>
      <c r="E109" t="str">
        <f>VLOOKUP(B109,СПРАВОЧНИК!B:D,3,0)</f>
        <v>ИНОМАРКИ</v>
      </c>
    </row>
    <row r="110" spans="1:5" x14ac:dyDescent="0.2">
      <c r="A110" s="18" t="s">
        <v>931</v>
      </c>
      <c r="B110" s="5" t="s">
        <v>1073</v>
      </c>
      <c r="C110" s="7">
        <v>141</v>
      </c>
      <c r="D110" s="7">
        <v>133</v>
      </c>
      <c r="E110" t="str">
        <f>VLOOKUP(B110,СПРАВОЧНИК!B:D,3,0)</f>
        <v>ИНОМАРКИ</v>
      </c>
    </row>
    <row r="111" spans="1:5" x14ac:dyDescent="0.2">
      <c r="A111" s="18" t="s">
        <v>931</v>
      </c>
      <c r="B111" s="5" t="s">
        <v>1074</v>
      </c>
      <c r="C111" s="7">
        <v>1</v>
      </c>
      <c r="D111" s="7"/>
      <c r="E111" t="str">
        <f>VLOOKUP(B111,СПРАВОЧНИК!B:D,3,0)</f>
        <v>ИНОМАРКИ</v>
      </c>
    </row>
    <row r="112" spans="1:5" x14ac:dyDescent="0.2">
      <c r="A112" s="18" t="s">
        <v>931</v>
      </c>
      <c r="B112" s="5" t="s">
        <v>935</v>
      </c>
      <c r="C112" s="7">
        <v>22</v>
      </c>
      <c r="D112" s="7">
        <v>1</v>
      </c>
      <c r="E112" t="str">
        <f>VLOOKUP(B112,СПРАВОЧНИК!B:D,3,0)</f>
        <v>ИНОМАРКИ</v>
      </c>
    </row>
    <row r="113" spans="1:5" x14ac:dyDescent="0.2">
      <c r="A113" s="18" t="s">
        <v>931</v>
      </c>
      <c r="B113" s="5" t="s">
        <v>1075</v>
      </c>
      <c r="C113" s="7">
        <v>1</v>
      </c>
      <c r="D113" s="7">
        <v>7</v>
      </c>
      <c r="E113" t="str">
        <f>VLOOKUP(B113,СПРАВОЧНИК!B:D,3,0)</f>
        <v>ИНОМАРКИ</v>
      </c>
    </row>
    <row r="114" spans="1:5" x14ac:dyDescent="0.2">
      <c r="A114" s="18" t="s">
        <v>931</v>
      </c>
      <c r="B114" s="5" t="s">
        <v>1076</v>
      </c>
      <c r="C114" s="7">
        <v>18</v>
      </c>
      <c r="D114" s="7">
        <v>18</v>
      </c>
      <c r="E114" t="str">
        <f>VLOOKUP(B114,СПРАВОЧНИК!B:D,3,0)</f>
        <v>ИНОМАРКИ</v>
      </c>
    </row>
    <row r="115" spans="1:5" x14ac:dyDescent="0.2">
      <c r="A115" s="18" t="s">
        <v>931</v>
      </c>
      <c r="B115" s="5" t="s">
        <v>1077</v>
      </c>
      <c r="C115" s="7">
        <v>127</v>
      </c>
      <c r="D115" s="7">
        <v>106</v>
      </c>
      <c r="E115" t="str">
        <f>VLOOKUP(B115,СПРАВОЧНИК!B:D,3,0)</f>
        <v>ИНОМАРКИ</v>
      </c>
    </row>
    <row r="116" spans="1:5" x14ac:dyDescent="0.2">
      <c r="A116" s="18" t="s">
        <v>931</v>
      </c>
      <c r="B116" s="5" t="s">
        <v>1078</v>
      </c>
      <c r="C116" s="7">
        <v>2008</v>
      </c>
      <c r="D116" s="7">
        <v>1236</v>
      </c>
      <c r="E116" t="str">
        <f>VLOOKUP(B116,СПРАВОЧНИК!B:D,3,0)</f>
        <v>ОТЕЧЕСТВЕННЫЕ</v>
      </c>
    </row>
    <row r="117" spans="1:5" x14ac:dyDescent="0.2">
      <c r="A117" s="18" t="s">
        <v>931</v>
      </c>
      <c r="B117" s="5" t="s">
        <v>482</v>
      </c>
      <c r="C117" s="7">
        <v>7696</v>
      </c>
      <c r="D117" s="7">
        <v>6304</v>
      </c>
      <c r="E117" t="str">
        <f>VLOOKUP(B117,СПРАВОЧНИК!B:D,3,0)</f>
        <v>ИНОМАРКИ</v>
      </c>
    </row>
    <row r="118" spans="1:5" x14ac:dyDescent="0.2">
      <c r="A118" s="18" t="s">
        <v>931</v>
      </c>
      <c r="B118" s="5" t="s">
        <v>915</v>
      </c>
      <c r="C118" s="7">
        <v>2</v>
      </c>
      <c r="D118" s="7"/>
      <c r="E118" t="str">
        <f>VLOOKUP(B118,СПРАВОЧНИК!B:D,3,0)</f>
        <v>ИНОМАРКИ</v>
      </c>
    </row>
    <row r="119" spans="1:5" x14ac:dyDescent="0.2">
      <c r="A119" s="18" t="s">
        <v>931</v>
      </c>
      <c r="B119" s="5" t="s">
        <v>917</v>
      </c>
      <c r="C119" s="7">
        <v>331</v>
      </c>
      <c r="D119" s="7">
        <v>411</v>
      </c>
      <c r="E119" t="str">
        <f>VLOOKUP(B119,СПРАВОЧНИК!B:D,3,0)</f>
        <v>ИНОМАРКИ</v>
      </c>
    </row>
    <row r="120" spans="1:5" x14ac:dyDescent="0.2">
      <c r="A120" s="18" t="s">
        <v>931</v>
      </c>
      <c r="B120" s="5" t="s">
        <v>1080</v>
      </c>
      <c r="C120" s="7">
        <v>1</v>
      </c>
      <c r="D120" s="7"/>
      <c r="E120" t="str">
        <f>VLOOKUP(B120,СПРАВОЧНИК!B:D,3,0)</f>
        <v>ИНОМАРКИ</v>
      </c>
    </row>
    <row r="121" spans="1:5" x14ac:dyDescent="0.2">
      <c r="A121" s="18" t="s">
        <v>931</v>
      </c>
      <c r="B121" s="5" t="s">
        <v>918</v>
      </c>
      <c r="C121" s="7">
        <v>695</v>
      </c>
      <c r="D121" s="7">
        <v>662</v>
      </c>
      <c r="E121" t="str">
        <f>VLOOKUP(B121,СПРАВОЧНИК!B:D,3,0)</f>
        <v>ИНОМАРКИ</v>
      </c>
    </row>
    <row r="122" spans="1:5" x14ac:dyDescent="0.2">
      <c r="A122" s="18" t="s">
        <v>931</v>
      </c>
      <c r="B122" s="5" t="s">
        <v>919</v>
      </c>
      <c r="C122" s="7">
        <v>1226</v>
      </c>
      <c r="D122" s="7">
        <v>1021</v>
      </c>
      <c r="E122" t="str">
        <f>VLOOKUP(B122,СПРАВОЧНИК!B:D,3,0)</f>
        <v>ИНОМАРКИ</v>
      </c>
    </row>
    <row r="123" spans="1:5" x14ac:dyDescent="0.2">
      <c r="A123" s="18" t="s">
        <v>931</v>
      </c>
      <c r="B123" s="5" t="s">
        <v>920</v>
      </c>
      <c r="C123" s="7">
        <v>1517</v>
      </c>
      <c r="D123" s="7">
        <v>1406</v>
      </c>
      <c r="E123" t="str">
        <f>VLOOKUP(B123,СПРАВОЧНИК!B:D,3,0)</f>
        <v>ИНОМАРКИ</v>
      </c>
    </row>
    <row r="124" spans="1:5" x14ac:dyDescent="0.2">
      <c r="A124" s="18" t="s">
        <v>931</v>
      </c>
      <c r="B124" s="5" t="s">
        <v>1081</v>
      </c>
      <c r="C124" s="7">
        <v>645</v>
      </c>
      <c r="D124" s="7">
        <v>697</v>
      </c>
      <c r="E124" t="str">
        <f>VLOOKUP(B124,СПРАВОЧНИК!B:D,3,0)</f>
        <v>ОТЕЧЕСТВЕННЫЕ</v>
      </c>
    </row>
    <row r="125" spans="1:5" x14ac:dyDescent="0.2">
      <c r="A125" s="18" t="s">
        <v>931</v>
      </c>
      <c r="B125" s="5" t="s">
        <v>921</v>
      </c>
      <c r="C125" s="7">
        <v>5</v>
      </c>
      <c r="D125" s="7"/>
      <c r="E125" t="str">
        <f>VLOOKUP(B125,СПРАВОЧНИК!B:D,3,0)</f>
        <v>ИНОМАРКИ</v>
      </c>
    </row>
    <row r="126" spans="1:5" x14ac:dyDescent="0.2">
      <c r="A126" s="18" t="s">
        <v>931</v>
      </c>
      <c r="B126" s="5" t="s">
        <v>922</v>
      </c>
      <c r="C126" s="7">
        <v>353</v>
      </c>
      <c r="D126" s="7">
        <v>242</v>
      </c>
      <c r="E126" t="str">
        <f>VLOOKUP(B126,СПРАВОЧНИК!B:D,3,0)</f>
        <v>ИНОМАРКИ</v>
      </c>
    </row>
    <row r="127" spans="1:5" x14ac:dyDescent="0.2">
      <c r="A127" s="18" t="s">
        <v>931</v>
      </c>
      <c r="B127" s="5" t="s">
        <v>923</v>
      </c>
      <c r="C127" s="7">
        <v>12856</v>
      </c>
      <c r="D127" s="7">
        <v>10184</v>
      </c>
      <c r="E127" t="str">
        <f>VLOOKUP(B127,СПРАВОЧНИК!B:D,3,0)</f>
        <v>ИНОМАРКИ</v>
      </c>
    </row>
    <row r="128" spans="1:5" x14ac:dyDescent="0.2">
      <c r="A128" s="18" t="s">
        <v>931</v>
      </c>
      <c r="B128" s="5" t="s">
        <v>564</v>
      </c>
      <c r="C128" s="7">
        <v>1072</v>
      </c>
      <c r="D128" s="7">
        <v>937</v>
      </c>
      <c r="E128" t="str">
        <f>VLOOKUP(B128,СПРАВОЧНИК!B:D,3,0)</f>
        <v>ОТЕЧЕСТВЕННЫЕ</v>
      </c>
    </row>
    <row r="129" spans="1:5" x14ac:dyDescent="0.2">
      <c r="A129" s="18" t="s">
        <v>931</v>
      </c>
      <c r="B129" s="5" t="s">
        <v>924</v>
      </c>
      <c r="C129" s="7">
        <v>14123</v>
      </c>
      <c r="D129" s="7">
        <v>10589</v>
      </c>
      <c r="E129" t="str">
        <f>VLOOKUP(B129,СПРАВОЧНИК!B:D,3,0)</f>
        <v>ИНОМАРКИ</v>
      </c>
    </row>
    <row r="130" spans="1:5" x14ac:dyDescent="0.2">
      <c r="A130" s="18" t="s">
        <v>931</v>
      </c>
      <c r="B130" s="5" t="s">
        <v>925</v>
      </c>
      <c r="C130" s="7">
        <v>3868</v>
      </c>
      <c r="D130" s="7">
        <v>2851</v>
      </c>
      <c r="E130" t="str">
        <f>VLOOKUP(B130,СПРАВОЧНИК!B:D,3,0)</f>
        <v>ИНОМАРКИ</v>
      </c>
    </row>
    <row r="131" spans="1:5" x14ac:dyDescent="0.2">
      <c r="A131" s="18" t="s">
        <v>931</v>
      </c>
      <c r="B131" s="5" t="s">
        <v>926</v>
      </c>
      <c r="C131" s="7">
        <v>13</v>
      </c>
      <c r="D131" s="7"/>
      <c r="E131" t="str">
        <f>VLOOKUP(B131,СПРАВОЧНИК!B:D,3,0)</f>
        <v>ИНОМАРКИ</v>
      </c>
    </row>
    <row r="132" spans="1:5" x14ac:dyDescent="0.2">
      <c r="A132" s="18" t="s">
        <v>931</v>
      </c>
      <c r="B132" s="5" t="s">
        <v>1082</v>
      </c>
      <c r="C132" s="7"/>
      <c r="D132" s="7">
        <v>1</v>
      </c>
      <c r="E132" t="str">
        <f>VLOOKUP(B132,СПРАВОЧНИК!B:D,3,0)</f>
        <v>ИНОМАРКИ</v>
      </c>
    </row>
    <row r="133" spans="1:5" x14ac:dyDescent="0.2">
      <c r="A133" s="18" t="s">
        <v>931</v>
      </c>
      <c r="B133" s="5" t="s">
        <v>927</v>
      </c>
      <c r="C133" s="7">
        <v>1</v>
      </c>
      <c r="D133" s="7"/>
      <c r="E133" t="str">
        <f>VLOOKUP(B133,СПРАВОЧНИК!B:D,3,0)</f>
        <v>ИНОМАРКИ</v>
      </c>
    </row>
    <row r="134" spans="1:5" x14ac:dyDescent="0.2">
      <c r="A134" s="18" t="s">
        <v>931</v>
      </c>
      <c r="B134" s="5" t="s">
        <v>928</v>
      </c>
      <c r="C134" s="7">
        <v>2</v>
      </c>
      <c r="D134" s="7">
        <v>1</v>
      </c>
      <c r="E134" t="str">
        <f>VLOOKUP(B134,СПРАВОЧНИК!B:D,3,0)</f>
        <v>ИНОМАРКИ</v>
      </c>
    </row>
    <row r="135" spans="1:5" x14ac:dyDescent="0.2">
      <c r="A135" s="18" t="s">
        <v>931</v>
      </c>
      <c r="B135" s="5" t="s">
        <v>1083</v>
      </c>
      <c r="C135" s="7">
        <v>846</v>
      </c>
      <c r="D135" s="7">
        <v>852</v>
      </c>
      <c r="E135" t="str">
        <f>VLOOKUP(B135,СПРАВОЧНИК!B:D,3,0)</f>
        <v>ОТЕЧЕСТВЕННЫЕ</v>
      </c>
    </row>
    <row r="136" spans="1:5" x14ac:dyDescent="0.2">
      <c r="A136" s="18" t="s">
        <v>931</v>
      </c>
      <c r="B136" s="5" t="s">
        <v>1084</v>
      </c>
      <c r="C136" s="7">
        <v>2</v>
      </c>
      <c r="D136" s="7">
        <v>2</v>
      </c>
      <c r="E136" t="str">
        <f>VLOOKUP(B136,СПРАВОЧНИК!B:D,3,0)</f>
        <v>ОТЕЧЕСТВЕННЫЕ</v>
      </c>
    </row>
    <row r="137" spans="1:5" x14ac:dyDescent="0.2">
      <c r="A137" s="18" t="s">
        <v>931</v>
      </c>
      <c r="B137" s="5" t="s">
        <v>1085</v>
      </c>
      <c r="C137" s="7"/>
      <c r="D137" s="7">
        <v>2</v>
      </c>
      <c r="E137" t="str">
        <f>VLOOKUP(B137,СПРАВОЧНИК!B:D,3,0)</f>
        <v>ОТЕЧЕСТВЕННЫЕ</v>
      </c>
    </row>
    <row r="138" spans="1:5" x14ac:dyDescent="0.2">
      <c r="A138" s="18" t="s">
        <v>931</v>
      </c>
      <c r="B138" s="5" t="s">
        <v>1086</v>
      </c>
      <c r="C138" s="7">
        <v>10</v>
      </c>
      <c r="D138" s="7">
        <v>12</v>
      </c>
      <c r="E138" t="str">
        <f>VLOOKUP(B138,СПРАВОЧНИК!B:D,3,0)</f>
        <v>ИНОМАРКИ</v>
      </c>
    </row>
    <row r="139" spans="1:5" x14ac:dyDescent="0.2">
      <c r="A139" s="18" t="s">
        <v>931</v>
      </c>
      <c r="B139" s="5" t="s">
        <v>1087</v>
      </c>
      <c r="C139" s="7">
        <v>1</v>
      </c>
      <c r="D139" s="7">
        <v>1</v>
      </c>
      <c r="E139" t="str">
        <f>VLOOKUP(B139,СПРАВОЧНИК!B:D,3,0)</f>
        <v>ИНОМАРКИ</v>
      </c>
    </row>
    <row r="140" spans="1:5" x14ac:dyDescent="0.2">
      <c r="A140" s="18" t="s">
        <v>936</v>
      </c>
      <c r="B140" s="5" t="s">
        <v>859</v>
      </c>
      <c r="C140">
        <v>82</v>
      </c>
      <c r="D140">
        <v>52</v>
      </c>
      <c r="E140" t="str">
        <f>VLOOKUP(B140,СПРАВОЧНИК!B:D,3,0)</f>
        <v>ИНОМАРКИ</v>
      </c>
    </row>
    <row r="141" spans="1:5" x14ac:dyDescent="0.2">
      <c r="A141" s="18" t="s">
        <v>936</v>
      </c>
      <c r="B141" s="5" t="s">
        <v>7</v>
      </c>
      <c r="C141">
        <v>55</v>
      </c>
      <c r="D141">
        <v>36</v>
      </c>
      <c r="E141" t="str">
        <f>VLOOKUP(B141,СПРАВОЧНИК!B:D,3,0)</f>
        <v>ИНОМАРКИ</v>
      </c>
    </row>
    <row r="142" spans="1:5" x14ac:dyDescent="0.2">
      <c r="A142" s="18" t="s">
        <v>936</v>
      </c>
      <c r="B142" s="5" t="s">
        <v>1032</v>
      </c>
      <c r="C142">
        <v>1</v>
      </c>
      <c r="E142" t="str">
        <f>VLOOKUP(B142,СПРАВОЧНИК!B:D,3,0)</f>
        <v>ИНОМАРКИ</v>
      </c>
    </row>
    <row r="143" spans="1:5" x14ac:dyDescent="0.2">
      <c r="A143" s="18" t="s">
        <v>936</v>
      </c>
      <c r="B143" s="5" t="s">
        <v>1033</v>
      </c>
      <c r="C143">
        <v>2</v>
      </c>
      <c r="D143">
        <v>2</v>
      </c>
      <c r="E143" t="str">
        <f>VLOOKUP(B143,СПРАВОЧНИК!B:D,3,0)</f>
        <v>ИНОМАРКИ</v>
      </c>
    </row>
    <row r="144" spans="1:5" x14ac:dyDescent="0.2">
      <c r="A144" s="18" t="s">
        <v>936</v>
      </c>
      <c r="B144" s="5" t="s">
        <v>861</v>
      </c>
      <c r="C144">
        <v>3</v>
      </c>
      <c r="D144">
        <v>5</v>
      </c>
      <c r="E144" t="str">
        <f>VLOOKUP(B144,СПРАВОЧНИК!B:D,3,0)</f>
        <v>ИНОМАРКИ</v>
      </c>
    </row>
    <row r="145" spans="1:5" x14ac:dyDescent="0.2">
      <c r="A145" s="18" t="s">
        <v>936</v>
      </c>
      <c r="B145" s="5" t="s">
        <v>862</v>
      </c>
      <c r="C145">
        <v>4844</v>
      </c>
      <c r="D145">
        <v>3316</v>
      </c>
      <c r="E145" t="str">
        <f>VLOOKUP(B145,СПРАВОЧНИК!B:D,3,0)</f>
        <v>ИНОМАРКИ</v>
      </c>
    </row>
    <row r="146" spans="1:5" x14ac:dyDescent="0.2">
      <c r="A146" s="18" t="s">
        <v>936</v>
      </c>
      <c r="B146" s="5" t="s">
        <v>1035</v>
      </c>
      <c r="C146">
        <v>220</v>
      </c>
      <c r="D146">
        <v>123</v>
      </c>
      <c r="E146" t="str">
        <f>VLOOKUP(B146,СПРАВОЧНИК!B:D,3,0)</f>
        <v>ОТЕЧЕСТВЕННЫЕ</v>
      </c>
    </row>
    <row r="147" spans="1:5" x14ac:dyDescent="0.2">
      <c r="A147" s="18" t="s">
        <v>936</v>
      </c>
      <c r="B147" s="5" t="s">
        <v>864</v>
      </c>
      <c r="C147">
        <v>46</v>
      </c>
      <c r="D147">
        <v>44</v>
      </c>
      <c r="E147" t="str">
        <f>VLOOKUP(B147,СПРАВОЧНИК!B:D,3,0)</f>
        <v>ИНОМАРКИ</v>
      </c>
    </row>
    <row r="148" spans="1:5" x14ac:dyDescent="0.2">
      <c r="A148" s="18" t="s">
        <v>936</v>
      </c>
      <c r="B148" s="5" t="s">
        <v>29</v>
      </c>
      <c r="C148">
        <v>8718</v>
      </c>
      <c r="D148">
        <v>5413</v>
      </c>
      <c r="E148" t="str">
        <f>VLOOKUP(B148,СПРАВОЧНИК!B:D,3,0)</f>
        <v>ИНОМАРКИ</v>
      </c>
    </row>
    <row r="149" spans="1:5" x14ac:dyDescent="0.2">
      <c r="A149" s="18" t="s">
        <v>936</v>
      </c>
      <c r="B149" s="5" t="s">
        <v>1038</v>
      </c>
      <c r="C149">
        <v>64</v>
      </c>
      <c r="D149">
        <v>59</v>
      </c>
      <c r="E149" t="str">
        <f>VLOOKUP(B149,СПРАВОЧНИК!B:D,3,0)</f>
        <v>ОТЕЧЕСТВЕННЫЕ</v>
      </c>
    </row>
    <row r="150" spans="1:5" x14ac:dyDescent="0.2">
      <c r="A150" s="18" t="s">
        <v>936</v>
      </c>
      <c r="B150" s="5" t="s">
        <v>1039</v>
      </c>
      <c r="C150">
        <v>23</v>
      </c>
      <c r="D150">
        <v>20</v>
      </c>
      <c r="E150" t="str">
        <f>VLOOKUP(B150,СПРАВОЧНИК!B:D,3,0)</f>
        <v>ИНОМАРКИ</v>
      </c>
    </row>
    <row r="151" spans="1:5" x14ac:dyDescent="0.2">
      <c r="A151" s="18" t="s">
        <v>936</v>
      </c>
      <c r="B151" s="5" t="s">
        <v>865</v>
      </c>
      <c r="C151">
        <v>13</v>
      </c>
      <c r="D151">
        <v>7</v>
      </c>
      <c r="E151" t="str">
        <f>VLOOKUP(B151,СПРАВОЧНИК!B:D,3,0)</f>
        <v>ИНОМАРКИ</v>
      </c>
    </row>
    <row r="152" spans="1:5" x14ac:dyDescent="0.2">
      <c r="A152" s="18" t="s">
        <v>936</v>
      </c>
      <c r="B152" s="5" t="s">
        <v>62</v>
      </c>
      <c r="C152">
        <v>69</v>
      </c>
      <c r="D152">
        <v>39</v>
      </c>
      <c r="E152" t="str">
        <f>VLOOKUP(B152,СПРАВОЧНИК!B:D,3,0)</f>
        <v>ИНОМАРКИ</v>
      </c>
    </row>
    <row r="153" spans="1:5" x14ac:dyDescent="0.2">
      <c r="A153" s="18" t="s">
        <v>936</v>
      </c>
      <c r="B153" s="5" t="s">
        <v>866</v>
      </c>
      <c r="C153">
        <v>337</v>
      </c>
      <c r="D153">
        <v>262</v>
      </c>
      <c r="E153" t="str">
        <f>VLOOKUP(B153,СПРАВОЧНИК!B:D,3,0)</f>
        <v>ИНОМАРКИ</v>
      </c>
    </row>
    <row r="154" spans="1:5" x14ac:dyDescent="0.2">
      <c r="A154" s="18" t="s">
        <v>936</v>
      </c>
      <c r="B154" s="5" t="s">
        <v>867</v>
      </c>
      <c r="C154">
        <v>94</v>
      </c>
      <c r="D154">
        <v>63</v>
      </c>
      <c r="E154" t="str">
        <f>VLOOKUP(B154,СПРАВОЧНИК!B:D,3,0)</f>
        <v>ИНОМАРКИ</v>
      </c>
    </row>
    <row r="155" spans="1:5" x14ac:dyDescent="0.2">
      <c r="A155" s="18" t="s">
        <v>936</v>
      </c>
      <c r="B155" s="5" t="s">
        <v>868</v>
      </c>
      <c r="C155">
        <v>933</v>
      </c>
      <c r="D155">
        <v>524</v>
      </c>
      <c r="E155" t="str">
        <f>VLOOKUP(B155,СПРАВОЧНИК!B:D,3,0)</f>
        <v>ИНОМАРКИ</v>
      </c>
    </row>
    <row r="156" spans="1:5" x14ac:dyDescent="0.2">
      <c r="A156" s="18" t="s">
        <v>936</v>
      </c>
      <c r="B156" s="5" t="s">
        <v>869</v>
      </c>
      <c r="C156">
        <v>5010</v>
      </c>
      <c r="D156">
        <v>4061</v>
      </c>
      <c r="E156" t="str">
        <f>VLOOKUP(B156,СПРАВОЧНИК!B:D,3,0)</f>
        <v>ИНОМАРКИ</v>
      </c>
    </row>
    <row r="157" spans="1:5" x14ac:dyDescent="0.2">
      <c r="A157" s="18" t="s">
        <v>936</v>
      </c>
      <c r="B157" s="5" t="s">
        <v>870</v>
      </c>
      <c r="C157">
        <v>347</v>
      </c>
      <c r="D157">
        <v>266</v>
      </c>
      <c r="E157" t="str">
        <f>VLOOKUP(B157,СПРАВОЧНИК!B:D,3,0)</f>
        <v>ИНОМАРКИ</v>
      </c>
    </row>
    <row r="158" spans="1:5" x14ac:dyDescent="0.2">
      <c r="A158" s="18" t="s">
        <v>936</v>
      </c>
      <c r="B158" s="5" t="s">
        <v>871</v>
      </c>
      <c r="C158">
        <v>1229</v>
      </c>
      <c r="D158">
        <v>972</v>
      </c>
      <c r="E158" t="str">
        <f>VLOOKUP(B158,СПРАВОЧНИК!B:D,3,0)</f>
        <v>ИНОМАРКИ</v>
      </c>
    </row>
    <row r="159" spans="1:5" x14ac:dyDescent="0.2">
      <c r="A159" s="18" t="s">
        <v>936</v>
      </c>
      <c r="B159" s="5" t="s">
        <v>1040</v>
      </c>
      <c r="C159">
        <v>26</v>
      </c>
      <c r="D159">
        <v>11</v>
      </c>
      <c r="E159" t="str">
        <f>VLOOKUP(B159,СПРАВОЧНИК!B:D,3,0)</f>
        <v>ИНОМАРКИ</v>
      </c>
    </row>
    <row r="160" spans="1:5" x14ac:dyDescent="0.2">
      <c r="A160" s="18" t="s">
        <v>936</v>
      </c>
      <c r="B160" s="5" t="s">
        <v>872</v>
      </c>
      <c r="C160">
        <v>3855</v>
      </c>
      <c r="D160">
        <v>3103</v>
      </c>
      <c r="E160" t="str">
        <f>VLOOKUP(B160,СПРАВОЧНИК!B:D,3,0)</f>
        <v>ИНОМАРКИ</v>
      </c>
    </row>
    <row r="161" spans="1:5" x14ac:dyDescent="0.2">
      <c r="A161" s="18" t="s">
        <v>936</v>
      </c>
      <c r="B161" s="5" t="s">
        <v>932</v>
      </c>
      <c r="C161">
        <v>107</v>
      </c>
      <c r="D161">
        <v>72</v>
      </c>
      <c r="E161" t="str">
        <f>VLOOKUP(B161,СПРАВОЧНИК!B:D,3,0)</f>
        <v>ИНОМАРКИ</v>
      </c>
    </row>
    <row r="162" spans="1:5" x14ac:dyDescent="0.2">
      <c r="A162" s="18" t="s">
        <v>936</v>
      </c>
      <c r="B162" s="5" t="s">
        <v>138</v>
      </c>
      <c r="C162">
        <v>209</v>
      </c>
      <c r="D162">
        <v>201</v>
      </c>
      <c r="E162" t="str">
        <f>VLOOKUP(B162,СПРАВОЧНИК!B:D,3,0)</f>
        <v>ИНОМАРКИ</v>
      </c>
    </row>
    <row r="163" spans="1:5" x14ac:dyDescent="0.2">
      <c r="A163" s="18" t="s">
        <v>936</v>
      </c>
      <c r="B163" s="5" t="s">
        <v>1044</v>
      </c>
      <c r="C163">
        <v>6</v>
      </c>
      <c r="D163">
        <v>14</v>
      </c>
      <c r="E163" t="str">
        <f>VLOOKUP(B163,СПРАВОЧНИК!B:D,3,0)</f>
        <v>ИНОМАРКИ</v>
      </c>
    </row>
    <row r="164" spans="1:5" x14ac:dyDescent="0.2">
      <c r="A164" s="18" t="s">
        <v>936</v>
      </c>
      <c r="B164" s="5" t="s">
        <v>140</v>
      </c>
      <c r="C164">
        <v>5</v>
      </c>
      <c r="D164">
        <v>3</v>
      </c>
      <c r="E164" t="str">
        <f>VLOOKUP(B164,СПРАВОЧНИК!B:D,3,0)</f>
        <v>ИНОМАРКИ</v>
      </c>
    </row>
    <row r="165" spans="1:5" x14ac:dyDescent="0.2">
      <c r="A165" s="18" t="s">
        <v>936</v>
      </c>
      <c r="B165" s="5" t="s">
        <v>873</v>
      </c>
      <c r="C165">
        <v>706</v>
      </c>
      <c r="D165">
        <v>492</v>
      </c>
      <c r="E165" t="str">
        <f>VLOOKUP(B165,СПРАВОЧНИК!B:D,3,0)</f>
        <v>ИНОМАРКИ</v>
      </c>
    </row>
    <row r="166" spans="1:5" x14ac:dyDescent="0.2">
      <c r="A166" s="18" t="s">
        <v>936</v>
      </c>
      <c r="B166" s="5" t="s">
        <v>874</v>
      </c>
      <c r="C166">
        <v>30</v>
      </c>
      <c r="D166">
        <v>16</v>
      </c>
      <c r="E166" t="str">
        <f>VLOOKUP(B166,СПРАВОЧНИК!B:D,3,0)</f>
        <v>ИНОМАРКИ</v>
      </c>
    </row>
    <row r="167" spans="1:5" x14ac:dyDescent="0.2">
      <c r="A167" s="18" t="s">
        <v>936</v>
      </c>
      <c r="B167" s="5" t="s">
        <v>1045</v>
      </c>
      <c r="C167">
        <v>9</v>
      </c>
      <c r="D167">
        <v>11</v>
      </c>
      <c r="E167" t="str">
        <f>VLOOKUP(B167,СПРАВОЧНИК!B:D,3,0)</f>
        <v>ИНОМАРКИ</v>
      </c>
    </row>
    <row r="168" spans="1:5" x14ac:dyDescent="0.2">
      <c r="A168" s="18" t="s">
        <v>936</v>
      </c>
      <c r="B168" s="5" t="s">
        <v>1046</v>
      </c>
      <c r="C168">
        <v>2</v>
      </c>
      <c r="D168">
        <v>3</v>
      </c>
      <c r="E168" t="str">
        <f>VLOOKUP(B168,СПРАВОЧНИК!B:D,3,0)</f>
        <v>ИНОМАРКИ</v>
      </c>
    </row>
    <row r="169" spans="1:5" x14ac:dyDescent="0.2">
      <c r="A169" s="18" t="s">
        <v>936</v>
      </c>
      <c r="B169" s="5" t="s">
        <v>875</v>
      </c>
      <c r="C169">
        <v>3</v>
      </c>
      <c r="E169" t="str">
        <f>VLOOKUP(B169,СПРАВОЧНИК!B:D,3,0)</f>
        <v>ОТЕЧЕСТВЕННЫЕ</v>
      </c>
    </row>
    <row r="170" spans="1:5" x14ac:dyDescent="0.2">
      <c r="A170" s="18" t="s">
        <v>936</v>
      </c>
      <c r="B170" s="5" t="s">
        <v>876</v>
      </c>
      <c r="C170">
        <v>109</v>
      </c>
      <c r="D170">
        <v>13</v>
      </c>
      <c r="E170" t="str">
        <f>VLOOKUP(B170,СПРАВОЧНИК!B:D,3,0)</f>
        <v>ИНОМАРКИ</v>
      </c>
    </row>
    <row r="171" spans="1:5" x14ac:dyDescent="0.2">
      <c r="A171" s="18" t="s">
        <v>936</v>
      </c>
      <c r="B171" s="5" t="s">
        <v>160</v>
      </c>
      <c r="C171">
        <v>66</v>
      </c>
      <c r="D171">
        <v>68</v>
      </c>
      <c r="E171" t="str">
        <f>VLOOKUP(B171,СПРАВОЧНИК!B:D,3,0)</f>
        <v>ИНОМАРКИ</v>
      </c>
    </row>
    <row r="172" spans="1:5" x14ac:dyDescent="0.2">
      <c r="A172" s="18" t="s">
        <v>936</v>
      </c>
      <c r="B172" s="5" t="s">
        <v>877</v>
      </c>
      <c r="C172">
        <v>7</v>
      </c>
      <c r="D172">
        <v>7</v>
      </c>
      <c r="E172" t="str">
        <f>VLOOKUP(B172,СПРАВОЧНИК!B:D,3,0)</f>
        <v>ИНОМАРКИ</v>
      </c>
    </row>
    <row r="173" spans="1:5" x14ac:dyDescent="0.2">
      <c r="A173" s="18" t="s">
        <v>936</v>
      </c>
      <c r="B173" s="5" t="s">
        <v>878</v>
      </c>
      <c r="C173">
        <v>388</v>
      </c>
      <c r="D173">
        <v>281</v>
      </c>
      <c r="E173" t="str">
        <f>VLOOKUP(B173,СПРАВОЧНИК!B:D,3,0)</f>
        <v>ИНОМАРКИ</v>
      </c>
    </row>
    <row r="174" spans="1:5" x14ac:dyDescent="0.2">
      <c r="A174" s="18" t="s">
        <v>936</v>
      </c>
      <c r="B174" s="5" t="s">
        <v>879</v>
      </c>
      <c r="C174">
        <v>8476</v>
      </c>
      <c r="D174">
        <v>6348</v>
      </c>
      <c r="E174" t="str">
        <f>VLOOKUP(B174,СПРАВОЧНИК!B:D,3,0)</f>
        <v>ИНОМАРКИ</v>
      </c>
    </row>
    <row r="175" spans="1:5" x14ac:dyDescent="0.2">
      <c r="A175" s="18" t="s">
        <v>936</v>
      </c>
      <c r="B175" s="5" t="s">
        <v>933</v>
      </c>
      <c r="D175">
        <v>4</v>
      </c>
      <c r="E175" t="str">
        <f>VLOOKUP(B175,СПРАВОЧНИК!B:D,3,0)</f>
        <v>ИНОМАРКИ</v>
      </c>
    </row>
    <row r="176" spans="1:5" x14ac:dyDescent="0.2">
      <c r="A176" s="18" t="s">
        <v>936</v>
      </c>
      <c r="B176" s="5" t="s">
        <v>188</v>
      </c>
      <c r="C176">
        <v>13</v>
      </c>
      <c r="D176">
        <v>10</v>
      </c>
      <c r="E176" t="str">
        <f>VLOOKUP(B176,СПРАВОЧНИК!B:D,3,0)</f>
        <v>ИНОМАРКИ</v>
      </c>
    </row>
    <row r="177" spans="1:5" x14ac:dyDescent="0.2">
      <c r="A177" s="18" t="s">
        <v>936</v>
      </c>
      <c r="B177" s="5" t="s">
        <v>193</v>
      </c>
      <c r="C177">
        <v>537</v>
      </c>
      <c r="D177">
        <v>499</v>
      </c>
      <c r="E177" t="str">
        <f>VLOOKUP(B177,СПРАВОЧНИК!B:D,3,0)</f>
        <v>ОТЕЧЕСТВЕННЫЕ</v>
      </c>
    </row>
    <row r="178" spans="1:5" x14ac:dyDescent="0.2">
      <c r="A178" s="18" t="s">
        <v>936</v>
      </c>
      <c r="B178" s="5" t="s">
        <v>880</v>
      </c>
      <c r="C178">
        <v>710</v>
      </c>
      <c r="D178">
        <v>321</v>
      </c>
      <c r="E178" t="str">
        <f>VLOOKUP(B178,СПРАВОЧНИК!B:D,3,0)</f>
        <v>ИНОМАРКИ</v>
      </c>
    </row>
    <row r="179" spans="1:5" x14ac:dyDescent="0.2">
      <c r="A179" s="18" t="s">
        <v>936</v>
      </c>
      <c r="B179" s="5" t="s">
        <v>881</v>
      </c>
      <c r="C179">
        <v>222</v>
      </c>
      <c r="D179">
        <v>93</v>
      </c>
      <c r="E179" t="str">
        <f>VLOOKUP(B179,СПРАВОЧНИК!B:D,3,0)</f>
        <v>ИНОМАРКИ</v>
      </c>
    </row>
    <row r="180" spans="1:5" x14ac:dyDescent="0.2">
      <c r="A180" s="18" t="s">
        <v>936</v>
      </c>
      <c r="B180" s="5" t="s">
        <v>1088</v>
      </c>
      <c r="C180">
        <v>2</v>
      </c>
      <c r="E180" t="str">
        <f>VLOOKUP(B180,СПРАВОЧНИК!B:D,3,0)</f>
        <v>ИНОМАРКИ</v>
      </c>
    </row>
    <row r="181" spans="1:5" x14ac:dyDescent="0.2">
      <c r="A181" s="18" t="s">
        <v>936</v>
      </c>
      <c r="B181" s="5" t="s">
        <v>215</v>
      </c>
      <c r="C181">
        <v>30</v>
      </c>
      <c r="D181">
        <v>12</v>
      </c>
      <c r="E181" t="str">
        <f>VLOOKUP(B181,СПРАВОЧНИК!B:D,3,0)</f>
        <v>ИНОМАРКИ</v>
      </c>
    </row>
    <row r="182" spans="1:5" x14ac:dyDescent="0.2">
      <c r="A182" s="18" t="s">
        <v>936</v>
      </c>
      <c r="B182" s="5" t="s">
        <v>882</v>
      </c>
      <c r="C182">
        <v>340</v>
      </c>
      <c r="D182">
        <v>271</v>
      </c>
      <c r="E182" t="str">
        <f>VLOOKUP(B182,СПРАВОЧНИК!B:D,3,0)</f>
        <v>ИНОМАРКИ</v>
      </c>
    </row>
    <row r="183" spans="1:5" x14ac:dyDescent="0.2">
      <c r="A183" s="18" t="s">
        <v>936</v>
      </c>
      <c r="B183" s="5" t="s">
        <v>1049</v>
      </c>
      <c r="C183">
        <v>10</v>
      </c>
      <c r="D183">
        <v>16</v>
      </c>
      <c r="E183" t="str">
        <f>VLOOKUP(B183,СПРАВОЧНИК!B:D,3,0)</f>
        <v>ИНОМАРКИ</v>
      </c>
    </row>
    <row r="184" spans="1:5" x14ac:dyDescent="0.2">
      <c r="A184" s="18" t="s">
        <v>936</v>
      </c>
      <c r="B184" s="5" t="s">
        <v>1050</v>
      </c>
      <c r="C184">
        <v>7</v>
      </c>
      <c r="D184">
        <v>2</v>
      </c>
      <c r="E184" t="str">
        <f>VLOOKUP(B184,СПРАВОЧНИК!B:D,3,0)</f>
        <v>ИНОМАРКИ</v>
      </c>
    </row>
    <row r="185" spans="1:5" x14ac:dyDescent="0.2">
      <c r="A185" s="18" t="s">
        <v>936</v>
      </c>
      <c r="B185" s="5" t="s">
        <v>883</v>
      </c>
      <c r="C185">
        <v>539</v>
      </c>
      <c r="D185">
        <v>230</v>
      </c>
      <c r="E185" t="str">
        <f>VLOOKUP(B185,СПРАВОЧНИК!B:D,3,0)</f>
        <v>ИНОМАРКИ</v>
      </c>
    </row>
    <row r="186" spans="1:5" x14ac:dyDescent="0.2">
      <c r="A186" s="18" t="s">
        <v>936</v>
      </c>
      <c r="B186" s="5" t="s">
        <v>1051</v>
      </c>
      <c r="C186">
        <v>4</v>
      </c>
      <c r="D186">
        <v>2</v>
      </c>
      <c r="E186" t="str">
        <f>VLOOKUP(B186,СПРАВОЧНИК!B:D,3,0)</f>
        <v>ИНОМАРКИ</v>
      </c>
    </row>
    <row r="187" spans="1:5" x14ac:dyDescent="0.2">
      <c r="A187" s="18" t="s">
        <v>936</v>
      </c>
      <c r="B187" s="5" t="s">
        <v>884</v>
      </c>
      <c r="C187">
        <v>1</v>
      </c>
      <c r="E187" t="str">
        <f>VLOOKUP(B187,СПРАВОЧНИК!B:D,3,0)</f>
        <v>ИНОМАРКИ</v>
      </c>
    </row>
    <row r="188" spans="1:5" x14ac:dyDescent="0.2">
      <c r="A188" s="18" t="s">
        <v>936</v>
      </c>
      <c r="B188" s="5" t="s">
        <v>885</v>
      </c>
      <c r="C188">
        <v>2966</v>
      </c>
      <c r="D188">
        <v>1878</v>
      </c>
      <c r="E188" t="str">
        <f>VLOOKUP(B188,СПРАВОЧНИК!B:D,3,0)</f>
        <v>ИНОМАРКИ</v>
      </c>
    </row>
    <row r="189" spans="1:5" x14ac:dyDescent="0.2">
      <c r="A189" s="18" t="s">
        <v>936</v>
      </c>
      <c r="B189" s="5" t="s">
        <v>887</v>
      </c>
      <c r="C189">
        <v>1</v>
      </c>
      <c r="E189" t="str">
        <f>VLOOKUP(B189,СПРАВОЧНИК!B:D,3,0)</f>
        <v>ИНОМАРКИ</v>
      </c>
    </row>
    <row r="190" spans="1:5" x14ac:dyDescent="0.2">
      <c r="A190" s="18" t="s">
        <v>936</v>
      </c>
      <c r="B190" s="5" t="s">
        <v>1052</v>
      </c>
      <c r="C190">
        <v>37</v>
      </c>
      <c r="D190">
        <v>28</v>
      </c>
      <c r="E190" t="str">
        <f>VLOOKUP(B190,СПРАВОЧНИК!B:D,3,0)</f>
        <v>ИНОМАРКИ</v>
      </c>
    </row>
    <row r="191" spans="1:5" x14ac:dyDescent="0.2">
      <c r="A191" s="18" t="s">
        <v>936</v>
      </c>
      <c r="B191" s="5" t="s">
        <v>888</v>
      </c>
      <c r="C191">
        <v>11522</v>
      </c>
      <c r="D191">
        <v>8436</v>
      </c>
      <c r="E191" t="str">
        <f>VLOOKUP(B191,СПРАВОЧНИК!B:D,3,0)</f>
        <v>ИНОМАРКИ</v>
      </c>
    </row>
    <row r="192" spans="1:5" x14ac:dyDescent="0.2">
      <c r="A192" s="18" t="s">
        <v>936</v>
      </c>
      <c r="B192" s="5" t="s">
        <v>889</v>
      </c>
      <c r="C192">
        <v>1060</v>
      </c>
      <c r="D192">
        <v>760</v>
      </c>
      <c r="E192" t="str">
        <f>VLOOKUP(B192,СПРАВОЧНИК!B:D,3,0)</f>
        <v>ИНОМАРКИ</v>
      </c>
    </row>
    <row r="193" spans="1:5" x14ac:dyDescent="0.2">
      <c r="A193" s="18" t="s">
        <v>936</v>
      </c>
      <c r="B193" s="5" t="s">
        <v>934</v>
      </c>
      <c r="C193">
        <v>41</v>
      </c>
      <c r="D193">
        <v>37</v>
      </c>
      <c r="E193" t="str">
        <f>VLOOKUP(B193,СПРАВОЧНИК!B:D,3,0)</f>
        <v>ИНОМАРКИ</v>
      </c>
    </row>
    <row r="194" spans="1:5" x14ac:dyDescent="0.2">
      <c r="A194" s="18" t="s">
        <v>936</v>
      </c>
      <c r="B194" s="5" t="s">
        <v>890</v>
      </c>
      <c r="C194">
        <v>28</v>
      </c>
      <c r="D194">
        <v>19</v>
      </c>
      <c r="E194" t="str">
        <f>VLOOKUP(B194,СПРАВОЧНИК!B:D,3,0)</f>
        <v>ИНОМАРКИ</v>
      </c>
    </row>
    <row r="195" spans="1:5" x14ac:dyDescent="0.2">
      <c r="A195" s="18" t="s">
        <v>936</v>
      </c>
      <c r="B195" s="5" t="s">
        <v>1054</v>
      </c>
      <c r="C195">
        <v>302</v>
      </c>
      <c r="D195">
        <v>272</v>
      </c>
      <c r="E195" t="str">
        <f>VLOOKUP(B195,СПРАВОЧНИК!B:D,3,0)</f>
        <v>ОТЕЧЕСТВЕННЫЕ</v>
      </c>
    </row>
    <row r="196" spans="1:5" x14ac:dyDescent="0.2">
      <c r="A196" s="18" t="s">
        <v>936</v>
      </c>
      <c r="B196" s="5" t="s">
        <v>276</v>
      </c>
      <c r="C196">
        <v>49</v>
      </c>
      <c r="D196">
        <v>16</v>
      </c>
      <c r="E196" t="str">
        <f>VLOOKUP(B196,СПРАВОЧНИК!B:D,3,0)</f>
        <v>ИНОМАРКИ</v>
      </c>
    </row>
    <row r="197" spans="1:5" x14ac:dyDescent="0.2">
      <c r="A197" s="18" t="s">
        <v>936</v>
      </c>
      <c r="B197" s="5" t="s">
        <v>891</v>
      </c>
      <c r="C197">
        <v>326</v>
      </c>
      <c r="D197">
        <v>237</v>
      </c>
      <c r="E197" t="str">
        <f>VLOOKUP(B197,СПРАВОЧНИК!B:D,3,0)</f>
        <v>ИНОМАРКИ</v>
      </c>
    </row>
    <row r="198" spans="1:5" x14ac:dyDescent="0.2">
      <c r="A198" s="18" t="s">
        <v>936</v>
      </c>
      <c r="B198" s="5" t="s">
        <v>892</v>
      </c>
      <c r="C198">
        <v>610</v>
      </c>
      <c r="D198">
        <v>377</v>
      </c>
      <c r="E198" t="str">
        <f>VLOOKUP(B198,СПРАВОЧНИК!B:D,3,0)</f>
        <v>ИНОМАРКИ</v>
      </c>
    </row>
    <row r="199" spans="1:5" x14ac:dyDescent="0.2">
      <c r="A199" s="18" t="s">
        <v>936</v>
      </c>
      <c r="B199" s="5" t="s">
        <v>894</v>
      </c>
      <c r="C199">
        <v>3</v>
      </c>
      <c r="E199" t="str">
        <f>VLOOKUP(B199,СПРАВОЧНИК!B:D,3,0)</f>
        <v>ИНОМАРКИ</v>
      </c>
    </row>
    <row r="200" spans="1:5" x14ac:dyDescent="0.2">
      <c r="A200" s="18" t="s">
        <v>936</v>
      </c>
      <c r="B200" s="5" t="s">
        <v>895</v>
      </c>
      <c r="C200">
        <v>15299</v>
      </c>
      <c r="D200">
        <v>11241</v>
      </c>
      <c r="E200" t="str">
        <f>VLOOKUP(B200,СПРАВОЧНИК!B:D,3,0)</f>
        <v>ИНОМАРКИ</v>
      </c>
    </row>
    <row r="201" spans="1:5" x14ac:dyDescent="0.2">
      <c r="A201" s="18" t="s">
        <v>936</v>
      </c>
      <c r="B201" s="5" t="s">
        <v>1055</v>
      </c>
      <c r="C201">
        <v>1</v>
      </c>
      <c r="E201" t="str">
        <f>VLOOKUP(B201,СПРАВОЧНИК!B:D,3,0)</f>
        <v>ИНОМАРКИ</v>
      </c>
    </row>
    <row r="202" spans="1:5" x14ac:dyDescent="0.2">
      <c r="A202" s="18" t="s">
        <v>936</v>
      </c>
      <c r="B202" s="5" t="s">
        <v>311</v>
      </c>
      <c r="C202">
        <v>20596</v>
      </c>
      <c r="D202">
        <v>18587</v>
      </c>
      <c r="E202" t="str">
        <f>VLOOKUP(B202,СПРАВОЧНИК!B:D,3,0)</f>
        <v>ОТЕЧЕСТВЕННЫЕ</v>
      </c>
    </row>
    <row r="203" spans="1:5" x14ac:dyDescent="0.2">
      <c r="A203" s="18" t="s">
        <v>936</v>
      </c>
      <c r="B203" s="5" t="s">
        <v>896</v>
      </c>
      <c r="C203">
        <v>8</v>
      </c>
      <c r="D203">
        <v>6</v>
      </c>
      <c r="E203" t="str">
        <f>VLOOKUP(B203,СПРАВОЧНИК!B:D,3,0)</f>
        <v>ИНОМАРКИ</v>
      </c>
    </row>
    <row r="204" spans="1:5" x14ac:dyDescent="0.2">
      <c r="A204" s="18" t="s">
        <v>936</v>
      </c>
      <c r="B204" s="5" t="s">
        <v>1056</v>
      </c>
      <c r="C204">
        <v>2</v>
      </c>
      <c r="D204">
        <v>3</v>
      </c>
      <c r="E204" t="str">
        <f>VLOOKUP(B204,СПРАВОЧНИК!B:D,3,0)</f>
        <v>ИНОМАРКИ</v>
      </c>
    </row>
    <row r="205" spans="1:5" x14ac:dyDescent="0.2">
      <c r="A205" s="18" t="s">
        <v>936</v>
      </c>
      <c r="B205" s="5" t="s">
        <v>327</v>
      </c>
      <c r="C205">
        <v>2029</v>
      </c>
      <c r="D205">
        <v>1484</v>
      </c>
      <c r="E205" t="str">
        <f>VLOOKUP(B205,СПРАВОЧНИК!B:D,3,0)</f>
        <v>ИНОМАРКИ</v>
      </c>
    </row>
    <row r="206" spans="1:5" x14ac:dyDescent="0.2">
      <c r="A206" s="18" t="s">
        <v>936</v>
      </c>
      <c r="B206" s="5" t="s">
        <v>897</v>
      </c>
      <c r="C206">
        <v>1</v>
      </c>
      <c r="E206" t="str">
        <f>VLOOKUP(B206,СПРАВОЧНИК!B:D,3,0)</f>
        <v>ИНОМАРКИ</v>
      </c>
    </row>
    <row r="207" spans="1:5" x14ac:dyDescent="0.2">
      <c r="A207" s="18" t="s">
        <v>936</v>
      </c>
      <c r="B207" s="5" t="s">
        <v>898</v>
      </c>
      <c r="C207">
        <v>1610</v>
      </c>
      <c r="D207">
        <v>1149</v>
      </c>
      <c r="E207" t="str">
        <f>VLOOKUP(B207,СПРАВОЧНИК!B:D,3,0)</f>
        <v>ИНОМАРКИ</v>
      </c>
    </row>
    <row r="208" spans="1:5" x14ac:dyDescent="0.2">
      <c r="A208" s="18" t="s">
        <v>936</v>
      </c>
      <c r="B208" s="5" t="s">
        <v>899</v>
      </c>
      <c r="C208">
        <v>1</v>
      </c>
      <c r="E208" t="str">
        <f>VLOOKUP(B208,СПРАВОЧНИК!B:D,3,0)</f>
        <v>ИНОМАРКИ</v>
      </c>
    </row>
    <row r="209" spans="1:7" x14ac:dyDescent="0.2">
      <c r="A209" s="18" t="s">
        <v>936</v>
      </c>
      <c r="B209" s="5" t="s">
        <v>1606</v>
      </c>
      <c r="C209">
        <v>259</v>
      </c>
      <c r="D209">
        <v>226</v>
      </c>
      <c r="E209" t="str">
        <f>VLOOKUP(B209,СПРАВОЧНИК!B:D,3,0)</f>
        <v>ИНОМАРКИ</v>
      </c>
    </row>
    <row r="210" spans="1:7" x14ac:dyDescent="0.2">
      <c r="A210" s="18" t="s">
        <v>936</v>
      </c>
      <c r="B210" s="5" t="s">
        <v>900</v>
      </c>
      <c r="C210">
        <v>29</v>
      </c>
      <c r="D210">
        <v>11</v>
      </c>
      <c r="E210" t="str">
        <f>VLOOKUP(B210,СПРАВОЧНИК!B:D,3,0)</f>
        <v>ИНОМАРКИ</v>
      </c>
    </row>
    <row r="211" spans="1:7" x14ac:dyDescent="0.2">
      <c r="A211" s="18" t="s">
        <v>936</v>
      </c>
      <c r="B211" s="5" t="s">
        <v>1060</v>
      </c>
      <c r="C211">
        <v>2</v>
      </c>
      <c r="D211">
        <v>1</v>
      </c>
      <c r="E211" t="str">
        <f>VLOOKUP(B211,СПРАВОЧНИК!B:D,3,0)</f>
        <v>ИНОМАРКИ</v>
      </c>
    </row>
    <row r="212" spans="1:7" x14ac:dyDescent="0.2">
      <c r="A212" s="18" t="s">
        <v>936</v>
      </c>
      <c r="B212" s="5" t="s">
        <v>1061</v>
      </c>
      <c r="C212">
        <v>14</v>
      </c>
      <c r="D212">
        <v>13</v>
      </c>
      <c r="E212" t="str">
        <f>VLOOKUP(B212,СПРАВОЧНИК!B:D,3,0)</f>
        <v>ОТЕЧЕСТВЕННЫЕ</v>
      </c>
    </row>
    <row r="213" spans="1:7" x14ac:dyDescent="0.2">
      <c r="A213" s="18" t="s">
        <v>936</v>
      </c>
      <c r="B213" s="5" t="s">
        <v>1062</v>
      </c>
      <c r="C213">
        <v>6</v>
      </c>
      <c r="D213">
        <v>4</v>
      </c>
      <c r="E213" t="str">
        <f>VLOOKUP(B213,СПРАВОЧНИК!B:D,3,0)</f>
        <v>ИНОМАРКИ</v>
      </c>
    </row>
    <row r="214" spans="1:7" x14ac:dyDescent="0.2">
      <c r="A214" s="18" t="s">
        <v>936</v>
      </c>
      <c r="B214" s="5" t="s">
        <v>901</v>
      </c>
      <c r="C214">
        <v>31</v>
      </c>
      <c r="D214">
        <v>15</v>
      </c>
      <c r="E214" t="str">
        <f>VLOOKUP(B214,СПРАВОЧНИК!B:D,3,0)</f>
        <v>ИНОМАРКИ</v>
      </c>
    </row>
    <row r="215" spans="1:7" x14ac:dyDescent="0.2">
      <c r="A215" s="18" t="s">
        <v>936</v>
      </c>
      <c r="B215" s="5" t="s">
        <v>1063</v>
      </c>
      <c r="C215">
        <v>2</v>
      </c>
      <c r="D215">
        <v>5</v>
      </c>
      <c r="E215" t="str">
        <f>VLOOKUP(B215,СПРАВОЧНИК!B:D,3,0)</f>
        <v>ИНОМАРКИ</v>
      </c>
    </row>
    <row r="216" spans="1:7" x14ac:dyDescent="0.2">
      <c r="A216" s="18" t="s">
        <v>936</v>
      </c>
      <c r="B216" s="5" t="s">
        <v>902</v>
      </c>
      <c r="C216">
        <v>4236</v>
      </c>
      <c r="D216">
        <v>3088</v>
      </c>
      <c r="E216" t="str">
        <f>VLOOKUP(B216,СПРАВОЧНИК!B:D,3,0)</f>
        <v>ИНОМАРКИ</v>
      </c>
    </row>
    <row r="217" spans="1:7" x14ac:dyDescent="0.2">
      <c r="A217" s="18" t="s">
        <v>936</v>
      </c>
      <c r="B217" s="5" t="s">
        <v>903</v>
      </c>
      <c r="C217">
        <v>1</v>
      </c>
      <c r="E217" t="str">
        <f>VLOOKUP(B217,СПРАВОЧНИК!B:D,3,0)</f>
        <v>ИНОМАРКИ</v>
      </c>
    </row>
    <row r="218" spans="1:7" x14ac:dyDescent="0.2">
      <c r="A218" s="18" t="s">
        <v>936</v>
      </c>
      <c r="B218" s="5" t="s">
        <v>377</v>
      </c>
      <c r="C218">
        <v>6965</v>
      </c>
      <c r="D218">
        <v>5404</v>
      </c>
      <c r="E218" t="str">
        <f>VLOOKUP(B218,СПРАВОЧНИК!B:D,3,0)</f>
        <v>ИНОМАРКИ</v>
      </c>
      <c r="G218" s="5"/>
    </row>
    <row r="219" spans="1:7" x14ac:dyDescent="0.2">
      <c r="A219" s="18" t="s">
        <v>936</v>
      </c>
      <c r="B219" s="5" t="s">
        <v>1065</v>
      </c>
      <c r="C219">
        <v>5</v>
      </c>
      <c r="D219">
        <v>10</v>
      </c>
      <c r="E219" t="str">
        <f>VLOOKUP(B219,СПРАВОЧНИК!B:D,3,0)</f>
        <v>ИНОМАРКИ</v>
      </c>
    </row>
    <row r="220" spans="1:7" x14ac:dyDescent="0.2">
      <c r="A220" s="18" t="s">
        <v>936</v>
      </c>
      <c r="B220" s="5" t="s">
        <v>398</v>
      </c>
      <c r="C220">
        <v>3</v>
      </c>
      <c r="E220" t="str">
        <f>VLOOKUP(B220,СПРАВОЧНИК!B:D,3,0)</f>
        <v>ИНОМАРКИ</v>
      </c>
    </row>
    <row r="221" spans="1:7" x14ac:dyDescent="0.2">
      <c r="A221" s="18" t="s">
        <v>936</v>
      </c>
      <c r="B221" s="5" t="s">
        <v>402</v>
      </c>
      <c r="C221">
        <v>468</v>
      </c>
      <c r="D221">
        <v>283</v>
      </c>
      <c r="E221" t="str">
        <f>VLOOKUP(B221,СПРАВОЧНИК!B:D,3,0)</f>
        <v>ИНОМАРКИ</v>
      </c>
    </row>
    <row r="222" spans="1:7" x14ac:dyDescent="0.2">
      <c r="A222" s="18" t="s">
        <v>936</v>
      </c>
      <c r="B222" s="5" t="s">
        <v>904</v>
      </c>
      <c r="C222">
        <v>5277</v>
      </c>
      <c r="D222">
        <v>4018</v>
      </c>
      <c r="E222" t="str">
        <f>VLOOKUP(B222,СПРАВОЧНИК!B:D,3,0)</f>
        <v>ИНОМАРКИ</v>
      </c>
    </row>
    <row r="223" spans="1:7" x14ac:dyDescent="0.2">
      <c r="A223" s="18" t="s">
        <v>936</v>
      </c>
      <c r="B223" s="5" t="s">
        <v>1066</v>
      </c>
      <c r="D223">
        <v>1</v>
      </c>
      <c r="E223" t="str">
        <f>VLOOKUP(B223,СПРАВОЧНИК!B:D,3,0)</f>
        <v>ИНОМАРКИ</v>
      </c>
    </row>
    <row r="224" spans="1:7" x14ac:dyDescent="0.2">
      <c r="A224" s="18" t="s">
        <v>936</v>
      </c>
      <c r="B224" s="5" t="s">
        <v>905</v>
      </c>
      <c r="C224">
        <v>8545</v>
      </c>
      <c r="D224">
        <v>6507</v>
      </c>
      <c r="E224" t="str">
        <f>VLOOKUP(B224,СПРАВОЧНИК!B:D,3,0)</f>
        <v>ИНОМАРКИ</v>
      </c>
    </row>
    <row r="225" spans="1:5" x14ac:dyDescent="0.2">
      <c r="A225" s="18" t="s">
        <v>936</v>
      </c>
      <c r="B225" s="5" t="s">
        <v>906</v>
      </c>
      <c r="C225">
        <v>16</v>
      </c>
      <c r="E225" t="str">
        <f>VLOOKUP(B225,СПРАВОЧНИК!B:D,3,0)</f>
        <v>ИНОМАРКИ</v>
      </c>
    </row>
    <row r="226" spans="1:5" x14ac:dyDescent="0.2">
      <c r="A226" s="18" t="s">
        <v>936</v>
      </c>
      <c r="B226" s="5" t="s">
        <v>907</v>
      </c>
      <c r="C226">
        <v>4550</v>
      </c>
      <c r="D226">
        <v>3609</v>
      </c>
      <c r="E226" t="str">
        <f>VLOOKUP(B226,СПРАВОЧНИК!B:D,3,0)</f>
        <v>ИНОМАРКИ</v>
      </c>
    </row>
    <row r="227" spans="1:5" x14ac:dyDescent="0.2">
      <c r="A227" s="18" t="s">
        <v>936</v>
      </c>
      <c r="B227" s="5" t="s">
        <v>908</v>
      </c>
      <c r="C227">
        <v>2038</v>
      </c>
      <c r="D227">
        <v>1617</v>
      </c>
      <c r="E227" t="str">
        <f>VLOOKUP(B227,СПРАВОЧНИК!B:D,3,0)</f>
        <v>ИНОМАРКИ</v>
      </c>
    </row>
    <row r="228" spans="1:5" x14ac:dyDescent="0.2">
      <c r="A228" s="18" t="s">
        <v>936</v>
      </c>
      <c r="B228" s="5" t="s">
        <v>1068</v>
      </c>
      <c r="C228">
        <v>17</v>
      </c>
      <c r="D228">
        <v>14</v>
      </c>
      <c r="E228" t="str">
        <f>VLOOKUP(B228,СПРАВОЧНИК!B:D,3,0)</f>
        <v>ИНОМАРКИ</v>
      </c>
    </row>
    <row r="229" spans="1:5" x14ac:dyDescent="0.2">
      <c r="A229" s="18" t="s">
        <v>936</v>
      </c>
      <c r="B229" s="5" t="s">
        <v>909</v>
      </c>
      <c r="C229">
        <v>2</v>
      </c>
      <c r="E229" t="str">
        <f>VLOOKUP(B229,СПРАВОЧНИК!B:D,3,0)</f>
        <v>ИНОМАРКИ</v>
      </c>
    </row>
    <row r="230" spans="1:5" x14ac:dyDescent="0.2">
      <c r="A230" s="18" t="s">
        <v>936</v>
      </c>
      <c r="B230" s="5" t="s">
        <v>1069</v>
      </c>
      <c r="C230">
        <v>24</v>
      </c>
      <c r="D230">
        <v>16</v>
      </c>
      <c r="E230" t="str">
        <f>VLOOKUP(B230,СПРАВОЧНИК!B:D,3,0)</f>
        <v>ИНОМАРКИ</v>
      </c>
    </row>
    <row r="231" spans="1:5" x14ac:dyDescent="0.2">
      <c r="A231" s="18" t="s">
        <v>936</v>
      </c>
      <c r="B231" s="5" t="s">
        <v>910</v>
      </c>
      <c r="C231">
        <v>720</v>
      </c>
      <c r="D231">
        <v>552</v>
      </c>
      <c r="E231" t="str">
        <f>VLOOKUP(B231,СПРАВОЧНИК!B:D,3,0)</f>
        <v>ИНОМАРКИ</v>
      </c>
    </row>
    <row r="232" spans="1:5" x14ac:dyDescent="0.2">
      <c r="A232" s="18" t="s">
        <v>936</v>
      </c>
      <c r="B232" s="5" t="s">
        <v>1070</v>
      </c>
      <c r="C232">
        <v>7</v>
      </c>
      <c r="D232">
        <v>3</v>
      </c>
      <c r="E232" t="str">
        <f>VLOOKUP(B232,СПРАВОЧНИК!B:D,3,0)</f>
        <v>ИНОМАРКИ</v>
      </c>
    </row>
    <row r="233" spans="1:5" x14ac:dyDescent="0.2">
      <c r="A233" s="18" t="s">
        <v>936</v>
      </c>
      <c r="B233" s="5" t="s">
        <v>938</v>
      </c>
      <c r="C233">
        <v>144</v>
      </c>
      <c r="D233">
        <v>145</v>
      </c>
      <c r="E233" t="str">
        <f>VLOOKUP(B233,СПРАВОЧНИК!B:D,3,0)</f>
        <v>ИНОМАРКИ</v>
      </c>
    </row>
    <row r="234" spans="1:5" x14ac:dyDescent="0.2">
      <c r="A234" s="18" t="s">
        <v>936</v>
      </c>
      <c r="B234" s="5" t="s">
        <v>911</v>
      </c>
      <c r="C234">
        <v>5874</v>
      </c>
      <c r="D234">
        <v>5374</v>
      </c>
      <c r="E234" t="str">
        <f>VLOOKUP(B234,СПРАВОЧНИК!B:D,3,0)</f>
        <v>ИНОМАРКИ</v>
      </c>
    </row>
    <row r="235" spans="1:5" x14ac:dyDescent="0.2">
      <c r="A235" s="18" t="s">
        <v>936</v>
      </c>
      <c r="B235" s="5" t="s">
        <v>913</v>
      </c>
      <c r="C235">
        <v>1</v>
      </c>
      <c r="E235" t="str">
        <f>VLOOKUP(B235,СПРАВОЧНИК!B:D,3,0)</f>
        <v>ИНОМАРКИ</v>
      </c>
    </row>
    <row r="236" spans="1:5" x14ac:dyDescent="0.2">
      <c r="A236" s="18" t="s">
        <v>936</v>
      </c>
      <c r="B236" s="5" t="s">
        <v>914</v>
      </c>
      <c r="C236">
        <v>24</v>
      </c>
      <c r="D236">
        <v>27</v>
      </c>
      <c r="E236" t="str">
        <f>VLOOKUP(B236,СПРАВОЧНИК!B:D,3,0)</f>
        <v>ИНОМАРКИ</v>
      </c>
    </row>
    <row r="237" spans="1:5" x14ac:dyDescent="0.2">
      <c r="A237" s="18" t="s">
        <v>936</v>
      </c>
      <c r="B237" s="5" t="s">
        <v>1072</v>
      </c>
      <c r="C237">
        <v>47</v>
      </c>
      <c r="D237">
        <v>52</v>
      </c>
      <c r="E237" t="str">
        <f>VLOOKUP(B237,СПРАВОЧНИК!B:D,3,0)</f>
        <v>ИНОМАРКИ</v>
      </c>
    </row>
    <row r="238" spans="1:5" x14ac:dyDescent="0.2">
      <c r="A238" s="18" t="s">
        <v>936</v>
      </c>
      <c r="B238" s="5" t="s">
        <v>1073</v>
      </c>
      <c r="C238">
        <v>124</v>
      </c>
      <c r="D238">
        <v>103</v>
      </c>
      <c r="E238" t="str">
        <f>VLOOKUP(B238,СПРАВОЧНИК!B:D,3,0)</f>
        <v>ИНОМАРКИ</v>
      </c>
    </row>
    <row r="239" spans="1:5" x14ac:dyDescent="0.2">
      <c r="A239" s="18" t="s">
        <v>936</v>
      </c>
      <c r="B239" s="5" t="s">
        <v>935</v>
      </c>
      <c r="C239">
        <v>12</v>
      </c>
      <c r="D239">
        <v>2</v>
      </c>
      <c r="E239" t="str">
        <f>VLOOKUP(B239,СПРАВОЧНИК!B:D,3,0)</f>
        <v>ИНОМАРКИ</v>
      </c>
    </row>
    <row r="240" spans="1:5" x14ac:dyDescent="0.2">
      <c r="A240" s="18" t="s">
        <v>936</v>
      </c>
      <c r="B240" s="5" t="s">
        <v>1075</v>
      </c>
      <c r="C240">
        <v>2</v>
      </c>
      <c r="D240">
        <v>4</v>
      </c>
      <c r="E240" t="str">
        <f>VLOOKUP(B240,СПРАВОЧНИК!B:D,3,0)</f>
        <v>ИНОМАРКИ</v>
      </c>
    </row>
    <row r="241" spans="1:5" x14ac:dyDescent="0.2">
      <c r="A241" s="18" t="s">
        <v>936</v>
      </c>
      <c r="B241" s="5" t="s">
        <v>1076</v>
      </c>
      <c r="C241">
        <v>15</v>
      </c>
      <c r="D241">
        <v>14</v>
      </c>
      <c r="E241" t="str">
        <f>VLOOKUP(B241,СПРАВОЧНИК!B:D,3,0)</f>
        <v>ИНОМАРКИ</v>
      </c>
    </row>
    <row r="242" spans="1:5" x14ac:dyDescent="0.2">
      <c r="A242" s="18" t="s">
        <v>936</v>
      </c>
      <c r="B242" s="5" t="s">
        <v>1089</v>
      </c>
      <c r="C242">
        <v>1</v>
      </c>
      <c r="E242" t="str">
        <f>VLOOKUP(B242,СПРАВОЧНИК!B:D,3,0)</f>
        <v>ОТЕЧЕСТВЕННЫЕ</v>
      </c>
    </row>
    <row r="243" spans="1:5" x14ac:dyDescent="0.2">
      <c r="A243" s="18" t="s">
        <v>936</v>
      </c>
      <c r="B243" s="5" t="s">
        <v>1077</v>
      </c>
      <c r="C243">
        <v>123</v>
      </c>
      <c r="D243">
        <v>77</v>
      </c>
      <c r="E243" t="str">
        <f>VLOOKUP(B243,СПРАВОЧНИК!B:D,3,0)</f>
        <v>ИНОМАРКИ</v>
      </c>
    </row>
    <row r="244" spans="1:5" x14ac:dyDescent="0.2">
      <c r="A244" s="18" t="s">
        <v>936</v>
      </c>
      <c r="B244" s="5" t="s">
        <v>1078</v>
      </c>
      <c r="C244">
        <v>566</v>
      </c>
      <c r="D244">
        <v>518</v>
      </c>
      <c r="E244" t="str">
        <f>VLOOKUP(B244,СПРАВОЧНИК!B:D,3,0)</f>
        <v>ОТЕЧЕСТВЕННЫЕ</v>
      </c>
    </row>
    <row r="245" spans="1:5" x14ac:dyDescent="0.2">
      <c r="A245" s="18" t="s">
        <v>936</v>
      </c>
      <c r="B245" s="5" t="s">
        <v>482</v>
      </c>
      <c r="C245">
        <v>7387</v>
      </c>
      <c r="D245">
        <v>4767</v>
      </c>
      <c r="E245" t="str">
        <f>VLOOKUP(B245,СПРАВОЧНИК!B:D,3,0)</f>
        <v>ИНОМАРКИ</v>
      </c>
    </row>
    <row r="246" spans="1:5" x14ac:dyDescent="0.2">
      <c r="A246" s="18" t="s">
        <v>936</v>
      </c>
      <c r="B246" s="5" t="s">
        <v>917</v>
      </c>
      <c r="C246">
        <v>163</v>
      </c>
      <c r="D246">
        <v>121</v>
      </c>
      <c r="E246" t="str">
        <f>VLOOKUP(B246,СПРАВОЧНИК!B:D,3,0)</f>
        <v>ИНОМАРКИ</v>
      </c>
    </row>
    <row r="247" spans="1:5" x14ac:dyDescent="0.2">
      <c r="A247" s="18" t="s">
        <v>936</v>
      </c>
      <c r="B247" s="5" t="s">
        <v>918</v>
      </c>
      <c r="C247">
        <v>835</v>
      </c>
      <c r="D247">
        <v>718</v>
      </c>
      <c r="E247" t="str">
        <f>VLOOKUP(B247,СПРАВОЧНИК!B:D,3,0)</f>
        <v>ИНОМАРКИ</v>
      </c>
    </row>
    <row r="248" spans="1:5" x14ac:dyDescent="0.2">
      <c r="A248" s="18" t="s">
        <v>936</v>
      </c>
      <c r="B248" s="5" t="s">
        <v>919</v>
      </c>
      <c r="C248">
        <v>1060</v>
      </c>
      <c r="D248">
        <v>729</v>
      </c>
      <c r="E248" t="str">
        <f>VLOOKUP(B248,СПРАВОЧНИК!B:D,3,0)</f>
        <v>ИНОМАРКИ</v>
      </c>
    </row>
    <row r="249" spans="1:5" x14ac:dyDescent="0.2">
      <c r="A249" s="18" t="s">
        <v>936</v>
      </c>
      <c r="B249" s="5" t="s">
        <v>920</v>
      </c>
      <c r="C249">
        <v>1485</v>
      </c>
      <c r="D249">
        <v>1192</v>
      </c>
      <c r="E249" t="str">
        <f>VLOOKUP(B249,СПРАВОЧНИК!B:D,3,0)</f>
        <v>ИНОМАРКИ</v>
      </c>
    </row>
    <row r="250" spans="1:5" x14ac:dyDescent="0.2">
      <c r="A250" s="18" t="s">
        <v>936</v>
      </c>
      <c r="B250" s="5" t="s">
        <v>1081</v>
      </c>
      <c r="C250">
        <v>997</v>
      </c>
      <c r="D250">
        <v>847</v>
      </c>
      <c r="E250" t="str">
        <f>VLOOKUP(B250,СПРАВОЧНИК!B:D,3,0)</f>
        <v>ОТЕЧЕСТВЕННЫЕ</v>
      </c>
    </row>
    <row r="251" spans="1:5" x14ac:dyDescent="0.2">
      <c r="A251" s="18" t="s">
        <v>936</v>
      </c>
      <c r="B251" s="5" t="s">
        <v>921</v>
      </c>
      <c r="C251">
        <v>2</v>
      </c>
      <c r="E251" t="str">
        <f>VLOOKUP(B251,СПРАВОЧНИК!B:D,3,0)</f>
        <v>ИНОМАРКИ</v>
      </c>
    </row>
    <row r="252" spans="1:5" x14ac:dyDescent="0.2">
      <c r="A252" s="18" t="s">
        <v>936</v>
      </c>
      <c r="B252" s="5" t="s">
        <v>1090</v>
      </c>
      <c r="C252">
        <v>2</v>
      </c>
      <c r="D252">
        <v>1</v>
      </c>
      <c r="E252" t="str">
        <f>VLOOKUP(B252,СПРАВОЧНИК!B:D,3,0)</f>
        <v>ИНОМАРКИ</v>
      </c>
    </row>
    <row r="253" spans="1:5" x14ac:dyDescent="0.2">
      <c r="A253" s="18" t="s">
        <v>936</v>
      </c>
      <c r="B253" s="5" t="s">
        <v>922</v>
      </c>
      <c r="C253">
        <v>121</v>
      </c>
      <c r="D253">
        <v>75</v>
      </c>
      <c r="E253" t="str">
        <f>VLOOKUP(B253,СПРАВОЧНИК!B:D,3,0)</f>
        <v>ИНОМАРКИ</v>
      </c>
    </row>
    <row r="254" spans="1:5" x14ac:dyDescent="0.2">
      <c r="A254" s="18" t="s">
        <v>936</v>
      </c>
      <c r="B254" s="5" t="s">
        <v>1091</v>
      </c>
      <c r="D254">
        <v>1</v>
      </c>
      <c r="E254" t="str">
        <f>VLOOKUP(B254,СПРАВОЧНИК!B:D,3,0)</f>
        <v>ИНОМАРКИ</v>
      </c>
    </row>
    <row r="255" spans="1:5" x14ac:dyDescent="0.2">
      <c r="A255" s="18" t="s">
        <v>936</v>
      </c>
      <c r="B255" s="5" t="s">
        <v>1092</v>
      </c>
      <c r="D255">
        <v>2</v>
      </c>
      <c r="E255" t="str">
        <f>VLOOKUP(B255,СПРАВОЧНИК!B:D,3,0)</f>
        <v>ИНОМАРКИ</v>
      </c>
    </row>
    <row r="256" spans="1:5" x14ac:dyDescent="0.2">
      <c r="A256" s="18" t="s">
        <v>936</v>
      </c>
      <c r="B256" s="5" t="s">
        <v>923</v>
      </c>
      <c r="C256">
        <v>9261</v>
      </c>
      <c r="D256">
        <v>6569</v>
      </c>
      <c r="E256" t="str">
        <f>VLOOKUP(B256,СПРАВОЧНИК!B:D,3,0)</f>
        <v>ИНОМАРКИ</v>
      </c>
    </row>
    <row r="257" spans="1:5" x14ac:dyDescent="0.2">
      <c r="A257" s="18" t="s">
        <v>936</v>
      </c>
      <c r="B257" s="5" t="s">
        <v>564</v>
      </c>
      <c r="C257">
        <v>733</v>
      </c>
      <c r="D257">
        <v>726</v>
      </c>
      <c r="E257" t="str">
        <f>VLOOKUP(B257,СПРАВОЧНИК!B:D,3,0)</f>
        <v>ОТЕЧЕСТВЕННЫЕ</v>
      </c>
    </row>
    <row r="258" spans="1:5" x14ac:dyDescent="0.2">
      <c r="A258" s="18" t="s">
        <v>936</v>
      </c>
      <c r="B258" s="5" t="s">
        <v>924</v>
      </c>
      <c r="C258">
        <v>9849</v>
      </c>
      <c r="D258">
        <v>7455</v>
      </c>
      <c r="E258" t="str">
        <f>VLOOKUP(B258,СПРАВОЧНИК!B:D,3,0)</f>
        <v>ИНОМАРКИ</v>
      </c>
    </row>
    <row r="259" spans="1:5" x14ac:dyDescent="0.2">
      <c r="A259" s="18" t="s">
        <v>936</v>
      </c>
      <c r="B259" s="5" t="s">
        <v>925</v>
      </c>
      <c r="C259">
        <v>2840</v>
      </c>
      <c r="D259">
        <v>1846</v>
      </c>
      <c r="E259" t="str">
        <f>VLOOKUP(B259,СПРАВОЧНИК!B:D,3,0)</f>
        <v>ИНОМАРКИ</v>
      </c>
    </row>
    <row r="260" spans="1:5" x14ac:dyDescent="0.2">
      <c r="A260" s="18" t="s">
        <v>936</v>
      </c>
      <c r="B260" s="5" t="s">
        <v>926</v>
      </c>
      <c r="C260">
        <v>3</v>
      </c>
      <c r="E260" t="str">
        <f>VLOOKUP(B260,СПРАВОЧНИК!B:D,3,0)</f>
        <v>ИНОМАРКИ</v>
      </c>
    </row>
    <row r="261" spans="1:5" x14ac:dyDescent="0.2">
      <c r="A261" s="18" t="s">
        <v>936</v>
      </c>
      <c r="B261" s="5" t="s">
        <v>927</v>
      </c>
      <c r="C261">
        <v>2</v>
      </c>
      <c r="E261" t="str">
        <f>VLOOKUP(B261,СПРАВОЧНИК!B:D,3,0)</f>
        <v>ИНОМАРКИ</v>
      </c>
    </row>
    <row r="262" spans="1:5" x14ac:dyDescent="0.2">
      <c r="A262" s="18" t="s">
        <v>936</v>
      </c>
      <c r="B262" s="5" t="s">
        <v>928</v>
      </c>
      <c r="C262">
        <v>2</v>
      </c>
      <c r="E262" t="str">
        <f>VLOOKUP(B262,СПРАВОЧНИК!B:D,3,0)</f>
        <v>ИНОМАРКИ</v>
      </c>
    </row>
    <row r="263" spans="1:5" x14ac:dyDescent="0.2">
      <c r="A263" s="18" t="s">
        <v>936</v>
      </c>
      <c r="B263" s="5" t="s">
        <v>1093</v>
      </c>
      <c r="D263">
        <v>1</v>
      </c>
      <c r="E263" t="str">
        <f>VLOOKUP(B263,СПРАВОЧНИК!B:D,3,0)</f>
        <v>ИНОМАРКИ</v>
      </c>
    </row>
    <row r="264" spans="1:5" x14ac:dyDescent="0.2">
      <c r="A264" s="18" t="s">
        <v>936</v>
      </c>
      <c r="B264" s="5" t="s">
        <v>929</v>
      </c>
      <c r="C264">
        <v>1</v>
      </c>
      <c r="E264" t="str">
        <f>VLOOKUP(B264,СПРАВОЧНИК!B:D,3,0)</f>
        <v>ИНОМАРКИ</v>
      </c>
    </row>
    <row r="265" spans="1:5" x14ac:dyDescent="0.2">
      <c r="A265" s="18" t="s">
        <v>936</v>
      </c>
      <c r="B265" s="5" t="s">
        <v>1083</v>
      </c>
      <c r="C265">
        <v>926</v>
      </c>
      <c r="D265">
        <v>962</v>
      </c>
      <c r="E265" t="str">
        <f>VLOOKUP(B265,СПРАВОЧНИК!B:D,3,0)</f>
        <v>ОТЕЧЕСТВЕННЫЕ</v>
      </c>
    </row>
    <row r="266" spans="1:5" x14ac:dyDescent="0.2">
      <c r="A266" s="18" t="s">
        <v>936</v>
      </c>
      <c r="B266" s="5" t="s">
        <v>1086</v>
      </c>
      <c r="C266">
        <v>17</v>
      </c>
      <c r="D266">
        <v>13</v>
      </c>
      <c r="E266" t="str">
        <f>VLOOKUP(B266,СПРАВОЧНИК!B:D,3,0)</f>
        <v>ИНОМАРКИ</v>
      </c>
    </row>
    <row r="267" spans="1:5" x14ac:dyDescent="0.2">
      <c r="A267" s="18" t="s">
        <v>936</v>
      </c>
      <c r="B267" s="5" t="s">
        <v>1087</v>
      </c>
      <c r="D267">
        <v>1</v>
      </c>
      <c r="E267" t="str">
        <f>VLOOKUP(B267,СПРАВОЧНИК!B:D,3,0)</f>
        <v>ИНОМАРКИ</v>
      </c>
    </row>
    <row r="268" spans="1:5" x14ac:dyDescent="0.2">
      <c r="A268" s="18" t="s">
        <v>806</v>
      </c>
      <c r="B268" s="5" t="s">
        <v>859</v>
      </c>
      <c r="C268">
        <v>13</v>
      </c>
      <c r="D268">
        <v>10</v>
      </c>
      <c r="E268" t="str">
        <f>VLOOKUP(B268,СПРАВОЧНИК!B:D,3,0)</f>
        <v>ИНОМАРКИ</v>
      </c>
    </row>
    <row r="269" spans="1:5" x14ac:dyDescent="0.2">
      <c r="A269" s="18" t="s">
        <v>806</v>
      </c>
      <c r="B269" s="5" t="s">
        <v>7</v>
      </c>
      <c r="C269">
        <v>4</v>
      </c>
      <c r="D269">
        <v>4</v>
      </c>
      <c r="E269" t="str">
        <f>VLOOKUP(B269,СПРАВОЧНИК!B:D,3,0)</f>
        <v>ИНОМАРКИ</v>
      </c>
    </row>
    <row r="270" spans="1:5" x14ac:dyDescent="0.2">
      <c r="A270" s="18" t="s">
        <v>806</v>
      </c>
      <c r="B270" s="5" t="s">
        <v>862</v>
      </c>
      <c r="C270">
        <v>592</v>
      </c>
      <c r="D270">
        <v>363</v>
      </c>
      <c r="E270" t="str">
        <f>VLOOKUP(B270,СПРАВОЧНИК!B:D,3,0)</f>
        <v>ИНОМАРКИ</v>
      </c>
    </row>
    <row r="271" spans="1:5" x14ac:dyDescent="0.2">
      <c r="A271" s="18" t="s">
        <v>806</v>
      </c>
      <c r="B271" s="5" t="s">
        <v>1094</v>
      </c>
      <c r="C271">
        <v>1</v>
      </c>
      <c r="E271" t="str">
        <f>VLOOKUP(B271,СПРАВОЧНИК!B:D,3,0)</f>
        <v>ОТЕЧЕСТВЕННЫЕ</v>
      </c>
    </row>
    <row r="272" spans="1:5" x14ac:dyDescent="0.2">
      <c r="A272" s="18" t="s">
        <v>806</v>
      </c>
      <c r="B272" s="5" t="s">
        <v>1035</v>
      </c>
      <c r="C272">
        <v>22</v>
      </c>
      <c r="D272">
        <v>8</v>
      </c>
      <c r="E272" t="str">
        <f>VLOOKUP(B272,СПРАВОЧНИК!B:D,3,0)</f>
        <v>ОТЕЧЕСТВЕННЫЕ</v>
      </c>
    </row>
    <row r="273" spans="1:5" x14ac:dyDescent="0.2">
      <c r="A273" s="18" t="s">
        <v>806</v>
      </c>
      <c r="B273" s="5" t="s">
        <v>676</v>
      </c>
      <c r="D273">
        <v>1</v>
      </c>
      <c r="E273" t="str">
        <f>VLOOKUP(B273,СПРАВОЧНИК!B:D,3,0)</f>
        <v>ИНОМАРКИ</v>
      </c>
    </row>
    <row r="274" spans="1:5" x14ac:dyDescent="0.2">
      <c r="A274" s="18" t="s">
        <v>806</v>
      </c>
      <c r="B274" s="5" t="s">
        <v>864</v>
      </c>
      <c r="C274">
        <v>3</v>
      </c>
      <c r="D274">
        <v>1</v>
      </c>
      <c r="E274" t="str">
        <f>VLOOKUP(B274,СПРАВОЧНИК!B:D,3,0)</f>
        <v>ИНОМАРКИ</v>
      </c>
    </row>
    <row r="275" spans="1:5" x14ac:dyDescent="0.2">
      <c r="A275" s="18" t="s">
        <v>806</v>
      </c>
      <c r="B275" s="5" t="s">
        <v>29</v>
      </c>
      <c r="C275">
        <v>946</v>
      </c>
      <c r="D275">
        <v>526</v>
      </c>
      <c r="E275" t="str">
        <f>VLOOKUP(B275,СПРАВОЧНИК!B:D,3,0)</f>
        <v>ИНОМАРКИ</v>
      </c>
    </row>
    <row r="276" spans="1:5" x14ac:dyDescent="0.2">
      <c r="A276" s="18" t="s">
        <v>806</v>
      </c>
      <c r="B276" s="5" t="s">
        <v>1038</v>
      </c>
      <c r="C276">
        <v>92</v>
      </c>
      <c r="D276">
        <v>82</v>
      </c>
      <c r="E276" t="str">
        <f>VLOOKUP(B276,СПРАВОЧНИК!B:D,3,0)</f>
        <v>ОТЕЧЕСТВЕННЫЕ</v>
      </c>
    </row>
    <row r="277" spans="1:5" x14ac:dyDescent="0.2">
      <c r="A277" s="18" t="s">
        <v>806</v>
      </c>
      <c r="B277" s="5" t="s">
        <v>1039</v>
      </c>
      <c r="C277">
        <v>2</v>
      </c>
      <c r="D277">
        <v>1</v>
      </c>
      <c r="E277" t="str">
        <f>VLOOKUP(B277,СПРАВОЧНИК!B:D,3,0)</f>
        <v>ИНОМАРКИ</v>
      </c>
    </row>
    <row r="278" spans="1:5" x14ac:dyDescent="0.2">
      <c r="A278" s="18" t="s">
        <v>806</v>
      </c>
      <c r="B278" s="5" t="s">
        <v>865</v>
      </c>
      <c r="D278">
        <v>3</v>
      </c>
      <c r="E278" t="str">
        <f>VLOOKUP(B278,СПРАВОЧНИК!B:D,3,0)</f>
        <v>ИНОМАРКИ</v>
      </c>
    </row>
    <row r="279" spans="1:5" x14ac:dyDescent="0.2">
      <c r="A279" s="18" t="s">
        <v>806</v>
      </c>
      <c r="B279" s="5" t="s">
        <v>62</v>
      </c>
      <c r="C279">
        <v>6</v>
      </c>
      <c r="D279">
        <v>9</v>
      </c>
      <c r="E279" t="str">
        <f>VLOOKUP(B279,СПРАВОЧНИК!B:D,3,0)</f>
        <v>ИНОМАРКИ</v>
      </c>
    </row>
    <row r="280" spans="1:5" x14ac:dyDescent="0.2">
      <c r="A280" s="18" t="s">
        <v>806</v>
      </c>
      <c r="B280" s="5" t="s">
        <v>866</v>
      </c>
      <c r="C280">
        <v>19</v>
      </c>
      <c r="D280">
        <v>14</v>
      </c>
      <c r="E280" t="str">
        <f>VLOOKUP(B280,СПРАВОЧНИК!B:D,3,0)</f>
        <v>ИНОМАРКИ</v>
      </c>
    </row>
    <row r="281" spans="1:5" x14ac:dyDescent="0.2">
      <c r="A281" s="18" t="s">
        <v>806</v>
      </c>
      <c r="B281" s="5" t="s">
        <v>867</v>
      </c>
      <c r="C281">
        <v>11</v>
      </c>
      <c r="D281">
        <v>6</v>
      </c>
      <c r="E281" t="str">
        <f>VLOOKUP(B281,СПРАВОЧНИК!B:D,3,0)</f>
        <v>ИНОМАРКИ</v>
      </c>
    </row>
    <row r="282" spans="1:5" x14ac:dyDescent="0.2">
      <c r="A282" s="18" t="s">
        <v>806</v>
      </c>
      <c r="B282" s="5" t="s">
        <v>868</v>
      </c>
      <c r="C282">
        <v>250</v>
      </c>
      <c r="D282">
        <v>184</v>
      </c>
      <c r="E282" t="str">
        <f>VLOOKUP(B282,СПРАВОЧНИК!B:D,3,0)</f>
        <v>ИНОМАРКИ</v>
      </c>
    </row>
    <row r="283" spans="1:5" x14ac:dyDescent="0.2">
      <c r="A283" s="18" t="s">
        <v>806</v>
      </c>
      <c r="B283" s="5" t="s">
        <v>869</v>
      </c>
      <c r="C283">
        <v>2012</v>
      </c>
      <c r="D283">
        <v>1649</v>
      </c>
      <c r="E283" t="str">
        <f>VLOOKUP(B283,СПРАВОЧНИК!B:D,3,0)</f>
        <v>ИНОМАРКИ</v>
      </c>
    </row>
    <row r="284" spans="1:5" x14ac:dyDescent="0.2">
      <c r="A284" s="18" t="s">
        <v>806</v>
      </c>
      <c r="B284" s="5" t="s">
        <v>870</v>
      </c>
      <c r="C284">
        <v>23</v>
      </c>
      <c r="D284">
        <v>18</v>
      </c>
      <c r="E284" t="str">
        <f>VLOOKUP(B284,СПРАВОЧНИК!B:D,3,0)</f>
        <v>ИНОМАРКИ</v>
      </c>
    </row>
    <row r="285" spans="1:5" x14ac:dyDescent="0.2">
      <c r="A285" s="18" t="s">
        <v>806</v>
      </c>
      <c r="B285" s="5" t="s">
        <v>871</v>
      </c>
      <c r="C285">
        <v>147</v>
      </c>
      <c r="D285">
        <v>120</v>
      </c>
      <c r="E285" t="str">
        <f>VLOOKUP(B285,СПРАВОЧНИК!B:D,3,0)</f>
        <v>ИНОМАРКИ</v>
      </c>
    </row>
    <row r="286" spans="1:5" x14ac:dyDescent="0.2">
      <c r="A286" s="18" t="s">
        <v>806</v>
      </c>
      <c r="B286" s="5" t="s">
        <v>1040</v>
      </c>
      <c r="C286">
        <v>15</v>
      </c>
      <c r="D286">
        <v>4</v>
      </c>
      <c r="E286" t="str">
        <f>VLOOKUP(B286,СПРАВОЧНИК!B:D,3,0)</f>
        <v>ИНОМАРКИ</v>
      </c>
    </row>
    <row r="287" spans="1:5" x14ac:dyDescent="0.2">
      <c r="A287" s="18" t="s">
        <v>806</v>
      </c>
      <c r="B287" s="5" t="s">
        <v>872</v>
      </c>
      <c r="C287">
        <v>490</v>
      </c>
      <c r="D287">
        <v>450</v>
      </c>
      <c r="E287" t="str">
        <f>VLOOKUP(B287,СПРАВОЧНИК!B:D,3,0)</f>
        <v>ИНОМАРКИ</v>
      </c>
    </row>
    <row r="288" spans="1:5" x14ac:dyDescent="0.2">
      <c r="A288" s="18" t="s">
        <v>806</v>
      </c>
      <c r="B288" s="5" t="s">
        <v>932</v>
      </c>
      <c r="C288">
        <v>25</v>
      </c>
      <c r="D288">
        <v>17</v>
      </c>
      <c r="E288" t="str">
        <f>VLOOKUP(B288,СПРАВОЧНИК!B:D,3,0)</f>
        <v>ИНОМАРКИ</v>
      </c>
    </row>
    <row r="289" spans="1:5" x14ac:dyDescent="0.2">
      <c r="A289" s="18" t="s">
        <v>806</v>
      </c>
      <c r="B289" s="5" t="s">
        <v>138</v>
      </c>
      <c r="C289">
        <v>112</v>
      </c>
      <c r="D289">
        <v>111</v>
      </c>
      <c r="E289" t="str">
        <f>VLOOKUP(B289,СПРАВОЧНИК!B:D,3,0)</f>
        <v>ИНОМАРКИ</v>
      </c>
    </row>
    <row r="290" spans="1:5" x14ac:dyDescent="0.2">
      <c r="A290" s="18" t="s">
        <v>806</v>
      </c>
      <c r="B290" s="5" t="s">
        <v>1044</v>
      </c>
      <c r="C290">
        <v>14</v>
      </c>
      <c r="D290">
        <v>10</v>
      </c>
      <c r="E290" t="str">
        <f>VLOOKUP(B290,СПРАВОЧНИК!B:D,3,0)</f>
        <v>ИНОМАРКИ</v>
      </c>
    </row>
    <row r="291" spans="1:5" x14ac:dyDescent="0.2">
      <c r="A291" s="18" t="s">
        <v>806</v>
      </c>
      <c r="B291" s="5" t="s">
        <v>873</v>
      </c>
      <c r="C291">
        <v>44</v>
      </c>
      <c r="D291">
        <v>27</v>
      </c>
      <c r="E291" t="str">
        <f>VLOOKUP(B291,СПРАВОЧНИК!B:D,3,0)</f>
        <v>ИНОМАРКИ</v>
      </c>
    </row>
    <row r="292" spans="1:5" x14ac:dyDescent="0.2">
      <c r="A292" s="18" t="s">
        <v>806</v>
      </c>
      <c r="B292" s="5" t="s">
        <v>874</v>
      </c>
      <c r="C292">
        <v>2</v>
      </c>
      <c r="D292">
        <v>1</v>
      </c>
      <c r="E292" t="str">
        <f>VLOOKUP(B292,СПРАВОЧНИК!B:D,3,0)</f>
        <v>ИНОМАРКИ</v>
      </c>
    </row>
    <row r="293" spans="1:5" x14ac:dyDescent="0.2">
      <c r="A293" s="18" t="s">
        <v>806</v>
      </c>
      <c r="B293" s="5" t="s">
        <v>1045</v>
      </c>
      <c r="D293">
        <v>1</v>
      </c>
      <c r="E293" t="str">
        <f>VLOOKUP(B293,СПРАВОЧНИК!B:D,3,0)</f>
        <v>ИНОМАРКИ</v>
      </c>
    </row>
    <row r="294" spans="1:5" x14ac:dyDescent="0.2">
      <c r="A294" s="18" t="s">
        <v>806</v>
      </c>
      <c r="B294" s="5" t="s">
        <v>1046</v>
      </c>
      <c r="D294">
        <v>2</v>
      </c>
      <c r="E294" t="str">
        <f>VLOOKUP(B294,СПРАВОЧНИК!B:D,3,0)</f>
        <v>ИНОМАРКИ</v>
      </c>
    </row>
    <row r="295" spans="1:5" x14ac:dyDescent="0.2">
      <c r="A295" s="18" t="s">
        <v>806</v>
      </c>
      <c r="B295" s="5" t="s">
        <v>876</v>
      </c>
      <c r="C295">
        <v>7</v>
      </c>
      <c r="E295" t="str">
        <f>VLOOKUP(B295,СПРАВОЧНИК!B:D,3,0)</f>
        <v>ИНОМАРКИ</v>
      </c>
    </row>
    <row r="296" spans="1:5" x14ac:dyDescent="0.2">
      <c r="A296" s="18" t="s">
        <v>806</v>
      </c>
      <c r="B296" s="5" t="s">
        <v>160</v>
      </c>
      <c r="C296">
        <v>10</v>
      </c>
      <c r="D296">
        <v>5</v>
      </c>
      <c r="E296" t="str">
        <f>VLOOKUP(B296,СПРАВОЧНИК!B:D,3,0)</f>
        <v>ИНОМАРКИ</v>
      </c>
    </row>
    <row r="297" spans="1:5" x14ac:dyDescent="0.2">
      <c r="A297" s="18" t="s">
        <v>806</v>
      </c>
      <c r="B297" s="5" t="s">
        <v>878</v>
      </c>
      <c r="C297">
        <v>103</v>
      </c>
      <c r="D297">
        <v>79</v>
      </c>
      <c r="E297" t="str">
        <f>VLOOKUP(B297,СПРАВОЧНИК!B:D,3,0)</f>
        <v>ИНОМАРКИ</v>
      </c>
    </row>
    <row r="298" spans="1:5" x14ac:dyDescent="0.2">
      <c r="A298" s="18" t="s">
        <v>806</v>
      </c>
      <c r="B298" s="5" t="s">
        <v>879</v>
      </c>
      <c r="C298">
        <v>1338</v>
      </c>
      <c r="D298">
        <v>874</v>
      </c>
      <c r="E298" t="str">
        <f>VLOOKUP(B298,СПРАВОЧНИК!B:D,3,0)</f>
        <v>ИНОМАРКИ</v>
      </c>
    </row>
    <row r="299" spans="1:5" x14ac:dyDescent="0.2">
      <c r="A299" s="18" t="s">
        <v>806</v>
      </c>
      <c r="B299" s="5" t="s">
        <v>933</v>
      </c>
      <c r="D299">
        <v>1</v>
      </c>
      <c r="E299" t="str">
        <f>VLOOKUP(B299,СПРАВОЧНИК!B:D,3,0)</f>
        <v>ИНОМАРКИ</v>
      </c>
    </row>
    <row r="300" spans="1:5" x14ac:dyDescent="0.2">
      <c r="A300" s="18" t="s">
        <v>806</v>
      </c>
      <c r="B300" s="5" t="s">
        <v>188</v>
      </c>
      <c r="C300">
        <v>3</v>
      </c>
      <c r="D300">
        <v>1</v>
      </c>
      <c r="E300" t="str">
        <f>VLOOKUP(B300,СПРАВОЧНИК!B:D,3,0)</f>
        <v>ИНОМАРКИ</v>
      </c>
    </row>
    <row r="301" spans="1:5" x14ac:dyDescent="0.2">
      <c r="A301" s="18" t="s">
        <v>806</v>
      </c>
      <c r="B301" s="5" t="s">
        <v>193</v>
      </c>
      <c r="C301">
        <v>127</v>
      </c>
      <c r="D301">
        <v>118</v>
      </c>
      <c r="E301" t="str">
        <f>VLOOKUP(B301,СПРАВОЧНИК!B:D,3,0)</f>
        <v>ОТЕЧЕСТВЕННЫЕ</v>
      </c>
    </row>
    <row r="302" spans="1:5" x14ac:dyDescent="0.2">
      <c r="A302" s="18" t="s">
        <v>806</v>
      </c>
      <c r="B302" s="5" t="s">
        <v>880</v>
      </c>
      <c r="C302">
        <v>236</v>
      </c>
      <c r="D302">
        <v>151</v>
      </c>
      <c r="E302" t="str">
        <f>VLOOKUP(B302,СПРАВОЧНИК!B:D,3,0)</f>
        <v>ИНОМАРКИ</v>
      </c>
    </row>
    <row r="303" spans="1:5" x14ac:dyDescent="0.2">
      <c r="A303" s="18" t="s">
        <v>806</v>
      </c>
      <c r="B303" s="5" t="s">
        <v>881</v>
      </c>
      <c r="C303">
        <v>18</v>
      </c>
      <c r="D303">
        <v>9</v>
      </c>
      <c r="E303" t="str">
        <f>VLOOKUP(B303,СПРАВОЧНИК!B:D,3,0)</f>
        <v>ИНОМАРКИ</v>
      </c>
    </row>
    <row r="304" spans="1:5" x14ac:dyDescent="0.2">
      <c r="A304" s="18" t="s">
        <v>806</v>
      </c>
      <c r="B304" s="5" t="s">
        <v>215</v>
      </c>
      <c r="C304">
        <v>2</v>
      </c>
      <c r="D304">
        <v>1</v>
      </c>
      <c r="E304" t="str">
        <f>VLOOKUP(B304,СПРАВОЧНИК!B:D,3,0)</f>
        <v>ИНОМАРКИ</v>
      </c>
    </row>
    <row r="305" spans="1:5" x14ac:dyDescent="0.2">
      <c r="A305" s="18" t="s">
        <v>806</v>
      </c>
      <c r="B305" s="5" t="s">
        <v>1048</v>
      </c>
      <c r="D305">
        <v>1</v>
      </c>
      <c r="E305" t="str">
        <f>VLOOKUP(B305,СПРАВОЧНИК!B:D,3,0)</f>
        <v>ИНОМАРКИ</v>
      </c>
    </row>
    <row r="306" spans="1:5" x14ac:dyDescent="0.2">
      <c r="A306" s="18" t="s">
        <v>806</v>
      </c>
      <c r="B306" s="5" t="s">
        <v>882</v>
      </c>
      <c r="C306">
        <v>67</v>
      </c>
      <c r="D306">
        <v>47</v>
      </c>
      <c r="E306" t="str">
        <f>VLOOKUP(B306,СПРАВОЧНИК!B:D,3,0)</f>
        <v>ИНОМАРКИ</v>
      </c>
    </row>
    <row r="307" spans="1:5" x14ac:dyDescent="0.2">
      <c r="A307" s="18" t="s">
        <v>806</v>
      </c>
      <c r="B307" s="5" t="s">
        <v>1049</v>
      </c>
      <c r="C307">
        <v>1</v>
      </c>
      <c r="E307" t="str">
        <f>VLOOKUP(B307,СПРАВОЧНИК!B:D,3,0)</f>
        <v>ИНОМАРКИ</v>
      </c>
    </row>
    <row r="308" spans="1:5" x14ac:dyDescent="0.2">
      <c r="A308" s="18" t="s">
        <v>806</v>
      </c>
      <c r="B308" s="5" t="s">
        <v>1050</v>
      </c>
      <c r="C308">
        <v>2</v>
      </c>
      <c r="D308">
        <v>3</v>
      </c>
      <c r="E308" t="str">
        <f>VLOOKUP(B308,СПРАВОЧНИК!B:D,3,0)</f>
        <v>ИНОМАРКИ</v>
      </c>
    </row>
    <row r="309" spans="1:5" x14ac:dyDescent="0.2">
      <c r="A309" s="18" t="s">
        <v>806</v>
      </c>
      <c r="B309" s="5" t="s">
        <v>883</v>
      </c>
      <c r="C309">
        <v>76</v>
      </c>
      <c r="D309">
        <v>37</v>
      </c>
      <c r="E309" t="str">
        <f>VLOOKUP(B309,СПРАВОЧНИК!B:D,3,0)</f>
        <v>ИНОМАРКИ</v>
      </c>
    </row>
    <row r="310" spans="1:5" x14ac:dyDescent="0.2">
      <c r="A310" s="18" t="s">
        <v>806</v>
      </c>
      <c r="B310" s="5" t="s">
        <v>1051</v>
      </c>
      <c r="C310">
        <v>1</v>
      </c>
      <c r="E310" t="str">
        <f>VLOOKUP(B310,СПРАВОЧНИК!B:D,3,0)</f>
        <v>ИНОМАРКИ</v>
      </c>
    </row>
    <row r="311" spans="1:5" x14ac:dyDescent="0.2">
      <c r="A311" s="18" t="s">
        <v>806</v>
      </c>
      <c r="B311" s="5" t="s">
        <v>885</v>
      </c>
      <c r="C311">
        <v>618</v>
      </c>
      <c r="D311">
        <v>329</v>
      </c>
      <c r="E311" t="str">
        <f>VLOOKUP(B311,СПРАВОЧНИК!B:D,3,0)</f>
        <v>ИНОМАРКИ</v>
      </c>
    </row>
    <row r="312" spans="1:5" x14ac:dyDescent="0.2">
      <c r="A312" s="18" t="s">
        <v>806</v>
      </c>
      <c r="B312" s="5" t="s">
        <v>1052</v>
      </c>
      <c r="C312">
        <v>2</v>
      </c>
      <c r="D312">
        <v>2</v>
      </c>
      <c r="E312" t="str">
        <f>VLOOKUP(B312,СПРАВОЧНИК!B:D,3,0)</f>
        <v>ИНОМАРКИ</v>
      </c>
    </row>
    <row r="313" spans="1:5" x14ac:dyDescent="0.2">
      <c r="A313" s="18" t="s">
        <v>806</v>
      </c>
      <c r="B313" s="5" t="s">
        <v>888</v>
      </c>
      <c r="C313">
        <v>2288</v>
      </c>
      <c r="D313">
        <v>1555</v>
      </c>
      <c r="E313" t="str">
        <f>VLOOKUP(B313,СПРАВОЧНИК!B:D,3,0)</f>
        <v>ИНОМАРКИ</v>
      </c>
    </row>
    <row r="314" spans="1:5" x14ac:dyDescent="0.2">
      <c r="A314" s="18" t="s">
        <v>806</v>
      </c>
      <c r="B314" s="5" t="s">
        <v>889</v>
      </c>
      <c r="C314">
        <v>125</v>
      </c>
      <c r="D314">
        <v>91</v>
      </c>
      <c r="E314" t="str">
        <f>VLOOKUP(B314,СПРАВОЧНИК!B:D,3,0)</f>
        <v>ИНОМАРКИ</v>
      </c>
    </row>
    <row r="315" spans="1:5" x14ac:dyDescent="0.2">
      <c r="A315" s="18" t="s">
        <v>806</v>
      </c>
      <c r="B315" s="5" t="s">
        <v>934</v>
      </c>
      <c r="C315">
        <v>14</v>
      </c>
      <c r="D315">
        <v>14</v>
      </c>
      <c r="E315" t="str">
        <f>VLOOKUP(B315,СПРАВОЧНИК!B:D,3,0)</f>
        <v>ИНОМАРКИ</v>
      </c>
    </row>
    <row r="316" spans="1:5" x14ac:dyDescent="0.2">
      <c r="A316" s="18" t="s">
        <v>806</v>
      </c>
      <c r="B316" s="5" t="s">
        <v>890</v>
      </c>
      <c r="C316">
        <v>5</v>
      </c>
      <c r="D316">
        <v>4</v>
      </c>
      <c r="E316" t="str">
        <f>VLOOKUP(B316,СПРАВОЧНИК!B:D,3,0)</f>
        <v>ИНОМАРКИ</v>
      </c>
    </row>
    <row r="317" spans="1:5" x14ac:dyDescent="0.2">
      <c r="A317" s="18" t="s">
        <v>806</v>
      </c>
      <c r="B317" s="5" t="s">
        <v>1054</v>
      </c>
      <c r="C317">
        <v>89</v>
      </c>
      <c r="D317">
        <v>59</v>
      </c>
      <c r="E317" t="str">
        <f>VLOOKUP(B317,СПРАВОЧНИК!B:D,3,0)</f>
        <v>ОТЕЧЕСТВЕННЫЕ</v>
      </c>
    </row>
    <row r="318" spans="1:5" x14ac:dyDescent="0.2">
      <c r="A318" s="18" t="s">
        <v>806</v>
      </c>
      <c r="B318" s="5" t="s">
        <v>276</v>
      </c>
      <c r="C318">
        <v>11</v>
      </c>
      <c r="D318">
        <v>2</v>
      </c>
      <c r="E318" t="str">
        <f>VLOOKUP(B318,СПРАВОЧНИК!B:D,3,0)</f>
        <v>ИНОМАРКИ</v>
      </c>
    </row>
    <row r="319" spans="1:5" x14ac:dyDescent="0.2">
      <c r="A319" s="18" t="s">
        <v>806</v>
      </c>
      <c r="B319" s="5" t="s">
        <v>891</v>
      </c>
      <c r="C319">
        <v>32</v>
      </c>
      <c r="D319">
        <v>21</v>
      </c>
      <c r="E319" t="str">
        <f>VLOOKUP(B319,СПРАВОЧНИК!B:D,3,0)</f>
        <v>ИНОМАРКИ</v>
      </c>
    </row>
    <row r="320" spans="1:5" x14ac:dyDescent="0.2">
      <c r="A320" s="18" t="s">
        <v>806</v>
      </c>
      <c r="B320" s="5" t="s">
        <v>892</v>
      </c>
      <c r="C320">
        <v>58</v>
      </c>
      <c r="D320">
        <v>42</v>
      </c>
      <c r="E320" t="str">
        <f>VLOOKUP(B320,СПРАВОЧНИК!B:D,3,0)</f>
        <v>ИНОМАРКИ</v>
      </c>
    </row>
    <row r="321" spans="1:5" x14ac:dyDescent="0.2">
      <c r="A321" s="18" t="s">
        <v>806</v>
      </c>
      <c r="B321" s="5" t="s">
        <v>893</v>
      </c>
      <c r="C321">
        <v>1</v>
      </c>
      <c r="E321" t="str">
        <f>VLOOKUP(B321,СПРАВОЧНИК!B:D,3,0)</f>
        <v>ИНОМАРКИ</v>
      </c>
    </row>
    <row r="322" spans="1:5" x14ac:dyDescent="0.2">
      <c r="A322" s="18" t="s">
        <v>806</v>
      </c>
      <c r="B322" s="5" t="s">
        <v>895</v>
      </c>
      <c r="C322">
        <v>2655</v>
      </c>
      <c r="D322">
        <v>1842</v>
      </c>
      <c r="E322" t="str">
        <f>VLOOKUP(B322,СПРАВОЧНИК!B:D,3,0)</f>
        <v>ИНОМАРКИ</v>
      </c>
    </row>
    <row r="323" spans="1:5" x14ac:dyDescent="0.2">
      <c r="A323" s="18" t="s">
        <v>806</v>
      </c>
      <c r="B323" s="5" t="s">
        <v>311</v>
      </c>
      <c r="C323">
        <v>12119</v>
      </c>
      <c r="D323">
        <v>10868</v>
      </c>
      <c r="E323" t="str">
        <f>VLOOKUP(B323,СПРАВОЧНИК!B:D,3,0)</f>
        <v>ОТЕЧЕСТВЕННЫЕ</v>
      </c>
    </row>
    <row r="324" spans="1:5" x14ac:dyDescent="0.2">
      <c r="A324" s="18" t="s">
        <v>806</v>
      </c>
      <c r="B324" s="5" t="s">
        <v>896</v>
      </c>
      <c r="C324">
        <v>3</v>
      </c>
      <c r="E324" t="str">
        <f>VLOOKUP(B324,СПРАВОЧНИК!B:D,3,0)</f>
        <v>ИНОМАРКИ</v>
      </c>
    </row>
    <row r="325" spans="1:5" x14ac:dyDescent="0.2">
      <c r="A325" s="18" t="s">
        <v>806</v>
      </c>
      <c r="B325" s="5" t="s">
        <v>327</v>
      </c>
      <c r="C325">
        <v>209</v>
      </c>
      <c r="D325">
        <v>127</v>
      </c>
      <c r="E325" t="str">
        <f>VLOOKUP(B325,СПРАВОЧНИК!B:D,3,0)</f>
        <v>ИНОМАРКИ</v>
      </c>
    </row>
    <row r="326" spans="1:5" x14ac:dyDescent="0.2">
      <c r="A326" s="18" t="s">
        <v>806</v>
      </c>
      <c r="B326" s="5" t="s">
        <v>898</v>
      </c>
      <c r="C326">
        <v>361</v>
      </c>
      <c r="D326">
        <v>296</v>
      </c>
      <c r="E326" t="str">
        <f>VLOOKUP(B326,СПРАВОЧНИК!B:D,3,0)</f>
        <v>ИНОМАРКИ</v>
      </c>
    </row>
    <row r="327" spans="1:5" x14ac:dyDescent="0.2">
      <c r="A327" s="18" t="s">
        <v>806</v>
      </c>
      <c r="B327" s="5" t="s">
        <v>1606</v>
      </c>
      <c r="C327">
        <v>231</v>
      </c>
      <c r="D327">
        <v>198</v>
      </c>
      <c r="E327" t="str">
        <f>VLOOKUP(B327,СПРАВОЧНИК!B:D,3,0)</f>
        <v>ИНОМАРКИ</v>
      </c>
    </row>
    <row r="328" spans="1:5" x14ac:dyDescent="0.2">
      <c r="A328" s="18" t="s">
        <v>806</v>
      </c>
      <c r="B328" s="5" t="s">
        <v>900</v>
      </c>
      <c r="C328">
        <v>3</v>
      </c>
      <c r="E328" t="str">
        <f>VLOOKUP(B328,СПРАВОЧНИК!B:D,3,0)</f>
        <v>ИНОМАРКИ</v>
      </c>
    </row>
    <row r="329" spans="1:5" x14ac:dyDescent="0.2">
      <c r="A329" s="18" t="s">
        <v>806</v>
      </c>
      <c r="B329" s="5" t="s">
        <v>1061</v>
      </c>
      <c r="C329">
        <v>6</v>
      </c>
      <c r="D329">
        <v>6</v>
      </c>
      <c r="E329" t="str">
        <f>VLOOKUP(B329,СПРАВОЧНИК!B:D,3,0)</f>
        <v>ОТЕЧЕСТВЕННЫЕ</v>
      </c>
    </row>
    <row r="330" spans="1:5" x14ac:dyDescent="0.2">
      <c r="A330" s="18" t="s">
        <v>806</v>
      </c>
      <c r="B330" s="5" t="s">
        <v>901</v>
      </c>
      <c r="C330">
        <v>2</v>
      </c>
      <c r="D330">
        <v>2</v>
      </c>
      <c r="E330" t="str">
        <f>VLOOKUP(B330,СПРАВОЧНИК!B:D,3,0)</f>
        <v>ИНОМАРКИ</v>
      </c>
    </row>
    <row r="331" spans="1:5" x14ac:dyDescent="0.2">
      <c r="A331" s="18" t="s">
        <v>806</v>
      </c>
      <c r="B331" s="5" t="s">
        <v>902</v>
      </c>
      <c r="C331">
        <v>738</v>
      </c>
      <c r="D331">
        <v>443</v>
      </c>
      <c r="E331" t="str">
        <f>VLOOKUP(B331,СПРАВОЧНИК!B:D,3,0)</f>
        <v>ИНОМАРКИ</v>
      </c>
    </row>
    <row r="332" spans="1:5" x14ac:dyDescent="0.2">
      <c r="A332" s="18" t="s">
        <v>806</v>
      </c>
      <c r="B332" s="5" t="s">
        <v>377</v>
      </c>
      <c r="C332">
        <v>716</v>
      </c>
      <c r="D332">
        <v>486</v>
      </c>
      <c r="E332" t="str">
        <f>VLOOKUP(B332,СПРАВОЧНИК!B:D,3,0)</f>
        <v>ИНОМАРКИ</v>
      </c>
    </row>
    <row r="333" spans="1:5" x14ac:dyDescent="0.2">
      <c r="A333" s="18" t="s">
        <v>806</v>
      </c>
      <c r="B333" s="5" t="s">
        <v>1065</v>
      </c>
      <c r="C333">
        <v>1</v>
      </c>
      <c r="D333">
        <v>1</v>
      </c>
      <c r="E333" t="str">
        <f>VLOOKUP(B333,СПРАВОЧНИК!B:D,3,0)</f>
        <v>ИНОМАРКИ</v>
      </c>
    </row>
    <row r="334" spans="1:5" x14ac:dyDescent="0.2">
      <c r="A334" s="18" t="s">
        <v>806</v>
      </c>
      <c r="B334" s="5" t="s">
        <v>402</v>
      </c>
      <c r="C334">
        <v>32</v>
      </c>
      <c r="D334">
        <v>11</v>
      </c>
      <c r="E334" t="str">
        <f>VLOOKUP(B334,СПРАВОЧНИК!B:D,3,0)</f>
        <v>ИНОМАРКИ</v>
      </c>
    </row>
    <row r="335" spans="1:5" x14ac:dyDescent="0.2">
      <c r="A335" s="18" t="s">
        <v>806</v>
      </c>
      <c r="B335" s="5" t="s">
        <v>904</v>
      </c>
      <c r="C335">
        <v>1084</v>
      </c>
      <c r="D335">
        <v>827</v>
      </c>
      <c r="E335" t="str">
        <f>VLOOKUP(B335,СПРАВОЧНИК!B:D,3,0)</f>
        <v>ИНОМАРКИ</v>
      </c>
    </row>
    <row r="336" spans="1:5" x14ac:dyDescent="0.2">
      <c r="A336" s="18" t="s">
        <v>806</v>
      </c>
      <c r="B336" s="5" t="s">
        <v>905</v>
      </c>
      <c r="C336">
        <v>1402</v>
      </c>
      <c r="D336">
        <v>1031</v>
      </c>
      <c r="E336" t="str">
        <f>VLOOKUP(B336,СПРАВОЧНИК!B:D,3,0)</f>
        <v>ИНОМАРКИ</v>
      </c>
    </row>
    <row r="337" spans="1:5" x14ac:dyDescent="0.2">
      <c r="A337" s="18" t="s">
        <v>806</v>
      </c>
      <c r="B337" s="5" t="s">
        <v>1067</v>
      </c>
      <c r="D337">
        <v>1</v>
      </c>
      <c r="E337" t="str">
        <f>VLOOKUP(B337,СПРАВОЧНИК!B:D,3,0)</f>
        <v>ИНОМАРКИ</v>
      </c>
    </row>
    <row r="338" spans="1:5" x14ac:dyDescent="0.2">
      <c r="A338" s="18" t="s">
        <v>806</v>
      </c>
      <c r="B338" s="5" t="s">
        <v>906</v>
      </c>
      <c r="C338">
        <v>1</v>
      </c>
      <c r="E338" t="str">
        <f>VLOOKUP(B338,СПРАВОЧНИК!B:D,3,0)</f>
        <v>ИНОМАРКИ</v>
      </c>
    </row>
    <row r="339" spans="1:5" x14ac:dyDescent="0.2">
      <c r="A339" s="18" t="s">
        <v>806</v>
      </c>
      <c r="B339" s="5" t="s">
        <v>907</v>
      </c>
      <c r="C339">
        <v>891</v>
      </c>
      <c r="D339">
        <v>645</v>
      </c>
      <c r="E339" t="str">
        <f>VLOOKUP(B339,СПРАВОЧНИК!B:D,3,0)</f>
        <v>ИНОМАРКИ</v>
      </c>
    </row>
    <row r="340" spans="1:5" x14ac:dyDescent="0.2">
      <c r="A340" s="18" t="s">
        <v>806</v>
      </c>
      <c r="B340" s="5" t="s">
        <v>908</v>
      </c>
      <c r="C340">
        <v>338</v>
      </c>
      <c r="D340">
        <v>254</v>
      </c>
      <c r="E340" t="str">
        <f>VLOOKUP(B340,СПРАВОЧНИК!B:D,3,0)</f>
        <v>ИНОМАРКИ</v>
      </c>
    </row>
    <row r="341" spans="1:5" x14ac:dyDescent="0.2">
      <c r="A341" s="18" t="s">
        <v>806</v>
      </c>
      <c r="B341" s="5" t="s">
        <v>1069</v>
      </c>
      <c r="C341">
        <v>1</v>
      </c>
      <c r="D341">
        <v>3</v>
      </c>
      <c r="E341" t="str">
        <f>VLOOKUP(B341,СПРАВОЧНИК!B:D,3,0)</f>
        <v>ИНОМАРКИ</v>
      </c>
    </row>
    <row r="342" spans="1:5" x14ac:dyDescent="0.2">
      <c r="A342" s="18" t="s">
        <v>806</v>
      </c>
      <c r="B342" s="5" t="s">
        <v>910</v>
      </c>
      <c r="C342">
        <v>156</v>
      </c>
      <c r="D342">
        <v>101</v>
      </c>
      <c r="E342" t="str">
        <f>VLOOKUP(B342,СПРАВОЧНИК!B:D,3,0)</f>
        <v>ИНОМАРКИ</v>
      </c>
    </row>
    <row r="343" spans="1:5" x14ac:dyDescent="0.2">
      <c r="A343" s="18" t="s">
        <v>806</v>
      </c>
      <c r="B343" s="5" t="s">
        <v>938</v>
      </c>
      <c r="C343">
        <v>22</v>
      </c>
      <c r="D343">
        <v>15</v>
      </c>
      <c r="E343" t="str">
        <f>VLOOKUP(B343,СПРАВОЧНИК!B:D,3,0)</f>
        <v>ИНОМАРКИ</v>
      </c>
    </row>
    <row r="344" spans="1:5" x14ac:dyDescent="0.2">
      <c r="A344" s="18" t="s">
        <v>806</v>
      </c>
      <c r="B344" s="5" t="s">
        <v>911</v>
      </c>
      <c r="C344">
        <v>2254</v>
      </c>
      <c r="D344">
        <v>1859</v>
      </c>
      <c r="E344" t="str">
        <f>VLOOKUP(B344,СПРАВОЧНИК!B:D,3,0)</f>
        <v>ИНОМАРКИ</v>
      </c>
    </row>
    <row r="345" spans="1:5" x14ac:dyDescent="0.2">
      <c r="A345" s="18" t="s">
        <v>806</v>
      </c>
      <c r="B345" s="5" t="s">
        <v>914</v>
      </c>
      <c r="D345">
        <v>3</v>
      </c>
      <c r="E345" t="str">
        <f>VLOOKUP(B345,СПРАВОЧНИК!B:D,3,0)</f>
        <v>ИНОМАРКИ</v>
      </c>
    </row>
    <row r="346" spans="1:5" x14ac:dyDescent="0.2">
      <c r="A346" s="18" t="s">
        <v>806</v>
      </c>
      <c r="B346" s="5" t="s">
        <v>1072</v>
      </c>
      <c r="C346">
        <v>3</v>
      </c>
      <c r="D346">
        <v>1</v>
      </c>
      <c r="E346" t="str">
        <f>VLOOKUP(B346,СПРАВОЧНИК!B:D,3,0)</f>
        <v>ИНОМАРКИ</v>
      </c>
    </row>
    <row r="347" spans="1:5" x14ac:dyDescent="0.2">
      <c r="A347" s="18" t="s">
        <v>806</v>
      </c>
      <c r="B347" s="5" t="s">
        <v>1073</v>
      </c>
      <c r="C347">
        <v>6</v>
      </c>
      <c r="D347">
        <v>4</v>
      </c>
      <c r="E347" t="str">
        <f>VLOOKUP(B347,СПРАВОЧНИК!B:D,3,0)</f>
        <v>ИНОМАРКИ</v>
      </c>
    </row>
    <row r="348" spans="1:5" x14ac:dyDescent="0.2">
      <c r="A348" s="18" t="s">
        <v>806</v>
      </c>
      <c r="B348" s="5" t="s">
        <v>935</v>
      </c>
      <c r="C348">
        <v>1</v>
      </c>
      <c r="E348" t="str">
        <f>VLOOKUP(B348,СПРАВОЧНИК!B:D,3,0)</f>
        <v>ИНОМАРКИ</v>
      </c>
    </row>
    <row r="349" spans="1:5" x14ac:dyDescent="0.2">
      <c r="A349" s="18" t="s">
        <v>806</v>
      </c>
      <c r="B349" s="5" t="s">
        <v>1076</v>
      </c>
      <c r="D349">
        <v>2</v>
      </c>
      <c r="E349" t="str">
        <f>VLOOKUP(B349,СПРАВОЧНИК!B:D,3,0)</f>
        <v>ИНОМАРКИ</v>
      </c>
    </row>
    <row r="350" spans="1:5" x14ac:dyDescent="0.2">
      <c r="A350" s="18" t="s">
        <v>806</v>
      </c>
      <c r="B350" s="5" t="s">
        <v>1077</v>
      </c>
      <c r="C350">
        <v>16</v>
      </c>
      <c r="D350">
        <v>13</v>
      </c>
      <c r="E350" t="str">
        <f>VLOOKUP(B350,СПРАВОЧНИК!B:D,3,0)</f>
        <v>ИНОМАРКИ</v>
      </c>
    </row>
    <row r="351" spans="1:5" x14ac:dyDescent="0.2">
      <c r="A351" s="18" t="s">
        <v>806</v>
      </c>
      <c r="B351" s="5" t="s">
        <v>1078</v>
      </c>
      <c r="C351">
        <v>526</v>
      </c>
      <c r="D351">
        <v>298</v>
      </c>
      <c r="E351" t="str">
        <f>VLOOKUP(B351,СПРАВОЧНИК!B:D,3,0)</f>
        <v>ОТЕЧЕСТВЕННЫЕ</v>
      </c>
    </row>
    <row r="352" spans="1:5" x14ac:dyDescent="0.2">
      <c r="A352" s="18" t="s">
        <v>806</v>
      </c>
      <c r="B352" s="5" t="s">
        <v>482</v>
      </c>
      <c r="C352">
        <v>930</v>
      </c>
      <c r="D352">
        <v>631</v>
      </c>
      <c r="E352" t="str">
        <f>VLOOKUP(B352,СПРАВОЧНИК!B:D,3,0)</f>
        <v>ИНОМАРКИ</v>
      </c>
    </row>
    <row r="353" spans="1:5" x14ac:dyDescent="0.2">
      <c r="A353" s="18" t="s">
        <v>806</v>
      </c>
      <c r="B353" s="5" t="s">
        <v>917</v>
      </c>
      <c r="C353">
        <v>8</v>
      </c>
      <c r="D353">
        <v>2</v>
      </c>
      <c r="E353" t="str">
        <f>VLOOKUP(B353,СПРАВОЧНИК!B:D,3,0)</f>
        <v>ИНОМАРКИ</v>
      </c>
    </row>
    <row r="354" spans="1:5" x14ac:dyDescent="0.2">
      <c r="A354" s="18" t="s">
        <v>806</v>
      </c>
      <c r="B354" s="5" t="s">
        <v>918</v>
      </c>
      <c r="C354">
        <v>103</v>
      </c>
      <c r="D354">
        <v>78</v>
      </c>
      <c r="E354" t="str">
        <f>VLOOKUP(B354,СПРАВОЧНИК!B:D,3,0)</f>
        <v>ИНОМАРКИ</v>
      </c>
    </row>
    <row r="355" spans="1:5" x14ac:dyDescent="0.2">
      <c r="A355" s="18" t="s">
        <v>806</v>
      </c>
      <c r="B355" s="5" t="s">
        <v>919</v>
      </c>
      <c r="C355">
        <v>345</v>
      </c>
      <c r="D355">
        <v>234</v>
      </c>
      <c r="E355" t="str">
        <f>VLOOKUP(B355,СПРАВОЧНИК!B:D,3,0)</f>
        <v>ИНОМАРКИ</v>
      </c>
    </row>
    <row r="356" spans="1:5" x14ac:dyDescent="0.2">
      <c r="A356" s="18" t="s">
        <v>806</v>
      </c>
      <c r="B356" s="5" t="s">
        <v>920</v>
      </c>
      <c r="C356">
        <v>363</v>
      </c>
      <c r="D356">
        <v>232</v>
      </c>
      <c r="E356" t="str">
        <f>VLOOKUP(B356,СПРАВОЧНИК!B:D,3,0)</f>
        <v>ИНОМАРКИ</v>
      </c>
    </row>
    <row r="357" spans="1:5" x14ac:dyDescent="0.2">
      <c r="A357" s="18" t="s">
        <v>806</v>
      </c>
      <c r="B357" s="5" t="s">
        <v>1081</v>
      </c>
      <c r="C357">
        <v>323</v>
      </c>
      <c r="D357">
        <v>224</v>
      </c>
      <c r="E357" t="str">
        <f>VLOOKUP(B357,СПРАВОЧНИК!B:D,3,0)</f>
        <v>ОТЕЧЕСТВЕННЫЕ</v>
      </c>
    </row>
    <row r="358" spans="1:5" x14ac:dyDescent="0.2">
      <c r="A358" s="18" t="s">
        <v>806</v>
      </c>
      <c r="B358" s="5" t="s">
        <v>922</v>
      </c>
      <c r="C358">
        <v>20</v>
      </c>
      <c r="D358">
        <v>19</v>
      </c>
      <c r="E358" t="str">
        <f>VLOOKUP(B358,СПРАВОЧНИК!B:D,3,0)</f>
        <v>ИНОМАРКИ</v>
      </c>
    </row>
    <row r="359" spans="1:5" x14ac:dyDescent="0.2">
      <c r="A359" s="18" t="s">
        <v>806</v>
      </c>
      <c r="B359" s="5" t="s">
        <v>1092</v>
      </c>
      <c r="C359">
        <v>6</v>
      </c>
      <c r="D359">
        <v>5</v>
      </c>
      <c r="E359" t="str">
        <f>VLOOKUP(B359,СПРАВОЧНИК!B:D,3,0)</f>
        <v>ИНОМАРКИ</v>
      </c>
    </row>
    <row r="360" spans="1:5" x14ac:dyDescent="0.2">
      <c r="A360" s="18" t="s">
        <v>806</v>
      </c>
      <c r="B360" s="5" t="s">
        <v>923</v>
      </c>
      <c r="C360">
        <v>2740</v>
      </c>
      <c r="D360">
        <v>1850</v>
      </c>
      <c r="E360" t="str">
        <f>VLOOKUP(B360,СПРАВОЧНИК!B:D,3,0)</f>
        <v>ИНОМАРКИ</v>
      </c>
    </row>
    <row r="361" spans="1:5" x14ac:dyDescent="0.2">
      <c r="A361" s="18" t="s">
        <v>806</v>
      </c>
      <c r="B361" s="5" t="s">
        <v>564</v>
      </c>
      <c r="C361">
        <v>478</v>
      </c>
      <c r="D361">
        <v>549</v>
      </c>
      <c r="E361" t="str">
        <f>VLOOKUP(B361,СПРАВОЧНИК!B:D,3,0)</f>
        <v>ОТЕЧЕСТВЕННЫЕ</v>
      </c>
    </row>
    <row r="362" spans="1:5" x14ac:dyDescent="0.2">
      <c r="A362" s="18" t="s">
        <v>806</v>
      </c>
      <c r="B362" s="5" t="s">
        <v>924</v>
      </c>
      <c r="C362">
        <v>1998</v>
      </c>
      <c r="D362">
        <v>1294</v>
      </c>
      <c r="E362" t="str">
        <f>VLOOKUP(B362,СПРАВОЧНИК!B:D,3,0)</f>
        <v>ИНОМАРКИ</v>
      </c>
    </row>
    <row r="363" spans="1:5" x14ac:dyDescent="0.2">
      <c r="A363" s="18" t="s">
        <v>806</v>
      </c>
      <c r="B363" s="5" t="s">
        <v>925</v>
      </c>
      <c r="C363">
        <v>142</v>
      </c>
      <c r="D363">
        <v>96</v>
      </c>
      <c r="E363" t="str">
        <f>VLOOKUP(B363,СПРАВОЧНИК!B:D,3,0)</f>
        <v>ИНОМАРКИ</v>
      </c>
    </row>
    <row r="364" spans="1:5" x14ac:dyDescent="0.2">
      <c r="A364" s="18" t="s">
        <v>806</v>
      </c>
      <c r="B364" s="5" t="s">
        <v>1083</v>
      </c>
      <c r="C364">
        <v>198</v>
      </c>
      <c r="D364">
        <v>250</v>
      </c>
      <c r="E364" t="str">
        <f>VLOOKUP(B364,СПРАВОЧНИК!B:D,3,0)</f>
        <v>ОТЕЧЕСТВЕННЫЕ</v>
      </c>
    </row>
    <row r="365" spans="1:5" x14ac:dyDescent="0.2">
      <c r="A365" s="18" t="s">
        <v>806</v>
      </c>
      <c r="B365" s="5" t="s">
        <v>1086</v>
      </c>
      <c r="C365">
        <v>1</v>
      </c>
      <c r="D365">
        <v>2</v>
      </c>
      <c r="E365" t="str">
        <f>VLOOKUP(B365,СПРАВОЧНИК!B:D,3,0)</f>
        <v>ИНОМАРКИ</v>
      </c>
    </row>
    <row r="366" spans="1:5" x14ac:dyDescent="0.2">
      <c r="A366" s="18" t="s">
        <v>806</v>
      </c>
      <c r="B366" s="5" t="s">
        <v>1087</v>
      </c>
      <c r="C366">
        <v>4</v>
      </c>
      <c r="D366">
        <v>6</v>
      </c>
      <c r="E366" t="str">
        <f>VLOOKUP(B366,СПРАВОЧНИК!B:D,3,0)</f>
        <v>ИНОМАРКИ</v>
      </c>
    </row>
    <row r="367" spans="1:5" x14ac:dyDescent="0.2">
      <c r="A367" s="18" t="s">
        <v>942</v>
      </c>
      <c r="B367" s="5" t="s">
        <v>859</v>
      </c>
      <c r="C367">
        <v>29</v>
      </c>
      <c r="D367">
        <v>33</v>
      </c>
      <c r="E367" t="str">
        <f>VLOOKUP(B367,СПРАВОЧНИК!B:D,3,0)</f>
        <v>ИНОМАРКИ</v>
      </c>
    </row>
    <row r="368" spans="1:5" x14ac:dyDescent="0.2">
      <c r="A368" s="18" t="s">
        <v>942</v>
      </c>
      <c r="B368" s="5" t="s">
        <v>7</v>
      </c>
      <c r="C368">
        <v>55</v>
      </c>
      <c r="D368">
        <v>25</v>
      </c>
      <c r="E368" t="str">
        <f>VLOOKUP(B368,СПРАВОЧНИК!B:D,3,0)</f>
        <v>ИНОМАРКИ</v>
      </c>
    </row>
    <row r="369" spans="1:5" x14ac:dyDescent="0.2">
      <c r="A369" s="18" t="s">
        <v>942</v>
      </c>
      <c r="B369" s="5" t="s">
        <v>860</v>
      </c>
      <c r="C369">
        <v>3</v>
      </c>
      <c r="D369">
        <v>1</v>
      </c>
      <c r="E369" t="str">
        <f>VLOOKUP(B369,СПРАВОЧНИК!B:D,3,0)</f>
        <v>ИНОМАРКИ</v>
      </c>
    </row>
    <row r="370" spans="1:5" x14ac:dyDescent="0.2">
      <c r="A370" s="18" t="s">
        <v>942</v>
      </c>
      <c r="B370" s="5" t="s">
        <v>1033</v>
      </c>
      <c r="D370">
        <v>1</v>
      </c>
      <c r="E370" t="str">
        <f>VLOOKUP(B370,СПРАВОЧНИК!B:D,3,0)</f>
        <v>ИНОМАРКИ</v>
      </c>
    </row>
    <row r="371" spans="1:5" x14ac:dyDescent="0.2">
      <c r="A371" s="18" t="s">
        <v>942</v>
      </c>
      <c r="B371" s="5" t="s">
        <v>861</v>
      </c>
      <c r="C371">
        <v>4</v>
      </c>
      <c r="D371">
        <v>4</v>
      </c>
      <c r="E371" t="str">
        <f>VLOOKUP(B371,СПРАВОЧНИК!B:D,3,0)</f>
        <v>ИНОМАРКИ</v>
      </c>
    </row>
    <row r="372" spans="1:5" x14ac:dyDescent="0.2">
      <c r="A372" s="18" t="s">
        <v>942</v>
      </c>
      <c r="B372" s="5" t="s">
        <v>862</v>
      </c>
      <c r="C372">
        <v>3605</v>
      </c>
      <c r="D372">
        <v>2429</v>
      </c>
      <c r="E372" t="str">
        <f>VLOOKUP(B372,СПРАВОЧНИК!B:D,3,0)</f>
        <v>ИНОМАРКИ</v>
      </c>
    </row>
    <row r="373" spans="1:5" x14ac:dyDescent="0.2">
      <c r="A373" s="18" t="s">
        <v>942</v>
      </c>
      <c r="B373" s="5" t="s">
        <v>863</v>
      </c>
      <c r="C373">
        <v>1</v>
      </c>
      <c r="E373" t="str">
        <f>VLOOKUP(B373,СПРАВОЧНИК!B:D,3,0)</f>
        <v>ОТЕЧЕСТВЕННЫЕ</v>
      </c>
    </row>
    <row r="374" spans="1:5" x14ac:dyDescent="0.2">
      <c r="A374" s="18" t="s">
        <v>942</v>
      </c>
      <c r="B374" s="5" t="s">
        <v>1035</v>
      </c>
      <c r="C374">
        <v>63</v>
      </c>
      <c r="D374">
        <v>56</v>
      </c>
      <c r="E374" t="str">
        <f>VLOOKUP(B374,СПРАВОЧНИК!B:D,3,0)</f>
        <v>ОТЕЧЕСТВЕННЫЕ</v>
      </c>
    </row>
    <row r="375" spans="1:5" x14ac:dyDescent="0.2">
      <c r="A375" s="18" t="s">
        <v>942</v>
      </c>
      <c r="B375" s="5" t="s">
        <v>864</v>
      </c>
      <c r="C375">
        <v>46</v>
      </c>
      <c r="D375">
        <v>62</v>
      </c>
      <c r="E375" t="str">
        <f>VLOOKUP(B375,СПРАВОЧНИК!B:D,3,0)</f>
        <v>ИНОМАРКИ</v>
      </c>
    </row>
    <row r="376" spans="1:5" x14ac:dyDescent="0.2">
      <c r="A376" s="18" t="s">
        <v>942</v>
      </c>
      <c r="B376" s="5" t="s">
        <v>29</v>
      </c>
      <c r="C376">
        <v>7103</v>
      </c>
      <c r="D376">
        <v>4606</v>
      </c>
      <c r="E376" t="str">
        <f>VLOOKUP(B376,СПРАВОЧНИК!B:D,3,0)</f>
        <v>ИНОМАРКИ</v>
      </c>
    </row>
    <row r="377" spans="1:5" x14ac:dyDescent="0.2">
      <c r="A377" s="18" t="s">
        <v>942</v>
      </c>
      <c r="B377" s="5" t="s">
        <v>1038</v>
      </c>
      <c r="C377">
        <v>9</v>
      </c>
      <c r="D377">
        <v>4</v>
      </c>
      <c r="E377" t="str">
        <f>VLOOKUP(B377,СПРАВОЧНИК!B:D,3,0)</f>
        <v>ОТЕЧЕСТВЕННЫЕ</v>
      </c>
    </row>
    <row r="378" spans="1:5" x14ac:dyDescent="0.2">
      <c r="A378" s="18" t="s">
        <v>942</v>
      </c>
      <c r="B378" s="5" t="s">
        <v>1039</v>
      </c>
      <c r="C378">
        <v>5</v>
      </c>
      <c r="D378">
        <v>3</v>
      </c>
      <c r="E378" t="str">
        <f>VLOOKUP(B378,СПРАВОЧНИК!B:D,3,0)</f>
        <v>ИНОМАРКИ</v>
      </c>
    </row>
    <row r="379" spans="1:5" x14ac:dyDescent="0.2">
      <c r="A379" s="18" t="s">
        <v>942</v>
      </c>
      <c r="B379" s="5" t="s">
        <v>865</v>
      </c>
      <c r="C379">
        <v>11</v>
      </c>
      <c r="D379">
        <v>6</v>
      </c>
      <c r="E379" t="str">
        <f>VLOOKUP(B379,СПРАВОЧНИК!B:D,3,0)</f>
        <v>ИНОМАРКИ</v>
      </c>
    </row>
    <row r="380" spans="1:5" x14ac:dyDescent="0.2">
      <c r="A380" s="18" t="s">
        <v>942</v>
      </c>
      <c r="B380" s="5" t="s">
        <v>62</v>
      </c>
      <c r="C380">
        <v>12</v>
      </c>
      <c r="D380">
        <v>14</v>
      </c>
      <c r="E380" t="str">
        <f>VLOOKUP(B380,СПРАВОЧНИК!B:D,3,0)</f>
        <v>ИНОМАРКИ</v>
      </c>
    </row>
    <row r="381" spans="1:5" x14ac:dyDescent="0.2">
      <c r="A381" s="18" t="s">
        <v>942</v>
      </c>
      <c r="B381" s="5" t="s">
        <v>866</v>
      </c>
      <c r="C381">
        <v>199</v>
      </c>
      <c r="D381">
        <v>189</v>
      </c>
      <c r="E381" t="str">
        <f>VLOOKUP(B381,СПРАВОЧНИК!B:D,3,0)</f>
        <v>ИНОМАРКИ</v>
      </c>
    </row>
    <row r="382" spans="1:5" x14ac:dyDescent="0.2">
      <c r="A382" s="18" t="s">
        <v>942</v>
      </c>
      <c r="B382" s="5" t="s">
        <v>867</v>
      </c>
      <c r="C382">
        <v>35</v>
      </c>
      <c r="D382">
        <v>13</v>
      </c>
      <c r="E382" t="str">
        <f>VLOOKUP(B382,СПРАВОЧНИК!B:D,3,0)</f>
        <v>ИНОМАРКИ</v>
      </c>
    </row>
    <row r="383" spans="1:5" x14ac:dyDescent="0.2">
      <c r="A383" s="18" t="s">
        <v>942</v>
      </c>
      <c r="B383" s="5" t="s">
        <v>868</v>
      </c>
      <c r="C383">
        <v>525</v>
      </c>
      <c r="D383">
        <v>355</v>
      </c>
      <c r="E383" t="str">
        <f>VLOOKUP(B383,СПРАВОЧНИК!B:D,3,0)</f>
        <v>ИНОМАРКИ</v>
      </c>
    </row>
    <row r="384" spans="1:5" x14ac:dyDescent="0.2">
      <c r="A384" s="18" t="s">
        <v>942</v>
      </c>
      <c r="B384" s="5" t="s">
        <v>869</v>
      </c>
      <c r="C384">
        <v>2138</v>
      </c>
      <c r="D384">
        <v>2076</v>
      </c>
      <c r="E384" t="str">
        <f>VLOOKUP(B384,СПРАВОЧНИК!B:D,3,0)</f>
        <v>ИНОМАРКИ</v>
      </c>
    </row>
    <row r="385" spans="1:5" x14ac:dyDescent="0.2">
      <c r="A385" s="18" t="s">
        <v>942</v>
      </c>
      <c r="B385" s="5" t="s">
        <v>870</v>
      </c>
      <c r="C385">
        <v>147</v>
      </c>
      <c r="D385">
        <v>192</v>
      </c>
      <c r="E385" t="str">
        <f>VLOOKUP(B385,СПРАВОЧНИК!B:D,3,0)</f>
        <v>ИНОМАРКИ</v>
      </c>
    </row>
    <row r="386" spans="1:5" x14ac:dyDescent="0.2">
      <c r="A386" s="18" t="s">
        <v>942</v>
      </c>
      <c r="B386" s="5" t="s">
        <v>871</v>
      </c>
      <c r="C386">
        <v>804</v>
      </c>
      <c r="D386">
        <v>604</v>
      </c>
      <c r="E386" t="str">
        <f>VLOOKUP(B386,СПРАВОЧНИК!B:D,3,0)</f>
        <v>ИНОМАРКИ</v>
      </c>
    </row>
    <row r="387" spans="1:5" x14ac:dyDescent="0.2">
      <c r="A387" s="18" t="s">
        <v>942</v>
      </c>
      <c r="B387" s="5" t="s">
        <v>1040</v>
      </c>
      <c r="C387">
        <v>8</v>
      </c>
      <c r="D387">
        <v>6</v>
      </c>
      <c r="E387" t="str">
        <f>VLOOKUP(B387,СПРАВОЧНИК!B:D,3,0)</f>
        <v>ИНОМАРКИ</v>
      </c>
    </row>
    <row r="388" spans="1:5" x14ac:dyDescent="0.2">
      <c r="A388" s="18" t="s">
        <v>942</v>
      </c>
      <c r="B388" s="5" t="s">
        <v>872</v>
      </c>
      <c r="C388">
        <v>1323</v>
      </c>
      <c r="D388">
        <v>1488</v>
      </c>
      <c r="E388" t="str">
        <f>VLOOKUP(B388,СПРАВОЧНИК!B:D,3,0)</f>
        <v>ИНОМАРКИ</v>
      </c>
    </row>
    <row r="389" spans="1:5" x14ac:dyDescent="0.2">
      <c r="A389" s="18" t="s">
        <v>942</v>
      </c>
      <c r="B389" s="5" t="s">
        <v>932</v>
      </c>
      <c r="C389">
        <v>49</v>
      </c>
      <c r="D389">
        <v>52</v>
      </c>
      <c r="E389" t="str">
        <f>VLOOKUP(B389,СПРАВОЧНИК!B:D,3,0)</f>
        <v>ИНОМАРКИ</v>
      </c>
    </row>
    <row r="390" spans="1:5" x14ac:dyDescent="0.2">
      <c r="A390" s="18" t="s">
        <v>942</v>
      </c>
      <c r="B390" s="5" t="s">
        <v>138</v>
      </c>
      <c r="C390">
        <v>130</v>
      </c>
      <c r="D390">
        <v>122</v>
      </c>
      <c r="E390" t="str">
        <f>VLOOKUP(B390,СПРАВОЧНИК!B:D,3,0)</f>
        <v>ИНОМАРКИ</v>
      </c>
    </row>
    <row r="391" spans="1:5" x14ac:dyDescent="0.2">
      <c r="A391" s="18" t="s">
        <v>942</v>
      </c>
      <c r="B391" s="5" t="s">
        <v>1044</v>
      </c>
      <c r="C391">
        <v>3</v>
      </c>
      <c r="D391">
        <v>6</v>
      </c>
      <c r="E391" t="str">
        <f>VLOOKUP(B391,СПРАВОЧНИК!B:D,3,0)</f>
        <v>ИНОМАРКИ</v>
      </c>
    </row>
    <row r="392" spans="1:5" x14ac:dyDescent="0.2">
      <c r="A392" s="18" t="s">
        <v>942</v>
      </c>
      <c r="B392" s="5" t="s">
        <v>140</v>
      </c>
      <c r="C392">
        <v>2</v>
      </c>
      <c r="E392" t="str">
        <f>VLOOKUP(B392,СПРАВОЧНИК!B:D,3,0)</f>
        <v>ИНОМАРКИ</v>
      </c>
    </row>
    <row r="393" spans="1:5" x14ac:dyDescent="0.2">
      <c r="A393" s="18" t="s">
        <v>942</v>
      </c>
      <c r="B393" s="5" t="s">
        <v>873</v>
      </c>
      <c r="C393">
        <v>377</v>
      </c>
      <c r="D393">
        <v>266</v>
      </c>
      <c r="E393" t="str">
        <f>VLOOKUP(B393,СПРАВОЧНИК!B:D,3,0)</f>
        <v>ИНОМАРКИ</v>
      </c>
    </row>
    <row r="394" spans="1:5" x14ac:dyDescent="0.2">
      <c r="A394" s="18" t="s">
        <v>942</v>
      </c>
      <c r="B394" s="5" t="s">
        <v>874</v>
      </c>
      <c r="C394">
        <v>15</v>
      </c>
      <c r="D394">
        <v>18</v>
      </c>
      <c r="E394" t="str">
        <f>VLOOKUP(B394,СПРАВОЧНИК!B:D,3,0)</f>
        <v>ИНОМАРКИ</v>
      </c>
    </row>
    <row r="395" spans="1:5" x14ac:dyDescent="0.2">
      <c r="A395" s="18" t="s">
        <v>942</v>
      </c>
      <c r="B395" s="5" t="s">
        <v>1045</v>
      </c>
      <c r="C395">
        <v>2</v>
      </c>
      <c r="D395">
        <v>2</v>
      </c>
      <c r="E395" t="str">
        <f>VLOOKUP(B395,СПРАВОЧНИК!B:D,3,0)</f>
        <v>ИНОМАРКИ</v>
      </c>
    </row>
    <row r="396" spans="1:5" x14ac:dyDescent="0.2">
      <c r="A396" s="18" t="s">
        <v>942</v>
      </c>
      <c r="B396" s="5" t="s">
        <v>1046</v>
      </c>
      <c r="C396">
        <v>2</v>
      </c>
      <c r="D396">
        <v>2</v>
      </c>
      <c r="E396" t="str">
        <f>VLOOKUP(B396,СПРАВОЧНИК!B:D,3,0)</f>
        <v>ИНОМАРКИ</v>
      </c>
    </row>
    <row r="397" spans="1:5" x14ac:dyDescent="0.2">
      <c r="A397" s="18" t="s">
        <v>942</v>
      </c>
      <c r="B397" s="5" t="s">
        <v>1095</v>
      </c>
      <c r="C397">
        <v>1</v>
      </c>
      <c r="E397" t="e">
        <f>VLOOKUP(B397,СПРАВОЧНИК!B:D,3,0)</f>
        <v>#N/A</v>
      </c>
    </row>
    <row r="398" spans="1:5" x14ac:dyDescent="0.2">
      <c r="A398" s="18" t="s">
        <v>942</v>
      </c>
      <c r="B398" s="5" t="s">
        <v>876</v>
      </c>
      <c r="C398">
        <v>90</v>
      </c>
      <c r="D398">
        <v>12</v>
      </c>
      <c r="E398" t="str">
        <f>VLOOKUP(B398,СПРАВОЧНИК!B:D,3,0)</f>
        <v>ИНОМАРКИ</v>
      </c>
    </row>
    <row r="399" spans="1:5" x14ac:dyDescent="0.2">
      <c r="A399" s="18" t="s">
        <v>942</v>
      </c>
      <c r="B399" s="5" t="s">
        <v>160</v>
      </c>
      <c r="C399">
        <v>20</v>
      </c>
      <c r="D399">
        <v>19</v>
      </c>
      <c r="E399" t="str">
        <f>VLOOKUP(B399,СПРАВОЧНИК!B:D,3,0)</f>
        <v>ИНОМАРКИ</v>
      </c>
    </row>
    <row r="400" spans="1:5" x14ac:dyDescent="0.2">
      <c r="A400" s="18" t="s">
        <v>942</v>
      </c>
      <c r="B400" s="5" t="s">
        <v>877</v>
      </c>
      <c r="C400">
        <v>4</v>
      </c>
      <c r="D400">
        <v>8</v>
      </c>
      <c r="E400" t="str">
        <f>VLOOKUP(B400,СПРАВОЧНИК!B:D,3,0)</f>
        <v>ИНОМАРКИ</v>
      </c>
    </row>
    <row r="401" spans="1:5" x14ac:dyDescent="0.2">
      <c r="A401" s="18" t="s">
        <v>942</v>
      </c>
      <c r="B401" s="5" t="s">
        <v>878</v>
      </c>
      <c r="C401">
        <v>243</v>
      </c>
      <c r="D401">
        <v>248</v>
      </c>
      <c r="E401" t="str">
        <f>VLOOKUP(B401,СПРАВОЧНИК!B:D,3,0)</f>
        <v>ИНОМАРКИ</v>
      </c>
    </row>
    <row r="402" spans="1:5" x14ac:dyDescent="0.2">
      <c r="A402" s="18" t="s">
        <v>942</v>
      </c>
      <c r="B402" s="5" t="s">
        <v>879</v>
      </c>
      <c r="C402">
        <v>4393</v>
      </c>
      <c r="D402">
        <v>3878</v>
      </c>
      <c r="E402" t="str">
        <f>VLOOKUP(B402,СПРАВОЧНИК!B:D,3,0)</f>
        <v>ИНОМАРКИ</v>
      </c>
    </row>
    <row r="403" spans="1:5" x14ac:dyDescent="0.2">
      <c r="A403" s="18" t="s">
        <v>942</v>
      </c>
      <c r="B403" s="5" t="s">
        <v>188</v>
      </c>
      <c r="C403">
        <v>11</v>
      </c>
      <c r="D403">
        <v>7</v>
      </c>
      <c r="E403" t="str">
        <f>VLOOKUP(B403,СПРАВОЧНИК!B:D,3,0)</f>
        <v>ИНОМАРКИ</v>
      </c>
    </row>
    <row r="404" spans="1:5" x14ac:dyDescent="0.2">
      <c r="A404" s="18" t="s">
        <v>942</v>
      </c>
      <c r="B404" s="5" t="s">
        <v>193</v>
      </c>
      <c r="C404">
        <v>234</v>
      </c>
      <c r="D404">
        <v>270</v>
      </c>
      <c r="E404" t="str">
        <f>VLOOKUP(B404,СПРАВОЧНИК!B:D,3,0)</f>
        <v>ОТЕЧЕСТВЕННЫЕ</v>
      </c>
    </row>
    <row r="405" spans="1:5" x14ac:dyDescent="0.2">
      <c r="A405" s="18" t="s">
        <v>942</v>
      </c>
      <c r="B405" s="5" t="s">
        <v>880</v>
      </c>
      <c r="C405">
        <v>652</v>
      </c>
      <c r="D405">
        <v>276</v>
      </c>
      <c r="E405" t="str">
        <f>VLOOKUP(B405,СПРАВОЧНИК!B:D,3,0)</f>
        <v>ИНОМАРКИ</v>
      </c>
    </row>
    <row r="406" spans="1:5" x14ac:dyDescent="0.2">
      <c r="A406" s="18" t="s">
        <v>942</v>
      </c>
      <c r="B406" s="5" t="s">
        <v>881</v>
      </c>
      <c r="C406">
        <v>134</v>
      </c>
      <c r="D406">
        <v>59</v>
      </c>
      <c r="E406" t="str">
        <f>VLOOKUP(B406,СПРАВОЧНИК!B:D,3,0)</f>
        <v>ИНОМАРКИ</v>
      </c>
    </row>
    <row r="407" spans="1:5" x14ac:dyDescent="0.2">
      <c r="A407" s="18" t="s">
        <v>942</v>
      </c>
      <c r="B407" s="5" t="s">
        <v>215</v>
      </c>
      <c r="C407">
        <v>20</v>
      </c>
      <c r="D407">
        <v>14</v>
      </c>
      <c r="E407" t="str">
        <f>VLOOKUP(B407,СПРАВОЧНИК!B:D,3,0)</f>
        <v>ИНОМАРКИ</v>
      </c>
    </row>
    <row r="408" spans="1:5" x14ac:dyDescent="0.2">
      <c r="A408" s="18" t="s">
        <v>942</v>
      </c>
      <c r="B408" s="5" t="s">
        <v>882</v>
      </c>
      <c r="C408">
        <v>140</v>
      </c>
      <c r="D408">
        <v>138</v>
      </c>
      <c r="E408" t="str">
        <f>VLOOKUP(B408,СПРАВОЧНИК!B:D,3,0)</f>
        <v>ИНОМАРКИ</v>
      </c>
    </row>
    <row r="409" spans="1:5" x14ac:dyDescent="0.2">
      <c r="A409" s="18" t="s">
        <v>942</v>
      </c>
      <c r="B409" s="5" t="s">
        <v>1049</v>
      </c>
      <c r="C409">
        <v>1</v>
      </c>
      <c r="D409">
        <v>2</v>
      </c>
      <c r="E409" t="str">
        <f>VLOOKUP(B409,СПРАВОЧНИК!B:D,3,0)</f>
        <v>ИНОМАРКИ</v>
      </c>
    </row>
    <row r="410" spans="1:5" x14ac:dyDescent="0.2">
      <c r="A410" s="18" t="s">
        <v>942</v>
      </c>
      <c r="B410" s="5" t="s">
        <v>1050</v>
      </c>
      <c r="C410">
        <v>1</v>
      </c>
      <c r="D410">
        <v>1</v>
      </c>
      <c r="E410" t="str">
        <f>VLOOKUP(B410,СПРАВОЧНИК!B:D,3,0)</f>
        <v>ИНОМАРКИ</v>
      </c>
    </row>
    <row r="411" spans="1:5" x14ac:dyDescent="0.2">
      <c r="A411" s="18" t="s">
        <v>942</v>
      </c>
      <c r="B411" s="5" t="s">
        <v>883</v>
      </c>
      <c r="C411">
        <v>329</v>
      </c>
      <c r="D411">
        <v>177</v>
      </c>
      <c r="E411" t="str">
        <f>VLOOKUP(B411,СПРАВОЧНИК!B:D,3,0)</f>
        <v>ИНОМАРКИ</v>
      </c>
    </row>
    <row r="412" spans="1:5" x14ac:dyDescent="0.2">
      <c r="A412" s="18" t="s">
        <v>942</v>
      </c>
      <c r="B412" s="5" t="s">
        <v>885</v>
      </c>
      <c r="C412">
        <v>1280</v>
      </c>
      <c r="D412">
        <v>992</v>
      </c>
      <c r="E412" t="str">
        <f>VLOOKUP(B412,СПРАВОЧНИК!B:D,3,0)</f>
        <v>ИНОМАРКИ</v>
      </c>
    </row>
    <row r="413" spans="1:5" x14ac:dyDescent="0.2">
      <c r="A413" s="18" t="s">
        <v>942</v>
      </c>
      <c r="B413" s="5" t="s">
        <v>886</v>
      </c>
      <c r="C413">
        <v>1</v>
      </c>
      <c r="E413" t="str">
        <f>VLOOKUP(B413,СПРАВОЧНИК!B:D,3,0)</f>
        <v>ИНОМАРКИ</v>
      </c>
    </row>
    <row r="414" spans="1:5" x14ac:dyDescent="0.2">
      <c r="A414" s="18" t="s">
        <v>942</v>
      </c>
      <c r="B414" s="5" t="s">
        <v>1052</v>
      </c>
      <c r="C414">
        <v>23</v>
      </c>
      <c r="D414">
        <v>24</v>
      </c>
      <c r="E414" t="str">
        <f>VLOOKUP(B414,СПРАВОЧНИК!B:D,3,0)</f>
        <v>ИНОМАРКИ</v>
      </c>
    </row>
    <row r="415" spans="1:5" x14ac:dyDescent="0.2">
      <c r="A415" s="18" t="s">
        <v>942</v>
      </c>
      <c r="B415" s="5" t="s">
        <v>888</v>
      </c>
      <c r="C415">
        <v>5016</v>
      </c>
      <c r="D415">
        <v>4338</v>
      </c>
      <c r="E415" t="str">
        <f>VLOOKUP(B415,СПРАВОЧНИК!B:D,3,0)</f>
        <v>ИНОМАРКИ</v>
      </c>
    </row>
    <row r="416" spans="1:5" x14ac:dyDescent="0.2">
      <c r="A416" s="18" t="s">
        <v>942</v>
      </c>
      <c r="B416" s="5" t="s">
        <v>889</v>
      </c>
      <c r="C416">
        <v>474</v>
      </c>
      <c r="D416">
        <v>400</v>
      </c>
      <c r="E416" t="str">
        <f>VLOOKUP(B416,СПРАВОЧНИК!B:D,3,0)</f>
        <v>ИНОМАРКИ</v>
      </c>
    </row>
    <row r="417" spans="1:5" x14ac:dyDescent="0.2">
      <c r="A417" s="18" t="s">
        <v>942</v>
      </c>
      <c r="B417" s="5" t="s">
        <v>934</v>
      </c>
      <c r="C417">
        <v>72</v>
      </c>
      <c r="D417">
        <v>37</v>
      </c>
      <c r="E417" t="str">
        <f>VLOOKUP(B417,СПРАВОЧНИК!B:D,3,0)</f>
        <v>ИНОМАРКИ</v>
      </c>
    </row>
    <row r="418" spans="1:5" x14ac:dyDescent="0.2">
      <c r="A418" s="18" t="s">
        <v>942</v>
      </c>
      <c r="B418" s="5" t="s">
        <v>890</v>
      </c>
      <c r="C418">
        <v>14</v>
      </c>
      <c r="D418">
        <v>11</v>
      </c>
      <c r="E418" t="str">
        <f>VLOOKUP(B418,СПРАВОЧНИК!B:D,3,0)</f>
        <v>ИНОМАРКИ</v>
      </c>
    </row>
    <row r="419" spans="1:5" x14ac:dyDescent="0.2">
      <c r="A419" s="18" t="s">
        <v>942</v>
      </c>
      <c r="B419" s="5" t="s">
        <v>1054</v>
      </c>
      <c r="C419">
        <v>164</v>
      </c>
      <c r="D419">
        <v>128</v>
      </c>
      <c r="E419" t="str">
        <f>VLOOKUP(B419,СПРАВОЧНИК!B:D,3,0)</f>
        <v>ОТЕЧЕСТВЕННЫЕ</v>
      </c>
    </row>
    <row r="420" spans="1:5" x14ac:dyDescent="0.2">
      <c r="A420" s="18" t="s">
        <v>942</v>
      </c>
      <c r="B420" s="5" t="s">
        <v>276</v>
      </c>
      <c r="C420">
        <v>16</v>
      </c>
      <c r="D420">
        <v>3</v>
      </c>
      <c r="E420" t="str">
        <f>VLOOKUP(B420,СПРАВОЧНИК!B:D,3,0)</f>
        <v>ИНОМАРКИ</v>
      </c>
    </row>
    <row r="421" spans="1:5" x14ac:dyDescent="0.2">
      <c r="A421" s="18" t="s">
        <v>942</v>
      </c>
      <c r="B421" s="5" t="s">
        <v>891</v>
      </c>
      <c r="C421">
        <v>337</v>
      </c>
      <c r="D421">
        <v>238</v>
      </c>
      <c r="E421" t="str">
        <f>VLOOKUP(B421,СПРАВОЧНИК!B:D,3,0)</f>
        <v>ИНОМАРКИ</v>
      </c>
    </row>
    <row r="422" spans="1:5" x14ac:dyDescent="0.2">
      <c r="A422" s="18" t="s">
        <v>942</v>
      </c>
      <c r="B422" s="5" t="s">
        <v>892</v>
      </c>
      <c r="C422">
        <v>344</v>
      </c>
      <c r="D422">
        <v>295</v>
      </c>
      <c r="E422" t="str">
        <f>VLOOKUP(B422,СПРАВОЧНИК!B:D,3,0)</f>
        <v>ИНОМАРКИ</v>
      </c>
    </row>
    <row r="423" spans="1:5" x14ac:dyDescent="0.2">
      <c r="A423" s="18" t="s">
        <v>942</v>
      </c>
      <c r="B423" s="5" t="s">
        <v>895</v>
      </c>
      <c r="C423">
        <v>6857</v>
      </c>
      <c r="D423">
        <v>5382</v>
      </c>
      <c r="E423" t="str">
        <f>VLOOKUP(B423,СПРАВОЧНИК!B:D,3,0)</f>
        <v>ИНОМАРКИ</v>
      </c>
    </row>
    <row r="424" spans="1:5" x14ac:dyDescent="0.2">
      <c r="A424" s="18" t="s">
        <v>942</v>
      </c>
      <c r="B424" s="5" t="s">
        <v>1055</v>
      </c>
      <c r="D424">
        <v>1</v>
      </c>
      <c r="E424" t="str">
        <f>VLOOKUP(B424,СПРАВОЧНИК!B:D,3,0)</f>
        <v>ИНОМАРКИ</v>
      </c>
    </row>
    <row r="425" spans="1:5" x14ac:dyDescent="0.2">
      <c r="A425" s="18" t="s">
        <v>942</v>
      </c>
      <c r="B425" s="5" t="s">
        <v>311</v>
      </c>
      <c r="C425">
        <v>7248</v>
      </c>
      <c r="D425">
        <v>7001</v>
      </c>
      <c r="E425" t="str">
        <f>VLOOKUP(B425,СПРАВОЧНИК!B:D,3,0)</f>
        <v>ОТЕЧЕСТВЕННЫЕ</v>
      </c>
    </row>
    <row r="426" spans="1:5" x14ac:dyDescent="0.2">
      <c r="A426" s="18" t="s">
        <v>942</v>
      </c>
      <c r="B426" s="5" t="s">
        <v>896</v>
      </c>
      <c r="C426">
        <v>24</v>
      </c>
      <c r="D426">
        <v>4</v>
      </c>
      <c r="E426" t="str">
        <f>VLOOKUP(B426,СПРАВОЧНИК!B:D,3,0)</f>
        <v>ИНОМАРКИ</v>
      </c>
    </row>
    <row r="427" spans="1:5" x14ac:dyDescent="0.2">
      <c r="A427" s="18" t="s">
        <v>942</v>
      </c>
      <c r="B427" s="5" t="s">
        <v>1056</v>
      </c>
      <c r="C427">
        <v>4</v>
      </c>
      <c r="D427">
        <v>1</v>
      </c>
      <c r="E427" t="str">
        <f>VLOOKUP(B427,СПРАВОЧНИК!B:D,3,0)</f>
        <v>ИНОМАРКИ</v>
      </c>
    </row>
    <row r="428" spans="1:5" x14ac:dyDescent="0.2">
      <c r="A428" s="18" t="s">
        <v>942</v>
      </c>
      <c r="B428" s="5" t="s">
        <v>327</v>
      </c>
      <c r="C428">
        <v>1478</v>
      </c>
      <c r="D428">
        <v>1125</v>
      </c>
      <c r="E428" t="str">
        <f>VLOOKUP(B428,СПРАВОЧНИК!B:D,3,0)</f>
        <v>ИНОМАРКИ</v>
      </c>
    </row>
    <row r="429" spans="1:5" x14ac:dyDescent="0.2">
      <c r="A429" s="18" t="s">
        <v>942</v>
      </c>
      <c r="B429" s="5" t="s">
        <v>898</v>
      </c>
      <c r="C429">
        <v>775</v>
      </c>
      <c r="D429">
        <v>641</v>
      </c>
      <c r="E429" t="str">
        <f>VLOOKUP(B429,СПРАВОЧНИК!B:D,3,0)</f>
        <v>ИНОМАРКИ</v>
      </c>
    </row>
    <row r="430" spans="1:5" x14ac:dyDescent="0.2">
      <c r="A430" s="18" t="s">
        <v>942</v>
      </c>
      <c r="B430" s="5" t="s">
        <v>1606</v>
      </c>
      <c r="C430">
        <v>120</v>
      </c>
      <c r="D430">
        <v>145</v>
      </c>
      <c r="E430" t="str">
        <f>VLOOKUP(B430,СПРАВОЧНИК!B:D,3,0)</f>
        <v>ИНОМАРКИ</v>
      </c>
    </row>
    <row r="431" spans="1:5" x14ac:dyDescent="0.2">
      <c r="A431" s="18" t="s">
        <v>942</v>
      </c>
      <c r="B431" s="5" t="s">
        <v>900</v>
      </c>
      <c r="C431">
        <v>26</v>
      </c>
      <c r="D431">
        <v>17</v>
      </c>
      <c r="E431" t="str">
        <f>VLOOKUP(B431,СПРАВОЧНИК!B:D,3,0)</f>
        <v>ИНОМАРКИ</v>
      </c>
    </row>
    <row r="432" spans="1:5" x14ac:dyDescent="0.2">
      <c r="A432" s="18" t="s">
        <v>942</v>
      </c>
      <c r="B432" s="5" t="s">
        <v>1061</v>
      </c>
      <c r="C432">
        <v>8</v>
      </c>
      <c r="D432">
        <v>4</v>
      </c>
      <c r="E432" t="str">
        <f>VLOOKUP(B432,СПРАВОЧНИК!B:D,3,0)</f>
        <v>ОТЕЧЕСТВЕННЫЕ</v>
      </c>
    </row>
    <row r="433" spans="1:5" x14ac:dyDescent="0.2">
      <c r="A433" s="18" t="s">
        <v>942</v>
      </c>
      <c r="B433" s="5" t="s">
        <v>901</v>
      </c>
      <c r="C433">
        <v>18</v>
      </c>
      <c r="D433">
        <v>15</v>
      </c>
      <c r="E433" t="str">
        <f>VLOOKUP(B433,СПРАВОЧНИК!B:D,3,0)</f>
        <v>ИНОМАРКИ</v>
      </c>
    </row>
    <row r="434" spans="1:5" x14ac:dyDescent="0.2">
      <c r="A434" s="18" t="s">
        <v>942</v>
      </c>
      <c r="B434" s="5" t="s">
        <v>1063</v>
      </c>
      <c r="C434">
        <v>1</v>
      </c>
      <c r="D434">
        <v>1</v>
      </c>
      <c r="E434" t="str">
        <f>VLOOKUP(B434,СПРАВОЧНИК!B:D,3,0)</f>
        <v>ИНОМАРКИ</v>
      </c>
    </row>
    <row r="435" spans="1:5" x14ac:dyDescent="0.2">
      <c r="A435" s="18" t="s">
        <v>942</v>
      </c>
      <c r="B435" s="5" t="s">
        <v>902</v>
      </c>
      <c r="C435">
        <v>1617</v>
      </c>
      <c r="D435">
        <v>1360</v>
      </c>
      <c r="E435" t="str">
        <f>VLOOKUP(B435,СПРАВОЧНИК!B:D,3,0)</f>
        <v>ИНОМАРКИ</v>
      </c>
    </row>
    <row r="436" spans="1:5" x14ac:dyDescent="0.2">
      <c r="A436" s="18" t="s">
        <v>942</v>
      </c>
      <c r="B436" s="5" t="s">
        <v>903</v>
      </c>
      <c r="C436">
        <v>3</v>
      </c>
      <c r="D436">
        <v>2</v>
      </c>
      <c r="E436" t="str">
        <f>VLOOKUP(B436,СПРАВОЧНИК!B:D,3,0)</f>
        <v>ИНОМАРКИ</v>
      </c>
    </row>
    <row r="437" spans="1:5" x14ac:dyDescent="0.2">
      <c r="A437" s="18" t="s">
        <v>942</v>
      </c>
      <c r="B437" s="5" t="s">
        <v>377</v>
      </c>
      <c r="C437">
        <v>5264</v>
      </c>
      <c r="D437">
        <v>4195</v>
      </c>
      <c r="E437" t="str">
        <f>VLOOKUP(B437,СПРАВОЧНИК!B:D,3,0)</f>
        <v>ИНОМАРКИ</v>
      </c>
    </row>
    <row r="438" spans="1:5" x14ac:dyDescent="0.2">
      <c r="A438" s="18" t="s">
        <v>942</v>
      </c>
      <c r="B438" s="5" t="s">
        <v>1065</v>
      </c>
      <c r="C438">
        <v>6</v>
      </c>
      <c r="D438">
        <v>2</v>
      </c>
      <c r="E438" t="str">
        <f>VLOOKUP(B438,СПРАВОЧНИК!B:D,3,0)</f>
        <v>ИНОМАРКИ</v>
      </c>
    </row>
    <row r="439" spans="1:5" x14ac:dyDescent="0.2">
      <c r="A439" s="18" t="s">
        <v>942</v>
      </c>
      <c r="B439" s="5" t="s">
        <v>402</v>
      </c>
      <c r="C439">
        <v>532</v>
      </c>
      <c r="D439">
        <v>351</v>
      </c>
      <c r="E439" t="str">
        <f>VLOOKUP(B439,СПРАВОЧНИК!B:D,3,0)</f>
        <v>ИНОМАРКИ</v>
      </c>
    </row>
    <row r="440" spans="1:5" x14ac:dyDescent="0.2">
      <c r="A440" s="18" t="s">
        <v>942</v>
      </c>
      <c r="B440" s="5" t="s">
        <v>904</v>
      </c>
      <c r="C440">
        <v>2670</v>
      </c>
      <c r="D440">
        <v>2342</v>
      </c>
      <c r="E440" t="str">
        <f>VLOOKUP(B440,СПРАВОЧНИК!B:D,3,0)</f>
        <v>ИНОМАРКИ</v>
      </c>
    </row>
    <row r="441" spans="1:5" x14ac:dyDescent="0.2">
      <c r="A441" s="18" t="s">
        <v>942</v>
      </c>
      <c r="B441" s="5" t="s">
        <v>905</v>
      </c>
      <c r="C441">
        <v>3697</v>
      </c>
      <c r="D441">
        <v>3181</v>
      </c>
      <c r="E441" t="str">
        <f>VLOOKUP(B441,СПРАВОЧНИК!B:D,3,0)</f>
        <v>ИНОМАРКИ</v>
      </c>
    </row>
    <row r="442" spans="1:5" x14ac:dyDescent="0.2">
      <c r="A442" s="18" t="s">
        <v>942</v>
      </c>
      <c r="B442" s="5" t="s">
        <v>1067</v>
      </c>
      <c r="D442">
        <v>1</v>
      </c>
      <c r="E442" t="str">
        <f>VLOOKUP(B442,СПРАВОЧНИК!B:D,3,0)</f>
        <v>ИНОМАРКИ</v>
      </c>
    </row>
    <row r="443" spans="1:5" x14ac:dyDescent="0.2">
      <c r="A443" s="18" t="s">
        <v>942</v>
      </c>
      <c r="B443" s="5" t="s">
        <v>906</v>
      </c>
      <c r="C443">
        <v>10</v>
      </c>
      <c r="E443" t="str">
        <f>VLOOKUP(B443,СПРАВОЧНИК!B:D,3,0)</f>
        <v>ИНОМАРКИ</v>
      </c>
    </row>
    <row r="444" spans="1:5" x14ac:dyDescent="0.2">
      <c r="A444" s="18" t="s">
        <v>942</v>
      </c>
      <c r="B444" s="5" t="s">
        <v>907</v>
      </c>
      <c r="C444">
        <v>2176</v>
      </c>
      <c r="D444">
        <v>1949</v>
      </c>
      <c r="E444" t="str">
        <f>VLOOKUP(B444,СПРАВОЧНИК!B:D,3,0)</f>
        <v>ИНОМАРКИ</v>
      </c>
    </row>
    <row r="445" spans="1:5" x14ac:dyDescent="0.2">
      <c r="A445" s="18" t="s">
        <v>942</v>
      </c>
      <c r="B445" s="5" t="s">
        <v>908</v>
      </c>
      <c r="C445">
        <v>1285</v>
      </c>
      <c r="D445">
        <v>1049</v>
      </c>
      <c r="E445" t="str">
        <f>VLOOKUP(B445,СПРАВОЧНИК!B:D,3,0)</f>
        <v>ИНОМАРКИ</v>
      </c>
    </row>
    <row r="446" spans="1:5" x14ac:dyDescent="0.2">
      <c r="A446" s="18" t="s">
        <v>942</v>
      </c>
      <c r="B446" s="5" t="s">
        <v>1068</v>
      </c>
      <c r="C446">
        <v>6</v>
      </c>
      <c r="D446">
        <v>15</v>
      </c>
      <c r="E446" t="str">
        <f>VLOOKUP(B446,СПРАВОЧНИК!B:D,3,0)</f>
        <v>ИНОМАРКИ</v>
      </c>
    </row>
    <row r="447" spans="1:5" x14ac:dyDescent="0.2">
      <c r="A447" s="18" t="s">
        <v>942</v>
      </c>
      <c r="B447" s="5" t="s">
        <v>909</v>
      </c>
      <c r="C447">
        <v>1</v>
      </c>
      <c r="E447" t="str">
        <f>VLOOKUP(B447,СПРАВОЧНИК!B:D,3,0)</f>
        <v>ИНОМАРКИ</v>
      </c>
    </row>
    <row r="448" spans="1:5" x14ac:dyDescent="0.2">
      <c r="A448" s="18" t="s">
        <v>942</v>
      </c>
      <c r="B448" s="5" t="s">
        <v>1069</v>
      </c>
      <c r="C448">
        <v>14</v>
      </c>
      <c r="D448">
        <v>13</v>
      </c>
      <c r="E448" t="str">
        <f>VLOOKUP(B448,СПРАВОЧНИК!B:D,3,0)</f>
        <v>ИНОМАРКИ</v>
      </c>
    </row>
    <row r="449" spans="1:5" x14ac:dyDescent="0.2">
      <c r="A449" s="18" t="s">
        <v>942</v>
      </c>
      <c r="B449" s="5" t="s">
        <v>910</v>
      </c>
      <c r="C449">
        <v>716</v>
      </c>
      <c r="D449">
        <v>544</v>
      </c>
      <c r="E449" t="str">
        <f>VLOOKUP(B449,СПРАВОЧНИК!B:D,3,0)</f>
        <v>ИНОМАРКИ</v>
      </c>
    </row>
    <row r="450" spans="1:5" x14ac:dyDescent="0.2">
      <c r="A450" s="18" t="s">
        <v>942</v>
      </c>
      <c r="B450" s="5" t="s">
        <v>1070</v>
      </c>
      <c r="C450">
        <v>2</v>
      </c>
      <c r="D450">
        <v>1</v>
      </c>
      <c r="E450" t="str">
        <f>VLOOKUP(B450,СПРАВОЧНИК!B:D,3,0)</f>
        <v>ИНОМАРКИ</v>
      </c>
    </row>
    <row r="451" spans="1:5" x14ac:dyDescent="0.2">
      <c r="A451" s="18" t="s">
        <v>942</v>
      </c>
      <c r="B451" s="5" t="s">
        <v>938</v>
      </c>
      <c r="C451">
        <v>47</v>
      </c>
      <c r="D451">
        <v>49</v>
      </c>
      <c r="E451" t="str">
        <f>VLOOKUP(B451,СПРАВОЧНИК!B:D,3,0)</f>
        <v>ИНОМАРКИ</v>
      </c>
    </row>
    <row r="452" spans="1:5" x14ac:dyDescent="0.2">
      <c r="A452" s="18" t="s">
        <v>942</v>
      </c>
      <c r="B452" s="5" t="s">
        <v>911</v>
      </c>
      <c r="C452">
        <v>3479</v>
      </c>
      <c r="D452">
        <v>3452</v>
      </c>
      <c r="E452" t="str">
        <f>VLOOKUP(B452,СПРАВОЧНИК!B:D,3,0)</f>
        <v>ИНОМАРКИ</v>
      </c>
    </row>
    <row r="453" spans="1:5" x14ac:dyDescent="0.2">
      <c r="A453" s="18" t="s">
        <v>942</v>
      </c>
      <c r="B453" s="5" t="s">
        <v>914</v>
      </c>
      <c r="C453">
        <v>24</v>
      </c>
      <c r="D453">
        <v>16</v>
      </c>
      <c r="E453" t="str">
        <f>VLOOKUP(B453,СПРАВОЧНИК!B:D,3,0)</f>
        <v>ИНОМАРКИ</v>
      </c>
    </row>
    <row r="454" spans="1:5" x14ac:dyDescent="0.2">
      <c r="A454" s="18" t="s">
        <v>942</v>
      </c>
      <c r="B454" s="5" t="s">
        <v>1072</v>
      </c>
      <c r="C454">
        <v>25</v>
      </c>
      <c r="D454">
        <v>15</v>
      </c>
      <c r="E454" t="str">
        <f>VLOOKUP(B454,СПРАВОЧНИК!B:D,3,0)</f>
        <v>ИНОМАРКИ</v>
      </c>
    </row>
    <row r="455" spans="1:5" x14ac:dyDescent="0.2">
      <c r="A455" s="18" t="s">
        <v>942</v>
      </c>
      <c r="B455" s="5" t="s">
        <v>1073</v>
      </c>
      <c r="C455">
        <v>91</v>
      </c>
      <c r="D455">
        <v>76</v>
      </c>
      <c r="E455" t="str">
        <f>VLOOKUP(B455,СПРАВОЧНИК!B:D,3,0)</f>
        <v>ИНОМАРКИ</v>
      </c>
    </row>
    <row r="456" spans="1:5" x14ac:dyDescent="0.2">
      <c r="A456" s="18" t="s">
        <v>942</v>
      </c>
      <c r="B456" s="5" t="s">
        <v>935</v>
      </c>
      <c r="C456">
        <v>9</v>
      </c>
      <c r="D456">
        <v>1</v>
      </c>
      <c r="E456" t="str">
        <f>VLOOKUP(B456,СПРАВОЧНИК!B:D,3,0)</f>
        <v>ИНОМАРКИ</v>
      </c>
    </row>
    <row r="457" spans="1:5" x14ac:dyDescent="0.2">
      <c r="A457" s="18" t="s">
        <v>942</v>
      </c>
      <c r="B457" s="5" t="s">
        <v>1096</v>
      </c>
      <c r="D457">
        <v>1</v>
      </c>
      <c r="E457" t="str">
        <f>VLOOKUP(B457,СПРАВОЧНИК!B:D,3,0)</f>
        <v>ИНОМАРКИ</v>
      </c>
    </row>
    <row r="458" spans="1:5" x14ac:dyDescent="0.2">
      <c r="A458" s="18" t="s">
        <v>942</v>
      </c>
      <c r="B458" s="5" t="s">
        <v>1075</v>
      </c>
      <c r="C458">
        <v>4</v>
      </c>
      <c r="D458">
        <v>8</v>
      </c>
      <c r="E458" t="str">
        <f>VLOOKUP(B458,СПРАВОЧНИК!B:D,3,0)</f>
        <v>ИНОМАРКИ</v>
      </c>
    </row>
    <row r="459" spans="1:5" x14ac:dyDescent="0.2">
      <c r="A459" s="18" t="s">
        <v>942</v>
      </c>
      <c r="B459" s="5" t="s">
        <v>1076</v>
      </c>
      <c r="C459">
        <v>8</v>
      </c>
      <c r="D459">
        <v>1</v>
      </c>
      <c r="E459" t="str">
        <f>VLOOKUP(B459,СПРАВОЧНИК!B:D,3,0)</f>
        <v>ИНОМАРКИ</v>
      </c>
    </row>
    <row r="460" spans="1:5" x14ac:dyDescent="0.2">
      <c r="A460" s="18" t="s">
        <v>942</v>
      </c>
      <c r="B460" s="5" t="s">
        <v>1089</v>
      </c>
      <c r="C460">
        <v>1</v>
      </c>
      <c r="E460" t="str">
        <f>VLOOKUP(B460,СПРАВОЧНИК!B:D,3,0)</f>
        <v>ОТЕЧЕСТВЕННЫЕ</v>
      </c>
    </row>
    <row r="461" spans="1:5" x14ac:dyDescent="0.2">
      <c r="A461" s="18" t="s">
        <v>942</v>
      </c>
      <c r="B461" s="5" t="s">
        <v>1077</v>
      </c>
      <c r="C461">
        <v>111</v>
      </c>
      <c r="D461">
        <v>82</v>
      </c>
      <c r="E461" t="str">
        <f>VLOOKUP(B461,СПРАВОЧНИК!B:D,3,0)</f>
        <v>ИНОМАРКИ</v>
      </c>
    </row>
    <row r="462" spans="1:5" x14ac:dyDescent="0.2">
      <c r="A462" s="18" t="s">
        <v>942</v>
      </c>
      <c r="B462" s="5" t="s">
        <v>1078</v>
      </c>
      <c r="C462">
        <v>951</v>
      </c>
      <c r="D462">
        <v>661</v>
      </c>
      <c r="E462" t="str">
        <f>VLOOKUP(B462,СПРАВОЧНИК!B:D,3,0)</f>
        <v>ОТЕЧЕСТВЕННЫЕ</v>
      </c>
    </row>
    <row r="463" spans="1:5" x14ac:dyDescent="0.2">
      <c r="A463" s="18" t="s">
        <v>942</v>
      </c>
      <c r="B463" s="5" t="s">
        <v>482</v>
      </c>
      <c r="C463">
        <v>3972</v>
      </c>
      <c r="D463">
        <v>3202</v>
      </c>
      <c r="E463" t="str">
        <f>VLOOKUP(B463,СПРАВОЧНИК!B:D,3,0)</f>
        <v>ИНОМАРКИ</v>
      </c>
    </row>
    <row r="464" spans="1:5" x14ac:dyDescent="0.2">
      <c r="A464" s="18" t="s">
        <v>942</v>
      </c>
      <c r="B464" s="5" t="s">
        <v>915</v>
      </c>
      <c r="C464">
        <v>2</v>
      </c>
      <c r="E464" t="str">
        <f>VLOOKUP(B464,СПРАВОЧНИК!B:D,3,0)</f>
        <v>ИНОМАРКИ</v>
      </c>
    </row>
    <row r="465" spans="1:5" x14ac:dyDescent="0.2">
      <c r="A465" s="18" t="s">
        <v>942</v>
      </c>
      <c r="B465" s="5" t="s">
        <v>917</v>
      </c>
      <c r="C465">
        <v>105</v>
      </c>
      <c r="D465">
        <v>69</v>
      </c>
      <c r="E465" t="str">
        <f>VLOOKUP(B465,СПРАВОЧНИК!B:D,3,0)</f>
        <v>ИНОМАРКИ</v>
      </c>
    </row>
    <row r="466" spans="1:5" x14ac:dyDescent="0.2">
      <c r="A466" s="18" t="s">
        <v>942</v>
      </c>
      <c r="B466" s="5" t="s">
        <v>918</v>
      </c>
      <c r="C466">
        <v>313</v>
      </c>
      <c r="D466">
        <v>329</v>
      </c>
      <c r="E466" t="str">
        <f>VLOOKUP(B466,СПРАВОЧНИК!B:D,3,0)</f>
        <v>ИНОМАРКИ</v>
      </c>
    </row>
    <row r="467" spans="1:5" x14ac:dyDescent="0.2">
      <c r="A467" s="18" t="s">
        <v>942</v>
      </c>
      <c r="B467" s="5" t="s">
        <v>919</v>
      </c>
      <c r="C467">
        <v>708</v>
      </c>
      <c r="D467">
        <v>497</v>
      </c>
      <c r="E467" t="str">
        <f>VLOOKUP(B467,СПРАВОЧНИК!B:D,3,0)</f>
        <v>ИНОМАРКИ</v>
      </c>
    </row>
    <row r="468" spans="1:5" x14ac:dyDescent="0.2">
      <c r="A468" s="18" t="s">
        <v>942</v>
      </c>
      <c r="B468" s="5" t="s">
        <v>920</v>
      </c>
      <c r="C468">
        <v>789</v>
      </c>
      <c r="D468">
        <v>684</v>
      </c>
      <c r="E468" t="str">
        <f>VLOOKUP(B468,СПРАВОЧНИК!B:D,3,0)</f>
        <v>ИНОМАРКИ</v>
      </c>
    </row>
    <row r="469" spans="1:5" x14ac:dyDescent="0.2">
      <c r="A469" s="18" t="s">
        <v>942</v>
      </c>
      <c r="B469" s="5" t="s">
        <v>1081</v>
      </c>
      <c r="C469">
        <v>254</v>
      </c>
      <c r="D469">
        <v>287</v>
      </c>
      <c r="E469" t="str">
        <f>VLOOKUP(B469,СПРАВОЧНИК!B:D,3,0)</f>
        <v>ОТЕЧЕСТВЕННЫЕ</v>
      </c>
    </row>
    <row r="470" spans="1:5" x14ac:dyDescent="0.2">
      <c r="A470" s="18" t="s">
        <v>942</v>
      </c>
      <c r="B470" s="5" t="s">
        <v>921</v>
      </c>
      <c r="C470">
        <v>3</v>
      </c>
      <c r="E470" t="str">
        <f>VLOOKUP(B470,СПРАВОЧНИК!B:D,3,0)</f>
        <v>ИНОМАРКИ</v>
      </c>
    </row>
    <row r="471" spans="1:5" x14ac:dyDescent="0.2">
      <c r="A471" s="18" t="s">
        <v>942</v>
      </c>
      <c r="B471" s="5" t="s">
        <v>922</v>
      </c>
      <c r="C471">
        <v>69</v>
      </c>
      <c r="D471">
        <v>82</v>
      </c>
      <c r="E471" t="str">
        <f>VLOOKUP(B471,СПРАВОЧНИК!B:D,3,0)</f>
        <v>ИНОМАРКИ</v>
      </c>
    </row>
    <row r="472" spans="1:5" x14ac:dyDescent="0.2">
      <c r="A472" s="18" t="s">
        <v>942</v>
      </c>
      <c r="B472" s="5" t="s">
        <v>923</v>
      </c>
      <c r="C472">
        <v>4590</v>
      </c>
      <c r="D472">
        <v>3658</v>
      </c>
      <c r="E472" t="str">
        <f>VLOOKUP(B472,СПРАВОЧНИК!B:D,3,0)</f>
        <v>ИНОМАРКИ</v>
      </c>
    </row>
    <row r="473" spans="1:5" x14ac:dyDescent="0.2">
      <c r="A473" s="18" t="s">
        <v>942</v>
      </c>
      <c r="B473" s="5" t="s">
        <v>564</v>
      </c>
      <c r="C473">
        <v>483</v>
      </c>
      <c r="D473">
        <v>481</v>
      </c>
      <c r="E473" t="str">
        <f>VLOOKUP(B473,СПРАВОЧНИК!B:D,3,0)</f>
        <v>ОТЕЧЕСТВЕННЫЕ</v>
      </c>
    </row>
    <row r="474" spans="1:5" x14ac:dyDescent="0.2">
      <c r="A474" s="18" t="s">
        <v>942</v>
      </c>
      <c r="B474" s="5" t="s">
        <v>924</v>
      </c>
      <c r="C474">
        <v>6662</v>
      </c>
      <c r="D474">
        <v>5522</v>
      </c>
      <c r="E474" t="str">
        <f>VLOOKUP(B474,СПРАВОЧНИК!B:D,3,0)</f>
        <v>ИНОМАРКИ</v>
      </c>
    </row>
    <row r="475" spans="1:5" x14ac:dyDescent="0.2">
      <c r="A475" s="18" t="s">
        <v>942</v>
      </c>
      <c r="B475" s="5" t="s">
        <v>925</v>
      </c>
      <c r="C475">
        <v>2167</v>
      </c>
      <c r="D475">
        <v>1518</v>
      </c>
      <c r="E475" t="str">
        <f>VLOOKUP(B475,СПРАВОЧНИК!B:D,3,0)</f>
        <v>ИНОМАРКИ</v>
      </c>
    </row>
    <row r="476" spans="1:5" x14ac:dyDescent="0.2">
      <c r="A476" s="18" t="s">
        <v>942</v>
      </c>
      <c r="B476" s="5" t="s">
        <v>926</v>
      </c>
      <c r="C476">
        <v>1</v>
      </c>
      <c r="E476" t="str">
        <f>VLOOKUP(B476,СПРАВОЧНИК!B:D,3,0)</f>
        <v>ИНОМАРКИ</v>
      </c>
    </row>
    <row r="477" spans="1:5" x14ac:dyDescent="0.2">
      <c r="A477" s="18" t="s">
        <v>942</v>
      </c>
      <c r="B477" s="5" t="s">
        <v>927</v>
      </c>
      <c r="C477">
        <v>2</v>
      </c>
      <c r="E477" t="str">
        <f>VLOOKUP(B477,СПРАВОЧНИК!B:D,3,0)</f>
        <v>ИНОМАРКИ</v>
      </c>
    </row>
    <row r="478" spans="1:5" x14ac:dyDescent="0.2">
      <c r="A478" s="18" t="s">
        <v>942</v>
      </c>
      <c r="B478" s="5" t="s">
        <v>1097</v>
      </c>
      <c r="D478">
        <v>1</v>
      </c>
      <c r="E478" t="str">
        <f>VLOOKUP(B478,СПРАВОЧНИК!B:D,3,0)</f>
        <v>ИНОМАРКИ</v>
      </c>
    </row>
    <row r="479" spans="1:5" x14ac:dyDescent="0.2">
      <c r="A479" s="18" t="s">
        <v>942</v>
      </c>
      <c r="B479" s="5" t="s">
        <v>1083</v>
      </c>
      <c r="C479">
        <v>576</v>
      </c>
      <c r="D479">
        <v>490</v>
      </c>
      <c r="E479" t="str">
        <f>VLOOKUP(B479,СПРАВОЧНИК!B:D,3,0)</f>
        <v>ОТЕЧЕСТВЕННЫЕ</v>
      </c>
    </row>
    <row r="480" spans="1:5" x14ac:dyDescent="0.2">
      <c r="A480" s="18" t="s">
        <v>942</v>
      </c>
      <c r="B480" s="5" t="s">
        <v>1086</v>
      </c>
      <c r="C480">
        <v>26</v>
      </c>
      <c r="D480">
        <v>9</v>
      </c>
      <c r="E480" t="str">
        <f>VLOOKUP(B480,СПРАВОЧНИК!B:D,3,0)</f>
        <v>ИНОМАРКИ</v>
      </c>
    </row>
    <row r="481" spans="1:5" x14ac:dyDescent="0.2">
      <c r="A481" s="18" t="s">
        <v>942</v>
      </c>
      <c r="B481" s="5" t="s">
        <v>1087</v>
      </c>
      <c r="C481">
        <v>2</v>
      </c>
      <c r="E481" t="str">
        <f>VLOOKUP(B481,СПРАВОЧНИК!B:D,3,0)</f>
        <v>ИНОМАРКИ</v>
      </c>
    </row>
    <row r="482" spans="1:5" x14ac:dyDescent="0.2">
      <c r="A482" t="s">
        <v>937</v>
      </c>
      <c r="B482" s="5" t="s">
        <v>859</v>
      </c>
      <c r="C482">
        <v>10</v>
      </c>
      <c r="D482">
        <v>9</v>
      </c>
      <c r="E482" t="str">
        <f>VLOOKUP(B482,СПРАВОЧНИК!B:D,3,0)</f>
        <v>ИНОМАРКИ</v>
      </c>
    </row>
    <row r="483" spans="1:5" x14ac:dyDescent="0.2">
      <c r="A483" t="s">
        <v>937</v>
      </c>
      <c r="B483" s="5" t="s">
        <v>7</v>
      </c>
      <c r="C483">
        <v>6</v>
      </c>
      <c r="D483">
        <v>1</v>
      </c>
      <c r="E483" t="str">
        <f>VLOOKUP(B483,СПРАВОЧНИК!B:D,3,0)</f>
        <v>ИНОМАРКИ</v>
      </c>
    </row>
    <row r="484" spans="1:5" x14ac:dyDescent="0.2">
      <c r="A484" t="s">
        <v>937</v>
      </c>
      <c r="B484" s="5" t="s">
        <v>860</v>
      </c>
      <c r="C484">
        <v>2</v>
      </c>
      <c r="E484" t="str">
        <f>VLOOKUP(B484,СПРАВОЧНИК!B:D,3,0)</f>
        <v>ИНОМАРКИ</v>
      </c>
    </row>
    <row r="485" spans="1:5" x14ac:dyDescent="0.2">
      <c r="A485" t="s">
        <v>937</v>
      </c>
      <c r="B485" s="5" t="s">
        <v>1032</v>
      </c>
      <c r="C485">
        <v>1</v>
      </c>
      <c r="E485" t="str">
        <f>VLOOKUP(B485,СПРАВОЧНИК!B:D,3,0)</f>
        <v>ИНОМАРКИ</v>
      </c>
    </row>
    <row r="486" spans="1:5" x14ac:dyDescent="0.2">
      <c r="A486" t="s">
        <v>937</v>
      </c>
      <c r="B486" s="5" t="s">
        <v>861</v>
      </c>
      <c r="C486">
        <v>1</v>
      </c>
      <c r="E486" t="str">
        <f>VLOOKUP(B486,СПРАВОЧНИК!B:D,3,0)</f>
        <v>ИНОМАРКИ</v>
      </c>
    </row>
    <row r="487" spans="1:5" x14ac:dyDescent="0.2">
      <c r="A487" t="s">
        <v>937</v>
      </c>
      <c r="B487" s="5" t="s">
        <v>862</v>
      </c>
      <c r="C487">
        <v>971</v>
      </c>
      <c r="D487">
        <v>785</v>
      </c>
      <c r="E487" t="str">
        <f>VLOOKUP(B487,СПРАВОЧНИК!B:D,3,0)</f>
        <v>ИНОМАРКИ</v>
      </c>
    </row>
    <row r="488" spans="1:5" x14ac:dyDescent="0.2">
      <c r="A488" t="s">
        <v>937</v>
      </c>
      <c r="B488" s="5" t="s">
        <v>1035</v>
      </c>
      <c r="C488">
        <v>128</v>
      </c>
      <c r="D488">
        <v>68</v>
      </c>
      <c r="E488" t="str">
        <f>VLOOKUP(B488,СПРАВОЧНИК!B:D,3,0)</f>
        <v>ОТЕЧЕСТВЕННЫЕ</v>
      </c>
    </row>
    <row r="489" spans="1:5" x14ac:dyDescent="0.2">
      <c r="A489" t="s">
        <v>937</v>
      </c>
      <c r="B489" s="5" t="s">
        <v>676</v>
      </c>
      <c r="D489">
        <v>1</v>
      </c>
      <c r="E489" t="str">
        <f>VLOOKUP(B489,СПРАВОЧНИК!B:D,3,0)</f>
        <v>ИНОМАРКИ</v>
      </c>
    </row>
    <row r="490" spans="1:5" x14ac:dyDescent="0.2">
      <c r="A490" t="s">
        <v>937</v>
      </c>
      <c r="B490" s="5" t="s">
        <v>864</v>
      </c>
      <c r="C490">
        <v>7</v>
      </c>
      <c r="D490">
        <v>5</v>
      </c>
      <c r="E490" t="str">
        <f>VLOOKUP(B490,СПРАВОЧНИК!B:D,3,0)</f>
        <v>ИНОМАРКИ</v>
      </c>
    </row>
    <row r="491" spans="1:5" x14ac:dyDescent="0.2">
      <c r="A491" t="s">
        <v>937</v>
      </c>
      <c r="B491" s="5" t="s">
        <v>29</v>
      </c>
      <c r="C491">
        <v>2172</v>
      </c>
      <c r="D491">
        <v>1305</v>
      </c>
      <c r="E491" t="str">
        <f>VLOOKUP(B491,СПРАВОЧНИК!B:D,3,0)</f>
        <v>ИНОМАРКИ</v>
      </c>
    </row>
    <row r="492" spans="1:5" x14ac:dyDescent="0.2">
      <c r="A492" t="s">
        <v>937</v>
      </c>
      <c r="B492" s="5" t="s">
        <v>1038</v>
      </c>
      <c r="C492">
        <v>140</v>
      </c>
      <c r="D492">
        <v>91</v>
      </c>
      <c r="E492" t="str">
        <f>VLOOKUP(B492,СПРАВОЧНИК!B:D,3,0)</f>
        <v>ОТЕЧЕСТВЕННЫЕ</v>
      </c>
    </row>
    <row r="493" spans="1:5" x14ac:dyDescent="0.2">
      <c r="A493" t="s">
        <v>937</v>
      </c>
      <c r="B493" s="5" t="s">
        <v>1039</v>
      </c>
      <c r="C493">
        <v>8</v>
      </c>
      <c r="D493">
        <v>7</v>
      </c>
      <c r="E493" t="str">
        <f>VLOOKUP(B493,СПРАВОЧНИК!B:D,3,0)</f>
        <v>ИНОМАРКИ</v>
      </c>
    </row>
    <row r="494" spans="1:5" x14ac:dyDescent="0.2">
      <c r="A494" t="s">
        <v>937</v>
      </c>
      <c r="B494" s="5" t="s">
        <v>865</v>
      </c>
      <c r="C494">
        <v>5</v>
      </c>
      <c r="E494" t="str">
        <f>VLOOKUP(B494,СПРАВОЧНИК!B:D,3,0)</f>
        <v>ИНОМАРКИ</v>
      </c>
    </row>
    <row r="495" spans="1:5" x14ac:dyDescent="0.2">
      <c r="A495" t="s">
        <v>937</v>
      </c>
      <c r="B495" s="5" t="s">
        <v>62</v>
      </c>
      <c r="C495">
        <v>7</v>
      </c>
      <c r="D495">
        <v>17</v>
      </c>
      <c r="E495" t="str">
        <f>VLOOKUP(B495,СПРАВОЧНИК!B:D,3,0)</f>
        <v>ИНОМАРКИ</v>
      </c>
    </row>
    <row r="496" spans="1:5" x14ac:dyDescent="0.2">
      <c r="A496" t="s">
        <v>937</v>
      </c>
      <c r="B496" s="5" t="s">
        <v>866</v>
      </c>
      <c r="C496">
        <v>38</v>
      </c>
      <c r="D496">
        <v>28</v>
      </c>
      <c r="E496" t="str">
        <f>VLOOKUP(B496,СПРАВОЧНИК!B:D,3,0)</f>
        <v>ИНОМАРКИ</v>
      </c>
    </row>
    <row r="497" spans="1:5" x14ac:dyDescent="0.2">
      <c r="A497" t="s">
        <v>937</v>
      </c>
      <c r="B497" s="5" t="s">
        <v>867</v>
      </c>
      <c r="C497">
        <v>23</v>
      </c>
      <c r="D497">
        <v>8</v>
      </c>
      <c r="E497" t="str">
        <f>VLOOKUP(B497,СПРАВОЧНИК!B:D,3,0)</f>
        <v>ИНОМАРКИ</v>
      </c>
    </row>
    <row r="498" spans="1:5" x14ac:dyDescent="0.2">
      <c r="A498" t="s">
        <v>937</v>
      </c>
      <c r="B498" s="5" t="s">
        <v>1098</v>
      </c>
      <c r="C498">
        <v>1</v>
      </c>
      <c r="E498" t="str">
        <f>VLOOKUP(B498,СПРАВОЧНИК!B:D,3,0)</f>
        <v>ИНОМАРКИ</v>
      </c>
    </row>
    <row r="499" spans="1:5" x14ac:dyDescent="0.2">
      <c r="A499" t="s">
        <v>937</v>
      </c>
      <c r="B499" s="5" t="s">
        <v>868</v>
      </c>
      <c r="C499">
        <v>411</v>
      </c>
      <c r="D499">
        <v>339</v>
      </c>
      <c r="E499" t="str">
        <f>VLOOKUP(B499,СПРАВОЧНИК!B:D,3,0)</f>
        <v>ИНОМАРКИ</v>
      </c>
    </row>
    <row r="500" spans="1:5" x14ac:dyDescent="0.2">
      <c r="A500" t="s">
        <v>937</v>
      </c>
      <c r="B500" s="5" t="s">
        <v>869</v>
      </c>
      <c r="C500">
        <v>1861</v>
      </c>
      <c r="D500">
        <v>1403</v>
      </c>
      <c r="E500" t="str">
        <f>VLOOKUP(B500,СПРАВОЧНИК!B:D,3,0)</f>
        <v>ИНОМАРКИ</v>
      </c>
    </row>
    <row r="501" spans="1:5" x14ac:dyDescent="0.2">
      <c r="A501" t="s">
        <v>937</v>
      </c>
      <c r="B501" s="5" t="s">
        <v>870</v>
      </c>
      <c r="C501">
        <v>50</v>
      </c>
      <c r="D501">
        <v>37</v>
      </c>
      <c r="E501" t="str">
        <f>VLOOKUP(B501,СПРАВОЧНИК!B:D,3,0)</f>
        <v>ИНОМАРКИ</v>
      </c>
    </row>
    <row r="502" spans="1:5" x14ac:dyDescent="0.2">
      <c r="A502" t="s">
        <v>937</v>
      </c>
      <c r="B502" s="5" t="s">
        <v>871</v>
      </c>
      <c r="C502">
        <v>254</v>
      </c>
      <c r="D502">
        <v>180</v>
      </c>
      <c r="E502" t="str">
        <f>VLOOKUP(B502,СПРАВОЧНИК!B:D,3,0)</f>
        <v>ИНОМАРКИ</v>
      </c>
    </row>
    <row r="503" spans="1:5" x14ac:dyDescent="0.2">
      <c r="A503" t="s">
        <v>937</v>
      </c>
      <c r="B503" s="5" t="s">
        <v>1040</v>
      </c>
      <c r="C503">
        <v>8</v>
      </c>
      <c r="D503">
        <v>5</v>
      </c>
      <c r="E503" t="str">
        <f>VLOOKUP(B503,СПРАВОЧНИК!B:D,3,0)</f>
        <v>ИНОМАРКИ</v>
      </c>
    </row>
    <row r="504" spans="1:5" x14ac:dyDescent="0.2">
      <c r="A504" t="s">
        <v>937</v>
      </c>
      <c r="B504" s="5" t="s">
        <v>872</v>
      </c>
      <c r="C504">
        <v>1049</v>
      </c>
      <c r="D504">
        <v>937</v>
      </c>
      <c r="E504" t="str">
        <f>VLOOKUP(B504,СПРАВОЧНИК!B:D,3,0)</f>
        <v>ИНОМАРКИ</v>
      </c>
    </row>
    <row r="505" spans="1:5" x14ac:dyDescent="0.2">
      <c r="A505" t="s">
        <v>937</v>
      </c>
      <c r="B505" s="5" t="s">
        <v>932</v>
      </c>
      <c r="C505">
        <v>36</v>
      </c>
      <c r="D505">
        <v>30</v>
      </c>
      <c r="E505" t="str">
        <f>VLOOKUP(B505,СПРАВОЧНИК!B:D,3,0)</f>
        <v>ИНОМАРКИ</v>
      </c>
    </row>
    <row r="506" spans="1:5" x14ac:dyDescent="0.2">
      <c r="A506" t="s">
        <v>937</v>
      </c>
      <c r="B506" s="5" t="s">
        <v>138</v>
      </c>
      <c r="C506">
        <v>286</v>
      </c>
      <c r="D506">
        <v>335</v>
      </c>
      <c r="E506" t="str">
        <f>VLOOKUP(B506,СПРАВОЧНИК!B:D,3,0)</f>
        <v>ИНОМАРКИ</v>
      </c>
    </row>
    <row r="507" spans="1:5" x14ac:dyDescent="0.2">
      <c r="A507" t="s">
        <v>937</v>
      </c>
      <c r="B507" s="5" t="s">
        <v>1044</v>
      </c>
      <c r="C507">
        <v>11</v>
      </c>
      <c r="D507">
        <v>10</v>
      </c>
      <c r="E507" t="str">
        <f>VLOOKUP(B507,СПРАВОЧНИК!B:D,3,0)</f>
        <v>ИНОМАРКИ</v>
      </c>
    </row>
    <row r="508" spans="1:5" x14ac:dyDescent="0.2">
      <c r="A508" t="s">
        <v>937</v>
      </c>
      <c r="B508" s="5" t="s">
        <v>873</v>
      </c>
      <c r="C508">
        <v>99</v>
      </c>
      <c r="D508">
        <v>45</v>
      </c>
      <c r="E508" t="str">
        <f>VLOOKUP(B508,СПРАВОЧНИК!B:D,3,0)</f>
        <v>ИНОМАРКИ</v>
      </c>
    </row>
    <row r="509" spans="1:5" x14ac:dyDescent="0.2">
      <c r="A509" t="s">
        <v>937</v>
      </c>
      <c r="B509" s="5" t="s">
        <v>874</v>
      </c>
      <c r="C509">
        <v>5</v>
      </c>
      <c r="D509">
        <v>4</v>
      </c>
      <c r="E509" t="str">
        <f>VLOOKUP(B509,СПРАВОЧНИК!B:D,3,0)</f>
        <v>ИНОМАРКИ</v>
      </c>
    </row>
    <row r="510" spans="1:5" x14ac:dyDescent="0.2">
      <c r="A510" t="s">
        <v>937</v>
      </c>
      <c r="B510" s="5" t="s">
        <v>1045</v>
      </c>
      <c r="C510">
        <v>10</v>
      </c>
      <c r="D510">
        <v>7</v>
      </c>
      <c r="E510" t="str">
        <f>VLOOKUP(B510,СПРАВОЧНИК!B:D,3,0)</f>
        <v>ИНОМАРКИ</v>
      </c>
    </row>
    <row r="511" spans="1:5" x14ac:dyDescent="0.2">
      <c r="A511" t="s">
        <v>937</v>
      </c>
      <c r="B511" s="5" t="s">
        <v>1046</v>
      </c>
      <c r="C511">
        <v>7</v>
      </c>
      <c r="E511" t="str">
        <f>VLOOKUP(B511,СПРАВОЧНИК!B:D,3,0)</f>
        <v>ИНОМАРКИ</v>
      </c>
    </row>
    <row r="512" spans="1:5" x14ac:dyDescent="0.2">
      <c r="A512" t="s">
        <v>937</v>
      </c>
      <c r="B512" s="5" t="s">
        <v>876</v>
      </c>
      <c r="C512">
        <v>20</v>
      </c>
      <c r="D512">
        <v>2</v>
      </c>
      <c r="E512" t="str">
        <f>VLOOKUP(B512,СПРАВОЧНИК!B:D,3,0)</f>
        <v>ИНОМАРКИ</v>
      </c>
    </row>
    <row r="513" spans="1:5" x14ac:dyDescent="0.2">
      <c r="A513" t="s">
        <v>937</v>
      </c>
      <c r="B513" s="5" t="s">
        <v>160</v>
      </c>
      <c r="C513">
        <v>23</v>
      </c>
      <c r="D513">
        <v>32</v>
      </c>
      <c r="E513" t="str">
        <f>VLOOKUP(B513,СПРАВОЧНИК!B:D,3,0)</f>
        <v>ИНОМАРКИ</v>
      </c>
    </row>
    <row r="514" spans="1:5" x14ac:dyDescent="0.2">
      <c r="A514" t="s">
        <v>937</v>
      </c>
      <c r="B514" s="5" t="s">
        <v>877</v>
      </c>
      <c r="C514">
        <v>1</v>
      </c>
      <c r="D514">
        <v>1</v>
      </c>
      <c r="E514" t="str">
        <f>VLOOKUP(B514,СПРАВОЧНИК!B:D,3,0)</f>
        <v>ИНОМАРКИ</v>
      </c>
    </row>
    <row r="515" spans="1:5" x14ac:dyDescent="0.2">
      <c r="A515" t="s">
        <v>937</v>
      </c>
      <c r="B515" s="5" t="s">
        <v>878</v>
      </c>
      <c r="C515">
        <v>88</v>
      </c>
      <c r="D515">
        <v>70</v>
      </c>
      <c r="E515" t="str">
        <f>VLOOKUP(B515,СПРАВОЧНИК!B:D,3,0)</f>
        <v>ИНОМАРКИ</v>
      </c>
    </row>
    <row r="516" spans="1:5" x14ac:dyDescent="0.2">
      <c r="A516" t="s">
        <v>937</v>
      </c>
      <c r="B516" s="5" t="s">
        <v>879</v>
      </c>
      <c r="C516">
        <v>2412</v>
      </c>
      <c r="D516">
        <v>1692</v>
      </c>
      <c r="E516" t="str">
        <f>VLOOKUP(B516,СПРАВОЧНИК!B:D,3,0)</f>
        <v>ИНОМАРКИ</v>
      </c>
    </row>
    <row r="517" spans="1:5" x14ac:dyDescent="0.2">
      <c r="A517" t="s">
        <v>937</v>
      </c>
      <c r="B517" s="5" t="s">
        <v>188</v>
      </c>
      <c r="C517">
        <v>2</v>
      </c>
      <c r="E517" t="str">
        <f>VLOOKUP(B517,СПРАВОЧНИК!B:D,3,0)</f>
        <v>ИНОМАРКИ</v>
      </c>
    </row>
    <row r="518" spans="1:5" x14ac:dyDescent="0.2">
      <c r="A518" t="s">
        <v>937</v>
      </c>
      <c r="B518" s="5" t="s">
        <v>193</v>
      </c>
      <c r="C518">
        <v>365</v>
      </c>
      <c r="D518">
        <v>377</v>
      </c>
      <c r="E518" t="str">
        <f>VLOOKUP(B518,СПРАВОЧНИК!B:D,3,0)</f>
        <v>ОТЕЧЕСТВЕННЫЕ</v>
      </c>
    </row>
    <row r="519" spans="1:5" x14ac:dyDescent="0.2">
      <c r="A519" t="s">
        <v>937</v>
      </c>
      <c r="B519" s="5" t="s">
        <v>880</v>
      </c>
      <c r="C519">
        <v>264</v>
      </c>
      <c r="D519">
        <v>232</v>
      </c>
      <c r="E519" t="str">
        <f>VLOOKUP(B519,СПРАВОЧНИК!B:D,3,0)</f>
        <v>ИНОМАРКИ</v>
      </c>
    </row>
    <row r="520" spans="1:5" x14ac:dyDescent="0.2">
      <c r="A520" t="s">
        <v>937</v>
      </c>
      <c r="B520" s="5" t="s">
        <v>881</v>
      </c>
      <c r="C520">
        <v>26</v>
      </c>
      <c r="D520">
        <v>17</v>
      </c>
      <c r="E520" t="str">
        <f>VLOOKUP(B520,СПРАВОЧНИК!B:D,3,0)</f>
        <v>ИНОМАРКИ</v>
      </c>
    </row>
    <row r="521" spans="1:5" x14ac:dyDescent="0.2">
      <c r="A521" t="s">
        <v>937</v>
      </c>
      <c r="B521" s="5" t="s">
        <v>215</v>
      </c>
      <c r="C521">
        <v>5</v>
      </c>
      <c r="D521">
        <v>1</v>
      </c>
      <c r="E521" t="str">
        <f>VLOOKUP(B521,СПРАВОЧНИК!B:D,3,0)</f>
        <v>ИНОМАРКИ</v>
      </c>
    </row>
    <row r="522" spans="1:5" x14ac:dyDescent="0.2">
      <c r="A522" t="s">
        <v>937</v>
      </c>
      <c r="B522" s="5" t="s">
        <v>882</v>
      </c>
      <c r="C522">
        <v>97</v>
      </c>
      <c r="D522">
        <v>108</v>
      </c>
      <c r="E522" t="str">
        <f>VLOOKUP(B522,СПРАВОЧНИК!B:D,3,0)</f>
        <v>ИНОМАРКИ</v>
      </c>
    </row>
    <row r="523" spans="1:5" x14ac:dyDescent="0.2">
      <c r="A523" t="s">
        <v>937</v>
      </c>
      <c r="B523" s="5" t="s">
        <v>1049</v>
      </c>
      <c r="C523">
        <v>8</v>
      </c>
      <c r="D523">
        <v>2</v>
      </c>
      <c r="E523" t="str">
        <f>VLOOKUP(B523,СПРАВОЧНИК!B:D,3,0)</f>
        <v>ИНОМАРКИ</v>
      </c>
    </row>
    <row r="524" spans="1:5" x14ac:dyDescent="0.2">
      <c r="A524" t="s">
        <v>937</v>
      </c>
      <c r="B524" s="5" t="s">
        <v>1050</v>
      </c>
      <c r="C524">
        <v>3</v>
      </c>
      <c r="D524">
        <v>3</v>
      </c>
      <c r="E524" t="str">
        <f>VLOOKUP(B524,СПРАВОЧНИК!B:D,3,0)</f>
        <v>ИНОМАРКИ</v>
      </c>
    </row>
    <row r="525" spans="1:5" x14ac:dyDescent="0.2">
      <c r="A525" t="s">
        <v>937</v>
      </c>
      <c r="B525" s="5" t="s">
        <v>883</v>
      </c>
      <c r="C525">
        <v>86</v>
      </c>
      <c r="D525">
        <v>39</v>
      </c>
      <c r="E525" t="str">
        <f>VLOOKUP(B525,СПРАВОЧНИК!B:D,3,0)</f>
        <v>ИНОМАРКИ</v>
      </c>
    </row>
    <row r="526" spans="1:5" x14ac:dyDescent="0.2">
      <c r="A526" t="s">
        <v>937</v>
      </c>
      <c r="B526" s="5" t="s">
        <v>1051</v>
      </c>
      <c r="C526">
        <v>1</v>
      </c>
      <c r="D526">
        <v>2</v>
      </c>
      <c r="E526" t="str">
        <f>VLOOKUP(B526,СПРАВОЧНИК!B:D,3,0)</f>
        <v>ИНОМАРКИ</v>
      </c>
    </row>
    <row r="527" spans="1:5" x14ac:dyDescent="0.2">
      <c r="A527" t="s">
        <v>937</v>
      </c>
      <c r="B527" s="5" t="s">
        <v>885</v>
      </c>
      <c r="C527">
        <v>764</v>
      </c>
      <c r="D527">
        <v>349</v>
      </c>
      <c r="E527" t="str">
        <f>VLOOKUP(B527,СПРАВОЧНИК!B:D,3,0)</f>
        <v>ИНОМАРКИ</v>
      </c>
    </row>
    <row r="528" spans="1:5" x14ac:dyDescent="0.2">
      <c r="A528" t="s">
        <v>937</v>
      </c>
      <c r="B528" s="5" t="s">
        <v>1052</v>
      </c>
      <c r="C528">
        <v>6</v>
      </c>
      <c r="D528">
        <v>5</v>
      </c>
      <c r="E528" t="str">
        <f>VLOOKUP(B528,СПРАВОЧНИК!B:D,3,0)</f>
        <v>ИНОМАРКИ</v>
      </c>
    </row>
    <row r="529" spans="1:5" x14ac:dyDescent="0.2">
      <c r="A529" t="s">
        <v>937</v>
      </c>
      <c r="B529" s="5" t="s">
        <v>888</v>
      </c>
      <c r="C529">
        <v>4268</v>
      </c>
      <c r="D529">
        <v>2774</v>
      </c>
      <c r="E529" t="str">
        <f>VLOOKUP(B529,СПРАВОЧНИК!B:D,3,0)</f>
        <v>ИНОМАРКИ</v>
      </c>
    </row>
    <row r="530" spans="1:5" x14ac:dyDescent="0.2">
      <c r="A530" t="s">
        <v>937</v>
      </c>
      <c r="B530" s="5" t="s">
        <v>889</v>
      </c>
      <c r="C530">
        <v>154</v>
      </c>
      <c r="D530">
        <v>124</v>
      </c>
      <c r="E530" t="str">
        <f>VLOOKUP(B530,СПРАВОЧНИК!B:D,3,0)</f>
        <v>ИНОМАРКИ</v>
      </c>
    </row>
    <row r="531" spans="1:5" x14ac:dyDescent="0.2">
      <c r="A531" t="s">
        <v>937</v>
      </c>
      <c r="B531" s="5" t="s">
        <v>934</v>
      </c>
      <c r="C531">
        <v>17</v>
      </c>
      <c r="D531">
        <v>10</v>
      </c>
      <c r="E531" t="str">
        <f>VLOOKUP(B531,СПРАВОЧНИК!B:D,3,0)</f>
        <v>ИНОМАРКИ</v>
      </c>
    </row>
    <row r="532" spans="1:5" x14ac:dyDescent="0.2">
      <c r="A532" t="s">
        <v>937</v>
      </c>
      <c r="B532" s="5" t="s">
        <v>890</v>
      </c>
      <c r="C532">
        <v>13</v>
      </c>
      <c r="D532">
        <v>6</v>
      </c>
      <c r="E532" t="str">
        <f>VLOOKUP(B532,СПРАВОЧНИК!B:D,3,0)</f>
        <v>ИНОМАРКИ</v>
      </c>
    </row>
    <row r="533" spans="1:5" x14ac:dyDescent="0.2">
      <c r="A533" t="s">
        <v>937</v>
      </c>
      <c r="B533" s="5" t="s">
        <v>1054</v>
      </c>
      <c r="C533">
        <v>128</v>
      </c>
      <c r="D533">
        <v>134</v>
      </c>
      <c r="E533" t="str">
        <f>VLOOKUP(B533,СПРАВОЧНИК!B:D,3,0)</f>
        <v>ОТЕЧЕСТВЕННЫЕ</v>
      </c>
    </row>
    <row r="534" spans="1:5" x14ac:dyDescent="0.2">
      <c r="A534" t="s">
        <v>937</v>
      </c>
      <c r="B534" s="5" t="s">
        <v>276</v>
      </c>
      <c r="C534">
        <v>9</v>
      </c>
      <c r="D534">
        <v>2</v>
      </c>
      <c r="E534" t="str">
        <f>VLOOKUP(B534,СПРАВОЧНИК!B:D,3,0)</f>
        <v>ИНОМАРКИ</v>
      </c>
    </row>
    <row r="535" spans="1:5" x14ac:dyDescent="0.2">
      <c r="A535" t="s">
        <v>937</v>
      </c>
      <c r="B535" s="5" t="s">
        <v>891</v>
      </c>
      <c r="C535">
        <v>31</v>
      </c>
      <c r="D535">
        <v>18</v>
      </c>
      <c r="E535" t="str">
        <f>VLOOKUP(B535,СПРАВОЧНИК!B:D,3,0)</f>
        <v>ИНОМАРКИ</v>
      </c>
    </row>
    <row r="536" spans="1:5" x14ac:dyDescent="0.2">
      <c r="A536" t="s">
        <v>937</v>
      </c>
      <c r="B536" s="5" t="s">
        <v>892</v>
      </c>
      <c r="C536">
        <v>82</v>
      </c>
      <c r="D536">
        <v>53</v>
      </c>
      <c r="E536" t="str">
        <f>VLOOKUP(B536,СПРАВОЧНИК!B:D,3,0)</f>
        <v>ИНОМАРКИ</v>
      </c>
    </row>
    <row r="537" spans="1:5" x14ac:dyDescent="0.2">
      <c r="A537" t="s">
        <v>937</v>
      </c>
      <c r="B537" s="5" t="s">
        <v>893</v>
      </c>
      <c r="C537">
        <v>1</v>
      </c>
      <c r="E537" t="str">
        <f>VLOOKUP(B537,СПРАВОЧНИК!B:D,3,0)</f>
        <v>ИНОМАРКИ</v>
      </c>
    </row>
    <row r="538" spans="1:5" x14ac:dyDescent="0.2">
      <c r="A538" t="s">
        <v>937</v>
      </c>
      <c r="B538" s="5" t="s">
        <v>894</v>
      </c>
      <c r="C538">
        <v>1</v>
      </c>
      <c r="E538" t="str">
        <f>VLOOKUP(B538,СПРАВОЧНИК!B:D,3,0)</f>
        <v>ИНОМАРКИ</v>
      </c>
    </row>
    <row r="539" spans="1:5" x14ac:dyDescent="0.2">
      <c r="A539" t="s">
        <v>937</v>
      </c>
      <c r="B539" s="5" t="s">
        <v>895</v>
      </c>
      <c r="C539">
        <v>3946</v>
      </c>
      <c r="D539">
        <v>2446</v>
      </c>
      <c r="E539" t="str">
        <f>VLOOKUP(B539,СПРАВОЧНИК!B:D,3,0)</f>
        <v>ИНОМАРКИ</v>
      </c>
    </row>
    <row r="540" spans="1:5" x14ac:dyDescent="0.2">
      <c r="A540" t="s">
        <v>937</v>
      </c>
      <c r="B540" s="5" t="s">
        <v>311</v>
      </c>
      <c r="C540">
        <v>25050</v>
      </c>
      <c r="D540">
        <v>22166</v>
      </c>
      <c r="E540" t="str">
        <f>VLOOKUP(B540,СПРАВОЧНИК!B:D,3,0)</f>
        <v>ОТЕЧЕСТВЕННЫЕ</v>
      </c>
    </row>
    <row r="541" spans="1:5" x14ac:dyDescent="0.2">
      <c r="A541" t="s">
        <v>937</v>
      </c>
      <c r="B541" s="5" t="s">
        <v>896</v>
      </c>
      <c r="D541">
        <v>1</v>
      </c>
      <c r="E541" t="str">
        <f>VLOOKUP(B541,СПРАВОЧНИК!B:D,3,0)</f>
        <v>ИНОМАРКИ</v>
      </c>
    </row>
    <row r="542" spans="1:5" x14ac:dyDescent="0.2">
      <c r="A542" t="s">
        <v>937</v>
      </c>
      <c r="B542" s="5" t="s">
        <v>327</v>
      </c>
      <c r="C542">
        <v>297</v>
      </c>
      <c r="D542">
        <v>207</v>
      </c>
      <c r="E542" t="str">
        <f>VLOOKUP(B542,СПРАВОЧНИК!B:D,3,0)</f>
        <v>ИНОМАРКИ</v>
      </c>
    </row>
    <row r="543" spans="1:5" x14ac:dyDescent="0.2">
      <c r="A543" t="s">
        <v>937</v>
      </c>
      <c r="B543" s="5" t="s">
        <v>898</v>
      </c>
      <c r="C543">
        <v>322</v>
      </c>
      <c r="D543">
        <v>215</v>
      </c>
      <c r="E543" t="str">
        <f>VLOOKUP(B543,СПРАВОЧНИК!B:D,3,0)</f>
        <v>ИНОМАРКИ</v>
      </c>
    </row>
    <row r="544" spans="1:5" x14ac:dyDescent="0.2">
      <c r="A544" t="s">
        <v>937</v>
      </c>
      <c r="B544" s="5" t="s">
        <v>1606</v>
      </c>
      <c r="C544">
        <v>244</v>
      </c>
      <c r="D544">
        <v>268</v>
      </c>
      <c r="E544" t="str">
        <f>VLOOKUP(B544,СПРАВОЧНИК!B:D,3,0)</f>
        <v>ИНОМАРКИ</v>
      </c>
    </row>
    <row r="545" spans="1:5" x14ac:dyDescent="0.2">
      <c r="A545" t="s">
        <v>937</v>
      </c>
      <c r="B545" s="5" t="s">
        <v>900</v>
      </c>
      <c r="C545">
        <v>6</v>
      </c>
      <c r="D545">
        <v>2</v>
      </c>
      <c r="E545" t="str">
        <f>VLOOKUP(B545,СПРАВОЧНИК!B:D,3,0)</f>
        <v>ИНОМАРКИ</v>
      </c>
    </row>
    <row r="546" spans="1:5" x14ac:dyDescent="0.2">
      <c r="A546" t="s">
        <v>937</v>
      </c>
      <c r="B546" s="5" t="s">
        <v>1061</v>
      </c>
      <c r="C546">
        <v>7</v>
      </c>
      <c r="D546">
        <v>9</v>
      </c>
      <c r="E546" t="str">
        <f>VLOOKUP(B546,СПРАВОЧНИК!B:D,3,0)</f>
        <v>ОТЕЧЕСТВЕННЫЕ</v>
      </c>
    </row>
    <row r="547" spans="1:5" x14ac:dyDescent="0.2">
      <c r="A547" t="s">
        <v>937</v>
      </c>
      <c r="B547" s="5" t="s">
        <v>1062</v>
      </c>
      <c r="C547">
        <v>3</v>
      </c>
      <c r="D547">
        <v>3</v>
      </c>
      <c r="E547" t="str">
        <f>VLOOKUP(B547,СПРАВОЧНИК!B:D,3,0)</f>
        <v>ИНОМАРКИ</v>
      </c>
    </row>
    <row r="548" spans="1:5" x14ac:dyDescent="0.2">
      <c r="A548" t="s">
        <v>937</v>
      </c>
      <c r="B548" s="5" t="s">
        <v>901</v>
      </c>
      <c r="C548">
        <v>4</v>
      </c>
      <c r="D548">
        <v>2</v>
      </c>
      <c r="E548" t="str">
        <f>VLOOKUP(B548,СПРАВОЧНИК!B:D,3,0)</f>
        <v>ИНОМАРКИ</v>
      </c>
    </row>
    <row r="549" spans="1:5" x14ac:dyDescent="0.2">
      <c r="A549" t="s">
        <v>937</v>
      </c>
      <c r="B549" s="5" t="s">
        <v>902</v>
      </c>
      <c r="C549">
        <v>969</v>
      </c>
      <c r="D549">
        <v>674</v>
      </c>
      <c r="E549" t="str">
        <f>VLOOKUP(B549,СПРАВОЧНИК!B:D,3,0)</f>
        <v>ИНОМАРКИ</v>
      </c>
    </row>
    <row r="550" spans="1:5" x14ac:dyDescent="0.2">
      <c r="A550" t="s">
        <v>937</v>
      </c>
      <c r="B550" s="5" t="s">
        <v>377</v>
      </c>
      <c r="C550">
        <v>2083</v>
      </c>
      <c r="D550">
        <v>1534</v>
      </c>
      <c r="E550" t="str">
        <f>VLOOKUP(B550,СПРАВОЧНИК!B:D,3,0)</f>
        <v>ИНОМАРКИ</v>
      </c>
    </row>
    <row r="551" spans="1:5" x14ac:dyDescent="0.2">
      <c r="A551" t="s">
        <v>937</v>
      </c>
      <c r="B551" s="5" t="s">
        <v>1065</v>
      </c>
      <c r="C551">
        <v>1</v>
      </c>
      <c r="D551">
        <v>3</v>
      </c>
      <c r="E551" t="str">
        <f>VLOOKUP(B551,СПРАВОЧНИК!B:D,3,0)</f>
        <v>ИНОМАРКИ</v>
      </c>
    </row>
    <row r="552" spans="1:5" x14ac:dyDescent="0.2">
      <c r="A552" t="s">
        <v>937</v>
      </c>
      <c r="B552" s="5" t="s">
        <v>402</v>
      </c>
      <c r="C552">
        <v>49</v>
      </c>
      <c r="D552">
        <v>27</v>
      </c>
      <c r="E552" t="str">
        <f>VLOOKUP(B552,СПРАВОЧНИК!B:D,3,0)</f>
        <v>ИНОМАРКИ</v>
      </c>
    </row>
    <row r="553" spans="1:5" x14ac:dyDescent="0.2">
      <c r="A553" t="s">
        <v>937</v>
      </c>
      <c r="B553" s="5" t="s">
        <v>904</v>
      </c>
      <c r="C553">
        <v>1007</v>
      </c>
      <c r="D553">
        <v>710</v>
      </c>
      <c r="E553" t="str">
        <f>VLOOKUP(B553,СПРАВОЧНИК!B:D,3,0)</f>
        <v>ИНОМАРКИ</v>
      </c>
    </row>
    <row r="554" spans="1:5" x14ac:dyDescent="0.2">
      <c r="A554" t="s">
        <v>937</v>
      </c>
      <c r="B554" s="5" t="s">
        <v>905</v>
      </c>
      <c r="C554">
        <v>2124</v>
      </c>
      <c r="D554">
        <v>1376</v>
      </c>
      <c r="E554" t="str">
        <f>VLOOKUP(B554,СПРАВОЧНИК!B:D,3,0)</f>
        <v>ИНОМАРКИ</v>
      </c>
    </row>
    <row r="555" spans="1:5" x14ac:dyDescent="0.2">
      <c r="A555" t="s">
        <v>937</v>
      </c>
      <c r="B555" s="5" t="s">
        <v>1067</v>
      </c>
      <c r="D555">
        <v>2</v>
      </c>
      <c r="E555" t="str">
        <f>VLOOKUP(B555,СПРАВОЧНИК!B:D,3,0)</f>
        <v>ИНОМАРКИ</v>
      </c>
    </row>
    <row r="556" spans="1:5" x14ac:dyDescent="0.2">
      <c r="A556" t="s">
        <v>937</v>
      </c>
      <c r="B556" s="5" t="s">
        <v>906</v>
      </c>
      <c r="C556">
        <v>6</v>
      </c>
      <c r="E556" t="str">
        <f>VLOOKUP(B556,СПРАВОЧНИК!B:D,3,0)</f>
        <v>ИНОМАРКИ</v>
      </c>
    </row>
    <row r="557" spans="1:5" x14ac:dyDescent="0.2">
      <c r="A557" t="s">
        <v>937</v>
      </c>
      <c r="B557" s="5" t="s">
        <v>907</v>
      </c>
      <c r="C557">
        <v>1289</v>
      </c>
      <c r="D557">
        <v>961</v>
      </c>
      <c r="E557" t="str">
        <f>VLOOKUP(B557,СПРАВОЧНИК!B:D,3,0)</f>
        <v>ИНОМАРКИ</v>
      </c>
    </row>
    <row r="558" spans="1:5" x14ac:dyDescent="0.2">
      <c r="A558" t="s">
        <v>937</v>
      </c>
      <c r="B558" s="5" t="s">
        <v>908</v>
      </c>
      <c r="C558">
        <v>522</v>
      </c>
      <c r="D558">
        <v>357</v>
      </c>
      <c r="E558" t="str">
        <f>VLOOKUP(B558,СПРАВОЧНИК!B:D,3,0)</f>
        <v>ИНОМАРКИ</v>
      </c>
    </row>
    <row r="559" spans="1:5" x14ac:dyDescent="0.2">
      <c r="A559" t="s">
        <v>937</v>
      </c>
      <c r="B559" s="5" t="s">
        <v>1068</v>
      </c>
      <c r="C559">
        <v>2</v>
      </c>
      <c r="D559">
        <v>1</v>
      </c>
      <c r="E559" t="str">
        <f>VLOOKUP(B559,СПРАВОЧНИК!B:D,3,0)</f>
        <v>ИНОМАРКИ</v>
      </c>
    </row>
    <row r="560" spans="1:5" x14ac:dyDescent="0.2">
      <c r="A560" t="s">
        <v>937</v>
      </c>
      <c r="B560" s="5" t="s">
        <v>1069</v>
      </c>
      <c r="C560">
        <v>1</v>
      </c>
      <c r="D560">
        <v>5</v>
      </c>
      <c r="E560" t="str">
        <f>VLOOKUP(B560,СПРАВОЧНИК!B:D,3,0)</f>
        <v>ИНОМАРКИ</v>
      </c>
    </row>
    <row r="561" spans="1:5" x14ac:dyDescent="0.2">
      <c r="A561" t="s">
        <v>937</v>
      </c>
      <c r="B561" s="5" t="s">
        <v>910</v>
      </c>
      <c r="C561">
        <v>168</v>
      </c>
      <c r="D561">
        <v>136</v>
      </c>
      <c r="E561" t="str">
        <f>VLOOKUP(B561,СПРАВОЧНИК!B:D,3,0)</f>
        <v>ИНОМАРКИ</v>
      </c>
    </row>
    <row r="562" spans="1:5" x14ac:dyDescent="0.2">
      <c r="A562" t="s">
        <v>937</v>
      </c>
      <c r="B562" s="5" t="s">
        <v>1070</v>
      </c>
      <c r="C562">
        <v>1</v>
      </c>
      <c r="E562" t="str">
        <f>VLOOKUP(B562,СПРАВОЧНИК!B:D,3,0)</f>
        <v>ИНОМАРКИ</v>
      </c>
    </row>
    <row r="563" spans="1:5" x14ac:dyDescent="0.2">
      <c r="A563" t="s">
        <v>937</v>
      </c>
      <c r="B563" s="5" t="s">
        <v>938</v>
      </c>
      <c r="C563">
        <v>44</v>
      </c>
      <c r="D563">
        <v>41</v>
      </c>
      <c r="E563" t="str">
        <f>VLOOKUP(B563,СПРАВОЧНИК!B:D,3,0)</f>
        <v>ИНОМАРКИ</v>
      </c>
    </row>
    <row r="564" spans="1:5" x14ac:dyDescent="0.2">
      <c r="A564" t="s">
        <v>937</v>
      </c>
      <c r="B564" s="5" t="s">
        <v>911</v>
      </c>
      <c r="C564">
        <v>1552</v>
      </c>
      <c r="D564">
        <v>1306</v>
      </c>
      <c r="E564" t="str">
        <f>VLOOKUP(B564,СПРАВОЧНИК!B:D,3,0)</f>
        <v>ИНОМАРКИ</v>
      </c>
    </row>
    <row r="565" spans="1:5" x14ac:dyDescent="0.2">
      <c r="A565" t="s">
        <v>937</v>
      </c>
      <c r="B565" s="5" t="s">
        <v>1072</v>
      </c>
      <c r="C565">
        <v>14</v>
      </c>
      <c r="D565">
        <v>15</v>
      </c>
      <c r="E565" t="str">
        <f>VLOOKUP(B565,СПРАВОЧНИК!B:D,3,0)</f>
        <v>ИНОМАРКИ</v>
      </c>
    </row>
    <row r="566" spans="1:5" x14ac:dyDescent="0.2">
      <c r="A566" t="s">
        <v>937</v>
      </c>
      <c r="B566" s="5" t="s">
        <v>1073</v>
      </c>
      <c r="C566">
        <v>11</v>
      </c>
      <c r="D566">
        <v>14</v>
      </c>
      <c r="E566" t="str">
        <f>VLOOKUP(B566,СПРАВОЧНИК!B:D,3,0)</f>
        <v>ИНОМАРКИ</v>
      </c>
    </row>
    <row r="567" spans="1:5" x14ac:dyDescent="0.2">
      <c r="A567" t="s">
        <v>937</v>
      </c>
      <c r="B567" s="5" t="s">
        <v>935</v>
      </c>
      <c r="C567">
        <v>5</v>
      </c>
      <c r="D567">
        <v>1</v>
      </c>
      <c r="E567" t="str">
        <f>VLOOKUP(B567,СПРАВОЧНИК!B:D,3,0)</f>
        <v>ИНОМАРКИ</v>
      </c>
    </row>
    <row r="568" spans="1:5" x14ac:dyDescent="0.2">
      <c r="A568" t="s">
        <v>937</v>
      </c>
      <c r="B568" s="5" t="s">
        <v>1075</v>
      </c>
      <c r="C568">
        <v>2</v>
      </c>
      <c r="D568">
        <v>3</v>
      </c>
      <c r="E568" t="str">
        <f>VLOOKUP(B568,СПРАВОЧНИК!B:D,3,0)</f>
        <v>ИНОМАРКИ</v>
      </c>
    </row>
    <row r="569" spans="1:5" x14ac:dyDescent="0.2">
      <c r="A569" t="s">
        <v>937</v>
      </c>
      <c r="B569" s="5" t="s">
        <v>1077</v>
      </c>
      <c r="C569">
        <v>46</v>
      </c>
      <c r="D569">
        <v>10</v>
      </c>
      <c r="E569" t="str">
        <f>VLOOKUP(B569,СПРАВОЧНИК!B:D,3,0)</f>
        <v>ИНОМАРКИ</v>
      </c>
    </row>
    <row r="570" spans="1:5" x14ac:dyDescent="0.2">
      <c r="A570" t="s">
        <v>937</v>
      </c>
      <c r="B570" s="5" t="s">
        <v>1078</v>
      </c>
      <c r="C570">
        <v>1073</v>
      </c>
      <c r="D570">
        <v>480</v>
      </c>
      <c r="E570" t="str">
        <f>VLOOKUP(B570,СПРАВОЧНИК!B:D,3,0)</f>
        <v>ОТЕЧЕСТВЕННЫЕ</v>
      </c>
    </row>
    <row r="571" spans="1:5" x14ac:dyDescent="0.2">
      <c r="A571" t="s">
        <v>937</v>
      </c>
      <c r="B571" s="5" t="s">
        <v>482</v>
      </c>
      <c r="C571">
        <v>1121</v>
      </c>
      <c r="D571">
        <v>783</v>
      </c>
      <c r="E571" t="str">
        <f>VLOOKUP(B571,СПРАВОЧНИК!B:D,3,0)</f>
        <v>ИНОМАРКИ</v>
      </c>
    </row>
    <row r="572" spans="1:5" x14ac:dyDescent="0.2">
      <c r="A572" t="s">
        <v>937</v>
      </c>
      <c r="B572" s="5" t="s">
        <v>916</v>
      </c>
      <c r="C572">
        <v>1</v>
      </c>
      <c r="E572" t="str">
        <f>VLOOKUP(B572,СПРАВОЧНИК!B:D,3,0)</f>
        <v>ИНОМАРКИ</v>
      </c>
    </row>
    <row r="573" spans="1:5" x14ac:dyDescent="0.2">
      <c r="A573" t="s">
        <v>937</v>
      </c>
      <c r="B573" s="5" t="s">
        <v>917</v>
      </c>
      <c r="C573">
        <v>21</v>
      </c>
      <c r="D573">
        <v>4</v>
      </c>
      <c r="E573" t="str">
        <f>VLOOKUP(B573,СПРАВОЧНИК!B:D,3,0)</f>
        <v>ИНОМАРКИ</v>
      </c>
    </row>
    <row r="574" spans="1:5" x14ac:dyDescent="0.2">
      <c r="A574" t="s">
        <v>937</v>
      </c>
      <c r="B574" s="5" t="s">
        <v>918</v>
      </c>
      <c r="C574">
        <v>186</v>
      </c>
      <c r="D574">
        <v>144</v>
      </c>
      <c r="E574" t="str">
        <f>VLOOKUP(B574,СПРАВОЧНИК!B:D,3,0)</f>
        <v>ИНОМАРКИ</v>
      </c>
    </row>
    <row r="575" spans="1:5" x14ac:dyDescent="0.2">
      <c r="A575" t="s">
        <v>937</v>
      </c>
      <c r="B575" s="5" t="s">
        <v>919</v>
      </c>
      <c r="C575">
        <v>144</v>
      </c>
      <c r="D575">
        <v>82</v>
      </c>
      <c r="E575" t="str">
        <f>VLOOKUP(B575,СПРАВОЧНИК!B:D,3,0)</f>
        <v>ИНОМАРКИ</v>
      </c>
    </row>
    <row r="576" spans="1:5" x14ac:dyDescent="0.2">
      <c r="A576" t="s">
        <v>937</v>
      </c>
      <c r="B576" s="5" t="s">
        <v>920</v>
      </c>
      <c r="C576">
        <v>194</v>
      </c>
      <c r="D576">
        <v>122</v>
      </c>
      <c r="E576" t="str">
        <f>VLOOKUP(B576,СПРАВОЧНИК!B:D,3,0)</f>
        <v>ИНОМАРКИ</v>
      </c>
    </row>
    <row r="577" spans="1:5" x14ac:dyDescent="0.2">
      <c r="A577" t="s">
        <v>937</v>
      </c>
      <c r="B577" s="5" t="s">
        <v>1081</v>
      </c>
      <c r="C577">
        <v>1057</v>
      </c>
      <c r="D577">
        <v>1053</v>
      </c>
      <c r="E577" t="str">
        <f>VLOOKUP(B577,СПРАВОЧНИК!B:D,3,0)</f>
        <v>ОТЕЧЕСТВЕННЫЕ</v>
      </c>
    </row>
    <row r="578" spans="1:5" x14ac:dyDescent="0.2">
      <c r="A578" t="s">
        <v>937</v>
      </c>
      <c r="B578" s="5" t="s">
        <v>922</v>
      </c>
      <c r="C578">
        <v>3</v>
      </c>
      <c r="D578">
        <v>7</v>
      </c>
      <c r="E578" t="str">
        <f>VLOOKUP(B578,СПРАВОЧНИК!B:D,3,0)</f>
        <v>ИНОМАРКИ</v>
      </c>
    </row>
    <row r="579" spans="1:5" x14ac:dyDescent="0.2">
      <c r="A579" t="s">
        <v>937</v>
      </c>
      <c r="B579" s="5" t="s">
        <v>1092</v>
      </c>
      <c r="C579">
        <v>2</v>
      </c>
      <c r="D579">
        <v>3</v>
      </c>
      <c r="E579" t="str">
        <f>VLOOKUP(B579,СПРАВОЧНИК!B:D,3,0)</f>
        <v>ИНОМАРКИ</v>
      </c>
    </row>
    <row r="580" spans="1:5" x14ac:dyDescent="0.2">
      <c r="A580" t="s">
        <v>937</v>
      </c>
      <c r="B580" s="5" t="s">
        <v>923</v>
      </c>
      <c r="C580">
        <v>2993</v>
      </c>
      <c r="D580">
        <v>1908</v>
      </c>
      <c r="E580" t="str">
        <f>VLOOKUP(B580,СПРАВОЧНИК!B:D,3,0)</f>
        <v>ИНОМАРКИ</v>
      </c>
    </row>
    <row r="581" spans="1:5" x14ac:dyDescent="0.2">
      <c r="A581" t="s">
        <v>937</v>
      </c>
      <c r="B581" s="5" t="s">
        <v>564</v>
      </c>
      <c r="C581">
        <v>371</v>
      </c>
      <c r="D581">
        <v>342</v>
      </c>
      <c r="E581" t="str">
        <f>VLOOKUP(B581,СПРАВОЧНИК!B:D,3,0)</f>
        <v>ОТЕЧЕСТВЕННЫЕ</v>
      </c>
    </row>
    <row r="582" spans="1:5" x14ac:dyDescent="0.2">
      <c r="A582" t="s">
        <v>937</v>
      </c>
      <c r="B582" s="5" t="s">
        <v>924</v>
      </c>
      <c r="C582">
        <v>3109</v>
      </c>
      <c r="D582">
        <v>2156</v>
      </c>
      <c r="E582" t="str">
        <f>VLOOKUP(B582,СПРАВОЧНИК!B:D,3,0)</f>
        <v>ИНОМАРКИ</v>
      </c>
    </row>
    <row r="583" spans="1:5" x14ac:dyDescent="0.2">
      <c r="A583" t="s">
        <v>937</v>
      </c>
      <c r="B583" s="5" t="s">
        <v>925</v>
      </c>
      <c r="C583">
        <v>176</v>
      </c>
      <c r="D583">
        <v>136</v>
      </c>
      <c r="E583" t="str">
        <f>VLOOKUP(B583,СПРАВОЧНИК!B:D,3,0)</f>
        <v>ИНОМАРКИ</v>
      </c>
    </row>
    <row r="584" spans="1:5" x14ac:dyDescent="0.2">
      <c r="A584" t="s">
        <v>937</v>
      </c>
      <c r="B584" s="5" t="s">
        <v>928</v>
      </c>
      <c r="C584">
        <v>1</v>
      </c>
      <c r="E584" t="str">
        <f>VLOOKUP(B584,СПРАВОЧНИК!B:D,3,0)</f>
        <v>ИНОМАРКИ</v>
      </c>
    </row>
    <row r="585" spans="1:5" x14ac:dyDescent="0.2">
      <c r="A585" t="s">
        <v>937</v>
      </c>
      <c r="B585" s="5" t="s">
        <v>1093</v>
      </c>
      <c r="C585">
        <v>2</v>
      </c>
      <c r="E585" t="str">
        <f>VLOOKUP(B585,СПРАВОЧНИК!B:D,3,0)</f>
        <v>ИНОМАРКИ</v>
      </c>
    </row>
    <row r="586" spans="1:5" x14ac:dyDescent="0.2">
      <c r="A586" t="s">
        <v>937</v>
      </c>
      <c r="B586" s="5" t="s">
        <v>1083</v>
      </c>
      <c r="C586">
        <v>263</v>
      </c>
      <c r="D586">
        <v>317</v>
      </c>
      <c r="E586" t="str">
        <f>VLOOKUP(B586,СПРАВОЧНИК!B:D,3,0)</f>
        <v>ОТЕЧЕСТВЕННЫЕ</v>
      </c>
    </row>
    <row r="587" spans="1:5" x14ac:dyDescent="0.2">
      <c r="A587" t="s">
        <v>937</v>
      </c>
      <c r="B587" s="5" t="s">
        <v>1085</v>
      </c>
      <c r="D587">
        <v>1</v>
      </c>
      <c r="E587" t="str">
        <f>VLOOKUP(B587,СПРАВОЧНИК!B:D,3,0)</f>
        <v>ОТЕЧЕСТВЕННЫЕ</v>
      </c>
    </row>
    <row r="588" spans="1:5" x14ac:dyDescent="0.2">
      <c r="A588" t="s">
        <v>937</v>
      </c>
      <c r="B588" s="5" t="s">
        <v>1086</v>
      </c>
      <c r="C588">
        <v>8</v>
      </c>
      <c r="D588">
        <v>6</v>
      </c>
      <c r="E588" t="str">
        <f>VLOOKUP(B588,СПРАВОЧНИК!B:D,3,0)</f>
        <v>ИНОМАРКИ</v>
      </c>
    </row>
    <row r="589" spans="1:5" x14ac:dyDescent="0.2">
      <c r="A589" t="s">
        <v>937</v>
      </c>
      <c r="B589" s="5" t="s">
        <v>1087</v>
      </c>
      <c r="C589">
        <v>1</v>
      </c>
      <c r="E589" t="str">
        <f>VLOOKUP(B589,СПРАВОЧНИК!B:D,3,0)</f>
        <v>ИНОМАРКИ</v>
      </c>
    </row>
    <row r="590" spans="1:5" x14ac:dyDescent="0.2">
      <c r="A590" t="s">
        <v>939</v>
      </c>
      <c r="B590" s="5" t="s">
        <v>859</v>
      </c>
      <c r="C590">
        <v>13</v>
      </c>
      <c r="D590">
        <v>9</v>
      </c>
      <c r="E590" t="str">
        <f>VLOOKUP(B590,СПРАВОЧНИК!B:D,3,0)</f>
        <v>ИНОМАРКИ</v>
      </c>
    </row>
    <row r="591" spans="1:5" x14ac:dyDescent="0.2">
      <c r="A591" t="s">
        <v>939</v>
      </c>
      <c r="B591" s="5" t="s">
        <v>7</v>
      </c>
      <c r="C591">
        <v>10</v>
      </c>
      <c r="D591">
        <v>2</v>
      </c>
      <c r="E591" t="str">
        <f>VLOOKUP(B591,СПРАВОЧНИК!B:D,3,0)</f>
        <v>ИНОМАРКИ</v>
      </c>
    </row>
    <row r="592" spans="1:5" x14ac:dyDescent="0.2">
      <c r="A592" t="s">
        <v>939</v>
      </c>
      <c r="B592" s="5" t="s">
        <v>861</v>
      </c>
      <c r="C592">
        <v>1</v>
      </c>
      <c r="E592" t="str">
        <f>VLOOKUP(B592,СПРАВОЧНИК!B:D,3,0)</f>
        <v>ИНОМАРКИ</v>
      </c>
    </row>
    <row r="593" spans="1:5" x14ac:dyDescent="0.2">
      <c r="A593" t="s">
        <v>939</v>
      </c>
      <c r="B593" s="5" t="s">
        <v>862</v>
      </c>
      <c r="C593">
        <v>1310</v>
      </c>
      <c r="D593">
        <v>852</v>
      </c>
      <c r="E593" t="str">
        <f>VLOOKUP(B593,СПРАВОЧНИК!B:D,3,0)</f>
        <v>ИНОМАРКИ</v>
      </c>
    </row>
    <row r="594" spans="1:5" x14ac:dyDescent="0.2">
      <c r="A594" t="s">
        <v>939</v>
      </c>
      <c r="B594" s="5" t="s">
        <v>1094</v>
      </c>
      <c r="D594">
        <v>1</v>
      </c>
      <c r="E594" t="str">
        <f>VLOOKUP(B594,СПРАВОЧНИК!B:D,3,0)</f>
        <v>ОТЕЧЕСТВЕННЫЕ</v>
      </c>
    </row>
    <row r="595" spans="1:5" x14ac:dyDescent="0.2">
      <c r="A595" t="s">
        <v>939</v>
      </c>
      <c r="B595" s="5" t="s">
        <v>1035</v>
      </c>
      <c r="C595">
        <v>49</v>
      </c>
      <c r="D595">
        <v>16</v>
      </c>
      <c r="E595" t="str">
        <f>VLOOKUP(B595,СПРАВОЧНИК!B:D,3,0)</f>
        <v>ОТЕЧЕСТВЕННЫЕ</v>
      </c>
    </row>
    <row r="596" spans="1:5" x14ac:dyDescent="0.2">
      <c r="A596" t="s">
        <v>939</v>
      </c>
      <c r="B596" s="5" t="s">
        <v>864</v>
      </c>
      <c r="C596">
        <v>6</v>
      </c>
      <c r="D596">
        <v>9</v>
      </c>
      <c r="E596" t="str">
        <f>VLOOKUP(B596,СПРАВОЧНИК!B:D,3,0)</f>
        <v>ИНОМАРКИ</v>
      </c>
    </row>
    <row r="597" spans="1:5" x14ac:dyDescent="0.2">
      <c r="A597" t="s">
        <v>939</v>
      </c>
      <c r="B597" s="5" t="s">
        <v>29</v>
      </c>
      <c r="C597">
        <v>3101</v>
      </c>
      <c r="D597">
        <v>1718</v>
      </c>
      <c r="E597" t="str">
        <f>VLOOKUP(B597,СПРАВОЧНИК!B:D,3,0)</f>
        <v>ИНОМАРКИ</v>
      </c>
    </row>
    <row r="598" spans="1:5" x14ac:dyDescent="0.2">
      <c r="A598" t="s">
        <v>939</v>
      </c>
      <c r="B598" s="5" t="s">
        <v>1038</v>
      </c>
      <c r="C598">
        <v>186</v>
      </c>
      <c r="D598">
        <v>187</v>
      </c>
      <c r="E598" t="str">
        <f>VLOOKUP(B598,СПРАВОЧНИК!B:D,3,0)</f>
        <v>ОТЕЧЕСТВЕННЫЕ</v>
      </c>
    </row>
    <row r="599" spans="1:5" x14ac:dyDescent="0.2">
      <c r="A599" t="s">
        <v>939</v>
      </c>
      <c r="B599" s="5" t="s">
        <v>1039</v>
      </c>
      <c r="C599">
        <v>17</v>
      </c>
      <c r="D599">
        <v>14</v>
      </c>
      <c r="E599" t="str">
        <f>VLOOKUP(B599,СПРАВОЧНИК!B:D,3,0)</f>
        <v>ИНОМАРКИ</v>
      </c>
    </row>
    <row r="600" spans="1:5" x14ac:dyDescent="0.2">
      <c r="A600" t="s">
        <v>939</v>
      </c>
      <c r="B600" s="5" t="s">
        <v>865</v>
      </c>
      <c r="C600">
        <v>3</v>
      </c>
      <c r="D600">
        <v>1</v>
      </c>
      <c r="E600" t="str">
        <f>VLOOKUP(B600,СПРАВОЧНИК!B:D,3,0)</f>
        <v>ИНОМАРКИ</v>
      </c>
    </row>
    <row r="601" spans="1:5" x14ac:dyDescent="0.2">
      <c r="A601" t="s">
        <v>939</v>
      </c>
      <c r="B601" s="5" t="s">
        <v>62</v>
      </c>
      <c r="C601">
        <v>11</v>
      </c>
      <c r="D601">
        <v>9</v>
      </c>
      <c r="E601" t="str">
        <f>VLOOKUP(B601,СПРАВОЧНИК!B:D,3,0)</f>
        <v>ИНОМАРКИ</v>
      </c>
    </row>
    <row r="602" spans="1:5" x14ac:dyDescent="0.2">
      <c r="A602" t="s">
        <v>939</v>
      </c>
      <c r="B602" s="5" t="s">
        <v>866</v>
      </c>
      <c r="C602">
        <v>34</v>
      </c>
      <c r="D602">
        <v>36</v>
      </c>
      <c r="E602" t="str">
        <f>VLOOKUP(B602,СПРАВОЧНИК!B:D,3,0)</f>
        <v>ИНОМАРКИ</v>
      </c>
    </row>
    <row r="603" spans="1:5" x14ac:dyDescent="0.2">
      <c r="A603" t="s">
        <v>939</v>
      </c>
      <c r="B603" s="5" t="s">
        <v>867</v>
      </c>
      <c r="C603">
        <v>25</v>
      </c>
      <c r="D603">
        <v>15</v>
      </c>
      <c r="E603" t="str">
        <f>VLOOKUP(B603,СПРАВОЧНИК!B:D,3,0)</f>
        <v>ИНОМАРКИ</v>
      </c>
    </row>
    <row r="604" spans="1:5" x14ac:dyDescent="0.2">
      <c r="A604" t="s">
        <v>939</v>
      </c>
      <c r="B604" s="5" t="s">
        <v>868</v>
      </c>
      <c r="C604">
        <v>375</v>
      </c>
      <c r="D604">
        <v>290</v>
      </c>
      <c r="E604" t="str">
        <f>VLOOKUP(B604,СПРАВОЧНИК!B:D,3,0)</f>
        <v>ИНОМАРКИ</v>
      </c>
    </row>
    <row r="605" spans="1:5" x14ac:dyDescent="0.2">
      <c r="A605" t="s">
        <v>939</v>
      </c>
      <c r="B605" s="5" t="s">
        <v>869</v>
      </c>
      <c r="C605">
        <v>3298</v>
      </c>
      <c r="D605">
        <v>2570</v>
      </c>
      <c r="E605" t="str">
        <f>VLOOKUP(B605,СПРАВОЧНИК!B:D,3,0)</f>
        <v>ИНОМАРКИ</v>
      </c>
    </row>
    <row r="606" spans="1:5" x14ac:dyDescent="0.2">
      <c r="A606" t="s">
        <v>939</v>
      </c>
      <c r="B606" s="5" t="s">
        <v>870</v>
      </c>
      <c r="C606">
        <v>47</v>
      </c>
      <c r="D606">
        <v>26</v>
      </c>
      <c r="E606" t="str">
        <f>VLOOKUP(B606,СПРАВОЧНИК!B:D,3,0)</f>
        <v>ИНОМАРКИ</v>
      </c>
    </row>
    <row r="607" spans="1:5" x14ac:dyDescent="0.2">
      <c r="A607" t="s">
        <v>939</v>
      </c>
      <c r="B607" s="5" t="s">
        <v>871</v>
      </c>
      <c r="C607">
        <v>322</v>
      </c>
      <c r="D607">
        <v>243</v>
      </c>
      <c r="E607" t="str">
        <f>VLOOKUP(B607,СПРАВОЧНИК!B:D,3,0)</f>
        <v>ИНОМАРКИ</v>
      </c>
    </row>
    <row r="608" spans="1:5" x14ac:dyDescent="0.2">
      <c r="A608" t="s">
        <v>939</v>
      </c>
      <c r="B608" s="5" t="s">
        <v>1040</v>
      </c>
      <c r="C608">
        <v>11</v>
      </c>
      <c r="D608">
        <v>2</v>
      </c>
      <c r="E608" t="str">
        <f>VLOOKUP(B608,СПРАВОЧНИК!B:D,3,0)</f>
        <v>ИНОМАРКИ</v>
      </c>
    </row>
    <row r="609" spans="1:7" x14ac:dyDescent="0.2">
      <c r="A609" t="s">
        <v>939</v>
      </c>
      <c r="B609" s="5" t="s">
        <v>872</v>
      </c>
      <c r="C609">
        <v>1732</v>
      </c>
      <c r="D609">
        <v>1360</v>
      </c>
      <c r="E609" t="str">
        <f>VLOOKUP(B609,СПРАВОЧНИК!B:D,3,0)</f>
        <v>ИНОМАРКИ</v>
      </c>
    </row>
    <row r="610" spans="1:7" x14ac:dyDescent="0.2">
      <c r="A610" t="s">
        <v>939</v>
      </c>
      <c r="B610" s="5" t="s">
        <v>932</v>
      </c>
      <c r="C610">
        <v>28</v>
      </c>
      <c r="D610">
        <v>16</v>
      </c>
      <c r="E610" t="str">
        <f>VLOOKUP(B610,СПРАВОЧНИК!B:D,3,0)</f>
        <v>ИНОМАРКИ</v>
      </c>
    </row>
    <row r="611" spans="1:7" x14ac:dyDescent="0.2">
      <c r="A611" t="s">
        <v>939</v>
      </c>
      <c r="B611" s="5" t="s">
        <v>138</v>
      </c>
      <c r="C611">
        <v>370</v>
      </c>
      <c r="D611">
        <v>312</v>
      </c>
      <c r="E611" t="str">
        <f>VLOOKUP(B611,СПРАВОЧНИК!B:D,3,0)</f>
        <v>ИНОМАРКИ</v>
      </c>
      <c r="G611" s="5"/>
    </row>
    <row r="612" spans="1:7" x14ac:dyDescent="0.2">
      <c r="A612" t="s">
        <v>939</v>
      </c>
      <c r="B612" s="5" t="s">
        <v>1044</v>
      </c>
      <c r="C612">
        <v>4</v>
      </c>
      <c r="D612">
        <v>7</v>
      </c>
      <c r="E612" t="str">
        <f>VLOOKUP(B612,СПРАВОЧНИК!B:D,3,0)</f>
        <v>ИНОМАРКИ</v>
      </c>
    </row>
    <row r="613" spans="1:7" x14ac:dyDescent="0.2">
      <c r="A613" t="s">
        <v>939</v>
      </c>
      <c r="B613" s="5" t="s">
        <v>873</v>
      </c>
      <c r="C613">
        <v>67</v>
      </c>
      <c r="D613">
        <v>52</v>
      </c>
      <c r="E613" t="str">
        <f>VLOOKUP(B613,СПРАВОЧНИК!B:D,3,0)</f>
        <v>ИНОМАРКИ</v>
      </c>
    </row>
    <row r="614" spans="1:7" x14ac:dyDescent="0.2">
      <c r="A614" t="s">
        <v>939</v>
      </c>
      <c r="B614" s="5" t="s">
        <v>874</v>
      </c>
      <c r="C614">
        <v>11</v>
      </c>
      <c r="D614">
        <v>8</v>
      </c>
      <c r="E614" t="str">
        <f>VLOOKUP(B614,СПРАВОЧНИК!B:D,3,0)</f>
        <v>ИНОМАРКИ</v>
      </c>
    </row>
    <row r="615" spans="1:7" x14ac:dyDescent="0.2">
      <c r="A615" t="s">
        <v>939</v>
      </c>
      <c r="B615" s="5" t="s">
        <v>1045</v>
      </c>
      <c r="C615">
        <v>1</v>
      </c>
      <c r="D615">
        <v>2</v>
      </c>
      <c r="E615" t="str">
        <f>VLOOKUP(B615,СПРАВОЧНИК!B:D,3,0)</f>
        <v>ИНОМАРКИ</v>
      </c>
    </row>
    <row r="616" spans="1:7" x14ac:dyDescent="0.2">
      <c r="A616" t="s">
        <v>939</v>
      </c>
      <c r="B616" s="5" t="s">
        <v>1046</v>
      </c>
      <c r="C616">
        <v>3</v>
      </c>
      <c r="D616">
        <v>3</v>
      </c>
      <c r="E616" t="str">
        <f>VLOOKUP(B616,СПРАВОЧНИК!B:D,3,0)</f>
        <v>ИНОМАРКИ</v>
      </c>
    </row>
    <row r="617" spans="1:7" x14ac:dyDescent="0.2">
      <c r="A617" t="s">
        <v>939</v>
      </c>
      <c r="B617" s="5" t="s">
        <v>876</v>
      </c>
      <c r="C617">
        <v>23</v>
      </c>
      <c r="E617" t="str">
        <f>VLOOKUP(B617,СПРАВОЧНИК!B:D,3,0)</f>
        <v>ИНОМАРКИ</v>
      </c>
    </row>
    <row r="618" spans="1:7" x14ac:dyDescent="0.2">
      <c r="A618" t="s">
        <v>939</v>
      </c>
      <c r="B618" s="5" t="s">
        <v>160</v>
      </c>
      <c r="C618">
        <v>51</v>
      </c>
      <c r="D618">
        <v>37</v>
      </c>
      <c r="E618" t="str">
        <f>VLOOKUP(B618,СПРАВОЧНИК!B:D,3,0)</f>
        <v>ИНОМАРКИ</v>
      </c>
    </row>
    <row r="619" spans="1:7" x14ac:dyDescent="0.2">
      <c r="A619" t="s">
        <v>939</v>
      </c>
      <c r="B619" s="5" t="s">
        <v>878</v>
      </c>
      <c r="C619">
        <v>317</v>
      </c>
      <c r="D619">
        <v>244</v>
      </c>
      <c r="E619" t="str">
        <f>VLOOKUP(B619,СПРАВОЧНИК!B:D,3,0)</f>
        <v>ИНОМАРКИ</v>
      </c>
    </row>
    <row r="620" spans="1:7" x14ac:dyDescent="0.2">
      <c r="A620" t="s">
        <v>939</v>
      </c>
      <c r="B620" s="5" t="s">
        <v>879</v>
      </c>
      <c r="C620">
        <v>2528</v>
      </c>
      <c r="D620">
        <v>1799</v>
      </c>
      <c r="E620" t="str">
        <f>VLOOKUP(B620,СПРАВОЧНИК!B:D,3,0)</f>
        <v>ИНОМАРКИ</v>
      </c>
    </row>
    <row r="621" spans="1:7" x14ac:dyDescent="0.2">
      <c r="A621" t="s">
        <v>939</v>
      </c>
      <c r="B621" s="5" t="s">
        <v>933</v>
      </c>
      <c r="C621">
        <v>2</v>
      </c>
      <c r="D621">
        <v>3</v>
      </c>
      <c r="E621" t="str">
        <f>VLOOKUP(B621,СПРАВОЧНИК!B:D,3,0)</f>
        <v>ИНОМАРКИ</v>
      </c>
    </row>
    <row r="622" spans="1:7" x14ac:dyDescent="0.2">
      <c r="A622" t="s">
        <v>939</v>
      </c>
      <c r="B622" s="5" t="s">
        <v>193</v>
      </c>
      <c r="C622">
        <v>137</v>
      </c>
      <c r="D622">
        <v>145</v>
      </c>
      <c r="E622" t="str">
        <f>VLOOKUP(B622,СПРАВОЧНИК!B:D,3,0)</f>
        <v>ОТЕЧЕСТВЕННЫЕ</v>
      </c>
    </row>
    <row r="623" spans="1:7" x14ac:dyDescent="0.2">
      <c r="A623" t="s">
        <v>939</v>
      </c>
      <c r="B623" s="5" t="s">
        <v>880</v>
      </c>
      <c r="C623">
        <v>431</v>
      </c>
      <c r="D623">
        <v>282</v>
      </c>
      <c r="E623" t="str">
        <f>VLOOKUP(B623,СПРАВОЧНИК!B:D,3,0)</f>
        <v>ИНОМАРКИ</v>
      </c>
    </row>
    <row r="624" spans="1:7" x14ac:dyDescent="0.2">
      <c r="A624" t="s">
        <v>939</v>
      </c>
      <c r="B624" s="5" t="s">
        <v>881</v>
      </c>
      <c r="C624">
        <v>80</v>
      </c>
      <c r="D624">
        <v>43</v>
      </c>
      <c r="E624" t="str">
        <f>VLOOKUP(B624,СПРАВОЧНИК!B:D,3,0)</f>
        <v>ИНОМАРКИ</v>
      </c>
    </row>
    <row r="625" spans="1:5" x14ac:dyDescent="0.2">
      <c r="A625" t="s">
        <v>939</v>
      </c>
      <c r="B625" s="5" t="s">
        <v>215</v>
      </c>
      <c r="C625">
        <v>1</v>
      </c>
      <c r="D625">
        <v>1</v>
      </c>
      <c r="E625" t="str">
        <f>VLOOKUP(B625,СПРАВОЧНИК!B:D,3,0)</f>
        <v>ИНОМАРКИ</v>
      </c>
    </row>
    <row r="626" spans="1:5" x14ac:dyDescent="0.2">
      <c r="A626" t="s">
        <v>939</v>
      </c>
      <c r="B626" s="5" t="s">
        <v>1048</v>
      </c>
      <c r="C626">
        <v>1</v>
      </c>
      <c r="D626">
        <v>1</v>
      </c>
      <c r="E626" t="str">
        <f>VLOOKUP(B626,СПРАВОЧНИК!B:D,3,0)</f>
        <v>ИНОМАРКИ</v>
      </c>
    </row>
    <row r="627" spans="1:5" x14ac:dyDescent="0.2">
      <c r="A627" t="s">
        <v>939</v>
      </c>
      <c r="B627" s="5" t="s">
        <v>882</v>
      </c>
      <c r="C627">
        <v>146</v>
      </c>
      <c r="D627">
        <v>144</v>
      </c>
      <c r="E627" t="str">
        <f>VLOOKUP(B627,СПРАВОЧНИК!B:D,3,0)</f>
        <v>ИНОМАРКИ</v>
      </c>
    </row>
    <row r="628" spans="1:5" x14ac:dyDescent="0.2">
      <c r="A628" t="s">
        <v>939</v>
      </c>
      <c r="B628" s="5" t="s">
        <v>1049</v>
      </c>
      <c r="C628">
        <v>2</v>
      </c>
      <c r="D628">
        <v>1</v>
      </c>
      <c r="E628" t="str">
        <f>VLOOKUP(B628,СПРАВОЧНИК!B:D,3,0)</f>
        <v>ИНОМАРКИ</v>
      </c>
    </row>
    <row r="629" spans="1:5" x14ac:dyDescent="0.2">
      <c r="A629" t="s">
        <v>939</v>
      </c>
      <c r="B629" s="5" t="s">
        <v>1050</v>
      </c>
      <c r="C629">
        <v>4</v>
      </c>
      <c r="D629">
        <v>6</v>
      </c>
      <c r="E629" t="str">
        <f>VLOOKUP(B629,СПРАВОЧНИК!B:D,3,0)</f>
        <v>ИНОМАРКИ</v>
      </c>
    </row>
    <row r="630" spans="1:5" x14ac:dyDescent="0.2">
      <c r="A630" t="s">
        <v>939</v>
      </c>
      <c r="B630" s="5" t="s">
        <v>883</v>
      </c>
      <c r="C630">
        <v>163</v>
      </c>
      <c r="D630">
        <v>81</v>
      </c>
      <c r="E630" t="str">
        <f>VLOOKUP(B630,СПРАВОЧНИК!B:D,3,0)</f>
        <v>ИНОМАРКИ</v>
      </c>
    </row>
    <row r="631" spans="1:5" x14ac:dyDescent="0.2">
      <c r="A631" t="s">
        <v>939</v>
      </c>
      <c r="B631" s="5" t="s">
        <v>1051</v>
      </c>
      <c r="C631">
        <v>2</v>
      </c>
      <c r="D631">
        <v>2</v>
      </c>
      <c r="E631" t="str">
        <f>VLOOKUP(B631,СПРАВОЧНИК!B:D,3,0)</f>
        <v>ИНОМАРКИ</v>
      </c>
    </row>
    <row r="632" spans="1:5" x14ac:dyDescent="0.2">
      <c r="A632" t="s">
        <v>939</v>
      </c>
      <c r="B632" s="5" t="s">
        <v>885</v>
      </c>
      <c r="C632">
        <v>1438</v>
      </c>
      <c r="D632">
        <v>766</v>
      </c>
      <c r="E632" t="str">
        <f>VLOOKUP(B632,СПРАВОЧНИК!B:D,3,0)</f>
        <v>ИНОМАРКИ</v>
      </c>
    </row>
    <row r="633" spans="1:5" x14ac:dyDescent="0.2">
      <c r="A633" t="s">
        <v>939</v>
      </c>
      <c r="B633" s="5" t="s">
        <v>1052</v>
      </c>
      <c r="C633">
        <v>7</v>
      </c>
      <c r="D633">
        <v>10</v>
      </c>
      <c r="E633" t="str">
        <f>VLOOKUP(B633,СПРАВОЧНИК!B:D,3,0)</f>
        <v>ИНОМАРКИ</v>
      </c>
    </row>
    <row r="634" spans="1:5" x14ac:dyDescent="0.2">
      <c r="A634" t="s">
        <v>939</v>
      </c>
      <c r="B634" s="5" t="s">
        <v>888</v>
      </c>
      <c r="C634">
        <v>5893</v>
      </c>
      <c r="D634">
        <v>3847</v>
      </c>
      <c r="E634" t="str">
        <f>VLOOKUP(B634,СПРАВОЧНИК!B:D,3,0)</f>
        <v>ИНОМАРКИ</v>
      </c>
    </row>
    <row r="635" spans="1:5" x14ac:dyDescent="0.2">
      <c r="A635" t="s">
        <v>939</v>
      </c>
      <c r="B635" s="5" t="s">
        <v>889</v>
      </c>
      <c r="C635">
        <v>201</v>
      </c>
      <c r="D635">
        <v>169</v>
      </c>
      <c r="E635" t="str">
        <f>VLOOKUP(B635,СПРАВОЧНИК!B:D,3,0)</f>
        <v>ИНОМАРКИ</v>
      </c>
    </row>
    <row r="636" spans="1:5" x14ac:dyDescent="0.2">
      <c r="A636" t="s">
        <v>939</v>
      </c>
      <c r="B636" s="5" t="s">
        <v>934</v>
      </c>
      <c r="C636">
        <v>20</v>
      </c>
      <c r="D636">
        <v>11</v>
      </c>
      <c r="E636" t="str">
        <f>VLOOKUP(B636,СПРАВОЧНИК!B:D,3,0)</f>
        <v>ИНОМАРКИ</v>
      </c>
    </row>
    <row r="637" spans="1:5" x14ac:dyDescent="0.2">
      <c r="A637" t="s">
        <v>939</v>
      </c>
      <c r="B637" s="5" t="s">
        <v>890</v>
      </c>
      <c r="C637">
        <v>6</v>
      </c>
      <c r="D637">
        <v>5</v>
      </c>
      <c r="E637" t="str">
        <f>VLOOKUP(B637,СПРАВОЧНИК!B:D,3,0)</f>
        <v>ИНОМАРКИ</v>
      </c>
    </row>
    <row r="638" spans="1:5" x14ac:dyDescent="0.2">
      <c r="A638" t="s">
        <v>939</v>
      </c>
      <c r="B638" s="5" t="s">
        <v>1054</v>
      </c>
      <c r="C638">
        <v>204</v>
      </c>
      <c r="D638">
        <v>174</v>
      </c>
      <c r="E638" t="str">
        <f>VLOOKUP(B638,СПРАВОЧНИК!B:D,3,0)</f>
        <v>ОТЕЧЕСТВЕННЫЕ</v>
      </c>
    </row>
    <row r="639" spans="1:5" x14ac:dyDescent="0.2">
      <c r="A639" t="s">
        <v>939</v>
      </c>
      <c r="B639" s="5" t="s">
        <v>276</v>
      </c>
      <c r="C639">
        <v>9</v>
      </c>
      <c r="D639">
        <v>11</v>
      </c>
      <c r="E639" t="str">
        <f>VLOOKUP(B639,СПРАВОЧНИК!B:D,3,0)</f>
        <v>ИНОМАРКИ</v>
      </c>
    </row>
    <row r="640" spans="1:5" x14ac:dyDescent="0.2">
      <c r="A640" t="s">
        <v>939</v>
      </c>
      <c r="B640" s="5" t="s">
        <v>891</v>
      </c>
      <c r="C640">
        <v>85</v>
      </c>
      <c r="D640">
        <v>46</v>
      </c>
      <c r="E640" t="str">
        <f>VLOOKUP(B640,СПРАВОЧНИК!B:D,3,0)</f>
        <v>ИНОМАРКИ</v>
      </c>
    </row>
    <row r="641" spans="1:7" x14ac:dyDescent="0.2">
      <c r="A641" t="s">
        <v>939</v>
      </c>
      <c r="B641" s="5" t="s">
        <v>892</v>
      </c>
      <c r="C641">
        <v>110</v>
      </c>
      <c r="D641">
        <v>58</v>
      </c>
      <c r="E641" t="str">
        <f>VLOOKUP(B641,СПРАВОЧНИК!B:D,3,0)</f>
        <v>ИНОМАРКИ</v>
      </c>
    </row>
    <row r="642" spans="1:7" x14ac:dyDescent="0.2">
      <c r="A642" t="s">
        <v>939</v>
      </c>
      <c r="B642" s="5" t="s">
        <v>895</v>
      </c>
      <c r="C642">
        <v>8295</v>
      </c>
      <c r="D642">
        <v>5169</v>
      </c>
      <c r="E642" t="str">
        <f>VLOOKUP(B642,СПРАВОЧНИК!B:D,3,0)</f>
        <v>ИНОМАРКИ</v>
      </c>
    </row>
    <row r="643" spans="1:7" x14ac:dyDescent="0.2">
      <c r="A643" t="s">
        <v>939</v>
      </c>
      <c r="B643" s="5" t="s">
        <v>311</v>
      </c>
      <c r="C643">
        <v>23865</v>
      </c>
      <c r="D643">
        <v>20724</v>
      </c>
      <c r="E643" t="str">
        <f>VLOOKUP(B643,СПРАВОЧНИК!B:D,3,0)</f>
        <v>ОТЕЧЕСТВЕННЫЕ</v>
      </c>
    </row>
    <row r="644" spans="1:7" x14ac:dyDescent="0.2">
      <c r="A644" t="s">
        <v>939</v>
      </c>
      <c r="B644" s="5" t="s">
        <v>896</v>
      </c>
      <c r="C644">
        <v>1</v>
      </c>
      <c r="D644">
        <v>2</v>
      </c>
      <c r="E644" t="str">
        <f>VLOOKUP(B644,СПРАВОЧНИК!B:D,3,0)</f>
        <v>ИНОМАРКИ</v>
      </c>
    </row>
    <row r="645" spans="1:7" x14ac:dyDescent="0.2">
      <c r="A645" t="s">
        <v>939</v>
      </c>
      <c r="B645" s="5" t="s">
        <v>327</v>
      </c>
      <c r="C645">
        <v>476</v>
      </c>
      <c r="D645">
        <v>319</v>
      </c>
      <c r="E645" t="str">
        <f>VLOOKUP(B645,СПРАВОЧНИК!B:D,3,0)</f>
        <v>ИНОМАРКИ</v>
      </c>
      <c r="G645" s="5"/>
    </row>
    <row r="646" spans="1:7" x14ac:dyDescent="0.2">
      <c r="A646" t="s">
        <v>939</v>
      </c>
      <c r="B646" s="5" t="s">
        <v>1099</v>
      </c>
      <c r="C646">
        <v>1</v>
      </c>
      <c r="E646" t="str">
        <f>VLOOKUP(B646,СПРАВОЧНИК!B:D,3,0)</f>
        <v>ИНОМАРКИ</v>
      </c>
    </row>
    <row r="647" spans="1:7" x14ac:dyDescent="0.2">
      <c r="A647" t="s">
        <v>939</v>
      </c>
      <c r="B647" s="5" t="s">
        <v>898</v>
      </c>
      <c r="C647">
        <v>427</v>
      </c>
      <c r="D647">
        <v>305</v>
      </c>
      <c r="E647" t="str">
        <f>VLOOKUP(B647,СПРАВОЧНИК!B:D,3,0)</f>
        <v>ИНОМАРКИ</v>
      </c>
    </row>
    <row r="648" spans="1:7" x14ac:dyDescent="0.2">
      <c r="A648" t="s">
        <v>939</v>
      </c>
      <c r="B648" s="5" t="s">
        <v>1606</v>
      </c>
      <c r="C648">
        <v>304</v>
      </c>
      <c r="D648">
        <v>271</v>
      </c>
      <c r="E648" t="str">
        <f>VLOOKUP(B648,СПРАВОЧНИК!B:D,3,0)</f>
        <v>ИНОМАРКИ</v>
      </c>
      <c r="G648" s="5"/>
    </row>
    <row r="649" spans="1:7" x14ac:dyDescent="0.2">
      <c r="A649" t="s">
        <v>939</v>
      </c>
      <c r="B649" s="5" t="s">
        <v>900</v>
      </c>
      <c r="C649">
        <v>7</v>
      </c>
      <c r="D649">
        <v>4</v>
      </c>
      <c r="E649" t="str">
        <f>VLOOKUP(B649,СПРАВОЧНИК!B:D,3,0)</f>
        <v>ИНОМАРКИ</v>
      </c>
    </row>
    <row r="650" spans="1:7" x14ac:dyDescent="0.2">
      <c r="A650" t="s">
        <v>939</v>
      </c>
      <c r="B650" s="5" t="s">
        <v>1061</v>
      </c>
      <c r="C650">
        <v>9</v>
      </c>
      <c r="D650">
        <v>7</v>
      </c>
      <c r="E650" t="str">
        <f>VLOOKUP(B650,СПРАВОЧНИК!B:D,3,0)</f>
        <v>ОТЕЧЕСТВЕННЫЕ</v>
      </c>
    </row>
    <row r="651" spans="1:7" x14ac:dyDescent="0.2">
      <c r="A651" t="s">
        <v>939</v>
      </c>
      <c r="B651" s="5" t="s">
        <v>901</v>
      </c>
      <c r="C651">
        <v>2</v>
      </c>
      <c r="D651">
        <v>3</v>
      </c>
      <c r="E651" t="str">
        <f>VLOOKUP(B651,СПРАВОЧНИК!B:D,3,0)</f>
        <v>ИНОМАРКИ</v>
      </c>
    </row>
    <row r="652" spans="1:7" x14ac:dyDescent="0.2">
      <c r="A652" t="s">
        <v>939</v>
      </c>
      <c r="B652" s="5" t="s">
        <v>902</v>
      </c>
      <c r="C652">
        <v>1819</v>
      </c>
      <c r="D652">
        <v>1093</v>
      </c>
      <c r="E652" t="str">
        <f>VLOOKUP(B652,СПРАВОЧНИК!B:D,3,0)</f>
        <v>ИНОМАРКИ</v>
      </c>
    </row>
    <row r="653" spans="1:7" x14ac:dyDescent="0.2">
      <c r="A653" t="s">
        <v>939</v>
      </c>
      <c r="B653" s="5" t="s">
        <v>377</v>
      </c>
      <c r="C653">
        <v>1993</v>
      </c>
      <c r="D653">
        <v>1353</v>
      </c>
      <c r="E653" t="str">
        <f>VLOOKUP(B653,СПРАВОЧНИК!B:D,3,0)</f>
        <v>ИНОМАРКИ</v>
      </c>
    </row>
    <row r="654" spans="1:7" x14ac:dyDescent="0.2">
      <c r="A654" t="s">
        <v>939</v>
      </c>
      <c r="B654" s="5" t="s">
        <v>1065</v>
      </c>
      <c r="D654">
        <v>1</v>
      </c>
      <c r="E654" t="str">
        <f>VLOOKUP(B654,СПРАВОЧНИК!B:D,3,0)</f>
        <v>ИНОМАРКИ</v>
      </c>
    </row>
    <row r="655" spans="1:7" x14ac:dyDescent="0.2">
      <c r="A655" t="s">
        <v>939</v>
      </c>
      <c r="B655" s="5" t="s">
        <v>398</v>
      </c>
      <c r="D655">
        <v>1</v>
      </c>
      <c r="E655" t="str">
        <f>VLOOKUP(B655,СПРАВОЧНИК!B:D,3,0)</f>
        <v>ИНОМАРКИ</v>
      </c>
    </row>
    <row r="656" spans="1:7" x14ac:dyDescent="0.2">
      <c r="A656" t="s">
        <v>939</v>
      </c>
      <c r="B656" s="5" t="s">
        <v>402</v>
      </c>
      <c r="C656">
        <v>100</v>
      </c>
      <c r="D656">
        <v>42</v>
      </c>
      <c r="E656" t="str">
        <f>VLOOKUP(B656,СПРАВОЧНИК!B:D,3,0)</f>
        <v>ИНОМАРКИ</v>
      </c>
    </row>
    <row r="657" spans="1:5" x14ac:dyDescent="0.2">
      <c r="A657" t="s">
        <v>939</v>
      </c>
      <c r="B657" s="5" t="s">
        <v>904</v>
      </c>
      <c r="C657">
        <v>1624</v>
      </c>
      <c r="D657">
        <v>1158</v>
      </c>
      <c r="E657" t="str">
        <f>VLOOKUP(B657,СПРАВОЧНИК!B:D,3,0)</f>
        <v>ИНОМАРКИ</v>
      </c>
    </row>
    <row r="658" spans="1:5" x14ac:dyDescent="0.2">
      <c r="A658" t="s">
        <v>939</v>
      </c>
      <c r="B658" s="5" t="s">
        <v>1066</v>
      </c>
      <c r="C658">
        <v>1</v>
      </c>
      <c r="E658" t="str">
        <f>VLOOKUP(B658,СПРАВОЧНИК!B:D,3,0)</f>
        <v>ИНОМАРКИ</v>
      </c>
    </row>
    <row r="659" spans="1:5" x14ac:dyDescent="0.2">
      <c r="A659" t="s">
        <v>939</v>
      </c>
      <c r="B659" s="5" t="s">
        <v>905</v>
      </c>
      <c r="C659">
        <v>2521</v>
      </c>
      <c r="D659">
        <v>1713</v>
      </c>
      <c r="E659" t="str">
        <f>VLOOKUP(B659,СПРАВОЧНИК!B:D,3,0)</f>
        <v>ИНОМАРКИ</v>
      </c>
    </row>
    <row r="660" spans="1:5" x14ac:dyDescent="0.2">
      <c r="A660" t="s">
        <v>939</v>
      </c>
      <c r="B660" s="5" t="s">
        <v>1067</v>
      </c>
      <c r="C660">
        <v>1</v>
      </c>
      <c r="E660" t="str">
        <f>VLOOKUP(B660,СПРАВОЧНИК!B:D,3,0)</f>
        <v>ИНОМАРКИ</v>
      </c>
    </row>
    <row r="661" spans="1:5" x14ac:dyDescent="0.2">
      <c r="A661" t="s">
        <v>939</v>
      </c>
      <c r="B661" s="5" t="s">
        <v>906</v>
      </c>
      <c r="C661">
        <v>1</v>
      </c>
      <c r="E661" t="str">
        <f>VLOOKUP(B661,СПРАВОЧНИК!B:D,3,0)</f>
        <v>ИНОМАРКИ</v>
      </c>
    </row>
    <row r="662" spans="1:5" x14ac:dyDescent="0.2">
      <c r="A662" t="s">
        <v>939</v>
      </c>
      <c r="B662" s="5" t="s">
        <v>907</v>
      </c>
      <c r="C662">
        <v>2269</v>
      </c>
      <c r="D662">
        <v>1484</v>
      </c>
      <c r="E662" t="str">
        <f>VLOOKUP(B662,СПРАВОЧНИК!B:D,3,0)</f>
        <v>ИНОМАРКИ</v>
      </c>
    </row>
    <row r="663" spans="1:5" x14ac:dyDescent="0.2">
      <c r="A663" t="s">
        <v>939</v>
      </c>
      <c r="B663" s="5" t="s">
        <v>908</v>
      </c>
      <c r="C663">
        <v>481</v>
      </c>
      <c r="D663">
        <v>318</v>
      </c>
      <c r="E663" t="str">
        <f>VLOOKUP(B663,СПРАВОЧНИК!B:D,3,0)</f>
        <v>ИНОМАРКИ</v>
      </c>
    </row>
    <row r="664" spans="1:5" x14ac:dyDescent="0.2">
      <c r="A664" t="s">
        <v>939</v>
      </c>
      <c r="B664" s="5" t="s">
        <v>1068</v>
      </c>
      <c r="C664">
        <v>2</v>
      </c>
      <c r="D664">
        <v>2</v>
      </c>
      <c r="E664" t="str">
        <f>VLOOKUP(B664,СПРАВОЧНИК!B:D,3,0)</f>
        <v>ИНОМАРКИ</v>
      </c>
    </row>
    <row r="665" spans="1:5" x14ac:dyDescent="0.2">
      <c r="A665" t="s">
        <v>939</v>
      </c>
      <c r="B665" s="5" t="s">
        <v>1069</v>
      </c>
      <c r="C665">
        <v>4</v>
      </c>
      <c r="D665">
        <v>3</v>
      </c>
      <c r="E665" t="str">
        <f>VLOOKUP(B665,СПРАВОЧНИК!B:D,3,0)</f>
        <v>ИНОМАРКИ</v>
      </c>
    </row>
    <row r="666" spans="1:5" x14ac:dyDescent="0.2">
      <c r="A666" t="s">
        <v>939</v>
      </c>
      <c r="B666" s="5" t="s">
        <v>910</v>
      </c>
      <c r="C666">
        <v>295</v>
      </c>
      <c r="D666">
        <v>196</v>
      </c>
      <c r="E666" t="str">
        <f>VLOOKUP(B666,СПРАВОЧНИК!B:D,3,0)</f>
        <v>ИНОМАРКИ</v>
      </c>
    </row>
    <row r="667" spans="1:5" x14ac:dyDescent="0.2">
      <c r="A667" t="s">
        <v>939</v>
      </c>
      <c r="B667" s="5" t="s">
        <v>1070</v>
      </c>
      <c r="D667">
        <v>1</v>
      </c>
      <c r="E667" t="str">
        <f>VLOOKUP(B667,СПРАВОЧНИК!B:D,3,0)</f>
        <v>ИНОМАРКИ</v>
      </c>
    </row>
    <row r="668" spans="1:5" x14ac:dyDescent="0.2">
      <c r="A668" t="s">
        <v>939</v>
      </c>
      <c r="B668" s="5" t="s">
        <v>938</v>
      </c>
      <c r="C668">
        <v>97</v>
      </c>
      <c r="D668">
        <v>99</v>
      </c>
      <c r="E668" t="str">
        <f>VLOOKUP(B668,СПРАВОЧНИК!B:D,3,0)</f>
        <v>ИНОМАРКИ</v>
      </c>
    </row>
    <row r="669" spans="1:5" x14ac:dyDescent="0.2">
      <c r="A669" t="s">
        <v>939</v>
      </c>
      <c r="B669" s="5" t="s">
        <v>911</v>
      </c>
      <c r="C669">
        <v>4104</v>
      </c>
      <c r="D669">
        <v>3212</v>
      </c>
      <c r="E669" t="str">
        <f>VLOOKUP(B669,СПРАВОЧНИК!B:D,3,0)</f>
        <v>ИНОМАРКИ</v>
      </c>
    </row>
    <row r="670" spans="1:5" x14ac:dyDescent="0.2">
      <c r="A670" t="s">
        <v>939</v>
      </c>
      <c r="B670" s="5" t="s">
        <v>914</v>
      </c>
      <c r="C670">
        <v>1</v>
      </c>
      <c r="E670" t="str">
        <f>VLOOKUP(B670,СПРАВОЧНИК!B:D,3,0)</f>
        <v>ИНОМАРКИ</v>
      </c>
    </row>
    <row r="671" spans="1:5" x14ac:dyDescent="0.2">
      <c r="A671" t="s">
        <v>939</v>
      </c>
      <c r="B671" s="5" t="s">
        <v>1072</v>
      </c>
      <c r="C671">
        <v>7</v>
      </c>
      <c r="D671">
        <v>9</v>
      </c>
      <c r="E671" t="str">
        <f>VLOOKUP(B671,СПРАВОЧНИК!B:D,3,0)</f>
        <v>ИНОМАРКИ</v>
      </c>
    </row>
    <row r="672" spans="1:5" x14ac:dyDescent="0.2">
      <c r="A672" t="s">
        <v>939</v>
      </c>
      <c r="B672" s="5" t="s">
        <v>1073</v>
      </c>
      <c r="C672">
        <v>6</v>
      </c>
      <c r="D672">
        <v>6</v>
      </c>
      <c r="E672" t="str">
        <f>VLOOKUP(B672,СПРАВОЧНИК!B:D,3,0)</f>
        <v>ИНОМАРКИ</v>
      </c>
    </row>
    <row r="673" spans="1:7" x14ac:dyDescent="0.2">
      <c r="A673" t="s">
        <v>939</v>
      </c>
      <c r="B673" s="5" t="s">
        <v>935</v>
      </c>
      <c r="C673">
        <v>12</v>
      </c>
      <c r="D673">
        <v>1</v>
      </c>
      <c r="E673" t="str">
        <f>VLOOKUP(B673,СПРАВОЧНИК!B:D,3,0)</f>
        <v>ИНОМАРКИ</v>
      </c>
    </row>
    <row r="674" spans="1:7" x14ac:dyDescent="0.2">
      <c r="A674" t="s">
        <v>939</v>
      </c>
      <c r="B674" s="5" t="s">
        <v>1075</v>
      </c>
      <c r="C674">
        <v>2</v>
      </c>
      <c r="E674" t="str">
        <f>VLOOKUP(B674,СПРАВОЧНИК!B:D,3,0)</f>
        <v>ИНОМАРКИ</v>
      </c>
    </row>
    <row r="675" spans="1:7" x14ac:dyDescent="0.2">
      <c r="A675" t="s">
        <v>939</v>
      </c>
      <c r="B675" s="5" t="s">
        <v>1076</v>
      </c>
      <c r="C675">
        <v>4</v>
      </c>
      <c r="E675" t="str">
        <f>VLOOKUP(B675,СПРАВОЧНИК!B:D,3,0)</f>
        <v>ИНОМАРКИ</v>
      </c>
    </row>
    <row r="676" spans="1:7" x14ac:dyDescent="0.2">
      <c r="A676" t="s">
        <v>939</v>
      </c>
      <c r="B676" s="5" t="s">
        <v>1077</v>
      </c>
      <c r="C676">
        <v>41</v>
      </c>
      <c r="D676">
        <v>24</v>
      </c>
      <c r="E676" t="str">
        <f>VLOOKUP(B676,СПРАВОЧНИК!B:D,3,0)</f>
        <v>ИНОМАРКИ</v>
      </c>
    </row>
    <row r="677" spans="1:7" x14ac:dyDescent="0.2">
      <c r="A677" t="s">
        <v>939</v>
      </c>
      <c r="B677" s="5" t="s">
        <v>1078</v>
      </c>
      <c r="C677">
        <v>780</v>
      </c>
      <c r="D677">
        <v>583</v>
      </c>
      <c r="E677" t="str">
        <f>VLOOKUP(B677,СПРАВОЧНИК!B:D,3,0)</f>
        <v>ОТЕЧЕСТВЕННЫЕ</v>
      </c>
    </row>
    <row r="678" spans="1:7" x14ac:dyDescent="0.2">
      <c r="A678" t="s">
        <v>939</v>
      </c>
      <c r="B678" s="5" t="s">
        <v>482</v>
      </c>
      <c r="C678">
        <v>2381</v>
      </c>
      <c r="D678">
        <v>1500</v>
      </c>
      <c r="E678" t="str">
        <f>VLOOKUP(B678,СПРАВОЧНИК!B:D,3,0)</f>
        <v>ИНОМАРКИ</v>
      </c>
      <c r="G678" s="5"/>
    </row>
    <row r="679" spans="1:7" x14ac:dyDescent="0.2">
      <c r="A679" t="s">
        <v>939</v>
      </c>
      <c r="B679" s="5" t="s">
        <v>915</v>
      </c>
      <c r="C679">
        <v>1</v>
      </c>
      <c r="E679" t="str">
        <f>VLOOKUP(B679,СПРАВОЧНИК!B:D,3,0)</f>
        <v>ИНОМАРКИ</v>
      </c>
    </row>
    <row r="680" spans="1:7" x14ac:dyDescent="0.2">
      <c r="A680" t="s">
        <v>939</v>
      </c>
      <c r="B680" s="5" t="s">
        <v>917</v>
      </c>
      <c r="C680">
        <v>17</v>
      </c>
      <c r="D680">
        <v>7</v>
      </c>
      <c r="E680" t="str">
        <f>VLOOKUP(B680,СПРАВОЧНИК!B:D,3,0)</f>
        <v>ИНОМАРКИ</v>
      </c>
    </row>
    <row r="681" spans="1:7" x14ac:dyDescent="0.2">
      <c r="A681" t="s">
        <v>939</v>
      </c>
      <c r="B681" s="5" t="s">
        <v>918</v>
      </c>
      <c r="C681">
        <v>159</v>
      </c>
      <c r="D681">
        <v>107</v>
      </c>
      <c r="E681" t="str">
        <f>VLOOKUP(B681,СПРАВОЧНИК!B:D,3,0)</f>
        <v>ИНОМАРКИ</v>
      </c>
    </row>
    <row r="682" spans="1:7" x14ac:dyDescent="0.2">
      <c r="A682" t="s">
        <v>939</v>
      </c>
      <c r="B682" s="5" t="s">
        <v>919</v>
      </c>
      <c r="C682">
        <v>346</v>
      </c>
      <c r="D682">
        <v>206</v>
      </c>
      <c r="E682" t="str">
        <f>VLOOKUP(B682,СПРАВОЧНИК!B:D,3,0)</f>
        <v>ИНОМАРКИ</v>
      </c>
    </row>
    <row r="683" spans="1:7" x14ac:dyDescent="0.2">
      <c r="A683" t="s">
        <v>939</v>
      </c>
      <c r="B683" s="5" t="s">
        <v>920</v>
      </c>
      <c r="C683">
        <v>511</v>
      </c>
      <c r="D683">
        <v>361</v>
      </c>
      <c r="E683" t="str">
        <f>VLOOKUP(B683,СПРАВОЧНИК!B:D,3,0)</f>
        <v>ИНОМАРКИ</v>
      </c>
    </row>
    <row r="684" spans="1:7" x14ac:dyDescent="0.2">
      <c r="A684" t="s">
        <v>939</v>
      </c>
      <c r="B684" s="5" t="s">
        <v>1081</v>
      </c>
      <c r="C684">
        <v>439</v>
      </c>
      <c r="D684">
        <v>382</v>
      </c>
      <c r="E684" t="str">
        <f>VLOOKUP(B684,СПРАВОЧНИК!B:D,3,0)</f>
        <v>ОТЕЧЕСТВЕННЫЕ</v>
      </c>
    </row>
    <row r="685" spans="1:7" x14ac:dyDescent="0.2">
      <c r="A685" t="s">
        <v>939</v>
      </c>
      <c r="B685" s="5" t="s">
        <v>1090</v>
      </c>
      <c r="C685">
        <v>1</v>
      </c>
      <c r="E685" t="str">
        <f>VLOOKUP(B685,СПРАВОЧНИК!B:D,3,0)</f>
        <v>ИНОМАРКИ</v>
      </c>
    </row>
    <row r="686" spans="1:7" x14ac:dyDescent="0.2">
      <c r="A686" t="s">
        <v>939</v>
      </c>
      <c r="B686" s="5" t="s">
        <v>922</v>
      </c>
      <c r="C686">
        <v>30</v>
      </c>
      <c r="D686">
        <v>18</v>
      </c>
      <c r="E686" t="str">
        <f>VLOOKUP(B686,СПРАВОЧНИК!B:D,3,0)</f>
        <v>ИНОМАРКИ</v>
      </c>
    </row>
    <row r="687" spans="1:7" x14ac:dyDescent="0.2">
      <c r="A687" t="s">
        <v>939</v>
      </c>
      <c r="B687" s="5" t="s">
        <v>1092</v>
      </c>
      <c r="C687">
        <v>1</v>
      </c>
      <c r="D687">
        <v>1</v>
      </c>
      <c r="E687" t="str">
        <f>VLOOKUP(B687,СПРАВОЧНИК!B:D,3,0)</f>
        <v>ИНОМАРКИ</v>
      </c>
    </row>
    <row r="688" spans="1:7" x14ac:dyDescent="0.2">
      <c r="A688" t="s">
        <v>939</v>
      </c>
      <c r="B688" s="5" t="s">
        <v>923</v>
      </c>
      <c r="C688">
        <v>3684</v>
      </c>
      <c r="D688">
        <v>2431</v>
      </c>
      <c r="E688" t="str">
        <f>VLOOKUP(B688,СПРАВОЧНИК!B:D,3,0)</f>
        <v>ИНОМАРКИ</v>
      </c>
    </row>
    <row r="689" spans="1:5" x14ac:dyDescent="0.2">
      <c r="A689" t="s">
        <v>939</v>
      </c>
      <c r="B689" s="5" t="s">
        <v>564</v>
      </c>
      <c r="C689">
        <v>397</v>
      </c>
      <c r="D689">
        <v>395</v>
      </c>
      <c r="E689" t="str">
        <f>VLOOKUP(B689,СПРАВОЧНИК!B:D,3,0)</f>
        <v>ОТЕЧЕСТВЕННЫЕ</v>
      </c>
    </row>
    <row r="690" spans="1:5" x14ac:dyDescent="0.2">
      <c r="A690" t="s">
        <v>939</v>
      </c>
      <c r="B690" s="5" t="s">
        <v>924</v>
      </c>
      <c r="C690">
        <v>4147</v>
      </c>
      <c r="D690">
        <v>2709</v>
      </c>
      <c r="E690" t="str">
        <f>VLOOKUP(B690,СПРАВОЧНИК!B:D,3,0)</f>
        <v>ИНОМАРКИ</v>
      </c>
    </row>
    <row r="691" spans="1:5" x14ac:dyDescent="0.2">
      <c r="A691" t="s">
        <v>939</v>
      </c>
      <c r="B691" s="5" t="s">
        <v>925</v>
      </c>
      <c r="C691">
        <v>377</v>
      </c>
      <c r="D691">
        <v>235</v>
      </c>
      <c r="E691" t="str">
        <f>VLOOKUP(B691,СПРАВОЧНИК!B:D,3,0)</f>
        <v>ИНОМАРКИ</v>
      </c>
    </row>
    <row r="692" spans="1:5" x14ac:dyDescent="0.2">
      <c r="A692" t="s">
        <v>939</v>
      </c>
      <c r="B692" s="5" t="s">
        <v>1083</v>
      </c>
      <c r="C692">
        <v>435</v>
      </c>
      <c r="D692">
        <v>369</v>
      </c>
      <c r="E692" t="str">
        <f>VLOOKUP(B692,СПРАВОЧНИК!B:D,3,0)</f>
        <v>ОТЕЧЕСТВЕННЫЕ</v>
      </c>
    </row>
    <row r="693" spans="1:5" x14ac:dyDescent="0.2">
      <c r="A693" t="s">
        <v>939</v>
      </c>
      <c r="B693" s="5" t="s">
        <v>1086</v>
      </c>
      <c r="C693">
        <v>33</v>
      </c>
      <c r="D693">
        <v>31</v>
      </c>
      <c r="E693" t="str">
        <f>VLOOKUP(B693,СПРАВОЧНИК!B:D,3,0)</f>
        <v>ИНОМАРКИ</v>
      </c>
    </row>
    <row r="694" spans="1:5" x14ac:dyDescent="0.2">
      <c r="A694" t="s">
        <v>939</v>
      </c>
      <c r="B694" s="5" t="s">
        <v>1087</v>
      </c>
      <c r="C694">
        <v>1</v>
      </c>
      <c r="D694">
        <v>3</v>
      </c>
      <c r="E694" t="str">
        <f>VLOOKUP(B694,СПРАВОЧНИК!B:D,3,0)</f>
        <v>ИНОМАРКИ</v>
      </c>
    </row>
  </sheetData>
  <autoFilter ref="A1:D694" xr:uid="{00000000-0009-0000-0000-00000800000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J178"/>
  <sheetViews>
    <sheetView workbookViewId="0">
      <selection activeCell="K27" sqref="K27"/>
    </sheetView>
  </sheetViews>
  <sheetFormatPr baseColWidth="10" defaultColWidth="8.83203125" defaultRowHeight="15" x14ac:dyDescent="0.2"/>
  <cols>
    <col min="1" max="1" width="25.1640625" customWidth="1"/>
    <col min="2" max="2" width="23.1640625" customWidth="1"/>
    <col min="3" max="4" width="7.5" bestFit="1" customWidth="1"/>
    <col min="5" max="5" width="7.5" customWidth="1"/>
    <col min="6" max="9" width="7.5" bestFit="1" customWidth="1"/>
    <col min="10" max="10" width="11.33203125" customWidth="1"/>
  </cols>
  <sheetData>
    <row r="2" spans="1:10" x14ac:dyDescent="0.2">
      <c r="A2" s="4" t="s">
        <v>612</v>
      </c>
      <c r="B2" t="s">
        <v>604</v>
      </c>
    </row>
    <row r="3" spans="1:10" x14ac:dyDescent="0.2">
      <c r="A3" s="4" t="s">
        <v>801</v>
      </c>
      <c r="B3" t="s">
        <v>604</v>
      </c>
    </row>
    <row r="4" spans="1:10" x14ac:dyDescent="0.2">
      <c r="A4" s="4" t="s">
        <v>601</v>
      </c>
      <c r="B4" t="s">
        <v>857</v>
      </c>
    </row>
    <row r="5" spans="1:10" x14ac:dyDescent="0.2">
      <c r="A5" s="4" t="s">
        <v>616</v>
      </c>
      <c r="B5" t="s">
        <v>614</v>
      </c>
    </row>
    <row r="6" spans="1:10" x14ac:dyDescent="0.2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</row>
    <row r="7" spans="1:10" x14ac:dyDescent="0.2">
      <c r="A7" s="4" t="s">
        <v>766</v>
      </c>
      <c r="B7" s="4" t="s">
        <v>855</v>
      </c>
    </row>
    <row r="8" spans="1:10" x14ac:dyDescent="0.2">
      <c r="A8" s="4" t="s">
        <v>602</v>
      </c>
      <c r="B8" t="s">
        <v>590</v>
      </c>
      <c r="C8" t="s">
        <v>591</v>
      </c>
      <c r="D8" t="s">
        <v>592</v>
      </c>
      <c r="E8" t="s">
        <v>593</v>
      </c>
      <c r="F8" t="s">
        <v>594</v>
      </c>
      <c r="G8" t="s">
        <v>595</v>
      </c>
      <c r="H8" t="s">
        <v>596</v>
      </c>
      <c r="I8" t="s">
        <v>597</v>
      </c>
      <c r="J8" t="s">
        <v>603</v>
      </c>
    </row>
    <row r="9" spans="1:10" x14ac:dyDescent="0.2">
      <c r="A9" s="5" t="s">
        <v>533</v>
      </c>
      <c r="B9" s="107">
        <v>82518</v>
      </c>
      <c r="C9" s="107">
        <v>25164</v>
      </c>
      <c r="D9" s="107">
        <v>13144</v>
      </c>
      <c r="E9" s="107">
        <v>19957</v>
      </c>
      <c r="F9" s="107">
        <v>122135</v>
      </c>
      <c r="G9" s="107">
        <v>25471</v>
      </c>
      <c r="H9" s="107">
        <v>37765</v>
      </c>
      <c r="I9" s="107">
        <v>25393</v>
      </c>
      <c r="J9" s="107">
        <v>351547</v>
      </c>
    </row>
    <row r="10" spans="1:10" x14ac:dyDescent="0.2">
      <c r="A10" s="5" t="s">
        <v>301</v>
      </c>
      <c r="B10" s="107">
        <v>925</v>
      </c>
      <c r="C10" s="107">
        <v>39051</v>
      </c>
      <c r="D10" s="107">
        <v>16990</v>
      </c>
      <c r="E10" s="107">
        <v>12190</v>
      </c>
      <c r="F10" s="107">
        <v>13182</v>
      </c>
      <c r="G10" s="107">
        <v>17265</v>
      </c>
      <c r="H10" s="107">
        <v>56394</v>
      </c>
      <c r="I10" s="107">
        <v>30746</v>
      </c>
      <c r="J10" s="107">
        <v>186743</v>
      </c>
    </row>
    <row r="11" spans="1:10" x14ac:dyDescent="0.2">
      <c r="A11" s="5" t="s">
        <v>257</v>
      </c>
      <c r="B11" s="107">
        <v>1143</v>
      </c>
      <c r="C11" s="107">
        <v>29759</v>
      </c>
      <c r="D11" s="107">
        <v>13862</v>
      </c>
      <c r="E11" s="107">
        <v>13146</v>
      </c>
      <c r="F11" s="107">
        <v>14732</v>
      </c>
      <c r="G11" s="107">
        <v>14119</v>
      </c>
      <c r="H11" s="107">
        <v>44158</v>
      </c>
      <c r="I11" s="107">
        <v>29660</v>
      </c>
      <c r="J11" s="107">
        <v>160579</v>
      </c>
    </row>
    <row r="12" spans="1:10" x14ac:dyDescent="0.2">
      <c r="A12" s="5" t="s">
        <v>418</v>
      </c>
      <c r="B12" s="107">
        <v>19686</v>
      </c>
      <c r="C12" s="107">
        <v>19234</v>
      </c>
      <c r="D12" s="107">
        <v>10844</v>
      </c>
      <c r="E12" s="107">
        <v>4950</v>
      </c>
      <c r="F12" s="107">
        <v>39432</v>
      </c>
      <c r="G12" s="107">
        <v>12787</v>
      </c>
      <c r="H12" s="107">
        <v>33161</v>
      </c>
      <c r="I12" s="107">
        <v>20421</v>
      </c>
      <c r="J12" s="107">
        <v>160515</v>
      </c>
    </row>
    <row r="13" spans="1:10" x14ac:dyDescent="0.2">
      <c r="A13" s="5" t="s">
        <v>568</v>
      </c>
      <c r="B13" s="107">
        <v>726</v>
      </c>
      <c r="C13" s="107">
        <v>24500</v>
      </c>
      <c r="D13" s="107">
        <v>18877</v>
      </c>
      <c r="E13" s="107">
        <v>7766</v>
      </c>
      <c r="F13" s="107">
        <v>8422</v>
      </c>
      <c r="G13" s="107">
        <v>10987</v>
      </c>
      <c r="H13" s="107">
        <v>44855</v>
      </c>
      <c r="I13" s="107">
        <v>24331</v>
      </c>
      <c r="J13" s="107">
        <v>140464</v>
      </c>
    </row>
    <row r="14" spans="1:10" x14ac:dyDescent="0.2">
      <c r="A14" s="5" t="s">
        <v>464</v>
      </c>
      <c r="B14" s="107">
        <v>403</v>
      </c>
      <c r="C14" s="107">
        <v>26582</v>
      </c>
      <c r="D14" s="107">
        <v>13850</v>
      </c>
      <c r="E14" s="107">
        <v>2765</v>
      </c>
      <c r="F14" s="107">
        <v>7764</v>
      </c>
      <c r="G14" s="107">
        <v>9159</v>
      </c>
      <c r="H14" s="107">
        <v>34799</v>
      </c>
      <c r="I14" s="107">
        <v>15006</v>
      </c>
      <c r="J14" s="107">
        <v>110328</v>
      </c>
    </row>
    <row r="15" spans="1:10" x14ac:dyDescent="0.2">
      <c r="A15" s="5" t="s">
        <v>177</v>
      </c>
      <c r="B15" s="107">
        <v>632</v>
      </c>
      <c r="C15" s="107">
        <v>17276</v>
      </c>
      <c r="D15" s="107">
        <v>12471</v>
      </c>
      <c r="E15" s="107">
        <v>10778</v>
      </c>
      <c r="F15" s="107">
        <v>7342</v>
      </c>
      <c r="G15" s="107">
        <v>9197</v>
      </c>
      <c r="H15" s="107">
        <v>32484</v>
      </c>
      <c r="I15" s="107">
        <v>16206</v>
      </c>
      <c r="J15" s="107">
        <v>106386</v>
      </c>
    </row>
    <row r="16" spans="1:10" x14ac:dyDescent="0.2">
      <c r="A16" s="5" t="s">
        <v>99</v>
      </c>
      <c r="B16" s="107">
        <v>501</v>
      </c>
      <c r="C16" s="107">
        <v>25253</v>
      </c>
      <c r="D16" s="107">
        <v>9579</v>
      </c>
      <c r="E16" s="107">
        <v>4544</v>
      </c>
      <c r="F16" s="107">
        <v>8595</v>
      </c>
      <c r="G16" s="107">
        <v>10627</v>
      </c>
      <c r="H16" s="107">
        <v>26330</v>
      </c>
      <c r="I16" s="107">
        <v>19978</v>
      </c>
      <c r="J16" s="107">
        <v>105407</v>
      </c>
    </row>
    <row r="17" spans="1:10" x14ac:dyDescent="0.2">
      <c r="A17" s="5" t="s">
        <v>230</v>
      </c>
      <c r="B17" s="107">
        <v>20422</v>
      </c>
      <c r="C17" s="107">
        <v>7738</v>
      </c>
      <c r="D17" s="107">
        <v>3292</v>
      </c>
      <c r="E17" s="107">
        <v>1616</v>
      </c>
      <c r="F17" s="107">
        <v>43310</v>
      </c>
      <c r="G17" s="107">
        <v>6879</v>
      </c>
      <c r="H17" s="107">
        <v>10224</v>
      </c>
      <c r="I17" s="107">
        <v>8507</v>
      </c>
      <c r="J17" s="107">
        <v>101988</v>
      </c>
    </row>
    <row r="18" spans="1:10" x14ac:dyDescent="0.2">
      <c r="A18" s="5" t="s">
        <v>29</v>
      </c>
      <c r="B18" s="107">
        <v>942</v>
      </c>
      <c r="C18" s="107">
        <v>13112</v>
      </c>
      <c r="D18" s="107">
        <v>13681</v>
      </c>
      <c r="E18" s="107">
        <v>7683</v>
      </c>
      <c r="F18" s="107">
        <v>6512</v>
      </c>
      <c r="G18" s="107">
        <v>6473</v>
      </c>
      <c r="H18" s="107">
        <v>34115</v>
      </c>
      <c r="I18" s="107">
        <v>13627</v>
      </c>
      <c r="J18" s="107">
        <v>96145</v>
      </c>
    </row>
    <row r="19" spans="1:10" x14ac:dyDescent="0.2">
      <c r="A19" s="5" t="s">
        <v>377</v>
      </c>
      <c r="B19" s="107">
        <v>1323</v>
      </c>
      <c r="C19" s="107">
        <v>8772</v>
      </c>
      <c r="D19" s="107">
        <v>10848</v>
      </c>
      <c r="E19" s="107">
        <v>12367</v>
      </c>
      <c r="F19" s="107">
        <v>5937</v>
      </c>
      <c r="G19" s="107">
        <v>5386</v>
      </c>
      <c r="H19" s="107">
        <v>27676</v>
      </c>
      <c r="I19" s="107">
        <v>11976</v>
      </c>
      <c r="J19" s="107">
        <v>84285</v>
      </c>
    </row>
    <row r="20" spans="1:10" x14ac:dyDescent="0.2">
      <c r="A20" s="5" t="s">
        <v>404</v>
      </c>
      <c r="B20" s="107">
        <v>5834</v>
      </c>
      <c r="C20" s="107">
        <v>13148</v>
      </c>
      <c r="D20" s="107">
        <v>8281</v>
      </c>
      <c r="E20" s="107">
        <v>2389</v>
      </c>
      <c r="F20" s="107">
        <v>14611</v>
      </c>
      <c r="G20" s="107">
        <v>7709</v>
      </c>
      <c r="H20" s="107">
        <v>20429</v>
      </c>
      <c r="I20" s="107">
        <v>11636</v>
      </c>
      <c r="J20" s="107">
        <v>84037</v>
      </c>
    </row>
    <row r="21" spans="1:10" x14ac:dyDescent="0.2">
      <c r="A21" s="5" t="s">
        <v>482</v>
      </c>
      <c r="B21" s="107">
        <v>121</v>
      </c>
      <c r="C21" s="107">
        <v>13719</v>
      </c>
      <c r="D21" s="107">
        <v>10545</v>
      </c>
      <c r="E21" s="107">
        <v>2178</v>
      </c>
      <c r="F21" s="107">
        <v>3257</v>
      </c>
      <c r="G21" s="107">
        <v>5531</v>
      </c>
      <c r="H21" s="107">
        <v>25911</v>
      </c>
      <c r="I21" s="107">
        <v>12584</v>
      </c>
      <c r="J21" s="107">
        <v>73846</v>
      </c>
    </row>
    <row r="22" spans="1:10" x14ac:dyDescent="0.2">
      <c r="A22" s="5" t="s">
        <v>359</v>
      </c>
      <c r="B22" s="107">
        <v>4201</v>
      </c>
      <c r="C22" s="107">
        <v>10635</v>
      </c>
      <c r="D22" s="107">
        <v>4736</v>
      </c>
      <c r="E22" s="107">
        <v>1774</v>
      </c>
      <c r="F22" s="107">
        <v>16368</v>
      </c>
      <c r="G22" s="107">
        <v>6921</v>
      </c>
      <c r="H22" s="107">
        <v>15297</v>
      </c>
      <c r="I22" s="107">
        <v>10169</v>
      </c>
      <c r="J22" s="107">
        <v>70101</v>
      </c>
    </row>
    <row r="23" spans="1:10" x14ac:dyDescent="0.2">
      <c r="A23" s="5" t="s">
        <v>439</v>
      </c>
      <c r="B23" s="107">
        <v>159</v>
      </c>
      <c r="C23" s="107">
        <v>11864</v>
      </c>
      <c r="D23" s="107">
        <v>7276</v>
      </c>
      <c r="E23" s="107">
        <v>2648</v>
      </c>
      <c r="F23" s="107">
        <v>2927</v>
      </c>
      <c r="G23" s="107">
        <v>5140</v>
      </c>
      <c r="H23" s="107">
        <v>18429</v>
      </c>
      <c r="I23" s="107">
        <v>14328</v>
      </c>
      <c r="J23" s="107">
        <v>62771</v>
      </c>
    </row>
    <row r="24" spans="1:10" x14ac:dyDescent="0.2">
      <c r="A24" s="5" t="s">
        <v>129</v>
      </c>
      <c r="B24" s="107">
        <v>138</v>
      </c>
      <c r="C24" s="107">
        <v>9622</v>
      </c>
      <c r="D24" s="107">
        <v>4397</v>
      </c>
      <c r="E24" s="107">
        <v>2131</v>
      </c>
      <c r="F24" s="107">
        <v>2981</v>
      </c>
      <c r="G24" s="107">
        <v>6143</v>
      </c>
      <c r="H24" s="107">
        <v>15995</v>
      </c>
      <c r="I24" s="107">
        <v>15924</v>
      </c>
      <c r="J24" s="107">
        <v>57331</v>
      </c>
    </row>
    <row r="25" spans="1:10" x14ac:dyDescent="0.2">
      <c r="A25" s="5" t="s">
        <v>18</v>
      </c>
      <c r="B25" s="107">
        <v>340</v>
      </c>
      <c r="C25" s="107">
        <v>8679</v>
      </c>
      <c r="D25" s="107">
        <v>9227</v>
      </c>
      <c r="E25" s="107">
        <v>2117</v>
      </c>
      <c r="F25" s="107">
        <v>3222</v>
      </c>
      <c r="G25" s="107">
        <v>4135</v>
      </c>
      <c r="H25" s="107">
        <v>21328</v>
      </c>
      <c r="I25" s="107">
        <v>8195</v>
      </c>
      <c r="J25" s="107">
        <v>57243</v>
      </c>
    </row>
    <row r="26" spans="1:10" x14ac:dyDescent="0.2">
      <c r="A26" s="5" t="s">
        <v>336</v>
      </c>
      <c r="B26" s="107">
        <v>4487</v>
      </c>
      <c r="C26" s="107">
        <v>3043</v>
      </c>
      <c r="D26" s="107">
        <v>1992</v>
      </c>
      <c r="E26" s="107">
        <v>2576</v>
      </c>
      <c r="F26" s="107">
        <v>8264</v>
      </c>
      <c r="G26" s="107">
        <v>3173</v>
      </c>
      <c r="H26" s="107">
        <v>6240</v>
      </c>
      <c r="I26" s="107">
        <v>3034</v>
      </c>
      <c r="J26" s="107">
        <v>32809</v>
      </c>
    </row>
    <row r="27" spans="1:10" x14ac:dyDescent="0.2">
      <c r="A27" s="5" t="s">
        <v>500</v>
      </c>
      <c r="B27" s="107">
        <v>7071</v>
      </c>
      <c r="C27" s="107">
        <v>3048</v>
      </c>
      <c r="D27" s="107">
        <v>1804</v>
      </c>
      <c r="E27" s="107">
        <v>301</v>
      </c>
      <c r="F27" s="107">
        <v>9844</v>
      </c>
      <c r="G27" s="107">
        <v>2000</v>
      </c>
      <c r="H27" s="107">
        <v>3829</v>
      </c>
      <c r="I27" s="107">
        <v>1589</v>
      </c>
      <c r="J27" s="107">
        <v>29486</v>
      </c>
    </row>
    <row r="28" spans="1:10" x14ac:dyDescent="0.2">
      <c r="A28" s="5" t="s">
        <v>511</v>
      </c>
      <c r="B28" s="107">
        <v>5972</v>
      </c>
      <c r="C28" s="107">
        <v>3689</v>
      </c>
      <c r="D28" s="107">
        <v>1925</v>
      </c>
      <c r="E28" s="107">
        <v>335</v>
      </c>
      <c r="F28" s="107">
        <v>5068</v>
      </c>
      <c r="G28" s="107">
        <v>1709</v>
      </c>
      <c r="H28" s="107">
        <v>5592</v>
      </c>
      <c r="I28" s="107">
        <v>2677</v>
      </c>
      <c r="J28" s="107">
        <v>26967</v>
      </c>
    </row>
    <row r="29" spans="1:10" x14ac:dyDescent="0.2">
      <c r="A29" s="5" t="s">
        <v>445</v>
      </c>
      <c r="B29" s="107">
        <v>94</v>
      </c>
      <c r="C29" s="107">
        <v>4185</v>
      </c>
      <c r="D29" s="107">
        <v>3470</v>
      </c>
      <c r="E29" s="107">
        <v>933</v>
      </c>
      <c r="F29" s="107">
        <v>1540</v>
      </c>
      <c r="G29" s="107">
        <v>1916</v>
      </c>
      <c r="H29" s="107">
        <v>7802</v>
      </c>
      <c r="I29" s="107">
        <v>4812</v>
      </c>
      <c r="J29" s="107">
        <v>24752</v>
      </c>
    </row>
    <row r="30" spans="1:10" x14ac:dyDescent="0.2">
      <c r="A30" s="5" t="s">
        <v>570</v>
      </c>
      <c r="B30" s="107">
        <v>93</v>
      </c>
      <c r="C30" s="107">
        <v>2089</v>
      </c>
      <c r="D30" s="107">
        <v>4138</v>
      </c>
      <c r="E30" s="107">
        <v>490</v>
      </c>
      <c r="F30" s="107">
        <v>783</v>
      </c>
      <c r="G30" s="107">
        <v>1297</v>
      </c>
      <c r="H30" s="107">
        <v>9236</v>
      </c>
      <c r="I30" s="107">
        <v>1535</v>
      </c>
      <c r="J30" s="107">
        <v>19661</v>
      </c>
    </row>
    <row r="31" spans="1:10" x14ac:dyDescent="0.2">
      <c r="A31" s="5" t="s">
        <v>83</v>
      </c>
      <c r="B31" s="107">
        <v>56</v>
      </c>
      <c r="C31" s="107">
        <v>3754</v>
      </c>
      <c r="D31" s="107">
        <v>1654</v>
      </c>
      <c r="E31" s="107">
        <v>742</v>
      </c>
      <c r="F31" s="107">
        <v>1607</v>
      </c>
      <c r="G31" s="107">
        <v>1745</v>
      </c>
      <c r="H31" s="107">
        <v>4908</v>
      </c>
      <c r="I31" s="107">
        <v>4710</v>
      </c>
      <c r="J31" s="107">
        <v>19176</v>
      </c>
    </row>
    <row r="32" spans="1:10" x14ac:dyDescent="0.2">
      <c r="A32" s="5" t="s">
        <v>327</v>
      </c>
      <c r="B32" s="107">
        <v>218</v>
      </c>
      <c r="C32" s="107">
        <v>2511</v>
      </c>
      <c r="D32" s="107">
        <v>2542</v>
      </c>
      <c r="E32" s="107">
        <v>895</v>
      </c>
      <c r="F32" s="107">
        <v>1620</v>
      </c>
      <c r="G32" s="107">
        <v>1284</v>
      </c>
      <c r="H32" s="107">
        <v>7358</v>
      </c>
      <c r="I32" s="107">
        <v>2084</v>
      </c>
      <c r="J32" s="107">
        <v>18512</v>
      </c>
    </row>
    <row r="33" spans="1:10" x14ac:dyDescent="0.2">
      <c r="A33" s="5" t="s">
        <v>195</v>
      </c>
      <c r="B33" s="107">
        <v>28</v>
      </c>
      <c r="C33" s="107">
        <v>3018</v>
      </c>
      <c r="D33" s="107">
        <v>1736</v>
      </c>
      <c r="E33" s="107">
        <v>445</v>
      </c>
      <c r="F33" s="107">
        <v>985</v>
      </c>
      <c r="G33" s="107">
        <v>1421</v>
      </c>
      <c r="H33" s="107">
        <v>3101</v>
      </c>
      <c r="I33" s="107">
        <v>4217</v>
      </c>
      <c r="J33" s="107">
        <v>14951</v>
      </c>
    </row>
    <row r="34" spans="1:10" x14ac:dyDescent="0.2">
      <c r="A34" s="5" t="s">
        <v>121</v>
      </c>
      <c r="B34" s="107">
        <v>26</v>
      </c>
      <c r="C34" s="107">
        <v>2365</v>
      </c>
      <c r="D34" s="107">
        <v>1985</v>
      </c>
      <c r="E34" s="107">
        <v>443</v>
      </c>
      <c r="F34" s="107">
        <v>651</v>
      </c>
      <c r="G34" s="107">
        <v>1128</v>
      </c>
      <c r="H34" s="107">
        <v>4685</v>
      </c>
      <c r="I34" s="107">
        <v>2187</v>
      </c>
      <c r="J34" s="107">
        <v>13470</v>
      </c>
    </row>
    <row r="35" spans="1:10" x14ac:dyDescent="0.2">
      <c r="A35" s="5" t="s">
        <v>266</v>
      </c>
      <c r="B35" s="107">
        <v>570</v>
      </c>
      <c r="C35" s="107">
        <v>1302</v>
      </c>
      <c r="D35" s="107">
        <v>956</v>
      </c>
      <c r="E35" s="107">
        <v>625</v>
      </c>
      <c r="F35" s="107">
        <v>1853</v>
      </c>
      <c r="G35" s="107">
        <v>1347</v>
      </c>
      <c r="H35" s="107">
        <v>3435</v>
      </c>
      <c r="I35" s="107">
        <v>1226</v>
      </c>
      <c r="J35" s="107">
        <v>11314</v>
      </c>
    </row>
    <row r="36" spans="1:10" x14ac:dyDescent="0.2">
      <c r="A36" s="5" t="s">
        <v>1606</v>
      </c>
      <c r="B36" s="107">
        <v>19</v>
      </c>
      <c r="C36" s="107">
        <v>2797</v>
      </c>
      <c r="D36" s="107">
        <v>667</v>
      </c>
      <c r="E36" s="107">
        <v>542</v>
      </c>
      <c r="F36" s="107">
        <v>1471</v>
      </c>
      <c r="G36" s="107">
        <v>1418</v>
      </c>
      <c r="H36" s="107">
        <v>1657</v>
      </c>
      <c r="I36" s="107">
        <v>2086</v>
      </c>
      <c r="J36" s="107">
        <v>10657</v>
      </c>
    </row>
    <row r="37" spans="1:10" x14ac:dyDescent="0.2">
      <c r="A37" s="5" t="s">
        <v>498</v>
      </c>
      <c r="B37" s="107">
        <v>351</v>
      </c>
      <c r="C37" s="107">
        <v>1842</v>
      </c>
      <c r="D37" s="107">
        <v>961</v>
      </c>
      <c r="E37" s="107">
        <v>254</v>
      </c>
      <c r="F37" s="107">
        <v>1198</v>
      </c>
      <c r="G37" s="107">
        <v>783</v>
      </c>
      <c r="H37" s="107">
        <v>3211</v>
      </c>
      <c r="I37" s="107">
        <v>1730</v>
      </c>
      <c r="J37" s="107">
        <v>10330</v>
      </c>
    </row>
    <row r="38" spans="1:10" x14ac:dyDescent="0.2">
      <c r="A38" s="5" t="s">
        <v>453</v>
      </c>
      <c r="B38" s="107">
        <v>89</v>
      </c>
      <c r="C38" s="107">
        <v>1252</v>
      </c>
      <c r="D38" s="107">
        <v>1114</v>
      </c>
      <c r="E38" s="107">
        <v>851</v>
      </c>
      <c r="F38" s="107">
        <v>676</v>
      </c>
      <c r="G38" s="107">
        <v>706</v>
      </c>
      <c r="H38" s="107">
        <v>3702</v>
      </c>
      <c r="I38" s="107">
        <v>946</v>
      </c>
      <c r="J38" s="107">
        <v>9336</v>
      </c>
    </row>
    <row r="39" spans="1:10" x14ac:dyDescent="0.2">
      <c r="A39" s="5" t="s">
        <v>138</v>
      </c>
      <c r="B39" s="107">
        <v>18</v>
      </c>
      <c r="C39" s="107">
        <v>2919</v>
      </c>
      <c r="D39" s="107">
        <v>566</v>
      </c>
      <c r="E39" s="107">
        <v>682</v>
      </c>
      <c r="F39" s="107">
        <v>748</v>
      </c>
      <c r="G39" s="107">
        <v>799</v>
      </c>
      <c r="H39" s="107">
        <v>1513</v>
      </c>
      <c r="I39" s="107">
        <v>1346</v>
      </c>
      <c r="J39" s="107">
        <v>8591</v>
      </c>
    </row>
    <row r="40" spans="1:10" x14ac:dyDescent="0.2">
      <c r="A40" s="5" t="s">
        <v>173</v>
      </c>
      <c r="B40" s="107">
        <v>16</v>
      </c>
      <c r="C40" s="107">
        <v>1677</v>
      </c>
      <c r="D40" s="107">
        <v>825</v>
      </c>
      <c r="E40" s="107">
        <v>165</v>
      </c>
      <c r="F40" s="107">
        <v>146</v>
      </c>
      <c r="G40" s="107">
        <v>711</v>
      </c>
      <c r="H40" s="107">
        <v>1784</v>
      </c>
      <c r="I40" s="107">
        <v>1587</v>
      </c>
      <c r="J40" s="107">
        <v>6911</v>
      </c>
    </row>
    <row r="41" spans="1:10" x14ac:dyDescent="0.2">
      <c r="A41" s="5" t="s">
        <v>657</v>
      </c>
      <c r="B41" s="107">
        <v>22</v>
      </c>
      <c r="C41" s="107">
        <v>1352</v>
      </c>
      <c r="D41" s="107">
        <v>999</v>
      </c>
      <c r="E41" s="107">
        <v>164</v>
      </c>
      <c r="F41" s="107">
        <v>539</v>
      </c>
      <c r="G41" s="107">
        <v>587</v>
      </c>
      <c r="H41" s="107">
        <v>1759</v>
      </c>
      <c r="I41" s="107">
        <v>1067</v>
      </c>
      <c r="J41" s="107">
        <v>6489</v>
      </c>
    </row>
    <row r="42" spans="1:10" x14ac:dyDescent="0.2">
      <c r="A42" s="5" t="s">
        <v>291</v>
      </c>
      <c r="B42" s="107">
        <v>202</v>
      </c>
      <c r="C42" s="107">
        <v>746</v>
      </c>
      <c r="D42" s="107">
        <v>708</v>
      </c>
      <c r="E42" s="107">
        <v>307</v>
      </c>
      <c r="F42" s="107">
        <v>442</v>
      </c>
      <c r="G42" s="107">
        <v>366</v>
      </c>
      <c r="H42" s="107">
        <v>2203</v>
      </c>
      <c r="I42" s="107">
        <v>794</v>
      </c>
      <c r="J42" s="107">
        <v>5768</v>
      </c>
    </row>
    <row r="43" spans="1:10" x14ac:dyDescent="0.2">
      <c r="A43" s="5" t="s">
        <v>131</v>
      </c>
      <c r="B43" s="107">
        <v>2193</v>
      </c>
      <c r="C43" s="107">
        <v>259</v>
      </c>
      <c r="D43" s="107">
        <v>124</v>
      </c>
      <c r="E43" s="107">
        <v>45</v>
      </c>
      <c r="F43" s="107">
        <v>1768</v>
      </c>
      <c r="G43" s="107">
        <v>305</v>
      </c>
      <c r="H43" s="107">
        <v>418</v>
      </c>
      <c r="I43" s="107">
        <v>629</v>
      </c>
      <c r="J43" s="107">
        <v>5741</v>
      </c>
    </row>
    <row r="44" spans="1:10" x14ac:dyDescent="0.2">
      <c r="A44" s="5" t="s">
        <v>219</v>
      </c>
      <c r="B44" s="107">
        <v>34</v>
      </c>
      <c r="C44" s="107">
        <v>915</v>
      </c>
      <c r="D44" s="107">
        <v>778</v>
      </c>
      <c r="E44" s="107">
        <v>168</v>
      </c>
      <c r="F44" s="107">
        <v>464</v>
      </c>
      <c r="G44" s="107">
        <v>458</v>
      </c>
      <c r="H44" s="107">
        <v>2213</v>
      </c>
      <c r="I44" s="107">
        <v>693</v>
      </c>
      <c r="J44" s="107">
        <v>5723</v>
      </c>
    </row>
    <row r="45" spans="1:10" x14ac:dyDescent="0.2">
      <c r="A45" s="5" t="s">
        <v>142</v>
      </c>
      <c r="B45" s="107">
        <v>73</v>
      </c>
      <c r="C45" s="107">
        <v>571</v>
      </c>
      <c r="D45" s="107">
        <v>882</v>
      </c>
      <c r="E45" s="107">
        <v>276</v>
      </c>
      <c r="F45" s="107">
        <v>244</v>
      </c>
      <c r="G45" s="107">
        <v>340</v>
      </c>
      <c r="H45" s="107">
        <v>2162</v>
      </c>
      <c r="I45" s="107">
        <v>666</v>
      </c>
      <c r="J45" s="107">
        <v>5214</v>
      </c>
    </row>
    <row r="46" spans="1:10" x14ac:dyDescent="0.2">
      <c r="A46" s="5" t="s">
        <v>402</v>
      </c>
      <c r="B46" s="107">
        <v>38</v>
      </c>
      <c r="C46" s="107">
        <v>317</v>
      </c>
      <c r="D46" s="107">
        <v>763</v>
      </c>
      <c r="E46" s="107">
        <v>88</v>
      </c>
      <c r="F46" s="107">
        <v>115</v>
      </c>
      <c r="G46" s="107">
        <v>140</v>
      </c>
      <c r="H46" s="107">
        <v>1760</v>
      </c>
      <c r="I46" s="107">
        <v>501</v>
      </c>
      <c r="J46" s="107">
        <v>3722</v>
      </c>
    </row>
    <row r="47" spans="1:10" x14ac:dyDescent="0.2">
      <c r="A47" s="5" t="s">
        <v>285</v>
      </c>
      <c r="B47" s="107">
        <v>28</v>
      </c>
      <c r="C47" s="107">
        <v>418</v>
      </c>
      <c r="D47" s="107">
        <v>517</v>
      </c>
      <c r="E47" s="107">
        <v>97</v>
      </c>
      <c r="F47" s="107">
        <v>154</v>
      </c>
      <c r="G47" s="107">
        <v>233</v>
      </c>
      <c r="H47" s="107">
        <v>1249</v>
      </c>
      <c r="I47" s="107">
        <v>347</v>
      </c>
      <c r="J47" s="107">
        <v>3043</v>
      </c>
    </row>
    <row r="48" spans="1:10" x14ac:dyDescent="0.2">
      <c r="A48" s="5" t="s">
        <v>70</v>
      </c>
      <c r="B48" s="107">
        <v>72</v>
      </c>
      <c r="C48" s="107">
        <v>347</v>
      </c>
      <c r="D48" s="107">
        <v>360</v>
      </c>
      <c r="E48" s="107">
        <v>173</v>
      </c>
      <c r="F48" s="107">
        <v>234</v>
      </c>
      <c r="G48" s="107">
        <v>262</v>
      </c>
      <c r="H48" s="107">
        <v>1254</v>
      </c>
      <c r="I48" s="107">
        <v>189</v>
      </c>
      <c r="J48" s="107">
        <v>2891</v>
      </c>
    </row>
    <row r="49" spans="1:10" x14ac:dyDescent="0.2">
      <c r="A49" s="5" t="s">
        <v>119</v>
      </c>
      <c r="B49" s="107">
        <v>22</v>
      </c>
      <c r="C49" s="107">
        <v>277</v>
      </c>
      <c r="D49" s="107">
        <v>391</v>
      </c>
      <c r="E49" s="107">
        <v>162</v>
      </c>
      <c r="F49" s="107">
        <v>153</v>
      </c>
      <c r="G49" s="107">
        <v>161</v>
      </c>
      <c r="H49" s="107">
        <v>1062</v>
      </c>
      <c r="I49" s="107">
        <v>397</v>
      </c>
      <c r="J49" s="107">
        <v>2625</v>
      </c>
    </row>
    <row r="50" spans="1:10" x14ac:dyDescent="0.2">
      <c r="A50" s="5" t="s">
        <v>209</v>
      </c>
      <c r="B50" s="107">
        <v>37</v>
      </c>
      <c r="C50" s="107">
        <v>268</v>
      </c>
      <c r="D50" s="107">
        <v>225</v>
      </c>
      <c r="E50" s="107">
        <v>51</v>
      </c>
      <c r="F50" s="107">
        <v>77</v>
      </c>
      <c r="G50" s="107">
        <v>107</v>
      </c>
      <c r="H50" s="107">
        <v>930</v>
      </c>
      <c r="I50" s="107">
        <v>168</v>
      </c>
      <c r="J50" s="107">
        <v>1863</v>
      </c>
    </row>
    <row r="51" spans="1:10" x14ac:dyDescent="0.2">
      <c r="A51" s="5" t="s">
        <v>62</v>
      </c>
      <c r="B51" s="107">
        <v>2</v>
      </c>
      <c r="C51" s="107">
        <v>784</v>
      </c>
      <c r="D51" s="107">
        <v>77</v>
      </c>
      <c r="E51" s="107">
        <v>97</v>
      </c>
      <c r="F51" s="107">
        <v>68</v>
      </c>
      <c r="G51" s="107">
        <v>79</v>
      </c>
      <c r="H51" s="107">
        <v>262</v>
      </c>
      <c r="I51" s="107">
        <v>400</v>
      </c>
      <c r="J51" s="107">
        <v>1769</v>
      </c>
    </row>
    <row r="52" spans="1:10" x14ac:dyDescent="0.2">
      <c r="A52" s="5" t="s">
        <v>127</v>
      </c>
      <c r="B52" s="107"/>
      <c r="C52" s="107">
        <v>93</v>
      </c>
      <c r="D52" s="107">
        <v>65</v>
      </c>
      <c r="E52" s="107">
        <v>16</v>
      </c>
      <c r="F52" s="107">
        <v>4</v>
      </c>
      <c r="G52" s="107">
        <v>12</v>
      </c>
      <c r="H52" s="107">
        <v>191</v>
      </c>
      <c r="I52" s="107">
        <v>1381</v>
      </c>
      <c r="J52" s="107">
        <v>1762</v>
      </c>
    </row>
    <row r="53" spans="1:10" x14ac:dyDescent="0.2">
      <c r="A53" s="5" t="s">
        <v>462</v>
      </c>
      <c r="B53" s="107">
        <v>2</v>
      </c>
      <c r="C53" s="107">
        <v>376</v>
      </c>
      <c r="D53" s="107">
        <v>86</v>
      </c>
      <c r="E53" s="107">
        <v>58</v>
      </c>
      <c r="F53" s="107">
        <v>75</v>
      </c>
      <c r="G53" s="107">
        <v>190</v>
      </c>
      <c r="H53" s="107">
        <v>423</v>
      </c>
      <c r="I53" s="107">
        <v>367</v>
      </c>
      <c r="J53" s="107">
        <v>1577</v>
      </c>
    </row>
    <row r="54" spans="1:10" x14ac:dyDescent="0.2">
      <c r="A54" s="5" t="s">
        <v>1209</v>
      </c>
      <c r="B54" s="107">
        <v>2</v>
      </c>
      <c r="C54" s="107">
        <v>235</v>
      </c>
      <c r="D54" s="107">
        <v>279</v>
      </c>
      <c r="E54" s="107">
        <v>63</v>
      </c>
      <c r="F54" s="107">
        <v>18</v>
      </c>
      <c r="G54" s="107">
        <v>116</v>
      </c>
      <c r="H54" s="107">
        <v>467</v>
      </c>
      <c r="I54" s="107">
        <v>394</v>
      </c>
      <c r="J54" s="107">
        <v>1574</v>
      </c>
    </row>
    <row r="55" spans="1:10" x14ac:dyDescent="0.2">
      <c r="A55" s="5" t="s">
        <v>160</v>
      </c>
      <c r="B55" s="107">
        <v>7</v>
      </c>
      <c r="C55" s="107">
        <v>215</v>
      </c>
      <c r="D55" s="107">
        <v>103</v>
      </c>
      <c r="E55" s="107">
        <v>35</v>
      </c>
      <c r="F55" s="107">
        <v>74</v>
      </c>
      <c r="G55" s="107">
        <v>142</v>
      </c>
      <c r="H55" s="107">
        <v>275</v>
      </c>
      <c r="I55" s="107">
        <v>223</v>
      </c>
      <c r="J55" s="107">
        <v>1074</v>
      </c>
    </row>
    <row r="56" spans="1:10" x14ac:dyDescent="0.2">
      <c r="A56" s="5" t="s">
        <v>528</v>
      </c>
      <c r="B56" s="107">
        <v>12</v>
      </c>
      <c r="C56" s="107">
        <v>114</v>
      </c>
      <c r="D56" s="107">
        <v>123</v>
      </c>
      <c r="E56" s="107">
        <v>32</v>
      </c>
      <c r="F56" s="107">
        <v>50</v>
      </c>
      <c r="G56" s="107">
        <v>68</v>
      </c>
      <c r="H56" s="107">
        <v>551</v>
      </c>
      <c r="I56" s="107">
        <v>121</v>
      </c>
      <c r="J56" s="107">
        <v>1071</v>
      </c>
    </row>
    <row r="57" spans="1:10" x14ac:dyDescent="0.2">
      <c r="A57" s="5" t="s">
        <v>75</v>
      </c>
      <c r="B57" s="107">
        <v>9</v>
      </c>
      <c r="C57" s="107">
        <v>195</v>
      </c>
      <c r="D57" s="107">
        <v>87</v>
      </c>
      <c r="E57" s="107">
        <v>38</v>
      </c>
      <c r="F57" s="107">
        <v>130</v>
      </c>
      <c r="G57" s="107">
        <v>103</v>
      </c>
      <c r="H57" s="107">
        <v>332</v>
      </c>
      <c r="I57" s="107">
        <v>165</v>
      </c>
      <c r="J57" s="107">
        <v>1059</v>
      </c>
    </row>
    <row r="58" spans="1:10" x14ac:dyDescent="0.2">
      <c r="A58" s="5" t="s">
        <v>494</v>
      </c>
      <c r="B58" s="107">
        <v>6</v>
      </c>
      <c r="C58" s="107">
        <v>70</v>
      </c>
      <c r="D58" s="107">
        <v>155</v>
      </c>
      <c r="E58" s="107">
        <v>29</v>
      </c>
      <c r="F58" s="107">
        <v>25</v>
      </c>
      <c r="G58" s="107">
        <v>40</v>
      </c>
      <c r="H58" s="107">
        <v>570</v>
      </c>
      <c r="I58" s="107">
        <v>151</v>
      </c>
      <c r="J58" s="107">
        <v>1046</v>
      </c>
    </row>
    <row r="59" spans="1:10" x14ac:dyDescent="0.2">
      <c r="A59" s="5" t="s">
        <v>274</v>
      </c>
      <c r="B59" s="107">
        <v>448</v>
      </c>
      <c r="C59" s="107">
        <v>51</v>
      </c>
      <c r="D59" s="107">
        <v>38</v>
      </c>
      <c r="E59" s="107">
        <v>18</v>
      </c>
      <c r="F59" s="107">
        <v>251</v>
      </c>
      <c r="G59" s="107">
        <v>56</v>
      </c>
      <c r="H59" s="107">
        <v>97</v>
      </c>
      <c r="I59" s="107">
        <v>73</v>
      </c>
      <c r="J59" s="107">
        <v>1032</v>
      </c>
    </row>
    <row r="60" spans="1:10" x14ac:dyDescent="0.2">
      <c r="A60" s="5" t="s">
        <v>156</v>
      </c>
      <c r="B60" s="107">
        <v>7</v>
      </c>
      <c r="C60" s="107">
        <v>107</v>
      </c>
      <c r="D60" s="107">
        <v>157</v>
      </c>
      <c r="E60" s="107">
        <v>44</v>
      </c>
      <c r="F60" s="107">
        <v>86</v>
      </c>
      <c r="G60" s="107">
        <v>75</v>
      </c>
      <c r="H60" s="107">
        <v>416</v>
      </c>
      <c r="I60" s="107">
        <v>99</v>
      </c>
      <c r="J60" s="107">
        <v>991</v>
      </c>
    </row>
    <row r="61" spans="1:10" x14ac:dyDescent="0.2">
      <c r="A61" s="5" t="s">
        <v>272</v>
      </c>
      <c r="B61" s="107"/>
      <c r="C61" s="107">
        <v>176</v>
      </c>
      <c r="D61" s="107">
        <v>113</v>
      </c>
      <c r="E61" s="107">
        <v>26</v>
      </c>
      <c r="F61" s="107">
        <v>19</v>
      </c>
      <c r="G61" s="107">
        <v>130</v>
      </c>
      <c r="H61" s="107">
        <v>183</v>
      </c>
      <c r="I61" s="107">
        <v>205</v>
      </c>
      <c r="J61" s="107">
        <v>852</v>
      </c>
    </row>
    <row r="62" spans="1:10" x14ac:dyDescent="0.2">
      <c r="A62" s="5" t="s">
        <v>2</v>
      </c>
      <c r="B62" s="107">
        <v>36</v>
      </c>
      <c r="C62" s="107">
        <v>109</v>
      </c>
      <c r="D62" s="107">
        <v>64</v>
      </c>
      <c r="E62" s="107">
        <v>36</v>
      </c>
      <c r="F62" s="107">
        <v>156</v>
      </c>
      <c r="G62" s="107">
        <v>65</v>
      </c>
      <c r="H62" s="107">
        <v>266</v>
      </c>
      <c r="I62" s="107">
        <v>119</v>
      </c>
      <c r="J62" s="107">
        <v>851</v>
      </c>
    </row>
    <row r="63" spans="1:10" x14ac:dyDescent="0.2">
      <c r="A63" s="5" t="s">
        <v>1799</v>
      </c>
      <c r="B63" s="107">
        <v>2</v>
      </c>
      <c r="C63" s="107">
        <v>74</v>
      </c>
      <c r="D63" s="107">
        <v>182</v>
      </c>
      <c r="E63" s="107">
        <v>22</v>
      </c>
      <c r="F63" s="107">
        <v>31</v>
      </c>
      <c r="G63" s="107">
        <v>28</v>
      </c>
      <c r="H63" s="107">
        <v>400</v>
      </c>
      <c r="I63" s="107">
        <v>74</v>
      </c>
      <c r="J63" s="107">
        <v>813</v>
      </c>
    </row>
    <row r="64" spans="1:10" x14ac:dyDescent="0.2">
      <c r="A64" s="5" t="s">
        <v>276</v>
      </c>
      <c r="B64" s="107">
        <v>4</v>
      </c>
      <c r="C64" s="107">
        <v>87</v>
      </c>
      <c r="D64" s="107">
        <v>129</v>
      </c>
      <c r="E64" s="107">
        <v>11</v>
      </c>
      <c r="F64" s="107">
        <v>38</v>
      </c>
      <c r="G64" s="107">
        <v>114</v>
      </c>
      <c r="H64" s="107">
        <v>285</v>
      </c>
      <c r="I64" s="107">
        <v>105</v>
      </c>
      <c r="J64" s="107">
        <v>773</v>
      </c>
    </row>
    <row r="65" spans="1:10" x14ac:dyDescent="0.2">
      <c r="A65" s="5" t="s">
        <v>1777</v>
      </c>
      <c r="B65" s="107">
        <v>2</v>
      </c>
      <c r="C65" s="107">
        <v>137</v>
      </c>
      <c r="D65" s="107">
        <v>56</v>
      </c>
      <c r="E65" s="107">
        <v>3</v>
      </c>
      <c r="F65" s="107">
        <v>191</v>
      </c>
      <c r="G65" s="107">
        <v>57</v>
      </c>
      <c r="H65" s="107">
        <v>113</v>
      </c>
      <c r="I65" s="107">
        <v>49</v>
      </c>
      <c r="J65" s="107">
        <v>608</v>
      </c>
    </row>
    <row r="66" spans="1:10" x14ac:dyDescent="0.2">
      <c r="A66" s="5" t="s">
        <v>7</v>
      </c>
      <c r="B66" s="107">
        <v>8</v>
      </c>
      <c r="C66" s="107">
        <v>63</v>
      </c>
      <c r="D66" s="107">
        <v>80</v>
      </c>
      <c r="E66" s="107">
        <v>11</v>
      </c>
      <c r="F66" s="107">
        <v>20</v>
      </c>
      <c r="G66" s="107">
        <v>32</v>
      </c>
      <c r="H66" s="107">
        <v>238</v>
      </c>
      <c r="I66" s="107">
        <v>99</v>
      </c>
      <c r="J66" s="107">
        <v>551</v>
      </c>
    </row>
    <row r="67" spans="1:10" x14ac:dyDescent="0.2">
      <c r="A67" s="5" t="s">
        <v>1794</v>
      </c>
      <c r="B67" s="107">
        <v>3</v>
      </c>
      <c r="C67" s="107">
        <v>91</v>
      </c>
      <c r="D67" s="107">
        <v>90</v>
      </c>
      <c r="E67" s="107">
        <v>32</v>
      </c>
      <c r="F67" s="107">
        <v>22</v>
      </c>
      <c r="G67" s="107">
        <v>34</v>
      </c>
      <c r="H67" s="107">
        <v>164</v>
      </c>
      <c r="I67" s="107">
        <v>108</v>
      </c>
      <c r="J67" s="107">
        <v>544</v>
      </c>
    </row>
    <row r="68" spans="1:10" x14ac:dyDescent="0.2">
      <c r="A68" s="5" t="s">
        <v>1511</v>
      </c>
      <c r="B68" s="107">
        <v>48</v>
      </c>
      <c r="C68" s="107">
        <v>68</v>
      </c>
      <c r="D68" s="107">
        <v>46</v>
      </c>
      <c r="E68" s="107">
        <v>35</v>
      </c>
      <c r="F68" s="107">
        <v>68</v>
      </c>
      <c r="G68" s="107">
        <v>48</v>
      </c>
      <c r="H68" s="107">
        <v>143</v>
      </c>
      <c r="I68" s="107">
        <v>65</v>
      </c>
      <c r="J68" s="107">
        <v>521</v>
      </c>
    </row>
    <row r="69" spans="1:10" x14ac:dyDescent="0.2">
      <c r="A69" s="5" t="s">
        <v>24</v>
      </c>
      <c r="B69" s="107">
        <v>2</v>
      </c>
      <c r="C69" s="107">
        <v>21</v>
      </c>
      <c r="D69" s="107">
        <v>61</v>
      </c>
      <c r="E69" s="107">
        <v>29</v>
      </c>
      <c r="F69" s="107">
        <v>19</v>
      </c>
      <c r="G69" s="107">
        <v>28</v>
      </c>
      <c r="H69" s="107">
        <v>289</v>
      </c>
      <c r="I69" s="107">
        <v>51</v>
      </c>
      <c r="J69" s="107">
        <v>500</v>
      </c>
    </row>
    <row r="70" spans="1:10" x14ac:dyDescent="0.2">
      <c r="A70" s="5" t="s">
        <v>350</v>
      </c>
      <c r="B70" s="107">
        <v>16</v>
      </c>
      <c r="C70" s="107">
        <v>50</v>
      </c>
      <c r="D70" s="107">
        <v>47</v>
      </c>
      <c r="E70" s="107">
        <v>30</v>
      </c>
      <c r="F70" s="107">
        <v>46</v>
      </c>
      <c r="G70" s="107">
        <v>38</v>
      </c>
      <c r="H70" s="107">
        <v>121</v>
      </c>
      <c r="I70" s="107">
        <v>61</v>
      </c>
      <c r="J70" s="107">
        <v>409</v>
      </c>
    </row>
    <row r="71" spans="1:10" x14ac:dyDescent="0.2">
      <c r="A71" s="5" t="s">
        <v>1976</v>
      </c>
      <c r="B71" s="107"/>
      <c r="C71" s="107">
        <v>113</v>
      </c>
      <c r="D71" s="107">
        <v>46</v>
      </c>
      <c r="E71" s="107">
        <v>16</v>
      </c>
      <c r="F71" s="107">
        <v>21</v>
      </c>
      <c r="G71" s="107">
        <v>54</v>
      </c>
      <c r="H71" s="107">
        <v>59</v>
      </c>
      <c r="I71" s="107">
        <v>70</v>
      </c>
      <c r="J71" s="107">
        <v>379</v>
      </c>
    </row>
    <row r="72" spans="1:10" x14ac:dyDescent="0.2">
      <c r="A72" s="5" t="s">
        <v>1404</v>
      </c>
      <c r="B72" s="107">
        <v>3</v>
      </c>
      <c r="C72" s="107">
        <v>73</v>
      </c>
      <c r="D72" s="107">
        <v>20</v>
      </c>
      <c r="E72" s="107">
        <v>23</v>
      </c>
      <c r="F72" s="107">
        <v>44</v>
      </c>
      <c r="G72" s="107">
        <v>67</v>
      </c>
      <c r="H72" s="107">
        <v>55</v>
      </c>
      <c r="I72" s="107">
        <v>69</v>
      </c>
      <c r="J72" s="107">
        <v>354</v>
      </c>
    </row>
    <row r="73" spans="1:10" x14ac:dyDescent="0.2">
      <c r="A73" s="5" t="s">
        <v>1104</v>
      </c>
      <c r="B73" s="107">
        <v>1</v>
      </c>
      <c r="C73" s="107">
        <v>76</v>
      </c>
      <c r="D73" s="107">
        <v>17</v>
      </c>
      <c r="E73" s="107">
        <v>18</v>
      </c>
      <c r="F73" s="107">
        <v>49</v>
      </c>
      <c r="G73" s="107">
        <v>32</v>
      </c>
      <c r="H73" s="107">
        <v>82</v>
      </c>
      <c r="I73" s="107">
        <v>74</v>
      </c>
      <c r="J73" s="107">
        <v>349</v>
      </c>
    </row>
    <row r="74" spans="1:10" x14ac:dyDescent="0.2">
      <c r="A74" s="5" t="s">
        <v>147</v>
      </c>
      <c r="B74" s="107"/>
      <c r="C74" s="107">
        <v>74</v>
      </c>
      <c r="D74" s="107">
        <v>30</v>
      </c>
      <c r="E74" s="107">
        <v>8</v>
      </c>
      <c r="F74" s="107">
        <v>22</v>
      </c>
      <c r="G74" s="107">
        <v>27</v>
      </c>
      <c r="H74" s="107">
        <v>86</v>
      </c>
      <c r="I74" s="107">
        <v>68</v>
      </c>
      <c r="J74" s="107">
        <v>315</v>
      </c>
    </row>
    <row r="75" spans="1:10" x14ac:dyDescent="0.2">
      <c r="A75" s="5" t="s">
        <v>815</v>
      </c>
      <c r="B75" s="107">
        <v>6</v>
      </c>
      <c r="C75" s="107">
        <v>76</v>
      </c>
      <c r="D75" s="107">
        <v>22</v>
      </c>
      <c r="E75" s="107">
        <v>5</v>
      </c>
      <c r="F75" s="107">
        <v>22</v>
      </c>
      <c r="G75" s="107">
        <v>26</v>
      </c>
      <c r="H75" s="107">
        <v>75</v>
      </c>
      <c r="I75" s="107">
        <v>45</v>
      </c>
      <c r="J75" s="107">
        <v>277</v>
      </c>
    </row>
    <row r="76" spans="1:10" x14ac:dyDescent="0.2">
      <c r="A76" s="5" t="s">
        <v>356</v>
      </c>
      <c r="B76" s="107">
        <v>5</v>
      </c>
      <c r="C76" s="107">
        <v>15</v>
      </c>
      <c r="D76" s="107">
        <v>22</v>
      </c>
      <c r="E76" s="107">
        <v>16</v>
      </c>
      <c r="F76" s="107">
        <v>5</v>
      </c>
      <c r="G76" s="107">
        <v>12</v>
      </c>
      <c r="H76" s="107">
        <v>147</v>
      </c>
      <c r="I76" s="107">
        <v>25</v>
      </c>
      <c r="J76" s="107">
        <v>247</v>
      </c>
    </row>
    <row r="77" spans="1:10" x14ac:dyDescent="0.2">
      <c r="A77" s="5" t="s">
        <v>215</v>
      </c>
      <c r="B77" s="107">
        <v>5</v>
      </c>
      <c r="C77" s="107">
        <v>26</v>
      </c>
      <c r="D77" s="107">
        <v>34</v>
      </c>
      <c r="E77" s="107">
        <v>9</v>
      </c>
      <c r="F77" s="107">
        <v>13</v>
      </c>
      <c r="G77" s="107">
        <v>16</v>
      </c>
      <c r="H77" s="107">
        <v>109</v>
      </c>
      <c r="I77" s="107">
        <v>34</v>
      </c>
      <c r="J77" s="107">
        <v>246</v>
      </c>
    </row>
    <row r="78" spans="1:10" x14ac:dyDescent="0.2">
      <c r="A78" s="5" t="s">
        <v>476</v>
      </c>
      <c r="B78" s="107">
        <v>2</v>
      </c>
      <c r="C78" s="107">
        <v>4</v>
      </c>
      <c r="D78" s="107">
        <v>36</v>
      </c>
      <c r="E78" s="107">
        <v>7</v>
      </c>
      <c r="F78" s="107">
        <v>6</v>
      </c>
      <c r="G78" s="107">
        <v>7</v>
      </c>
      <c r="H78" s="107">
        <v>156</v>
      </c>
      <c r="I78" s="107">
        <v>13</v>
      </c>
      <c r="J78" s="107">
        <v>231</v>
      </c>
    </row>
    <row r="79" spans="1:10" x14ac:dyDescent="0.2">
      <c r="A79" s="5" t="s">
        <v>2160</v>
      </c>
      <c r="B79" s="107"/>
      <c r="C79" s="107">
        <v>57</v>
      </c>
      <c r="D79" s="107">
        <v>11</v>
      </c>
      <c r="E79" s="107">
        <v>10</v>
      </c>
      <c r="F79" s="107">
        <v>7</v>
      </c>
      <c r="G79" s="107">
        <v>20</v>
      </c>
      <c r="H79" s="107">
        <v>40</v>
      </c>
      <c r="I79" s="107">
        <v>38</v>
      </c>
      <c r="J79" s="107">
        <v>183</v>
      </c>
    </row>
    <row r="80" spans="1:10" x14ac:dyDescent="0.2">
      <c r="A80" s="5" t="s">
        <v>1807</v>
      </c>
      <c r="B80" s="107">
        <v>2</v>
      </c>
      <c r="C80" s="107">
        <v>19</v>
      </c>
      <c r="D80" s="107">
        <v>19</v>
      </c>
      <c r="E80" s="107">
        <v>2</v>
      </c>
      <c r="F80" s="107">
        <v>39</v>
      </c>
      <c r="G80" s="107">
        <v>13</v>
      </c>
      <c r="H80" s="107">
        <v>46</v>
      </c>
      <c r="I80" s="107">
        <v>38</v>
      </c>
      <c r="J80" s="107">
        <v>178</v>
      </c>
    </row>
    <row r="81" spans="1:10" x14ac:dyDescent="0.2">
      <c r="A81" s="5" t="s">
        <v>1418</v>
      </c>
      <c r="B81" s="107">
        <v>1</v>
      </c>
      <c r="C81" s="107">
        <v>16</v>
      </c>
      <c r="D81" s="107">
        <v>8</v>
      </c>
      <c r="E81" s="107">
        <v>17</v>
      </c>
      <c r="F81" s="107">
        <v>1</v>
      </c>
      <c r="G81" s="107">
        <v>14</v>
      </c>
      <c r="H81" s="107">
        <v>29</v>
      </c>
      <c r="I81" s="107">
        <v>88</v>
      </c>
      <c r="J81" s="107">
        <v>174</v>
      </c>
    </row>
    <row r="82" spans="1:10" x14ac:dyDescent="0.2">
      <c r="A82" s="5" t="s">
        <v>437</v>
      </c>
      <c r="B82" s="107">
        <v>1</v>
      </c>
      <c r="C82" s="107">
        <v>20</v>
      </c>
      <c r="D82" s="107">
        <v>17</v>
      </c>
      <c r="E82" s="107">
        <v>7</v>
      </c>
      <c r="F82" s="107">
        <v>20</v>
      </c>
      <c r="G82" s="107">
        <v>10</v>
      </c>
      <c r="H82" s="107">
        <v>50</v>
      </c>
      <c r="I82" s="107">
        <v>30</v>
      </c>
      <c r="J82" s="107">
        <v>155</v>
      </c>
    </row>
    <row r="83" spans="1:10" x14ac:dyDescent="0.2">
      <c r="A83" s="5" t="s">
        <v>323</v>
      </c>
      <c r="B83" s="107">
        <v>2</v>
      </c>
      <c r="C83" s="107">
        <v>6</v>
      </c>
      <c r="D83" s="107">
        <v>31</v>
      </c>
      <c r="E83" s="107">
        <v>3</v>
      </c>
      <c r="F83" s="107">
        <v>6</v>
      </c>
      <c r="G83" s="107">
        <v>3</v>
      </c>
      <c r="H83" s="107">
        <v>86</v>
      </c>
      <c r="I83" s="107">
        <v>6</v>
      </c>
      <c r="J83" s="107">
        <v>143</v>
      </c>
    </row>
    <row r="84" spans="1:10" x14ac:dyDescent="0.2">
      <c r="A84" s="5" t="s">
        <v>1775</v>
      </c>
      <c r="B84" s="107"/>
      <c r="C84" s="107">
        <v>10</v>
      </c>
      <c r="D84" s="107">
        <v>23</v>
      </c>
      <c r="E84" s="107">
        <v>5</v>
      </c>
      <c r="F84" s="107">
        <v>4</v>
      </c>
      <c r="G84" s="107">
        <v>12</v>
      </c>
      <c r="H84" s="107">
        <v>60</v>
      </c>
      <c r="I84" s="107">
        <v>26</v>
      </c>
      <c r="J84" s="107">
        <v>140</v>
      </c>
    </row>
    <row r="85" spans="1:10" x14ac:dyDescent="0.2">
      <c r="A85" s="5" t="s">
        <v>59</v>
      </c>
      <c r="B85" s="107"/>
      <c r="C85" s="107">
        <v>18</v>
      </c>
      <c r="D85" s="107">
        <v>26</v>
      </c>
      <c r="E85" s="107">
        <v>6</v>
      </c>
      <c r="F85" s="107">
        <v>2</v>
      </c>
      <c r="G85" s="107">
        <v>3</v>
      </c>
      <c r="H85" s="107">
        <v>55</v>
      </c>
      <c r="I85" s="107">
        <v>22</v>
      </c>
      <c r="J85" s="107">
        <v>132</v>
      </c>
    </row>
    <row r="86" spans="1:10" x14ac:dyDescent="0.2">
      <c r="A86" s="5" t="s">
        <v>188</v>
      </c>
      <c r="B86" s="107">
        <v>1</v>
      </c>
      <c r="C86" s="107">
        <v>13</v>
      </c>
      <c r="D86" s="107">
        <v>19</v>
      </c>
      <c r="E86" s="107">
        <v>5</v>
      </c>
      <c r="F86" s="107">
        <v>5</v>
      </c>
      <c r="G86" s="107">
        <v>6</v>
      </c>
      <c r="H86" s="107">
        <v>57</v>
      </c>
      <c r="I86" s="107">
        <v>13</v>
      </c>
      <c r="J86" s="107">
        <v>119</v>
      </c>
    </row>
    <row r="87" spans="1:10" x14ac:dyDescent="0.2">
      <c r="A87" s="5" t="s">
        <v>2370</v>
      </c>
      <c r="B87" s="107"/>
      <c r="C87" s="107">
        <v>24</v>
      </c>
      <c r="D87" s="107">
        <v>9</v>
      </c>
      <c r="E87" s="107">
        <v>3</v>
      </c>
      <c r="F87" s="107">
        <v>8</v>
      </c>
      <c r="G87" s="107">
        <v>21</v>
      </c>
      <c r="H87" s="107">
        <v>15</v>
      </c>
      <c r="I87" s="107">
        <v>24</v>
      </c>
      <c r="J87" s="107">
        <v>104</v>
      </c>
    </row>
    <row r="88" spans="1:10" x14ac:dyDescent="0.2">
      <c r="A88" s="5" t="s">
        <v>2164</v>
      </c>
      <c r="B88" s="107"/>
      <c r="C88" s="107">
        <v>23</v>
      </c>
      <c r="D88" s="107">
        <v>6</v>
      </c>
      <c r="E88" s="107">
        <v>6</v>
      </c>
      <c r="F88" s="107">
        <v>16</v>
      </c>
      <c r="G88" s="107">
        <v>12</v>
      </c>
      <c r="H88" s="107">
        <v>22</v>
      </c>
      <c r="I88" s="107">
        <v>10</v>
      </c>
      <c r="J88" s="107">
        <v>95</v>
      </c>
    </row>
    <row r="89" spans="1:10" x14ac:dyDescent="0.2">
      <c r="A89" s="5" t="s">
        <v>2100</v>
      </c>
      <c r="B89" s="107"/>
      <c r="C89" s="107">
        <v>25</v>
      </c>
      <c r="D89" s="107">
        <v>12</v>
      </c>
      <c r="E89" s="107">
        <v>7</v>
      </c>
      <c r="F89" s="107">
        <v>6</v>
      </c>
      <c r="G89" s="107">
        <v>10</v>
      </c>
      <c r="H89" s="107">
        <v>21</v>
      </c>
      <c r="I89" s="107">
        <v>9</v>
      </c>
      <c r="J89" s="107">
        <v>90</v>
      </c>
    </row>
    <row r="90" spans="1:10" x14ac:dyDescent="0.2">
      <c r="A90" s="5" t="s">
        <v>166</v>
      </c>
      <c r="B90" s="107">
        <v>2</v>
      </c>
      <c r="C90" s="107">
        <v>6</v>
      </c>
      <c r="D90" s="107">
        <v>5</v>
      </c>
      <c r="E90" s="107">
        <v>3</v>
      </c>
      <c r="F90" s="107">
        <v>1</v>
      </c>
      <c r="G90" s="107">
        <v>6</v>
      </c>
      <c r="H90" s="107">
        <v>51</v>
      </c>
      <c r="I90" s="107">
        <v>4</v>
      </c>
      <c r="J90" s="107">
        <v>78</v>
      </c>
    </row>
    <row r="91" spans="1:10" x14ac:dyDescent="0.2">
      <c r="A91" s="5" t="s">
        <v>1805</v>
      </c>
      <c r="B91" s="107">
        <v>2</v>
      </c>
      <c r="C91" s="107">
        <v>18</v>
      </c>
      <c r="D91" s="107">
        <v>14</v>
      </c>
      <c r="E91" s="107">
        <v>3</v>
      </c>
      <c r="F91" s="107">
        <v>4</v>
      </c>
      <c r="G91" s="107">
        <v>2</v>
      </c>
      <c r="H91" s="107">
        <v>18</v>
      </c>
      <c r="I91" s="107">
        <v>16</v>
      </c>
      <c r="J91" s="107">
        <v>77</v>
      </c>
    </row>
    <row r="92" spans="1:10" x14ac:dyDescent="0.2">
      <c r="A92" s="5" t="s">
        <v>1659</v>
      </c>
      <c r="B92" s="107"/>
      <c r="C92" s="107">
        <v>9</v>
      </c>
      <c r="D92" s="107">
        <v>13</v>
      </c>
      <c r="E92" s="107">
        <v>4</v>
      </c>
      <c r="F92" s="107">
        <v>11</v>
      </c>
      <c r="G92" s="107">
        <v>6</v>
      </c>
      <c r="H92" s="107">
        <v>19</v>
      </c>
      <c r="I92" s="107">
        <v>4</v>
      </c>
      <c r="J92" s="107">
        <v>66</v>
      </c>
    </row>
    <row r="93" spans="1:10" x14ac:dyDescent="0.2">
      <c r="A93" s="5" t="s">
        <v>2168</v>
      </c>
      <c r="B93" s="107"/>
      <c r="C93" s="107">
        <v>8</v>
      </c>
      <c r="D93" s="107">
        <v>2</v>
      </c>
      <c r="E93" s="107">
        <v>3</v>
      </c>
      <c r="F93" s="107">
        <v>11</v>
      </c>
      <c r="G93" s="107">
        <v>13</v>
      </c>
      <c r="H93" s="107">
        <v>13</v>
      </c>
      <c r="I93" s="107">
        <v>13</v>
      </c>
      <c r="J93" s="107">
        <v>63</v>
      </c>
    </row>
    <row r="94" spans="1:10" x14ac:dyDescent="0.2">
      <c r="A94" s="5" t="s">
        <v>398</v>
      </c>
      <c r="B94" s="107">
        <v>1</v>
      </c>
      <c r="C94" s="107">
        <v>3</v>
      </c>
      <c r="D94" s="107">
        <v>3</v>
      </c>
      <c r="E94" s="107"/>
      <c r="F94" s="107"/>
      <c r="G94" s="107"/>
      <c r="H94" s="107">
        <v>10</v>
      </c>
      <c r="I94" s="107">
        <v>46</v>
      </c>
      <c r="J94" s="107">
        <v>63</v>
      </c>
    </row>
    <row r="95" spans="1:10" x14ac:dyDescent="0.2">
      <c r="A95" s="5" t="s">
        <v>1859</v>
      </c>
      <c r="B95" s="107">
        <v>1</v>
      </c>
      <c r="C95" s="107">
        <v>17</v>
      </c>
      <c r="D95" s="107">
        <v>3</v>
      </c>
      <c r="E95" s="107">
        <v>4</v>
      </c>
      <c r="F95" s="107">
        <v>14</v>
      </c>
      <c r="G95" s="107">
        <v>13</v>
      </c>
      <c r="H95" s="107">
        <v>3</v>
      </c>
      <c r="I95" s="107">
        <v>7</v>
      </c>
      <c r="J95" s="107">
        <v>62</v>
      </c>
    </row>
    <row r="96" spans="1:10" x14ac:dyDescent="0.2">
      <c r="A96" s="5" t="s">
        <v>492</v>
      </c>
      <c r="B96" s="107"/>
      <c r="C96" s="107">
        <v>4</v>
      </c>
      <c r="D96" s="107"/>
      <c r="E96" s="107">
        <v>1</v>
      </c>
      <c r="F96" s="107"/>
      <c r="G96" s="107"/>
      <c r="H96" s="107">
        <v>5</v>
      </c>
      <c r="I96" s="107">
        <v>49</v>
      </c>
      <c r="J96" s="107">
        <v>59</v>
      </c>
    </row>
    <row r="97" spans="1:10" x14ac:dyDescent="0.2">
      <c r="A97" s="5" t="s">
        <v>569</v>
      </c>
      <c r="B97" s="107"/>
      <c r="C97" s="107">
        <v>1</v>
      </c>
      <c r="D97" s="107">
        <v>1</v>
      </c>
      <c r="E97" s="107">
        <v>1</v>
      </c>
      <c r="F97" s="107"/>
      <c r="G97" s="107"/>
      <c r="H97" s="107">
        <v>47</v>
      </c>
      <c r="I97" s="107">
        <v>5</v>
      </c>
      <c r="J97" s="107">
        <v>55</v>
      </c>
    </row>
    <row r="98" spans="1:10" x14ac:dyDescent="0.2">
      <c r="A98" s="5" t="s">
        <v>1617</v>
      </c>
      <c r="B98" s="107">
        <v>3</v>
      </c>
      <c r="C98" s="107">
        <v>5</v>
      </c>
      <c r="D98" s="107"/>
      <c r="E98" s="107">
        <v>5</v>
      </c>
      <c r="F98" s="107">
        <v>3</v>
      </c>
      <c r="G98" s="107">
        <v>5</v>
      </c>
      <c r="H98" s="107">
        <v>10</v>
      </c>
      <c r="I98" s="107">
        <v>22</v>
      </c>
      <c r="J98" s="107">
        <v>53</v>
      </c>
    </row>
    <row r="99" spans="1:10" x14ac:dyDescent="0.2">
      <c r="A99" s="5" t="s">
        <v>1598</v>
      </c>
      <c r="B99" s="107"/>
      <c r="C99" s="107">
        <v>11</v>
      </c>
      <c r="D99" s="107">
        <v>9</v>
      </c>
      <c r="E99" s="107">
        <v>1</v>
      </c>
      <c r="F99" s="107">
        <v>3</v>
      </c>
      <c r="G99" s="107">
        <v>1</v>
      </c>
      <c r="H99" s="107">
        <v>9</v>
      </c>
      <c r="I99" s="107">
        <v>17</v>
      </c>
      <c r="J99" s="107">
        <v>51</v>
      </c>
    </row>
    <row r="100" spans="1:10" x14ac:dyDescent="0.2">
      <c r="A100" s="5" t="s">
        <v>671</v>
      </c>
      <c r="B100" s="107"/>
      <c r="C100" s="107">
        <v>7</v>
      </c>
      <c r="D100" s="107">
        <v>7</v>
      </c>
      <c r="E100" s="107"/>
      <c r="F100" s="107">
        <v>15</v>
      </c>
      <c r="G100" s="107">
        <v>4</v>
      </c>
      <c r="H100" s="107">
        <v>6</v>
      </c>
      <c r="I100" s="107">
        <v>2</v>
      </c>
      <c r="J100" s="107">
        <v>41</v>
      </c>
    </row>
    <row r="101" spans="1:10" x14ac:dyDescent="0.2">
      <c r="A101" s="5" t="s">
        <v>579</v>
      </c>
      <c r="B101" s="107"/>
      <c r="C101" s="107">
        <v>2</v>
      </c>
      <c r="D101" s="107">
        <v>2</v>
      </c>
      <c r="E101" s="107">
        <v>2</v>
      </c>
      <c r="F101" s="107">
        <v>1</v>
      </c>
      <c r="G101" s="107">
        <v>6</v>
      </c>
      <c r="H101" s="107">
        <v>18</v>
      </c>
      <c r="I101" s="107">
        <v>3</v>
      </c>
      <c r="J101" s="107">
        <v>34</v>
      </c>
    </row>
    <row r="102" spans="1:10" x14ac:dyDescent="0.2">
      <c r="A102" s="5" t="s">
        <v>140</v>
      </c>
      <c r="B102" s="107">
        <v>1</v>
      </c>
      <c r="C102" s="107">
        <v>5</v>
      </c>
      <c r="D102" s="107">
        <v>8</v>
      </c>
      <c r="E102" s="107"/>
      <c r="F102" s="107">
        <v>2</v>
      </c>
      <c r="G102" s="107">
        <v>6</v>
      </c>
      <c r="H102" s="107">
        <v>9</v>
      </c>
      <c r="I102" s="107">
        <v>3</v>
      </c>
      <c r="J102" s="107">
        <v>34</v>
      </c>
    </row>
    <row r="103" spans="1:10" x14ac:dyDescent="0.2">
      <c r="A103" s="5" t="s">
        <v>1779</v>
      </c>
      <c r="B103" s="107">
        <v>1</v>
      </c>
      <c r="C103" s="107">
        <v>3</v>
      </c>
      <c r="D103" s="107">
        <v>4</v>
      </c>
      <c r="E103" s="107">
        <v>2</v>
      </c>
      <c r="F103" s="107"/>
      <c r="G103" s="107"/>
      <c r="H103" s="107">
        <v>13</v>
      </c>
      <c r="I103" s="107">
        <v>9</v>
      </c>
      <c r="J103" s="107">
        <v>32</v>
      </c>
    </row>
    <row r="104" spans="1:10" x14ac:dyDescent="0.2">
      <c r="A104" s="5" t="s">
        <v>15</v>
      </c>
      <c r="B104" s="107"/>
      <c r="C104" s="107">
        <v>3</v>
      </c>
      <c r="D104" s="107">
        <v>4</v>
      </c>
      <c r="E104" s="107">
        <v>1</v>
      </c>
      <c r="F104" s="107">
        <v>1</v>
      </c>
      <c r="G104" s="107"/>
      <c r="H104" s="107">
        <v>17</v>
      </c>
      <c r="I104" s="107">
        <v>6</v>
      </c>
      <c r="J104" s="107">
        <v>32</v>
      </c>
    </row>
    <row r="105" spans="1:10" x14ac:dyDescent="0.2">
      <c r="A105" s="5" t="s">
        <v>2076</v>
      </c>
      <c r="B105" s="107"/>
      <c r="C105" s="107">
        <v>3</v>
      </c>
      <c r="D105" s="107">
        <v>2</v>
      </c>
      <c r="E105" s="107"/>
      <c r="F105" s="107">
        <v>2</v>
      </c>
      <c r="G105" s="107">
        <v>1</v>
      </c>
      <c r="H105" s="107">
        <v>2</v>
      </c>
      <c r="I105" s="107">
        <v>15</v>
      </c>
      <c r="J105" s="107">
        <v>25</v>
      </c>
    </row>
    <row r="106" spans="1:10" x14ac:dyDescent="0.2">
      <c r="A106" s="5" t="s">
        <v>475</v>
      </c>
      <c r="B106" s="107">
        <v>1</v>
      </c>
      <c r="C106" s="107"/>
      <c r="D106" s="107"/>
      <c r="E106" s="107"/>
      <c r="F106" s="107"/>
      <c r="G106" s="107"/>
      <c r="H106" s="107">
        <v>2</v>
      </c>
      <c r="I106" s="107">
        <v>22</v>
      </c>
      <c r="J106" s="107">
        <v>25</v>
      </c>
    </row>
    <row r="107" spans="1:10" x14ac:dyDescent="0.2">
      <c r="A107" s="5" t="s">
        <v>2571</v>
      </c>
      <c r="B107" s="107"/>
      <c r="C107" s="107">
        <v>3</v>
      </c>
      <c r="D107" s="107"/>
      <c r="E107" s="107">
        <v>1</v>
      </c>
      <c r="F107" s="107">
        <v>7</v>
      </c>
      <c r="G107" s="107"/>
      <c r="H107" s="107">
        <v>1</v>
      </c>
      <c r="I107" s="107">
        <v>11</v>
      </c>
      <c r="J107" s="107">
        <v>23</v>
      </c>
    </row>
    <row r="108" spans="1:10" x14ac:dyDescent="0.2">
      <c r="A108" s="5" t="s">
        <v>299</v>
      </c>
      <c r="B108" s="107"/>
      <c r="C108" s="107">
        <v>1</v>
      </c>
      <c r="D108" s="107"/>
      <c r="E108" s="107">
        <v>2</v>
      </c>
      <c r="F108" s="107">
        <v>1</v>
      </c>
      <c r="G108" s="107">
        <v>1</v>
      </c>
      <c r="H108" s="107">
        <v>15</v>
      </c>
      <c r="I108" s="107">
        <v>1</v>
      </c>
      <c r="J108" s="107">
        <v>21</v>
      </c>
    </row>
    <row r="109" spans="1:10" x14ac:dyDescent="0.2">
      <c r="A109" s="5" t="s">
        <v>525</v>
      </c>
      <c r="B109" s="107"/>
      <c r="C109" s="107">
        <v>2</v>
      </c>
      <c r="D109" s="107">
        <v>6</v>
      </c>
      <c r="E109" s="107"/>
      <c r="F109" s="107">
        <v>2</v>
      </c>
      <c r="G109" s="107"/>
      <c r="H109" s="107">
        <v>8</v>
      </c>
      <c r="I109" s="107">
        <v>2</v>
      </c>
      <c r="J109" s="107">
        <v>20</v>
      </c>
    </row>
    <row r="110" spans="1:10" x14ac:dyDescent="0.2">
      <c r="A110" s="5" t="s">
        <v>10</v>
      </c>
      <c r="B110" s="107"/>
      <c r="C110" s="107"/>
      <c r="D110" s="107">
        <v>4</v>
      </c>
      <c r="E110" s="107">
        <v>2</v>
      </c>
      <c r="F110" s="107">
        <v>1</v>
      </c>
      <c r="G110" s="107"/>
      <c r="H110" s="107">
        <v>11</v>
      </c>
      <c r="I110" s="107">
        <v>1</v>
      </c>
      <c r="J110" s="107">
        <v>19</v>
      </c>
    </row>
    <row r="111" spans="1:10" x14ac:dyDescent="0.2">
      <c r="A111" s="5" t="s">
        <v>2228</v>
      </c>
      <c r="B111" s="107"/>
      <c r="C111" s="107">
        <v>2</v>
      </c>
      <c r="D111" s="107">
        <v>2</v>
      </c>
      <c r="E111" s="107">
        <v>1</v>
      </c>
      <c r="F111" s="107"/>
      <c r="G111" s="107"/>
      <c r="H111" s="107">
        <v>13</v>
      </c>
      <c r="I111" s="107"/>
      <c r="J111" s="107">
        <v>18</v>
      </c>
    </row>
    <row r="112" spans="1:10" x14ac:dyDescent="0.2">
      <c r="A112" s="5" t="s">
        <v>251</v>
      </c>
      <c r="B112" s="107"/>
      <c r="C112" s="107">
        <v>1</v>
      </c>
      <c r="D112" s="107">
        <v>1</v>
      </c>
      <c r="E112" s="107"/>
      <c r="F112" s="107">
        <v>1</v>
      </c>
      <c r="G112" s="107"/>
      <c r="H112" s="107">
        <v>11</v>
      </c>
      <c r="I112" s="107">
        <v>4</v>
      </c>
      <c r="J112" s="107">
        <v>18</v>
      </c>
    </row>
    <row r="113" spans="1:10" x14ac:dyDescent="0.2">
      <c r="A113" s="5" t="s">
        <v>1101</v>
      </c>
      <c r="B113" s="107"/>
      <c r="C113" s="107">
        <v>4</v>
      </c>
      <c r="D113" s="107">
        <v>1</v>
      </c>
      <c r="E113" s="107"/>
      <c r="F113" s="107">
        <v>1</v>
      </c>
      <c r="G113" s="107"/>
      <c r="H113" s="107">
        <v>6</v>
      </c>
      <c r="I113" s="107">
        <v>6</v>
      </c>
      <c r="J113" s="107">
        <v>18</v>
      </c>
    </row>
    <row r="114" spans="1:10" x14ac:dyDescent="0.2">
      <c r="A114" s="5" t="s">
        <v>347</v>
      </c>
      <c r="B114" s="107"/>
      <c r="C114" s="107">
        <v>1</v>
      </c>
      <c r="D114" s="107">
        <v>1</v>
      </c>
      <c r="E114" s="107"/>
      <c r="F114" s="107">
        <v>1</v>
      </c>
      <c r="G114" s="107">
        <v>1</v>
      </c>
      <c r="H114" s="107">
        <v>10</v>
      </c>
      <c r="I114" s="107">
        <v>2</v>
      </c>
      <c r="J114" s="107">
        <v>16</v>
      </c>
    </row>
    <row r="115" spans="1:10" x14ac:dyDescent="0.2">
      <c r="A115" s="5" t="s">
        <v>375</v>
      </c>
      <c r="B115" s="107"/>
      <c r="C115" s="107">
        <v>1</v>
      </c>
      <c r="D115" s="107">
        <v>3</v>
      </c>
      <c r="E115" s="107">
        <v>1</v>
      </c>
      <c r="F115" s="107"/>
      <c r="G115" s="107"/>
      <c r="H115" s="107">
        <v>8</v>
      </c>
      <c r="I115" s="107">
        <v>1</v>
      </c>
      <c r="J115" s="107">
        <v>14</v>
      </c>
    </row>
    <row r="116" spans="1:10" x14ac:dyDescent="0.2">
      <c r="A116" s="5" t="s">
        <v>2491</v>
      </c>
      <c r="B116" s="107"/>
      <c r="C116" s="107">
        <v>1</v>
      </c>
      <c r="D116" s="107"/>
      <c r="E116" s="107">
        <v>2</v>
      </c>
      <c r="F116" s="107"/>
      <c r="G116" s="107"/>
      <c r="H116" s="107">
        <v>1</v>
      </c>
      <c r="I116" s="107">
        <v>8</v>
      </c>
      <c r="J116" s="107">
        <v>12</v>
      </c>
    </row>
    <row r="117" spans="1:10" x14ac:dyDescent="0.2">
      <c r="A117" s="5" t="s">
        <v>2532</v>
      </c>
      <c r="B117" s="107"/>
      <c r="C117" s="107"/>
      <c r="D117" s="107"/>
      <c r="E117" s="107"/>
      <c r="F117" s="107">
        <v>1</v>
      </c>
      <c r="G117" s="107"/>
      <c r="H117" s="107"/>
      <c r="I117" s="107">
        <v>11</v>
      </c>
      <c r="J117" s="107">
        <v>12</v>
      </c>
    </row>
    <row r="118" spans="1:10" x14ac:dyDescent="0.2">
      <c r="A118" s="5" t="s">
        <v>451</v>
      </c>
      <c r="B118" s="107"/>
      <c r="C118" s="107">
        <v>3</v>
      </c>
      <c r="D118" s="107">
        <v>1</v>
      </c>
      <c r="E118" s="107"/>
      <c r="F118" s="107">
        <v>1</v>
      </c>
      <c r="G118" s="107">
        <v>1</v>
      </c>
      <c r="H118" s="107">
        <v>5</v>
      </c>
      <c r="I118" s="107"/>
      <c r="J118" s="107">
        <v>11</v>
      </c>
    </row>
    <row r="119" spans="1:10" x14ac:dyDescent="0.2">
      <c r="A119" s="5" t="s">
        <v>582</v>
      </c>
      <c r="B119" s="107"/>
      <c r="C119" s="107">
        <v>1</v>
      </c>
      <c r="D119" s="107">
        <v>2</v>
      </c>
      <c r="E119" s="107"/>
      <c r="F119" s="107">
        <v>1</v>
      </c>
      <c r="G119" s="107">
        <v>1</v>
      </c>
      <c r="H119" s="107">
        <v>4</v>
      </c>
      <c r="I119" s="107">
        <v>1</v>
      </c>
      <c r="J119" s="107">
        <v>10</v>
      </c>
    </row>
    <row r="120" spans="1:10" x14ac:dyDescent="0.2">
      <c r="A120" s="5" t="s">
        <v>2569</v>
      </c>
      <c r="B120" s="107"/>
      <c r="C120" s="107"/>
      <c r="D120" s="107"/>
      <c r="E120" s="107"/>
      <c r="F120" s="107">
        <v>1</v>
      </c>
      <c r="G120" s="107"/>
      <c r="H120" s="107">
        <v>1</v>
      </c>
      <c r="I120" s="107">
        <v>8</v>
      </c>
      <c r="J120" s="107">
        <v>10</v>
      </c>
    </row>
    <row r="121" spans="1:10" x14ac:dyDescent="0.2">
      <c r="A121" s="5" t="s">
        <v>2523</v>
      </c>
      <c r="B121" s="107"/>
      <c r="C121" s="107">
        <v>2</v>
      </c>
      <c r="D121" s="107"/>
      <c r="E121" s="107"/>
      <c r="F121" s="107"/>
      <c r="G121" s="107">
        <v>1</v>
      </c>
      <c r="H121" s="107">
        <v>5</v>
      </c>
      <c r="I121" s="107">
        <v>2</v>
      </c>
      <c r="J121" s="107">
        <v>10</v>
      </c>
    </row>
    <row r="122" spans="1:10" x14ac:dyDescent="0.2">
      <c r="A122" s="5" t="s">
        <v>2213</v>
      </c>
      <c r="B122" s="107"/>
      <c r="C122" s="107">
        <v>1</v>
      </c>
      <c r="D122" s="107"/>
      <c r="E122" s="107"/>
      <c r="F122" s="107">
        <v>1</v>
      </c>
      <c r="G122" s="107"/>
      <c r="H122" s="107">
        <v>2</v>
      </c>
      <c r="I122" s="107">
        <v>6</v>
      </c>
      <c r="J122" s="107">
        <v>10</v>
      </c>
    </row>
    <row r="123" spans="1:10" x14ac:dyDescent="0.2">
      <c r="A123" s="5" t="s">
        <v>2254</v>
      </c>
      <c r="B123" s="107"/>
      <c r="C123" s="107">
        <v>1</v>
      </c>
      <c r="D123" s="107"/>
      <c r="E123" s="107"/>
      <c r="F123" s="107">
        <v>1</v>
      </c>
      <c r="G123" s="107">
        <v>2</v>
      </c>
      <c r="H123" s="107">
        <v>3</v>
      </c>
      <c r="I123" s="107">
        <v>1</v>
      </c>
      <c r="J123" s="107">
        <v>8</v>
      </c>
    </row>
    <row r="124" spans="1:10" x14ac:dyDescent="0.2">
      <c r="A124" s="5" t="s">
        <v>1182</v>
      </c>
      <c r="B124" s="107"/>
      <c r="C124" s="107">
        <v>6</v>
      </c>
      <c r="D124" s="107"/>
      <c r="E124" s="107"/>
      <c r="F124" s="107"/>
      <c r="G124" s="107"/>
      <c r="H124" s="107">
        <v>2</v>
      </c>
      <c r="I124" s="107"/>
      <c r="J124" s="107">
        <v>8</v>
      </c>
    </row>
    <row r="125" spans="1:10" x14ac:dyDescent="0.2">
      <c r="A125" s="5" t="s">
        <v>585</v>
      </c>
      <c r="B125" s="107"/>
      <c r="C125" s="107"/>
      <c r="D125" s="107">
        <v>1</v>
      </c>
      <c r="E125" s="107">
        <v>2</v>
      </c>
      <c r="F125" s="107">
        <v>1</v>
      </c>
      <c r="G125" s="107"/>
      <c r="H125" s="107">
        <v>4</v>
      </c>
      <c r="I125" s="107"/>
      <c r="J125" s="107">
        <v>8</v>
      </c>
    </row>
    <row r="126" spans="1:10" x14ac:dyDescent="0.2">
      <c r="A126" s="5" t="s">
        <v>490</v>
      </c>
      <c r="B126" s="107"/>
      <c r="C126" s="107">
        <v>1</v>
      </c>
      <c r="D126" s="107">
        <v>2</v>
      </c>
      <c r="E126" s="107"/>
      <c r="F126" s="107"/>
      <c r="G126" s="107">
        <v>1</v>
      </c>
      <c r="H126" s="107">
        <v>2</v>
      </c>
      <c r="I126" s="107"/>
      <c r="J126" s="107">
        <v>6</v>
      </c>
    </row>
    <row r="127" spans="1:10" x14ac:dyDescent="0.2">
      <c r="A127" s="5" t="s">
        <v>1032</v>
      </c>
      <c r="B127" s="107">
        <v>1</v>
      </c>
      <c r="C127" s="107">
        <v>1</v>
      </c>
      <c r="D127" s="107"/>
      <c r="E127" s="107">
        <v>1</v>
      </c>
      <c r="F127" s="107"/>
      <c r="G127" s="107">
        <v>1</v>
      </c>
      <c r="H127" s="107">
        <v>2</v>
      </c>
      <c r="I127" s="107"/>
      <c r="J127" s="107">
        <v>6</v>
      </c>
    </row>
    <row r="128" spans="1:10" x14ac:dyDescent="0.2">
      <c r="A128" s="5" t="s">
        <v>676</v>
      </c>
      <c r="B128" s="107"/>
      <c r="C128" s="107"/>
      <c r="D128" s="107">
        <v>1</v>
      </c>
      <c r="E128" s="107"/>
      <c r="F128" s="107">
        <v>1</v>
      </c>
      <c r="G128" s="107">
        <v>1</v>
      </c>
      <c r="H128" s="107">
        <v>2</v>
      </c>
      <c r="I128" s="107">
        <v>1</v>
      </c>
      <c r="J128" s="107">
        <v>6</v>
      </c>
    </row>
    <row r="129" spans="1:10" x14ac:dyDescent="0.2">
      <c r="A129" s="5" t="s">
        <v>2719</v>
      </c>
      <c r="B129" s="107"/>
      <c r="C129" s="107"/>
      <c r="D129" s="107"/>
      <c r="E129" s="107"/>
      <c r="F129" s="107"/>
      <c r="G129" s="107"/>
      <c r="H129" s="107">
        <v>1</v>
      </c>
      <c r="I129" s="107">
        <v>5</v>
      </c>
      <c r="J129" s="107">
        <v>6</v>
      </c>
    </row>
    <row r="130" spans="1:10" x14ac:dyDescent="0.2">
      <c r="A130" s="5" t="s">
        <v>2549</v>
      </c>
      <c r="B130" s="107"/>
      <c r="C130" s="107"/>
      <c r="D130" s="107"/>
      <c r="E130" s="107"/>
      <c r="F130" s="107">
        <v>1</v>
      </c>
      <c r="G130" s="107"/>
      <c r="H130" s="107">
        <v>4</v>
      </c>
      <c r="I130" s="107"/>
      <c r="J130" s="107">
        <v>5</v>
      </c>
    </row>
    <row r="131" spans="1:10" x14ac:dyDescent="0.2">
      <c r="A131" s="5" t="s">
        <v>1694</v>
      </c>
      <c r="B131" s="107">
        <v>2</v>
      </c>
      <c r="C131" s="107">
        <v>1</v>
      </c>
      <c r="D131" s="107"/>
      <c r="E131" s="107">
        <v>1</v>
      </c>
      <c r="F131" s="107"/>
      <c r="G131" s="107"/>
      <c r="H131" s="107">
        <v>1</v>
      </c>
      <c r="I131" s="107"/>
      <c r="J131" s="107">
        <v>5</v>
      </c>
    </row>
    <row r="132" spans="1:10" x14ac:dyDescent="0.2">
      <c r="A132" s="5" t="s">
        <v>2325</v>
      </c>
      <c r="B132" s="107"/>
      <c r="C132" s="107">
        <v>1</v>
      </c>
      <c r="D132" s="107"/>
      <c r="E132" s="107"/>
      <c r="F132" s="107"/>
      <c r="G132" s="107">
        <v>1</v>
      </c>
      <c r="H132" s="107">
        <v>2</v>
      </c>
      <c r="I132" s="107"/>
      <c r="J132" s="107">
        <v>4</v>
      </c>
    </row>
    <row r="133" spans="1:10" x14ac:dyDescent="0.2">
      <c r="A133" s="5" t="s">
        <v>2422</v>
      </c>
      <c r="B133" s="107"/>
      <c r="C133" s="107"/>
      <c r="D133" s="107">
        <v>1</v>
      </c>
      <c r="E133" s="107"/>
      <c r="F133" s="107">
        <v>1</v>
      </c>
      <c r="G133" s="107"/>
      <c r="H133" s="107"/>
      <c r="I133" s="107">
        <v>2</v>
      </c>
      <c r="J133" s="107">
        <v>4</v>
      </c>
    </row>
    <row r="134" spans="1:10" x14ac:dyDescent="0.2">
      <c r="A134" s="5" t="s">
        <v>1088</v>
      </c>
      <c r="B134" s="107"/>
      <c r="C134" s="107"/>
      <c r="D134" s="107"/>
      <c r="E134" s="107"/>
      <c r="F134" s="107"/>
      <c r="G134" s="107"/>
      <c r="H134" s="107">
        <v>2</v>
      </c>
      <c r="I134" s="107">
        <v>2</v>
      </c>
      <c r="J134" s="107">
        <v>4</v>
      </c>
    </row>
    <row r="135" spans="1:10" x14ac:dyDescent="0.2">
      <c r="A135" s="5" t="s">
        <v>1966</v>
      </c>
      <c r="B135" s="107"/>
      <c r="C135" s="107">
        <v>1</v>
      </c>
      <c r="D135" s="107"/>
      <c r="E135" s="107"/>
      <c r="F135" s="107"/>
      <c r="G135" s="107"/>
      <c r="H135" s="107">
        <v>2</v>
      </c>
      <c r="I135" s="107">
        <v>1</v>
      </c>
      <c r="J135" s="107">
        <v>4</v>
      </c>
    </row>
    <row r="136" spans="1:10" x14ac:dyDescent="0.2">
      <c r="A136" s="5" t="s">
        <v>2602</v>
      </c>
      <c r="B136" s="107"/>
      <c r="C136" s="107"/>
      <c r="D136" s="107"/>
      <c r="E136" s="107"/>
      <c r="F136" s="107"/>
      <c r="G136" s="107">
        <v>1</v>
      </c>
      <c r="H136" s="107"/>
      <c r="I136" s="107">
        <v>2</v>
      </c>
      <c r="J136" s="107">
        <v>3</v>
      </c>
    </row>
    <row r="137" spans="1:10" x14ac:dyDescent="0.2">
      <c r="A137" s="5" t="s">
        <v>2395</v>
      </c>
      <c r="B137" s="107"/>
      <c r="C137" s="107"/>
      <c r="D137" s="107"/>
      <c r="E137" s="107">
        <v>1</v>
      </c>
      <c r="F137" s="107">
        <v>1</v>
      </c>
      <c r="G137" s="107"/>
      <c r="H137" s="107"/>
      <c r="I137" s="107">
        <v>1</v>
      </c>
      <c r="J137" s="107">
        <v>3</v>
      </c>
    </row>
    <row r="138" spans="1:10" x14ac:dyDescent="0.2">
      <c r="A138" s="5" t="s">
        <v>2758</v>
      </c>
      <c r="B138" s="107"/>
      <c r="C138" s="107"/>
      <c r="D138" s="107"/>
      <c r="E138" s="107"/>
      <c r="F138" s="107"/>
      <c r="G138" s="107"/>
      <c r="H138" s="107"/>
      <c r="I138" s="107">
        <v>2</v>
      </c>
      <c r="J138" s="107">
        <v>2</v>
      </c>
    </row>
    <row r="139" spans="1:10" x14ac:dyDescent="0.2">
      <c r="A139" s="5" t="s">
        <v>2489</v>
      </c>
      <c r="B139" s="107"/>
      <c r="C139" s="107"/>
      <c r="D139" s="107"/>
      <c r="E139" s="107"/>
      <c r="F139" s="107"/>
      <c r="G139" s="107"/>
      <c r="H139" s="107">
        <v>2</v>
      </c>
      <c r="I139" s="107"/>
      <c r="J139" s="107">
        <v>2</v>
      </c>
    </row>
    <row r="140" spans="1:10" x14ac:dyDescent="0.2">
      <c r="A140" s="5" t="s">
        <v>297</v>
      </c>
      <c r="B140" s="107"/>
      <c r="C140" s="107"/>
      <c r="D140" s="107"/>
      <c r="E140" s="107"/>
      <c r="F140" s="107"/>
      <c r="G140" s="107"/>
      <c r="H140" s="107">
        <v>2</v>
      </c>
      <c r="I140" s="107"/>
      <c r="J140" s="107">
        <v>2</v>
      </c>
    </row>
    <row r="141" spans="1:10" x14ac:dyDescent="0.2">
      <c r="A141" s="5" t="s">
        <v>1055</v>
      </c>
      <c r="B141" s="107"/>
      <c r="C141" s="107">
        <v>1</v>
      </c>
      <c r="D141" s="107"/>
      <c r="E141" s="107"/>
      <c r="F141" s="107"/>
      <c r="G141" s="107"/>
      <c r="H141" s="107">
        <v>1</v>
      </c>
      <c r="I141" s="107"/>
      <c r="J141" s="107">
        <v>2</v>
      </c>
    </row>
    <row r="142" spans="1:10" x14ac:dyDescent="0.2">
      <c r="A142" s="5" t="s">
        <v>2483</v>
      </c>
      <c r="B142" s="107"/>
      <c r="C142" s="107"/>
      <c r="D142" s="107">
        <v>2</v>
      </c>
      <c r="E142" s="107"/>
      <c r="F142" s="107"/>
      <c r="G142" s="107"/>
      <c r="H142" s="107"/>
      <c r="I142" s="107"/>
      <c r="J142" s="107">
        <v>2</v>
      </c>
    </row>
    <row r="143" spans="1:10" x14ac:dyDescent="0.2">
      <c r="A143" s="5" t="s">
        <v>496</v>
      </c>
      <c r="B143" s="107"/>
      <c r="C143" s="107">
        <v>1</v>
      </c>
      <c r="D143" s="107"/>
      <c r="E143" s="107"/>
      <c r="F143" s="107"/>
      <c r="G143" s="107"/>
      <c r="H143" s="107"/>
      <c r="I143" s="107">
        <v>1</v>
      </c>
      <c r="J143" s="107">
        <v>2</v>
      </c>
    </row>
    <row r="144" spans="1:10" x14ac:dyDescent="0.2">
      <c r="A144" s="5" t="s">
        <v>2697</v>
      </c>
      <c r="B144" s="107"/>
      <c r="C144" s="107"/>
      <c r="D144" s="107"/>
      <c r="E144" s="107"/>
      <c r="F144" s="107"/>
      <c r="G144" s="107"/>
      <c r="H144" s="107">
        <v>1</v>
      </c>
      <c r="I144" s="107"/>
      <c r="J144" s="107">
        <v>1</v>
      </c>
    </row>
    <row r="145" spans="1:10" x14ac:dyDescent="0.2">
      <c r="A145" s="5" t="s">
        <v>228</v>
      </c>
      <c r="B145" s="107"/>
      <c r="C145" s="107"/>
      <c r="D145" s="107"/>
      <c r="E145" s="107"/>
      <c r="F145" s="107"/>
      <c r="G145" s="107"/>
      <c r="H145" s="107">
        <v>1</v>
      </c>
      <c r="I145" s="107"/>
      <c r="J145" s="107">
        <v>1</v>
      </c>
    </row>
    <row r="146" spans="1:10" x14ac:dyDescent="0.2">
      <c r="A146" s="5" t="s">
        <v>2750</v>
      </c>
      <c r="B146" s="107"/>
      <c r="C146" s="107"/>
      <c r="D146" s="107"/>
      <c r="E146" s="107"/>
      <c r="F146" s="107"/>
      <c r="G146" s="107"/>
      <c r="H146" s="107"/>
      <c r="I146" s="107">
        <v>1</v>
      </c>
      <c r="J146" s="107">
        <v>1</v>
      </c>
    </row>
    <row r="147" spans="1:10" x14ac:dyDescent="0.2">
      <c r="A147" s="5" t="s">
        <v>2845</v>
      </c>
      <c r="B147" s="107"/>
      <c r="C147" s="107"/>
      <c r="D147" s="107"/>
      <c r="E147" s="107"/>
      <c r="F147" s="107"/>
      <c r="G147" s="107"/>
      <c r="H147" s="107"/>
      <c r="I147" s="107">
        <v>1</v>
      </c>
      <c r="J147" s="107">
        <v>1</v>
      </c>
    </row>
    <row r="148" spans="1:10" x14ac:dyDescent="0.2">
      <c r="A148" s="5" t="s">
        <v>2618</v>
      </c>
      <c r="B148" s="107"/>
      <c r="C148" s="107"/>
      <c r="D148" s="107"/>
      <c r="E148" s="107"/>
      <c r="F148" s="107"/>
      <c r="G148" s="107"/>
      <c r="H148" s="107">
        <v>1</v>
      </c>
      <c r="I148" s="107"/>
      <c r="J148" s="107">
        <v>1</v>
      </c>
    </row>
    <row r="149" spans="1:10" x14ac:dyDescent="0.2">
      <c r="A149" s="5" t="s">
        <v>2436</v>
      </c>
      <c r="B149" s="107"/>
      <c r="C149" s="107"/>
      <c r="D149" s="107">
        <v>1</v>
      </c>
      <c r="E149" s="107"/>
      <c r="F149" s="107"/>
      <c r="G149" s="107"/>
      <c r="H149" s="107"/>
      <c r="I149" s="107"/>
      <c r="J149" s="107">
        <v>1</v>
      </c>
    </row>
    <row r="150" spans="1:10" x14ac:dyDescent="0.2">
      <c r="A150" s="5" t="s">
        <v>2723</v>
      </c>
      <c r="B150" s="107"/>
      <c r="C150" s="107"/>
      <c r="D150" s="107"/>
      <c r="E150" s="107"/>
      <c r="F150" s="107"/>
      <c r="G150" s="107"/>
      <c r="H150" s="107">
        <v>1</v>
      </c>
      <c r="I150" s="107"/>
      <c r="J150" s="107">
        <v>1</v>
      </c>
    </row>
    <row r="151" spans="1:10" x14ac:dyDescent="0.2">
      <c r="A151" s="5" t="s">
        <v>22</v>
      </c>
      <c r="B151" s="107"/>
      <c r="C151" s="107"/>
      <c r="D151" s="107"/>
      <c r="E151" s="107"/>
      <c r="F151" s="107"/>
      <c r="G151" s="107"/>
      <c r="H151" s="107">
        <v>1</v>
      </c>
      <c r="I151" s="107"/>
      <c r="J151" s="107">
        <v>1</v>
      </c>
    </row>
    <row r="152" spans="1:10" x14ac:dyDescent="0.2">
      <c r="A152" s="5" t="s">
        <v>2767</v>
      </c>
      <c r="B152" s="107"/>
      <c r="C152" s="107"/>
      <c r="D152" s="107"/>
      <c r="E152" s="107"/>
      <c r="F152" s="107"/>
      <c r="G152" s="107"/>
      <c r="H152" s="107"/>
      <c r="I152" s="107">
        <v>1</v>
      </c>
      <c r="J152" s="107">
        <v>1</v>
      </c>
    </row>
    <row r="153" spans="1:10" x14ac:dyDescent="0.2">
      <c r="A153" s="5" t="s">
        <v>151</v>
      </c>
      <c r="B153" s="107">
        <v>1</v>
      </c>
      <c r="C153" s="107"/>
      <c r="D153" s="107"/>
      <c r="E153" s="107"/>
      <c r="F153" s="107"/>
      <c r="G153" s="107"/>
      <c r="H153" s="107"/>
      <c r="I153" s="107"/>
      <c r="J153" s="107">
        <v>1</v>
      </c>
    </row>
    <row r="154" spans="1:10" x14ac:dyDescent="0.2">
      <c r="A154" s="5" t="s">
        <v>2604</v>
      </c>
      <c r="B154" s="107"/>
      <c r="C154" s="107"/>
      <c r="D154" s="107"/>
      <c r="E154" s="107"/>
      <c r="F154" s="107"/>
      <c r="G154" s="107">
        <v>1</v>
      </c>
      <c r="H154" s="107"/>
      <c r="I154" s="107"/>
      <c r="J154" s="107">
        <v>1</v>
      </c>
    </row>
    <row r="155" spans="1:10" x14ac:dyDescent="0.2">
      <c r="A155" s="5" t="s">
        <v>254</v>
      </c>
      <c r="B155" s="107"/>
      <c r="C155" s="107"/>
      <c r="D155" s="107"/>
      <c r="E155" s="107"/>
      <c r="F155" s="107"/>
      <c r="G155" s="107"/>
      <c r="H155" s="107">
        <v>1</v>
      </c>
      <c r="I155" s="107"/>
      <c r="J155" s="107">
        <v>1</v>
      </c>
    </row>
    <row r="156" spans="1:10" x14ac:dyDescent="0.2">
      <c r="A156" s="5" t="s">
        <v>2687</v>
      </c>
      <c r="B156" s="107"/>
      <c r="C156" s="107"/>
      <c r="D156" s="107"/>
      <c r="E156" s="107"/>
      <c r="F156" s="107"/>
      <c r="G156" s="107"/>
      <c r="H156" s="107">
        <v>1</v>
      </c>
      <c r="I156" s="107"/>
      <c r="J156" s="107">
        <v>1</v>
      </c>
    </row>
    <row r="157" spans="1:10" x14ac:dyDescent="0.2">
      <c r="A157" s="5" t="s">
        <v>335</v>
      </c>
      <c r="B157" s="107"/>
      <c r="C157" s="107"/>
      <c r="D157" s="107"/>
      <c r="E157" s="107"/>
      <c r="F157" s="107"/>
      <c r="G157" s="107"/>
      <c r="H157" s="107">
        <v>1</v>
      </c>
      <c r="I157" s="107"/>
      <c r="J157" s="107">
        <v>1</v>
      </c>
    </row>
    <row r="158" spans="1:10" x14ac:dyDescent="0.2">
      <c r="A158" s="5" t="s">
        <v>125</v>
      </c>
      <c r="B158" s="107"/>
      <c r="C158" s="107"/>
      <c r="D158" s="107"/>
      <c r="E158" s="107"/>
      <c r="F158" s="107"/>
      <c r="G158" s="107"/>
      <c r="H158" s="107">
        <v>1</v>
      </c>
      <c r="I158" s="107"/>
      <c r="J158" s="107">
        <v>1</v>
      </c>
    </row>
    <row r="159" spans="1:10" x14ac:dyDescent="0.2">
      <c r="A159" s="5" t="s">
        <v>416</v>
      </c>
      <c r="B159" s="107"/>
      <c r="C159" s="107"/>
      <c r="D159" s="107"/>
      <c r="E159" s="107">
        <v>1</v>
      </c>
      <c r="F159" s="107"/>
      <c r="G159" s="107"/>
      <c r="H159" s="107"/>
      <c r="I159" s="107"/>
      <c r="J159" s="107">
        <v>1</v>
      </c>
    </row>
    <row r="160" spans="1:10" x14ac:dyDescent="0.2">
      <c r="A160" s="5" t="s">
        <v>2732</v>
      </c>
      <c r="B160" s="107"/>
      <c r="C160" s="107"/>
      <c r="D160" s="107"/>
      <c r="E160" s="107"/>
      <c r="F160" s="107"/>
      <c r="G160" s="107"/>
      <c r="H160" s="107"/>
      <c r="I160" s="107">
        <v>1</v>
      </c>
      <c r="J160" s="107">
        <v>1</v>
      </c>
    </row>
    <row r="161" spans="1:10" x14ac:dyDescent="0.2">
      <c r="A161" s="5" t="s">
        <v>814</v>
      </c>
      <c r="B161" s="107"/>
      <c r="C161" s="107"/>
      <c r="D161" s="107"/>
      <c r="E161" s="107"/>
      <c r="F161" s="107"/>
      <c r="G161" s="107">
        <v>1</v>
      </c>
      <c r="H161" s="107"/>
      <c r="I161" s="107"/>
      <c r="J161" s="107">
        <v>1</v>
      </c>
    </row>
    <row r="162" spans="1:10" x14ac:dyDescent="0.2">
      <c r="A162" s="5" t="s">
        <v>473</v>
      </c>
      <c r="B162" s="107"/>
      <c r="C162" s="107"/>
      <c r="D162" s="107"/>
      <c r="E162" s="107"/>
      <c r="F162" s="107"/>
      <c r="G162" s="107"/>
      <c r="H162" s="107">
        <v>1</v>
      </c>
      <c r="I162" s="107"/>
      <c r="J162" s="107">
        <v>1</v>
      </c>
    </row>
    <row r="163" spans="1:10" x14ac:dyDescent="0.2">
      <c r="A163" s="5" t="s">
        <v>1291</v>
      </c>
      <c r="B163" s="107"/>
      <c r="C163" s="107"/>
      <c r="D163" s="107"/>
      <c r="E163" s="107"/>
      <c r="F163" s="107"/>
      <c r="G163" s="107"/>
      <c r="H163" s="107"/>
      <c r="I163" s="107">
        <v>1</v>
      </c>
      <c r="J163" s="107">
        <v>1</v>
      </c>
    </row>
    <row r="164" spans="1:10" x14ac:dyDescent="0.2">
      <c r="A164" s="5" t="s">
        <v>817</v>
      </c>
      <c r="B164" s="107"/>
      <c r="C164" s="107"/>
      <c r="D164" s="107"/>
      <c r="E164" s="107"/>
      <c r="F164" s="107"/>
      <c r="G164" s="107"/>
      <c r="H164" s="107">
        <v>1</v>
      </c>
      <c r="I164" s="107"/>
      <c r="J164" s="107">
        <v>1</v>
      </c>
    </row>
    <row r="165" spans="1:10" x14ac:dyDescent="0.2">
      <c r="A165" s="5" t="s">
        <v>588</v>
      </c>
      <c r="B165" s="107"/>
      <c r="C165" s="107"/>
      <c r="D165" s="107"/>
      <c r="E165" s="107"/>
      <c r="F165" s="107"/>
      <c r="G165" s="107"/>
      <c r="H165" s="107">
        <v>1</v>
      </c>
      <c r="I165" s="107"/>
      <c r="J165" s="107">
        <v>1</v>
      </c>
    </row>
    <row r="166" spans="1:10" x14ac:dyDescent="0.2">
      <c r="A166" s="5" t="s">
        <v>2172</v>
      </c>
      <c r="B166" s="107"/>
      <c r="C166" s="107"/>
      <c r="D166" s="107">
        <v>1</v>
      </c>
      <c r="E166" s="107"/>
      <c r="F166" s="107"/>
      <c r="G166" s="107"/>
      <c r="H166" s="107"/>
      <c r="I166" s="107"/>
      <c r="J166" s="107">
        <v>1</v>
      </c>
    </row>
    <row r="167" spans="1:10" x14ac:dyDescent="0.2">
      <c r="A167" s="5" t="s">
        <v>2612</v>
      </c>
      <c r="B167" s="107"/>
      <c r="C167" s="107"/>
      <c r="D167" s="107"/>
      <c r="E167" s="107"/>
      <c r="F167" s="107"/>
      <c r="G167" s="107"/>
      <c r="H167" s="107"/>
      <c r="I167" s="107"/>
      <c r="J167" s="107"/>
    </row>
    <row r="168" spans="1:10" x14ac:dyDescent="0.2">
      <c r="A168" s="5" t="s">
        <v>2684</v>
      </c>
      <c r="B168" s="107"/>
      <c r="C168" s="107"/>
      <c r="D168" s="107"/>
      <c r="E168" s="107"/>
      <c r="F168" s="107"/>
      <c r="G168" s="107"/>
      <c r="H168" s="107"/>
      <c r="I168" s="107"/>
      <c r="J168" s="107"/>
    </row>
    <row r="169" spans="1:10" x14ac:dyDescent="0.2">
      <c r="A169" s="5" t="s">
        <v>2626</v>
      </c>
      <c r="B169" s="107"/>
      <c r="C169" s="107"/>
      <c r="D169" s="107"/>
      <c r="E169" s="107"/>
      <c r="F169" s="107"/>
      <c r="G169" s="107"/>
      <c r="H169" s="107"/>
      <c r="I169" s="107"/>
      <c r="J169" s="107"/>
    </row>
    <row r="170" spans="1:10" x14ac:dyDescent="0.2">
      <c r="A170" s="5" t="s">
        <v>2558</v>
      </c>
      <c r="B170" s="107"/>
      <c r="C170" s="107"/>
      <c r="D170" s="107"/>
      <c r="E170" s="107"/>
      <c r="F170" s="107"/>
      <c r="G170" s="107"/>
      <c r="H170" s="107"/>
      <c r="I170" s="107"/>
      <c r="J170" s="107"/>
    </row>
    <row r="171" spans="1:10" x14ac:dyDescent="0.2">
      <c r="A171" s="5" t="s">
        <v>2748</v>
      </c>
      <c r="B171" s="107"/>
      <c r="C171" s="107"/>
      <c r="D171" s="107"/>
      <c r="E171" s="107"/>
      <c r="F171" s="107"/>
      <c r="G171" s="107"/>
      <c r="H171" s="107"/>
      <c r="I171" s="107"/>
      <c r="J171" s="107"/>
    </row>
    <row r="172" spans="1:10" x14ac:dyDescent="0.2">
      <c r="A172" s="5" t="s">
        <v>2493</v>
      </c>
      <c r="B172" s="107"/>
      <c r="C172" s="107"/>
      <c r="D172" s="107"/>
      <c r="E172" s="107"/>
      <c r="F172" s="107"/>
      <c r="G172" s="107"/>
      <c r="H172" s="107"/>
      <c r="I172" s="107"/>
      <c r="J172" s="107"/>
    </row>
    <row r="173" spans="1:10" x14ac:dyDescent="0.2">
      <c r="A173" s="5" t="s">
        <v>1949</v>
      </c>
      <c r="B173" s="107"/>
      <c r="C173" s="107"/>
      <c r="D173" s="107"/>
      <c r="E173" s="107"/>
      <c r="F173" s="107"/>
      <c r="G173" s="107"/>
      <c r="H173" s="107"/>
      <c r="I173" s="107"/>
      <c r="J173" s="107"/>
    </row>
    <row r="174" spans="1:10" x14ac:dyDescent="0.2">
      <c r="A174" s="5" t="s">
        <v>584</v>
      </c>
      <c r="B174" s="107"/>
      <c r="C174" s="107"/>
      <c r="D174" s="107"/>
      <c r="E174" s="107"/>
      <c r="F174" s="107"/>
      <c r="G174" s="107"/>
      <c r="H174" s="107"/>
      <c r="I174" s="107"/>
      <c r="J174" s="107"/>
    </row>
    <row r="175" spans="1:10" x14ac:dyDescent="0.2">
      <c r="A175" s="5" t="s">
        <v>2647</v>
      </c>
      <c r="B175" s="107"/>
      <c r="C175" s="107"/>
      <c r="D175" s="107"/>
      <c r="E175" s="107"/>
      <c r="F175" s="107"/>
      <c r="G175" s="107"/>
      <c r="H175" s="107"/>
      <c r="I175" s="107"/>
      <c r="J175" s="107"/>
    </row>
    <row r="176" spans="1:10" x14ac:dyDescent="0.2">
      <c r="A176" s="5" t="s">
        <v>2345</v>
      </c>
      <c r="B176" s="107"/>
      <c r="C176" s="107"/>
      <c r="D176" s="107"/>
      <c r="E176" s="107"/>
      <c r="F176" s="107"/>
      <c r="G176" s="107"/>
      <c r="H176" s="107"/>
      <c r="I176" s="107"/>
      <c r="J176" s="107"/>
    </row>
    <row r="177" spans="1:10" x14ac:dyDescent="0.2">
      <c r="A177" s="5" t="s">
        <v>2547</v>
      </c>
      <c r="B177" s="107"/>
      <c r="C177" s="107"/>
      <c r="D177" s="107"/>
      <c r="E177" s="107"/>
      <c r="F177" s="107"/>
      <c r="G177" s="107"/>
      <c r="H177" s="107"/>
      <c r="I177" s="107"/>
      <c r="J177" s="107"/>
    </row>
    <row r="178" spans="1:10" x14ac:dyDescent="0.2">
      <c r="A178" s="5" t="s">
        <v>603</v>
      </c>
      <c r="B178" s="107">
        <v>162504</v>
      </c>
      <c r="C178" s="107">
        <v>353015</v>
      </c>
      <c r="D178" s="107">
        <v>216535</v>
      </c>
      <c r="E178" s="107">
        <v>123692</v>
      </c>
      <c r="F178" s="107">
        <v>363153</v>
      </c>
      <c r="G178" s="107">
        <v>190222</v>
      </c>
      <c r="H178" s="107">
        <v>589846</v>
      </c>
      <c r="I178" s="107">
        <v>335246</v>
      </c>
      <c r="J178" s="107">
        <v>2334213</v>
      </c>
    </row>
  </sheetData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J26"/>
  <sheetViews>
    <sheetView workbookViewId="0">
      <selection activeCell="A18" sqref="A18"/>
    </sheetView>
  </sheetViews>
  <sheetFormatPr baseColWidth="10" defaultColWidth="9.1640625" defaultRowHeight="15" x14ac:dyDescent="0.2"/>
  <cols>
    <col min="1" max="1" width="20.83203125" customWidth="1"/>
    <col min="2" max="2" width="23.1640625" customWidth="1"/>
    <col min="3" max="3" width="7.5" bestFit="1" customWidth="1"/>
    <col min="4" max="4" width="6.5" bestFit="1" customWidth="1"/>
    <col min="5" max="5" width="7.5" customWidth="1"/>
    <col min="6" max="6" width="6.5" customWidth="1"/>
    <col min="7" max="7" width="6.5" bestFit="1" customWidth="1"/>
    <col min="8" max="8" width="7.5" customWidth="1"/>
    <col min="9" max="9" width="7.5" bestFit="1" customWidth="1"/>
    <col min="10" max="10" width="11.33203125" customWidth="1"/>
  </cols>
  <sheetData>
    <row r="2" spans="1:10" x14ac:dyDescent="0.2">
      <c r="A2" s="4" t="s">
        <v>612</v>
      </c>
      <c r="B2" t="s">
        <v>604</v>
      </c>
    </row>
    <row r="3" spans="1:10" x14ac:dyDescent="0.2">
      <c r="A3" s="4" t="s">
        <v>801</v>
      </c>
      <c r="B3" t="s">
        <v>604</v>
      </c>
    </row>
    <row r="4" spans="1:10" x14ac:dyDescent="0.2">
      <c r="A4" s="4" t="s">
        <v>601</v>
      </c>
      <c r="B4" t="s">
        <v>857</v>
      </c>
    </row>
    <row r="5" spans="1:10" x14ac:dyDescent="0.2">
      <c r="A5" s="4" t="s">
        <v>616</v>
      </c>
      <c r="B5" t="s">
        <v>615</v>
      </c>
    </row>
    <row r="6" spans="1:10" x14ac:dyDescent="0.2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</row>
    <row r="7" spans="1:10" x14ac:dyDescent="0.2">
      <c r="A7" s="4" t="s">
        <v>766</v>
      </c>
      <c r="B7" s="4" t="s">
        <v>855</v>
      </c>
    </row>
    <row r="8" spans="1:10" x14ac:dyDescent="0.2">
      <c r="A8" s="4" t="s">
        <v>602</v>
      </c>
      <c r="B8" t="s">
        <v>590</v>
      </c>
      <c r="C8" t="s">
        <v>591</v>
      </c>
      <c r="D8" t="s">
        <v>592</v>
      </c>
      <c r="E8" t="s">
        <v>593</v>
      </c>
      <c r="F8" t="s">
        <v>594</v>
      </c>
      <c r="G8" t="s">
        <v>595</v>
      </c>
      <c r="H8" t="s">
        <v>596</v>
      </c>
      <c r="I8" t="s">
        <v>597</v>
      </c>
      <c r="J8" t="s">
        <v>603</v>
      </c>
    </row>
    <row r="9" spans="1:10" x14ac:dyDescent="0.2">
      <c r="A9" s="5" t="s">
        <v>311</v>
      </c>
      <c r="B9" s="107">
        <v>2956</v>
      </c>
      <c r="C9" s="107">
        <v>177322</v>
      </c>
      <c r="D9" s="107">
        <v>34051</v>
      </c>
      <c r="E9" s="107">
        <v>114547</v>
      </c>
      <c r="F9" s="107">
        <v>61207</v>
      </c>
      <c r="G9" s="107">
        <v>62363</v>
      </c>
      <c r="H9" s="107">
        <v>137730</v>
      </c>
      <c r="I9" s="107">
        <v>138856</v>
      </c>
      <c r="J9" s="107">
        <v>729032</v>
      </c>
    </row>
    <row r="10" spans="1:10" x14ac:dyDescent="0.2">
      <c r="A10" s="5" t="s">
        <v>1144</v>
      </c>
      <c r="B10" s="107">
        <v>24</v>
      </c>
      <c r="C10" s="107">
        <v>4371</v>
      </c>
      <c r="D10" s="107">
        <v>1245</v>
      </c>
      <c r="E10" s="107">
        <v>3172</v>
      </c>
      <c r="F10" s="107">
        <v>995</v>
      </c>
      <c r="G10" s="107">
        <v>3153</v>
      </c>
      <c r="H10" s="107">
        <v>4417</v>
      </c>
      <c r="I10" s="107">
        <v>10411</v>
      </c>
      <c r="J10" s="107">
        <v>27788</v>
      </c>
    </row>
    <row r="11" spans="1:10" x14ac:dyDescent="0.2">
      <c r="A11" s="5" t="s">
        <v>564</v>
      </c>
      <c r="B11" s="107">
        <v>1107</v>
      </c>
      <c r="C11" s="107">
        <v>4305</v>
      </c>
      <c r="D11" s="107">
        <v>2146</v>
      </c>
      <c r="E11" s="107">
        <v>1557</v>
      </c>
      <c r="F11" s="107">
        <v>4272</v>
      </c>
      <c r="G11" s="107">
        <v>2809</v>
      </c>
      <c r="H11" s="107">
        <v>4994</v>
      </c>
      <c r="I11" s="107">
        <v>2797</v>
      </c>
      <c r="J11" s="107">
        <v>23987</v>
      </c>
    </row>
    <row r="12" spans="1:10" x14ac:dyDescent="0.2">
      <c r="A12" s="5" t="s">
        <v>1083</v>
      </c>
      <c r="B12" s="107">
        <v>25</v>
      </c>
      <c r="C12" s="107">
        <v>2882</v>
      </c>
      <c r="D12" s="107">
        <v>1436</v>
      </c>
      <c r="E12" s="107">
        <v>488</v>
      </c>
      <c r="F12" s="107">
        <v>783</v>
      </c>
      <c r="G12" s="107">
        <v>1207</v>
      </c>
      <c r="H12" s="107">
        <v>3832</v>
      </c>
      <c r="I12" s="107">
        <v>12365</v>
      </c>
      <c r="J12" s="107">
        <v>23018</v>
      </c>
    </row>
    <row r="13" spans="1:10" x14ac:dyDescent="0.2">
      <c r="A13" s="5" t="s">
        <v>1813</v>
      </c>
      <c r="B13" s="107">
        <v>37</v>
      </c>
      <c r="C13" s="107">
        <v>5603</v>
      </c>
      <c r="D13" s="107">
        <v>2199</v>
      </c>
      <c r="E13" s="107">
        <v>1793</v>
      </c>
      <c r="F13" s="107">
        <v>1232</v>
      </c>
      <c r="G13" s="107">
        <v>2188</v>
      </c>
      <c r="H13" s="107">
        <v>5748</v>
      </c>
      <c r="I13" s="107">
        <v>3735</v>
      </c>
      <c r="J13" s="107">
        <v>22535</v>
      </c>
    </row>
    <row r="14" spans="1:10" x14ac:dyDescent="0.2">
      <c r="A14" s="5" t="s">
        <v>193</v>
      </c>
      <c r="B14" s="107">
        <v>409</v>
      </c>
      <c r="C14" s="107">
        <v>1917</v>
      </c>
      <c r="D14" s="107">
        <v>773</v>
      </c>
      <c r="E14" s="107">
        <v>1460</v>
      </c>
      <c r="F14" s="107">
        <v>2482</v>
      </c>
      <c r="G14" s="107">
        <v>1048</v>
      </c>
      <c r="H14" s="107">
        <v>2729</v>
      </c>
      <c r="I14" s="107">
        <v>2850</v>
      </c>
      <c r="J14" s="107">
        <v>13668</v>
      </c>
    </row>
    <row r="15" spans="1:10" x14ac:dyDescent="0.2">
      <c r="A15" s="5" t="s">
        <v>1054</v>
      </c>
      <c r="B15" s="107">
        <v>22</v>
      </c>
      <c r="C15" s="107">
        <v>1213</v>
      </c>
      <c r="D15" s="107">
        <v>399</v>
      </c>
      <c r="E15" s="107">
        <v>395</v>
      </c>
      <c r="F15" s="107">
        <v>932</v>
      </c>
      <c r="G15" s="107">
        <v>518</v>
      </c>
      <c r="H15" s="107">
        <v>1154</v>
      </c>
      <c r="I15" s="107">
        <v>1012</v>
      </c>
      <c r="J15" s="107">
        <v>5645</v>
      </c>
    </row>
    <row r="16" spans="1:10" x14ac:dyDescent="0.2">
      <c r="A16" s="5" t="s">
        <v>1324</v>
      </c>
      <c r="B16" s="107">
        <v>2</v>
      </c>
      <c r="C16" s="107">
        <v>847</v>
      </c>
      <c r="D16" s="107">
        <v>86</v>
      </c>
      <c r="E16" s="107">
        <v>456</v>
      </c>
      <c r="F16" s="107">
        <v>69</v>
      </c>
      <c r="G16" s="107">
        <v>248</v>
      </c>
      <c r="H16" s="107">
        <v>570</v>
      </c>
      <c r="I16" s="107">
        <v>1020</v>
      </c>
      <c r="J16" s="107">
        <v>3298</v>
      </c>
    </row>
    <row r="17" spans="1:10" x14ac:dyDescent="0.2">
      <c r="A17" s="5" t="s">
        <v>1035</v>
      </c>
      <c r="B17" s="107">
        <v>44</v>
      </c>
      <c r="C17" s="107">
        <v>322</v>
      </c>
      <c r="D17" s="107">
        <v>167</v>
      </c>
      <c r="E17" s="107">
        <v>164</v>
      </c>
      <c r="F17" s="107">
        <v>459</v>
      </c>
      <c r="G17" s="107">
        <v>184</v>
      </c>
      <c r="H17" s="107">
        <v>839</v>
      </c>
      <c r="I17" s="107">
        <v>893</v>
      </c>
      <c r="J17" s="107">
        <v>3072</v>
      </c>
    </row>
    <row r="18" spans="1:10" x14ac:dyDescent="0.2">
      <c r="A18" s="5" t="s">
        <v>1061</v>
      </c>
      <c r="B18" s="107">
        <v>9</v>
      </c>
      <c r="C18" s="107">
        <v>74</v>
      </c>
      <c r="D18" s="107">
        <v>20</v>
      </c>
      <c r="E18" s="107">
        <v>11</v>
      </c>
      <c r="F18" s="107">
        <v>59</v>
      </c>
      <c r="G18" s="107">
        <v>37</v>
      </c>
      <c r="H18" s="107">
        <v>77</v>
      </c>
      <c r="I18" s="107">
        <v>62</v>
      </c>
      <c r="J18" s="107">
        <v>349</v>
      </c>
    </row>
    <row r="19" spans="1:10" x14ac:dyDescent="0.2">
      <c r="A19" s="5" t="s">
        <v>19</v>
      </c>
      <c r="B19" s="107"/>
      <c r="C19" s="107"/>
      <c r="D19" s="107">
        <v>1</v>
      </c>
      <c r="E19" s="107"/>
      <c r="F19" s="107"/>
      <c r="G19" s="107"/>
      <c r="H19" s="107">
        <v>30</v>
      </c>
      <c r="I19" s="107"/>
      <c r="J19" s="107">
        <v>31</v>
      </c>
    </row>
    <row r="20" spans="1:10" x14ac:dyDescent="0.2">
      <c r="A20" s="5" t="s">
        <v>1084</v>
      </c>
      <c r="B20" s="107"/>
      <c r="C20" s="107"/>
      <c r="D20" s="107"/>
      <c r="E20" s="107"/>
      <c r="F20" s="107"/>
      <c r="G20" s="107">
        <v>11</v>
      </c>
      <c r="H20" s="107">
        <v>2</v>
      </c>
      <c r="I20" s="107"/>
      <c r="J20" s="107">
        <v>13</v>
      </c>
    </row>
    <row r="21" spans="1:10" x14ac:dyDescent="0.2">
      <c r="A21" s="5" t="s">
        <v>153</v>
      </c>
      <c r="B21" s="107"/>
      <c r="C21" s="107"/>
      <c r="D21" s="107">
        <v>3</v>
      </c>
      <c r="E21" s="107"/>
      <c r="F21" s="107"/>
      <c r="G21" s="107">
        <v>2</v>
      </c>
      <c r="H21" s="107">
        <v>5</v>
      </c>
      <c r="I21" s="107">
        <v>1</v>
      </c>
      <c r="J21" s="107">
        <v>11</v>
      </c>
    </row>
    <row r="22" spans="1:10" x14ac:dyDescent="0.2">
      <c r="A22" s="5" t="s">
        <v>2473</v>
      </c>
      <c r="B22" s="107"/>
      <c r="C22" s="107"/>
      <c r="D22" s="107">
        <v>1</v>
      </c>
      <c r="E22" s="107"/>
      <c r="F22" s="107">
        <v>1</v>
      </c>
      <c r="G22" s="107">
        <v>1</v>
      </c>
      <c r="H22" s="107">
        <v>1</v>
      </c>
      <c r="I22" s="107"/>
      <c r="J22" s="107">
        <v>4</v>
      </c>
    </row>
    <row r="23" spans="1:10" x14ac:dyDescent="0.2">
      <c r="A23" s="5" t="s">
        <v>1085</v>
      </c>
      <c r="B23" s="107"/>
      <c r="C23" s="107"/>
      <c r="D23" s="107"/>
      <c r="E23" s="107"/>
      <c r="F23" s="107"/>
      <c r="G23" s="107">
        <v>3</v>
      </c>
      <c r="H23" s="107"/>
      <c r="I23" s="107">
        <v>1</v>
      </c>
      <c r="J23" s="107">
        <v>4</v>
      </c>
    </row>
    <row r="24" spans="1:10" x14ac:dyDescent="0.2">
      <c r="A24" s="5" t="s">
        <v>1996</v>
      </c>
      <c r="B24" s="107"/>
      <c r="C24" s="107">
        <v>1</v>
      </c>
      <c r="D24" s="107"/>
      <c r="E24" s="107"/>
      <c r="F24" s="107"/>
      <c r="G24" s="107"/>
      <c r="H24" s="107"/>
      <c r="I24" s="107"/>
      <c r="J24" s="107">
        <v>1</v>
      </c>
    </row>
    <row r="25" spans="1:10" x14ac:dyDescent="0.2">
      <c r="A25" s="5" t="s">
        <v>2835</v>
      </c>
      <c r="B25" s="107"/>
      <c r="C25" s="107"/>
      <c r="D25" s="107"/>
      <c r="E25" s="107"/>
      <c r="F25" s="107"/>
      <c r="G25" s="107"/>
      <c r="H25" s="107"/>
      <c r="I25" s="107"/>
      <c r="J25" s="107"/>
    </row>
    <row r="26" spans="1:10" x14ac:dyDescent="0.2">
      <c r="A26" s="5" t="s">
        <v>603</v>
      </c>
      <c r="B26" s="107">
        <v>4635</v>
      </c>
      <c r="C26" s="107">
        <v>198857</v>
      </c>
      <c r="D26" s="107">
        <v>42527</v>
      </c>
      <c r="E26" s="107">
        <v>124043</v>
      </c>
      <c r="F26" s="107">
        <v>72491</v>
      </c>
      <c r="G26" s="107">
        <v>73772</v>
      </c>
      <c r="H26" s="107">
        <v>162128</v>
      </c>
      <c r="I26" s="107">
        <v>174003</v>
      </c>
      <c r="J26" s="107">
        <v>852456</v>
      </c>
    </row>
  </sheetData>
  <pageMargins left="0.7" right="0.7" top="0.75" bottom="0.75" header="0.3" footer="0.3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J178"/>
  <sheetViews>
    <sheetView workbookViewId="0">
      <selection activeCell="K23" sqref="K23"/>
    </sheetView>
  </sheetViews>
  <sheetFormatPr baseColWidth="10" defaultColWidth="9.1640625" defaultRowHeight="15" x14ac:dyDescent="0.2"/>
  <cols>
    <col min="1" max="1" width="25.1640625" bestFit="1" customWidth="1"/>
    <col min="2" max="2" width="23.1640625" bestFit="1" customWidth="1"/>
    <col min="3" max="4" width="7.5" bestFit="1" customWidth="1"/>
    <col min="5" max="5" width="6.5" bestFit="1" customWidth="1"/>
    <col min="6" max="7" width="7.5" bestFit="1" customWidth="1"/>
    <col min="8" max="8" width="7.5" customWidth="1"/>
    <col min="9" max="9" width="7.5" bestFit="1" customWidth="1"/>
    <col min="10" max="10" width="11.33203125" customWidth="1"/>
    <col min="11" max="11" width="24.5" bestFit="1" customWidth="1"/>
    <col min="12" max="12" width="20.1640625" bestFit="1" customWidth="1"/>
    <col min="13" max="13" width="24.5" bestFit="1" customWidth="1"/>
    <col min="14" max="14" width="20.1640625" bestFit="1" customWidth="1"/>
    <col min="15" max="15" width="24.5" bestFit="1" customWidth="1"/>
    <col min="16" max="16" width="20.1640625" bestFit="1" customWidth="1"/>
    <col min="17" max="17" width="24.5" bestFit="1" customWidth="1"/>
    <col min="18" max="18" width="24.83203125" bestFit="1" customWidth="1"/>
    <col min="19" max="19" width="29.33203125" bestFit="1" customWidth="1"/>
  </cols>
  <sheetData>
    <row r="2" spans="1:10" x14ac:dyDescent="0.2">
      <c r="A2" s="4" t="s">
        <v>612</v>
      </c>
      <c r="B2" t="s">
        <v>604</v>
      </c>
    </row>
    <row r="3" spans="1:10" x14ac:dyDescent="0.2">
      <c r="A3" s="4" t="s">
        <v>801</v>
      </c>
      <c r="B3" t="s">
        <v>604</v>
      </c>
    </row>
    <row r="4" spans="1:10" x14ac:dyDescent="0.2">
      <c r="A4" s="4" t="s">
        <v>601</v>
      </c>
      <c r="B4" t="s">
        <v>857</v>
      </c>
    </row>
    <row r="5" spans="1:10" x14ac:dyDescent="0.2">
      <c r="A5" s="4" t="s">
        <v>616</v>
      </c>
      <c r="B5" t="s">
        <v>614</v>
      </c>
    </row>
    <row r="6" spans="1:10" x14ac:dyDescent="0.2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</row>
    <row r="7" spans="1:10" x14ac:dyDescent="0.2">
      <c r="A7" s="4" t="s">
        <v>767</v>
      </c>
      <c r="B7" s="4" t="s">
        <v>855</v>
      </c>
    </row>
    <row r="8" spans="1:10" x14ac:dyDescent="0.2">
      <c r="A8" s="4" t="s">
        <v>602</v>
      </c>
      <c r="B8" t="s">
        <v>590</v>
      </c>
      <c r="C8" t="s">
        <v>591</v>
      </c>
      <c r="D8" t="s">
        <v>592</v>
      </c>
      <c r="E8" t="s">
        <v>593</v>
      </c>
      <c r="F8" t="s">
        <v>594</v>
      </c>
      <c r="G8" t="s">
        <v>595</v>
      </c>
      <c r="H8" t="s">
        <v>596</v>
      </c>
      <c r="I8" t="s">
        <v>597</v>
      </c>
      <c r="J8" t="s">
        <v>603</v>
      </c>
    </row>
    <row r="9" spans="1:10" x14ac:dyDescent="0.2">
      <c r="A9" s="5" t="s">
        <v>533</v>
      </c>
      <c r="B9" s="107">
        <v>65732</v>
      </c>
      <c r="C9" s="107">
        <v>17153</v>
      </c>
      <c r="D9" s="107">
        <v>9844</v>
      </c>
      <c r="E9" s="107">
        <v>13381</v>
      </c>
      <c r="F9" s="107">
        <v>90965</v>
      </c>
      <c r="G9" s="107">
        <v>17153</v>
      </c>
      <c r="H9" s="107">
        <v>27447</v>
      </c>
      <c r="I9" s="107">
        <v>14920</v>
      </c>
      <c r="J9" s="107">
        <v>256595</v>
      </c>
    </row>
    <row r="10" spans="1:10" x14ac:dyDescent="0.2">
      <c r="A10" s="5" t="s">
        <v>301</v>
      </c>
      <c r="B10" s="107">
        <v>748</v>
      </c>
      <c r="C10" s="107">
        <v>26392</v>
      </c>
      <c r="D10" s="107">
        <v>12915</v>
      </c>
      <c r="E10" s="107">
        <v>7854</v>
      </c>
      <c r="F10" s="107">
        <v>10129</v>
      </c>
      <c r="G10" s="107">
        <v>12244</v>
      </c>
      <c r="H10" s="107">
        <v>42140</v>
      </c>
      <c r="I10" s="107">
        <v>18129</v>
      </c>
      <c r="J10" s="107">
        <v>130551</v>
      </c>
    </row>
    <row r="11" spans="1:10" x14ac:dyDescent="0.2">
      <c r="A11" s="5" t="s">
        <v>418</v>
      </c>
      <c r="B11" s="107">
        <v>16609</v>
      </c>
      <c r="C11" s="107">
        <v>13662</v>
      </c>
      <c r="D11" s="107">
        <v>8781</v>
      </c>
      <c r="E11" s="107">
        <v>3512</v>
      </c>
      <c r="F11" s="107">
        <v>31771</v>
      </c>
      <c r="G11" s="107">
        <v>9333</v>
      </c>
      <c r="H11" s="107">
        <v>26146</v>
      </c>
      <c r="I11" s="107">
        <v>12538</v>
      </c>
      <c r="J11" s="107">
        <v>122352</v>
      </c>
    </row>
    <row r="12" spans="1:10" x14ac:dyDescent="0.2">
      <c r="A12" s="5" t="s">
        <v>257</v>
      </c>
      <c r="B12" s="107">
        <v>961</v>
      </c>
      <c r="C12" s="107">
        <v>20268</v>
      </c>
      <c r="D12" s="107">
        <v>11159</v>
      </c>
      <c r="E12" s="107">
        <v>9202</v>
      </c>
      <c r="F12" s="107">
        <v>11671</v>
      </c>
      <c r="G12" s="107">
        <v>10164</v>
      </c>
      <c r="H12" s="107">
        <v>33527</v>
      </c>
      <c r="I12" s="107">
        <v>16647</v>
      </c>
      <c r="J12" s="107">
        <v>113599</v>
      </c>
    </row>
    <row r="13" spans="1:10" x14ac:dyDescent="0.2">
      <c r="A13" s="5" t="s">
        <v>568</v>
      </c>
      <c r="B13" s="107">
        <v>560</v>
      </c>
      <c r="C13" s="107">
        <v>16585</v>
      </c>
      <c r="D13" s="107">
        <v>14981</v>
      </c>
      <c r="E13" s="107">
        <v>5633</v>
      </c>
      <c r="F13" s="107">
        <v>6479</v>
      </c>
      <c r="G13" s="107">
        <v>7415</v>
      </c>
      <c r="H13" s="107">
        <v>33388</v>
      </c>
      <c r="I13" s="107">
        <v>13034</v>
      </c>
      <c r="J13" s="107">
        <v>98075</v>
      </c>
    </row>
    <row r="14" spans="1:10" x14ac:dyDescent="0.2">
      <c r="A14" s="5" t="s">
        <v>464</v>
      </c>
      <c r="B14" s="107">
        <v>386</v>
      </c>
      <c r="C14" s="107">
        <v>21902</v>
      </c>
      <c r="D14" s="107">
        <v>12455</v>
      </c>
      <c r="E14" s="107">
        <v>2239</v>
      </c>
      <c r="F14" s="107">
        <v>6749</v>
      </c>
      <c r="G14" s="107">
        <v>7609</v>
      </c>
      <c r="H14" s="107">
        <v>29782</v>
      </c>
      <c r="I14" s="107">
        <v>9530</v>
      </c>
      <c r="J14" s="107">
        <v>90652</v>
      </c>
    </row>
    <row r="15" spans="1:10" x14ac:dyDescent="0.2">
      <c r="A15" s="5" t="s">
        <v>99</v>
      </c>
      <c r="B15" s="107">
        <v>503</v>
      </c>
      <c r="C15" s="107">
        <v>20573</v>
      </c>
      <c r="D15" s="107">
        <v>8320</v>
      </c>
      <c r="E15" s="107">
        <v>3712</v>
      </c>
      <c r="F15" s="107">
        <v>7714</v>
      </c>
      <c r="G15" s="107">
        <v>8609</v>
      </c>
      <c r="H15" s="107">
        <v>21532</v>
      </c>
      <c r="I15" s="107">
        <v>11021</v>
      </c>
      <c r="J15" s="107">
        <v>81984</v>
      </c>
    </row>
    <row r="16" spans="1:10" x14ac:dyDescent="0.2">
      <c r="A16" s="5" t="s">
        <v>177</v>
      </c>
      <c r="B16" s="107">
        <v>573</v>
      </c>
      <c r="C16" s="107">
        <v>12572</v>
      </c>
      <c r="D16" s="107">
        <v>10141</v>
      </c>
      <c r="E16" s="107">
        <v>7404</v>
      </c>
      <c r="F16" s="107">
        <v>6022</v>
      </c>
      <c r="G16" s="107">
        <v>6875</v>
      </c>
      <c r="H16" s="107">
        <v>25271</v>
      </c>
      <c r="I16" s="107">
        <v>9377</v>
      </c>
      <c r="J16" s="107">
        <v>78235</v>
      </c>
    </row>
    <row r="17" spans="1:10" x14ac:dyDescent="0.2">
      <c r="A17" s="5" t="s">
        <v>230</v>
      </c>
      <c r="B17" s="107">
        <v>15179</v>
      </c>
      <c r="C17" s="107">
        <v>4269</v>
      </c>
      <c r="D17" s="107">
        <v>2340</v>
      </c>
      <c r="E17" s="107">
        <v>660</v>
      </c>
      <c r="F17" s="107">
        <v>28156</v>
      </c>
      <c r="G17" s="107">
        <v>3694</v>
      </c>
      <c r="H17" s="107">
        <v>6910</v>
      </c>
      <c r="I17" s="107">
        <v>4239</v>
      </c>
      <c r="J17" s="107">
        <v>65447</v>
      </c>
    </row>
    <row r="18" spans="1:10" x14ac:dyDescent="0.2">
      <c r="A18" s="5" t="s">
        <v>404</v>
      </c>
      <c r="B18" s="107">
        <v>5035</v>
      </c>
      <c r="C18" s="107">
        <v>9788</v>
      </c>
      <c r="D18" s="107">
        <v>6899</v>
      </c>
      <c r="E18" s="107">
        <v>1699</v>
      </c>
      <c r="F18" s="107">
        <v>11880</v>
      </c>
      <c r="G18" s="107">
        <v>5672</v>
      </c>
      <c r="H18" s="107">
        <v>16000</v>
      </c>
      <c r="I18" s="107">
        <v>6838</v>
      </c>
      <c r="J18" s="107">
        <v>63811</v>
      </c>
    </row>
    <row r="19" spans="1:10" x14ac:dyDescent="0.2">
      <c r="A19" s="5" t="s">
        <v>377</v>
      </c>
      <c r="B19" s="107">
        <v>1054</v>
      </c>
      <c r="C19" s="107">
        <v>6206</v>
      </c>
      <c r="D19" s="107">
        <v>8302</v>
      </c>
      <c r="E19" s="107">
        <v>9222</v>
      </c>
      <c r="F19" s="107">
        <v>5241</v>
      </c>
      <c r="G19" s="107">
        <v>3887</v>
      </c>
      <c r="H19" s="107">
        <v>21713</v>
      </c>
      <c r="I19" s="107">
        <v>7314</v>
      </c>
      <c r="J19" s="107">
        <v>62939</v>
      </c>
    </row>
    <row r="20" spans="1:10" x14ac:dyDescent="0.2">
      <c r="A20" s="5" t="s">
        <v>29</v>
      </c>
      <c r="B20" s="107">
        <v>645</v>
      </c>
      <c r="C20" s="107">
        <v>7688</v>
      </c>
      <c r="D20" s="107">
        <v>8763</v>
      </c>
      <c r="E20" s="107">
        <v>5157</v>
      </c>
      <c r="F20" s="107">
        <v>4855</v>
      </c>
      <c r="G20" s="107">
        <v>4087</v>
      </c>
      <c r="H20" s="107">
        <v>22140</v>
      </c>
      <c r="I20" s="107">
        <v>7531</v>
      </c>
      <c r="J20" s="107">
        <v>60866</v>
      </c>
    </row>
    <row r="21" spans="1:10" x14ac:dyDescent="0.2">
      <c r="A21" s="5" t="s">
        <v>482</v>
      </c>
      <c r="B21" s="107">
        <v>104</v>
      </c>
      <c r="C21" s="107">
        <v>9303</v>
      </c>
      <c r="D21" s="107">
        <v>8031</v>
      </c>
      <c r="E21" s="107">
        <v>1507</v>
      </c>
      <c r="F21" s="107">
        <v>2503</v>
      </c>
      <c r="G21" s="107">
        <v>3631</v>
      </c>
      <c r="H21" s="107">
        <v>18969</v>
      </c>
      <c r="I21" s="107">
        <v>6141</v>
      </c>
      <c r="J21" s="107">
        <v>50189</v>
      </c>
    </row>
    <row r="22" spans="1:10" x14ac:dyDescent="0.2">
      <c r="A22" s="5" t="s">
        <v>359</v>
      </c>
      <c r="B22" s="107">
        <v>3217</v>
      </c>
      <c r="C22" s="107">
        <v>6660</v>
      </c>
      <c r="D22" s="107">
        <v>3771</v>
      </c>
      <c r="E22" s="107">
        <v>1312</v>
      </c>
      <c r="F22" s="107">
        <v>12149</v>
      </c>
      <c r="G22" s="107">
        <v>4718</v>
      </c>
      <c r="H22" s="107">
        <v>11405</v>
      </c>
      <c r="I22" s="107">
        <v>5856</v>
      </c>
      <c r="J22" s="107">
        <v>49088</v>
      </c>
    </row>
    <row r="23" spans="1:10" x14ac:dyDescent="0.2">
      <c r="A23" s="5" t="s">
        <v>439</v>
      </c>
      <c r="B23" s="107">
        <v>130</v>
      </c>
      <c r="C23" s="107">
        <v>8397</v>
      </c>
      <c r="D23" s="107">
        <v>6023</v>
      </c>
      <c r="E23" s="107">
        <v>2067</v>
      </c>
      <c r="F23" s="107">
        <v>2438</v>
      </c>
      <c r="G23" s="107">
        <v>3958</v>
      </c>
      <c r="H23" s="107">
        <v>14456</v>
      </c>
      <c r="I23" s="107">
        <v>7211</v>
      </c>
      <c r="J23" s="107">
        <v>44680</v>
      </c>
    </row>
    <row r="24" spans="1:10" x14ac:dyDescent="0.2">
      <c r="A24" s="5" t="s">
        <v>129</v>
      </c>
      <c r="B24" s="107">
        <v>142</v>
      </c>
      <c r="C24" s="107">
        <v>7799</v>
      </c>
      <c r="D24" s="107">
        <v>4097</v>
      </c>
      <c r="E24" s="107">
        <v>1829</v>
      </c>
      <c r="F24" s="107">
        <v>2621</v>
      </c>
      <c r="G24" s="107">
        <v>5024</v>
      </c>
      <c r="H24" s="107">
        <v>13039</v>
      </c>
      <c r="I24" s="107">
        <v>7651</v>
      </c>
      <c r="J24" s="107">
        <v>42202</v>
      </c>
    </row>
    <row r="25" spans="1:10" x14ac:dyDescent="0.2">
      <c r="A25" s="5" t="s">
        <v>18</v>
      </c>
      <c r="B25" s="107">
        <v>277</v>
      </c>
      <c r="C25" s="107">
        <v>5784</v>
      </c>
      <c r="D25" s="107">
        <v>6692</v>
      </c>
      <c r="E25" s="107">
        <v>1807</v>
      </c>
      <c r="F25" s="107">
        <v>2435</v>
      </c>
      <c r="G25" s="107">
        <v>2774</v>
      </c>
      <c r="H25" s="107">
        <v>15311</v>
      </c>
      <c r="I25" s="107">
        <v>4403</v>
      </c>
      <c r="J25" s="107">
        <v>39483</v>
      </c>
    </row>
    <row r="26" spans="1:10" x14ac:dyDescent="0.2">
      <c r="A26" s="5" t="s">
        <v>336</v>
      </c>
      <c r="B26" s="107">
        <v>3582</v>
      </c>
      <c r="C26" s="107">
        <v>2156</v>
      </c>
      <c r="D26" s="107">
        <v>1522</v>
      </c>
      <c r="E26" s="107">
        <v>1810</v>
      </c>
      <c r="F26" s="107">
        <v>6163</v>
      </c>
      <c r="G26" s="107">
        <v>1981</v>
      </c>
      <c r="H26" s="107">
        <v>4780</v>
      </c>
      <c r="I26" s="107">
        <v>1739</v>
      </c>
      <c r="J26" s="107">
        <v>23733</v>
      </c>
    </row>
    <row r="27" spans="1:10" x14ac:dyDescent="0.2">
      <c r="A27" s="5" t="s">
        <v>511</v>
      </c>
      <c r="B27" s="107">
        <v>4742</v>
      </c>
      <c r="C27" s="107">
        <v>2597</v>
      </c>
      <c r="D27" s="107">
        <v>1591</v>
      </c>
      <c r="E27" s="107">
        <v>242</v>
      </c>
      <c r="F27" s="107">
        <v>3980</v>
      </c>
      <c r="G27" s="107">
        <v>1196</v>
      </c>
      <c r="H27" s="107">
        <v>4475</v>
      </c>
      <c r="I27" s="107">
        <v>1687</v>
      </c>
      <c r="J27" s="107">
        <v>20510</v>
      </c>
    </row>
    <row r="28" spans="1:10" x14ac:dyDescent="0.2">
      <c r="A28" s="5" t="s">
        <v>500</v>
      </c>
      <c r="B28" s="107">
        <v>4536</v>
      </c>
      <c r="C28" s="107">
        <v>1964</v>
      </c>
      <c r="D28" s="107">
        <v>1293</v>
      </c>
      <c r="E28" s="107">
        <v>190</v>
      </c>
      <c r="F28" s="107">
        <v>6631</v>
      </c>
      <c r="G28" s="107">
        <v>1315</v>
      </c>
      <c r="H28" s="107">
        <v>2773</v>
      </c>
      <c r="I28" s="107">
        <v>813</v>
      </c>
      <c r="J28" s="107">
        <v>19515</v>
      </c>
    </row>
    <row r="29" spans="1:10" x14ac:dyDescent="0.2">
      <c r="A29" s="5" t="s">
        <v>445</v>
      </c>
      <c r="B29" s="107">
        <v>73</v>
      </c>
      <c r="C29" s="107">
        <v>3109</v>
      </c>
      <c r="D29" s="107">
        <v>2702</v>
      </c>
      <c r="E29" s="107">
        <v>741</v>
      </c>
      <c r="F29" s="107">
        <v>1383</v>
      </c>
      <c r="G29" s="107">
        <v>1518</v>
      </c>
      <c r="H29" s="107">
        <v>6042</v>
      </c>
      <c r="I29" s="107">
        <v>2944</v>
      </c>
      <c r="J29" s="107">
        <v>18512</v>
      </c>
    </row>
    <row r="30" spans="1:10" x14ac:dyDescent="0.2">
      <c r="A30" s="5" t="s">
        <v>327</v>
      </c>
      <c r="B30" s="107">
        <v>212</v>
      </c>
      <c r="C30" s="107">
        <v>1741</v>
      </c>
      <c r="D30" s="107">
        <v>1868</v>
      </c>
      <c r="E30" s="107">
        <v>649</v>
      </c>
      <c r="F30" s="107">
        <v>1351</v>
      </c>
      <c r="G30" s="107">
        <v>869</v>
      </c>
      <c r="H30" s="107">
        <v>5509</v>
      </c>
      <c r="I30" s="107">
        <v>1316</v>
      </c>
      <c r="J30" s="107">
        <v>13515</v>
      </c>
    </row>
    <row r="31" spans="1:10" x14ac:dyDescent="0.2">
      <c r="A31" s="5" t="s">
        <v>570</v>
      </c>
      <c r="B31" s="107">
        <v>74</v>
      </c>
      <c r="C31" s="107">
        <v>1367</v>
      </c>
      <c r="D31" s="107">
        <v>2813</v>
      </c>
      <c r="E31" s="107">
        <v>386</v>
      </c>
      <c r="F31" s="107">
        <v>588</v>
      </c>
      <c r="G31" s="107">
        <v>808</v>
      </c>
      <c r="H31" s="107">
        <v>6238</v>
      </c>
      <c r="I31" s="107">
        <v>827</v>
      </c>
      <c r="J31" s="107">
        <v>13101</v>
      </c>
    </row>
    <row r="32" spans="1:10" x14ac:dyDescent="0.2">
      <c r="A32" s="5" t="s">
        <v>83</v>
      </c>
      <c r="B32" s="107">
        <v>42</v>
      </c>
      <c r="C32" s="107">
        <v>2820</v>
      </c>
      <c r="D32" s="107">
        <v>1236</v>
      </c>
      <c r="E32" s="107">
        <v>561</v>
      </c>
      <c r="F32" s="107">
        <v>1224</v>
      </c>
      <c r="G32" s="107">
        <v>1335</v>
      </c>
      <c r="H32" s="107">
        <v>2883</v>
      </c>
      <c r="I32" s="107">
        <v>2222</v>
      </c>
      <c r="J32" s="107">
        <v>12323</v>
      </c>
    </row>
    <row r="33" spans="1:10" x14ac:dyDescent="0.2">
      <c r="A33" s="5" t="s">
        <v>121</v>
      </c>
      <c r="B33" s="107">
        <v>32</v>
      </c>
      <c r="C33" s="107">
        <v>1728</v>
      </c>
      <c r="D33" s="107">
        <v>1491</v>
      </c>
      <c r="E33" s="107">
        <v>339</v>
      </c>
      <c r="F33" s="107">
        <v>567</v>
      </c>
      <c r="G33" s="107">
        <v>854</v>
      </c>
      <c r="H33" s="107">
        <v>3709</v>
      </c>
      <c r="I33" s="107">
        <v>1209</v>
      </c>
      <c r="J33" s="107">
        <v>9929</v>
      </c>
    </row>
    <row r="34" spans="1:10" x14ac:dyDescent="0.2">
      <c r="A34" s="5" t="s">
        <v>1606</v>
      </c>
      <c r="B34" s="107">
        <v>15</v>
      </c>
      <c r="C34" s="107">
        <v>2413</v>
      </c>
      <c r="D34" s="107">
        <v>637</v>
      </c>
      <c r="E34" s="107">
        <v>590</v>
      </c>
      <c r="F34" s="107">
        <v>1411</v>
      </c>
      <c r="G34" s="107">
        <v>1131</v>
      </c>
      <c r="H34" s="107">
        <v>1510</v>
      </c>
      <c r="I34" s="107">
        <v>1634</v>
      </c>
      <c r="J34" s="107">
        <v>9341</v>
      </c>
    </row>
    <row r="35" spans="1:10" x14ac:dyDescent="0.2">
      <c r="A35" s="5" t="s">
        <v>266</v>
      </c>
      <c r="B35" s="107">
        <v>528</v>
      </c>
      <c r="C35" s="107">
        <v>1007</v>
      </c>
      <c r="D35" s="107">
        <v>789</v>
      </c>
      <c r="E35" s="107">
        <v>517</v>
      </c>
      <c r="F35" s="107">
        <v>1627</v>
      </c>
      <c r="G35" s="107">
        <v>929</v>
      </c>
      <c r="H35" s="107">
        <v>2750</v>
      </c>
      <c r="I35" s="107">
        <v>710</v>
      </c>
      <c r="J35" s="107">
        <v>8857</v>
      </c>
    </row>
    <row r="36" spans="1:10" x14ac:dyDescent="0.2">
      <c r="A36" s="5" t="s">
        <v>195</v>
      </c>
      <c r="B36" s="107">
        <v>22</v>
      </c>
      <c r="C36" s="107">
        <v>2149</v>
      </c>
      <c r="D36" s="107">
        <v>872</v>
      </c>
      <c r="E36" s="107">
        <v>360</v>
      </c>
      <c r="F36" s="107">
        <v>719</v>
      </c>
      <c r="G36" s="107">
        <v>991</v>
      </c>
      <c r="H36" s="107">
        <v>1563</v>
      </c>
      <c r="I36" s="107">
        <v>1479</v>
      </c>
      <c r="J36" s="107">
        <v>8155</v>
      </c>
    </row>
    <row r="37" spans="1:10" x14ac:dyDescent="0.2">
      <c r="A37" s="5" t="s">
        <v>138</v>
      </c>
      <c r="B37" s="107">
        <v>19</v>
      </c>
      <c r="C37" s="107">
        <v>2438</v>
      </c>
      <c r="D37" s="107">
        <v>443</v>
      </c>
      <c r="E37" s="107">
        <v>630</v>
      </c>
      <c r="F37" s="107">
        <v>726</v>
      </c>
      <c r="G37" s="107">
        <v>811</v>
      </c>
      <c r="H37" s="107">
        <v>1506</v>
      </c>
      <c r="I37" s="107">
        <v>1255</v>
      </c>
      <c r="J37" s="107">
        <v>7828</v>
      </c>
    </row>
    <row r="38" spans="1:10" x14ac:dyDescent="0.2">
      <c r="A38" s="5" t="s">
        <v>498</v>
      </c>
      <c r="B38" s="107">
        <v>302</v>
      </c>
      <c r="C38" s="107">
        <v>1319</v>
      </c>
      <c r="D38" s="107">
        <v>834</v>
      </c>
      <c r="E38" s="107">
        <v>211</v>
      </c>
      <c r="F38" s="107">
        <v>973</v>
      </c>
      <c r="G38" s="107">
        <v>532</v>
      </c>
      <c r="H38" s="107">
        <v>2596</v>
      </c>
      <c r="I38" s="107">
        <v>1000</v>
      </c>
      <c r="J38" s="107">
        <v>7767</v>
      </c>
    </row>
    <row r="39" spans="1:10" x14ac:dyDescent="0.2">
      <c r="A39" s="5" t="s">
        <v>453</v>
      </c>
      <c r="B39" s="107">
        <v>93</v>
      </c>
      <c r="C39" s="107">
        <v>904</v>
      </c>
      <c r="D39" s="107">
        <v>835</v>
      </c>
      <c r="E39" s="107">
        <v>720</v>
      </c>
      <c r="F39" s="107">
        <v>536</v>
      </c>
      <c r="G39" s="107">
        <v>509</v>
      </c>
      <c r="H39" s="107">
        <v>2711</v>
      </c>
      <c r="I39" s="107">
        <v>612</v>
      </c>
      <c r="J39" s="107">
        <v>6920</v>
      </c>
    </row>
    <row r="40" spans="1:10" x14ac:dyDescent="0.2">
      <c r="A40" s="5" t="s">
        <v>657</v>
      </c>
      <c r="B40" s="107">
        <v>23</v>
      </c>
      <c r="C40" s="107">
        <v>1115</v>
      </c>
      <c r="D40" s="107">
        <v>888</v>
      </c>
      <c r="E40" s="107">
        <v>171</v>
      </c>
      <c r="F40" s="107">
        <v>515</v>
      </c>
      <c r="G40" s="107">
        <v>480</v>
      </c>
      <c r="H40" s="107">
        <v>1591</v>
      </c>
      <c r="I40" s="107">
        <v>651</v>
      </c>
      <c r="J40" s="107">
        <v>5434</v>
      </c>
    </row>
    <row r="41" spans="1:10" x14ac:dyDescent="0.2">
      <c r="A41" s="5" t="s">
        <v>173</v>
      </c>
      <c r="B41" s="107">
        <v>10</v>
      </c>
      <c r="C41" s="107">
        <v>1520</v>
      </c>
      <c r="D41" s="107">
        <v>795</v>
      </c>
      <c r="E41" s="107">
        <v>144</v>
      </c>
      <c r="F41" s="107">
        <v>120</v>
      </c>
      <c r="G41" s="107">
        <v>635</v>
      </c>
      <c r="H41" s="107">
        <v>1442</v>
      </c>
      <c r="I41" s="107">
        <v>662</v>
      </c>
      <c r="J41" s="107">
        <v>5328</v>
      </c>
    </row>
    <row r="42" spans="1:10" x14ac:dyDescent="0.2">
      <c r="A42" s="5" t="s">
        <v>131</v>
      </c>
      <c r="B42" s="107">
        <v>2194</v>
      </c>
      <c r="C42" s="107">
        <v>196</v>
      </c>
      <c r="D42" s="107">
        <v>109</v>
      </c>
      <c r="E42" s="107">
        <v>41</v>
      </c>
      <c r="F42" s="107">
        <v>1306</v>
      </c>
      <c r="G42" s="107">
        <v>159</v>
      </c>
      <c r="H42" s="107">
        <v>285</v>
      </c>
      <c r="I42" s="107">
        <v>434</v>
      </c>
      <c r="J42" s="107">
        <v>4724</v>
      </c>
    </row>
    <row r="43" spans="1:10" x14ac:dyDescent="0.2">
      <c r="A43" s="5" t="s">
        <v>291</v>
      </c>
      <c r="B43" s="107">
        <v>109</v>
      </c>
      <c r="C43" s="107">
        <v>458</v>
      </c>
      <c r="D43" s="107">
        <v>548</v>
      </c>
      <c r="E43" s="107">
        <v>240</v>
      </c>
      <c r="F43" s="107">
        <v>328</v>
      </c>
      <c r="G43" s="107">
        <v>250</v>
      </c>
      <c r="H43" s="107">
        <v>1452</v>
      </c>
      <c r="I43" s="107">
        <v>348</v>
      </c>
      <c r="J43" s="107">
        <v>3733</v>
      </c>
    </row>
    <row r="44" spans="1:10" x14ac:dyDescent="0.2">
      <c r="A44" s="5" t="s">
        <v>142</v>
      </c>
      <c r="B44" s="107">
        <v>55</v>
      </c>
      <c r="C44" s="107">
        <v>396</v>
      </c>
      <c r="D44" s="107">
        <v>656</v>
      </c>
      <c r="E44" s="107">
        <v>152</v>
      </c>
      <c r="F44" s="107">
        <v>220</v>
      </c>
      <c r="G44" s="107">
        <v>187</v>
      </c>
      <c r="H44" s="107">
        <v>1590</v>
      </c>
      <c r="I44" s="107">
        <v>388</v>
      </c>
      <c r="J44" s="107">
        <v>3644</v>
      </c>
    </row>
    <row r="45" spans="1:10" x14ac:dyDescent="0.2">
      <c r="A45" s="5" t="s">
        <v>219</v>
      </c>
      <c r="B45" s="107">
        <v>17</v>
      </c>
      <c r="C45" s="107">
        <v>489</v>
      </c>
      <c r="D45" s="107">
        <v>402</v>
      </c>
      <c r="E45" s="107">
        <v>64</v>
      </c>
      <c r="F45" s="107">
        <v>245</v>
      </c>
      <c r="G45" s="107">
        <v>210</v>
      </c>
      <c r="H45" s="107">
        <v>954</v>
      </c>
      <c r="I45" s="107">
        <v>259</v>
      </c>
      <c r="J45" s="107">
        <v>2640</v>
      </c>
    </row>
    <row r="46" spans="1:10" x14ac:dyDescent="0.2">
      <c r="A46" s="5" t="s">
        <v>402</v>
      </c>
      <c r="B46" s="107">
        <v>27</v>
      </c>
      <c r="C46" s="107">
        <v>186</v>
      </c>
      <c r="D46" s="107">
        <v>486</v>
      </c>
      <c r="E46" s="107">
        <v>39</v>
      </c>
      <c r="F46" s="107">
        <v>66</v>
      </c>
      <c r="G46" s="107">
        <v>65</v>
      </c>
      <c r="H46" s="107">
        <v>1189</v>
      </c>
      <c r="I46" s="107">
        <v>249</v>
      </c>
      <c r="J46" s="107">
        <v>2307</v>
      </c>
    </row>
    <row r="47" spans="1:10" x14ac:dyDescent="0.2">
      <c r="A47" s="5" t="s">
        <v>70</v>
      </c>
      <c r="B47" s="107">
        <v>46</v>
      </c>
      <c r="C47" s="107">
        <v>258</v>
      </c>
      <c r="D47" s="107">
        <v>336</v>
      </c>
      <c r="E47" s="107">
        <v>127</v>
      </c>
      <c r="F47" s="107">
        <v>208</v>
      </c>
      <c r="G47" s="107">
        <v>170</v>
      </c>
      <c r="H47" s="107">
        <v>975</v>
      </c>
      <c r="I47" s="107">
        <v>177</v>
      </c>
      <c r="J47" s="107">
        <v>2297</v>
      </c>
    </row>
    <row r="48" spans="1:10" x14ac:dyDescent="0.2">
      <c r="A48" s="5" t="s">
        <v>285</v>
      </c>
      <c r="B48" s="107">
        <v>17</v>
      </c>
      <c r="C48" s="107">
        <v>266</v>
      </c>
      <c r="D48" s="107">
        <v>353</v>
      </c>
      <c r="E48" s="107">
        <v>62</v>
      </c>
      <c r="F48" s="107">
        <v>124</v>
      </c>
      <c r="G48" s="107">
        <v>131</v>
      </c>
      <c r="H48" s="107">
        <v>1044</v>
      </c>
      <c r="I48" s="107">
        <v>222</v>
      </c>
      <c r="J48" s="107">
        <v>2219</v>
      </c>
    </row>
    <row r="49" spans="1:10" x14ac:dyDescent="0.2">
      <c r="A49" s="5" t="s">
        <v>119</v>
      </c>
      <c r="B49" s="107">
        <v>22</v>
      </c>
      <c r="C49" s="107">
        <v>233</v>
      </c>
      <c r="D49" s="107">
        <v>394</v>
      </c>
      <c r="E49" s="107">
        <v>121</v>
      </c>
      <c r="F49" s="107">
        <v>108</v>
      </c>
      <c r="G49" s="107">
        <v>136</v>
      </c>
      <c r="H49" s="107">
        <v>867</v>
      </c>
      <c r="I49" s="107">
        <v>229</v>
      </c>
      <c r="J49" s="107">
        <v>2110</v>
      </c>
    </row>
    <row r="50" spans="1:10" x14ac:dyDescent="0.2">
      <c r="A50" s="5" t="s">
        <v>462</v>
      </c>
      <c r="B50" s="107">
        <v>2</v>
      </c>
      <c r="C50" s="107">
        <v>439</v>
      </c>
      <c r="D50" s="107">
        <v>103</v>
      </c>
      <c r="E50" s="107">
        <v>58</v>
      </c>
      <c r="F50" s="107">
        <v>93</v>
      </c>
      <c r="G50" s="107">
        <v>176</v>
      </c>
      <c r="H50" s="107">
        <v>463</v>
      </c>
      <c r="I50" s="107">
        <v>267</v>
      </c>
      <c r="J50" s="107">
        <v>1601</v>
      </c>
    </row>
    <row r="51" spans="1:10" x14ac:dyDescent="0.2">
      <c r="A51" s="5" t="s">
        <v>1209</v>
      </c>
      <c r="B51" s="107">
        <v>1</v>
      </c>
      <c r="C51" s="107">
        <v>147</v>
      </c>
      <c r="D51" s="107">
        <v>186</v>
      </c>
      <c r="E51" s="107">
        <v>18</v>
      </c>
      <c r="F51" s="107">
        <v>19</v>
      </c>
      <c r="G51" s="107">
        <v>77</v>
      </c>
      <c r="H51" s="107">
        <v>356</v>
      </c>
      <c r="I51" s="107">
        <v>144</v>
      </c>
      <c r="J51" s="107">
        <v>948</v>
      </c>
    </row>
    <row r="52" spans="1:10" x14ac:dyDescent="0.2">
      <c r="A52" s="5" t="s">
        <v>62</v>
      </c>
      <c r="B52" s="107"/>
      <c r="C52" s="107">
        <v>280</v>
      </c>
      <c r="D52" s="107">
        <v>68</v>
      </c>
      <c r="E52" s="107">
        <v>137</v>
      </c>
      <c r="F52" s="107">
        <v>71</v>
      </c>
      <c r="G52" s="107">
        <v>43</v>
      </c>
      <c r="H52" s="107">
        <v>173</v>
      </c>
      <c r="I52" s="107">
        <v>169</v>
      </c>
      <c r="J52" s="107">
        <v>941</v>
      </c>
    </row>
    <row r="53" spans="1:10" x14ac:dyDescent="0.2">
      <c r="A53" s="5" t="s">
        <v>274</v>
      </c>
      <c r="B53" s="107">
        <v>433</v>
      </c>
      <c r="C53" s="107">
        <v>35</v>
      </c>
      <c r="D53" s="107">
        <v>41</v>
      </c>
      <c r="E53" s="107">
        <v>16</v>
      </c>
      <c r="F53" s="107">
        <v>219</v>
      </c>
      <c r="G53" s="107">
        <v>44</v>
      </c>
      <c r="H53" s="107">
        <v>85</v>
      </c>
      <c r="I53" s="107">
        <v>60</v>
      </c>
      <c r="J53" s="107">
        <v>933</v>
      </c>
    </row>
    <row r="54" spans="1:10" x14ac:dyDescent="0.2">
      <c r="A54" s="5" t="s">
        <v>494</v>
      </c>
      <c r="B54" s="107">
        <v>5</v>
      </c>
      <c r="C54" s="107">
        <v>37</v>
      </c>
      <c r="D54" s="107">
        <v>112</v>
      </c>
      <c r="E54" s="107">
        <v>10</v>
      </c>
      <c r="F54" s="107">
        <v>24</v>
      </c>
      <c r="G54" s="107">
        <v>36</v>
      </c>
      <c r="H54" s="107">
        <v>578</v>
      </c>
      <c r="I54" s="107">
        <v>71</v>
      </c>
      <c r="J54" s="107">
        <v>873</v>
      </c>
    </row>
    <row r="55" spans="1:10" x14ac:dyDescent="0.2">
      <c r="A55" s="5" t="s">
        <v>160</v>
      </c>
      <c r="B55" s="107"/>
      <c r="C55" s="107">
        <v>162</v>
      </c>
      <c r="D55" s="107">
        <v>91</v>
      </c>
      <c r="E55" s="107">
        <v>41</v>
      </c>
      <c r="F55" s="107">
        <v>70</v>
      </c>
      <c r="G55" s="107">
        <v>100</v>
      </c>
      <c r="H55" s="107">
        <v>212</v>
      </c>
      <c r="I55" s="107">
        <v>138</v>
      </c>
      <c r="J55" s="107">
        <v>814</v>
      </c>
    </row>
    <row r="56" spans="1:10" x14ac:dyDescent="0.2">
      <c r="A56" s="5" t="s">
        <v>209</v>
      </c>
      <c r="B56" s="107">
        <v>2</v>
      </c>
      <c r="C56" s="107">
        <v>135</v>
      </c>
      <c r="D56" s="107">
        <v>88</v>
      </c>
      <c r="E56" s="107">
        <v>34</v>
      </c>
      <c r="F56" s="107">
        <v>20</v>
      </c>
      <c r="G56" s="107">
        <v>36</v>
      </c>
      <c r="H56" s="107">
        <v>425</v>
      </c>
      <c r="I56" s="107">
        <v>71</v>
      </c>
      <c r="J56" s="107">
        <v>811</v>
      </c>
    </row>
    <row r="57" spans="1:10" x14ac:dyDescent="0.2">
      <c r="A57" s="5" t="s">
        <v>1799</v>
      </c>
      <c r="B57" s="107">
        <v>3</v>
      </c>
      <c r="C57" s="107">
        <v>64</v>
      </c>
      <c r="D57" s="107">
        <v>160</v>
      </c>
      <c r="E57" s="107">
        <v>25</v>
      </c>
      <c r="F57" s="107">
        <v>20</v>
      </c>
      <c r="G57" s="107">
        <v>25</v>
      </c>
      <c r="H57" s="107">
        <v>341</v>
      </c>
      <c r="I57" s="107">
        <v>69</v>
      </c>
      <c r="J57" s="107">
        <v>707</v>
      </c>
    </row>
    <row r="58" spans="1:10" x14ac:dyDescent="0.2">
      <c r="A58" s="5" t="s">
        <v>528</v>
      </c>
      <c r="B58" s="107">
        <v>7</v>
      </c>
      <c r="C58" s="107">
        <v>69</v>
      </c>
      <c r="D58" s="107">
        <v>114</v>
      </c>
      <c r="E58" s="107">
        <v>16</v>
      </c>
      <c r="F58" s="107">
        <v>18</v>
      </c>
      <c r="G58" s="107">
        <v>36</v>
      </c>
      <c r="H58" s="107">
        <v>360</v>
      </c>
      <c r="I58" s="107">
        <v>72</v>
      </c>
      <c r="J58" s="107">
        <v>692</v>
      </c>
    </row>
    <row r="59" spans="1:10" x14ac:dyDescent="0.2">
      <c r="A59" s="5" t="s">
        <v>272</v>
      </c>
      <c r="B59" s="107">
        <v>1</v>
      </c>
      <c r="C59" s="107">
        <v>178</v>
      </c>
      <c r="D59" s="107">
        <v>69</v>
      </c>
      <c r="E59" s="107">
        <v>25</v>
      </c>
      <c r="F59" s="107">
        <v>13</v>
      </c>
      <c r="G59" s="107">
        <v>105</v>
      </c>
      <c r="H59" s="107">
        <v>186</v>
      </c>
      <c r="I59" s="107">
        <v>59</v>
      </c>
      <c r="J59" s="107">
        <v>636</v>
      </c>
    </row>
    <row r="60" spans="1:10" x14ac:dyDescent="0.2">
      <c r="A60" s="5" t="s">
        <v>75</v>
      </c>
      <c r="B60" s="107">
        <v>3</v>
      </c>
      <c r="C60" s="107">
        <v>102</v>
      </c>
      <c r="D60" s="107">
        <v>52</v>
      </c>
      <c r="E60" s="107">
        <v>9</v>
      </c>
      <c r="F60" s="107">
        <v>69</v>
      </c>
      <c r="G60" s="107">
        <v>58</v>
      </c>
      <c r="H60" s="107">
        <v>209</v>
      </c>
      <c r="I60" s="107">
        <v>93</v>
      </c>
      <c r="J60" s="107">
        <v>595</v>
      </c>
    </row>
    <row r="61" spans="1:10" x14ac:dyDescent="0.2">
      <c r="A61" s="5" t="s">
        <v>1794</v>
      </c>
      <c r="B61" s="107">
        <v>3</v>
      </c>
      <c r="C61" s="107">
        <v>78</v>
      </c>
      <c r="D61" s="107">
        <v>79</v>
      </c>
      <c r="E61" s="107">
        <v>38</v>
      </c>
      <c r="F61" s="107">
        <v>26</v>
      </c>
      <c r="G61" s="107">
        <v>28</v>
      </c>
      <c r="H61" s="107">
        <v>194</v>
      </c>
      <c r="I61" s="107">
        <v>86</v>
      </c>
      <c r="J61" s="107">
        <v>532</v>
      </c>
    </row>
    <row r="62" spans="1:10" x14ac:dyDescent="0.2">
      <c r="A62" s="5" t="s">
        <v>1777</v>
      </c>
      <c r="B62" s="107">
        <v>3</v>
      </c>
      <c r="C62" s="107">
        <v>89</v>
      </c>
      <c r="D62" s="107">
        <v>47</v>
      </c>
      <c r="E62" s="107">
        <v>10</v>
      </c>
      <c r="F62" s="107">
        <v>152</v>
      </c>
      <c r="G62" s="107">
        <v>49</v>
      </c>
      <c r="H62" s="107">
        <v>147</v>
      </c>
      <c r="I62" s="107">
        <v>34</v>
      </c>
      <c r="J62" s="107">
        <v>531</v>
      </c>
    </row>
    <row r="63" spans="1:10" x14ac:dyDescent="0.2">
      <c r="A63" s="5" t="s">
        <v>2</v>
      </c>
      <c r="B63" s="107">
        <v>35</v>
      </c>
      <c r="C63" s="107">
        <v>56</v>
      </c>
      <c r="D63" s="107">
        <v>58</v>
      </c>
      <c r="E63" s="107">
        <v>21</v>
      </c>
      <c r="F63" s="107">
        <v>104</v>
      </c>
      <c r="G63" s="107">
        <v>31</v>
      </c>
      <c r="H63" s="107">
        <v>176</v>
      </c>
      <c r="I63" s="107">
        <v>48</v>
      </c>
      <c r="J63" s="107">
        <v>529</v>
      </c>
    </row>
    <row r="64" spans="1:10" x14ac:dyDescent="0.2">
      <c r="A64" s="5" t="s">
        <v>1511</v>
      </c>
      <c r="B64" s="107">
        <v>53</v>
      </c>
      <c r="C64" s="107">
        <v>56</v>
      </c>
      <c r="D64" s="107">
        <v>49</v>
      </c>
      <c r="E64" s="107">
        <v>35</v>
      </c>
      <c r="F64" s="107">
        <v>51</v>
      </c>
      <c r="G64" s="107">
        <v>34</v>
      </c>
      <c r="H64" s="107">
        <v>142</v>
      </c>
      <c r="I64" s="107">
        <v>55</v>
      </c>
      <c r="J64" s="107">
        <v>475</v>
      </c>
    </row>
    <row r="65" spans="1:10" x14ac:dyDescent="0.2">
      <c r="A65" s="5" t="s">
        <v>24</v>
      </c>
      <c r="B65" s="107">
        <v>6</v>
      </c>
      <c r="C65" s="107">
        <v>28</v>
      </c>
      <c r="D65" s="107">
        <v>72</v>
      </c>
      <c r="E65" s="107">
        <v>26</v>
      </c>
      <c r="F65" s="107">
        <v>14</v>
      </c>
      <c r="G65" s="107">
        <v>22</v>
      </c>
      <c r="H65" s="107">
        <v>256</v>
      </c>
      <c r="I65" s="107">
        <v>30</v>
      </c>
      <c r="J65" s="107">
        <v>454</v>
      </c>
    </row>
    <row r="66" spans="1:10" x14ac:dyDescent="0.2">
      <c r="A66" s="5" t="s">
        <v>1104</v>
      </c>
      <c r="B66" s="107">
        <v>1</v>
      </c>
      <c r="C66" s="107">
        <v>80</v>
      </c>
      <c r="D66" s="107">
        <v>12</v>
      </c>
      <c r="E66" s="107">
        <v>17</v>
      </c>
      <c r="F66" s="107">
        <v>51</v>
      </c>
      <c r="G66" s="107">
        <v>34</v>
      </c>
      <c r="H66" s="107">
        <v>74</v>
      </c>
      <c r="I66" s="107">
        <v>68</v>
      </c>
      <c r="J66" s="107">
        <v>337</v>
      </c>
    </row>
    <row r="67" spans="1:10" x14ac:dyDescent="0.2">
      <c r="A67" s="5" t="s">
        <v>1404</v>
      </c>
      <c r="B67" s="107">
        <v>2</v>
      </c>
      <c r="C67" s="107">
        <v>69</v>
      </c>
      <c r="D67" s="107">
        <v>16</v>
      </c>
      <c r="E67" s="107">
        <v>21</v>
      </c>
      <c r="F67" s="107">
        <v>30</v>
      </c>
      <c r="G67" s="107">
        <v>54</v>
      </c>
      <c r="H67" s="107">
        <v>64</v>
      </c>
      <c r="I67" s="107">
        <v>74</v>
      </c>
      <c r="J67" s="107">
        <v>330</v>
      </c>
    </row>
    <row r="68" spans="1:10" x14ac:dyDescent="0.2">
      <c r="A68" s="5" t="s">
        <v>7</v>
      </c>
      <c r="B68" s="107">
        <v>3</v>
      </c>
      <c r="C68" s="107">
        <v>28</v>
      </c>
      <c r="D68" s="107">
        <v>37</v>
      </c>
      <c r="E68" s="107">
        <v>4</v>
      </c>
      <c r="F68" s="107">
        <v>16</v>
      </c>
      <c r="G68" s="107">
        <v>12</v>
      </c>
      <c r="H68" s="107">
        <v>152</v>
      </c>
      <c r="I68" s="107">
        <v>53</v>
      </c>
      <c r="J68" s="107">
        <v>305</v>
      </c>
    </row>
    <row r="69" spans="1:10" x14ac:dyDescent="0.2">
      <c r="A69" s="5" t="s">
        <v>1976</v>
      </c>
      <c r="B69" s="107">
        <v>1</v>
      </c>
      <c r="C69" s="107">
        <v>87</v>
      </c>
      <c r="D69" s="107">
        <v>23</v>
      </c>
      <c r="E69" s="107">
        <v>14</v>
      </c>
      <c r="F69" s="107">
        <v>16</v>
      </c>
      <c r="G69" s="107">
        <v>29</v>
      </c>
      <c r="H69" s="107">
        <v>53</v>
      </c>
      <c r="I69" s="107">
        <v>47</v>
      </c>
      <c r="J69" s="107">
        <v>270</v>
      </c>
    </row>
    <row r="70" spans="1:10" x14ac:dyDescent="0.2">
      <c r="A70" s="5" t="s">
        <v>147</v>
      </c>
      <c r="B70" s="107">
        <v>6</v>
      </c>
      <c r="C70" s="107">
        <v>60</v>
      </c>
      <c r="D70" s="107">
        <v>32</v>
      </c>
      <c r="E70" s="107">
        <v>9</v>
      </c>
      <c r="F70" s="107">
        <v>25</v>
      </c>
      <c r="G70" s="107">
        <v>17</v>
      </c>
      <c r="H70" s="107">
        <v>72</v>
      </c>
      <c r="I70" s="107">
        <v>46</v>
      </c>
      <c r="J70" s="107">
        <v>267</v>
      </c>
    </row>
    <row r="71" spans="1:10" x14ac:dyDescent="0.2">
      <c r="A71" s="5" t="s">
        <v>350</v>
      </c>
      <c r="B71" s="107">
        <v>13</v>
      </c>
      <c r="C71" s="107">
        <v>22</v>
      </c>
      <c r="D71" s="107">
        <v>39</v>
      </c>
      <c r="E71" s="107">
        <v>21</v>
      </c>
      <c r="F71" s="107">
        <v>32</v>
      </c>
      <c r="G71" s="107">
        <v>28</v>
      </c>
      <c r="H71" s="107">
        <v>77</v>
      </c>
      <c r="I71" s="107">
        <v>35</v>
      </c>
      <c r="J71" s="107">
        <v>267</v>
      </c>
    </row>
    <row r="72" spans="1:10" x14ac:dyDescent="0.2">
      <c r="A72" s="5" t="s">
        <v>276</v>
      </c>
      <c r="B72" s="107">
        <v>2</v>
      </c>
      <c r="C72" s="107">
        <v>55</v>
      </c>
      <c r="D72" s="107">
        <v>13</v>
      </c>
      <c r="E72" s="107">
        <v>5</v>
      </c>
      <c r="F72" s="107">
        <v>22</v>
      </c>
      <c r="G72" s="107">
        <v>53</v>
      </c>
      <c r="H72" s="107">
        <v>56</v>
      </c>
      <c r="I72" s="107">
        <v>32</v>
      </c>
      <c r="J72" s="107">
        <v>238</v>
      </c>
    </row>
    <row r="73" spans="1:10" x14ac:dyDescent="0.2">
      <c r="A73" s="5" t="s">
        <v>127</v>
      </c>
      <c r="B73" s="107"/>
      <c r="C73" s="107">
        <v>36</v>
      </c>
      <c r="D73" s="107">
        <v>32</v>
      </c>
      <c r="E73" s="107">
        <v>6</v>
      </c>
      <c r="F73" s="107">
        <v>5</v>
      </c>
      <c r="G73" s="107">
        <v>10</v>
      </c>
      <c r="H73" s="107">
        <v>69</v>
      </c>
      <c r="I73" s="107">
        <v>38</v>
      </c>
      <c r="J73" s="107">
        <v>196</v>
      </c>
    </row>
    <row r="74" spans="1:10" x14ac:dyDescent="0.2">
      <c r="A74" s="5" t="s">
        <v>476</v>
      </c>
      <c r="B74" s="107">
        <v>3</v>
      </c>
      <c r="C74" s="107">
        <v>6</v>
      </c>
      <c r="D74" s="107">
        <v>23</v>
      </c>
      <c r="E74" s="107">
        <v>5</v>
      </c>
      <c r="F74" s="107">
        <v>6</v>
      </c>
      <c r="G74" s="107">
        <v>1</v>
      </c>
      <c r="H74" s="107">
        <v>139</v>
      </c>
      <c r="I74" s="107">
        <v>8</v>
      </c>
      <c r="J74" s="107">
        <v>191</v>
      </c>
    </row>
    <row r="75" spans="1:10" x14ac:dyDescent="0.2">
      <c r="A75" s="5" t="s">
        <v>2160</v>
      </c>
      <c r="B75" s="107"/>
      <c r="C75" s="107">
        <v>44</v>
      </c>
      <c r="D75" s="107">
        <v>12</v>
      </c>
      <c r="E75" s="107">
        <v>4</v>
      </c>
      <c r="F75" s="107">
        <v>6</v>
      </c>
      <c r="G75" s="107">
        <v>23</v>
      </c>
      <c r="H75" s="107">
        <v>62</v>
      </c>
      <c r="I75" s="107">
        <v>38</v>
      </c>
      <c r="J75" s="107">
        <v>189</v>
      </c>
    </row>
    <row r="76" spans="1:10" x14ac:dyDescent="0.2">
      <c r="A76" s="5" t="s">
        <v>1418</v>
      </c>
      <c r="B76" s="107">
        <v>2</v>
      </c>
      <c r="C76" s="107">
        <v>21</v>
      </c>
      <c r="D76" s="107">
        <v>9</v>
      </c>
      <c r="E76" s="107">
        <v>10</v>
      </c>
      <c r="F76" s="107">
        <v>4</v>
      </c>
      <c r="G76" s="107">
        <v>12</v>
      </c>
      <c r="H76" s="107">
        <v>42</v>
      </c>
      <c r="I76" s="107">
        <v>64</v>
      </c>
      <c r="J76" s="107">
        <v>164</v>
      </c>
    </row>
    <row r="77" spans="1:10" x14ac:dyDescent="0.2">
      <c r="A77" s="5" t="s">
        <v>356</v>
      </c>
      <c r="B77" s="107">
        <v>6</v>
      </c>
      <c r="C77" s="107">
        <v>14</v>
      </c>
      <c r="D77" s="107">
        <v>18</v>
      </c>
      <c r="E77" s="107">
        <v>6</v>
      </c>
      <c r="F77" s="107">
        <v>6</v>
      </c>
      <c r="G77" s="107">
        <v>5</v>
      </c>
      <c r="H77" s="107">
        <v>89</v>
      </c>
      <c r="I77" s="107">
        <v>16</v>
      </c>
      <c r="J77" s="107">
        <v>160</v>
      </c>
    </row>
    <row r="78" spans="1:10" x14ac:dyDescent="0.2">
      <c r="A78" s="5" t="s">
        <v>215</v>
      </c>
      <c r="B78" s="107">
        <v>4</v>
      </c>
      <c r="C78" s="107">
        <v>10</v>
      </c>
      <c r="D78" s="107">
        <v>24</v>
      </c>
      <c r="E78" s="107">
        <v>2</v>
      </c>
      <c r="F78" s="107">
        <v>12</v>
      </c>
      <c r="G78" s="107">
        <v>4</v>
      </c>
      <c r="H78" s="107">
        <v>51</v>
      </c>
      <c r="I78" s="107">
        <v>6</v>
      </c>
      <c r="J78" s="107">
        <v>113</v>
      </c>
    </row>
    <row r="79" spans="1:10" x14ac:dyDescent="0.2">
      <c r="A79" s="5" t="s">
        <v>1807</v>
      </c>
      <c r="B79" s="107">
        <v>1</v>
      </c>
      <c r="C79" s="107">
        <v>10</v>
      </c>
      <c r="D79" s="107">
        <v>12</v>
      </c>
      <c r="E79" s="107"/>
      <c r="F79" s="107">
        <v>18</v>
      </c>
      <c r="G79" s="107">
        <v>10</v>
      </c>
      <c r="H79" s="107">
        <v>42</v>
      </c>
      <c r="I79" s="107">
        <v>19</v>
      </c>
      <c r="J79" s="107">
        <v>112</v>
      </c>
    </row>
    <row r="80" spans="1:10" x14ac:dyDescent="0.2">
      <c r="A80" s="5" t="s">
        <v>1775</v>
      </c>
      <c r="B80" s="107">
        <v>1</v>
      </c>
      <c r="C80" s="107">
        <v>10</v>
      </c>
      <c r="D80" s="107">
        <v>30</v>
      </c>
      <c r="E80" s="107">
        <v>4</v>
      </c>
      <c r="F80" s="107">
        <v>4</v>
      </c>
      <c r="G80" s="107">
        <v>5</v>
      </c>
      <c r="H80" s="107">
        <v>40</v>
      </c>
      <c r="I80" s="107">
        <v>14</v>
      </c>
      <c r="J80" s="107">
        <v>108</v>
      </c>
    </row>
    <row r="81" spans="1:10" x14ac:dyDescent="0.2">
      <c r="A81" s="5" t="s">
        <v>156</v>
      </c>
      <c r="B81" s="107">
        <v>5</v>
      </c>
      <c r="C81" s="107">
        <v>11</v>
      </c>
      <c r="D81" s="107">
        <v>13</v>
      </c>
      <c r="E81" s="107">
        <v>6</v>
      </c>
      <c r="F81" s="107">
        <v>11</v>
      </c>
      <c r="G81" s="107">
        <v>10</v>
      </c>
      <c r="H81" s="107">
        <v>39</v>
      </c>
      <c r="I81" s="107">
        <v>8</v>
      </c>
      <c r="J81" s="107">
        <v>103</v>
      </c>
    </row>
    <row r="82" spans="1:10" x14ac:dyDescent="0.2">
      <c r="A82" s="5" t="s">
        <v>323</v>
      </c>
      <c r="B82" s="107">
        <v>2</v>
      </c>
      <c r="C82" s="107">
        <v>6</v>
      </c>
      <c r="D82" s="107">
        <v>9</v>
      </c>
      <c r="E82" s="107">
        <v>3</v>
      </c>
      <c r="F82" s="107">
        <v>3</v>
      </c>
      <c r="G82" s="107">
        <v>5</v>
      </c>
      <c r="H82" s="107">
        <v>56</v>
      </c>
      <c r="I82" s="107">
        <v>7</v>
      </c>
      <c r="J82" s="107">
        <v>91</v>
      </c>
    </row>
    <row r="83" spans="1:10" x14ac:dyDescent="0.2">
      <c r="A83" s="5" t="s">
        <v>2164</v>
      </c>
      <c r="B83" s="107"/>
      <c r="C83" s="107">
        <v>21</v>
      </c>
      <c r="D83" s="107">
        <v>9</v>
      </c>
      <c r="E83" s="107">
        <v>9</v>
      </c>
      <c r="F83" s="107">
        <v>7</v>
      </c>
      <c r="G83" s="107">
        <v>15</v>
      </c>
      <c r="H83" s="107">
        <v>12</v>
      </c>
      <c r="I83" s="107">
        <v>12</v>
      </c>
      <c r="J83" s="107">
        <v>85</v>
      </c>
    </row>
    <row r="84" spans="1:10" x14ac:dyDescent="0.2">
      <c r="A84" s="5" t="s">
        <v>2370</v>
      </c>
      <c r="B84" s="107">
        <v>2</v>
      </c>
      <c r="C84" s="107">
        <v>15</v>
      </c>
      <c r="D84" s="107">
        <v>3</v>
      </c>
      <c r="E84" s="107">
        <v>6</v>
      </c>
      <c r="F84" s="107">
        <v>9</v>
      </c>
      <c r="G84" s="107">
        <v>23</v>
      </c>
      <c r="H84" s="107">
        <v>9</v>
      </c>
      <c r="I84" s="107">
        <v>7</v>
      </c>
      <c r="J84" s="107">
        <v>74</v>
      </c>
    </row>
    <row r="85" spans="1:10" x14ac:dyDescent="0.2">
      <c r="A85" s="5" t="s">
        <v>1805</v>
      </c>
      <c r="B85" s="107">
        <v>1</v>
      </c>
      <c r="C85" s="107">
        <v>7</v>
      </c>
      <c r="D85" s="107">
        <v>18</v>
      </c>
      <c r="E85" s="107">
        <v>5</v>
      </c>
      <c r="F85" s="107">
        <v>7</v>
      </c>
      <c r="G85" s="107">
        <v>3</v>
      </c>
      <c r="H85" s="107">
        <v>25</v>
      </c>
      <c r="I85" s="107">
        <v>6</v>
      </c>
      <c r="J85" s="107">
        <v>72</v>
      </c>
    </row>
    <row r="86" spans="1:10" x14ac:dyDescent="0.2">
      <c r="A86" s="5" t="s">
        <v>2100</v>
      </c>
      <c r="B86" s="107"/>
      <c r="C86" s="107">
        <v>19</v>
      </c>
      <c r="D86" s="107">
        <v>16</v>
      </c>
      <c r="E86" s="107"/>
      <c r="F86" s="107">
        <v>4</v>
      </c>
      <c r="G86" s="107">
        <v>7</v>
      </c>
      <c r="H86" s="107">
        <v>19</v>
      </c>
      <c r="I86" s="107">
        <v>4</v>
      </c>
      <c r="J86" s="107">
        <v>69</v>
      </c>
    </row>
    <row r="87" spans="1:10" x14ac:dyDescent="0.2">
      <c r="A87" s="5" t="s">
        <v>188</v>
      </c>
      <c r="B87" s="107">
        <v>1</v>
      </c>
      <c r="C87" s="107">
        <v>8</v>
      </c>
      <c r="D87" s="107">
        <v>7</v>
      </c>
      <c r="E87" s="107"/>
      <c r="F87" s="107">
        <v>1</v>
      </c>
      <c r="G87" s="107">
        <v>7</v>
      </c>
      <c r="H87" s="107">
        <v>42</v>
      </c>
      <c r="I87" s="107">
        <v>3</v>
      </c>
      <c r="J87" s="107">
        <v>69</v>
      </c>
    </row>
    <row r="88" spans="1:10" x14ac:dyDescent="0.2">
      <c r="A88" s="5" t="s">
        <v>59</v>
      </c>
      <c r="B88" s="107"/>
      <c r="C88" s="107">
        <v>13</v>
      </c>
      <c r="D88" s="107">
        <v>12</v>
      </c>
      <c r="E88" s="107">
        <v>1</v>
      </c>
      <c r="F88" s="107">
        <v>1</v>
      </c>
      <c r="G88" s="107">
        <v>3</v>
      </c>
      <c r="H88" s="107">
        <v>29</v>
      </c>
      <c r="I88" s="107">
        <v>9</v>
      </c>
      <c r="J88" s="107">
        <v>68</v>
      </c>
    </row>
    <row r="89" spans="1:10" x14ac:dyDescent="0.2">
      <c r="A89" s="5" t="s">
        <v>166</v>
      </c>
      <c r="B89" s="107">
        <v>1</v>
      </c>
      <c r="C89" s="107">
        <v>3</v>
      </c>
      <c r="D89" s="107">
        <v>10</v>
      </c>
      <c r="E89" s="107">
        <v>2</v>
      </c>
      <c r="F89" s="107"/>
      <c r="G89" s="107">
        <v>2</v>
      </c>
      <c r="H89" s="107">
        <v>46</v>
      </c>
      <c r="I89" s="107">
        <v>1</v>
      </c>
      <c r="J89" s="107">
        <v>65</v>
      </c>
    </row>
    <row r="90" spans="1:10" x14ac:dyDescent="0.2">
      <c r="A90" s="5" t="s">
        <v>1859</v>
      </c>
      <c r="B90" s="107"/>
      <c r="C90" s="107">
        <v>16</v>
      </c>
      <c r="D90" s="107">
        <v>1</v>
      </c>
      <c r="E90" s="107">
        <v>7</v>
      </c>
      <c r="F90" s="107">
        <v>9</v>
      </c>
      <c r="G90" s="107">
        <v>15</v>
      </c>
      <c r="H90" s="107">
        <v>5</v>
      </c>
      <c r="I90" s="107">
        <v>11</v>
      </c>
      <c r="J90" s="107">
        <v>64</v>
      </c>
    </row>
    <row r="91" spans="1:10" x14ac:dyDescent="0.2">
      <c r="A91" s="5" t="s">
        <v>671</v>
      </c>
      <c r="B91" s="107"/>
      <c r="C91" s="107">
        <v>11</v>
      </c>
      <c r="D91" s="107">
        <v>2</v>
      </c>
      <c r="E91" s="107"/>
      <c r="F91" s="107">
        <v>17</v>
      </c>
      <c r="G91" s="107">
        <v>6</v>
      </c>
      <c r="H91" s="107">
        <v>15</v>
      </c>
      <c r="I91" s="107">
        <v>3</v>
      </c>
      <c r="J91" s="107">
        <v>54</v>
      </c>
    </row>
    <row r="92" spans="1:10" x14ac:dyDescent="0.2">
      <c r="A92" s="5" t="s">
        <v>1659</v>
      </c>
      <c r="B92" s="107">
        <v>1</v>
      </c>
      <c r="C92" s="107">
        <v>9</v>
      </c>
      <c r="D92" s="107">
        <v>6</v>
      </c>
      <c r="E92" s="107">
        <v>3</v>
      </c>
      <c r="F92" s="107">
        <v>2</v>
      </c>
      <c r="G92" s="107">
        <v>4</v>
      </c>
      <c r="H92" s="107">
        <v>20</v>
      </c>
      <c r="I92" s="107">
        <v>7</v>
      </c>
      <c r="J92" s="107">
        <v>52</v>
      </c>
    </row>
    <row r="93" spans="1:10" x14ac:dyDescent="0.2">
      <c r="A93" s="5" t="s">
        <v>2168</v>
      </c>
      <c r="B93" s="107"/>
      <c r="C93" s="107">
        <v>4</v>
      </c>
      <c r="D93" s="107">
        <v>2</v>
      </c>
      <c r="E93" s="107">
        <v>2</v>
      </c>
      <c r="F93" s="107">
        <v>7</v>
      </c>
      <c r="G93" s="107">
        <v>5</v>
      </c>
      <c r="H93" s="107">
        <v>13</v>
      </c>
      <c r="I93" s="107">
        <v>11</v>
      </c>
      <c r="J93" s="107">
        <v>44</v>
      </c>
    </row>
    <row r="94" spans="1:10" x14ac:dyDescent="0.2">
      <c r="A94" s="5" t="s">
        <v>1617</v>
      </c>
      <c r="B94" s="107"/>
      <c r="C94" s="107">
        <v>2</v>
      </c>
      <c r="D94" s="107"/>
      <c r="E94" s="107">
        <v>4</v>
      </c>
      <c r="F94" s="107">
        <v>4</v>
      </c>
      <c r="G94" s="107">
        <v>2</v>
      </c>
      <c r="H94" s="107">
        <v>10</v>
      </c>
      <c r="I94" s="107">
        <v>22</v>
      </c>
      <c r="J94" s="107">
        <v>44</v>
      </c>
    </row>
    <row r="95" spans="1:10" x14ac:dyDescent="0.2">
      <c r="A95" s="5" t="s">
        <v>1598</v>
      </c>
      <c r="B95" s="107">
        <v>2</v>
      </c>
      <c r="C95" s="107">
        <v>7</v>
      </c>
      <c r="D95" s="107">
        <v>5</v>
      </c>
      <c r="E95" s="107"/>
      <c r="F95" s="107">
        <v>1</v>
      </c>
      <c r="G95" s="107"/>
      <c r="H95" s="107">
        <v>17</v>
      </c>
      <c r="I95" s="107">
        <v>7</v>
      </c>
      <c r="J95" s="107">
        <v>39</v>
      </c>
    </row>
    <row r="96" spans="1:10" x14ac:dyDescent="0.2">
      <c r="A96" s="5" t="s">
        <v>15</v>
      </c>
      <c r="B96" s="107"/>
      <c r="C96" s="107">
        <v>1</v>
      </c>
      <c r="D96" s="107">
        <v>5</v>
      </c>
      <c r="E96" s="107"/>
      <c r="F96" s="107"/>
      <c r="G96" s="107"/>
      <c r="H96" s="107">
        <v>20</v>
      </c>
      <c r="I96" s="107">
        <v>2</v>
      </c>
      <c r="J96" s="107">
        <v>28</v>
      </c>
    </row>
    <row r="97" spans="1:10" x14ac:dyDescent="0.2">
      <c r="A97" s="5" t="s">
        <v>1779</v>
      </c>
      <c r="B97" s="107"/>
      <c r="C97" s="107">
        <v>3</v>
      </c>
      <c r="D97" s="107">
        <v>2</v>
      </c>
      <c r="E97" s="107"/>
      <c r="F97" s="107">
        <v>2</v>
      </c>
      <c r="G97" s="107">
        <v>2</v>
      </c>
      <c r="H97" s="107">
        <v>14</v>
      </c>
      <c r="I97" s="107">
        <v>5</v>
      </c>
      <c r="J97" s="107">
        <v>28</v>
      </c>
    </row>
    <row r="98" spans="1:10" x14ac:dyDescent="0.2">
      <c r="A98" s="5" t="s">
        <v>2228</v>
      </c>
      <c r="B98" s="107"/>
      <c r="C98" s="107"/>
      <c r="D98" s="107">
        <v>1</v>
      </c>
      <c r="E98" s="107">
        <v>2</v>
      </c>
      <c r="F98" s="107"/>
      <c r="G98" s="107">
        <v>1</v>
      </c>
      <c r="H98" s="107">
        <v>20</v>
      </c>
      <c r="I98" s="107">
        <v>3</v>
      </c>
      <c r="J98" s="107">
        <v>27</v>
      </c>
    </row>
    <row r="99" spans="1:10" x14ac:dyDescent="0.2">
      <c r="A99" s="5" t="s">
        <v>2571</v>
      </c>
      <c r="B99" s="107"/>
      <c r="C99" s="107">
        <v>1</v>
      </c>
      <c r="D99" s="107">
        <v>1</v>
      </c>
      <c r="E99" s="107"/>
      <c r="F99" s="107">
        <v>9</v>
      </c>
      <c r="G99" s="107">
        <v>1</v>
      </c>
      <c r="H99" s="107">
        <v>4</v>
      </c>
      <c r="I99" s="107">
        <v>6</v>
      </c>
      <c r="J99" s="107">
        <v>22</v>
      </c>
    </row>
    <row r="100" spans="1:10" x14ac:dyDescent="0.2">
      <c r="A100" s="5" t="s">
        <v>815</v>
      </c>
      <c r="B100" s="107">
        <v>3</v>
      </c>
      <c r="C100" s="107">
        <v>5</v>
      </c>
      <c r="D100" s="107">
        <v>2</v>
      </c>
      <c r="E100" s="107">
        <v>1</v>
      </c>
      <c r="F100" s="107">
        <v>3</v>
      </c>
      <c r="G100" s="107">
        <v>2</v>
      </c>
      <c r="H100" s="107">
        <v>4</v>
      </c>
      <c r="I100" s="107">
        <v>1</v>
      </c>
      <c r="J100" s="107">
        <v>21</v>
      </c>
    </row>
    <row r="101" spans="1:10" x14ac:dyDescent="0.2">
      <c r="A101" s="5" t="s">
        <v>2076</v>
      </c>
      <c r="B101" s="107"/>
      <c r="C101" s="107">
        <v>3</v>
      </c>
      <c r="D101" s="107">
        <v>3</v>
      </c>
      <c r="E101" s="107"/>
      <c r="F101" s="107">
        <v>1</v>
      </c>
      <c r="G101" s="107">
        <v>3</v>
      </c>
      <c r="H101" s="107">
        <v>4</v>
      </c>
      <c r="I101" s="107">
        <v>5</v>
      </c>
      <c r="J101" s="107">
        <v>19</v>
      </c>
    </row>
    <row r="102" spans="1:10" x14ac:dyDescent="0.2">
      <c r="A102" s="5" t="s">
        <v>1088</v>
      </c>
      <c r="B102" s="107"/>
      <c r="C102" s="107">
        <v>2</v>
      </c>
      <c r="D102" s="107">
        <v>1</v>
      </c>
      <c r="E102" s="107"/>
      <c r="F102" s="107"/>
      <c r="G102" s="107">
        <v>1</v>
      </c>
      <c r="H102" s="107">
        <v>1</v>
      </c>
      <c r="I102" s="107">
        <v>10</v>
      </c>
      <c r="J102" s="107">
        <v>15</v>
      </c>
    </row>
    <row r="103" spans="1:10" x14ac:dyDescent="0.2">
      <c r="A103" s="5" t="s">
        <v>1101</v>
      </c>
      <c r="B103" s="107">
        <v>2</v>
      </c>
      <c r="C103" s="107">
        <v>1</v>
      </c>
      <c r="D103" s="107">
        <v>2</v>
      </c>
      <c r="E103" s="107"/>
      <c r="F103" s="107">
        <v>2</v>
      </c>
      <c r="G103" s="107">
        <v>1</v>
      </c>
      <c r="H103" s="107">
        <v>3</v>
      </c>
      <c r="I103" s="107">
        <v>3</v>
      </c>
      <c r="J103" s="107">
        <v>14</v>
      </c>
    </row>
    <row r="104" spans="1:10" x14ac:dyDescent="0.2">
      <c r="A104" s="5" t="s">
        <v>2254</v>
      </c>
      <c r="B104" s="107"/>
      <c r="C104" s="107">
        <v>3</v>
      </c>
      <c r="D104" s="107">
        <v>2</v>
      </c>
      <c r="E104" s="107">
        <v>2</v>
      </c>
      <c r="F104" s="107"/>
      <c r="G104" s="107">
        <v>1</v>
      </c>
      <c r="H104" s="107">
        <v>5</v>
      </c>
      <c r="I104" s="107"/>
      <c r="J104" s="107">
        <v>13</v>
      </c>
    </row>
    <row r="105" spans="1:10" x14ac:dyDescent="0.2">
      <c r="A105" s="5" t="s">
        <v>10</v>
      </c>
      <c r="B105" s="107"/>
      <c r="C105" s="107"/>
      <c r="D105" s="107">
        <v>3</v>
      </c>
      <c r="E105" s="107"/>
      <c r="F105" s="107">
        <v>1</v>
      </c>
      <c r="G105" s="107"/>
      <c r="H105" s="107">
        <v>9</v>
      </c>
      <c r="I105" s="107"/>
      <c r="J105" s="107">
        <v>13</v>
      </c>
    </row>
    <row r="106" spans="1:10" x14ac:dyDescent="0.2">
      <c r="A106" s="5" t="s">
        <v>2491</v>
      </c>
      <c r="B106" s="107">
        <v>1</v>
      </c>
      <c r="C106" s="107">
        <v>1</v>
      </c>
      <c r="D106" s="107">
        <v>2</v>
      </c>
      <c r="E106" s="107"/>
      <c r="F106" s="107">
        <v>1</v>
      </c>
      <c r="G106" s="107"/>
      <c r="H106" s="107">
        <v>3</v>
      </c>
      <c r="I106" s="107">
        <v>3</v>
      </c>
      <c r="J106" s="107">
        <v>11</v>
      </c>
    </row>
    <row r="107" spans="1:10" x14ac:dyDescent="0.2">
      <c r="A107" s="5" t="s">
        <v>398</v>
      </c>
      <c r="B107" s="107"/>
      <c r="C107" s="107">
        <v>4</v>
      </c>
      <c r="D107" s="107"/>
      <c r="E107" s="107"/>
      <c r="F107" s="107">
        <v>2</v>
      </c>
      <c r="G107" s="107"/>
      <c r="H107" s="107">
        <v>2</v>
      </c>
      <c r="I107" s="107">
        <v>2</v>
      </c>
      <c r="J107" s="107">
        <v>10</v>
      </c>
    </row>
    <row r="108" spans="1:10" x14ac:dyDescent="0.2">
      <c r="A108" s="5" t="s">
        <v>676</v>
      </c>
      <c r="B108" s="107"/>
      <c r="C108" s="107">
        <v>1</v>
      </c>
      <c r="D108" s="107">
        <v>1</v>
      </c>
      <c r="E108" s="107">
        <v>1</v>
      </c>
      <c r="F108" s="107">
        <v>4</v>
      </c>
      <c r="G108" s="107"/>
      <c r="H108" s="107">
        <v>1</v>
      </c>
      <c r="I108" s="107">
        <v>2</v>
      </c>
      <c r="J108" s="107">
        <v>10</v>
      </c>
    </row>
    <row r="109" spans="1:10" x14ac:dyDescent="0.2">
      <c r="A109" s="5" t="s">
        <v>140</v>
      </c>
      <c r="B109" s="107"/>
      <c r="C109" s="107">
        <v>2</v>
      </c>
      <c r="D109" s="107">
        <v>1</v>
      </c>
      <c r="E109" s="107"/>
      <c r="F109" s="107">
        <v>1</v>
      </c>
      <c r="G109" s="107">
        <v>1</v>
      </c>
      <c r="H109" s="107">
        <v>5</v>
      </c>
      <c r="I109" s="107"/>
      <c r="J109" s="107">
        <v>10</v>
      </c>
    </row>
    <row r="110" spans="1:10" x14ac:dyDescent="0.2">
      <c r="A110" s="5" t="s">
        <v>1182</v>
      </c>
      <c r="B110" s="107"/>
      <c r="C110" s="107">
        <v>6</v>
      </c>
      <c r="D110" s="107"/>
      <c r="E110" s="107"/>
      <c r="F110" s="107"/>
      <c r="G110" s="107"/>
      <c r="H110" s="107">
        <v>2</v>
      </c>
      <c r="I110" s="107"/>
      <c r="J110" s="107">
        <v>8</v>
      </c>
    </row>
    <row r="111" spans="1:10" x14ac:dyDescent="0.2">
      <c r="A111" s="5" t="s">
        <v>2523</v>
      </c>
      <c r="B111" s="107"/>
      <c r="C111" s="107">
        <v>4</v>
      </c>
      <c r="D111" s="107"/>
      <c r="E111" s="107">
        <v>1</v>
      </c>
      <c r="F111" s="107"/>
      <c r="G111" s="107">
        <v>1</v>
      </c>
      <c r="H111" s="107">
        <v>2</v>
      </c>
      <c r="I111" s="107"/>
      <c r="J111" s="107">
        <v>8</v>
      </c>
    </row>
    <row r="112" spans="1:10" x14ac:dyDescent="0.2">
      <c r="A112" s="5" t="s">
        <v>492</v>
      </c>
      <c r="B112" s="107"/>
      <c r="C112" s="107">
        <v>4</v>
      </c>
      <c r="D112" s="107"/>
      <c r="E112" s="107"/>
      <c r="F112" s="107">
        <v>1</v>
      </c>
      <c r="G112" s="107"/>
      <c r="H112" s="107">
        <v>1</v>
      </c>
      <c r="I112" s="107">
        <v>2</v>
      </c>
      <c r="J112" s="107">
        <v>8</v>
      </c>
    </row>
    <row r="113" spans="1:10" x14ac:dyDescent="0.2">
      <c r="A113" s="5" t="s">
        <v>2489</v>
      </c>
      <c r="B113" s="107"/>
      <c r="C113" s="107"/>
      <c r="D113" s="107">
        <v>2</v>
      </c>
      <c r="E113" s="107"/>
      <c r="F113" s="107"/>
      <c r="G113" s="107">
        <v>1</v>
      </c>
      <c r="H113" s="107">
        <v>2</v>
      </c>
      <c r="I113" s="107">
        <v>2</v>
      </c>
      <c r="J113" s="107">
        <v>7</v>
      </c>
    </row>
    <row r="114" spans="1:10" x14ac:dyDescent="0.2">
      <c r="A114" s="5" t="s">
        <v>375</v>
      </c>
      <c r="B114" s="107"/>
      <c r="C114" s="107"/>
      <c r="D114" s="107">
        <v>2</v>
      </c>
      <c r="E114" s="107"/>
      <c r="F114" s="107"/>
      <c r="G114" s="107"/>
      <c r="H114" s="107">
        <v>2</v>
      </c>
      <c r="I114" s="107">
        <v>2</v>
      </c>
      <c r="J114" s="107">
        <v>6</v>
      </c>
    </row>
    <row r="115" spans="1:10" x14ac:dyDescent="0.2">
      <c r="A115" s="5" t="s">
        <v>1032</v>
      </c>
      <c r="B115" s="107"/>
      <c r="C115" s="107">
        <v>2</v>
      </c>
      <c r="D115" s="107"/>
      <c r="E115" s="107"/>
      <c r="F115" s="107">
        <v>1</v>
      </c>
      <c r="G115" s="107">
        <v>1</v>
      </c>
      <c r="H115" s="107"/>
      <c r="I115" s="107">
        <v>2</v>
      </c>
      <c r="J115" s="107">
        <v>6</v>
      </c>
    </row>
    <row r="116" spans="1:10" x14ac:dyDescent="0.2">
      <c r="A116" s="5" t="s">
        <v>1694</v>
      </c>
      <c r="B116" s="107">
        <v>1</v>
      </c>
      <c r="C116" s="107"/>
      <c r="D116" s="107"/>
      <c r="E116" s="107"/>
      <c r="F116" s="107"/>
      <c r="G116" s="107">
        <v>1</v>
      </c>
      <c r="H116" s="107">
        <v>3</v>
      </c>
      <c r="I116" s="107">
        <v>1</v>
      </c>
      <c r="J116" s="107">
        <v>6</v>
      </c>
    </row>
    <row r="117" spans="1:10" x14ac:dyDescent="0.2">
      <c r="A117" s="5" t="s">
        <v>2213</v>
      </c>
      <c r="B117" s="107"/>
      <c r="C117" s="107">
        <v>2</v>
      </c>
      <c r="D117" s="107"/>
      <c r="E117" s="107"/>
      <c r="F117" s="107"/>
      <c r="G117" s="107">
        <v>1</v>
      </c>
      <c r="H117" s="107">
        <v>1</v>
      </c>
      <c r="I117" s="107">
        <v>1</v>
      </c>
      <c r="J117" s="107">
        <v>5</v>
      </c>
    </row>
    <row r="118" spans="1:10" x14ac:dyDescent="0.2">
      <c r="A118" s="5" t="s">
        <v>2395</v>
      </c>
      <c r="B118" s="107"/>
      <c r="C118" s="107">
        <v>1</v>
      </c>
      <c r="D118" s="107">
        <v>1</v>
      </c>
      <c r="E118" s="107"/>
      <c r="F118" s="107">
        <v>1</v>
      </c>
      <c r="G118" s="107"/>
      <c r="H118" s="107">
        <v>1</v>
      </c>
      <c r="I118" s="107">
        <v>1</v>
      </c>
      <c r="J118" s="107">
        <v>5</v>
      </c>
    </row>
    <row r="119" spans="1:10" x14ac:dyDescent="0.2">
      <c r="A119" s="5" t="s">
        <v>2325</v>
      </c>
      <c r="B119" s="107"/>
      <c r="C119" s="107">
        <v>2</v>
      </c>
      <c r="D119" s="107">
        <v>1</v>
      </c>
      <c r="E119" s="107"/>
      <c r="F119" s="107">
        <v>1</v>
      </c>
      <c r="G119" s="107"/>
      <c r="H119" s="107"/>
      <c r="I119" s="107"/>
      <c r="J119" s="107">
        <v>4</v>
      </c>
    </row>
    <row r="120" spans="1:10" x14ac:dyDescent="0.2">
      <c r="A120" s="5" t="s">
        <v>251</v>
      </c>
      <c r="B120" s="107"/>
      <c r="C120" s="107"/>
      <c r="D120" s="107"/>
      <c r="E120" s="107"/>
      <c r="F120" s="107">
        <v>3</v>
      </c>
      <c r="G120" s="107"/>
      <c r="H120" s="107"/>
      <c r="I120" s="107"/>
      <c r="J120" s="107">
        <v>3</v>
      </c>
    </row>
    <row r="121" spans="1:10" x14ac:dyDescent="0.2">
      <c r="A121" s="5" t="s">
        <v>2549</v>
      </c>
      <c r="B121" s="107"/>
      <c r="C121" s="107"/>
      <c r="D121" s="107"/>
      <c r="E121" s="107"/>
      <c r="F121" s="107"/>
      <c r="G121" s="107">
        <v>1</v>
      </c>
      <c r="H121" s="107">
        <v>2</v>
      </c>
      <c r="I121" s="107"/>
      <c r="J121" s="107">
        <v>3</v>
      </c>
    </row>
    <row r="122" spans="1:10" x14ac:dyDescent="0.2">
      <c r="A122" s="5" t="s">
        <v>2493</v>
      </c>
      <c r="B122" s="107"/>
      <c r="C122" s="107"/>
      <c r="D122" s="107">
        <v>1</v>
      </c>
      <c r="E122" s="107">
        <v>1</v>
      </c>
      <c r="F122" s="107">
        <v>1</v>
      </c>
      <c r="G122" s="107"/>
      <c r="H122" s="107"/>
      <c r="I122" s="107"/>
      <c r="J122" s="107">
        <v>3</v>
      </c>
    </row>
    <row r="123" spans="1:10" x14ac:dyDescent="0.2">
      <c r="A123" s="5" t="s">
        <v>582</v>
      </c>
      <c r="B123" s="107"/>
      <c r="C123" s="107">
        <v>1</v>
      </c>
      <c r="D123" s="107">
        <v>1</v>
      </c>
      <c r="E123" s="107"/>
      <c r="F123" s="107">
        <v>1</v>
      </c>
      <c r="G123" s="107"/>
      <c r="H123" s="107"/>
      <c r="I123" s="107"/>
      <c r="J123" s="107">
        <v>3</v>
      </c>
    </row>
    <row r="124" spans="1:10" x14ac:dyDescent="0.2">
      <c r="A124" s="5" t="s">
        <v>585</v>
      </c>
      <c r="B124" s="107"/>
      <c r="C124" s="107"/>
      <c r="D124" s="107"/>
      <c r="E124" s="107"/>
      <c r="F124" s="107">
        <v>1</v>
      </c>
      <c r="G124" s="107"/>
      <c r="H124" s="107">
        <v>2</v>
      </c>
      <c r="I124" s="107"/>
      <c r="J124" s="107">
        <v>3</v>
      </c>
    </row>
    <row r="125" spans="1:10" x14ac:dyDescent="0.2">
      <c r="A125" s="5" t="s">
        <v>475</v>
      </c>
      <c r="B125" s="107"/>
      <c r="C125" s="107"/>
      <c r="D125" s="107"/>
      <c r="E125" s="107"/>
      <c r="F125" s="107"/>
      <c r="G125" s="107"/>
      <c r="H125" s="107">
        <v>2</v>
      </c>
      <c r="I125" s="107">
        <v>1</v>
      </c>
      <c r="J125" s="107">
        <v>3</v>
      </c>
    </row>
    <row r="126" spans="1:10" x14ac:dyDescent="0.2">
      <c r="A126" s="5" t="s">
        <v>1055</v>
      </c>
      <c r="B126" s="107"/>
      <c r="C126" s="107"/>
      <c r="D126" s="107">
        <v>1</v>
      </c>
      <c r="E126" s="107"/>
      <c r="F126" s="107"/>
      <c r="G126" s="107"/>
      <c r="H126" s="107">
        <v>1</v>
      </c>
      <c r="I126" s="107"/>
      <c r="J126" s="107">
        <v>2</v>
      </c>
    </row>
    <row r="127" spans="1:10" x14ac:dyDescent="0.2">
      <c r="A127" s="5" t="s">
        <v>2750</v>
      </c>
      <c r="B127" s="107"/>
      <c r="C127" s="107"/>
      <c r="D127" s="107"/>
      <c r="E127" s="107"/>
      <c r="F127" s="107"/>
      <c r="G127" s="107"/>
      <c r="H127" s="107"/>
      <c r="I127" s="107">
        <v>2</v>
      </c>
      <c r="J127" s="107">
        <v>2</v>
      </c>
    </row>
    <row r="128" spans="1:10" x14ac:dyDescent="0.2">
      <c r="A128" s="5" t="s">
        <v>584</v>
      </c>
      <c r="B128" s="107"/>
      <c r="C128" s="107"/>
      <c r="D128" s="107"/>
      <c r="E128" s="107"/>
      <c r="F128" s="107"/>
      <c r="G128" s="107"/>
      <c r="H128" s="107">
        <v>1</v>
      </c>
      <c r="I128" s="107"/>
      <c r="J128" s="107">
        <v>1</v>
      </c>
    </row>
    <row r="129" spans="1:10" x14ac:dyDescent="0.2">
      <c r="A129" s="5" t="s">
        <v>2483</v>
      </c>
      <c r="B129" s="107"/>
      <c r="C129" s="107"/>
      <c r="D129" s="107"/>
      <c r="E129" s="107"/>
      <c r="F129" s="107"/>
      <c r="G129" s="107"/>
      <c r="H129" s="107">
        <v>1</v>
      </c>
      <c r="I129" s="107"/>
      <c r="J129" s="107">
        <v>1</v>
      </c>
    </row>
    <row r="130" spans="1:10" x14ac:dyDescent="0.2">
      <c r="A130" s="5" t="s">
        <v>1966</v>
      </c>
      <c r="B130" s="107">
        <v>1</v>
      </c>
      <c r="C130" s="107"/>
      <c r="D130" s="107"/>
      <c r="E130" s="107"/>
      <c r="F130" s="107"/>
      <c r="G130" s="107"/>
      <c r="H130" s="107"/>
      <c r="I130" s="107"/>
      <c r="J130" s="107">
        <v>1</v>
      </c>
    </row>
    <row r="131" spans="1:10" x14ac:dyDescent="0.2">
      <c r="A131" s="5" t="s">
        <v>2569</v>
      </c>
      <c r="B131" s="107"/>
      <c r="C131" s="107"/>
      <c r="D131" s="107"/>
      <c r="E131" s="107"/>
      <c r="F131" s="107"/>
      <c r="G131" s="107"/>
      <c r="H131" s="107"/>
      <c r="I131" s="107">
        <v>1</v>
      </c>
      <c r="J131" s="107">
        <v>1</v>
      </c>
    </row>
    <row r="132" spans="1:10" x14ac:dyDescent="0.2">
      <c r="A132" s="5" t="s">
        <v>22</v>
      </c>
      <c r="B132" s="107"/>
      <c r="C132" s="107"/>
      <c r="D132" s="107"/>
      <c r="E132" s="107"/>
      <c r="F132" s="107">
        <v>1</v>
      </c>
      <c r="G132" s="107"/>
      <c r="H132" s="107"/>
      <c r="I132" s="107"/>
      <c r="J132" s="107">
        <v>1</v>
      </c>
    </row>
    <row r="133" spans="1:10" x14ac:dyDescent="0.2">
      <c r="A133" s="5" t="s">
        <v>254</v>
      </c>
      <c r="B133" s="107"/>
      <c r="C133" s="107"/>
      <c r="D133" s="107"/>
      <c r="E133" s="107"/>
      <c r="F133" s="107"/>
      <c r="G133" s="107">
        <v>1</v>
      </c>
      <c r="H133" s="107"/>
      <c r="I133" s="107"/>
      <c r="J133" s="107">
        <v>1</v>
      </c>
    </row>
    <row r="134" spans="1:10" x14ac:dyDescent="0.2">
      <c r="A134" s="5" t="s">
        <v>2547</v>
      </c>
      <c r="B134" s="107"/>
      <c r="C134" s="107"/>
      <c r="D134" s="107"/>
      <c r="E134" s="107"/>
      <c r="F134" s="107">
        <v>1</v>
      </c>
      <c r="G134" s="107"/>
      <c r="H134" s="107"/>
      <c r="I134" s="107"/>
      <c r="J134" s="107">
        <v>1</v>
      </c>
    </row>
    <row r="135" spans="1:10" x14ac:dyDescent="0.2">
      <c r="A135" s="5" t="s">
        <v>2172</v>
      </c>
      <c r="B135" s="107"/>
      <c r="C135" s="107">
        <v>1</v>
      </c>
      <c r="D135" s="107"/>
      <c r="E135" s="107"/>
      <c r="F135" s="107"/>
      <c r="G135" s="107"/>
      <c r="H135" s="107"/>
      <c r="I135" s="107"/>
      <c r="J135" s="107">
        <v>1</v>
      </c>
    </row>
    <row r="136" spans="1:10" x14ac:dyDescent="0.2">
      <c r="A136" s="5" t="s">
        <v>2558</v>
      </c>
      <c r="B136" s="107"/>
      <c r="C136" s="107"/>
      <c r="D136" s="107"/>
      <c r="E136" s="107"/>
      <c r="F136" s="107">
        <v>1</v>
      </c>
      <c r="G136" s="107"/>
      <c r="H136" s="107"/>
      <c r="I136" s="107"/>
      <c r="J136" s="107">
        <v>1</v>
      </c>
    </row>
    <row r="137" spans="1:10" x14ac:dyDescent="0.2">
      <c r="A137" s="5" t="s">
        <v>1949</v>
      </c>
      <c r="B137" s="107"/>
      <c r="C137" s="107"/>
      <c r="D137" s="107">
        <v>1</v>
      </c>
      <c r="E137" s="107"/>
      <c r="F137" s="107"/>
      <c r="G137" s="107"/>
      <c r="H137" s="107"/>
      <c r="I137" s="107"/>
      <c r="J137" s="107">
        <v>1</v>
      </c>
    </row>
    <row r="138" spans="1:10" x14ac:dyDescent="0.2">
      <c r="A138" s="5" t="s">
        <v>2612</v>
      </c>
      <c r="B138" s="107"/>
      <c r="C138" s="107"/>
      <c r="D138" s="107"/>
      <c r="E138" s="107"/>
      <c r="F138" s="107"/>
      <c r="G138" s="107"/>
      <c r="H138" s="107">
        <v>1</v>
      </c>
      <c r="I138" s="107"/>
      <c r="J138" s="107">
        <v>1</v>
      </c>
    </row>
    <row r="139" spans="1:10" x14ac:dyDescent="0.2">
      <c r="A139" s="5" t="s">
        <v>2626</v>
      </c>
      <c r="B139" s="107"/>
      <c r="C139" s="107"/>
      <c r="D139" s="107"/>
      <c r="E139" s="107"/>
      <c r="F139" s="107"/>
      <c r="G139" s="107"/>
      <c r="H139" s="107">
        <v>1</v>
      </c>
      <c r="I139" s="107"/>
      <c r="J139" s="107">
        <v>1</v>
      </c>
    </row>
    <row r="140" spans="1:10" x14ac:dyDescent="0.2">
      <c r="A140" s="5" t="s">
        <v>2647</v>
      </c>
      <c r="B140" s="107"/>
      <c r="C140" s="107"/>
      <c r="D140" s="107"/>
      <c r="E140" s="107"/>
      <c r="F140" s="107"/>
      <c r="G140" s="107"/>
      <c r="H140" s="107">
        <v>1</v>
      </c>
      <c r="I140" s="107"/>
      <c r="J140" s="107">
        <v>1</v>
      </c>
    </row>
    <row r="141" spans="1:10" x14ac:dyDescent="0.2">
      <c r="A141" s="5" t="s">
        <v>2684</v>
      </c>
      <c r="B141" s="107"/>
      <c r="C141" s="107"/>
      <c r="D141" s="107"/>
      <c r="E141" s="107"/>
      <c r="F141" s="107"/>
      <c r="G141" s="107"/>
      <c r="H141" s="107">
        <v>1</v>
      </c>
      <c r="I141" s="107"/>
      <c r="J141" s="107">
        <v>1</v>
      </c>
    </row>
    <row r="142" spans="1:10" x14ac:dyDescent="0.2">
      <c r="A142" s="5" t="s">
        <v>2345</v>
      </c>
      <c r="B142" s="107"/>
      <c r="C142" s="107">
        <v>1</v>
      </c>
      <c r="D142" s="107"/>
      <c r="E142" s="107"/>
      <c r="F142" s="107"/>
      <c r="G142" s="107"/>
      <c r="H142" s="107"/>
      <c r="I142" s="107"/>
      <c r="J142" s="107">
        <v>1</v>
      </c>
    </row>
    <row r="143" spans="1:10" x14ac:dyDescent="0.2">
      <c r="A143" s="5" t="s">
        <v>2748</v>
      </c>
      <c r="B143" s="107"/>
      <c r="C143" s="107"/>
      <c r="D143" s="107"/>
      <c r="E143" s="107"/>
      <c r="F143" s="107"/>
      <c r="G143" s="107"/>
      <c r="H143" s="107"/>
      <c r="I143" s="107">
        <v>1</v>
      </c>
      <c r="J143" s="107">
        <v>1</v>
      </c>
    </row>
    <row r="144" spans="1:10" x14ac:dyDescent="0.2">
      <c r="A144" s="5" t="s">
        <v>125</v>
      </c>
      <c r="B144" s="107"/>
      <c r="C144" s="107"/>
      <c r="D144" s="107"/>
      <c r="E144" s="107"/>
      <c r="F144" s="107"/>
      <c r="G144" s="107"/>
      <c r="H144" s="107"/>
      <c r="I144" s="107"/>
      <c r="J144" s="107"/>
    </row>
    <row r="145" spans="1:10" x14ac:dyDescent="0.2">
      <c r="A145" s="5" t="s">
        <v>416</v>
      </c>
      <c r="B145" s="107"/>
      <c r="C145" s="107"/>
      <c r="D145" s="107"/>
      <c r="E145" s="107"/>
      <c r="F145" s="107"/>
      <c r="G145" s="107"/>
      <c r="H145" s="107"/>
      <c r="I145" s="107"/>
      <c r="J145" s="107"/>
    </row>
    <row r="146" spans="1:10" x14ac:dyDescent="0.2">
      <c r="A146" s="5" t="s">
        <v>299</v>
      </c>
      <c r="B146" s="107"/>
      <c r="C146" s="107"/>
      <c r="D146" s="107"/>
      <c r="E146" s="107"/>
      <c r="F146" s="107"/>
      <c r="G146" s="107"/>
      <c r="H146" s="107"/>
      <c r="I146" s="107"/>
      <c r="J146" s="107"/>
    </row>
    <row r="147" spans="1:10" x14ac:dyDescent="0.2">
      <c r="A147" s="5" t="s">
        <v>2732</v>
      </c>
      <c r="B147" s="107"/>
      <c r="C147" s="107"/>
      <c r="D147" s="107"/>
      <c r="E147" s="107"/>
      <c r="F147" s="107"/>
      <c r="G147" s="107"/>
      <c r="H147" s="107"/>
      <c r="I147" s="107"/>
      <c r="J147" s="107"/>
    </row>
    <row r="148" spans="1:10" x14ac:dyDescent="0.2">
      <c r="A148" s="5" t="s">
        <v>2723</v>
      </c>
      <c r="B148" s="107"/>
      <c r="C148" s="107"/>
      <c r="D148" s="107"/>
      <c r="E148" s="107"/>
      <c r="F148" s="107"/>
      <c r="G148" s="107"/>
      <c r="H148" s="107"/>
      <c r="I148" s="107"/>
      <c r="J148" s="107"/>
    </row>
    <row r="149" spans="1:10" x14ac:dyDescent="0.2">
      <c r="A149" s="5" t="s">
        <v>579</v>
      </c>
      <c r="B149" s="107"/>
      <c r="C149" s="107"/>
      <c r="D149" s="107"/>
      <c r="E149" s="107"/>
      <c r="F149" s="107"/>
      <c r="G149" s="107"/>
      <c r="H149" s="107"/>
      <c r="I149" s="107"/>
      <c r="J149" s="107"/>
    </row>
    <row r="150" spans="1:10" x14ac:dyDescent="0.2">
      <c r="A150" s="5" t="s">
        <v>2602</v>
      </c>
      <c r="B150" s="107"/>
      <c r="C150" s="107"/>
      <c r="D150" s="107"/>
      <c r="E150" s="107"/>
      <c r="F150" s="107"/>
      <c r="G150" s="107"/>
      <c r="H150" s="107"/>
      <c r="I150" s="107"/>
      <c r="J150" s="107"/>
    </row>
    <row r="151" spans="1:10" x14ac:dyDescent="0.2">
      <c r="A151" s="5" t="s">
        <v>2767</v>
      </c>
      <c r="B151" s="107"/>
      <c r="C151" s="107"/>
      <c r="D151" s="107"/>
      <c r="E151" s="107"/>
      <c r="F151" s="107"/>
      <c r="G151" s="107"/>
      <c r="H151" s="107"/>
      <c r="I151" s="107"/>
      <c r="J151" s="107"/>
    </row>
    <row r="152" spans="1:10" x14ac:dyDescent="0.2">
      <c r="A152" s="5" t="s">
        <v>335</v>
      </c>
      <c r="B152" s="107"/>
      <c r="C152" s="107"/>
      <c r="D152" s="107"/>
      <c r="E152" s="107"/>
      <c r="F152" s="107"/>
      <c r="G152" s="107"/>
      <c r="H152" s="107"/>
      <c r="I152" s="107"/>
      <c r="J152" s="107"/>
    </row>
    <row r="153" spans="1:10" x14ac:dyDescent="0.2">
      <c r="A153" s="5" t="s">
        <v>2436</v>
      </c>
      <c r="B153" s="107"/>
      <c r="C153" s="107"/>
      <c r="D153" s="107"/>
      <c r="E153" s="107"/>
      <c r="F153" s="107"/>
      <c r="G153" s="107"/>
      <c r="H153" s="107"/>
      <c r="I153" s="107"/>
      <c r="J153" s="107"/>
    </row>
    <row r="154" spans="1:10" x14ac:dyDescent="0.2">
      <c r="A154" s="5" t="s">
        <v>2697</v>
      </c>
      <c r="B154" s="107"/>
      <c r="C154" s="107"/>
      <c r="D154" s="107"/>
      <c r="E154" s="107"/>
      <c r="F154" s="107"/>
      <c r="G154" s="107"/>
      <c r="H154" s="107"/>
      <c r="I154" s="107"/>
      <c r="J154" s="107"/>
    </row>
    <row r="155" spans="1:10" x14ac:dyDescent="0.2">
      <c r="A155" s="5" t="s">
        <v>817</v>
      </c>
      <c r="B155" s="107"/>
      <c r="C155" s="107"/>
      <c r="D155" s="107"/>
      <c r="E155" s="107"/>
      <c r="F155" s="107"/>
      <c r="G155" s="107"/>
      <c r="H155" s="107"/>
      <c r="I155" s="107"/>
      <c r="J155" s="107"/>
    </row>
    <row r="156" spans="1:10" x14ac:dyDescent="0.2">
      <c r="A156" s="5" t="s">
        <v>151</v>
      </c>
      <c r="B156" s="107"/>
      <c r="C156" s="107"/>
      <c r="D156" s="107"/>
      <c r="E156" s="107"/>
      <c r="F156" s="107"/>
      <c r="G156" s="107"/>
      <c r="H156" s="107"/>
      <c r="I156" s="107"/>
      <c r="J156" s="107"/>
    </row>
    <row r="157" spans="1:10" x14ac:dyDescent="0.2">
      <c r="A157" s="5" t="s">
        <v>525</v>
      </c>
      <c r="B157" s="107"/>
      <c r="C157" s="107"/>
      <c r="D157" s="107"/>
      <c r="E157" s="107"/>
      <c r="F157" s="107"/>
      <c r="G157" s="107"/>
      <c r="H157" s="107"/>
      <c r="I157" s="107"/>
      <c r="J157" s="107"/>
    </row>
    <row r="158" spans="1:10" x14ac:dyDescent="0.2">
      <c r="A158" s="5" t="s">
        <v>451</v>
      </c>
      <c r="B158" s="107"/>
      <c r="C158" s="107"/>
      <c r="D158" s="107"/>
      <c r="E158" s="107"/>
      <c r="F158" s="107"/>
      <c r="G158" s="107"/>
      <c r="H158" s="107"/>
      <c r="I158" s="107"/>
      <c r="J158" s="107"/>
    </row>
    <row r="159" spans="1:10" x14ac:dyDescent="0.2">
      <c r="A159" s="5" t="s">
        <v>347</v>
      </c>
      <c r="B159" s="107"/>
      <c r="C159" s="107"/>
      <c r="D159" s="107"/>
      <c r="E159" s="107"/>
      <c r="F159" s="107"/>
      <c r="G159" s="107"/>
      <c r="H159" s="107"/>
      <c r="I159" s="107"/>
      <c r="J159" s="107"/>
    </row>
    <row r="160" spans="1:10" x14ac:dyDescent="0.2">
      <c r="A160" s="5" t="s">
        <v>2604</v>
      </c>
      <c r="B160" s="107"/>
      <c r="C160" s="107"/>
      <c r="D160" s="107"/>
      <c r="E160" s="107"/>
      <c r="F160" s="107"/>
      <c r="G160" s="107"/>
      <c r="H160" s="107"/>
      <c r="I160" s="107"/>
      <c r="J160" s="107"/>
    </row>
    <row r="161" spans="1:10" x14ac:dyDescent="0.2">
      <c r="A161" s="5" t="s">
        <v>297</v>
      </c>
      <c r="B161" s="107"/>
      <c r="C161" s="107"/>
      <c r="D161" s="107"/>
      <c r="E161" s="107"/>
      <c r="F161" s="107"/>
      <c r="G161" s="107"/>
      <c r="H161" s="107"/>
      <c r="I161" s="107"/>
      <c r="J161" s="107"/>
    </row>
    <row r="162" spans="1:10" x14ac:dyDescent="0.2">
      <c r="A162" s="5" t="s">
        <v>2618</v>
      </c>
      <c r="B162" s="107"/>
      <c r="C162" s="107"/>
      <c r="D162" s="107"/>
      <c r="E162" s="107"/>
      <c r="F162" s="107"/>
      <c r="G162" s="107"/>
      <c r="H162" s="107"/>
      <c r="I162" s="107"/>
      <c r="J162" s="107"/>
    </row>
    <row r="163" spans="1:10" x14ac:dyDescent="0.2">
      <c r="A163" s="5" t="s">
        <v>588</v>
      </c>
      <c r="B163" s="107"/>
      <c r="C163" s="107"/>
      <c r="D163" s="107"/>
      <c r="E163" s="107"/>
      <c r="F163" s="107"/>
      <c r="G163" s="107"/>
      <c r="H163" s="107"/>
      <c r="I163" s="107"/>
      <c r="J163" s="107"/>
    </row>
    <row r="164" spans="1:10" x14ac:dyDescent="0.2">
      <c r="A164" s="5" t="s">
        <v>437</v>
      </c>
      <c r="B164" s="107"/>
      <c r="C164" s="107"/>
      <c r="D164" s="107"/>
      <c r="E164" s="107"/>
      <c r="F164" s="107"/>
      <c r="G164" s="107"/>
      <c r="H164" s="107"/>
      <c r="I164" s="107"/>
      <c r="J164" s="107"/>
    </row>
    <row r="165" spans="1:10" x14ac:dyDescent="0.2">
      <c r="A165" s="5" t="s">
        <v>490</v>
      </c>
      <c r="B165" s="107"/>
      <c r="C165" s="107"/>
      <c r="D165" s="107"/>
      <c r="E165" s="107"/>
      <c r="F165" s="107"/>
      <c r="G165" s="107"/>
      <c r="H165" s="107"/>
      <c r="I165" s="107"/>
      <c r="J165" s="107"/>
    </row>
    <row r="166" spans="1:10" x14ac:dyDescent="0.2">
      <c r="A166" s="5" t="s">
        <v>2687</v>
      </c>
      <c r="B166" s="107"/>
      <c r="C166" s="107"/>
      <c r="D166" s="107"/>
      <c r="E166" s="107"/>
      <c r="F166" s="107"/>
      <c r="G166" s="107"/>
      <c r="H166" s="107"/>
      <c r="I166" s="107"/>
      <c r="J166" s="107"/>
    </row>
    <row r="167" spans="1:10" x14ac:dyDescent="0.2">
      <c r="A167" s="5" t="s">
        <v>2532</v>
      </c>
      <c r="B167" s="107"/>
      <c r="C167" s="107"/>
      <c r="D167" s="107"/>
      <c r="E167" s="107"/>
      <c r="F167" s="107"/>
      <c r="G167" s="107"/>
      <c r="H167" s="107"/>
      <c r="I167" s="107"/>
      <c r="J167" s="107"/>
    </row>
    <row r="168" spans="1:10" x14ac:dyDescent="0.2">
      <c r="A168" s="5" t="s">
        <v>2719</v>
      </c>
      <c r="B168" s="107"/>
      <c r="C168" s="107"/>
      <c r="D168" s="107"/>
      <c r="E168" s="107"/>
      <c r="F168" s="107"/>
      <c r="G168" s="107"/>
      <c r="H168" s="107"/>
      <c r="I168" s="107"/>
      <c r="J168" s="107"/>
    </row>
    <row r="169" spans="1:10" x14ac:dyDescent="0.2">
      <c r="A169" s="5" t="s">
        <v>814</v>
      </c>
      <c r="B169" s="107"/>
      <c r="C169" s="107"/>
      <c r="D169" s="107"/>
      <c r="E169" s="107"/>
      <c r="F169" s="107"/>
      <c r="G169" s="107"/>
      <c r="H169" s="107"/>
      <c r="I169" s="107"/>
      <c r="J169" s="107"/>
    </row>
    <row r="170" spans="1:10" x14ac:dyDescent="0.2">
      <c r="A170" s="5" t="s">
        <v>228</v>
      </c>
      <c r="B170" s="107"/>
      <c r="C170" s="107"/>
      <c r="D170" s="107"/>
      <c r="E170" s="107"/>
      <c r="F170" s="107"/>
      <c r="G170" s="107"/>
      <c r="H170" s="107"/>
      <c r="I170" s="107"/>
      <c r="J170" s="107"/>
    </row>
    <row r="171" spans="1:10" x14ac:dyDescent="0.2">
      <c r="A171" s="5" t="s">
        <v>473</v>
      </c>
      <c r="B171" s="107"/>
      <c r="C171" s="107"/>
      <c r="D171" s="107"/>
      <c r="E171" s="107"/>
      <c r="F171" s="107"/>
      <c r="G171" s="107"/>
      <c r="H171" s="107"/>
      <c r="I171" s="107"/>
      <c r="J171" s="107"/>
    </row>
    <row r="172" spans="1:10" x14ac:dyDescent="0.2">
      <c r="A172" s="5" t="s">
        <v>1291</v>
      </c>
      <c r="B172" s="107"/>
      <c r="C172" s="107"/>
      <c r="D172" s="107"/>
      <c r="E172" s="107"/>
      <c r="F172" s="107"/>
      <c r="G172" s="107"/>
      <c r="H172" s="107"/>
      <c r="I172" s="107"/>
      <c r="J172" s="107"/>
    </row>
    <row r="173" spans="1:10" x14ac:dyDescent="0.2">
      <c r="A173" s="5" t="s">
        <v>2758</v>
      </c>
      <c r="B173" s="107"/>
      <c r="C173" s="107"/>
      <c r="D173" s="107"/>
      <c r="E173" s="107"/>
      <c r="F173" s="107"/>
      <c r="G173" s="107"/>
      <c r="H173" s="107"/>
      <c r="I173" s="107"/>
      <c r="J173" s="107"/>
    </row>
    <row r="174" spans="1:10" x14ac:dyDescent="0.2">
      <c r="A174" s="5" t="s">
        <v>2845</v>
      </c>
      <c r="B174" s="107"/>
      <c r="C174" s="107"/>
      <c r="D174" s="107"/>
      <c r="E174" s="107"/>
      <c r="F174" s="107"/>
      <c r="G174" s="107"/>
      <c r="H174" s="107"/>
      <c r="I174" s="107"/>
      <c r="J174" s="107"/>
    </row>
    <row r="175" spans="1:10" x14ac:dyDescent="0.2">
      <c r="A175" s="5" t="s">
        <v>496</v>
      </c>
      <c r="B175" s="107"/>
      <c r="C175" s="107"/>
      <c r="D175" s="107"/>
      <c r="E175" s="107"/>
      <c r="F175" s="107"/>
      <c r="G175" s="107"/>
      <c r="H175" s="107"/>
      <c r="I175" s="107"/>
      <c r="J175" s="107"/>
    </row>
    <row r="176" spans="1:10" x14ac:dyDescent="0.2">
      <c r="A176" s="5" t="s">
        <v>569</v>
      </c>
      <c r="B176" s="107"/>
      <c r="C176" s="107"/>
      <c r="D176" s="107"/>
      <c r="E176" s="107"/>
      <c r="F176" s="107"/>
      <c r="G176" s="107"/>
      <c r="H176" s="107"/>
      <c r="I176" s="107"/>
      <c r="J176" s="107"/>
    </row>
    <row r="177" spans="1:10" x14ac:dyDescent="0.2">
      <c r="A177" s="5" t="s">
        <v>2422</v>
      </c>
      <c r="B177" s="107"/>
      <c r="C177" s="107"/>
      <c r="D177" s="107"/>
      <c r="E177" s="107"/>
      <c r="F177" s="107"/>
      <c r="G177" s="107"/>
      <c r="H177" s="107"/>
      <c r="I177" s="107"/>
      <c r="J177" s="107"/>
    </row>
    <row r="178" spans="1:10" x14ac:dyDescent="0.2">
      <c r="A178" s="5" t="s">
        <v>603</v>
      </c>
      <c r="B178" s="107">
        <v>129272</v>
      </c>
      <c r="C178" s="107">
        <v>250540</v>
      </c>
      <c r="D178" s="107">
        <v>169277</v>
      </c>
      <c r="E178" s="107">
        <v>88007</v>
      </c>
      <c r="F178" s="107">
        <v>276255</v>
      </c>
      <c r="G178" s="107">
        <v>135373</v>
      </c>
      <c r="H178" s="107">
        <v>445474</v>
      </c>
      <c r="I178" s="107">
        <v>187646</v>
      </c>
      <c r="J178" s="107">
        <v>1681844</v>
      </c>
    </row>
  </sheetData>
  <pageMargins left="0.7" right="0.7" top="0.75" bottom="0.75" header="0.3" footer="0.3"/>
  <pageSetup paperSize="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J26"/>
  <sheetViews>
    <sheetView workbookViewId="0">
      <selection activeCell="D4" sqref="D4"/>
    </sheetView>
  </sheetViews>
  <sheetFormatPr baseColWidth="10" defaultColWidth="9.1640625" defaultRowHeight="15" x14ac:dyDescent="0.2"/>
  <cols>
    <col min="1" max="1" width="20.83203125" customWidth="1"/>
    <col min="2" max="2" width="23.1640625" customWidth="1"/>
    <col min="3" max="3" width="7.5" customWidth="1"/>
    <col min="4" max="4" width="6.5" customWidth="1"/>
    <col min="5" max="5" width="7.5" customWidth="1"/>
    <col min="6" max="7" width="6.5" customWidth="1"/>
    <col min="8" max="9" width="7.5" customWidth="1"/>
    <col min="10" max="10" width="11.33203125" customWidth="1"/>
    <col min="11" max="11" width="24.5" bestFit="1" customWidth="1"/>
    <col min="12" max="12" width="20.1640625" bestFit="1" customWidth="1"/>
    <col min="13" max="13" width="24.5" bestFit="1" customWidth="1"/>
    <col min="14" max="14" width="20.1640625" bestFit="1" customWidth="1"/>
    <col min="15" max="15" width="24.5" bestFit="1" customWidth="1"/>
    <col min="16" max="16" width="20.1640625" bestFit="1" customWidth="1"/>
    <col min="17" max="17" width="24.5" bestFit="1" customWidth="1"/>
    <col min="18" max="18" width="24.83203125" bestFit="1" customWidth="1"/>
    <col min="19" max="19" width="29.33203125" bestFit="1" customWidth="1"/>
  </cols>
  <sheetData>
    <row r="2" spans="1:10" x14ac:dyDescent="0.2">
      <c r="A2" s="4" t="s">
        <v>612</v>
      </c>
      <c r="B2" t="s">
        <v>604</v>
      </c>
    </row>
    <row r="3" spans="1:10" x14ac:dyDescent="0.2">
      <c r="A3" s="4" t="s">
        <v>801</v>
      </c>
      <c r="B3" t="s">
        <v>604</v>
      </c>
    </row>
    <row r="4" spans="1:10" x14ac:dyDescent="0.2">
      <c r="A4" s="4" t="s">
        <v>601</v>
      </c>
      <c r="B4" t="s">
        <v>857</v>
      </c>
    </row>
    <row r="5" spans="1:10" x14ac:dyDescent="0.2">
      <c r="A5" s="4" t="s">
        <v>616</v>
      </c>
      <c r="B5" t="s">
        <v>615</v>
      </c>
    </row>
    <row r="6" spans="1:10" x14ac:dyDescent="0.2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</row>
    <row r="7" spans="1:10" x14ac:dyDescent="0.2">
      <c r="A7" s="4" t="s">
        <v>767</v>
      </c>
      <c r="B7" s="4" t="s">
        <v>855</v>
      </c>
    </row>
    <row r="8" spans="1:10" x14ac:dyDescent="0.2">
      <c r="A8" s="4" t="s">
        <v>602</v>
      </c>
      <c r="B8" t="s">
        <v>590</v>
      </c>
      <c r="C8" t="s">
        <v>591</v>
      </c>
      <c r="D8" t="s">
        <v>592</v>
      </c>
      <c r="E8" t="s">
        <v>593</v>
      </c>
      <c r="F8" t="s">
        <v>594</v>
      </c>
      <c r="G8" t="s">
        <v>595</v>
      </c>
      <c r="H8" t="s">
        <v>596</v>
      </c>
      <c r="I8" t="s">
        <v>597</v>
      </c>
      <c r="J8" t="s">
        <v>603</v>
      </c>
    </row>
    <row r="9" spans="1:10" x14ac:dyDescent="0.2">
      <c r="A9" s="5" t="s">
        <v>311</v>
      </c>
      <c r="B9" s="107">
        <v>2659</v>
      </c>
      <c r="C9" s="107">
        <v>155362</v>
      </c>
      <c r="D9" s="107">
        <v>31495</v>
      </c>
      <c r="E9" s="107">
        <v>107430</v>
      </c>
      <c r="F9" s="107">
        <v>57088</v>
      </c>
      <c r="G9" s="107">
        <v>55430</v>
      </c>
      <c r="H9" s="107">
        <v>123415</v>
      </c>
      <c r="I9" s="107">
        <v>90137</v>
      </c>
      <c r="J9" s="107">
        <v>623016</v>
      </c>
    </row>
    <row r="10" spans="1:10" x14ac:dyDescent="0.2">
      <c r="A10" s="5" t="s">
        <v>1144</v>
      </c>
      <c r="B10" s="107">
        <v>37</v>
      </c>
      <c r="C10" s="107">
        <v>3547</v>
      </c>
      <c r="D10" s="107">
        <v>1112</v>
      </c>
      <c r="E10" s="107">
        <v>2972</v>
      </c>
      <c r="F10" s="107">
        <v>893</v>
      </c>
      <c r="G10" s="107">
        <v>2717</v>
      </c>
      <c r="H10" s="107">
        <v>3792</v>
      </c>
      <c r="I10" s="107">
        <v>8401</v>
      </c>
      <c r="J10" s="107">
        <v>23471</v>
      </c>
    </row>
    <row r="11" spans="1:10" x14ac:dyDescent="0.2">
      <c r="A11" s="5" t="s">
        <v>564</v>
      </c>
      <c r="B11" s="107">
        <v>1094</v>
      </c>
      <c r="C11" s="107">
        <v>4462</v>
      </c>
      <c r="D11" s="107">
        <v>2064</v>
      </c>
      <c r="E11" s="107">
        <v>1514</v>
      </c>
      <c r="F11" s="107">
        <v>4215</v>
      </c>
      <c r="G11" s="107">
        <v>2789</v>
      </c>
      <c r="H11" s="107">
        <v>4832</v>
      </c>
      <c r="I11" s="107">
        <v>2275</v>
      </c>
      <c r="J11" s="107">
        <v>23245</v>
      </c>
    </row>
    <row r="12" spans="1:10" x14ac:dyDescent="0.2">
      <c r="A12" s="5" t="s">
        <v>1083</v>
      </c>
      <c r="B12" s="107">
        <v>30</v>
      </c>
      <c r="C12" s="107">
        <v>3236</v>
      </c>
      <c r="D12" s="107">
        <v>1723</v>
      </c>
      <c r="E12" s="107">
        <v>718</v>
      </c>
      <c r="F12" s="107">
        <v>1213</v>
      </c>
      <c r="G12" s="107">
        <v>1956</v>
      </c>
      <c r="H12" s="107">
        <v>4603</v>
      </c>
      <c r="I12" s="107">
        <v>4533</v>
      </c>
      <c r="J12" s="107">
        <v>18012</v>
      </c>
    </row>
    <row r="13" spans="1:10" x14ac:dyDescent="0.2">
      <c r="A13" s="5" t="s">
        <v>1813</v>
      </c>
      <c r="B13" s="107">
        <v>38</v>
      </c>
      <c r="C13" s="107">
        <v>4462</v>
      </c>
      <c r="D13" s="107">
        <v>1363</v>
      </c>
      <c r="E13" s="107">
        <v>723</v>
      </c>
      <c r="F13" s="107">
        <v>1078</v>
      </c>
      <c r="G13" s="107">
        <v>1115</v>
      </c>
      <c r="H13" s="107">
        <v>3955</v>
      </c>
      <c r="I13" s="107">
        <v>1965</v>
      </c>
      <c r="J13" s="107">
        <v>14699</v>
      </c>
    </row>
    <row r="14" spans="1:10" x14ac:dyDescent="0.2">
      <c r="A14" s="5" t="s">
        <v>193</v>
      </c>
      <c r="B14" s="107">
        <v>326</v>
      </c>
      <c r="C14" s="107">
        <v>2059</v>
      </c>
      <c r="D14" s="107">
        <v>804</v>
      </c>
      <c r="E14" s="107">
        <v>1577</v>
      </c>
      <c r="F14" s="107">
        <v>2705</v>
      </c>
      <c r="G14" s="107">
        <v>1060</v>
      </c>
      <c r="H14" s="107">
        <v>2632</v>
      </c>
      <c r="I14" s="107">
        <v>1674</v>
      </c>
      <c r="J14" s="107">
        <v>12837</v>
      </c>
    </row>
    <row r="15" spans="1:10" x14ac:dyDescent="0.2">
      <c r="A15" s="5" t="s">
        <v>1054</v>
      </c>
      <c r="B15" s="107">
        <v>20</v>
      </c>
      <c r="C15" s="107">
        <v>1084</v>
      </c>
      <c r="D15" s="107">
        <v>339</v>
      </c>
      <c r="E15" s="107">
        <v>405</v>
      </c>
      <c r="F15" s="107">
        <v>897</v>
      </c>
      <c r="G15" s="107">
        <v>468</v>
      </c>
      <c r="H15" s="107">
        <v>1120</v>
      </c>
      <c r="I15" s="107">
        <v>741</v>
      </c>
      <c r="J15" s="107">
        <v>5074</v>
      </c>
    </row>
    <row r="16" spans="1:10" x14ac:dyDescent="0.2">
      <c r="A16" s="5" t="s">
        <v>1324</v>
      </c>
      <c r="B16" s="107">
        <v>4</v>
      </c>
      <c r="C16" s="107">
        <v>823</v>
      </c>
      <c r="D16" s="107">
        <v>56</v>
      </c>
      <c r="E16" s="107">
        <v>417</v>
      </c>
      <c r="F16" s="107">
        <v>64</v>
      </c>
      <c r="G16" s="107">
        <v>221</v>
      </c>
      <c r="H16" s="107">
        <v>501</v>
      </c>
      <c r="I16" s="107">
        <v>287</v>
      </c>
      <c r="J16" s="107">
        <v>2373</v>
      </c>
    </row>
    <row r="17" spans="1:10" x14ac:dyDescent="0.2">
      <c r="A17" s="5" t="s">
        <v>1035</v>
      </c>
      <c r="B17" s="107">
        <v>39</v>
      </c>
      <c r="C17" s="107">
        <v>261</v>
      </c>
      <c r="D17" s="107">
        <v>142</v>
      </c>
      <c r="E17" s="107">
        <v>104</v>
      </c>
      <c r="F17" s="107">
        <v>370</v>
      </c>
      <c r="G17" s="107">
        <v>165</v>
      </c>
      <c r="H17" s="107">
        <v>607</v>
      </c>
      <c r="I17" s="107">
        <v>330</v>
      </c>
      <c r="J17" s="107">
        <v>2018</v>
      </c>
    </row>
    <row r="18" spans="1:10" x14ac:dyDescent="0.2">
      <c r="A18" s="5" t="s">
        <v>1061</v>
      </c>
      <c r="B18" s="107">
        <v>7</v>
      </c>
      <c r="C18" s="107">
        <v>79</v>
      </c>
      <c r="D18" s="107">
        <v>13</v>
      </c>
      <c r="E18" s="107">
        <v>15</v>
      </c>
      <c r="F18" s="107">
        <v>57</v>
      </c>
      <c r="G18" s="107">
        <v>21</v>
      </c>
      <c r="H18" s="107">
        <v>53</v>
      </c>
      <c r="I18" s="107">
        <v>46</v>
      </c>
      <c r="J18" s="107">
        <v>291</v>
      </c>
    </row>
    <row r="19" spans="1:10" x14ac:dyDescent="0.2">
      <c r="A19" s="5" t="s">
        <v>19</v>
      </c>
      <c r="B19" s="107"/>
      <c r="C19" s="107"/>
      <c r="D19" s="107">
        <v>1</v>
      </c>
      <c r="E19" s="107"/>
      <c r="F19" s="107"/>
      <c r="G19" s="107"/>
      <c r="H19" s="107">
        <v>5</v>
      </c>
      <c r="I19" s="107"/>
      <c r="J19" s="107">
        <v>6</v>
      </c>
    </row>
    <row r="20" spans="1:10" x14ac:dyDescent="0.2">
      <c r="A20" s="5" t="s">
        <v>1085</v>
      </c>
      <c r="B20" s="107"/>
      <c r="C20" s="107"/>
      <c r="D20" s="107"/>
      <c r="E20" s="107">
        <v>1</v>
      </c>
      <c r="F20" s="107"/>
      <c r="G20" s="107"/>
      <c r="H20" s="107">
        <v>3</v>
      </c>
      <c r="I20" s="107"/>
      <c r="J20" s="107">
        <v>4</v>
      </c>
    </row>
    <row r="21" spans="1:10" x14ac:dyDescent="0.2">
      <c r="A21" s="5" t="s">
        <v>1084</v>
      </c>
      <c r="B21" s="107"/>
      <c r="C21" s="107"/>
      <c r="D21" s="107"/>
      <c r="E21" s="107"/>
      <c r="F21" s="107">
        <v>1</v>
      </c>
      <c r="G21" s="107"/>
      <c r="H21" s="107">
        <v>2</v>
      </c>
      <c r="I21" s="107"/>
      <c r="J21" s="107">
        <v>3</v>
      </c>
    </row>
    <row r="22" spans="1:10" x14ac:dyDescent="0.2">
      <c r="A22" s="5" t="s">
        <v>1996</v>
      </c>
      <c r="B22" s="107"/>
      <c r="C22" s="107">
        <v>2</v>
      </c>
      <c r="D22" s="107"/>
      <c r="E22" s="107"/>
      <c r="F22" s="107"/>
      <c r="G22" s="107"/>
      <c r="H22" s="107"/>
      <c r="I22" s="107"/>
      <c r="J22" s="107">
        <v>2</v>
      </c>
    </row>
    <row r="23" spans="1:10" x14ac:dyDescent="0.2">
      <c r="A23" s="5" t="s">
        <v>2835</v>
      </c>
      <c r="B23" s="107"/>
      <c r="C23" s="107"/>
      <c r="D23" s="107"/>
      <c r="E23" s="107"/>
      <c r="F23" s="107">
        <v>1</v>
      </c>
      <c r="G23" s="107"/>
      <c r="H23" s="107"/>
      <c r="I23" s="107"/>
      <c r="J23" s="107">
        <v>1</v>
      </c>
    </row>
    <row r="24" spans="1:10" x14ac:dyDescent="0.2">
      <c r="A24" s="5" t="s">
        <v>2473</v>
      </c>
      <c r="B24" s="107"/>
      <c r="C24" s="107"/>
      <c r="D24" s="107"/>
      <c r="E24" s="107"/>
      <c r="F24" s="107"/>
      <c r="G24" s="107"/>
      <c r="H24" s="107"/>
      <c r="I24" s="107"/>
      <c r="J24" s="107"/>
    </row>
    <row r="25" spans="1:10" x14ac:dyDescent="0.2">
      <c r="A25" s="5" t="s">
        <v>153</v>
      </c>
      <c r="B25" s="107"/>
      <c r="C25" s="107"/>
      <c r="D25" s="107"/>
      <c r="E25" s="107"/>
      <c r="F25" s="107"/>
      <c r="G25" s="107"/>
      <c r="H25" s="107"/>
      <c r="I25" s="107"/>
      <c r="J25" s="107"/>
    </row>
    <row r="26" spans="1:10" x14ac:dyDescent="0.2">
      <c r="A26" s="5" t="s">
        <v>603</v>
      </c>
      <c r="B26" s="107">
        <v>4254</v>
      </c>
      <c r="C26" s="107">
        <v>175377</v>
      </c>
      <c r="D26" s="107">
        <v>39112</v>
      </c>
      <c r="E26" s="107">
        <v>115876</v>
      </c>
      <c r="F26" s="107">
        <v>68582</v>
      </c>
      <c r="G26" s="107">
        <v>65942</v>
      </c>
      <c r="H26" s="107">
        <v>145520</v>
      </c>
      <c r="I26" s="107">
        <v>110389</v>
      </c>
      <c r="J26" s="107">
        <v>725052</v>
      </c>
    </row>
  </sheetData>
  <pageMargins left="0.7" right="0.7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70C0"/>
  </sheetPr>
  <dimension ref="A1:M13446"/>
  <sheetViews>
    <sheetView showGridLines="0" workbookViewId="0">
      <pane ySplit="2" topLeftCell="A13425" activePane="bottomLeft" state="frozen"/>
      <selection activeCell="G25" sqref="G25"/>
      <selection pane="bottomLeft" activeCell="I13446" sqref="I13446"/>
    </sheetView>
  </sheetViews>
  <sheetFormatPr baseColWidth="10" defaultColWidth="8.83203125" defaultRowHeight="15" x14ac:dyDescent="0.2"/>
  <cols>
    <col min="1" max="1" width="21.33203125" customWidth="1"/>
    <col min="3" max="3" width="15.5" customWidth="1"/>
    <col min="4" max="4" width="23.6640625" customWidth="1"/>
    <col min="5" max="8" width="15.5" customWidth="1"/>
    <col min="9" max="9" width="23.83203125" customWidth="1"/>
    <col min="10" max="10" width="23.6640625" customWidth="1"/>
    <col min="11" max="11" width="24.1640625" customWidth="1"/>
  </cols>
  <sheetData>
    <row r="1" spans="1:13" x14ac:dyDescent="0.2">
      <c r="E1" s="20">
        <v>45078</v>
      </c>
      <c r="F1" s="20">
        <v>44713</v>
      </c>
      <c r="G1" s="19" t="s">
        <v>819</v>
      </c>
      <c r="H1" s="19" t="s">
        <v>820</v>
      </c>
      <c r="I1" s="72" t="s">
        <v>804</v>
      </c>
      <c r="J1" s="72"/>
      <c r="K1" s="72"/>
    </row>
    <row r="2" spans="1:13" ht="65.25" customHeight="1" x14ac:dyDescent="0.2">
      <c r="A2" s="10" t="s">
        <v>601</v>
      </c>
      <c r="B2" s="10" t="s">
        <v>599</v>
      </c>
      <c r="C2" s="10" t="s">
        <v>0</v>
      </c>
      <c r="D2" s="10" t="s">
        <v>1</v>
      </c>
      <c r="E2" s="10" t="s">
        <v>764</v>
      </c>
      <c r="F2" s="10" t="s">
        <v>765</v>
      </c>
      <c r="G2" s="11" t="s">
        <v>762</v>
      </c>
      <c r="H2" s="11" t="s">
        <v>763</v>
      </c>
      <c r="I2" s="70" t="s">
        <v>612</v>
      </c>
      <c r="J2" s="70" t="s">
        <v>616</v>
      </c>
      <c r="K2" s="71" t="s">
        <v>801</v>
      </c>
      <c r="M2" s="18" t="s">
        <v>805</v>
      </c>
    </row>
    <row r="3" spans="1:13" x14ac:dyDescent="0.2">
      <c r="A3" t="s">
        <v>1100</v>
      </c>
      <c r="B3" t="s">
        <v>590</v>
      </c>
      <c r="C3" s="1" t="s">
        <v>1101</v>
      </c>
      <c r="D3" s="1" t="s">
        <v>1102</v>
      </c>
      <c r="E3" s="2"/>
      <c r="F3" s="3"/>
      <c r="G3" s="2">
        <v>1</v>
      </c>
      <c r="H3" s="3"/>
      <c r="I3" s="68" t="str">
        <f>VLOOKUP(C3,СПРАВОЧНИК!B:D,2,0)</f>
        <v>КОРЕЯ</v>
      </c>
      <c r="J3" s="68" t="str">
        <f>VLOOKUP(C3,СПРАВОЧНИК!B:D,3,0)</f>
        <v>ИНОМАРКИ</v>
      </c>
      <c r="K3" s="69" t="str">
        <f>VLOOKUP(СВОД2023[[#This Row],[ФО]],СПРАВОЧНИК!H:P,2,0)</f>
        <v>Дальневосточный ФО</v>
      </c>
    </row>
    <row r="4" spans="1:13" x14ac:dyDescent="0.2">
      <c r="A4" t="s">
        <v>1100</v>
      </c>
      <c r="B4" t="s">
        <v>590</v>
      </c>
      <c r="C4" s="1" t="s">
        <v>676</v>
      </c>
      <c r="D4" s="1" t="s">
        <v>1103</v>
      </c>
      <c r="E4" s="2"/>
      <c r="F4" s="3"/>
      <c r="G4" s="2">
        <v>1</v>
      </c>
      <c r="H4" s="3">
        <v>2</v>
      </c>
      <c r="I4" s="68" t="str">
        <f>VLOOKUP(C4,СПРАВОЧНИК!B:D,2,0)</f>
        <v>КИТАЙ</v>
      </c>
      <c r="J4" s="68" t="str">
        <f>VLOOKUP(C4,СПРАВОЧНИК!B:D,3,0)</f>
        <v>ИНОМАРКИ</v>
      </c>
      <c r="K4" s="69" t="str">
        <f>VLOOKUP(СВОД2023[[#This Row],[ФО]],СПРАВОЧНИК!H:P,2,0)</f>
        <v>Дальневосточный ФО</v>
      </c>
    </row>
    <row r="5" spans="1:13" x14ac:dyDescent="0.2">
      <c r="A5" t="s">
        <v>1100</v>
      </c>
      <c r="B5" t="s">
        <v>590</v>
      </c>
      <c r="C5" s="1" t="s">
        <v>676</v>
      </c>
      <c r="D5" s="1" t="s">
        <v>727</v>
      </c>
      <c r="E5" s="2"/>
      <c r="F5" s="3"/>
      <c r="G5" s="2">
        <v>4</v>
      </c>
      <c r="H5" s="3"/>
      <c r="I5" s="68" t="str">
        <f>VLOOKUP(C5,СПРАВОЧНИК!B:D,2,0)</f>
        <v>КИТАЙ</v>
      </c>
      <c r="J5" s="68" t="str">
        <f>VLOOKUP(C5,СПРАВОЧНИК!B:D,3,0)</f>
        <v>ИНОМАРКИ</v>
      </c>
      <c r="K5" s="69" t="str">
        <f>VLOOKUP(СВОД2023[[#This Row],[ФО]],СПРАВОЧНИК!H:P,2,0)</f>
        <v>Дальневосточный ФО</v>
      </c>
    </row>
    <row r="6" spans="1:13" x14ac:dyDescent="0.2">
      <c r="A6" t="s">
        <v>1100</v>
      </c>
      <c r="B6" t="s">
        <v>590</v>
      </c>
      <c r="C6" s="1" t="s">
        <v>1104</v>
      </c>
      <c r="D6" s="1" t="s">
        <v>1105</v>
      </c>
      <c r="E6" s="2"/>
      <c r="F6" s="3"/>
      <c r="G6" s="2"/>
      <c r="H6" s="3">
        <v>1</v>
      </c>
      <c r="I6" s="68" t="str">
        <f>VLOOKUP(C6,СПРАВОЧНИК!B:D,2,0)</f>
        <v>КИТАЙ</v>
      </c>
      <c r="J6" s="68" t="str">
        <f>VLOOKUP(C6,СПРАВОЧНИК!B:D,3,0)</f>
        <v>ИНОМАРКИ</v>
      </c>
      <c r="K6" s="69" t="str">
        <f>VLOOKUP(СВОД2023[[#This Row],[ФО]],СПРАВОЧНИК!H:P,2,0)</f>
        <v>Дальневосточный ФО</v>
      </c>
    </row>
    <row r="7" spans="1:13" x14ac:dyDescent="0.2">
      <c r="A7" t="s">
        <v>1100</v>
      </c>
      <c r="B7" t="s">
        <v>590</v>
      </c>
      <c r="C7" s="1" t="s">
        <v>1106</v>
      </c>
      <c r="D7" s="1" t="s">
        <v>1107</v>
      </c>
      <c r="E7" s="2"/>
      <c r="F7" s="3"/>
      <c r="G7" s="2">
        <v>1</v>
      </c>
      <c r="H7" s="3"/>
      <c r="I7" s="68" t="str">
        <f>VLOOKUP(C7,СПРАВОЧНИК!B:D,2,0)</f>
        <v>ЕВРОПА</v>
      </c>
      <c r="J7" s="68" t="str">
        <f>VLOOKUP(C7,СПРАВОЧНИК!B:D,3,0)</f>
        <v>ИНОМАРКИ</v>
      </c>
      <c r="K7" s="69" t="str">
        <f>VLOOKUP(СВОД2023[[#This Row],[ФО]],СПРАВОЧНИК!H:P,2,0)</f>
        <v>Дальневосточный ФО</v>
      </c>
    </row>
    <row r="8" spans="1:13" x14ac:dyDescent="0.2">
      <c r="A8" t="s">
        <v>1100</v>
      </c>
      <c r="B8" t="s">
        <v>590</v>
      </c>
      <c r="C8" s="1" t="s">
        <v>121</v>
      </c>
      <c r="D8" s="1" t="s">
        <v>728</v>
      </c>
      <c r="E8" s="2">
        <v>1</v>
      </c>
      <c r="F8" s="3"/>
      <c r="G8" s="2">
        <v>4</v>
      </c>
      <c r="H8" s="3">
        <v>5</v>
      </c>
      <c r="I8" s="68" t="str">
        <f>VLOOKUP(C8,СПРАВОЧНИК!B:D,2,0)</f>
        <v>ЕВРОПА</v>
      </c>
      <c r="J8" s="68" t="str">
        <f>VLOOKUP(C8,СПРАВОЧНИК!B:D,3,0)</f>
        <v>ИНОМАРКИ</v>
      </c>
      <c r="K8" s="69" t="str">
        <f>VLOOKUP(СВОД2023[[#This Row],[ФО]],СПРАВОЧНИК!H:P,2,0)</f>
        <v>Дальневосточный ФО</v>
      </c>
    </row>
    <row r="9" spans="1:13" x14ac:dyDescent="0.2">
      <c r="A9" t="s">
        <v>1100</v>
      </c>
      <c r="B9" t="s">
        <v>590</v>
      </c>
      <c r="C9" s="1" t="s">
        <v>121</v>
      </c>
      <c r="D9" s="1" t="s">
        <v>678</v>
      </c>
      <c r="E9" s="2">
        <v>2</v>
      </c>
      <c r="F9" s="3">
        <v>1</v>
      </c>
      <c r="G9" s="2">
        <v>7</v>
      </c>
      <c r="H9" s="3">
        <v>4</v>
      </c>
      <c r="I9" s="68" t="str">
        <f>VLOOKUP(C9,СПРАВОЧНИК!B:D,2,0)</f>
        <v>ЕВРОПА</v>
      </c>
      <c r="J9" s="68" t="str">
        <f>VLOOKUP(C9,СПРАВОЧНИК!B:D,3,0)</f>
        <v>ИНОМАРКИ</v>
      </c>
      <c r="K9" s="69" t="str">
        <f>VLOOKUP(СВОД2023[[#This Row],[ФО]],СПРАВОЧНИК!H:P,2,0)</f>
        <v>Дальневосточный ФО</v>
      </c>
    </row>
    <row r="10" spans="1:13" x14ac:dyDescent="0.2">
      <c r="A10" t="s">
        <v>1100</v>
      </c>
      <c r="B10" t="s">
        <v>590</v>
      </c>
      <c r="C10" s="1" t="s">
        <v>121</v>
      </c>
      <c r="D10" s="1" t="s">
        <v>679</v>
      </c>
      <c r="E10" s="2"/>
      <c r="F10" s="3"/>
      <c r="G10" s="2">
        <v>3</v>
      </c>
      <c r="H10" s="3"/>
      <c r="I10" s="68" t="str">
        <f>VLOOKUP(C10,СПРАВОЧНИК!B:D,2,0)</f>
        <v>ЕВРОПА</v>
      </c>
      <c r="J10" s="68" t="str">
        <f>VLOOKUP(C10,СПРАВОЧНИК!B:D,3,0)</f>
        <v>ИНОМАРКИ</v>
      </c>
      <c r="K10" s="69" t="str">
        <f>VLOOKUP(СВОД2023[[#This Row],[ФО]],СПРАВОЧНИК!H:P,2,0)</f>
        <v>Дальневосточный ФО</v>
      </c>
    </row>
    <row r="11" spans="1:13" x14ac:dyDescent="0.2">
      <c r="A11" t="s">
        <v>1100</v>
      </c>
      <c r="B11" t="s">
        <v>590</v>
      </c>
      <c r="C11" s="1" t="s">
        <v>129</v>
      </c>
      <c r="D11" s="1" t="s">
        <v>1108</v>
      </c>
      <c r="E11" s="2"/>
      <c r="F11" s="3"/>
      <c r="G11" s="2"/>
      <c r="H11" s="3">
        <v>1</v>
      </c>
      <c r="I11" s="68" t="str">
        <f>VLOOKUP(C11,СПРАВОЧНИК!B:D,2,0)</f>
        <v>КОРЕЯ</v>
      </c>
      <c r="J11" s="68" t="str">
        <f>VLOOKUP(C11,СПРАВОЧНИК!B:D,3,0)</f>
        <v>ИНОМАРКИ</v>
      </c>
      <c r="K11" s="69" t="str">
        <f>VLOOKUP(СВОД2023[[#This Row],[ФО]],СПРАВОЧНИК!H:P,2,0)</f>
        <v>Дальневосточный ФО</v>
      </c>
    </row>
    <row r="12" spans="1:13" x14ac:dyDescent="0.2">
      <c r="A12" t="s">
        <v>1100</v>
      </c>
      <c r="B12" t="s">
        <v>590</v>
      </c>
      <c r="C12" s="1" t="s">
        <v>131</v>
      </c>
      <c r="D12" s="1" t="s">
        <v>1109</v>
      </c>
      <c r="E12" s="2">
        <v>2</v>
      </c>
      <c r="F12" s="3">
        <v>2</v>
      </c>
      <c r="G12" s="2">
        <v>8</v>
      </c>
      <c r="H12" s="3">
        <v>15</v>
      </c>
      <c r="I12" s="68" t="str">
        <f>VLOOKUP(C12,СПРАВОЧНИК!B:D,2,0)</f>
        <v>ЯПОНИЯ</v>
      </c>
      <c r="J12" s="68" t="str">
        <f>VLOOKUP(C12,СПРАВОЧНИК!B:D,3,0)</f>
        <v>ИНОМАРКИ</v>
      </c>
      <c r="K12" s="69" t="str">
        <f>VLOOKUP(СВОД2023[[#This Row],[ФО]],СПРАВОЧНИК!H:P,2,0)</f>
        <v>Дальневосточный ФО</v>
      </c>
    </row>
    <row r="13" spans="1:13" x14ac:dyDescent="0.2">
      <c r="A13" t="s">
        <v>1100</v>
      </c>
      <c r="B13" t="s">
        <v>590</v>
      </c>
      <c r="C13" s="1" t="s">
        <v>131</v>
      </c>
      <c r="D13" s="1" t="s">
        <v>680</v>
      </c>
      <c r="E13" s="2">
        <v>24</v>
      </c>
      <c r="F13" s="3">
        <v>15</v>
      </c>
      <c r="G13" s="2">
        <v>164</v>
      </c>
      <c r="H13" s="3">
        <v>106</v>
      </c>
      <c r="I13" s="68" t="str">
        <f>VLOOKUP(C13,СПРАВОЧНИК!B:D,2,0)</f>
        <v>ЯПОНИЯ</v>
      </c>
      <c r="J13" s="68" t="str">
        <f>VLOOKUP(C13,СПРАВОЧНИК!B:D,3,0)</f>
        <v>ИНОМАРКИ</v>
      </c>
      <c r="K13" s="69" t="str">
        <f>VLOOKUP(СВОД2023[[#This Row],[ФО]],СПРАВОЧНИК!H:P,2,0)</f>
        <v>Дальневосточный ФО</v>
      </c>
    </row>
    <row r="14" spans="1:13" x14ac:dyDescent="0.2">
      <c r="A14" t="s">
        <v>1100</v>
      </c>
      <c r="B14" t="s">
        <v>590</v>
      </c>
      <c r="C14" s="1" t="s">
        <v>160</v>
      </c>
      <c r="D14" s="1" t="s">
        <v>1110</v>
      </c>
      <c r="E14" s="2"/>
      <c r="F14" s="3"/>
      <c r="G14" s="2"/>
      <c r="H14" s="3">
        <v>2</v>
      </c>
      <c r="I14" s="68" t="str">
        <f>VLOOKUP(C14,СПРАВОЧНИК!B:D,2,0)</f>
        <v>КИТАЙ</v>
      </c>
      <c r="J14" s="68" t="str">
        <f>VLOOKUP(C14,СПРАВОЧНИК!B:D,3,0)</f>
        <v>ИНОМАРКИ</v>
      </c>
      <c r="K14" s="69" t="str">
        <f>VLOOKUP(СВОД2023[[#This Row],[ФО]],СПРАВОЧНИК!H:P,2,0)</f>
        <v>Дальневосточный ФО</v>
      </c>
    </row>
    <row r="15" spans="1:13" x14ac:dyDescent="0.2">
      <c r="A15" t="s">
        <v>1100</v>
      </c>
      <c r="B15" t="s">
        <v>590</v>
      </c>
      <c r="C15" s="1" t="s">
        <v>160</v>
      </c>
      <c r="D15" s="1" t="s">
        <v>1111</v>
      </c>
      <c r="E15" s="2"/>
      <c r="F15" s="3">
        <v>1</v>
      </c>
      <c r="G15" s="2"/>
      <c r="H15" s="3">
        <v>1</v>
      </c>
      <c r="I15" s="68" t="str">
        <f>VLOOKUP(C15,СПРАВОЧНИК!B:D,2,0)</f>
        <v>КИТАЙ</v>
      </c>
      <c r="J15" s="68" t="str">
        <f>VLOOKUP(C15,СПРАВОЧНИК!B:D,3,0)</f>
        <v>ИНОМАРКИ</v>
      </c>
      <c r="K15" s="69" t="str">
        <f>VLOOKUP(СВОД2023[[#This Row],[ФО]],СПРАВОЧНИК!H:P,2,0)</f>
        <v>Дальневосточный ФО</v>
      </c>
    </row>
    <row r="16" spans="1:13" x14ac:dyDescent="0.2">
      <c r="A16" t="s">
        <v>1100</v>
      </c>
      <c r="B16" t="s">
        <v>590</v>
      </c>
      <c r="C16" s="1" t="s">
        <v>160</v>
      </c>
      <c r="D16" s="1" t="s">
        <v>1112</v>
      </c>
      <c r="E16" s="2"/>
      <c r="F16" s="3"/>
      <c r="G16" s="2"/>
      <c r="H16" s="3">
        <v>1</v>
      </c>
      <c r="I16" s="68" t="str">
        <f>VLOOKUP(C16,СПРАВОЧНИК!B:D,2,0)</f>
        <v>КИТАЙ</v>
      </c>
      <c r="J16" s="68" t="str">
        <f>VLOOKUP(C16,СПРАВОЧНИК!B:D,3,0)</f>
        <v>ИНОМАРКИ</v>
      </c>
      <c r="K16" s="69" t="str">
        <f>VLOOKUP(СВОД2023[[#This Row],[ФО]],СПРАВОЧНИК!H:P,2,0)</f>
        <v>Дальневосточный ФО</v>
      </c>
    </row>
    <row r="17" spans="1:11" x14ac:dyDescent="0.2">
      <c r="A17" t="s">
        <v>1100</v>
      </c>
      <c r="B17" t="s">
        <v>590</v>
      </c>
      <c r="C17" s="1" t="s">
        <v>173</v>
      </c>
      <c r="D17" s="1" t="s">
        <v>731</v>
      </c>
      <c r="E17" s="2">
        <v>9</v>
      </c>
      <c r="F17" s="3">
        <v>3</v>
      </c>
      <c r="G17" s="2">
        <v>39</v>
      </c>
      <c r="H17" s="3">
        <v>35</v>
      </c>
      <c r="I17" s="68" t="str">
        <f>VLOOKUP(C17,СПРАВОЧНИК!B:D,2,0)</f>
        <v>ЕВРОПА</v>
      </c>
      <c r="J17" s="68" t="str">
        <f>VLOOKUP(C17,СПРАВОЧНИК!B:D,3,0)</f>
        <v>ИНОМАРКИ</v>
      </c>
      <c r="K17" s="69" t="str">
        <f>VLOOKUP(СВОД2023[[#This Row],[ФО]],СПРАВОЧНИК!H:P,2,0)</f>
        <v>Дальневосточный ФО</v>
      </c>
    </row>
    <row r="18" spans="1:11" x14ac:dyDescent="0.2">
      <c r="A18" t="s">
        <v>1100</v>
      </c>
      <c r="B18" t="s">
        <v>590</v>
      </c>
      <c r="C18" s="1" t="s">
        <v>177</v>
      </c>
      <c r="D18" s="1" t="s">
        <v>1113</v>
      </c>
      <c r="E18" s="2">
        <v>3</v>
      </c>
      <c r="F18" s="3"/>
      <c r="G18" s="2">
        <v>9</v>
      </c>
      <c r="H18" s="3">
        <v>6</v>
      </c>
      <c r="I18" s="68" t="str">
        <f>VLOOKUP(C18,СПРАВОЧНИК!B:D,2,0)</f>
        <v>США</v>
      </c>
      <c r="J18" s="68" t="str">
        <f>VLOOKUP(C18,СПРАВОЧНИК!B:D,3,0)</f>
        <v>ИНОМАРКИ</v>
      </c>
      <c r="K18" s="69" t="str">
        <f>VLOOKUP(СВОД2023[[#This Row],[ФО]],СПРАВОЧНИК!H:P,2,0)</f>
        <v>Дальневосточный ФО</v>
      </c>
    </row>
    <row r="19" spans="1:11" x14ac:dyDescent="0.2">
      <c r="A19" t="s">
        <v>1100</v>
      </c>
      <c r="B19" t="s">
        <v>590</v>
      </c>
      <c r="C19" s="1" t="s">
        <v>177</v>
      </c>
      <c r="D19" s="1" t="s">
        <v>852</v>
      </c>
      <c r="E19" s="2"/>
      <c r="F19" s="3">
        <v>1</v>
      </c>
      <c r="G19" s="2"/>
      <c r="H19" s="3">
        <v>2</v>
      </c>
      <c r="I19" s="68" t="str">
        <f>VLOOKUP(C19,СПРАВОЧНИК!B:D,2,0)</f>
        <v>США</v>
      </c>
      <c r="J19" s="68" t="str">
        <f>VLOOKUP(C19,СПРАВОЧНИК!B:D,3,0)</f>
        <v>ИНОМАРКИ</v>
      </c>
      <c r="K19" s="69" t="str">
        <f>VLOOKUP(СВОД2023[[#This Row],[ФО]],СПРАВОЧНИК!H:P,2,0)</f>
        <v>Дальневосточный ФО</v>
      </c>
    </row>
    <row r="20" spans="1:11" x14ac:dyDescent="0.2">
      <c r="A20" t="s">
        <v>1100</v>
      </c>
      <c r="B20" t="s">
        <v>590</v>
      </c>
      <c r="C20" s="1" t="s">
        <v>177</v>
      </c>
      <c r="D20" s="1" t="s">
        <v>732</v>
      </c>
      <c r="E20" s="2"/>
      <c r="F20" s="3"/>
      <c r="G20" s="2"/>
      <c r="H20" s="3">
        <v>2</v>
      </c>
      <c r="I20" s="68" t="str">
        <f>VLOOKUP(C20,СПРАВОЧНИК!B:D,2,0)</f>
        <v>США</v>
      </c>
      <c r="J20" s="68" t="str">
        <f>VLOOKUP(C20,СПРАВОЧНИК!B:D,3,0)</f>
        <v>ИНОМАРКИ</v>
      </c>
      <c r="K20" s="69" t="str">
        <f>VLOOKUP(СВОД2023[[#This Row],[ФО]],СПРАВОЧНИК!H:P,2,0)</f>
        <v>Дальневосточный ФО</v>
      </c>
    </row>
    <row r="21" spans="1:11" x14ac:dyDescent="0.2">
      <c r="A21" t="s">
        <v>1100</v>
      </c>
      <c r="B21" t="s">
        <v>590</v>
      </c>
      <c r="C21" s="1" t="s">
        <v>177</v>
      </c>
      <c r="D21" s="1" t="s">
        <v>681</v>
      </c>
      <c r="E21" s="2">
        <v>17</v>
      </c>
      <c r="F21" s="3">
        <v>16</v>
      </c>
      <c r="G21" s="2">
        <v>121</v>
      </c>
      <c r="H21" s="3">
        <v>73</v>
      </c>
      <c r="I21" s="68" t="str">
        <f>VLOOKUP(C21,СПРАВОЧНИК!B:D,2,0)</f>
        <v>США</v>
      </c>
      <c r="J21" s="68" t="str">
        <f>VLOOKUP(C21,СПРАВОЧНИК!B:D,3,0)</f>
        <v>ИНОМАРКИ</v>
      </c>
      <c r="K21" s="69" t="str">
        <f>VLOOKUP(СВОД2023[[#This Row],[ФО]],СПРАВОЧНИК!H:P,2,0)</f>
        <v>Дальневосточный ФО</v>
      </c>
    </row>
    <row r="22" spans="1:11" x14ac:dyDescent="0.2">
      <c r="A22" t="s">
        <v>1100</v>
      </c>
      <c r="B22" t="s">
        <v>590</v>
      </c>
      <c r="C22" s="1" t="s">
        <v>177</v>
      </c>
      <c r="D22" s="1" t="s">
        <v>757</v>
      </c>
      <c r="E22" s="2"/>
      <c r="F22" s="3">
        <v>1</v>
      </c>
      <c r="G22" s="2">
        <v>4</v>
      </c>
      <c r="H22" s="3">
        <v>3</v>
      </c>
      <c r="I22" s="68" t="str">
        <f>VLOOKUP(C22,СПРАВОЧНИК!B:D,2,0)</f>
        <v>США</v>
      </c>
      <c r="J22" s="68" t="str">
        <f>VLOOKUP(C22,СПРАВОЧНИК!B:D,3,0)</f>
        <v>ИНОМАРКИ</v>
      </c>
      <c r="K22" s="69" t="str">
        <f>VLOOKUP(СВОД2023[[#This Row],[ФО]],СПРАВОЧНИК!H:P,2,0)</f>
        <v>Дальневосточный ФО</v>
      </c>
    </row>
    <row r="23" spans="1:11" x14ac:dyDescent="0.2">
      <c r="A23" t="s">
        <v>1100</v>
      </c>
      <c r="B23" t="s">
        <v>590</v>
      </c>
      <c r="C23" s="1" t="s">
        <v>177</v>
      </c>
      <c r="D23" s="1" t="s">
        <v>758</v>
      </c>
      <c r="E23" s="2"/>
      <c r="F23" s="3"/>
      <c r="G23" s="2">
        <v>2</v>
      </c>
      <c r="H23" s="3"/>
      <c r="I23" s="68" t="str">
        <f>VLOOKUP(C23,СПРАВОЧНИК!B:D,2,0)</f>
        <v>США</v>
      </c>
      <c r="J23" s="68" t="str">
        <f>VLOOKUP(C23,СПРАВОЧНИК!B:D,3,0)</f>
        <v>ИНОМАРКИ</v>
      </c>
      <c r="K23" s="69" t="str">
        <f>VLOOKUP(СВОД2023[[#This Row],[ФО]],СПРАВОЧНИК!H:P,2,0)</f>
        <v>Дальневосточный ФО</v>
      </c>
    </row>
    <row r="24" spans="1:11" x14ac:dyDescent="0.2">
      <c r="A24" t="s">
        <v>1100</v>
      </c>
      <c r="B24" t="s">
        <v>590</v>
      </c>
      <c r="C24" s="1" t="s">
        <v>193</v>
      </c>
      <c r="D24" s="1" t="s">
        <v>682</v>
      </c>
      <c r="E24" s="2">
        <v>12</v>
      </c>
      <c r="F24" s="3">
        <v>9</v>
      </c>
      <c r="G24" s="2">
        <v>77</v>
      </c>
      <c r="H24" s="3">
        <v>61</v>
      </c>
      <c r="I24" s="68" t="str">
        <f>VLOOKUP(C24,СПРАВОЧНИК!B:D,2,0)</f>
        <v>РОССИЯ</v>
      </c>
      <c r="J24" s="68" t="str">
        <f>VLOOKUP(C24,СПРАВОЧНИК!B:D,3,0)</f>
        <v>ОТЕЧЕСТВЕННЫЕ</v>
      </c>
      <c r="K24" s="69" t="str">
        <f>VLOOKUP(СВОД2023[[#This Row],[ФО]],СПРАВОЧНИК!H:P,2,0)</f>
        <v>Дальневосточный ФО</v>
      </c>
    </row>
    <row r="25" spans="1:11" x14ac:dyDescent="0.2">
      <c r="A25" t="s">
        <v>1100</v>
      </c>
      <c r="B25" t="s">
        <v>590</v>
      </c>
      <c r="C25" s="1" t="s">
        <v>193</v>
      </c>
      <c r="D25" s="1" t="s">
        <v>683</v>
      </c>
      <c r="E25" s="2">
        <v>8</v>
      </c>
      <c r="F25" s="3">
        <v>4</v>
      </c>
      <c r="G25" s="2">
        <v>32</v>
      </c>
      <c r="H25" s="3">
        <v>24</v>
      </c>
      <c r="I25" s="68" t="str">
        <f>VLOOKUP(C25,СПРАВОЧНИК!B:D,2,0)</f>
        <v>РОССИЯ</v>
      </c>
      <c r="J25" s="68" t="str">
        <f>VLOOKUP(C25,СПРАВОЧНИК!B:D,3,0)</f>
        <v>ОТЕЧЕСТВЕННЫЕ</v>
      </c>
      <c r="K25" s="69" t="str">
        <f>VLOOKUP(СВОД2023[[#This Row],[ФО]],СПРАВОЧНИК!H:P,2,0)</f>
        <v>Дальневосточный ФО</v>
      </c>
    </row>
    <row r="26" spans="1:11" x14ac:dyDescent="0.2">
      <c r="A26" t="s">
        <v>1100</v>
      </c>
      <c r="B26" t="s">
        <v>590</v>
      </c>
      <c r="C26" s="1" t="s">
        <v>193</v>
      </c>
      <c r="D26" s="1" t="s">
        <v>684</v>
      </c>
      <c r="E26" s="2">
        <v>6</v>
      </c>
      <c r="F26" s="3">
        <v>11</v>
      </c>
      <c r="G26" s="2">
        <v>54</v>
      </c>
      <c r="H26" s="3">
        <v>59</v>
      </c>
      <c r="I26" s="68" t="str">
        <f>VLOOKUP(C26,СПРАВОЧНИК!B:D,2,0)</f>
        <v>РОССИЯ</v>
      </c>
      <c r="J26" s="68" t="str">
        <f>VLOOKUP(C26,СПРАВОЧНИК!B:D,3,0)</f>
        <v>ОТЕЧЕСТВЕННЫЕ</v>
      </c>
      <c r="K26" s="69" t="str">
        <f>VLOOKUP(СВОД2023[[#This Row],[ФО]],СПРАВОЧНИК!H:P,2,0)</f>
        <v>Дальневосточный ФО</v>
      </c>
    </row>
    <row r="27" spans="1:11" x14ac:dyDescent="0.2">
      <c r="A27" t="s">
        <v>1100</v>
      </c>
      <c r="B27" t="s">
        <v>590</v>
      </c>
      <c r="C27" s="1" t="s">
        <v>193</v>
      </c>
      <c r="D27" s="1" t="s">
        <v>685</v>
      </c>
      <c r="E27" s="2">
        <v>18</v>
      </c>
      <c r="F27" s="3">
        <v>9</v>
      </c>
      <c r="G27" s="2">
        <v>69</v>
      </c>
      <c r="H27" s="3">
        <v>107</v>
      </c>
      <c r="I27" s="68" t="str">
        <f>VLOOKUP(C27,СПРАВОЧНИК!B:D,2,0)</f>
        <v>РОССИЯ</v>
      </c>
      <c r="J27" s="68" t="str">
        <f>VLOOKUP(C27,СПРАВОЧНИК!B:D,3,0)</f>
        <v>ОТЕЧЕСТВЕННЫЕ</v>
      </c>
      <c r="K27" s="69" t="str">
        <f>VLOOKUP(СВОД2023[[#This Row],[ФО]],СПРАВОЧНИК!H:P,2,0)</f>
        <v>Дальневосточный ФО</v>
      </c>
    </row>
    <row r="28" spans="1:11" x14ac:dyDescent="0.2">
      <c r="A28" t="s">
        <v>1100</v>
      </c>
      <c r="B28" t="s">
        <v>590</v>
      </c>
      <c r="C28" s="1" t="s">
        <v>193</v>
      </c>
      <c r="D28" s="1" t="s">
        <v>1114</v>
      </c>
      <c r="E28" s="2"/>
      <c r="F28" s="3"/>
      <c r="G28" s="2"/>
      <c r="H28" s="3">
        <v>1</v>
      </c>
      <c r="I28" s="68" t="str">
        <f>VLOOKUP(C28,СПРАВОЧНИК!B:D,2,0)</f>
        <v>РОССИЯ</v>
      </c>
      <c r="J28" s="68" t="str">
        <f>VLOOKUP(C28,СПРАВОЧНИК!B:D,3,0)</f>
        <v>ОТЕЧЕСТВЕННЫЕ</v>
      </c>
      <c r="K28" s="69" t="str">
        <f>VLOOKUP(СВОД2023[[#This Row],[ФО]],СПРАВОЧНИК!H:P,2,0)</f>
        <v>Дальневосточный ФО</v>
      </c>
    </row>
    <row r="29" spans="1:11" x14ac:dyDescent="0.2">
      <c r="A29" t="s">
        <v>1100</v>
      </c>
      <c r="B29" t="s">
        <v>590</v>
      </c>
      <c r="C29" s="1" t="s">
        <v>193</v>
      </c>
      <c r="D29" s="1" t="s">
        <v>686</v>
      </c>
      <c r="E29" s="2">
        <v>6</v>
      </c>
      <c r="F29" s="3">
        <v>14</v>
      </c>
      <c r="G29" s="2">
        <v>78</v>
      </c>
      <c r="H29" s="3">
        <v>88</v>
      </c>
      <c r="I29" s="68" t="str">
        <f>VLOOKUP(C29,СПРАВОЧНИК!B:D,2,0)</f>
        <v>РОССИЯ</v>
      </c>
      <c r="J29" s="68" t="str">
        <f>VLOOKUP(C29,СПРАВОЧНИК!B:D,3,0)</f>
        <v>ОТЕЧЕСТВЕННЫЕ</v>
      </c>
      <c r="K29" s="69" t="str">
        <f>VLOOKUP(СВОД2023[[#This Row],[ФО]],СПРАВОЧНИК!H:P,2,0)</f>
        <v>Дальневосточный ФО</v>
      </c>
    </row>
    <row r="30" spans="1:11" x14ac:dyDescent="0.2">
      <c r="A30" t="s">
        <v>1100</v>
      </c>
      <c r="B30" t="s">
        <v>590</v>
      </c>
      <c r="C30" s="1" t="s">
        <v>193</v>
      </c>
      <c r="D30" s="1" t="s">
        <v>687</v>
      </c>
      <c r="E30" s="2">
        <v>30</v>
      </c>
      <c r="F30" s="3">
        <v>24</v>
      </c>
      <c r="G30" s="2">
        <v>125</v>
      </c>
      <c r="H30" s="3">
        <v>118</v>
      </c>
      <c r="I30" s="68" t="str">
        <f>VLOOKUP(C30,СПРАВОЧНИК!B:D,2,0)</f>
        <v>РОССИЯ</v>
      </c>
      <c r="J30" s="68" t="str">
        <f>VLOOKUP(C30,СПРАВОЧНИК!B:D,3,0)</f>
        <v>ОТЕЧЕСТВЕННЫЕ</v>
      </c>
      <c r="K30" s="69" t="str">
        <f>VLOOKUP(СВОД2023[[#This Row],[ФО]],СПРАВОЧНИК!H:P,2,0)</f>
        <v>Дальневосточный ФО</v>
      </c>
    </row>
    <row r="31" spans="1:11" x14ac:dyDescent="0.2">
      <c r="A31" t="s">
        <v>1100</v>
      </c>
      <c r="B31" t="s">
        <v>590</v>
      </c>
      <c r="C31" s="1" t="s">
        <v>193</v>
      </c>
      <c r="D31" s="1" t="s">
        <v>688</v>
      </c>
      <c r="E31" s="2">
        <v>27</v>
      </c>
      <c r="F31" s="3">
        <v>43</v>
      </c>
      <c r="G31" s="2">
        <v>153</v>
      </c>
      <c r="H31" s="3">
        <v>133</v>
      </c>
      <c r="I31" s="68" t="str">
        <f>VLOOKUP(C31,СПРАВОЧНИК!B:D,2,0)</f>
        <v>РОССИЯ</v>
      </c>
      <c r="J31" s="68" t="str">
        <f>VLOOKUP(C31,СПРАВОЧНИК!B:D,3,0)</f>
        <v>ОТЕЧЕСТВЕННЫЕ</v>
      </c>
      <c r="K31" s="69" t="str">
        <f>VLOOKUP(СВОД2023[[#This Row],[ФО]],СПРАВОЧНИК!H:P,2,0)</f>
        <v>Дальневосточный ФО</v>
      </c>
    </row>
    <row r="32" spans="1:11" x14ac:dyDescent="0.2">
      <c r="A32" t="s">
        <v>1100</v>
      </c>
      <c r="B32" t="s">
        <v>590</v>
      </c>
      <c r="C32" s="1" t="s">
        <v>193</v>
      </c>
      <c r="D32" s="1" t="s">
        <v>689</v>
      </c>
      <c r="E32" s="2">
        <v>1</v>
      </c>
      <c r="F32" s="3"/>
      <c r="G32" s="2">
        <v>2</v>
      </c>
      <c r="H32" s="3"/>
      <c r="I32" s="68" t="str">
        <f>VLOOKUP(C32,СПРАВОЧНИК!B:D,2,0)</f>
        <v>РОССИЯ</v>
      </c>
      <c r="J32" s="68" t="str">
        <f>VLOOKUP(C32,СПРАВОЧНИК!B:D,3,0)</f>
        <v>ОТЕЧЕСТВЕННЫЕ</v>
      </c>
      <c r="K32" s="69" t="str">
        <f>VLOOKUP(СВОД2023[[#This Row],[ФО]],СПРАВОЧНИК!H:P,2,0)</f>
        <v>Дальневосточный ФО</v>
      </c>
    </row>
    <row r="33" spans="1:11" x14ac:dyDescent="0.2">
      <c r="A33" t="s">
        <v>1100</v>
      </c>
      <c r="B33" t="s">
        <v>590</v>
      </c>
      <c r="C33" s="1" t="s">
        <v>1115</v>
      </c>
      <c r="D33" s="1" t="s">
        <v>1116</v>
      </c>
      <c r="E33" s="2"/>
      <c r="F33" s="3"/>
      <c r="G33" s="2">
        <v>1</v>
      </c>
      <c r="H33" s="3"/>
      <c r="I33" s="68" t="str">
        <f>VLOOKUP(C33,СПРАВОЧНИК!B:D,2,0)</f>
        <v>США</v>
      </c>
      <c r="J33" s="68" t="str">
        <f>VLOOKUP(C33,СПРАВОЧНИК!B:D,3,0)</f>
        <v>ИНОМАРКИ</v>
      </c>
      <c r="K33" s="69" t="str">
        <f>VLOOKUP(СВОД2023[[#This Row],[ФО]],СПРАВОЧНИК!H:P,2,0)</f>
        <v>Дальневосточный ФО</v>
      </c>
    </row>
    <row r="34" spans="1:11" x14ac:dyDescent="0.2">
      <c r="A34" t="s">
        <v>1100</v>
      </c>
      <c r="B34" t="s">
        <v>590</v>
      </c>
      <c r="C34" s="1" t="s">
        <v>1117</v>
      </c>
      <c r="D34" s="1" t="s">
        <v>1118</v>
      </c>
      <c r="E34" s="2"/>
      <c r="F34" s="3"/>
      <c r="G34" s="2">
        <v>1</v>
      </c>
      <c r="H34" s="3">
        <v>3</v>
      </c>
      <c r="I34" s="68" t="str">
        <f>VLOOKUP(C34,СПРАВОЧНИК!B:D,2,0)</f>
        <v>КИТАЙ</v>
      </c>
      <c r="J34" s="68" t="str">
        <f>VLOOKUP(C34,СПРАВОЧНИК!B:D,3,0)</f>
        <v>ИНОМАРКИ</v>
      </c>
      <c r="K34" s="69" t="str">
        <f>VLOOKUP(СВОД2023[[#This Row],[ФО]],СПРАВОЧНИК!H:P,2,0)</f>
        <v>Дальневосточный ФО</v>
      </c>
    </row>
    <row r="35" spans="1:11" x14ac:dyDescent="0.2">
      <c r="A35" t="s">
        <v>1100</v>
      </c>
      <c r="B35" t="s">
        <v>590</v>
      </c>
      <c r="C35" s="1" t="s">
        <v>230</v>
      </c>
      <c r="D35" s="1" t="s">
        <v>1119</v>
      </c>
      <c r="E35" s="2">
        <v>6</v>
      </c>
      <c r="F35" s="3">
        <v>2</v>
      </c>
      <c r="G35" s="2">
        <v>32</v>
      </c>
      <c r="H35" s="3">
        <v>16</v>
      </c>
      <c r="I35" s="68" t="str">
        <f>VLOOKUP(C35,СПРАВОЧНИК!B:D,2,0)</f>
        <v>ЯПОНИЯ</v>
      </c>
      <c r="J35" s="68" t="str">
        <f>VLOOKUP(C35,СПРАВОЧНИК!B:D,3,0)</f>
        <v>ИНОМАРКИ</v>
      </c>
      <c r="K35" s="69" t="str">
        <f>VLOOKUP(СВОД2023[[#This Row],[ФО]],СПРАВОЧНИК!H:P,2,0)</f>
        <v>Дальневосточный ФО</v>
      </c>
    </row>
    <row r="36" spans="1:11" x14ac:dyDescent="0.2">
      <c r="A36" t="s">
        <v>1100</v>
      </c>
      <c r="B36" t="s">
        <v>590</v>
      </c>
      <c r="C36" s="1" t="s">
        <v>257</v>
      </c>
      <c r="D36" s="1" t="s">
        <v>1120</v>
      </c>
      <c r="E36" s="2">
        <v>2</v>
      </c>
      <c r="F36" s="3">
        <v>2</v>
      </c>
      <c r="G36" s="2">
        <v>5</v>
      </c>
      <c r="H36" s="3">
        <v>11</v>
      </c>
      <c r="I36" s="68" t="str">
        <f>VLOOKUP(C36,СПРАВОЧНИК!B:D,2,0)</f>
        <v>КОРЕЯ</v>
      </c>
      <c r="J36" s="68" t="str">
        <f>VLOOKUP(C36,СПРАВОЧНИК!B:D,3,0)</f>
        <v>ИНОМАРКИ</v>
      </c>
      <c r="K36" s="69" t="str">
        <f>VLOOKUP(СВОД2023[[#This Row],[ФО]],СПРАВОЧНИК!H:P,2,0)</f>
        <v>Дальневосточный ФО</v>
      </c>
    </row>
    <row r="37" spans="1:11" x14ac:dyDescent="0.2">
      <c r="A37" t="s">
        <v>1100</v>
      </c>
      <c r="B37" t="s">
        <v>590</v>
      </c>
      <c r="C37" s="1" t="s">
        <v>257</v>
      </c>
      <c r="D37" s="1" t="s">
        <v>691</v>
      </c>
      <c r="E37" s="2">
        <v>8</v>
      </c>
      <c r="F37" s="3">
        <v>5</v>
      </c>
      <c r="G37" s="2">
        <v>38</v>
      </c>
      <c r="H37" s="3">
        <v>19</v>
      </c>
      <c r="I37" s="68" t="str">
        <f>VLOOKUP(C37,СПРАВОЧНИК!B:D,2,0)</f>
        <v>КОРЕЯ</v>
      </c>
      <c r="J37" s="68" t="str">
        <f>VLOOKUP(C37,СПРАВОЧНИК!B:D,3,0)</f>
        <v>ИНОМАРКИ</v>
      </c>
      <c r="K37" s="69" t="str">
        <f>VLOOKUP(СВОД2023[[#This Row],[ФО]],СПРАВОЧНИК!H:P,2,0)</f>
        <v>Дальневосточный ФО</v>
      </c>
    </row>
    <row r="38" spans="1:11" x14ac:dyDescent="0.2">
      <c r="A38" t="s">
        <v>1100</v>
      </c>
      <c r="B38" t="s">
        <v>590</v>
      </c>
      <c r="C38" s="1" t="s">
        <v>257</v>
      </c>
      <c r="D38" s="1" t="s">
        <v>692</v>
      </c>
      <c r="E38" s="2">
        <v>6</v>
      </c>
      <c r="F38" s="3">
        <v>4</v>
      </c>
      <c r="G38" s="2">
        <v>30</v>
      </c>
      <c r="H38" s="3">
        <v>25</v>
      </c>
      <c r="I38" s="68" t="str">
        <f>VLOOKUP(C38,СПРАВОЧНИК!B:D,2,0)</f>
        <v>КОРЕЯ</v>
      </c>
      <c r="J38" s="68" t="str">
        <f>VLOOKUP(C38,СПРАВОЧНИК!B:D,3,0)</f>
        <v>ИНОМАРКИ</v>
      </c>
      <c r="K38" s="69" t="str">
        <f>VLOOKUP(СВОД2023[[#This Row],[ФО]],СПРАВОЧНИК!H:P,2,0)</f>
        <v>Дальневосточный ФО</v>
      </c>
    </row>
    <row r="39" spans="1:11" x14ac:dyDescent="0.2">
      <c r="A39" t="s">
        <v>1100</v>
      </c>
      <c r="B39" t="s">
        <v>590</v>
      </c>
      <c r="C39" s="1" t="s">
        <v>257</v>
      </c>
      <c r="D39" s="1" t="s">
        <v>1121</v>
      </c>
      <c r="E39" s="2"/>
      <c r="F39" s="3"/>
      <c r="G39" s="2">
        <v>1</v>
      </c>
      <c r="H39" s="3">
        <v>2</v>
      </c>
      <c r="I39" s="68" t="str">
        <f>VLOOKUP(C39,СПРАВОЧНИК!B:D,2,0)</f>
        <v>КОРЕЯ</v>
      </c>
      <c r="J39" s="68" t="str">
        <f>VLOOKUP(C39,СПРАВОЧНИК!B:D,3,0)</f>
        <v>ИНОМАРКИ</v>
      </c>
      <c r="K39" s="69" t="str">
        <f>VLOOKUP(СВОД2023[[#This Row],[ФО]],СПРАВОЧНИК!H:P,2,0)</f>
        <v>Дальневосточный ФО</v>
      </c>
    </row>
    <row r="40" spans="1:11" x14ac:dyDescent="0.2">
      <c r="A40" t="s">
        <v>1100</v>
      </c>
      <c r="B40" t="s">
        <v>590</v>
      </c>
      <c r="C40" s="1" t="s">
        <v>257</v>
      </c>
      <c r="D40" s="1" t="s">
        <v>693</v>
      </c>
      <c r="E40" s="2">
        <v>6</v>
      </c>
      <c r="F40" s="3">
        <v>4</v>
      </c>
      <c r="G40" s="2">
        <v>19</v>
      </c>
      <c r="H40" s="3">
        <v>17</v>
      </c>
      <c r="I40" s="68" t="str">
        <f>VLOOKUP(C40,СПРАВОЧНИК!B:D,2,0)</f>
        <v>КОРЕЯ</v>
      </c>
      <c r="J40" s="68" t="str">
        <f>VLOOKUP(C40,СПРАВОЧНИК!B:D,3,0)</f>
        <v>ИНОМАРКИ</v>
      </c>
      <c r="K40" s="69" t="str">
        <f>VLOOKUP(СВОД2023[[#This Row],[ФО]],СПРАВОЧНИК!H:P,2,0)</f>
        <v>Дальневосточный ФО</v>
      </c>
    </row>
    <row r="41" spans="1:11" x14ac:dyDescent="0.2">
      <c r="A41" t="s">
        <v>1100</v>
      </c>
      <c r="B41" t="s">
        <v>590</v>
      </c>
      <c r="C41" s="1" t="s">
        <v>257</v>
      </c>
      <c r="D41" s="1" t="s">
        <v>1122</v>
      </c>
      <c r="E41" s="2"/>
      <c r="F41" s="3"/>
      <c r="G41" s="2"/>
      <c r="H41" s="3">
        <v>1</v>
      </c>
      <c r="I41" s="68" t="str">
        <f>VLOOKUP(C41,СПРАВОЧНИК!B:D,2,0)</f>
        <v>КОРЕЯ</v>
      </c>
      <c r="J41" s="68" t="str">
        <f>VLOOKUP(C41,СПРАВОЧНИК!B:D,3,0)</f>
        <v>ИНОМАРКИ</v>
      </c>
      <c r="K41" s="69" t="str">
        <f>VLOOKUP(СВОД2023[[#This Row],[ФО]],СПРАВОЧНИК!H:P,2,0)</f>
        <v>Дальневосточный ФО</v>
      </c>
    </row>
    <row r="42" spans="1:11" x14ac:dyDescent="0.2">
      <c r="A42" t="s">
        <v>1100</v>
      </c>
      <c r="B42" t="s">
        <v>590</v>
      </c>
      <c r="C42" s="1" t="s">
        <v>274</v>
      </c>
      <c r="D42" s="1" t="s">
        <v>1123</v>
      </c>
      <c r="E42" s="2">
        <v>1</v>
      </c>
      <c r="F42" s="3">
        <v>2</v>
      </c>
      <c r="G42" s="2">
        <v>2</v>
      </c>
      <c r="H42" s="3">
        <v>2</v>
      </c>
      <c r="I42" s="68" t="str">
        <f>VLOOKUP(C42,СПРАВОЧНИК!B:D,2,0)</f>
        <v>ЯПОНИЯ</v>
      </c>
      <c r="J42" s="68" t="str">
        <f>VLOOKUP(C42,СПРАВОЧНИК!B:D,3,0)</f>
        <v>ИНОМАРКИ</v>
      </c>
      <c r="K42" s="69" t="str">
        <f>VLOOKUP(СВОД2023[[#This Row],[ФО]],СПРАВОЧНИК!H:P,2,0)</f>
        <v>Дальневосточный ФО</v>
      </c>
    </row>
    <row r="43" spans="1:11" x14ac:dyDescent="0.2">
      <c r="A43" t="s">
        <v>1100</v>
      </c>
      <c r="B43" t="s">
        <v>590</v>
      </c>
      <c r="C43" s="1" t="s">
        <v>274</v>
      </c>
      <c r="D43" s="1" t="s">
        <v>1124</v>
      </c>
      <c r="E43" s="2">
        <v>5</v>
      </c>
      <c r="F43" s="3">
        <v>3</v>
      </c>
      <c r="G43" s="2">
        <v>20</v>
      </c>
      <c r="H43" s="3">
        <v>17</v>
      </c>
      <c r="I43" s="68" t="str">
        <f>VLOOKUP(C43,СПРАВОЧНИК!B:D,2,0)</f>
        <v>ЯПОНИЯ</v>
      </c>
      <c r="J43" s="68" t="str">
        <f>VLOOKUP(C43,СПРАВОЧНИК!B:D,3,0)</f>
        <v>ИНОМАРКИ</v>
      </c>
      <c r="K43" s="69" t="str">
        <f>VLOOKUP(СВОД2023[[#This Row],[ФО]],СПРАВОЧНИК!H:P,2,0)</f>
        <v>Дальневосточный ФО</v>
      </c>
    </row>
    <row r="44" spans="1:11" x14ac:dyDescent="0.2">
      <c r="A44" t="s">
        <v>1100</v>
      </c>
      <c r="B44" t="s">
        <v>590</v>
      </c>
      <c r="C44" s="1" t="s">
        <v>274</v>
      </c>
      <c r="D44" s="1" t="s">
        <v>1125</v>
      </c>
      <c r="E44" s="2">
        <v>2</v>
      </c>
      <c r="F44" s="3"/>
      <c r="G44" s="2">
        <v>2</v>
      </c>
      <c r="H44" s="3"/>
      <c r="I44" s="68" t="str">
        <f>VLOOKUP(C44,СПРАВОЧНИК!B:D,2,0)</f>
        <v>ЯПОНИЯ</v>
      </c>
      <c r="J44" s="68" t="str">
        <f>VLOOKUP(C44,СПРАВОЧНИК!B:D,3,0)</f>
        <v>ИНОМАРКИ</v>
      </c>
      <c r="K44" s="69" t="str">
        <f>VLOOKUP(СВОД2023[[#This Row],[ФО]],СПРАВОЧНИК!H:P,2,0)</f>
        <v>Дальневосточный ФО</v>
      </c>
    </row>
    <row r="45" spans="1:11" x14ac:dyDescent="0.2">
      <c r="A45" t="s">
        <v>1100</v>
      </c>
      <c r="B45" t="s">
        <v>590</v>
      </c>
      <c r="C45" s="1" t="s">
        <v>694</v>
      </c>
      <c r="D45" s="1" t="s">
        <v>695</v>
      </c>
      <c r="E45" s="2">
        <v>3</v>
      </c>
      <c r="F45" s="3">
        <v>4</v>
      </c>
      <c r="G45" s="2">
        <v>20</v>
      </c>
      <c r="H45" s="3">
        <v>23</v>
      </c>
      <c r="I45" s="68" t="str">
        <f>VLOOKUP(C45,СПРАВОЧНИК!B:D,2,0)</f>
        <v>ЕВРОПА</v>
      </c>
      <c r="J45" s="68" t="str">
        <f>VLOOKUP(C45,СПРАВОЧНИК!B:D,3,0)</f>
        <v>ИНОМАРКИ</v>
      </c>
      <c r="K45" s="69" t="str">
        <f>VLOOKUP(СВОД2023[[#This Row],[ФО]],СПРАВОЧНИК!H:P,2,0)</f>
        <v>Дальневосточный ФО</v>
      </c>
    </row>
    <row r="46" spans="1:11" x14ac:dyDescent="0.2">
      <c r="A46" t="s">
        <v>1100</v>
      </c>
      <c r="B46" t="s">
        <v>590</v>
      </c>
      <c r="C46" s="1" t="s">
        <v>301</v>
      </c>
      <c r="D46" s="1" t="s">
        <v>697</v>
      </c>
      <c r="E46" s="2">
        <v>42</v>
      </c>
      <c r="F46" s="3">
        <v>30</v>
      </c>
      <c r="G46" s="2">
        <v>232</v>
      </c>
      <c r="H46" s="3">
        <v>212</v>
      </c>
      <c r="I46" s="68" t="str">
        <f>VLOOKUP(C46,СПРАВОЧНИК!B:D,2,0)</f>
        <v>КОРЕЯ</v>
      </c>
      <c r="J46" s="68" t="str">
        <f>VLOOKUP(C46,СПРАВОЧНИК!B:D,3,0)</f>
        <v>ИНОМАРКИ</v>
      </c>
      <c r="K46" s="69" t="str">
        <f>VLOOKUP(СВОД2023[[#This Row],[ФО]],СПРАВОЧНИК!H:P,2,0)</f>
        <v>Дальневосточный ФО</v>
      </c>
    </row>
    <row r="47" spans="1:11" x14ac:dyDescent="0.2">
      <c r="A47" t="s">
        <v>1100</v>
      </c>
      <c r="B47" t="s">
        <v>590</v>
      </c>
      <c r="C47" s="1" t="s">
        <v>301</v>
      </c>
      <c r="D47" s="1" t="s">
        <v>1126</v>
      </c>
      <c r="E47" s="2"/>
      <c r="F47" s="3">
        <v>2</v>
      </c>
      <c r="G47" s="2"/>
      <c r="H47" s="3">
        <v>5</v>
      </c>
      <c r="I47" s="68" t="str">
        <f>VLOOKUP(C47,СПРАВОЧНИК!B:D,2,0)</f>
        <v>КОРЕЯ</v>
      </c>
      <c r="J47" s="68" t="str">
        <f>VLOOKUP(C47,СПРАВОЧНИК!B:D,3,0)</f>
        <v>ИНОМАРКИ</v>
      </c>
      <c r="K47" s="69" t="str">
        <f>VLOOKUP(СВОД2023[[#This Row],[ФО]],СПРАВОЧНИК!H:P,2,0)</f>
        <v>Дальневосточный ФО</v>
      </c>
    </row>
    <row r="48" spans="1:11" x14ac:dyDescent="0.2">
      <c r="A48" t="s">
        <v>1100</v>
      </c>
      <c r="B48" t="s">
        <v>590</v>
      </c>
      <c r="C48" s="1" t="s">
        <v>311</v>
      </c>
      <c r="D48" s="1" t="s">
        <v>749</v>
      </c>
      <c r="E48" s="2"/>
      <c r="F48" s="3"/>
      <c r="G48" s="2">
        <v>1</v>
      </c>
      <c r="H48" s="3">
        <v>1</v>
      </c>
      <c r="I48" s="68" t="str">
        <f>VLOOKUP(C48,СПРАВОЧНИК!B:D,2,0)</f>
        <v>РОССИЯ</v>
      </c>
      <c r="J48" s="68" t="str">
        <f>VLOOKUP(C48,СПРАВОЧНИК!B:D,3,0)</f>
        <v>ОТЕЧЕСТВЕННЫЕ</v>
      </c>
      <c r="K48" s="69" t="str">
        <f>VLOOKUP(СВОД2023[[#This Row],[ФО]],СПРАВОЧНИК!H:P,2,0)</f>
        <v>Дальневосточный ФО</v>
      </c>
    </row>
    <row r="49" spans="1:11" x14ac:dyDescent="0.2">
      <c r="A49" t="s">
        <v>1100</v>
      </c>
      <c r="B49" t="s">
        <v>590</v>
      </c>
      <c r="C49" s="1" t="s">
        <v>311</v>
      </c>
      <c r="D49" s="1" t="s">
        <v>698</v>
      </c>
      <c r="E49" s="2"/>
      <c r="F49" s="3"/>
      <c r="G49" s="2">
        <v>1</v>
      </c>
      <c r="H49" s="3">
        <v>1</v>
      </c>
      <c r="I49" s="68" t="str">
        <f>VLOOKUP(C49,СПРАВОЧНИК!B:D,2,0)</f>
        <v>РОССИЯ</v>
      </c>
      <c r="J49" s="68" t="str">
        <f>VLOOKUP(C49,СПРАВОЧНИК!B:D,3,0)</f>
        <v>ОТЕЧЕСТВЕННЫЕ</v>
      </c>
      <c r="K49" s="69" t="str">
        <f>VLOOKUP(СВОД2023[[#This Row],[ФО]],СПРАВОЧНИК!H:P,2,0)</f>
        <v>Дальневосточный ФО</v>
      </c>
    </row>
    <row r="50" spans="1:11" x14ac:dyDescent="0.2">
      <c r="A50" t="s">
        <v>1100</v>
      </c>
      <c r="B50" t="s">
        <v>590</v>
      </c>
      <c r="C50" s="1" t="s">
        <v>311</v>
      </c>
      <c r="D50" s="1" t="s">
        <v>699</v>
      </c>
      <c r="E50" s="2"/>
      <c r="F50" s="3">
        <v>1</v>
      </c>
      <c r="G50" s="2"/>
      <c r="H50" s="3">
        <v>2</v>
      </c>
      <c r="I50" s="68" t="str">
        <f>VLOOKUP(C50,СПРАВОЧНИК!B:D,2,0)</f>
        <v>РОССИЯ</v>
      </c>
      <c r="J50" s="68" t="str">
        <f>VLOOKUP(C50,СПРАВОЧНИК!B:D,3,0)</f>
        <v>ОТЕЧЕСТВЕННЫЕ</v>
      </c>
      <c r="K50" s="69" t="str">
        <f>VLOOKUP(СВОД2023[[#This Row],[ФО]],СПРАВОЧНИК!H:P,2,0)</f>
        <v>Дальневосточный ФО</v>
      </c>
    </row>
    <row r="51" spans="1:11" x14ac:dyDescent="0.2">
      <c r="A51" t="s">
        <v>1100</v>
      </c>
      <c r="B51" t="s">
        <v>590</v>
      </c>
      <c r="C51" s="1" t="s">
        <v>311</v>
      </c>
      <c r="D51" s="1" t="s">
        <v>700</v>
      </c>
      <c r="E51" s="2">
        <v>4</v>
      </c>
      <c r="F51" s="3">
        <v>4</v>
      </c>
      <c r="G51" s="2">
        <v>20</v>
      </c>
      <c r="H51" s="3">
        <v>11</v>
      </c>
      <c r="I51" s="68" t="str">
        <f>VLOOKUP(C51,СПРАВОЧНИК!B:D,2,0)</f>
        <v>РОССИЯ</v>
      </c>
      <c r="J51" s="68" t="str">
        <f>VLOOKUP(C51,СПРАВОЧНИК!B:D,3,0)</f>
        <v>ОТЕЧЕСТВЕННЫЕ</v>
      </c>
      <c r="K51" s="69" t="str">
        <f>VLOOKUP(СВОД2023[[#This Row],[ФО]],СПРАВОЧНИК!H:P,2,0)</f>
        <v>Дальневосточный ФО</v>
      </c>
    </row>
    <row r="52" spans="1:11" x14ac:dyDescent="0.2">
      <c r="A52" t="s">
        <v>1100</v>
      </c>
      <c r="B52" t="s">
        <v>590</v>
      </c>
      <c r="C52" s="1" t="s">
        <v>359</v>
      </c>
      <c r="D52" s="1" t="s">
        <v>1127</v>
      </c>
      <c r="E52" s="2">
        <v>173</v>
      </c>
      <c r="F52" s="3">
        <v>126</v>
      </c>
      <c r="G52" s="2">
        <v>772</v>
      </c>
      <c r="H52" s="3">
        <v>727</v>
      </c>
      <c r="I52" s="68" t="str">
        <f>VLOOKUP(C52,СПРАВОЧНИК!B:D,2,0)</f>
        <v>ЯПОНИЯ</v>
      </c>
      <c r="J52" s="68" t="str">
        <f>VLOOKUP(C52,СПРАВОЧНИК!B:D,3,0)</f>
        <v>ИНОМАРКИ</v>
      </c>
      <c r="K52" s="69" t="str">
        <f>VLOOKUP(СВОД2023[[#This Row],[ФО]],СПРАВОЧНИК!H:P,2,0)</f>
        <v>Дальневосточный ФО</v>
      </c>
    </row>
    <row r="53" spans="1:11" x14ac:dyDescent="0.2">
      <c r="A53" t="s">
        <v>1100</v>
      </c>
      <c r="B53" t="s">
        <v>590</v>
      </c>
      <c r="C53" s="1" t="s">
        <v>377</v>
      </c>
      <c r="D53" s="1" t="s">
        <v>1128</v>
      </c>
      <c r="E53" s="2"/>
      <c r="F53" s="3"/>
      <c r="G53" s="2">
        <v>1</v>
      </c>
      <c r="H53" s="3"/>
      <c r="I53" s="68" t="str">
        <f>VLOOKUP(C53,СПРАВОЧНИК!B:D,2,0)</f>
        <v>ЕВРОПА</v>
      </c>
      <c r="J53" s="68" t="str">
        <f>VLOOKUP(C53,СПРАВОЧНИК!B:D,3,0)</f>
        <v>ИНОМАРКИ</v>
      </c>
      <c r="K53" s="69" t="str">
        <f>VLOOKUP(СВОД2023[[#This Row],[ФО]],СПРАВОЧНИК!H:P,2,0)</f>
        <v>Дальневосточный ФО</v>
      </c>
    </row>
    <row r="54" spans="1:11" x14ac:dyDescent="0.2">
      <c r="A54" t="s">
        <v>1100</v>
      </c>
      <c r="B54" t="s">
        <v>590</v>
      </c>
      <c r="C54" s="1" t="s">
        <v>377</v>
      </c>
      <c r="D54" s="1" t="s">
        <v>734</v>
      </c>
      <c r="E54" s="2"/>
      <c r="F54" s="3"/>
      <c r="G54" s="2"/>
      <c r="H54" s="3">
        <v>1</v>
      </c>
      <c r="I54" s="68" t="str">
        <f>VLOOKUP(C54,СПРАВОЧНИК!B:D,2,0)</f>
        <v>ЕВРОПА</v>
      </c>
      <c r="J54" s="68" t="str">
        <f>VLOOKUP(C54,СПРАВОЧНИК!B:D,3,0)</f>
        <v>ИНОМАРКИ</v>
      </c>
      <c r="K54" s="69" t="str">
        <f>VLOOKUP(СВОД2023[[#This Row],[ФО]],СПРАВОЧНИК!H:P,2,0)</f>
        <v>Дальневосточный ФО</v>
      </c>
    </row>
    <row r="55" spans="1:11" x14ac:dyDescent="0.2">
      <c r="A55" t="s">
        <v>1100</v>
      </c>
      <c r="B55" t="s">
        <v>590</v>
      </c>
      <c r="C55" s="1" t="s">
        <v>377</v>
      </c>
      <c r="D55" s="1" t="s">
        <v>701</v>
      </c>
      <c r="E55" s="2">
        <v>8</v>
      </c>
      <c r="F55" s="3">
        <v>8</v>
      </c>
      <c r="G55" s="2">
        <v>61</v>
      </c>
      <c r="H55" s="3">
        <v>65</v>
      </c>
      <c r="I55" s="68" t="str">
        <f>VLOOKUP(C55,СПРАВОЧНИК!B:D,2,0)</f>
        <v>ЕВРОПА</v>
      </c>
      <c r="J55" s="68" t="str">
        <f>VLOOKUP(C55,СПРАВОЧНИК!B:D,3,0)</f>
        <v>ИНОМАРКИ</v>
      </c>
      <c r="K55" s="69" t="str">
        <f>VLOOKUP(СВОД2023[[#This Row],[ФО]],СПРАВОЧНИК!H:P,2,0)</f>
        <v>Дальневосточный ФО</v>
      </c>
    </row>
    <row r="56" spans="1:11" x14ac:dyDescent="0.2">
      <c r="A56" t="s">
        <v>1100</v>
      </c>
      <c r="B56" t="s">
        <v>590</v>
      </c>
      <c r="C56" s="1" t="s">
        <v>377</v>
      </c>
      <c r="D56" s="1" t="s">
        <v>1129</v>
      </c>
      <c r="E56" s="2"/>
      <c r="F56" s="3"/>
      <c r="G56" s="2">
        <v>1</v>
      </c>
      <c r="H56" s="3"/>
      <c r="I56" s="68" t="str">
        <f>VLOOKUP(C56,СПРАВОЧНИК!B:D,2,0)</f>
        <v>ЕВРОПА</v>
      </c>
      <c r="J56" s="68" t="str">
        <f>VLOOKUP(C56,СПРАВОЧНИК!B:D,3,0)</f>
        <v>ИНОМАРКИ</v>
      </c>
      <c r="K56" s="69" t="str">
        <f>VLOOKUP(СВОД2023[[#This Row],[ФО]],СПРАВОЧНИК!H:P,2,0)</f>
        <v>Дальневосточный ФО</v>
      </c>
    </row>
    <row r="57" spans="1:11" x14ac:dyDescent="0.2">
      <c r="A57" t="s">
        <v>1100</v>
      </c>
      <c r="B57" t="s">
        <v>590</v>
      </c>
      <c r="C57" s="1" t="s">
        <v>377</v>
      </c>
      <c r="D57" s="1" t="s">
        <v>1130</v>
      </c>
      <c r="E57" s="2"/>
      <c r="F57" s="3"/>
      <c r="G57" s="2"/>
      <c r="H57" s="3">
        <v>1</v>
      </c>
      <c r="I57" s="68" t="str">
        <f>VLOOKUP(C57,СПРАВОЧНИК!B:D,2,0)</f>
        <v>ЕВРОПА</v>
      </c>
      <c r="J57" s="68" t="str">
        <f>VLOOKUP(C57,СПРАВОЧНИК!B:D,3,0)</f>
        <v>ИНОМАРКИ</v>
      </c>
      <c r="K57" s="69" t="str">
        <f>VLOOKUP(СВОД2023[[#This Row],[ФО]],СПРАВОЧНИК!H:P,2,0)</f>
        <v>Дальневосточный ФО</v>
      </c>
    </row>
    <row r="58" spans="1:11" x14ac:dyDescent="0.2">
      <c r="A58" t="s">
        <v>1100</v>
      </c>
      <c r="B58" t="s">
        <v>590</v>
      </c>
      <c r="C58" s="1" t="s">
        <v>377</v>
      </c>
      <c r="D58" s="1" t="s">
        <v>1131</v>
      </c>
      <c r="E58" s="2">
        <v>1</v>
      </c>
      <c r="F58" s="3">
        <v>1</v>
      </c>
      <c r="G58" s="2">
        <v>1</v>
      </c>
      <c r="H58" s="3">
        <v>2</v>
      </c>
      <c r="I58" s="68" t="str">
        <f>VLOOKUP(C58,СПРАВОЧНИК!B:D,2,0)</f>
        <v>ЕВРОПА</v>
      </c>
      <c r="J58" s="68" t="str">
        <f>VLOOKUP(C58,СПРАВОЧНИК!B:D,3,0)</f>
        <v>ИНОМАРКИ</v>
      </c>
      <c r="K58" s="69" t="str">
        <f>VLOOKUP(СВОД2023[[#This Row],[ФО]],СПРАВОЧНИК!H:P,2,0)</f>
        <v>Дальневосточный ФО</v>
      </c>
    </row>
    <row r="59" spans="1:11" x14ac:dyDescent="0.2">
      <c r="A59" t="s">
        <v>1100</v>
      </c>
      <c r="B59" t="s">
        <v>590</v>
      </c>
      <c r="C59" s="1" t="s">
        <v>377</v>
      </c>
      <c r="D59" s="1" t="s">
        <v>702</v>
      </c>
      <c r="E59" s="2">
        <v>3</v>
      </c>
      <c r="F59" s="3"/>
      <c r="G59" s="2">
        <v>7</v>
      </c>
      <c r="H59" s="3">
        <v>6</v>
      </c>
      <c r="I59" s="68" t="str">
        <f>VLOOKUP(C59,СПРАВОЧНИК!B:D,2,0)</f>
        <v>ЕВРОПА</v>
      </c>
      <c r="J59" s="68" t="str">
        <f>VLOOKUP(C59,СПРАВОЧНИК!B:D,3,0)</f>
        <v>ИНОМАРКИ</v>
      </c>
      <c r="K59" s="69" t="str">
        <f>VLOOKUP(СВОД2023[[#This Row],[ФО]],СПРАВОЧНИК!H:P,2,0)</f>
        <v>Дальневосточный ФО</v>
      </c>
    </row>
    <row r="60" spans="1:11" x14ac:dyDescent="0.2">
      <c r="A60" t="s">
        <v>1100</v>
      </c>
      <c r="B60" t="s">
        <v>590</v>
      </c>
      <c r="C60" s="1" t="s">
        <v>377</v>
      </c>
      <c r="D60" s="1" t="s">
        <v>703</v>
      </c>
      <c r="E60" s="2">
        <v>3</v>
      </c>
      <c r="F60" s="3">
        <v>1</v>
      </c>
      <c r="G60" s="2">
        <v>8</v>
      </c>
      <c r="H60" s="3">
        <v>10</v>
      </c>
      <c r="I60" s="68" t="str">
        <f>VLOOKUP(C60,СПРАВОЧНИК!B:D,2,0)</f>
        <v>ЕВРОПА</v>
      </c>
      <c r="J60" s="68" t="str">
        <f>VLOOKUP(C60,СПРАВОЧНИК!B:D,3,0)</f>
        <v>ИНОМАРКИ</v>
      </c>
      <c r="K60" s="69" t="str">
        <f>VLOOKUP(СВОД2023[[#This Row],[ФО]],СПРАВОЧНИК!H:P,2,0)</f>
        <v>Дальневосточный ФО</v>
      </c>
    </row>
    <row r="61" spans="1:11" x14ac:dyDescent="0.2">
      <c r="A61" t="s">
        <v>1100</v>
      </c>
      <c r="B61" t="s">
        <v>590</v>
      </c>
      <c r="C61" s="1" t="s">
        <v>404</v>
      </c>
      <c r="D61" s="1" t="s">
        <v>704</v>
      </c>
      <c r="E61" s="2">
        <v>222</v>
      </c>
      <c r="F61" s="3">
        <v>163</v>
      </c>
      <c r="G61" s="2">
        <v>1108</v>
      </c>
      <c r="H61" s="3">
        <v>821</v>
      </c>
      <c r="I61" s="68" t="str">
        <f>VLOOKUP(C61,СПРАВОЧНИК!B:D,2,0)</f>
        <v>ЯПОНИЯ</v>
      </c>
      <c r="J61" s="68" t="str">
        <f>VLOOKUP(C61,СПРАВОЧНИК!B:D,3,0)</f>
        <v>ИНОМАРКИ</v>
      </c>
      <c r="K61" s="69" t="str">
        <f>VLOOKUP(СВОД2023[[#This Row],[ФО]],СПРАВОЧНИК!H:P,2,0)</f>
        <v>Дальневосточный ФО</v>
      </c>
    </row>
    <row r="62" spans="1:11" x14ac:dyDescent="0.2">
      <c r="A62" t="s">
        <v>1100</v>
      </c>
      <c r="B62" t="s">
        <v>590</v>
      </c>
      <c r="C62" s="1" t="s">
        <v>404</v>
      </c>
      <c r="D62" s="1" t="s">
        <v>1132</v>
      </c>
      <c r="E62" s="2">
        <v>9</v>
      </c>
      <c r="F62" s="3">
        <v>8</v>
      </c>
      <c r="G62" s="2">
        <v>36</v>
      </c>
      <c r="H62" s="3">
        <v>35</v>
      </c>
      <c r="I62" s="68" t="str">
        <f>VLOOKUP(C62,СПРАВОЧНИК!B:D,2,0)</f>
        <v>ЯПОНИЯ</v>
      </c>
      <c r="J62" s="68" t="str">
        <f>VLOOKUP(C62,СПРАВОЧНИК!B:D,3,0)</f>
        <v>ИНОМАРКИ</v>
      </c>
      <c r="K62" s="69" t="str">
        <f>VLOOKUP(СВОД2023[[#This Row],[ФО]],СПРАВОЧНИК!H:P,2,0)</f>
        <v>Дальневосточный ФО</v>
      </c>
    </row>
    <row r="63" spans="1:11" x14ac:dyDescent="0.2">
      <c r="A63" t="s">
        <v>1100</v>
      </c>
      <c r="B63" t="s">
        <v>590</v>
      </c>
      <c r="C63" s="1" t="s">
        <v>418</v>
      </c>
      <c r="D63" s="1" t="s">
        <v>1133</v>
      </c>
      <c r="E63" s="2">
        <v>183</v>
      </c>
      <c r="F63" s="3">
        <v>141</v>
      </c>
      <c r="G63" s="2">
        <v>936</v>
      </c>
      <c r="H63" s="3">
        <v>853</v>
      </c>
      <c r="I63" s="68" t="str">
        <f>VLOOKUP(C63,СПРАВОЧНИК!B:D,2,0)</f>
        <v>ЯПОНИЯ</v>
      </c>
      <c r="J63" s="68" t="str">
        <f>VLOOKUP(C63,СПРАВОЧНИК!B:D,3,0)</f>
        <v>ИНОМАРКИ</v>
      </c>
      <c r="K63" s="69" t="str">
        <f>VLOOKUP(СВОД2023[[#This Row],[ФО]],СПРАВОЧНИК!H:P,2,0)</f>
        <v>Дальневосточный ФО</v>
      </c>
    </row>
    <row r="64" spans="1:11" x14ac:dyDescent="0.2">
      <c r="A64" t="s">
        <v>1100</v>
      </c>
      <c r="B64" t="s">
        <v>590</v>
      </c>
      <c r="C64" s="1" t="s">
        <v>418</v>
      </c>
      <c r="D64" s="1" t="s">
        <v>750</v>
      </c>
      <c r="E64" s="2"/>
      <c r="F64" s="3"/>
      <c r="G64" s="2"/>
      <c r="H64" s="3">
        <v>3</v>
      </c>
      <c r="I64" s="68" t="str">
        <f>VLOOKUP(C64,СПРАВОЧНИК!B:D,2,0)</f>
        <v>ЯПОНИЯ</v>
      </c>
      <c r="J64" s="68" t="str">
        <f>VLOOKUP(C64,СПРАВОЧНИК!B:D,3,0)</f>
        <v>ИНОМАРКИ</v>
      </c>
      <c r="K64" s="69" t="str">
        <f>VLOOKUP(СВОД2023[[#This Row],[ФО]],СПРАВОЧНИК!H:P,2,0)</f>
        <v>Дальневосточный ФО</v>
      </c>
    </row>
    <row r="65" spans="1:11" x14ac:dyDescent="0.2">
      <c r="A65" t="s">
        <v>1100</v>
      </c>
      <c r="B65" t="s">
        <v>590</v>
      </c>
      <c r="C65" s="1" t="s">
        <v>418</v>
      </c>
      <c r="D65" s="1" t="s">
        <v>705</v>
      </c>
      <c r="E65" s="2">
        <v>1</v>
      </c>
      <c r="F65" s="3">
        <v>7</v>
      </c>
      <c r="G65" s="2">
        <v>8</v>
      </c>
      <c r="H65" s="3">
        <v>36</v>
      </c>
      <c r="I65" s="68" t="str">
        <f>VLOOKUP(C65,СПРАВОЧНИК!B:D,2,0)</f>
        <v>ЯПОНИЯ</v>
      </c>
      <c r="J65" s="68" t="str">
        <f>VLOOKUP(C65,СПРАВОЧНИК!B:D,3,0)</f>
        <v>ИНОМАРКИ</v>
      </c>
      <c r="K65" s="69" t="str">
        <f>VLOOKUP(СВОД2023[[#This Row],[ФО]],СПРАВОЧНИК!H:P,2,0)</f>
        <v>Дальневосточный ФО</v>
      </c>
    </row>
    <row r="66" spans="1:11" x14ac:dyDescent="0.2">
      <c r="A66" t="s">
        <v>1100</v>
      </c>
      <c r="B66" t="s">
        <v>590</v>
      </c>
      <c r="C66" s="1" t="s">
        <v>418</v>
      </c>
      <c r="D66" s="1" t="s">
        <v>1134</v>
      </c>
      <c r="E66" s="2"/>
      <c r="F66" s="3"/>
      <c r="G66" s="2">
        <v>1</v>
      </c>
      <c r="H66" s="3"/>
      <c r="I66" s="68" t="str">
        <f>VLOOKUP(C66,СПРАВОЧНИК!B:D,2,0)</f>
        <v>ЯПОНИЯ</v>
      </c>
      <c r="J66" s="68" t="str">
        <f>VLOOKUP(C66,СПРАВОЧНИК!B:D,3,0)</f>
        <v>ИНОМАРКИ</v>
      </c>
      <c r="K66" s="69" t="str">
        <f>VLOOKUP(СВОД2023[[#This Row],[ФО]],СПРАВОЧНИК!H:P,2,0)</f>
        <v>Дальневосточный ФО</v>
      </c>
    </row>
    <row r="67" spans="1:11" x14ac:dyDescent="0.2">
      <c r="A67" t="s">
        <v>1100</v>
      </c>
      <c r="B67" t="s">
        <v>590</v>
      </c>
      <c r="C67" s="1" t="s">
        <v>418</v>
      </c>
      <c r="D67" s="1" t="s">
        <v>1135</v>
      </c>
      <c r="E67" s="2">
        <v>23</v>
      </c>
      <c r="F67" s="3">
        <v>19</v>
      </c>
      <c r="G67" s="2">
        <v>115</v>
      </c>
      <c r="H67" s="3">
        <v>93</v>
      </c>
      <c r="I67" s="68" t="str">
        <f>VLOOKUP(C67,СПРАВОЧНИК!B:D,2,0)</f>
        <v>ЯПОНИЯ</v>
      </c>
      <c r="J67" s="68" t="str">
        <f>VLOOKUP(C67,СПРАВОЧНИК!B:D,3,0)</f>
        <v>ИНОМАРКИ</v>
      </c>
      <c r="K67" s="69" t="str">
        <f>VLOOKUP(СВОД2023[[#This Row],[ФО]],СПРАВОЧНИК!H:P,2,0)</f>
        <v>Дальневосточный ФО</v>
      </c>
    </row>
    <row r="68" spans="1:11" x14ac:dyDescent="0.2">
      <c r="A68" t="s">
        <v>1100</v>
      </c>
      <c r="B68" t="s">
        <v>590</v>
      </c>
      <c r="C68" s="1" t="s">
        <v>418</v>
      </c>
      <c r="D68" s="1" t="s">
        <v>706</v>
      </c>
      <c r="E68" s="2">
        <v>45</v>
      </c>
      <c r="F68" s="3">
        <v>33</v>
      </c>
      <c r="G68" s="2">
        <v>235</v>
      </c>
      <c r="H68" s="3">
        <v>211</v>
      </c>
      <c r="I68" s="68" t="str">
        <f>VLOOKUP(C68,СПРАВОЧНИК!B:D,2,0)</f>
        <v>ЯПОНИЯ</v>
      </c>
      <c r="J68" s="68" t="str">
        <f>VLOOKUP(C68,СПРАВОЧНИК!B:D,3,0)</f>
        <v>ИНОМАРКИ</v>
      </c>
      <c r="K68" s="69" t="str">
        <f>VLOOKUP(СВОД2023[[#This Row],[ФО]],СПРАВОЧНИК!H:P,2,0)</f>
        <v>Дальневосточный ФО</v>
      </c>
    </row>
    <row r="69" spans="1:11" x14ac:dyDescent="0.2">
      <c r="A69" t="s">
        <v>1100</v>
      </c>
      <c r="B69" t="s">
        <v>590</v>
      </c>
      <c r="C69" s="1" t="s">
        <v>418</v>
      </c>
      <c r="D69" s="1" t="s">
        <v>707</v>
      </c>
      <c r="E69" s="2">
        <v>65</v>
      </c>
      <c r="F69" s="3">
        <v>50</v>
      </c>
      <c r="G69" s="2">
        <v>382</v>
      </c>
      <c r="H69" s="3">
        <v>290</v>
      </c>
      <c r="I69" s="68" t="str">
        <f>VLOOKUP(C69,СПРАВОЧНИК!B:D,2,0)</f>
        <v>ЯПОНИЯ</v>
      </c>
      <c r="J69" s="68" t="str">
        <f>VLOOKUP(C69,СПРАВОЧНИК!B:D,3,0)</f>
        <v>ИНОМАРКИ</v>
      </c>
      <c r="K69" s="69" t="str">
        <f>VLOOKUP(СВОД2023[[#This Row],[ФО]],СПРАВОЧНИК!H:P,2,0)</f>
        <v>Дальневосточный ФО</v>
      </c>
    </row>
    <row r="70" spans="1:11" x14ac:dyDescent="0.2">
      <c r="A70" t="s">
        <v>1100</v>
      </c>
      <c r="B70" t="s">
        <v>590</v>
      </c>
      <c r="C70" s="1" t="s">
        <v>418</v>
      </c>
      <c r="D70" s="1" t="s">
        <v>1136</v>
      </c>
      <c r="E70" s="2"/>
      <c r="F70" s="3"/>
      <c r="G70" s="2">
        <v>1</v>
      </c>
      <c r="H70" s="3">
        <v>2</v>
      </c>
      <c r="I70" s="68" t="str">
        <f>VLOOKUP(C70,СПРАВОЧНИК!B:D,2,0)</f>
        <v>ЯПОНИЯ</v>
      </c>
      <c r="J70" s="68" t="str">
        <f>VLOOKUP(C70,СПРАВОЧНИК!B:D,3,0)</f>
        <v>ИНОМАРКИ</v>
      </c>
      <c r="K70" s="69" t="str">
        <f>VLOOKUP(СВОД2023[[#This Row],[ФО]],СПРАВОЧНИК!H:P,2,0)</f>
        <v>Дальневосточный ФО</v>
      </c>
    </row>
    <row r="71" spans="1:11" x14ac:dyDescent="0.2">
      <c r="A71" t="s">
        <v>1100</v>
      </c>
      <c r="B71" t="s">
        <v>590</v>
      </c>
      <c r="C71" s="1" t="s">
        <v>418</v>
      </c>
      <c r="D71" s="1" t="s">
        <v>1137</v>
      </c>
      <c r="E71" s="2"/>
      <c r="F71" s="3"/>
      <c r="G71" s="2">
        <v>1</v>
      </c>
      <c r="H71" s="3"/>
      <c r="I71" s="68" t="str">
        <f>VLOOKUP(C71,СПРАВОЧНИК!B:D,2,0)</f>
        <v>ЯПОНИЯ</v>
      </c>
      <c r="J71" s="68" t="str">
        <f>VLOOKUP(C71,СПРАВОЧНИК!B:D,3,0)</f>
        <v>ИНОМАРКИ</v>
      </c>
      <c r="K71" s="69" t="str">
        <f>VLOOKUP(СВОД2023[[#This Row],[ФО]],СПРАВОЧНИК!H:P,2,0)</f>
        <v>Дальневосточный ФО</v>
      </c>
    </row>
    <row r="72" spans="1:11" x14ac:dyDescent="0.2">
      <c r="A72" t="s">
        <v>1100</v>
      </c>
      <c r="B72" t="s">
        <v>590</v>
      </c>
      <c r="C72" s="1" t="s">
        <v>418</v>
      </c>
      <c r="D72" s="1" t="s">
        <v>1138</v>
      </c>
      <c r="E72" s="2">
        <v>119</v>
      </c>
      <c r="F72" s="3">
        <v>84</v>
      </c>
      <c r="G72" s="2">
        <v>533</v>
      </c>
      <c r="H72" s="3">
        <v>507</v>
      </c>
      <c r="I72" s="68" t="str">
        <f>VLOOKUP(C72,СПРАВОЧНИК!B:D,2,0)</f>
        <v>ЯПОНИЯ</v>
      </c>
      <c r="J72" s="68" t="str">
        <f>VLOOKUP(C72,СПРАВОЧНИК!B:D,3,0)</f>
        <v>ИНОМАРКИ</v>
      </c>
      <c r="K72" s="69" t="str">
        <f>VLOOKUP(СВОД2023[[#This Row],[ФО]],СПРАВОЧНИК!H:P,2,0)</f>
        <v>Дальневосточный ФО</v>
      </c>
    </row>
    <row r="73" spans="1:11" x14ac:dyDescent="0.2">
      <c r="A73" t="s">
        <v>1100</v>
      </c>
      <c r="B73" t="s">
        <v>590</v>
      </c>
      <c r="C73" s="1" t="s">
        <v>439</v>
      </c>
      <c r="D73" s="1" t="s">
        <v>735</v>
      </c>
      <c r="E73" s="2"/>
      <c r="F73" s="3"/>
      <c r="G73" s="2">
        <v>1</v>
      </c>
      <c r="H73" s="3"/>
      <c r="I73" s="68" t="str">
        <f>VLOOKUP(C73,СПРАВОЧНИК!B:D,2,0)</f>
        <v>ЕВРОПА</v>
      </c>
      <c r="J73" s="68" t="str">
        <f>VLOOKUP(C73,СПРАВОЧНИК!B:D,3,0)</f>
        <v>ИНОМАРКИ</v>
      </c>
      <c r="K73" s="69" t="str">
        <f>VLOOKUP(СВОД2023[[#This Row],[ФО]],СПРАВОЧНИК!H:P,2,0)</f>
        <v>Дальневосточный ФО</v>
      </c>
    </row>
    <row r="74" spans="1:11" x14ac:dyDescent="0.2">
      <c r="A74" t="s">
        <v>1100</v>
      </c>
      <c r="B74" t="s">
        <v>590</v>
      </c>
      <c r="C74" s="1" t="s">
        <v>439</v>
      </c>
      <c r="D74" s="1" t="s">
        <v>736</v>
      </c>
      <c r="E74" s="2"/>
      <c r="F74" s="3">
        <v>1</v>
      </c>
      <c r="G74" s="2"/>
      <c r="H74" s="3">
        <v>2</v>
      </c>
      <c r="I74" s="68" t="str">
        <f>VLOOKUP(C74,СПРАВОЧНИК!B:D,2,0)</f>
        <v>ЕВРОПА</v>
      </c>
      <c r="J74" s="68" t="str">
        <f>VLOOKUP(C74,СПРАВОЧНИК!B:D,3,0)</f>
        <v>ИНОМАРКИ</v>
      </c>
      <c r="K74" s="69" t="str">
        <f>VLOOKUP(СВОД2023[[#This Row],[ФО]],СПРАВОЧНИК!H:P,2,0)</f>
        <v>Дальневосточный ФО</v>
      </c>
    </row>
    <row r="75" spans="1:11" x14ac:dyDescent="0.2">
      <c r="A75" t="s">
        <v>1100</v>
      </c>
      <c r="B75" t="s">
        <v>590</v>
      </c>
      <c r="C75" s="1" t="s">
        <v>445</v>
      </c>
      <c r="D75" s="1" t="s">
        <v>737</v>
      </c>
      <c r="E75" s="2">
        <v>1</v>
      </c>
      <c r="F75" s="3">
        <v>1</v>
      </c>
      <c r="G75" s="2">
        <v>9</v>
      </c>
      <c r="H75" s="3">
        <v>23</v>
      </c>
      <c r="I75" s="68" t="str">
        <f>VLOOKUP(C75,СПРАВОЧНИК!B:D,2,0)</f>
        <v>ЕВРОПА</v>
      </c>
      <c r="J75" s="68" t="str">
        <f>VLOOKUP(C75,СПРАВОЧНИК!B:D,3,0)</f>
        <v>ИНОМАРКИ</v>
      </c>
      <c r="K75" s="69" t="str">
        <f>VLOOKUP(СВОД2023[[#This Row],[ФО]],СПРАВОЧНИК!H:P,2,0)</f>
        <v>Дальневосточный ФО</v>
      </c>
    </row>
    <row r="76" spans="1:11" x14ac:dyDescent="0.2">
      <c r="A76" t="s">
        <v>1100</v>
      </c>
      <c r="B76" t="s">
        <v>590</v>
      </c>
      <c r="C76" s="1" t="s">
        <v>445</v>
      </c>
      <c r="D76" s="1" t="s">
        <v>709</v>
      </c>
      <c r="E76" s="2">
        <v>1</v>
      </c>
      <c r="F76" s="3"/>
      <c r="G76" s="2">
        <v>2</v>
      </c>
      <c r="H76" s="3"/>
      <c r="I76" s="68" t="str">
        <f>VLOOKUP(C76,СПРАВОЧНИК!B:D,2,0)</f>
        <v>ЕВРОПА</v>
      </c>
      <c r="J76" s="68" t="str">
        <f>VLOOKUP(C76,СПРАВОЧНИК!B:D,3,0)</f>
        <v>ИНОМАРКИ</v>
      </c>
      <c r="K76" s="69" t="str">
        <f>VLOOKUP(СВОД2023[[#This Row],[ФО]],СПРАВОЧНИК!H:P,2,0)</f>
        <v>Дальневосточный ФО</v>
      </c>
    </row>
    <row r="77" spans="1:11" x14ac:dyDescent="0.2">
      <c r="A77" t="s">
        <v>1100</v>
      </c>
      <c r="B77" t="s">
        <v>590</v>
      </c>
      <c r="C77" s="1" t="s">
        <v>445</v>
      </c>
      <c r="D77" s="1" t="s">
        <v>710</v>
      </c>
      <c r="E77" s="2">
        <v>1</v>
      </c>
      <c r="F77" s="3">
        <v>1</v>
      </c>
      <c r="G77" s="2">
        <v>6</v>
      </c>
      <c r="H77" s="3">
        <v>7</v>
      </c>
      <c r="I77" s="68" t="str">
        <f>VLOOKUP(C77,СПРАВОЧНИК!B:D,2,0)</f>
        <v>ЕВРОПА</v>
      </c>
      <c r="J77" s="68" t="str">
        <f>VLOOKUP(C77,СПРАВОЧНИК!B:D,3,0)</f>
        <v>ИНОМАРКИ</v>
      </c>
      <c r="K77" s="69" t="str">
        <f>VLOOKUP(СВОД2023[[#This Row],[ФО]],СПРАВОЧНИК!H:P,2,0)</f>
        <v>Дальневосточный ФО</v>
      </c>
    </row>
    <row r="78" spans="1:11" x14ac:dyDescent="0.2">
      <c r="A78" t="s">
        <v>1100</v>
      </c>
      <c r="B78" t="s">
        <v>590</v>
      </c>
      <c r="C78" s="1" t="s">
        <v>445</v>
      </c>
      <c r="D78" s="1" t="s">
        <v>711</v>
      </c>
      <c r="E78" s="2"/>
      <c r="F78" s="3"/>
      <c r="G78" s="2">
        <v>2</v>
      </c>
      <c r="H78" s="3"/>
      <c r="I78" s="68" t="str">
        <f>VLOOKUP(C78,СПРАВОЧНИК!B:D,2,0)</f>
        <v>ЕВРОПА</v>
      </c>
      <c r="J78" s="68" t="str">
        <f>VLOOKUP(C78,СПРАВОЧНИК!B:D,3,0)</f>
        <v>ИНОМАРКИ</v>
      </c>
      <c r="K78" s="69" t="str">
        <f>VLOOKUP(СВОД2023[[#This Row],[ФО]],СПРАВОЧНИК!H:P,2,0)</f>
        <v>Дальневосточный ФО</v>
      </c>
    </row>
    <row r="79" spans="1:11" x14ac:dyDescent="0.2">
      <c r="A79" t="s">
        <v>1100</v>
      </c>
      <c r="B79" t="s">
        <v>590</v>
      </c>
      <c r="C79" s="1" t="s">
        <v>464</v>
      </c>
      <c r="D79" s="1" t="s">
        <v>1139</v>
      </c>
      <c r="E79" s="2"/>
      <c r="F79" s="3"/>
      <c r="G79" s="2">
        <v>2</v>
      </c>
      <c r="H79" s="3">
        <v>1</v>
      </c>
      <c r="I79" s="68" t="str">
        <f>VLOOKUP(C79,СПРАВОЧНИК!B:D,2,0)</f>
        <v>ЕВРОПА</v>
      </c>
      <c r="J79" s="68" t="str">
        <f>VLOOKUP(C79,СПРАВОЧНИК!B:D,3,0)</f>
        <v>ИНОМАРКИ</v>
      </c>
      <c r="K79" s="69" t="str">
        <f>VLOOKUP(СВОД2023[[#This Row],[ФО]],СПРАВОЧНИК!H:P,2,0)</f>
        <v>Дальневосточный ФО</v>
      </c>
    </row>
    <row r="80" spans="1:11" x14ac:dyDescent="0.2">
      <c r="A80" t="s">
        <v>1100</v>
      </c>
      <c r="B80" t="s">
        <v>590</v>
      </c>
      <c r="C80" s="1" t="s">
        <v>464</v>
      </c>
      <c r="D80" s="1" t="s">
        <v>1140</v>
      </c>
      <c r="E80" s="2">
        <v>2</v>
      </c>
      <c r="F80" s="3"/>
      <c r="G80" s="2">
        <v>2</v>
      </c>
      <c r="H80" s="3">
        <v>4</v>
      </c>
      <c r="I80" s="68" t="str">
        <f>VLOOKUP(C80,СПРАВОЧНИК!B:D,2,0)</f>
        <v>ЕВРОПА</v>
      </c>
      <c r="J80" s="68" t="str">
        <f>VLOOKUP(C80,СПРАВОЧНИК!B:D,3,0)</f>
        <v>ИНОМАРКИ</v>
      </c>
      <c r="K80" s="69" t="str">
        <f>VLOOKUP(СВОД2023[[#This Row],[ФО]],СПРАВОЧНИК!H:P,2,0)</f>
        <v>Дальневосточный ФО</v>
      </c>
    </row>
    <row r="81" spans="1:11" x14ac:dyDescent="0.2">
      <c r="A81" t="s">
        <v>1100</v>
      </c>
      <c r="B81" t="s">
        <v>590</v>
      </c>
      <c r="C81" s="1" t="s">
        <v>464</v>
      </c>
      <c r="D81" s="1" t="s">
        <v>712</v>
      </c>
      <c r="E81" s="2">
        <v>5</v>
      </c>
      <c r="F81" s="3">
        <v>3</v>
      </c>
      <c r="G81" s="2">
        <v>35</v>
      </c>
      <c r="H81" s="3">
        <v>10</v>
      </c>
      <c r="I81" s="68" t="str">
        <f>VLOOKUP(C81,СПРАВОЧНИК!B:D,2,0)</f>
        <v>ЕВРОПА</v>
      </c>
      <c r="J81" s="68" t="str">
        <f>VLOOKUP(C81,СПРАВОЧНИК!B:D,3,0)</f>
        <v>ИНОМАРКИ</v>
      </c>
      <c r="K81" s="69" t="str">
        <f>VLOOKUP(СВОД2023[[#This Row],[ФО]],СПРАВОЧНИК!H:P,2,0)</f>
        <v>Дальневосточный ФО</v>
      </c>
    </row>
    <row r="82" spans="1:11" x14ac:dyDescent="0.2">
      <c r="A82" t="s">
        <v>1100</v>
      </c>
      <c r="B82" t="s">
        <v>590</v>
      </c>
      <c r="C82" s="1" t="s">
        <v>464</v>
      </c>
      <c r="D82" s="1" t="s">
        <v>747</v>
      </c>
      <c r="E82" s="2"/>
      <c r="F82" s="3"/>
      <c r="G82" s="2">
        <v>2</v>
      </c>
      <c r="H82" s="3"/>
      <c r="I82" s="68" t="str">
        <f>VLOOKUP(C82,СПРАВОЧНИК!B:D,2,0)</f>
        <v>ЕВРОПА</v>
      </c>
      <c r="J82" s="68" t="str">
        <f>VLOOKUP(C82,СПРАВОЧНИК!B:D,3,0)</f>
        <v>ИНОМАРКИ</v>
      </c>
      <c r="K82" s="69" t="str">
        <f>VLOOKUP(СВОД2023[[#This Row],[ФО]],СПРАВОЧНИК!H:P,2,0)</f>
        <v>Дальневосточный ФО</v>
      </c>
    </row>
    <row r="83" spans="1:11" x14ac:dyDescent="0.2">
      <c r="A83" t="s">
        <v>1100</v>
      </c>
      <c r="B83" t="s">
        <v>590</v>
      </c>
      <c r="C83" s="1" t="s">
        <v>482</v>
      </c>
      <c r="D83" s="1" t="s">
        <v>1141</v>
      </c>
      <c r="E83" s="2"/>
      <c r="F83" s="3"/>
      <c r="G83" s="2">
        <v>1</v>
      </c>
      <c r="H83" s="3"/>
      <c r="I83" s="68" t="str">
        <f>VLOOKUP(C83,СПРАВОЧНИК!B:D,2,0)</f>
        <v>ЕВРОПА</v>
      </c>
      <c r="J83" s="68" t="str">
        <f>VLOOKUP(C83,СПРАВОЧНИК!B:D,3,0)</f>
        <v>ИНОМАРКИ</v>
      </c>
      <c r="K83" s="69" t="str">
        <f>VLOOKUP(СВОД2023[[#This Row],[ФО]],СПРАВОЧНИК!H:P,2,0)</f>
        <v>Дальневосточный ФО</v>
      </c>
    </row>
    <row r="84" spans="1:11" x14ac:dyDescent="0.2">
      <c r="A84" t="s">
        <v>1100</v>
      </c>
      <c r="B84" t="s">
        <v>590</v>
      </c>
      <c r="C84" s="1" t="s">
        <v>498</v>
      </c>
      <c r="D84" s="1" t="s">
        <v>1142</v>
      </c>
      <c r="E84" s="2">
        <v>8</v>
      </c>
      <c r="F84" s="3">
        <v>9</v>
      </c>
      <c r="G84" s="2">
        <v>31</v>
      </c>
      <c r="H84" s="3">
        <v>42</v>
      </c>
      <c r="I84" s="68" t="str">
        <f>VLOOKUP(C84,СПРАВОЧНИК!B:D,2,0)</f>
        <v>КОРЕЯ</v>
      </c>
      <c r="J84" s="68" t="str">
        <f>VLOOKUP(C84,СПРАВОЧНИК!B:D,3,0)</f>
        <v>ИНОМАРКИ</v>
      </c>
      <c r="K84" s="69" t="str">
        <f>VLOOKUP(СВОД2023[[#This Row],[ФО]],СПРАВОЧНИК!H:P,2,0)</f>
        <v>Дальневосточный ФО</v>
      </c>
    </row>
    <row r="85" spans="1:11" x14ac:dyDescent="0.2">
      <c r="A85" t="s">
        <v>1100</v>
      </c>
      <c r="B85" t="s">
        <v>590</v>
      </c>
      <c r="C85" s="1" t="s">
        <v>500</v>
      </c>
      <c r="D85" s="1" t="s">
        <v>1143</v>
      </c>
      <c r="E85" s="2">
        <v>2</v>
      </c>
      <c r="F85" s="3"/>
      <c r="G85" s="2">
        <v>6</v>
      </c>
      <c r="H85" s="3"/>
      <c r="I85" s="68" t="str">
        <f>VLOOKUP(C85,СПРАВОЧНИК!B:D,2,0)</f>
        <v>ЯПОНИЯ</v>
      </c>
      <c r="J85" s="68" t="str">
        <f>VLOOKUP(C85,СПРАВОЧНИК!B:D,3,0)</f>
        <v>ИНОМАРКИ</v>
      </c>
      <c r="K85" s="69" t="str">
        <f>VLOOKUP(СВОД2023[[#This Row],[ФО]],СПРАВОЧНИК!H:P,2,0)</f>
        <v>Дальневосточный ФО</v>
      </c>
    </row>
    <row r="86" spans="1:11" x14ac:dyDescent="0.2">
      <c r="A86" t="s">
        <v>1100</v>
      </c>
      <c r="B86" t="s">
        <v>590</v>
      </c>
      <c r="C86" s="1" t="s">
        <v>511</v>
      </c>
      <c r="D86" s="1" t="s">
        <v>715</v>
      </c>
      <c r="E86" s="2">
        <v>4</v>
      </c>
      <c r="F86" s="3">
        <v>2</v>
      </c>
      <c r="G86" s="2">
        <v>16</v>
      </c>
      <c r="H86" s="3">
        <v>11</v>
      </c>
      <c r="I86" s="68" t="str">
        <f>VLOOKUP(C86,СПРАВОЧНИК!B:D,2,0)</f>
        <v>ЯПОНИЯ</v>
      </c>
      <c r="J86" s="68" t="str">
        <f>VLOOKUP(C86,СПРАВОЧНИК!B:D,3,0)</f>
        <v>ИНОМАРКИ</v>
      </c>
      <c r="K86" s="69" t="str">
        <f>VLOOKUP(СВОД2023[[#This Row],[ФО]],СПРАВОЧНИК!H:P,2,0)</f>
        <v>Дальневосточный ФО</v>
      </c>
    </row>
    <row r="87" spans="1:11" x14ac:dyDescent="0.2">
      <c r="A87" t="s">
        <v>1100</v>
      </c>
      <c r="B87" t="s">
        <v>590</v>
      </c>
      <c r="C87" s="1" t="s">
        <v>511</v>
      </c>
      <c r="D87" s="1" t="s">
        <v>751</v>
      </c>
      <c r="E87" s="2">
        <v>10</v>
      </c>
      <c r="F87" s="3">
        <v>7</v>
      </c>
      <c r="G87" s="2">
        <v>58</v>
      </c>
      <c r="H87" s="3">
        <v>50</v>
      </c>
      <c r="I87" s="68" t="str">
        <f>VLOOKUP(C87,СПРАВОЧНИК!B:D,2,0)</f>
        <v>ЯПОНИЯ</v>
      </c>
      <c r="J87" s="68" t="str">
        <f>VLOOKUP(C87,СПРАВОЧНИК!B:D,3,0)</f>
        <v>ИНОМАРКИ</v>
      </c>
      <c r="K87" s="69" t="str">
        <f>VLOOKUP(СВОД2023[[#This Row],[ФО]],СПРАВОЧНИК!H:P,2,0)</f>
        <v>Дальневосточный ФО</v>
      </c>
    </row>
    <row r="88" spans="1:11" x14ac:dyDescent="0.2">
      <c r="A88" t="s">
        <v>1100</v>
      </c>
      <c r="B88" t="s">
        <v>590</v>
      </c>
      <c r="C88" s="1" t="s">
        <v>1144</v>
      </c>
      <c r="D88" s="1" t="s">
        <v>1145</v>
      </c>
      <c r="E88" s="2">
        <v>1</v>
      </c>
      <c r="F88" s="3">
        <v>1</v>
      </c>
      <c r="G88" s="2">
        <v>5</v>
      </c>
      <c r="H88" s="3">
        <v>11</v>
      </c>
      <c r="I88" s="68" t="str">
        <f>VLOOKUP(C88,СПРАВОЧНИК!B:D,2,0)</f>
        <v>РОССИЯ</v>
      </c>
      <c r="J88" s="68" t="str">
        <f>VLOOKUP(C88,СПРАВОЧНИК!B:D,3,0)</f>
        <v>ОТЕЧЕСТВЕННЫЕ</v>
      </c>
      <c r="K88" s="69" t="str">
        <f>VLOOKUP(СВОД2023[[#This Row],[ФО]],СПРАВОЧНИК!H:P,2,0)</f>
        <v>Дальневосточный ФО</v>
      </c>
    </row>
    <row r="89" spans="1:11" x14ac:dyDescent="0.2">
      <c r="A89" t="s">
        <v>1100</v>
      </c>
      <c r="B89" t="s">
        <v>590</v>
      </c>
      <c r="C89" s="1" t="s">
        <v>533</v>
      </c>
      <c r="D89" s="1" t="s">
        <v>1146</v>
      </c>
      <c r="E89" s="2"/>
      <c r="F89" s="3">
        <v>1</v>
      </c>
      <c r="G89" s="2">
        <v>2</v>
      </c>
      <c r="H89" s="3">
        <v>1</v>
      </c>
      <c r="I89" s="68" t="str">
        <f>VLOOKUP(C89,СПРАВОЧНИК!B:D,2,0)</f>
        <v>ЯПОНИЯ</v>
      </c>
      <c r="J89" s="68" t="str">
        <f>VLOOKUP(C89,СПРАВОЧНИК!B:D,3,0)</f>
        <v>ИНОМАРКИ</v>
      </c>
      <c r="K89" s="69" t="str">
        <f>VLOOKUP(СВОД2023[[#This Row],[ФО]],СПРАВОЧНИК!H:P,2,0)</f>
        <v>Дальневосточный ФО</v>
      </c>
    </row>
    <row r="90" spans="1:11" x14ac:dyDescent="0.2">
      <c r="A90" t="s">
        <v>1100</v>
      </c>
      <c r="B90" t="s">
        <v>590</v>
      </c>
      <c r="C90" s="1" t="s">
        <v>533</v>
      </c>
      <c r="D90" s="1" t="s">
        <v>716</v>
      </c>
      <c r="E90" s="2">
        <v>127</v>
      </c>
      <c r="F90" s="3">
        <v>103</v>
      </c>
      <c r="G90" s="2">
        <v>662</v>
      </c>
      <c r="H90" s="3">
        <v>572</v>
      </c>
      <c r="I90" s="68" t="str">
        <f>VLOOKUP(C90,СПРАВОЧНИК!B:D,2,0)</f>
        <v>ЯПОНИЯ</v>
      </c>
      <c r="J90" s="68" t="str">
        <f>VLOOKUP(C90,СПРАВОЧНИК!B:D,3,0)</f>
        <v>ИНОМАРКИ</v>
      </c>
      <c r="K90" s="69" t="str">
        <f>VLOOKUP(СВОД2023[[#This Row],[ФО]],СПРАВОЧНИК!H:P,2,0)</f>
        <v>Дальневосточный ФО</v>
      </c>
    </row>
    <row r="91" spans="1:11" x14ac:dyDescent="0.2">
      <c r="A91" t="s">
        <v>1100</v>
      </c>
      <c r="B91" t="s">
        <v>590</v>
      </c>
      <c r="C91" s="1" t="s">
        <v>533</v>
      </c>
      <c r="D91" s="1" t="s">
        <v>717</v>
      </c>
      <c r="E91" s="2">
        <v>307</v>
      </c>
      <c r="F91" s="3">
        <v>267</v>
      </c>
      <c r="G91" s="2">
        <v>1674</v>
      </c>
      <c r="H91" s="3">
        <v>1540</v>
      </c>
      <c r="I91" s="68" t="str">
        <f>VLOOKUP(C91,СПРАВОЧНИК!B:D,2,0)</f>
        <v>ЯПОНИЯ</v>
      </c>
      <c r="J91" s="68" t="str">
        <f>VLOOKUP(C91,СПРАВОЧНИК!B:D,3,0)</f>
        <v>ИНОМАРКИ</v>
      </c>
      <c r="K91" s="69" t="str">
        <f>VLOOKUP(СВОД2023[[#This Row],[ФО]],СПРАВОЧНИК!H:P,2,0)</f>
        <v>Дальневосточный ФО</v>
      </c>
    </row>
    <row r="92" spans="1:11" x14ac:dyDescent="0.2">
      <c r="A92" t="s">
        <v>1100</v>
      </c>
      <c r="B92" t="s">
        <v>590</v>
      </c>
      <c r="C92" s="1" t="s">
        <v>533</v>
      </c>
      <c r="D92" s="1" t="s">
        <v>1147</v>
      </c>
      <c r="E92" s="2">
        <v>193</v>
      </c>
      <c r="F92" s="3">
        <v>170</v>
      </c>
      <c r="G92" s="2">
        <v>886</v>
      </c>
      <c r="H92" s="3">
        <v>825</v>
      </c>
      <c r="I92" s="68" t="str">
        <f>VLOOKUP(C92,СПРАВОЧНИК!B:D,2,0)</f>
        <v>ЯПОНИЯ</v>
      </c>
      <c r="J92" s="68" t="str">
        <f>VLOOKUP(C92,СПРАВОЧНИК!B:D,3,0)</f>
        <v>ИНОМАРКИ</v>
      </c>
      <c r="K92" s="69" t="str">
        <f>VLOOKUP(СВОД2023[[#This Row],[ФО]],СПРАВОЧНИК!H:P,2,0)</f>
        <v>Дальневосточный ФО</v>
      </c>
    </row>
    <row r="93" spans="1:11" x14ac:dyDescent="0.2">
      <c r="A93" t="s">
        <v>1100</v>
      </c>
      <c r="B93" t="s">
        <v>590</v>
      </c>
      <c r="C93" s="1" t="s">
        <v>533</v>
      </c>
      <c r="D93" s="1" t="s">
        <v>1148</v>
      </c>
      <c r="E93" s="2">
        <v>62</v>
      </c>
      <c r="F93" s="3">
        <v>49</v>
      </c>
      <c r="G93" s="2">
        <v>328</v>
      </c>
      <c r="H93" s="3">
        <v>261</v>
      </c>
      <c r="I93" s="68" t="str">
        <f>VLOOKUP(C93,СПРАВОЧНИК!B:D,2,0)</f>
        <v>ЯПОНИЯ</v>
      </c>
      <c r="J93" s="68" t="str">
        <f>VLOOKUP(C93,СПРАВОЧНИК!B:D,3,0)</f>
        <v>ИНОМАРКИ</v>
      </c>
      <c r="K93" s="69" t="str">
        <f>VLOOKUP(СВОД2023[[#This Row],[ФО]],СПРАВОЧНИК!H:P,2,0)</f>
        <v>Дальневосточный ФО</v>
      </c>
    </row>
    <row r="94" spans="1:11" x14ac:dyDescent="0.2">
      <c r="A94" t="s">
        <v>1100</v>
      </c>
      <c r="B94" t="s">
        <v>590</v>
      </c>
      <c r="C94" s="1" t="s">
        <v>533</v>
      </c>
      <c r="D94" s="1" t="s">
        <v>718</v>
      </c>
      <c r="E94" s="2">
        <v>243</v>
      </c>
      <c r="F94" s="3">
        <v>233</v>
      </c>
      <c r="G94" s="2">
        <v>1313</v>
      </c>
      <c r="H94" s="3">
        <v>1461</v>
      </c>
      <c r="I94" s="68" t="str">
        <f>VLOOKUP(C94,СПРАВОЧНИК!B:D,2,0)</f>
        <v>ЯПОНИЯ</v>
      </c>
      <c r="J94" s="68" t="str">
        <f>VLOOKUP(C94,СПРАВОЧНИК!B:D,3,0)</f>
        <v>ИНОМАРКИ</v>
      </c>
      <c r="K94" s="69" t="str">
        <f>VLOOKUP(СВОД2023[[#This Row],[ФО]],СПРАВОЧНИК!H:P,2,0)</f>
        <v>Дальневосточный ФО</v>
      </c>
    </row>
    <row r="95" spans="1:11" x14ac:dyDescent="0.2">
      <c r="A95" t="s">
        <v>1100</v>
      </c>
      <c r="B95" t="s">
        <v>590</v>
      </c>
      <c r="C95" s="1" t="s">
        <v>533</v>
      </c>
      <c r="D95" s="1" t="s">
        <v>1149</v>
      </c>
      <c r="E95" s="2">
        <v>119</v>
      </c>
      <c r="F95" s="3">
        <v>91</v>
      </c>
      <c r="G95" s="2">
        <v>524</v>
      </c>
      <c r="H95" s="3">
        <v>177</v>
      </c>
      <c r="I95" s="68" t="str">
        <f>VLOOKUP(C95,СПРАВОЧНИК!B:D,2,0)</f>
        <v>ЯПОНИЯ</v>
      </c>
      <c r="J95" s="68" t="str">
        <f>VLOOKUP(C95,СПРАВОЧНИК!B:D,3,0)</f>
        <v>ИНОМАРКИ</v>
      </c>
      <c r="K95" s="69" t="str">
        <f>VLOOKUP(СВОД2023[[#This Row],[ФО]],СПРАВОЧНИК!H:P,2,0)</f>
        <v>Дальневосточный ФО</v>
      </c>
    </row>
    <row r="96" spans="1:11" x14ac:dyDescent="0.2">
      <c r="A96" t="s">
        <v>1100</v>
      </c>
      <c r="B96" t="s">
        <v>590</v>
      </c>
      <c r="C96" s="1" t="s">
        <v>564</v>
      </c>
      <c r="D96" s="1" t="s">
        <v>719</v>
      </c>
      <c r="E96" s="2"/>
      <c r="F96" s="3"/>
      <c r="G96" s="2">
        <v>3</v>
      </c>
      <c r="H96" s="3">
        <v>8</v>
      </c>
      <c r="I96" s="68" t="str">
        <f>VLOOKUP(C96,СПРАВОЧНИК!B:D,2,0)</f>
        <v>РОССИЯ</v>
      </c>
      <c r="J96" s="68" t="str">
        <f>VLOOKUP(C96,СПРАВОЧНИК!B:D,3,0)</f>
        <v>ОТЕЧЕСТВЕННЫЕ</v>
      </c>
      <c r="K96" s="69" t="str">
        <f>VLOOKUP(СВОД2023[[#This Row],[ФО]],СПРАВОЧНИК!H:P,2,0)</f>
        <v>Дальневосточный ФО</v>
      </c>
    </row>
    <row r="97" spans="1:11" x14ac:dyDescent="0.2">
      <c r="A97" t="s">
        <v>1100</v>
      </c>
      <c r="B97" t="s">
        <v>590</v>
      </c>
      <c r="C97" s="1" t="s">
        <v>564</v>
      </c>
      <c r="D97" s="1" t="s">
        <v>720</v>
      </c>
      <c r="E97" s="2">
        <v>41</v>
      </c>
      <c r="F97" s="3">
        <v>33</v>
      </c>
      <c r="G97" s="2">
        <v>243</v>
      </c>
      <c r="H97" s="3">
        <v>218</v>
      </c>
      <c r="I97" s="68" t="str">
        <f>VLOOKUP(C97,СПРАВОЧНИК!B:D,2,0)</f>
        <v>РОССИЯ</v>
      </c>
      <c r="J97" s="68" t="str">
        <f>VLOOKUP(C97,СПРАВОЧНИК!B:D,3,0)</f>
        <v>ОТЕЧЕСТВЕННЫЕ</v>
      </c>
      <c r="K97" s="69" t="str">
        <f>VLOOKUP(СВОД2023[[#This Row],[ФО]],СПРАВОЧНИК!H:P,2,0)</f>
        <v>Дальневосточный ФО</v>
      </c>
    </row>
    <row r="98" spans="1:11" x14ac:dyDescent="0.2">
      <c r="A98" t="s">
        <v>1100</v>
      </c>
      <c r="B98" t="s">
        <v>590</v>
      </c>
      <c r="C98" s="1" t="s">
        <v>564</v>
      </c>
      <c r="D98" s="1" t="s">
        <v>721</v>
      </c>
      <c r="E98" s="2"/>
      <c r="F98" s="3">
        <v>2</v>
      </c>
      <c r="G98" s="2">
        <v>2</v>
      </c>
      <c r="H98" s="3">
        <v>4</v>
      </c>
      <c r="I98" s="68" t="str">
        <f>VLOOKUP(C98,СПРАВОЧНИК!B:D,2,0)</f>
        <v>РОССИЯ</v>
      </c>
      <c r="J98" s="68" t="str">
        <f>VLOOKUP(C98,СПРАВОЧНИК!B:D,3,0)</f>
        <v>ОТЕЧЕСТВЕННЫЕ</v>
      </c>
      <c r="K98" s="69" t="str">
        <f>VLOOKUP(СВОД2023[[#This Row],[ФО]],СПРАВОЧНИК!H:P,2,0)</f>
        <v>Дальневосточный ФО</v>
      </c>
    </row>
    <row r="99" spans="1:11" x14ac:dyDescent="0.2">
      <c r="A99" t="s">
        <v>1100</v>
      </c>
      <c r="B99" t="s">
        <v>590</v>
      </c>
      <c r="C99" s="1" t="s">
        <v>564</v>
      </c>
      <c r="D99" s="1" t="s">
        <v>1150</v>
      </c>
      <c r="E99" s="2"/>
      <c r="F99" s="3"/>
      <c r="G99" s="2"/>
      <c r="H99" s="3">
        <v>1</v>
      </c>
      <c r="I99" s="68" t="str">
        <f>VLOOKUP(C99,СПРАВОЧНИК!B:D,2,0)</f>
        <v>РОССИЯ</v>
      </c>
      <c r="J99" s="68" t="str">
        <f>VLOOKUP(C99,СПРАВОЧНИК!B:D,3,0)</f>
        <v>ОТЕЧЕСТВЕННЫЕ</v>
      </c>
      <c r="K99" s="69" t="str">
        <f>VLOOKUP(СВОД2023[[#This Row],[ФО]],СПРАВОЧНИК!H:P,2,0)</f>
        <v>Дальневосточный ФО</v>
      </c>
    </row>
    <row r="100" spans="1:11" x14ac:dyDescent="0.2">
      <c r="A100" t="s">
        <v>1100</v>
      </c>
      <c r="B100" t="s">
        <v>590</v>
      </c>
      <c r="C100" s="1" t="s">
        <v>564</v>
      </c>
      <c r="D100" s="1" t="s">
        <v>722</v>
      </c>
      <c r="E100" s="2">
        <v>24</v>
      </c>
      <c r="F100" s="3">
        <v>28</v>
      </c>
      <c r="G100" s="2">
        <v>131</v>
      </c>
      <c r="H100" s="3">
        <v>111</v>
      </c>
      <c r="I100" s="68" t="str">
        <f>VLOOKUP(C100,СПРАВОЧНИК!B:D,2,0)</f>
        <v>РОССИЯ</v>
      </c>
      <c r="J100" s="68" t="str">
        <f>VLOOKUP(C100,СПРАВОЧНИК!B:D,3,0)</f>
        <v>ОТЕЧЕСТВЕННЫЕ</v>
      </c>
      <c r="K100" s="69" t="str">
        <f>VLOOKUP(СВОД2023[[#This Row],[ФО]],СПРАВОЧНИК!H:P,2,0)</f>
        <v>Дальневосточный ФО</v>
      </c>
    </row>
    <row r="101" spans="1:11" x14ac:dyDescent="0.2">
      <c r="A101" t="s">
        <v>1100</v>
      </c>
      <c r="B101" t="s">
        <v>590</v>
      </c>
      <c r="C101" s="1" t="s">
        <v>564</v>
      </c>
      <c r="D101" s="1" t="s">
        <v>723</v>
      </c>
      <c r="E101" s="2">
        <v>9</v>
      </c>
      <c r="F101" s="3">
        <v>9</v>
      </c>
      <c r="G101" s="2">
        <v>61</v>
      </c>
      <c r="H101" s="3">
        <v>53</v>
      </c>
      <c r="I101" s="68" t="str">
        <f>VLOOKUP(C101,СПРАВОЧНИК!B:D,2,0)</f>
        <v>РОССИЯ</v>
      </c>
      <c r="J101" s="68" t="str">
        <f>VLOOKUP(C101,СПРАВОЧНИК!B:D,3,0)</f>
        <v>ОТЕЧЕСТВЕННЫЕ</v>
      </c>
      <c r="K101" s="69" t="str">
        <f>VLOOKUP(СВОД2023[[#This Row],[ФО]],СПРАВОЧНИК!H:P,2,0)</f>
        <v>Дальневосточный ФО</v>
      </c>
    </row>
    <row r="102" spans="1:11" x14ac:dyDescent="0.2">
      <c r="A102" t="s">
        <v>1100</v>
      </c>
      <c r="B102" t="s">
        <v>590</v>
      </c>
      <c r="C102" s="1" t="s">
        <v>564</v>
      </c>
      <c r="D102" s="1" t="s">
        <v>1151</v>
      </c>
      <c r="E102" s="2"/>
      <c r="F102" s="3"/>
      <c r="G102" s="2">
        <v>1</v>
      </c>
      <c r="H102" s="3"/>
      <c r="I102" s="68" t="str">
        <f>VLOOKUP(C102,СПРАВОЧНИК!B:D,2,0)</f>
        <v>РОССИЯ</v>
      </c>
      <c r="J102" s="68" t="str">
        <f>VLOOKUP(C102,СПРАВОЧНИК!B:D,3,0)</f>
        <v>ОТЕЧЕСТВЕННЫЕ</v>
      </c>
      <c r="K102" s="69" t="str">
        <f>VLOOKUP(СВОД2023[[#This Row],[ФО]],СПРАВОЧНИК!H:P,2,0)</f>
        <v>Дальневосточный ФО</v>
      </c>
    </row>
    <row r="103" spans="1:11" x14ac:dyDescent="0.2">
      <c r="A103" t="s">
        <v>1100</v>
      </c>
      <c r="B103" t="s">
        <v>590</v>
      </c>
      <c r="C103" s="1" t="s">
        <v>564</v>
      </c>
      <c r="D103" s="1" t="s">
        <v>724</v>
      </c>
      <c r="E103" s="2">
        <v>49</v>
      </c>
      <c r="F103" s="3">
        <v>78</v>
      </c>
      <c r="G103" s="2">
        <v>342</v>
      </c>
      <c r="H103" s="3">
        <v>349</v>
      </c>
      <c r="I103" s="68" t="str">
        <f>VLOOKUP(C103,СПРАВОЧНИК!B:D,2,0)</f>
        <v>РОССИЯ</v>
      </c>
      <c r="J103" s="68" t="str">
        <f>VLOOKUP(C103,СПРАВОЧНИК!B:D,3,0)</f>
        <v>ОТЕЧЕСТВЕННЫЕ</v>
      </c>
      <c r="K103" s="69" t="str">
        <f>VLOOKUP(СВОД2023[[#This Row],[ФО]],СПРАВОЧНИК!H:P,2,0)</f>
        <v>Дальневосточный ФО</v>
      </c>
    </row>
    <row r="104" spans="1:11" x14ac:dyDescent="0.2">
      <c r="A104" t="s">
        <v>1100</v>
      </c>
      <c r="B104" t="s">
        <v>590</v>
      </c>
      <c r="C104" s="1" t="s">
        <v>564</v>
      </c>
      <c r="D104" s="1" t="s">
        <v>1152</v>
      </c>
      <c r="E104" s="2">
        <v>1</v>
      </c>
      <c r="F104" s="3"/>
      <c r="G104" s="2">
        <v>1</v>
      </c>
      <c r="H104" s="3"/>
      <c r="I104" s="68" t="str">
        <f>VLOOKUP(C104,СПРАВОЧНИК!B:D,2,0)</f>
        <v>РОССИЯ</v>
      </c>
      <c r="J104" s="68" t="str">
        <f>VLOOKUP(C104,СПРАВОЧНИК!B:D,3,0)</f>
        <v>ОТЕЧЕСТВЕННЫЕ</v>
      </c>
      <c r="K104" s="69" t="str">
        <f>VLOOKUP(СВОД2023[[#This Row],[ФО]],СПРАВОЧНИК!H:P,2,0)</f>
        <v>Дальневосточный ФО</v>
      </c>
    </row>
    <row r="105" spans="1:11" x14ac:dyDescent="0.2">
      <c r="A105" t="s">
        <v>1100</v>
      </c>
      <c r="B105" t="s">
        <v>590</v>
      </c>
      <c r="C105" s="1" t="s">
        <v>564</v>
      </c>
      <c r="D105" s="1" t="s">
        <v>725</v>
      </c>
      <c r="E105" s="2">
        <v>31</v>
      </c>
      <c r="F105" s="3">
        <v>19</v>
      </c>
      <c r="G105" s="2">
        <v>114</v>
      </c>
      <c r="H105" s="3">
        <v>103</v>
      </c>
      <c r="I105" s="68" t="str">
        <f>VLOOKUP(C105,СПРАВОЧНИК!B:D,2,0)</f>
        <v>РОССИЯ</v>
      </c>
      <c r="J105" s="68" t="str">
        <f>VLOOKUP(C105,СПРАВОЧНИК!B:D,3,0)</f>
        <v>ОТЕЧЕСТВЕННЫЕ</v>
      </c>
      <c r="K105" s="69" t="str">
        <f>VLOOKUP(СВОД2023[[#This Row],[ФО]],СПРАВОЧНИК!H:P,2,0)</f>
        <v>Дальневосточный ФО</v>
      </c>
    </row>
    <row r="106" spans="1:11" x14ac:dyDescent="0.2">
      <c r="A106" t="s">
        <v>1100</v>
      </c>
      <c r="B106" t="s">
        <v>590</v>
      </c>
      <c r="C106" s="1" t="s">
        <v>564</v>
      </c>
      <c r="D106" s="1" t="s">
        <v>726</v>
      </c>
      <c r="E106" s="2">
        <v>7</v>
      </c>
      <c r="F106" s="3">
        <v>8</v>
      </c>
      <c r="G106" s="2">
        <v>35</v>
      </c>
      <c r="H106" s="3">
        <v>35</v>
      </c>
      <c r="I106" s="68" t="str">
        <f>VLOOKUP(C106,СПРАВОЧНИК!B:D,2,0)</f>
        <v>РОССИЯ</v>
      </c>
      <c r="J106" s="68" t="str">
        <f>VLOOKUP(C106,СПРАВОЧНИК!B:D,3,0)</f>
        <v>ОТЕЧЕСТВЕННЫЕ</v>
      </c>
      <c r="K106" s="69" t="str">
        <f>VLOOKUP(СВОД2023[[#This Row],[ФО]],СПРАВОЧНИК!H:P,2,0)</f>
        <v>Дальневосточный ФО</v>
      </c>
    </row>
    <row r="107" spans="1:11" x14ac:dyDescent="0.2">
      <c r="A107" t="s">
        <v>1100</v>
      </c>
      <c r="B107" t="s">
        <v>590</v>
      </c>
      <c r="C107" s="1" t="s">
        <v>568</v>
      </c>
      <c r="D107" s="1" t="s">
        <v>1153</v>
      </c>
      <c r="E107" s="2">
        <v>2</v>
      </c>
      <c r="F107" s="3"/>
      <c r="G107" s="2">
        <v>11</v>
      </c>
      <c r="H107" s="3">
        <v>11</v>
      </c>
      <c r="I107" s="68" t="str">
        <f>VLOOKUP(C107,СПРАВОЧНИК!B:D,2,0)</f>
        <v>ЕВРОПА</v>
      </c>
      <c r="J107" s="68" t="str">
        <f>VLOOKUP(C107,СПРАВОЧНИК!B:D,3,0)</f>
        <v>ИНОМАРКИ</v>
      </c>
      <c r="K107" s="69" t="str">
        <f>VLOOKUP(СВОД2023[[#This Row],[ФО]],СПРАВОЧНИК!H:P,2,0)</f>
        <v>Дальневосточный ФО</v>
      </c>
    </row>
    <row r="108" spans="1:11" x14ac:dyDescent="0.2">
      <c r="A108" t="s">
        <v>1100</v>
      </c>
      <c r="B108" t="s">
        <v>590</v>
      </c>
      <c r="C108" s="1" t="s">
        <v>568</v>
      </c>
      <c r="D108" s="1" t="s">
        <v>1154</v>
      </c>
      <c r="E108" s="2">
        <v>1</v>
      </c>
      <c r="F108" s="3">
        <v>5</v>
      </c>
      <c r="G108" s="2">
        <v>9</v>
      </c>
      <c r="H108" s="3">
        <v>18</v>
      </c>
      <c r="I108" s="68" t="str">
        <f>VLOOKUP(C108,СПРАВОЧНИК!B:D,2,0)</f>
        <v>ЕВРОПА</v>
      </c>
      <c r="J108" s="68" t="str">
        <f>VLOOKUP(C108,СПРАВОЧНИК!B:D,3,0)</f>
        <v>ИНОМАРКИ</v>
      </c>
      <c r="K108" s="69" t="str">
        <f>VLOOKUP(СВОД2023[[#This Row],[ФО]],СПРАВОЧНИК!H:P,2,0)</f>
        <v>Дальневосточный ФО</v>
      </c>
    </row>
    <row r="109" spans="1:11" x14ac:dyDescent="0.2">
      <c r="A109" t="s">
        <v>1100</v>
      </c>
      <c r="B109" t="s">
        <v>590</v>
      </c>
      <c r="C109" s="1" t="s">
        <v>568</v>
      </c>
      <c r="D109" s="1" t="s">
        <v>1155</v>
      </c>
      <c r="E109" s="2">
        <v>2</v>
      </c>
      <c r="F109" s="3">
        <v>4</v>
      </c>
      <c r="G109" s="2">
        <v>14</v>
      </c>
      <c r="H109" s="3">
        <v>12</v>
      </c>
      <c r="I109" s="68" t="str">
        <f>VLOOKUP(C109,СПРАВОЧНИК!B:D,2,0)</f>
        <v>ЕВРОПА</v>
      </c>
      <c r="J109" s="68" t="str">
        <f>VLOOKUP(C109,СПРАВОЧНИК!B:D,3,0)</f>
        <v>ИНОМАРКИ</v>
      </c>
      <c r="K109" s="69" t="str">
        <f>VLOOKUP(СВОД2023[[#This Row],[ФО]],СПРАВОЧНИК!H:P,2,0)</f>
        <v>Дальневосточный ФО</v>
      </c>
    </row>
    <row r="110" spans="1:11" x14ac:dyDescent="0.2">
      <c r="A110" t="s">
        <v>1100</v>
      </c>
      <c r="B110" t="s">
        <v>590</v>
      </c>
      <c r="C110" s="1" t="s">
        <v>568</v>
      </c>
      <c r="D110" s="1" t="s">
        <v>1156</v>
      </c>
      <c r="E110" s="2"/>
      <c r="F110" s="3"/>
      <c r="G110" s="2">
        <v>1</v>
      </c>
      <c r="H110" s="3"/>
      <c r="I110" s="68" t="str">
        <f>VLOOKUP(C110,СПРАВОЧНИК!B:D,2,0)</f>
        <v>ЕВРОПА</v>
      </c>
      <c r="J110" s="68" t="str">
        <f>VLOOKUP(C110,СПРАВОЧНИК!B:D,3,0)</f>
        <v>ИНОМАРКИ</v>
      </c>
      <c r="K110" s="69" t="str">
        <f>VLOOKUP(СВОД2023[[#This Row],[ФО]],СПРАВОЧНИК!H:P,2,0)</f>
        <v>Дальневосточный ФО</v>
      </c>
    </row>
    <row r="111" spans="1:11" x14ac:dyDescent="0.2">
      <c r="A111" t="s">
        <v>1100</v>
      </c>
      <c r="B111" t="s">
        <v>590</v>
      </c>
      <c r="C111" s="1" t="s">
        <v>568</v>
      </c>
      <c r="D111" s="1" t="s">
        <v>1157</v>
      </c>
      <c r="E111" s="2">
        <v>1</v>
      </c>
      <c r="F111" s="3">
        <v>1</v>
      </c>
      <c r="G111" s="2">
        <v>3</v>
      </c>
      <c r="H111" s="3">
        <v>7</v>
      </c>
      <c r="I111" s="68" t="str">
        <f>VLOOKUP(C111,СПРАВОЧНИК!B:D,2,0)</f>
        <v>ЕВРОПА</v>
      </c>
      <c r="J111" s="68" t="str">
        <f>VLOOKUP(C111,СПРАВОЧНИК!B:D,3,0)</f>
        <v>ИНОМАРКИ</v>
      </c>
      <c r="K111" s="69" t="str">
        <f>VLOOKUP(СВОД2023[[#This Row],[ФО]],СПРАВОЧНИК!H:P,2,0)</f>
        <v>Дальневосточный ФО</v>
      </c>
    </row>
    <row r="112" spans="1:11" x14ac:dyDescent="0.2">
      <c r="A112" t="s">
        <v>1100</v>
      </c>
      <c r="B112" t="s">
        <v>590</v>
      </c>
      <c r="C112" s="1" t="s">
        <v>568</v>
      </c>
      <c r="D112" s="1" t="s">
        <v>1158</v>
      </c>
      <c r="E112" s="2"/>
      <c r="F112" s="3"/>
      <c r="G112" s="2">
        <v>11</v>
      </c>
      <c r="H112" s="3">
        <v>10</v>
      </c>
      <c r="I112" s="68" t="str">
        <f>VLOOKUP(C112,СПРАВОЧНИК!B:D,2,0)</f>
        <v>ЕВРОПА</v>
      </c>
      <c r="J112" s="68" t="str">
        <f>VLOOKUP(C112,СПРАВОЧНИК!B:D,3,0)</f>
        <v>ИНОМАРКИ</v>
      </c>
      <c r="K112" s="69" t="str">
        <f>VLOOKUP(СВОД2023[[#This Row],[ФО]],СПРАВОЧНИК!H:P,2,0)</f>
        <v>Дальневосточный ФО</v>
      </c>
    </row>
    <row r="113" spans="1:11" x14ac:dyDescent="0.2">
      <c r="A113" t="s">
        <v>1100</v>
      </c>
      <c r="B113" t="s">
        <v>590</v>
      </c>
      <c r="C113" s="1" t="s">
        <v>1159</v>
      </c>
      <c r="D113" s="1" t="s">
        <v>1160</v>
      </c>
      <c r="E113" s="2"/>
      <c r="F113" s="3"/>
      <c r="G113" s="2"/>
      <c r="H113" s="3">
        <v>1</v>
      </c>
      <c r="I113" s="68" t="str">
        <f>VLOOKUP(C113,СПРАВОЧНИК!B:D,2,0)</f>
        <v>КИТАЙ</v>
      </c>
      <c r="J113" s="68" t="str">
        <f>VLOOKUP(C113,СПРАВОЧНИК!B:D,3,0)</f>
        <v>ИНОМАРКИ</v>
      </c>
      <c r="K113" s="69" t="str">
        <f>VLOOKUP(СВОД2023[[#This Row],[ФО]],СПРАВОЧНИК!H:P,2,0)</f>
        <v>Дальневосточный ФО</v>
      </c>
    </row>
    <row r="114" spans="1:11" x14ac:dyDescent="0.2">
      <c r="A114" t="s">
        <v>1100</v>
      </c>
      <c r="B114" t="s">
        <v>591</v>
      </c>
      <c r="C114" s="1" t="s">
        <v>1161</v>
      </c>
      <c r="D114" s="1" t="s">
        <v>1162</v>
      </c>
      <c r="E114" s="2">
        <v>1</v>
      </c>
      <c r="F114" s="3"/>
      <c r="G114" s="2">
        <v>1</v>
      </c>
      <c r="H114" s="3"/>
      <c r="I114" s="68" t="str">
        <f>VLOOKUP(C114,СПРАВОЧНИК!B:D,2,0)</f>
        <v>ЕВРОПА</v>
      </c>
      <c r="J114" s="68" t="str">
        <f>VLOOKUP(C114,СПРАВОЧНИК!B:D,3,0)</f>
        <v>ИНОМАРКИ</v>
      </c>
      <c r="K114" s="69" t="str">
        <f>VLOOKUP(СВОД2023[[#This Row],[ФО]],СПРАВОЧНИК!H:P,2,0)</f>
        <v>Приволжский ФО</v>
      </c>
    </row>
    <row r="115" spans="1:11" x14ac:dyDescent="0.2">
      <c r="A115" t="s">
        <v>1100</v>
      </c>
      <c r="B115" t="s">
        <v>591</v>
      </c>
      <c r="C115" s="1" t="s">
        <v>676</v>
      </c>
      <c r="D115" s="1" t="s">
        <v>1103</v>
      </c>
      <c r="E115" s="2">
        <v>7</v>
      </c>
      <c r="F115" s="3">
        <v>9</v>
      </c>
      <c r="G115" s="2">
        <v>37</v>
      </c>
      <c r="H115" s="3">
        <v>36</v>
      </c>
      <c r="I115" s="68" t="str">
        <f>VLOOKUP(C115,СПРАВОЧНИК!B:D,2,0)</f>
        <v>КИТАЙ</v>
      </c>
      <c r="J115" s="68" t="str">
        <f>VLOOKUP(C115,СПРАВОЧНИК!B:D,3,0)</f>
        <v>ИНОМАРКИ</v>
      </c>
      <c r="K115" s="69" t="str">
        <f>VLOOKUP(СВОД2023[[#This Row],[ФО]],СПРАВОЧНИК!H:P,2,0)</f>
        <v>Приволжский ФО</v>
      </c>
    </row>
    <row r="116" spans="1:11" x14ac:dyDescent="0.2">
      <c r="A116" t="s">
        <v>1100</v>
      </c>
      <c r="B116" t="s">
        <v>591</v>
      </c>
      <c r="C116" s="1" t="s">
        <v>676</v>
      </c>
      <c r="D116" s="1" t="s">
        <v>727</v>
      </c>
      <c r="E116" s="2">
        <v>10</v>
      </c>
      <c r="F116" s="3">
        <v>23</v>
      </c>
      <c r="G116" s="2">
        <v>86</v>
      </c>
      <c r="H116" s="3">
        <v>84</v>
      </c>
      <c r="I116" s="68" t="str">
        <f>VLOOKUP(C116,СПРАВОЧНИК!B:D,2,0)</f>
        <v>КИТАЙ</v>
      </c>
      <c r="J116" s="68" t="str">
        <f>VLOOKUP(C116,СПРАВОЧНИК!B:D,3,0)</f>
        <v>ИНОМАРКИ</v>
      </c>
      <c r="K116" s="69" t="str">
        <f>VLOOKUP(СВОД2023[[#This Row],[ФО]],СПРАВОЧНИК!H:P,2,0)</f>
        <v>Приволжский ФО</v>
      </c>
    </row>
    <row r="117" spans="1:11" x14ac:dyDescent="0.2">
      <c r="A117" t="s">
        <v>1100</v>
      </c>
      <c r="B117" t="s">
        <v>591</v>
      </c>
      <c r="C117" s="1" t="s">
        <v>676</v>
      </c>
      <c r="D117" s="1" t="s">
        <v>1163</v>
      </c>
      <c r="E117" s="2">
        <v>6</v>
      </c>
      <c r="F117" s="3">
        <v>7</v>
      </c>
      <c r="G117" s="2">
        <v>21</v>
      </c>
      <c r="H117" s="3">
        <v>26</v>
      </c>
      <c r="I117" s="68" t="str">
        <f>VLOOKUP(C117,СПРАВОЧНИК!B:D,2,0)</f>
        <v>КИТАЙ</v>
      </c>
      <c r="J117" s="68" t="str">
        <f>VLOOKUP(C117,СПРАВОЧНИК!B:D,3,0)</f>
        <v>ИНОМАРКИ</v>
      </c>
      <c r="K117" s="69" t="str">
        <f>VLOOKUP(СВОД2023[[#This Row],[ФО]],СПРАВОЧНИК!H:P,2,0)</f>
        <v>Приволжский ФО</v>
      </c>
    </row>
    <row r="118" spans="1:11" x14ac:dyDescent="0.2">
      <c r="A118" t="s">
        <v>1100</v>
      </c>
      <c r="B118" t="s">
        <v>591</v>
      </c>
      <c r="C118" s="1" t="s">
        <v>1104</v>
      </c>
      <c r="D118" s="1" t="s">
        <v>1105</v>
      </c>
      <c r="E118" s="2"/>
      <c r="F118" s="3"/>
      <c r="G118" s="2"/>
      <c r="H118" s="3">
        <v>1</v>
      </c>
      <c r="I118" s="68" t="str">
        <f>VLOOKUP(C118,СПРАВОЧНИК!B:D,2,0)</f>
        <v>КИТАЙ</v>
      </c>
      <c r="J118" s="68" t="str">
        <f>VLOOKUP(C118,СПРАВОЧНИК!B:D,3,0)</f>
        <v>ИНОМАРКИ</v>
      </c>
      <c r="K118" s="69" t="str">
        <f>VLOOKUP(СВОД2023[[#This Row],[ФО]],СПРАВОЧНИК!H:P,2,0)</f>
        <v>Приволжский ФО</v>
      </c>
    </row>
    <row r="119" spans="1:11" x14ac:dyDescent="0.2">
      <c r="A119" t="s">
        <v>1100</v>
      </c>
      <c r="B119" t="s">
        <v>591</v>
      </c>
      <c r="C119" s="1" t="s">
        <v>75</v>
      </c>
      <c r="D119" s="1" t="s">
        <v>1164</v>
      </c>
      <c r="E119" s="2"/>
      <c r="F119" s="3">
        <v>1</v>
      </c>
      <c r="G119" s="2"/>
      <c r="H119" s="3">
        <v>1</v>
      </c>
      <c r="I119" s="68" t="str">
        <f>VLOOKUP(C119,СПРАВОЧНИК!B:D,2,0)</f>
        <v>КИТАЙ</v>
      </c>
      <c r="J119" s="68" t="str">
        <f>VLOOKUP(C119,СПРАВОЧНИК!B:D,3,0)</f>
        <v>ИНОМАРКИ</v>
      </c>
      <c r="K119" s="69" t="str">
        <f>VLOOKUP(СВОД2023[[#This Row],[ФО]],СПРАВОЧНИК!H:P,2,0)</f>
        <v>Приволжский ФО</v>
      </c>
    </row>
    <row r="120" spans="1:11" x14ac:dyDescent="0.2">
      <c r="A120" t="s">
        <v>1100</v>
      </c>
      <c r="B120" t="s">
        <v>591</v>
      </c>
      <c r="C120" s="1" t="s">
        <v>75</v>
      </c>
      <c r="D120" s="1" t="s">
        <v>1165</v>
      </c>
      <c r="E120" s="2"/>
      <c r="F120" s="3">
        <v>2</v>
      </c>
      <c r="G120" s="2">
        <v>6</v>
      </c>
      <c r="H120" s="3">
        <v>7</v>
      </c>
      <c r="I120" s="68" t="str">
        <f>VLOOKUP(C120,СПРАВОЧНИК!B:D,2,0)</f>
        <v>КИТАЙ</v>
      </c>
      <c r="J120" s="68" t="str">
        <f>VLOOKUP(C120,СПРАВОЧНИК!B:D,3,0)</f>
        <v>ИНОМАРКИ</v>
      </c>
      <c r="K120" s="69" t="str">
        <f>VLOOKUP(СВОД2023[[#This Row],[ФО]],СПРАВОЧНИК!H:P,2,0)</f>
        <v>Приволжский ФО</v>
      </c>
    </row>
    <row r="121" spans="1:11" x14ac:dyDescent="0.2">
      <c r="A121" t="s">
        <v>1100</v>
      </c>
      <c r="B121" t="s">
        <v>591</v>
      </c>
      <c r="C121" s="1" t="s">
        <v>99</v>
      </c>
      <c r="D121" s="1" t="s">
        <v>1166</v>
      </c>
      <c r="E121" s="2"/>
      <c r="F121" s="3">
        <v>1</v>
      </c>
      <c r="G121" s="2"/>
      <c r="H121" s="3">
        <v>1</v>
      </c>
      <c r="I121" s="68" t="str">
        <f>VLOOKUP(C121,СПРАВОЧНИК!B:D,2,0)</f>
        <v>США</v>
      </c>
      <c r="J121" s="68" t="str">
        <f>VLOOKUP(C121,СПРАВОЧНИК!B:D,3,0)</f>
        <v>ИНОМАРКИ</v>
      </c>
      <c r="K121" s="69" t="str">
        <f>VLOOKUP(СВОД2023[[#This Row],[ФО]],СПРАВОЧНИК!H:P,2,0)</f>
        <v>Приволжский ФО</v>
      </c>
    </row>
    <row r="122" spans="1:11" x14ac:dyDescent="0.2">
      <c r="A122" t="s">
        <v>1100</v>
      </c>
      <c r="B122" t="s">
        <v>591</v>
      </c>
      <c r="C122" s="1" t="s">
        <v>99</v>
      </c>
      <c r="D122" s="1" t="s">
        <v>1167</v>
      </c>
      <c r="E122" s="2"/>
      <c r="F122" s="3"/>
      <c r="G122" s="2">
        <v>2</v>
      </c>
      <c r="H122" s="3">
        <v>2</v>
      </c>
      <c r="I122" s="68" t="str">
        <f>VLOOKUP(C122,СПРАВОЧНИК!B:D,2,0)</f>
        <v>США</v>
      </c>
      <c r="J122" s="68" t="str">
        <f>VLOOKUP(C122,СПРАВОЧНИК!B:D,3,0)</f>
        <v>ИНОМАРКИ</v>
      </c>
      <c r="K122" s="69" t="str">
        <f>VLOOKUP(СВОД2023[[#This Row],[ФО]],СПРАВОЧНИК!H:P,2,0)</f>
        <v>Приволжский ФО</v>
      </c>
    </row>
    <row r="123" spans="1:11" x14ac:dyDescent="0.2">
      <c r="A123" t="s">
        <v>1100</v>
      </c>
      <c r="B123" t="s">
        <v>591</v>
      </c>
      <c r="C123" s="1" t="s">
        <v>121</v>
      </c>
      <c r="D123" s="1" t="s">
        <v>728</v>
      </c>
      <c r="E123" s="2">
        <v>58</v>
      </c>
      <c r="F123" s="3">
        <v>35</v>
      </c>
      <c r="G123" s="2">
        <v>280</v>
      </c>
      <c r="H123" s="3">
        <v>198</v>
      </c>
      <c r="I123" s="68" t="str">
        <f>VLOOKUP(C123,СПРАВОЧНИК!B:D,2,0)</f>
        <v>ЕВРОПА</v>
      </c>
      <c r="J123" s="68" t="str">
        <f>VLOOKUP(C123,СПРАВОЧНИК!B:D,3,0)</f>
        <v>ИНОМАРКИ</v>
      </c>
      <c r="K123" s="69" t="str">
        <f>VLOOKUP(СВОД2023[[#This Row],[ФО]],СПРАВОЧНИК!H:P,2,0)</f>
        <v>Приволжский ФО</v>
      </c>
    </row>
    <row r="124" spans="1:11" x14ac:dyDescent="0.2">
      <c r="A124" t="s">
        <v>1100</v>
      </c>
      <c r="B124" t="s">
        <v>591</v>
      </c>
      <c r="C124" s="1" t="s">
        <v>121</v>
      </c>
      <c r="D124" s="1" t="s">
        <v>678</v>
      </c>
      <c r="E124" s="2">
        <v>27</v>
      </c>
      <c r="F124" s="3">
        <v>39</v>
      </c>
      <c r="G124" s="2">
        <v>191</v>
      </c>
      <c r="H124" s="3">
        <v>158</v>
      </c>
      <c r="I124" s="68" t="str">
        <f>VLOOKUP(C124,СПРАВОЧНИК!B:D,2,0)</f>
        <v>ЕВРОПА</v>
      </c>
      <c r="J124" s="68" t="str">
        <f>VLOOKUP(C124,СПРАВОЧНИК!B:D,3,0)</f>
        <v>ИНОМАРКИ</v>
      </c>
      <c r="K124" s="69" t="str">
        <f>VLOOKUP(СВОД2023[[#This Row],[ФО]],СПРАВОЧНИК!H:P,2,0)</f>
        <v>Приволжский ФО</v>
      </c>
    </row>
    <row r="125" spans="1:11" x14ac:dyDescent="0.2">
      <c r="A125" t="s">
        <v>1100</v>
      </c>
      <c r="B125" t="s">
        <v>591</v>
      </c>
      <c r="C125" s="1" t="s">
        <v>121</v>
      </c>
      <c r="D125" s="1" t="s">
        <v>729</v>
      </c>
      <c r="E125" s="2">
        <v>2</v>
      </c>
      <c r="F125" s="3">
        <v>10</v>
      </c>
      <c r="G125" s="2">
        <v>48</v>
      </c>
      <c r="H125" s="3">
        <v>38</v>
      </c>
      <c r="I125" s="68" t="str">
        <f>VLOOKUP(C125,СПРАВОЧНИК!B:D,2,0)</f>
        <v>ЕВРОПА</v>
      </c>
      <c r="J125" s="68" t="str">
        <f>VLOOKUP(C125,СПРАВОЧНИК!B:D,3,0)</f>
        <v>ИНОМАРКИ</v>
      </c>
      <c r="K125" s="69" t="str">
        <f>VLOOKUP(СВОД2023[[#This Row],[ФО]],СПРАВОЧНИК!H:P,2,0)</f>
        <v>Приволжский ФО</v>
      </c>
    </row>
    <row r="126" spans="1:11" x14ac:dyDescent="0.2">
      <c r="A126" t="s">
        <v>1100</v>
      </c>
      <c r="B126" t="s">
        <v>591</v>
      </c>
      <c r="C126" s="1" t="s">
        <v>121</v>
      </c>
      <c r="D126" s="1" t="s">
        <v>1168</v>
      </c>
      <c r="E126" s="2"/>
      <c r="F126" s="3">
        <v>1</v>
      </c>
      <c r="G126" s="2">
        <v>1</v>
      </c>
      <c r="H126" s="3">
        <v>1</v>
      </c>
      <c r="I126" s="68" t="str">
        <f>VLOOKUP(C126,СПРАВОЧНИК!B:D,2,0)</f>
        <v>ЕВРОПА</v>
      </c>
      <c r="J126" s="68" t="str">
        <f>VLOOKUP(C126,СПРАВОЧНИК!B:D,3,0)</f>
        <v>ИНОМАРКИ</v>
      </c>
      <c r="K126" s="69" t="str">
        <f>VLOOKUP(СВОД2023[[#This Row],[ФО]],СПРАВОЧНИК!H:P,2,0)</f>
        <v>Приволжский ФО</v>
      </c>
    </row>
    <row r="127" spans="1:11" x14ac:dyDescent="0.2">
      <c r="A127" t="s">
        <v>1100</v>
      </c>
      <c r="B127" t="s">
        <v>591</v>
      </c>
      <c r="C127" s="1" t="s">
        <v>121</v>
      </c>
      <c r="D127" s="1" t="s">
        <v>679</v>
      </c>
      <c r="E127" s="2">
        <v>5</v>
      </c>
      <c r="F127" s="3">
        <v>7</v>
      </c>
      <c r="G127" s="2">
        <v>30</v>
      </c>
      <c r="H127" s="3">
        <v>29</v>
      </c>
      <c r="I127" s="68" t="str">
        <f>VLOOKUP(C127,СПРАВОЧНИК!B:D,2,0)</f>
        <v>ЕВРОПА</v>
      </c>
      <c r="J127" s="68" t="str">
        <f>VLOOKUP(C127,СПРАВОЧНИК!B:D,3,0)</f>
        <v>ИНОМАРКИ</v>
      </c>
      <c r="K127" s="69" t="str">
        <f>VLOOKUP(СВОД2023[[#This Row],[ФО]],СПРАВОЧНИК!H:P,2,0)</f>
        <v>Приволжский ФО</v>
      </c>
    </row>
    <row r="128" spans="1:11" x14ac:dyDescent="0.2">
      <c r="A128" t="s">
        <v>1100</v>
      </c>
      <c r="B128" t="s">
        <v>591</v>
      </c>
      <c r="C128" s="1" t="s">
        <v>127</v>
      </c>
      <c r="D128" s="1" t="s">
        <v>1169</v>
      </c>
      <c r="E128" s="2"/>
      <c r="F128" s="3"/>
      <c r="G128" s="2">
        <v>3</v>
      </c>
      <c r="H128" s="3"/>
      <c r="I128" s="68" t="str">
        <f>VLOOKUP(C128,СПРАВОЧНИК!B:D,2,0)</f>
        <v>ЕВРОПА</v>
      </c>
      <c r="J128" s="68" t="str">
        <f>VLOOKUP(C128,СПРАВОЧНИК!B:D,3,0)</f>
        <v>ИНОМАРКИ</v>
      </c>
      <c r="K128" s="69" t="str">
        <f>VLOOKUP(СВОД2023[[#This Row],[ФО]],СПРАВОЧНИК!H:P,2,0)</f>
        <v>Приволжский ФО</v>
      </c>
    </row>
    <row r="129" spans="1:11" x14ac:dyDescent="0.2">
      <c r="A129" t="s">
        <v>1100</v>
      </c>
      <c r="B129" t="s">
        <v>591</v>
      </c>
      <c r="C129" s="1" t="s">
        <v>129</v>
      </c>
      <c r="D129" s="1" t="s">
        <v>1170</v>
      </c>
      <c r="E129" s="2"/>
      <c r="F129" s="3"/>
      <c r="G129" s="2"/>
      <c r="H129" s="3">
        <v>1</v>
      </c>
      <c r="I129" s="68" t="str">
        <f>VLOOKUP(C129,СПРАВОЧНИК!B:D,2,0)</f>
        <v>КОРЕЯ</v>
      </c>
      <c r="J129" s="68" t="str">
        <f>VLOOKUP(C129,СПРАВОЧНИК!B:D,3,0)</f>
        <v>ИНОМАРКИ</v>
      </c>
      <c r="K129" s="69" t="str">
        <f>VLOOKUP(СВОД2023[[#This Row],[ФО]],СПРАВОЧНИК!H:P,2,0)</f>
        <v>Приволжский ФО</v>
      </c>
    </row>
    <row r="130" spans="1:11" x14ac:dyDescent="0.2">
      <c r="A130" t="s">
        <v>1100</v>
      </c>
      <c r="B130" t="s">
        <v>591</v>
      </c>
      <c r="C130" s="1" t="s">
        <v>1041</v>
      </c>
      <c r="D130" s="1" t="s">
        <v>1171</v>
      </c>
      <c r="E130" s="2"/>
      <c r="F130" s="3"/>
      <c r="G130" s="2">
        <v>1</v>
      </c>
      <c r="H130" s="3">
        <v>1</v>
      </c>
      <c r="I130" s="68" t="str">
        <f>VLOOKUP(C130,СПРАВОЧНИК!B:D,2,0)</f>
        <v>ЕВРОПА</v>
      </c>
      <c r="J130" s="68" t="str">
        <f>VLOOKUP(C130,СПРАВОЧНИК!B:D,3,0)</f>
        <v>ИНОМАРКИ</v>
      </c>
      <c r="K130" s="69" t="str">
        <f>VLOOKUP(СВОД2023[[#This Row],[ФО]],СПРАВОЧНИК!H:P,2,0)</f>
        <v>Приволжский ФО</v>
      </c>
    </row>
    <row r="131" spans="1:11" x14ac:dyDescent="0.2">
      <c r="A131" t="s">
        <v>1100</v>
      </c>
      <c r="B131" t="s">
        <v>591</v>
      </c>
      <c r="C131" s="1" t="s">
        <v>131</v>
      </c>
      <c r="D131" s="1" t="s">
        <v>1109</v>
      </c>
      <c r="E131" s="2"/>
      <c r="F131" s="3"/>
      <c r="G131" s="2">
        <v>1</v>
      </c>
      <c r="H131" s="3">
        <v>1</v>
      </c>
      <c r="I131" s="68" t="str">
        <f>VLOOKUP(C131,СПРАВОЧНИК!B:D,2,0)</f>
        <v>ЯПОНИЯ</v>
      </c>
      <c r="J131" s="68" t="str">
        <f>VLOOKUP(C131,СПРАВОЧНИК!B:D,3,0)</f>
        <v>ИНОМАРКИ</v>
      </c>
      <c r="K131" s="69" t="str">
        <f>VLOOKUP(СВОД2023[[#This Row],[ФО]],СПРАВОЧНИК!H:P,2,0)</f>
        <v>Приволжский ФО</v>
      </c>
    </row>
    <row r="132" spans="1:11" x14ac:dyDescent="0.2">
      <c r="A132" t="s">
        <v>1100</v>
      </c>
      <c r="B132" t="s">
        <v>591</v>
      </c>
      <c r="C132" s="1" t="s">
        <v>131</v>
      </c>
      <c r="D132" s="1" t="s">
        <v>680</v>
      </c>
      <c r="E132" s="2">
        <v>5</v>
      </c>
      <c r="F132" s="3">
        <v>5</v>
      </c>
      <c r="G132" s="2">
        <v>32</v>
      </c>
      <c r="H132" s="3">
        <v>23</v>
      </c>
      <c r="I132" s="68" t="str">
        <f>VLOOKUP(C132,СПРАВОЧНИК!B:D,2,0)</f>
        <v>ЯПОНИЯ</v>
      </c>
      <c r="J132" s="68" t="str">
        <f>VLOOKUP(C132,СПРАВОЧНИК!B:D,3,0)</f>
        <v>ИНОМАРКИ</v>
      </c>
      <c r="K132" s="69" t="str">
        <f>VLOOKUP(СВОД2023[[#This Row],[ФО]],СПРАВОЧНИК!H:P,2,0)</f>
        <v>Приволжский ФО</v>
      </c>
    </row>
    <row r="133" spans="1:11" x14ac:dyDescent="0.2">
      <c r="A133" t="s">
        <v>1100</v>
      </c>
      <c r="B133" t="s">
        <v>591</v>
      </c>
      <c r="C133" s="1" t="s">
        <v>147</v>
      </c>
      <c r="D133" s="1" t="s">
        <v>1172</v>
      </c>
      <c r="E133" s="2"/>
      <c r="F133" s="3"/>
      <c r="G133" s="2">
        <v>2</v>
      </c>
      <c r="H133" s="3">
        <v>1</v>
      </c>
      <c r="I133" s="68" t="str">
        <f>VLOOKUP(C133,СПРАВОЧНИК!B:D,2,0)</f>
        <v>КИТАЙ</v>
      </c>
      <c r="J133" s="68" t="str">
        <f>VLOOKUP(C133,СПРАВОЧНИК!B:D,3,0)</f>
        <v>ИНОМАРКИ</v>
      </c>
      <c r="K133" s="69" t="str">
        <f>VLOOKUP(СВОД2023[[#This Row],[ФО]],СПРАВОЧНИК!H:P,2,0)</f>
        <v>Приволжский ФО</v>
      </c>
    </row>
    <row r="134" spans="1:11" x14ac:dyDescent="0.2">
      <c r="A134" t="s">
        <v>1100</v>
      </c>
      <c r="B134" t="s">
        <v>591</v>
      </c>
      <c r="C134" s="1" t="s">
        <v>147</v>
      </c>
      <c r="D134" s="1" t="s">
        <v>730</v>
      </c>
      <c r="E134" s="2"/>
      <c r="F134" s="3"/>
      <c r="G134" s="2">
        <v>2</v>
      </c>
      <c r="H134" s="3"/>
      <c r="I134" s="68" t="str">
        <f>VLOOKUP(C134,СПРАВОЧНИК!B:D,2,0)</f>
        <v>КИТАЙ</v>
      </c>
      <c r="J134" s="68" t="str">
        <f>VLOOKUP(C134,СПРАВОЧНИК!B:D,3,0)</f>
        <v>ИНОМАРКИ</v>
      </c>
      <c r="K134" s="69" t="str">
        <f>VLOOKUP(СВОД2023[[#This Row],[ФО]],СПРАВОЧНИК!H:P,2,0)</f>
        <v>Приволжский ФО</v>
      </c>
    </row>
    <row r="135" spans="1:11" x14ac:dyDescent="0.2">
      <c r="A135" t="s">
        <v>1100</v>
      </c>
      <c r="B135" t="s">
        <v>591</v>
      </c>
      <c r="C135" s="1" t="s">
        <v>1047</v>
      </c>
      <c r="D135" s="1" t="s">
        <v>1173</v>
      </c>
      <c r="E135" s="2"/>
      <c r="F135" s="3"/>
      <c r="G135" s="2">
        <v>4</v>
      </c>
      <c r="H135" s="3">
        <v>1</v>
      </c>
      <c r="I135" s="68" t="str">
        <f>VLOOKUP(C135,СПРАВОЧНИК!B:D,2,0)</f>
        <v>РОССИЯ</v>
      </c>
      <c r="J135" s="68" t="str">
        <f>VLOOKUP(C135,СПРАВОЧНИК!B:D,3,0)</f>
        <v>ОТЕЧЕСТВЕННЫЕ</v>
      </c>
      <c r="K135" s="69" t="str">
        <f>VLOOKUP(СВОД2023[[#This Row],[ФО]],СПРАВОЧНИК!H:P,2,0)</f>
        <v>Приволжский ФО</v>
      </c>
    </row>
    <row r="136" spans="1:11" x14ac:dyDescent="0.2">
      <c r="A136" t="s">
        <v>1100</v>
      </c>
      <c r="B136" t="s">
        <v>591</v>
      </c>
      <c r="C136" s="1" t="s">
        <v>160</v>
      </c>
      <c r="D136" s="1" t="s">
        <v>1174</v>
      </c>
      <c r="E136" s="2"/>
      <c r="F136" s="3"/>
      <c r="G136" s="2">
        <v>1</v>
      </c>
      <c r="H136" s="3">
        <v>2</v>
      </c>
      <c r="I136" s="68" t="str">
        <f>VLOOKUP(C136,СПРАВОЧНИК!B:D,2,0)</f>
        <v>КИТАЙ</v>
      </c>
      <c r="J136" s="68" t="str">
        <f>VLOOKUP(C136,СПРАВОЧНИК!B:D,3,0)</f>
        <v>ИНОМАРКИ</v>
      </c>
      <c r="K136" s="69" t="str">
        <f>VLOOKUP(СВОД2023[[#This Row],[ФО]],СПРАВОЧНИК!H:P,2,0)</f>
        <v>Приволжский ФО</v>
      </c>
    </row>
    <row r="137" spans="1:11" x14ac:dyDescent="0.2">
      <c r="A137" t="s">
        <v>1100</v>
      </c>
      <c r="B137" t="s">
        <v>591</v>
      </c>
      <c r="C137" s="1" t="s">
        <v>160</v>
      </c>
      <c r="D137" s="1" t="s">
        <v>1175</v>
      </c>
      <c r="E137" s="2"/>
      <c r="F137" s="3">
        <v>1</v>
      </c>
      <c r="G137" s="2">
        <v>2</v>
      </c>
      <c r="H137" s="3">
        <v>5</v>
      </c>
      <c r="I137" s="68" t="str">
        <f>VLOOKUP(C137,СПРАВОЧНИК!B:D,2,0)</f>
        <v>КИТАЙ</v>
      </c>
      <c r="J137" s="68" t="str">
        <f>VLOOKUP(C137,СПРАВОЧНИК!B:D,3,0)</f>
        <v>ИНОМАРКИ</v>
      </c>
      <c r="K137" s="69" t="str">
        <f>VLOOKUP(СВОД2023[[#This Row],[ФО]],СПРАВОЧНИК!H:P,2,0)</f>
        <v>Приволжский ФО</v>
      </c>
    </row>
    <row r="138" spans="1:11" x14ac:dyDescent="0.2">
      <c r="A138" t="s">
        <v>1100</v>
      </c>
      <c r="B138" t="s">
        <v>591</v>
      </c>
      <c r="C138" s="1" t="s">
        <v>160</v>
      </c>
      <c r="D138" s="1" t="s">
        <v>1176</v>
      </c>
      <c r="E138" s="2"/>
      <c r="F138" s="3">
        <v>1</v>
      </c>
      <c r="G138" s="2">
        <v>4</v>
      </c>
      <c r="H138" s="3">
        <v>2</v>
      </c>
      <c r="I138" s="68" t="str">
        <f>VLOOKUP(C138,СПРАВОЧНИК!B:D,2,0)</f>
        <v>КИТАЙ</v>
      </c>
      <c r="J138" s="68" t="str">
        <f>VLOOKUP(C138,СПРАВОЧНИК!B:D,3,0)</f>
        <v>ИНОМАРКИ</v>
      </c>
      <c r="K138" s="69" t="str">
        <f>VLOOKUP(СВОД2023[[#This Row],[ФО]],СПРАВОЧНИК!H:P,2,0)</f>
        <v>Приволжский ФО</v>
      </c>
    </row>
    <row r="139" spans="1:11" x14ac:dyDescent="0.2">
      <c r="A139" t="s">
        <v>1100</v>
      </c>
      <c r="B139" t="s">
        <v>591</v>
      </c>
      <c r="C139" s="1" t="s">
        <v>160</v>
      </c>
      <c r="D139" s="1" t="s">
        <v>1177</v>
      </c>
      <c r="E139" s="2">
        <v>1</v>
      </c>
      <c r="F139" s="3"/>
      <c r="G139" s="2">
        <v>3</v>
      </c>
      <c r="H139" s="3">
        <v>1</v>
      </c>
      <c r="I139" s="68" t="str">
        <f>VLOOKUP(C139,СПРАВОЧНИК!B:D,2,0)</f>
        <v>КИТАЙ</v>
      </c>
      <c r="J139" s="68" t="str">
        <f>VLOOKUP(C139,СПРАВОЧНИК!B:D,3,0)</f>
        <v>ИНОМАРКИ</v>
      </c>
      <c r="K139" s="69" t="str">
        <f>VLOOKUP(СВОД2023[[#This Row],[ФО]],СПРАВОЧНИК!H:P,2,0)</f>
        <v>Приволжский ФО</v>
      </c>
    </row>
    <row r="140" spans="1:11" x14ac:dyDescent="0.2">
      <c r="A140" t="s">
        <v>1100</v>
      </c>
      <c r="B140" t="s">
        <v>591</v>
      </c>
      <c r="C140" s="1" t="s">
        <v>160</v>
      </c>
      <c r="D140" s="1" t="s">
        <v>1110</v>
      </c>
      <c r="E140" s="2">
        <v>2</v>
      </c>
      <c r="F140" s="3">
        <v>3</v>
      </c>
      <c r="G140" s="2">
        <v>20</v>
      </c>
      <c r="H140" s="3">
        <v>11</v>
      </c>
      <c r="I140" s="68" t="str">
        <f>VLOOKUP(C140,СПРАВОЧНИК!B:D,2,0)</f>
        <v>КИТАЙ</v>
      </c>
      <c r="J140" s="68" t="str">
        <f>VLOOKUP(C140,СПРАВОЧНИК!B:D,3,0)</f>
        <v>ИНОМАРКИ</v>
      </c>
      <c r="K140" s="69" t="str">
        <f>VLOOKUP(СВОД2023[[#This Row],[ФО]],СПРАВОЧНИК!H:P,2,0)</f>
        <v>Приволжский ФО</v>
      </c>
    </row>
    <row r="141" spans="1:11" x14ac:dyDescent="0.2">
      <c r="A141" t="s">
        <v>1100</v>
      </c>
      <c r="B141" t="s">
        <v>591</v>
      </c>
      <c r="C141" s="1" t="s">
        <v>160</v>
      </c>
      <c r="D141" s="1" t="s">
        <v>1111</v>
      </c>
      <c r="E141" s="2"/>
      <c r="F141" s="3"/>
      <c r="G141" s="2"/>
      <c r="H141" s="3">
        <v>2</v>
      </c>
      <c r="I141" s="68" t="str">
        <f>VLOOKUP(C141,СПРАВОЧНИК!B:D,2,0)</f>
        <v>КИТАЙ</v>
      </c>
      <c r="J141" s="68" t="str">
        <f>VLOOKUP(C141,СПРАВОЧНИК!B:D,3,0)</f>
        <v>ИНОМАРКИ</v>
      </c>
      <c r="K141" s="69" t="str">
        <f>VLOOKUP(СВОД2023[[#This Row],[ФО]],СПРАВОЧНИК!H:P,2,0)</f>
        <v>Приволжский ФО</v>
      </c>
    </row>
    <row r="142" spans="1:11" x14ac:dyDescent="0.2">
      <c r="A142" t="s">
        <v>1100</v>
      </c>
      <c r="B142" t="s">
        <v>591</v>
      </c>
      <c r="C142" s="1" t="s">
        <v>160</v>
      </c>
      <c r="D142" s="1" t="s">
        <v>1112</v>
      </c>
      <c r="E142" s="2"/>
      <c r="F142" s="3"/>
      <c r="G142" s="2">
        <v>1</v>
      </c>
      <c r="H142" s="3">
        <v>1</v>
      </c>
      <c r="I142" s="68" t="str">
        <f>VLOOKUP(C142,СПРАВОЧНИК!B:D,2,0)</f>
        <v>КИТАЙ</v>
      </c>
      <c r="J142" s="68" t="str">
        <f>VLOOKUP(C142,СПРАВОЧНИК!B:D,3,0)</f>
        <v>ИНОМАРКИ</v>
      </c>
      <c r="K142" s="69" t="str">
        <f>VLOOKUP(СВОД2023[[#This Row],[ФО]],СПРАВОЧНИК!H:P,2,0)</f>
        <v>Приволжский ФО</v>
      </c>
    </row>
    <row r="143" spans="1:11" x14ac:dyDescent="0.2">
      <c r="A143" t="s">
        <v>1100</v>
      </c>
      <c r="B143" t="s">
        <v>591</v>
      </c>
      <c r="C143" s="1" t="s">
        <v>173</v>
      </c>
      <c r="D143" s="1" t="s">
        <v>731</v>
      </c>
      <c r="E143" s="2">
        <v>111</v>
      </c>
      <c r="F143" s="3">
        <v>103</v>
      </c>
      <c r="G143" s="2">
        <v>629</v>
      </c>
      <c r="H143" s="3">
        <v>556</v>
      </c>
      <c r="I143" s="68" t="str">
        <f>VLOOKUP(C143,СПРАВОЧНИК!B:D,2,0)</f>
        <v>ЕВРОПА</v>
      </c>
      <c r="J143" s="68" t="str">
        <f>VLOOKUP(C143,СПРАВОЧНИК!B:D,3,0)</f>
        <v>ИНОМАРКИ</v>
      </c>
      <c r="K143" s="69" t="str">
        <f>VLOOKUP(СВОД2023[[#This Row],[ФО]],СПРАВОЧНИК!H:P,2,0)</f>
        <v>Приволжский ФО</v>
      </c>
    </row>
    <row r="144" spans="1:11" x14ac:dyDescent="0.2">
      <c r="A144" t="s">
        <v>1100</v>
      </c>
      <c r="B144" t="s">
        <v>591</v>
      </c>
      <c r="C144" s="1" t="s">
        <v>173</v>
      </c>
      <c r="D144" s="1" t="s">
        <v>1178</v>
      </c>
      <c r="E144" s="2">
        <v>1</v>
      </c>
      <c r="F144" s="3"/>
      <c r="G144" s="2">
        <v>2</v>
      </c>
      <c r="H144" s="3"/>
      <c r="I144" s="68" t="str">
        <f>VLOOKUP(C144,СПРАВОЧНИК!B:D,2,0)</f>
        <v>ЕВРОПА</v>
      </c>
      <c r="J144" s="68" t="str">
        <f>VLOOKUP(C144,СПРАВОЧНИК!B:D,3,0)</f>
        <v>ИНОМАРКИ</v>
      </c>
      <c r="K144" s="69" t="str">
        <f>VLOOKUP(СВОД2023[[#This Row],[ФО]],СПРАВОЧНИК!H:P,2,0)</f>
        <v>Приволжский ФО</v>
      </c>
    </row>
    <row r="145" spans="1:11" x14ac:dyDescent="0.2">
      <c r="A145" t="s">
        <v>1100</v>
      </c>
      <c r="B145" t="s">
        <v>591</v>
      </c>
      <c r="C145" s="1" t="s">
        <v>173</v>
      </c>
      <c r="D145" s="1" t="s">
        <v>1179</v>
      </c>
      <c r="E145" s="2">
        <v>3</v>
      </c>
      <c r="F145" s="3">
        <v>4</v>
      </c>
      <c r="G145" s="2">
        <v>14</v>
      </c>
      <c r="H145" s="3">
        <v>13</v>
      </c>
      <c r="I145" s="68" t="str">
        <f>VLOOKUP(C145,СПРАВОЧНИК!B:D,2,0)</f>
        <v>ЕВРОПА</v>
      </c>
      <c r="J145" s="68" t="str">
        <f>VLOOKUP(C145,СПРАВОЧНИК!B:D,3,0)</f>
        <v>ИНОМАРКИ</v>
      </c>
      <c r="K145" s="69" t="str">
        <f>VLOOKUP(СВОД2023[[#This Row],[ФО]],СПРАВОЧНИК!H:P,2,0)</f>
        <v>Приволжский ФО</v>
      </c>
    </row>
    <row r="146" spans="1:11" x14ac:dyDescent="0.2">
      <c r="A146" t="s">
        <v>1100</v>
      </c>
      <c r="B146" t="s">
        <v>591</v>
      </c>
      <c r="C146" s="1" t="s">
        <v>173</v>
      </c>
      <c r="D146" s="1" t="s">
        <v>756</v>
      </c>
      <c r="E146" s="2"/>
      <c r="F146" s="3"/>
      <c r="G146" s="2">
        <v>1</v>
      </c>
      <c r="H146" s="3">
        <v>1</v>
      </c>
      <c r="I146" s="68" t="str">
        <f>VLOOKUP(C146,СПРАВОЧНИК!B:D,2,0)</f>
        <v>ЕВРОПА</v>
      </c>
      <c r="J146" s="68" t="str">
        <f>VLOOKUP(C146,СПРАВОЧНИК!B:D,3,0)</f>
        <v>ИНОМАРКИ</v>
      </c>
      <c r="K146" s="69" t="str">
        <f>VLOOKUP(СВОД2023[[#This Row],[ФО]],СПРАВОЧНИК!H:P,2,0)</f>
        <v>Приволжский ФО</v>
      </c>
    </row>
    <row r="147" spans="1:11" x14ac:dyDescent="0.2">
      <c r="A147" t="s">
        <v>1100</v>
      </c>
      <c r="B147" t="s">
        <v>591</v>
      </c>
      <c r="C147" s="1" t="s">
        <v>177</v>
      </c>
      <c r="D147" s="1" t="s">
        <v>1180</v>
      </c>
      <c r="E147" s="2">
        <v>1</v>
      </c>
      <c r="F147" s="3">
        <v>1</v>
      </c>
      <c r="G147" s="2">
        <v>4</v>
      </c>
      <c r="H147" s="3">
        <v>2</v>
      </c>
      <c r="I147" s="68" t="str">
        <f>VLOOKUP(C147,СПРАВОЧНИК!B:D,2,0)</f>
        <v>США</v>
      </c>
      <c r="J147" s="68" t="str">
        <f>VLOOKUP(C147,СПРАВОЧНИК!B:D,3,0)</f>
        <v>ИНОМАРКИ</v>
      </c>
      <c r="K147" s="69" t="str">
        <f>VLOOKUP(СВОД2023[[#This Row],[ФО]],СПРАВОЧНИК!H:P,2,0)</f>
        <v>Приволжский ФО</v>
      </c>
    </row>
    <row r="148" spans="1:11" x14ac:dyDescent="0.2">
      <c r="A148" t="s">
        <v>1100</v>
      </c>
      <c r="B148" t="s">
        <v>591</v>
      </c>
      <c r="C148" s="1" t="s">
        <v>177</v>
      </c>
      <c r="D148" s="1" t="s">
        <v>1113</v>
      </c>
      <c r="E148" s="2">
        <v>2</v>
      </c>
      <c r="F148" s="3"/>
      <c r="G148" s="2">
        <v>3</v>
      </c>
      <c r="H148" s="3"/>
      <c r="I148" s="68" t="str">
        <f>VLOOKUP(C148,СПРАВОЧНИК!B:D,2,0)</f>
        <v>США</v>
      </c>
      <c r="J148" s="68" t="str">
        <f>VLOOKUP(C148,СПРАВОЧНИК!B:D,3,0)</f>
        <v>ИНОМАРКИ</v>
      </c>
      <c r="K148" s="69" t="str">
        <f>VLOOKUP(СВОД2023[[#This Row],[ФО]],СПРАВОЧНИК!H:P,2,0)</f>
        <v>Приволжский ФО</v>
      </c>
    </row>
    <row r="149" spans="1:11" x14ac:dyDescent="0.2">
      <c r="A149" t="s">
        <v>1100</v>
      </c>
      <c r="B149" t="s">
        <v>591</v>
      </c>
      <c r="C149" s="1" t="s">
        <v>177</v>
      </c>
      <c r="D149" s="1" t="s">
        <v>852</v>
      </c>
      <c r="E149" s="2">
        <v>6</v>
      </c>
      <c r="F149" s="3">
        <v>9</v>
      </c>
      <c r="G149" s="2">
        <v>42</v>
      </c>
      <c r="H149" s="3">
        <v>41</v>
      </c>
      <c r="I149" s="68" t="str">
        <f>VLOOKUP(C149,СПРАВОЧНИК!B:D,2,0)</f>
        <v>США</v>
      </c>
      <c r="J149" s="68" t="str">
        <f>VLOOKUP(C149,СПРАВОЧНИК!B:D,3,0)</f>
        <v>ИНОМАРКИ</v>
      </c>
      <c r="K149" s="69" t="str">
        <f>VLOOKUP(СВОД2023[[#This Row],[ФО]],СПРАВОЧНИК!H:P,2,0)</f>
        <v>Приволжский ФО</v>
      </c>
    </row>
    <row r="150" spans="1:11" x14ac:dyDescent="0.2">
      <c r="A150" t="s">
        <v>1100</v>
      </c>
      <c r="B150" t="s">
        <v>591</v>
      </c>
      <c r="C150" s="1" t="s">
        <v>177</v>
      </c>
      <c r="D150" s="1" t="s">
        <v>732</v>
      </c>
      <c r="E150" s="2">
        <v>9</v>
      </c>
      <c r="F150" s="3">
        <v>3</v>
      </c>
      <c r="G150" s="2">
        <v>47</v>
      </c>
      <c r="H150" s="3">
        <v>27</v>
      </c>
      <c r="I150" s="68" t="str">
        <f>VLOOKUP(C150,СПРАВОЧНИК!B:D,2,0)</f>
        <v>США</v>
      </c>
      <c r="J150" s="68" t="str">
        <f>VLOOKUP(C150,СПРАВОЧНИК!B:D,3,0)</f>
        <v>ИНОМАРКИ</v>
      </c>
      <c r="K150" s="69" t="str">
        <f>VLOOKUP(СВОД2023[[#This Row],[ФО]],СПРАВОЧНИК!H:P,2,0)</f>
        <v>Приволжский ФО</v>
      </c>
    </row>
    <row r="151" spans="1:11" x14ac:dyDescent="0.2">
      <c r="A151" t="s">
        <v>1100</v>
      </c>
      <c r="B151" t="s">
        <v>591</v>
      </c>
      <c r="C151" s="1" t="s">
        <v>177</v>
      </c>
      <c r="D151" s="1" t="s">
        <v>681</v>
      </c>
      <c r="E151" s="2">
        <v>279</v>
      </c>
      <c r="F151" s="3">
        <v>261</v>
      </c>
      <c r="G151" s="2">
        <v>1555</v>
      </c>
      <c r="H151" s="3">
        <v>1407</v>
      </c>
      <c r="I151" s="68" t="str">
        <f>VLOOKUP(C151,СПРАВОЧНИК!B:D,2,0)</f>
        <v>США</v>
      </c>
      <c r="J151" s="68" t="str">
        <f>VLOOKUP(C151,СПРАВОЧНИК!B:D,3,0)</f>
        <v>ИНОМАРКИ</v>
      </c>
      <c r="K151" s="69" t="str">
        <f>VLOOKUP(СВОД2023[[#This Row],[ФО]],СПРАВОЧНИК!H:P,2,0)</f>
        <v>Приволжский ФО</v>
      </c>
    </row>
    <row r="152" spans="1:11" x14ac:dyDescent="0.2">
      <c r="A152" t="s">
        <v>1100</v>
      </c>
      <c r="B152" t="s">
        <v>591</v>
      </c>
      <c r="C152" s="1" t="s">
        <v>177</v>
      </c>
      <c r="D152" s="1" t="s">
        <v>757</v>
      </c>
      <c r="E152" s="2">
        <v>3</v>
      </c>
      <c r="F152" s="3">
        <v>4</v>
      </c>
      <c r="G152" s="2">
        <v>42</v>
      </c>
      <c r="H152" s="3">
        <v>14</v>
      </c>
      <c r="I152" s="68" t="str">
        <f>VLOOKUP(C152,СПРАВОЧНИК!B:D,2,0)</f>
        <v>США</v>
      </c>
      <c r="J152" s="68" t="str">
        <f>VLOOKUP(C152,СПРАВОЧНИК!B:D,3,0)</f>
        <v>ИНОМАРКИ</v>
      </c>
      <c r="K152" s="69" t="str">
        <f>VLOOKUP(СВОД2023[[#This Row],[ФО]],СПРАВОЧНИК!H:P,2,0)</f>
        <v>Приволжский ФО</v>
      </c>
    </row>
    <row r="153" spans="1:11" x14ac:dyDescent="0.2">
      <c r="A153" t="s">
        <v>1100</v>
      </c>
      <c r="B153" t="s">
        <v>591</v>
      </c>
      <c r="C153" s="1" t="s">
        <v>177</v>
      </c>
      <c r="D153" s="1" t="s">
        <v>758</v>
      </c>
      <c r="E153" s="2">
        <v>5</v>
      </c>
      <c r="F153" s="3">
        <v>3</v>
      </c>
      <c r="G153" s="2">
        <v>33</v>
      </c>
      <c r="H153" s="3">
        <v>15</v>
      </c>
      <c r="I153" s="68" t="str">
        <f>VLOOKUP(C153,СПРАВОЧНИК!B:D,2,0)</f>
        <v>США</v>
      </c>
      <c r="J153" s="68" t="str">
        <f>VLOOKUP(C153,СПРАВОЧНИК!B:D,3,0)</f>
        <v>ИНОМАРКИ</v>
      </c>
      <c r="K153" s="69" t="str">
        <f>VLOOKUP(СВОД2023[[#This Row],[ФО]],СПРАВОЧНИК!H:P,2,0)</f>
        <v>Приволжский ФО</v>
      </c>
    </row>
    <row r="154" spans="1:11" x14ac:dyDescent="0.2">
      <c r="A154" t="s">
        <v>1100</v>
      </c>
      <c r="B154" t="s">
        <v>591</v>
      </c>
      <c r="C154" s="1" t="s">
        <v>671</v>
      </c>
      <c r="D154" s="1" t="s">
        <v>1181</v>
      </c>
      <c r="E154" s="2"/>
      <c r="F154" s="3">
        <v>1</v>
      </c>
      <c r="G154" s="2">
        <v>1</v>
      </c>
      <c r="H154" s="3">
        <v>1</v>
      </c>
      <c r="I154" s="68" t="str">
        <f>VLOOKUP(C154,СПРАВОЧНИК!B:D,2,0)</f>
        <v>КИТАЙ</v>
      </c>
      <c r="J154" s="68" t="str">
        <f>VLOOKUP(C154,СПРАВОЧНИК!B:D,3,0)</f>
        <v>ИНОМАРКИ</v>
      </c>
      <c r="K154" s="69" t="str">
        <f>VLOOKUP(СВОД2023[[#This Row],[ФО]],СПРАВОЧНИК!H:P,2,0)</f>
        <v>Приволжский ФО</v>
      </c>
    </row>
    <row r="155" spans="1:11" x14ac:dyDescent="0.2">
      <c r="A155" t="s">
        <v>1100</v>
      </c>
      <c r="B155" t="s">
        <v>591</v>
      </c>
      <c r="C155" s="1" t="s">
        <v>193</v>
      </c>
      <c r="D155" s="1" t="s">
        <v>682</v>
      </c>
      <c r="E155" s="2">
        <v>123</v>
      </c>
      <c r="F155" s="3">
        <v>103</v>
      </c>
      <c r="G155" s="2">
        <v>604</v>
      </c>
      <c r="H155" s="3">
        <v>504</v>
      </c>
      <c r="I155" s="68" t="str">
        <f>VLOOKUP(C155,СПРАВОЧНИК!B:D,2,0)</f>
        <v>РОССИЯ</v>
      </c>
      <c r="J155" s="68" t="str">
        <f>VLOOKUP(C155,СПРАВОЧНИК!B:D,3,0)</f>
        <v>ОТЕЧЕСТВЕННЫЕ</v>
      </c>
      <c r="K155" s="69" t="str">
        <f>VLOOKUP(СВОД2023[[#This Row],[ФО]],СПРАВОЧНИК!H:P,2,0)</f>
        <v>Приволжский ФО</v>
      </c>
    </row>
    <row r="156" spans="1:11" x14ac:dyDescent="0.2">
      <c r="A156" t="s">
        <v>1100</v>
      </c>
      <c r="B156" t="s">
        <v>591</v>
      </c>
      <c r="C156" s="1" t="s">
        <v>193</v>
      </c>
      <c r="D156" s="1" t="s">
        <v>683</v>
      </c>
      <c r="E156" s="2">
        <v>49</v>
      </c>
      <c r="F156" s="3">
        <v>19</v>
      </c>
      <c r="G156" s="2">
        <v>229</v>
      </c>
      <c r="H156" s="3">
        <v>128</v>
      </c>
      <c r="I156" s="68" t="str">
        <f>VLOOKUP(C156,СПРАВОЧНИК!B:D,2,0)</f>
        <v>РОССИЯ</v>
      </c>
      <c r="J156" s="68" t="str">
        <f>VLOOKUP(C156,СПРАВОЧНИК!B:D,3,0)</f>
        <v>ОТЕЧЕСТВЕННЫЕ</v>
      </c>
      <c r="K156" s="69" t="str">
        <f>VLOOKUP(СВОД2023[[#This Row],[ФО]],СПРАВОЧНИК!H:P,2,0)</f>
        <v>Приволжский ФО</v>
      </c>
    </row>
    <row r="157" spans="1:11" x14ac:dyDescent="0.2">
      <c r="A157" t="s">
        <v>1100</v>
      </c>
      <c r="B157" t="s">
        <v>591</v>
      </c>
      <c r="C157" s="1" t="s">
        <v>193</v>
      </c>
      <c r="D157" s="1" t="s">
        <v>684</v>
      </c>
      <c r="E157" s="2">
        <v>306</v>
      </c>
      <c r="F157" s="3">
        <v>311</v>
      </c>
      <c r="G157" s="2">
        <v>1796</v>
      </c>
      <c r="H157" s="3">
        <v>1842</v>
      </c>
      <c r="I157" s="68" t="str">
        <f>VLOOKUP(C157,СПРАВОЧНИК!B:D,2,0)</f>
        <v>РОССИЯ</v>
      </c>
      <c r="J157" s="68" t="str">
        <f>VLOOKUP(C157,СПРАВОЧНИК!B:D,3,0)</f>
        <v>ОТЕЧЕСТВЕННЫЕ</v>
      </c>
      <c r="K157" s="69" t="str">
        <f>VLOOKUP(СВОД2023[[#This Row],[ФО]],СПРАВОЧНИК!H:P,2,0)</f>
        <v>Приволжский ФО</v>
      </c>
    </row>
    <row r="158" spans="1:11" x14ac:dyDescent="0.2">
      <c r="A158" t="s">
        <v>1100</v>
      </c>
      <c r="B158" t="s">
        <v>591</v>
      </c>
      <c r="C158" s="1" t="s">
        <v>193</v>
      </c>
      <c r="D158" s="1" t="s">
        <v>685</v>
      </c>
      <c r="E158" s="2">
        <v>205</v>
      </c>
      <c r="F158" s="3">
        <v>151</v>
      </c>
      <c r="G158" s="2">
        <v>1132</v>
      </c>
      <c r="H158" s="3">
        <v>998</v>
      </c>
      <c r="I158" s="68" t="str">
        <f>VLOOKUP(C158,СПРАВОЧНИК!B:D,2,0)</f>
        <v>РОССИЯ</v>
      </c>
      <c r="J158" s="68" t="str">
        <f>VLOOKUP(C158,СПРАВОЧНИК!B:D,3,0)</f>
        <v>ОТЕЧЕСТВЕННЫЕ</v>
      </c>
      <c r="K158" s="69" t="str">
        <f>VLOOKUP(СВОД2023[[#This Row],[ФО]],СПРАВОЧНИК!H:P,2,0)</f>
        <v>Приволжский ФО</v>
      </c>
    </row>
    <row r="159" spans="1:11" x14ac:dyDescent="0.2">
      <c r="A159" t="s">
        <v>1100</v>
      </c>
      <c r="B159" t="s">
        <v>591</v>
      </c>
      <c r="C159" s="1" t="s">
        <v>193</v>
      </c>
      <c r="D159" s="1" t="s">
        <v>1114</v>
      </c>
      <c r="E159" s="2">
        <v>7</v>
      </c>
      <c r="F159" s="3">
        <v>7</v>
      </c>
      <c r="G159" s="2">
        <v>18</v>
      </c>
      <c r="H159" s="3">
        <v>20</v>
      </c>
      <c r="I159" s="68" t="str">
        <f>VLOOKUP(C159,СПРАВОЧНИК!B:D,2,0)</f>
        <v>РОССИЯ</v>
      </c>
      <c r="J159" s="68" t="str">
        <f>VLOOKUP(C159,СПРАВОЧНИК!B:D,3,0)</f>
        <v>ОТЕЧЕСТВЕННЫЕ</v>
      </c>
      <c r="K159" s="69" t="str">
        <f>VLOOKUP(СВОД2023[[#This Row],[ФО]],СПРАВОЧНИК!H:P,2,0)</f>
        <v>Приволжский ФО</v>
      </c>
    </row>
    <row r="160" spans="1:11" x14ac:dyDescent="0.2">
      <c r="A160" t="s">
        <v>1100</v>
      </c>
      <c r="B160" t="s">
        <v>591</v>
      </c>
      <c r="C160" s="1" t="s">
        <v>193</v>
      </c>
      <c r="D160" s="1" t="s">
        <v>686</v>
      </c>
      <c r="E160" s="2">
        <v>215</v>
      </c>
      <c r="F160" s="3">
        <v>269</v>
      </c>
      <c r="G160" s="2">
        <v>1203</v>
      </c>
      <c r="H160" s="3">
        <v>1625</v>
      </c>
      <c r="I160" s="68" t="str">
        <f>VLOOKUP(C160,СПРАВОЧНИК!B:D,2,0)</f>
        <v>РОССИЯ</v>
      </c>
      <c r="J160" s="68" t="str">
        <f>VLOOKUP(C160,СПРАВОЧНИК!B:D,3,0)</f>
        <v>ОТЕЧЕСТВЕННЫЕ</v>
      </c>
      <c r="K160" s="69" t="str">
        <f>VLOOKUP(СВОД2023[[#This Row],[ФО]],СПРАВОЧНИК!H:P,2,0)</f>
        <v>Приволжский ФО</v>
      </c>
    </row>
    <row r="161" spans="1:11" x14ac:dyDescent="0.2">
      <c r="A161" t="s">
        <v>1100</v>
      </c>
      <c r="B161" t="s">
        <v>591</v>
      </c>
      <c r="C161" s="1" t="s">
        <v>193</v>
      </c>
      <c r="D161" s="1" t="s">
        <v>687</v>
      </c>
      <c r="E161" s="2">
        <v>2114</v>
      </c>
      <c r="F161" s="3">
        <v>1837</v>
      </c>
      <c r="G161" s="2">
        <v>11778</v>
      </c>
      <c r="H161" s="3">
        <v>10369</v>
      </c>
      <c r="I161" s="68" t="str">
        <f>VLOOKUP(C161,СПРАВОЧНИК!B:D,2,0)</f>
        <v>РОССИЯ</v>
      </c>
      <c r="J161" s="68" t="str">
        <f>VLOOKUP(C161,СПРАВОЧНИК!B:D,3,0)</f>
        <v>ОТЕЧЕСТВЕННЫЕ</v>
      </c>
      <c r="K161" s="69" t="str">
        <f>VLOOKUP(СВОД2023[[#This Row],[ФО]],СПРАВОЧНИК!H:P,2,0)</f>
        <v>Приволжский ФО</v>
      </c>
    </row>
    <row r="162" spans="1:11" x14ac:dyDescent="0.2">
      <c r="A162" t="s">
        <v>1100</v>
      </c>
      <c r="B162" t="s">
        <v>591</v>
      </c>
      <c r="C162" s="1" t="s">
        <v>193</v>
      </c>
      <c r="D162" s="1" t="s">
        <v>688</v>
      </c>
      <c r="E162" s="2">
        <v>713</v>
      </c>
      <c r="F162" s="3">
        <v>472</v>
      </c>
      <c r="G162" s="2">
        <v>3871</v>
      </c>
      <c r="H162" s="3">
        <v>3194</v>
      </c>
      <c r="I162" s="68" t="str">
        <f>VLOOKUP(C162,СПРАВОЧНИК!B:D,2,0)</f>
        <v>РОССИЯ</v>
      </c>
      <c r="J162" s="68" t="str">
        <f>VLOOKUP(C162,СПРАВОЧНИК!B:D,3,0)</f>
        <v>ОТЕЧЕСТВЕННЫЕ</v>
      </c>
      <c r="K162" s="69" t="str">
        <f>VLOOKUP(СВОД2023[[#This Row],[ФО]],СПРАВОЧНИК!H:P,2,0)</f>
        <v>Приволжский ФО</v>
      </c>
    </row>
    <row r="163" spans="1:11" x14ac:dyDescent="0.2">
      <c r="A163" t="s">
        <v>1100</v>
      </c>
      <c r="B163" t="s">
        <v>591</v>
      </c>
      <c r="C163" s="1" t="s">
        <v>193</v>
      </c>
      <c r="D163" s="1" t="s">
        <v>689</v>
      </c>
      <c r="E163" s="2">
        <v>1</v>
      </c>
      <c r="F163" s="3"/>
      <c r="G163" s="2">
        <v>16</v>
      </c>
      <c r="H163" s="3"/>
      <c r="I163" s="68" t="str">
        <f>VLOOKUP(C163,СПРАВОЧНИК!B:D,2,0)</f>
        <v>РОССИЯ</v>
      </c>
      <c r="J163" s="68" t="str">
        <f>VLOOKUP(C163,СПРАВОЧНИК!B:D,3,0)</f>
        <v>ОТЕЧЕСТВЕННЫЕ</v>
      </c>
      <c r="K163" s="69" t="str">
        <f>VLOOKUP(СВОД2023[[#This Row],[ФО]],СПРАВОЧНИК!H:P,2,0)</f>
        <v>Приволжский ФО</v>
      </c>
    </row>
    <row r="164" spans="1:11" x14ac:dyDescent="0.2">
      <c r="A164" t="s">
        <v>1100</v>
      </c>
      <c r="B164" t="s">
        <v>591</v>
      </c>
      <c r="C164" s="1" t="s">
        <v>193</v>
      </c>
      <c r="D164" s="1" t="s">
        <v>690</v>
      </c>
      <c r="E164" s="2">
        <v>1</v>
      </c>
      <c r="F164" s="3"/>
      <c r="G164" s="2">
        <v>2</v>
      </c>
      <c r="H164" s="3"/>
      <c r="I164" s="68" t="str">
        <f>VLOOKUP(C164,СПРАВОЧНИК!B:D,2,0)</f>
        <v>РОССИЯ</v>
      </c>
      <c r="J164" s="68" t="str">
        <f>VLOOKUP(C164,СПРАВОЧНИК!B:D,3,0)</f>
        <v>ОТЕЧЕСТВЕННЫЕ</v>
      </c>
      <c r="K164" s="69" t="str">
        <f>VLOOKUP(СВОД2023[[#This Row],[ФО]],СПРАВОЧНИК!H:P,2,0)</f>
        <v>Приволжский ФО</v>
      </c>
    </row>
    <row r="165" spans="1:11" x14ac:dyDescent="0.2">
      <c r="A165" t="s">
        <v>1100</v>
      </c>
      <c r="B165" t="s">
        <v>591</v>
      </c>
      <c r="C165" s="1" t="s">
        <v>215</v>
      </c>
      <c r="D165" s="1" t="s">
        <v>759</v>
      </c>
      <c r="E165" s="2"/>
      <c r="F165" s="3"/>
      <c r="G165" s="2"/>
      <c r="H165" s="3">
        <v>3</v>
      </c>
      <c r="I165" s="68" t="str">
        <f>VLOOKUP(C165,СПРАВОЧНИК!B:D,2,0)</f>
        <v>США</v>
      </c>
      <c r="J165" s="68" t="str">
        <f>VLOOKUP(C165,СПРАВОЧНИК!B:D,3,0)</f>
        <v>ИНОМАРКИ</v>
      </c>
      <c r="K165" s="69" t="str">
        <f>VLOOKUP(СВОД2023[[#This Row],[ФО]],СПРАВОЧНИК!H:P,2,0)</f>
        <v>Приволжский ФО</v>
      </c>
    </row>
    <row r="166" spans="1:11" x14ac:dyDescent="0.2">
      <c r="A166" t="s">
        <v>1100</v>
      </c>
      <c r="B166" t="s">
        <v>591</v>
      </c>
      <c r="C166" s="1" t="s">
        <v>1115</v>
      </c>
      <c r="D166" s="1" t="s">
        <v>1116</v>
      </c>
      <c r="E166" s="2">
        <v>1</v>
      </c>
      <c r="F166" s="3"/>
      <c r="G166" s="2">
        <v>6</v>
      </c>
      <c r="H166" s="3">
        <v>3</v>
      </c>
      <c r="I166" s="68" t="str">
        <f>VLOOKUP(C166,СПРАВОЧНИК!B:D,2,0)</f>
        <v>США</v>
      </c>
      <c r="J166" s="68" t="str">
        <f>VLOOKUP(C166,СПРАВОЧНИК!B:D,3,0)</f>
        <v>ИНОМАРКИ</v>
      </c>
      <c r="K166" s="69" t="str">
        <f>VLOOKUP(СВОД2023[[#This Row],[ФО]],СПРАВОЧНИК!H:P,2,0)</f>
        <v>Приволжский ФО</v>
      </c>
    </row>
    <row r="167" spans="1:11" x14ac:dyDescent="0.2">
      <c r="A167" t="s">
        <v>1100</v>
      </c>
      <c r="B167" t="s">
        <v>591</v>
      </c>
      <c r="C167" s="1" t="s">
        <v>1182</v>
      </c>
      <c r="D167" s="1" t="s">
        <v>1183</v>
      </c>
      <c r="E167" s="2"/>
      <c r="F167" s="3">
        <v>1</v>
      </c>
      <c r="G167" s="2">
        <v>2</v>
      </c>
      <c r="H167" s="3">
        <v>1</v>
      </c>
      <c r="I167" s="68" t="str">
        <f>VLOOKUP(C167,СПРАВОЧНИК!B:D,2,0)</f>
        <v>КИТАЙ</v>
      </c>
      <c r="J167" s="68" t="str">
        <f>VLOOKUP(C167,СПРАВОЧНИК!B:D,3,0)</f>
        <v>ИНОМАРКИ</v>
      </c>
      <c r="K167" s="69" t="str">
        <f>VLOOKUP(СВОД2023[[#This Row],[ФО]],СПРАВОЧНИК!H:P,2,0)</f>
        <v>Приволжский ФО</v>
      </c>
    </row>
    <row r="168" spans="1:11" x14ac:dyDescent="0.2">
      <c r="A168" t="s">
        <v>1100</v>
      </c>
      <c r="B168" t="s">
        <v>591</v>
      </c>
      <c r="C168" s="1" t="s">
        <v>230</v>
      </c>
      <c r="D168" s="1" t="s">
        <v>1119</v>
      </c>
      <c r="E168" s="2">
        <v>2</v>
      </c>
      <c r="F168" s="3">
        <v>1</v>
      </c>
      <c r="G168" s="2">
        <v>2</v>
      </c>
      <c r="H168" s="3">
        <v>4</v>
      </c>
      <c r="I168" s="68" t="str">
        <f>VLOOKUP(C168,СПРАВОЧНИК!B:D,2,0)</f>
        <v>ЯПОНИЯ</v>
      </c>
      <c r="J168" s="68" t="str">
        <f>VLOOKUP(C168,СПРАВОЧНИК!B:D,3,0)</f>
        <v>ИНОМАРКИ</v>
      </c>
      <c r="K168" s="69" t="str">
        <f>VLOOKUP(СВОД2023[[#This Row],[ФО]],СПРАВОЧНИК!H:P,2,0)</f>
        <v>Приволжский ФО</v>
      </c>
    </row>
    <row r="169" spans="1:11" x14ac:dyDescent="0.2">
      <c r="A169" t="s">
        <v>1100</v>
      </c>
      <c r="B169" t="s">
        <v>591</v>
      </c>
      <c r="C169" s="1" t="s">
        <v>257</v>
      </c>
      <c r="D169" s="1" t="s">
        <v>1120</v>
      </c>
      <c r="E169" s="2"/>
      <c r="F169" s="3"/>
      <c r="G169" s="2">
        <v>4</v>
      </c>
      <c r="H169" s="3">
        <v>6</v>
      </c>
      <c r="I169" s="68" t="str">
        <f>VLOOKUP(C169,СПРАВОЧНИК!B:D,2,0)</f>
        <v>КОРЕЯ</v>
      </c>
      <c r="J169" s="68" t="str">
        <f>VLOOKUP(C169,СПРАВОЧНИК!B:D,3,0)</f>
        <v>ИНОМАРКИ</v>
      </c>
      <c r="K169" s="69" t="str">
        <f>VLOOKUP(СВОД2023[[#This Row],[ФО]],СПРАВОЧНИК!H:P,2,0)</f>
        <v>Приволжский ФО</v>
      </c>
    </row>
    <row r="170" spans="1:11" x14ac:dyDescent="0.2">
      <c r="A170" t="s">
        <v>1100</v>
      </c>
      <c r="B170" t="s">
        <v>591</v>
      </c>
      <c r="C170" s="1" t="s">
        <v>257</v>
      </c>
      <c r="D170" s="1" t="s">
        <v>691</v>
      </c>
      <c r="E170" s="2">
        <v>57</v>
      </c>
      <c r="F170" s="3">
        <v>58</v>
      </c>
      <c r="G170" s="2">
        <v>405</v>
      </c>
      <c r="H170" s="3">
        <v>302</v>
      </c>
      <c r="I170" s="68" t="str">
        <f>VLOOKUP(C170,СПРАВОЧНИК!B:D,2,0)</f>
        <v>КОРЕЯ</v>
      </c>
      <c r="J170" s="68" t="str">
        <f>VLOOKUP(C170,СПРАВОЧНИК!B:D,3,0)</f>
        <v>ИНОМАРКИ</v>
      </c>
      <c r="K170" s="69" t="str">
        <f>VLOOKUP(СВОД2023[[#This Row],[ФО]],СПРАВОЧНИК!H:P,2,0)</f>
        <v>Приволжский ФО</v>
      </c>
    </row>
    <row r="171" spans="1:11" x14ac:dyDescent="0.2">
      <c r="A171" t="s">
        <v>1100</v>
      </c>
      <c r="B171" t="s">
        <v>591</v>
      </c>
      <c r="C171" s="1" t="s">
        <v>257</v>
      </c>
      <c r="D171" s="1" t="s">
        <v>692</v>
      </c>
      <c r="E171" s="2">
        <v>73</v>
      </c>
      <c r="F171" s="3">
        <v>51</v>
      </c>
      <c r="G171" s="2">
        <v>347</v>
      </c>
      <c r="H171" s="3">
        <v>293</v>
      </c>
      <c r="I171" s="68" t="str">
        <f>VLOOKUP(C171,СПРАВОЧНИК!B:D,2,0)</f>
        <v>КОРЕЯ</v>
      </c>
      <c r="J171" s="68" t="str">
        <f>VLOOKUP(C171,СПРАВОЧНИК!B:D,3,0)</f>
        <v>ИНОМАРКИ</v>
      </c>
      <c r="K171" s="69" t="str">
        <f>VLOOKUP(СВОД2023[[#This Row],[ФО]],СПРАВОЧНИК!H:P,2,0)</f>
        <v>Приволжский ФО</v>
      </c>
    </row>
    <row r="172" spans="1:11" x14ac:dyDescent="0.2">
      <c r="A172" t="s">
        <v>1100</v>
      </c>
      <c r="B172" t="s">
        <v>591</v>
      </c>
      <c r="C172" s="1" t="s">
        <v>257</v>
      </c>
      <c r="D172" s="1" t="s">
        <v>1121</v>
      </c>
      <c r="E172" s="2">
        <v>5</v>
      </c>
      <c r="F172" s="3">
        <v>4</v>
      </c>
      <c r="G172" s="2">
        <v>8</v>
      </c>
      <c r="H172" s="3">
        <v>8</v>
      </c>
      <c r="I172" s="68" t="str">
        <f>VLOOKUP(C172,СПРАВОЧНИК!B:D,2,0)</f>
        <v>КОРЕЯ</v>
      </c>
      <c r="J172" s="68" t="str">
        <f>VLOOKUP(C172,СПРАВОЧНИК!B:D,3,0)</f>
        <v>ИНОМАРКИ</v>
      </c>
      <c r="K172" s="69" t="str">
        <f>VLOOKUP(СВОД2023[[#This Row],[ФО]],СПРАВОЧНИК!H:P,2,0)</f>
        <v>Приволжский ФО</v>
      </c>
    </row>
    <row r="173" spans="1:11" x14ac:dyDescent="0.2">
      <c r="A173" t="s">
        <v>1100</v>
      </c>
      <c r="B173" t="s">
        <v>591</v>
      </c>
      <c r="C173" s="1" t="s">
        <v>257</v>
      </c>
      <c r="D173" s="1" t="s">
        <v>1184</v>
      </c>
      <c r="E173" s="2"/>
      <c r="F173" s="3"/>
      <c r="G173" s="2">
        <v>3</v>
      </c>
      <c r="H173" s="3">
        <v>1</v>
      </c>
      <c r="I173" s="68" t="str">
        <f>VLOOKUP(C173,СПРАВОЧНИК!B:D,2,0)</f>
        <v>КОРЕЯ</v>
      </c>
      <c r="J173" s="68" t="str">
        <f>VLOOKUP(C173,СПРАВОЧНИК!B:D,3,0)</f>
        <v>ИНОМАРКИ</v>
      </c>
      <c r="K173" s="69" t="str">
        <f>VLOOKUP(СВОД2023[[#This Row],[ФО]],СПРАВОЧНИК!H:P,2,0)</f>
        <v>Приволжский ФО</v>
      </c>
    </row>
    <row r="174" spans="1:11" x14ac:dyDescent="0.2">
      <c r="A174" t="s">
        <v>1100</v>
      </c>
      <c r="B174" t="s">
        <v>591</v>
      </c>
      <c r="C174" s="1" t="s">
        <v>257</v>
      </c>
      <c r="D174" s="1" t="s">
        <v>693</v>
      </c>
      <c r="E174" s="2">
        <v>11</v>
      </c>
      <c r="F174" s="3">
        <v>4</v>
      </c>
      <c r="G174" s="2">
        <v>47</v>
      </c>
      <c r="H174" s="3">
        <v>36</v>
      </c>
      <c r="I174" s="68" t="str">
        <f>VLOOKUP(C174,СПРАВОЧНИК!B:D,2,0)</f>
        <v>КОРЕЯ</v>
      </c>
      <c r="J174" s="68" t="str">
        <f>VLOOKUP(C174,СПРАВОЧНИК!B:D,3,0)</f>
        <v>ИНОМАРКИ</v>
      </c>
      <c r="K174" s="69" t="str">
        <f>VLOOKUP(СВОД2023[[#This Row],[ФО]],СПРАВОЧНИК!H:P,2,0)</f>
        <v>Приволжский ФО</v>
      </c>
    </row>
    <row r="175" spans="1:11" x14ac:dyDescent="0.2">
      <c r="A175" t="s">
        <v>1100</v>
      </c>
      <c r="B175" t="s">
        <v>591</v>
      </c>
      <c r="C175" s="1" t="s">
        <v>1053</v>
      </c>
      <c r="D175" s="1" t="s">
        <v>1185</v>
      </c>
      <c r="E175" s="2">
        <v>1</v>
      </c>
      <c r="F175" s="3">
        <v>2</v>
      </c>
      <c r="G175" s="2">
        <v>2</v>
      </c>
      <c r="H175" s="3">
        <v>3</v>
      </c>
      <c r="I175" s="68" t="str">
        <f>VLOOKUP(C175,СПРАВОЧНИК!B:D,2,0)</f>
        <v>ЕВРОПА</v>
      </c>
      <c r="J175" s="68" t="str">
        <f>VLOOKUP(C175,СПРАВОЧНИК!B:D,3,0)</f>
        <v>ИНОМАРКИ</v>
      </c>
      <c r="K175" s="69" t="str">
        <f>VLOOKUP(СВОД2023[[#This Row],[ФО]],СПРАВОЧНИК!H:P,2,0)</f>
        <v>Приволжский ФО</v>
      </c>
    </row>
    <row r="176" spans="1:11" x14ac:dyDescent="0.2">
      <c r="A176" t="s">
        <v>1100</v>
      </c>
      <c r="B176" t="s">
        <v>591</v>
      </c>
      <c r="C176" s="1" t="s">
        <v>274</v>
      </c>
      <c r="D176" s="1" t="s">
        <v>1124</v>
      </c>
      <c r="E176" s="2"/>
      <c r="F176" s="3"/>
      <c r="G176" s="2"/>
      <c r="H176" s="3">
        <v>2</v>
      </c>
      <c r="I176" s="68" t="str">
        <f>VLOOKUP(C176,СПРАВОЧНИК!B:D,2,0)</f>
        <v>ЯПОНИЯ</v>
      </c>
      <c r="J176" s="68" t="str">
        <f>VLOOKUP(C176,СПРАВОЧНИК!B:D,3,0)</f>
        <v>ИНОМАРКИ</v>
      </c>
      <c r="K176" s="69" t="str">
        <f>VLOOKUP(СВОД2023[[#This Row],[ФО]],СПРАВОЧНИК!H:P,2,0)</f>
        <v>Приволжский ФО</v>
      </c>
    </row>
    <row r="177" spans="1:11" x14ac:dyDescent="0.2">
      <c r="A177" t="s">
        <v>1100</v>
      </c>
      <c r="B177" t="s">
        <v>591</v>
      </c>
      <c r="C177" s="1" t="s">
        <v>274</v>
      </c>
      <c r="D177" s="1" t="s">
        <v>1125</v>
      </c>
      <c r="E177" s="2">
        <v>1</v>
      </c>
      <c r="F177" s="3"/>
      <c r="G177" s="2">
        <v>3</v>
      </c>
      <c r="H177" s="3">
        <v>1</v>
      </c>
      <c r="I177" s="68" t="str">
        <f>VLOOKUP(C177,СПРАВОЧНИК!B:D,2,0)</f>
        <v>ЯПОНИЯ</v>
      </c>
      <c r="J177" s="68" t="str">
        <f>VLOOKUP(C177,СПРАВОЧНИК!B:D,3,0)</f>
        <v>ИНОМАРКИ</v>
      </c>
      <c r="K177" s="69" t="str">
        <f>VLOOKUP(СВОД2023[[#This Row],[ФО]],СПРАВОЧНИК!H:P,2,0)</f>
        <v>Приволжский ФО</v>
      </c>
    </row>
    <row r="178" spans="1:11" x14ac:dyDescent="0.2">
      <c r="A178" t="s">
        <v>1100</v>
      </c>
      <c r="B178" t="s">
        <v>591</v>
      </c>
      <c r="C178" s="1" t="s">
        <v>694</v>
      </c>
      <c r="D178" s="1" t="s">
        <v>695</v>
      </c>
      <c r="E178" s="2">
        <v>32</v>
      </c>
      <c r="F178" s="3">
        <v>36</v>
      </c>
      <c r="G178" s="2">
        <v>187</v>
      </c>
      <c r="H178" s="3">
        <v>168</v>
      </c>
      <c r="I178" s="68" t="str">
        <f>VLOOKUP(C178,СПРАВОЧНИК!B:D,2,0)</f>
        <v>ЕВРОПА</v>
      </c>
      <c r="J178" s="68" t="str">
        <f>VLOOKUP(C178,СПРАВОЧНИК!B:D,3,0)</f>
        <v>ИНОМАРКИ</v>
      </c>
      <c r="K178" s="69" t="str">
        <f>VLOOKUP(СВОД2023[[#This Row],[ФО]],СПРАВОЧНИК!H:P,2,0)</f>
        <v>Приволжский ФО</v>
      </c>
    </row>
    <row r="179" spans="1:11" x14ac:dyDescent="0.2">
      <c r="A179" t="s">
        <v>1100</v>
      </c>
      <c r="B179" t="s">
        <v>591</v>
      </c>
      <c r="C179" s="1" t="s">
        <v>276</v>
      </c>
      <c r="D179" s="1" t="s">
        <v>1186</v>
      </c>
      <c r="E179" s="2"/>
      <c r="F179" s="3"/>
      <c r="G179" s="2"/>
      <c r="H179" s="3">
        <v>1</v>
      </c>
      <c r="I179" s="68" t="str">
        <f>VLOOKUP(C179,СПРАВОЧНИК!B:D,2,0)</f>
        <v>КИТАЙ</v>
      </c>
      <c r="J179" s="68" t="str">
        <f>VLOOKUP(C179,СПРАВОЧНИК!B:D,3,0)</f>
        <v>ИНОМАРКИ</v>
      </c>
      <c r="K179" s="69" t="str">
        <f>VLOOKUP(СВОД2023[[#This Row],[ФО]],СПРАВОЧНИК!H:P,2,0)</f>
        <v>Приволжский ФО</v>
      </c>
    </row>
    <row r="180" spans="1:11" x14ac:dyDescent="0.2">
      <c r="A180" t="s">
        <v>1100</v>
      </c>
      <c r="B180" t="s">
        <v>591</v>
      </c>
      <c r="C180" s="1" t="s">
        <v>276</v>
      </c>
      <c r="D180" s="1" t="s">
        <v>696</v>
      </c>
      <c r="E180" s="2"/>
      <c r="F180" s="3"/>
      <c r="G180" s="2"/>
      <c r="H180" s="3">
        <v>1</v>
      </c>
      <c r="I180" s="68" t="str">
        <f>VLOOKUP(C180,СПРАВОЧНИК!B:D,2,0)</f>
        <v>КИТАЙ</v>
      </c>
      <c r="J180" s="68" t="str">
        <f>VLOOKUP(C180,СПРАВОЧНИК!B:D,3,0)</f>
        <v>ИНОМАРКИ</v>
      </c>
      <c r="K180" s="69" t="str">
        <f>VLOOKUP(СВОД2023[[#This Row],[ФО]],СПРАВОЧНИК!H:P,2,0)</f>
        <v>Приволжский ФО</v>
      </c>
    </row>
    <row r="181" spans="1:11" x14ac:dyDescent="0.2">
      <c r="A181" t="s">
        <v>1100</v>
      </c>
      <c r="B181" t="s">
        <v>591</v>
      </c>
      <c r="C181" s="1" t="s">
        <v>301</v>
      </c>
      <c r="D181" s="1" t="s">
        <v>741</v>
      </c>
      <c r="E181" s="2">
        <v>1</v>
      </c>
      <c r="F181" s="3"/>
      <c r="G181" s="2">
        <v>7</v>
      </c>
      <c r="H181" s="3">
        <v>7</v>
      </c>
      <c r="I181" s="68" t="str">
        <f>VLOOKUP(C181,СПРАВОЧНИК!B:D,2,0)</f>
        <v>КОРЕЯ</v>
      </c>
      <c r="J181" s="68" t="str">
        <f>VLOOKUP(C181,СПРАВОЧНИК!B:D,3,0)</f>
        <v>ИНОМАРКИ</v>
      </c>
      <c r="K181" s="69" t="str">
        <f>VLOOKUP(СВОД2023[[#This Row],[ФО]],СПРАВОЧНИК!H:P,2,0)</f>
        <v>Приволжский ФО</v>
      </c>
    </row>
    <row r="182" spans="1:11" x14ac:dyDescent="0.2">
      <c r="A182" t="s">
        <v>1100</v>
      </c>
      <c r="B182" t="s">
        <v>591</v>
      </c>
      <c r="C182" s="1" t="s">
        <v>301</v>
      </c>
      <c r="D182" s="1" t="s">
        <v>1187</v>
      </c>
      <c r="E182" s="2">
        <v>1</v>
      </c>
      <c r="F182" s="3"/>
      <c r="G182" s="2">
        <v>2</v>
      </c>
      <c r="H182" s="3"/>
      <c r="I182" s="68" t="str">
        <f>VLOOKUP(C182,СПРАВОЧНИК!B:D,2,0)</f>
        <v>КОРЕЯ</v>
      </c>
      <c r="J182" s="68" t="str">
        <f>VLOOKUP(C182,СПРАВОЧНИК!B:D,3,0)</f>
        <v>ИНОМАРКИ</v>
      </c>
      <c r="K182" s="69" t="str">
        <f>VLOOKUP(СВОД2023[[#This Row],[ФО]],СПРАВОЧНИК!H:P,2,0)</f>
        <v>Приволжский ФО</v>
      </c>
    </row>
    <row r="183" spans="1:11" x14ac:dyDescent="0.2">
      <c r="A183" t="s">
        <v>1100</v>
      </c>
      <c r="B183" t="s">
        <v>591</v>
      </c>
      <c r="C183" s="1" t="s">
        <v>301</v>
      </c>
      <c r="D183" s="1" t="s">
        <v>1188</v>
      </c>
      <c r="E183" s="2">
        <v>3</v>
      </c>
      <c r="F183" s="3">
        <v>2</v>
      </c>
      <c r="G183" s="2">
        <v>4</v>
      </c>
      <c r="H183" s="3">
        <v>5</v>
      </c>
      <c r="I183" s="68" t="str">
        <f>VLOOKUP(C183,СПРАВОЧНИК!B:D,2,0)</f>
        <v>КОРЕЯ</v>
      </c>
      <c r="J183" s="68" t="str">
        <f>VLOOKUP(C183,СПРАВОЧНИК!B:D,3,0)</f>
        <v>ИНОМАРКИ</v>
      </c>
      <c r="K183" s="69" t="str">
        <f>VLOOKUP(СВОД2023[[#This Row],[ФО]],СПРАВОЧНИК!H:P,2,0)</f>
        <v>Приволжский ФО</v>
      </c>
    </row>
    <row r="184" spans="1:11" x14ac:dyDescent="0.2">
      <c r="A184" t="s">
        <v>1100</v>
      </c>
      <c r="B184" t="s">
        <v>591</v>
      </c>
      <c r="C184" s="1" t="s">
        <v>301</v>
      </c>
      <c r="D184" s="1" t="s">
        <v>697</v>
      </c>
      <c r="E184" s="2">
        <v>6</v>
      </c>
      <c r="F184" s="3">
        <v>9</v>
      </c>
      <c r="G184" s="2">
        <v>47</v>
      </c>
      <c r="H184" s="3">
        <v>48</v>
      </c>
      <c r="I184" s="68" t="str">
        <f>VLOOKUP(C184,СПРАВОЧНИК!B:D,2,0)</f>
        <v>КОРЕЯ</v>
      </c>
      <c r="J184" s="68" t="str">
        <f>VLOOKUP(C184,СПРАВОЧНИК!B:D,3,0)</f>
        <v>ИНОМАРКИ</v>
      </c>
      <c r="K184" s="69" t="str">
        <f>VLOOKUP(СВОД2023[[#This Row],[ФО]],СПРАВОЧНИК!H:P,2,0)</f>
        <v>Приволжский ФО</v>
      </c>
    </row>
    <row r="185" spans="1:11" x14ac:dyDescent="0.2">
      <c r="A185" t="s">
        <v>1100</v>
      </c>
      <c r="B185" t="s">
        <v>591</v>
      </c>
      <c r="C185" s="1" t="s">
        <v>311</v>
      </c>
      <c r="D185" s="1" t="s">
        <v>1189</v>
      </c>
      <c r="E185" s="2"/>
      <c r="F185" s="3"/>
      <c r="G185" s="2">
        <v>1</v>
      </c>
      <c r="H185" s="3"/>
      <c r="I185" s="68" t="str">
        <f>VLOOKUP(C185,СПРАВОЧНИК!B:D,2,0)</f>
        <v>РОССИЯ</v>
      </c>
      <c r="J185" s="68" t="str">
        <f>VLOOKUP(C185,СПРАВОЧНИК!B:D,3,0)</f>
        <v>ОТЕЧЕСТВЕННЫЕ</v>
      </c>
      <c r="K185" s="69" t="str">
        <f>VLOOKUP(СВОД2023[[#This Row],[ФО]],СПРАВОЧНИК!H:P,2,0)</f>
        <v>Приволжский ФО</v>
      </c>
    </row>
    <row r="186" spans="1:11" x14ac:dyDescent="0.2">
      <c r="A186" t="s">
        <v>1100</v>
      </c>
      <c r="B186" t="s">
        <v>591</v>
      </c>
      <c r="C186" s="1" t="s">
        <v>311</v>
      </c>
      <c r="D186" s="1" t="s">
        <v>749</v>
      </c>
      <c r="E186" s="2">
        <v>46</v>
      </c>
      <c r="F186" s="3">
        <v>28</v>
      </c>
      <c r="G186" s="2">
        <v>174</v>
      </c>
      <c r="H186" s="3">
        <v>171</v>
      </c>
      <c r="I186" s="68" t="str">
        <f>VLOOKUP(C186,СПРАВОЧНИК!B:D,2,0)</f>
        <v>РОССИЯ</v>
      </c>
      <c r="J186" s="68" t="str">
        <f>VLOOKUP(C186,СПРАВОЧНИК!B:D,3,0)</f>
        <v>ОТЕЧЕСТВЕННЫЕ</v>
      </c>
      <c r="K186" s="69" t="str">
        <f>VLOOKUP(СВОД2023[[#This Row],[ФО]],СПРАВОЧНИК!H:P,2,0)</f>
        <v>Приволжский ФО</v>
      </c>
    </row>
    <row r="187" spans="1:11" x14ac:dyDescent="0.2">
      <c r="A187" t="s">
        <v>1100</v>
      </c>
      <c r="B187" t="s">
        <v>591</v>
      </c>
      <c r="C187" s="1" t="s">
        <v>311</v>
      </c>
      <c r="D187" s="1" t="s">
        <v>698</v>
      </c>
      <c r="E187" s="2">
        <v>13</v>
      </c>
      <c r="F187" s="3">
        <v>18</v>
      </c>
      <c r="G187" s="2">
        <v>92</v>
      </c>
      <c r="H187" s="3">
        <v>99</v>
      </c>
      <c r="I187" s="68" t="str">
        <f>VLOOKUP(C187,СПРАВОЧНИК!B:D,2,0)</f>
        <v>РОССИЯ</v>
      </c>
      <c r="J187" s="68" t="str">
        <f>VLOOKUP(C187,СПРАВОЧНИК!B:D,3,0)</f>
        <v>ОТЕЧЕСТВЕННЫЕ</v>
      </c>
      <c r="K187" s="69" t="str">
        <f>VLOOKUP(СВОД2023[[#This Row],[ФО]],СПРАВОЧНИК!H:P,2,0)</f>
        <v>Приволжский ФО</v>
      </c>
    </row>
    <row r="188" spans="1:11" x14ac:dyDescent="0.2">
      <c r="A188" t="s">
        <v>1100</v>
      </c>
      <c r="B188" t="s">
        <v>591</v>
      </c>
      <c r="C188" s="1" t="s">
        <v>311</v>
      </c>
      <c r="D188" s="1" t="s">
        <v>1190</v>
      </c>
      <c r="E188" s="2">
        <v>49</v>
      </c>
      <c r="F188" s="3">
        <v>42</v>
      </c>
      <c r="G188" s="2">
        <v>288</v>
      </c>
      <c r="H188" s="3">
        <v>262</v>
      </c>
      <c r="I188" s="68" t="str">
        <f>VLOOKUP(C188,СПРАВОЧНИК!B:D,2,0)</f>
        <v>РОССИЯ</v>
      </c>
      <c r="J188" s="68" t="str">
        <f>VLOOKUP(C188,СПРАВОЧНИК!B:D,3,0)</f>
        <v>ОТЕЧЕСТВЕННЫЕ</v>
      </c>
      <c r="K188" s="69" t="str">
        <f>VLOOKUP(СВОД2023[[#This Row],[ФО]],СПРАВОЧНИК!H:P,2,0)</f>
        <v>Приволжский ФО</v>
      </c>
    </row>
    <row r="189" spans="1:11" x14ac:dyDescent="0.2">
      <c r="A189" t="s">
        <v>1100</v>
      </c>
      <c r="B189" t="s">
        <v>591</v>
      </c>
      <c r="C189" s="1" t="s">
        <v>311</v>
      </c>
      <c r="D189" s="1" t="s">
        <v>699</v>
      </c>
      <c r="E189" s="2">
        <v>66</v>
      </c>
      <c r="F189" s="3">
        <v>53</v>
      </c>
      <c r="G189" s="2">
        <v>355</v>
      </c>
      <c r="H189" s="3">
        <v>257</v>
      </c>
      <c r="I189" s="68" t="str">
        <f>VLOOKUP(C189,СПРАВОЧНИК!B:D,2,0)</f>
        <v>РОССИЯ</v>
      </c>
      <c r="J189" s="68" t="str">
        <f>VLOOKUP(C189,СПРАВОЧНИК!B:D,3,0)</f>
        <v>ОТЕЧЕСТВЕННЫЕ</v>
      </c>
      <c r="K189" s="69" t="str">
        <f>VLOOKUP(СВОД2023[[#This Row],[ФО]],СПРАВОЧНИК!H:P,2,0)</f>
        <v>Приволжский ФО</v>
      </c>
    </row>
    <row r="190" spans="1:11" x14ac:dyDescent="0.2">
      <c r="A190" t="s">
        <v>1100</v>
      </c>
      <c r="B190" t="s">
        <v>591</v>
      </c>
      <c r="C190" s="1" t="s">
        <v>311</v>
      </c>
      <c r="D190" s="1" t="s">
        <v>1191</v>
      </c>
      <c r="E190" s="2"/>
      <c r="F190" s="3"/>
      <c r="G190" s="2"/>
      <c r="H190" s="3">
        <v>1</v>
      </c>
      <c r="I190" s="68" t="str">
        <f>VLOOKUP(C190,СПРАВОЧНИК!B:D,2,0)</f>
        <v>РОССИЯ</v>
      </c>
      <c r="J190" s="68" t="str">
        <f>VLOOKUP(C190,СПРАВОЧНИК!B:D,3,0)</f>
        <v>ОТЕЧЕСТВЕННЫЕ</v>
      </c>
      <c r="K190" s="69" t="str">
        <f>VLOOKUP(СВОД2023[[#This Row],[ФО]],СПРАВОЧНИК!H:P,2,0)</f>
        <v>Приволжский ФО</v>
      </c>
    </row>
    <row r="191" spans="1:11" x14ac:dyDescent="0.2">
      <c r="A191" t="s">
        <v>1100</v>
      </c>
      <c r="B191" t="s">
        <v>591</v>
      </c>
      <c r="C191" s="1" t="s">
        <v>311</v>
      </c>
      <c r="D191" s="1" t="s">
        <v>700</v>
      </c>
      <c r="E191" s="2">
        <v>167</v>
      </c>
      <c r="F191" s="3">
        <v>186</v>
      </c>
      <c r="G191" s="2">
        <v>997</v>
      </c>
      <c r="H191" s="3">
        <v>922</v>
      </c>
      <c r="I191" s="68" t="str">
        <f>VLOOKUP(C191,СПРАВОЧНИК!B:D,2,0)</f>
        <v>РОССИЯ</v>
      </c>
      <c r="J191" s="68" t="str">
        <f>VLOOKUP(C191,СПРАВОЧНИК!B:D,3,0)</f>
        <v>ОТЕЧЕСТВЕННЫЕ</v>
      </c>
      <c r="K191" s="69" t="str">
        <f>VLOOKUP(СВОД2023[[#This Row],[ФО]],СПРАВОЧНИК!H:P,2,0)</f>
        <v>Приволжский ФО</v>
      </c>
    </row>
    <row r="192" spans="1:11" x14ac:dyDescent="0.2">
      <c r="A192" t="s">
        <v>1100</v>
      </c>
      <c r="B192" t="s">
        <v>591</v>
      </c>
      <c r="C192" s="1" t="s">
        <v>311</v>
      </c>
      <c r="D192" s="1" t="s">
        <v>1192</v>
      </c>
      <c r="E192" s="2"/>
      <c r="F192" s="3"/>
      <c r="G192" s="2"/>
      <c r="H192" s="3">
        <v>4</v>
      </c>
      <c r="I192" s="68" t="str">
        <f>VLOOKUP(C192,СПРАВОЧНИК!B:D,2,0)</f>
        <v>РОССИЯ</v>
      </c>
      <c r="J192" s="68" t="str">
        <f>VLOOKUP(C192,СПРАВОЧНИК!B:D,3,0)</f>
        <v>ОТЕЧЕСТВЕННЫЕ</v>
      </c>
      <c r="K192" s="69" t="str">
        <f>VLOOKUP(СВОД2023[[#This Row],[ФО]],СПРАВОЧНИК!H:P,2,0)</f>
        <v>Приволжский ФО</v>
      </c>
    </row>
    <row r="193" spans="1:11" x14ac:dyDescent="0.2">
      <c r="A193" t="s">
        <v>1100</v>
      </c>
      <c r="B193" t="s">
        <v>591</v>
      </c>
      <c r="C193" s="1" t="s">
        <v>742</v>
      </c>
      <c r="D193" s="1" t="s">
        <v>743</v>
      </c>
      <c r="E193" s="2">
        <v>6</v>
      </c>
      <c r="F193" s="3">
        <v>10</v>
      </c>
      <c r="G193" s="2">
        <v>44</v>
      </c>
      <c r="H193" s="3">
        <v>40</v>
      </c>
      <c r="I193" s="68" t="str">
        <f>VLOOKUP(C193,СПРАВОЧНИК!B:D,2,0)</f>
        <v>КИТАЙ</v>
      </c>
      <c r="J193" s="68" t="str">
        <f>VLOOKUP(C193,СПРАВОЧНИК!B:D,3,0)</f>
        <v>ИНОМАРКИ</v>
      </c>
      <c r="K193" s="69" t="str">
        <f>VLOOKUP(СВОД2023[[#This Row],[ФО]],СПРАВОЧНИК!H:P,2,0)</f>
        <v>Приволжский ФО</v>
      </c>
    </row>
    <row r="194" spans="1:11" x14ac:dyDescent="0.2">
      <c r="A194" t="s">
        <v>1100</v>
      </c>
      <c r="B194" t="s">
        <v>591</v>
      </c>
      <c r="C194" s="1" t="s">
        <v>359</v>
      </c>
      <c r="D194" s="1" t="s">
        <v>1127</v>
      </c>
      <c r="E194" s="2">
        <v>7</v>
      </c>
      <c r="F194" s="3">
        <v>9</v>
      </c>
      <c r="G194" s="2">
        <v>48</v>
      </c>
      <c r="H194" s="3">
        <v>49</v>
      </c>
      <c r="I194" s="68" t="str">
        <f>VLOOKUP(C194,СПРАВОЧНИК!B:D,2,0)</f>
        <v>ЯПОНИЯ</v>
      </c>
      <c r="J194" s="68" t="str">
        <f>VLOOKUP(C194,СПРАВОЧНИК!B:D,3,0)</f>
        <v>ИНОМАРКИ</v>
      </c>
      <c r="K194" s="69" t="str">
        <f>VLOOKUP(СВОД2023[[#This Row],[ФО]],СПРАВОЧНИК!H:P,2,0)</f>
        <v>Приволжский ФО</v>
      </c>
    </row>
    <row r="195" spans="1:11" x14ac:dyDescent="0.2">
      <c r="A195" t="s">
        <v>1100</v>
      </c>
      <c r="B195" t="s">
        <v>591</v>
      </c>
      <c r="C195" s="1" t="s">
        <v>359</v>
      </c>
      <c r="D195" s="1" t="s">
        <v>1193</v>
      </c>
      <c r="E195" s="2">
        <v>1</v>
      </c>
      <c r="F195" s="3"/>
      <c r="G195" s="2">
        <v>1</v>
      </c>
      <c r="H195" s="3">
        <v>1</v>
      </c>
      <c r="I195" s="68" t="str">
        <f>VLOOKUP(C195,СПРАВОЧНИК!B:D,2,0)</f>
        <v>ЯПОНИЯ</v>
      </c>
      <c r="J195" s="68" t="str">
        <f>VLOOKUP(C195,СПРАВОЧНИК!B:D,3,0)</f>
        <v>ИНОМАРКИ</v>
      </c>
      <c r="K195" s="69" t="str">
        <f>VLOOKUP(СВОД2023[[#This Row],[ФО]],СПРАВОЧНИК!H:P,2,0)</f>
        <v>Приволжский ФО</v>
      </c>
    </row>
    <row r="196" spans="1:11" x14ac:dyDescent="0.2">
      <c r="A196" t="s">
        <v>1100</v>
      </c>
      <c r="B196" t="s">
        <v>591</v>
      </c>
      <c r="C196" s="1" t="s">
        <v>377</v>
      </c>
      <c r="D196" s="1" t="s">
        <v>744</v>
      </c>
      <c r="E196" s="2">
        <v>1</v>
      </c>
      <c r="F196" s="3">
        <v>1</v>
      </c>
      <c r="G196" s="2">
        <v>9</v>
      </c>
      <c r="H196" s="3">
        <v>7</v>
      </c>
      <c r="I196" s="68" t="str">
        <f>VLOOKUP(C196,СПРАВОЧНИК!B:D,2,0)</f>
        <v>ЕВРОПА</v>
      </c>
      <c r="J196" s="68" t="str">
        <f>VLOOKUP(C196,СПРАВОЧНИК!B:D,3,0)</f>
        <v>ИНОМАРКИ</v>
      </c>
      <c r="K196" s="69" t="str">
        <f>VLOOKUP(СВОД2023[[#This Row],[ФО]],СПРАВОЧНИК!H:P,2,0)</f>
        <v>Приволжский ФО</v>
      </c>
    </row>
    <row r="197" spans="1:11" x14ac:dyDescent="0.2">
      <c r="A197" t="s">
        <v>1100</v>
      </c>
      <c r="B197" t="s">
        <v>591</v>
      </c>
      <c r="C197" s="1" t="s">
        <v>377</v>
      </c>
      <c r="D197" s="1" t="s">
        <v>1194</v>
      </c>
      <c r="E197" s="2">
        <v>2</v>
      </c>
      <c r="F197" s="3">
        <v>1</v>
      </c>
      <c r="G197" s="2">
        <v>8</v>
      </c>
      <c r="H197" s="3">
        <v>3</v>
      </c>
      <c r="I197" s="68" t="str">
        <f>VLOOKUP(C197,СПРАВОЧНИК!B:D,2,0)</f>
        <v>ЕВРОПА</v>
      </c>
      <c r="J197" s="68" t="str">
        <f>VLOOKUP(C197,СПРАВОЧНИК!B:D,3,0)</f>
        <v>ИНОМАРКИ</v>
      </c>
      <c r="K197" s="69" t="str">
        <f>VLOOKUP(СВОД2023[[#This Row],[ФО]],СПРАВОЧНИК!H:P,2,0)</f>
        <v>Приволжский ФО</v>
      </c>
    </row>
    <row r="198" spans="1:11" x14ac:dyDescent="0.2">
      <c r="A198" t="s">
        <v>1100</v>
      </c>
      <c r="B198" t="s">
        <v>591</v>
      </c>
      <c r="C198" s="1" t="s">
        <v>377</v>
      </c>
      <c r="D198" s="1" t="s">
        <v>701</v>
      </c>
      <c r="E198" s="2">
        <v>99</v>
      </c>
      <c r="F198" s="3">
        <v>77</v>
      </c>
      <c r="G198" s="2">
        <v>483</v>
      </c>
      <c r="H198" s="3">
        <v>446</v>
      </c>
      <c r="I198" s="68" t="str">
        <f>VLOOKUP(C198,СПРАВОЧНИК!B:D,2,0)</f>
        <v>ЕВРОПА</v>
      </c>
      <c r="J198" s="68" t="str">
        <f>VLOOKUP(C198,СПРАВОЧНИК!B:D,3,0)</f>
        <v>ИНОМАРКИ</v>
      </c>
      <c r="K198" s="69" t="str">
        <f>VLOOKUP(СВОД2023[[#This Row],[ФО]],СПРАВОЧНИК!H:P,2,0)</f>
        <v>Приволжский ФО</v>
      </c>
    </row>
    <row r="199" spans="1:11" x14ac:dyDescent="0.2">
      <c r="A199" t="s">
        <v>1100</v>
      </c>
      <c r="B199" t="s">
        <v>591</v>
      </c>
      <c r="C199" s="1" t="s">
        <v>377</v>
      </c>
      <c r="D199" s="1" t="s">
        <v>1195</v>
      </c>
      <c r="E199" s="2"/>
      <c r="F199" s="3"/>
      <c r="G199" s="2"/>
      <c r="H199" s="3">
        <v>1</v>
      </c>
      <c r="I199" s="68" t="str">
        <f>VLOOKUP(C199,СПРАВОЧНИК!B:D,2,0)</f>
        <v>ЕВРОПА</v>
      </c>
      <c r="J199" s="68" t="str">
        <f>VLOOKUP(C199,СПРАВОЧНИК!B:D,3,0)</f>
        <v>ИНОМАРКИ</v>
      </c>
      <c r="K199" s="69" t="str">
        <f>VLOOKUP(СВОД2023[[#This Row],[ФО]],СПРАВОЧНИК!H:P,2,0)</f>
        <v>Приволжский ФО</v>
      </c>
    </row>
    <row r="200" spans="1:11" x14ac:dyDescent="0.2">
      <c r="A200" t="s">
        <v>1100</v>
      </c>
      <c r="B200" t="s">
        <v>591</v>
      </c>
      <c r="C200" s="1" t="s">
        <v>377</v>
      </c>
      <c r="D200" s="1" t="s">
        <v>1196</v>
      </c>
      <c r="E200" s="2"/>
      <c r="F200" s="3">
        <v>1</v>
      </c>
      <c r="G200" s="2">
        <v>5</v>
      </c>
      <c r="H200" s="3">
        <v>6</v>
      </c>
      <c r="I200" s="68" t="str">
        <f>VLOOKUP(C200,СПРАВОЧНИК!B:D,2,0)</f>
        <v>ЕВРОПА</v>
      </c>
      <c r="J200" s="68" t="str">
        <f>VLOOKUP(C200,СПРАВОЧНИК!B:D,3,0)</f>
        <v>ИНОМАРКИ</v>
      </c>
      <c r="K200" s="69" t="str">
        <f>VLOOKUP(СВОД2023[[#This Row],[ФО]],СПРАВОЧНИК!H:P,2,0)</f>
        <v>Приволжский ФО</v>
      </c>
    </row>
    <row r="201" spans="1:11" x14ac:dyDescent="0.2">
      <c r="A201" t="s">
        <v>1100</v>
      </c>
      <c r="B201" t="s">
        <v>591</v>
      </c>
      <c r="C201" s="1" t="s">
        <v>377</v>
      </c>
      <c r="D201" s="1" t="s">
        <v>1130</v>
      </c>
      <c r="E201" s="2">
        <v>2</v>
      </c>
      <c r="F201" s="3">
        <v>2</v>
      </c>
      <c r="G201" s="2">
        <v>12</v>
      </c>
      <c r="H201" s="3">
        <v>12</v>
      </c>
      <c r="I201" s="68" t="str">
        <f>VLOOKUP(C201,СПРАВОЧНИК!B:D,2,0)</f>
        <v>ЕВРОПА</v>
      </c>
      <c r="J201" s="68" t="str">
        <f>VLOOKUP(C201,СПРАВОЧНИК!B:D,3,0)</f>
        <v>ИНОМАРКИ</v>
      </c>
      <c r="K201" s="69" t="str">
        <f>VLOOKUP(СВОД2023[[#This Row],[ФО]],СПРАВОЧНИК!H:P,2,0)</f>
        <v>Приволжский ФО</v>
      </c>
    </row>
    <row r="202" spans="1:11" x14ac:dyDescent="0.2">
      <c r="A202" t="s">
        <v>1100</v>
      </c>
      <c r="B202" t="s">
        <v>591</v>
      </c>
      <c r="C202" s="1" t="s">
        <v>377</v>
      </c>
      <c r="D202" s="1" t="s">
        <v>1131</v>
      </c>
      <c r="E202" s="2">
        <v>11</v>
      </c>
      <c r="F202" s="3">
        <v>12</v>
      </c>
      <c r="G202" s="2">
        <v>62</v>
      </c>
      <c r="H202" s="3">
        <v>41</v>
      </c>
      <c r="I202" s="68" t="str">
        <f>VLOOKUP(C202,СПРАВОЧНИК!B:D,2,0)</f>
        <v>ЕВРОПА</v>
      </c>
      <c r="J202" s="68" t="str">
        <f>VLOOKUP(C202,СПРАВОЧНИК!B:D,3,0)</f>
        <v>ИНОМАРКИ</v>
      </c>
      <c r="K202" s="69" t="str">
        <f>VLOOKUP(СВОД2023[[#This Row],[ФО]],СПРАВОЧНИК!H:P,2,0)</f>
        <v>Приволжский ФО</v>
      </c>
    </row>
    <row r="203" spans="1:11" x14ac:dyDescent="0.2">
      <c r="A203" t="s">
        <v>1100</v>
      </c>
      <c r="B203" t="s">
        <v>591</v>
      </c>
      <c r="C203" s="1" t="s">
        <v>377</v>
      </c>
      <c r="D203" s="1" t="s">
        <v>702</v>
      </c>
      <c r="E203" s="2">
        <v>62</v>
      </c>
      <c r="F203" s="3">
        <v>39</v>
      </c>
      <c r="G203" s="2">
        <v>263</v>
      </c>
      <c r="H203" s="3">
        <v>213</v>
      </c>
      <c r="I203" s="68" t="str">
        <f>VLOOKUP(C203,СПРАВОЧНИК!B:D,2,0)</f>
        <v>ЕВРОПА</v>
      </c>
      <c r="J203" s="68" t="str">
        <f>VLOOKUP(C203,СПРАВОЧНИК!B:D,3,0)</f>
        <v>ИНОМАРКИ</v>
      </c>
      <c r="K203" s="69" t="str">
        <f>VLOOKUP(СВОД2023[[#This Row],[ФО]],СПРАВОЧНИК!H:P,2,0)</f>
        <v>Приволжский ФО</v>
      </c>
    </row>
    <row r="204" spans="1:11" x14ac:dyDescent="0.2">
      <c r="A204" t="s">
        <v>1100</v>
      </c>
      <c r="B204" t="s">
        <v>591</v>
      </c>
      <c r="C204" s="1" t="s">
        <v>377</v>
      </c>
      <c r="D204" s="1" t="s">
        <v>703</v>
      </c>
      <c r="E204" s="2">
        <v>34</v>
      </c>
      <c r="F204" s="3">
        <v>21</v>
      </c>
      <c r="G204" s="2">
        <v>164</v>
      </c>
      <c r="H204" s="3">
        <v>114</v>
      </c>
      <c r="I204" s="68" t="str">
        <f>VLOOKUP(C204,СПРАВОЧНИК!B:D,2,0)</f>
        <v>ЕВРОПА</v>
      </c>
      <c r="J204" s="68" t="str">
        <f>VLOOKUP(C204,СПРАВОЧНИК!B:D,3,0)</f>
        <v>ИНОМАРКИ</v>
      </c>
      <c r="K204" s="69" t="str">
        <f>VLOOKUP(СВОД2023[[#This Row],[ФО]],СПРАВОЧНИК!H:P,2,0)</f>
        <v>Приволжский ФО</v>
      </c>
    </row>
    <row r="205" spans="1:11" x14ac:dyDescent="0.2">
      <c r="A205" t="s">
        <v>1100</v>
      </c>
      <c r="B205" t="s">
        <v>591</v>
      </c>
      <c r="C205" s="1" t="s">
        <v>404</v>
      </c>
      <c r="D205" s="1" t="s">
        <v>704</v>
      </c>
      <c r="E205" s="2">
        <v>23</v>
      </c>
      <c r="F205" s="3">
        <v>14</v>
      </c>
      <c r="G205" s="2">
        <v>135</v>
      </c>
      <c r="H205" s="3">
        <v>43</v>
      </c>
      <c r="I205" s="68" t="str">
        <f>VLOOKUP(C205,СПРАВОЧНИК!B:D,2,0)</f>
        <v>ЯПОНИЯ</v>
      </c>
      <c r="J205" s="68" t="str">
        <f>VLOOKUP(C205,СПРАВОЧНИК!B:D,3,0)</f>
        <v>ИНОМАРКИ</v>
      </c>
      <c r="K205" s="69" t="str">
        <f>VLOOKUP(СВОД2023[[#This Row],[ФО]],СПРАВОЧНИК!H:P,2,0)</f>
        <v>Приволжский ФО</v>
      </c>
    </row>
    <row r="206" spans="1:11" x14ac:dyDescent="0.2">
      <c r="A206" t="s">
        <v>1100</v>
      </c>
      <c r="B206" t="s">
        <v>591</v>
      </c>
      <c r="C206" s="1" t="s">
        <v>404</v>
      </c>
      <c r="D206" s="1" t="s">
        <v>1197</v>
      </c>
      <c r="E206" s="2">
        <v>1</v>
      </c>
      <c r="F206" s="3">
        <v>4</v>
      </c>
      <c r="G206" s="2">
        <v>6</v>
      </c>
      <c r="H206" s="3">
        <v>7</v>
      </c>
      <c r="I206" s="68" t="str">
        <f>VLOOKUP(C206,СПРАВОЧНИК!B:D,2,0)</f>
        <v>ЯПОНИЯ</v>
      </c>
      <c r="J206" s="68" t="str">
        <f>VLOOKUP(C206,СПРАВОЧНИК!B:D,3,0)</f>
        <v>ИНОМАРКИ</v>
      </c>
      <c r="K206" s="69" t="str">
        <f>VLOOKUP(СВОД2023[[#This Row],[ФО]],СПРАВОЧНИК!H:P,2,0)</f>
        <v>Приволжский ФО</v>
      </c>
    </row>
    <row r="207" spans="1:11" x14ac:dyDescent="0.2">
      <c r="A207" t="s">
        <v>1100</v>
      </c>
      <c r="B207" t="s">
        <v>591</v>
      </c>
      <c r="C207" s="1" t="s">
        <v>404</v>
      </c>
      <c r="D207" s="1" t="s">
        <v>1198</v>
      </c>
      <c r="E207" s="2">
        <v>1</v>
      </c>
      <c r="F207" s="3">
        <v>1</v>
      </c>
      <c r="G207" s="2">
        <v>3</v>
      </c>
      <c r="H207" s="3">
        <v>5</v>
      </c>
      <c r="I207" s="68" t="str">
        <f>VLOOKUP(C207,СПРАВОЧНИК!B:D,2,0)</f>
        <v>ЯПОНИЯ</v>
      </c>
      <c r="J207" s="68" t="str">
        <f>VLOOKUP(C207,СПРАВОЧНИК!B:D,3,0)</f>
        <v>ИНОМАРКИ</v>
      </c>
      <c r="K207" s="69" t="str">
        <f>VLOOKUP(СВОД2023[[#This Row],[ФО]],СПРАВОЧНИК!H:P,2,0)</f>
        <v>Приволжский ФО</v>
      </c>
    </row>
    <row r="208" spans="1:11" x14ac:dyDescent="0.2">
      <c r="A208" t="s">
        <v>1100</v>
      </c>
      <c r="B208" t="s">
        <v>591</v>
      </c>
      <c r="C208" s="1" t="s">
        <v>404</v>
      </c>
      <c r="D208" s="1" t="s">
        <v>1132</v>
      </c>
      <c r="E208" s="2">
        <v>1</v>
      </c>
      <c r="F208" s="3"/>
      <c r="G208" s="2">
        <v>6</v>
      </c>
      <c r="H208" s="3">
        <v>7</v>
      </c>
      <c r="I208" s="68" t="str">
        <f>VLOOKUP(C208,СПРАВОЧНИК!B:D,2,0)</f>
        <v>ЯПОНИЯ</v>
      </c>
      <c r="J208" s="68" t="str">
        <f>VLOOKUP(C208,СПРАВОЧНИК!B:D,3,0)</f>
        <v>ИНОМАРКИ</v>
      </c>
      <c r="K208" s="69" t="str">
        <f>VLOOKUP(СВОД2023[[#This Row],[ФО]],СПРАВОЧНИК!H:P,2,0)</f>
        <v>Приволжский ФО</v>
      </c>
    </row>
    <row r="209" spans="1:11" x14ac:dyDescent="0.2">
      <c r="A209" t="s">
        <v>1100</v>
      </c>
      <c r="B209" t="s">
        <v>591</v>
      </c>
      <c r="C209" s="1" t="s">
        <v>1199</v>
      </c>
      <c r="D209" s="1" t="s">
        <v>1200</v>
      </c>
      <c r="E209" s="2"/>
      <c r="F209" s="3"/>
      <c r="G209" s="2">
        <v>1</v>
      </c>
      <c r="H209" s="3">
        <v>1</v>
      </c>
      <c r="I209" s="68" t="str">
        <f>VLOOKUP(C209,СПРАВОЧНИК!B:D,2,0)</f>
        <v>ЕВРОПА</v>
      </c>
      <c r="J209" s="68" t="str">
        <f>VLOOKUP(C209,СПРАВОЧНИК!B:D,3,0)</f>
        <v>ИНОМАРКИ</v>
      </c>
      <c r="K209" s="69" t="str">
        <f>VLOOKUP(СВОД2023[[#This Row],[ФО]],СПРАВОЧНИК!H:P,2,0)</f>
        <v>Приволжский ФО</v>
      </c>
    </row>
    <row r="210" spans="1:11" x14ac:dyDescent="0.2">
      <c r="A210" t="s">
        <v>1100</v>
      </c>
      <c r="B210" t="s">
        <v>591</v>
      </c>
      <c r="C210" s="1" t="s">
        <v>418</v>
      </c>
      <c r="D210" s="1" t="s">
        <v>1133</v>
      </c>
      <c r="E210" s="2">
        <v>20</v>
      </c>
      <c r="F210" s="3">
        <v>15</v>
      </c>
      <c r="G210" s="2">
        <v>87</v>
      </c>
      <c r="H210" s="3">
        <v>62</v>
      </c>
      <c r="I210" s="68" t="str">
        <f>VLOOKUP(C210,СПРАВОЧНИК!B:D,2,0)</f>
        <v>ЯПОНИЯ</v>
      </c>
      <c r="J210" s="68" t="str">
        <f>VLOOKUP(C210,СПРАВОЧНИК!B:D,3,0)</f>
        <v>ИНОМАРКИ</v>
      </c>
      <c r="K210" s="69" t="str">
        <f>VLOOKUP(СВОД2023[[#This Row],[ФО]],СПРАВОЧНИК!H:P,2,0)</f>
        <v>Приволжский ФО</v>
      </c>
    </row>
    <row r="211" spans="1:11" x14ac:dyDescent="0.2">
      <c r="A211" t="s">
        <v>1100</v>
      </c>
      <c r="B211" t="s">
        <v>591</v>
      </c>
      <c r="C211" s="1" t="s">
        <v>418</v>
      </c>
      <c r="D211" s="1" t="s">
        <v>750</v>
      </c>
      <c r="E211" s="2">
        <v>7</v>
      </c>
      <c r="F211" s="3">
        <v>1</v>
      </c>
      <c r="G211" s="2">
        <v>16</v>
      </c>
      <c r="H211" s="3">
        <v>11</v>
      </c>
      <c r="I211" s="68" t="str">
        <f>VLOOKUP(C211,СПРАВОЧНИК!B:D,2,0)</f>
        <v>ЯПОНИЯ</v>
      </c>
      <c r="J211" s="68" t="str">
        <f>VLOOKUP(C211,СПРАВОЧНИК!B:D,3,0)</f>
        <v>ИНОМАРКИ</v>
      </c>
      <c r="K211" s="69" t="str">
        <f>VLOOKUP(СВОД2023[[#This Row],[ФО]],СПРАВОЧНИК!H:P,2,0)</f>
        <v>Приволжский ФО</v>
      </c>
    </row>
    <row r="212" spans="1:11" x14ac:dyDescent="0.2">
      <c r="A212" t="s">
        <v>1100</v>
      </c>
      <c r="B212" t="s">
        <v>591</v>
      </c>
      <c r="C212" s="1" t="s">
        <v>418</v>
      </c>
      <c r="D212" s="1" t="s">
        <v>705</v>
      </c>
      <c r="E212" s="2">
        <v>1</v>
      </c>
      <c r="F212" s="3">
        <v>1</v>
      </c>
      <c r="G212" s="2">
        <v>2</v>
      </c>
      <c r="H212" s="3">
        <v>5</v>
      </c>
      <c r="I212" s="68" t="str">
        <f>VLOOKUP(C212,СПРАВОЧНИК!B:D,2,0)</f>
        <v>ЯПОНИЯ</v>
      </c>
      <c r="J212" s="68" t="str">
        <f>VLOOKUP(C212,СПРАВОЧНИК!B:D,3,0)</f>
        <v>ИНОМАРКИ</v>
      </c>
      <c r="K212" s="69" t="str">
        <f>VLOOKUP(СВОД2023[[#This Row],[ФО]],СПРАВОЧНИК!H:P,2,0)</f>
        <v>Приволжский ФО</v>
      </c>
    </row>
    <row r="213" spans="1:11" x14ac:dyDescent="0.2">
      <c r="A213" t="s">
        <v>1100</v>
      </c>
      <c r="B213" t="s">
        <v>591</v>
      </c>
      <c r="C213" s="1" t="s">
        <v>418</v>
      </c>
      <c r="D213" s="1" t="s">
        <v>1201</v>
      </c>
      <c r="E213" s="2"/>
      <c r="F213" s="3"/>
      <c r="G213" s="2"/>
      <c r="H213" s="3">
        <v>1</v>
      </c>
      <c r="I213" s="68" t="str">
        <f>VLOOKUP(C213,СПРАВОЧНИК!B:D,2,0)</f>
        <v>ЯПОНИЯ</v>
      </c>
      <c r="J213" s="68" t="str">
        <f>VLOOKUP(C213,СПРАВОЧНИК!B:D,3,0)</f>
        <v>ИНОМАРКИ</v>
      </c>
      <c r="K213" s="69" t="str">
        <f>VLOOKUP(СВОД2023[[#This Row],[ФО]],СПРАВОЧНИК!H:P,2,0)</f>
        <v>Приволжский ФО</v>
      </c>
    </row>
    <row r="214" spans="1:11" x14ac:dyDescent="0.2">
      <c r="A214" t="s">
        <v>1100</v>
      </c>
      <c r="B214" t="s">
        <v>591</v>
      </c>
      <c r="C214" s="1" t="s">
        <v>418</v>
      </c>
      <c r="D214" s="1" t="s">
        <v>1135</v>
      </c>
      <c r="E214" s="2">
        <v>6</v>
      </c>
      <c r="F214" s="3">
        <v>2</v>
      </c>
      <c r="G214" s="2">
        <v>17</v>
      </c>
      <c r="H214" s="3">
        <v>15</v>
      </c>
      <c r="I214" s="68" t="str">
        <f>VLOOKUP(C214,СПРАВОЧНИК!B:D,2,0)</f>
        <v>ЯПОНИЯ</v>
      </c>
      <c r="J214" s="68" t="str">
        <f>VLOOKUP(C214,СПРАВОЧНИК!B:D,3,0)</f>
        <v>ИНОМАРКИ</v>
      </c>
      <c r="K214" s="69" t="str">
        <f>VLOOKUP(СВОД2023[[#This Row],[ФО]],СПРАВОЧНИК!H:P,2,0)</f>
        <v>Приволжский ФО</v>
      </c>
    </row>
    <row r="215" spans="1:11" x14ac:dyDescent="0.2">
      <c r="A215" t="s">
        <v>1100</v>
      </c>
      <c r="B215" t="s">
        <v>591</v>
      </c>
      <c r="C215" s="1" t="s">
        <v>418</v>
      </c>
      <c r="D215" s="1" t="s">
        <v>706</v>
      </c>
      <c r="E215" s="2">
        <v>2</v>
      </c>
      <c r="F215" s="3">
        <v>2</v>
      </c>
      <c r="G215" s="2">
        <v>9</v>
      </c>
      <c r="H215" s="3">
        <v>10</v>
      </c>
      <c r="I215" s="68" t="str">
        <f>VLOOKUP(C215,СПРАВОЧНИК!B:D,2,0)</f>
        <v>ЯПОНИЯ</v>
      </c>
      <c r="J215" s="68" t="str">
        <f>VLOOKUP(C215,СПРАВОЧНИК!B:D,3,0)</f>
        <v>ИНОМАРКИ</v>
      </c>
      <c r="K215" s="69" t="str">
        <f>VLOOKUP(СВОД2023[[#This Row],[ФО]],СПРАВОЧНИК!H:P,2,0)</f>
        <v>Приволжский ФО</v>
      </c>
    </row>
    <row r="216" spans="1:11" x14ac:dyDescent="0.2">
      <c r="A216" t="s">
        <v>1100</v>
      </c>
      <c r="B216" t="s">
        <v>591</v>
      </c>
      <c r="C216" s="1" t="s">
        <v>418</v>
      </c>
      <c r="D216" s="1" t="s">
        <v>707</v>
      </c>
      <c r="E216" s="2">
        <v>14</v>
      </c>
      <c r="F216" s="3">
        <v>9</v>
      </c>
      <c r="G216" s="2">
        <v>68</v>
      </c>
      <c r="H216" s="3">
        <v>42</v>
      </c>
      <c r="I216" s="68" t="str">
        <f>VLOOKUP(C216,СПРАВОЧНИК!B:D,2,0)</f>
        <v>ЯПОНИЯ</v>
      </c>
      <c r="J216" s="68" t="str">
        <f>VLOOKUP(C216,СПРАВОЧНИК!B:D,3,0)</f>
        <v>ИНОМАРКИ</v>
      </c>
      <c r="K216" s="69" t="str">
        <f>VLOOKUP(СВОД2023[[#This Row],[ФО]],СПРАВОЧНИК!H:P,2,0)</f>
        <v>Приволжский ФО</v>
      </c>
    </row>
    <row r="217" spans="1:11" x14ac:dyDescent="0.2">
      <c r="A217" t="s">
        <v>1100</v>
      </c>
      <c r="B217" t="s">
        <v>591</v>
      </c>
      <c r="C217" s="1" t="s">
        <v>418</v>
      </c>
      <c r="D217" s="1" t="s">
        <v>1202</v>
      </c>
      <c r="E217" s="2"/>
      <c r="F217" s="3"/>
      <c r="G217" s="2">
        <v>1</v>
      </c>
      <c r="H217" s="3"/>
      <c r="I217" s="68" t="str">
        <f>VLOOKUP(C217,СПРАВОЧНИК!B:D,2,0)</f>
        <v>ЯПОНИЯ</v>
      </c>
      <c r="J217" s="68" t="str">
        <f>VLOOKUP(C217,СПРАВОЧНИК!B:D,3,0)</f>
        <v>ИНОМАРКИ</v>
      </c>
      <c r="K217" s="69" t="str">
        <f>VLOOKUP(СВОД2023[[#This Row],[ФО]],СПРАВОЧНИК!H:P,2,0)</f>
        <v>Приволжский ФО</v>
      </c>
    </row>
    <row r="218" spans="1:11" x14ac:dyDescent="0.2">
      <c r="A218" t="s">
        <v>1100</v>
      </c>
      <c r="B218" t="s">
        <v>591</v>
      </c>
      <c r="C218" s="1" t="s">
        <v>418</v>
      </c>
      <c r="D218" s="1" t="s">
        <v>1136</v>
      </c>
      <c r="E218" s="2">
        <v>1</v>
      </c>
      <c r="F218" s="3"/>
      <c r="G218" s="2">
        <v>1</v>
      </c>
      <c r="H218" s="3"/>
      <c r="I218" s="68" t="str">
        <f>VLOOKUP(C218,СПРАВОЧНИК!B:D,2,0)</f>
        <v>ЯПОНИЯ</v>
      </c>
      <c r="J218" s="68" t="str">
        <f>VLOOKUP(C218,СПРАВОЧНИК!B:D,3,0)</f>
        <v>ИНОМАРКИ</v>
      </c>
      <c r="K218" s="69" t="str">
        <f>VLOOKUP(СВОД2023[[#This Row],[ФО]],СПРАВОЧНИК!H:P,2,0)</f>
        <v>Приволжский ФО</v>
      </c>
    </row>
    <row r="219" spans="1:11" x14ac:dyDescent="0.2">
      <c r="A219" t="s">
        <v>1100</v>
      </c>
      <c r="B219" t="s">
        <v>591</v>
      </c>
      <c r="C219" s="1" t="s">
        <v>418</v>
      </c>
      <c r="D219" s="1" t="s">
        <v>1203</v>
      </c>
      <c r="E219" s="2"/>
      <c r="F219" s="3"/>
      <c r="G219" s="2"/>
      <c r="H219" s="3">
        <v>1</v>
      </c>
      <c r="I219" s="68" t="str">
        <f>VLOOKUP(C219,СПРАВОЧНИК!B:D,2,0)</f>
        <v>ЯПОНИЯ</v>
      </c>
      <c r="J219" s="68" t="str">
        <f>VLOOKUP(C219,СПРАВОЧНИК!B:D,3,0)</f>
        <v>ИНОМАРКИ</v>
      </c>
      <c r="K219" s="69" t="str">
        <f>VLOOKUP(СВОД2023[[#This Row],[ФО]],СПРАВОЧНИК!H:P,2,0)</f>
        <v>Приволжский ФО</v>
      </c>
    </row>
    <row r="220" spans="1:11" x14ac:dyDescent="0.2">
      <c r="A220" t="s">
        <v>1100</v>
      </c>
      <c r="B220" t="s">
        <v>591</v>
      </c>
      <c r="C220" s="1" t="s">
        <v>418</v>
      </c>
      <c r="D220" s="1" t="s">
        <v>1137</v>
      </c>
      <c r="E220" s="2">
        <v>1</v>
      </c>
      <c r="F220" s="3">
        <v>1</v>
      </c>
      <c r="G220" s="2">
        <v>3</v>
      </c>
      <c r="H220" s="3">
        <v>2</v>
      </c>
      <c r="I220" s="68" t="str">
        <f>VLOOKUP(C220,СПРАВОЧНИК!B:D,2,0)</f>
        <v>ЯПОНИЯ</v>
      </c>
      <c r="J220" s="68" t="str">
        <f>VLOOKUP(C220,СПРАВОЧНИК!B:D,3,0)</f>
        <v>ИНОМАРКИ</v>
      </c>
      <c r="K220" s="69" t="str">
        <f>VLOOKUP(СВОД2023[[#This Row],[ФО]],СПРАВОЧНИК!H:P,2,0)</f>
        <v>Приволжский ФО</v>
      </c>
    </row>
    <row r="221" spans="1:11" x14ac:dyDescent="0.2">
      <c r="A221" t="s">
        <v>1100</v>
      </c>
      <c r="B221" t="s">
        <v>591</v>
      </c>
      <c r="C221" s="1" t="s">
        <v>418</v>
      </c>
      <c r="D221" s="1" t="s">
        <v>1138</v>
      </c>
      <c r="E221" s="2">
        <v>6</v>
      </c>
      <c r="F221" s="3">
        <v>7</v>
      </c>
      <c r="G221" s="2">
        <v>25</v>
      </c>
      <c r="H221" s="3">
        <v>31</v>
      </c>
      <c r="I221" s="68" t="str">
        <f>VLOOKUP(C221,СПРАВОЧНИК!B:D,2,0)</f>
        <v>ЯПОНИЯ</v>
      </c>
      <c r="J221" s="68" t="str">
        <f>VLOOKUP(C221,СПРАВОЧНИК!B:D,3,0)</f>
        <v>ИНОМАРКИ</v>
      </c>
      <c r="K221" s="69" t="str">
        <f>VLOOKUP(СВОД2023[[#This Row],[ФО]],СПРАВОЧНИК!H:P,2,0)</f>
        <v>Приволжский ФО</v>
      </c>
    </row>
    <row r="222" spans="1:11" x14ac:dyDescent="0.2">
      <c r="A222" t="s">
        <v>1100</v>
      </c>
      <c r="B222" t="s">
        <v>591</v>
      </c>
      <c r="C222" s="1" t="s">
        <v>439</v>
      </c>
      <c r="D222" s="1" t="s">
        <v>735</v>
      </c>
      <c r="E222" s="2">
        <v>5</v>
      </c>
      <c r="F222" s="3">
        <v>4</v>
      </c>
      <c r="G222" s="2">
        <v>22</v>
      </c>
      <c r="H222" s="3">
        <v>22</v>
      </c>
      <c r="I222" s="68" t="str">
        <f>VLOOKUP(C222,СПРАВОЧНИК!B:D,2,0)</f>
        <v>ЕВРОПА</v>
      </c>
      <c r="J222" s="68" t="str">
        <f>VLOOKUP(C222,СПРАВОЧНИК!B:D,3,0)</f>
        <v>ИНОМАРКИ</v>
      </c>
      <c r="K222" s="69" t="str">
        <f>VLOOKUP(СВОД2023[[#This Row],[ФО]],СПРАВОЧНИК!H:P,2,0)</f>
        <v>Приволжский ФО</v>
      </c>
    </row>
    <row r="223" spans="1:11" x14ac:dyDescent="0.2">
      <c r="A223" t="s">
        <v>1100</v>
      </c>
      <c r="B223" t="s">
        <v>591</v>
      </c>
      <c r="C223" s="1" t="s">
        <v>439</v>
      </c>
      <c r="D223" s="1" t="s">
        <v>760</v>
      </c>
      <c r="E223" s="2"/>
      <c r="F223" s="3">
        <v>2</v>
      </c>
      <c r="G223" s="2">
        <v>6</v>
      </c>
      <c r="H223" s="3">
        <v>8</v>
      </c>
      <c r="I223" s="68" t="str">
        <f>VLOOKUP(C223,СПРАВОЧНИК!B:D,2,0)</f>
        <v>ЕВРОПА</v>
      </c>
      <c r="J223" s="68" t="str">
        <f>VLOOKUP(C223,СПРАВОЧНИК!B:D,3,0)</f>
        <v>ИНОМАРКИ</v>
      </c>
      <c r="K223" s="69" t="str">
        <f>VLOOKUP(СВОД2023[[#This Row],[ФО]],СПРАВОЧНИК!H:P,2,0)</f>
        <v>Приволжский ФО</v>
      </c>
    </row>
    <row r="224" spans="1:11" x14ac:dyDescent="0.2">
      <c r="A224" t="s">
        <v>1100</v>
      </c>
      <c r="B224" t="s">
        <v>591</v>
      </c>
      <c r="C224" s="1" t="s">
        <v>439</v>
      </c>
      <c r="D224" s="1" t="s">
        <v>745</v>
      </c>
      <c r="E224" s="2">
        <v>1</v>
      </c>
      <c r="F224" s="3"/>
      <c r="G224" s="2">
        <v>1</v>
      </c>
      <c r="H224" s="3"/>
      <c r="I224" s="68" t="str">
        <f>VLOOKUP(C224,СПРАВОЧНИК!B:D,2,0)</f>
        <v>ЕВРОПА</v>
      </c>
      <c r="J224" s="68" t="str">
        <f>VLOOKUP(C224,СПРАВОЧНИК!B:D,3,0)</f>
        <v>ИНОМАРКИ</v>
      </c>
      <c r="K224" s="69" t="str">
        <f>VLOOKUP(СВОД2023[[#This Row],[ФО]],СПРАВОЧНИК!H:P,2,0)</f>
        <v>Приволжский ФО</v>
      </c>
    </row>
    <row r="225" spans="1:11" x14ac:dyDescent="0.2">
      <c r="A225" t="s">
        <v>1100</v>
      </c>
      <c r="B225" t="s">
        <v>591</v>
      </c>
      <c r="C225" s="1" t="s">
        <v>439</v>
      </c>
      <c r="D225" s="1" t="s">
        <v>746</v>
      </c>
      <c r="E225" s="2"/>
      <c r="F225" s="3"/>
      <c r="G225" s="2">
        <v>2</v>
      </c>
      <c r="H225" s="3">
        <v>1</v>
      </c>
      <c r="I225" s="68" t="str">
        <f>VLOOKUP(C225,СПРАВОЧНИК!B:D,2,0)</f>
        <v>ЕВРОПА</v>
      </c>
      <c r="J225" s="68" t="str">
        <f>VLOOKUP(C225,СПРАВОЧНИК!B:D,3,0)</f>
        <v>ИНОМАРКИ</v>
      </c>
      <c r="K225" s="69" t="str">
        <f>VLOOKUP(СВОД2023[[#This Row],[ФО]],СПРАВОЧНИК!H:P,2,0)</f>
        <v>Приволжский ФО</v>
      </c>
    </row>
    <row r="226" spans="1:11" x14ac:dyDescent="0.2">
      <c r="A226" t="s">
        <v>1100</v>
      </c>
      <c r="B226" t="s">
        <v>591</v>
      </c>
      <c r="C226" s="1" t="s">
        <v>439</v>
      </c>
      <c r="D226" s="1" t="s">
        <v>736</v>
      </c>
      <c r="E226" s="2">
        <v>8</v>
      </c>
      <c r="F226" s="3">
        <v>3</v>
      </c>
      <c r="G226" s="2">
        <v>33</v>
      </c>
      <c r="H226" s="3">
        <v>29</v>
      </c>
      <c r="I226" s="68" t="str">
        <f>VLOOKUP(C226,СПРАВОЧНИК!B:D,2,0)</f>
        <v>ЕВРОПА</v>
      </c>
      <c r="J226" s="68" t="str">
        <f>VLOOKUP(C226,СПРАВОЧНИК!B:D,3,0)</f>
        <v>ИНОМАРКИ</v>
      </c>
      <c r="K226" s="69" t="str">
        <f>VLOOKUP(СВОД2023[[#This Row],[ФО]],СПРАВОЧНИК!H:P,2,0)</f>
        <v>Приволжский ФО</v>
      </c>
    </row>
    <row r="227" spans="1:11" x14ac:dyDescent="0.2">
      <c r="A227" t="s">
        <v>1100</v>
      </c>
      <c r="B227" t="s">
        <v>591</v>
      </c>
      <c r="C227" s="1" t="s">
        <v>439</v>
      </c>
      <c r="D227" s="1" t="s">
        <v>708</v>
      </c>
      <c r="E227" s="2">
        <v>2</v>
      </c>
      <c r="F227" s="3">
        <v>2</v>
      </c>
      <c r="G227" s="2">
        <v>12</v>
      </c>
      <c r="H227" s="3">
        <v>8</v>
      </c>
      <c r="I227" s="68" t="str">
        <f>VLOOKUP(C227,СПРАВОЧНИК!B:D,2,0)</f>
        <v>ЕВРОПА</v>
      </c>
      <c r="J227" s="68" t="str">
        <f>VLOOKUP(C227,СПРАВОЧНИК!B:D,3,0)</f>
        <v>ИНОМАРКИ</v>
      </c>
      <c r="K227" s="69" t="str">
        <f>VLOOKUP(СВОД2023[[#This Row],[ФО]],СПРАВОЧНИК!H:P,2,0)</f>
        <v>Приволжский ФО</v>
      </c>
    </row>
    <row r="228" spans="1:11" x14ac:dyDescent="0.2">
      <c r="A228" t="s">
        <v>1100</v>
      </c>
      <c r="B228" t="s">
        <v>591</v>
      </c>
      <c r="C228" s="1" t="s">
        <v>445</v>
      </c>
      <c r="D228" s="1" t="s">
        <v>1204</v>
      </c>
      <c r="E228" s="2"/>
      <c r="F228" s="3"/>
      <c r="G228" s="2">
        <v>1</v>
      </c>
      <c r="H228" s="3"/>
      <c r="I228" s="68" t="str">
        <f>VLOOKUP(C228,СПРАВОЧНИК!B:D,2,0)</f>
        <v>ЕВРОПА</v>
      </c>
      <c r="J228" s="68" t="str">
        <f>VLOOKUP(C228,СПРАВОЧНИК!B:D,3,0)</f>
        <v>ИНОМАРКИ</v>
      </c>
      <c r="K228" s="69" t="str">
        <f>VLOOKUP(СВОД2023[[#This Row],[ФО]],СПРАВОЧНИК!H:P,2,0)</f>
        <v>Приволжский ФО</v>
      </c>
    </row>
    <row r="229" spans="1:11" x14ac:dyDescent="0.2">
      <c r="A229" t="s">
        <v>1100</v>
      </c>
      <c r="B229" t="s">
        <v>591</v>
      </c>
      <c r="C229" s="1" t="s">
        <v>445</v>
      </c>
      <c r="D229" s="1" t="s">
        <v>737</v>
      </c>
      <c r="E229" s="2">
        <v>69</v>
      </c>
      <c r="F229" s="3">
        <v>56</v>
      </c>
      <c r="G229" s="2">
        <v>372</v>
      </c>
      <c r="H229" s="3">
        <v>349</v>
      </c>
      <c r="I229" s="68" t="str">
        <f>VLOOKUP(C229,СПРАВОЧНИК!B:D,2,0)</f>
        <v>ЕВРОПА</v>
      </c>
      <c r="J229" s="68" t="str">
        <f>VLOOKUP(C229,СПРАВОЧНИК!B:D,3,0)</f>
        <v>ИНОМАРКИ</v>
      </c>
      <c r="K229" s="69" t="str">
        <f>VLOOKUP(СВОД2023[[#This Row],[ФО]],СПРАВОЧНИК!H:P,2,0)</f>
        <v>Приволжский ФО</v>
      </c>
    </row>
    <row r="230" spans="1:11" x14ac:dyDescent="0.2">
      <c r="A230" t="s">
        <v>1100</v>
      </c>
      <c r="B230" t="s">
        <v>591</v>
      </c>
      <c r="C230" s="1" t="s">
        <v>445</v>
      </c>
      <c r="D230" s="1" t="s">
        <v>709</v>
      </c>
      <c r="E230" s="2">
        <v>11</v>
      </c>
      <c r="F230" s="3">
        <v>13</v>
      </c>
      <c r="G230" s="2">
        <v>58</v>
      </c>
      <c r="H230" s="3">
        <v>54</v>
      </c>
      <c r="I230" s="68" t="str">
        <f>VLOOKUP(C230,СПРАВОЧНИК!B:D,2,0)</f>
        <v>ЕВРОПА</v>
      </c>
      <c r="J230" s="68" t="str">
        <f>VLOOKUP(C230,СПРАВОЧНИК!B:D,3,0)</f>
        <v>ИНОМАРКИ</v>
      </c>
      <c r="K230" s="69" t="str">
        <f>VLOOKUP(СВОД2023[[#This Row],[ФО]],СПРАВОЧНИК!H:P,2,0)</f>
        <v>Приволжский ФО</v>
      </c>
    </row>
    <row r="231" spans="1:11" x14ac:dyDescent="0.2">
      <c r="A231" t="s">
        <v>1100</v>
      </c>
      <c r="B231" t="s">
        <v>591</v>
      </c>
      <c r="C231" s="1" t="s">
        <v>445</v>
      </c>
      <c r="D231" s="1" t="s">
        <v>1205</v>
      </c>
      <c r="E231" s="2"/>
      <c r="F231" s="3"/>
      <c r="G231" s="2">
        <v>1</v>
      </c>
      <c r="H231" s="3"/>
      <c r="I231" s="68" t="str">
        <f>VLOOKUP(C231,СПРАВОЧНИК!B:D,2,0)</f>
        <v>ЕВРОПА</v>
      </c>
      <c r="J231" s="68" t="str">
        <f>VLOOKUP(C231,СПРАВОЧНИК!B:D,3,0)</f>
        <v>ИНОМАРКИ</v>
      </c>
      <c r="K231" s="69" t="str">
        <f>VLOOKUP(СВОД2023[[#This Row],[ФО]],СПРАВОЧНИК!H:P,2,0)</f>
        <v>Приволжский ФО</v>
      </c>
    </row>
    <row r="232" spans="1:11" x14ac:dyDescent="0.2">
      <c r="A232" t="s">
        <v>1100</v>
      </c>
      <c r="B232" t="s">
        <v>591</v>
      </c>
      <c r="C232" s="1" t="s">
        <v>445</v>
      </c>
      <c r="D232" s="1" t="s">
        <v>710</v>
      </c>
      <c r="E232" s="2">
        <v>61</v>
      </c>
      <c r="F232" s="3">
        <v>43</v>
      </c>
      <c r="G232" s="2">
        <v>410</v>
      </c>
      <c r="H232" s="3">
        <v>286</v>
      </c>
      <c r="I232" s="68" t="str">
        <f>VLOOKUP(C232,СПРАВОЧНИК!B:D,2,0)</f>
        <v>ЕВРОПА</v>
      </c>
      <c r="J232" s="68" t="str">
        <f>VLOOKUP(C232,СПРАВОЧНИК!B:D,3,0)</f>
        <v>ИНОМАРКИ</v>
      </c>
      <c r="K232" s="69" t="str">
        <f>VLOOKUP(СВОД2023[[#This Row],[ФО]],СПРАВОЧНИК!H:P,2,0)</f>
        <v>Приволжский ФО</v>
      </c>
    </row>
    <row r="233" spans="1:11" x14ac:dyDescent="0.2">
      <c r="A233" t="s">
        <v>1100</v>
      </c>
      <c r="B233" t="s">
        <v>591</v>
      </c>
      <c r="C233" s="1" t="s">
        <v>445</v>
      </c>
      <c r="D233" s="1" t="s">
        <v>711</v>
      </c>
      <c r="E233" s="2">
        <v>7</v>
      </c>
      <c r="F233" s="3">
        <v>7</v>
      </c>
      <c r="G233" s="2">
        <v>71</v>
      </c>
      <c r="H233" s="3">
        <v>52</v>
      </c>
      <c r="I233" s="68" t="str">
        <f>VLOOKUP(C233,СПРАВОЧНИК!B:D,2,0)</f>
        <v>ЕВРОПА</v>
      </c>
      <c r="J233" s="68" t="str">
        <f>VLOOKUP(C233,СПРАВОЧНИК!B:D,3,0)</f>
        <v>ИНОМАРКИ</v>
      </c>
      <c r="K233" s="69" t="str">
        <f>VLOOKUP(СВОД2023[[#This Row],[ФО]],СПРАВОЧНИК!H:P,2,0)</f>
        <v>Приволжский ФО</v>
      </c>
    </row>
    <row r="234" spans="1:11" x14ac:dyDescent="0.2">
      <c r="A234" t="s">
        <v>1100</v>
      </c>
      <c r="B234" t="s">
        <v>591</v>
      </c>
      <c r="C234" s="1" t="s">
        <v>1071</v>
      </c>
      <c r="D234" s="1" t="s">
        <v>1206</v>
      </c>
      <c r="E234" s="2">
        <v>1</v>
      </c>
      <c r="F234" s="3"/>
      <c r="G234" s="2">
        <v>4</v>
      </c>
      <c r="H234" s="3">
        <v>6</v>
      </c>
      <c r="I234" s="68" t="str">
        <f>VLOOKUP(C234,СПРАВОЧНИК!B:D,2,0)</f>
        <v>РОССИЯ</v>
      </c>
      <c r="J234" s="68" t="str">
        <f>VLOOKUP(C234,СПРАВОЧНИК!B:D,3,0)</f>
        <v>ОТЕЧЕСТВЕННЫЕ</v>
      </c>
      <c r="K234" s="69" t="str">
        <f>VLOOKUP(СВОД2023[[#This Row],[ФО]],СПРАВОЧНИК!H:P,2,0)</f>
        <v>Приволжский ФО</v>
      </c>
    </row>
    <row r="235" spans="1:11" x14ac:dyDescent="0.2">
      <c r="A235" t="s">
        <v>1100</v>
      </c>
      <c r="B235" t="s">
        <v>591</v>
      </c>
      <c r="C235" s="1" t="s">
        <v>1071</v>
      </c>
      <c r="D235" s="1" t="s">
        <v>1207</v>
      </c>
      <c r="E235" s="2"/>
      <c r="F235" s="3"/>
      <c r="G235" s="2"/>
      <c r="H235" s="3">
        <v>1</v>
      </c>
      <c r="I235" s="68" t="str">
        <f>VLOOKUP(C235,СПРАВОЧНИК!B:D,2,0)</f>
        <v>РОССИЯ</v>
      </c>
      <c r="J235" s="68" t="str">
        <f>VLOOKUP(C235,СПРАВОЧНИК!B:D,3,0)</f>
        <v>ОТЕЧЕСТВЕННЫЕ</v>
      </c>
      <c r="K235" s="69" t="str">
        <f>VLOOKUP(СВОД2023[[#This Row],[ФО]],СПРАВОЧНИК!H:P,2,0)</f>
        <v>Приволжский ФО</v>
      </c>
    </row>
    <row r="236" spans="1:11" x14ac:dyDescent="0.2">
      <c r="A236" t="s">
        <v>1100</v>
      </c>
      <c r="B236" t="s">
        <v>591</v>
      </c>
      <c r="C236" s="1" t="s">
        <v>464</v>
      </c>
      <c r="D236" s="1" t="s">
        <v>1139</v>
      </c>
      <c r="E236" s="2">
        <v>4</v>
      </c>
      <c r="F236" s="3">
        <v>6</v>
      </c>
      <c r="G236" s="2">
        <v>41</v>
      </c>
      <c r="H236" s="3">
        <v>55</v>
      </c>
      <c r="I236" s="68" t="str">
        <f>VLOOKUP(C236,СПРАВОЧНИК!B:D,2,0)</f>
        <v>ЕВРОПА</v>
      </c>
      <c r="J236" s="68" t="str">
        <f>VLOOKUP(C236,СПРАВОЧНИК!B:D,3,0)</f>
        <v>ИНОМАРКИ</v>
      </c>
      <c r="K236" s="69" t="str">
        <f>VLOOKUP(СВОД2023[[#This Row],[ФО]],СПРАВОЧНИК!H:P,2,0)</f>
        <v>Приволжский ФО</v>
      </c>
    </row>
    <row r="237" spans="1:11" x14ac:dyDescent="0.2">
      <c r="A237" t="s">
        <v>1100</v>
      </c>
      <c r="B237" t="s">
        <v>591</v>
      </c>
      <c r="C237" s="1" t="s">
        <v>464</v>
      </c>
      <c r="D237" s="1" t="s">
        <v>1140</v>
      </c>
      <c r="E237" s="2">
        <v>43</v>
      </c>
      <c r="F237" s="3">
        <v>37</v>
      </c>
      <c r="G237" s="2">
        <v>234</v>
      </c>
      <c r="H237" s="3">
        <v>199</v>
      </c>
      <c r="I237" s="68" t="str">
        <f>VLOOKUP(C237,СПРАВОЧНИК!B:D,2,0)</f>
        <v>ЕВРОПА</v>
      </c>
      <c r="J237" s="68" t="str">
        <f>VLOOKUP(C237,СПРАВОЧНИК!B:D,3,0)</f>
        <v>ИНОМАРКИ</v>
      </c>
      <c r="K237" s="69" t="str">
        <f>VLOOKUP(СВОД2023[[#This Row],[ФО]],СПРАВОЧНИК!H:P,2,0)</f>
        <v>Приволжский ФО</v>
      </c>
    </row>
    <row r="238" spans="1:11" x14ac:dyDescent="0.2">
      <c r="A238" t="s">
        <v>1100</v>
      </c>
      <c r="B238" t="s">
        <v>591</v>
      </c>
      <c r="C238" s="1" t="s">
        <v>464</v>
      </c>
      <c r="D238" s="1" t="s">
        <v>712</v>
      </c>
      <c r="E238" s="2">
        <v>14</v>
      </c>
      <c r="F238" s="3">
        <v>10</v>
      </c>
      <c r="G238" s="2">
        <v>74</v>
      </c>
      <c r="H238" s="3">
        <v>83</v>
      </c>
      <c r="I238" s="68" t="str">
        <f>VLOOKUP(C238,СПРАВОЧНИК!B:D,2,0)</f>
        <v>ЕВРОПА</v>
      </c>
      <c r="J238" s="68" t="str">
        <f>VLOOKUP(C238,СПРАВОЧНИК!B:D,3,0)</f>
        <v>ИНОМАРКИ</v>
      </c>
      <c r="K238" s="69" t="str">
        <f>VLOOKUP(СВОД2023[[#This Row],[ФО]],СПРАВОЧНИК!H:P,2,0)</f>
        <v>Приволжский ФО</v>
      </c>
    </row>
    <row r="239" spans="1:11" x14ac:dyDescent="0.2">
      <c r="A239" t="s">
        <v>1100</v>
      </c>
      <c r="B239" t="s">
        <v>591</v>
      </c>
      <c r="C239" s="1" t="s">
        <v>464</v>
      </c>
      <c r="D239" s="1" t="s">
        <v>1208</v>
      </c>
      <c r="E239" s="2"/>
      <c r="F239" s="3"/>
      <c r="G239" s="2">
        <v>2</v>
      </c>
      <c r="H239" s="3"/>
      <c r="I239" s="68" t="str">
        <f>VLOOKUP(C239,СПРАВОЧНИК!B:D,2,0)</f>
        <v>ЕВРОПА</v>
      </c>
      <c r="J239" s="68" t="str">
        <f>VLOOKUP(C239,СПРАВОЧНИК!B:D,3,0)</f>
        <v>ИНОМАРКИ</v>
      </c>
      <c r="K239" s="69" t="str">
        <f>VLOOKUP(СВОД2023[[#This Row],[ФО]],СПРАВОЧНИК!H:P,2,0)</f>
        <v>Приволжский ФО</v>
      </c>
    </row>
    <row r="240" spans="1:11" x14ac:dyDescent="0.2">
      <c r="A240" t="s">
        <v>1100</v>
      </c>
      <c r="B240" t="s">
        <v>591</v>
      </c>
      <c r="C240" s="1" t="s">
        <v>464</v>
      </c>
      <c r="D240" s="1" t="s">
        <v>747</v>
      </c>
      <c r="E240" s="2">
        <v>15</v>
      </c>
      <c r="F240" s="3">
        <v>15</v>
      </c>
      <c r="G240" s="2">
        <v>71</v>
      </c>
      <c r="H240" s="3">
        <v>60</v>
      </c>
      <c r="I240" s="68" t="str">
        <f>VLOOKUP(C240,СПРАВОЧНИК!B:D,2,0)</f>
        <v>ЕВРОПА</v>
      </c>
      <c r="J240" s="68" t="str">
        <f>VLOOKUP(C240,СПРАВОЧНИК!B:D,3,0)</f>
        <v>ИНОМАРКИ</v>
      </c>
      <c r="K240" s="69" t="str">
        <f>VLOOKUP(СВОД2023[[#This Row],[ФО]],СПРАВОЧНИК!H:P,2,0)</f>
        <v>Приволжский ФО</v>
      </c>
    </row>
    <row r="241" spans="1:11" x14ac:dyDescent="0.2">
      <c r="A241" t="s">
        <v>1100</v>
      </c>
      <c r="B241" t="s">
        <v>591</v>
      </c>
      <c r="C241" s="1" t="s">
        <v>1209</v>
      </c>
      <c r="D241" s="1" t="s">
        <v>1210</v>
      </c>
      <c r="E241" s="2"/>
      <c r="F241" s="3">
        <v>2</v>
      </c>
      <c r="G241" s="2">
        <v>1</v>
      </c>
      <c r="H241" s="3">
        <v>2</v>
      </c>
      <c r="I241" s="68" t="str">
        <f>VLOOKUP(C241,СПРАВОЧНИК!B:D,2,0)</f>
        <v>ЕВРОПА</v>
      </c>
      <c r="J241" s="68" t="str">
        <f>VLOOKUP(C241,СПРАВОЧНИК!B:D,3,0)</f>
        <v>ИНОМАРКИ</v>
      </c>
      <c r="K241" s="69" t="str">
        <f>VLOOKUP(СВОД2023[[#This Row],[ФО]],СПРАВОЧНИК!H:P,2,0)</f>
        <v>Приволжский ФО</v>
      </c>
    </row>
    <row r="242" spans="1:11" x14ac:dyDescent="0.2">
      <c r="A242" t="s">
        <v>1100</v>
      </c>
      <c r="B242" t="s">
        <v>591</v>
      </c>
      <c r="C242" s="1" t="s">
        <v>482</v>
      </c>
      <c r="D242" s="1" t="s">
        <v>1211</v>
      </c>
      <c r="E242" s="2">
        <v>1</v>
      </c>
      <c r="F242" s="3"/>
      <c r="G242" s="2">
        <v>7</v>
      </c>
      <c r="H242" s="3">
        <v>3</v>
      </c>
      <c r="I242" s="68" t="str">
        <f>VLOOKUP(C242,СПРАВОЧНИК!B:D,2,0)</f>
        <v>ЕВРОПА</v>
      </c>
      <c r="J242" s="68" t="str">
        <f>VLOOKUP(C242,СПРАВОЧНИК!B:D,3,0)</f>
        <v>ИНОМАРКИ</v>
      </c>
      <c r="K242" s="69" t="str">
        <f>VLOOKUP(СВОД2023[[#This Row],[ФО]],СПРАВОЧНИК!H:P,2,0)</f>
        <v>Приволжский ФО</v>
      </c>
    </row>
    <row r="243" spans="1:11" x14ac:dyDescent="0.2">
      <c r="A243" t="s">
        <v>1100</v>
      </c>
      <c r="B243" t="s">
        <v>591</v>
      </c>
      <c r="C243" s="1" t="s">
        <v>482</v>
      </c>
      <c r="D243" s="1" t="s">
        <v>1141</v>
      </c>
      <c r="E243" s="2">
        <v>25</v>
      </c>
      <c r="F243" s="3">
        <v>9</v>
      </c>
      <c r="G243" s="2">
        <v>120</v>
      </c>
      <c r="H243" s="3">
        <v>80</v>
      </c>
      <c r="I243" s="68" t="str">
        <f>VLOOKUP(C243,СПРАВОЧНИК!B:D,2,0)</f>
        <v>ЕВРОПА</v>
      </c>
      <c r="J243" s="68" t="str">
        <f>VLOOKUP(C243,СПРАВОЧНИК!B:D,3,0)</f>
        <v>ИНОМАРКИ</v>
      </c>
      <c r="K243" s="69" t="str">
        <f>VLOOKUP(СВОД2023[[#This Row],[ФО]],СПРАВОЧНИК!H:P,2,0)</f>
        <v>Приволжский ФО</v>
      </c>
    </row>
    <row r="244" spans="1:11" x14ac:dyDescent="0.2">
      <c r="A244" t="s">
        <v>1100</v>
      </c>
      <c r="B244" t="s">
        <v>591</v>
      </c>
      <c r="C244" s="1" t="s">
        <v>496</v>
      </c>
      <c r="D244" s="1" t="s">
        <v>1212</v>
      </c>
      <c r="E244" s="2"/>
      <c r="F244" s="3"/>
      <c r="G244" s="2">
        <v>1</v>
      </c>
      <c r="H244" s="3">
        <v>1</v>
      </c>
      <c r="I244" s="68" t="str">
        <f>VLOOKUP(C244,СПРАВОЧНИК!B:D,2,0)</f>
        <v>КИТАЙ</v>
      </c>
      <c r="J244" s="68" t="str">
        <f>VLOOKUP(C244,СПРАВОЧНИК!B:D,3,0)</f>
        <v>ИНОМАРКИ</v>
      </c>
      <c r="K244" s="69" t="str">
        <f>VLOOKUP(СВОД2023[[#This Row],[ФО]],СПРАВОЧНИК!H:P,2,0)</f>
        <v>Приволжский ФО</v>
      </c>
    </row>
    <row r="245" spans="1:11" x14ac:dyDescent="0.2">
      <c r="A245" t="s">
        <v>1100</v>
      </c>
      <c r="B245" t="s">
        <v>591</v>
      </c>
      <c r="C245" s="1" t="s">
        <v>713</v>
      </c>
      <c r="D245" s="1" t="s">
        <v>714</v>
      </c>
      <c r="E245" s="2">
        <v>1</v>
      </c>
      <c r="F245" s="3"/>
      <c r="G245" s="2">
        <v>2</v>
      </c>
      <c r="H245" s="3"/>
      <c r="I245" s="68" t="str">
        <f>VLOOKUP(C245,СПРАВОЧНИК!B:D,2,0)</f>
        <v>РОССИЯ</v>
      </c>
      <c r="J245" s="68" t="str">
        <f>VLOOKUP(C245,СПРАВОЧНИК!B:D,3,0)</f>
        <v>ОТЕЧЕСТВЕННЫЕ</v>
      </c>
      <c r="K245" s="69" t="str">
        <f>VLOOKUP(СВОД2023[[#This Row],[ФО]],СПРАВОЧНИК!H:P,2,0)</f>
        <v>Приволжский ФО</v>
      </c>
    </row>
    <row r="246" spans="1:11" x14ac:dyDescent="0.2">
      <c r="A246" t="s">
        <v>1100</v>
      </c>
      <c r="B246" t="s">
        <v>591</v>
      </c>
      <c r="C246" s="1" t="s">
        <v>498</v>
      </c>
      <c r="D246" s="1" t="s">
        <v>1142</v>
      </c>
      <c r="E246" s="2">
        <v>2</v>
      </c>
      <c r="F246" s="3">
        <v>1</v>
      </c>
      <c r="G246" s="2">
        <v>15</v>
      </c>
      <c r="H246" s="3">
        <v>12</v>
      </c>
      <c r="I246" s="68" t="str">
        <f>VLOOKUP(C246,СПРАВОЧНИК!B:D,2,0)</f>
        <v>КОРЕЯ</v>
      </c>
      <c r="J246" s="68" t="str">
        <f>VLOOKUP(C246,СПРАВОЧНИК!B:D,3,0)</f>
        <v>ИНОМАРКИ</v>
      </c>
      <c r="K246" s="69" t="str">
        <f>VLOOKUP(СВОД2023[[#This Row],[ФО]],СПРАВОЧНИК!H:P,2,0)</f>
        <v>Приволжский ФО</v>
      </c>
    </row>
    <row r="247" spans="1:11" x14ac:dyDescent="0.2">
      <c r="A247" t="s">
        <v>1100</v>
      </c>
      <c r="B247" t="s">
        <v>591</v>
      </c>
      <c r="C247" s="1" t="s">
        <v>500</v>
      </c>
      <c r="D247" s="1" t="s">
        <v>1143</v>
      </c>
      <c r="E247" s="2"/>
      <c r="F247" s="3"/>
      <c r="G247" s="2"/>
      <c r="H247" s="3">
        <v>1</v>
      </c>
      <c r="I247" s="68" t="str">
        <f>VLOOKUP(C247,СПРАВОЧНИК!B:D,2,0)</f>
        <v>ЯПОНИЯ</v>
      </c>
      <c r="J247" s="68" t="str">
        <f>VLOOKUP(C247,СПРАВОЧНИК!B:D,3,0)</f>
        <v>ИНОМАРКИ</v>
      </c>
      <c r="K247" s="69" t="str">
        <f>VLOOKUP(СВОД2023[[#This Row],[ФО]],СПРАВОЧНИК!H:P,2,0)</f>
        <v>Приволжский ФО</v>
      </c>
    </row>
    <row r="248" spans="1:11" x14ac:dyDescent="0.2">
      <c r="A248" t="s">
        <v>1100</v>
      </c>
      <c r="B248" t="s">
        <v>591</v>
      </c>
      <c r="C248" s="1" t="s">
        <v>500</v>
      </c>
      <c r="D248" s="1" t="s">
        <v>1213</v>
      </c>
      <c r="E248" s="2"/>
      <c r="F248" s="3"/>
      <c r="G248" s="2">
        <v>2</v>
      </c>
      <c r="H248" s="3">
        <v>2</v>
      </c>
      <c r="I248" s="68" t="str">
        <f>VLOOKUP(C248,СПРАВОЧНИК!B:D,2,0)</f>
        <v>ЯПОНИЯ</v>
      </c>
      <c r="J248" s="68" t="str">
        <f>VLOOKUP(C248,СПРАВОЧНИК!B:D,3,0)</f>
        <v>ИНОМАРКИ</v>
      </c>
      <c r="K248" s="69" t="str">
        <f>VLOOKUP(СВОД2023[[#This Row],[ФО]],СПРАВОЧНИК!H:P,2,0)</f>
        <v>Приволжский ФО</v>
      </c>
    </row>
    <row r="249" spans="1:11" x14ac:dyDescent="0.2">
      <c r="A249" t="s">
        <v>1100</v>
      </c>
      <c r="B249" t="s">
        <v>591</v>
      </c>
      <c r="C249" s="1" t="s">
        <v>511</v>
      </c>
      <c r="D249" s="1" t="s">
        <v>715</v>
      </c>
      <c r="E249" s="2"/>
      <c r="F249" s="3"/>
      <c r="G249" s="2">
        <v>1</v>
      </c>
      <c r="H249" s="3"/>
      <c r="I249" s="68" t="str">
        <f>VLOOKUP(C249,СПРАВОЧНИК!B:D,2,0)</f>
        <v>ЯПОНИЯ</v>
      </c>
      <c r="J249" s="68" t="str">
        <f>VLOOKUP(C249,СПРАВОЧНИК!B:D,3,0)</f>
        <v>ИНОМАРКИ</v>
      </c>
      <c r="K249" s="69" t="str">
        <f>VLOOKUP(СВОД2023[[#This Row],[ФО]],СПРАВОЧНИК!H:P,2,0)</f>
        <v>Приволжский ФО</v>
      </c>
    </row>
    <row r="250" spans="1:11" x14ac:dyDescent="0.2">
      <c r="A250" t="s">
        <v>1100</v>
      </c>
      <c r="B250" t="s">
        <v>591</v>
      </c>
      <c r="C250" s="1" t="s">
        <v>511</v>
      </c>
      <c r="D250" s="1" t="s">
        <v>751</v>
      </c>
      <c r="E250" s="2">
        <v>2</v>
      </c>
      <c r="F250" s="3">
        <v>6</v>
      </c>
      <c r="G250" s="2">
        <v>12</v>
      </c>
      <c r="H250" s="3">
        <v>11</v>
      </c>
      <c r="I250" s="68" t="str">
        <f>VLOOKUP(C250,СПРАВОЧНИК!B:D,2,0)</f>
        <v>ЯПОНИЯ</v>
      </c>
      <c r="J250" s="68" t="str">
        <f>VLOOKUP(C250,СПРАВОЧНИК!B:D,3,0)</f>
        <v>ИНОМАРКИ</v>
      </c>
      <c r="K250" s="69" t="str">
        <f>VLOOKUP(СВОД2023[[#This Row],[ФО]],СПРАВОЧНИК!H:P,2,0)</f>
        <v>Приволжский ФО</v>
      </c>
    </row>
    <row r="251" spans="1:11" x14ac:dyDescent="0.2">
      <c r="A251" t="s">
        <v>1100</v>
      </c>
      <c r="B251" t="s">
        <v>591</v>
      </c>
      <c r="C251" s="1" t="s">
        <v>511</v>
      </c>
      <c r="D251" s="1" t="s">
        <v>739</v>
      </c>
      <c r="E251" s="2">
        <v>3</v>
      </c>
      <c r="F251" s="3"/>
      <c r="G251" s="2">
        <v>5</v>
      </c>
      <c r="H251" s="3"/>
      <c r="I251" s="68" t="str">
        <f>VLOOKUP(C251,СПРАВОЧНИК!B:D,2,0)</f>
        <v>ЯПОНИЯ</v>
      </c>
      <c r="J251" s="68" t="str">
        <f>VLOOKUP(C251,СПРАВОЧНИК!B:D,3,0)</f>
        <v>ИНОМАРКИ</v>
      </c>
      <c r="K251" s="69" t="str">
        <f>VLOOKUP(СВОД2023[[#This Row],[ФО]],СПРАВОЧНИК!H:P,2,0)</f>
        <v>Приволжский ФО</v>
      </c>
    </row>
    <row r="252" spans="1:11" x14ac:dyDescent="0.2">
      <c r="A252" t="s">
        <v>1100</v>
      </c>
      <c r="B252" t="s">
        <v>591</v>
      </c>
      <c r="C252" s="1" t="s">
        <v>1144</v>
      </c>
      <c r="D252" s="1" t="s">
        <v>1214</v>
      </c>
      <c r="E252" s="2"/>
      <c r="F252" s="3">
        <v>1</v>
      </c>
      <c r="G252" s="2">
        <v>5</v>
      </c>
      <c r="H252" s="3">
        <v>4</v>
      </c>
      <c r="I252" s="68" t="str">
        <f>VLOOKUP(C252,СПРАВОЧНИК!B:D,2,0)</f>
        <v>РОССИЯ</v>
      </c>
      <c r="J252" s="68" t="str">
        <f>VLOOKUP(C252,СПРАВОЧНИК!B:D,3,0)</f>
        <v>ОТЕЧЕСТВЕННЫЕ</v>
      </c>
      <c r="K252" s="69" t="str">
        <f>VLOOKUP(СВОД2023[[#This Row],[ФО]],СПРАВОЧНИК!H:P,2,0)</f>
        <v>Приволжский ФО</v>
      </c>
    </row>
    <row r="253" spans="1:11" x14ac:dyDescent="0.2">
      <c r="A253" t="s">
        <v>1100</v>
      </c>
      <c r="B253" t="s">
        <v>591</v>
      </c>
      <c r="C253" s="1" t="s">
        <v>1144</v>
      </c>
      <c r="D253" s="1" t="s">
        <v>1145</v>
      </c>
      <c r="E253" s="2">
        <v>37</v>
      </c>
      <c r="F253" s="3">
        <v>38</v>
      </c>
      <c r="G253" s="2">
        <v>188</v>
      </c>
      <c r="H253" s="3">
        <v>183</v>
      </c>
      <c r="I253" s="68" t="str">
        <f>VLOOKUP(C253,СПРАВОЧНИК!B:D,2,0)</f>
        <v>РОССИЯ</v>
      </c>
      <c r="J253" s="68" t="str">
        <f>VLOOKUP(C253,СПРАВОЧНИК!B:D,3,0)</f>
        <v>ОТЕЧЕСТВЕННЫЕ</v>
      </c>
      <c r="K253" s="69" t="str">
        <f>VLOOKUP(СВОД2023[[#This Row],[ФО]],СПРАВОЧНИК!H:P,2,0)</f>
        <v>Приволжский ФО</v>
      </c>
    </row>
    <row r="254" spans="1:11" x14ac:dyDescent="0.2">
      <c r="A254" t="s">
        <v>1100</v>
      </c>
      <c r="B254" t="s">
        <v>591</v>
      </c>
      <c r="C254" s="1" t="s">
        <v>533</v>
      </c>
      <c r="D254" s="1" t="s">
        <v>716</v>
      </c>
      <c r="E254" s="2">
        <v>5</v>
      </c>
      <c r="F254" s="3">
        <v>7</v>
      </c>
      <c r="G254" s="2">
        <v>28</v>
      </c>
      <c r="H254" s="3">
        <v>28</v>
      </c>
      <c r="I254" s="68" t="str">
        <f>VLOOKUP(C254,СПРАВОЧНИК!B:D,2,0)</f>
        <v>ЯПОНИЯ</v>
      </c>
      <c r="J254" s="68" t="str">
        <f>VLOOKUP(C254,СПРАВОЧНИК!B:D,3,0)</f>
        <v>ИНОМАРКИ</v>
      </c>
      <c r="K254" s="69" t="str">
        <f>VLOOKUP(СВОД2023[[#This Row],[ФО]],СПРАВОЧНИК!H:P,2,0)</f>
        <v>Приволжский ФО</v>
      </c>
    </row>
    <row r="255" spans="1:11" x14ac:dyDescent="0.2">
      <c r="A255" t="s">
        <v>1100</v>
      </c>
      <c r="B255" t="s">
        <v>591</v>
      </c>
      <c r="C255" s="1" t="s">
        <v>533</v>
      </c>
      <c r="D255" s="1" t="s">
        <v>717</v>
      </c>
      <c r="E255" s="2">
        <v>21</v>
      </c>
      <c r="F255" s="3">
        <v>18</v>
      </c>
      <c r="G255" s="2">
        <v>100</v>
      </c>
      <c r="H255" s="3">
        <v>95</v>
      </c>
      <c r="I255" s="68" t="str">
        <f>VLOOKUP(C255,СПРАВОЧНИК!B:D,2,0)</f>
        <v>ЯПОНИЯ</v>
      </c>
      <c r="J255" s="68" t="str">
        <f>VLOOKUP(C255,СПРАВОЧНИК!B:D,3,0)</f>
        <v>ИНОМАРКИ</v>
      </c>
      <c r="K255" s="69" t="str">
        <f>VLOOKUP(СВОД2023[[#This Row],[ФО]],СПРАВОЧНИК!H:P,2,0)</f>
        <v>Приволжский ФО</v>
      </c>
    </row>
    <row r="256" spans="1:11" x14ac:dyDescent="0.2">
      <c r="A256" t="s">
        <v>1100</v>
      </c>
      <c r="B256" t="s">
        <v>591</v>
      </c>
      <c r="C256" s="1" t="s">
        <v>533</v>
      </c>
      <c r="D256" s="1" t="s">
        <v>1147</v>
      </c>
      <c r="E256" s="2">
        <v>7</v>
      </c>
      <c r="F256" s="3">
        <v>7</v>
      </c>
      <c r="G256" s="2">
        <v>48</v>
      </c>
      <c r="H256" s="3">
        <v>38</v>
      </c>
      <c r="I256" s="68" t="str">
        <f>VLOOKUP(C256,СПРАВОЧНИК!B:D,2,0)</f>
        <v>ЯПОНИЯ</v>
      </c>
      <c r="J256" s="68" t="str">
        <f>VLOOKUP(C256,СПРАВОЧНИК!B:D,3,0)</f>
        <v>ИНОМАРКИ</v>
      </c>
      <c r="K256" s="69" t="str">
        <f>VLOOKUP(СВОД2023[[#This Row],[ФО]],СПРАВОЧНИК!H:P,2,0)</f>
        <v>Приволжский ФО</v>
      </c>
    </row>
    <row r="257" spans="1:11" x14ac:dyDescent="0.2">
      <c r="A257" t="s">
        <v>1100</v>
      </c>
      <c r="B257" t="s">
        <v>591</v>
      </c>
      <c r="C257" s="1" t="s">
        <v>533</v>
      </c>
      <c r="D257" s="1" t="s">
        <v>1215</v>
      </c>
      <c r="E257" s="2"/>
      <c r="F257" s="3"/>
      <c r="G257" s="2">
        <v>1</v>
      </c>
      <c r="H257" s="3"/>
      <c r="I257" s="68" t="str">
        <f>VLOOKUP(C257,СПРАВОЧНИК!B:D,2,0)</f>
        <v>ЯПОНИЯ</v>
      </c>
      <c r="J257" s="68" t="str">
        <f>VLOOKUP(C257,СПРАВОЧНИК!B:D,3,0)</f>
        <v>ИНОМАРКИ</v>
      </c>
      <c r="K257" s="69" t="str">
        <f>VLOOKUP(СВОД2023[[#This Row],[ФО]],СПРАВОЧНИК!H:P,2,0)</f>
        <v>Приволжский ФО</v>
      </c>
    </row>
    <row r="258" spans="1:11" x14ac:dyDescent="0.2">
      <c r="A258" t="s">
        <v>1100</v>
      </c>
      <c r="B258" t="s">
        <v>591</v>
      </c>
      <c r="C258" s="1" t="s">
        <v>533</v>
      </c>
      <c r="D258" s="1" t="s">
        <v>1148</v>
      </c>
      <c r="E258" s="2">
        <v>2</v>
      </c>
      <c r="F258" s="3">
        <v>1</v>
      </c>
      <c r="G258" s="2">
        <v>8</v>
      </c>
      <c r="H258" s="3">
        <v>3</v>
      </c>
      <c r="I258" s="68" t="str">
        <f>VLOOKUP(C258,СПРАВОЧНИК!B:D,2,0)</f>
        <v>ЯПОНИЯ</v>
      </c>
      <c r="J258" s="68" t="str">
        <f>VLOOKUP(C258,СПРАВОЧНИК!B:D,3,0)</f>
        <v>ИНОМАРКИ</v>
      </c>
      <c r="K258" s="69" t="str">
        <f>VLOOKUP(СВОД2023[[#This Row],[ФО]],СПРАВОЧНИК!H:P,2,0)</f>
        <v>Приволжский ФО</v>
      </c>
    </row>
    <row r="259" spans="1:11" x14ac:dyDescent="0.2">
      <c r="A259" t="s">
        <v>1100</v>
      </c>
      <c r="B259" t="s">
        <v>591</v>
      </c>
      <c r="C259" s="1" t="s">
        <v>533</v>
      </c>
      <c r="D259" s="1" t="s">
        <v>718</v>
      </c>
      <c r="E259" s="2">
        <v>20</v>
      </c>
      <c r="F259" s="3">
        <v>21</v>
      </c>
      <c r="G259" s="2">
        <v>95</v>
      </c>
      <c r="H259" s="3">
        <v>92</v>
      </c>
      <c r="I259" s="68" t="str">
        <f>VLOOKUP(C259,СПРАВОЧНИК!B:D,2,0)</f>
        <v>ЯПОНИЯ</v>
      </c>
      <c r="J259" s="68" t="str">
        <f>VLOOKUP(C259,СПРАВОЧНИК!B:D,3,0)</f>
        <v>ИНОМАРКИ</v>
      </c>
      <c r="K259" s="69" t="str">
        <f>VLOOKUP(СВОД2023[[#This Row],[ФО]],СПРАВОЧНИК!H:P,2,0)</f>
        <v>Приволжский ФО</v>
      </c>
    </row>
    <row r="260" spans="1:11" x14ac:dyDescent="0.2">
      <c r="A260" t="s">
        <v>1100</v>
      </c>
      <c r="B260" t="s">
        <v>591</v>
      </c>
      <c r="C260" s="1" t="s">
        <v>533</v>
      </c>
      <c r="D260" s="1" t="s">
        <v>740</v>
      </c>
      <c r="E260" s="2">
        <v>3</v>
      </c>
      <c r="F260" s="3">
        <v>1</v>
      </c>
      <c r="G260" s="2">
        <v>10</v>
      </c>
      <c r="H260" s="3">
        <v>3</v>
      </c>
      <c r="I260" s="68" t="str">
        <f>VLOOKUP(C260,СПРАВОЧНИК!B:D,2,0)</f>
        <v>ЯПОНИЯ</v>
      </c>
      <c r="J260" s="68" t="str">
        <f>VLOOKUP(C260,СПРАВОЧНИК!B:D,3,0)</f>
        <v>ИНОМАРКИ</v>
      </c>
      <c r="K260" s="69" t="str">
        <f>VLOOKUP(СВОД2023[[#This Row],[ФО]],СПРАВОЧНИК!H:P,2,0)</f>
        <v>Приволжский ФО</v>
      </c>
    </row>
    <row r="261" spans="1:11" x14ac:dyDescent="0.2">
      <c r="A261" t="s">
        <v>1100</v>
      </c>
      <c r="B261" t="s">
        <v>591</v>
      </c>
      <c r="C261" s="1" t="s">
        <v>533</v>
      </c>
      <c r="D261" s="1" t="s">
        <v>1149</v>
      </c>
      <c r="E261" s="2">
        <v>7</v>
      </c>
      <c r="F261" s="3">
        <v>4</v>
      </c>
      <c r="G261" s="2">
        <v>14</v>
      </c>
      <c r="H261" s="3">
        <v>7</v>
      </c>
      <c r="I261" s="68" t="str">
        <f>VLOOKUP(C261,СПРАВОЧНИК!B:D,2,0)</f>
        <v>ЯПОНИЯ</v>
      </c>
      <c r="J261" s="68" t="str">
        <f>VLOOKUP(C261,СПРАВОЧНИК!B:D,3,0)</f>
        <v>ИНОМАРКИ</v>
      </c>
      <c r="K261" s="69" t="str">
        <f>VLOOKUP(СВОД2023[[#This Row],[ФО]],СПРАВОЧНИК!H:P,2,0)</f>
        <v>Приволжский ФО</v>
      </c>
    </row>
    <row r="262" spans="1:11" x14ac:dyDescent="0.2">
      <c r="A262" t="s">
        <v>1100</v>
      </c>
      <c r="B262" t="s">
        <v>591</v>
      </c>
      <c r="C262" s="1" t="s">
        <v>564</v>
      </c>
      <c r="D262" s="1" t="s">
        <v>719</v>
      </c>
      <c r="E262" s="2">
        <v>8</v>
      </c>
      <c r="F262" s="3">
        <v>1</v>
      </c>
      <c r="G262" s="2">
        <v>26</v>
      </c>
      <c r="H262" s="3">
        <v>10</v>
      </c>
      <c r="I262" s="68" t="str">
        <f>VLOOKUP(C262,СПРАВОЧНИК!B:D,2,0)</f>
        <v>РОССИЯ</v>
      </c>
      <c r="J262" s="68" t="str">
        <f>VLOOKUP(C262,СПРАВОЧНИК!B:D,3,0)</f>
        <v>ОТЕЧЕСТВЕННЫЕ</v>
      </c>
      <c r="K262" s="69" t="str">
        <f>VLOOKUP(СВОД2023[[#This Row],[ФО]],СПРАВОЧНИК!H:P,2,0)</f>
        <v>Приволжский ФО</v>
      </c>
    </row>
    <row r="263" spans="1:11" x14ac:dyDescent="0.2">
      <c r="A263" t="s">
        <v>1100</v>
      </c>
      <c r="B263" t="s">
        <v>591</v>
      </c>
      <c r="C263" s="1" t="s">
        <v>564</v>
      </c>
      <c r="D263" s="1" t="s">
        <v>1216</v>
      </c>
      <c r="E263" s="2"/>
      <c r="F263" s="3"/>
      <c r="G263" s="2"/>
      <c r="H263" s="3">
        <v>2</v>
      </c>
      <c r="I263" s="68" t="str">
        <f>VLOOKUP(C263,СПРАВОЧНИК!B:D,2,0)</f>
        <v>РОССИЯ</v>
      </c>
      <c r="J263" s="68" t="str">
        <f>VLOOKUP(C263,СПРАВОЧНИК!B:D,3,0)</f>
        <v>ОТЕЧЕСТВЕННЫЕ</v>
      </c>
      <c r="K263" s="69" t="str">
        <f>VLOOKUP(СВОД2023[[#This Row],[ФО]],СПРАВОЧНИК!H:P,2,0)</f>
        <v>Приволжский ФО</v>
      </c>
    </row>
    <row r="264" spans="1:11" x14ac:dyDescent="0.2">
      <c r="A264" t="s">
        <v>1100</v>
      </c>
      <c r="B264" t="s">
        <v>591</v>
      </c>
      <c r="C264" s="1" t="s">
        <v>564</v>
      </c>
      <c r="D264" s="1" t="s">
        <v>720</v>
      </c>
      <c r="E264" s="2">
        <v>94</v>
      </c>
      <c r="F264" s="3">
        <v>100</v>
      </c>
      <c r="G264" s="2">
        <v>504</v>
      </c>
      <c r="H264" s="3">
        <v>524</v>
      </c>
      <c r="I264" s="68" t="str">
        <f>VLOOKUP(C264,СПРАВОЧНИК!B:D,2,0)</f>
        <v>РОССИЯ</v>
      </c>
      <c r="J264" s="68" t="str">
        <f>VLOOKUP(C264,СПРАВОЧНИК!B:D,3,0)</f>
        <v>ОТЕЧЕСТВЕННЫЕ</v>
      </c>
      <c r="K264" s="69" t="str">
        <f>VLOOKUP(СВОД2023[[#This Row],[ФО]],СПРАВОЧНИК!H:P,2,0)</f>
        <v>Приволжский ФО</v>
      </c>
    </row>
    <row r="265" spans="1:11" x14ac:dyDescent="0.2">
      <c r="A265" t="s">
        <v>1100</v>
      </c>
      <c r="B265" t="s">
        <v>591</v>
      </c>
      <c r="C265" s="1" t="s">
        <v>564</v>
      </c>
      <c r="D265" s="1" t="s">
        <v>721</v>
      </c>
      <c r="E265" s="2">
        <v>9</v>
      </c>
      <c r="F265" s="3">
        <v>11</v>
      </c>
      <c r="G265" s="2">
        <v>52</v>
      </c>
      <c r="H265" s="3">
        <v>61</v>
      </c>
      <c r="I265" s="68" t="str">
        <f>VLOOKUP(C265,СПРАВОЧНИК!B:D,2,0)</f>
        <v>РОССИЯ</v>
      </c>
      <c r="J265" s="68" t="str">
        <f>VLOOKUP(C265,СПРАВОЧНИК!B:D,3,0)</f>
        <v>ОТЕЧЕСТВЕННЫЕ</v>
      </c>
      <c r="K265" s="69" t="str">
        <f>VLOOKUP(СВОД2023[[#This Row],[ФО]],СПРАВОЧНИК!H:P,2,0)</f>
        <v>Приволжский ФО</v>
      </c>
    </row>
    <row r="266" spans="1:11" x14ac:dyDescent="0.2">
      <c r="A266" t="s">
        <v>1100</v>
      </c>
      <c r="B266" t="s">
        <v>591</v>
      </c>
      <c r="C266" s="1" t="s">
        <v>564</v>
      </c>
      <c r="D266" s="1" t="s">
        <v>1217</v>
      </c>
      <c r="E266" s="2"/>
      <c r="F266" s="3"/>
      <c r="G266" s="2">
        <v>2</v>
      </c>
      <c r="H266" s="3">
        <v>2</v>
      </c>
      <c r="I266" s="68" t="str">
        <f>VLOOKUP(C266,СПРАВОЧНИК!B:D,2,0)</f>
        <v>РОССИЯ</v>
      </c>
      <c r="J266" s="68" t="str">
        <f>VLOOKUP(C266,СПРАВОЧНИК!B:D,3,0)</f>
        <v>ОТЕЧЕСТВЕННЫЕ</v>
      </c>
      <c r="K266" s="69" t="str">
        <f>VLOOKUP(СВОД2023[[#This Row],[ФО]],СПРАВОЧНИК!H:P,2,0)</f>
        <v>Приволжский ФО</v>
      </c>
    </row>
    <row r="267" spans="1:11" x14ac:dyDescent="0.2">
      <c r="A267" t="s">
        <v>1100</v>
      </c>
      <c r="B267" t="s">
        <v>591</v>
      </c>
      <c r="C267" s="1" t="s">
        <v>564</v>
      </c>
      <c r="D267" s="1" t="s">
        <v>1150</v>
      </c>
      <c r="E267" s="2"/>
      <c r="F267" s="3"/>
      <c r="G267" s="2">
        <v>2</v>
      </c>
      <c r="H267" s="3"/>
      <c r="I267" s="68" t="str">
        <f>VLOOKUP(C267,СПРАВОЧНИК!B:D,2,0)</f>
        <v>РОССИЯ</v>
      </c>
      <c r="J267" s="68" t="str">
        <f>VLOOKUP(C267,СПРАВОЧНИК!B:D,3,0)</f>
        <v>ОТЕЧЕСТВЕННЫЕ</v>
      </c>
      <c r="K267" s="69" t="str">
        <f>VLOOKUP(СВОД2023[[#This Row],[ФО]],СПРАВОЧНИК!H:P,2,0)</f>
        <v>Приволжский ФО</v>
      </c>
    </row>
    <row r="268" spans="1:11" x14ac:dyDescent="0.2">
      <c r="A268" t="s">
        <v>1100</v>
      </c>
      <c r="B268" t="s">
        <v>591</v>
      </c>
      <c r="C268" s="1" t="s">
        <v>564</v>
      </c>
      <c r="D268" s="1" t="s">
        <v>722</v>
      </c>
      <c r="E268" s="2">
        <v>130</v>
      </c>
      <c r="F268" s="3">
        <v>139</v>
      </c>
      <c r="G268" s="2">
        <v>649</v>
      </c>
      <c r="H268" s="3">
        <v>611</v>
      </c>
      <c r="I268" s="68" t="str">
        <f>VLOOKUP(C268,СПРАВОЧНИК!B:D,2,0)</f>
        <v>РОССИЯ</v>
      </c>
      <c r="J268" s="68" t="str">
        <f>VLOOKUP(C268,СПРАВОЧНИК!B:D,3,0)</f>
        <v>ОТЕЧЕСТВЕННЫЕ</v>
      </c>
      <c r="K268" s="69" t="str">
        <f>VLOOKUP(СВОД2023[[#This Row],[ФО]],СПРАВОЧНИК!H:P,2,0)</f>
        <v>Приволжский ФО</v>
      </c>
    </row>
    <row r="269" spans="1:11" x14ac:dyDescent="0.2">
      <c r="A269" t="s">
        <v>1100</v>
      </c>
      <c r="B269" t="s">
        <v>591</v>
      </c>
      <c r="C269" s="1" t="s">
        <v>564</v>
      </c>
      <c r="D269" s="1" t="s">
        <v>1218</v>
      </c>
      <c r="E269" s="2"/>
      <c r="F269" s="3"/>
      <c r="G269" s="2">
        <v>1</v>
      </c>
      <c r="H269" s="3"/>
      <c r="I269" s="68" t="str">
        <f>VLOOKUP(C269,СПРАВОЧНИК!B:D,2,0)</f>
        <v>РОССИЯ</v>
      </c>
      <c r="J269" s="68" t="str">
        <f>VLOOKUP(C269,СПРАВОЧНИК!B:D,3,0)</f>
        <v>ОТЕЧЕСТВЕННЫЕ</v>
      </c>
      <c r="K269" s="69" t="str">
        <f>VLOOKUP(СВОД2023[[#This Row],[ФО]],СПРАВОЧНИК!H:P,2,0)</f>
        <v>Приволжский ФО</v>
      </c>
    </row>
    <row r="270" spans="1:11" x14ac:dyDescent="0.2">
      <c r="A270" t="s">
        <v>1100</v>
      </c>
      <c r="B270" t="s">
        <v>591</v>
      </c>
      <c r="C270" s="1" t="s">
        <v>564</v>
      </c>
      <c r="D270" s="1" t="s">
        <v>723</v>
      </c>
      <c r="E270" s="2">
        <v>52</v>
      </c>
      <c r="F270" s="3">
        <v>41</v>
      </c>
      <c r="G270" s="2">
        <v>320</v>
      </c>
      <c r="H270" s="3">
        <v>285</v>
      </c>
      <c r="I270" s="68" t="str">
        <f>VLOOKUP(C270,СПРАВОЧНИК!B:D,2,0)</f>
        <v>РОССИЯ</v>
      </c>
      <c r="J270" s="68" t="str">
        <f>VLOOKUP(C270,СПРАВОЧНИК!B:D,3,0)</f>
        <v>ОТЕЧЕСТВЕННЫЕ</v>
      </c>
      <c r="K270" s="69" t="str">
        <f>VLOOKUP(СВОД2023[[#This Row],[ФО]],СПРАВОЧНИК!H:P,2,0)</f>
        <v>Приволжский ФО</v>
      </c>
    </row>
    <row r="271" spans="1:11" x14ac:dyDescent="0.2">
      <c r="A271" t="s">
        <v>1100</v>
      </c>
      <c r="B271" t="s">
        <v>591</v>
      </c>
      <c r="C271" s="1" t="s">
        <v>564</v>
      </c>
      <c r="D271" s="1" t="s">
        <v>724</v>
      </c>
      <c r="E271" s="2">
        <v>304</v>
      </c>
      <c r="F271" s="3">
        <v>306</v>
      </c>
      <c r="G271" s="2">
        <v>1780</v>
      </c>
      <c r="H271" s="3">
        <v>1765</v>
      </c>
      <c r="I271" s="68" t="str">
        <f>VLOOKUP(C271,СПРАВОЧНИК!B:D,2,0)</f>
        <v>РОССИЯ</v>
      </c>
      <c r="J271" s="68" t="str">
        <f>VLOOKUP(C271,СПРАВОЧНИК!B:D,3,0)</f>
        <v>ОТЕЧЕСТВЕННЫЕ</v>
      </c>
      <c r="K271" s="69" t="str">
        <f>VLOOKUP(СВОД2023[[#This Row],[ФО]],СПРАВОЧНИК!H:P,2,0)</f>
        <v>Приволжский ФО</v>
      </c>
    </row>
    <row r="272" spans="1:11" x14ac:dyDescent="0.2">
      <c r="A272" t="s">
        <v>1100</v>
      </c>
      <c r="B272" t="s">
        <v>591</v>
      </c>
      <c r="C272" s="1" t="s">
        <v>564</v>
      </c>
      <c r="D272" s="1" t="s">
        <v>725</v>
      </c>
      <c r="E272" s="2">
        <v>133</v>
      </c>
      <c r="F272" s="3">
        <v>157</v>
      </c>
      <c r="G272" s="2">
        <v>769</v>
      </c>
      <c r="H272" s="3">
        <v>797</v>
      </c>
      <c r="I272" s="68" t="str">
        <f>VLOOKUP(C272,СПРАВОЧНИК!B:D,2,0)</f>
        <v>РОССИЯ</v>
      </c>
      <c r="J272" s="68" t="str">
        <f>VLOOKUP(C272,СПРАВОЧНИК!B:D,3,0)</f>
        <v>ОТЕЧЕСТВЕННЫЕ</v>
      </c>
      <c r="K272" s="69" t="str">
        <f>VLOOKUP(СВОД2023[[#This Row],[ФО]],СПРАВОЧНИК!H:P,2,0)</f>
        <v>Приволжский ФО</v>
      </c>
    </row>
    <row r="273" spans="1:11" x14ac:dyDescent="0.2">
      <c r="A273" t="s">
        <v>1100</v>
      </c>
      <c r="B273" t="s">
        <v>591</v>
      </c>
      <c r="C273" s="1" t="s">
        <v>564</v>
      </c>
      <c r="D273" s="1" t="s">
        <v>726</v>
      </c>
      <c r="E273" s="2">
        <v>58</v>
      </c>
      <c r="F273" s="3">
        <v>49</v>
      </c>
      <c r="G273" s="2">
        <v>345</v>
      </c>
      <c r="H273" s="3">
        <v>290</v>
      </c>
      <c r="I273" s="68" t="str">
        <f>VLOOKUP(C273,СПРАВОЧНИК!B:D,2,0)</f>
        <v>РОССИЯ</v>
      </c>
      <c r="J273" s="68" t="str">
        <f>VLOOKUP(C273,СПРАВОЧНИК!B:D,3,0)</f>
        <v>ОТЕЧЕСТВЕННЫЕ</v>
      </c>
      <c r="K273" s="69" t="str">
        <f>VLOOKUP(СВОД2023[[#This Row],[ФО]],СПРАВОЧНИК!H:P,2,0)</f>
        <v>Приволжский ФО</v>
      </c>
    </row>
    <row r="274" spans="1:11" x14ac:dyDescent="0.2">
      <c r="A274" t="s">
        <v>1100</v>
      </c>
      <c r="B274" t="s">
        <v>591</v>
      </c>
      <c r="C274" s="1" t="s">
        <v>568</v>
      </c>
      <c r="D274" s="1" t="s">
        <v>1153</v>
      </c>
      <c r="E274" s="2">
        <v>45</v>
      </c>
      <c r="F274" s="3">
        <v>33</v>
      </c>
      <c r="G274" s="2">
        <v>270</v>
      </c>
      <c r="H274" s="3">
        <v>194</v>
      </c>
      <c r="I274" s="68" t="str">
        <f>VLOOKUP(C274,СПРАВОЧНИК!B:D,2,0)</f>
        <v>ЕВРОПА</v>
      </c>
      <c r="J274" s="68" t="str">
        <f>VLOOKUP(C274,СПРАВОЧНИК!B:D,3,0)</f>
        <v>ИНОМАРКИ</v>
      </c>
      <c r="K274" s="69" t="str">
        <f>VLOOKUP(СВОД2023[[#This Row],[ФО]],СПРАВОЧНИК!H:P,2,0)</f>
        <v>Приволжский ФО</v>
      </c>
    </row>
    <row r="275" spans="1:11" x14ac:dyDescent="0.2">
      <c r="A275" t="s">
        <v>1100</v>
      </c>
      <c r="B275" t="s">
        <v>591</v>
      </c>
      <c r="C275" s="1" t="s">
        <v>568</v>
      </c>
      <c r="D275" s="1" t="s">
        <v>1154</v>
      </c>
      <c r="E275" s="2">
        <v>84</v>
      </c>
      <c r="F275" s="3">
        <v>57</v>
      </c>
      <c r="G275" s="2">
        <v>394</v>
      </c>
      <c r="H275" s="3">
        <v>332</v>
      </c>
      <c r="I275" s="68" t="str">
        <f>VLOOKUP(C275,СПРАВОЧНИК!B:D,2,0)</f>
        <v>ЕВРОПА</v>
      </c>
      <c r="J275" s="68" t="str">
        <f>VLOOKUP(C275,СПРАВОЧНИК!B:D,3,0)</f>
        <v>ИНОМАРКИ</v>
      </c>
      <c r="K275" s="69" t="str">
        <f>VLOOKUP(СВОД2023[[#This Row],[ФО]],СПРАВОЧНИК!H:P,2,0)</f>
        <v>Приволжский ФО</v>
      </c>
    </row>
    <row r="276" spans="1:11" x14ac:dyDescent="0.2">
      <c r="A276" t="s">
        <v>1100</v>
      </c>
      <c r="B276" t="s">
        <v>591</v>
      </c>
      <c r="C276" s="1" t="s">
        <v>568</v>
      </c>
      <c r="D276" s="1" t="s">
        <v>1155</v>
      </c>
      <c r="E276" s="2">
        <v>32</v>
      </c>
      <c r="F276" s="3">
        <v>22</v>
      </c>
      <c r="G276" s="2">
        <v>195</v>
      </c>
      <c r="H276" s="3">
        <v>119</v>
      </c>
      <c r="I276" s="68" t="str">
        <f>VLOOKUP(C276,СПРАВОЧНИК!B:D,2,0)</f>
        <v>ЕВРОПА</v>
      </c>
      <c r="J276" s="68" t="str">
        <f>VLOOKUP(C276,СПРАВОЧНИК!B:D,3,0)</f>
        <v>ИНОМАРКИ</v>
      </c>
      <c r="K276" s="69" t="str">
        <f>VLOOKUP(СВОД2023[[#This Row],[ФО]],СПРАВОЧНИК!H:P,2,0)</f>
        <v>Приволжский ФО</v>
      </c>
    </row>
    <row r="277" spans="1:11" x14ac:dyDescent="0.2">
      <c r="A277" t="s">
        <v>1100</v>
      </c>
      <c r="B277" t="s">
        <v>591</v>
      </c>
      <c r="C277" s="1" t="s">
        <v>568</v>
      </c>
      <c r="D277" s="1" t="s">
        <v>1156</v>
      </c>
      <c r="E277" s="2">
        <v>6</v>
      </c>
      <c r="F277" s="3">
        <v>4</v>
      </c>
      <c r="G277" s="2">
        <v>25</v>
      </c>
      <c r="H277" s="3">
        <v>24</v>
      </c>
      <c r="I277" s="68" t="str">
        <f>VLOOKUP(C277,СПРАВОЧНИК!B:D,2,0)</f>
        <v>ЕВРОПА</v>
      </c>
      <c r="J277" s="68" t="str">
        <f>VLOOKUP(C277,СПРАВОЧНИК!B:D,3,0)</f>
        <v>ИНОМАРКИ</v>
      </c>
      <c r="K277" s="69" t="str">
        <f>VLOOKUP(СВОД2023[[#This Row],[ФО]],СПРАВОЧНИК!H:P,2,0)</f>
        <v>Приволжский ФО</v>
      </c>
    </row>
    <row r="278" spans="1:11" x14ac:dyDescent="0.2">
      <c r="A278" t="s">
        <v>1100</v>
      </c>
      <c r="B278" t="s">
        <v>591</v>
      </c>
      <c r="C278" s="1" t="s">
        <v>568</v>
      </c>
      <c r="D278" s="1" t="s">
        <v>1157</v>
      </c>
      <c r="E278" s="2">
        <v>57</v>
      </c>
      <c r="F278" s="3">
        <v>30</v>
      </c>
      <c r="G278" s="2">
        <v>251</v>
      </c>
      <c r="H278" s="3">
        <v>162</v>
      </c>
      <c r="I278" s="68" t="str">
        <f>VLOOKUP(C278,СПРАВОЧНИК!B:D,2,0)</f>
        <v>ЕВРОПА</v>
      </c>
      <c r="J278" s="68" t="str">
        <f>VLOOKUP(C278,СПРАВОЧНИК!B:D,3,0)</f>
        <v>ИНОМАРКИ</v>
      </c>
      <c r="K278" s="69" t="str">
        <f>VLOOKUP(СВОД2023[[#This Row],[ФО]],СПРАВОЧНИК!H:P,2,0)</f>
        <v>Приволжский ФО</v>
      </c>
    </row>
    <row r="279" spans="1:11" x14ac:dyDescent="0.2">
      <c r="A279" t="s">
        <v>1100</v>
      </c>
      <c r="B279" t="s">
        <v>591</v>
      </c>
      <c r="C279" s="1" t="s">
        <v>568</v>
      </c>
      <c r="D279" s="1" t="s">
        <v>1158</v>
      </c>
      <c r="E279" s="2">
        <v>141</v>
      </c>
      <c r="F279" s="3">
        <v>104</v>
      </c>
      <c r="G279" s="2">
        <v>783</v>
      </c>
      <c r="H279" s="3">
        <v>707</v>
      </c>
      <c r="I279" s="68" t="str">
        <f>VLOOKUP(C279,СПРАВОЧНИК!B:D,2,0)</f>
        <v>ЕВРОПА</v>
      </c>
      <c r="J279" s="68" t="str">
        <f>VLOOKUP(C279,СПРАВОЧНИК!B:D,3,0)</f>
        <v>ИНОМАРКИ</v>
      </c>
      <c r="K279" s="69" t="str">
        <f>VLOOKUP(СВОД2023[[#This Row],[ФО]],СПРАВОЧНИК!H:P,2,0)</f>
        <v>Приволжский ФО</v>
      </c>
    </row>
    <row r="280" spans="1:11" x14ac:dyDescent="0.2">
      <c r="A280" t="s">
        <v>1100</v>
      </c>
      <c r="B280" t="s">
        <v>591</v>
      </c>
      <c r="C280" s="1" t="s">
        <v>568</v>
      </c>
      <c r="D280" s="1" t="s">
        <v>1219</v>
      </c>
      <c r="E280" s="2"/>
      <c r="F280" s="3"/>
      <c r="G280" s="2">
        <v>1</v>
      </c>
      <c r="H280" s="3"/>
      <c r="I280" s="68" t="str">
        <f>VLOOKUP(C280,СПРАВОЧНИК!B:D,2,0)</f>
        <v>ЕВРОПА</v>
      </c>
      <c r="J280" s="68" t="str">
        <f>VLOOKUP(C280,СПРАВОЧНИК!B:D,3,0)</f>
        <v>ИНОМАРКИ</v>
      </c>
      <c r="K280" s="69" t="str">
        <f>VLOOKUP(СВОД2023[[#This Row],[ФО]],СПРАВОЧНИК!H:P,2,0)</f>
        <v>Приволжский ФО</v>
      </c>
    </row>
    <row r="281" spans="1:11" x14ac:dyDescent="0.2">
      <c r="A281" t="s">
        <v>1100</v>
      </c>
      <c r="B281" t="s">
        <v>591</v>
      </c>
      <c r="C281" s="1" t="s">
        <v>1159</v>
      </c>
      <c r="D281" s="1" t="s">
        <v>1160</v>
      </c>
      <c r="E281" s="2"/>
      <c r="F281" s="3">
        <v>1</v>
      </c>
      <c r="G281" s="2"/>
      <c r="H281" s="3">
        <v>1</v>
      </c>
      <c r="I281" s="68" t="str">
        <f>VLOOKUP(C281,СПРАВОЧНИК!B:D,2,0)</f>
        <v>КИТАЙ</v>
      </c>
      <c r="J281" s="68" t="str">
        <f>VLOOKUP(C281,СПРАВОЧНИК!B:D,3,0)</f>
        <v>ИНОМАРКИ</v>
      </c>
      <c r="K281" s="69" t="str">
        <f>VLOOKUP(СВОД2023[[#This Row],[ФО]],СПРАВОЧНИК!H:P,2,0)</f>
        <v>Приволжский ФО</v>
      </c>
    </row>
    <row r="282" spans="1:11" x14ac:dyDescent="0.2">
      <c r="A282" t="s">
        <v>1100</v>
      </c>
      <c r="B282" t="s">
        <v>591</v>
      </c>
      <c r="C282" s="1" t="s">
        <v>1159</v>
      </c>
      <c r="D282" s="1" t="s">
        <v>1220</v>
      </c>
      <c r="E282" s="2">
        <v>1</v>
      </c>
      <c r="F282" s="3">
        <v>2</v>
      </c>
      <c r="G282" s="2">
        <v>9</v>
      </c>
      <c r="H282" s="3">
        <v>6</v>
      </c>
      <c r="I282" s="68" t="str">
        <f>VLOOKUP(C282,СПРАВОЧНИК!B:D,2,0)</f>
        <v>КИТАЙ</v>
      </c>
      <c r="J282" s="68" t="str">
        <f>VLOOKUP(C282,СПРАВОЧНИК!B:D,3,0)</f>
        <v>ИНОМАРКИ</v>
      </c>
      <c r="K282" s="69" t="str">
        <f>VLOOKUP(СВОД2023[[#This Row],[ФО]],СПРАВОЧНИК!H:P,2,0)</f>
        <v>Приволжский ФО</v>
      </c>
    </row>
    <row r="283" spans="1:11" x14ac:dyDescent="0.2">
      <c r="A283" t="s">
        <v>1100</v>
      </c>
      <c r="B283" t="s">
        <v>591</v>
      </c>
      <c r="C283" s="1" t="s">
        <v>1221</v>
      </c>
      <c r="D283" s="1" t="s">
        <v>1222</v>
      </c>
      <c r="E283" s="2"/>
      <c r="F283" s="3"/>
      <c r="G283" s="2">
        <v>1</v>
      </c>
      <c r="H283" s="3"/>
      <c r="I283" s="68" t="str">
        <f>VLOOKUP(C283,СПРАВОЧНИК!B:D,2,0)</f>
        <v>ЕВРОПА</v>
      </c>
      <c r="J283" s="68" t="str">
        <f>VLOOKUP(C283,СПРАВОЧНИК!B:D,3,0)</f>
        <v>ИНОМАРКИ</v>
      </c>
      <c r="K283" s="69" t="str">
        <f>VLOOKUP(СВОД2023[[#This Row],[ФО]],СПРАВОЧНИК!H:P,2,0)</f>
        <v>Приволжский ФО</v>
      </c>
    </row>
    <row r="284" spans="1:11" x14ac:dyDescent="0.2">
      <c r="A284" t="s">
        <v>1100</v>
      </c>
      <c r="B284" t="s">
        <v>591</v>
      </c>
      <c r="C284" s="1" t="s">
        <v>1221</v>
      </c>
      <c r="D284" s="1" t="s">
        <v>1223</v>
      </c>
      <c r="E284" s="2"/>
      <c r="F284" s="3"/>
      <c r="G284" s="2">
        <v>1</v>
      </c>
      <c r="H284" s="3"/>
      <c r="I284" s="68" t="str">
        <f>VLOOKUP(C284,СПРАВОЧНИК!B:D,2,0)</f>
        <v>ЕВРОПА</v>
      </c>
      <c r="J284" s="68" t="str">
        <f>VLOOKUP(C284,СПРАВОЧНИК!B:D,3,0)</f>
        <v>ИНОМАРКИ</v>
      </c>
      <c r="K284" s="69" t="str">
        <f>VLOOKUP(СВОД2023[[#This Row],[ФО]],СПРАВОЧНИК!H:P,2,0)</f>
        <v>Приволжский ФО</v>
      </c>
    </row>
    <row r="285" spans="1:11" x14ac:dyDescent="0.2">
      <c r="A285" t="s">
        <v>1100</v>
      </c>
      <c r="B285" t="s">
        <v>592</v>
      </c>
      <c r="C285" s="1" t="s">
        <v>1101</v>
      </c>
      <c r="D285" s="1" t="s">
        <v>1224</v>
      </c>
      <c r="E285" s="2">
        <v>1</v>
      </c>
      <c r="F285" s="3"/>
      <c r="G285" s="2">
        <v>1</v>
      </c>
      <c r="H285" s="3">
        <v>1</v>
      </c>
      <c r="I285" s="68" t="str">
        <f>VLOOKUP(C285,СПРАВОЧНИК!B:D,2,0)</f>
        <v>КОРЕЯ</v>
      </c>
      <c r="J285" s="68" t="str">
        <f>VLOOKUP(C285,СПРАВОЧНИК!B:D,3,0)</f>
        <v>ИНОМАРКИ</v>
      </c>
      <c r="K285" s="69" t="str">
        <f>VLOOKUP(СВОД2023[[#This Row],[ФО]],СПРАВОЧНИК!H:P,2,0)</f>
        <v>Северо-Западный ФО</v>
      </c>
    </row>
    <row r="286" spans="1:11" x14ac:dyDescent="0.2">
      <c r="A286" t="s">
        <v>1100</v>
      </c>
      <c r="B286" t="s">
        <v>592</v>
      </c>
      <c r="C286" s="1" t="s">
        <v>676</v>
      </c>
      <c r="D286" s="1" t="s">
        <v>1103</v>
      </c>
      <c r="E286" s="2">
        <v>5</v>
      </c>
      <c r="F286" s="3">
        <v>3</v>
      </c>
      <c r="G286" s="2">
        <v>20</v>
      </c>
      <c r="H286" s="3">
        <v>26</v>
      </c>
      <c r="I286" s="68" t="str">
        <f>VLOOKUP(C286,СПРАВОЧНИК!B:D,2,0)</f>
        <v>КИТАЙ</v>
      </c>
      <c r="J286" s="68" t="str">
        <f>VLOOKUP(C286,СПРАВОЧНИК!B:D,3,0)</f>
        <v>ИНОМАРКИ</v>
      </c>
      <c r="K286" s="69" t="str">
        <f>VLOOKUP(СВОД2023[[#This Row],[ФО]],СПРАВОЧНИК!H:P,2,0)</f>
        <v>Северо-Западный ФО</v>
      </c>
    </row>
    <row r="287" spans="1:11" x14ac:dyDescent="0.2">
      <c r="A287" t="s">
        <v>1100</v>
      </c>
      <c r="B287" t="s">
        <v>592</v>
      </c>
      <c r="C287" s="1" t="s">
        <v>676</v>
      </c>
      <c r="D287" s="1" t="s">
        <v>727</v>
      </c>
      <c r="E287" s="2">
        <v>8</v>
      </c>
      <c r="F287" s="3">
        <v>7</v>
      </c>
      <c r="G287" s="2">
        <v>39</v>
      </c>
      <c r="H287" s="3">
        <v>26</v>
      </c>
      <c r="I287" s="68" t="str">
        <f>VLOOKUP(C287,СПРАВОЧНИК!B:D,2,0)</f>
        <v>КИТАЙ</v>
      </c>
      <c r="J287" s="68" t="str">
        <f>VLOOKUP(C287,СПРАВОЧНИК!B:D,3,0)</f>
        <v>ИНОМАРКИ</v>
      </c>
      <c r="K287" s="69" t="str">
        <f>VLOOKUP(СВОД2023[[#This Row],[ФО]],СПРАВОЧНИК!H:P,2,0)</f>
        <v>Северо-Западный ФО</v>
      </c>
    </row>
    <row r="288" spans="1:11" x14ac:dyDescent="0.2">
      <c r="A288" t="s">
        <v>1100</v>
      </c>
      <c r="B288" t="s">
        <v>592</v>
      </c>
      <c r="C288" s="1" t="s">
        <v>676</v>
      </c>
      <c r="D288" s="1" t="s">
        <v>1163</v>
      </c>
      <c r="E288" s="2">
        <v>1</v>
      </c>
      <c r="F288" s="3">
        <v>2</v>
      </c>
      <c r="G288" s="2">
        <v>8</v>
      </c>
      <c r="H288" s="3">
        <v>6</v>
      </c>
      <c r="I288" s="68" t="str">
        <f>VLOOKUP(C288,СПРАВОЧНИК!B:D,2,0)</f>
        <v>КИТАЙ</v>
      </c>
      <c r="J288" s="68" t="str">
        <f>VLOOKUP(C288,СПРАВОЧНИК!B:D,3,0)</f>
        <v>ИНОМАРКИ</v>
      </c>
      <c r="K288" s="69" t="str">
        <f>VLOOKUP(СВОД2023[[#This Row],[ФО]],СПРАВОЧНИК!H:P,2,0)</f>
        <v>Северо-Западный ФО</v>
      </c>
    </row>
    <row r="289" spans="1:11" x14ac:dyDescent="0.2">
      <c r="A289" t="s">
        <v>1100</v>
      </c>
      <c r="B289" t="s">
        <v>592</v>
      </c>
      <c r="C289" s="1" t="s">
        <v>1104</v>
      </c>
      <c r="D289" s="1" t="s">
        <v>1105</v>
      </c>
      <c r="E289" s="2"/>
      <c r="F289" s="3"/>
      <c r="G289" s="2">
        <v>1</v>
      </c>
      <c r="H289" s="3"/>
      <c r="I289" s="68" t="str">
        <f>VLOOKUP(C289,СПРАВОЧНИК!B:D,2,0)</f>
        <v>КИТАЙ</v>
      </c>
      <c r="J289" s="68" t="str">
        <f>VLOOKUP(C289,СПРАВОЧНИК!B:D,3,0)</f>
        <v>ИНОМАРКИ</v>
      </c>
      <c r="K289" s="69" t="str">
        <f>VLOOKUP(СВОД2023[[#This Row],[ФО]],СПРАВОЧНИК!H:P,2,0)</f>
        <v>Северо-Западный ФО</v>
      </c>
    </row>
    <row r="290" spans="1:11" x14ac:dyDescent="0.2">
      <c r="A290" t="s">
        <v>1100</v>
      </c>
      <c r="B290" t="s">
        <v>592</v>
      </c>
      <c r="C290" s="1" t="s">
        <v>75</v>
      </c>
      <c r="D290" s="1" t="s">
        <v>1164</v>
      </c>
      <c r="E290" s="2"/>
      <c r="F290" s="3"/>
      <c r="G290" s="2"/>
      <c r="H290" s="3">
        <v>1</v>
      </c>
      <c r="I290" s="68" t="str">
        <f>VLOOKUP(C290,СПРАВОЧНИК!B:D,2,0)</f>
        <v>КИТАЙ</v>
      </c>
      <c r="J290" s="68" t="str">
        <f>VLOOKUP(C290,СПРАВОЧНИК!B:D,3,0)</f>
        <v>ИНОМАРКИ</v>
      </c>
      <c r="K290" s="69" t="str">
        <f>VLOOKUP(СВОД2023[[#This Row],[ФО]],СПРАВОЧНИК!H:P,2,0)</f>
        <v>Северо-Западный ФО</v>
      </c>
    </row>
    <row r="291" spans="1:11" x14ac:dyDescent="0.2">
      <c r="A291" t="s">
        <v>1100</v>
      </c>
      <c r="B291" t="s">
        <v>592</v>
      </c>
      <c r="C291" s="1" t="s">
        <v>75</v>
      </c>
      <c r="D291" s="1" t="s">
        <v>1165</v>
      </c>
      <c r="E291" s="2"/>
      <c r="F291" s="3"/>
      <c r="G291" s="2">
        <v>1</v>
      </c>
      <c r="H291" s="3"/>
      <c r="I291" s="68" t="str">
        <f>VLOOKUP(C291,СПРАВОЧНИК!B:D,2,0)</f>
        <v>КИТАЙ</v>
      </c>
      <c r="J291" s="68" t="str">
        <f>VLOOKUP(C291,СПРАВОЧНИК!B:D,3,0)</f>
        <v>ИНОМАРКИ</v>
      </c>
      <c r="K291" s="69" t="str">
        <f>VLOOKUP(СВОД2023[[#This Row],[ФО]],СПРАВОЧНИК!H:P,2,0)</f>
        <v>Северо-Западный ФО</v>
      </c>
    </row>
    <row r="292" spans="1:11" x14ac:dyDescent="0.2">
      <c r="A292" t="s">
        <v>1100</v>
      </c>
      <c r="B292" t="s">
        <v>592</v>
      </c>
      <c r="C292" s="1" t="s">
        <v>75</v>
      </c>
      <c r="D292" s="1" t="s">
        <v>1225</v>
      </c>
      <c r="E292" s="2"/>
      <c r="F292" s="3"/>
      <c r="G292" s="2"/>
      <c r="H292" s="3">
        <v>1</v>
      </c>
      <c r="I292" s="68" t="str">
        <f>VLOOKUP(C292,СПРАВОЧНИК!B:D,2,0)</f>
        <v>КИТАЙ</v>
      </c>
      <c r="J292" s="68" t="str">
        <f>VLOOKUP(C292,СПРАВОЧНИК!B:D,3,0)</f>
        <v>ИНОМАРКИ</v>
      </c>
      <c r="K292" s="69" t="str">
        <f>VLOOKUP(СВОД2023[[#This Row],[ФО]],СПРАВОЧНИК!H:P,2,0)</f>
        <v>Северо-Западный ФО</v>
      </c>
    </row>
    <row r="293" spans="1:11" x14ac:dyDescent="0.2">
      <c r="A293" t="s">
        <v>1100</v>
      </c>
      <c r="B293" t="s">
        <v>592</v>
      </c>
      <c r="C293" s="1" t="s">
        <v>99</v>
      </c>
      <c r="D293" s="1" t="s">
        <v>1167</v>
      </c>
      <c r="E293" s="2"/>
      <c r="F293" s="3"/>
      <c r="G293" s="2">
        <v>4</v>
      </c>
      <c r="H293" s="3">
        <v>3</v>
      </c>
      <c r="I293" s="68" t="str">
        <f>VLOOKUP(C293,СПРАВОЧНИК!B:D,2,0)</f>
        <v>США</v>
      </c>
      <c r="J293" s="68" t="str">
        <f>VLOOKUP(C293,СПРАВОЧНИК!B:D,3,0)</f>
        <v>ИНОМАРКИ</v>
      </c>
      <c r="K293" s="69" t="str">
        <f>VLOOKUP(СВОД2023[[#This Row],[ФО]],СПРАВОЧНИК!H:P,2,0)</f>
        <v>Северо-Западный ФО</v>
      </c>
    </row>
    <row r="294" spans="1:11" x14ac:dyDescent="0.2">
      <c r="A294" t="s">
        <v>1100</v>
      </c>
      <c r="B294" t="s">
        <v>592</v>
      </c>
      <c r="C294" s="1" t="s">
        <v>121</v>
      </c>
      <c r="D294" s="1" t="s">
        <v>728</v>
      </c>
      <c r="E294" s="2">
        <v>82</v>
      </c>
      <c r="F294" s="3">
        <v>58</v>
      </c>
      <c r="G294" s="2">
        <v>439</v>
      </c>
      <c r="H294" s="3">
        <v>399</v>
      </c>
      <c r="I294" s="68" t="str">
        <f>VLOOKUP(C294,СПРАВОЧНИК!B:D,2,0)</f>
        <v>ЕВРОПА</v>
      </c>
      <c r="J294" s="68" t="str">
        <f>VLOOKUP(C294,СПРАВОЧНИК!B:D,3,0)</f>
        <v>ИНОМАРКИ</v>
      </c>
      <c r="K294" s="69" t="str">
        <f>VLOOKUP(СВОД2023[[#This Row],[ФО]],СПРАВОЧНИК!H:P,2,0)</f>
        <v>Северо-Западный ФО</v>
      </c>
    </row>
    <row r="295" spans="1:11" x14ac:dyDescent="0.2">
      <c r="A295" t="s">
        <v>1100</v>
      </c>
      <c r="B295" t="s">
        <v>592</v>
      </c>
      <c r="C295" s="1" t="s">
        <v>121</v>
      </c>
      <c r="D295" s="1" t="s">
        <v>1226</v>
      </c>
      <c r="E295" s="2"/>
      <c r="F295" s="3"/>
      <c r="G295" s="2">
        <v>1</v>
      </c>
      <c r="H295" s="3"/>
      <c r="I295" s="68" t="str">
        <f>VLOOKUP(C295,СПРАВОЧНИК!B:D,2,0)</f>
        <v>ЕВРОПА</v>
      </c>
      <c r="J295" s="68" t="str">
        <f>VLOOKUP(C295,СПРАВОЧНИК!B:D,3,0)</f>
        <v>ИНОМАРКИ</v>
      </c>
      <c r="K295" s="69" t="str">
        <f>VLOOKUP(СВОД2023[[#This Row],[ФО]],СПРАВОЧНИК!H:P,2,0)</f>
        <v>Северо-Западный ФО</v>
      </c>
    </row>
    <row r="296" spans="1:11" x14ac:dyDescent="0.2">
      <c r="A296" t="s">
        <v>1100</v>
      </c>
      <c r="B296" t="s">
        <v>592</v>
      </c>
      <c r="C296" s="1" t="s">
        <v>121</v>
      </c>
      <c r="D296" s="1" t="s">
        <v>678</v>
      </c>
      <c r="E296" s="2">
        <v>27</v>
      </c>
      <c r="F296" s="3">
        <v>35</v>
      </c>
      <c r="G296" s="2">
        <v>178</v>
      </c>
      <c r="H296" s="3">
        <v>193</v>
      </c>
      <c r="I296" s="68" t="str">
        <f>VLOOKUP(C296,СПРАВОЧНИК!B:D,2,0)</f>
        <v>ЕВРОПА</v>
      </c>
      <c r="J296" s="68" t="str">
        <f>VLOOKUP(C296,СПРАВОЧНИК!B:D,3,0)</f>
        <v>ИНОМАРКИ</v>
      </c>
      <c r="K296" s="69" t="str">
        <f>VLOOKUP(СВОД2023[[#This Row],[ФО]],СПРАВОЧНИК!H:P,2,0)</f>
        <v>Северо-Западный ФО</v>
      </c>
    </row>
    <row r="297" spans="1:11" x14ac:dyDescent="0.2">
      <c r="A297" t="s">
        <v>1100</v>
      </c>
      <c r="B297" t="s">
        <v>592</v>
      </c>
      <c r="C297" s="1" t="s">
        <v>121</v>
      </c>
      <c r="D297" s="1" t="s">
        <v>729</v>
      </c>
      <c r="E297" s="2">
        <v>20</v>
      </c>
      <c r="F297" s="3">
        <v>8</v>
      </c>
      <c r="G297" s="2">
        <v>91</v>
      </c>
      <c r="H297" s="3">
        <v>61</v>
      </c>
      <c r="I297" s="68" t="str">
        <f>VLOOKUP(C297,СПРАВОЧНИК!B:D,2,0)</f>
        <v>ЕВРОПА</v>
      </c>
      <c r="J297" s="68" t="str">
        <f>VLOOKUP(C297,СПРАВОЧНИК!B:D,3,0)</f>
        <v>ИНОМАРКИ</v>
      </c>
      <c r="K297" s="69" t="str">
        <f>VLOOKUP(СВОД2023[[#This Row],[ФО]],СПРАВОЧНИК!H:P,2,0)</f>
        <v>Северо-Западный ФО</v>
      </c>
    </row>
    <row r="298" spans="1:11" x14ac:dyDescent="0.2">
      <c r="A298" t="s">
        <v>1100</v>
      </c>
      <c r="B298" t="s">
        <v>592</v>
      </c>
      <c r="C298" s="1" t="s">
        <v>121</v>
      </c>
      <c r="D298" s="1" t="s">
        <v>1168</v>
      </c>
      <c r="E298" s="2">
        <v>2</v>
      </c>
      <c r="F298" s="3">
        <v>1</v>
      </c>
      <c r="G298" s="2">
        <v>9</v>
      </c>
      <c r="H298" s="3">
        <v>6</v>
      </c>
      <c r="I298" s="68" t="str">
        <f>VLOOKUP(C298,СПРАВОЧНИК!B:D,2,0)</f>
        <v>ЕВРОПА</v>
      </c>
      <c r="J298" s="68" t="str">
        <f>VLOOKUP(C298,СПРАВОЧНИК!B:D,3,0)</f>
        <v>ИНОМАРКИ</v>
      </c>
      <c r="K298" s="69" t="str">
        <f>VLOOKUP(СВОД2023[[#This Row],[ФО]],СПРАВОЧНИК!H:P,2,0)</f>
        <v>Северо-Западный ФО</v>
      </c>
    </row>
    <row r="299" spans="1:11" x14ac:dyDescent="0.2">
      <c r="A299" t="s">
        <v>1100</v>
      </c>
      <c r="B299" t="s">
        <v>592</v>
      </c>
      <c r="C299" s="1" t="s">
        <v>121</v>
      </c>
      <c r="D299" s="1" t="s">
        <v>679</v>
      </c>
      <c r="E299" s="2">
        <v>10</v>
      </c>
      <c r="F299" s="3">
        <v>8</v>
      </c>
      <c r="G299" s="2">
        <v>60</v>
      </c>
      <c r="H299" s="3">
        <v>58</v>
      </c>
      <c r="I299" s="68" t="str">
        <f>VLOOKUP(C299,СПРАВОЧНИК!B:D,2,0)</f>
        <v>ЕВРОПА</v>
      </c>
      <c r="J299" s="68" t="str">
        <f>VLOOKUP(C299,СПРАВОЧНИК!B:D,3,0)</f>
        <v>ИНОМАРКИ</v>
      </c>
      <c r="K299" s="69" t="str">
        <f>VLOOKUP(СВОД2023[[#This Row],[ФО]],СПРАВОЧНИК!H:P,2,0)</f>
        <v>Северо-Западный ФО</v>
      </c>
    </row>
    <row r="300" spans="1:11" x14ac:dyDescent="0.2">
      <c r="A300" t="s">
        <v>1100</v>
      </c>
      <c r="B300" t="s">
        <v>592</v>
      </c>
      <c r="C300" s="1" t="s">
        <v>127</v>
      </c>
      <c r="D300" s="1" t="s">
        <v>1169</v>
      </c>
      <c r="E300" s="2">
        <v>1</v>
      </c>
      <c r="F300" s="3"/>
      <c r="G300" s="2">
        <v>2</v>
      </c>
      <c r="H300" s="3"/>
      <c r="I300" s="68" t="str">
        <f>VLOOKUP(C300,СПРАВОЧНИК!B:D,2,0)</f>
        <v>ЕВРОПА</v>
      </c>
      <c r="J300" s="68" t="str">
        <f>VLOOKUP(C300,СПРАВОЧНИК!B:D,3,0)</f>
        <v>ИНОМАРКИ</v>
      </c>
      <c r="K300" s="69" t="str">
        <f>VLOOKUP(СВОД2023[[#This Row],[ФО]],СПРАВОЧНИК!H:P,2,0)</f>
        <v>Северо-Западный ФО</v>
      </c>
    </row>
    <row r="301" spans="1:11" x14ac:dyDescent="0.2">
      <c r="A301" t="s">
        <v>1100</v>
      </c>
      <c r="B301" t="s">
        <v>592</v>
      </c>
      <c r="C301" s="1" t="s">
        <v>129</v>
      </c>
      <c r="D301" s="1" t="s">
        <v>1227</v>
      </c>
      <c r="E301" s="2"/>
      <c r="F301" s="3"/>
      <c r="G301" s="2">
        <v>1</v>
      </c>
      <c r="H301" s="3"/>
      <c r="I301" s="68" t="str">
        <f>VLOOKUP(C301,СПРАВОЧНИК!B:D,2,0)</f>
        <v>КОРЕЯ</v>
      </c>
      <c r="J301" s="68" t="str">
        <f>VLOOKUP(C301,СПРАВОЧНИК!B:D,3,0)</f>
        <v>ИНОМАРКИ</v>
      </c>
      <c r="K301" s="69" t="str">
        <f>VLOOKUP(СВОД2023[[#This Row],[ФО]],СПРАВОЧНИК!H:P,2,0)</f>
        <v>Северо-Западный ФО</v>
      </c>
    </row>
    <row r="302" spans="1:11" x14ac:dyDescent="0.2">
      <c r="A302" t="s">
        <v>1100</v>
      </c>
      <c r="B302" t="s">
        <v>592</v>
      </c>
      <c r="C302" s="1" t="s">
        <v>1041</v>
      </c>
      <c r="D302" s="1" t="s">
        <v>1171</v>
      </c>
      <c r="E302" s="2"/>
      <c r="F302" s="3"/>
      <c r="G302" s="2">
        <v>1</v>
      </c>
      <c r="H302" s="3"/>
      <c r="I302" s="68" t="str">
        <f>VLOOKUP(C302,СПРАВОЧНИК!B:D,2,0)</f>
        <v>ЕВРОПА</v>
      </c>
      <c r="J302" s="68" t="str">
        <f>VLOOKUP(C302,СПРАВОЧНИК!B:D,3,0)</f>
        <v>ИНОМАРКИ</v>
      </c>
      <c r="K302" s="69" t="str">
        <f>VLOOKUP(СВОД2023[[#This Row],[ФО]],СПРАВОЧНИК!H:P,2,0)</f>
        <v>Северо-Западный ФО</v>
      </c>
    </row>
    <row r="303" spans="1:11" x14ac:dyDescent="0.2">
      <c r="A303" t="s">
        <v>1100</v>
      </c>
      <c r="B303" t="s">
        <v>592</v>
      </c>
      <c r="C303" s="1" t="s">
        <v>131</v>
      </c>
      <c r="D303" s="1" t="s">
        <v>1109</v>
      </c>
      <c r="E303" s="2"/>
      <c r="F303" s="3"/>
      <c r="G303" s="2"/>
      <c r="H303" s="3">
        <v>2</v>
      </c>
      <c r="I303" s="68" t="str">
        <f>VLOOKUP(C303,СПРАВОЧНИК!B:D,2,0)</f>
        <v>ЯПОНИЯ</v>
      </c>
      <c r="J303" s="68" t="str">
        <f>VLOOKUP(C303,СПРАВОЧНИК!B:D,3,0)</f>
        <v>ИНОМАРКИ</v>
      </c>
      <c r="K303" s="69" t="str">
        <f>VLOOKUP(СВОД2023[[#This Row],[ФО]],СПРАВОЧНИК!H:P,2,0)</f>
        <v>Северо-Западный ФО</v>
      </c>
    </row>
    <row r="304" spans="1:11" x14ac:dyDescent="0.2">
      <c r="A304" t="s">
        <v>1100</v>
      </c>
      <c r="B304" t="s">
        <v>592</v>
      </c>
      <c r="C304" s="1" t="s">
        <v>131</v>
      </c>
      <c r="D304" s="1" t="s">
        <v>680</v>
      </c>
      <c r="E304" s="2">
        <v>1</v>
      </c>
      <c r="F304" s="3">
        <v>5</v>
      </c>
      <c r="G304" s="2">
        <v>16</v>
      </c>
      <c r="H304" s="3">
        <v>12</v>
      </c>
      <c r="I304" s="68" t="str">
        <f>VLOOKUP(C304,СПРАВОЧНИК!B:D,2,0)</f>
        <v>ЯПОНИЯ</v>
      </c>
      <c r="J304" s="68" t="str">
        <f>VLOOKUP(C304,СПРАВОЧНИК!B:D,3,0)</f>
        <v>ИНОМАРКИ</v>
      </c>
      <c r="K304" s="69" t="str">
        <f>VLOOKUP(СВОД2023[[#This Row],[ФО]],СПРАВОЧНИК!H:P,2,0)</f>
        <v>Северо-Западный ФО</v>
      </c>
    </row>
    <row r="305" spans="1:11" x14ac:dyDescent="0.2">
      <c r="A305" t="s">
        <v>1100</v>
      </c>
      <c r="B305" t="s">
        <v>592</v>
      </c>
      <c r="C305" s="1" t="s">
        <v>142</v>
      </c>
      <c r="D305" s="1" t="s">
        <v>1228</v>
      </c>
      <c r="E305" s="2">
        <v>1</v>
      </c>
      <c r="F305" s="3"/>
      <c r="G305" s="2">
        <v>2</v>
      </c>
      <c r="H305" s="3">
        <v>1</v>
      </c>
      <c r="I305" s="68" t="str">
        <f>VLOOKUP(C305,СПРАВОЧНИК!B:D,2,0)</f>
        <v>США</v>
      </c>
      <c r="J305" s="68" t="str">
        <f>VLOOKUP(C305,СПРАВОЧНИК!B:D,3,0)</f>
        <v>ИНОМАРКИ</v>
      </c>
      <c r="K305" s="69" t="str">
        <f>VLOOKUP(СВОД2023[[#This Row],[ФО]],СПРАВОЧНИК!H:P,2,0)</f>
        <v>Северо-Западный ФО</v>
      </c>
    </row>
    <row r="306" spans="1:11" x14ac:dyDescent="0.2">
      <c r="A306" t="s">
        <v>1100</v>
      </c>
      <c r="B306" t="s">
        <v>592</v>
      </c>
      <c r="C306" s="1" t="s">
        <v>147</v>
      </c>
      <c r="D306" s="1" t="s">
        <v>1229</v>
      </c>
      <c r="E306" s="2"/>
      <c r="F306" s="3"/>
      <c r="G306" s="2">
        <v>1</v>
      </c>
      <c r="H306" s="3"/>
      <c r="I306" s="68" t="str">
        <f>VLOOKUP(C306,СПРАВОЧНИК!B:D,2,0)</f>
        <v>КИТАЙ</v>
      </c>
      <c r="J306" s="68" t="str">
        <f>VLOOKUP(C306,СПРАВОЧНИК!B:D,3,0)</f>
        <v>ИНОМАРКИ</v>
      </c>
      <c r="K306" s="69" t="str">
        <f>VLOOKUP(СВОД2023[[#This Row],[ФО]],СПРАВОЧНИК!H:P,2,0)</f>
        <v>Северо-Западный ФО</v>
      </c>
    </row>
    <row r="307" spans="1:11" x14ac:dyDescent="0.2">
      <c r="A307" t="s">
        <v>1100</v>
      </c>
      <c r="B307" t="s">
        <v>592</v>
      </c>
      <c r="C307" s="1" t="s">
        <v>160</v>
      </c>
      <c r="D307" s="1" t="s">
        <v>1174</v>
      </c>
      <c r="E307" s="2">
        <v>2</v>
      </c>
      <c r="F307" s="3">
        <v>2</v>
      </c>
      <c r="G307" s="2">
        <v>2</v>
      </c>
      <c r="H307" s="3">
        <v>2</v>
      </c>
      <c r="I307" s="68" t="str">
        <f>VLOOKUP(C307,СПРАВОЧНИК!B:D,2,0)</f>
        <v>КИТАЙ</v>
      </c>
      <c r="J307" s="68" t="str">
        <f>VLOOKUP(C307,СПРАВОЧНИК!B:D,3,0)</f>
        <v>ИНОМАРКИ</v>
      </c>
      <c r="K307" s="69" t="str">
        <f>VLOOKUP(СВОД2023[[#This Row],[ФО]],СПРАВОЧНИК!H:P,2,0)</f>
        <v>Северо-Западный ФО</v>
      </c>
    </row>
    <row r="308" spans="1:11" x14ac:dyDescent="0.2">
      <c r="A308" t="s">
        <v>1100</v>
      </c>
      <c r="B308" t="s">
        <v>592</v>
      </c>
      <c r="C308" s="1" t="s">
        <v>160</v>
      </c>
      <c r="D308" s="1" t="s">
        <v>1175</v>
      </c>
      <c r="E308" s="2"/>
      <c r="F308" s="3"/>
      <c r="G308" s="2">
        <v>1</v>
      </c>
      <c r="H308" s="3"/>
      <c r="I308" s="68" t="str">
        <f>VLOOKUP(C308,СПРАВОЧНИК!B:D,2,0)</f>
        <v>КИТАЙ</v>
      </c>
      <c r="J308" s="68" t="str">
        <f>VLOOKUP(C308,СПРАВОЧНИК!B:D,3,0)</f>
        <v>ИНОМАРКИ</v>
      </c>
      <c r="K308" s="69" t="str">
        <f>VLOOKUP(СВОД2023[[#This Row],[ФО]],СПРАВОЧНИК!H:P,2,0)</f>
        <v>Северо-Западный ФО</v>
      </c>
    </row>
    <row r="309" spans="1:11" x14ac:dyDescent="0.2">
      <c r="A309" t="s">
        <v>1100</v>
      </c>
      <c r="B309" t="s">
        <v>592</v>
      </c>
      <c r="C309" s="1" t="s">
        <v>160</v>
      </c>
      <c r="D309" s="1" t="s">
        <v>1176</v>
      </c>
      <c r="E309" s="2">
        <v>1</v>
      </c>
      <c r="F309" s="3"/>
      <c r="G309" s="2">
        <v>2</v>
      </c>
      <c r="H309" s="3"/>
      <c r="I309" s="68" t="str">
        <f>VLOOKUP(C309,СПРАВОЧНИК!B:D,2,0)</f>
        <v>КИТАЙ</v>
      </c>
      <c r="J309" s="68" t="str">
        <f>VLOOKUP(C309,СПРАВОЧНИК!B:D,3,0)</f>
        <v>ИНОМАРКИ</v>
      </c>
      <c r="K309" s="69" t="str">
        <f>VLOOKUP(СВОД2023[[#This Row],[ФО]],СПРАВОЧНИК!H:P,2,0)</f>
        <v>Северо-Западный ФО</v>
      </c>
    </row>
    <row r="310" spans="1:11" x14ac:dyDescent="0.2">
      <c r="A310" t="s">
        <v>1100</v>
      </c>
      <c r="B310" t="s">
        <v>592</v>
      </c>
      <c r="C310" s="1" t="s">
        <v>160</v>
      </c>
      <c r="D310" s="1" t="s">
        <v>1177</v>
      </c>
      <c r="E310" s="2"/>
      <c r="F310" s="3"/>
      <c r="G310" s="2">
        <v>1</v>
      </c>
      <c r="H310" s="3"/>
      <c r="I310" s="68" t="str">
        <f>VLOOKUP(C310,СПРАВОЧНИК!B:D,2,0)</f>
        <v>КИТАЙ</v>
      </c>
      <c r="J310" s="68" t="str">
        <f>VLOOKUP(C310,СПРАВОЧНИК!B:D,3,0)</f>
        <v>ИНОМАРКИ</v>
      </c>
      <c r="K310" s="69" t="str">
        <f>VLOOKUP(СВОД2023[[#This Row],[ФО]],СПРАВОЧНИК!H:P,2,0)</f>
        <v>Северо-Западный ФО</v>
      </c>
    </row>
    <row r="311" spans="1:11" x14ac:dyDescent="0.2">
      <c r="A311" t="s">
        <v>1100</v>
      </c>
      <c r="B311" t="s">
        <v>592</v>
      </c>
      <c r="C311" s="1" t="s">
        <v>160</v>
      </c>
      <c r="D311" s="1" t="s">
        <v>1110</v>
      </c>
      <c r="E311" s="2">
        <v>4</v>
      </c>
      <c r="F311" s="3">
        <v>4</v>
      </c>
      <c r="G311" s="2">
        <v>15</v>
      </c>
      <c r="H311" s="3">
        <v>9</v>
      </c>
      <c r="I311" s="68" t="str">
        <f>VLOOKUP(C311,СПРАВОЧНИК!B:D,2,0)</f>
        <v>КИТАЙ</v>
      </c>
      <c r="J311" s="68" t="str">
        <f>VLOOKUP(C311,СПРАВОЧНИК!B:D,3,0)</f>
        <v>ИНОМАРКИ</v>
      </c>
      <c r="K311" s="69" t="str">
        <f>VLOOKUP(СВОД2023[[#This Row],[ФО]],СПРАВОЧНИК!H:P,2,0)</f>
        <v>Северо-Западный ФО</v>
      </c>
    </row>
    <row r="312" spans="1:11" x14ac:dyDescent="0.2">
      <c r="A312" t="s">
        <v>1100</v>
      </c>
      <c r="B312" t="s">
        <v>592</v>
      </c>
      <c r="C312" s="1" t="s">
        <v>160</v>
      </c>
      <c r="D312" s="1" t="s">
        <v>1112</v>
      </c>
      <c r="E312" s="2"/>
      <c r="F312" s="3"/>
      <c r="G312" s="2">
        <v>2</v>
      </c>
      <c r="H312" s="3">
        <v>2</v>
      </c>
      <c r="I312" s="68" t="str">
        <f>VLOOKUP(C312,СПРАВОЧНИК!B:D,2,0)</f>
        <v>КИТАЙ</v>
      </c>
      <c r="J312" s="68" t="str">
        <f>VLOOKUP(C312,СПРАВОЧНИК!B:D,3,0)</f>
        <v>ИНОМАРКИ</v>
      </c>
      <c r="K312" s="69" t="str">
        <f>VLOOKUP(СВОД2023[[#This Row],[ФО]],СПРАВОЧНИК!H:P,2,0)</f>
        <v>Северо-Западный ФО</v>
      </c>
    </row>
    <row r="313" spans="1:11" x14ac:dyDescent="0.2">
      <c r="A313" t="s">
        <v>1100</v>
      </c>
      <c r="B313" t="s">
        <v>592</v>
      </c>
      <c r="C313" s="1" t="s">
        <v>173</v>
      </c>
      <c r="D313" s="1" t="s">
        <v>731</v>
      </c>
      <c r="E313" s="2">
        <v>114</v>
      </c>
      <c r="F313" s="3">
        <v>76</v>
      </c>
      <c r="G313" s="2">
        <v>674</v>
      </c>
      <c r="H313" s="3">
        <v>588</v>
      </c>
      <c r="I313" s="68" t="str">
        <f>VLOOKUP(C313,СПРАВОЧНИК!B:D,2,0)</f>
        <v>ЕВРОПА</v>
      </c>
      <c r="J313" s="68" t="str">
        <f>VLOOKUP(C313,СПРАВОЧНИК!B:D,3,0)</f>
        <v>ИНОМАРКИ</v>
      </c>
      <c r="K313" s="69" t="str">
        <f>VLOOKUP(СВОД2023[[#This Row],[ФО]],СПРАВОЧНИК!H:P,2,0)</f>
        <v>Северо-Западный ФО</v>
      </c>
    </row>
    <row r="314" spans="1:11" x14ac:dyDescent="0.2">
      <c r="A314" t="s">
        <v>1100</v>
      </c>
      <c r="B314" t="s">
        <v>592</v>
      </c>
      <c r="C314" s="1" t="s">
        <v>173</v>
      </c>
      <c r="D314" s="1" t="s">
        <v>1178</v>
      </c>
      <c r="E314" s="2">
        <v>4</v>
      </c>
      <c r="F314" s="3"/>
      <c r="G314" s="2">
        <v>16</v>
      </c>
      <c r="H314" s="3">
        <v>3</v>
      </c>
      <c r="I314" s="68" t="str">
        <f>VLOOKUP(C314,СПРАВОЧНИК!B:D,2,0)</f>
        <v>ЕВРОПА</v>
      </c>
      <c r="J314" s="68" t="str">
        <f>VLOOKUP(C314,СПРАВОЧНИК!B:D,3,0)</f>
        <v>ИНОМАРКИ</v>
      </c>
      <c r="K314" s="69" t="str">
        <f>VLOOKUP(СВОД2023[[#This Row],[ФО]],СПРАВОЧНИК!H:P,2,0)</f>
        <v>Северо-Западный ФО</v>
      </c>
    </row>
    <row r="315" spans="1:11" x14ac:dyDescent="0.2">
      <c r="A315" t="s">
        <v>1100</v>
      </c>
      <c r="B315" t="s">
        <v>592</v>
      </c>
      <c r="C315" s="1" t="s">
        <v>173</v>
      </c>
      <c r="D315" s="1" t="s">
        <v>1179</v>
      </c>
      <c r="E315" s="2">
        <v>2</v>
      </c>
      <c r="F315" s="3">
        <v>1</v>
      </c>
      <c r="G315" s="2">
        <v>21</v>
      </c>
      <c r="H315" s="3">
        <v>27</v>
      </c>
      <c r="I315" s="68" t="str">
        <f>VLOOKUP(C315,СПРАВОЧНИК!B:D,2,0)</f>
        <v>ЕВРОПА</v>
      </c>
      <c r="J315" s="68" t="str">
        <f>VLOOKUP(C315,СПРАВОЧНИК!B:D,3,0)</f>
        <v>ИНОМАРКИ</v>
      </c>
      <c r="K315" s="69" t="str">
        <f>VLOOKUP(СВОД2023[[#This Row],[ФО]],СПРАВОЧНИК!H:P,2,0)</f>
        <v>Северо-Западный ФО</v>
      </c>
    </row>
    <row r="316" spans="1:11" x14ac:dyDescent="0.2">
      <c r="A316" t="s">
        <v>1100</v>
      </c>
      <c r="B316" t="s">
        <v>592</v>
      </c>
      <c r="C316" s="1" t="s">
        <v>173</v>
      </c>
      <c r="D316" s="1" t="s">
        <v>756</v>
      </c>
      <c r="E316" s="2">
        <v>1</v>
      </c>
      <c r="F316" s="3"/>
      <c r="G316" s="2">
        <v>7</v>
      </c>
      <c r="H316" s="3">
        <v>1</v>
      </c>
      <c r="I316" s="68" t="str">
        <f>VLOOKUP(C316,СПРАВОЧНИК!B:D,2,0)</f>
        <v>ЕВРОПА</v>
      </c>
      <c r="J316" s="68" t="str">
        <f>VLOOKUP(C316,СПРАВОЧНИК!B:D,3,0)</f>
        <v>ИНОМАРКИ</v>
      </c>
      <c r="K316" s="69" t="str">
        <f>VLOOKUP(СВОД2023[[#This Row],[ФО]],СПРАВОЧНИК!H:P,2,0)</f>
        <v>Северо-Западный ФО</v>
      </c>
    </row>
    <row r="317" spans="1:11" x14ac:dyDescent="0.2">
      <c r="A317" t="s">
        <v>1100</v>
      </c>
      <c r="B317" t="s">
        <v>592</v>
      </c>
      <c r="C317" s="1" t="s">
        <v>177</v>
      </c>
      <c r="D317" s="1" t="s">
        <v>1180</v>
      </c>
      <c r="E317" s="2"/>
      <c r="F317" s="3"/>
      <c r="G317" s="2">
        <v>3</v>
      </c>
      <c r="H317" s="3">
        <v>3</v>
      </c>
      <c r="I317" s="68" t="str">
        <f>VLOOKUP(C317,СПРАВОЧНИК!B:D,2,0)</f>
        <v>США</v>
      </c>
      <c r="J317" s="68" t="str">
        <f>VLOOKUP(C317,СПРАВОЧНИК!B:D,3,0)</f>
        <v>ИНОМАРКИ</v>
      </c>
      <c r="K317" s="69" t="str">
        <f>VLOOKUP(СВОД2023[[#This Row],[ФО]],СПРАВОЧНИК!H:P,2,0)</f>
        <v>Северо-Западный ФО</v>
      </c>
    </row>
    <row r="318" spans="1:11" x14ac:dyDescent="0.2">
      <c r="A318" t="s">
        <v>1100</v>
      </c>
      <c r="B318" t="s">
        <v>592</v>
      </c>
      <c r="C318" s="1" t="s">
        <v>177</v>
      </c>
      <c r="D318" s="1" t="s">
        <v>1230</v>
      </c>
      <c r="E318" s="2">
        <v>1</v>
      </c>
      <c r="F318" s="3"/>
      <c r="G318" s="2">
        <v>8</v>
      </c>
      <c r="H318" s="3">
        <v>1</v>
      </c>
      <c r="I318" s="68" t="str">
        <f>VLOOKUP(C318,СПРАВОЧНИК!B:D,2,0)</f>
        <v>США</v>
      </c>
      <c r="J318" s="68" t="str">
        <f>VLOOKUP(C318,СПРАВОЧНИК!B:D,3,0)</f>
        <v>ИНОМАРКИ</v>
      </c>
      <c r="K318" s="69" t="str">
        <f>VLOOKUP(СВОД2023[[#This Row],[ФО]],СПРАВОЧНИК!H:P,2,0)</f>
        <v>Северо-Западный ФО</v>
      </c>
    </row>
    <row r="319" spans="1:11" x14ac:dyDescent="0.2">
      <c r="A319" t="s">
        <v>1100</v>
      </c>
      <c r="B319" t="s">
        <v>592</v>
      </c>
      <c r="C319" s="1" t="s">
        <v>177</v>
      </c>
      <c r="D319" s="1" t="s">
        <v>1113</v>
      </c>
      <c r="E319" s="2"/>
      <c r="F319" s="3">
        <v>1</v>
      </c>
      <c r="G319" s="2"/>
      <c r="H319" s="3">
        <v>1</v>
      </c>
      <c r="I319" s="68" t="str">
        <f>VLOOKUP(C319,СПРАВОЧНИК!B:D,2,0)</f>
        <v>США</v>
      </c>
      <c r="J319" s="68" t="str">
        <f>VLOOKUP(C319,СПРАВОЧНИК!B:D,3,0)</f>
        <v>ИНОМАРКИ</v>
      </c>
      <c r="K319" s="69" t="str">
        <f>VLOOKUP(СВОД2023[[#This Row],[ФО]],СПРАВОЧНИК!H:P,2,0)</f>
        <v>Северо-Западный ФО</v>
      </c>
    </row>
    <row r="320" spans="1:11" x14ac:dyDescent="0.2">
      <c r="A320" t="s">
        <v>1100</v>
      </c>
      <c r="B320" t="s">
        <v>592</v>
      </c>
      <c r="C320" s="1" t="s">
        <v>177</v>
      </c>
      <c r="D320" s="1" t="s">
        <v>852</v>
      </c>
      <c r="E320" s="2">
        <v>11</v>
      </c>
      <c r="F320" s="3">
        <v>10</v>
      </c>
      <c r="G320" s="2">
        <v>83</v>
      </c>
      <c r="H320" s="3">
        <v>61</v>
      </c>
      <c r="I320" s="68" t="str">
        <f>VLOOKUP(C320,СПРАВОЧНИК!B:D,2,0)</f>
        <v>США</v>
      </c>
      <c r="J320" s="68" t="str">
        <f>VLOOKUP(C320,СПРАВОЧНИК!B:D,3,0)</f>
        <v>ИНОМАРКИ</v>
      </c>
      <c r="K320" s="69" t="str">
        <f>VLOOKUP(СВОД2023[[#This Row],[ФО]],СПРАВОЧНИК!H:P,2,0)</f>
        <v>Северо-Западный ФО</v>
      </c>
    </row>
    <row r="321" spans="1:11" x14ac:dyDescent="0.2">
      <c r="A321" t="s">
        <v>1100</v>
      </c>
      <c r="B321" t="s">
        <v>592</v>
      </c>
      <c r="C321" s="1" t="s">
        <v>177</v>
      </c>
      <c r="D321" s="1" t="s">
        <v>732</v>
      </c>
      <c r="E321" s="2">
        <v>14</v>
      </c>
      <c r="F321" s="3">
        <v>12</v>
      </c>
      <c r="G321" s="2">
        <v>65</v>
      </c>
      <c r="H321" s="3">
        <v>59</v>
      </c>
      <c r="I321" s="68" t="str">
        <f>VLOOKUP(C321,СПРАВОЧНИК!B:D,2,0)</f>
        <v>США</v>
      </c>
      <c r="J321" s="68" t="str">
        <f>VLOOKUP(C321,СПРАВОЧНИК!B:D,3,0)</f>
        <v>ИНОМАРКИ</v>
      </c>
      <c r="K321" s="69" t="str">
        <f>VLOOKUP(СВОД2023[[#This Row],[ФО]],СПРАВОЧНИК!H:P,2,0)</f>
        <v>Северо-Западный ФО</v>
      </c>
    </row>
    <row r="322" spans="1:11" x14ac:dyDescent="0.2">
      <c r="A322" t="s">
        <v>1100</v>
      </c>
      <c r="B322" t="s">
        <v>592</v>
      </c>
      <c r="C322" s="1" t="s">
        <v>177</v>
      </c>
      <c r="D322" s="1" t="s">
        <v>681</v>
      </c>
      <c r="E322" s="2">
        <v>383</v>
      </c>
      <c r="F322" s="3">
        <v>350</v>
      </c>
      <c r="G322" s="2">
        <v>2108</v>
      </c>
      <c r="H322" s="3">
        <v>2016</v>
      </c>
      <c r="I322" s="68" t="str">
        <f>VLOOKUP(C322,СПРАВОЧНИК!B:D,2,0)</f>
        <v>США</v>
      </c>
      <c r="J322" s="68" t="str">
        <f>VLOOKUP(C322,СПРАВОЧНИК!B:D,3,0)</f>
        <v>ИНОМАРКИ</v>
      </c>
      <c r="K322" s="69" t="str">
        <f>VLOOKUP(СВОД2023[[#This Row],[ФО]],СПРАВОЧНИК!H:P,2,0)</f>
        <v>Северо-Западный ФО</v>
      </c>
    </row>
    <row r="323" spans="1:11" x14ac:dyDescent="0.2">
      <c r="A323" t="s">
        <v>1100</v>
      </c>
      <c r="B323" t="s">
        <v>592</v>
      </c>
      <c r="C323" s="1" t="s">
        <v>177</v>
      </c>
      <c r="D323" s="1" t="s">
        <v>757</v>
      </c>
      <c r="E323" s="2">
        <v>3</v>
      </c>
      <c r="F323" s="3">
        <v>7</v>
      </c>
      <c r="G323" s="2">
        <v>26</v>
      </c>
      <c r="H323" s="3">
        <v>30</v>
      </c>
      <c r="I323" s="68" t="str">
        <f>VLOOKUP(C323,СПРАВОЧНИК!B:D,2,0)</f>
        <v>США</v>
      </c>
      <c r="J323" s="68" t="str">
        <f>VLOOKUP(C323,СПРАВОЧНИК!B:D,3,0)</f>
        <v>ИНОМАРКИ</v>
      </c>
      <c r="K323" s="69" t="str">
        <f>VLOOKUP(СВОД2023[[#This Row],[ФО]],СПРАВОЧНИК!H:P,2,0)</f>
        <v>Северо-Западный ФО</v>
      </c>
    </row>
    <row r="324" spans="1:11" x14ac:dyDescent="0.2">
      <c r="A324" t="s">
        <v>1100</v>
      </c>
      <c r="B324" t="s">
        <v>592</v>
      </c>
      <c r="C324" s="1" t="s">
        <v>177</v>
      </c>
      <c r="D324" s="1" t="s">
        <v>758</v>
      </c>
      <c r="E324" s="2">
        <v>5</v>
      </c>
      <c r="F324" s="3">
        <v>2</v>
      </c>
      <c r="G324" s="2">
        <v>40</v>
      </c>
      <c r="H324" s="3">
        <v>18</v>
      </c>
      <c r="I324" s="68" t="str">
        <f>VLOOKUP(C324,СПРАВОЧНИК!B:D,2,0)</f>
        <v>США</v>
      </c>
      <c r="J324" s="68" t="str">
        <f>VLOOKUP(C324,СПРАВОЧНИК!B:D,3,0)</f>
        <v>ИНОМАРКИ</v>
      </c>
      <c r="K324" s="69" t="str">
        <f>VLOOKUP(СВОД2023[[#This Row],[ФО]],СПРАВОЧНИК!H:P,2,0)</f>
        <v>Северо-Западный ФО</v>
      </c>
    </row>
    <row r="325" spans="1:11" x14ac:dyDescent="0.2">
      <c r="A325" t="s">
        <v>1100</v>
      </c>
      <c r="B325" t="s">
        <v>592</v>
      </c>
      <c r="C325" s="1" t="s">
        <v>1231</v>
      </c>
      <c r="D325" s="1" t="s">
        <v>1232</v>
      </c>
      <c r="E325" s="2"/>
      <c r="F325" s="3"/>
      <c r="G325" s="2">
        <v>4</v>
      </c>
      <c r="H325" s="3"/>
      <c r="I325" s="68" t="str">
        <f>VLOOKUP(C325,СПРАВОЧНИК!B:D,2,0)</f>
        <v>США</v>
      </c>
      <c r="J325" s="68" t="str">
        <f>VLOOKUP(C325,СПРАВОЧНИК!B:D,3,0)</f>
        <v>ИНОМАРКИ</v>
      </c>
      <c r="K325" s="69" t="str">
        <f>VLOOKUP(СВОД2023[[#This Row],[ФО]],СПРАВОЧНИК!H:P,2,0)</f>
        <v>Северо-Западный ФО</v>
      </c>
    </row>
    <row r="326" spans="1:11" x14ac:dyDescent="0.2">
      <c r="A326" t="s">
        <v>1100</v>
      </c>
      <c r="B326" t="s">
        <v>592</v>
      </c>
      <c r="C326" s="1" t="s">
        <v>193</v>
      </c>
      <c r="D326" s="1" t="s">
        <v>682</v>
      </c>
      <c r="E326" s="2">
        <v>36</v>
      </c>
      <c r="F326" s="3">
        <v>35</v>
      </c>
      <c r="G326" s="2">
        <v>186</v>
      </c>
      <c r="H326" s="3">
        <v>238</v>
      </c>
      <c r="I326" s="68" t="str">
        <f>VLOOKUP(C326,СПРАВОЧНИК!B:D,2,0)</f>
        <v>РОССИЯ</v>
      </c>
      <c r="J326" s="68" t="str">
        <f>VLOOKUP(C326,СПРАВОЧНИК!B:D,3,0)</f>
        <v>ОТЕЧЕСТВЕННЫЕ</v>
      </c>
      <c r="K326" s="69" t="str">
        <f>VLOOKUP(СВОД2023[[#This Row],[ФО]],СПРАВОЧНИК!H:P,2,0)</f>
        <v>Северо-Западный ФО</v>
      </c>
    </row>
    <row r="327" spans="1:11" x14ac:dyDescent="0.2">
      <c r="A327" t="s">
        <v>1100</v>
      </c>
      <c r="B327" t="s">
        <v>592</v>
      </c>
      <c r="C327" s="1" t="s">
        <v>193</v>
      </c>
      <c r="D327" s="1" t="s">
        <v>683</v>
      </c>
      <c r="E327" s="2">
        <v>9</v>
      </c>
      <c r="F327" s="3">
        <v>3</v>
      </c>
      <c r="G327" s="2">
        <v>41</v>
      </c>
      <c r="H327" s="3">
        <v>35</v>
      </c>
      <c r="I327" s="68" t="str">
        <f>VLOOKUP(C327,СПРАВОЧНИК!B:D,2,0)</f>
        <v>РОССИЯ</v>
      </c>
      <c r="J327" s="68" t="str">
        <f>VLOOKUP(C327,СПРАВОЧНИК!B:D,3,0)</f>
        <v>ОТЕЧЕСТВЕННЫЕ</v>
      </c>
      <c r="K327" s="69" t="str">
        <f>VLOOKUP(СВОД2023[[#This Row],[ФО]],СПРАВОЧНИК!H:P,2,0)</f>
        <v>Северо-Западный ФО</v>
      </c>
    </row>
    <row r="328" spans="1:11" x14ac:dyDescent="0.2">
      <c r="A328" t="s">
        <v>1100</v>
      </c>
      <c r="B328" t="s">
        <v>592</v>
      </c>
      <c r="C328" s="1" t="s">
        <v>193</v>
      </c>
      <c r="D328" s="1" t="s">
        <v>684</v>
      </c>
      <c r="E328" s="2">
        <v>96</v>
      </c>
      <c r="F328" s="3">
        <v>107</v>
      </c>
      <c r="G328" s="2">
        <v>588</v>
      </c>
      <c r="H328" s="3">
        <v>746</v>
      </c>
      <c r="I328" s="68" t="str">
        <f>VLOOKUP(C328,СПРАВОЧНИК!B:D,2,0)</f>
        <v>РОССИЯ</v>
      </c>
      <c r="J328" s="68" t="str">
        <f>VLOOKUP(C328,СПРАВОЧНИК!B:D,3,0)</f>
        <v>ОТЕЧЕСТВЕННЫЕ</v>
      </c>
      <c r="K328" s="69" t="str">
        <f>VLOOKUP(СВОД2023[[#This Row],[ФО]],СПРАВОЧНИК!H:P,2,0)</f>
        <v>Северо-Западный ФО</v>
      </c>
    </row>
    <row r="329" spans="1:11" x14ac:dyDescent="0.2">
      <c r="A329" t="s">
        <v>1100</v>
      </c>
      <c r="B329" t="s">
        <v>592</v>
      </c>
      <c r="C329" s="1" t="s">
        <v>193</v>
      </c>
      <c r="D329" s="1" t="s">
        <v>685</v>
      </c>
      <c r="E329" s="2">
        <v>76</v>
      </c>
      <c r="F329" s="3">
        <v>74</v>
      </c>
      <c r="G329" s="2">
        <v>466</v>
      </c>
      <c r="H329" s="3">
        <v>435</v>
      </c>
      <c r="I329" s="68" t="str">
        <f>VLOOKUP(C329,СПРАВОЧНИК!B:D,2,0)</f>
        <v>РОССИЯ</v>
      </c>
      <c r="J329" s="68" t="str">
        <f>VLOOKUP(C329,СПРАВОЧНИК!B:D,3,0)</f>
        <v>ОТЕЧЕСТВЕННЫЕ</v>
      </c>
      <c r="K329" s="69" t="str">
        <f>VLOOKUP(СВОД2023[[#This Row],[ФО]],СПРАВОЧНИК!H:P,2,0)</f>
        <v>Северо-Западный ФО</v>
      </c>
    </row>
    <row r="330" spans="1:11" x14ac:dyDescent="0.2">
      <c r="A330" t="s">
        <v>1100</v>
      </c>
      <c r="B330" t="s">
        <v>592</v>
      </c>
      <c r="C330" s="1" t="s">
        <v>193</v>
      </c>
      <c r="D330" s="1" t="s">
        <v>1114</v>
      </c>
      <c r="E330" s="2">
        <v>1</v>
      </c>
      <c r="F330" s="3"/>
      <c r="G330" s="2">
        <v>2</v>
      </c>
      <c r="H330" s="3">
        <v>4</v>
      </c>
      <c r="I330" s="68" t="str">
        <f>VLOOKUP(C330,СПРАВОЧНИК!B:D,2,0)</f>
        <v>РОССИЯ</v>
      </c>
      <c r="J330" s="68" t="str">
        <f>VLOOKUP(C330,СПРАВОЧНИК!B:D,3,0)</f>
        <v>ОТЕЧЕСТВЕННЫЕ</v>
      </c>
      <c r="K330" s="69" t="str">
        <f>VLOOKUP(СВОД2023[[#This Row],[ФО]],СПРАВОЧНИК!H:P,2,0)</f>
        <v>Северо-Западный ФО</v>
      </c>
    </row>
    <row r="331" spans="1:11" x14ac:dyDescent="0.2">
      <c r="A331" t="s">
        <v>1100</v>
      </c>
      <c r="B331" t="s">
        <v>592</v>
      </c>
      <c r="C331" s="1" t="s">
        <v>193</v>
      </c>
      <c r="D331" s="1" t="s">
        <v>686</v>
      </c>
      <c r="E331" s="2">
        <v>42</v>
      </c>
      <c r="F331" s="3">
        <v>58</v>
      </c>
      <c r="G331" s="2">
        <v>277</v>
      </c>
      <c r="H331" s="3">
        <v>325</v>
      </c>
      <c r="I331" s="68" t="str">
        <f>VLOOKUP(C331,СПРАВОЧНИК!B:D,2,0)</f>
        <v>РОССИЯ</v>
      </c>
      <c r="J331" s="68" t="str">
        <f>VLOOKUP(C331,СПРАВОЧНИК!B:D,3,0)</f>
        <v>ОТЕЧЕСТВЕННЫЕ</v>
      </c>
      <c r="K331" s="69" t="str">
        <f>VLOOKUP(СВОД2023[[#This Row],[ФО]],СПРАВОЧНИК!H:P,2,0)</f>
        <v>Северо-Западный ФО</v>
      </c>
    </row>
    <row r="332" spans="1:11" x14ac:dyDescent="0.2">
      <c r="A332" t="s">
        <v>1100</v>
      </c>
      <c r="B332" t="s">
        <v>592</v>
      </c>
      <c r="C332" s="1" t="s">
        <v>193</v>
      </c>
      <c r="D332" s="1" t="s">
        <v>687</v>
      </c>
      <c r="E332" s="2">
        <v>519</v>
      </c>
      <c r="F332" s="3">
        <v>467</v>
      </c>
      <c r="G332" s="2">
        <v>2692</v>
      </c>
      <c r="H332" s="3">
        <v>2767</v>
      </c>
      <c r="I332" s="68" t="str">
        <f>VLOOKUP(C332,СПРАВОЧНИК!B:D,2,0)</f>
        <v>РОССИЯ</v>
      </c>
      <c r="J332" s="68" t="str">
        <f>VLOOKUP(C332,СПРАВОЧНИК!B:D,3,0)</f>
        <v>ОТЕЧЕСТВЕННЫЕ</v>
      </c>
      <c r="K332" s="69" t="str">
        <f>VLOOKUP(СВОД2023[[#This Row],[ФО]],СПРАВОЧНИК!H:P,2,0)</f>
        <v>Северо-Западный ФО</v>
      </c>
    </row>
    <row r="333" spans="1:11" x14ac:dyDescent="0.2">
      <c r="A333" t="s">
        <v>1100</v>
      </c>
      <c r="B333" t="s">
        <v>592</v>
      </c>
      <c r="C333" s="1" t="s">
        <v>193</v>
      </c>
      <c r="D333" s="1" t="s">
        <v>688</v>
      </c>
      <c r="E333" s="2">
        <v>306</v>
      </c>
      <c r="F333" s="3">
        <v>257</v>
      </c>
      <c r="G333" s="2">
        <v>1983</v>
      </c>
      <c r="H333" s="3">
        <v>1636</v>
      </c>
      <c r="I333" s="68" t="str">
        <f>VLOOKUP(C333,СПРАВОЧНИК!B:D,2,0)</f>
        <v>РОССИЯ</v>
      </c>
      <c r="J333" s="68" t="str">
        <f>VLOOKUP(C333,СПРАВОЧНИК!B:D,3,0)</f>
        <v>ОТЕЧЕСТВЕННЫЕ</v>
      </c>
      <c r="K333" s="69" t="str">
        <f>VLOOKUP(СВОД2023[[#This Row],[ФО]],СПРАВОЧНИК!H:P,2,0)</f>
        <v>Северо-Западный ФО</v>
      </c>
    </row>
    <row r="334" spans="1:11" x14ac:dyDescent="0.2">
      <c r="A334" t="s">
        <v>1100</v>
      </c>
      <c r="B334" t="s">
        <v>592</v>
      </c>
      <c r="C334" s="1" t="s">
        <v>193</v>
      </c>
      <c r="D334" s="1" t="s">
        <v>689</v>
      </c>
      <c r="E334" s="2"/>
      <c r="F334" s="3"/>
      <c r="G334" s="2">
        <v>21</v>
      </c>
      <c r="H334" s="3"/>
      <c r="I334" s="68" t="str">
        <f>VLOOKUP(C334,СПРАВОЧНИК!B:D,2,0)</f>
        <v>РОССИЯ</v>
      </c>
      <c r="J334" s="68" t="str">
        <f>VLOOKUP(C334,СПРАВОЧНИК!B:D,3,0)</f>
        <v>ОТЕЧЕСТВЕННЫЕ</v>
      </c>
      <c r="K334" s="69" t="str">
        <f>VLOOKUP(СВОД2023[[#This Row],[ФО]],СПРАВОЧНИК!H:P,2,0)</f>
        <v>Северо-Западный ФО</v>
      </c>
    </row>
    <row r="335" spans="1:11" x14ac:dyDescent="0.2">
      <c r="A335" t="s">
        <v>1100</v>
      </c>
      <c r="B335" t="s">
        <v>592</v>
      </c>
      <c r="C335" s="1" t="s">
        <v>193</v>
      </c>
      <c r="D335" s="1" t="s">
        <v>690</v>
      </c>
      <c r="E335" s="2">
        <v>1</v>
      </c>
      <c r="F335" s="3"/>
      <c r="G335" s="2">
        <v>2</v>
      </c>
      <c r="H335" s="3"/>
      <c r="I335" s="68" t="str">
        <f>VLOOKUP(C335,СПРАВОЧНИК!B:D,2,0)</f>
        <v>РОССИЯ</v>
      </c>
      <c r="J335" s="68" t="str">
        <f>VLOOKUP(C335,СПРАВОЧНИК!B:D,3,0)</f>
        <v>ОТЕЧЕСТВЕННЫЕ</v>
      </c>
      <c r="K335" s="69" t="str">
        <f>VLOOKUP(СВОД2023[[#This Row],[ФО]],СПРАВОЧНИК!H:P,2,0)</f>
        <v>Северо-Западный ФО</v>
      </c>
    </row>
    <row r="336" spans="1:11" x14ac:dyDescent="0.2">
      <c r="A336" t="s">
        <v>1100</v>
      </c>
      <c r="B336" t="s">
        <v>592</v>
      </c>
      <c r="C336" s="1" t="s">
        <v>215</v>
      </c>
      <c r="D336" s="1" t="s">
        <v>759</v>
      </c>
      <c r="E336" s="2">
        <v>2</v>
      </c>
      <c r="F336" s="3"/>
      <c r="G336" s="2">
        <v>5</v>
      </c>
      <c r="H336" s="3">
        <v>3</v>
      </c>
      <c r="I336" s="68" t="str">
        <f>VLOOKUP(C336,СПРАВОЧНИК!B:D,2,0)</f>
        <v>США</v>
      </c>
      <c r="J336" s="68" t="str">
        <f>VLOOKUP(C336,СПРАВОЧНИК!B:D,3,0)</f>
        <v>ИНОМАРКИ</v>
      </c>
      <c r="K336" s="69" t="str">
        <f>VLOOKUP(СВОД2023[[#This Row],[ФО]],СПРАВОЧНИК!H:P,2,0)</f>
        <v>Северо-Западный ФО</v>
      </c>
    </row>
    <row r="337" spans="1:11" x14ac:dyDescent="0.2">
      <c r="A337" t="s">
        <v>1100</v>
      </c>
      <c r="B337" t="s">
        <v>592</v>
      </c>
      <c r="C337" s="1" t="s">
        <v>1115</v>
      </c>
      <c r="D337" s="1" t="s">
        <v>1116</v>
      </c>
      <c r="E337" s="2"/>
      <c r="F337" s="3"/>
      <c r="G337" s="2">
        <v>1</v>
      </c>
      <c r="H337" s="3">
        <v>2</v>
      </c>
      <c r="I337" s="68" t="str">
        <f>VLOOKUP(C337,СПРАВОЧНИК!B:D,2,0)</f>
        <v>США</v>
      </c>
      <c r="J337" s="68" t="str">
        <f>VLOOKUP(C337,СПРАВОЧНИК!B:D,3,0)</f>
        <v>ИНОМАРКИ</v>
      </c>
      <c r="K337" s="69" t="str">
        <f>VLOOKUP(СВОД2023[[#This Row],[ФО]],СПРАВОЧНИК!H:P,2,0)</f>
        <v>Северо-Западный ФО</v>
      </c>
    </row>
    <row r="338" spans="1:11" x14ac:dyDescent="0.2">
      <c r="A338" t="s">
        <v>1100</v>
      </c>
      <c r="B338" t="s">
        <v>592</v>
      </c>
      <c r="C338" s="1" t="s">
        <v>1117</v>
      </c>
      <c r="D338" s="1" t="s">
        <v>1118</v>
      </c>
      <c r="E338" s="2"/>
      <c r="F338" s="3"/>
      <c r="G338" s="2">
        <v>1</v>
      </c>
      <c r="H338" s="3"/>
      <c r="I338" s="68" t="str">
        <f>VLOOKUP(C338,СПРАВОЧНИК!B:D,2,0)</f>
        <v>КИТАЙ</v>
      </c>
      <c r="J338" s="68" t="str">
        <f>VLOOKUP(C338,СПРАВОЧНИК!B:D,3,0)</f>
        <v>ИНОМАРКИ</v>
      </c>
      <c r="K338" s="69" t="str">
        <f>VLOOKUP(СВОД2023[[#This Row],[ФО]],СПРАВОЧНИК!H:P,2,0)</f>
        <v>Северо-Западный ФО</v>
      </c>
    </row>
    <row r="339" spans="1:11" x14ac:dyDescent="0.2">
      <c r="A339" t="s">
        <v>1100</v>
      </c>
      <c r="B339" t="s">
        <v>592</v>
      </c>
      <c r="C339" s="1" t="s">
        <v>230</v>
      </c>
      <c r="D339" s="1" t="s">
        <v>1119</v>
      </c>
      <c r="E339" s="2"/>
      <c r="F339" s="3"/>
      <c r="G339" s="2">
        <v>2</v>
      </c>
      <c r="H339" s="3">
        <v>3</v>
      </c>
      <c r="I339" s="68" t="str">
        <f>VLOOKUP(C339,СПРАВОЧНИК!B:D,2,0)</f>
        <v>ЯПОНИЯ</v>
      </c>
      <c r="J339" s="68" t="str">
        <f>VLOOKUP(C339,СПРАВОЧНИК!B:D,3,0)</f>
        <v>ИНОМАРКИ</v>
      </c>
      <c r="K339" s="69" t="str">
        <f>VLOOKUP(СВОД2023[[#This Row],[ФО]],СПРАВОЧНИК!H:P,2,0)</f>
        <v>Северо-Западный ФО</v>
      </c>
    </row>
    <row r="340" spans="1:11" x14ac:dyDescent="0.2">
      <c r="A340" t="s">
        <v>1100</v>
      </c>
      <c r="B340" t="s">
        <v>592</v>
      </c>
      <c r="C340" s="1" t="s">
        <v>257</v>
      </c>
      <c r="D340" s="1" t="s">
        <v>1120</v>
      </c>
      <c r="E340" s="2"/>
      <c r="F340" s="3"/>
      <c r="G340" s="2">
        <v>5</v>
      </c>
      <c r="H340" s="3"/>
      <c r="I340" s="68" t="str">
        <f>VLOOKUP(C340,СПРАВОЧНИК!B:D,2,0)</f>
        <v>КОРЕЯ</v>
      </c>
      <c r="J340" s="68" t="str">
        <f>VLOOKUP(C340,СПРАВОЧНИК!B:D,3,0)</f>
        <v>ИНОМАРКИ</v>
      </c>
      <c r="K340" s="69" t="str">
        <f>VLOOKUP(СВОД2023[[#This Row],[ФО]],СПРАВОЧНИК!H:P,2,0)</f>
        <v>Северо-Западный ФО</v>
      </c>
    </row>
    <row r="341" spans="1:11" x14ac:dyDescent="0.2">
      <c r="A341" t="s">
        <v>1100</v>
      </c>
      <c r="B341" t="s">
        <v>592</v>
      </c>
      <c r="C341" s="1" t="s">
        <v>257</v>
      </c>
      <c r="D341" s="1" t="s">
        <v>691</v>
      </c>
      <c r="E341" s="2">
        <v>60</v>
      </c>
      <c r="F341" s="3">
        <v>42</v>
      </c>
      <c r="G341" s="2">
        <v>318</v>
      </c>
      <c r="H341" s="3">
        <v>250</v>
      </c>
      <c r="I341" s="68" t="str">
        <f>VLOOKUP(C341,СПРАВОЧНИК!B:D,2,0)</f>
        <v>КОРЕЯ</v>
      </c>
      <c r="J341" s="68" t="str">
        <f>VLOOKUP(C341,СПРАВОЧНИК!B:D,3,0)</f>
        <v>ИНОМАРКИ</v>
      </c>
      <c r="K341" s="69" t="str">
        <f>VLOOKUP(СВОД2023[[#This Row],[ФО]],СПРАВОЧНИК!H:P,2,0)</f>
        <v>Северо-Западный ФО</v>
      </c>
    </row>
    <row r="342" spans="1:11" x14ac:dyDescent="0.2">
      <c r="A342" t="s">
        <v>1100</v>
      </c>
      <c r="B342" t="s">
        <v>592</v>
      </c>
      <c r="C342" s="1" t="s">
        <v>257</v>
      </c>
      <c r="D342" s="1" t="s">
        <v>692</v>
      </c>
      <c r="E342" s="2">
        <v>71</v>
      </c>
      <c r="F342" s="3">
        <v>51</v>
      </c>
      <c r="G342" s="2">
        <v>326</v>
      </c>
      <c r="H342" s="3">
        <v>295</v>
      </c>
      <c r="I342" s="68" t="str">
        <f>VLOOKUP(C342,СПРАВОЧНИК!B:D,2,0)</f>
        <v>КОРЕЯ</v>
      </c>
      <c r="J342" s="68" t="str">
        <f>VLOOKUP(C342,СПРАВОЧНИК!B:D,3,0)</f>
        <v>ИНОМАРКИ</v>
      </c>
      <c r="K342" s="69" t="str">
        <f>VLOOKUP(СВОД2023[[#This Row],[ФО]],СПРАВОЧНИК!H:P,2,0)</f>
        <v>Северо-Западный ФО</v>
      </c>
    </row>
    <row r="343" spans="1:11" x14ac:dyDescent="0.2">
      <c r="A343" t="s">
        <v>1100</v>
      </c>
      <c r="B343" t="s">
        <v>592</v>
      </c>
      <c r="C343" s="1" t="s">
        <v>257</v>
      </c>
      <c r="D343" s="1" t="s">
        <v>1121</v>
      </c>
      <c r="E343" s="2">
        <v>2</v>
      </c>
      <c r="F343" s="3">
        <v>1</v>
      </c>
      <c r="G343" s="2">
        <v>8</v>
      </c>
      <c r="H343" s="3">
        <v>8</v>
      </c>
      <c r="I343" s="68" t="str">
        <f>VLOOKUP(C343,СПРАВОЧНИК!B:D,2,0)</f>
        <v>КОРЕЯ</v>
      </c>
      <c r="J343" s="68" t="str">
        <f>VLOOKUP(C343,СПРАВОЧНИК!B:D,3,0)</f>
        <v>ИНОМАРКИ</v>
      </c>
      <c r="K343" s="69" t="str">
        <f>VLOOKUP(СВОД2023[[#This Row],[ФО]],СПРАВОЧНИК!H:P,2,0)</f>
        <v>Северо-Западный ФО</v>
      </c>
    </row>
    <row r="344" spans="1:11" x14ac:dyDescent="0.2">
      <c r="A344" t="s">
        <v>1100</v>
      </c>
      <c r="B344" t="s">
        <v>592</v>
      </c>
      <c r="C344" s="1" t="s">
        <v>257</v>
      </c>
      <c r="D344" s="1" t="s">
        <v>1184</v>
      </c>
      <c r="E344" s="2">
        <v>3</v>
      </c>
      <c r="F344" s="3">
        <v>4</v>
      </c>
      <c r="G344" s="2">
        <v>13</v>
      </c>
      <c r="H344" s="3">
        <v>7</v>
      </c>
      <c r="I344" s="68" t="str">
        <f>VLOOKUP(C344,СПРАВОЧНИК!B:D,2,0)</f>
        <v>КОРЕЯ</v>
      </c>
      <c r="J344" s="68" t="str">
        <f>VLOOKUP(C344,СПРАВОЧНИК!B:D,3,0)</f>
        <v>ИНОМАРКИ</v>
      </c>
      <c r="K344" s="69" t="str">
        <f>VLOOKUP(СВОД2023[[#This Row],[ФО]],СПРАВОЧНИК!H:P,2,0)</f>
        <v>Северо-Западный ФО</v>
      </c>
    </row>
    <row r="345" spans="1:11" x14ac:dyDescent="0.2">
      <c r="A345" t="s">
        <v>1100</v>
      </c>
      <c r="B345" t="s">
        <v>592</v>
      </c>
      <c r="C345" s="1" t="s">
        <v>257</v>
      </c>
      <c r="D345" s="1" t="s">
        <v>693</v>
      </c>
      <c r="E345" s="2">
        <v>2</v>
      </c>
      <c r="F345" s="3">
        <v>3</v>
      </c>
      <c r="G345" s="2">
        <v>21</v>
      </c>
      <c r="H345" s="3">
        <v>16</v>
      </c>
      <c r="I345" s="68" t="str">
        <f>VLOOKUP(C345,СПРАВОЧНИК!B:D,2,0)</f>
        <v>КОРЕЯ</v>
      </c>
      <c r="J345" s="68" t="str">
        <f>VLOOKUP(C345,СПРАВОЧНИК!B:D,3,0)</f>
        <v>ИНОМАРКИ</v>
      </c>
      <c r="K345" s="69" t="str">
        <f>VLOOKUP(СВОД2023[[#This Row],[ФО]],СПРАВОЧНИК!H:P,2,0)</f>
        <v>Северо-Западный ФО</v>
      </c>
    </row>
    <row r="346" spans="1:11" x14ac:dyDescent="0.2">
      <c r="A346" t="s">
        <v>1100</v>
      </c>
      <c r="B346" t="s">
        <v>592</v>
      </c>
      <c r="C346" s="1" t="s">
        <v>274</v>
      </c>
      <c r="D346" s="1" t="s">
        <v>1125</v>
      </c>
      <c r="E346" s="2"/>
      <c r="F346" s="3"/>
      <c r="G346" s="2"/>
      <c r="H346" s="3">
        <v>3</v>
      </c>
      <c r="I346" s="68" t="str">
        <f>VLOOKUP(C346,СПРАВОЧНИК!B:D,2,0)</f>
        <v>ЯПОНИЯ</v>
      </c>
      <c r="J346" s="68" t="str">
        <f>VLOOKUP(C346,СПРАВОЧНИК!B:D,3,0)</f>
        <v>ИНОМАРКИ</v>
      </c>
      <c r="K346" s="69" t="str">
        <f>VLOOKUP(СВОД2023[[#This Row],[ФО]],СПРАВОЧНИК!H:P,2,0)</f>
        <v>Северо-Западный ФО</v>
      </c>
    </row>
    <row r="347" spans="1:11" x14ac:dyDescent="0.2">
      <c r="A347" t="s">
        <v>1100</v>
      </c>
      <c r="B347" t="s">
        <v>592</v>
      </c>
      <c r="C347" s="1" t="s">
        <v>274</v>
      </c>
      <c r="D347" s="1" t="s">
        <v>1233</v>
      </c>
      <c r="E347" s="2"/>
      <c r="F347" s="3"/>
      <c r="G347" s="2"/>
      <c r="H347" s="3">
        <v>1</v>
      </c>
      <c r="I347" s="68" t="str">
        <f>VLOOKUP(C347,СПРАВОЧНИК!B:D,2,0)</f>
        <v>ЯПОНИЯ</v>
      </c>
      <c r="J347" s="68" t="str">
        <f>VLOOKUP(C347,СПРАВОЧНИК!B:D,3,0)</f>
        <v>ИНОМАРКИ</v>
      </c>
      <c r="K347" s="69" t="str">
        <f>VLOOKUP(СВОД2023[[#This Row],[ФО]],СПРАВОЧНИК!H:P,2,0)</f>
        <v>Северо-Западный ФО</v>
      </c>
    </row>
    <row r="348" spans="1:11" x14ac:dyDescent="0.2">
      <c r="A348" t="s">
        <v>1100</v>
      </c>
      <c r="B348" t="s">
        <v>592</v>
      </c>
      <c r="C348" s="1" t="s">
        <v>694</v>
      </c>
      <c r="D348" s="1" t="s">
        <v>695</v>
      </c>
      <c r="E348" s="2">
        <v>66</v>
      </c>
      <c r="F348" s="3">
        <v>46</v>
      </c>
      <c r="G348" s="2">
        <v>335</v>
      </c>
      <c r="H348" s="3">
        <v>308</v>
      </c>
      <c r="I348" s="68" t="str">
        <f>VLOOKUP(C348,СПРАВОЧНИК!B:D,2,0)</f>
        <v>ЕВРОПА</v>
      </c>
      <c r="J348" s="68" t="str">
        <f>VLOOKUP(C348,СПРАВОЧНИК!B:D,3,0)</f>
        <v>ИНОМАРКИ</v>
      </c>
      <c r="K348" s="69" t="str">
        <f>VLOOKUP(СВОД2023[[#This Row],[ФО]],СПРАВОЧНИК!H:P,2,0)</f>
        <v>Северо-Западный ФО</v>
      </c>
    </row>
    <row r="349" spans="1:11" x14ac:dyDescent="0.2">
      <c r="A349" t="s">
        <v>1100</v>
      </c>
      <c r="B349" t="s">
        <v>592</v>
      </c>
      <c r="C349" s="1" t="s">
        <v>276</v>
      </c>
      <c r="D349" s="1" t="s">
        <v>1186</v>
      </c>
      <c r="E349" s="2"/>
      <c r="F349" s="3"/>
      <c r="G349" s="2"/>
      <c r="H349" s="3">
        <v>1</v>
      </c>
      <c r="I349" s="68" t="str">
        <f>VLOOKUP(C349,СПРАВОЧНИК!B:D,2,0)</f>
        <v>КИТАЙ</v>
      </c>
      <c r="J349" s="68" t="str">
        <f>VLOOKUP(C349,СПРАВОЧНИК!B:D,3,0)</f>
        <v>ИНОМАРКИ</v>
      </c>
      <c r="K349" s="69" t="str">
        <f>VLOOKUP(СВОД2023[[#This Row],[ФО]],СПРАВОЧНИК!H:P,2,0)</f>
        <v>Северо-Западный ФО</v>
      </c>
    </row>
    <row r="350" spans="1:11" x14ac:dyDescent="0.2">
      <c r="A350" t="s">
        <v>1100</v>
      </c>
      <c r="B350" t="s">
        <v>592</v>
      </c>
      <c r="C350" s="1" t="s">
        <v>276</v>
      </c>
      <c r="D350" s="1" t="s">
        <v>696</v>
      </c>
      <c r="E350" s="2"/>
      <c r="F350" s="3"/>
      <c r="G350" s="2"/>
      <c r="H350" s="3">
        <v>1</v>
      </c>
      <c r="I350" s="68" t="str">
        <f>VLOOKUP(C350,СПРАВОЧНИК!B:D,2,0)</f>
        <v>КИТАЙ</v>
      </c>
      <c r="J350" s="68" t="str">
        <f>VLOOKUP(C350,СПРАВОЧНИК!B:D,3,0)</f>
        <v>ИНОМАРКИ</v>
      </c>
      <c r="K350" s="69" t="str">
        <f>VLOOKUP(СВОД2023[[#This Row],[ФО]],СПРАВОЧНИК!H:P,2,0)</f>
        <v>Северо-Западный ФО</v>
      </c>
    </row>
    <row r="351" spans="1:11" x14ac:dyDescent="0.2">
      <c r="A351" t="s">
        <v>1100</v>
      </c>
      <c r="B351" t="s">
        <v>592</v>
      </c>
      <c r="C351" s="1" t="s">
        <v>301</v>
      </c>
      <c r="D351" s="1" t="s">
        <v>741</v>
      </c>
      <c r="E351" s="2">
        <v>1</v>
      </c>
      <c r="F351" s="3"/>
      <c r="G351" s="2">
        <v>4</v>
      </c>
      <c r="H351" s="3">
        <v>3</v>
      </c>
      <c r="I351" s="68" t="str">
        <f>VLOOKUP(C351,СПРАВОЧНИК!B:D,2,0)</f>
        <v>КОРЕЯ</v>
      </c>
      <c r="J351" s="68" t="str">
        <f>VLOOKUP(C351,СПРАВОЧНИК!B:D,3,0)</f>
        <v>ИНОМАРКИ</v>
      </c>
      <c r="K351" s="69" t="str">
        <f>VLOOKUP(СВОД2023[[#This Row],[ФО]],СПРАВОЧНИК!H:P,2,0)</f>
        <v>Северо-Западный ФО</v>
      </c>
    </row>
    <row r="352" spans="1:11" x14ac:dyDescent="0.2">
      <c r="A352" t="s">
        <v>1100</v>
      </c>
      <c r="B352" t="s">
        <v>592</v>
      </c>
      <c r="C352" s="1" t="s">
        <v>301</v>
      </c>
      <c r="D352" s="1" t="s">
        <v>1187</v>
      </c>
      <c r="E352" s="2"/>
      <c r="F352" s="3"/>
      <c r="G352" s="2">
        <v>2</v>
      </c>
      <c r="H352" s="3">
        <v>2</v>
      </c>
      <c r="I352" s="68" t="str">
        <f>VLOOKUP(C352,СПРАВОЧНИК!B:D,2,0)</f>
        <v>КОРЕЯ</v>
      </c>
      <c r="J352" s="68" t="str">
        <f>VLOOKUP(C352,СПРАВОЧНИК!B:D,3,0)</f>
        <v>ИНОМАРКИ</v>
      </c>
      <c r="K352" s="69" t="str">
        <f>VLOOKUP(СВОД2023[[#This Row],[ФО]],СПРАВОЧНИК!H:P,2,0)</f>
        <v>Северо-Западный ФО</v>
      </c>
    </row>
    <row r="353" spans="1:11" x14ac:dyDescent="0.2">
      <c r="A353" t="s">
        <v>1100</v>
      </c>
      <c r="B353" t="s">
        <v>592</v>
      </c>
      <c r="C353" s="1" t="s">
        <v>301</v>
      </c>
      <c r="D353" s="1" t="s">
        <v>1188</v>
      </c>
      <c r="E353" s="2"/>
      <c r="F353" s="3"/>
      <c r="G353" s="2">
        <v>2</v>
      </c>
      <c r="H353" s="3"/>
      <c r="I353" s="68" t="str">
        <f>VLOOKUP(C353,СПРАВОЧНИК!B:D,2,0)</f>
        <v>КОРЕЯ</v>
      </c>
      <c r="J353" s="68" t="str">
        <f>VLOOKUP(C353,СПРАВОЧНИК!B:D,3,0)</f>
        <v>ИНОМАРКИ</v>
      </c>
      <c r="K353" s="69" t="str">
        <f>VLOOKUP(СВОД2023[[#This Row],[ФО]],СПРАВОЧНИК!H:P,2,0)</f>
        <v>Северо-Западный ФО</v>
      </c>
    </row>
    <row r="354" spans="1:11" x14ac:dyDescent="0.2">
      <c r="A354" t="s">
        <v>1100</v>
      </c>
      <c r="B354" t="s">
        <v>592</v>
      </c>
      <c r="C354" s="1" t="s">
        <v>301</v>
      </c>
      <c r="D354" s="1" t="s">
        <v>697</v>
      </c>
      <c r="E354" s="2">
        <v>5</v>
      </c>
      <c r="F354" s="3">
        <v>3</v>
      </c>
      <c r="G354" s="2">
        <v>27</v>
      </c>
      <c r="H354" s="3">
        <v>16</v>
      </c>
      <c r="I354" s="68" t="str">
        <f>VLOOKUP(C354,СПРАВОЧНИК!B:D,2,0)</f>
        <v>КОРЕЯ</v>
      </c>
      <c r="J354" s="68" t="str">
        <f>VLOOKUP(C354,СПРАВОЧНИК!B:D,3,0)</f>
        <v>ИНОМАРКИ</v>
      </c>
      <c r="K354" s="69" t="str">
        <f>VLOOKUP(СВОД2023[[#This Row],[ФО]],СПРАВОЧНИК!H:P,2,0)</f>
        <v>Северо-Западный ФО</v>
      </c>
    </row>
    <row r="355" spans="1:11" x14ac:dyDescent="0.2">
      <c r="A355" t="s">
        <v>1100</v>
      </c>
      <c r="B355" t="s">
        <v>592</v>
      </c>
      <c r="C355" s="1" t="s">
        <v>301</v>
      </c>
      <c r="D355" s="1" t="s">
        <v>1234</v>
      </c>
      <c r="E355" s="2"/>
      <c r="F355" s="3"/>
      <c r="G355" s="2">
        <v>1</v>
      </c>
      <c r="H355" s="3"/>
      <c r="I355" s="68" t="str">
        <f>VLOOKUP(C355,СПРАВОЧНИК!B:D,2,0)</f>
        <v>КОРЕЯ</v>
      </c>
      <c r="J355" s="68" t="str">
        <f>VLOOKUP(C355,СПРАВОЧНИК!B:D,3,0)</f>
        <v>ИНОМАРКИ</v>
      </c>
      <c r="K355" s="69" t="str">
        <f>VLOOKUP(СВОД2023[[#This Row],[ФО]],СПРАВОЧНИК!H:P,2,0)</f>
        <v>Северо-Западный ФО</v>
      </c>
    </row>
    <row r="356" spans="1:11" x14ac:dyDescent="0.2">
      <c r="A356" t="s">
        <v>1100</v>
      </c>
      <c r="B356" t="s">
        <v>592</v>
      </c>
      <c r="C356" s="1" t="s">
        <v>311</v>
      </c>
      <c r="D356" s="1" t="s">
        <v>1189</v>
      </c>
      <c r="E356" s="2"/>
      <c r="F356" s="3"/>
      <c r="G356" s="2">
        <v>1</v>
      </c>
      <c r="H356" s="3"/>
      <c r="I356" s="68" t="str">
        <f>VLOOKUP(C356,СПРАВОЧНИК!B:D,2,0)</f>
        <v>РОССИЯ</v>
      </c>
      <c r="J356" s="68" t="str">
        <f>VLOOKUP(C356,СПРАВОЧНИК!B:D,3,0)</f>
        <v>ОТЕЧЕСТВЕННЫЕ</v>
      </c>
      <c r="K356" s="69" t="str">
        <f>VLOOKUP(СВОД2023[[#This Row],[ФО]],СПРАВОЧНИК!H:P,2,0)</f>
        <v>Северо-Западный ФО</v>
      </c>
    </row>
    <row r="357" spans="1:11" x14ac:dyDescent="0.2">
      <c r="A357" t="s">
        <v>1100</v>
      </c>
      <c r="B357" t="s">
        <v>592</v>
      </c>
      <c r="C357" s="1" t="s">
        <v>311</v>
      </c>
      <c r="D357" s="1" t="s">
        <v>749</v>
      </c>
      <c r="E357" s="2">
        <v>5</v>
      </c>
      <c r="F357" s="3">
        <v>2</v>
      </c>
      <c r="G357" s="2">
        <v>32</v>
      </c>
      <c r="H357" s="3">
        <v>36</v>
      </c>
      <c r="I357" s="68" t="str">
        <f>VLOOKUP(C357,СПРАВОЧНИК!B:D,2,0)</f>
        <v>РОССИЯ</v>
      </c>
      <c r="J357" s="68" t="str">
        <f>VLOOKUP(C357,СПРАВОЧНИК!B:D,3,0)</f>
        <v>ОТЕЧЕСТВЕННЫЕ</v>
      </c>
      <c r="K357" s="69" t="str">
        <f>VLOOKUP(СВОД2023[[#This Row],[ФО]],СПРАВОЧНИК!H:P,2,0)</f>
        <v>Северо-Западный ФО</v>
      </c>
    </row>
    <row r="358" spans="1:11" x14ac:dyDescent="0.2">
      <c r="A358" t="s">
        <v>1100</v>
      </c>
      <c r="B358" t="s">
        <v>592</v>
      </c>
      <c r="C358" s="1" t="s">
        <v>311</v>
      </c>
      <c r="D358" s="1" t="s">
        <v>698</v>
      </c>
      <c r="E358" s="2">
        <v>3</v>
      </c>
      <c r="F358" s="3">
        <v>2</v>
      </c>
      <c r="G358" s="2">
        <v>19</v>
      </c>
      <c r="H358" s="3">
        <v>14</v>
      </c>
      <c r="I358" s="68" t="str">
        <f>VLOOKUP(C358,СПРАВОЧНИК!B:D,2,0)</f>
        <v>РОССИЯ</v>
      </c>
      <c r="J358" s="68" t="str">
        <f>VLOOKUP(C358,СПРАВОЧНИК!B:D,3,0)</f>
        <v>ОТЕЧЕСТВЕННЫЕ</v>
      </c>
      <c r="K358" s="69" t="str">
        <f>VLOOKUP(СВОД2023[[#This Row],[ФО]],СПРАВОЧНИК!H:P,2,0)</f>
        <v>Северо-Западный ФО</v>
      </c>
    </row>
    <row r="359" spans="1:11" x14ac:dyDescent="0.2">
      <c r="A359" t="s">
        <v>1100</v>
      </c>
      <c r="B359" t="s">
        <v>592</v>
      </c>
      <c r="C359" s="1" t="s">
        <v>311</v>
      </c>
      <c r="D359" s="1" t="s">
        <v>1190</v>
      </c>
      <c r="E359" s="2">
        <v>10</v>
      </c>
      <c r="F359" s="3">
        <v>4</v>
      </c>
      <c r="G359" s="2">
        <v>17</v>
      </c>
      <c r="H359" s="3">
        <v>28</v>
      </c>
      <c r="I359" s="68" t="str">
        <f>VLOOKUP(C359,СПРАВОЧНИК!B:D,2,0)</f>
        <v>РОССИЯ</v>
      </c>
      <c r="J359" s="68" t="str">
        <f>VLOOKUP(C359,СПРАВОЧНИК!B:D,3,0)</f>
        <v>ОТЕЧЕСТВЕННЫЕ</v>
      </c>
      <c r="K359" s="69" t="str">
        <f>VLOOKUP(СВОД2023[[#This Row],[ФО]],СПРАВОЧНИК!H:P,2,0)</f>
        <v>Северо-Западный ФО</v>
      </c>
    </row>
    <row r="360" spans="1:11" x14ac:dyDescent="0.2">
      <c r="A360" t="s">
        <v>1100</v>
      </c>
      <c r="B360" t="s">
        <v>592</v>
      </c>
      <c r="C360" s="1" t="s">
        <v>311</v>
      </c>
      <c r="D360" s="1" t="s">
        <v>699</v>
      </c>
      <c r="E360" s="2">
        <v>12</v>
      </c>
      <c r="F360" s="3">
        <v>7</v>
      </c>
      <c r="G360" s="2">
        <v>39</v>
      </c>
      <c r="H360" s="3">
        <v>42</v>
      </c>
      <c r="I360" s="68" t="str">
        <f>VLOOKUP(C360,СПРАВОЧНИК!B:D,2,0)</f>
        <v>РОССИЯ</v>
      </c>
      <c r="J360" s="68" t="str">
        <f>VLOOKUP(C360,СПРАВОЧНИК!B:D,3,0)</f>
        <v>ОТЕЧЕСТВЕННЫЕ</v>
      </c>
      <c r="K360" s="69" t="str">
        <f>VLOOKUP(СВОД2023[[#This Row],[ФО]],СПРАВОЧНИК!H:P,2,0)</f>
        <v>Северо-Западный ФО</v>
      </c>
    </row>
    <row r="361" spans="1:11" x14ac:dyDescent="0.2">
      <c r="A361" t="s">
        <v>1100</v>
      </c>
      <c r="B361" t="s">
        <v>592</v>
      </c>
      <c r="C361" s="1" t="s">
        <v>311</v>
      </c>
      <c r="D361" s="1" t="s">
        <v>1191</v>
      </c>
      <c r="E361" s="2"/>
      <c r="F361" s="3"/>
      <c r="G361" s="2"/>
      <c r="H361" s="3">
        <v>1</v>
      </c>
      <c r="I361" s="68" t="str">
        <f>VLOOKUP(C361,СПРАВОЧНИК!B:D,2,0)</f>
        <v>РОССИЯ</v>
      </c>
      <c r="J361" s="68" t="str">
        <f>VLOOKUP(C361,СПРАВОЧНИК!B:D,3,0)</f>
        <v>ОТЕЧЕСТВЕННЫЕ</v>
      </c>
      <c r="K361" s="69" t="str">
        <f>VLOOKUP(СВОД2023[[#This Row],[ФО]],СПРАВОЧНИК!H:P,2,0)</f>
        <v>Северо-Западный ФО</v>
      </c>
    </row>
    <row r="362" spans="1:11" x14ac:dyDescent="0.2">
      <c r="A362" t="s">
        <v>1100</v>
      </c>
      <c r="B362" t="s">
        <v>592</v>
      </c>
      <c r="C362" s="1" t="s">
        <v>311</v>
      </c>
      <c r="D362" s="1" t="s">
        <v>700</v>
      </c>
      <c r="E362" s="2">
        <v>150</v>
      </c>
      <c r="F362" s="3">
        <v>162</v>
      </c>
      <c r="G362" s="2">
        <v>876</v>
      </c>
      <c r="H362" s="3">
        <v>829</v>
      </c>
      <c r="I362" s="68" t="str">
        <f>VLOOKUP(C362,СПРАВОЧНИК!B:D,2,0)</f>
        <v>РОССИЯ</v>
      </c>
      <c r="J362" s="68" t="str">
        <f>VLOOKUP(C362,СПРАВОЧНИК!B:D,3,0)</f>
        <v>ОТЕЧЕСТВЕННЫЕ</v>
      </c>
      <c r="K362" s="69" t="str">
        <f>VLOOKUP(СВОД2023[[#This Row],[ФО]],СПРАВОЧНИК!H:P,2,0)</f>
        <v>Северо-Западный ФО</v>
      </c>
    </row>
    <row r="363" spans="1:11" x14ac:dyDescent="0.2">
      <c r="A363" t="s">
        <v>1100</v>
      </c>
      <c r="B363" t="s">
        <v>592</v>
      </c>
      <c r="C363" s="1" t="s">
        <v>742</v>
      </c>
      <c r="D363" s="1" t="s">
        <v>743</v>
      </c>
      <c r="E363" s="2">
        <v>9</v>
      </c>
      <c r="F363" s="3">
        <v>6</v>
      </c>
      <c r="G363" s="2">
        <v>59</v>
      </c>
      <c r="H363" s="3">
        <v>46</v>
      </c>
      <c r="I363" s="68" t="str">
        <f>VLOOKUP(C363,СПРАВОЧНИК!B:D,2,0)</f>
        <v>КИТАЙ</v>
      </c>
      <c r="J363" s="68" t="str">
        <f>VLOOKUP(C363,СПРАВОЧНИК!B:D,3,0)</f>
        <v>ИНОМАРКИ</v>
      </c>
      <c r="K363" s="69" t="str">
        <f>VLOOKUP(СВОД2023[[#This Row],[ФО]],СПРАВОЧНИК!H:P,2,0)</f>
        <v>Северо-Западный ФО</v>
      </c>
    </row>
    <row r="364" spans="1:11" x14ac:dyDescent="0.2">
      <c r="A364" t="s">
        <v>1100</v>
      </c>
      <c r="B364" t="s">
        <v>592</v>
      </c>
      <c r="C364" s="1" t="s">
        <v>359</v>
      </c>
      <c r="D364" s="1" t="s">
        <v>1127</v>
      </c>
      <c r="E364" s="2">
        <v>4</v>
      </c>
      <c r="F364" s="3">
        <v>3</v>
      </c>
      <c r="G364" s="2">
        <v>23</v>
      </c>
      <c r="H364" s="3">
        <v>18</v>
      </c>
      <c r="I364" s="68" t="str">
        <f>VLOOKUP(C364,СПРАВОЧНИК!B:D,2,0)</f>
        <v>ЯПОНИЯ</v>
      </c>
      <c r="J364" s="68" t="str">
        <f>VLOOKUP(C364,СПРАВОЧНИК!B:D,3,0)</f>
        <v>ИНОМАРКИ</v>
      </c>
      <c r="K364" s="69" t="str">
        <f>VLOOKUP(СВОД2023[[#This Row],[ФО]],СПРАВОЧНИК!H:P,2,0)</f>
        <v>Северо-Западный ФО</v>
      </c>
    </row>
    <row r="365" spans="1:11" x14ac:dyDescent="0.2">
      <c r="A365" t="s">
        <v>1100</v>
      </c>
      <c r="B365" t="s">
        <v>592</v>
      </c>
      <c r="C365" s="1" t="s">
        <v>359</v>
      </c>
      <c r="D365" s="1" t="s">
        <v>1193</v>
      </c>
      <c r="E365" s="2"/>
      <c r="F365" s="3"/>
      <c r="G365" s="2">
        <v>1</v>
      </c>
      <c r="H365" s="3"/>
      <c r="I365" s="68" t="str">
        <f>VLOOKUP(C365,СПРАВОЧНИК!B:D,2,0)</f>
        <v>ЯПОНИЯ</v>
      </c>
      <c r="J365" s="68" t="str">
        <f>VLOOKUP(C365,СПРАВОЧНИК!B:D,3,0)</f>
        <v>ИНОМАРКИ</v>
      </c>
      <c r="K365" s="69" t="str">
        <f>VLOOKUP(СВОД2023[[#This Row],[ФО]],СПРАВОЧНИК!H:P,2,0)</f>
        <v>Северо-Западный ФО</v>
      </c>
    </row>
    <row r="366" spans="1:11" x14ac:dyDescent="0.2">
      <c r="A366" t="s">
        <v>1100</v>
      </c>
      <c r="B366" t="s">
        <v>592</v>
      </c>
      <c r="C366" s="1" t="s">
        <v>377</v>
      </c>
      <c r="D366" s="1" t="s">
        <v>744</v>
      </c>
      <c r="E366" s="2">
        <v>4</v>
      </c>
      <c r="F366" s="3">
        <v>2</v>
      </c>
      <c r="G366" s="2">
        <v>26</v>
      </c>
      <c r="H366" s="3">
        <v>9</v>
      </c>
      <c r="I366" s="68" t="str">
        <f>VLOOKUP(C366,СПРАВОЧНИК!B:D,2,0)</f>
        <v>ЕВРОПА</v>
      </c>
      <c r="J366" s="68" t="str">
        <f>VLOOKUP(C366,СПРАВОЧНИК!B:D,3,0)</f>
        <v>ИНОМАРКИ</v>
      </c>
      <c r="K366" s="69" t="str">
        <f>VLOOKUP(СВОД2023[[#This Row],[ФО]],СПРАВОЧНИК!H:P,2,0)</f>
        <v>Северо-Западный ФО</v>
      </c>
    </row>
    <row r="367" spans="1:11" x14ac:dyDescent="0.2">
      <c r="A367" t="s">
        <v>1100</v>
      </c>
      <c r="B367" t="s">
        <v>592</v>
      </c>
      <c r="C367" s="1" t="s">
        <v>377</v>
      </c>
      <c r="D367" s="1" t="s">
        <v>1194</v>
      </c>
      <c r="E367" s="2">
        <v>5</v>
      </c>
      <c r="F367" s="3">
        <v>3</v>
      </c>
      <c r="G367" s="2">
        <v>22</v>
      </c>
      <c r="H367" s="3">
        <v>21</v>
      </c>
      <c r="I367" s="68" t="str">
        <f>VLOOKUP(C367,СПРАВОЧНИК!B:D,2,0)</f>
        <v>ЕВРОПА</v>
      </c>
      <c r="J367" s="68" t="str">
        <f>VLOOKUP(C367,СПРАВОЧНИК!B:D,3,0)</f>
        <v>ИНОМАРКИ</v>
      </c>
      <c r="K367" s="69" t="str">
        <f>VLOOKUP(СВОД2023[[#This Row],[ФО]],СПРАВОЧНИК!H:P,2,0)</f>
        <v>Северо-Западный ФО</v>
      </c>
    </row>
    <row r="368" spans="1:11" x14ac:dyDescent="0.2">
      <c r="A368" t="s">
        <v>1100</v>
      </c>
      <c r="B368" t="s">
        <v>592</v>
      </c>
      <c r="C368" s="1" t="s">
        <v>377</v>
      </c>
      <c r="D368" s="1" t="s">
        <v>1128</v>
      </c>
      <c r="E368" s="2"/>
      <c r="F368" s="3"/>
      <c r="G368" s="2">
        <v>1</v>
      </c>
      <c r="H368" s="3"/>
      <c r="I368" s="68" t="str">
        <f>VLOOKUP(C368,СПРАВОЧНИК!B:D,2,0)</f>
        <v>ЕВРОПА</v>
      </c>
      <c r="J368" s="68" t="str">
        <f>VLOOKUP(C368,СПРАВОЧНИК!B:D,3,0)</f>
        <v>ИНОМАРКИ</v>
      </c>
      <c r="K368" s="69" t="str">
        <f>VLOOKUP(СВОД2023[[#This Row],[ФО]],СПРАВОЧНИК!H:P,2,0)</f>
        <v>Северо-Западный ФО</v>
      </c>
    </row>
    <row r="369" spans="1:11" x14ac:dyDescent="0.2">
      <c r="A369" t="s">
        <v>1100</v>
      </c>
      <c r="B369" t="s">
        <v>592</v>
      </c>
      <c r="C369" s="1" t="s">
        <v>377</v>
      </c>
      <c r="D369" s="1" t="s">
        <v>734</v>
      </c>
      <c r="E369" s="2"/>
      <c r="F369" s="3"/>
      <c r="G369" s="2">
        <v>1</v>
      </c>
      <c r="H369" s="3"/>
      <c r="I369" s="68" t="str">
        <f>VLOOKUP(C369,СПРАВОЧНИК!B:D,2,0)</f>
        <v>ЕВРОПА</v>
      </c>
      <c r="J369" s="68" t="str">
        <f>VLOOKUP(C369,СПРАВОЧНИК!B:D,3,0)</f>
        <v>ИНОМАРКИ</v>
      </c>
      <c r="K369" s="69" t="str">
        <f>VLOOKUP(СВОД2023[[#This Row],[ФО]],СПРАВОЧНИК!H:P,2,0)</f>
        <v>Северо-Западный ФО</v>
      </c>
    </row>
    <row r="370" spans="1:11" x14ac:dyDescent="0.2">
      <c r="A370" t="s">
        <v>1100</v>
      </c>
      <c r="B370" t="s">
        <v>592</v>
      </c>
      <c r="C370" s="1" t="s">
        <v>377</v>
      </c>
      <c r="D370" s="1" t="s">
        <v>701</v>
      </c>
      <c r="E370" s="2">
        <v>224</v>
      </c>
      <c r="F370" s="3">
        <v>177</v>
      </c>
      <c r="G370" s="2">
        <v>1178</v>
      </c>
      <c r="H370" s="3">
        <v>1205</v>
      </c>
      <c r="I370" s="68" t="str">
        <f>VLOOKUP(C370,СПРАВОЧНИК!B:D,2,0)</f>
        <v>ЕВРОПА</v>
      </c>
      <c r="J370" s="68" t="str">
        <f>VLOOKUP(C370,СПРАВОЧНИК!B:D,3,0)</f>
        <v>ИНОМАРКИ</v>
      </c>
      <c r="K370" s="69" t="str">
        <f>VLOOKUP(СВОД2023[[#This Row],[ФО]],СПРАВОЧНИК!H:P,2,0)</f>
        <v>Северо-Западный ФО</v>
      </c>
    </row>
    <row r="371" spans="1:11" x14ac:dyDescent="0.2">
      <c r="A371" t="s">
        <v>1100</v>
      </c>
      <c r="B371" t="s">
        <v>592</v>
      </c>
      <c r="C371" s="1" t="s">
        <v>377</v>
      </c>
      <c r="D371" s="1" t="s">
        <v>1195</v>
      </c>
      <c r="E371" s="2"/>
      <c r="F371" s="3"/>
      <c r="G371" s="2"/>
      <c r="H371" s="3">
        <v>3</v>
      </c>
      <c r="I371" s="68" t="str">
        <f>VLOOKUP(C371,СПРАВОЧНИК!B:D,2,0)</f>
        <v>ЕВРОПА</v>
      </c>
      <c r="J371" s="68" t="str">
        <f>VLOOKUP(C371,СПРАВОЧНИК!B:D,3,0)</f>
        <v>ИНОМАРКИ</v>
      </c>
      <c r="K371" s="69" t="str">
        <f>VLOOKUP(СВОД2023[[#This Row],[ФО]],СПРАВОЧНИК!H:P,2,0)</f>
        <v>Северо-Западный ФО</v>
      </c>
    </row>
    <row r="372" spans="1:11" x14ac:dyDescent="0.2">
      <c r="A372" t="s">
        <v>1100</v>
      </c>
      <c r="B372" t="s">
        <v>592</v>
      </c>
      <c r="C372" s="1" t="s">
        <v>377</v>
      </c>
      <c r="D372" s="1" t="s">
        <v>1235</v>
      </c>
      <c r="E372" s="2"/>
      <c r="F372" s="3"/>
      <c r="G372" s="2"/>
      <c r="H372" s="3">
        <v>1</v>
      </c>
      <c r="I372" s="68" t="str">
        <f>VLOOKUP(C372,СПРАВОЧНИК!B:D,2,0)</f>
        <v>ЕВРОПА</v>
      </c>
      <c r="J372" s="68" t="str">
        <f>VLOOKUP(C372,СПРАВОЧНИК!B:D,3,0)</f>
        <v>ИНОМАРКИ</v>
      </c>
      <c r="K372" s="69" t="str">
        <f>VLOOKUP(СВОД2023[[#This Row],[ФО]],СПРАВОЧНИК!H:P,2,0)</f>
        <v>Северо-Западный ФО</v>
      </c>
    </row>
    <row r="373" spans="1:11" x14ac:dyDescent="0.2">
      <c r="A373" t="s">
        <v>1100</v>
      </c>
      <c r="B373" t="s">
        <v>592</v>
      </c>
      <c r="C373" s="1" t="s">
        <v>377</v>
      </c>
      <c r="D373" s="1" t="s">
        <v>1196</v>
      </c>
      <c r="E373" s="2">
        <v>2</v>
      </c>
      <c r="F373" s="3">
        <v>2</v>
      </c>
      <c r="G373" s="2">
        <v>10</v>
      </c>
      <c r="H373" s="3">
        <v>17</v>
      </c>
      <c r="I373" s="68" t="str">
        <f>VLOOKUP(C373,СПРАВОЧНИК!B:D,2,0)</f>
        <v>ЕВРОПА</v>
      </c>
      <c r="J373" s="68" t="str">
        <f>VLOOKUP(C373,СПРАВОЧНИК!B:D,3,0)</f>
        <v>ИНОМАРКИ</v>
      </c>
      <c r="K373" s="69" t="str">
        <f>VLOOKUP(СВОД2023[[#This Row],[ФО]],СПРАВОЧНИК!H:P,2,0)</f>
        <v>Северо-Западный ФО</v>
      </c>
    </row>
    <row r="374" spans="1:11" x14ac:dyDescent="0.2">
      <c r="A374" t="s">
        <v>1100</v>
      </c>
      <c r="B374" t="s">
        <v>592</v>
      </c>
      <c r="C374" s="1" t="s">
        <v>377</v>
      </c>
      <c r="D374" s="1" t="s">
        <v>1130</v>
      </c>
      <c r="E374" s="2">
        <v>5</v>
      </c>
      <c r="F374" s="3">
        <v>6</v>
      </c>
      <c r="G374" s="2">
        <v>19</v>
      </c>
      <c r="H374" s="3">
        <v>36</v>
      </c>
      <c r="I374" s="68" t="str">
        <f>VLOOKUP(C374,СПРАВОЧНИК!B:D,2,0)</f>
        <v>ЕВРОПА</v>
      </c>
      <c r="J374" s="68" t="str">
        <f>VLOOKUP(C374,СПРАВОЧНИК!B:D,3,0)</f>
        <v>ИНОМАРКИ</v>
      </c>
      <c r="K374" s="69" t="str">
        <f>VLOOKUP(СВОД2023[[#This Row],[ФО]],СПРАВОЧНИК!H:P,2,0)</f>
        <v>Северо-Западный ФО</v>
      </c>
    </row>
    <row r="375" spans="1:11" x14ac:dyDescent="0.2">
      <c r="A375" t="s">
        <v>1100</v>
      </c>
      <c r="B375" t="s">
        <v>592</v>
      </c>
      <c r="C375" s="1" t="s">
        <v>377</v>
      </c>
      <c r="D375" s="1" t="s">
        <v>1131</v>
      </c>
      <c r="E375" s="2">
        <v>13</v>
      </c>
      <c r="F375" s="3">
        <v>16</v>
      </c>
      <c r="G375" s="2">
        <v>100</v>
      </c>
      <c r="H375" s="3">
        <v>87</v>
      </c>
      <c r="I375" s="68" t="str">
        <f>VLOOKUP(C375,СПРАВОЧНИК!B:D,2,0)</f>
        <v>ЕВРОПА</v>
      </c>
      <c r="J375" s="68" t="str">
        <f>VLOOKUP(C375,СПРАВОЧНИК!B:D,3,0)</f>
        <v>ИНОМАРКИ</v>
      </c>
      <c r="K375" s="69" t="str">
        <f>VLOOKUP(СВОД2023[[#This Row],[ФО]],СПРАВОЧНИК!H:P,2,0)</f>
        <v>Северо-Западный ФО</v>
      </c>
    </row>
    <row r="376" spans="1:11" x14ac:dyDescent="0.2">
      <c r="A376" t="s">
        <v>1100</v>
      </c>
      <c r="B376" t="s">
        <v>592</v>
      </c>
      <c r="C376" s="1" t="s">
        <v>377</v>
      </c>
      <c r="D376" s="1" t="s">
        <v>702</v>
      </c>
      <c r="E376" s="2">
        <v>98</v>
      </c>
      <c r="F376" s="3">
        <v>62</v>
      </c>
      <c r="G376" s="2">
        <v>455</v>
      </c>
      <c r="H376" s="3">
        <v>409</v>
      </c>
      <c r="I376" s="68" t="str">
        <f>VLOOKUP(C376,СПРАВОЧНИК!B:D,2,0)</f>
        <v>ЕВРОПА</v>
      </c>
      <c r="J376" s="68" t="str">
        <f>VLOOKUP(C376,СПРАВОЧНИК!B:D,3,0)</f>
        <v>ИНОМАРКИ</v>
      </c>
      <c r="K376" s="69" t="str">
        <f>VLOOKUP(СВОД2023[[#This Row],[ФО]],СПРАВОЧНИК!H:P,2,0)</f>
        <v>Северо-Западный ФО</v>
      </c>
    </row>
    <row r="377" spans="1:11" x14ac:dyDescent="0.2">
      <c r="A377" t="s">
        <v>1100</v>
      </c>
      <c r="B377" t="s">
        <v>592</v>
      </c>
      <c r="C377" s="1" t="s">
        <v>377</v>
      </c>
      <c r="D377" s="1" t="s">
        <v>703</v>
      </c>
      <c r="E377" s="2">
        <v>42</v>
      </c>
      <c r="F377" s="3">
        <v>38</v>
      </c>
      <c r="G377" s="2">
        <v>311</v>
      </c>
      <c r="H377" s="3">
        <v>214</v>
      </c>
      <c r="I377" s="68" t="str">
        <f>VLOOKUP(C377,СПРАВОЧНИК!B:D,2,0)</f>
        <v>ЕВРОПА</v>
      </c>
      <c r="J377" s="68" t="str">
        <f>VLOOKUP(C377,СПРАВОЧНИК!B:D,3,0)</f>
        <v>ИНОМАРКИ</v>
      </c>
      <c r="K377" s="69" t="str">
        <f>VLOOKUP(СВОД2023[[#This Row],[ФО]],СПРАВОЧНИК!H:P,2,0)</f>
        <v>Северо-Западный ФО</v>
      </c>
    </row>
    <row r="378" spans="1:11" x14ac:dyDescent="0.2">
      <c r="A378" t="s">
        <v>1100</v>
      </c>
      <c r="B378" t="s">
        <v>592</v>
      </c>
      <c r="C378" s="1" t="s">
        <v>404</v>
      </c>
      <c r="D378" s="1" t="s">
        <v>704</v>
      </c>
      <c r="E378" s="2">
        <v>19</v>
      </c>
      <c r="F378" s="3">
        <v>9</v>
      </c>
      <c r="G378" s="2">
        <v>90</v>
      </c>
      <c r="H378" s="3">
        <v>36</v>
      </c>
      <c r="I378" s="68" t="str">
        <f>VLOOKUP(C378,СПРАВОЧНИК!B:D,2,0)</f>
        <v>ЯПОНИЯ</v>
      </c>
      <c r="J378" s="68" t="str">
        <f>VLOOKUP(C378,СПРАВОЧНИК!B:D,3,0)</f>
        <v>ИНОМАРКИ</v>
      </c>
      <c r="K378" s="69" t="str">
        <f>VLOOKUP(СВОД2023[[#This Row],[ФО]],СПРАВОЧНИК!H:P,2,0)</f>
        <v>Северо-Западный ФО</v>
      </c>
    </row>
    <row r="379" spans="1:11" x14ac:dyDescent="0.2">
      <c r="A379" t="s">
        <v>1100</v>
      </c>
      <c r="B379" t="s">
        <v>592</v>
      </c>
      <c r="C379" s="1" t="s">
        <v>404</v>
      </c>
      <c r="D379" s="1" t="s">
        <v>1197</v>
      </c>
      <c r="E379" s="2">
        <v>3</v>
      </c>
      <c r="F379" s="3">
        <v>4</v>
      </c>
      <c r="G379" s="2">
        <v>19</v>
      </c>
      <c r="H379" s="3">
        <v>18</v>
      </c>
      <c r="I379" s="68" t="str">
        <f>VLOOKUP(C379,СПРАВОЧНИК!B:D,2,0)</f>
        <v>ЯПОНИЯ</v>
      </c>
      <c r="J379" s="68" t="str">
        <f>VLOOKUP(C379,СПРАВОЧНИК!B:D,3,0)</f>
        <v>ИНОМАРКИ</v>
      </c>
      <c r="K379" s="69" t="str">
        <f>VLOOKUP(СВОД2023[[#This Row],[ФО]],СПРАВОЧНИК!H:P,2,0)</f>
        <v>Северо-Западный ФО</v>
      </c>
    </row>
    <row r="380" spans="1:11" x14ac:dyDescent="0.2">
      <c r="A380" t="s">
        <v>1100</v>
      </c>
      <c r="B380" t="s">
        <v>592</v>
      </c>
      <c r="C380" s="1" t="s">
        <v>404</v>
      </c>
      <c r="D380" s="1" t="s">
        <v>1198</v>
      </c>
      <c r="E380" s="2">
        <v>4</v>
      </c>
      <c r="F380" s="3">
        <v>3</v>
      </c>
      <c r="G380" s="2">
        <v>20</v>
      </c>
      <c r="H380" s="3">
        <v>8</v>
      </c>
      <c r="I380" s="68" t="str">
        <f>VLOOKUP(C380,СПРАВОЧНИК!B:D,2,0)</f>
        <v>ЯПОНИЯ</v>
      </c>
      <c r="J380" s="68" t="str">
        <f>VLOOKUP(C380,СПРАВОЧНИК!B:D,3,0)</f>
        <v>ИНОМАРКИ</v>
      </c>
      <c r="K380" s="69" t="str">
        <f>VLOOKUP(СВОД2023[[#This Row],[ФО]],СПРАВОЧНИК!H:P,2,0)</f>
        <v>Северо-Западный ФО</v>
      </c>
    </row>
    <row r="381" spans="1:11" x14ac:dyDescent="0.2">
      <c r="A381" t="s">
        <v>1100</v>
      </c>
      <c r="B381" t="s">
        <v>592</v>
      </c>
      <c r="C381" s="1" t="s">
        <v>404</v>
      </c>
      <c r="D381" s="1" t="s">
        <v>1132</v>
      </c>
      <c r="E381" s="2"/>
      <c r="F381" s="3"/>
      <c r="G381" s="2">
        <v>2</v>
      </c>
      <c r="H381" s="3">
        <v>2</v>
      </c>
      <c r="I381" s="68" t="str">
        <f>VLOOKUP(C381,СПРАВОЧНИК!B:D,2,0)</f>
        <v>ЯПОНИЯ</v>
      </c>
      <c r="J381" s="68" t="str">
        <f>VLOOKUP(C381,СПРАВОЧНИК!B:D,3,0)</f>
        <v>ИНОМАРКИ</v>
      </c>
      <c r="K381" s="69" t="str">
        <f>VLOOKUP(СВОД2023[[#This Row],[ФО]],СПРАВОЧНИК!H:P,2,0)</f>
        <v>Северо-Западный ФО</v>
      </c>
    </row>
    <row r="382" spans="1:11" x14ac:dyDescent="0.2">
      <c r="A382" t="s">
        <v>1100</v>
      </c>
      <c r="B382" t="s">
        <v>592</v>
      </c>
      <c r="C382" s="1" t="s">
        <v>1199</v>
      </c>
      <c r="D382" s="1" t="s">
        <v>1236</v>
      </c>
      <c r="E382" s="2"/>
      <c r="F382" s="3"/>
      <c r="G382" s="2">
        <v>1</v>
      </c>
      <c r="H382" s="3"/>
      <c r="I382" s="68" t="str">
        <f>VLOOKUP(C382,СПРАВОЧНИК!B:D,2,0)</f>
        <v>ЕВРОПА</v>
      </c>
      <c r="J382" s="68" t="str">
        <f>VLOOKUP(C382,СПРАВОЧНИК!B:D,3,0)</f>
        <v>ИНОМАРКИ</v>
      </c>
      <c r="K382" s="69" t="str">
        <f>VLOOKUP(СВОД2023[[#This Row],[ФО]],СПРАВОЧНИК!H:P,2,0)</f>
        <v>Северо-Западный ФО</v>
      </c>
    </row>
    <row r="383" spans="1:11" x14ac:dyDescent="0.2">
      <c r="A383" t="s">
        <v>1100</v>
      </c>
      <c r="B383" t="s">
        <v>592</v>
      </c>
      <c r="C383" s="1" t="s">
        <v>1199</v>
      </c>
      <c r="D383" s="1" t="s">
        <v>1237</v>
      </c>
      <c r="E383" s="2"/>
      <c r="F383" s="3">
        <v>1</v>
      </c>
      <c r="G383" s="2">
        <v>3</v>
      </c>
      <c r="H383" s="3">
        <v>1</v>
      </c>
      <c r="I383" s="68" t="str">
        <f>VLOOKUP(C383,СПРАВОЧНИК!B:D,2,0)</f>
        <v>ЕВРОПА</v>
      </c>
      <c r="J383" s="68" t="str">
        <f>VLOOKUP(C383,СПРАВОЧНИК!B:D,3,0)</f>
        <v>ИНОМАРКИ</v>
      </c>
      <c r="K383" s="69" t="str">
        <f>VLOOKUP(СВОД2023[[#This Row],[ФО]],СПРАВОЧНИК!H:P,2,0)</f>
        <v>Северо-Западный ФО</v>
      </c>
    </row>
    <row r="384" spans="1:11" x14ac:dyDescent="0.2">
      <c r="A384" t="s">
        <v>1100</v>
      </c>
      <c r="B384" t="s">
        <v>592</v>
      </c>
      <c r="C384" s="1" t="s">
        <v>418</v>
      </c>
      <c r="D384" s="1" t="s">
        <v>1133</v>
      </c>
      <c r="E384" s="2">
        <v>2</v>
      </c>
      <c r="F384" s="3">
        <v>2</v>
      </c>
      <c r="G384" s="2">
        <v>22</v>
      </c>
      <c r="H384" s="3">
        <v>21</v>
      </c>
      <c r="I384" s="68" t="str">
        <f>VLOOKUP(C384,СПРАВОЧНИК!B:D,2,0)</f>
        <v>ЯПОНИЯ</v>
      </c>
      <c r="J384" s="68" t="str">
        <f>VLOOKUP(C384,СПРАВОЧНИК!B:D,3,0)</f>
        <v>ИНОМАРКИ</v>
      </c>
      <c r="K384" s="69" t="str">
        <f>VLOOKUP(СВОД2023[[#This Row],[ФО]],СПРАВОЧНИК!H:P,2,0)</f>
        <v>Северо-Западный ФО</v>
      </c>
    </row>
    <row r="385" spans="1:11" x14ac:dyDescent="0.2">
      <c r="A385" t="s">
        <v>1100</v>
      </c>
      <c r="B385" t="s">
        <v>592</v>
      </c>
      <c r="C385" s="1" t="s">
        <v>418</v>
      </c>
      <c r="D385" s="1" t="s">
        <v>750</v>
      </c>
      <c r="E385" s="2">
        <v>1</v>
      </c>
      <c r="F385" s="3">
        <v>3</v>
      </c>
      <c r="G385" s="2">
        <v>22</v>
      </c>
      <c r="H385" s="3">
        <v>16</v>
      </c>
      <c r="I385" s="68" t="str">
        <f>VLOOKUP(C385,СПРАВОЧНИК!B:D,2,0)</f>
        <v>ЯПОНИЯ</v>
      </c>
      <c r="J385" s="68" t="str">
        <f>VLOOKUP(C385,СПРАВОЧНИК!B:D,3,0)</f>
        <v>ИНОМАРКИ</v>
      </c>
      <c r="K385" s="69" t="str">
        <f>VLOOKUP(СВОД2023[[#This Row],[ФО]],СПРАВОЧНИК!H:P,2,0)</f>
        <v>Северо-Западный ФО</v>
      </c>
    </row>
    <row r="386" spans="1:11" x14ac:dyDescent="0.2">
      <c r="A386" t="s">
        <v>1100</v>
      </c>
      <c r="B386" t="s">
        <v>592</v>
      </c>
      <c r="C386" s="1" t="s">
        <v>418</v>
      </c>
      <c r="D386" s="1" t="s">
        <v>705</v>
      </c>
      <c r="E386" s="2"/>
      <c r="F386" s="3">
        <v>1</v>
      </c>
      <c r="G386" s="2"/>
      <c r="H386" s="3">
        <v>4</v>
      </c>
      <c r="I386" s="68" t="str">
        <f>VLOOKUP(C386,СПРАВОЧНИК!B:D,2,0)</f>
        <v>ЯПОНИЯ</v>
      </c>
      <c r="J386" s="68" t="str">
        <f>VLOOKUP(C386,СПРАВОЧНИК!B:D,3,0)</f>
        <v>ИНОМАРКИ</v>
      </c>
      <c r="K386" s="69" t="str">
        <f>VLOOKUP(СВОД2023[[#This Row],[ФО]],СПРАВОЧНИК!H:P,2,0)</f>
        <v>Северо-Западный ФО</v>
      </c>
    </row>
    <row r="387" spans="1:11" x14ac:dyDescent="0.2">
      <c r="A387" t="s">
        <v>1100</v>
      </c>
      <c r="B387" t="s">
        <v>592</v>
      </c>
      <c r="C387" s="1" t="s">
        <v>418</v>
      </c>
      <c r="D387" s="1" t="s">
        <v>1201</v>
      </c>
      <c r="E387" s="2">
        <v>2</v>
      </c>
      <c r="F387" s="3"/>
      <c r="G387" s="2">
        <v>6</v>
      </c>
      <c r="H387" s="3">
        <v>4</v>
      </c>
      <c r="I387" s="68" t="str">
        <f>VLOOKUP(C387,СПРАВОЧНИК!B:D,2,0)</f>
        <v>ЯПОНИЯ</v>
      </c>
      <c r="J387" s="68" t="str">
        <f>VLOOKUP(C387,СПРАВОЧНИК!B:D,3,0)</f>
        <v>ИНОМАРКИ</v>
      </c>
      <c r="K387" s="69" t="str">
        <f>VLOOKUP(СВОД2023[[#This Row],[ФО]],СПРАВОЧНИК!H:P,2,0)</f>
        <v>Северо-Западный ФО</v>
      </c>
    </row>
    <row r="388" spans="1:11" x14ac:dyDescent="0.2">
      <c r="A388" t="s">
        <v>1100</v>
      </c>
      <c r="B388" t="s">
        <v>592</v>
      </c>
      <c r="C388" s="1" t="s">
        <v>418</v>
      </c>
      <c r="D388" s="1" t="s">
        <v>1238</v>
      </c>
      <c r="E388" s="2"/>
      <c r="F388" s="3"/>
      <c r="G388" s="2">
        <v>1</v>
      </c>
      <c r="H388" s="3">
        <v>1</v>
      </c>
      <c r="I388" s="68" t="str">
        <f>VLOOKUP(C388,СПРАВОЧНИК!B:D,2,0)</f>
        <v>ЯПОНИЯ</v>
      </c>
      <c r="J388" s="68" t="str">
        <f>VLOOKUP(C388,СПРАВОЧНИК!B:D,3,0)</f>
        <v>ИНОМАРКИ</v>
      </c>
      <c r="K388" s="69" t="str">
        <f>VLOOKUP(СВОД2023[[#This Row],[ФО]],СПРАВОЧНИК!H:P,2,0)</f>
        <v>Северо-Западный ФО</v>
      </c>
    </row>
    <row r="389" spans="1:11" x14ac:dyDescent="0.2">
      <c r="A389" t="s">
        <v>1100</v>
      </c>
      <c r="B389" t="s">
        <v>592</v>
      </c>
      <c r="C389" s="1" t="s">
        <v>418</v>
      </c>
      <c r="D389" s="1" t="s">
        <v>1134</v>
      </c>
      <c r="E389" s="2">
        <v>2</v>
      </c>
      <c r="F389" s="3">
        <v>3</v>
      </c>
      <c r="G389" s="2">
        <v>6</v>
      </c>
      <c r="H389" s="3">
        <v>6</v>
      </c>
      <c r="I389" s="68" t="str">
        <f>VLOOKUP(C389,СПРАВОЧНИК!B:D,2,0)</f>
        <v>ЯПОНИЯ</v>
      </c>
      <c r="J389" s="68" t="str">
        <f>VLOOKUP(C389,СПРАВОЧНИК!B:D,3,0)</f>
        <v>ИНОМАРКИ</v>
      </c>
      <c r="K389" s="69" t="str">
        <f>VLOOKUP(СВОД2023[[#This Row],[ФО]],СПРАВОЧНИК!H:P,2,0)</f>
        <v>Северо-Западный ФО</v>
      </c>
    </row>
    <row r="390" spans="1:11" x14ac:dyDescent="0.2">
      <c r="A390" t="s">
        <v>1100</v>
      </c>
      <c r="B390" t="s">
        <v>592</v>
      </c>
      <c r="C390" s="1" t="s">
        <v>418</v>
      </c>
      <c r="D390" s="1" t="s">
        <v>1135</v>
      </c>
      <c r="E390" s="2">
        <v>1</v>
      </c>
      <c r="F390" s="3">
        <v>1</v>
      </c>
      <c r="G390" s="2">
        <v>3</v>
      </c>
      <c r="H390" s="3">
        <v>6</v>
      </c>
      <c r="I390" s="68" t="str">
        <f>VLOOKUP(C390,СПРАВОЧНИК!B:D,2,0)</f>
        <v>ЯПОНИЯ</v>
      </c>
      <c r="J390" s="68" t="str">
        <f>VLOOKUP(C390,СПРАВОЧНИК!B:D,3,0)</f>
        <v>ИНОМАРКИ</v>
      </c>
      <c r="K390" s="69" t="str">
        <f>VLOOKUP(СВОД2023[[#This Row],[ФО]],СПРАВОЧНИК!H:P,2,0)</f>
        <v>Северо-Западный ФО</v>
      </c>
    </row>
    <row r="391" spans="1:11" x14ac:dyDescent="0.2">
      <c r="A391" t="s">
        <v>1100</v>
      </c>
      <c r="B391" t="s">
        <v>592</v>
      </c>
      <c r="C391" s="1" t="s">
        <v>418</v>
      </c>
      <c r="D391" s="1" t="s">
        <v>706</v>
      </c>
      <c r="E391" s="2">
        <v>2</v>
      </c>
      <c r="F391" s="3"/>
      <c r="G391" s="2">
        <v>4</v>
      </c>
      <c r="H391" s="3">
        <v>2</v>
      </c>
      <c r="I391" s="68" t="str">
        <f>VLOOKUP(C391,СПРАВОЧНИК!B:D,2,0)</f>
        <v>ЯПОНИЯ</v>
      </c>
      <c r="J391" s="68" t="str">
        <f>VLOOKUP(C391,СПРАВОЧНИК!B:D,3,0)</f>
        <v>ИНОМАРКИ</v>
      </c>
      <c r="K391" s="69" t="str">
        <f>VLOOKUP(СВОД2023[[#This Row],[ФО]],СПРАВОЧНИК!H:P,2,0)</f>
        <v>Северо-Западный ФО</v>
      </c>
    </row>
    <row r="392" spans="1:11" x14ac:dyDescent="0.2">
      <c r="A392" t="s">
        <v>1100</v>
      </c>
      <c r="B392" t="s">
        <v>592</v>
      </c>
      <c r="C392" s="1" t="s">
        <v>418</v>
      </c>
      <c r="D392" s="1" t="s">
        <v>707</v>
      </c>
      <c r="E392" s="2">
        <v>7</v>
      </c>
      <c r="F392" s="3">
        <v>5</v>
      </c>
      <c r="G392" s="2">
        <v>46</v>
      </c>
      <c r="H392" s="3">
        <v>32</v>
      </c>
      <c r="I392" s="68" t="str">
        <f>VLOOKUP(C392,СПРАВОЧНИК!B:D,2,0)</f>
        <v>ЯПОНИЯ</v>
      </c>
      <c r="J392" s="68" t="str">
        <f>VLOOKUP(C392,СПРАВОЧНИК!B:D,3,0)</f>
        <v>ИНОМАРКИ</v>
      </c>
      <c r="K392" s="69" t="str">
        <f>VLOOKUP(СВОД2023[[#This Row],[ФО]],СПРАВОЧНИК!H:P,2,0)</f>
        <v>Северо-Западный ФО</v>
      </c>
    </row>
    <row r="393" spans="1:11" x14ac:dyDescent="0.2">
      <c r="A393" t="s">
        <v>1100</v>
      </c>
      <c r="B393" t="s">
        <v>592</v>
      </c>
      <c r="C393" s="1" t="s">
        <v>418</v>
      </c>
      <c r="D393" s="1" t="s">
        <v>1202</v>
      </c>
      <c r="E393" s="2"/>
      <c r="F393" s="3"/>
      <c r="G393" s="2">
        <v>4</v>
      </c>
      <c r="H393" s="3">
        <v>2</v>
      </c>
      <c r="I393" s="68" t="str">
        <f>VLOOKUP(C393,СПРАВОЧНИК!B:D,2,0)</f>
        <v>ЯПОНИЯ</v>
      </c>
      <c r="J393" s="68" t="str">
        <f>VLOOKUP(C393,СПРАВОЧНИК!B:D,3,0)</f>
        <v>ИНОМАРКИ</v>
      </c>
      <c r="K393" s="69" t="str">
        <f>VLOOKUP(СВОД2023[[#This Row],[ФО]],СПРАВОЧНИК!H:P,2,0)</f>
        <v>Северо-Западный ФО</v>
      </c>
    </row>
    <row r="394" spans="1:11" x14ac:dyDescent="0.2">
      <c r="A394" t="s">
        <v>1100</v>
      </c>
      <c r="B394" t="s">
        <v>592</v>
      </c>
      <c r="C394" s="1" t="s">
        <v>418</v>
      </c>
      <c r="D394" s="1" t="s">
        <v>1239</v>
      </c>
      <c r="E394" s="2">
        <v>1</v>
      </c>
      <c r="F394" s="3"/>
      <c r="G394" s="2">
        <v>1</v>
      </c>
      <c r="H394" s="3"/>
      <c r="I394" s="68" t="str">
        <f>VLOOKUP(C394,СПРАВОЧНИК!B:D,2,0)</f>
        <v>ЯПОНИЯ</v>
      </c>
      <c r="J394" s="68" t="str">
        <f>VLOOKUP(C394,СПРАВОЧНИК!B:D,3,0)</f>
        <v>ИНОМАРКИ</v>
      </c>
      <c r="K394" s="69" t="str">
        <f>VLOOKUP(СВОД2023[[#This Row],[ФО]],СПРАВОЧНИК!H:P,2,0)</f>
        <v>Северо-Западный ФО</v>
      </c>
    </row>
    <row r="395" spans="1:11" x14ac:dyDescent="0.2">
      <c r="A395" t="s">
        <v>1100</v>
      </c>
      <c r="B395" t="s">
        <v>592</v>
      </c>
      <c r="C395" s="1" t="s">
        <v>418</v>
      </c>
      <c r="D395" s="1" t="s">
        <v>1203</v>
      </c>
      <c r="E395" s="2">
        <v>4</v>
      </c>
      <c r="F395" s="3">
        <v>1</v>
      </c>
      <c r="G395" s="2">
        <v>14</v>
      </c>
      <c r="H395" s="3">
        <v>7</v>
      </c>
      <c r="I395" s="68" t="str">
        <f>VLOOKUP(C395,СПРАВОЧНИК!B:D,2,0)</f>
        <v>ЯПОНИЯ</v>
      </c>
      <c r="J395" s="68" t="str">
        <f>VLOOKUP(C395,СПРАВОЧНИК!B:D,3,0)</f>
        <v>ИНОМАРКИ</v>
      </c>
      <c r="K395" s="69" t="str">
        <f>VLOOKUP(СВОД2023[[#This Row],[ФО]],СПРАВОЧНИК!H:P,2,0)</f>
        <v>Северо-Западный ФО</v>
      </c>
    </row>
    <row r="396" spans="1:11" x14ac:dyDescent="0.2">
      <c r="A396" t="s">
        <v>1100</v>
      </c>
      <c r="B396" t="s">
        <v>592</v>
      </c>
      <c r="C396" s="1" t="s">
        <v>418</v>
      </c>
      <c r="D396" s="1" t="s">
        <v>1137</v>
      </c>
      <c r="E396" s="2">
        <v>2</v>
      </c>
      <c r="F396" s="3"/>
      <c r="G396" s="2">
        <v>3</v>
      </c>
      <c r="H396" s="3"/>
      <c r="I396" s="68" t="str">
        <f>VLOOKUP(C396,СПРАВОЧНИК!B:D,2,0)</f>
        <v>ЯПОНИЯ</v>
      </c>
      <c r="J396" s="68" t="str">
        <f>VLOOKUP(C396,СПРАВОЧНИК!B:D,3,0)</f>
        <v>ИНОМАРКИ</v>
      </c>
      <c r="K396" s="69" t="str">
        <f>VLOOKUP(СВОД2023[[#This Row],[ФО]],СПРАВОЧНИК!H:P,2,0)</f>
        <v>Северо-Западный ФО</v>
      </c>
    </row>
    <row r="397" spans="1:11" x14ac:dyDescent="0.2">
      <c r="A397" t="s">
        <v>1100</v>
      </c>
      <c r="B397" t="s">
        <v>592</v>
      </c>
      <c r="C397" s="1" t="s">
        <v>418</v>
      </c>
      <c r="D397" s="1" t="s">
        <v>1138</v>
      </c>
      <c r="E397" s="2">
        <v>6</v>
      </c>
      <c r="F397" s="3">
        <v>3</v>
      </c>
      <c r="G397" s="2">
        <v>27</v>
      </c>
      <c r="H397" s="3">
        <v>23</v>
      </c>
      <c r="I397" s="68" t="str">
        <f>VLOOKUP(C397,СПРАВОЧНИК!B:D,2,0)</f>
        <v>ЯПОНИЯ</v>
      </c>
      <c r="J397" s="68" t="str">
        <f>VLOOKUP(C397,СПРАВОЧНИК!B:D,3,0)</f>
        <v>ИНОМАРКИ</v>
      </c>
      <c r="K397" s="69" t="str">
        <f>VLOOKUP(СВОД2023[[#This Row],[ФО]],СПРАВОЧНИК!H:P,2,0)</f>
        <v>Северо-Западный ФО</v>
      </c>
    </row>
    <row r="398" spans="1:11" x14ac:dyDescent="0.2">
      <c r="A398" t="s">
        <v>1100</v>
      </c>
      <c r="B398" t="s">
        <v>592</v>
      </c>
      <c r="C398" s="1" t="s">
        <v>439</v>
      </c>
      <c r="D398" s="1" t="s">
        <v>735</v>
      </c>
      <c r="E398" s="2">
        <v>14</v>
      </c>
      <c r="F398" s="3">
        <v>11</v>
      </c>
      <c r="G398" s="2">
        <v>74</v>
      </c>
      <c r="H398" s="3">
        <v>64</v>
      </c>
      <c r="I398" s="68" t="str">
        <f>VLOOKUP(C398,СПРАВОЧНИК!B:D,2,0)</f>
        <v>ЕВРОПА</v>
      </c>
      <c r="J398" s="68" t="str">
        <f>VLOOKUP(C398,СПРАВОЧНИК!B:D,3,0)</f>
        <v>ИНОМАРКИ</v>
      </c>
      <c r="K398" s="69" t="str">
        <f>VLOOKUP(СВОД2023[[#This Row],[ФО]],СПРАВОЧНИК!H:P,2,0)</f>
        <v>Северо-Западный ФО</v>
      </c>
    </row>
    <row r="399" spans="1:11" x14ac:dyDescent="0.2">
      <c r="A399" t="s">
        <v>1100</v>
      </c>
      <c r="B399" t="s">
        <v>592</v>
      </c>
      <c r="C399" s="1" t="s">
        <v>439</v>
      </c>
      <c r="D399" s="1" t="s">
        <v>760</v>
      </c>
      <c r="E399" s="2">
        <v>3</v>
      </c>
      <c r="F399" s="3">
        <v>2</v>
      </c>
      <c r="G399" s="2">
        <v>22</v>
      </c>
      <c r="H399" s="3">
        <v>22</v>
      </c>
      <c r="I399" s="68" t="str">
        <f>VLOOKUP(C399,СПРАВОЧНИК!B:D,2,0)</f>
        <v>ЕВРОПА</v>
      </c>
      <c r="J399" s="68" t="str">
        <f>VLOOKUP(C399,СПРАВОЧНИК!B:D,3,0)</f>
        <v>ИНОМАРКИ</v>
      </c>
      <c r="K399" s="69" t="str">
        <f>VLOOKUP(СВОД2023[[#This Row],[ФО]],СПРАВОЧНИК!H:P,2,0)</f>
        <v>Северо-Западный ФО</v>
      </c>
    </row>
    <row r="400" spans="1:11" x14ac:dyDescent="0.2">
      <c r="A400" t="s">
        <v>1100</v>
      </c>
      <c r="B400" t="s">
        <v>592</v>
      </c>
      <c r="C400" s="1" t="s">
        <v>439</v>
      </c>
      <c r="D400" s="1" t="s">
        <v>745</v>
      </c>
      <c r="E400" s="2"/>
      <c r="F400" s="3"/>
      <c r="G400" s="2">
        <v>3</v>
      </c>
      <c r="H400" s="3"/>
      <c r="I400" s="68" t="str">
        <f>VLOOKUP(C400,СПРАВОЧНИК!B:D,2,0)</f>
        <v>ЕВРОПА</v>
      </c>
      <c r="J400" s="68" t="str">
        <f>VLOOKUP(C400,СПРАВОЧНИК!B:D,3,0)</f>
        <v>ИНОМАРКИ</v>
      </c>
      <c r="K400" s="69" t="str">
        <f>VLOOKUP(СВОД2023[[#This Row],[ФО]],СПРАВОЧНИК!H:P,2,0)</f>
        <v>Северо-Западный ФО</v>
      </c>
    </row>
    <row r="401" spans="1:11" x14ac:dyDescent="0.2">
      <c r="A401" t="s">
        <v>1100</v>
      </c>
      <c r="B401" t="s">
        <v>592</v>
      </c>
      <c r="C401" s="1" t="s">
        <v>439</v>
      </c>
      <c r="D401" s="1" t="s">
        <v>736</v>
      </c>
      <c r="E401" s="2">
        <v>13</v>
      </c>
      <c r="F401" s="3">
        <v>9</v>
      </c>
      <c r="G401" s="2">
        <v>86</v>
      </c>
      <c r="H401" s="3">
        <v>58</v>
      </c>
      <c r="I401" s="68" t="str">
        <f>VLOOKUP(C401,СПРАВОЧНИК!B:D,2,0)</f>
        <v>ЕВРОПА</v>
      </c>
      <c r="J401" s="68" t="str">
        <f>VLOOKUP(C401,СПРАВОЧНИК!B:D,3,0)</f>
        <v>ИНОМАРКИ</v>
      </c>
      <c r="K401" s="69" t="str">
        <f>VLOOKUP(СВОД2023[[#This Row],[ФО]],СПРАВОЧНИК!H:P,2,0)</f>
        <v>Северо-Западный ФО</v>
      </c>
    </row>
    <row r="402" spans="1:11" x14ac:dyDescent="0.2">
      <c r="A402" t="s">
        <v>1100</v>
      </c>
      <c r="B402" t="s">
        <v>592</v>
      </c>
      <c r="C402" s="1" t="s">
        <v>439</v>
      </c>
      <c r="D402" s="1" t="s">
        <v>708</v>
      </c>
      <c r="E402" s="2">
        <v>8</v>
      </c>
      <c r="F402" s="3">
        <v>2</v>
      </c>
      <c r="G402" s="2">
        <v>34</v>
      </c>
      <c r="H402" s="3">
        <v>17</v>
      </c>
      <c r="I402" s="68" t="str">
        <f>VLOOKUP(C402,СПРАВОЧНИК!B:D,2,0)</f>
        <v>ЕВРОПА</v>
      </c>
      <c r="J402" s="68" t="str">
        <f>VLOOKUP(C402,СПРАВОЧНИК!B:D,3,0)</f>
        <v>ИНОМАРКИ</v>
      </c>
      <c r="K402" s="69" t="str">
        <f>VLOOKUP(СВОД2023[[#This Row],[ФО]],СПРАВОЧНИК!H:P,2,0)</f>
        <v>Северо-Западный ФО</v>
      </c>
    </row>
    <row r="403" spans="1:11" x14ac:dyDescent="0.2">
      <c r="A403" t="s">
        <v>1100</v>
      </c>
      <c r="B403" t="s">
        <v>592</v>
      </c>
      <c r="C403" s="1" t="s">
        <v>445</v>
      </c>
      <c r="D403" s="1" t="s">
        <v>1204</v>
      </c>
      <c r="E403" s="2">
        <v>1</v>
      </c>
      <c r="F403" s="3"/>
      <c r="G403" s="2">
        <v>5</v>
      </c>
      <c r="H403" s="3">
        <v>2</v>
      </c>
      <c r="I403" s="68" t="str">
        <f>VLOOKUP(C403,СПРАВОЧНИК!B:D,2,0)</f>
        <v>ЕВРОПА</v>
      </c>
      <c r="J403" s="68" t="str">
        <f>VLOOKUP(C403,СПРАВОЧНИК!B:D,3,0)</f>
        <v>ИНОМАРКИ</v>
      </c>
      <c r="K403" s="69" t="str">
        <f>VLOOKUP(СВОД2023[[#This Row],[ФО]],СПРАВОЧНИК!H:P,2,0)</f>
        <v>Северо-Западный ФО</v>
      </c>
    </row>
    <row r="404" spans="1:11" x14ac:dyDescent="0.2">
      <c r="A404" t="s">
        <v>1100</v>
      </c>
      <c r="B404" t="s">
        <v>592</v>
      </c>
      <c r="C404" s="1" t="s">
        <v>445</v>
      </c>
      <c r="D404" s="1" t="s">
        <v>737</v>
      </c>
      <c r="E404" s="2">
        <v>39</v>
      </c>
      <c r="F404" s="3">
        <v>51</v>
      </c>
      <c r="G404" s="2">
        <v>270</v>
      </c>
      <c r="H404" s="3">
        <v>270</v>
      </c>
      <c r="I404" s="68" t="str">
        <f>VLOOKUP(C404,СПРАВОЧНИК!B:D,2,0)</f>
        <v>ЕВРОПА</v>
      </c>
      <c r="J404" s="68" t="str">
        <f>VLOOKUP(C404,СПРАВОЧНИК!B:D,3,0)</f>
        <v>ИНОМАРКИ</v>
      </c>
      <c r="K404" s="69" t="str">
        <f>VLOOKUP(СВОД2023[[#This Row],[ФО]],СПРАВОЧНИК!H:P,2,0)</f>
        <v>Северо-Западный ФО</v>
      </c>
    </row>
    <row r="405" spans="1:11" x14ac:dyDescent="0.2">
      <c r="A405" t="s">
        <v>1100</v>
      </c>
      <c r="B405" t="s">
        <v>592</v>
      </c>
      <c r="C405" s="1" t="s">
        <v>445</v>
      </c>
      <c r="D405" s="1" t="s">
        <v>709</v>
      </c>
      <c r="E405" s="2">
        <v>20</v>
      </c>
      <c r="F405" s="3">
        <v>18</v>
      </c>
      <c r="G405" s="2">
        <v>126</v>
      </c>
      <c r="H405" s="3">
        <v>113</v>
      </c>
      <c r="I405" s="68" t="str">
        <f>VLOOKUP(C405,СПРАВОЧНИК!B:D,2,0)</f>
        <v>ЕВРОПА</v>
      </c>
      <c r="J405" s="68" t="str">
        <f>VLOOKUP(C405,СПРАВОЧНИК!B:D,3,0)</f>
        <v>ИНОМАРКИ</v>
      </c>
      <c r="K405" s="69" t="str">
        <f>VLOOKUP(СВОД2023[[#This Row],[ФО]],СПРАВОЧНИК!H:P,2,0)</f>
        <v>Северо-Западный ФО</v>
      </c>
    </row>
    <row r="406" spans="1:11" x14ac:dyDescent="0.2">
      <c r="A406" t="s">
        <v>1100</v>
      </c>
      <c r="B406" t="s">
        <v>592</v>
      </c>
      <c r="C406" s="1" t="s">
        <v>445</v>
      </c>
      <c r="D406" s="1" t="s">
        <v>1205</v>
      </c>
      <c r="E406" s="2"/>
      <c r="F406" s="3">
        <v>1</v>
      </c>
      <c r="G406" s="2"/>
      <c r="H406" s="3">
        <v>1</v>
      </c>
      <c r="I406" s="68" t="str">
        <f>VLOOKUP(C406,СПРАВОЧНИК!B:D,2,0)</f>
        <v>ЕВРОПА</v>
      </c>
      <c r="J406" s="68" t="str">
        <f>VLOOKUP(C406,СПРАВОЧНИК!B:D,3,0)</f>
        <v>ИНОМАРКИ</v>
      </c>
      <c r="K406" s="69" t="str">
        <f>VLOOKUP(СВОД2023[[#This Row],[ФО]],СПРАВОЧНИК!H:P,2,0)</f>
        <v>Северо-Западный ФО</v>
      </c>
    </row>
    <row r="407" spans="1:11" x14ac:dyDescent="0.2">
      <c r="A407" t="s">
        <v>1100</v>
      </c>
      <c r="B407" t="s">
        <v>592</v>
      </c>
      <c r="C407" s="1" t="s">
        <v>445</v>
      </c>
      <c r="D407" s="1" t="s">
        <v>710</v>
      </c>
      <c r="E407" s="2">
        <v>58</v>
      </c>
      <c r="F407" s="3">
        <v>57</v>
      </c>
      <c r="G407" s="2">
        <v>392</v>
      </c>
      <c r="H407" s="3">
        <v>351</v>
      </c>
      <c r="I407" s="68" t="str">
        <f>VLOOKUP(C407,СПРАВОЧНИК!B:D,2,0)</f>
        <v>ЕВРОПА</v>
      </c>
      <c r="J407" s="68" t="str">
        <f>VLOOKUP(C407,СПРАВОЧНИК!B:D,3,0)</f>
        <v>ИНОМАРКИ</v>
      </c>
      <c r="K407" s="69" t="str">
        <f>VLOOKUP(СВОД2023[[#This Row],[ФО]],СПРАВОЧНИК!H:P,2,0)</f>
        <v>Северо-Западный ФО</v>
      </c>
    </row>
    <row r="408" spans="1:11" x14ac:dyDescent="0.2">
      <c r="A408" t="s">
        <v>1100</v>
      </c>
      <c r="B408" t="s">
        <v>592</v>
      </c>
      <c r="C408" s="1" t="s">
        <v>445</v>
      </c>
      <c r="D408" s="1" t="s">
        <v>1240</v>
      </c>
      <c r="E408" s="2">
        <v>1</v>
      </c>
      <c r="F408" s="3"/>
      <c r="G408" s="2">
        <v>2</v>
      </c>
      <c r="H408" s="3"/>
      <c r="I408" s="68" t="str">
        <f>VLOOKUP(C408,СПРАВОЧНИК!B:D,2,0)</f>
        <v>ЕВРОПА</v>
      </c>
      <c r="J408" s="68" t="str">
        <f>VLOOKUP(C408,СПРАВОЧНИК!B:D,3,0)</f>
        <v>ИНОМАРКИ</v>
      </c>
      <c r="K408" s="69" t="str">
        <f>VLOOKUP(СВОД2023[[#This Row],[ФО]],СПРАВОЧНИК!H:P,2,0)</f>
        <v>Северо-Западный ФО</v>
      </c>
    </row>
    <row r="409" spans="1:11" x14ac:dyDescent="0.2">
      <c r="A409" t="s">
        <v>1100</v>
      </c>
      <c r="B409" t="s">
        <v>592</v>
      </c>
      <c r="C409" s="1" t="s">
        <v>445</v>
      </c>
      <c r="D409" s="1" t="s">
        <v>711</v>
      </c>
      <c r="E409" s="2">
        <v>12</v>
      </c>
      <c r="F409" s="3">
        <v>16</v>
      </c>
      <c r="G409" s="2">
        <v>118</v>
      </c>
      <c r="H409" s="3">
        <v>75</v>
      </c>
      <c r="I409" s="68" t="str">
        <f>VLOOKUP(C409,СПРАВОЧНИК!B:D,2,0)</f>
        <v>ЕВРОПА</v>
      </c>
      <c r="J409" s="68" t="str">
        <f>VLOOKUP(C409,СПРАВОЧНИК!B:D,3,0)</f>
        <v>ИНОМАРКИ</v>
      </c>
      <c r="K409" s="69" t="str">
        <f>VLOOKUP(СВОД2023[[#This Row],[ФО]],СПРАВОЧНИК!H:P,2,0)</f>
        <v>Северо-Западный ФО</v>
      </c>
    </row>
    <row r="410" spans="1:11" x14ac:dyDescent="0.2">
      <c r="A410" t="s">
        <v>1100</v>
      </c>
      <c r="B410" t="s">
        <v>592</v>
      </c>
      <c r="C410" s="1" t="s">
        <v>1071</v>
      </c>
      <c r="D410" s="1" t="s">
        <v>1206</v>
      </c>
      <c r="E410" s="2"/>
      <c r="F410" s="3"/>
      <c r="G410" s="2">
        <v>3</v>
      </c>
      <c r="H410" s="3">
        <v>2</v>
      </c>
      <c r="I410" s="68" t="str">
        <f>VLOOKUP(C410,СПРАВОЧНИК!B:D,2,0)</f>
        <v>РОССИЯ</v>
      </c>
      <c r="J410" s="68" t="str">
        <f>VLOOKUP(C410,СПРАВОЧНИК!B:D,3,0)</f>
        <v>ОТЕЧЕСТВЕННЫЕ</v>
      </c>
      <c r="K410" s="69" t="str">
        <f>VLOOKUP(СВОД2023[[#This Row],[ФО]],СПРАВОЧНИК!H:P,2,0)</f>
        <v>Северо-Западный ФО</v>
      </c>
    </row>
    <row r="411" spans="1:11" x14ac:dyDescent="0.2">
      <c r="A411" t="s">
        <v>1100</v>
      </c>
      <c r="B411" t="s">
        <v>592</v>
      </c>
      <c r="C411" s="1" t="s">
        <v>464</v>
      </c>
      <c r="D411" s="1" t="s">
        <v>1139</v>
      </c>
      <c r="E411" s="2">
        <v>11</v>
      </c>
      <c r="F411" s="3">
        <v>5</v>
      </c>
      <c r="G411" s="2">
        <v>51</v>
      </c>
      <c r="H411" s="3">
        <v>42</v>
      </c>
      <c r="I411" s="68" t="str">
        <f>VLOOKUP(C411,СПРАВОЧНИК!B:D,2,0)</f>
        <v>ЕВРОПА</v>
      </c>
      <c r="J411" s="68" t="str">
        <f>VLOOKUP(C411,СПРАВОЧНИК!B:D,3,0)</f>
        <v>ИНОМАРКИ</v>
      </c>
      <c r="K411" s="69" t="str">
        <f>VLOOKUP(СВОД2023[[#This Row],[ФО]],СПРАВОЧНИК!H:P,2,0)</f>
        <v>Северо-Западный ФО</v>
      </c>
    </row>
    <row r="412" spans="1:11" x14ac:dyDescent="0.2">
      <c r="A412" t="s">
        <v>1100</v>
      </c>
      <c r="B412" t="s">
        <v>592</v>
      </c>
      <c r="C412" s="1" t="s">
        <v>464</v>
      </c>
      <c r="D412" s="1" t="s">
        <v>1140</v>
      </c>
      <c r="E412" s="2">
        <v>84</v>
      </c>
      <c r="F412" s="3">
        <v>76</v>
      </c>
      <c r="G412" s="2">
        <v>434</v>
      </c>
      <c r="H412" s="3">
        <v>448</v>
      </c>
      <c r="I412" s="68" t="str">
        <f>VLOOKUP(C412,СПРАВОЧНИК!B:D,2,0)</f>
        <v>ЕВРОПА</v>
      </c>
      <c r="J412" s="68" t="str">
        <f>VLOOKUP(C412,СПРАВОЧНИК!B:D,3,0)</f>
        <v>ИНОМАРКИ</v>
      </c>
      <c r="K412" s="69" t="str">
        <f>VLOOKUP(СВОД2023[[#This Row],[ФО]],СПРАВОЧНИК!H:P,2,0)</f>
        <v>Северо-Западный ФО</v>
      </c>
    </row>
    <row r="413" spans="1:11" x14ac:dyDescent="0.2">
      <c r="A413" t="s">
        <v>1100</v>
      </c>
      <c r="B413" t="s">
        <v>592</v>
      </c>
      <c r="C413" s="1" t="s">
        <v>464</v>
      </c>
      <c r="D413" s="1" t="s">
        <v>712</v>
      </c>
      <c r="E413" s="2">
        <v>34</v>
      </c>
      <c r="F413" s="3">
        <v>24</v>
      </c>
      <c r="G413" s="2">
        <v>208</v>
      </c>
      <c r="H413" s="3">
        <v>166</v>
      </c>
      <c r="I413" s="68" t="str">
        <f>VLOOKUP(C413,СПРАВОЧНИК!B:D,2,0)</f>
        <v>ЕВРОПА</v>
      </c>
      <c r="J413" s="68" t="str">
        <f>VLOOKUP(C413,СПРАВОЧНИК!B:D,3,0)</f>
        <v>ИНОМАРКИ</v>
      </c>
      <c r="K413" s="69" t="str">
        <f>VLOOKUP(СВОД2023[[#This Row],[ФО]],СПРАВОЧНИК!H:P,2,0)</f>
        <v>Северо-Западный ФО</v>
      </c>
    </row>
    <row r="414" spans="1:11" x14ac:dyDescent="0.2">
      <c r="A414" t="s">
        <v>1100</v>
      </c>
      <c r="B414" t="s">
        <v>592</v>
      </c>
      <c r="C414" s="1" t="s">
        <v>464</v>
      </c>
      <c r="D414" s="1" t="s">
        <v>1208</v>
      </c>
      <c r="E414" s="2"/>
      <c r="F414" s="3"/>
      <c r="G414" s="2">
        <v>1</v>
      </c>
      <c r="H414" s="3"/>
      <c r="I414" s="68" t="str">
        <f>VLOOKUP(C414,СПРАВОЧНИК!B:D,2,0)</f>
        <v>ЕВРОПА</v>
      </c>
      <c r="J414" s="68" t="str">
        <f>VLOOKUP(C414,СПРАВОЧНИК!B:D,3,0)</f>
        <v>ИНОМАРКИ</v>
      </c>
      <c r="K414" s="69" t="str">
        <f>VLOOKUP(СВОД2023[[#This Row],[ФО]],СПРАВОЧНИК!H:P,2,0)</f>
        <v>Северо-Западный ФО</v>
      </c>
    </row>
    <row r="415" spans="1:11" x14ac:dyDescent="0.2">
      <c r="A415" t="s">
        <v>1100</v>
      </c>
      <c r="B415" t="s">
        <v>592</v>
      </c>
      <c r="C415" s="1" t="s">
        <v>464</v>
      </c>
      <c r="D415" s="1" t="s">
        <v>747</v>
      </c>
      <c r="E415" s="2">
        <v>26</v>
      </c>
      <c r="F415" s="3">
        <v>12</v>
      </c>
      <c r="G415" s="2">
        <v>120</v>
      </c>
      <c r="H415" s="3">
        <v>88</v>
      </c>
      <c r="I415" s="68" t="str">
        <f>VLOOKUP(C415,СПРАВОЧНИК!B:D,2,0)</f>
        <v>ЕВРОПА</v>
      </c>
      <c r="J415" s="68" t="str">
        <f>VLOOKUP(C415,СПРАВОЧНИК!B:D,3,0)</f>
        <v>ИНОМАРКИ</v>
      </c>
      <c r="K415" s="69" t="str">
        <f>VLOOKUP(СВОД2023[[#This Row],[ФО]],СПРАВОЧНИК!H:P,2,0)</f>
        <v>Северо-Западный ФО</v>
      </c>
    </row>
    <row r="416" spans="1:11" x14ac:dyDescent="0.2">
      <c r="A416" t="s">
        <v>1100</v>
      </c>
      <c r="B416" t="s">
        <v>592</v>
      </c>
      <c r="C416" s="1" t="s">
        <v>1209</v>
      </c>
      <c r="D416" s="1" t="s">
        <v>1210</v>
      </c>
      <c r="E416" s="2">
        <v>1</v>
      </c>
      <c r="F416" s="3">
        <v>1</v>
      </c>
      <c r="G416" s="2">
        <v>5</v>
      </c>
      <c r="H416" s="3">
        <v>8</v>
      </c>
      <c r="I416" s="68" t="str">
        <f>VLOOKUP(C416,СПРАВОЧНИК!B:D,2,0)</f>
        <v>ЕВРОПА</v>
      </c>
      <c r="J416" s="68" t="str">
        <f>VLOOKUP(C416,СПРАВОЧНИК!B:D,3,0)</f>
        <v>ИНОМАРКИ</v>
      </c>
      <c r="K416" s="69" t="str">
        <f>VLOOKUP(СВОД2023[[#This Row],[ФО]],СПРАВОЧНИК!H:P,2,0)</f>
        <v>Северо-Западный ФО</v>
      </c>
    </row>
    <row r="417" spans="1:11" x14ac:dyDescent="0.2">
      <c r="A417" t="s">
        <v>1100</v>
      </c>
      <c r="B417" t="s">
        <v>592</v>
      </c>
      <c r="C417" s="1" t="s">
        <v>482</v>
      </c>
      <c r="D417" s="1" t="s">
        <v>1211</v>
      </c>
      <c r="E417" s="2">
        <v>5</v>
      </c>
      <c r="F417" s="3">
        <v>1</v>
      </c>
      <c r="G417" s="2">
        <v>16</v>
      </c>
      <c r="H417" s="3">
        <v>14</v>
      </c>
      <c r="I417" s="68" t="str">
        <f>VLOOKUP(C417,СПРАВОЧНИК!B:D,2,0)</f>
        <v>ЕВРОПА</v>
      </c>
      <c r="J417" s="68" t="str">
        <f>VLOOKUP(C417,СПРАВОЧНИК!B:D,3,0)</f>
        <v>ИНОМАРКИ</v>
      </c>
      <c r="K417" s="69" t="str">
        <f>VLOOKUP(СВОД2023[[#This Row],[ФО]],СПРАВОЧНИК!H:P,2,0)</f>
        <v>Северо-Западный ФО</v>
      </c>
    </row>
    <row r="418" spans="1:11" x14ac:dyDescent="0.2">
      <c r="A418" t="s">
        <v>1100</v>
      </c>
      <c r="B418" t="s">
        <v>592</v>
      </c>
      <c r="C418" s="1" t="s">
        <v>482</v>
      </c>
      <c r="D418" s="1" t="s">
        <v>1141</v>
      </c>
      <c r="E418" s="2">
        <v>18</v>
      </c>
      <c r="F418" s="3">
        <v>20</v>
      </c>
      <c r="G418" s="2">
        <v>102</v>
      </c>
      <c r="H418" s="3">
        <v>102</v>
      </c>
      <c r="I418" s="68" t="str">
        <f>VLOOKUP(C418,СПРАВОЧНИК!B:D,2,0)</f>
        <v>ЕВРОПА</v>
      </c>
      <c r="J418" s="68" t="str">
        <f>VLOOKUP(C418,СПРАВОЧНИК!B:D,3,0)</f>
        <v>ИНОМАРКИ</v>
      </c>
      <c r="K418" s="69" t="str">
        <f>VLOOKUP(СВОД2023[[#This Row],[ФО]],СПРАВОЧНИК!H:P,2,0)</f>
        <v>Северо-Западный ФО</v>
      </c>
    </row>
    <row r="419" spans="1:11" x14ac:dyDescent="0.2">
      <c r="A419" t="s">
        <v>1100</v>
      </c>
      <c r="B419" t="s">
        <v>592</v>
      </c>
      <c r="C419" s="1" t="s">
        <v>496</v>
      </c>
      <c r="D419" s="1" t="s">
        <v>1212</v>
      </c>
      <c r="E419" s="2">
        <v>1</v>
      </c>
      <c r="F419" s="3"/>
      <c r="G419" s="2">
        <v>7</v>
      </c>
      <c r="H419" s="3">
        <v>9</v>
      </c>
      <c r="I419" s="68" t="str">
        <f>VLOOKUP(C419,СПРАВОЧНИК!B:D,2,0)</f>
        <v>КИТАЙ</v>
      </c>
      <c r="J419" s="68" t="str">
        <f>VLOOKUP(C419,СПРАВОЧНИК!B:D,3,0)</f>
        <v>ИНОМАРКИ</v>
      </c>
      <c r="K419" s="69" t="str">
        <f>VLOOKUP(СВОД2023[[#This Row],[ФО]],СПРАВОЧНИК!H:P,2,0)</f>
        <v>Северо-Западный ФО</v>
      </c>
    </row>
    <row r="420" spans="1:11" x14ac:dyDescent="0.2">
      <c r="A420" t="s">
        <v>1100</v>
      </c>
      <c r="B420" t="s">
        <v>592</v>
      </c>
      <c r="C420" s="1" t="s">
        <v>713</v>
      </c>
      <c r="D420" s="1" t="s">
        <v>738</v>
      </c>
      <c r="E420" s="2"/>
      <c r="F420" s="3"/>
      <c r="G420" s="2">
        <v>1</v>
      </c>
      <c r="H420" s="3"/>
      <c r="I420" s="68" t="str">
        <f>VLOOKUP(C420,СПРАВОЧНИК!B:D,2,0)</f>
        <v>РОССИЯ</v>
      </c>
      <c r="J420" s="68" t="str">
        <f>VLOOKUP(C420,СПРАВОЧНИК!B:D,3,0)</f>
        <v>ОТЕЧЕСТВЕННЫЕ</v>
      </c>
      <c r="K420" s="69" t="str">
        <f>VLOOKUP(СВОД2023[[#This Row],[ФО]],СПРАВОЧНИК!H:P,2,0)</f>
        <v>Северо-Западный ФО</v>
      </c>
    </row>
    <row r="421" spans="1:11" x14ac:dyDescent="0.2">
      <c r="A421" t="s">
        <v>1100</v>
      </c>
      <c r="B421" t="s">
        <v>592</v>
      </c>
      <c r="C421" s="1" t="s">
        <v>713</v>
      </c>
      <c r="D421" s="1" t="s">
        <v>714</v>
      </c>
      <c r="E421" s="2">
        <v>1</v>
      </c>
      <c r="F421" s="3"/>
      <c r="G421" s="2">
        <v>4</v>
      </c>
      <c r="H421" s="3"/>
      <c r="I421" s="68" t="str">
        <f>VLOOKUP(C421,СПРАВОЧНИК!B:D,2,0)</f>
        <v>РОССИЯ</v>
      </c>
      <c r="J421" s="68" t="str">
        <f>VLOOKUP(C421,СПРАВОЧНИК!B:D,3,0)</f>
        <v>ОТЕЧЕСТВЕННЫЕ</v>
      </c>
      <c r="K421" s="69" t="str">
        <f>VLOOKUP(СВОД2023[[#This Row],[ФО]],СПРАВОЧНИК!H:P,2,0)</f>
        <v>Северо-Западный ФО</v>
      </c>
    </row>
    <row r="422" spans="1:11" x14ac:dyDescent="0.2">
      <c r="A422" t="s">
        <v>1100</v>
      </c>
      <c r="B422" t="s">
        <v>592</v>
      </c>
      <c r="C422" s="1" t="s">
        <v>498</v>
      </c>
      <c r="D422" s="1" t="s">
        <v>1142</v>
      </c>
      <c r="E422" s="2">
        <v>2</v>
      </c>
      <c r="F422" s="3"/>
      <c r="G422" s="2">
        <v>5</v>
      </c>
      <c r="H422" s="3">
        <v>8</v>
      </c>
      <c r="I422" s="68" t="str">
        <f>VLOOKUP(C422,СПРАВОЧНИК!B:D,2,0)</f>
        <v>КОРЕЯ</v>
      </c>
      <c r="J422" s="68" t="str">
        <f>VLOOKUP(C422,СПРАВОЧНИК!B:D,3,0)</f>
        <v>ИНОМАРКИ</v>
      </c>
      <c r="K422" s="69" t="str">
        <f>VLOOKUP(СВОД2023[[#This Row],[ФО]],СПРАВОЧНИК!H:P,2,0)</f>
        <v>Северо-Западный ФО</v>
      </c>
    </row>
    <row r="423" spans="1:11" x14ac:dyDescent="0.2">
      <c r="A423" t="s">
        <v>1100</v>
      </c>
      <c r="B423" t="s">
        <v>592</v>
      </c>
      <c r="C423" s="1" t="s">
        <v>1241</v>
      </c>
      <c r="D423" s="1" t="s">
        <v>1242</v>
      </c>
      <c r="E423" s="2"/>
      <c r="F423" s="3"/>
      <c r="G423" s="2"/>
      <c r="H423" s="3">
        <v>1</v>
      </c>
      <c r="I423" s="68" t="str">
        <f>VLOOKUP(C423,СПРАВОЧНИК!B:D,2,0)</f>
        <v>ЕВРОПА</v>
      </c>
      <c r="J423" s="68" t="str">
        <f>VLOOKUP(C423,СПРАВОЧНИК!B:D,3,0)</f>
        <v>ИНОМАРКИ</v>
      </c>
      <c r="K423" s="69" t="str">
        <f>VLOOKUP(СВОД2023[[#This Row],[ФО]],СПРАВОЧНИК!H:P,2,0)</f>
        <v>Северо-Западный ФО</v>
      </c>
    </row>
    <row r="424" spans="1:11" x14ac:dyDescent="0.2">
      <c r="A424" t="s">
        <v>1100</v>
      </c>
      <c r="B424" t="s">
        <v>592</v>
      </c>
      <c r="C424" s="1" t="s">
        <v>500</v>
      </c>
      <c r="D424" s="1" t="s">
        <v>1143</v>
      </c>
      <c r="E424" s="2"/>
      <c r="F424" s="3"/>
      <c r="G424" s="2">
        <v>2</v>
      </c>
      <c r="H424" s="3"/>
      <c r="I424" s="68" t="str">
        <f>VLOOKUP(C424,СПРАВОЧНИК!B:D,2,0)</f>
        <v>ЯПОНИЯ</v>
      </c>
      <c r="J424" s="68" t="str">
        <f>VLOOKUP(C424,СПРАВОЧНИК!B:D,3,0)</f>
        <v>ИНОМАРКИ</v>
      </c>
      <c r="K424" s="69" t="str">
        <f>VLOOKUP(СВОД2023[[#This Row],[ФО]],СПРАВОЧНИК!H:P,2,0)</f>
        <v>Северо-Западный ФО</v>
      </c>
    </row>
    <row r="425" spans="1:11" x14ac:dyDescent="0.2">
      <c r="A425" t="s">
        <v>1100</v>
      </c>
      <c r="B425" t="s">
        <v>592</v>
      </c>
      <c r="C425" s="1" t="s">
        <v>500</v>
      </c>
      <c r="D425" s="1" t="s">
        <v>1213</v>
      </c>
      <c r="E425" s="2"/>
      <c r="F425" s="3"/>
      <c r="G425" s="2">
        <v>1</v>
      </c>
      <c r="H425" s="3">
        <v>1</v>
      </c>
      <c r="I425" s="68" t="str">
        <f>VLOOKUP(C425,СПРАВОЧНИК!B:D,2,0)</f>
        <v>ЯПОНИЯ</v>
      </c>
      <c r="J425" s="68" t="str">
        <f>VLOOKUP(C425,СПРАВОЧНИК!B:D,3,0)</f>
        <v>ИНОМАРКИ</v>
      </c>
      <c r="K425" s="69" t="str">
        <f>VLOOKUP(СВОД2023[[#This Row],[ФО]],СПРАВОЧНИК!H:P,2,0)</f>
        <v>Северо-Западный ФО</v>
      </c>
    </row>
    <row r="426" spans="1:11" x14ac:dyDescent="0.2">
      <c r="A426" t="s">
        <v>1100</v>
      </c>
      <c r="B426" t="s">
        <v>592</v>
      </c>
      <c r="C426" s="1" t="s">
        <v>511</v>
      </c>
      <c r="D426" s="1" t="s">
        <v>715</v>
      </c>
      <c r="E426" s="2"/>
      <c r="F426" s="3"/>
      <c r="G426" s="2">
        <v>4</v>
      </c>
      <c r="H426" s="3"/>
      <c r="I426" s="68" t="str">
        <f>VLOOKUP(C426,СПРАВОЧНИК!B:D,2,0)</f>
        <v>ЯПОНИЯ</v>
      </c>
      <c r="J426" s="68" t="str">
        <f>VLOOKUP(C426,СПРАВОЧНИК!B:D,3,0)</f>
        <v>ИНОМАРКИ</v>
      </c>
      <c r="K426" s="69" t="str">
        <f>VLOOKUP(СВОД2023[[#This Row],[ФО]],СПРАВОЧНИК!H:P,2,0)</f>
        <v>Северо-Западный ФО</v>
      </c>
    </row>
    <row r="427" spans="1:11" x14ac:dyDescent="0.2">
      <c r="A427" t="s">
        <v>1100</v>
      </c>
      <c r="B427" t="s">
        <v>592</v>
      </c>
      <c r="C427" s="1" t="s">
        <v>511</v>
      </c>
      <c r="D427" s="1" t="s">
        <v>751</v>
      </c>
      <c r="E427" s="2">
        <v>1</v>
      </c>
      <c r="F427" s="3"/>
      <c r="G427" s="2">
        <v>10</v>
      </c>
      <c r="H427" s="3"/>
      <c r="I427" s="68" t="str">
        <f>VLOOKUP(C427,СПРАВОЧНИК!B:D,2,0)</f>
        <v>ЯПОНИЯ</v>
      </c>
      <c r="J427" s="68" t="str">
        <f>VLOOKUP(C427,СПРАВОЧНИК!B:D,3,0)</f>
        <v>ИНОМАРКИ</v>
      </c>
      <c r="K427" s="69" t="str">
        <f>VLOOKUP(СВОД2023[[#This Row],[ФО]],СПРАВОЧНИК!H:P,2,0)</f>
        <v>Северо-Западный ФО</v>
      </c>
    </row>
    <row r="428" spans="1:11" x14ac:dyDescent="0.2">
      <c r="A428" t="s">
        <v>1100</v>
      </c>
      <c r="B428" t="s">
        <v>592</v>
      </c>
      <c r="C428" s="1" t="s">
        <v>511</v>
      </c>
      <c r="D428" s="1" t="s">
        <v>739</v>
      </c>
      <c r="E428" s="2">
        <v>5</v>
      </c>
      <c r="F428" s="3"/>
      <c r="G428" s="2">
        <v>13</v>
      </c>
      <c r="H428" s="3"/>
      <c r="I428" s="68" t="str">
        <f>VLOOKUP(C428,СПРАВОЧНИК!B:D,2,0)</f>
        <v>ЯПОНИЯ</v>
      </c>
      <c r="J428" s="68" t="str">
        <f>VLOOKUP(C428,СПРАВОЧНИК!B:D,3,0)</f>
        <v>ИНОМАРКИ</v>
      </c>
      <c r="K428" s="69" t="str">
        <f>VLOOKUP(СВОД2023[[#This Row],[ФО]],СПРАВОЧНИК!H:P,2,0)</f>
        <v>Северо-Западный ФО</v>
      </c>
    </row>
    <row r="429" spans="1:11" x14ac:dyDescent="0.2">
      <c r="A429" t="s">
        <v>1100</v>
      </c>
      <c r="B429" t="s">
        <v>592</v>
      </c>
      <c r="C429" s="1" t="s">
        <v>1144</v>
      </c>
      <c r="D429" s="1" t="s">
        <v>1214</v>
      </c>
      <c r="E429" s="2"/>
      <c r="F429" s="3"/>
      <c r="G429" s="2">
        <v>1</v>
      </c>
      <c r="H429" s="3"/>
      <c r="I429" s="68" t="str">
        <f>VLOOKUP(C429,СПРАВОЧНИК!B:D,2,0)</f>
        <v>РОССИЯ</v>
      </c>
      <c r="J429" s="68" t="str">
        <f>VLOOKUP(C429,СПРАВОЧНИК!B:D,3,0)</f>
        <v>ОТЕЧЕСТВЕННЫЕ</v>
      </c>
      <c r="K429" s="69" t="str">
        <f>VLOOKUP(СВОД2023[[#This Row],[ФО]],СПРАВОЧНИК!H:P,2,0)</f>
        <v>Северо-Западный ФО</v>
      </c>
    </row>
    <row r="430" spans="1:11" x14ac:dyDescent="0.2">
      <c r="A430" t="s">
        <v>1100</v>
      </c>
      <c r="B430" t="s">
        <v>592</v>
      </c>
      <c r="C430" s="1" t="s">
        <v>1144</v>
      </c>
      <c r="D430" s="1" t="s">
        <v>1243</v>
      </c>
      <c r="E430" s="2"/>
      <c r="F430" s="3">
        <v>1</v>
      </c>
      <c r="G430" s="2">
        <v>3</v>
      </c>
      <c r="H430" s="3">
        <v>1</v>
      </c>
      <c r="I430" s="68" t="str">
        <f>VLOOKUP(C430,СПРАВОЧНИК!B:D,2,0)</f>
        <v>РОССИЯ</v>
      </c>
      <c r="J430" s="68" t="str">
        <f>VLOOKUP(C430,СПРАВОЧНИК!B:D,3,0)</f>
        <v>ОТЕЧЕСТВЕННЫЕ</v>
      </c>
      <c r="K430" s="69" t="str">
        <f>VLOOKUP(СВОД2023[[#This Row],[ФО]],СПРАВОЧНИК!H:P,2,0)</f>
        <v>Северо-Западный ФО</v>
      </c>
    </row>
    <row r="431" spans="1:11" x14ac:dyDescent="0.2">
      <c r="A431" t="s">
        <v>1100</v>
      </c>
      <c r="B431" t="s">
        <v>592</v>
      </c>
      <c r="C431" s="1" t="s">
        <v>1144</v>
      </c>
      <c r="D431" s="1" t="s">
        <v>1145</v>
      </c>
      <c r="E431" s="2">
        <v>10</v>
      </c>
      <c r="F431" s="3">
        <v>11</v>
      </c>
      <c r="G431" s="2">
        <v>74</v>
      </c>
      <c r="H431" s="3">
        <v>78</v>
      </c>
      <c r="I431" s="68" t="str">
        <f>VLOOKUP(C431,СПРАВОЧНИК!B:D,2,0)</f>
        <v>РОССИЯ</v>
      </c>
      <c r="J431" s="68" t="str">
        <f>VLOOKUP(C431,СПРАВОЧНИК!B:D,3,0)</f>
        <v>ОТЕЧЕСТВЕННЫЕ</v>
      </c>
      <c r="K431" s="69" t="str">
        <f>VLOOKUP(СВОД2023[[#This Row],[ФО]],СПРАВОЧНИК!H:P,2,0)</f>
        <v>Северо-Западный ФО</v>
      </c>
    </row>
    <row r="432" spans="1:11" x14ac:dyDescent="0.2">
      <c r="A432" t="s">
        <v>1100</v>
      </c>
      <c r="B432" t="s">
        <v>592</v>
      </c>
      <c r="C432" s="1" t="s">
        <v>533</v>
      </c>
      <c r="D432" s="1" t="s">
        <v>716</v>
      </c>
      <c r="E432" s="2">
        <v>4</v>
      </c>
      <c r="F432" s="3">
        <v>4</v>
      </c>
      <c r="G432" s="2">
        <v>9</v>
      </c>
      <c r="H432" s="3">
        <v>14</v>
      </c>
      <c r="I432" s="68" t="str">
        <f>VLOOKUP(C432,СПРАВОЧНИК!B:D,2,0)</f>
        <v>ЯПОНИЯ</v>
      </c>
      <c r="J432" s="68" t="str">
        <f>VLOOKUP(C432,СПРАВОЧНИК!B:D,3,0)</f>
        <v>ИНОМАРКИ</v>
      </c>
      <c r="K432" s="69" t="str">
        <f>VLOOKUP(СВОД2023[[#This Row],[ФО]],СПРАВОЧНИК!H:P,2,0)</f>
        <v>Северо-Западный ФО</v>
      </c>
    </row>
    <row r="433" spans="1:11" x14ac:dyDescent="0.2">
      <c r="A433" t="s">
        <v>1100</v>
      </c>
      <c r="B433" t="s">
        <v>592</v>
      </c>
      <c r="C433" s="1" t="s">
        <v>533</v>
      </c>
      <c r="D433" s="1" t="s">
        <v>717</v>
      </c>
      <c r="E433" s="2">
        <v>17</v>
      </c>
      <c r="F433" s="3">
        <v>19</v>
      </c>
      <c r="G433" s="2">
        <v>95</v>
      </c>
      <c r="H433" s="3">
        <v>89</v>
      </c>
      <c r="I433" s="68" t="str">
        <f>VLOOKUP(C433,СПРАВОЧНИК!B:D,2,0)</f>
        <v>ЯПОНИЯ</v>
      </c>
      <c r="J433" s="68" t="str">
        <f>VLOOKUP(C433,СПРАВОЧНИК!B:D,3,0)</f>
        <v>ИНОМАРКИ</v>
      </c>
      <c r="K433" s="69" t="str">
        <f>VLOOKUP(СВОД2023[[#This Row],[ФО]],СПРАВОЧНИК!H:P,2,0)</f>
        <v>Северо-Западный ФО</v>
      </c>
    </row>
    <row r="434" spans="1:11" x14ac:dyDescent="0.2">
      <c r="A434" t="s">
        <v>1100</v>
      </c>
      <c r="B434" t="s">
        <v>592</v>
      </c>
      <c r="C434" s="1" t="s">
        <v>533</v>
      </c>
      <c r="D434" s="1" t="s">
        <v>1147</v>
      </c>
      <c r="E434" s="2"/>
      <c r="F434" s="3">
        <v>4</v>
      </c>
      <c r="G434" s="2">
        <v>18</v>
      </c>
      <c r="H434" s="3">
        <v>17</v>
      </c>
      <c r="I434" s="68" t="str">
        <f>VLOOKUP(C434,СПРАВОЧНИК!B:D,2,0)</f>
        <v>ЯПОНИЯ</v>
      </c>
      <c r="J434" s="68" t="str">
        <f>VLOOKUP(C434,СПРАВОЧНИК!B:D,3,0)</f>
        <v>ИНОМАРКИ</v>
      </c>
      <c r="K434" s="69" t="str">
        <f>VLOOKUP(СВОД2023[[#This Row],[ФО]],СПРАВОЧНИК!H:P,2,0)</f>
        <v>Северо-Западный ФО</v>
      </c>
    </row>
    <row r="435" spans="1:11" x14ac:dyDescent="0.2">
      <c r="A435" t="s">
        <v>1100</v>
      </c>
      <c r="B435" t="s">
        <v>592</v>
      </c>
      <c r="C435" s="1" t="s">
        <v>533</v>
      </c>
      <c r="D435" s="1" t="s">
        <v>1215</v>
      </c>
      <c r="E435" s="2">
        <v>2</v>
      </c>
      <c r="F435" s="3"/>
      <c r="G435" s="2">
        <v>3</v>
      </c>
      <c r="H435" s="3">
        <v>1</v>
      </c>
      <c r="I435" s="68" t="str">
        <f>VLOOKUP(C435,СПРАВОЧНИК!B:D,2,0)</f>
        <v>ЯПОНИЯ</v>
      </c>
      <c r="J435" s="68" t="str">
        <f>VLOOKUP(C435,СПРАВОЧНИК!B:D,3,0)</f>
        <v>ИНОМАРКИ</v>
      </c>
      <c r="K435" s="69" t="str">
        <f>VLOOKUP(СВОД2023[[#This Row],[ФО]],СПРАВОЧНИК!H:P,2,0)</f>
        <v>Северо-Западный ФО</v>
      </c>
    </row>
    <row r="436" spans="1:11" x14ac:dyDescent="0.2">
      <c r="A436" t="s">
        <v>1100</v>
      </c>
      <c r="B436" t="s">
        <v>592</v>
      </c>
      <c r="C436" s="1" t="s">
        <v>533</v>
      </c>
      <c r="D436" s="1" t="s">
        <v>1148</v>
      </c>
      <c r="E436" s="2">
        <v>3</v>
      </c>
      <c r="F436" s="3">
        <v>1</v>
      </c>
      <c r="G436" s="2">
        <v>7</v>
      </c>
      <c r="H436" s="3">
        <v>5</v>
      </c>
      <c r="I436" s="68" t="str">
        <f>VLOOKUP(C436,СПРАВОЧНИК!B:D,2,0)</f>
        <v>ЯПОНИЯ</v>
      </c>
      <c r="J436" s="68" t="str">
        <f>VLOOKUP(C436,СПРАВОЧНИК!B:D,3,0)</f>
        <v>ИНОМАРКИ</v>
      </c>
      <c r="K436" s="69" t="str">
        <f>VLOOKUP(СВОД2023[[#This Row],[ФО]],СПРАВОЧНИК!H:P,2,0)</f>
        <v>Северо-Западный ФО</v>
      </c>
    </row>
    <row r="437" spans="1:11" x14ac:dyDescent="0.2">
      <c r="A437" t="s">
        <v>1100</v>
      </c>
      <c r="B437" t="s">
        <v>592</v>
      </c>
      <c r="C437" s="1" t="s">
        <v>533</v>
      </c>
      <c r="D437" s="1" t="s">
        <v>718</v>
      </c>
      <c r="E437" s="2">
        <v>12</v>
      </c>
      <c r="F437" s="3">
        <v>5</v>
      </c>
      <c r="G437" s="2">
        <v>43</v>
      </c>
      <c r="H437" s="3">
        <v>28</v>
      </c>
      <c r="I437" s="68" t="str">
        <f>VLOOKUP(C437,СПРАВОЧНИК!B:D,2,0)</f>
        <v>ЯПОНИЯ</v>
      </c>
      <c r="J437" s="68" t="str">
        <f>VLOOKUP(C437,СПРАВОЧНИК!B:D,3,0)</f>
        <v>ИНОМАРКИ</v>
      </c>
      <c r="K437" s="69" t="str">
        <f>VLOOKUP(СВОД2023[[#This Row],[ФО]],СПРАВОЧНИК!H:P,2,0)</f>
        <v>Северо-Западный ФО</v>
      </c>
    </row>
    <row r="438" spans="1:11" x14ac:dyDescent="0.2">
      <c r="A438" t="s">
        <v>1100</v>
      </c>
      <c r="B438" t="s">
        <v>592</v>
      </c>
      <c r="C438" s="1" t="s">
        <v>533</v>
      </c>
      <c r="D438" s="1" t="s">
        <v>740</v>
      </c>
      <c r="E438" s="2">
        <v>2</v>
      </c>
      <c r="F438" s="3"/>
      <c r="G438" s="2">
        <v>11</v>
      </c>
      <c r="H438" s="3">
        <v>1</v>
      </c>
      <c r="I438" s="68" t="str">
        <f>VLOOKUP(C438,СПРАВОЧНИК!B:D,2,0)</f>
        <v>ЯПОНИЯ</v>
      </c>
      <c r="J438" s="68" t="str">
        <f>VLOOKUP(C438,СПРАВОЧНИК!B:D,3,0)</f>
        <v>ИНОМАРКИ</v>
      </c>
      <c r="K438" s="69" t="str">
        <f>VLOOKUP(СВОД2023[[#This Row],[ФО]],СПРАВОЧНИК!H:P,2,0)</f>
        <v>Северо-Западный ФО</v>
      </c>
    </row>
    <row r="439" spans="1:11" x14ac:dyDescent="0.2">
      <c r="A439" t="s">
        <v>1100</v>
      </c>
      <c r="B439" t="s">
        <v>592</v>
      </c>
      <c r="C439" s="1" t="s">
        <v>533</v>
      </c>
      <c r="D439" s="1" t="s">
        <v>1149</v>
      </c>
      <c r="E439" s="2">
        <v>2</v>
      </c>
      <c r="F439" s="3">
        <v>1</v>
      </c>
      <c r="G439" s="2">
        <v>7</v>
      </c>
      <c r="H439" s="3">
        <v>3</v>
      </c>
      <c r="I439" s="68" t="str">
        <f>VLOOKUP(C439,СПРАВОЧНИК!B:D,2,0)</f>
        <v>ЯПОНИЯ</v>
      </c>
      <c r="J439" s="68" t="str">
        <f>VLOOKUP(C439,СПРАВОЧНИК!B:D,3,0)</f>
        <v>ИНОМАРКИ</v>
      </c>
      <c r="K439" s="69" t="str">
        <f>VLOOKUP(СВОД2023[[#This Row],[ФО]],СПРАВОЧНИК!H:P,2,0)</f>
        <v>Северо-Западный ФО</v>
      </c>
    </row>
    <row r="440" spans="1:11" x14ac:dyDescent="0.2">
      <c r="A440" t="s">
        <v>1100</v>
      </c>
      <c r="B440" t="s">
        <v>592</v>
      </c>
      <c r="C440" s="1" t="s">
        <v>564</v>
      </c>
      <c r="D440" s="1" t="s">
        <v>719</v>
      </c>
      <c r="E440" s="2"/>
      <c r="F440" s="3"/>
      <c r="G440" s="2">
        <v>5</v>
      </c>
      <c r="H440" s="3">
        <v>11</v>
      </c>
      <c r="I440" s="68" t="str">
        <f>VLOOKUP(C440,СПРАВОЧНИК!B:D,2,0)</f>
        <v>РОССИЯ</v>
      </c>
      <c r="J440" s="68" t="str">
        <f>VLOOKUP(C440,СПРАВОЧНИК!B:D,3,0)</f>
        <v>ОТЕЧЕСТВЕННЫЕ</v>
      </c>
      <c r="K440" s="69" t="str">
        <f>VLOOKUP(СВОД2023[[#This Row],[ФО]],СПРАВОЧНИК!H:P,2,0)</f>
        <v>Северо-Западный ФО</v>
      </c>
    </row>
    <row r="441" spans="1:11" x14ac:dyDescent="0.2">
      <c r="A441" t="s">
        <v>1100</v>
      </c>
      <c r="B441" t="s">
        <v>592</v>
      </c>
      <c r="C441" s="1" t="s">
        <v>564</v>
      </c>
      <c r="D441" s="1" t="s">
        <v>1216</v>
      </c>
      <c r="E441" s="2"/>
      <c r="F441" s="3"/>
      <c r="G441" s="2"/>
      <c r="H441" s="3">
        <v>2</v>
      </c>
      <c r="I441" s="68" t="str">
        <f>VLOOKUP(C441,СПРАВОЧНИК!B:D,2,0)</f>
        <v>РОССИЯ</v>
      </c>
      <c r="J441" s="68" t="str">
        <f>VLOOKUP(C441,СПРАВОЧНИК!B:D,3,0)</f>
        <v>ОТЕЧЕСТВЕННЫЕ</v>
      </c>
      <c r="K441" s="69" t="str">
        <f>VLOOKUP(СВОД2023[[#This Row],[ФО]],СПРАВОЧНИК!H:P,2,0)</f>
        <v>Северо-Западный ФО</v>
      </c>
    </row>
    <row r="442" spans="1:11" x14ac:dyDescent="0.2">
      <c r="A442" t="s">
        <v>1100</v>
      </c>
      <c r="B442" t="s">
        <v>592</v>
      </c>
      <c r="C442" s="1" t="s">
        <v>564</v>
      </c>
      <c r="D442" s="1" t="s">
        <v>720</v>
      </c>
      <c r="E442" s="2">
        <v>23</v>
      </c>
      <c r="F442" s="3">
        <v>21</v>
      </c>
      <c r="G442" s="2">
        <v>178</v>
      </c>
      <c r="H442" s="3">
        <v>194</v>
      </c>
      <c r="I442" s="68" t="str">
        <f>VLOOKUP(C442,СПРАВОЧНИК!B:D,2,0)</f>
        <v>РОССИЯ</v>
      </c>
      <c r="J442" s="68" t="str">
        <f>VLOOKUP(C442,СПРАВОЧНИК!B:D,3,0)</f>
        <v>ОТЕЧЕСТВЕННЫЕ</v>
      </c>
      <c r="K442" s="69" t="str">
        <f>VLOOKUP(СВОД2023[[#This Row],[ФО]],СПРАВОЧНИК!H:P,2,0)</f>
        <v>Северо-Западный ФО</v>
      </c>
    </row>
    <row r="443" spans="1:11" x14ac:dyDescent="0.2">
      <c r="A443" t="s">
        <v>1100</v>
      </c>
      <c r="B443" t="s">
        <v>592</v>
      </c>
      <c r="C443" s="1" t="s">
        <v>564</v>
      </c>
      <c r="D443" s="1" t="s">
        <v>721</v>
      </c>
      <c r="E443" s="2">
        <v>3</v>
      </c>
      <c r="F443" s="3">
        <v>2</v>
      </c>
      <c r="G443" s="2">
        <v>6</v>
      </c>
      <c r="H443" s="3">
        <v>15</v>
      </c>
      <c r="I443" s="68" t="str">
        <f>VLOOKUP(C443,СПРАВОЧНИК!B:D,2,0)</f>
        <v>РОССИЯ</v>
      </c>
      <c r="J443" s="68" t="str">
        <f>VLOOKUP(C443,СПРАВОЧНИК!B:D,3,0)</f>
        <v>ОТЕЧЕСТВЕННЫЕ</v>
      </c>
      <c r="K443" s="69" t="str">
        <f>VLOOKUP(СВОД2023[[#This Row],[ФО]],СПРАВОЧНИК!H:P,2,0)</f>
        <v>Северо-Западный ФО</v>
      </c>
    </row>
    <row r="444" spans="1:11" x14ac:dyDescent="0.2">
      <c r="A444" t="s">
        <v>1100</v>
      </c>
      <c r="B444" t="s">
        <v>592</v>
      </c>
      <c r="C444" s="1" t="s">
        <v>564</v>
      </c>
      <c r="D444" s="1" t="s">
        <v>722</v>
      </c>
      <c r="E444" s="2">
        <v>32</v>
      </c>
      <c r="F444" s="3">
        <v>21</v>
      </c>
      <c r="G444" s="2">
        <v>110</v>
      </c>
      <c r="H444" s="3">
        <v>96</v>
      </c>
      <c r="I444" s="68" t="str">
        <f>VLOOKUP(C444,СПРАВОЧНИК!B:D,2,0)</f>
        <v>РОССИЯ</v>
      </c>
      <c r="J444" s="68" t="str">
        <f>VLOOKUP(C444,СПРАВОЧНИК!B:D,3,0)</f>
        <v>ОТЕЧЕСТВЕННЫЕ</v>
      </c>
      <c r="K444" s="69" t="str">
        <f>VLOOKUP(СВОД2023[[#This Row],[ФО]],СПРАВОЧНИК!H:P,2,0)</f>
        <v>Северо-Западный ФО</v>
      </c>
    </row>
    <row r="445" spans="1:11" x14ac:dyDescent="0.2">
      <c r="A445" t="s">
        <v>1100</v>
      </c>
      <c r="B445" t="s">
        <v>592</v>
      </c>
      <c r="C445" s="1" t="s">
        <v>564</v>
      </c>
      <c r="D445" s="1" t="s">
        <v>1218</v>
      </c>
      <c r="E445" s="2"/>
      <c r="F445" s="3"/>
      <c r="G445" s="2">
        <v>1</v>
      </c>
      <c r="H445" s="3"/>
      <c r="I445" s="68" t="str">
        <f>VLOOKUP(C445,СПРАВОЧНИК!B:D,2,0)</f>
        <v>РОССИЯ</v>
      </c>
      <c r="J445" s="68" t="str">
        <f>VLOOKUP(C445,СПРАВОЧНИК!B:D,3,0)</f>
        <v>ОТЕЧЕСТВЕННЫЕ</v>
      </c>
      <c r="K445" s="69" t="str">
        <f>VLOOKUP(СВОД2023[[#This Row],[ФО]],СПРАВОЧНИК!H:P,2,0)</f>
        <v>Северо-Западный ФО</v>
      </c>
    </row>
    <row r="446" spans="1:11" x14ac:dyDescent="0.2">
      <c r="A446" t="s">
        <v>1100</v>
      </c>
      <c r="B446" t="s">
        <v>592</v>
      </c>
      <c r="C446" s="1" t="s">
        <v>564</v>
      </c>
      <c r="D446" s="1" t="s">
        <v>723</v>
      </c>
      <c r="E446" s="2">
        <v>14</v>
      </c>
      <c r="F446" s="3">
        <v>23</v>
      </c>
      <c r="G446" s="2">
        <v>125</v>
      </c>
      <c r="H446" s="3">
        <v>134</v>
      </c>
      <c r="I446" s="68" t="str">
        <f>VLOOKUP(C446,СПРАВОЧНИК!B:D,2,0)</f>
        <v>РОССИЯ</v>
      </c>
      <c r="J446" s="68" t="str">
        <f>VLOOKUP(C446,СПРАВОЧНИК!B:D,3,0)</f>
        <v>ОТЕЧЕСТВЕННЫЕ</v>
      </c>
      <c r="K446" s="69" t="str">
        <f>VLOOKUP(СВОД2023[[#This Row],[ФО]],СПРАВОЧНИК!H:P,2,0)</f>
        <v>Северо-Западный ФО</v>
      </c>
    </row>
    <row r="447" spans="1:11" x14ac:dyDescent="0.2">
      <c r="A447" t="s">
        <v>1100</v>
      </c>
      <c r="B447" t="s">
        <v>592</v>
      </c>
      <c r="C447" s="1" t="s">
        <v>564</v>
      </c>
      <c r="D447" s="1" t="s">
        <v>724</v>
      </c>
      <c r="E447" s="2">
        <v>99</v>
      </c>
      <c r="F447" s="3">
        <v>149</v>
      </c>
      <c r="G447" s="2">
        <v>737</v>
      </c>
      <c r="H447" s="3">
        <v>934</v>
      </c>
      <c r="I447" s="68" t="str">
        <f>VLOOKUP(C447,СПРАВОЧНИК!B:D,2,0)</f>
        <v>РОССИЯ</v>
      </c>
      <c r="J447" s="68" t="str">
        <f>VLOOKUP(C447,СПРАВОЧНИК!B:D,3,0)</f>
        <v>ОТЕЧЕСТВЕННЫЕ</v>
      </c>
      <c r="K447" s="69" t="str">
        <f>VLOOKUP(СВОД2023[[#This Row],[ФО]],СПРАВОЧНИК!H:P,2,0)</f>
        <v>Северо-Западный ФО</v>
      </c>
    </row>
    <row r="448" spans="1:11" x14ac:dyDescent="0.2">
      <c r="A448" t="s">
        <v>1100</v>
      </c>
      <c r="B448" t="s">
        <v>592</v>
      </c>
      <c r="C448" s="1" t="s">
        <v>564</v>
      </c>
      <c r="D448" s="1" t="s">
        <v>725</v>
      </c>
      <c r="E448" s="2">
        <v>39</v>
      </c>
      <c r="F448" s="3">
        <v>38</v>
      </c>
      <c r="G448" s="2">
        <v>245</v>
      </c>
      <c r="H448" s="3">
        <v>227</v>
      </c>
      <c r="I448" s="68" t="str">
        <f>VLOOKUP(C448,СПРАВОЧНИК!B:D,2,0)</f>
        <v>РОССИЯ</v>
      </c>
      <c r="J448" s="68" t="str">
        <f>VLOOKUP(C448,СПРАВОЧНИК!B:D,3,0)</f>
        <v>ОТЕЧЕСТВЕННЫЕ</v>
      </c>
      <c r="K448" s="69" t="str">
        <f>VLOOKUP(СВОД2023[[#This Row],[ФО]],СПРАВОЧНИК!H:P,2,0)</f>
        <v>Северо-Западный ФО</v>
      </c>
    </row>
    <row r="449" spans="1:11" x14ac:dyDescent="0.2">
      <c r="A449" t="s">
        <v>1100</v>
      </c>
      <c r="B449" t="s">
        <v>592</v>
      </c>
      <c r="C449" s="1" t="s">
        <v>564</v>
      </c>
      <c r="D449" s="1" t="s">
        <v>726</v>
      </c>
      <c r="E449" s="2">
        <v>13</v>
      </c>
      <c r="F449" s="3">
        <v>24</v>
      </c>
      <c r="G449" s="2">
        <v>132</v>
      </c>
      <c r="H449" s="3">
        <v>113</v>
      </c>
      <c r="I449" s="68" t="str">
        <f>VLOOKUP(C449,СПРАВОЧНИК!B:D,2,0)</f>
        <v>РОССИЯ</v>
      </c>
      <c r="J449" s="68" t="str">
        <f>VLOOKUP(C449,СПРАВОЧНИК!B:D,3,0)</f>
        <v>ОТЕЧЕСТВЕННЫЕ</v>
      </c>
      <c r="K449" s="69" t="str">
        <f>VLOOKUP(СВОД2023[[#This Row],[ФО]],СПРАВОЧНИК!H:P,2,0)</f>
        <v>Северо-Западный ФО</v>
      </c>
    </row>
    <row r="450" spans="1:11" x14ac:dyDescent="0.2">
      <c r="A450" t="s">
        <v>1100</v>
      </c>
      <c r="B450" t="s">
        <v>592</v>
      </c>
      <c r="C450" s="1" t="s">
        <v>568</v>
      </c>
      <c r="D450" s="1" t="s">
        <v>1153</v>
      </c>
      <c r="E450" s="2">
        <v>78</v>
      </c>
      <c r="F450" s="3">
        <v>59</v>
      </c>
      <c r="G450" s="2">
        <v>424</v>
      </c>
      <c r="H450" s="3">
        <v>408</v>
      </c>
      <c r="I450" s="68" t="str">
        <f>VLOOKUP(C450,СПРАВОЧНИК!B:D,2,0)</f>
        <v>ЕВРОПА</v>
      </c>
      <c r="J450" s="68" t="str">
        <f>VLOOKUP(C450,СПРАВОЧНИК!B:D,3,0)</f>
        <v>ИНОМАРКИ</v>
      </c>
      <c r="K450" s="69" t="str">
        <f>VLOOKUP(СВОД2023[[#This Row],[ФО]],СПРАВОЧНИК!H:P,2,0)</f>
        <v>Северо-Западный ФО</v>
      </c>
    </row>
    <row r="451" spans="1:11" x14ac:dyDescent="0.2">
      <c r="A451" t="s">
        <v>1100</v>
      </c>
      <c r="B451" t="s">
        <v>592</v>
      </c>
      <c r="C451" s="1" t="s">
        <v>568</v>
      </c>
      <c r="D451" s="1" t="s">
        <v>1154</v>
      </c>
      <c r="E451" s="2">
        <v>74</v>
      </c>
      <c r="F451" s="3">
        <v>59</v>
      </c>
      <c r="G451" s="2">
        <v>448</v>
      </c>
      <c r="H451" s="3">
        <v>384</v>
      </c>
      <c r="I451" s="68" t="str">
        <f>VLOOKUP(C451,СПРАВОЧНИК!B:D,2,0)</f>
        <v>ЕВРОПА</v>
      </c>
      <c r="J451" s="68" t="str">
        <f>VLOOKUP(C451,СПРАВОЧНИК!B:D,3,0)</f>
        <v>ИНОМАРКИ</v>
      </c>
      <c r="K451" s="69" t="str">
        <f>VLOOKUP(СВОД2023[[#This Row],[ФО]],СПРАВОЧНИК!H:P,2,0)</f>
        <v>Северо-Западный ФО</v>
      </c>
    </row>
    <row r="452" spans="1:11" x14ac:dyDescent="0.2">
      <c r="A452" t="s">
        <v>1100</v>
      </c>
      <c r="B452" t="s">
        <v>592</v>
      </c>
      <c r="C452" s="1" t="s">
        <v>568</v>
      </c>
      <c r="D452" s="1" t="s">
        <v>1155</v>
      </c>
      <c r="E452" s="2">
        <v>41</v>
      </c>
      <c r="F452" s="3">
        <v>41</v>
      </c>
      <c r="G452" s="2">
        <v>241</v>
      </c>
      <c r="H452" s="3">
        <v>229</v>
      </c>
      <c r="I452" s="68" t="str">
        <f>VLOOKUP(C452,СПРАВОЧНИК!B:D,2,0)</f>
        <v>ЕВРОПА</v>
      </c>
      <c r="J452" s="68" t="str">
        <f>VLOOKUP(C452,СПРАВОЧНИК!B:D,3,0)</f>
        <v>ИНОМАРКИ</v>
      </c>
      <c r="K452" s="69" t="str">
        <f>VLOOKUP(СВОД2023[[#This Row],[ФО]],СПРАВОЧНИК!H:P,2,0)</f>
        <v>Северо-Западный ФО</v>
      </c>
    </row>
    <row r="453" spans="1:11" x14ac:dyDescent="0.2">
      <c r="A453" t="s">
        <v>1100</v>
      </c>
      <c r="B453" t="s">
        <v>592</v>
      </c>
      <c r="C453" s="1" t="s">
        <v>568</v>
      </c>
      <c r="D453" s="1" t="s">
        <v>1244</v>
      </c>
      <c r="E453" s="2"/>
      <c r="F453" s="3"/>
      <c r="G453" s="2">
        <v>1</v>
      </c>
      <c r="H453" s="3">
        <v>1</v>
      </c>
      <c r="I453" s="68" t="str">
        <f>VLOOKUP(C453,СПРАВОЧНИК!B:D,2,0)</f>
        <v>ЕВРОПА</v>
      </c>
      <c r="J453" s="68" t="str">
        <f>VLOOKUP(C453,СПРАВОЧНИК!B:D,3,0)</f>
        <v>ИНОМАРКИ</v>
      </c>
      <c r="K453" s="69" t="str">
        <f>VLOOKUP(СВОД2023[[#This Row],[ФО]],СПРАВОЧНИК!H:P,2,0)</f>
        <v>Северо-Западный ФО</v>
      </c>
    </row>
    <row r="454" spans="1:11" x14ac:dyDescent="0.2">
      <c r="A454" t="s">
        <v>1100</v>
      </c>
      <c r="B454" t="s">
        <v>592</v>
      </c>
      <c r="C454" s="1" t="s">
        <v>568</v>
      </c>
      <c r="D454" s="1" t="s">
        <v>1156</v>
      </c>
      <c r="E454" s="2">
        <v>16</v>
      </c>
      <c r="F454" s="3">
        <v>14</v>
      </c>
      <c r="G454" s="2">
        <v>116</v>
      </c>
      <c r="H454" s="3">
        <v>116</v>
      </c>
      <c r="I454" s="68" t="str">
        <f>VLOOKUP(C454,СПРАВОЧНИК!B:D,2,0)</f>
        <v>ЕВРОПА</v>
      </c>
      <c r="J454" s="68" t="str">
        <f>VLOOKUP(C454,СПРАВОЧНИК!B:D,3,0)</f>
        <v>ИНОМАРКИ</v>
      </c>
      <c r="K454" s="69" t="str">
        <f>VLOOKUP(СВОД2023[[#This Row],[ФО]],СПРАВОЧНИК!H:P,2,0)</f>
        <v>Северо-Западный ФО</v>
      </c>
    </row>
    <row r="455" spans="1:11" x14ac:dyDescent="0.2">
      <c r="A455" t="s">
        <v>1100</v>
      </c>
      <c r="B455" t="s">
        <v>592</v>
      </c>
      <c r="C455" s="1" t="s">
        <v>568</v>
      </c>
      <c r="D455" s="1" t="s">
        <v>1157</v>
      </c>
      <c r="E455" s="2">
        <v>69</v>
      </c>
      <c r="F455" s="3">
        <v>55</v>
      </c>
      <c r="G455" s="2">
        <v>432</v>
      </c>
      <c r="H455" s="3">
        <v>283</v>
      </c>
      <c r="I455" s="68" t="str">
        <f>VLOOKUP(C455,СПРАВОЧНИК!B:D,2,0)</f>
        <v>ЕВРОПА</v>
      </c>
      <c r="J455" s="68" t="str">
        <f>VLOOKUP(C455,СПРАВОЧНИК!B:D,3,0)</f>
        <v>ИНОМАРКИ</v>
      </c>
      <c r="K455" s="69" t="str">
        <f>VLOOKUP(СВОД2023[[#This Row],[ФО]],СПРАВОЧНИК!H:P,2,0)</f>
        <v>Северо-Западный ФО</v>
      </c>
    </row>
    <row r="456" spans="1:11" x14ac:dyDescent="0.2">
      <c r="A456" t="s">
        <v>1100</v>
      </c>
      <c r="B456" t="s">
        <v>592</v>
      </c>
      <c r="C456" s="1" t="s">
        <v>568</v>
      </c>
      <c r="D456" s="1" t="s">
        <v>1158</v>
      </c>
      <c r="E456" s="2">
        <v>233</v>
      </c>
      <c r="F456" s="3">
        <v>203</v>
      </c>
      <c r="G456" s="2">
        <v>1248</v>
      </c>
      <c r="H456" s="3">
        <v>1172</v>
      </c>
      <c r="I456" s="68" t="str">
        <f>VLOOKUP(C456,СПРАВОЧНИК!B:D,2,0)</f>
        <v>ЕВРОПА</v>
      </c>
      <c r="J456" s="68" t="str">
        <f>VLOOKUP(C456,СПРАВОЧНИК!B:D,3,0)</f>
        <v>ИНОМАРКИ</v>
      </c>
      <c r="K456" s="69" t="str">
        <f>VLOOKUP(СВОД2023[[#This Row],[ФО]],СПРАВОЧНИК!H:P,2,0)</f>
        <v>Северо-Западный ФО</v>
      </c>
    </row>
    <row r="457" spans="1:11" x14ac:dyDescent="0.2">
      <c r="A457" t="s">
        <v>1100</v>
      </c>
      <c r="B457" t="s">
        <v>592</v>
      </c>
      <c r="C457" s="1" t="s">
        <v>568</v>
      </c>
      <c r="D457" s="1" t="s">
        <v>1219</v>
      </c>
      <c r="E457" s="2"/>
      <c r="F457" s="3"/>
      <c r="G457" s="2"/>
      <c r="H457" s="3">
        <v>1</v>
      </c>
      <c r="I457" s="68" t="str">
        <f>VLOOKUP(C457,СПРАВОЧНИК!B:D,2,0)</f>
        <v>ЕВРОПА</v>
      </c>
      <c r="J457" s="68" t="str">
        <f>VLOOKUP(C457,СПРАВОЧНИК!B:D,3,0)</f>
        <v>ИНОМАРКИ</v>
      </c>
      <c r="K457" s="69" t="str">
        <f>VLOOKUP(СВОД2023[[#This Row],[ФО]],СПРАВОЧНИК!H:P,2,0)</f>
        <v>Северо-Западный ФО</v>
      </c>
    </row>
    <row r="458" spans="1:11" x14ac:dyDescent="0.2">
      <c r="A458" t="s">
        <v>1100</v>
      </c>
      <c r="B458" t="s">
        <v>592</v>
      </c>
      <c r="C458" s="1" t="s">
        <v>1159</v>
      </c>
      <c r="D458" s="1" t="s">
        <v>1220</v>
      </c>
      <c r="E458" s="2">
        <v>2</v>
      </c>
      <c r="F458" s="3">
        <v>4</v>
      </c>
      <c r="G458" s="2">
        <v>8</v>
      </c>
      <c r="H458" s="3">
        <v>9</v>
      </c>
      <c r="I458" s="68" t="str">
        <f>VLOOKUP(C458,СПРАВОЧНИК!B:D,2,0)</f>
        <v>КИТАЙ</v>
      </c>
      <c r="J458" s="68" t="str">
        <f>VLOOKUP(C458,СПРАВОЧНИК!B:D,3,0)</f>
        <v>ИНОМАРКИ</v>
      </c>
      <c r="K458" s="69" t="str">
        <f>VLOOKUP(СВОД2023[[#This Row],[ФО]],СПРАВОЧНИК!H:P,2,0)</f>
        <v>Северо-Западный ФО</v>
      </c>
    </row>
    <row r="459" spans="1:11" x14ac:dyDescent="0.2">
      <c r="A459" t="s">
        <v>1100</v>
      </c>
      <c r="B459" t="s">
        <v>592</v>
      </c>
      <c r="C459" s="1" t="s">
        <v>1221</v>
      </c>
      <c r="D459" s="1" t="s">
        <v>1245</v>
      </c>
      <c r="E459" s="2"/>
      <c r="F459" s="3">
        <v>1</v>
      </c>
      <c r="G459" s="2"/>
      <c r="H459" s="3">
        <v>1</v>
      </c>
      <c r="I459" s="68" t="str">
        <f>VLOOKUP(C459,СПРАВОЧНИК!B:D,2,0)</f>
        <v>ЕВРОПА</v>
      </c>
      <c r="J459" s="68" t="str">
        <f>VLOOKUP(C459,СПРАВОЧНИК!B:D,3,0)</f>
        <v>ИНОМАРКИ</v>
      </c>
      <c r="K459" s="69" t="str">
        <f>VLOOKUP(СВОД2023[[#This Row],[ФО]],СПРАВОЧНИК!H:P,2,0)</f>
        <v>Северо-Западный ФО</v>
      </c>
    </row>
    <row r="460" spans="1:11" x14ac:dyDescent="0.2">
      <c r="A460" t="s">
        <v>1100</v>
      </c>
      <c r="B460" t="s">
        <v>593</v>
      </c>
      <c r="C460" s="1" t="s">
        <v>676</v>
      </c>
      <c r="D460" s="1" t="s">
        <v>1103</v>
      </c>
      <c r="E460" s="2">
        <v>2</v>
      </c>
      <c r="F460" s="3">
        <v>2</v>
      </c>
      <c r="G460" s="2">
        <v>6</v>
      </c>
      <c r="H460" s="3">
        <v>8</v>
      </c>
      <c r="I460" s="68" t="str">
        <f>VLOOKUP(C460,СПРАВОЧНИК!B:D,2,0)</f>
        <v>КИТАЙ</v>
      </c>
      <c r="J460" s="68" t="str">
        <f>VLOOKUP(C460,СПРАВОЧНИК!B:D,3,0)</f>
        <v>ИНОМАРКИ</v>
      </c>
      <c r="K460" s="69" t="str">
        <f>VLOOKUP(СВОД2023[[#This Row],[ФО]],СПРАВОЧНИК!H:P,2,0)</f>
        <v>Северо-Кавказский ФО</v>
      </c>
    </row>
    <row r="461" spans="1:11" x14ac:dyDescent="0.2">
      <c r="A461" t="s">
        <v>1100</v>
      </c>
      <c r="B461" t="s">
        <v>593</v>
      </c>
      <c r="C461" s="1" t="s">
        <v>676</v>
      </c>
      <c r="D461" s="1" t="s">
        <v>727</v>
      </c>
      <c r="E461" s="2">
        <v>4</v>
      </c>
      <c r="F461" s="3">
        <v>5</v>
      </c>
      <c r="G461" s="2">
        <v>18</v>
      </c>
      <c r="H461" s="3">
        <v>26</v>
      </c>
      <c r="I461" s="68" t="str">
        <f>VLOOKUP(C461,СПРАВОЧНИК!B:D,2,0)</f>
        <v>КИТАЙ</v>
      </c>
      <c r="J461" s="68" t="str">
        <f>VLOOKUP(C461,СПРАВОЧНИК!B:D,3,0)</f>
        <v>ИНОМАРКИ</v>
      </c>
      <c r="K461" s="69" t="str">
        <f>VLOOKUP(СВОД2023[[#This Row],[ФО]],СПРАВОЧНИК!H:P,2,0)</f>
        <v>Северо-Кавказский ФО</v>
      </c>
    </row>
    <row r="462" spans="1:11" x14ac:dyDescent="0.2">
      <c r="A462" t="s">
        <v>1100</v>
      </c>
      <c r="B462" t="s">
        <v>593</v>
      </c>
      <c r="C462" s="1" t="s">
        <v>676</v>
      </c>
      <c r="D462" s="1" t="s">
        <v>1163</v>
      </c>
      <c r="E462" s="2">
        <v>1</v>
      </c>
      <c r="F462" s="3">
        <v>1</v>
      </c>
      <c r="G462" s="2">
        <v>2</v>
      </c>
      <c r="H462" s="3">
        <v>11</v>
      </c>
      <c r="I462" s="68" t="str">
        <f>VLOOKUP(C462,СПРАВОЧНИК!B:D,2,0)</f>
        <v>КИТАЙ</v>
      </c>
      <c r="J462" s="68" t="str">
        <f>VLOOKUP(C462,СПРАВОЧНИК!B:D,3,0)</f>
        <v>ИНОМАРКИ</v>
      </c>
      <c r="K462" s="69" t="str">
        <f>VLOOKUP(СВОД2023[[#This Row],[ФО]],СПРАВОЧНИК!H:P,2,0)</f>
        <v>Северо-Кавказский ФО</v>
      </c>
    </row>
    <row r="463" spans="1:11" x14ac:dyDescent="0.2">
      <c r="A463" t="s">
        <v>1100</v>
      </c>
      <c r="B463" t="s">
        <v>593</v>
      </c>
      <c r="C463" s="1" t="s">
        <v>99</v>
      </c>
      <c r="D463" s="1" t="s">
        <v>1167</v>
      </c>
      <c r="E463" s="2"/>
      <c r="F463" s="3"/>
      <c r="G463" s="2">
        <v>2</v>
      </c>
      <c r="H463" s="3">
        <v>1</v>
      </c>
      <c r="I463" s="68" t="str">
        <f>VLOOKUP(C463,СПРАВОЧНИК!B:D,2,0)</f>
        <v>США</v>
      </c>
      <c r="J463" s="68" t="str">
        <f>VLOOKUP(C463,СПРАВОЧНИК!B:D,3,0)</f>
        <v>ИНОМАРКИ</v>
      </c>
      <c r="K463" s="69" t="str">
        <f>VLOOKUP(СВОД2023[[#This Row],[ФО]],СПРАВОЧНИК!H:P,2,0)</f>
        <v>Северо-Кавказский ФО</v>
      </c>
    </row>
    <row r="464" spans="1:11" x14ac:dyDescent="0.2">
      <c r="A464" t="s">
        <v>1100</v>
      </c>
      <c r="B464" t="s">
        <v>593</v>
      </c>
      <c r="C464" s="1" t="s">
        <v>121</v>
      </c>
      <c r="D464" s="1" t="s">
        <v>728</v>
      </c>
      <c r="E464" s="2">
        <v>12</v>
      </c>
      <c r="F464" s="3">
        <v>14</v>
      </c>
      <c r="G464" s="2">
        <v>101</v>
      </c>
      <c r="H464" s="3">
        <v>111</v>
      </c>
      <c r="I464" s="68" t="str">
        <f>VLOOKUP(C464,СПРАВОЧНИК!B:D,2,0)</f>
        <v>ЕВРОПА</v>
      </c>
      <c r="J464" s="68" t="str">
        <f>VLOOKUP(C464,СПРАВОЧНИК!B:D,3,0)</f>
        <v>ИНОМАРКИ</v>
      </c>
      <c r="K464" s="69" t="str">
        <f>VLOOKUP(СВОД2023[[#This Row],[ФО]],СПРАВОЧНИК!H:P,2,0)</f>
        <v>Северо-Кавказский ФО</v>
      </c>
    </row>
    <row r="465" spans="1:11" x14ac:dyDescent="0.2">
      <c r="A465" t="s">
        <v>1100</v>
      </c>
      <c r="B465" t="s">
        <v>593</v>
      </c>
      <c r="C465" s="1" t="s">
        <v>121</v>
      </c>
      <c r="D465" s="1" t="s">
        <v>678</v>
      </c>
      <c r="E465" s="2">
        <v>2</v>
      </c>
      <c r="F465" s="3">
        <v>6</v>
      </c>
      <c r="G465" s="2">
        <v>27</v>
      </c>
      <c r="H465" s="3">
        <v>27</v>
      </c>
      <c r="I465" s="68" t="str">
        <f>VLOOKUP(C465,СПРАВОЧНИК!B:D,2,0)</f>
        <v>ЕВРОПА</v>
      </c>
      <c r="J465" s="68" t="str">
        <f>VLOOKUP(C465,СПРАВОЧНИК!B:D,3,0)</f>
        <v>ИНОМАРКИ</v>
      </c>
      <c r="K465" s="69" t="str">
        <f>VLOOKUP(СВОД2023[[#This Row],[ФО]],СПРАВОЧНИК!H:P,2,0)</f>
        <v>Северо-Кавказский ФО</v>
      </c>
    </row>
    <row r="466" spans="1:11" x14ac:dyDescent="0.2">
      <c r="A466" t="s">
        <v>1100</v>
      </c>
      <c r="B466" t="s">
        <v>593</v>
      </c>
      <c r="C466" s="1" t="s">
        <v>121</v>
      </c>
      <c r="D466" s="1" t="s">
        <v>729</v>
      </c>
      <c r="E466" s="2">
        <v>1</v>
      </c>
      <c r="F466" s="3"/>
      <c r="G466" s="2">
        <v>7</v>
      </c>
      <c r="H466" s="3">
        <v>8</v>
      </c>
      <c r="I466" s="68" t="str">
        <f>VLOOKUP(C466,СПРАВОЧНИК!B:D,2,0)</f>
        <v>ЕВРОПА</v>
      </c>
      <c r="J466" s="68" t="str">
        <f>VLOOKUP(C466,СПРАВОЧНИК!B:D,3,0)</f>
        <v>ИНОМАРКИ</v>
      </c>
      <c r="K466" s="69" t="str">
        <f>VLOOKUP(СВОД2023[[#This Row],[ФО]],СПРАВОЧНИК!H:P,2,0)</f>
        <v>Северо-Кавказский ФО</v>
      </c>
    </row>
    <row r="467" spans="1:11" x14ac:dyDescent="0.2">
      <c r="A467" t="s">
        <v>1100</v>
      </c>
      <c r="B467" t="s">
        <v>593</v>
      </c>
      <c r="C467" s="1" t="s">
        <v>121</v>
      </c>
      <c r="D467" s="1" t="s">
        <v>1168</v>
      </c>
      <c r="E467" s="2"/>
      <c r="F467" s="3"/>
      <c r="G467" s="2">
        <v>1</v>
      </c>
      <c r="H467" s="3"/>
      <c r="I467" s="68" t="str">
        <f>VLOOKUP(C467,СПРАВОЧНИК!B:D,2,0)</f>
        <v>ЕВРОПА</v>
      </c>
      <c r="J467" s="68" t="str">
        <f>VLOOKUP(C467,СПРАВОЧНИК!B:D,3,0)</f>
        <v>ИНОМАРКИ</v>
      </c>
      <c r="K467" s="69" t="str">
        <f>VLOOKUP(СВОД2023[[#This Row],[ФО]],СПРАВОЧНИК!H:P,2,0)</f>
        <v>Северо-Кавказский ФО</v>
      </c>
    </row>
    <row r="468" spans="1:11" x14ac:dyDescent="0.2">
      <c r="A468" t="s">
        <v>1100</v>
      </c>
      <c r="B468" t="s">
        <v>593</v>
      </c>
      <c r="C468" s="1" t="s">
        <v>121</v>
      </c>
      <c r="D468" s="1" t="s">
        <v>679</v>
      </c>
      <c r="E468" s="2"/>
      <c r="F468" s="3"/>
      <c r="G468" s="2"/>
      <c r="H468" s="3">
        <v>1</v>
      </c>
      <c r="I468" s="68" t="str">
        <f>VLOOKUP(C468,СПРАВОЧНИК!B:D,2,0)</f>
        <v>ЕВРОПА</v>
      </c>
      <c r="J468" s="68" t="str">
        <f>VLOOKUP(C468,СПРАВОЧНИК!B:D,3,0)</f>
        <v>ИНОМАРКИ</v>
      </c>
      <c r="K468" s="69" t="str">
        <f>VLOOKUP(СВОД2023[[#This Row],[ФО]],СПРАВОЧНИК!H:P,2,0)</f>
        <v>Северо-Кавказский ФО</v>
      </c>
    </row>
    <row r="469" spans="1:11" x14ac:dyDescent="0.2">
      <c r="A469" t="s">
        <v>1100</v>
      </c>
      <c r="B469" t="s">
        <v>593</v>
      </c>
      <c r="C469" s="1" t="s">
        <v>1041</v>
      </c>
      <c r="D469" s="1" t="s">
        <v>1246</v>
      </c>
      <c r="E469" s="2"/>
      <c r="F469" s="3">
        <v>1</v>
      </c>
      <c r="G469" s="2"/>
      <c r="H469" s="3">
        <v>1</v>
      </c>
      <c r="I469" s="68" t="str">
        <f>VLOOKUP(C469,СПРАВОЧНИК!B:D,2,0)</f>
        <v>ЕВРОПА</v>
      </c>
      <c r="J469" s="68" t="str">
        <f>VLOOKUP(C469,СПРАВОЧНИК!B:D,3,0)</f>
        <v>ИНОМАРКИ</v>
      </c>
      <c r="K469" s="69" t="str">
        <f>VLOOKUP(СВОД2023[[#This Row],[ФО]],СПРАВОЧНИК!H:P,2,0)</f>
        <v>Северо-Кавказский ФО</v>
      </c>
    </row>
    <row r="470" spans="1:11" x14ac:dyDescent="0.2">
      <c r="A470" t="s">
        <v>1100</v>
      </c>
      <c r="B470" t="s">
        <v>593</v>
      </c>
      <c r="C470" s="1" t="s">
        <v>1041</v>
      </c>
      <c r="D470" s="1" t="s">
        <v>1171</v>
      </c>
      <c r="E470" s="2">
        <v>1</v>
      </c>
      <c r="F470" s="3"/>
      <c r="G470" s="2">
        <v>1</v>
      </c>
      <c r="H470" s="3"/>
      <c r="I470" s="68" t="str">
        <f>VLOOKUP(C470,СПРАВОЧНИК!B:D,2,0)</f>
        <v>ЕВРОПА</v>
      </c>
      <c r="J470" s="68" t="str">
        <f>VLOOKUP(C470,СПРАВОЧНИК!B:D,3,0)</f>
        <v>ИНОМАРКИ</v>
      </c>
      <c r="K470" s="69" t="str">
        <f>VLOOKUP(СВОД2023[[#This Row],[ФО]],СПРАВОЧНИК!H:P,2,0)</f>
        <v>Северо-Кавказский ФО</v>
      </c>
    </row>
    <row r="471" spans="1:11" x14ac:dyDescent="0.2">
      <c r="A471" t="s">
        <v>1100</v>
      </c>
      <c r="B471" t="s">
        <v>593</v>
      </c>
      <c r="C471" s="1" t="s">
        <v>131</v>
      </c>
      <c r="D471" s="1" t="s">
        <v>680</v>
      </c>
      <c r="E471" s="2">
        <v>4</v>
      </c>
      <c r="F471" s="3"/>
      <c r="G471" s="2">
        <v>7</v>
      </c>
      <c r="H471" s="3">
        <v>2</v>
      </c>
      <c r="I471" s="68" t="str">
        <f>VLOOKUP(C471,СПРАВОЧНИК!B:D,2,0)</f>
        <v>ЯПОНИЯ</v>
      </c>
      <c r="J471" s="68" t="str">
        <f>VLOOKUP(C471,СПРАВОЧНИК!B:D,3,0)</f>
        <v>ИНОМАРКИ</v>
      </c>
      <c r="K471" s="69" t="str">
        <f>VLOOKUP(СВОД2023[[#This Row],[ФО]],СПРАВОЧНИК!H:P,2,0)</f>
        <v>Северо-Кавказский ФО</v>
      </c>
    </row>
    <row r="472" spans="1:11" x14ac:dyDescent="0.2">
      <c r="A472" t="s">
        <v>1100</v>
      </c>
      <c r="B472" t="s">
        <v>593</v>
      </c>
      <c r="C472" s="1" t="s">
        <v>142</v>
      </c>
      <c r="D472" s="1" t="s">
        <v>1228</v>
      </c>
      <c r="E472" s="2"/>
      <c r="F472" s="3">
        <v>1</v>
      </c>
      <c r="G472" s="2"/>
      <c r="H472" s="3">
        <v>1</v>
      </c>
      <c r="I472" s="68" t="str">
        <f>VLOOKUP(C472,СПРАВОЧНИК!B:D,2,0)</f>
        <v>США</v>
      </c>
      <c r="J472" s="68" t="str">
        <f>VLOOKUP(C472,СПРАВОЧНИК!B:D,3,0)</f>
        <v>ИНОМАРКИ</v>
      </c>
      <c r="K472" s="69" t="str">
        <f>VLOOKUP(СВОД2023[[#This Row],[ФО]],СПРАВОЧНИК!H:P,2,0)</f>
        <v>Северо-Кавказский ФО</v>
      </c>
    </row>
    <row r="473" spans="1:11" x14ac:dyDescent="0.2">
      <c r="A473" t="s">
        <v>1100</v>
      </c>
      <c r="B473" t="s">
        <v>593</v>
      </c>
      <c r="C473" s="1" t="s">
        <v>147</v>
      </c>
      <c r="D473" s="1" t="s">
        <v>1172</v>
      </c>
      <c r="E473" s="2"/>
      <c r="F473" s="3"/>
      <c r="G473" s="2">
        <v>1</v>
      </c>
      <c r="H473" s="3"/>
      <c r="I473" s="68" t="str">
        <f>VLOOKUP(C473,СПРАВОЧНИК!B:D,2,0)</f>
        <v>КИТАЙ</v>
      </c>
      <c r="J473" s="68" t="str">
        <f>VLOOKUP(C473,СПРАВОЧНИК!B:D,3,0)</f>
        <v>ИНОМАРКИ</v>
      </c>
      <c r="K473" s="69" t="str">
        <f>VLOOKUP(СВОД2023[[#This Row],[ФО]],СПРАВОЧНИК!H:P,2,0)</f>
        <v>Северо-Кавказский ФО</v>
      </c>
    </row>
    <row r="474" spans="1:11" x14ac:dyDescent="0.2">
      <c r="A474" t="s">
        <v>1100</v>
      </c>
      <c r="B474" t="s">
        <v>593</v>
      </c>
      <c r="C474" s="1" t="s">
        <v>1047</v>
      </c>
      <c r="D474" s="1" t="s">
        <v>1173</v>
      </c>
      <c r="E474" s="2"/>
      <c r="F474" s="3">
        <v>2</v>
      </c>
      <c r="G474" s="2"/>
      <c r="H474" s="3">
        <v>3</v>
      </c>
      <c r="I474" s="68" t="str">
        <f>VLOOKUP(C474,СПРАВОЧНИК!B:D,2,0)</f>
        <v>РОССИЯ</v>
      </c>
      <c r="J474" s="68" t="str">
        <f>VLOOKUP(C474,СПРАВОЧНИК!B:D,3,0)</f>
        <v>ОТЕЧЕСТВЕННЫЕ</v>
      </c>
      <c r="K474" s="69" t="str">
        <f>VLOOKUP(СВОД2023[[#This Row],[ФО]],СПРАВОЧНИК!H:P,2,0)</f>
        <v>Северо-Кавказский ФО</v>
      </c>
    </row>
    <row r="475" spans="1:11" x14ac:dyDescent="0.2">
      <c r="A475" t="s">
        <v>1100</v>
      </c>
      <c r="B475" t="s">
        <v>593</v>
      </c>
      <c r="C475" s="1" t="s">
        <v>160</v>
      </c>
      <c r="D475" s="1" t="s">
        <v>1174</v>
      </c>
      <c r="E475" s="2">
        <v>1</v>
      </c>
      <c r="F475" s="3"/>
      <c r="G475" s="2">
        <v>2</v>
      </c>
      <c r="H475" s="3">
        <v>2</v>
      </c>
      <c r="I475" s="68" t="str">
        <f>VLOOKUP(C475,СПРАВОЧНИК!B:D,2,0)</f>
        <v>КИТАЙ</v>
      </c>
      <c r="J475" s="68" t="str">
        <f>VLOOKUP(C475,СПРАВОЧНИК!B:D,3,0)</f>
        <v>ИНОМАРКИ</v>
      </c>
      <c r="K475" s="69" t="str">
        <f>VLOOKUP(СВОД2023[[#This Row],[ФО]],СПРАВОЧНИК!H:P,2,0)</f>
        <v>Северо-Кавказский ФО</v>
      </c>
    </row>
    <row r="476" spans="1:11" x14ac:dyDescent="0.2">
      <c r="A476" t="s">
        <v>1100</v>
      </c>
      <c r="B476" t="s">
        <v>593</v>
      </c>
      <c r="C476" s="1" t="s">
        <v>160</v>
      </c>
      <c r="D476" s="1" t="s">
        <v>1175</v>
      </c>
      <c r="E476" s="2"/>
      <c r="F476" s="3"/>
      <c r="G476" s="2">
        <v>1</v>
      </c>
      <c r="H476" s="3"/>
      <c r="I476" s="68" t="str">
        <f>VLOOKUP(C476,СПРАВОЧНИК!B:D,2,0)</f>
        <v>КИТАЙ</v>
      </c>
      <c r="J476" s="68" t="str">
        <f>VLOOKUP(C476,СПРАВОЧНИК!B:D,3,0)</f>
        <v>ИНОМАРКИ</v>
      </c>
      <c r="K476" s="69" t="str">
        <f>VLOOKUP(СВОД2023[[#This Row],[ФО]],СПРАВОЧНИК!H:P,2,0)</f>
        <v>Северо-Кавказский ФО</v>
      </c>
    </row>
    <row r="477" spans="1:11" x14ac:dyDescent="0.2">
      <c r="A477" t="s">
        <v>1100</v>
      </c>
      <c r="B477" t="s">
        <v>593</v>
      </c>
      <c r="C477" s="1" t="s">
        <v>160</v>
      </c>
      <c r="D477" s="1" t="s">
        <v>1176</v>
      </c>
      <c r="E477" s="2"/>
      <c r="F477" s="3"/>
      <c r="G477" s="2">
        <v>4</v>
      </c>
      <c r="H477" s="3">
        <v>2</v>
      </c>
      <c r="I477" s="68" t="str">
        <f>VLOOKUP(C477,СПРАВОЧНИК!B:D,2,0)</f>
        <v>КИТАЙ</v>
      </c>
      <c r="J477" s="68" t="str">
        <f>VLOOKUP(C477,СПРАВОЧНИК!B:D,3,0)</f>
        <v>ИНОМАРКИ</v>
      </c>
      <c r="K477" s="69" t="str">
        <f>VLOOKUP(СВОД2023[[#This Row],[ФО]],СПРАВОЧНИК!H:P,2,0)</f>
        <v>Северо-Кавказский ФО</v>
      </c>
    </row>
    <row r="478" spans="1:11" x14ac:dyDescent="0.2">
      <c r="A478" t="s">
        <v>1100</v>
      </c>
      <c r="B478" t="s">
        <v>593</v>
      </c>
      <c r="C478" s="1" t="s">
        <v>160</v>
      </c>
      <c r="D478" s="1" t="s">
        <v>1177</v>
      </c>
      <c r="E478" s="2"/>
      <c r="F478" s="3"/>
      <c r="G478" s="2"/>
      <c r="H478" s="3">
        <v>1</v>
      </c>
      <c r="I478" s="68" t="str">
        <f>VLOOKUP(C478,СПРАВОЧНИК!B:D,2,0)</f>
        <v>КИТАЙ</v>
      </c>
      <c r="J478" s="68" t="str">
        <f>VLOOKUP(C478,СПРАВОЧНИК!B:D,3,0)</f>
        <v>ИНОМАРКИ</v>
      </c>
      <c r="K478" s="69" t="str">
        <f>VLOOKUP(СВОД2023[[#This Row],[ФО]],СПРАВОЧНИК!H:P,2,0)</f>
        <v>Северо-Кавказский ФО</v>
      </c>
    </row>
    <row r="479" spans="1:11" x14ac:dyDescent="0.2">
      <c r="A479" t="s">
        <v>1100</v>
      </c>
      <c r="B479" t="s">
        <v>593</v>
      </c>
      <c r="C479" s="1" t="s">
        <v>160</v>
      </c>
      <c r="D479" s="1" t="s">
        <v>1110</v>
      </c>
      <c r="E479" s="2"/>
      <c r="F479" s="3"/>
      <c r="G479" s="2">
        <v>3</v>
      </c>
      <c r="H479" s="3">
        <v>7</v>
      </c>
      <c r="I479" s="68" t="str">
        <f>VLOOKUP(C479,СПРАВОЧНИК!B:D,2,0)</f>
        <v>КИТАЙ</v>
      </c>
      <c r="J479" s="68" t="str">
        <f>VLOOKUP(C479,СПРАВОЧНИК!B:D,3,0)</f>
        <v>ИНОМАРКИ</v>
      </c>
      <c r="K479" s="69" t="str">
        <f>VLOOKUP(СВОД2023[[#This Row],[ФО]],СПРАВОЧНИК!H:P,2,0)</f>
        <v>Северо-Кавказский ФО</v>
      </c>
    </row>
    <row r="480" spans="1:11" x14ac:dyDescent="0.2">
      <c r="A480" t="s">
        <v>1100</v>
      </c>
      <c r="B480" t="s">
        <v>593</v>
      </c>
      <c r="C480" s="1" t="s">
        <v>160</v>
      </c>
      <c r="D480" s="1" t="s">
        <v>1112</v>
      </c>
      <c r="E480" s="2"/>
      <c r="F480" s="3">
        <v>1</v>
      </c>
      <c r="G480" s="2"/>
      <c r="H480" s="3">
        <v>1</v>
      </c>
      <c r="I480" s="68" t="str">
        <f>VLOOKUP(C480,СПРАВОЧНИК!B:D,2,0)</f>
        <v>КИТАЙ</v>
      </c>
      <c r="J480" s="68" t="str">
        <f>VLOOKUP(C480,СПРАВОЧНИК!B:D,3,0)</f>
        <v>ИНОМАРКИ</v>
      </c>
      <c r="K480" s="69" t="str">
        <f>VLOOKUP(СВОД2023[[#This Row],[ФО]],СПРАВОЧНИК!H:P,2,0)</f>
        <v>Северо-Кавказский ФО</v>
      </c>
    </row>
    <row r="481" spans="1:11" x14ac:dyDescent="0.2">
      <c r="A481" t="s">
        <v>1100</v>
      </c>
      <c r="B481" t="s">
        <v>593</v>
      </c>
      <c r="C481" s="1" t="s">
        <v>173</v>
      </c>
      <c r="D481" s="1" t="s">
        <v>731</v>
      </c>
      <c r="E481" s="2">
        <v>24</v>
      </c>
      <c r="F481" s="3">
        <v>29</v>
      </c>
      <c r="G481" s="2">
        <v>143</v>
      </c>
      <c r="H481" s="3">
        <v>157</v>
      </c>
      <c r="I481" s="68" t="str">
        <f>VLOOKUP(C481,СПРАВОЧНИК!B:D,2,0)</f>
        <v>ЕВРОПА</v>
      </c>
      <c r="J481" s="68" t="str">
        <f>VLOOKUP(C481,СПРАВОЧНИК!B:D,3,0)</f>
        <v>ИНОМАРКИ</v>
      </c>
      <c r="K481" s="69" t="str">
        <f>VLOOKUP(СВОД2023[[#This Row],[ФО]],СПРАВОЧНИК!H:P,2,0)</f>
        <v>Северо-Кавказский ФО</v>
      </c>
    </row>
    <row r="482" spans="1:11" x14ac:dyDescent="0.2">
      <c r="A482" t="s">
        <v>1100</v>
      </c>
      <c r="B482" t="s">
        <v>593</v>
      </c>
      <c r="C482" s="1" t="s">
        <v>173</v>
      </c>
      <c r="D482" s="1" t="s">
        <v>1179</v>
      </c>
      <c r="E482" s="2"/>
      <c r="F482" s="3"/>
      <c r="G482" s="2"/>
      <c r="H482" s="3">
        <v>1</v>
      </c>
      <c r="I482" s="68" t="str">
        <f>VLOOKUP(C482,СПРАВОЧНИК!B:D,2,0)</f>
        <v>ЕВРОПА</v>
      </c>
      <c r="J482" s="68" t="str">
        <f>VLOOKUP(C482,СПРАВОЧНИК!B:D,3,0)</f>
        <v>ИНОМАРКИ</v>
      </c>
      <c r="K482" s="69" t="str">
        <f>VLOOKUP(СВОД2023[[#This Row],[ФО]],СПРАВОЧНИК!H:P,2,0)</f>
        <v>Северо-Кавказский ФО</v>
      </c>
    </row>
    <row r="483" spans="1:11" x14ac:dyDescent="0.2">
      <c r="A483" t="s">
        <v>1100</v>
      </c>
      <c r="B483" t="s">
        <v>593</v>
      </c>
      <c r="C483" s="1" t="s">
        <v>173</v>
      </c>
      <c r="D483" s="1" t="s">
        <v>756</v>
      </c>
      <c r="E483" s="2"/>
      <c r="F483" s="3"/>
      <c r="G483" s="2">
        <v>1</v>
      </c>
      <c r="H483" s="3"/>
      <c r="I483" s="68" t="str">
        <f>VLOOKUP(C483,СПРАВОЧНИК!B:D,2,0)</f>
        <v>ЕВРОПА</v>
      </c>
      <c r="J483" s="68" t="str">
        <f>VLOOKUP(C483,СПРАВОЧНИК!B:D,3,0)</f>
        <v>ИНОМАРКИ</v>
      </c>
      <c r="K483" s="69" t="str">
        <f>VLOOKUP(СВОД2023[[#This Row],[ФО]],СПРАВОЧНИК!H:P,2,0)</f>
        <v>Северо-Кавказский ФО</v>
      </c>
    </row>
    <row r="484" spans="1:11" x14ac:dyDescent="0.2">
      <c r="A484" t="s">
        <v>1100</v>
      </c>
      <c r="B484" t="s">
        <v>593</v>
      </c>
      <c r="C484" s="1" t="s">
        <v>177</v>
      </c>
      <c r="D484" s="1" t="s">
        <v>1180</v>
      </c>
      <c r="E484" s="2">
        <v>1</v>
      </c>
      <c r="F484" s="3"/>
      <c r="G484" s="2">
        <v>1</v>
      </c>
      <c r="H484" s="3">
        <v>3</v>
      </c>
      <c r="I484" s="68" t="str">
        <f>VLOOKUP(C484,СПРАВОЧНИК!B:D,2,0)</f>
        <v>США</v>
      </c>
      <c r="J484" s="68" t="str">
        <f>VLOOKUP(C484,СПРАВОЧНИК!B:D,3,0)</f>
        <v>ИНОМАРКИ</v>
      </c>
      <c r="K484" s="69" t="str">
        <f>VLOOKUP(СВОД2023[[#This Row],[ФО]],СПРАВОЧНИК!H:P,2,0)</f>
        <v>Северо-Кавказский ФО</v>
      </c>
    </row>
    <row r="485" spans="1:11" x14ac:dyDescent="0.2">
      <c r="A485" t="s">
        <v>1100</v>
      </c>
      <c r="B485" t="s">
        <v>593</v>
      </c>
      <c r="C485" s="1" t="s">
        <v>177</v>
      </c>
      <c r="D485" s="1" t="s">
        <v>1230</v>
      </c>
      <c r="E485" s="2"/>
      <c r="F485" s="3"/>
      <c r="G485" s="2">
        <v>4</v>
      </c>
      <c r="H485" s="3"/>
      <c r="I485" s="68" t="str">
        <f>VLOOKUP(C485,СПРАВОЧНИК!B:D,2,0)</f>
        <v>США</v>
      </c>
      <c r="J485" s="68" t="str">
        <f>VLOOKUP(C485,СПРАВОЧНИК!B:D,3,0)</f>
        <v>ИНОМАРКИ</v>
      </c>
      <c r="K485" s="69" t="str">
        <f>VLOOKUP(СВОД2023[[#This Row],[ФО]],СПРАВОЧНИК!H:P,2,0)</f>
        <v>Северо-Кавказский ФО</v>
      </c>
    </row>
    <row r="486" spans="1:11" x14ac:dyDescent="0.2">
      <c r="A486" t="s">
        <v>1100</v>
      </c>
      <c r="B486" t="s">
        <v>593</v>
      </c>
      <c r="C486" s="1" t="s">
        <v>177</v>
      </c>
      <c r="D486" s="1" t="s">
        <v>1113</v>
      </c>
      <c r="E486" s="2"/>
      <c r="F486" s="3"/>
      <c r="G486" s="2"/>
      <c r="H486" s="3">
        <v>3</v>
      </c>
      <c r="I486" s="68" t="str">
        <f>VLOOKUP(C486,СПРАВОЧНИК!B:D,2,0)</f>
        <v>США</v>
      </c>
      <c r="J486" s="68" t="str">
        <f>VLOOKUP(C486,СПРАВОЧНИК!B:D,3,0)</f>
        <v>ИНОМАРКИ</v>
      </c>
      <c r="K486" s="69" t="str">
        <f>VLOOKUP(СВОД2023[[#This Row],[ФО]],СПРАВОЧНИК!H:P,2,0)</f>
        <v>Северо-Кавказский ФО</v>
      </c>
    </row>
    <row r="487" spans="1:11" x14ac:dyDescent="0.2">
      <c r="A487" t="s">
        <v>1100</v>
      </c>
      <c r="B487" t="s">
        <v>593</v>
      </c>
      <c r="C487" s="1" t="s">
        <v>177</v>
      </c>
      <c r="D487" s="1" t="s">
        <v>852</v>
      </c>
      <c r="E487" s="2">
        <v>7</v>
      </c>
      <c r="F487" s="3">
        <v>6</v>
      </c>
      <c r="G487" s="2">
        <v>35</v>
      </c>
      <c r="H487" s="3">
        <v>29</v>
      </c>
      <c r="I487" s="68" t="str">
        <f>VLOOKUP(C487,СПРАВОЧНИК!B:D,2,0)</f>
        <v>США</v>
      </c>
      <c r="J487" s="68" t="str">
        <f>VLOOKUP(C487,СПРАВОЧНИК!B:D,3,0)</f>
        <v>ИНОМАРКИ</v>
      </c>
      <c r="K487" s="69" t="str">
        <f>VLOOKUP(СВОД2023[[#This Row],[ФО]],СПРАВОЧНИК!H:P,2,0)</f>
        <v>Северо-Кавказский ФО</v>
      </c>
    </row>
    <row r="488" spans="1:11" x14ac:dyDescent="0.2">
      <c r="A488" t="s">
        <v>1100</v>
      </c>
      <c r="B488" t="s">
        <v>593</v>
      </c>
      <c r="C488" s="1" t="s">
        <v>177</v>
      </c>
      <c r="D488" s="1" t="s">
        <v>732</v>
      </c>
      <c r="E488" s="2">
        <v>2</v>
      </c>
      <c r="F488" s="3">
        <v>2</v>
      </c>
      <c r="G488" s="2">
        <v>8</v>
      </c>
      <c r="H488" s="3">
        <v>4</v>
      </c>
      <c r="I488" s="68" t="str">
        <f>VLOOKUP(C488,СПРАВОЧНИК!B:D,2,0)</f>
        <v>США</v>
      </c>
      <c r="J488" s="68" t="str">
        <f>VLOOKUP(C488,СПРАВОЧНИК!B:D,3,0)</f>
        <v>ИНОМАРКИ</v>
      </c>
      <c r="K488" s="69" t="str">
        <f>VLOOKUP(СВОД2023[[#This Row],[ФО]],СПРАВОЧНИК!H:P,2,0)</f>
        <v>Северо-Кавказский ФО</v>
      </c>
    </row>
    <row r="489" spans="1:11" x14ac:dyDescent="0.2">
      <c r="A489" t="s">
        <v>1100</v>
      </c>
      <c r="B489" t="s">
        <v>593</v>
      </c>
      <c r="C489" s="1" t="s">
        <v>177</v>
      </c>
      <c r="D489" s="1" t="s">
        <v>681</v>
      </c>
      <c r="E489" s="2">
        <v>79</v>
      </c>
      <c r="F489" s="3">
        <v>116</v>
      </c>
      <c r="G489" s="2">
        <v>556</v>
      </c>
      <c r="H489" s="3">
        <v>577</v>
      </c>
      <c r="I489" s="68" t="str">
        <f>VLOOKUP(C489,СПРАВОЧНИК!B:D,2,0)</f>
        <v>США</v>
      </c>
      <c r="J489" s="68" t="str">
        <f>VLOOKUP(C489,СПРАВОЧНИК!B:D,3,0)</f>
        <v>ИНОМАРКИ</v>
      </c>
      <c r="K489" s="69" t="str">
        <f>VLOOKUP(СВОД2023[[#This Row],[ФО]],СПРАВОЧНИК!H:P,2,0)</f>
        <v>Северо-Кавказский ФО</v>
      </c>
    </row>
    <row r="490" spans="1:11" x14ac:dyDescent="0.2">
      <c r="A490" t="s">
        <v>1100</v>
      </c>
      <c r="B490" t="s">
        <v>593</v>
      </c>
      <c r="C490" s="1" t="s">
        <v>177</v>
      </c>
      <c r="D490" s="1" t="s">
        <v>757</v>
      </c>
      <c r="E490" s="2">
        <v>1</v>
      </c>
      <c r="F490" s="3">
        <v>1</v>
      </c>
      <c r="G490" s="2">
        <v>16</v>
      </c>
      <c r="H490" s="3">
        <v>9</v>
      </c>
      <c r="I490" s="68" t="str">
        <f>VLOOKUP(C490,СПРАВОЧНИК!B:D,2,0)</f>
        <v>США</v>
      </c>
      <c r="J490" s="68" t="str">
        <f>VLOOKUP(C490,СПРАВОЧНИК!B:D,3,0)</f>
        <v>ИНОМАРКИ</v>
      </c>
      <c r="K490" s="69" t="str">
        <f>VLOOKUP(СВОД2023[[#This Row],[ФО]],СПРАВОЧНИК!H:P,2,0)</f>
        <v>Северо-Кавказский ФО</v>
      </c>
    </row>
    <row r="491" spans="1:11" x14ac:dyDescent="0.2">
      <c r="A491" t="s">
        <v>1100</v>
      </c>
      <c r="B491" t="s">
        <v>593</v>
      </c>
      <c r="C491" s="1" t="s">
        <v>177</v>
      </c>
      <c r="D491" s="1" t="s">
        <v>758</v>
      </c>
      <c r="E491" s="2">
        <v>1</v>
      </c>
      <c r="F491" s="3"/>
      <c r="G491" s="2">
        <v>7</v>
      </c>
      <c r="H491" s="3">
        <v>6</v>
      </c>
      <c r="I491" s="68" t="str">
        <f>VLOOKUP(C491,СПРАВОЧНИК!B:D,2,0)</f>
        <v>США</v>
      </c>
      <c r="J491" s="68" t="str">
        <f>VLOOKUP(C491,СПРАВОЧНИК!B:D,3,0)</f>
        <v>ИНОМАРКИ</v>
      </c>
      <c r="K491" s="69" t="str">
        <f>VLOOKUP(СВОД2023[[#This Row],[ФО]],СПРАВОЧНИК!H:P,2,0)</f>
        <v>Северо-Кавказский ФО</v>
      </c>
    </row>
    <row r="492" spans="1:11" x14ac:dyDescent="0.2">
      <c r="A492" t="s">
        <v>1100</v>
      </c>
      <c r="B492" t="s">
        <v>593</v>
      </c>
      <c r="C492" s="1" t="s">
        <v>671</v>
      </c>
      <c r="D492" s="1" t="s">
        <v>1181</v>
      </c>
      <c r="E492" s="2"/>
      <c r="F492" s="3"/>
      <c r="G492" s="2">
        <v>1</v>
      </c>
      <c r="H492" s="3"/>
      <c r="I492" s="68" t="str">
        <f>VLOOKUP(C492,СПРАВОЧНИК!B:D,2,0)</f>
        <v>КИТАЙ</v>
      </c>
      <c r="J492" s="68" t="str">
        <f>VLOOKUP(C492,СПРАВОЧНИК!B:D,3,0)</f>
        <v>ИНОМАРКИ</v>
      </c>
      <c r="K492" s="69" t="str">
        <f>VLOOKUP(СВОД2023[[#This Row],[ФО]],СПРАВОЧНИК!H:P,2,0)</f>
        <v>Северо-Кавказский ФО</v>
      </c>
    </row>
    <row r="493" spans="1:11" x14ac:dyDescent="0.2">
      <c r="A493" t="s">
        <v>1100</v>
      </c>
      <c r="B493" t="s">
        <v>593</v>
      </c>
      <c r="C493" s="1" t="s">
        <v>1231</v>
      </c>
      <c r="D493" s="1" t="s">
        <v>1232</v>
      </c>
      <c r="E493" s="2"/>
      <c r="F493" s="3"/>
      <c r="G493" s="2">
        <v>2</v>
      </c>
      <c r="H493" s="3"/>
      <c r="I493" s="68" t="str">
        <f>VLOOKUP(C493,СПРАВОЧНИК!B:D,2,0)</f>
        <v>США</v>
      </c>
      <c r="J493" s="68" t="str">
        <f>VLOOKUP(C493,СПРАВОЧНИК!B:D,3,0)</f>
        <v>ИНОМАРКИ</v>
      </c>
      <c r="K493" s="69" t="str">
        <f>VLOOKUP(СВОД2023[[#This Row],[ФО]],СПРАВОЧНИК!H:P,2,0)</f>
        <v>Северо-Кавказский ФО</v>
      </c>
    </row>
    <row r="494" spans="1:11" x14ac:dyDescent="0.2">
      <c r="A494" t="s">
        <v>1100</v>
      </c>
      <c r="B494" t="s">
        <v>593</v>
      </c>
      <c r="C494" s="1" t="s">
        <v>193</v>
      </c>
      <c r="D494" s="1" t="s">
        <v>682</v>
      </c>
      <c r="E494" s="2">
        <v>61</v>
      </c>
      <c r="F494" s="3">
        <v>63</v>
      </c>
      <c r="G494" s="2">
        <v>334</v>
      </c>
      <c r="H494" s="3">
        <v>298</v>
      </c>
      <c r="I494" s="68" t="str">
        <f>VLOOKUP(C494,СПРАВОЧНИК!B:D,2,0)</f>
        <v>РОССИЯ</v>
      </c>
      <c r="J494" s="68" t="str">
        <f>VLOOKUP(C494,СПРАВОЧНИК!B:D,3,0)</f>
        <v>ОТЕЧЕСТВЕННЫЕ</v>
      </c>
      <c r="K494" s="69" t="str">
        <f>VLOOKUP(СВОД2023[[#This Row],[ФО]],СПРАВОЧНИК!H:P,2,0)</f>
        <v>Северо-Кавказский ФО</v>
      </c>
    </row>
    <row r="495" spans="1:11" x14ac:dyDescent="0.2">
      <c r="A495" t="s">
        <v>1100</v>
      </c>
      <c r="B495" t="s">
        <v>593</v>
      </c>
      <c r="C495" s="1" t="s">
        <v>193</v>
      </c>
      <c r="D495" s="1" t="s">
        <v>683</v>
      </c>
      <c r="E495" s="2">
        <v>13</v>
      </c>
      <c r="F495" s="3">
        <v>14</v>
      </c>
      <c r="G495" s="2">
        <v>68</v>
      </c>
      <c r="H495" s="3">
        <v>81</v>
      </c>
      <c r="I495" s="68" t="str">
        <f>VLOOKUP(C495,СПРАВОЧНИК!B:D,2,0)</f>
        <v>РОССИЯ</v>
      </c>
      <c r="J495" s="68" t="str">
        <f>VLOOKUP(C495,СПРАВОЧНИК!B:D,3,0)</f>
        <v>ОТЕЧЕСТВЕННЫЕ</v>
      </c>
      <c r="K495" s="69" t="str">
        <f>VLOOKUP(СВОД2023[[#This Row],[ФО]],СПРАВОЧНИК!H:P,2,0)</f>
        <v>Северо-Кавказский ФО</v>
      </c>
    </row>
    <row r="496" spans="1:11" x14ac:dyDescent="0.2">
      <c r="A496" t="s">
        <v>1100</v>
      </c>
      <c r="B496" t="s">
        <v>593</v>
      </c>
      <c r="C496" s="1" t="s">
        <v>193</v>
      </c>
      <c r="D496" s="1" t="s">
        <v>684</v>
      </c>
      <c r="E496" s="2">
        <v>175</v>
      </c>
      <c r="F496" s="3">
        <v>246</v>
      </c>
      <c r="G496" s="2">
        <v>1205</v>
      </c>
      <c r="H496" s="3">
        <v>1213</v>
      </c>
      <c r="I496" s="68" t="str">
        <f>VLOOKUP(C496,СПРАВОЧНИК!B:D,2,0)</f>
        <v>РОССИЯ</v>
      </c>
      <c r="J496" s="68" t="str">
        <f>VLOOKUP(C496,СПРАВОЧНИК!B:D,3,0)</f>
        <v>ОТЕЧЕСТВЕННЫЕ</v>
      </c>
      <c r="K496" s="69" t="str">
        <f>VLOOKUP(СВОД2023[[#This Row],[ФО]],СПРАВОЧНИК!H:P,2,0)</f>
        <v>Северо-Кавказский ФО</v>
      </c>
    </row>
    <row r="497" spans="1:11" x14ac:dyDescent="0.2">
      <c r="A497" t="s">
        <v>1100</v>
      </c>
      <c r="B497" t="s">
        <v>593</v>
      </c>
      <c r="C497" s="1" t="s">
        <v>193</v>
      </c>
      <c r="D497" s="1" t="s">
        <v>685</v>
      </c>
      <c r="E497" s="2">
        <v>84</v>
      </c>
      <c r="F497" s="3">
        <v>91</v>
      </c>
      <c r="G497" s="2">
        <v>470</v>
      </c>
      <c r="H497" s="3">
        <v>488</v>
      </c>
      <c r="I497" s="68" t="str">
        <f>VLOOKUP(C497,СПРАВОЧНИК!B:D,2,0)</f>
        <v>РОССИЯ</v>
      </c>
      <c r="J497" s="68" t="str">
        <f>VLOOKUP(C497,СПРАВОЧНИК!B:D,3,0)</f>
        <v>ОТЕЧЕСТВЕННЫЕ</v>
      </c>
      <c r="K497" s="69" t="str">
        <f>VLOOKUP(СВОД2023[[#This Row],[ФО]],СПРАВОЧНИК!H:P,2,0)</f>
        <v>Северо-Кавказский ФО</v>
      </c>
    </row>
    <row r="498" spans="1:11" x14ac:dyDescent="0.2">
      <c r="A498" t="s">
        <v>1100</v>
      </c>
      <c r="B498" t="s">
        <v>593</v>
      </c>
      <c r="C498" s="1" t="s">
        <v>193</v>
      </c>
      <c r="D498" s="1" t="s">
        <v>1114</v>
      </c>
      <c r="E498" s="2">
        <v>1</v>
      </c>
      <c r="F498" s="3">
        <v>2</v>
      </c>
      <c r="G498" s="2">
        <v>10</v>
      </c>
      <c r="H498" s="3">
        <v>10</v>
      </c>
      <c r="I498" s="68" t="str">
        <f>VLOOKUP(C498,СПРАВОЧНИК!B:D,2,0)</f>
        <v>РОССИЯ</v>
      </c>
      <c r="J498" s="68" t="str">
        <f>VLOOKUP(C498,СПРАВОЧНИК!B:D,3,0)</f>
        <v>ОТЕЧЕСТВЕННЫЕ</v>
      </c>
      <c r="K498" s="69" t="str">
        <f>VLOOKUP(СВОД2023[[#This Row],[ФО]],СПРАВОЧНИК!H:P,2,0)</f>
        <v>Северо-Кавказский ФО</v>
      </c>
    </row>
    <row r="499" spans="1:11" x14ac:dyDescent="0.2">
      <c r="A499" t="s">
        <v>1100</v>
      </c>
      <c r="B499" t="s">
        <v>593</v>
      </c>
      <c r="C499" s="1" t="s">
        <v>193</v>
      </c>
      <c r="D499" s="1" t="s">
        <v>686</v>
      </c>
      <c r="E499" s="2">
        <v>282</v>
      </c>
      <c r="F499" s="3">
        <v>476</v>
      </c>
      <c r="G499" s="2">
        <v>1776</v>
      </c>
      <c r="H499" s="3">
        <v>2081</v>
      </c>
      <c r="I499" s="68" t="str">
        <f>VLOOKUP(C499,СПРАВОЧНИК!B:D,2,0)</f>
        <v>РОССИЯ</v>
      </c>
      <c r="J499" s="68" t="str">
        <f>VLOOKUP(C499,СПРАВОЧНИК!B:D,3,0)</f>
        <v>ОТЕЧЕСТВЕННЫЕ</v>
      </c>
      <c r="K499" s="69" t="str">
        <f>VLOOKUP(СВОД2023[[#This Row],[ФО]],СПРАВОЧНИК!H:P,2,0)</f>
        <v>Северо-Кавказский ФО</v>
      </c>
    </row>
    <row r="500" spans="1:11" x14ac:dyDescent="0.2">
      <c r="A500" t="s">
        <v>1100</v>
      </c>
      <c r="B500" t="s">
        <v>593</v>
      </c>
      <c r="C500" s="1" t="s">
        <v>193</v>
      </c>
      <c r="D500" s="1" t="s">
        <v>687</v>
      </c>
      <c r="E500" s="2">
        <v>1121</v>
      </c>
      <c r="F500" s="3">
        <v>1588</v>
      </c>
      <c r="G500" s="2">
        <v>7540</v>
      </c>
      <c r="H500" s="3">
        <v>8075</v>
      </c>
      <c r="I500" s="68" t="str">
        <f>VLOOKUP(C500,СПРАВОЧНИК!B:D,2,0)</f>
        <v>РОССИЯ</v>
      </c>
      <c r="J500" s="68" t="str">
        <f>VLOOKUP(C500,СПРАВОЧНИК!B:D,3,0)</f>
        <v>ОТЕЧЕСТВЕННЫЕ</v>
      </c>
      <c r="K500" s="69" t="str">
        <f>VLOOKUP(СВОД2023[[#This Row],[ФО]],СПРАВОЧНИК!H:P,2,0)</f>
        <v>Северо-Кавказский ФО</v>
      </c>
    </row>
    <row r="501" spans="1:11" x14ac:dyDescent="0.2">
      <c r="A501" t="s">
        <v>1100</v>
      </c>
      <c r="B501" t="s">
        <v>593</v>
      </c>
      <c r="C501" s="1" t="s">
        <v>193</v>
      </c>
      <c r="D501" s="1" t="s">
        <v>688</v>
      </c>
      <c r="E501" s="2">
        <v>223</v>
      </c>
      <c r="F501" s="3">
        <v>217</v>
      </c>
      <c r="G501" s="2">
        <v>1629</v>
      </c>
      <c r="H501" s="3">
        <v>1351</v>
      </c>
      <c r="I501" s="68" t="str">
        <f>VLOOKUP(C501,СПРАВОЧНИК!B:D,2,0)</f>
        <v>РОССИЯ</v>
      </c>
      <c r="J501" s="68" t="str">
        <f>VLOOKUP(C501,СПРАВОЧНИК!B:D,3,0)</f>
        <v>ОТЕЧЕСТВЕННЫЕ</v>
      </c>
      <c r="K501" s="69" t="str">
        <f>VLOOKUP(СВОД2023[[#This Row],[ФО]],СПРАВОЧНИК!H:P,2,0)</f>
        <v>Северо-Кавказский ФО</v>
      </c>
    </row>
    <row r="502" spans="1:11" x14ac:dyDescent="0.2">
      <c r="A502" t="s">
        <v>1100</v>
      </c>
      <c r="B502" t="s">
        <v>593</v>
      </c>
      <c r="C502" s="1" t="s">
        <v>193</v>
      </c>
      <c r="D502" s="1" t="s">
        <v>689</v>
      </c>
      <c r="E502" s="2"/>
      <c r="F502" s="3"/>
      <c r="G502" s="2">
        <v>5</v>
      </c>
      <c r="H502" s="3"/>
      <c r="I502" s="68" t="str">
        <f>VLOOKUP(C502,СПРАВОЧНИК!B:D,2,0)</f>
        <v>РОССИЯ</v>
      </c>
      <c r="J502" s="68" t="str">
        <f>VLOOKUP(C502,СПРАВОЧНИК!B:D,3,0)</f>
        <v>ОТЕЧЕСТВЕННЫЕ</v>
      </c>
      <c r="K502" s="69" t="str">
        <f>VLOOKUP(СВОД2023[[#This Row],[ФО]],СПРАВОЧНИК!H:P,2,0)</f>
        <v>Северо-Кавказский ФО</v>
      </c>
    </row>
    <row r="503" spans="1:11" x14ac:dyDescent="0.2">
      <c r="A503" t="s">
        <v>1100</v>
      </c>
      <c r="B503" t="s">
        <v>593</v>
      </c>
      <c r="C503" s="1" t="s">
        <v>193</v>
      </c>
      <c r="D503" s="1" t="s">
        <v>690</v>
      </c>
      <c r="E503" s="2">
        <v>1</v>
      </c>
      <c r="F503" s="3"/>
      <c r="G503" s="2">
        <v>1</v>
      </c>
      <c r="H503" s="3"/>
      <c r="I503" s="68" t="str">
        <f>VLOOKUP(C503,СПРАВОЧНИК!B:D,2,0)</f>
        <v>РОССИЯ</v>
      </c>
      <c r="J503" s="68" t="str">
        <f>VLOOKUP(C503,СПРАВОЧНИК!B:D,3,0)</f>
        <v>ОТЕЧЕСТВЕННЫЕ</v>
      </c>
      <c r="K503" s="69" t="str">
        <f>VLOOKUP(СВОД2023[[#This Row],[ФО]],СПРАВОЧНИК!H:P,2,0)</f>
        <v>Северо-Кавказский ФО</v>
      </c>
    </row>
    <row r="504" spans="1:11" x14ac:dyDescent="0.2">
      <c r="A504" t="s">
        <v>1100</v>
      </c>
      <c r="B504" t="s">
        <v>593</v>
      </c>
      <c r="C504" s="1" t="s">
        <v>215</v>
      </c>
      <c r="D504" s="1" t="s">
        <v>759</v>
      </c>
      <c r="E504" s="2"/>
      <c r="F504" s="3">
        <v>2</v>
      </c>
      <c r="G504" s="2">
        <v>1</v>
      </c>
      <c r="H504" s="3">
        <v>2</v>
      </c>
      <c r="I504" s="68" t="str">
        <f>VLOOKUP(C504,СПРАВОЧНИК!B:D,2,0)</f>
        <v>США</v>
      </c>
      <c r="J504" s="68" t="str">
        <f>VLOOKUP(C504,СПРАВОЧНИК!B:D,3,0)</f>
        <v>ИНОМАРКИ</v>
      </c>
      <c r="K504" s="69" t="str">
        <f>VLOOKUP(СВОД2023[[#This Row],[ФО]],СПРАВОЧНИК!H:P,2,0)</f>
        <v>Северо-Кавказский ФО</v>
      </c>
    </row>
    <row r="505" spans="1:11" x14ac:dyDescent="0.2">
      <c r="A505" t="s">
        <v>1100</v>
      </c>
      <c r="B505" t="s">
        <v>593</v>
      </c>
      <c r="C505" s="1" t="s">
        <v>1115</v>
      </c>
      <c r="D505" s="1" t="s">
        <v>1116</v>
      </c>
      <c r="E505" s="2"/>
      <c r="F505" s="3">
        <v>3</v>
      </c>
      <c r="G505" s="2">
        <v>2</v>
      </c>
      <c r="H505" s="3">
        <v>8</v>
      </c>
      <c r="I505" s="68" t="str">
        <f>VLOOKUP(C505,СПРАВОЧНИК!B:D,2,0)</f>
        <v>США</v>
      </c>
      <c r="J505" s="68" t="str">
        <f>VLOOKUP(C505,СПРАВОЧНИК!B:D,3,0)</f>
        <v>ИНОМАРКИ</v>
      </c>
      <c r="K505" s="69" t="str">
        <f>VLOOKUP(СВОД2023[[#This Row],[ФО]],СПРАВОЧНИК!H:P,2,0)</f>
        <v>Северо-Кавказский ФО</v>
      </c>
    </row>
    <row r="506" spans="1:11" x14ac:dyDescent="0.2">
      <c r="A506" t="s">
        <v>1100</v>
      </c>
      <c r="B506" t="s">
        <v>593</v>
      </c>
      <c r="C506" s="1" t="s">
        <v>230</v>
      </c>
      <c r="D506" s="1" t="s">
        <v>1119</v>
      </c>
      <c r="E506" s="2"/>
      <c r="F506" s="3"/>
      <c r="G506" s="2"/>
      <c r="H506" s="3">
        <v>1</v>
      </c>
      <c r="I506" s="68" t="str">
        <f>VLOOKUP(C506,СПРАВОЧНИК!B:D,2,0)</f>
        <v>ЯПОНИЯ</v>
      </c>
      <c r="J506" s="68" t="str">
        <f>VLOOKUP(C506,СПРАВОЧНИК!B:D,3,0)</f>
        <v>ИНОМАРКИ</v>
      </c>
      <c r="K506" s="69" t="str">
        <f>VLOOKUP(СВОД2023[[#This Row],[ФО]],СПРАВОЧНИК!H:P,2,0)</f>
        <v>Северо-Кавказский ФО</v>
      </c>
    </row>
    <row r="507" spans="1:11" x14ac:dyDescent="0.2">
      <c r="A507" t="s">
        <v>1100</v>
      </c>
      <c r="B507" t="s">
        <v>593</v>
      </c>
      <c r="C507" s="1" t="s">
        <v>257</v>
      </c>
      <c r="D507" s="1" t="s">
        <v>1120</v>
      </c>
      <c r="E507" s="2">
        <v>1</v>
      </c>
      <c r="F507" s="3"/>
      <c r="G507" s="2">
        <v>4</v>
      </c>
      <c r="H507" s="3">
        <v>2</v>
      </c>
      <c r="I507" s="68" t="str">
        <f>VLOOKUP(C507,СПРАВОЧНИК!B:D,2,0)</f>
        <v>КОРЕЯ</v>
      </c>
      <c r="J507" s="68" t="str">
        <f>VLOOKUP(C507,СПРАВОЧНИК!B:D,3,0)</f>
        <v>ИНОМАРКИ</v>
      </c>
      <c r="K507" s="69" t="str">
        <f>VLOOKUP(СВОД2023[[#This Row],[ФО]],СПРАВОЧНИК!H:P,2,0)</f>
        <v>Северо-Кавказский ФО</v>
      </c>
    </row>
    <row r="508" spans="1:11" x14ac:dyDescent="0.2">
      <c r="A508" t="s">
        <v>1100</v>
      </c>
      <c r="B508" t="s">
        <v>593</v>
      </c>
      <c r="C508" s="1" t="s">
        <v>257</v>
      </c>
      <c r="D508" s="1" t="s">
        <v>691</v>
      </c>
      <c r="E508" s="2">
        <v>40</v>
      </c>
      <c r="F508" s="3">
        <v>36</v>
      </c>
      <c r="G508" s="2">
        <v>236</v>
      </c>
      <c r="H508" s="3">
        <v>177</v>
      </c>
      <c r="I508" s="68" t="str">
        <f>VLOOKUP(C508,СПРАВОЧНИК!B:D,2,0)</f>
        <v>КОРЕЯ</v>
      </c>
      <c r="J508" s="68" t="str">
        <f>VLOOKUP(C508,СПРАВОЧНИК!B:D,3,0)</f>
        <v>ИНОМАРКИ</v>
      </c>
      <c r="K508" s="69" t="str">
        <f>VLOOKUP(СВОД2023[[#This Row],[ФО]],СПРАВОЧНИК!H:P,2,0)</f>
        <v>Северо-Кавказский ФО</v>
      </c>
    </row>
    <row r="509" spans="1:11" x14ac:dyDescent="0.2">
      <c r="A509" t="s">
        <v>1100</v>
      </c>
      <c r="B509" t="s">
        <v>593</v>
      </c>
      <c r="C509" s="1" t="s">
        <v>257</v>
      </c>
      <c r="D509" s="1" t="s">
        <v>692</v>
      </c>
      <c r="E509" s="2">
        <v>31</v>
      </c>
      <c r="F509" s="3">
        <v>17</v>
      </c>
      <c r="G509" s="2">
        <v>138</v>
      </c>
      <c r="H509" s="3">
        <v>110</v>
      </c>
      <c r="I509" s="68" t="str">
        <f>VLOOKUP(C509,СПРАВОЧНИК!B:D,2,0)</f>
        <v>КОРЕЯ</v>
      </c>
      <c r="J509" s="68" t="str">
        <f>VLOOKUP(C509,СПРАВОЧНИК!B:D,3,0)</f>
        <v>ИНОМАРКИ</v>
      </c>
      <c r="K509" s="69" t="str">
        <f>VLOOKUP(СВОД2023[[#This Row],[ФО]],СПРАВОЧНИК!H:P,2,0)</f>
        <v>Северо-Кавказский ФО</v>
      </c>
    </row>
    <row r="510" spans="1:11" x14ac:dyDescent="0.2">
      <c r="A510" t="s">
        <v>1100</v>
      </c>
      <c r="B510" t="s">
        <v>593</v>
      </c>
      <c r="C510" s="1" t="s">
        <v>257</v>
      </c>
      <c r="D510" s="1" t="s">
        <v>1121</v>
      </c>
      <c r="E510" s="2">
        <v>2</v>
      </c>
      <c r="F510" s="3"/>
      <c r="G510" s="2">
        <v>4</v>
      </c>
      <c r="H510" s="3">
        <v>2</v>
      </c>
      <c r="I510" s="68" t="str">
        <f>VLOOKUP(C510,СПРАВОЧНИК!B:D,2,0)</f>
        <v>КОРЕЯ</v>
      </c>
      <c r="J510" s="68" t="str">
        <f>VLOOKUP(C510,СПРАВОЧНИК!B:D,3,0)</f>
        <v>ИНОМАРКИ</v>
      </c>
      <c r="K510" s="69" t="str">
        <f>VLOOKUP(СВОД2023[[#This Row],[ФО]],СПРАВОЧНИК!H:P,2,0)</f>
        <v>Северо-Кавказский ФО</v>
      </c>
    </row>
    <row r="511" spans="1:11" x14ac:dyDescent="0.2">
      <c r="A511" t="s">
        <v>1100</v>
      </c>
      <c r="B511" t="s">
        <v>593</v>
      </c>
      <c r="C511" s="1" t="s">
        <v>257</v>
      </c>
      <c r="D511" s="1" t="s">
        <v>1247</v>
      </c>
      <c r="E511" s="2">
        <v>1</v>
      </c>
      <c r="F511" s="3"/>
      <c r="G511" s="2">
        <v>1</v>
      </c>
      <c r="H511" s="3"/>
      <c r="I511" s="68" t="str">
        <f>VLOOKUP(C511,СПРАВОЧНИК!B:D,2,0)</f>
        <v>КОРЕЯ</v>
      </c>
      <c r="J511" s="68" t="str">
        <f>VLOOKUP(C511,СПРАВОЧНИК!B:D,3,0)</f>
        <v>ИНОМАРКИ</v>
      </c>
      <c r="K511" s="69" t="str">
        <f>VLOOKUP(СВОД2023[[#This Row],[ФО]],СПРАВОЧНИК!H:P,2,0)</f>
        <v>Северо-Кавказский ФО</v>
      </c>
    </row>
    <row r="512" spans="1:11" x14ac:dyDescent="0.2">
      <c r="A512" t="s">
        <v>1100</v>
      </c>
      <c r="B512" t="s">
        <v>593</v>
      </c>
      <c r="C512" s="1" t="s">
        <v>257</v>
      </c>
      <c r="D512" s="1" t="s">
        <v>1184</v>
      </c>
      <c r="E512" s="2"/>
      <c r="F512" s="3"/>
      <c r="G512" s="2">
        <v>1</v>
      </c>
      <c r="H512" s="3"/>
      <c r="I512" s="68" t="str">
        <f>VLOOKUP(C512,СПРАВОЧНИК!B:D,2,0)</f>
        <v>КОРЕЯ</v>
      </c>
      <c r="J512" s="68" t="str">
        <f>VLOOKUP(C512,СПРАВОЧНИК!B:D,3,0)</f>
        <v>ИНОМАРКИ</v>
      </c>
      <c r="K512" s="69" t="str">
        <f>VLOOKUP(СВОД2023[[#This Row],[ФО]],СПРАВОЧНИК!H:P,2,0)</f>
        <v>Северо-Кавказский ФО</v>
      </c>
    </row>
    <row r="513" spans="1:11" x14ac:dyDescent="0.2">
      <c r="A513" t="s">
        <v>1100</v>
      </c>
      <c r="B513" t="s">
        <v>593</v>
      </c>
      <c r="C513" s="1" t="s">
        <v>257</v>
      </c>
      <c r="D513" s="1" t="s">
        <v>1248</v>
      </c>
      <c r="E513" s="2"/>
      <c r="F513" s="3">
        <v>1</v>
      </c>
      <c r="G513" s="2"/>
      <c r="H513" s="3">
        <v>1</v>
      </c>
      <c r="I513" s="68" t="str">
        <f>VLOOKUP(C513,СПРАВОЧНИК!B:D,2,0)</f>
        <v>КОРЕЯ</v>
      </c>
      <c r="J513" s="68" t="str">
        <f>VLOOKUP(C513,СПРАВОЧНИК!B:D,3,0)</f>
        <v>ИНОМАРКИ</v>
      </c>
      <c r="K513" s="69" t="str">
        <f>VLOOKUP(СВОД2023[[#This Row],[ФО]],СПРАВОЧНИК!H:P,2,0)</f>
        <v>Северо-Кавказский ФО</v>
      </c>
    </row>
    <row r="514" spans="1:11" x14ac:dyDescent="0.2">
      <c r="A514" t="s">
        <v>1100</v>
      </c>
      <c r="B514" t="s">
        <v>593</v>
      </c>
      <c r="C514" s="1" t="s">
        <v>257</v>
      </c>
      <c r="D514" s="1" t="s">
        <v>693</v>
      </c>
      <c r="E514" s="2">
        <v>1</v>
      </c>
      <c r="F514" s="3">
        <v>2</v>
      </c>
      <c r="G514" s="2">
        <v>36</v>
      </c>
      <c r="H514" s="3">
        <v>20</v>
      </c>
      <c r="I514" s="68" t="str">
        <f>VLOOKUP(C514,СПРАВОЧНИК!B:D,2,0)</f>
        <v>КОРЕЯ</v>
      </c>
      <c r="J514" s="68" t="str">
        <f>VLOOKUP(C514,СПРАВОЧНИК!B:D,3,0)</f>
        <v>ИНОМАРКИ</v>
      </c>
      <c r="K514" s="69" t="str">
        <f>VLOOKUP(СВОД2023[[#This Row],[ФО]],СПРАВОЧНИК!H:P,2,0)</f>
        <v>Северо-Кавказский ФО</v>
      </c>
    </row>
    <row r="515" spans="1:11" x14ac:dyDescent="0.2">
      <c r="A515" t="s">
        <v>1100</v>
      </c>
      <c r="B515" t="s">
        <v>593</v>
      </c>
      <c r="C515" s="1" t="s">
        <v>257</v>
      </c>
      <c r="D515" s="1" t="s">
        <v>1122</v>
      </c>
      <c r="E515" s="2"/>
      <c r="F515" s="3"/>
      <c r="G515" s="2"/>
      <c r="H515" s="3">
        <v>1</v>
      </c>
      <c r="I515" s="68" t="str">
        <f>VLOOKUP(C515,СПРАВОЧНИК!B:D,2,0)</f>
        <v>КОРЕЯ</v>
      </c>
      <c r="J515" s="68" t="str">
        <f>VLOOKUP(C515,СПРАВОЧНИК!B:D,3,0)</f>
        <v>ИНОМАРКИ</v>
      </c>
      <c r="K515" s="69" t="str">
        <f>VLOOKUP(СВОД2023[[#This Row],[ФО]],СПРАВОЧНИК!H:P,2,0)</f>
        <v>Северо-Кавказский ФО</v>
      </c>
    </row>
    <row r="516" spans="1:11" x14ac:dyDescent="0.2">
      <c r="A516" t="s">
        <v>1100</v>
      </c>
      <c r="B516" t="s">
        <v>593</v>
      </c>
      <c r="C516" s="1" t="s">
        <v>274</v>
      </c>
      <c r="D516" s="1" t="s">
        <v>1124</v>
      </c>
      <c r="E516" s="2"/>
      <c r="F516" s="3"/>
      <c r="G516" s="2"/>
      <c r="H516" s="3">
        <v>1</v>
      </c>
      <c r="I516" s="68" t="str">
        <f>VLOOKUP(C516,СПРАВОЧНИК!B:D,2,0)</f>
        <v>ЯПОНИЯ</v>
      </c>
      <c r="J516" s="68" t="str">
        <f>VLOOKUP(C516,СПРАВОЧНИК!B:D,3,0)</f>
        <v>ИНОМАРКИ</v>
      </c>
      <c r="K516" s="69" t="str">
        <f>VLOOKUP(СВОД2023[[#This Row],[ФО]],СПРАВОЧНИК!H:P,2,0)</f>
        <v>Северо-Кавказский ФО</v>
      </c>
    </row>
    <row r="517" spans="1:11" x14ac:dyDescent="0.2">
      <c r="A517" t="s">
        <v>1100</v>
      </c>
      <c r="B517" t="s">
        <v>593</v>
      </c>
      <c r="C517" s="1" t="s">
        <v>274</v>
      </c>
      <c r="D517" s="1" t="s">
        <v>1125</v>
      </c>
      <c r="E517" s="2"/>
      <c r="F517" s="3">
        <v>1</v>
      </c>
      <c r="G517" s="2">
        <v>1</v>
      </c>
      <c r="H517" s="3">
        <v>2</v>
      </c>
      <c r="I517" s="68" t="str">
        <f>VLOOKUP(C517,СПРАВОЧНИК!B:D,2,0)</f>
        <v>ЯПОНИЯ</v>
      </c>
      <c r="J517" s="68" t="str">
        <f>VLOOKUP(C517,СПРАВОЧНИК!B:D,3,0)</f>
        <v>ИНОМАРКИ</v>
      </c>
      <c r="K517" s="69" t="str">
        <f>VLOOKUP(СВОД2023[[#This Row],[ФО]],СПРАВОЧНИК!H:P,2,0)</f>
        <v>Северо-Кавказский ФО</v>
      </c>
    </row>
    <row r="518" spans="1:11" x14ac:dyDescent="0.2">
      <c r="A518" t="s">
        <v>1100</v>
      </c>
      <c r="B518" t="s">
        <v>593</v>
      </c>
      <c r="C518" s="1" t="s">
        <v>694</v>
      </c>
      <c r="D518" s="1" t="s">
        <v>695</v>
      </c>
      <c r="E518" s="2">
        <v>10</v>
      </c>
      <c r="F518" s="3">
        <v>20</v>
      </c>
      <c r="G518" s="2">
        <v>86</v>
      </c>
      <c r="H518" s="3">
        <v>98</v>
      </c>
      <c r="I518" s="68" t="str">
        <f>VLOOKUP(C518,СПРАВОЧНИК!B:D,2,0)</f>
        <v>ЕВРОПА</v>
      </c>
      <c r="J518" s="68" t="str">
        <f>VLOOKUP(C518,СПРАВОЧНИК!B:D,3,0)</f>
        <v>ИНОМАРКИ</v>
      </c>
      <c r="K518" s="69" t="str">
        <f>VLOOKUP(СВОД2023[[#This Row],[ФО]],СПРАВОЧНИК!H:P,2,0)</f>
        <v>Северо-Кавказский ФО</v>
      </c>
    </row>
    <row r="519" spans="1:11" x14ac:dyDescent="0.2">
      <c r="A519" t="s">
        <v>1100</v>
      </c>
      <c r="B519" t="s">
        <v>593</v>
      </c>
      <c r="C519" s="1" t="s">
        <v>276</v>
      </c>
      <c r="D519" s="1" t="s">
        <v>1186</v>
      </c>
      <c r="E519" s="2"/>
      <c r="F519" s="3"/>
      <c r="G519" s="2"/>
      <c r="H519" s="3">
        <v>1</v>
      </c>
      <c r="I519" s="68" t="str">
        <f>VLOOKUP(C519,СПРАВОЧНИК!B:D,2,0)</f>
        <v>КИТАЙ</v>
      </c>
      <c r="J519" s="68" t="str">
        <f>VLOOKUP(C519,СПРАВОЧНИК!B:D,3,0)</f>
        <v>ИНОМАРКИ</v>
      </c>
      <c r="K519" s="69" t="str">
        <f>VLOOKUP(СВОД2023[[#This Row],[ФО]],СПРАВОЧНИК!H:P,2,0)</f>
        <v>Северо-Кавказский ФО</v>
      </c>
    </row>
    <row r="520" spans="1:11" x14ac:dyDescent="0.2">
      <c r="A520" t="s">
        <v>1100</v>
      </c>
      <c r="B520" t="s">
        <v>593</v>
      </c>
      <c r="C520" s="1" t="s">
        <v>276</v>
      </c>
      <c r="D520" s="1" t="s">
        <v>1249</v>
      </c>
      <c r="E520" s="2"/>
      <c r="F520" s="3"/>
      <c r="G520" s="2">
        <v>2</v>
      </c>
      <c r="H520" s="3"/>
      <c r="I520" s="68" t="str">
        <f>VLOOKUP(C520,СПРАВОЧНИК!B:D,2,0)</f>
        <v>КИТАЙ</v>
      </c>
      <c r="J520" s="68" t="str">
        <f>VLOOKUP(C520,СПРАВОЧНИК!B:D,3,0)</f>
        <v>ИНОМАРКИ</v>
      </c>
      <c r="K520" s="69" t="str">
        <f>VLOOKUP(СВОД2023[[#This Row],[ФО]],СПРАВОЧНИК!H:P,2,0)</f>
        <v>Северо-Кавказский ФО</v>
      </c>
    </row>
    <row r="521" spans="1:11" x14ac:dyDescent="0.2">
      <c r="A521" t="s">
        <v>1100</v>
      </c>
      <c r="B521" t="s">
        <v>593</v>
      </c>
      <c r="C521" s="1" t="s">
        <v>301</v>
      </c>
      <c r="D521" s="1" t="s">
        <v>741</v>
      </c>
      <c r="E521" s="2"/>
      <c r="F521" s="3"/>
      <c r="G521" s="2">
        <v>4</v>
      </c>
      <c r="H521" s="3"/>
      <c r="I521" s="68" t="str">
        <f>VLOOKUP(C521,СПРАВОЧНИК!B:D,2,0)</f>
        <v>КОРЕЯ</v>
      </c>
      <c r="J521" s="68" t="str">
        <f>VLOOKUP(C521,СПРАВОЧНИК!B:D,3,0)</f>
        <v>ИНОМАРКИ</v>
      </c>
      <c r="K521" s="69" t="str">
        <f>VLOOKUP(СВОД2023[[#This Row],[ФО]],СПРАВОЧНИК!H:P,2,0)</f>
        <v>Северо-Кавказский ФО</v>
      </c>
    </row>
    <row r="522" spans="1:11" x14ac:dyDescent="0.2">
      <c r="A522" t="s">
        <v>1100</v>
      </c>
      <c r="B522" t="s">
        <v>593</v>
      </c>
      <c r="C522" s="1" t="s">
        <v>301</v>
      </c>
      <c r="D522" s="1" t="s">
        <v>1187</v>
      </c>
      <c r="E522" s="2"/>
      <c r="F522" s="3"/>
      <c r="G522" s="2">
        <v>1</v>
      </c>
      <c r="H522" s="3">
        <v>1</v>
      </c>
      <c r="I522" s="68" t="str">
        <f>VLOOKUP(C522,СПРАВОЧНИК!B:D,2,0)</f>
        <v>КОРЕЯ</v>
      </c>
      <c r="J522" s="68" t="str">
        <f>VLOOKUP(C522,СПРАВОЧНИК!B:D,3,0)</f>
        <v>ИНОМАРКИ</v>
      </c>
      <c r="K522" s="69" t="str">
        <f>VLOOKUP(СВОД2023[[#This Row],[ФО]],СПРАВОЧНИК!H:P,2,0)</f>
        <v>Северо-Кавказский ФО</v>
      </c>
    </row>
    <row r="523" spans="1:11" x14ac:dyDescent="0.2">
      <c r="A523" t="s">
        <v>1100</v>
      </c>
      <c r="B523" t="s">
        <v>593</v>
      </c>
      <c r="C523" s="1" t="s">
        <v>301</v>
      </c>
      <c r="D523" s="1" t="s">
        <v>1188</v>
      </c>
      <c r="E523" s="2"/>
      <c r="F523" s="3"/>
      <c r="G523" s="2">
        <v>1</v>
      </c>
      <c r="H523" s="3">
        <v>2</v>
      </c>
      <c r="I523" s="68" t="str">
        <f>VLOOKUP(C523,СПРАВОЧНИК!B:D,2,0)</f>
        <v>КОРЕЯ</v>
      </c>
      <c r="J523" s="68" t="str">
        <f>VLOOKUP(C523,СПРАВОЧНИК!B:D,3,0)</f>
        <v>ИНОМАРКИ</v>
      </c>
      <c r="K523" s="69" t="str">
        <f>VLOOKUP(СВОД2023[[#This Row],[ФО]],СПРАВОЧНИК!H:P,2,0)</f>
        <v>Северо-Кавказский ФО</v>
      </c>
    </row>
    <row r="524" spans="1:11" x14ac:dyDescent="0.2">
      <c r="A524" t="s">
        <v>1100</v>
      </c>
      <c r="B524" t="s">
        <v>593</v>
      </c>
      <c r="C524" s="1" t="s">
        <v>301</v>
      </c>
      <c r="D524" s="1" t="s">
        <v>697</v>
      </c>
      <c r="E524" s="2"/>
      <c r="F524" s="3">
        <v>3</v>
      </c>
      <c r="G524" s="2">
        <v>9</v>
      </c>
      <c r="H524" s="3">
        <v>13</v>
      </c>
      <c r="I524" s="68" t="str">
        <f>VLOOKUP(C524,СПРАВОЧНИК!B:D,2,0)</f>
        <v>КОРЕЯ</v>
      </c>
      <c r="J524" s="68" t="str">
        <f>VLOOKUP(C524,СПРАВОЧНИК!B:D,3,0)</f>
        <v>ИНОМАРКИ</v>
      </c>
      <c r="K524" s="69" t="str">
        <f>VLOOKUP(СВОД2023[[#This Row],[ФО]],СПРАВОЧНИК!H:P,2,0)</f>
        <v>Северо-Кавказский ФО</v>
      </c>
    </row>
    <row r="525" spans="1:11" x14ac:dyDescent="0.2">
      <c r="A525" t="s">
        <v>1100</v>
      </c>
      <c r="B525" t="s">
        <v>593</v>
      </c>
      <c r="C525" s="1" t="s">
        <v>311</v>
      </c>
      <c r="D525" s="1" t="s">
        <v>1189</v>
      </c>
      <c r="E525" s="2"/>
      <c r="F525" s="3">
        <v>1</v>
      </c>
      <c r="G525" s="2">
        <v>3</v>
      </c>
      <c r="H525" s="3">
        <v>3</v>
      </c>
      <c r="I525" s="68" t="str">
        <f>VLOOKUP(C525,СПРАВОЧНИК!B:D,2,0)</f>
        <v>РОССИЯ</v>
      </c>
      <c r="J525" s="68" t="str">
        <f>VLOOKUP(C525,СПРАВОЧНИК!B:D,3,0)</f>
        <v>ОТЕЧЕСТВЕННЫЕ</v>
      </c>
      <c r="K525" s="69" t="str">
        <f>VLOOKUP(СВОД2023[[#This Row],[ФО]],СПРАВОЧНИК!H:P,2,0)</f>
        <v>Северо-Кавказский ФО</v>
      </c>
    </row>
    <row r="526" spans="1:11" x14ac:dyDescent="0.2">
      <c r="A526" t="s">
        <v>1100</v>
      </c>
      <c r="B526" t="s">
        <v>593</v>
      </c>
      <c r="C526" s="1" t="s">
        <v>311</v>
      </c>
      <c r="D526" s="1" t="s">
        <v>749</v>
      </c>
      <c r="E526" s="2">
        <v>36</v>
      </c>
      <c r="F526" s="3">
        <v>40</v>
      </c>
      <c r="G526" s="2">
        <v>227</v>
      </c>
      <c r="H526" s="3">
        <v>207</v>
      </c>
      <c r="I526" s="68" t="str">
        <f>VLOOKUP(C526,СПРАВОЧНИК!B:D,2,0)</f>
        <v>РОССИЯ</v>
      </c>
      <c r="J526" s="68" t="str">
        <f>VLOOKUP(C526,СПРАВОЧНИК!B:D,3,0)</f>
        <v>ОТЕЧЕСТВЕННЫЕ</v>
      </c>
      <c r="K526" s="69" t="str">
        <f>VLOOKUP(СВОД2023[[#This Row],[ФО]],СПРАВОЧНИК!H:P,2,0)</f>
        <v>Северо-Кавказский ФО</v>
      </c>
    </row>
    <row r="527" spans="1:11" x14ac:dyDescent="0.2">
      <c r="A527" t="s">
        <v>1100</v>
      </c>
      <c r="B527" t="s">
        <v>593</v>
      </c>
      <c r="C527" s="1" t="s">
        <v>311</v>
      </c>
      <c r="D527" s="1" t="s">
        <v>698</v>
      </c>
      <c r="E527" s="2">
        <v>5</v>
      </c>
      <c r="F527" s="3">
        <v>7</v>
      </c>
      <c r="G527" s="2">
        <v>27</v>
      </c>
      <c r="H527" s="3">
        <v>33</v>
      </c>
      <c r="I527" s="68" t="str">
        <f>VLOOKUP(C527,СПРАВОЧНИК!B:D,2,0)</f>
        <v>РОССИЯ</v>
      </c>
      <c r="J527" s="68" t="str">
        <f>VLOOKUP(C527,СПРАВОЧНИК!B:D,3,0)</f>
        <v>ОТЕЧЕСТВЕННЫЕ</v>
      </c>
      <c r="K527" s="69" t="str">
        <f>VLOOKUP(СВОД2023[[#This Row],[ФО]],СПРАВОЧНИК!H:P,2,0)</f>
        <v>Северо-Кавказский ФО</v>
      </c>
    </row>
    <row r="528" spans="1:11" x14ac:dyDescent="0.2">
      <c r="A528" t="s">
        <v>1100</v>
      </c>
      <c r="B528" t="s">
        <v>593</v>
      </c>
      <c r="C528" s="1" t="s">
        <v>311</v>
      </c>
      <c r="D528" s="1" t="s">
        <v>1190</v>
      </c>
      <c r="E528" s="2">
        <v>39</v>
      </c>
      <c r="F528" s="3">
        <v>75</v>
      </c>
      <c r="G528" s="2">
        <v>334</v>
      </c>
      <c r="H528" s="3">
        <v>311</v>
      </c>
      <c r="I528" s="68" t="str">
        <f>VLOOKUP(C528,СПРАВОЧНИК!B:D,2,0)</f>
        <v>РОССИЯ</v>
      </c>
      <c r="J528" s="68" t="str">
        <f>VLOOKUP(C528,СПРАВОЧНИК!B:D,3,0)</f>
        <v>ОТЕЧЕСТВЕННЫЕ</v>
      </c>
      <c r="K528" s="69" t="str">
        <f>VLOOKUP(СВОД2023[[#This Row],[ФО]],СПРАВОЧНИК!H:P,2,0)</f>
        <v>Северо-Кавказский ФО</v>
      </c>
    </row>
    <row r="529" spans="1:11" x14ac:dyDescent="0.2">
      <c r="A529" t="s">
        <v>1100</v>
      </c>
      <c r="B529" t="s">
        <v>593</v>
      </c>
      <c r="C529" s="1" t="s">
        <v>311</v>
      </c>
      <c r="D529" s="1" t="s">
        <v>1250</v>
      </c>
      <c r="E529" s="2">
        <v>1</v>
      </c>
      <c r="F529" s="3"/>
      <c r="G529" s="2">
        <v>1</v>
      </c>
      <c r="H529" s="3"/>
      <c r="I529" s="68" t="str">
        <f>VLOOKUP(C529,СПРАВОЧНИК!B:D,2,0)</f>
        <v>РОССИЯ</v>
      </c>
      <c r="J529" s="68" t="str">
        <f>VLOOKUP(C529,СПРАВОЧНИК!B:D,3,0)</f>
        <v>ОТЕЧЕСТВЕННЫЕ</v>
      </c>
      <c r="K529" s="69" t="str">
        <f>VLOOKUP(СВОД2023[[#This Row],[ФО]],СПРАВОЧНИК!H:P,2,0)</f>
        <v>Северо-Кавказский ФО</v>
      </c>
    </row>
    <row r="530" spans="1:11" x14ac:dyDescent="0.2">
      <c r="A530" t="s">
        <v>1100</v>
      </c>
      <c r="B530" t="s">
        <v>593</v>
      </c>
      <c r="C530" s="1" t="s">
        <v>311</v>
      </c>
      <c r="D530" s="1" t="s">
        <v>699</v>
      </c>
      <c r="E530" s="2">
        <v>66</v>
      </c>
      <c r="F530" s="3">
        <v>51</v>
      </c>
      <c r="G530" s="2">
        <v>300</v>
      </c>
      <c r="H530" s="3">
        <v>257</v>
      </c>
      <c r="I530" s="68" t="str">
        <f>VLOOKUP(C530,СПРАВОЧНИК!B:D,2,0)</f>
        <v>РОССИЯ</v>
      </c>
      <c r="J530" s="68" t="str">
        <f>VLOOKUP(C530,СПРАВОЧНИК!B:D,3,0)</f>
        <v>ОТЕЧЕСТВЕННЫЕ</v>
      </c>
      <c r="K530" s="69" t="str">
        <f>VLOOKUP(СВОД2023[[#This Row],[ФО]],СПРАВОЧНИК!H:P,2,0)</f>
        <v>Северо-Кавказский ФО</v>
      </c>
    </row>
    <row r="531" spans="1:11" x14ac:dyDescent="0.2">
      <c r="A531" t="s">
        <v>1100</v>
      </c>
      <c r="B531" t="s">
        <v>593</v>
      </c>
      <c r="C531" s="1" t="s">
        <v>311</v>
      </c>
      <c r="D531" s="1" t="s">
        <v>700</v>
      </c>
      <c r="E531" s="2">
        <v>68</v>
      </c>
      <c r="F531" s="3">
        <v>65</v>
      </c>
      <c r="G531" s="2">
        <v>450</v>
      </c>
      <c r="H531" s="3">
        <v>392</v>
      </c>
      <c r="I531" s="68" t="str">
        <f>VLOOKUP(C531,СПРАВОЧНИК!B:D,2,0)</f>
        <v>РОССИЯ</v>
      </c>
      <c r="J531" s="68" t="str">
        <f>VLOOKUP(C531,СПРАВОЧНИК!B:D,3,0)</f>
        <v>ОТЕЧЕСТВЕННЫЕ</v>
      </c>
      <c r="K531" s="69" t="str">
        <f>VLOOKUP(СВОД2023[[#This Row],[ФО]],СПРАВОЧНИК!H:P,2,0)</f>
        <v>Северо-Кавказский ФО</v>
      </c>
    </row>
    <row r="532" spans="1:11" x14ac:dyDescent="0.2">
      <c r="A532" t="s">
        <v>1100</v>
      </c>
      <c r="B532" t="s">
        <v>593</v>
      </c>
      <c r="C532" s="1" t="s">
        <v>311</v>
      </c>
      <c r="D532" s="1" t="s">
        <v>1192</v>
      </c>
      <c r="E532" s="2"/>
      <c r="F532" s="3"/>
      <c r="G532" s="2"/>
      <c r="H532" s="3">
        <v>1</v>
      </c>
      <c r="I532" s="68" t="str">
        <f>VLOOKUP(C532,СПРАВОЧНИК!B:D,2,0)</f>
        <v>РОССИЯ</v>
      </c>
      <c r="J532" s="68" t="str">
        <f>VLOOKUP(C532,СПРАВОЧНИК!B:D,3,0)</f>
        <v>ОТЕЧЕСТВЕННЫЕ</v>
      </c>
      <c r="K532" s="69" t="str">
        <f>VLOOKUP(СВОД2023[[#This Row],[ФО]],СПРАВОЧНИК!H:P,2,0)</f>
        <v>Северо-Кавказский ФО</v>
      </c>
    </row>
    <row r="533" spans="1:11" x14ac:dyDescent="0.2">
      <c r="A533" t="s">
        <v>1100</v>
      </c>
      <c r="B533" t="s">
        <v>593</v>
      </c>
      <c r="C533" s="1" t="s">
        <v>742</v>
      </c>
      <c r="D533" s="1" t="s">
        <v>743</v>
      </c>
      <c r="E533" s="2">
        <v>3</v>
      </c>
      <c r="F533" s="3">
        <v>2</v>
      </c>
      <c r="G533" s="2">
        <v>10</v>
      </c>
      <c r="H533" s="3">
        <v>10</v>
      </c>
      <c r="I533" s="68" t="str">
        <f>VLOOKUP(C533,СПРАВОЧНИК!B:D,2,0)</f>
        <v>КИТАЙ</v>
      </c>
      <c r="J533" s="68" t="str">
        <f>VLOOKUP(C533,СПРАВОЧНИК!B:D,3,0)</f>
        <v>ИНОМАРКИ</v>
      </c>
      <c r="K533" s="69" t="str">
        <f>VLOOKUP(СВОД2023[[#This Row],[ФО]],СПРАВОЧНИК!H:P,2,0)</f>
        <v>Северо-Кавказский ФО</v>
      </c>
    </row>
    <row r="534" spans="1:11" x14ac:dyDescent="0.2">
      <c r="A534" t="s">
        <v>1100</v>
      </c>
      <c r="B534" t="s">
        <v>593</v>
      </c>
      <c r="C534" s="1" t="s">
        <v>853</v>
      </c>
      <c r="D534" s="1" t="s">
        <v>854</v>
      </c>
      <c r="E534" s="2"/>
      <c r="F534" s="3"/>
      <c r="G534" s="2">
        <v>1</v>
      </c>
      <c r="H534" s="3"/>
      <c r="I534" s="68" t="str">
        <f>VLOOKUP(C534,СПРАВОЧНИК!B:D,2,0)</f>
        <v>ЕВРОПА</v>
      </c>
      <c r="J534" s="68" t="str">
        <f>VLOOKUP(C534,СПРАВОЧНИК!B:D,3,0)</f>
        <v>ИНОМАРКИ</v>
      </c>
      <c r="K534" s="69" t="str">
        <f>VLOOKUP(СВОД2023[[#This Row],[ФО]],СПРАВОЧНИК!H:P,2,0)</f>
        <v>Северо-Кавказский ФО</v>
      </c>
    </row>
    <row r="535" spans="1:11" x14ac:dyDescent="0.2">
      <c r="A535" t="s">
        <v>1100</v>
      </c>
      <c r="B535" t="s">
        <v>593</v>
      </c>
      <c r="C535" s="1" t="s">
        <v>359</v>
      </c>
      <c r="D535" s="1" t="s">
        <v>1127</v>
      </c>
      <c r="E535" s="2"/>
      <c r="F535" s="3">
        <v>7</v>
      </c>
      <c r="G535" s="2">
        <v>16</v>
      </c>
      <c r="H535" s="3">
        <v>17</v>
      </c>
      <c r="I535" s="68" t="str">
        <f>VLOOKUP(C535,СПРАВОЧНИК!B:D,2,0)</f>
        <v>ЯПОНИЯ</v>
      </c>
      <c r="J535" s="68" t="str">
        <f>VLOOKUP(C535,СПРАВОЧНИК!B:D,3,0)</f>
        <v>ИНОМАРКИ</v>
      </c>
      <c r="K535" s="69" t="str">
        <f>VLOOKUP(СВОД2023[[#This Row],[ФО]],СПРАВОЧНИК!H:P,2,0)</f>
        <v>Северо-Кавказский ФО</v>
      </c>
    </row>
    <row r="536" spans="1:11" x14ac:dyDescent="0.2">
      <c r="A536" t="s">
        <v>1100</v>
      </c>
      <c r="B536" t="s">
        <v>593</v>
      </c>
      <c r="C536" s="1" t="s">
        <v>377</v>
      </c>
      <c r="D536" s="1" t="s">
        <v>744</v>
      </c>
      <c r="E536" s="2"/>
      <c r="F536" s="3">
        <v>1</v>
      </c>
      <c r="G536" s="2">
        <v>4</v>
      </c>
      <c r="H536" s="3">
        <v>2</v>
      </c>
      <c r="I536" s="68" t="str">
        <f>VLOOKUP(C536,СПРАВОЧНИК!B:D,2,0)</f>
        <v>ЕВРОПА</v>
      </c>
      <c r="J536" s="68" t="str">
        <f>VLOOKUP(C536,СПРАВОЧНИК!B:D,3,0)</f>
        <v>ИНОМАРКИ</v>
      </c>
      <c r="K536" s="69" t="str">
        <f>VLOOKUP(СВОД2023[[#This Row],[ФО]],СПРАВОЧНИК!H:P,2,0)</f>
        <v>Северо-Кавказский ФО</v>
      </c>
    </row>
    <row r="537" spans="1:11" x14ac:dyDescent="0.2">
      <c r="A537" t="s">
        <v>1100</v>
      </c>
      <c r="B537" t="s">
        <v>593</v>
      </c>
      <c r="C537" s="1" t="s">
        <v>377</v>
      </c>
      <c r="D537" s="1" t="s">
        <v>1194</v>
      </c>
      <c r="E537" s="2">
        <v>1</v>
      </c>
      <c r="F537" s="3">
        <v>1</v>
      </c>
      <c r="G537" s="2">
        <v>7</v>
      </c>
      <c r="H537" s="3">
        <v>2</v>
      </c>
      <c r="I537" s="68" t="str">
        <f>VLOOKUP(C537,СПРАВОЧНИК!B:D,2,0)</f>
        <v>ЕВРОПА</v>
      </c>
      <c r="J537" s="68" t="str">
        <f>VLOOKUP(C537,СПРАВОЧНИК!B:D,3,0)</f>
        <v>ИНОМАРКИ</v>
      </c>
      <c r="K537" s="69" t="str">
        <f>VLOOKUP(СВОД2023[[#This Row],[ФО]],СПРАВОЧНИК!H:P,2,0)</f>
        <v>Северо-Кавказский ФО</v>
      </c>
    </row>
    <row r="538" spans="1:11" x14ac:dyDescent="0.2">
      <c r="A538" t="s">
        <v>1100</v>
      </c>
      <c r="B538" t="s">
        <v>593</v>
      </c>
      <c r="C538" s="1" t="s">
        <v>377</v>
      </c>
      <c r="D538" s="1" t="s">
        <v>1128</v>
      </c>
      <c r="E538" s="2">
        <v>1</v>
      </c>
      <c r="F538" s="3"/>
      <c r="G538" s="2">
        <v>1</v>
      </c>
      <c r="H538" s="3"/>
      <c r="I538" s="68" t="str">
        <f>VLOOKUP(C538,СПРАВОЧНИК!B:D,2,0)</f>
        <v>ЕВРОПА</v>
      </c>
      <c r="J538" s="68" t="str">
        <f>VLOOKUP(C538,СПРАВОЧНИК!B:D,3,0)</f>
        <v>ИНОМАРКИ</v>
      </c>
      <c r="K538" s="69" t="str">
        <f>VLOOKUP(СВОД2023[[#This Row],[ФО]],СПРАВОЧНИК!H:P,2,0)</f>
        <v>Северо-Кавказский ФО</v>
      </c>
    </row>
    <row r="539" spans="1:11" x14ac:dyDescent="0.2">
      <c r="A539" t="s">
        <v>1100</v>
      </c>
      <c r="B539" t="s">
        <v>593</v>
      </c>
      <c r="C539" s="1" t="s">
        <v>377</v>
      </c>
      <c r="D539" s="1" t="s">
        <v>701</v>
      </c>
      <c r="E539" s="2">
        <v>88</v>
      </c>
      <c r="F539" s="3">
        <v>110</v>
      </c>
      <c r="G539" s="2">
        <v>484</v>
      </c>
      <c r="H539" s="3">
        <v>461</v>
      </c>
      <c r="I539" s="68" t="str">
        <f>VLOOKUP(C539,СПРАВОЧНИК!B:D,2,0)</f>
        <v>ЕВРОПА</v>
      </c>
      <c r="J539" s="68" t="str">
        <f>VLOOKUP(C539,СПРАВОЧНИК!B:D,3,0)</f>
        <v>ИНОМАРКИ</v>
      </c>
      <c r="K539" s="69" t="str">
        <f>VLOOKUP(СВОД2023[[#This Row],[ФО]],СПРАВОЧНИК!H:P,2,0)</f>
        <v>Северо-Кавказский ФО</v>
      </c>
    </row>
    <row r="540" spans="1:11" x14ac:dyDescent="0.2">
      <c r="A540" t="s">
        <v>1100</v>
      </c>
      <c r="B540" t="s">
        <v>593</v>
      </c>
      <c r="C540" s="1" t="s">
        <v>377</v>
      </c>
      <c r="D540" s="1" t="s">
        <v>1195</v>
      </c>
      <c r="E540" s="2"/>
      <c r="F540" s="3"/>
      <c r="G540" s="2">
        <v>4</v>
      </c>
      <c r="H540" s="3">
        <v>1</v>
      </c>
      <c r="I540" s="68" t="str">
        <f>VLOOKUP(C540,СПРАВОЧНИК!B:D,2,0)</f>
        <v>ЕВРОПА</v>
      </c>
      <c r="J540" s="68" t="str">
        <f>VLOOKUP(C540,СПРАВОЧНИК!B:D,3,0)</f>
        <v>ИНОМАРКИ</v>
      </c>
      <c r="K540" s="69" t="str">
        <f>VLOOKUP(СВОД2023[[#This Row],[ФО]],СПРАВОЧНИК!H:P,2,0)</f>
        <v>Северо-Кавказский ФО</v>
      </c>
    </row>
    <row r="541" spans="1:11" x14ac:dyDescent="0.2">
      <c r="A541" t="s">
        <v>1100</v>
      </c>
      <c r="B541" t="s">
        <v>593</v>
      </c>
      <c r="C541" s="1" t="s">
        <v>377</v>
      </c>
      <c r="D541" s="1" t="s">
        <v>1251</v>
      </c>
      <c r="E541" s="2"/>
      <c r="F541" s="3"/>
      <c r="G541" s="2"/>
      <c r="H541" s="3">
        <v>1</v>
      </c>
      <c r="I541" s="68" t="str">
        <f>VLOOKUP(C541,СПРАВОЧНИК!B:D,2,0)</f>
        <v>ЕВРОПА</v>
      </c>
      <c r="J541" s="68" t="str">
        <f>VLOOKUP(C541,СПРАВОЧНИК!B:D,3,0)</f>
        <v>ИНОМАРКИ</v>
      </c>
      <c r="K541" s="69" t="str">
        <f>VLOOKUP(СВОД2023[[#This Row],[ФО]],СПРАВОЧНИК!H:P,2,0)</f>
        <v>Северо-Кавказский ФО</v>
      </c>
    </row>
    <row r="542" spans="1:11" x14ac:dyDescent="0.2">
      <c r="A542" t="s">
        <v>1100</v>
      </c>
      <c r="B542" t="s">
        <v>593</v>
      </c>
      <c r="C542" s="1" t="s">
        <v>377</v>
      </c>
      <c r="D542" s="1" t="s">
        <v>1129</v>
      </c>
      <c r="E542" s="2">
        <v>1</v>
      </c>
      <c r="F542" s="3"/>
      <c r="G542" s="2">
        <v>2</v>
      </c>
      <c r="H542" s="3"/>
      <c r="I542" s="68" t="str">
        <f>VLOOKUP(C542,СПРАВОЧНИК!B:D,2,0)</f>
        <v>ЕВРОПА</v>
      </c>
      <c r="J542" s="68" t="str">
        <f>VLOOKUP(C542,СПРАВОЧНИК!B:D,3,0)</f>
        <v>ИНОМАРКИ</v>
      </c>
      <c r="K542" s="69" t="str">
        <f>VLOOKUP(СВОД2023[[#This Row],[ФО]],СПРАВОЧНИК!H:P,2,0)</f>
        <v>Северо-Кавказский ФО</v>
      </c>
    </row>
    <row r="543" spans="1:11" x14ac:dyDescent="0.2">
      <c r="A543" t="s">
        <v>1100</v>
      </c>
      <c r="B543" t="s">
        <v>593</v>
      </c>
      <c r="C543" s="1" t="s">
        <v>377</v>
      </c>
      <c r="D543" s="1" t="s">
        <v>1196</v>
      </c>
      <c r="E543" s="2"/>
      <c r="F543" s="3"/>
      <c r="G543" s="2">
        <v>2</v>
      </c>
      <c r="H543" s="3">
        <v>3</v>
      </c>
      <c r="I543" s="68" t="str">
        <f>VLOOKUP(C543,СПРАВОЧНИК!B:D,2,0)</f>
        <v>ЕВРОПА</v>
      </c>
      <c r="J543" s="68" t="str">
        <f>VLOOKUP(C543,СПРАВОЧНИК!B:D,3,0)</f>
        <v>ИНОМАРКИ</v>
      </c>
      <c r="K543" s="69" t="str">
        <f>VLOOKUP(СВОД2023[[#This Row],[ФО]],СПРАВОЧНИК!H:P,2,0)</f>
        <v>Северо-Кавказский ФО</v>
      </c>
    </row>
    <row r="544" spans="1:11" x14ac:dyDescent="0.2">
      <c r="A544" t="s">
        <v>1100</v>
      </c>
      <c r="B544" t="s">
        <v>593</v>
      </c>
      <c r="C544" s="1" t="s">
        <v>377</v>
      </c>
      <c r="D544" s="1" t="s">
        <v>1130</v>
      </c>
      <c r="E544" s="2">
        <v>1</v>
      </c>
      <c r="F544" s="3">
        <v>2</v>
      </c>
      <c r="G544" s="2">
        <v>4</v>
      </c>
      <c r="H544" s="3">
        <v>7</v>
      </c>
      <c r="I544" s="68" t="str">
        <f>VLOOKUP(C544,СПРАВОЧНИК!B:D,2,0)</f>
        <v>ЕВРОПА</v>
      </c>
      <c r="J544" s="68" t="str">
        <f>VLOOKUP(C544,СПРАВОЧНИК!B:D,3,0)</f>
        <v>ИНОМАРКИ</v>
      </c>
      <c r="K544" s="69" t="str">
        <f>VLOOKUP(СВОД2023[[#This Row],[ФО]],СПРАВОЧНИК!H:P,2,0)</f>
        <v>Северо-Кавказский ФО</v>
      </c>
    </row>
    <row r="545" spans="1:11" x14ac:dyDescent="0.2">
      <c r="A545" t="s">
        <v>1100</v>
      </c>
      <c r="B545" t="s">
        <v>593</v>
      </c>
      <c r="C545" s="1" t="s">
        <v>377</v>
      </c>
      <c r="D545" s="1" t="s">
        <v>1131</v>
      </c>
      <c r="E545" s="2">
        <v>24</v>
      </c>
      <c r="F545" s="3">
        <v>17</v>
      </c>
      <c r="G545" s="2">
        <v>119</v>
      </c>
      <c r="H545" s="3">
        <v>74</v>
      </c>
      <c r="I545" s="68" t="str">
        <f>VLOOKUP(C545,СПРАВОЧНИК!B:D,2,0)</f>
        <v>ЕВРОПА</v>
      </c>
      <c r="J545" s="68" t="str">
        <f>VLOOKUP(C545,СПРАВОЧНИК!B:D,3,0)</f>
        <v>ИНОМАРКИ</v>
      </c>
      <c r="K545" s="69" t="str">
        <f>VLOOKUP(СВОД2023[[#This Row],[ФО]],СПРАВОЧНИК!H:P,2,0)</f>
        <v>Северо-Кавказский ФО</v>
      </c>
    </row>
    <row r="546" spans="1:11" x14ac:dyDescent="0.2">
      <c r="A546" t="s">
        <v>1100</v>
      </c>
      <c r="B546" t="s">
        <v>593</v>
      </c>
      <c r="C546" s="1" t="s">
        <v>377</v>
      </c>
      <c r="D546" s="1" t="s">
        <v>702</v>
      </c>
      <c r="E546" s="2">
        <v>33</v>
      </c>
      <c r="F546" s="3">
        <v>26</v>
      </c>
      <c r="G546" s="2">
        <v>193</v>
      </c>
      <c r="H546" s="3">
        <v>128</v>
      </c>
      <c r="I546" s="68" t="str">
        <f>VLOOKUP(C546,СПРАВОЧНИК!B:D,2,0)</f>
        <v>ЕВРОПА</v>
      </c>
      <c r="J546" s="68" t="str">
        <f>VLOOKUP(C546,СПРАВОЧНИК!B:D,3,0)</f>
        <v>ИНОМАРКИ</v>
      </c>
      <c r="K546" s="69" t="str">
        <f>VLOOKUP(СВОД2023[[#This Row],[ФО]],СПРАВОЧНИК!H:P,2,0)</f>
        <v>Северо-Кавказский ФО</v>
      </c>
    </row>
    <row r="547" spans="1:11" x14ac:dyDescent="0.2">
      <c r="A547" t="s">
        <v>1100</v>
      </c>
      <c r="B547" t="s">
        <v>593</v>
      </c>
      <c r="C547" s="1" t="s">
        <v>377</v>
      </c>
      <c r="D547" s="1" t="s">
        <v>703</v>
      </c>
      <c r="E547" s="2">
        <v>18</v>
      </c>
      <c r="F547" s="3">
        <v>11</v>
      </c>
      <c r="G547" s="2">
        <v>112</v>
      </c>
      <c r="H547" s="3">
        <v>66</v>
      </c>
      <c r="I547" s="68" t="str">
        <f>VLOOKUP(C547,СПРАВОЧНИК!B:D,2,0)</f>
        <v>ЕВРОПА</v>
      </c>
      <c r="J547" s="68" t="str">
        <f>VLOOKUP(C547,СПРАВОЧНИК!B:D,3,0)</f>
        <v>ИНОМАРКИ</v>
      </c>
      <c r="K547" s="69" t="str">
        <f>VLOOKUP(СВОД2023[[#This Row],[ФО]],СПРАВОЧНИК!H:P,2,0)</f>
        <v>Северо-Кавказский ФО</v>
      </c>
    </row>
    <row r="548" spans="1:11" x14ac:dyDescent="0.2">
      <c r="A548" t="s">
        <v>1100</v>
      </c>
      <c r="B548" t="s">
        <v>593</v>
      </c>
      <c r="C548" s="1" t="s">
        <v>404</v>
      </c>
      <c r="D548" s="1" t="s">
        <v>704</v>
      </c>
      <c r="E548" s="2">
        <v>10</v>
      </c>
      <c r="F548" s="3">
        <v>1</v>
      </c>
      <c r="G548" s="2">
        <v>50</v>
      </c>
      <c r="H548" s="3">
        <v>15</v>
      </c>
      <c r="I548" s="68" t="str">
        <f>VLOOKUP(C548,СПРАВОЧНИК!B:D,2,0)</f>
        <v>ЯПОНИЯ</v>
      </c>
      <c r="J548" s="68" t="str">
        <f>VLOOKUP(C548,СПРАВОЧНИК!B:D,3,0)</f>
        <v>ИНОМАРКИ</v>
      </c>
      <c r="K548" s="69" t="str">
        <f>VLOOKUP(СВОД2023[[#This Row],[ФО]],СПРАВОЧНИК!H:P,2,0)</f>
        <v>Северо-Кавказский ФО</v>
      </c>
    </row>
    <row r="549" spans="1:11" x14ac:dyDescent="0.2">
      <c r="A549" t="s">
        <v>1100</v>
      </c>
      <c r="B549" t="s">
        <v>593</v>
      </c>
      <c r="C549" s="1" t="s">
        <v>404</v>
      </c>
      <c r="D549" s="1" t="s">
        <v>1197</v>
      </c>
      <c r="E549" s="2">
        <v>1</v>
      </c>
      <c r="F549" s="3">
        <v>1</v>
      </c>
      <c r="G549" s="2">
        <v>4</v>
      </c>
      <c r="H549" s="3">
        <v>3</v>
      </c>
      <c r="I549" s="68" t="str">
        <f>VLOOKUP(C549,СПРАВОЧНИК!B:D,2,0)</f>
        <v>ЯПОНИЯ</v>
      </c>
      <c r="J549" s="68" t="str">
        <f>VLOOKUP(C549,СПРАВОЧНИК!B:D,3,0)</f>
        <v>ИНОМАРКИ</v>
      </c>
      <c r="K549" s="69" t="str">
        <f>VLOOKUP(СВОД2023[[#This Row],[ФО]],СПРАВОЧНИК!H:P,2,0)</f>
        <v>Северо-Кавказский ФО</v>
      </c>
    </row>
    <row r="550" spans="1:11" x14ac:dyDescent="0.2">
      <c r="A550" t="s">
        <v>1100</v>
      </c>
      <c r="B550" t="s">
        <v>593</v>
      </c>
      <c r="C550" s="1" t="s">
        <v>404</v>
      </c>
      <c r="D550" s="1" t="s">
        <v>1198</v>
      </c>
      <c r="E550" s="2">
        <v>1</v>
      </c>
      <c r="F550" s="3"/>
      <c r="G550" s="2">
        <v>1</v>
      </c>
      <c r="H550" s="3"/>
      <c r="I550" s="68" t="str">
        <f>VLOOKUP(C550,СПРАВОЧНИК!B:D,2,0)</f>
        <v>ЯПОНИЯ</v>
      </c>
      <c r="J550" s="68" t="str">
        <f>VLOOKUP(C550,СПРАВОЧНИК!B:D,3,0)</f>
        <v>ИНОМАРКИ</v>
      </c>
      <c r="K550" s="69" t="str">
        <f>VLOOKUP(СВОД2023[[#This Row],[ФО]],СПРАВОЧНИК!H:P,2,0)</f>
        <v>Северо-Кавказский ФО</v>
      </c>
    </row>
    <row r="551" spans="1:11" x14ac:dyDescent="0.2">
      <c r="A551" t="s">
        <v>1100</v>
      </c>
      <c r="B551" t="s">
        <v>593</v>
      </c>
      <c r="C551" s="1" t="s">
        <v>404</v>
      </c>
      <c r="D551" s="1" t="s">
        <v>1132</v>
      </c>
      <c r="E551" s="2"/>
      <c r="F551" s="3"/>
      <c r="G551" s="2">
        <v>1</v>
      </c>
      <c r="H551" s="3">
        <v>2</v>
      </c>
      <c r="I551" s="68" t="str">
        <f>VLOOKUP(C551,СПРАВОЧНИК!B:D,2,0)</f>
        <v>ЯПОНИЯ</v>
      </c>
      <c r="J551" s="68" t="str">
        <f>VLOOKUP(C551,СПРАВОЧНИК!B:D,3,0)</f>
        <v>ИНОМАРКИ</v>
      </c>
      <c r="K551" s="69" t="str">
        <f>VLOOKUP(СВОД2023[[#This Row],[ФО]],СПРАВОЧНИК!H:P,2,0)</f>
        <v>Северо-Кавказский ФО</v>
      </c>
    </row>
    <row r="552" spans="1:11" x14ac:dyDescent="0.2">
      <c r="A552" t="s">
        <v>1100</v>
      </c>
      <c r="B552" t="s">
        <v>593</v>
      </c>
      <c r="C552" s="1" t="s">
        <v>1199</v>
      </c>
      <c r="D552" s="1" t="s">
        <v>1200</v>
      </c>
      <c r="E552" s="2"/>
      <c r="F552" s="3"/>
      <c r="G552" s="2">
        <v>2</v>
      </c>
      <c r="H552" s="3"/>
      <c r="I552" s="68" t="str">
        <f>VLOOKUP(C552,СПРАВОЧНИК!B:D,2,0)</f>
        <v>ЕВРОПА</v>
      </c>
      <c r="J552" s="68" t="str">
        <f>VLOOKUP(C552,СПРАВОЧНИК!B:D,3,0)</f>
        <v>ИНОМАРКИ</v>
      </c>
      <c r="K552" s="69" t="str">
        <f>VLOOKUP(СВОД2023[[#This Row],[ФО]],СПРАВОЧНИК!H:P,2,0)</f>
        <v>Северо-Кавказский ФО</v>
      </c>
    </row>
    <row r="553" spans="1:11" x14ac:dyDescent="0.2">
      <c r="A553" t="s">
        <v>1100</v>
      </c>
      <c r="B553" t="s">
        <v>593</v>
      </c>
      <c r="C553" s="1" t="s">
        <v>418</v>
      </c>
      <c r="D553" s="1" t="s">
        <v>1133</v>
      </c>
      <c r="E553" s="2">
        <v>3</v>
      </c>
      <c r="F553" s="3">
        <v>6</v>
      </c>
      <c r="G553" s="2">
        <v>16</v>
      </c>
      <c r="H553" s="3">
        <v>19</v>
      </c>
      <c r="I553" s="68" t="str">
        <f>VLOOKUP(C553,СПРАВОЧНИК!B:D,2,0)</f>
        <v>ЯПОНИЯ</v>
      </c>
      <c r="J553" s="68" t="str">
        <f>VLOOKUP(C553,СПРАВОЧНИК!B:D,3,0)</f>
        <v>ИНОМАРКИ</v>
      </c>
      <c r="K553" s="69" t="str">
        <f>VLOOKUP(СВОД2023[[#This Row],[ФО]],СПРАВОЧНИК!H:P,2,0)</f>
        <v>Северо-Кавказский ФО</v>
      </c>
    </row>
    <row r="554" spans="1:11" x14ac:dyDescent="0.2">
      <c r="A554" t="s">
        <v>1100</v>
      </c>
      <c r="B554" t="s">
        <v>593</v>
      </c>
      <c r="C554" s="1" t="s">
        <v>418</v>
      </c>
      <c r="D554" s="1" t="s">
        <v>750</v>
      </c>
      <c r="E554" s="2"/>
      <c r="F554" s="3"/>
      <c r="G554" s="2">
        <v>2</v>
      </c>
      <c r="H554" s="3">
        <v>3</v>
      </c>
      <c r="I554" s="68" t="str">
        <f>VLOOKUP(C554,СПРАВОЧНИК!B:D,2,0)</f>
        <v>ЯПОНИЯ</v>
      </c>
      <c r="J554" s="68" t="str">
        <f>VLOOKUP(C554,СПРАВОЧНИК!B:D,3,0)</f>
        <v>ИНОМАРКИ</v>
      </c>
      <c r="K554" s="69" t="str">
        <f>VLOOKUP(СВОД2023[[#This Row],[ФО]],СПРАВОЧНИК!H:P,2,0)</f>
        <v>Северо-Кавказский ФО</v>
      </c>
    </row>
    <row r="555" spans="1:11" x14ac:dyDescent="0.2">
      <c r="A555" t="s">
        <v>1100</v>
      </c>
      <c r="B555" t="s">
        <v>593</v>
      </c>
      <c r="C555" s="1" t="s">
        <v>418</v>
      </c>
      <c r="D555" s="1" t="s">
        <v>1238</v>
      </c>
      <c r="E555" s="2"/>
      <c r="F555" s="3"/>
      <c r="G555" s="2"/>
      <c r="H555" s="3">
        <v>1</v>
      </c>
      <c r="I555" s="68" t="str">
        <f>VLOOKUP(C555,СПРАВОЧНИК!B:D,2,0)</f>
        <v>ЯПОНИЯ</v>
      </c>
      <c r="J555" s="68" t="str">
        <f>VLOOKUP(C555,СПРАВОЧНИК!B:D,3,0)</f>
        <v>ИНОМАРКИ</v>
      </c>
      <c r="K555" s="69" t="str">
        <f>VLOOKUP(СВОД2023[[#This Row],[ФО]],СПРАВОЧНИК!H:P,2,0)</f>
        <v>Северо-Кавказский ФО</v>
      </c>
    </row>
    <row r="556" spans="1:11" x14ac:dyDescent="0.2">
      <c r="A556" t="s">
        <v>1100</v>
      </c>
      <c r="B556" t="s">
        <v>593</v>
      </c>
      <c r="C556" s="1" t="s">
        <v>418</v>
      </c>
      <c r="D556" s="1" t="s">
        <v>1135</v>
      </c>
      <c r="E556" s="2"/>
      <c r="F556" s="3">
        <v>4</v>
      </c>
      <c r="G556" s="2">
        <v>3</v>
      </c>
      <c r="H556" s="3">
        <v>9</v>
      </c>
      <c r="I556" s="68" t="str">
        <f>VLOOKUP(C556,СПРАВОЧНИК!B:D,2,0)</f>
        <v>ЯПОНИЯ</v>
      </c>
      <c r="J556" s="68" t="str">
        <f>VLOOKUP(C556,СПРАВОЧНИК!B:D,3,0)</f>
        <v>ИНОМАРКИ</v>
      </c>
      <c r="K556" s="69" t="str">
        <f>VLOOKUP(СВОД2023[[#This Row],[ФО]],СПРАВОЧНИК!H:P,2,0)</f>
        <v>Северо-Кавказский ФО</v>
      </c>
    </row>
    <row r="557" spans="1:11" x14ac:dyDescent="0.2">
      <c r="A557" t="s">
        <v>1100</v>
      </c>
      <c r="B557" t="s">
        <v>593</v>
      </c>
      <c r="C557" s="1" t="s">
        <v>418</v>
      </c>
      <c r="D557" s="1" t="s">
        <v>706</v>
      </c>
      <c r="E557" s="2"/>
      <c r="F557" s="3"/>
      <c r="G557" s="2">
        <v>2</v>
      </c>
      <c r="H557" s="3"/>
      <c r="I557" s="68" t="str">
        <f>VLOOKUP(C557,СПРАВОЧНИК!B:D,2,0)</f>
        <v>ЯПОНИЯ</v>
      </c>
      <c r="J557" s="68" t="str">
        <f>VLOOKUP(C557,СПРАВОЧНИК!B:D,3,0)</f>
        <v>ИНОМАРКИ</v>
      </c>
      <c r="K557" s="69" t="str">
        <f>VLOOKUP(СВОД2023[[#This Row],[ФО]],СПРАВОЧНИК!H:P,2,0)</f>
        <v>Северо-Кавказский ФО</v>
      </c>
    </row>
    <row r="558" spans="1:11" x14ac:dyDescent="0.2">
      <c r="A558" t="s">
        <v>1100</v>
      </c>
      <c r="B558" t="s">
        <v>593</v>
      </c>
      <c r="C558" s="1" t="s">
        <v>418</v>
      </c>
      <c r="D558" s="1" t="s">
        <v>707</v>
      </c>
      <c r="E558" s="2">
        <v>5</v>
      </c>
      <c r="F558" s="3">
        <v>1</v>
      </c>
      <c r="G558" s="2">
        <v>16</v>
      </c>
      <c r="H558" s="3">
        <v>9</v>
      </c>
      <c r="I558" s="68" t="str">
        <f>VLOOKUP(C558,СПРАВОЧНИК!B:D,2,0)</f>
        <v>ЯПОНИЯ</v>
      </c>
      <c r="J558" s="68" t="str">
        <f>VLOOKUP(C558,СПРАВОЧНИК!B:D,3,0)</f>
        <v>ИНОМАРКИ</v>
      </c>
      <c r="K558" s="69" t="str">
        <f>VLOOKUP(СВОД2023[[#This Row],[ФО]],СПРАВОЧНИК!H:P,2,0)</f>
        <v>Северо-Кавказский ФО</v>
      </c>
    </row>
    <row r="559" spans="1:11" x14ac:dyDescent="0.2">
      <c r="A559" t="s">
        <v>1100</v>
      </c>
      <c r="B559" t="s">
        <v>593</v>
      </c>
      <c r="C559" s="1" t="s">
        <v>418</v>
      </c>
      <c r="D559" s="1" t="s">
        <v>1202</v>
      </c>
      <c r="E559" s="2">
        <v>1</v>
      </c>
      <c r="F559" s="3"/>
      <c r="G559" s="2">
        <v>1</v>
      </c>
      <c r="H559" s="3"/>
      <c r="I559" s="68" t="str">
        <f>VLOOKUP(C559,СПРАВОЧНИК!B:D,2,0)</f>
        <v>ЯПОНИЯ</v>
      </c>
      <c r="J559" s="68" t="str">
        <f>VLOOKUP(C559,СПРАВОЧНИК!B:D,3,0)</f>
        <v>ИНОМАРКИ</v>
      </c>
      <c r="K559" s="69" t="str">
        <f>VLOOKUP(СВОД2023[[#This Row],[ФО]],СПРАВОЧНИК!H:P,2,0)</f>
        <v>Северо-Кавказский ФО</v>
      </c>
    </row>
    <row r="560" spans="1:11" x14ac:dyDescent="0.2">
      <c r="A560" t="s">
        <v>1100</v>
      </c>
      <c r="B560" t="s">
        <v>593</v>
      </c>
      <c r="C560" s="1" t="s">
        <v>418</v>
      </c>
      <c r="D560" s="1" t="s">
        <v>1239</v>
      </c>
      <c r="E560" s="2"/>
      <c r="F560" s="3"/>
      <c r="G560" s="2">
        <v>1</v>
      </c>
      <c r="H560" s="3"/>
      <c r="I560" s="68" t="str">
        <f>VLOOKUP(C560,СПРАВОЧНИК!B:D,2,0)</f>
        <v>ЯПОНИЯ</v>
      </c>
      <c r="J560" s="68" t="str">
        <f>VLOOKUP(C560,СПРАВОЧНИК!B:D,3,0)</f>
        <v>ИНОМАРКИ</v>
      </c>
      <c r="K560" s="69" t="str">
        <f>VLOOKUP(СВОД2023[[#This Row],[ФО]],СПРАВОЧНИК!H:P,2,0)</f>
        <v>Северо-Кавказский ФО</v>
      </c>
    </row>
    <row r="561" spans="1:11" x14ac:dyDescent="0.2">
      <c r="A561" t="s">
        <v>1100</v>
      </c>
      <c r="B561" t="s">
        <v>593</v>
      </c>
      <c r="C561" s="1" t="s">
        <v>418</v>
      </c>
      <c r="D561" s="1" t="s">
        <v>1137</v>
      </c>
      <c r="E561" s="2">
        <v>1</v>
      </c>
      <c r="F561" s="3"/>
      <c r="G561" s="2">
        <v>2</v>
      </c>
      <c r="H561" s="3"/>
      <c r="I561" s="68" t="str">
        <f>VLOOKUP(C561,СПРАВОЧНИК!B:D,2,0)</f>
        <v>ЯПОНИЯ</v>
      </c>
      <c r="J561" s="68" t="str">
        <f>VLOOKUP(C561,СПРАВОЧНИК!B:D,3,0)</f>
        <v>ИНОМАРКИ</v>
      </c>
      <c r="K561" s="69" t="str">
        <f>VLOOKUP(СВОД2023[[#This Row],[ФО]],СПРАВОЧНИК!H:P,2,0)</f>
        <v>Северо-Кавказский ФО</v>
      </c>
    </row>
    <row r="562" spans="1:11" x14ac:dyDescent="0.2">
      <c r="A562" t="s">
        <v>1100</v>
      </c>
      <c r="B562" t="s">
        <v>593</v>
      </c>
      <c r="C562" s="1" t="s">
        <v>418</v>
      </c>
      <c r="D562" s="1" t="s">
        <v>1138</v>
      </c>
      <c r="E562" s="2">
        <v>2</v>
      </c>
      <c r="F562" s="3">
        <v>1</v>
      </c>
      <c r="G562" s="2">
        <v>12</v>
      </c>
      <c r="H562" s="3">
        <v>5</v>
      </c>
      <c r="I562" s="68" t="str">
        <f>VLOOKUP(C562,СПРАВОЧНИК!B:D,2,0)</f>
        <v>ЯПОНИЯ</v>
      </c>
      <c r="J562" s="68" t="str">
        <f>VLOOKUP(C562,СПРАВОЧНИК!B:D,3,0)</f>
        <v>ИНОМАРКИ</v>
      </c>
      <c r="K562" s="69" t="str">
        <f>VLOOKUP(СВОД2023[[#This Row],[ФО]],СПРАВОЧНИК!H:P,2,0)</f>
        <v>Северо-Кавказский ФО</v>
      </c>
    </row>
    <row r="563" spans="1:11" x14ac:dyDescent="0.2">
      <c r="A563" t="s">
        <v>1100</v>
      </c>
      <c r="B563" t="s">
        <v>593</v>
      </c>
      <c r="C563" s="1" t="s">
        <v>439</v>
      </c>
      <c r="D563" s="1" t="s">
        <v>735</v>
      </c>
      <c r="E563" s="2">
        <v>4</v>
      </c>
      <c r="F563" s="3">
        <v>4</v>
      </c>
      <c r="G563" s="2">
        <v>18</v>
      </c>
      <c r="H563" s="3">
        <v>9</v>
      </c>
      <c r="I563" s="68" t="str">
        <f>VLOOKUP(C563,СПРАВОЧНИК!B:D,2,0)</f>
        <v>ЕВРОПА</v>
      </c>
      <c r="J563" s="68" t="str">
        <f>VLOOKUP(C563,СПРАВОЧНИК!B:D,3,0)</f>
        <v>ИНОМАРКИ</v>
      </c>
      <c r="K563" s="69" t="str">
        <f>VLOOKUP(СВОД2023[[#This Row],[ФО]],СПРАВОЧНИК!H:P,2,0)</f>
        <v>Северо-Кавказский ФО</v>
      </c>
    </row>
    <row r="564" spans="1:11" x14ac:dyDescent="0.2">
      <c r="A564" t="s">
        <v>1100</v>
      </c>
      <c r="B564" t="s">
        <v>593</v>
      </c>
      <c r="C564" s="1" t="s">
        <v>439</v>
      </c>
      <c r="D564" s="1" t="s">
        <v>760</v>
      </c>
      <c r="E564" s="2"/>
      <c r="F564" s="3"/>
      <c r="G564" s="2">
        <v>5</v>
      </c>
      <c r="H564" s="3"/>
      <c r="I564" s="68" t="str">
        <f>VLOOKUP(C564,СПРАВОЧНИК!B:D,2,0)</f>
        <v>ЕВРОПА</v>
      </c>
      <c r="J564" s="68" t="str">
        <f>VLOOKUP(C564,СПРАВОЧНИК!B:D,3,0)</f>
        <v>ИНОМАРКИ</v>
      </c>
      <c r="K564" s="69" t="str">
        <f>VLOOKUP(СВОД2023[[#This Row],[ФО]],СПРАВОЧНИК!H:P,2,0)</f>
        <v>Северо-Кавказский ФО</v>
      </c>
    </row>
    <row r="565" spans="1:11" x14ac:dyDescent="0.2">
      <c r="A565" t="s">
        <v>1100</v>
      </c>
      <c r="B565" t="s">
        <v>593</v>
      </c>
      <c r="C565" s="1" t="s">
        <v>439</v>
      </c>
      <c r="D565" s="1" t="s">
        <v>736</v>
      </c>
      <c r="E565" s="2">
        <v>3</v>
      </c>
      <c r="F565" s="3">
        <v>1</v>
      </c>
      <c r="G565" s="2">
        <v>9</v>
      </c>
      <c r="H565" s="3">
        <v>6</v>
      </c>
      <c r="I565" s="68" t="str">
        <f>VLOOKUP(C565,СПРАВОЧНИК!B:D,2,0)</f>
        <v>ЕВРОПА</v>
      </c>
      <c r="J565" s="68" t="str">
        <f>VLOOKUP(C565,СПРАВОЧНИК!B:D,3,0)</f>
        <v>ИНОМАРКИ</v>
      </c>
      <c r="K565" s="69" t="str">
        <f>VLOOKUP(СВОД2023[[#This Row],[ФО]],СПРАВОЧНИК!H:P,2,0)</f>
        <v>Северо-Кавказский ФО</v>
      </c>
    </row>
    <row r="566" spans="1:11" x14ac:dyDescent="0.2">
      <c r="A566" t="s">
        <v>1100</v>
      </c>
      <c r="B566" t="s">
        <v>593</v>
      </c>
      <c r="C566" s="1" t="s">
        <v>439</v>
      </c>
      <c r="D566" s="1" t="s">
        <v>708</v>
      </c>
      <c r="E566" s="2"/>
      <c r="F566" s="3"/>
      <c r="G566" s="2">
        <v>2</v>
      </c>
      <c r="H566" s="3"/>
      <c r="I566" s="68" t="str">
        <f>VLOOKUP(C566,СПРАВОЧНИК!B:D,2,0)</f>
        <v>ЕВРОПА</v>
      </c>
      <c r="J566" s="68" t="str">
        <f>VLOOKUP(C566,СПРАВОЧНИК!B:D,3,0)</f>
        <v>ИНОМАРКИ</v>
      </c>
      <c r="K566" s="69" t="str">
        <f>VLOOKUP(СВОД2023[[#This Row],[ФО]],СПРАВОЧНИК!H:P,2,0)</f>
        <v>Северо-Кавказский ФО</v>
      </c>
    </row>
    <row r="567" spans="1:11" x14ac:dyDescent="0.2">
      <c r="A567" t="s">
        <v>1100</v>
      </c>
      <c r="B567" t="s">
        <v>593</v>
      </c>
      <c r="C567" s="1" t="s">
        <v>445</v>
      </c>
      <c r="D567" s="1" t="s">
        <v>1204</v>
      </c>
      <c r="E567" s="2"/>
      <c r="F567" s="3"/>
      <c r="G567" s="2">
        <v>1</v>
      </c>
      <c r="H567" s="3"/>
      <c r="I567" s="68" t="str">
        <f>VLOOKUP(C567,СПРАВОЧНИК!B:D,2,0)</f>
        <v>ЕВРОПА</v>
      </c>
      <c r="J567" s="68" t="str">
        <f>VLOOKUP(C567,СПРАВОЧНИК!B:D,3,0)</f>
        <v>ИНОМАРКИ</v>
      </c>
      <c r="K567" s="69" t="str">
        <f>VLOOKUP(СВОД2023[[#This Row],[ФО]],СПРАВОЧНИК!H:P,2,0)</f>
        <v>Северо-Кавказский ФО</v>
      </c>
    </row>
    <row r="568" spans="1:11" x14ac:dyDescent="0.2">
      <c r="A568" t="s">
        <v>1100</v>
      </c>
      <c r="B568" t="s">
        <v>593</v>
      </c>
      <c r="C568" s="1" t="s">
        <v>445</v>
      </c>
      <c r="D568" s="1" t="s">
        <v>737</v>
      </c>
      <c r="E568" s="2">
        <v>13</v>
      </c>
      <c r="F568" s="3">
        <v>14</v>
      </c>
      <c r="G568" s="2">
        <v>80</v>
      </c>
      <c r="H568" s="3">
        <v>59</v>
      </c>
      <c r="I568" s="68" t="str">
        <f>VLOOKUP(C568,СПРАВОЧНИК!B:D,2,0)</f>
        <v>ЕВРОПА</v>
      </c>
      <c r="J568" s="68" t="str">
        <f>VLOOKUP(C568,СПРАВОЧНИК!B:D,3,0)</f>
        <v>ИНОМАРКИ</v>
      </c>
      <c r="K568" s="69" t="str">
        <f>VLOOKUP(СВОД2023[[#This Row],[ФО]],СПРАВОЧНИК!H:P,2,0)</f>
        <v>Северо-Кавказский ФО</v>
      </c>
    </row>
    <row r="569" spans="1:11" x14ac:dyDescent="0.2">
      <c r="A569" t="s">
        <v>1100</v>
      </c>
      <c r="B569" t="s">
        <v>593</v>
      </c>
      <c r="C569" s="1" t="s">
        <v>445</v>
      </c>
      <c r="D569" s="1" t="s">
        <v>709</v>
      </c>
      <c r="E569" s="2">
        <v>1</v>
      </c>
      <c r="F569" s="3"/>
      <c r="G569" s="2">
        <v>8</v>
      </c>
      <c r="H569" s="3">
        <v>9</v>
      </c>
      <c r="I569" s="68" t="str">
        <f>VLOOKUP(C569,СПРАВОЧНИК!B:D,2,0)</f>
        <v>ЕВРОПА</v>
      </c>
      <c r="J569" s="68" t="str">
        <f>VLOOKUP(C569,СПРАВОЧНИК!B:D,3,0)</f>
        <v>ИНОМАРКИ</v>
      </c>
      <c r="K569" s="69" t="str">
        <f>VLOOKUP(СВОД2023[[#This Row],[ФО]],СПРАВОЧНИК!H:P,2,0)</f>
        <v>Северо-Кавказский ФО</v>
      </c>
    </row>
    <row r="570" spans="1:11" x14ac:dyDescent="0.2">
      <c r="A570" t="s">
        <v>1100</v>
      </c>
      <c r="B570" t="s">
        <v>593</v>
      </c>
      <c r="C570" s="1" t="s">
        <v>445</v>
      </c>
      <c r="D570" s="1" t="s">
        <v>710</v>
      </c>
      <c r="E570" s="2">
        <v>29</v>
      </c>
      <c r="F570" s="3">
        <v>24</v>
      </c>
      <c r="G570" s="2">
        <v>148</v>
      </c>
      <c r="H570" s="3">
        <v>133</v>
      </c>
      <c r="I570" s="68" t="str">
        <f>VLOOKUP(C570,СПРАВОЧНИК!B:D,2,0)</f>
        <v>ЕВРОПА</v>
      </c>
      <c r="J570" s="68" t="str">
        <f>VLOOKUP(C570,СПРАВОЧНИК!B:D,3,0)</f>
        <v>ИНОМАРКИ</v>
      </c>
      <c r="K570" s="69" t="str">
        <f>VLOOKUP(СВОД2023[[#This Row],[ФО]],СПРАВОЧНИК!H:P,2,0)</f>
        <v>Северо-Кавказский ФО</v>
      </c>
    </row>
    <row r="571" spans="1:11" x14ac:dyDescent="0.2">
      <c r="A571" t="s">
        <v>1100</v>
      </c>
      <c r="B571" t="s">
        <v>593</v>
      </c>
      <c r="C571" s="1" t="s">
        <v>445</v>
      </c>
      <c r="D571" s="1" t="s">
        <v>711</v>
      </c>
      <c r="E571" s="2">
        <v>2</v>
      </c>
      <c r="F571" s="3"/>
      <c r="G571" s="2">
        <v>14</v>
      </c>
      <c r="H571" s="3">
        <v>2</v>
      </c>
      <c r="I571" s="68" t="str">
        <f>VLOOKUP(C571,СПРАВОЧНИК!B:D,2,0)</f>
        <v>ЕВРОПА</v>
      </c>
      <c r="J571" s="68" t="str">
        <f>VLOOKUP(C571,СПРАВОЧНИК!B:D,3,0)</f>
        <v>ИНОМАРКИ</v>
      </c>
      <c r="K571" s="69" t="str">
        <f>VLOOKUP(СВОД2023[[#This Row],[ФО]],СПРАВОЧНИК!H:P,2,0)</f>
        <v>Северо-Кавказский ФО</v>
      </c>
    </row>
    <row r="572" spans="1:11" x14ac:dyDescent="0.2">
      <c r="A572" t="s">
        <v>1100</v>
      </c>
      <c r="B572" t="s">
        <v>593</v>
      </c>
      <c r="C572" s="1" t="s">
        <v>1252</v>
      </c>
      <c r="D572" s="1" t="s">
        <v>1253</v>
      </c>
      <c r="E572" s="2"/>
      <c r="F572" s="3"/>
      <c r="G572" s="2">
        <v>1</v>
      </c>
      <c r="H572" s="3"/>
      <c r="I572" s="68" t="str">
        <f>VLOOKUP(C572,СПРАВОЧНИК!B:D,2,0)</f>
        <v>РОССИЯ</v>
      </c>
      <c r="J572" s="68" t="str">
        <f>VLOOKUP(C572,СПРАВОЧНИК!B:D,3,0)</f>
        <v>ОТЕЧЕСТВЕННЫЕ</v>
      </c>
      <c r="K572" s="69" t="str">
        <f>VLOOKUP(СВОД2023[[#This Row],[ФО]],СПРАВОЧНИК!H:P,2,0)</f>
        <v>Северо-Кавказский ФО</v>
      </c>
    </row>
    <row r="573" spans="1:11" x14ac:dyDescent="0.2">
      <c r="A573" t="s">
        <v>1100</v>
      </c>
      <c r="B573" t="s">
        <v>593</v>
      </c>
      <c r="C573" s="1" t="s">
        <v>1071</v>
      </c>
      <c r="D573" s="1" t="s">
        <v>1206</v>
      </c>
      <c r="E573" s="2">
        <v>2</v>
      </c>
      <c r="F573" s="3">
        <v>1</v>
      </c>
      <c r="G573" s="2">
        <v>3</v>
      </c>
      <c r="H573" s="3">
        <v>5</v>
      </c>
      <c r="I573" s="68" t="str">
        <f>VLOOKUP(C573,СПРАВОЧНИК!B:D,2,0)</f>
        <v>РОССИЯ</v>
      </c>
      <c r="J573" s="68" t="str">
        <f>VLOOKUP(C573,СПРАВОЧНИК!B:D,3,0)</f>
        <v>ОТЕЧЕСТВЕННЫЕ</v>
      </c>
      <c r="K573" s="69" t="str">
        <f>VLOOKUP(СВОД2023[[#This Row],[ФО]],СПРАВОЧНИК!H:P,2,0)</f>
        <v>Северо-Кавказский ФО</v>
      </c>
    </row>
    <row r="574" spans="1:11" x14ac:dyDescent="0.2">
      <c r="A574" t="s">
        <v>1100</v>
      </c>
      <c r="B574" t="s">
        <v>593</v>
      </c>
      <c r="C574" s="1" t="s">
        <v>464</v>
      </c>
      <c r="D574" s="1" t="s">
        <v>1139</v>
      </c>
      <c r="E574" s="2"/>
      <c r="F574" s="3">
        <v>1</v>
      </c>
      <c r="G574" s="2">
        <v>6</v>
      </c>
      <c r="H574" s="3">
        <v>6</v>
      </c>
      <c r="I574" s="68" t="str">
        <f>VLOOKUP(C574,СПРАВОЧНИК!B:D,2,0)</f>
        <v>ЕВРОПА</v>
      </c>
      <c r="J574" s="68" t="str">
        <f>VLOOKUP(C574,СПРАВОЧНИК!B:D,3,0)</f>
        <v>ИНОМАРКИ</v>
      </c>
      <c r="K574" s="69" t="str">
        <f>VLOOKUP(СВОД2023[[#This Row],[ФО]],СПРАВОЧНИК!H:P,2,0)</f>
        <v>Северо-Кавказский ФО</v>
      </c>
    </row>
    <row r="575" spans="1:11" x14ac:dyDescent="0.2">
      <c r="A575" t="s">
        <v>1100</v>
      </c>
      <c r="B575" t="s">
        <v>593</v>
      </c>
      <c r="C575" s="1" t="s">
        <v>464</v>
      </c>
      <c r="D575" s="1" t="s">
        <v>1140</v>
      </c>
      <c r="E575" s="2">
        <v>20</v>
      </c>
      <c r="F575" s="3">
        <v>10</v>
      </c>
      <c r="G575" s="2">
        <v>100</v>
      </c>
      <c r="H575" s="3">
        <v>84</v>
      </c>
      <c r="I575" s="68" t="str">
        <f>VLOOKUP(C575,СПРАВОЧНИК!B:D,2,0)</f>
        <v>ЕВРОПА</v>
      </c>
      <c r="J575" s="68" t="str">
        <f>VLOOKUP(C575,СПРАВОЧНИК!B:D,3,0)</f>
        <v>ИНОМАРКИ</v>
      </c>
      <c r="K575" s="69" t="str">
        <f>VLOOKUP(СВОД2023[[#This Row],[ФО]],СПРАВОЧНИК!H:P,2,0)</f>
        <v>Северо-Кавказский ФО</v>
      </c>
    </row>
    <row r="576" spans="1:11" x14ac:dyDescent="0.2">
      <c r="A576" t="s">
        <v>1100</v>
      </c>
      <c r="B576" t="s">
        <v>593</v>
      </c>
      <c r="C576" s="1" t="s">
        <v>464</v>
      </c>
      <c r="D576" s="1" t="s">
        <v>712</v>
      </c>
      <c r="E576" s="2"/>
      <c r="F576" s="3">
        <v>1</v>
      </c>
      <c r="G576" s="2">
        <v>5</v>
      </c>
      <c r="H576" s="3">
        <v>12</v>
      </c>
      <c r="I576" s="68" t="str">
        <f>VLOOKUP(C576,СПРАВОЧНИК!B:D,2,0)</f>
        <v>ЕВРОПА</v>
      </c>
      <c r="J576" s="68" t="str">
        <f>VLOOKUP(C576,СПРАВОЧНИК!B:D,3,0)</f>
        <v>ИНОМАРКИ</v>
      </c>
      <c r="K576" s="69" t="str">
        <f>VLOOKUP(СВОД2023[[#This Row],[ФО]],СПРАВОЧНИК!H:P,2,0)</f>
        <v>Северо-Кавказский ФО</v>
      </c>
    </row>
    <row r="577" spans="1:11" x14ac:dyDescent="0.2">
      <c r="A577" t="s">
        <v>1100</v>
      </c>
      <c r="B577" t="s">
        <v>593</v>
      </c>
      <c r="C577" s="1" t="s">
        <v>464</v>
      </c>
      <c r="D577" s="1" t="s">
        <v>747</v>
      </c>
      <c r="E577" s="2">
        <v>4</v>
      </c>
      <c r="F577" s="3">
        <v>1</v>
      </c>
      <c r="G577" s="2">
        <v>14</v>
      </c>
      <c r="H577" s="3">
        <v>8</v>
      </c>
      <c r="I577" s="68" t="str">
        <f>VLOOKUP(C577,СПРАВОЧНИК!B:D,2,0)</f>
        <v>ЕВРОПА</v>
      </c>
      <c r="J577" s="68" t="str">
        <f>VLOOKUP(C577,СПРАВОЧНИК!B:D,3,0)</f>
        <v>ИНОМАРКИ</v>
      </c>
      <c r="K577" s="69" t="str">
        <f>VLOOKUP(СВОД2023[[#This Row],[ФО]],СПРАВОЧНИК!H:P,2,0)</f>
        <v>Северо-Кавказский ФО</v>
      </c>
    </row>
    <row r="578" spans="1:11" x14ac:dyDescent="0.2">
      <c r="A578" t="s">
        <v>1100</v>
      </c>
      <c r="B578" t="s">
        <v>593</v>
      </c>
      <c r="C578" s="1" t="s">
        <v>482</v>
      </c>
      <c r="D578" s="1" t="s">
        <v>1211</v>
      </c>
      <c r="E578" s="2"/>
      <c r="F578" s="3"/>
      <c r="G578" s="2">
        <v>1</v>
      </c>
      <c r="H578" s="3"/>
      <c r="I578" s="68" t="str">
        <f>VLOOKUP(C578,СПРАВОЧНИК!B:D,2,0)</f>
        <v>ЕВРОПА</v>
      </c>
      <c r="J578" s="68" t="str">
        <f>VLOOKUP(C578,СПРАВОЧНИК!B:D,3,0)</f>
        <v>ИНОМАРКИ</v>
      </c>
      <c r="K578" s="69" t="str">
        <f>VLOOKUP(СВОД2023[[#This Row],[ФО]],СПРАВОЧНИК!H:P,2,0)</f>
        <v>Северо-Кавказский ФО</v>
      </c>
    </row>
    <row r="579" spans="1:11" x14ac:dyDescent="0.2">
      <c r="A579" t="s">
        <v>1100</v>
      </c>
      <c r="B579" t="s">
        <v>593</v>
      </c>
      <c r="C579" s="1" t="s">
        <v>482</v>
      </c>
      <c r="D579" s="1" t="s">
        <v>1141</v>
      </c>
      <c r="E579" s="2">
        <v>2</v>
      </c>
      <c r="F579" s="3">
        <v>1</v>
      </c>
      <c r="G579" s="2">
        <v>21</v>
      </c>
      <c r="H579" s="3">
        <v>11</v>
      </c>
      <c r="I579" s="68" t="str">
        <f>VLOOKUP(C579,СПРАВОЧНИК!B:D,2,0)</f>
        <v>ЕВРОПА</v>
      </c>
      <c r="J579" s="68" t="str">
        <f>VLOOKUP(C579,СПРАВОЧНИК!B:D,3,0)</f>
        <v>ИНОМАРКИ</v>
      </c>
      <c r="K579" s="69" t="str">
        <f>VLOOKUP(СВОД2023[[#This Row],[ФО]],СПРАВОЧНИК!H:P,2,0)</f>
        <v>Северо-Кавказский ФО</v>
      </c>
    </row>
    <row r="580" spans="1:11" x14ac:dyDescent="0.2">
      <c r="A580" t="s">
        <v>1100</v>
      </c>
      <c r="B580" t="s">
        <v>593</v>
      </c>
      <c r="C580" s="1" t="s">
        <v>496</v>
      </c>
      <c r="D580" s="1" t="s">
        <v>1212</v>
      </c>
      <c r="E580" s="2"/>
      <c r="F580" s="3"/>
      <c r="G580" s="2">
        <v>2</v>
      </c>
      <c r="H580" s="3">
        <v>4</v>
      </c>
      <c r="I580" s="68" t="str">
        <f>VLOOKUP(C580,СПРАВОЧНИК!B:D,2,0)</f>
        <v>КИТАЙ</v>
      </c>
      <c r="J580" s="68" t="str">
        <f>VLOOKUP(C580,СПРАВОЧНИК!B:D,3,0)</f>
        <v>ИНОМАРКИ</v>
      </c>
      <c r="K580" s="69" t="str">
        <f>VLOOKUP(СВОД2023[[#This Row],[ФО]],СПРАВОЧНИК!H:P,2,0)</f>
        <v>Северо-Кавказский ФО</v>
      </c>
    </row>
    <row r="581" spans="1:11" x14ac:dyDescent="0.2">
      <c r="A581" t="s">
        <v>1100</v>
      </c>
      <c r="B581" t="s">
        <v>593</v>
      </c>
      <c r="C581" s="1" t="s">
        <v>496</v>
      </c>
      <c r="D581" s="1" t="s">
        <v>1254</v>
      </c>
      <c r="E581" s="2"/>
      <c r="F581" s="3"/>
      <c r="G581" s="2"/>
      <c r="H581" s="3">
        <v>1</v>
      </c>
      <c r="I581" s="68" t="str">
        <f>VLOOKUP(C581,СПРАВОЧНИК!B:D,2,0)</f>
        <v>КИТАЙ</v>
      </c>
      <c r="J581" s="68" t="str">
        <f>VLOOKUP(C581,СПРАВОЧНИК!B:D,3,0)</f>
        <v>ИНОМАРКИ</v>
      </c>
      <c r="K581" s="69" t="str">
        <f>VLOOKUP(СВОД2023[[#This Row],[ФО]],СПРАВОЧНИК!H:P,2,0)</f>
        <v>Северо-Кавказский ФО</v>
      </c>
    </row>
    <row r="582" spans="1:11" x14ac:dyDescent="0.2">
      <c r="A582" t="s">
        <v>1100</v>
      </c>
      <c r="B582" t="s">
        <v>593</v>
      </c>
      <c r="C582" s="1" t="s">
        <v>498</v>
      </c>
      <c r="D582" s="1" t="s">
        <v>1142</v>
      </c>
      <c r="E582" s="2"/>
      <c r="F582" s="3"/>
      <c r="G582" s="2">
        <v>1</v>
      </c>
      <c r="H582" s="3">
        <v>3</v>
      </c>
      <c r="I582" s="68" t="str">
        <f>VLOOKUP(C582,СПРАВОЧНИК!B:D,2,0)</f>
        <v>КОРЕЯ</v>
      </c>
      <c r="J582" s="68" t="str">
        <f>VLOOKUP(C582,СПРАВОЧНИК!B:D,3,0)</f>
        <v>ИНОМАРКИ</v>
      </c>
      <c r="K582" s="69" t="str">
        <f>VLOOKUP(СВОД2023[[#This Row],[ФО]],СПРАВОЧНИК!H:P,2,0)</f>
        <v>Северо-Кавказский ФО</v>
      </c>
    </row>
    <row r="583" spans="1:11" x14ac:dyDescent="0.2">
      <c r="A583" t="s">
        <v>1100</v>
      </c>
      <c r="B583" t="s">
        <v>593</v>
      </c>
      <c r="C583" s="1" t="s">
        <v>511</v>
      </c>
      <c r="D583" s="1" t="s">
        <v>751</v>
      </c>
      <c r="E583" s="2">
        <v>1</v>
      </c>
      <c r="F583" s="3"/>
      <c r="G583" s="2">
        <v>3</v>
      </c>
      <c r="H583" s="3"/>
      <c r="I583" s="68" t="str">
        <f>VLOOKUP(C583,СПРАВОЧНИК!B:D,2,0)</f>
        <v>ЯПОНИЯ</v>
      </c>
      <c r="J583" s="68" t="str">
        <f>VLOOKUP(C583,СПРАВОЧНИК!B:D,3,0)</f>
        <v>ИНОМАРКИ</v>
      </c>
      <c r="K583" s="69" t="str">
        <f>VLOOKUP(СВОД2023[[#This Row],[ФО]],СПРАВОЧНИК!H:P,2,0)</f>
        <v>Северо-Кавказский ФО</v>
      </c>
    </row>
    <row r="584" spans="1:11" x14ac:dyDescent="0.2">
      <c r="A584" t="s">
        <v>1100</v>
      </c>
      <c r="B584" t="s">
        <v>593</v>
      </c>
      <c r="C584" s="1" t="s">
        <v>1144</v>
      </c>
      <c r="D584" s="1" t="s">
        <v>1214</v>
      </c>
      <c r="E584" s="2">
        <v>1</v>
      </c>
      <c r="F584" s="3">
        <v>3</v>
      </c>
      <c r="G584" s="2">
        <v>4</v>
      </c>
      <c r="H584" s="3">
        <v>7</v>
      </c>
      <c r="I584" s="68" t="str">
        <f>VLOOKUP(C584,СПРАВОЧНИК!B:D,2,0)</f>
        <v>РОССИЯ</v>
      </c>
      <c r="J584" s="68" t="str">
        <f>VLOOKUP(C584,СПРАВОЧНИК!B:D,3,0)</f>
        <v>ОТЕЧЕСТВЕННЫЕ</v>
      </c>
      <c r="K584" s="69" t="str">
        <f>VLOOKUP(СВОД2023[[#This Row],[ФО]],СПРАВОЧНИК!H:P,2,0)</f>
        <v>Северо-Кавказский ФО</v>
      </c>
    </row>
    <row r="585" spans="1:11" x14ac:dyDescent="0.2">
      <c r="A585" t="s">
        <v>1100</v>
      </c>
      <c r="B585" t="s">
        <v>593</v>
      </c>
      <c r="C585" s="1" t="s">
        <v>1144</v>
      </c>
      <c r="D585" s="1" t="s">
        <v>1243</v>
      </c>
      <c r="E585" s="2"/>
      <c r="F585" s="3"/>
      <c r="G585" s="2"/>
      <c r="H585" s="3">
        <v>1</v>
      </c>
      <c r="I585" s="68" t="str">
        <f>VLOOKUP(C585,СПРАВОЧНИК!B:D,2,0)</f>
        <v>РОССИЯ</v>
      </c>
      <c r="J585" s="68" t="str">
        <f>VLOOKUP(C585,СПРАВОЧНИК!B:D,3,0)</f>
        <v>ОТЕЧЕСТВЕННЫЕ</v>
      </c>
      <c r="K585" s="69" t="str">
        <f>VLOOKUP(СВОД2023[[#This Row],[ФО]],СПРАВОЧНИК!H:P,2,0)</f>
        <v>Северо-Кавказский ФО</v>
      </c>
    </row>
    <row r="586" spans="1:11" x14ac:dyDescent="0.2">
      <c r="A586" t="s">
        <v>1100</v>
      </c>
      <c r="B586" t="s">
        <v>593</v>
      </c>
      <c r="C586" s="1" t="s">
        <v>1144</v>
      </c>
      <c r="D586" s="1" t="s">
        <v>1145</v>
      </c>
      <c r="E586" s="2">
        <v>13</v>
      </c>
      <c r="F586" s="3">
        <v>14</v>
      </c>
      <c r="G586" s="2">
        <v>104</v>
      </c>
      <c r="H586" s="3">
        <v>95</v>
      </c>
      <c r="I586" s="68" t="str">
        <f>VLOOKUP(C586,СПРАВОЧНИК!B:D,2,0)</f>
        <v>РОССИЯ</v>
      </c>
      <c r="J586" s="68" t="str">
        <f>VLOOKUP(C586,СПРАВОЧНИК!B:D,3,0)</f>
        <v>ОТЕЧЕСТВЕННЫЕ</v>
      </c>
      <c r="K586" s="69" t="str">
        <f>VLOOKUP(СВОД2023[[#This Row],[ФО]],СПРАВОЧНИК!H:P,2,0)</f>
        <v>Северо-Кавказский ФО</v>
      </c>
    </row>
    <row r="587" spans="1:11" x14ac:dyDescent="0.2">
      <c r="A587" t="s">
        <v>1100</v>
      </c>
      <c r="B587" t="s">
        <v>593</v>
      </c>
      <c r="C587" s="1" t="s">
        <v>533</v>
      </c>
      <c r="D587" s="1" t="s">
        <v>716</v>
      </c>
      <c r="E587" s="2"/>
      <c r="F587" s="3">
        <v>1</v>
      </c>
      <c r="G587" s="2">
        <v>10</v>
      </c>
      <c r="H587" s="3">
        <v>8</v>
      </c>
      <c r="I587" s="68" t="str">
        <f>VLOOKUP(C587,СПРАВОЧНИК!B:D,2,0)</f>
        <v>ЯПОНИЯ</v>
      </c>
      <c r="J587" s="68" t="str">
        <f>VLOOKUP(C587,СПРАВОЧНИК!B:D,3,0)</f>
        <v>ИНОМАРКИ</v>
      </c>
      <c r="K587" s="69" t="str">
        <f>VLOOKUP(СВОД2023[[#This Row],[ФО]],СПРАВОЧНИК!H:P,2,0)</f>
        <v>Северо-Кавказский ФО</v>
      </c>
    </row>
    <row r="588" spans="1:11" x14ac:dyDescent="0.2">
      <c r="A588" t="s">
        <v>1100</v>
      </c>
      <c r="B588" t="s">
        <v>593</v>
      </c>
      <c r="C588" s="1" t="s">
        <v>533</v>
      </c>
      <c r="D588" s="1" t="s">
        <v>717</v>
      </c>
      <c r="E588" s="2">
        <v>5</v>
      </c>
      <c r="F588" s="3">
        <v>3</v>
      </c>
      <c r="G588" s="2">
        <v>27</v>
      </c>
      <c r="H588" s="3">
        <v>20</v>
      </c>
      <c r="I588" s="68" t="str">
        <f>VLOOKUP(C588,СПРАВОЧНИК!B:D,2,0)</f>
        <v>ЯПОНИЯ</v>
      </c>
      <c r="J588" s="68" t="str">
        <f>VLOOKUP(C588,СПРАВОЧНИК!B:D,3,0)</f>
        <v>ИНОМАРКИ</v>
      </c>
      <c r="K588" s="69" t="str">
        <f>VLOOKUP(СВОД2023[[#This Row],[ФО]],СПРАВОЧНИК!H:P,2,0)</f>
        <v>Северо-Кавказский ФО</v>
      </c>
    </row>
    <row r="589" spans="1:11" x14ac:dyDescent="0.2">
      <c r="A589" t="s">
        <v>1100</v>
      </c>
      <c r="B589" t="s">
        <v>593</v>
      </c>
      <c r="C589" s="1" t="s">
        <v>533</v>
      </c>
      <c r="D589" s="1" t="s">
        <v>1147</v>
      </c>
      <c r="E589" s="2">
        <v>4</v>
      </c>
      <c r="F589" s="3">
        <v>5</v>
      </c>
      <c r="G589" s="2">
        <v>18</v>
      </c>
      <c r="H589" s="3">
        <v>13</v>
      </c>
      <c r="I589" s="68" t="str">
        <f>VLOOKUP(C589,СПРАВОЧНИК!B:D,2,0)</f>
        <v>ЯПОНИЯ</v>
      </c>
      <c r="J589" s="68" t="str">
        <f>VLOOKUP(C589,СПРАВОЧНИК!B:D,3,0)</f>
        <v>ИНОМАРКИ</v>
      </c>
      <c r="K589" s="69" t="str">
        <f>VLOOKUP(СВОД2023[[#This Row],[ФО]],СПРАВОЧНИК!H:P,2,0)</f>
        <v>Северо-Кавказский ФО</v>
      </c>
    </row>
    <row r="590" spans="1:11" x14ac:dyDescent="0.2">
      <c r="A590" t="s">
        <v>1100</v>
      </c>
      <c r="B590" t="s">
        <v>593</v>
      </c>
      <c r="C590" s="1" t="s">
        <v>533</v>
      </c>
      <c r="D590" s="1" t="s">
        <v>1148</v>
      </c>
      <c r="E590" s="2">
        <v>1</v>
      </c>
      <c r="F590" s="3"/>
      <c r="G590" s="2">
        <v>2</v>
      </c>
      <c r="H590" s="3">
        <v>1</v>
      </c>
      <c r="I590" s="68" t="str">
        <f>VLOOKUP(C590,СПРАВОЧНИК!B:D,2,0)</f>
        <v>ЯПОНИЯ</v>
      </c>
      <c r="J590" s="68" t="str">
        <f>VLOOKUP(C590,СПРАВОЧНИК!B:D,3,0)</f>
        <v>ИНОМАРКИ</v>
      </c>
      <c r="K590" s="69" t="str">
        <f>VLOOKUP(СВОД2023[[#This Row],[ФО]],СПРАВОЧНИК!H:P,2,0)</f>
        <v>Северо-Кавказский ФО</v>
      </c>
    </row>
    <row r="591" spans="1:11" x14ac:dyDescent="0.2">
      <c r="A591" t="s">
        <v>1100</v>
      </c>
      <c r="B591" t="s">
        <v>593</v>
      </c>
      <c r="C591" s="1" t="s">
        <v>533</v>
      </c>
      <c r="D591" s="1" t="s">
        <v>718</v>
      </c>
      <c r="E591" s="2">
        <v>3</v>
      </c>
      <c r="F591" s="3">
        <v>6</v>
      </c>
      <c r="G591" s="2">
        <v>23</v>
      </c>
      <c r="H591" s="3">
        <v>34</v>
      </c>
      <c r="I591" s="68" t="str">
        <f>VLOOKUP(C591,СПРАВОЧНИК!B:D,2,0)</f>
        <v>ЯПОНИЯ</v>
      </c>
      <c r="J591" s="68" t="str">
        <f>VLOOKUP(C591,СПРАВОЧНИК!B:D,3,0)</f>
        <v>ИНОМАРКИ</v>
      </c>
      <c r="K591" s="69" t="str">
        <f>VLOOKUP(СВОД2023[[#This Row],[ФО]],СПРАВОЧНИК!H:P,2,0)</f>
        <v>Северо-Кавказский ФО</v>
      </c>
    </row>
    <row r="592" spans="1:11" x14ac:dyDescent="0.2">
      <c r="A592" t="s">
        <v>1100</v>
      </c>
      <c r="B592" t="s">
        <v>593</v>
      </c>
      <c r="C592" s="1" t="s">
        <v>533</v>
      </c>
      <c r="D592" s="1" t="s">
        <v>740</v>
      </c>
      <c r="E592" s="2">
        <v>1</v>
      </c>
      <c r="F592" s="3"/>
      <c r="G592" s="2">
        <v>3</v>
      </c>
      <c r="H592" s="3"/>
      <c r="I592" s="68" t="str">
        <f>VLOOKUP(C592,СПРАВОЧНИК!B:D,2,0)</f>
        <v>ЯПОНИЯ</v>
      </c>
      <c r="J592" s="68" t="str">
        <f>VLOOKUP(C592,СПРАВОЧНИК!B:D,3,0)</f>
        <v>ИНОМАРКИ</v>
      </c>
      <c r="K592" s="69" t="str">
        <f>VLOOKUP(СВОД2023[[#This Row],[ФО]],СПРАВОЧНИК!H:P,2,0)</f>
        <v>Северо-Кавказский ФО</v>
      </c>
    </row>
    <row r="593" spans="1:11" x14ac:dyDescent="0.2">
      <c r="A593" t="s">
        <v>1100</v>
      </c>
      <c r="B593" t="s">
        <v>593</v>
      </c>
      <c r="C593" s="1" t="s">
        <v>533</v>
      </c>
      <c r="D593" s="1" t="s">
        <v>1149</v>
      </c>
      <c r="E593" s="2">
        <v>2</v>
      </c>
      <c r="F593" s="3"/>
      <c r="G593" s="2">
        <v>3</v>
      </c>
      <c r="H593" s="3"/>
      <c r="I593" s="68" t="str">
        <f>VLOOKUP(C593,СПРАВОЧНИК!B:D,2,0)</f>
        <v>ЯПОНИЯ</v>
      </c>
      <c r="J593" s="68" t="str">
        <f>VLOOKUP(C593,СПРАВОЧНИК!B:D,3,0)</f>
        <v>ИНОМАРКИ</v>
      </c>
      <c r="K593" s="69" t="str">
        <f>VLOOKUP(СВОД2023[[#This Row],[ФО]],СПРАВОЧНИК!H:P,2,0)</f>
        <v>Северо-Кавказский ФО</v>
      </c>
    </row>
    <row r="594" spans="1:11" x14ac:dyDescent="0.2">
      <c r="A594" t="s">
        <v>1100</v>
      </c>
      <c r="B594" t="s">
        <v>593</v>
      </c>
      <c r="C594" s="1" t="s">
        <v>564</v>
      </c>
      <c r="D594" s="1" t="s">
        <v>719</v>
      </c>
      <c r="E594" s="2"/>
      <c r="F594" s="3"/>
      <c r="G594" s="2"/>
      <c r="H594" s="3">
        <v>1</v>
      </c>
      <c r="I594" s="68" t="str">
        <f>VLOOKUP(C594,СПРАВОЧНИК!B:D,2,0)</f>
        <v>РОССИЯ</v>
      </c>
      <c r="J594" s="68" t="str">
        <f>VLOOKUP(C594,СПРАВОЧНИК!B:D,3,0)</f>
        <v>ОТЕЧЕСТВЕННЫЕ</v>
      </c>
      <c r="K594" s="69" t="str">
        <f>VLOOKUP(СВОД2023[[#This Row],[ФО]],СПРАВОЧНИК!H:P,2,0)</f>
        <v>Северо-Кавказский ФО</v>
      </c>
    </row>
    <row r="595" spans="1:11" x14ac:dyDescent="0.2">
      <c r="A595" t="s">
        <v>1100</v>
      </c>
      <c r="B595" t="s">
        <v>593</v>
      </c>
      <c r="C595" s="1" t="s">
        <v>564</v>
      </c>
      <c r="D595" s="1" t="s">
        <v>720</v>
      </c>
      <c r="E595" s="2">
        <v>12</v>
      </c>
      <c r="F595" s="3">
        <v>11</v>
      </c>
      <c r="G595" s="2">
        <v>93</v>
      </c>
      <c r="H595" s="3">
        <v>92</v>
      </c>
      <c r="I595" s="68" t="str">
        <f>VLOOKUP(C595,СПРАВОЧНИК!B:D,2,0)</f>
        <v>РОССИЯ</v>
      </c>
      <c r="J595" s="68" t="str">
        <f>VLOOKUP(C595,СПРАВОЧНИК!B:D,3,0)</f>
        <v>ОТЕЧЕСТВЕННЫЕ</v>
      </c>
      <c r="K595" s="69" t="str">
        <f>VLOOKUP(СВОД2023[[#This Row],[ФО]],СПРАВОЧНИК!H:P,2,0)</f>
        <v>Северо-Кавказский ФО</v>
      </c>
    </row>
    <row r="596" spans="1:11" x14ac:dyDescent="0.2">
      <c r="A596" t="s">
        <v>1100</v>
      </c>
      <c r="B596" t="s">
        <v>593</v>
      </c>
      <c r="C596" s="1" t="s">
        <v>564</v>
      </c>
      <c r="D596" s="1" t="s">
        <v>721</v>
      </c>
      <c r="E596" s="2">
        <v>2</v>
      </c>
      <c r="F596" s="3">
        <v>1</v>
      </c>
      <c r="G596" s="2">
        <v>13</v>
      </c>
      <c r="H596" s="3">
        <v>13</v>
      </c>
      <c r="I596" s="68" t="str">
        <f>VLOOKUP(C596,СПРАВОЧНИК!B:D,2,0)</f>
        <v>РОССИЯ</v>
      </c>
      <c r="J596" s="68" t="str">
        <f>VLOOKUP(C596,СПРАВОЧНИК!B:D,3,0)</f>
        <v>ОТЕЧЕСТВЕННЫЕ</v>
      </c>
      <c r="K596" s="69" t="str">
        <f>VLOOKUP(СВОД2023[[#This Row],[ФО]],СПРАВОЧНИК!H:P,2,0)</f>
        <v>Северо-Кавказский ФО</v>
      </c>
    </row>
    <row r="597" spans="1:11" x14ac:dyDescent="0.2">
      <c r="A597" t="s">
        <v>1100</v>
      </c>
      <c r="B597" t="s">
        <v>593</v>
      </c>
      <c r="C597" s="1" t="s">
        <v>564</v>
      </c>
      <c r="D597" s="1" t="s">
        <v>1217</v>
      </c>
      <c r="E597" s="2"/>
      <c r="F597" s="3"/>
      <c r="G597" s="2"/>
      <c r="H597" s="3">
        <v>2</v>
      </c>
      <c r="I597" s="68" t="str">
        <f>VLOOKUP(C597,СПРАВОЧНИК!B:D,2,0)</f>
        <v>РОССИЯ</v>
      </c>
      <c r="J597" s="68" t="str">
        <f>VLOOKUP(C597,СПРАВОЧНИК!B:D,3,0)</f>
        <v>ОТЕЧЕСТВЕННЫЕ</v>
      </c>
      <c r="K597" s="69" t="str">
        <f>VLOOKUP(СВОД2023[[#This Row],[ФО]],СПРАВОЧНИК!H:P,2,0)</f>
        <v>Северо-Кавказский ФО</v>
      </c>
    </row>
    <row r="598" spans="1:11" x14ac:dyDescent="0.2">
      <c r="A598" t="s">
        <v>1100</v>
      </c>
      <c r="B598" t="s">
        <v>593</v>
      </c>
      <c r="C598" s="1" t="s">
        <v>564</v>
      </c>
      <c r="D598" s="1" t="s">
        <v>722</v>
      </c>
      <c r="E598" s="2">
        <v>16</v>
      </c>
      <c r="F598" s="3">
        <v>19</v>
      </c>
      <c r="G598" s="2">
        <v>78</v>
      </c>
      <c r="H598" s="3">
        <v>77</v>
      </c>
      <c r="I598" s="68" t="str">
        <f>VLOOKUP(C598,СПРАВОЧНИК!B:D,2,0)</f>
        <v>РОССИЯ</v>
      </c>
      <c r="J598" s="68" t="str">
        <f>VLOOKUP(C598,СПРАВОЧНИК!B:D,3,0)</f>
        <v>ОТЕЧЕСТВЕННЫЕ</v>
      </c>
      <c r="K598" s="69" t="str">
        <f>VLOOKUP(СВОД2023[[#This Row],[ФО]],СПРАВОЧНИК!H:P,2,0)</f>
        <v>Северо-Кавказский ФО</v>
      </c>
    </row>
    <row r="599" spans="1:11" x14ac:dyDescent="0.2">
      <c r="A599" t="s">
        <v>1100</v>
      </c>
      <c r="B599" t="s">
        <v>593</v>
      </c>
      <c r="C599" s="1" t="s">
        <v>564</v>
      </c>
      <c r="D599" s="1" t="s">
        <v>723</v>
      </c>
      <c r="E599" s="2">
        <v>7</v>
      </c>
      <c r="F599" s="3">
        <v>6</v>
      </c>
      <c r="G599" s="2">
        <v>34</v>
      </c>
      <c r="H599" s="3">
        <v>36</v>
      </c>
      <c r="I599" s="68" t="str">
        <f>VLOOKUP(C599,СПРАВОЧНИК!B:D,2,0)</f>
        <v>РОССИЯ</v>
      </c>
      <c r="J599" s="68" t="str">
        <f>VLOOKUP(C599,СПРАВОЧНИК!B:D,3,0)</f>
        <v>ОТЕЧЕСТВЕННЫЕ</v>
      </c>
      <c r="K599" s="69" t="str">
        <f>VLOOKUP(СВОД2023[[#This Row],[ФО]],СПРАВОЧНИК!H:P,2,0)</f>
        <v>Северо-Кавказский ФО</v>
      </c>
    </row>
    <row r="600" spans="1:11" x14ac:dyDescent="0.2">
      <c r="A600" t="s">
        <v>1100</v>
      </c>
      <c r="B600" t="s">
        <v>593</v>
      </c>
      <c r="C600" s="1" t="s">
        <v>564</v>
      </c>
      <c r="D600" s="1" t="s">
        <v>724</v>
      </c>
      <c r="E600" s="2">
        <v>26</v>
      </c>
      <c r="F600" s="3">
        <v>31</v>
      </c>
      <c r="G600" s="2">
        <v>191</v>
      </c>
      <c r="H600" s="3">
        <v>215</v>
      </c>
      <c r="I600" s="68" t="str">
        <f>VLOOKUP(C600,СПРАВОЧНИК!B:D,2,0)</f>
        <v>РОССИЯ</v>
      </c>
      <c r="J600" s="68" t="str">
        <f>VLOOKUP(C600,СПРАВОЧНИК!B:D,3,0)</f>
        <v>ОТЕЧЕСТВЕННЫЕ</v>
      </c>
      <c r="K600" s="69" t="str">
        <f>VLOOKUP(СВОД2023[[#This Row],[ФО]],СПРАВОЧНИК!H:P,2,0)</f>
        <v>Северо-Кавказский ФО</v>
      </c>
    </row>
    <row r="601" spans="1:11" x14ac:dyDescent="0.2">
      <c r="A601" t="s">
        <v>1100</v>
      </c>
      <c r="B601" t="s">
        <v>593</v>
      </c>
      <c r="C601" s="1" t="s">
        <v>564</v>
      </c>
      <c r="D601" s="1" t="s">
        <v>1152</v>
      </c>
      <c r="E601" s="2"/>
      <c r="F601" s="3"/>
      <c r="G601" s="2">
        <v>2</v>
      </c>
      <c r="H601" s="3"/>
      <c r="I601" s="68" t="str">
        <f>VLOOKUP(C601,СПРАВОЧНИК!B:D,2,0)</f>
        <v>РОССИЯ</v>
      </c>
      <c r="J601" s="68" t="str">
        <f>VLOOKUP(C601,СПРАВОЧНИК!B:D,3,0)</f>
        <v>ОТЕЧЕСТВЕННЫЕ</v>
      </c>
      <c r="K601" s="69" t="str">
        <f>VLOOKUP(СВОД2023[[#This Row],[ФО]],СПРАВОЧНИК!H:P,2,0)</f>
        <v>Северо-Кавказский ФО</v>
      </c>
    </row>
    <row r="602" spans="1:11" x14ac:dyDescent="0.2">
      <c r="A602" t="s">
        <v>1100</v>
      </c>
      <c r="B602" t="s">
        <v>593</v>
      </c>
      <c r="C602" s="1" t="s">
        <v>564</v>
      </c>
      <c r="D602" s="1" t="s">
        <v>725</v>
      </c>
      <c r="E602" s="2">
        <v>11</v>
      </c>
      <c r="F602" s="3">
        <v>29</v>
      </c>
      <c r="G602" s="2">
        <v>106</v>
      </c>
      <c r="H602" s="3">
        <v>107</v>
      </c>
      <c r="I602" s="68" t="str">
        <f>VLOOKUP(C602,СПРАВОЧНИК!B:D,2,0)</f>
        <v>РОССИЯ</v>
      </c>
      <c r="J602" s="68" t="str">
        <f>VLOOKUP(C602,СПРАВОЧНИК!B:D,3,0)</f>
        <v>ОТЕЧЕСТВЕННЫЕ</v>
      </c>
      <c r="K602" s="69" t="str">
        <f>VLOOKUP(СВОД2023[[#This Row],[ФО]],СПРАВОЧНИК!H:P,2,0)</f>
        <v>Северо-Кавказский ФО</v>
      </c>
    </row>
    <row r="603" spans="1:11" x14ac:dyDescent="0.2">
      <c r="A603" t="s">
        <v>1100</v>
      </c>
      <c r="B603" t="s">
        <v>593</v>
      </c>
      <c r="C603" s="1" t="s">
        <v>564</v>
      </c>
      <c r="D603" s="1" t="s">
        <v>726</v>
      </c>
      <c r="E603" s="2">
        <v>9</v>
      </c>
      <c r="F603" s="3">
        <v>3</v>
      </c>
      <c r="G603" s="2">
        <v>45</v>
      </c>
      <c r="H603" s="3">
        <v>25</v>
      </c>
      <c r="I603" s="68" t="str">
        <f>VLOOKUP(C603,СПРАВОЧНИК!B:D,2,0)</f>
        <v>РОССИЯ</v>
      </c>
      <c r="J603" s="68" t="str">
        <f>VLOOKUP(C603,СПРАВОЧНИК!B:D,3,0)</f>
        <v>ОТЕЧЕСТВЕННЫЕ</v>
      </c>
      <c r="K603" s="69" t="str">
        <f>VLOOKUP(СВОД2023[[#This Row],[ФО]],СПРАВОЧНИК!H:P,2,0)</f>
        <v>Северо-Кавказский ФО</v>
      </c>
    </row>
    <row r="604" spans="1:11" x14ac:dyDescent="0.2">
      <c r="A604" t="s">
        <v>1100</v>
      </c>
      <c r="B604" t="s">
        <v>593</v>
      </c>
      <c r="C604" s="1" t="s">
        <v>568</v>
      </c>
      <c r="D604" s="1" t="s">
        <v>1153</v>
      </c>
      <c r="E604" s="2">
        <v>24</v>
      </c>
      <c r="F604" s="3">
        <v>16</v>
      </c>
      <c r="G604" s="2">
        <v>136</v>
      </c>
      <c r="H604" s="3">
        <v>103</v>
      </c>
      <c r="I604" s="68" t="str">
        <f>VLOOKUP(C604,СПРАВОЧНИК!B:D,2,0)</f>
        <v>ЕВРОПА</v>
      </c>
      <c r="J604" s="68" t="str">
        <f>VLOOKUP(C604,СПРАВОЧНИК!B:D,3,0)</f>
        <v>ИНОМАРКИ</v>
      </c>
      <c r="K604" s="69" t="str">
        <f>VLOOKUP(СВОД2023[[#This Row],[ФО]],СПРАВОЧНИК!H:P,2,0)</f>
        <v>Северо-Кавказский ФО</v>
      </c>
    </row>
    <row r="605" spans="1:11" x14ac:dyDescent="0.2">
      <c r="A605" t="s">
        <v>1100</v>
      </c>
      <c r="B605" t="s">
        <v>593</v>
      </c>
      <c r="C605" s="1" t="s">
        <v>568</v>
      </c>
      <c r="D605" s="1" t="s">
        <v>1154</v>
      </c>
      <c r="E605" s="2">
        <v>21</v>
      </c>
      <c r="F605" s="3">
        <v>23</v>
      </c>
      <c r="G605" s="2">
        <v>112</v>
      </c>
      <c r="H605" s="3">
        <v>92</v>
      </c>
      <c r="I605" s="68" t="str">
        <f>VLOOKUP(C605,СПРАВОЧНИК!B:D,2,0)</f>
        <v>ЕВРОПА</v>
      </c>
      <c r="J605" s="68" t="str">
        <f>VLOOKUP(C605,СПРАВОЧНИК!B:D,3,0)</f>
        <v>ИНОМАРКИ</v>
      </c>
      <c r="K605" s="69" t="str">
        <f>VLOOKUP(СВОД2023[[#This Row],[ФО]],СПРАВОЧНИК!H:P,2,0)</f>
        <v>Северо-Кавказский ФО</v>
      </c>
    </row>
    <row r="606" spans="1:11" x14ac:dyDescent="0.2">
      <c r="A606" t="s">
        <v>1100</v>
      </c>
      <c r="B606" t="s">
        <v>593</v>
      </c>
      <c r="C606" s="1" t="s">
        <v>568</v>
      </c>
      <c r="D606" s="1" t="s">
        <v>1155</v>
      </c>
      <c r="E606" s="2">
        <v>26</v>
      </c>
      <c r="F606" s="3">
        <v>31</v>
      </c>
      <c r="G606" s="2">
        <v>127</v>
      </c>
      <c r="H606" s="3">
        <v>130</v>
      </c>
      <c r="I606" s="68" t="str">
        <f>VLOOKUP(C606,СПРАВОЧНИК!B:D,2,0)</f>
        <v>ЕВРОПА</v>
      </c>
      <c r="J606" s="68" t="str">
        <f>VLOOKUP(C606,СПРАВОЧНИК!B:D,3,0)</f>
        <v>ИНОМАРКИ</v>
      </c>
      <c r="K606" s="69" t="str">
        <f>VLOOKUP(СВОД2023[[#This Row],[ФО]],СПРАВОЧНИК!H:P,2,0)</f>
        <v>Северо-Кавказский ФО</v>
      </c>
    </row>
    <row r="607" spans="1:11" x14ac:dyDescent="0.2">
      <c r="A607" t="s">
        <v>1100</v>
      </c>
      <c r="B607" t="s">
        <v>593</v>
      </c>
      <c r="C607" s="1" t="s">
        <v>568</v>
      </c>
      <c r="D607" s="1" t="s">
        <v>1156</v>
      </c>
      <c r="E607" s="2">
        <v>4</v>
      </c>
      <c r="F607" s="3">
        <v>7</v>
      </c>
      <c r="G607" s="2">
        <v>23</v>
      </c>
      <c r="H607" s="3">
        <v>20</v>
      </c>
      <c r="I607" s="68" t="str">
        <f>VLOOKUP(C607,СПРАВОЧНИК!B:D,2,0)</f>
        <v>ЕВРОПА</v>
      </c>
      <c r="J607" s="68" t="str">
        <f>VLOOKUP(C607,СПРАВОЧНИК!B:D,3,0)</f>
        <v>ИНОМАРКИ</v>
      </c>
      <c r="K607" s="69" t="str">
        <f>VLOOKUP(СВОД2023[[#This Row],[ФО]],СПРАВОЧНИК!H:P,2,0)</f>
        <v>Северо-Кавказский ФО</v>
      </c>
    </row>
    <row r="608" spans="1:11" x14ac:dyDescent="0.2">
      <c r="A608" t="s">
        <v>1100</v>
      </c>
      <c r="B608" t="s">
        <v>593</v>
      </c>
      <c r="C608" s="1" t="s">
        <v>568</v>
      </c>
      <c r="D608" s="1" t="s">
        <v>1157</v>
      </c>
      <c r="E608" s="2">
        <v>6</v>
      </c>
      <c r="F608" s="3">
        <v>11</v>
      </c>
      <c r="G608" s="2">
        <v>72</v>
      </c>
      <c r="H608" s="3">
        <v>71</v>
      </c>
      <c r="I608" s="68" t="str">
        <f>VLOOKUP(C608,СПРАВОЧНИК!B:D,2,0)</f>
        <v>ЕВРОПА</v>
      </c>
      <c r="J608" s="68" t="str">
        <f>VLOOKUP(C608,СПРАВОЧНИК!B:D,3,0)</f>
        <v>ИНОМАРКИ</v>
      </c>
      <c r="K608" s="69" t="str">
        <f>VLOOKUP(СВОД2023[[#This Row],[ФО]],СПРАВОЧНИК!H:P,2,0)</f>
        <v>Северо-Кавказский ФО</v>
      </c>
    </row>
    <row r="609" spans="1:11" x14ac:dyDescent="0.2">
      <c r="A609" t="s">
        <v>1100</v>
      </c>
      <c r="B609" t="s">
        <v>593</v>
      </c>
      <c r="C609" s="1" t="s">
        <v>568</v>
      </c>
      <c r="D609" s="1" t="s">
        <v>1158</v>
      </c>
      <c r="E609" s="2">
        <v>44</v>
      </c>
      <c r="F609" s="3">
        <v>56</v>
      </c>
      <c r="G609" s="2">
        <v>286</v>
      </c>
      <c r="H609" s="3">
        <v>270</v>
      </c>
      <c r="I609" s="68" t="str">
        <f>VLOOKUP(C609,СПРАВОЧНИК!B:D,2,0)</f>
        <v>ЕВРОПА</v>
      </c>
      <c r="J609" s="68" t="str">
        <f>VLOOKUP(C609,СПРАВОЧНИК!B:D,3,0)</f>
        <v>ИНОМАРКИ</v>
      </c>
      <c r="K609" s="69" t="str">
        <f>VLOOKUP(СВОД2023[[#This Row],[ФО]],СПРАВОЧНИК!H:P,2,0)</f>
        <v>Северо-Кавказский ФО</v>
      </c>
    </row>
    <row r="610" spans="1:11" x14ac:dyDescent="0.2">
      <c r="A610" t="s">
        <v>1100</v>
      </c>
      <c r="B610" t="s">
        <v>593</v>
      </c>
      <c r="C610" s="1" t="s">
        <v>568</v>
      </c>
      <c r="D610" s="1" t="s">
        <v>1255</v>
      </c>
      <c r="E610" s="2"/>
      <c r="F610" s="3"/>
      <c r="G610" s="2">
        <v>1</v>
      </c>
      <c r="H610" s="3"/>
      <c r="I610" s="68" t="str">
        <f>VLOOKUP(C610,СПРАВОЧНИК!B:D,2,0)</f>
        <v>ЕВРОПА</v>
      </c>
      <c r="J610" s="68" t="str">
        <f>VLOOKUP(C610,СПРАВОЧНИК!B:D,3,0)</f>
        <v>ИНОМАРКИ</v>
      </c>
      <c r="K610" s="69" t="str">
        <f>VLOOKUP(СВОД2023[[#This Row],[ФО]],СПРАВОЧНИК!H:P,2,0)</f>
        <v>Северо-Кавказский ФО</v>
      </c>
    </row>
    <row r="611" spans="1:11" x14ac:dyDescent="0.2">
      <c r="A611" t="s">
        <v>1100</v>
      </c>
      <c r="B611" t="s">
        <v>593</v>
      </c>
      <c r="C611" s="1" t="s">
        <v>568</v>
      </c>
      <c r="D611" s="1" t="s">
        <v>1219</v>
      </c>
      <c r="E611" s="2"/>
      <c r="F611" s="3"/>
      <c r="G611" s="2">
        <v>1</v>
      </c>
      <c r="H611" s="3"/>
      <c r="I611" s="68" t="str">
        <f>VLOOKUP(C611,СПРАВОЧНИК!B:D,2,0)</f>
        <v>ЕВРОПА</v>
      </c>
      <c r="J611" s="68" t="str">
        <f>VLOOKUP(C611,СПРАВОЧНИК!B:D,3,0)</f>
        <v>ИНОМАРКИ</v>
      </c>
      <c r="K611" s="69" t="str">
        <f>VLOOKUP(СВОД2023[[#This Row],[ФО]],СПРАВОЧНИК!H:P,2,0)</f>
        <v>Северо-Кавказский ФО</v>
      </c>
    </row>
    <row r="612" spans="1:11" x14ac:dyDescent="0.2">
      <c r="A612" t="s">
        <v>1100</v>
      </c>
      <c r="B612" t="s">
        <v>593</v>
      </c>
      <c r="C612" s="1" t="s">
        <v>1159</v>
      </c>
      <c r="D612" s="1" t="s">
        <v>1160</v>
      </c>
      <c r="E612" s="2"/>
      <c r="F612" s="3"/>
      <c r="G612" s="2">
        <v>1</v>
      </c>
      <c r="H612" s="3">
        <v>1</v>
      </c>
      <c r="I612" s="68" t="str">
        <f>VLOOKUP(C612,СПРАВОЧНИК!B:D,2,0)</f>
        <v>КИТАЙ</v>
      </c>
      <c r="J612" s="68" t="str">
        <f>VLOOKUP(C612,СПРАВОЧНИК!B:D,3,0)</f>
        <v>ИНОМАРКИ</v>
      </c>
      <c r="K612" s="69" t="str">
        <f>VLOOKUP(СВОД2023[[#This Row],[ФО]],СПРАВОЧНИК!H:P,2,0)</f>
        <v>Северо-Кавказский ФО</v>
      </c>
    </row>
    <row r="613" spans="1:11" x14ac:dyDescent="0.2">
      <c r="A613" t="s">
        <v>1100</v>
      </c>
      <c r="B613" t="s">
        <v>593</v>
      </c>
      <c r="C613" s="1" t="s">
        <v>1159</v>
      </c>
      <c r="D613" s="1" t="s">
        <v>1220</v>
      </c>
      <c r="E613" s="2">
        <v>1</v>
      </c>
      <c r="F613" s="3">
        <v>1</v>
      </c>
      <c r="G613" s="2">
        <v>1</v>
      </c>
      <c r="H613" s="3">
        <v>4</v>
      </c>
      <c r="I613" s="68" t="str">
        <f>VLOOKUP(C613,СПРАВОЧНИК!B:D,2,0)</f>
        <v>КИТАЙ</v>
      </c>
      <c r="J613" s="68" t="str">
        <f>VLOOKUP(C613,СПРАВОЧНИК!B:D,3,0)</f>
        <v>ИНОМАРКИ</v>
      </c>
      <c r="K613" s="69" t="str">
        <f>VLOOKUP(СВОД2023[[#This Row],[ФО]],СПРАВОЧНИК!H:P,2,0)</f>
        <v>Северо-Кавказский ФО</v>
      </c>
    </row>
    <row r="614" spans="1:11" x14ac:dyDescent="0.2">
      <c r="A614" t="s">
        <v>1100</v>
      </c>
      <c r="B614" t="s">
        <v>593</v>
      </c>
      <c r="C614" s="1" t="s">
        <v>1221</v>
      </c>
      <c r="D614" s="1" t="s">
        <v>1256</v>
      </c>
      <c r="E614" s="2"/>
      <c r="F614" s="3"/>
      <c r="G614" s="2"/>
      <c r="H614" s="3">
        <v>1</v>
      </c>
      <c r="I614" s="68" t="str">
        <f>VLOOKUP(C614,СПРАВОЧНИК!B:D,2,0)</f>
        <v>ЕВРОПА</v>
      </c>
      <c r="J614" s="68" t="str">
        <f>VLOOKUP(C614,СПРАВОЧНИК!B:D,3,0)</f>
        <v>ИНОМАРКИ</v>
      </c>
      <c r="K614" s="69" t="str">
        <f>VLOOKUP(СВОД2023[[#This Row],[ФО]],СПРАВОЧНИК!H:P,2,0)</f>
        <v>Северо-Кавказский ФО</v>
      </c>
    </row>
    <row r="615" spans="1:11" x14ac:dyDescent="0.2">
      <c r="A615" t="s">
        <v>1100</v>
      </c>
      <c r="B615" t="s">
        <v>594</v>
      </c>
      <c r="C615" s="1" t="s">
        <v>676</v>
      </c>
      <c r="D615" s="1" t="s">
        <v>1257</v>
      </c>
      <c r="E615" s="2"/>
      <c r="F615" s="3"/>
      <c r="G615" s="2"/>
      <c r="H615" s="3">
        <v>1</v>
      </c>
      <c r="I615" s="68" t="str">
        <f>VLOOKUP(C615,СПРАВОЧНИК!B:D,2,0)</f>
        <v>КИТАЙ</v>
      </c>
      <c r="J615" s="68" t="str">
        <f>VLOOKUP(C615,СПРАВОЧНИК!B:D,3,0)</f>
        <v>ИНОМАРКИ</v>
      </c>
      <c r="K615" s="69" t="str">
        <f>VLOOKUP(СВОД2023[[#This Row],[ФО]],СПРАВОЧНИК!H:P,2,0)</f>
        <v>Сибирский ФО</v>
      </c>
    </row>
    <row r="616" spans="1:11" x14ac:dyDescent="0.2">
      <c r="A616" t="s">
        <v>1100</v>
      </c>
      <c r="B616" t="s">
        <v>594</v>
      </c>
      <c r="C616" s="1" t="s">
        <v>676</v>
      </c>
      <c r="D616" s="1" t="s">
        <v>1103</v>
      </c>
      <c r="E616" s="2">
        <v>8</v>
      </c>
      <c r="F616" s="3">
        <v>8</v>
      </c>
      <c r="G616" s="2">
        <v>31</v>
      </c>
      <c r="H616" s="3">
        <v>29</v>
      </c>
      <c r="I616" s="68" t="str">
        <f>VLOOKUP(C616,СПРАВОЧНИК!B:D,2,0)</f>
        <v>КИТАЙ</v>
      </c>
      <c r="J616" s="68" t="str">
        <f>VLOOKUP(C616,СПРАВОЧНИК!B:D,3,0)</f>
        <v>ИНОМАРКИ</v>
      </c>
      <c r="K616" s="69" t="str">
        <f>VLOOKUP(СВОД2023[[#This Row],[ФО]],СПРАВОЧНИК!H:P,2,0)</f>
        <v>Сибирский ФО</v>
      </c>
    </row>
    <row r="617" spans="1:11" x14ac:dyDescent="0.2">
      <c r="A617" t="s">
        <v>1100</v>
      </c>
      <c r="B617" t="s">
        <v>594</v>
      </c>
      <c r="C617" s="1" t="s">
        <v>676</v>
      </c>
      <c r="D617" s="1" t="s">
        <v>727</v>
      </c>
      <c r="E617" s="2">
        <v>2</v>
      </c>
      <c r="F617" s="3">
        <v>1</v>
      </c>
      <c r="G617" s="2">
        <v>20</v>
      </c>
      <c r="H617" s="3">
        <v>19</v>
      </c>
      <c r="I617" s="68" t="str">
        <f>VLOOKUP(C617,СПРАВОЧНИК!B:D,2,0)</f>
        <v>КИТАЙ</v>
      </c>
      <c r="J617" s="68" t="str">
        <f>VLOOKUP(C617,СПРАВОЧНИК!B:D,3,0)</f>
        <v>ИНОМАРКИ</v>
      </c>
      <c r="K617" s="69" t="str">
        <f>VLOOKUP(СВОД2023[[#This Row],[ФО]],СПРАВОЧНИК!H:P,2,0)</f>
        <v>Сибирский ФО</v>
      </c>
    </row>
    <row r="618" spans="1:11" x14ac:dyDescent="0.2">
      <c r="A618" t="s">
        <v>1100</v>
      </c>
      <c r="B618" t="s">
        <v>594</v>
      </c>
      <c r="C618" s="1" t="s">
        <v>676</v>
      </c>
      <c r="D618" s="1" t="s">
        <v>1163</v>
      </c>
      <c r="E618" s="2">
        <v>1</v>
      </c>
      <c r="F618" s="3"/>
      <c r="G618" s="2">
        <v>7</v>
      </c>
      <c r="H618" s="3">
        <v>6</v>
      </c>
      <c r="I618" s="68" t="str">
        <f>VLOOKUP(C618,СПРАВОЧНИК!B:D,2,0)</f>
        <v>КИТАЙ</v>
      </c>
      <c r="J618" s="68" t="str">
        <f>VLOOKUP(C618,СПРАВОЧНИК!B:D,3,0)</f>
        <v>ИНОМАРКИ</v>
      </c>
      <c r="K618" s="69" t="str">
        <f>VLOOKUP(СВОД2023[[#This Row],[ФО]],СПРАВОЧНИК!H:P,2,0)</f>
        <v>Сибирский ФО</v>
      </c>
    </row>
    <row r="619" spans="1:11" x14ac:dyDescent="0.2">
      <c r="A619" t="s">
        <v>1100</v>
      </c>
      <c r="B619" t="s">
        <v>594</v>
      </c>
      <c r="C619" s="1" t="s">
        <v>1104</v>
      </c>
      <c r="D619" s="1" t="s">
        <v>1105</v>
      </c>
      <c r="E619" s="2">
        <v>1</v>
      </c>
      <c r="F619" s="3"/>
      <c r="G619" s="2">
        <v>3</v>
      </c>
      <c r="H619" s="3">
        <v>3</v>
      </c>
      <c r="I619" s="68" t="str">
        <f>VLOOKUP(C619,СПРАВОЧНИК!B:D,2,0)</f>
        <v>КИТАЙ</v>
      </c>
      <c r="J619" s="68" t="str">
        <f>VLOOKUP(C619,СПРАВОЧНИК!B:D,3,0)</f>
        <v>ИНОМАРКИ</v>
      </c>
      <c r="K619" s="69" t="str">
        <f>VLOOKUP(СВОД2023[[#This Row],[ФО]],СПРАВОЧНИК!H:P,2,0)</f>
        <v>Сибирский ФО</v>
      </c>
    </row>
    <row r="620" spans="1:11" x14ac:dyDescent="0.2">
      <c r="A620" t="s">
        <v>1100</v>
      </c>
      <c r="B620" t="s">
        <v>594</v>
      </c>
      <c r="C620" s="1" t="s">
        <v>75</v>
      </c>
      <c r="D620" s="1" t="s">
        <v>1165</v>
      </c>
      <c r="E620" s="2">
        <v>1</v>
      </c>
      <c r="F620" s="3"/>
      <c r="G620" s="2">
        <v>4</v>
      </c>
      <c r="H620" s="3">
        <v>1</v>
      </c>
      <c r="I620" s="68" t="str">
        <f>VLOOKUP(C620,СПРАВОЧНИК!B:D,2,0)</f>
        <v>КИТАЙ</v>
      </c>
      <c r="J620" s="68" t="str">
        <f>VLOOKUP(C620,СПРАВОЧНИК!B:D,3,0)</f>
        <v>ИНОМАРКИ</v>
      </c>
      <c r="K620" s="69" t="str">
        <f>VLOOKUP(СВОД2023[[#This Row],[ФО]],СПРАВОЧНИК!H:P,2,0)</f>
        <v>Сибирский ФО</v>
      </c>
    </row>
    <row r="621" spans="1:11" x14ac:dyDescent="0.2">
      <c r="A621" t="s">
        <v>1100</v>
      </c>
      <c r="B621" t="s">
        <v>594</v>
      </c>
      <c r="C621" s="1" t="s">
        <v>99</v>
      </c>
      <c r="D621" s="1" t="s">
        <v>1167</v>
      </c>
      <c r="E621" s="2"/>
      <c r="F621" s="3"/>
      <c r="G621" s="2">
        <v>1</v>
      </c>
      <c r="H621" s="3"/>
      <c r="I621" s="68" t="str">
        <f>VLOOKUP(C621,СПРАВОЧНИК!B:D,2,0)</f>
        <v>США</v>
      </c>
      <c r="J621" s="68" t="str">
        <f>VLOOKUP(C621,СПРАВОЧНИК!B:D,3,0)</f>
        <v>ИНОМАРКИ</v>
      </c>
      <c r="K621" s="69" t="str">
        <f>VLOOKUP(СВОД2023[[#This Row],[ФО]],СПРАВОЧНИК!H:P,2,0)</f>
        <v>Сибирский ФО</v>
      </c>
    </row>
    <row r="622" spans="1:11" x14ac:dyDescent="0.2">
      <c r="A622" t="s">
        <v>1100</v>
      </c>
      <c r="B622" t="s">
        <v>594</v>
      </c>
      <c r="C622" s="1" t="s">
        <v>121</v>
      </c>
      <c r="D622" s="1" t="s">
        <v>728</v>
      </c>
      <c r="E622" s="2">
        <v>9</v>
      </c>
      <c r="F622" s="3">
        <v>11</v>
      </c>
      <c r="G622" s="2">
        <v>60</v>
      </c>
      <c r="H622" s="3">
        <v>70</v>
      </c>
      <c r="I622" s="68" t="str">
        <f>VLOOKUP(C622,СПРАВОЧНИК!B:D,2,0)</f>
        <v>ЕВРОПА</v>
      </c>
      <c r="J622" s="68" t="str">
        <f>VLOOKUP(C622,СПРАВОЧНИК!B:D,3,0)</f>
        <v>ИНОМАРКИ</v>
      </c>
      <c r="K622" s="69" t="str">
        <f>VLOOKUP(СВОД2023[[#This Row],[ФО]],СПРАВОЧНИК!H:P,2,0)</f>
        <v>Сибирский ФО</v>
      </c>
    </row>
    <row r="623" spans="1:11" x14ac:dyDescent="0.2">
      <c r="A623" t="s">
        <v>1100</v>
      </c>
      <c r="B623" t="s">
        <v>594</v>
      </c>
      <c r="C623" s="1" t="s">
        <v>121</v>
      </c>
      <c r="D623" s="1" t="s">
        <v>678</v>
      </c>
      <c r="E623" s="2">
        <v>20</v>
      </c>
      <c r="F623" s="3">
        <v>12</v>
      </c>
      <c r="G623" s="2">
        <v>90</v>
      </c>
      <c r="H623" s="3">
        <v>77</v>
      </c>
      <c r="I623" s="68" t="str">
        <f>VLOOKUP(C623,СПРАВОЧНИК!B:D,2,0)</f>
        <v>ЕВРОПА</v>
      </c>
      <c r="J623" s="68" t="str">
        <f>VLOOKUP(C623,СПРАВОЧНИК!B:D,3,0)</f>
        <v>ИНОМАРКИ</v>
      </c>
      <c r="K623" s="69" t="str">
        <f>VLOOKUP(СВОД2023[[#This Row],[ФО]],СПРАВОЧНИК!H:P,2,0)</f>
        <v>Сибирский ФО</v>
      </c>
    </row>
    <row r="624" spans="1:11" x14ac:dyDescent="0.2">
      <c r="A624" t="s">
        <v>1100</v>
      </c>
      <c r="B624" t="s">
        <v>594</v>
      </c>
      <c r="C624" s="1" t="s">
        <v>121</v>
      </c>
      <c r="D624" s="1" t="s">
        <v>729</v>
      </c>
      <c r="E624" s="2">
        <v>2</v>
      </c>
      <c r="F624" s="3">
        <v>1</v>
      </c>
      <c r="G624" s="2">
        <v>10</v>
      </c>
      <c r="H624" s="3">
        <v>9</v>
      </c>
      <c r="I624" s="68" t="str">
        <f>VLOOKUP(C624,СПРАВОЧНИК!B:D,2,0)</f>
        <v>ЕВРОПА</v>
      </c>
      <c r="J624" s="68" t="str">
        <f>VLOOKUP(C624,СПРАВОЧНИК!B:D,3,0)</f>
        <v>ИНОМАРКИ</v>
      </c>
      <c r="K624" s="69" t="str">
        <f>VLOOKUP(СВОД2023[[#This Row],[ФО]],СПРАВОЧНИК!H:P,2,0)</f>
        <v>Сибирский ФО</v>
      </c>
    </row>
    <row r="625" spans="1:11" x14ac:dyDescent="0.2">
      <c r="A625" t="s">
        <v>1100</v>
      </c>
      <c r="B625" t="s">
        <v>594</v>
      </c>
      <c r="C625" s="1" t="s">
        <v>121</v>
      </c>
      <c r="D625" s="1" t="s">
        <v>679</v>
      </c>
      <c r="E625" s="2"/>
      <c r="F625" s="3">
        <v>1</v>
      </c>
      <c r="G625" s="2">
        <v>5</v>
      </c>
      <c r="H625" s="3">
        <v>4</v>
      </c>
      <c r="I625" s="68" t="str">
        <f>VLOOKUP(C625,СПРАВОЧНИК!B:D,2,0)</f>
        <v>ЕВРОПА</v>
      </c>
      <c r="J625" s="68" t="str">
        <f>VLOOKUP(C625,СПРАВОЧНИК!B:D,3,0)</f>
        <v>ИНОМАРКИ</v>
      </c>
      <c r="K625" s="69" t="str">
        <f>VLOOKUP(СВОД2023[[#This Row],[ФО]],СПРАВОЧНИК!H:P,2,0)</f>
        <v>Сибирский ФО</v>
      </c>
    </row>
    <row r="626" spans="1:11" x14ac:dyDescent="0.2">
      <c r="A626" t="s">
        <v>1100</v>
      </c>
      <c r="B626" t="s">
        <v>594</v>
      </c>
      <c r="C626" s="1" t="s">
        <v>129</v>
      </c>
      <c r="D626" s="1" t="s">
        <v>1227</v>
      </c>
      <c r="E626" s="2"/>
      <c r="F626" s="3">
        <v>1</v>
      </c>
      <c r="G626" s="2">
        <v>1</v>
      </c>
      <c r="H626" s="3">
        <v>1</v>
      </c>
      <c r="I626" s="68" t="str">
        <f>VLOOKUP(C626,СПРАВОЧНИК!B:D,2,0)</f>
        <v>КОРЕЯ</v>
      </c>
      <c r="J626" s="68" t="str">
        <f>VLOOKUP(C626,СПРАВОЧНИК!B:D,3,0)</f>
        <v>ИНОМАРКИ</v>
      </c>
      <c r="K626" s="69" t="str">
        <f>VLOOKUP(СВОД2023[[#This Row],[ФО]],СПРАВОЧНИК!H:P,2,0)</f>
        <v>Сибирский ФО</v>
      </c>
    </row>
    <row r="627" spans="1:11" x14ac:dyDescent="0.2">
      <c r="A627" t="s">
        <v>1100</v>
      </c>
      <c r="B627" t="s">
        <v>594</v>
      </c>
      <c r="C627" s="1" t="s">
        <v>1041</v>
      </c>
      <c r="D627" s="1" t="s">
        <v>1246</v>
      </c>
      <c r="E627" s="2"/>
      <c r="F627" s="3">
        <v>1</v>
      </c>
      <c r="G627" s="2"/>
      <c r="H627" s="3">
        <v>1</v>
      </c>
      <c r="I627" s="68" t="str">
        <f>VLOOKUP(C627,СПРАВОЧНИК!B:D,2,0)</f>
        <v>ЕВРОПА</v>
      </c>
      <c r="J627" s="68" t="str">
        <f>VLOOKUP(C627,СПРАВОЧНИК!B:D,3,0)</f>
        <v>ИНОМАРКИ</v>
      </c>
      <c r="K627" s="69" t="str">
        <f>VLOOKUP(СВОД2023[[#This Row],[ФО]],СПРАВОЧНИК!H:P,2,0)</f>
        <v>Сибирский ФО</v>
      </c>
    </row>
    <row r="628" spans="1:11" x14ac:dyDescent="0.2">
      <c r="A628" t="s">
        <v>1100</v>
      </c>
      <c r="B628" t="s">
        <v>594</v>
      </c>
      <c r="C628" s="1" t="s">
        <v>131</v>
      </c>
      <c r="D628" s="1" t="s">
        <v>1109</v>
      </c>
      <c r="E628" s="2">
        <v>4</v>
      </c>
      <c r="F628" s="3">
        <v>1</v>
      </c>
      <c r="G628" s="2">
        <v>11</v>
      </c>
      <c r="H628" s="3">
        <v>10</v>
      </c>
      <c r="I628" s="68" t="str">
        <f>VLOOKUP(C628,СПРАВОЧНИК!B:D,2,0)</f>
        <v>ЯПОНИЯ</v>
      </c>
      <c r="J628" s="68" t="str">
        <f>VLOOKUP(C628,СПРАВОЧНИК!B:D,3,0)</f>
        <v>ИНОМАРКИ</v>
      </c>
      <c r="K628" s="69" t="str">
        <f>VLOOKUP(СВОД2023[[#This Row],[ФО]],СПРАВОЧНИК!H:P,2,0)</f>
        <v>Сибирский ФО</v>
      </c>
    </row>
    <row r="629" spans="1:11" x14ac:dyDescent="0.2">
      <c r="A629" t="s">
        <v>1100</v>
      </c>
      <c r="B629" t="s">
        <v>594</v>
      </c>
      <c r="C629" s="1" t="s">
        <v>131</v>
      </c>
      <c r="D629" s="1" t="s">
        <v>680</v>
      </c>
      <c r="E629" s="2">
        <v>14</v>
      </c>
      <c r="F629" s="3">
        <v>9</v>
      </c>
      <c r="G629" s="2">
        <v>87</v>
      </c>
      <c r="H629" s="3">
        <v>62</v>
      </c>
      <c r="I629" s="68" t="str">
        <f>VLOOKUP(C629,СПРАВОЧНИК!B:D,2,0)</f>
        <v>ЯПОНИЯ</v>
      </c>
      <c r="J629" s="68" t="str">
        <f>VLOOKUP(C629,СПРАВОЧНИК!B:D,3,0)</f>
        <v>ИНОМАРКИ</v>
      </c>
      <c r="K629" s="69" t="str">
        <f>VLOOKUP(СВОД2023[[#This Row],[ФО]],СПРАВОЧНИК!H:P,2,0)</f>
        <v>Сибирский ФО</v>
      </c>
    </row>
    <row r="630" spans="1:11" x14ac:dyDescent="0.2">
      <c r="A630" t="s">
        <v>1100</v>
      </c>
      <c r="B630" t="s">
        <v>594</v>
      </c>
      <c r="C630" s="1" t="s">
        <v>142</v>
      </c>
      <c r="D630" s="1" t="s">
        <v>1228</v>
      </c>
      <c r="E630" s="2"/>
      <c r="F630" s="3"/>
      <c r="G630" s="2">
        <v>1</v>
      </c>
      <c r="H630" s="3"/>
      <c r="I630" s="68" t="str">
        <f>VLOOKUP(C630,СПРАВОЧНИК!B:D,2,0)</f>
        <v>США</v>
      </c>
      <c r="J630" s="68" t="str">
        <f>VLOOKUP(C630,СПРАВОЧНИК!B:D,3,0)</f>
        <v>ИНОМАРКИ</v>
      </c>
      <c r="K630" s="69" t="str">
        <f>VLOOKUP(СВОД2023[[#This Row],[ФО]],СПРАВОЧНИК!H:P,2,0)</f>
        <v>Сибирский ФО</v>
      </c>
    </row>
    <row r="631" spans="1:11" x14ac:dyDescent="0.2">
      <c r="A631" t="s">
        <v>1100</v>
      </c>
      <c r="B631" t="s">
        <v>594</v>
      </c>
      <c r="C631" s="1" t="s">
        <v>147</v>
      </c>
      <c r="D631" s="1" t="s">
        <v>1229</v>
      </c>
      <c r="E631" s="2"/>
      <c r="F631" s="3"/>
      <c r="G631" s="2">
        <v>2</v>
      </c>
      <c r="H631" s="3">
        <v>1</v>
      </c>
      <c r="I631" s="68" t="str">
        <f>VLOOKUP(C631,СПРАВОЧНИК!B:D,2,0)</f>
        <v>КИТАЙ</v>
      </c>
      <c r="J631" s="68" t="str">
        <f>VLOOKUP(C631,СПРАВОЧНИК!B:D,3,0)</f>
        <v>ИНОМАРКИ</v>
      </c>
      <c r="K631" s="69" t="str">
        <f>VLOOKUP(СВОД2023[[#This Row],[ФО]],СПРАВОЧНИК!H:P,2,0)</f>
        <v>Сибирский ФО</v>
      </c>
    </row>
    <row r="632" spans="1:11" x14ac:dyDescent="0.2">
      <c r="A632" t="s">
        <v>1100</v>
      </c>
      <c r="B632" t="s">
        <v>594</v>
      </c>
      <c r="C632" s="1" t="s">
        <v>147</v>
      </c>
      <c r="D632" s="1" t="s">
        <v>1172</v>
      </c>
      <c r="E632" s="2">
        <v>1</v>
      </c>
      <c r="F632" s="3"/>
      <c r="G632" s="2">
        <v>1</v>
      </c>
      <c r="H632" s="3">
        <v>1</v>
      </c>
      <c r="I632" s="68" t="str">
        <f>VLOOKUP(C632,СПРАВОЧНИК!B:D,2,0)</f>
        <v>КИТАЙ</v>
      </c>
      <c r="J632" s="68" t="str">
        <f>VLOOKUP(C632,СПРАВОЧНИК!B:D,3,0)</f>
        <v>ИНОМАРКИ</v>
      </c>
      <c r="K632" s="69" t="str">
        <f>VLOOKUP(СВОД2023[[#This Row],[ФО]],СПРАВОЧНИК!H:P,2,0)</f>
        <v>Сибирский ФО</v>
      </c>
    </row>
    <row r="633" spans="1:11" x14ac:dyDescent="0.2">
      <c r="A633" t="s">
        <v>1100</v>
      </c>
      <c r="B633" t="s">
        <v>594</v>
      </c>
      <c r="C633" s="1" t="s">
        <v>160</v>
      </c>
      <c r="D633" s="1" t="s">
        <v>1177</v>
      </c>
      <c r="E633" s="2"/>
      <c r="F633" s="3"/>
      <c r="G633" s="2">
        <v>1</v>
      </c>
      <c r="H633" s="3">
        <v>2</v>
      </c>
      <c r="I633" s="68" t="str">
        <f>VLOOKUP(C633,СПРАВОЧНИК!B:D,2,0)</f>
        <v>КИТАЙ</v>
      </c>
      <c r="J633" s="68" t="str">
        <f>VLOOKUP(C633,СПРАВОЧНИК!B:D,3,0)</f>
        <v>ИНОМАРКИ</v>
      </c>
      <c r="K633" s="69" t="str">
        <f>VLOOKUP(СВОД2023[[#This Row],[ФО]],СПРАВОЧНИК!H:P,2,0)</f>
        <v>Сибирский ФО</v>
      </c>
    </row>
    <row r="634" spans="1:11" x14ac:dyDescent="0.2">
      <c r="A634" t="s">
        <v>1100</v>
      </c>
      <c r="B634" t="s">
        <v>594</v>
      </c>
      <c r="C634" s="1" t="s">
        <v>160</v>
      </c>
      <c r="D634" s="1" t="s">
        <v>1110</v>
      </c>
      <c r="E634" s="2">
        <v>3</v>
      </c>
      <c r="F634" s="3">
        <v>1</v>
      </c>
      <c r="G634" s="2">
        <v>13</v>
      </c>
      <c r="H634" s="3">
        <v>9</v>
      </c>
      <c r="I634" s="68" t="str">
        <f>VLOOKUP(C634,СПРАВОЧНИК!B:D,2,0)</f>
        <v>КИТАЙ</v>
      </c>
      <c r="J634" s="68" t="str">
        <f>VLOOKUP(C634,СПРАВОЧНИК!B:D,3,0)</f>
        <v>ИНОМАРКИ</v>
      </c>
      <c r="K634" s="69" t="str">
        <f>VLOOKUP(СВОД2023[[#This Row],[ФО]],СПРАВОЧНИК!H:P,2,0)</f>
        <v>Сибирский ФО</v>
      </c>
    </row>
    <row r="635" spans="1:11" x14ac:dyDescent="0.2">
      <c r="A635" t="s">
        <v>1100</v>
      </c>
      <c r="B635" t="s">
        <v>594</v>
      </c>
      <c r="C635" s="1" t="s">
        <v>160</v>
      </c>
      <c r="D635" s="1" t="s">
        <v>1111</v>
      </c>
      <c r="E635" s="2"/>
      <c r="F635" s="3"/>
      <c r="G635" s="2">
        <v>1</v>
      </c>
      <c r="H635" s="3"/>
      <c r="I635" s="68" t="str">
        <f>VLOOKUP(C635,СПРАВОЧНИК!B:D,2,0)</f>
        <v>КИТАЙ</v>
      </c>
      <c r="J635" s="68" t="str">
        <f>VLOOKUP(C635,СПРАВОЧНИК!B:D,3,0)</f>
        <v>ИНОМАРКИ</v>
      </c>
      <c r="K635" s="69" t="str">
        <f>VLOOKUP(СВОД2023[[#This Row],[ФО]],СПРАВОЧНИК!H:P,2,0)</f>
        <v>Сибирский ФО</v>
      </c>
    </row>
    <row r="636" spans="1:11" x14ac:dyDescent="0.2">
      <c r="A636" t="s">
        <v>1100</v>
      </c>
      <c r="B636" t="s">
        <v>594</v>
      </c>
      <c r="C636" s="1" t="s">
        <v>160</v>
      </c>
      <c r="D636" s="1" t="s">
        <v>1112</v>
      </c>
      <c r="E636" s="2"/>
      <c r="F636" s="3">
        <v>1</v>
      </c>
      <c r="G636" s="2"/>
      <c r="H636" s="3">
        <v>1</v>
      </c>
      <c r="I636" s="68" t="str">
        <f>VLOOKUP(C636,СПРАВОЧНИК!B:D,2,0)</f>
        <v>КИТАЙ</v>
      </c>
      <c r="J636" s="68" t="str">
        <f>VLOOKUP(C636,СПРАВОЧНИК!B:D,3,0)</f>
        <v>ИНОМАРКИ</v>
      </c>
      <c r="K636" s="69" t="str">
        <f>VLOOKUP(СВОД2023[[#This Row],[ФО]],СПРАВОЧНИК!H:P,2,0)</f>
        <v>Сибирский ФО</v>
      </c>
    </row>
    <row r="637" spans="1:11" x14ac:dyDescent="0.2">
      <c r="A637" t="s">
        <v>1100</v>
      </c>
      <c r="B637" t="s">
        <v>594</v>
      </c>
      <c r="C637" s="1" t="s">
        <v>173</v>
      </c>
      <c r="D637" s="1" t="s">
        <v>731</v>
      </c>
      <c r="E637" s="2">
        <v>56</v>
      </c>
      <c r="F637" s="3">
        <v>63</v>
      </c>
      <c r="G637" s="2">
        <v>362</v>
      </c>
      <c r="H637" s="3">
        <v>370</v>
      </c>
      <c r="I637" s="68" t="str">
        <f>VLOOKUP(C637,СПРАВОЧНИК!B:D,2,0)</f>
        <v>ЕВРОПА</v>
      </c>
      <c r="J637" s="68" t="str">
        <f>VLOOKUP(C637,СПРАВОЧНИК!B:D,3,0)</f>
        <v>ИНОМАРКИ</v>
      </c>
      <c r="K637" s="69" t="str">
        <f>VLOOKUP(СВОД2023[[#This Row],[ФО]],СПРАВОЧНИК!H:P,2,0)</f>
        <v>Сибирский ФО</v>
      </c>
    </row>
    <row r="638" spans="1:11" x14ac:dyDescent="0.2">
      <c r="A638" t="s">
        <v>1100</v>
      </c>
      <c r="B638" t="s">
        <v>594</v>
      </c>
      <c r="C638" s="1" t="s">
        <v>173</v>
      </c>
      <c r="D638" s="1" t="s">
        <v>1178</v>
      </c>
      <c r="E638" s="2"/>
      <c r="F638" s="3"/>
      <c r="G638" s="2"/>
      <c r="H638" s="3">
        <v>1</v>
      </c>
      <c r="I638" s="68" t="str">
        <f>VLOOKUP(C638,СПРАВОЧНИК!B:D,2,0)</f>
        <v>ЕВРОПА</v>
      </c>
      <c r="J638" s="68" t="str">
        <f>VLOOKUP(C638,СПРАВОЧНИК!B:D,3,0)</f>
        <v>ИНОМАРКИ</v>
      </c>
      <c r="K638" s="69" t="str">
        <f>VLOOKUP(СВОД2023[[#This Row],[ФО]],СПРАВОЧНИК!H:P,2,0)</f>
        <v>Сибирский ФО</v>
      </c>
    </row>
    <row r="639" spans="1:11" x14ac:dyDescent="0.2">
      <c r="A639" t="s">
        <v>1100</v>
      </c>
      <c r="B639" t="s">
        <v>594</v>
      </c>
      <c r="C639" s="1" t="s">
        <v>173</v>
      </c>
      <c r="D639" s="1" t="s">
        <v>1179</v>
      </c>
      <c r="E639" s="2"/>
      <c r="F639" s="3"/>
      <c r="G639" s="2">
        <v>2</v>
      </c>
      <c r="H639" s="3"/>
      <c r="I639" s="68" t="str">
        <f>VLOOKUP(C639,СПРАВОЧНИК!B:D,2,0)</f>
        <v>ЕВРОПА</v>
      </c>
      <c r="J639" s="68" t="str">
        <f>VLOOKUP(C639,СПРАВОЧНИК!B:D,3,0)</f>
        <v>ИНОМАРКИ</v>
      </c>
      <c r="K639" s="69" t="str">
        <f>VLOOKUP(СВОД2023[[#This Row],[ФО]],СПРАВОЧНИК!H:P,2,0)</f>
        <v>Сибирский ФО</v>
      </c>
    </row>
    <row r="640" spans="1:11" x14ac:dyDescent="0.2">
      <c r="A640" t="s">
        <v>1100</v>
      </c>
      <c r="B640" t="s">
        <v>594</v>
      </c>
      <c r="C640" s="1" t="s">
        <v>177</v>
      </c>
      <c r="D640" s="1" t="s">
        <v>1180</v>
      </c>
      <c r="E640" s="2">
        <v>1</v>
      </c>
      <c r="F640" s="3"/>
      <c r="G640" s="2">
        <v>2</v>
      </c>
      <c r="H640" s="3">
        <v>1</v>
      </c>
      <c r="I640" s="68" t="str">
        <f>VLOOKUP(C640,СПРАВОЧНИК!B:D,2,0)</f>
        <v>США</v>
      </c>
      <c r="J640" s="68" t="str">
        <f>VLOOKUP(C640,СПРАВОЧНИК!B:D,3,0)</f>
        <v>ИНОМАРКИ</v>
      </c>
      <c r="K640" s="69" t="str">
        <f>VLOOKUP(СВОД2023[[#This Row],[ФО]],СПРАВОЧНИК!H:P,2,0)</f>
        <v>Сибирский ФО</v>
      </c>
    </row>
    <row r="641" spans="1:11" x14ac:dyDescent="0.2">
      <c r="A641" t="s">
        <v>1100</v>
      </c>
      <c r="B641" t="s">
        <v>594</v>
      </c>
      <c r="C641" s="1" t="s">
        <v>177</v>
      </c>
      <c r="D641" s="1" t="s">
        <v>1113</v>
      </c>
      <c r="E641" s="2">
        <v>1</v>
      </c>
      <c r="F641" s="3">
        <v>2</v>
      </c>
      <c r="G641" s="2">
        <v>7</v>
      </c>
      <c r="H641" s="3">
        <v>14</v>
      </c>
      <c r="I641" s="68" t="str">
        <f>VLOOKUP(C641,СПРАВОЧНИК!B:D,2,0)</f>
        <v>США</v>
      </c>
      <c r="J641" s="68" t="str">
        <f>VLOOKUP(C641,СПРАВОЧНИК!B:D,3,0)</f>
        <v>ИНОМАРКИ</v>
      </c>
      <c r="K641" s="69" t="str">
        <f>VLOOKUP(СВОД2023[[#This Row],[ФО]],СПРАВОЧНИК!H:P,2,0)</f>
        <v>Сибирский ФО</v>
      </c>
    </row>
    <row r="642" spans="1:11" x14ac:dyDescent="0.2">
      <c r="A642" t="s">
        <v>1100</v>
      </c>
      <c r="B642" t="s">
        <v>594</v>
      </c>
      <c r="C642" s="1" t="s">
        <v>177</v>
      </c>
      <c r="D642" s="1" t="s">
        <v>852</v>
      </c>
      <c r="E642" s="2">
        <v>3</v>
      </c>
      <c r="F642" s="3"/>
      <c r="G642" s="2">
        <v>15</v>
      </c>
      <c r="H642" s="3">
        <v>15</v>
      </c>
      <c r="I642" s="68" t="str">
        <f>VLOOKUP(C642,СПРАВОЧНИК!B:D,2,0)</f>
        <v>США</v>
      </c>
      <c r="J642" s="68" t="str">
        <f>VLOOKUP(C642,СПРАВОЧНИК!B:D,3,0)</f>
        <v>ИНОМАРКИ</v>
      </c>
      <c r="K642" s="69" t="str">
        <f>VLOOKUP(СВОД2023[[#This Row],[ФО]],СПРАВОЧНИК!H:P,2,0)</f>
        <v>Сибирский ФО</v>
      </c>
    </row>
    <row r="643" spans="1:11" x14ac:dyDescent="0.2">
      <c r="A643" t="s">
        <v>1100</v>
      </c>
      <c r="B643" t="s">
        <v>594</v>
      </c>
      <c r="C643" s="1" t="s">
        <v>177</v>
      </c>
      <c r="D643" s="1" t="s">
        <v>732</v>
      </c>
      <c r="E643" s="2">
        <v>1</v>
      </c>
      <c r="F643" s="3">
        <v>2</v>
      </c>
      <c r="G643" s="2">
        <v>11</v>
      </c>
      <c r="H643" s="3">
        <v>14</v>
      </c>
      <c r="I643" s="68" t="str">
        <f>VLOOKUP(C643,СПРАВОЧНИК!B:D,2,0)</f>
        <v>США</v>
      </c>
      <c r="J643" s="68" t="str">
        <f>VLOOKUP(C643,СПРАВОЧНИК!B:D,3,0)</f>
        <v>ИНОМАРКИ</v>
      </c>
      <c r="K643" s="69" t="str">
        <f>VLOOKUP(СВОД2023[[#This Row],[ФО]],СПРАВОЧНИК!H:P,2,0)</f>
        <v>Сибирский ФО</v>
      </c>
    </row>
    <row r="644" spans="1:11" x14ac:dyDescent="0.2">
      <c r="A644" t="s">
        <v>1100</v>
      </c>
      <c r="B644" t="s">
        <v>594</v>
      </c>
      <c r="C644" s="1" t="s">
        <v>177</v>
      </c>
      <c r="D644" s="1" t="s">
        <v>681</v>
      </c>
      <c r="E644" s="2">
        <v>113</v>
      </c>
      <c r="F644" s="3">
        <v>127</v>
      </c>
      <c r="G644" s="2">
        <v>732</v>
      </c>
      <c r="H644" s="3">
        <v>659</v>
      </c>
      <c r="I644" s="68" t="str">
        <f>VLOOKUP(C644,СПРАВОЧНИК!B:D,2,0)</f>
        <v>США</v>
      </c>
      <c r="J644" s="68" t="str">
        <f>VLOOKUP(C644,СПРАВОЧНИК!B:D,3,0)</f>
        <v>ИНОМАРКИ</v>
      </c>
      <c r="K644" s="69" t="str">
        <f>VLOOKUP(СВОД2023[[#This Row],[ФО]],СПРАВОЧНИК!H:P,2,0)</f>
        <v>Сибирский ФО</v>
      </c>
    </row>
    <row r="645" spans="1:11" x14ac:dyDescent="0.2">
      <c r="A645" t="s">
        <v>1100</v>
      </c>
      <c r="B645" t="s">
        <v>594</v>
      </c>
      <c r="C645" s="1" t="s">
        <v>177</v>
      </c>
      <c r="D645" s="1" t="s">
        <v>757</v>
      </c>
      <c r="E645" s="2">
        <v>2</v>
      </c>
      <c r="F645" s="3"/>
      <c r="G645" s="2">
        <v>18</v>
      </c>
      <c r="H645" s="3">
        <v>9</v>
      </c>
      <c r="I645" s="68" t="str">
        <f>VLOOKUP(C645,СПРАВОЧНИК!B:D,2,0)</f>
        <v>США</v>
      </c>
      <c r="J645" s="68" t="str">
        <f>VLOOKUP(C645,СПРАВОЧНИК!B:D,3,0)</f>
        <v>ИНОМАРКИ</v>
      </c>
      <c r="K645" s="69" t="str">
        <f>VLOOKUP(СВОД2023[[#This Row],[ФО]],СПРАВОЧНИК!H:P,2,0)</f>
        <v>Сибирский ФО</v>
      </c>
    </row>
    <row r="646" spans="1:11" x14ac:dyDescent="0.2">
      <c r="A646" t="s">
        <v>1100</v>
      </c>
      <c r="B646" t="s">
        <v>594</v>
      </c>
      <c r="C646" s="1" t="s">
        <v>177</v>
      </c>
      <c r="D646" s="1" t="s">
        <v>758</v>
      </c>
      <c r="E646" s="2"/>
      <c r="F646" s="3"/>
      <c r="G646" s="2">
        <v>8</v>
      </c>
      <c r="H646" s="3">
        <v>3</v>
      </c>
      <c r="I646" s="68" t="str">
        <f>VLOOKUP(C646,СПРАВОЧНИК!B:D,2,0)</f>
        <v>США</v>
      </c>
      <c r="J646" s="68" t="str">
        <f>VLOOKUP(C646,СПРАВОЧНИК!B:D,3,0)</f>
        <v>ИНОМАРКИ</v>
      </c>
      <c r="K646" s="69" t="str">
        <f>VLOOKUP(СВОД2023[[#This Row],[ФО]],СПРАВОЧНИК!H:P,2,0)</f>
        <v>Сибирский ФО</v>
      </c>
    </row>
    <row r="647" spans="1:11" x14ac:dyDescent="0.2">
      <c r="A647" t="s">
        <v>1100</v>
      </c>
      <c r="B647" t="s">
        <v>594</v>
      </c>
      <c r="C647" s="1" t="s">
        <v>671</v>
      </c>
      <c r="D647" s="1" t="s">
        <v>1258</v>
      </c>
      <c r="E647" s="2"/>
      <c r="F647" s="3">
        <v>1</v>
      </c>
      <c r="G647" s="2"/>
      <c r="H647" s="3">
        <v>1</v>
      </c>
      <c r="I647" s="68" t="str">
        <f>VLOOKUP(C647,СПРАВОЧНИК!B:D,2,0)</f>
        <v>КИТАЙ</v>
      </c>
      <c r="J647" s="68" t="str">
        <f>VLOOKUP(C647,СПРАВОЧНИК!B:D,3,0)</f>
        <v>ИНОМАРКИ</v>
      </c>
      <c r="K647" s="69" t="str">
        <f>VLOOKUP(СВОД2023[[#This Row],[ФО]],СПРАВОЧНИК!H:P,2,0)</f>
        <v>Сибирский ФО</v>
      </c>
    </row>
    <row r="648" spans="1:11" x14ac:dyDescent="0.2">
      <c r="A648" t="s">
        <v>1100</v>
      </c>
      <c r="B648" t="s">
        <v>594</v>
      </c>
      <c r="C648" s="1" t="s">
        <v>193</v>
      </c>
      <c r="D648" s="1" t="s">
        <v>682</v>
      </c>
      <c r="E648" s="2">
        <v>55</v>
      </c>
      <c r="F648" s="3">
        <v>48</v>
      </c>
      <c r="G648" s="2">
        <v>302</v>
      </c>
      <c r="H648" s="3">
        <v>301</v>
      </c>
      <c r="I648" s="68" t="str">
        <f>VLOOKUP(C648,СПРАВОЧНИК!B:D,2,0)</f>
        <v>РОССИЯ</v>
      </c>
      <c r="J648" s="68" t="str">
        <f>VLOOKUP(C648,СПРАВОЧНИК!B:D,3,0)</f>
        <v>ОТЕЧЕСТВЕННЫЕ</v>
      </c>
      <c r="K648" s="69" t="str">
        <f>VLOOKUP(СВОД2023[[#This Row],[ФО]],СПРАВОЧНИК!H:P,2,0)</f>
        <v>Сибирский ФО</v>
      </c>
    </row>
    <row r="649" spans="1:11" x14ac:dyDescent="0.2">
      <c r="A649" t="s">
        <v>1100</v>
      </c>
      <c r="B649" t="s">
        <v>594</v>
      </c>
      <c r="C649" s="1" t="s">
        <v>193</v>
      </c>
      <c r="D649" s="1" t="s">
        <v>683</v>
      </c>
      <c r="E649" s="2">
        <v>21</v>
      </c>
      <c r="F649" s="3">
        <v>17</v>
      </c>
      <c r="G649" s="2">
        <v>123</v>
      </c>
      <c r="H649" s="3">
        <v>88</v>
      </c>
      <c r="I649" s="68" t="str">
        <f>VLOOKUP(C649,СПРАВОЧНИК!B:D,2,0)</f>
        <v>РОССИЯ</v>
      </c>
      <c r="J649" s="68" t="str">
        <f>VLOOKUP(C649,СПРАВОЧНИК!B:D,3,0)</f>
        <v>ОТЕЧЕСТВЕННЫЕ</v>
      </c>
      <c r="K649" s="69" t="str">
        <f>VLOOKUP(СВОД2023[[#This Row],[ФО]],СПРАВОЧНИК!H:P,2,0)</f>
        <v>Сибирский ФО</v>
      </c>
    </row>
    <row r="650" spans="1:11" x14ac:dyDescent="0.2">
      <c r="A650" t="s">
        <v>1100</v>
      </c>
      <c r="B650" t="s">
        <v>594</v>
      </c>
      <c r="C650" s="1" t="s">
        <v>193</v>
      </c>
      <c r="D650" s="1" t="s">
        <v>684</v>
      </c>
      <c r="E650" s="2">
        <v>158</v>
      </c>
      <c r="F650" s="3">
        <v>151</v>
      </c>
      <c r="G650" s="2">
        <v>747</v>
      </c>
      <c r="H650" s="3">
        <v>813</v>
      </c>
      <c r="I650" s="68" t="str">
        <f>VLOOKUP(C650,СПРАВОЧНИК!B:D,2,0)</f>
        <v>РОССИЯ</v>
      </c>
      <c r="J650" s="68" t="str">
        <f>VLOOKUP(C650,СПРАВОЧНИК!B:D,3,0)</f>
        <v>ОТЕЧЕСТВЕННЫЕ</v>
      </c>
      <c r="K650" s="69" t="str">
        <f>VLOOKUP(СВОД2023[[#This Row],[ФО]],СПРАВОЧНИК!H:P,2,0)</f>
        <v>Сибирский ФО</v>
      </c>
    </row>
    <row r="651" spans="1:11" x14ac:dyDescent="0.2">
      <c r="A651" t="s">
        <v>1100</v>
      </c>
      <c r="B651" t="s">
        <v>594</v>
      </c>
      <c r="C651" s="1" t="s">
        <v>193</v>
      </c>
      <c r="D651" s="1" t="s">
        <v>685</v>
      </c>
      <c r="E651" s="2">
        <v>93</v>
      </c>
      <c r="F651" s="3">
        <v>90</v>
      </c>
      <c r="G651" s="2">
        <v>555</v>
      </c>
      <c r="H651" s="3">
        <v>520</v>
      </c>
      <c r="I651" s="68" t="str">
        <f>VLOOKUP(C651,СПРАВОЧНИК!B:D,2,0)</f>
        <v>РОССИЯ</v>
      </c>
      <c r="J651" s="68" t="str">
        <f>VLOOKUP(C651,СПРАВОЧНИК!B:D,3,0)</f>
        <v>ОТЕЧЕСТВЕННЫЕ</v>
      </c>
      <c r="K651" s="69" t="str">
        <f>VLOOKUP(СВОД2023[[#This Row],[ФО]],СПРАВОЧНИК!H:P,2,0)</f>
        <v>Сибирский ФО</v>
      </c>
    </row>
    <row r="652" spans="1:11" x14ac:dyDescent="0.2">
      <c r="A652" t="s">
        <v>1100</v>
      </c>
      <c r="B652" t="s">
        <v>594</v>
      </c>
      <c r="C652" s="1" t="s">
        <v>193</v>
      </c>
      <c r="D652" s="1" t="s">
        <v>1114</v>
      </c>
      <c r="E652" s="2">
        <v>3</v>
      </c>
      <c r="F652" s="3"/>
      <c r="G652" s="2">
        <v>9</v>
      </c>
      <c r="H652" s="3">
        <v>14</v>
      </c>
      <c r="I652" s="68" t="str">
        <f>VLOOKUP(C652,СПРАВОЧНИК!B:D,2,0)</f>
        <v>РОССИЯ</v>
      </c>
      <c r="J652" s="68" t="str">
        <f>VLOOKUP(C652,СПРАВОЧНИК!B:D,3,0)</f>
        <v>ОТЕЧЕСТВЕННЫЕ</v>
      </c>
      <c r="K652" s="69" t="str">
        <f>VLOOKUP(СВОД2023[[#This Row],[ФО]],СПРАВОЧНИК!H:P,2,0)</f>
        <v>Сибирский ФО</v>
      </c>
    </row>
    <row r="653" spans="1:11" x14ac:dyDescent="0.2">
      <c r="A653" t="s">
        <v>1100</v>
      </c>
      <c r="B653" t="s">
        <v>594</v>
      </c>
      <c r="C653" s="1" t="s">
        <v>193</v>
      </c>
      <c r="D653" s="1" t="s">
        <v>686</v>
      </c>
      <c r="E653" s="2">
        <v>121</v>
      </c>
      <c r="F653" s="3">
        <v>151</v>
      </c>
      <c r="G653" s="2">
        <v>742</v>
      </c>
      <c r="H653" s="3">
        <v>734</v>
      </c>
      <c r="I653" s="68" t="str">
        <f>VLOOKUP(C653,СПРАВОЧНИК!B:D,2,0)</f>
        <v>РОССИЯ</v>
      </c>
      <c r="J653" s="68" t="str">
        <f>VLOOKUP(C653,СПРАВОЧНИК!B:D,3,0)</f>
        <v>ОТЕЧЕСТВЕННЫЕ</v>
      </c>
      <c r="K653" s="69" t="str">
        <f>VLOOKUP(СВОД2023[[#This Row],[ФО]],СПРАВОЧНИК!H:P,2,0)</f>
        <v>Сибирский ФО</v>
      </c>
    </row>
    <row r="654" spans="1:11" x14ac:dyDescent="0.2">
      <c r="A654" t="s">
        <v>1100</v>
      </c>
      <c r="B654" t="s">
        <v>594</v>
      </c>
      <c r="C654" s="1" t="s">
        <v>193</v>
      </c>
      <c r="D654" s="1" t="s">
        <v>687</v>
      </c>
      <c r="E654" s="2">
        <v>845</v>
      </c>
      <c r="F654" s="3">
        <v>785</v>
      </c>
      <c r="G654" s="2">
        <v>4503</v>
      </c>
      <c r="H654" s="3">
        <v>4222</v>
      </c>
      <c r="I654" s="68" t="str">
        <f>VLOOKUP(C654,СПРАВОЧНИК!B:D,2,0)</f>
        <v>РОССИЯ</v>
      </c>
      <c r="J654" s="68" t="str">
        <f>VLOOKUP(C654,СПРАВОЧНИК!B:D,3,0)</f>
        <v>ОТЕЧЕСТВЕННЫЕ</v>
      </c>
      <c r="K654" s="69" t="str">
        <f>VLOOKUP(СВОД2023[[#This Row],[ФО]],СПРАВОЧНИК!H:P,2,0)</f>
        <v>Сибирский ФО</v>
      </c>
    </row>
    <row r="655" spans="1:11" x14ac:dyDescent="0.2">
      <c r="A655" t="s">
        <v>1100</v>
      </c>
      <c r="B655" t="s">
        <v>594</v>
      </c>
      <c r="C655" s="1" t="s">
        <v>193</v>
      </c>
      <c r="D655" s="1" t="s">
        <v>688</v>
      </c>
      <c r="E655" s="2">
        <v>261</v>
      </c>
      <c r="F655" s="3">
        <v>246</v>
      </c>
      <c r="G655" s="2">
        <v>1582</v>
      </c>
      <c r="H655" s="3">
        <v>1314</v>
      </c>
      <c r="I655" s="68" t="str">
        <f>VLOOKUP(C655,СПРАВОЧНИК!B:D,2,0)</f>
        <v>РОССИЯ</v>
      </c>
      <c r="J655" s="68" t="str">
        <f>VLOOKUP(C655,СПРАВОЧНИК!B:D,3,0)</f>
        <v>ОТЕЧЕСТВЕННЫЕ</v>
      </c>
      <c r="K655" s="69" t="str">
        <f>VLOOKUP(СВОД2023[[#This Row],[ФО]],СПРАВОЧНИК!H:P,2,0)</f>
        <v>Сибирский ФО</v>
      </c>
    </row>
    <row r="656" spans="1:11" x14ac:dyDescent="0.2">
      <c r="A656" t="s">
        <v>1100</v>
      </c>
      <c r="B656" t="s">
        <v>594</v>
      </c>
      <c r="C656" s="1" t="s">
        <v>193</v>
      </c>
      <c r="D656" s="1" t="s">
        <v>689</v>
      </c>
      <c r="E656" s="2">
        <v>2</v>
      </c>
      <c r="F656" s="3"/>
      <c r="G656" s="2">
        <v>8</v>
      </c>
      <c r="H656" s="3"/>
      <c r="I656" s="68" t="str">
        <f>VLOOKUP(C656,СПРАВОЧНИК!B:D,2,0)</f>
        <v>РОССИЯ</v>
      </c>
      <c r="J656" s="68" t="str">
        <f>VLOOKUP(C656,СПРАВОЧНИК!B:D,3,0)</f>
        <v>ОТЕЧЕСТВЕННЫЕ</v>
      </c>
      <c r="K656" s="69" t="str">
        <f>VLOOKUP(СВОД2023[[#This Row],[ФО]],СПРАВОЧНИК!H:P,2,0)</f>
        <v>Сибирский ФО</v>
      </c>
    </row>
    <row r="657" spans="1:11" x14ac:dyDescent="0.2">
      <c r="A657" t="s">
        <v>1100</v>
      </c>
      <c r="B657" t="s">
        <v>594</v>
      </c>
      <c r="C657" s="1" t="s">
        <v>215</v>
      </c>
      <c r="D657" s="1" t="s">
        <v>759</v>
      </c>
      <c r="E657" s="2">
        <v>1</v>
      </c>
      <c r="F657" s="3">
        <v>2</v>
      </c>
      <c r="G657" s="2">
        <v>2</v>
      </c>
      <c r="H657" s="3">
        <v>3</v>
      </c>
      <c r="I657" s="68" t="str">
        <f>VLOOKUP(C657,СПРАВОЧНИК!B:D,2,0)</f>
        <v>США</v>
      </c>
      <c r="J657" s="68" t="str">
        <f>VLOOKUP(C657,СПРАВОЧНИК!B:D,3,0)</f>
        <v>ИНОМАРКИ</v>
      </c>
      <c r="K657" s="69" t="str">
        <f>VLOOKUP(СВОД2023[[#This Row],[ФО]],СПРАВОЧНИК!H:P,2,0)</f>
        <v>Сибирский ФО</v>
      </c>
    </row>
    <row r="658" spans="1:11" x14ac:dyDescent="0.2">
      <c r="A658" t="s">
        <v>1100</v>
      </c>
      <c r="B658" t="s">
        <v>594</v>
      </c>
      <c r="C658" s="1" t="s">
        <v>1117</v>
      </c>
      <c r="D658" s="1" t="s">
        <v>1118</v>
      </c>
      <c r="E658" s="2">
        <v>1</v>
      </c>
      <c r="F658" s="3"/>
      <c r="G658" s="2">
        <v>6</v>
      </c>
      <c r="H658" s="3">
        <v>9</v>
      </c>
      <c r="I658" s="68" t="str">
        <f>VLOOKUP(C658,СПРАВОЧНИК!B:D,2,0)</f>
        <v>КИТАЙ</v>
      </c>
      <c r="J658" s="68" t="str">
        <f>VLOOKUP(C658,СПРАВОЧНИК!B:D,3,0)</f>
        <v>ИНОМАРКИ</v>
      </c>
      <c r="K658" s="69" t="str">
        <f>VLOOKUP(СВОД2023[[#This Row],[ФО]],СПРАВОЧНИК!H:P,2,0)</f>
        <v>Сибирский ФО</v>
      </c>
    </row>
    <row r="659" spans="1:11" x14ac:dyDescent="0.2">
      <c r="A659" t="s">
        <v>1100</v>
      </c>
      <c r="B659" t="s">
        <v>594</v>
      </c>
      <c r="C659" s="1" t="s">
        <v>230</v>
      </c>
      <c r="D659" s="1" t="s">
        <v>1119</v>
      </c>
      <c r="E659" s="2">
        <v>2</v>
      </c>
      <c r="F659" s="3">
        <v>5</v>
      </c>
      <c r="G659" s="2">
        <v>10</v>
      </c>
      <c r="H659" s="3">
        <v>15</v>
      </c>
      <c r="I659" s="68" t="str">
        <f>VLOOKUP(C659,СПРАВОЧНИК!B:D,2,0)</f>
        <v>ЯПОНИЯ</v>
      </c>
      <c r="J659" s="68" t="str">
        <f>VLOOKUP(C659,СПРАВОЧНИК!B:D,3,0)</f>
        <v>ИНОМАРКИ</v>
      </c>
      <c r="K659" s="69" t="str">
        <f>VLOOKUP(СВОД2023[[#This Row],[ФО]],СПРАВОЧНИК!H:P,2,0)</f>
        <v>Сибирский ФО</v>
      </c>
    </row>
    <row r="660" spans="1:11" x14ac:dyDescent="0.2">
      <c r="A660" t="s">
        <v>1100</v>
      </c>
      <c r="B660" t="s">
        <v>594</v>
      </c>
      <c r="C660" s="1" t="s">
        <v>257</v>
      </c>
      <c r="D660" s="1" t="s">
        <v>1120</v>
      </c>
      <c r="E660" s="2">
        <v>2</v>
      </c>
      <c r="F660" s="3">
        <v>10</v>
      </c>
      <c r="G660" s="2">
        <v>31</v>
      </c>
      <c r="H660" s="3">
        <v>34</v>
      </c>
      <c r="I660" s="68" t="str">
        <f>VLOOKUP(C660,СПРАВОЧНИК!B:D,2,0)</f>
        <v>КОРЕЯ</v>
      </c>
      <c r="J660" s="68" t="str">
        <f>VLOOKUP(C660,СПРАВОЧНИК!B:D,3,0)</f>
        <v>ИНОМАРКИ</v>
      </c>
      <c r="K660" s="69" t="str">
        <f>VLOOKUP(СВОД2023[[#This Row],[ФО]],СПРАВОЧНИК!H:P,2,0)</f>
        <v>Сибирский ФО</v>
      </c>
    </row>
    <row r="661" spans="1:11" x14ac:dyDescent="0.2">
      <c r="A661" t="s">
        <v>1100</v>
      </c>
      <c r="B661" t="s">
        <v>594</v>
      </c>
      <c r="C661" s="1" t="s">
        <v>257</v>
      </c>
      <c r="D661" s="1" t="s">
        <v>691</v>
      </c>
      <c r="E661" s="2">
        <v>44</v>
      </c>
      <c r="F661" s="3">
        <v>41</v>
      </c>
      <c r="G661" s="2">
        <v>217</v>
      </c>
      <c r="H661" s="3">
        <v>205</v>
      </c>
      <c r="I661" s="68" t="str">
        <f>VLOOKUP(C661,СПРАВОЧНИК!B:D,2,0)</f>
        <v>КОРЕЯ</v>
      </c>
      <c r="J661" s="68" t="str">
        <f>VLOOKUP(C661,СПРАВОЧНИК!B:D,3,0)</f>
        <v>ИНОМАРКИ</v>
      </c>
      <c r="K661" s="69" t="str">
        <f>VLOOKUP(СВОД2023[[#This Row],[ФО]],СПРАВОЧНИК!H:P,2,0)</f>
        <v>Сибирский ФО</v>
      </c>
    </row>
    <row r="662" spans="1:11" x14ac:dyDescent="0.2">
      <c r="A662" t="s">
        <v>1100</v>
      </c>
      <c r="B662" t="s">
        <v>594</v>
      </c>
      <c r="C662" s="1" t="s">
        <v>257</v>
      </c>
      <c r="D662" s="1" t="s">
        <v>692</v>
      </c>
      <c r="E662" s="2">
        <v>43</v>
      </c>
      <c r="F662" s="3">
        <v>32</v>
      </c>
      <c r="G662" s="2">
        <v>242</v>
      </c>
      <c r="H662" s="3">
        <v>243</v>
      </c>
      <c r="I662" s="68" t="str">
        <f>VLOOKUP(C662,СПРАВОЧНИК!B:D,2,0)</f>
        <v>КОРЕЯ</v>
      </c>
      <c r="J662" s="68" t="str">
        <f>VLOOKUP(C662,СПРАВОЧНИК!B:D,3,0)</f>
        <v>ИНОМАРКИ</v>
      </c>
      <c r="K662" s="69" t="str">
        <f>VLOOKUP(СВОД2023[[#This Row],[ФО]],СПРАВОЧНИК!H:P,2,0)</f>
        <v>Сибирский ФО</v>
      </c>
    </row>
    <row r="663" spans="1:11" x14ac:dyDescent="0.2">
      <c r="A663" t="s">
        <v>1100</v>
      </c>
      <c r="B663" t="s">
        <v>594</v>
      </c>
      <c r="C663" s="1" t="s">
        <v>257</v>
      </c>
      <c r="D663" s="1" t="s">
        <v>1121</v>
      </c>
      <c r="E663" s="2">
        <v>3</v>
      </c>
      <c r="F663" s="3">
        <v>2</v>
      </c>
      <c r="G663" s="2">
        <v>8</v>
      </c>
      <c r="H663" s="3">
        <v>3</v>
      </c>
      <c r="I663" s="68" t="str">
        <f>VLOOKUP(C663,СПРАВОЧНИК!B:D,2,0)</f>
        <v>КОРЕЯ</v>
      </c>
      <c r="J663" s="68" t="str">
        <f>VLOOKUP(C663,СПРАВОЧНИК!B:D,3,0)</f>
        <v>ИНОМАРКИ</v>
      </c>
      <c r="K663" s="69" t="str">
        <f>VLOOKUP(СВОД2023[[#This Row],[ФО]],СПРАВОЧНИК!H:P,2,0)</f>
        <v>Сибирский ФО</v>
      </c>
    </row>
    <row r="664" spans="1:11" x14ac:dyDescent="0.2">
      <c r="A664" t="s">
        <v>1100</v>
      </c>
      <c r="B664" t="s">
        <v>594</v>
      </c>
      <c r="C664" s="1" t="s">
        <v>257</v>
      </c>
      <c r="D664" s="1" t="s">
        <v>1184</v>
      </c>
      <c r="E664" s="2"/>
      <c r="F664" s="3"/>
      <c r="G664" s="2">
        <v>1</v>
      </c>
      <c r="H664" s="3">
        <v>1</v>
      </c>
      <c r="I664" s="68" t="str">
        <f>VLOOKUP(C664,СПРАВОЧНИК!B:D,2,0)</f>
        <v>КОРЕЯ</v>
      </c>
      <c r="J664" s="68" t="str">
        <f>VLOOKUP(C664,СПРАВОЧНИК!B:D,3,0)</f>
        <v>ИНОМАРКИ</v>
      </c>
      <c r="K664" s="69" t="str">
        <f>VLOOKUP(СВОД2023[[#This Row],[ФО]],СПРАВОЧНИК!H:P,2,0)</f>
        <v>Сибирский ФО</v>
      </c>
    </row>
    <row r="665" spans="1:11" x14ac:dyDescent="0.2">
      <c r="A665" t="s">
        <v>1100</v>
      </c>
      <c r="B665" t="s">
        <v>594</v>
      </c>
      <c r="C665" s="1" t="s">
        <v>257</v>
      </c>
      <c r="D665" s="1" t="s">
        <v>1248</v>
      </c>
      <c r="E665" s="2"/>
      <c r="F665" s="3"/>
      <c r="G665" s="2">
        <v>1</v>
      </c>
      <c r="H665" s="3">
        <v>2</v>
      </c>
      <c r="I665" s="68" t="str">
        <f>VLOOKUP(C665,СПРАВОЧНИК!B:D,2,0)</f>
        <v>КОРЕЯ</v>
      </c>
      <c r="J665" s="68" t="str">
        <f>VLOOKUP(C665,СПРАВОЧНИК!B:D,3,0)</f>
        <v>ИНОМАРКИ</v>
      </c>
      <c r="K665" s="69" t="str">
        <f>VLOOKUP(СВОД2023[[#This Row],[ФО]],СПРАВОЧНИК!H:P,2,0)</f>
        <v>Сибирский ФО</v>
      </c>
    </row>
    <row r="666" spans="1:11" x14ac:dyDescent="0.2">
      <c r="A666" t="s">
        <v>1100</v>
      </c>
      <c r="B666" t="s">
        <v>594</v>
      </c>
      <c r="C666" s="1" t="s">
        <v>257</v>
      </c>
      <c r="D666" s="1" t="s">
        <v>693</v>
      </c>
      <c r="E666" s="2">
        <v>16</v>
      </c>
      <c r="F666" s="3">
        <v>8</v>
      </c>
      <c r="G666" s="2">
        <v>68</v>
      </c>
      <c r="H666" s="3">
        <v>57</v>
      </c>
      <c r="I666" s="68" t="str">
        <f>VLOOKUP(C666,СПРАВОЧНИК!B:D,2,0)</f>
        <v>КОРЕЯ</v>
      </c>
      <c r="J666" s="68" t="str">
        <f>VLOOKUP(C666,СПРАВОЧНИК!B:D,3,0)</f>
        <v>ИНОМАРКИ</v>
      </c>
      <c r="K666" s="69" t="str">
        <f>VLOOKUP(СВОД2023[[#This Row],[ФО]],СПРАВОЧНИК!H:P,2,0)</f>
        <v>Сибирский ФО</v>
      </c>
    </row>
    <row r="667" spans="1:11" x14ac:dyDescent="0.2">
      <c r="A667" t="s">
        <v>1100</v>
      </c>
      <c r="B667" t="s">
        <v>594</v>
      </c>
      <c r="C667" s="1" t="s">
        <v>1053</v>
      </c>
      <c r="D667" s="1" t="s">
        <v>1185</v>
      </c>
      <c r="E667" s="2">
        <v>1</v>
      </c>
      <c r="F667" s="3"/>
      <c r="G667" s="2">
        <v>2</v>
      </c>
      <c r="H667" s="3"/>
      <c r="I667" s="68" t="str">
        <f>VLOOKUP(C667,СПРАВОЧНИК!B:D,2,0)</f>
        <v>ЕВРОПА</v>
      </c>
      <c r="J667" s="68" t="str">
        <f>VLOOKUP(C667,СПРАВОЧНИК!B:D,3,0)</f>
        <v>ИНОМАРКИ</v>
      </c>
      <c r="K667" s="69" t="str">
        <f>VLOOKUP(СВОД2023[[#This Row],[ФО]],СПРАВОЧНИК!H:P,2,0)</f>
        <v>Сибирский ФО</v>
      </c>
    </row>
    <row r="668" spans="1:11" x14ac:dyDescent="0.2">
      <c r="A668" t="s">
        <v>1100</v>
      </c>
      <c r="B668" t="s">
        <v>594</v>
      </c>
      <c r="C668" s="1" t="s">
        <v>274</v>
      </c>
      <c r="D668" s="1" t="s">
        <v>1123</v>
      </c>
      <c r="E668" s="2"/>
      <c r="F668" s="3"/>
      <c r="G668" s="2">
        <v>1</v>
      </c>
      <c r="H668" s="3"/>
      <c r="I668" s="68" t="str">
        <f>VLOOKUP(C668,СПРАВОЧНИК!B:D,2,0)</f>
        <v>ЯПОНИЯ</v>
      </c>
      <c r="J668" s="68" t="str">
        <f>VLOOKUP(C668,СПРАВОЧНИК!B:D,3,0)</f>
        <v>ИНОМАРКИ</v>
      </c>
      <c r="K668" s="69" t="str">
        <f>VLOOKUP(СВОД2023[[#This Row],[ФО]],СПРАВОЧНИК!H:P,2,0)</f>
        <v>Сибирский ФО</v>
      </c>
    </row>
    <row r="669" spans="1:11" x14ac:dyDescent="0.2">
      <c r="A669" t="s">
        <v>1100</v>
      </c>
      <c r="B669" t="s">
        <v>594</v>
      </c>
      <c r="C669" s="1" t="s">
        <v>274</v>
      </c>
      <c r="D669" s="1" t="s">
        <v>1124</v>
      </c>
      <c r="E669" s="2">
        <v>3</v>
      </c>
      <c r="F669" s="3">
        <v>4</v>
      </c>
      <c r="G669" s="2">
        <v>6</v>
      </c>
      <c r="H669" s="3">
        <v>10</v>
      </c>
      <c r="I669" s="68" t="str">
        <f>VLOOKUP(C669,СПРАВОЧНИК!B:D,2,0)</f>
        <v>ЯПОНИЯ</v>
      </c>
      <c r="J669" s="68" t="str">
        <f>VLOOKUP(C669,СПРАВОЧНИК!B:D,3,0)</f>
        <v>ИНОМАРКИ</v>
      </c>
      <c r="K669" s="69" t="str">
        <f>VLOOKUP(СВОД2023[[#This Row],[ФО]],СПРАВОЧНИК!H:P,2,0)</f>
        <v>Сибирский ФО</v>
      </c>
    </row>
    <row r="670" spans="1:11" x14ac:dyDescent="0.2">
      <c r="A670" t="s">
        <v>1100</v>
      </c>
      <c r="B670" t="s">
        <v>594</v>
      </c>
      <c r="C670" s="1" t="s">
        <v>274</v>
      </c>
      <c r="D670" s="1" t="s">
        <v>1125</v>
      </c>
      <c r="E670" s="2">
        <v>2</v>
      </c>
      <c r="F670" s="3"/>
      <c r="G670" s="2">
        <v>5</v>
      </c>
      <c r="H670" s="3">
        <v>2</v>
      </c>
      <c r="I670" s="68" t="str">
        <f>VLOOKUP(C670,СПРАВОЧНИК!B:D,2,0)</f>
        <v>ЯПОНИЯ</v>
      </c>
      <c r="J670" s="68" t="str">
        <f>VLOOKUP(C670,СПРАВОЧНИК!B:D,3,0)</f>
        <v>ИНОМАРКИ</v>
      </c>
      <c r="K670" s="69" t="str">
        <f>VLOOKUP(СВОД2023[[#This Row],[ФО]],СПРАВОЧНИК!H:P,2,0)</f>
        <v>Сибирский ФО</v>
      </c>
    </row>
    <row r="671" spans="1:11" x14ac:dyDescent="0.2">
      <c r="A671" t="s">
        <v>1100</v>
      </c>
      <c r="B671" t="s">
        <v>594</v>
      </c>
      <c r="C671" s="1" t="s">
        <v>694</v>
      </c>
      <c r="D671" s="1" t="s">
        <v>695</v>
      </c>
      <c r="E671" s="2">
        <v>19</v>
      </c>
      <c r="F671" s="3">
        <v>15</v>
      </c>
      <c r="G671" s="2">
        <v>118</v>
      </c>
      <c r="H671" s="3">
        <v>96</v>
      </c>
      <c r="I671" s="68" t="str">
        <f>VLOOKUP(C671,СПРАВОЧНИК!B:D,2,0)</f>
        <v>ЕВРОПА</v>
      </c>
      <c r="J671" s="68" t="str">
        <f>VLOOKUP(C671,СПРАВОЧНИК!B:D,3,0)</f>
        <v>ИНОМАРКИ</v>
      </c>
      <c r="K671" s="69" t="str">
        <f>VLOOKUP(СВОД2023[[#This Row],[ФО]],СПРАВОЧНИК!H:P,2,0)</f>
        <v>Сибирский ФО</v>
      </c>
    </row>
    <row r="672" spans="1:11" x14ac:dyDescent="0.2">
      <c r="A672" t="s">
        <v>1100</v>
      </c>
      <c r="B672" t="s">
        <v>594</v>
      </c>
      <c r="C672" s="1" t="s">
        <v>276</v>
      </c>
      <c r="D672" s="1" t="s">
        <v>696</v>
      </c>
      <c r="E672" s="2"/>
      <c r="F672" s="3"/>
      <c r="G672" s="2">
        <v>2</v>
      </c>
      <c r="H672" s="3">
        <v>1</v>
      </c>
      <c r="I672" s="68" t="str">
        <f>VLOOKUP(C672,СПРАВОЧНИК!B:D,2,0)</f>
        <v>КИТАЙ</v>
      </c>
      <c r="J672" s="68" t="str">
        <f>VLOOKUP(C672,СПРАВОЧНИК!B:D,3,0)</f>
        <v>ИНОМАРКИ</v>
      </c>
      <c r="K672" s="69" t="str">
        <f>VLOOKUP(СВОД2023[[#This Row],[ФО]],СПРАВОЧНИК!H:P,2,0)</f>
        <v>Сибирский ФО</v>
      </c>
    </row>
    <row r="673" spans="1:11" x14ac:dyDescent="0.2">
      <c r="A673" t="s">
        <v>1100</v>
      </c>
      <c r="B673" t="s">
        <v>594</v>
      </c>
      <c r="C673" s="1" t="s">
        <v>301</v>
      </c>
      <c r="D673" s="1" t="s">
        <v>741</v>
      </c>
      <c r="E673" s="2">
        <v>1</v>
      </c>
      <c r="F673" s="3">
        <v>1</v>
      </c>
      <c r="G673" s="2">
        <v>3</v>
      </c>
      <c r="H673" s="3">
        <v>4</v>
      </c>
      <c r="I673" s="68" t="str">
        <f>VLOOKUP(C673,СПРАВОЧНИК!B:D,2,0)</f>
        <v>КОРЕЯ</v>
      </c>
      <c r="J673" s="68" t="str">
        <f>VLOOKUP(C673,СПРАВОЧНИК!B:D,3,0)</f>
        <v>ИНОМАРКИ</v>
      </c>
      <c r="K673" s="69" t="str">
        <f>VLOOKUP(СВОД2023[[#This Row],[ФО]],СПРАВОЧНИК!H:P,2,0)</f>
        <v>Сибирский ФО</v>
      </c>
    </row>
    <row r="674" spans="1:11" x14ac:dyDescent="0.2">
      <c r="A674" t="s">
        <v>1100</v>
      </c>
      <c r="B674" t="s">
        <v>594</v>
      </c>
      <c r="C674" s="1" t="s">
        <v>301</v>
      </c>
      <c r="D674" s="1" t="s">
        <v>1188</v>
      </c>
      <c r="E674" s="2"/>
      <c r="F674" s="3"/>
      <c r="G674" s="2">
        <v>3</v>
      </c>
      <c r="H674" s="3"/>
      <c r="I674" s="68" t="str">
        <f>VLOOKUP(C674,СПРАВОЧНИК!B:D,2,0)</f>
        <v>КОРЕЯ</v>
      </c>
      <c r="J674" s="68" t="str">
        <f>VLOOKUP(C674,СПРАВОЧНИК!B:D,3,0)</f>
        <v>ИНОМАРКИ</v>
      </c>
      <c r="K674" s="69" t="str">
        <f>VLOOKUP(СВОД2023[[#This Row],[ФО]],СПРАВОЧНИК!H:P,2,0)</f>
        <v>Сибирский ФО</v>
      </c>
    </row>
    <row r="675" spans="1:11" x14ac:dyDescent="0.2">
      <c r="A675" t="s">
        <v>1100</v>
      </c>
      <c r="B675" t="s">
        <v>594</v>
      </c>
      <c r="C675" s="1" t="s">
        <v>301</v>
      </c>
      <c r="D675" s="1" t="s">
        <v>697</v>
      </c>
      <c r="E675" s="2">
        <v>95</v>
      </c>
      <c r="F675" s="3">
        <v>61</v>
      </c>
      <c r="G675" s="2">
        <v>456</v>
      </c>
      <c r="H675" s="3">
        <v>404</v>
      </c>
      <c r="I675" s="68" t="str">
        <f>VLOOKUP(C675,СПРАВОЧНИК!B:D,2,0)</f>
        <v>КОРЕЯ</v>
      </c>
      <c r="J675" s="68" t="str">
        <f>VLOOKUP(C675,СПРАВОЧНИК!B:D,3,0)</f>
        <v>ИНОМАРКИ</v>
      </c>
      <c r="K675" s="69" t="str">
        <f>VLOOKUP(СВОД2023[[#This Row],[ФО]],СПРАВОЧНИК!H:P,2,0)</f>
        <v>Сибирский ФО</v>
      </c>
    </row>
    <row r="676" spans="1:11" x14ac:dyDescent="0.2">
      <c r="A676" t="s">
        <v>1100</v>
      </c>
      <c r="B676" t="s">
        <v>594</v>
      </c>
      <c r="C676" s="1" t="s">
        <v>301</v>
      </c>
      <c r="D676" s="1" t="s">
        <v>1126</v>
      </c>
      <c r="E676" s="2">
        <v>2</v>
      </c>
      <c r="F676" s="3"/>
      <c r="G676" s="2">
        <v>4</v>
      </c>
      <c r="H676" s="3">
        <v>1</v>
      </c>
      <c r="I676" s="68" t="str">
        <f>VLOOKUP(C676,СПРАВОЧНИК!B:D,2,0)</f>
        <v>КОРЕЯ</v>
      </c>
      <c r="J676" s="68" t="str">
        <f>VLOOKUP(C676,СПРАВОЧНИК!B:D,3,0)</f>
        <v>ИНОМАРКИ</v>
      </c>
      <c r="K676" s="69" t="str">
        <f>VLOOKUP(СВОД2023[[#This Row],[ФО]],СПРАВОЧНИК!H:P,2,0)</f>
        <v>Сибирский ФО</v>
      </c>
    </row>
    <row r="677" spans="1:11" x14ac:dyDescent="0.2">
      <c r="A677" t="s">
        <v>1100</v>
      </c>
      <c r="B677" t="s">
        <v>594</v>
      </c>
      <c r="C677" s="1" t="s">
        <v>301</v>
      </c>
      <c r="D677" s="1" t="s">
        <v>1234</v>
      </c>
      <c r="E677" s="2">
        <v>1</v>
      </c>
      <c r="F677" s="3"/>
      <c r="G677" s="2">
        <v>1</v>
      </c>
      <c r="H677" s="3"/>
      <c r="I677" s="68" t="str">
        <f>VLOOKUP(C677,СПРАВОЧНИК!B:D,2,0)</f>
        <v>КОРЕЯ</v>
      </c>
      <c r="J677" s="68" t="str">
        <f>VLOOKUP(C677,СПРАВОЧНИК!B:D,3,0)</f>
        <v>ИНОМАРКИ</v>
      </c>
      <c r="K677" s="69" t="str">
        <f>VLOOKUP(СВОД2023[[#This Row],[ФО]],СПРАВОЧНИК!H:P,2,0)</f>
        <v>Сибирский ФО</v>
      </c>
    </row>
    <row r="678" spans="1:11" x14ac:dyDescent="0.2">
      <c r="A678" t="s">
        <v>1100</v>
      </c>
      <c r="B678" t="s">
        <v>594</v>
      </c>
      <c r="C678" s="1" t="s">
        <v>311</v>
      </c>
      <c r="D678" s="1" t="s">
        <v>749</v>
      </c>
      <c r="E678" s="2">
        <v>5</v>
      </c>
      <c r="F678" s="3">
        <v>8</v>
      </c>
      <c r="G678" s="2">
        <v>49</v>
      </c>
      <c r="H678" s="3">
        <v>37</v>
      </c>
      <c r="I678" s="68" t="str">
        <f>VLOOKUP(C678,СПРАВОЧНИК!B:D,2,0)</f>
        <v>РОССИЯ</v>
      </c>
      <c r="J678" s="68" t="str">
        <f>VLOOKUP(C678,СПРАВОЧНИК!B:D,3,0)</f>
        <v>ОТЕЧЕСТВЕННЫЕ</v>
      </c>
      <c r="K678" s="69" t="str">
        <f>VLOOKUP(СВОД2023[[#This Row],[ФО]],СПРАВОЧНИК!H:P,2,0)</f>
        <v>Сибирский ФО</v>
      </c>
    </row>
    <row r="679" spans="1:11" x14ac:dyDescent="0.2">
      <c r="A679" t="s">
        <v>1100</v>
      </c>
      <c r="B679" t="s">
        <v>594</v>
      </c>
      <c r="C679" s="1" t="s">
        <v>311</v>
      </c>
      <c r="D679" s="1" t="s">
        <v>698</v>
      </c>
      <c r="E679" s="2">
        <v>3</v>
      </c>
      <c r="F679" s="3">
        <v>1</v>
      </c>
      <c r="G679" s="2">
        <v>32</v>
      </c>
      <c r="H679" s="3">
        <v>24</v>
      </c>
      <c r="I679" s="68" t="str">
        <f>VLOOKUP(C679,СПРАВОЧНИК!B:D,2,0)</f>
        <v>РОССИЯ</v>
      </c>
      <c r="J679" s="68" t="str">
        <f>VLOOKUP(C679,СПРАВОЧНИК!B:D,3,0)</f>
        <v>ОТЕЧЕСТВЕННЫЕ</v>
      </c>
      <c r="K679" s="69" t="str">
        <f>VLOOKUP(СВОД2023[[#This Row],[ФО]],СПРАВОЧНИК!H:P,2,0)</f>
        <v>Сибирский ФО</v>
      </c>
    </row>
    <row r="680" spans="1:11" x14ac:dyDescent="0.2">
      <c r="A680" t="s">
        <v>1100</v>
      </c>
      <c r="B680" t="s">
        <v>594</v>
      </c>
      <c r="C680" s="1" t="s">
        <v>311</v>
      </c>
      <c r="D680" s="1" t="s">
        <v>1190</v>
      </c>
      <c r="E680" s="2">
        <v>4</v>
      </c>
      <c r="F680" s="3">
        <v>6</v>
      </c>
      <c r="G680" s="2">
        <v>18</v>
      </c>
      <c r="H680" s="3">
        <v>40</v>
      </c>
      <c r="I680" s="68" t="str">
        <f>VLOOKUP(C680,СПРАВОЧНИК!B:D,2,0)</f>
        <v>РОССИЯ</v>
      </c>
      <c r="J680" s="68" t="str">
        <f>VLOOKUP(C680,СПРАВОЧНИК!B:D,3,0)</f>
        <v>ОТЕЧЕСТВЕННЫЕ</v>
      </c>
      <c r="K680" s="69" t="str">
        <f>VLOOKUP(СВОД2023[[#This Row],[ФО]],СПРАВОЧНИК!H:P,2,0)</f>
        <v>Сибирский ФО</v>
      </c>
    </row>
    <row r="681" spans="1:11" x14ac:dyDescent="0.2">
      <c r="A681" t="s">
        <v>1100</v>
      </c>
      <c r="B681" t="s">
        <v>594</v>
      </c>
      <c r="C681" s="1" t="s">
        <v>311</v>
      </c>
      <c r="D681" s="1" t="s">
        <v>1250</v>
      </c>
      <c r="E681" s="2"/>
      <c r="F681" s="3"/>
      <c r="G681" s="2">
        <v>1</v>
      </c>
      <c r="H681" s="3"/>
      <c r="I681" s="68" t="str">
        <f>VLOOKUP(C681,СПРАВОЧНИК!B:D,2,0)</f>
        <v>РОССИЯ</v>
      </c>
      <c r="J681" s="68" t="str">
        <f>VLOOKUP(C681,СПРАВОЧНИК!B:D,3,0)</f>
        <v>ОТЕЧЕСТВЕННЫЕ</v>
      </c>
      <c r="K681" s="69" t="str">
        <f>VLOOKUP(СВОД2023[[#This Row],[ФО]],СПРАВОЧНИК!H:P,2,0)</f>
        <v>Сибирский ФО</v>
      </c>
    </row>
    <row r="682" spans="1:11" x14ac:dyDescent="0.2">
      <c r="A682" t="s">
        <v>1100</v>
      </c>
      <c r="B682" t="s">
        <v>594</v>
      </c>
      <c r="C682" s="1" t="s">
        <v>311</v>
      </c>
      <c r="D682" s="1" t="s">
        <v>699</v>
      </c>
      <c r="E682" s="2">
        <v>7</v>
      </c>
      <c r="F682" s="3">
        <v>11</v>
      </c>
      <c r="G682" s="2">
        <v>44</v>
      </c>
      <c r="H682" s="3">
        <v>61</v>
      </c>
      <c r="I682" s="68" t="str">
        <f>VLOOKUP(C682,СПРАВОЧНИК!B:D,2,0)</f>
        <v>РОССИЯ</v>
      </c>
      <c r="J682" s="68" t="str">
        <f>VLOOKUP(C682,СПРАВОЧНИК!B:D,3,0)</f>
        <v>ОТЕЧЕСТВЕННЫЕ</v>
      </c>
      <c r="K682" s="69" t="str">
        <f>VLOOKUP(СВОД2023[[#This Row],[ФО]],СПРАВОЧНИК!H:P,2,0)</f>
        <v>Сибирский ФО</v>
      </c>
    </row>
    <row r="683" spans="1:11" x14ac:dyDescent="0.2">
      <c r="A683" t="s">
        <v>1100</v>
      </c>
      <c r="B683" t="s">
        <v>594</v>
      </c>
      <c r="C683" s="1" t="s">
        <v>311</v>
      </c>
      <c r="D683" s="1" t="s">
        <v>700</v>
      </c>
      <c r="E683" s="2">
        <v>77</v>
      </c>
      <c r="F683" s="3">
        <v>77</v>
      </c>
      <c r="G683" s="2">
        <v>414</v>
      </c>
      <c r="H683" s="3">
        <v>412</v>
      </c>
      <c r="I683" s="68" t="str">
        <f>VLOOKUP(C683,СПРАВОЧНИК!B:D,2,0)</f>
        <v>РОССИЯ</v>
      </c>
      <c r="J683" s="68" t="str">
        <f>VLOOKUP(C683,СПРАВОЧНИК!B:D,3,0)</f>
        <v>ОТЕЧЕСТВЕННЫЕ</v>
      </c>
      <c r="K683" s="69" t="str">
        <f>VLOOKUP(СВОД2023[[#This Row],[ФО]],СПРАВОЧНИК!H:P,2,0)</f>
        <v>Сибирский ФО</v>
      </c>
    </row>
    <row r="684" spans="1:11" x14ac:dyDescent="0.2">
      <c r="A684" t="s">
        <v>1100</v>
      </c>
      <c r="B684" t="s">
        <v>594</v>
      </c>
      <c r="C684" s="1" t="s">
        <v>742</v>
      </c>
      <c r="D684" s="1" t="s">
        <v>743</v>
      </c>
      <c r="E684" s="2">
        <v>1</v>
      </c>
      <c r="F684" s="3">
        <v>3</v>
      </c>
      <c r="G684" s="2">
        <v>8</v>
      </c>
      <c r="H684" s="3">
        <v>11</v>
      </c>
      <c r="I684" s="68" t="str">
        <f>VLOOKUP(C684,СПРАВОЧНИК!B:D,2,0)</f>
        <v>КИТАЙ</v>
      </c>
      <c r="J684" s="68" t="str">
        <f>VLOOKUP(C684,СПРАВОЧНИК!B:D,3,0)</f>
        <v>ИНОМАРКИ</v>
      </c>
      <c r="K684" s="69" t="str">
        <f>VLOOKUP(СВОД2023[[#This Row],[ФО]],СПРАВОЧНИК!H:P,2,0)</f>
        <v>Сибирский ФО</v>
      </c>
    </row>
    <row r="685" spans="1:11" x14ac:dyDescent="0.2">
      <c r="A685" t="s">
        <v>1100</v>
      </c>
      <c r="B685" t="s">
        <v>594</v>
      </c>
      <c r="C685" s="1" t="s">
        <v>359</v>
      </c>
      <c r="D685" s="1" t="s">
        <v>1127</v>
      </c>
      <c r="E685" s="2">
        <v>101</v>
      </c>
      <c r="F685" s="3">
        <v>93</v>
      </c>
      <c r="G685" s="2">
        <v>546</v>
      </c>
      <c r="H685" s="3">
        <v>550</v>
      </c>
      <c r="I685" s="68" t="str">
        <f>VLOOKUP(C685,СПРАВОЧНИК!B:D,2,0)</f>
        <v>ЯПОНИЯ</v>
      </c>
      <c r="J685" s="68" t="str">
        <f>VLOOKUP(C685,СПРАВОЧНИК!B:D,3,0)</f>
        <v>ИНОМАРКИ</v>
      </c>
      <c r="K685" s="69" t="str">
        <f>VLOOKUP(СВОД2023[[#This Row],[ФО]],СПРАВОЧНИК!H:P,2,0)</f>
        <v>Сибирский ФО</v>
      </c>
    </row>
    <row r="686" spans="1:11" x14ac:dyDescent="0.2">
      <c r="A686" t="s">
        <v>1100</v>
      </c>
      <c r="B686" t="s">
        <v>594</v>
      </c>
      <c r="C686" s="1" t="s">
        <v>359</v>
      </c>
      <c r="D686" s="1" t="s">
        <v>1193</v>
      </c>
      <c r="E686" s="2"/>
      <c r="F686" s="3"/>
      <c r="G686" s="2"/>
      <c r="H686" s="3">
        <v>1</v>
      </c>
      <c r="I686" s="68" t="str">
        <f>VLOOKUP(C686,СПРАВОЧНИК!B:D,2,0)</f>
        <v>ЯПОНИЯ</v>
      </c>
      <c r="J686" s="68" t="str">
        <f>VLOOKUP(C686,СПРАВОЧНИК!B:D,3,0)</f>
        <v>ИНОМАРКИ</v>
      </c>
      <c r="K686" s="69" t="str">
        <f>VLOOKUP(СВОД2023[[#This Row],[ФО]],СПРАВОЧНИК!H:P,2,0)</f>
        <v>Сибирский ФО</v>
      </c>
    </row>
    <row r="687" spans="1:11" x14ac:dyDescent="0.2">
      <c r="A687" t="s">
        <v>1100</v>
      </c>
      <c r="B687" t="s">
        <v>594</v>
      </c>
      <c r="C687" s="1" t="s">
        <v>377</v>
      </c>
      <c r="D687" s="1" t="s">
        <v>744</v>
      </c>
      <c r="E687" s="2"/>
      <c r="F687" s="3">
        <v>2</v>
      </c>
      <c r="G687" s="2"/>
      <c r="H687" s="3">
        <v>2</v>
      </c>
      <c r="I687" s="68" t="str">
        <f>VLOOKUP(C687,СПРАВОЧНИК!B:D,2,0)</f>
        <v>ЕВРОПА</v>
      </c>
      <c r="J687" s="68" t="str">
        <f>VLOOKUP(C687,СПРАВОЧНИК!B:D,3,0)</f>
        <v>ИНОМАРКИ</v>
      </c>
      <c r="K687" s="69" t="str">
        <f>VLOOKUP(СВОД2023[[#This Row],[ФО]],СПРАВОЧНИК!H:P,2,0)</f>
        <v>Сибирский ФО</v>
      </c>
    </row>
    <row r="688" spans="1:11" x14ac:dyDescent="0.2">
      <c r="A688" t="s">
        <v>1100</v>
      </c>
      <c r="B688" t="s">
        <v>594</v>
      </c>
      <c r="C688" s="1" t="s">
        <v>377</v>
      </c>
      <c r="D688" s="1" t="s">
        <v>1194</v>
      </c>
      <c r="E688" s="2"/>
      <c r="F688" s="3">
        <v>2</v>
      </c>
      <c r="G688" s="2">
        <v>4</v>
      </c>
      <c r="H688" s="3">
        <v>4</v>
      </c>
      <c r="I688" s="68" t="str">
        <f>VLOOKUP(C688,СПРАВОЧНИК!B:D,2,0)</f>
        <v>ЕВРОПА</v>
      </c>
      <c r="J688" s="68" t="str">
        <f>VLOOKUP(C688,СПРАВОЧНИК!B:D,3,0)</f>
        <v>ИНОМАРКИ</v>
      </c>
      <c r="K688" s="69" t="str">
        <f>VLOOKUP(СВОД2023[[#This Row],[ФО]],СПРАВОЧНИК!H:P,2,0)</f>
        <v>Сибирский ФО</v>
      </c>
    </row>
    <row r="689" spans="1:11" x14ac:dyDescent="0.2">
      <c r="A689" t="s">
        <v>1100</v>
      </c>
      <c r="B689" t="s">
        <v>594</v>
      </c>
      <c r="C689" s="1" t="s">
        <v>377</v>
      </c>
      <c r="D689" s="1" t="s">
        <v>1128</v>
      </c>
      <c r="E689" s="2"/>
      <c r="F689" s="3"/>
      <c r="G689" s="2"/>
      <c r="H689" s="3">
        <v>1</v>
      </c>
      <c r="I689" s="68" t="str">
        <f>VLOOKUP(C689,СПРАВОЧНИК!B:D,2,0)</f>
        <v>ЕВРОПА</v>
      </c>
      <c r="J689" s="68" t="str">
        <f>VLOOKUP(C689,СПРАВОЧНИК!B:D,3,0)</f>
        <v>ИНОМАРКИ</v>
      </c>
      <c r="K689" s="69" t="str">
        <f>VLOOKUP(СВОД2023[[#This Row],[ФО]],СПРАВОЧНИК!H:P,2,0)</f>
        <v>Сибирский ФО</v>
      </c>
    </row>
    <row r="690" spans="1:11" x14ac:dyDescent="0.2">
      <c r="A690" t="s">
        <v>1100</v>
      </c>
      <c r="B690" t="s">
        <v>594</v>
      </c>
      <c r="C690" s="1" t="s">
        <v>377</v>
      </c>
      <c r="D690" s="1" t="s">
        <v>701</v>
      </c>
      <c r="E690" s="2">
        <v>63</v>
      </c>
      <c r="F690" s="3">
        <v>42</v>
      </c>
      <c r="G690" s="2">
        <v>308</v>
      </c>
      <c r="H690" s="3">
        <v>266</v>
      </c>
      <c r="I690" s="68" t="str">
        <f>VLOOKUP(C690,СПРАВОЧНИК!B:D,2,0)</f>
        <v>ЕВРОПА</v>
      </c>
      <c r="J690" s="68" t="str">
        <f>VLOOKUP(C690,СПРАВОЧНИК!B:D,3,0)</f>
        <v>ИНОМАРКИ</v>
      </c>
      <c r="K690" s="69" t="str">
        <f>VLOOKUP(СВОД2023[[#This Row],[ФО]],СПРАВОЧНИК!H:P,2,0)</f>
        <v>Сибирский ФО</v>
      </c>
    </row>
    <row r="691" spans="1:11" x14ac:dyDescent="0.2">
      <c r="A691" t="s">
        <v>1100</v>
      </c>
      <c r="B691" t="s">
        <v>594</v>
      </c>
      <c r="C691" s="1" t="s">
        <v>377</v>
      </c>
      <c r="D691" s="1" t="s">
        <v>1235</v>
      </c>
      <c r="E691" s="2"/>
      <c r="F691" s="3"/>
      <c r="G691" s="2">
        <v>1</v>
      </c>
      <c r="H691" s="3"/>
      <c r="I691" s="68" t="str">
        <f>VLOOKUP(C691,СПРАВОЧНИК!B:D,2,0)</f>
        <v>ЕВРОПА</v>
      </c>
      <c r="J691" s="68" t="str">
        <f>VLOOKUP(C691,СПРАВОЧНИК!B:D,3,0)</f>
        <v>ИНОМАРКИ</v>
      </c>
      <c r="K691" s="69" t="str">
        <f>VLOOKUP(СВОД2023[[#This Row],[ФО]],СПРАВОЧНИК!H:P,2,0)</f>
        <v>Сибирский ФО</v>
      </c>
    </row>
    <row r="692" spans="1:11" x14ac:dyDescent="0.2">
      <c r="A692" t="s">
        <v>1100</v>
      </c>
      <c r="B692" t="s">
        <v>594</v>
      </c>
      <c r="C692" s="1" t="s">
        <v>377</v>
      </c>
      <c r="D692" s="1" t="s">
        <v>1251</v>
      </c>
      <c r="E692" s="2"/>
      <c r="F692" s="3"/>
      <c r="G692" s="2">
        <v>1</v>
      </c>
      <c r="H692" s="3"/>
      <c r="I692" s="68" t="str">
        <f>VLOOKUP(C692,СПРАВОЧНИК!B:D,2,0)</f>
        <v>ЕВРОПА</v>
      </c>
      <c r="J692" s="68" t="str">
        <f>VLOOKUP(C692,СПРАВОЧНИК!B:D,3,0)</f>
        <v>ИНОМАРКИ</v>
      </c>
      <c r="K692" s="69" t="str">
        <f>VLOOKUP(СВОД2023[[#This Row],[ФО]],СПРАВОЧНИК!H:P,2,0)</f>
        <v>Сибирский ФО</v>
      </c>
    </row>
    <row r="693" spans="1:11" x14ac:dyDescent="0.2">
      <c r="A693" t="s">
        <v>1100</v>
      </c>
      <c r="B693" t="s">
        <v>594</v>
      </c>
      <c r="C693" s="1" t="s">
        <v>377</v>
      </c>
      <c r="D693" s="1" t="s">
        <v>1129</v>
      </c>
      <c r="E693" s="2">
        <v>1</v>
      </c>
      <c r="F693" s="3"/>
      <c r="G693" s="2">
        <v>1</v>
      </c>
      <c r="H693" s="3"/>
      <c r="I693" s="68" t="str">
        <f>VLOOKUP(C693,СПРАВОЧНИК!B:D,2,0)</f>
        <v>ЕВРОПА</v>
      </c>
      <c r="J693" s="68" t="str">
        <f>VLOOKUP(C693,СПРАВОЧНИК!B:D,3,0)</f>
        <v>ИНОМАРКИ</v>
      </c>
      <c r="K693" s="69" t="str">
        <f>VLOOKUP(СВОД2023[[#This Row],[ФО]],СПРАВОЧНИК!H:P,2,0)</f>
        <v>Сибирский ФО</v>
      </c>
    </row>
    <row r="694" spans="1:11" x14ac:dyDescent="0.2">
      <c r="A694" t="s">
        <v>1100</v>
      </c>
      <c r="B694" t="s">
        <v>594</v>
      </c>
      <c r="C694" s="1" t="s">
        <v>377</v>
      </c>
      <c r="D694" s="1" t="s">
        <v>1196</v>
      </c>
      <c r="E694" s="2"/>
      <c r="F694" s="3">
        <v>1</v>
      </c>
      <c r="G694" s="2">
        <v>2</v>
      </c>
      <c r="H694" s="3">
        <v>2</v>
      </c>
      <c r="I694" s="68" t="str">
        <f>VLOOKUP(C694,СПРАВОЧНИК!B:D,2,0)</f>
        <v>ЕВРОПА</v>
      </c>
      <c r="J694" s="68" t="str">
        <f>VLOOKUP(C694,СПРАВОЧНИК!B:D,3,0)</f>
        <v>ИНОМАРКИ</v>
      </c>
      <c r="K694" s="69" t="str">
        <f>VLOOKUP(СВОД2023[[#This Row],[ФО]],СПРАВОЧНИК!H:P,2,0)</f>
        <v>Сибирский ФО</v>
      </c>
    </row>
    <row r="695" spans="1:11" x14ac:dyDescent="0.2">
      <c r="A695" t="s">
        <v>1100</v>
      </c>
      <c r="B695" t="s">
        <v>594</v>
      </c>
      <c r="C695" s="1" t="s">
        <v>377</v>
      </c>
      <c r="D695" s="1" t="s">
        <v>1130</v>
      </c>
      <c r="E695" s="2"/>
      <c r="F695" s="3"/>
      <c r="G695" s="2">
        <v>5</v>
      </c>
      <c r="H695" s="3">
        <v>5</v>
      </c>
      <c r="I695" s="68" t="str">
        <f>VLOOKUP(C695,СПРАВОЧНИК!B:D,2,0)</f>
        <v>ЕВРОПА</v>
      </c>
      <c r="J695" s="68" t="str">
        <f>VLOOKUP(C695,СПРАВОЧНИК!B:D,3,0)</f>
        <v>ИНОМАРКИ</v>
      </c>
      <c r="K695" s="69" t="str">
        <f>VLOOKUP(СВОД2023[[#This Row],[ФО]],СПРАВОЧНИК!H:P,2,0)</f>
        <v>Сибирский ФО</v>
      </c>
    </row>
    <row r="696" spans="1:11" x14ac:dyDescent="0.2">
      <c r="A696" t="s">
        <v>1100</v>
      </c>
      <c r="B696" t="s">
        <v>594</v>
      </c>
      <c r="C696" s="1" t="s">
        <v>377</v>
      </c>
      <c r="D696" s="1" t="s">
        <v>1131</v>
      </c>
      <c r="E696" s="2">
        <v>3</v>
      </c>
      <c r="F696" s="3">
        <v>5</v>
      </c>
      <c r="G696" s="2">
        <v>27</v>
      </c>
      <c r="H696" s="3">
        <v>15</v>
      </c>
      <c r="I696" s="68" t="str">
        <f>VLOOKUP(C696,СПРАВОЧНИК!B:D,2,0)</f>
        <v>ЕВРОПА</v>
      </c>
      <c r="J696" s="68" t="str">
        <f>VLOOKUP(C696,СПРАВОЧНИК!B:D,3,0)</f>
        <v>ИНОМАРКИ</v>
      </c>
      <c r="K696" s="69" t="str">
        <f>VLOOKUP(СВОД2023[[#This Row],[ФО]],СПРАВОЧНИК!H:P,2,0)</f>
        <v>Сибирский ФО</v>
      </c>
    </row>
    <row r="697" spans="1:11" x14ac:dyDescent="0.2">
      <c r="A697" t="s">
        <v>1100</v>
      </c>
      <c r="B697" t="s">
        <v>594</v>
      </c>
      <c r="C697" s="1" t="s">
        <v>377</v>
      </c>
      <c r="D697" s="1" t="s">
        <v>702</v>
      </c>
      <c r="E697" s="2">
        <v>16</v>
      </c>
      <c r="F697" s="3">
        <v>10</v>
      </c>
      <c r="G697" s="2">
        <v>61</v>
      </c>
      <c r="H697" s="3">
        <v>46</v>
      </c>
      <c r="I697" s="68" t="str">
        <f>VLOOKUP(C697,СПРАВОЧНИК!B:D,2,0)</f>
        <v>ЕВРОПА</v>
      </c>
      <c r="J697" s="68" t="str">
        <f>VLOOKUP(C697,СПРАВОЧНИК!B:D,3,0)</f>
        <v>ИНОМАРКИ</v>
      </c>
      <c r="K697" s="69" t="str">
        <f>VLOOKUP(СВОД2023[[#This Row],[ФО]],СПРАВОЧНИК!H:P,2,0)</f>
        <v>Сибирский ФО</v>
      </c>
    </row>
    <row r="698" spans="1:11" x14ac:dyDescent="0.2">
      <c r="A698" t="s">
        <v>1100</v>
      </c>
      <c r="B698" t="s">
        <v>594</v>
      </c>
      <c r="C698" s="1" t="s">
        <v>377</v>
      </c>
      <c r="D698" s="1" t="s">
        <v>703</v>
      </c>
      <c r="E698" s="2">
        <v>8</v>
      </c>
      <c r="F698" s="3">
        <v>5</v>
      </c>
      <c r="G698" s="2">
        <v>45</v>
      </c>
      <c r="H698" s="3">
        <v>39</v>
      </c>
      <c r="I698" s="68" t="str">
        <f>VLOOKUP(C698,СПРАВОЧНИК!B:D,2,0)</f>
        <v>ЕВРОПА</v>
      </c>
      <c r="J698" s="68" t="str">
        <f>VLOOKUP(C698,СПРАВОЧНИК!B:D,3,0)</f>
        <v>ИНОМАРКИ</v>
      </c>
      <c r="K698" s="69" t="str">
        <f>VLOOKUP(СВОД2023[[#This Row],[ФО]],СПРАВОЧНИК!H:P,2,0)</f>
        <v>Сибирский ФО</v>
      </c>
    </row>
    <row r="699" spans="1:11" x14ac:dyDescent="0.2">
      <c r="A699" t="s">
        <v>1100</v>
      </c>
      <c r="B699" t="s">
        <v>594</v>
      </c>
      <c r="C699" s="1" t="s">
        <v>404</v>
      </c>
      <c r="D699" s="1" t="s">
        <v>704</v>
      </c>
      <c r="E699" s="2">
        <v>136</v>
      </c>
      <c r="F699" s="3">
        <v>76</v>
      </c>
      <c r="G699" s="2">
        <v>720</v>
      </c>
      <c r="H699" s="3">
        <v>438</v>
      </c>
      <c r="I699" s="68" t="str">
        <f>VLOOKUP(C699,СПРАВОЧНИК!B:D,2,0)</f>
        <v>ЯПОНИЯ</v>
      </c>
      <c r="J699" s="68" t="str">
        <f>VLOOKUP(C699,СПРАВОЧНИК!B:D,3,0)</f>
        <v>ИНОМАРКИ</v>
      </c>
      <c r="K699" s="69" t="str">
        <f>VLOOKUP(СВОД2023[[#This Row],[ФО]],СПРАВОЧНИК!H:P,2,0)</f>
        <v>Сибирский ФО</v>
      </c>
    </row>
    <row r="700" spans="1:11" x14ac:dyDescent="0.2">
      <c r="A700" t="s">
        <v>1100</v>
      </c>
      <c r="B700" t="s">
        <v>594</v>
      </c>
      <c r="C700" s="1" t="s">
        <v>404</v>
      </c>
      <c r="D700" s="1" t="s">
        <v>1197</v>
      </c>
      <c r="E700" s="2"/>
      <c r="F700" s="3">
        <v>2</v>
      </c>
      <c r="G700" s="2">
        <v>3</v>
      </c>
      <c r="H700" s="3">
        <v>7</v>
      </c>
      <c r="I700" s="68" t="str">
        <f>VLOOKUP(C700,СПРАВОЧНИК!B:D,2,0)</f>
        <v>ЯПОНИЯ</v>
      </c>
      <c r="J700" s="68" t="str">
        <f>VLOOKUP(C700,СПРАВОЧНИК!B:D,3,0)</f>
        <v>ИНОМАРКИ</v>
      </c>
      <c r="K700" s="69" t="str">
        <f>VLOOKUP(СВОД2023[[#This Row],[ФО]],СПРАВОЧНИК!H:P,2,0)</f>
        <v>Сибирский ФО</v>
      </c>
    </row>
    <row r="701" spans="1:11" x14ac:dyDescent="0.2">
      <c r="A701" t="s">
        <v>1100</v>
      </c>
      <c r="B701" t="s">
        <v>594</v>
      </c>
      <c r="C701" s="1" t="s">
        <v>404</v>
      </c>
      <c r="D701" s="1" t="s">
        <v>1198</v>
      </c>
      <c r="E701" s="2"/>
      <c r="F701" s="3"/>
      <c r="G701" s="2">
        <v>1</v>
      </c>
      <c r="H701" s="3">
        <v>1</v>
      </c>
      <c r="I701" s="68" t="str">
        <f>VLOOKUP(C701,СПРАВОЧНИК!B:D,2,0)</f>
        <v>ЯПОНИЯ</v>
      </c>
      <c r="J701" s="68" t="str">
        <f>VLOOKUP(C701,СПРАВОЧНИК!B:D,3,0)</f>
        <v>ИНОМАРКИ</v>
      </c>
      <c r="K701" s="69" t="str">
        <f>VLOOKUP(СВОД2023[[#This Row],[ФО]],СПРАВОЧНИК!H:P,2,0)</f>
        <v>Сибирский ФО</v>
      </c>
    </row>
    <row r="702" spans="1:11" x14ac:dyDescent="0.2">
      <c r="A702" t="s">
        <v>1100</v>
      </c>
      <c r="B702" t="s">
        <v>594</v>
      </c>
      <c r="C702" s="1" t="s">
        <v>404</v>
      </c>
      <c r="D702" s="1" t="s">
        <v>1132</v>
      </c>
      <c r="E702" s="2">
        <v>1</v>
      </c>
      <c r="F702" s="3">
        <v>2</v>
      </c>
      <c r="G702" s="2">
        <v>22</v>
      </c>
      <c r="H702" s="3">
        <v>15</v>
      </c>
      <c r="I702" s="68" t="str">
        <f>VLOOKUP(C702,СПРАВОЧНИК!B:D,2,0)</f>
        <v>ЯПОНИЯ</v>
      </c>
      <c r="J702" s="68" t="str">
        <f>VLOOKUP(C702,СПРАВОЧНИК!B:D,3,0)</f>
        <v>ИНОМАРКИ</v>
      </c>
      <c r="K702" s="69" t="str">
        <f>VLOOKUP(СВОД2023[[#This Row],[ФО]],СПРАВОЧНИК!H:P,2,0)</f>
        <v>Сибирский ФО</v>
      </c>
    </row>
    <row r="703" spans="1:11" x14ac:dyDescent="0.2">
      <c r="A703" t="s">
        <v>1100</v>
      </c>
      <c r="B703" t="s">
        <v>594</v>
      </c>
      <c r="C703" s="1" t="s">
        <v>1199</v>
      </c>
      <c r="D703" s="1" t="s">
        <v>1200</v>
      </c>
      <c r="E703" s="2"/>
      <c r="F703" s="3"/>
      <c r="G703" s="2"/>
      <c r="H703" s="3">
        <v>1</v>
      </c>
      <c r="I703" s="68" t="str">
        <f>VLOOKUP(C703,СПРАВОЧНИК!B:D,2,0)</f>
        <v>ЕВРОПА</v>
      </c>
      <c r="J703" s="68" t="str">
        <f>VLOOKUP(C703,СПРАВОЧНИК!B:D,3,0)</f>
        <v>ИНОМАРКИ</v>
      </c>
      <c r="K703" s="69" t="str">
        <f>VLOOKUP(СВОД2023[[#This Row],[ФО]],СПРАВОЧНИК!H:P,2,0)</f>
        <v>Сибирский ФО</v>
      </c>
    </row>
    <row r="704" spans="1:11" x14ac:dyDescent="0.2">
      <c r="A704" t="s">
        <v>1100</v>
      </c>
      <c r="B704" t="s">
        <v>594</v>
      </c>
      <c r="C704" s="1" t="s">
        <v>1199</v>
      </c>
      <c r="D704" s="1" t="s">
        <v>1237</v>
      </c>
      <c r="E704" s="2"/>
      <c r="F704" s="3"/>
      <c r="G704" s="2"/>
      <c r="H704" s="3">
        <v>1</v>
      </c>
      <c r="I704" s="68" t="str">
        <f>VLOOKUP(C704,СПРАВОЧНИК!B:D,2,0)</f>
        <v>ЕВРОПА</v>
      </c>
      <c r="J704" s="68" t="str">
        <f>VLOOKUP(C704,СПРАВОЧНИК!B:D,3,0)</f>
        <v>ИНОМАРКИ</v>
      </c>
      <c r="K704" s="69" t="str">
        <f>VLOOKUP(СВОД2023[[#This Row],[ФО]],СПРАВОЧНИК!H:P,2,0)</f>
        <v>Сибирский ФО</v>
      </c>
    </row>
    <row r="705" spans="1:11" x14ac:dyDescent="0.2">
      <c r="A705" t="s">
        <v>1100</v>
      </c>
      <c r="B705" t="s">
        <v>594</v>
      </c>
      <c r="C705" s="1" t="s">
        <v>418</v>
      </c>
      <c r="D705" s="1" t="s">
        <v>1133</v>
      </c>
      <c r="E705" s="2">
        <v>256</v>
      </c>
      <c r="F705" s="3">
        <v>207</v>
      </c>
      <c r="G705" s="2">
        <v>1476</v>
      </c>
      <c r="H705" s="3">
        <v>1249</v>
      </c>
      <c r="I705" s="68" t="str">
        <f>VLOOKUP(C705,СПРАВОЧНИК!B:D,2,0)</f>
        <v>ЯПОНИЯ</v>
      </c>
      <c r="J705" s="68" t="str">
        <f>VLOOKUP(C705,СПРАВОЧНИК!B:D,3,0)</f>
        <v>ИНОМАРКИ</v>
      </c>
      <c r="K705" s="69" t="str">
        <f>VLOOKUP(СВОД2023[[#This Row],[ФО]],СПРАВОЧНИК!H:P,2,0)</f>
        <v>Сибирский ФО</v>
      </c>
    </row>
    <row r="706" spans="1:11" x14ac:dyDescent="0.2">
      <c r="A706" t="s">
        <v>1100</v>
      </c>
      <c r="B706" t="s">
        <v>594</v>
      </c>
      <c r="C706" s="1" t="s">
        <v>418</v>
      </c>
      <c r="D706" s="1" t="s">
        <v>750</v>
      </c>
      <c r="E706" s="2">
        <v>2</v>
      </c>
      <c r="F706" s="3">
        <v>3</v>
      </c>
      <c r="G706" s="2">
        <v>25</v>
      </c>
      <c r="H706" s="3">
        <v>17</v>
      </c>
      <c r="I706" s="68" t="str">
        <f>VLOOKUP(C706,СПРАВОЧНИК!B:D,2,0)</f>
        <v>ЯПОНИЯ</v>
      </c>
      <c r="J706" s="68" t="str">
        <f>VLOOKUP(C706,СПРАВОЧНИК!B:D,3,0)</f>
        <v>ИНОМАРКИ</v>
      </c>
      <c r="K706" s="69" t="str">
        <f>VLOOKUP(СВОД2023[[#This Row],[ФО]],СПРАВОЧНИК!H:P,2,0)</f>
        <v>Сибирский ФО</v>
      </c>
    </row>
    <row r="707" spans="1:11" x14ac:dyDescent="0.2">
      <c r="A707" t="s">
        <v>1100</v>
      </c>
      <c r="B707" t="s">
        <v>594</v>
      </c>
      <c r="C707" s="1" t="s">
        <v>418</v>
      </c>
      <c r="D707" s="1" t="s">
        <v>705</v>
      </c>
      <c r="E707" s="2"/>
      <c r="F707" s="3">
        <v>2</v>
      </c>
      <c r="G707" s="2">
        <v>4</v>
      </c>
      <c r="H707" s="3">
        <v>17</v>
      </c>
      <c r="I707" s="68" t="str">
        <f>VLOOKUP(C707,СПРАВОЧНИК!B:D,2,0)</f>
        <v>ЯПОНИЯ</v>
      </c>
      <c r="J707" s="68" t="str">
        <f>VLOOKUP(C707,СПРАВОЧНИК!B:D,3,0)</f>
        <v>ИНОМАРКИ</v>
      </c>
      <c r="K707" s="69" t="str">
        <f>VLOOKUP(СВОД2023[[#This Row],[ФО]],СПРАВОЧНИК!H:P,2,0)</f>
        <v>Сибирский ФО</v>
      </c>
    </row>
    <row r="708" spans="1:11" x14ac:dyDescent="0.2">
      <c r="A708" t="s">
        <v>1100</v>
      </c>
      <c r="B708" t="s">
        <v>594</v>
      </c>
      <c r="C708" s="1" t="s">
        <v>418</v>
      </c>
      <c r="D708" s="1" t="s">
        <v>1201</v>
      </c>
      <c r="E708" s="2"/>
      <c r="F708" s="3"/>
      <c r="G708" s="2"/>
      <c r="H708" s="3">
        <v>1</v>
      </c>
      <c r="I708" s="68" t="str">
        <f>VLOOKUP(C708,СПРАВОЧНИК!B:D,2,0)</f>
        <v>ЯПОНИЯ</v>
      </c>
      <c r="J708" s="68" t="str">
        <f>VLOOKUP(C708,СПРАВОЧНИК!B:D,3,0)</f>
        <v>ИНОМАРКИ</v>
      </c>
      <c r="K708" s="69" t="str">
        <f>VLOOKUP(СВОД2023[[#This Row],[ФО]],СПРАВОЧНИК!H:P,2,0)</f>
        <v>Сибирский ФО</v>
      </c>
    </row>
    <row r="709" spans="1:11" x14ac:dyDescent="0.2">
      <c r="A709" t="s">
        <v>1100</v>
      </c>
      <c r="B709" t="s">
        <v>594</v>
      </c>
      <c r="C709" s="1" t="s">
        <v>418</v>
      </c>
      <c r="D709" s="1" t="s">
        <v>1134</v>
      </c>
      <c r="E709" s="2"/>
      <c r="F709" s="3"/>
      <c r="G709" s="2"/>
      <c r="H709" s="3">
        <v>2</v>
      </c>
      <c r="I709" s="68" t="str">
        <f>VLOOKUP(C709,СПРАВОЧНИК!B:D,2,0)</f>
        <v>ЯПОНИЯ</v>
      </c>
      <c r="J709" s="68" t="str">
        <f>VLOOKUP(C709,СПРАВОЧНИК!B:D,3,0)</f>
        <v>ИНОМАРКИ</v>
      </c>
      <c r="K709" s="69" t="str">
        <f>VLOOKUP(СВОД2023[[#This Row],[ФО]],СПРАВОЧНИК!H:P,2,0)</f>
        <v>Сибирский ФО</v>
      </c>
    </row>
    <row r="710" spans="1:11" x14ac:dyDescent="0.2">
      <c r="A710" t="s">
        <v>1100</v>
      </c>
      <c r="B710" t="s">
        <v>594</v>
      </c>
      <c r="C710" s="1" t="s">
        <v>418</v>
      </c>
      <c r="D710" s="1" t="s">
        <v>1135</v>
      </c>
      <c r="E710" s="2">
        <v>10</v>
      </c>
      <c r="F710" s="3">
        <v>9</v>
      </c>
      <c r="G710" s="2">
        <v>70</v>
      </c>
      <c r="H710" s="3">
        <v>53</v>
      </c>
      <c r="I710" s="68" t="str">
        <f>VLOOKUP(C710,СПРАВОЧНИК!B:D,2,0)</f>
        <v>ЯПОНИЯ</v>
      </c>
      <c r="J710" s="68" t="str">
        <f>VLOOKUP(C710,СПРАВОЧНИК!B:D,3,0)</f>
        <v>ИНОМАРКИ</v>
      </c>
      <c r="K710" s="69" t="str">
        <f>VLOOKUP(СВОД2023[[#This Row],[ФО]],СПРАВОЧНИК!H:P,2,0)</f>
        <v>Сибирский ФО</v>
      </c>
    </row>
    <row r="711" spans="1:11" x14ac:dyDescent="0.2">
      <c r="A711" t="s">
        <v>1100</v>
      </c>
      <c r="B711" t="s">
        <v>594</v>
      </c>
      <c r="C711" s="1" t="s">
        <v>418</v>
      </c>
      <c r="D711" s="1" t="s">
        <v>706</v>
      </c>
      <c r="E711" s="2">
        <v>22</v>
      </c>
      <c r="F711" s="3">
        <v>16</v>
      </c>
      <c r="G711" s="2">
        <v>116</v>
      </c>
      <c r="H711" s="3">
        <v>81</v>
      </c>
      <c r="I711" s="68" t="str">
        <f>VLOOKUP(C711,СПРАВОЧНИК!B:D,2,0)</f>
        <v>ЯПОНИЯ</v>
      </c>
      <c r="J711" s="68" t="str">
        <f>VLOOKUP(C711,СПРАВОЧНИК!B:D,3,0)</f>
        <v>ИНОМАРКИ</v>
      </c>
      <c r="K711" s="69" t="str">
        <f>VLOOKUP(СВОД2023[[#This Row],[ФО]],СПРАВОЧНИК!H:P,2,0)</f>
        <v>Сибирский ФО</v>
      </c>
    </row>
    <row r="712" spans="1:11" x14ac:dyDescent="0.2">
      <c r="A712" t="s">
        <v>1100</v>
      </c>
      <c r="B712" t="s">
        <v>594</v>
      </c>
      <c r="C712" s="1" t="s">
        <v>418</v>
      </c>
      <c r="D712" s="1" t="s">
        <v>707</v>
      </c>
      <c r="E712" s="2">
        <v>75</v>
      </c>
      <c r="F712" s="3">
        <v>50</v>
      </c>
      <c r="G712" s="2">
        <v>528</v>
      </c>
      <c r="H712" s="3">
        <v>266</v>
      </c>
      <c r="I712" s="68" t="str">
        <f>VLOOKUP(C712,СПРАВОЧНИК!B:D,2,0)</f>
        <v>ЯПОНИЯ</v>
      </c>
      <c r="J712" s="68" t="str">
        <f>VLOOKUP(C712,СПРАВОЧНИК!B:D,3,0)</f>
        <v>ИНОМАРКИ</v>
      </c>
      <c r="K712" s="69" t="str">
        <f>VLOOKUP(СВОД2023[[#This Row],[ФО]],СПРАВОЧНИК!H:P,2,0)</f>
        <v>Сибирский ФО</v>
      </c>
    </row>
    <row r="713" spans="1:11" x14ac:dyDescent="0.2">
      <c r="A713" t="s">
        <v>1100</v>
      </c>
      <c r="B713" t="s">
        <v>594</v>
      </c>
      <c r="C713" s="1" t="s">
        <v>418</v>
      </c>
      <c r="D713" s="1" t="s">
        <v>1203</v>
      </c>
      <c r="E713" s="2"/>
      <c r="F713" s="3"/>
      <c r="G713" s="2">
        <v>1</v>
      </c>
      <c r="H713" s="3">
        <v>2</v>
      </c>
      <c r="I713" s="68" t="str">
        <f>VLOOKUP(C713,СПРАВОЧНИК!B:D,2,0)</f>
        <v>ЯПОНИЯ</v>
      </c>
      <c r="J713" s="68" t="str">
        <f>VLOOKUP(C713,СПРАВОЧНИК!B:D,3,0)</f>
        <v>ИНОМАРКИ</v>
      </c>
      <c r="K713" s="69" t="str">
        <f>VLOOKUP(СВОД2023[[#This Row],[ФО]],СПРАВОЧНИК!H:P,2,0)</f>
        <v>Сибирский ФО</v>
      </c>
    </row>
    <row r="714" spans="1:11" x14ac:dyDescent="0.2">
      <c r="A714" t="s">
        <v>1100</v>
      </c>
      <c r="B714" t="s">
        <v>594</v>
      </c>
      <c r="C714" s="1" t="s">
        <v>418</v>
      </c>
      <c r="D714" s="1" t="s">
        <v>1137</v>
      </c>
      <c r="E714" s="2">
        <v>1</v>
      </c>
      <c r="F714" s="3">
        <v>1</v>
      </c>
      <c r="G714" s="2">
        <v>2</v>
      </c>
      <c r="H714" s="3">
        <v>3</v>
      </c>
      <c r="I714" s="68" t="str">
        <f>VLOOKUP(C714,СПРАВОЧНИК!B:D,2,0)</f>
        <v>ЯПОНИЯ</v>
      </c>
      <c r="J714" s="68" t="str">
        <f>VLOOKUP(C714,СПРАВОЧНИК!B:D,3,0)</f>
        <v>ИНОМАРКИ</v>
      </c>
      <c r="K714" s="69" t="str">
        <f>VLOOKUP(СВОД2023[[#This Row],[ФО]],СПРАВОЧНИК!H:P,2,0)</f>
        <v>Сибирский ФО</v>
      </c>
    </row>
    <row r="715" spans="1:11" x14ac:dyDescent="0.2">
      <c r="A715" t="s">
        <v>1100</v>
      </c>
      <c r="B715" t="s">
        <v>594</v>
      </c>
      <c r="C715" s="1" t="s">
        <v>418</v>
      </c>
      <c r="D715" s="1" t="s">
        <v>1138</v>
      </c>
      <c r="E715" s="2">
        <v>58</v>
      </c>
      <c r="F715" s="3">
        <v>57</v>
      </c>
      <c r="G715" s="2">
        <v>352</v>
      </c>
      <c r="H715" s="3">
        <v>341</v>
      </c>
      <c r="I715" s="68" t="str">
        <f>VLOOKUP(C715,СПРАВОЧНИК!B:D,2,0)</f>
        <v>ЯПОНИЯ</v>
      </c>
      <c r="J715" s="68" t="str">
        <f>VLOOKUP(C715,СПРАВОЧНИК!B:D,3,0)</f>
        <v>ИНОМАРКИ</v>
      </c>
      <c r="K715" s="69" t="str">
        <f>VLOOKUP(СВОД2023[[#This Row],[ФО]],СПРАВОЧНИК!H:P,2,0)</f>
        <v>Сибирский ФО</v>
      </c>
    </row>
    <row r="716" spans="1:11" x14ac:dyDescent="0.2">
      <c r="A716" t="s">
        <v>1100</v>
      </c>
      <c r="B716" t="s">
        <v>594</v>
      </c>
      <c r="C716" s="1" t="s">
        <v>439</v>
      </c>
      <c r="D716" s="1" t="s">
        <v>735</v>
      </c>
      <c r="E716" s="2"/>
      <c r="F716" s="3">
        <v>1</v>
      </c>
      <c r="G716" s="2">
        <v>6</v>
      </c>
      <c r="H716" s="3">
        <v>6</v>
      </c>
      <c r="I716" s="68" t="str">
        <f>VLOOKUP(C716,СПРАВОЧНИК!B:D,2,0)</f>
        <v>ЕВРОПА</v>
      </c>
      <c r="J716" s="68" t="str">
        <f>VLOOKUP(C716,СПРАВОЧНИК!B:D,3,0)</f>
        <v>ИНОМАРКИ</v>
      </c>
      <c r="K716" s="69" t="str">
        <f>VLOOKUP(СВОД2023[[#This Row],[ФО]],СПРАВОЧНИК!H:P,2,0)</f>
        <v>Сибирский ФО</v>
      </c>
    </row>
    <row r="717" spans="1:11" x14ac:dyDescent="0.2">
      <c r="A717" t="s">
        <v>1100</v>
      </c>
      <c r="B717" t="s">
        <v>594</v>
      </c>
      <c r="C717" s="1" t="s">
        <v>439</v>
      </c>
      <c r="D717" s="1" t="s">
        <v>760</v>
      </c>
      <c r="E717" s="2"/>
      <c r="F717" s="3"/>
      <c r="G717" s="2">
        <v>1</v>
      </c>
      <c r="H717" s="3"/>
      <c r="I717" s="68" t="str">
        <f>VLOOKUP(C717,СПРАВОЧНИК!B:D,2,0)</f>
        <v>ЕВРОПА</v>
      </c>
      <c r="J717" s="68" t="str">
        <f>VLOOKUP(C717,СПРАВОЧНИК!B:D,3,0)</f>
        <v>ИНОМАРКИ</v>
      </c>
      <c r="K717" s="69" t="str">
        <f>VLOOKUP(СВОД2023[[#This Row],[ФО]],СПРАВОЧНИК!H:P,2,0)</f>
        <v>Сибирский ФО</v>
      </c>
    </row>
    <row r="718" spans="1:11" x14ac:dyDescent="0.2">
      <c r="A718" t="s">
        <v>1100</v>
      </c>
      <c r="B718" t="s">
        <v>594</v>
      </c>
      <c r="C718" s="1" t="s">
        <v>439</v>
      </c>
      <c r="D718" s="1" t="s">
        <v>736</v>
      </c>
      <c r="E718" s="2">
        <v>1</v>
      </c>
      <c r="F718" s="3">
        <v>1</v>
      </c>
      <c r="G718" s="2">
        <v>1</v>
      </c>
      <c r="H718" s="3">
        <v>3</v>
      </c>
      <c r="I718" s="68" t="str">
        <f>VLOOKUP(C718,СПРАВОЧНИК!B:D,2,0)</f>
        <v>ЕВРОПА</v>
      </c>
      <c r="J718" s="68" t="str">
        <f>VLOOKUP(C718,СПРАВОЧНИК!B:D,3,0)</f>
        <v>ИНОМАРКИ</v>
      </c>
      <c r="K718" s="69" t="str">
        <f>VLOOKUP(СВОД2023[[#This Row],[ФО]],СПРАВОЧНИК!H:P,2,0)</f>
        <v>Сибирский ФО</v>
      </c>
    </row>
    <row r="719" spans="1:11" x14ac:dyDescent="0.2">
      <c r="A719" t="s">
        <v>1100</v>
      </c>
      <c r="B719" t="s">
        <v>594</v>
      </c>
      <c r="C719" s="1" t="s">
        <v>445</v>
      </c>
      <c r="D719" s="1" t="s">
        <v>737</v>
      </c>
      <c r="E719" s="2">
        <v>38</v>
      </c>
      <c r="F719" s="3">
        <v>33</v>
      </c>
      <c r="G719" s="2">
        <v>260</v>
      </c>
      <c r="H719" s="3">
        <v>200</v>
      </c>
      <c r="I719" s="68" t="str">
        <f>VLOOKUP(C719,СПРАВОЧНИК!B:D,2,0)</f>
        <v>ЕВРОПА</v>
      </c>
      <c r="J719" s="68" t="str">
        <f>VLOOKUP(C719,СПРАВОЧНИК!B:D,3,0)</f>
        <v>ИНОМАРКИ</v>
      </c>
      <c r="K719" s="69" t="str">
        <f>VLOOKUP(СВОД2023[[#This Row],[ФО]],СПРАВОЧНИК!H:P,2,0)</f>
        <v>Сибирский ФО</v>
      </c>
    </row>
    <row r="720" spans="1:11" x14ac:dyDescent="0.2">
      <c r="A720" t="s">
        <v>1100</v>
      </c>
      <c r="B720" t="s">
        <v>594</v>
      </c>
      <c r="C720" s="1" t="s">
        <v>445</v>
      </c>
      <c r="D720" s="1" t="s">
        <v>709</v>
      </c>
      <c r="E720" s="2">
        <v>2</v>
      </c>
      <c r="F720" s="3">
        <v>4</v>
      </c>
      <c r="G720" s="2">
        <v>20</v>
      </c>
      <c r="H720" s="3">
        <v>16</v>
      </c>
      <c r="I720" s="68" t="str">
        <f>VLOOKUP(C720,СПРАВОЧНИК!B:D,2,0)</f>
        <v>ЕВРОПА</v>
      </c>
      <c r="J720" s="68" t="str">
        <f>VLOOKUP(C720,СПРАВОЧНИК!B:D,3,0)</f>
        <v>ИНОМАРКИ</v>
      </c>
      <c r="K720" s="69" t="str">
        <f>VLOOKUP(СВОД2023[[#This Row],[ФО]],СПРАВОЧНИК!H:P,2,0)</f>
        <v>Сибирский ФО</v>
      </c>
    </row>
    <row r="721" spans="1:11" x14ac:dyDescent="0.2">
      <c r="A721" t="s">
        <v>1100</v>
      </c>
      <c r="B721" t="s">
        <v>594</v>
      </c>
      <c r="C721" s="1" t="s">
        <v>445</v>
      </c>
      <c r="D721" s="1" t="s">
        <v>1205</v>
      </c>
      <c r="E721" s="2"/>
      <c r="F721" s="3"/>
      <c r="G721" s="2">
        <v>1</v>
      </c>
      <c r="H721" s="3"/>
      <c r="I721" s="68" t="str">
        <f>VLOOKUP(C721,СПРАВОЧНИК!B:D,2,0)</f>
        <v>ЕВРОПА</v>
      </c>
      <c r="J721" s="68" t="str">
        <f>VLOOKUP(C721,СПРАВОЧНИК!B:D,3,0)</f>
        <v>ИНОМАРКИ</v>
      </c>
      <c r="K721" s="69" t="str">
        <f>VLOOKUP(СВОД2023[[#This Row],[ФО]],СПРАВОЧНИК!H:P,2,0)</f>
        <v>Сибирский ФО</v>
      </c>
    </row>
    <row r="722" spans="1:11" x14ac:dyDescent="0.2">
      <c r="A722" t="s">
        <v>1100</v>
      </c>
      <c r="B722" t="s">
        <v>594</v>
      </c>
      <c r="C722" s="1" t="s">
        <v>445</v>
      </c>
      <c r="D722" s="1" t="s">
        <v>710</v>
      </c>
      <c r="E722" s="2">
        <v>19</v>
      </c>
      <c r="F722" s="3">
        <v>13</v>
      </c>
      <c r="G722" s="2">
        <v>111</v>
      </c>
      <c r="H722" s="3">
        <v>94</v>
      </c>
      <c r="I722" s="68" t="str">
        <f>VLOOKUP(C722,СПРАВОЧНИК!B:D,2,0)</f>
        <v>ЕВРОПА</v>
      </c>
      <c r="J722" s="68" t="str">
        <f>VLOOKUP(C722,СПРАВОЧНИК!B:D,3,0)</f>
        <v>ИНОМАРКИ</v>
      </c>
      <c r="K722" s="69" t="str">
        <f>VLOOKUP(СВОД2023[[#This Row],[ФО]],СПРАВОЧНИК!H:P,2,0)</f>
        <v>Сибирский ФО</v>
      </c>
    </row>
    <row r="723" spans="1:11" x14ac:dyDescent="0.2">
      <c r="A723" t="s">
        <v>1100</v>
      </c>
      <c r="B723" t="s">
        <v>594</v>
      </c>
      <c r="C723" s="1" t="s">
        <v>445</v>
      </c>
      <c r="D723" s="1" t="s">
        <v>711</v>
      </c>
      <c r="E723" s="2">
        <v>1</v>
      </c>
      <c r="F723" s="3">
        <v>3</v>
      </c>
      <c r="G723" s="2">
        <v>14</v>
      </c>
      <c r="H723" s="3">
        <v>12</v>
      </c>
      <c r="I723" s="68" t="str">
        <f>VLOOKUP(C723,СПРАВОЧНИК!B:D,2,0)</f>
        <v>ЕВРОПА</v>
      </c>
      <c r="J723" s="68" t="str">
        <f>VLOOKUP(C723,СПРАВОЧНИК!B:D,3,0)</f>
        <v>ИНОМАРКИ</v>
      </c>
      <c r="K723" s="69" t="str">
        <f>VLOOKUP(СВОД2023[[#This Row],[ФО]],СПРАВОЧНИК!H:P,2,0)</f>
        <v>Сибирский ФО</v>
      </c>
    </row>
    <row r="724" spans="1:11" x14ac:dyDescent="0.2">
      <c r="A724" t="s">
        <v>1100</v>
      </c>
      <c r="B724" t="s">
        <v>594</v>
      </c>
      <c r="C724" s="1" t="s">
        <v>1071</v>
      </c>
      <c r="D724" s="1" t="s">
        <v>1206</v>
      </c>
      <c r="E724" s="2"/>
      <c r="F724" s="3">
        <v>1</v>
      </c>
      <c r="G724" s="2">
        <v>1</v>
      </c>
      <c r="H724" s="3">
        <v>3</v>
      </c>
      <c r="I724" s="68" t="str">
        <f>VLOOKUP(C724,СПРАВОЧНИК!B:D,2,0)</f>
        <v>РОССИЯ</v>
      </c>
      <c r="J724" s="68" t="str">
        <f>VLOOKUP(C724,СПРАВОЧНИК!B:D,3,0)</f>
        <v>ОТЕЧЕСТВЕННЫЕ</v>
      </c>
      <c r="K724" s="69" t="str">
        <f>VLOOKUP(СВОД2023[[#This Row],[ФО]],СПРАВОЧНИК!H:P,2,0)</f>
        <v>Сибирский ФО</v>
      </c>
    </row>
    <row r="725" spans="1:11" x14ac:dyDescent="0.2">
      <c r="A725" t="s">
        <v>1100</v>
      </c>
      <c r="B725" t="s">
        <v>594</v>
      </c>
      <c r="C725" s="1" t="s">
        <v>464</v>
      </c>
      <c r="D725" s="1" t="s">
        <v>1139</v>
      </c>
      <c r="E725" s="2">
        <v>2</v>
      </c>
      <c r="F725" s="3">
        <v>2</v>
      </c>
      <c r="G725" s="2">
        <v>12</v>
      </c>
      <c r="H725" s="3">
        <v>25</v>
      </c>
      <c r="I725" s="68" t="str">
        <f>VLOOKUP(C725,СПРАВОЧНИК!B:D,2,0)</f>
        <v>ЕВРОПА</v>
      </c>
      <c r="J725" s="68" t="str">
        <f>VLOOKUP(C725,СПРАВОЧНИК!B:D,3,0)</f>
        <v>ИНОМАРКИ</v>
      </c>
      <c r="K725" s="69" t="str">
        <f>VLOOKUP(СВОД2023[[#This Row],[ФО]],СПРАВОЧНИК!H:P,2,0)</f>
        <v>Сибирский ФО</v>
      </c>
    </row>
    <row r="726" spans="1:11" x14ac:dyDescent="0.2">
      <c r="A726" t="s">
        <v>1100</v>
      </c>
      <c r="B726" t="s">
        <v>594</v>
      </c>
      <c r="C726" s="1" t="s">
        <v>464</v>
      </c>
      <c r="D726" s="1" t="s">
        <v>1140</v>
      </c>
      <c r="E726" s="2">
        <v>10</v>
      </c>
      <c r="F726" s="3">
        <v>13</v>
      </c>
      <c r="G726" s="2">
        <v>86</v>
      </c>
      <c r="H726" s="3">
        <v>97</v>
      </c>
      <c r="I726" s="68" t="str">
        <f>VLOOKUP(C726,СПРАВОЧНИК!B:D,2,0)</f>
        <v>ЕВРОПА</v>
      </c>
      <c r="J726" s="68" t="str">
        <f>VLOOKUP(C726,СПРАВОЧНИК!B:D,3,0)</f>
        <v>ИНОМАРКИ</v>
      </c>
      <c r="K726" s="69" t="str">
        <f>VLOOKUP(СВОД2023[[#This Row],[ФО]],СПРАВОЧНИК!H:P,2,0)</f>
        <v>Сибирский ФО</v>
      </c>
    </row>
    <row r="727" spans="1:11" x14ac:dyDescent="0.2">
      <c r="A727" t="s">
        <v>1100</v>
      </c>
      <c r="B727" t="s">
        <v>594</v>
      </c>
      <c r="C727" s="1" t="s">
        <v>464</v>
      </c>
      <c r="D727" s="1" t="s">
        <v>712</v>
      </c>
      <c r="E727" s="2">
        <v>3</v>
      </c>
      <c r="F727" s="3">
        <v>5</v>
      </c>
      <c r="G727" s="2">
        <v>54</v>
      </c>
      <c r="H727" s="3">
        <v>28</v>
      </c>
      <c r="I727" s="68" t="str">
        <f>VLOOKUP(C727,СПРАВОЧНИК!B:D,2,0)</f>
        <v>ЕВРОПА</v>
      </c>
      <c r="J727" s="68" t="str">
        <f>VLOOKUP(C727,СПРАВОЧНИК!B:D,3,0)</f>
        <v>ИНОМАРКИ</v>
      </c>
      <c r="K727" s="69" t="str">
        <f>VLOOKUP(СВОД2023[[#This Row],[ФО]],СПРАВОЧНИК!H:P,2,0)</f>
        <v>Сибирский ФО</v>
      </c>
    </row>
    <row r="728" spans="1:11" x14ac:dyDescent="0.2">
      <c r="A728" t="s">
        <v>1100</v>
      </c>
      <c r="B728" t="s">
        <v>594</v>
      </c>
      <c r="C728" s="1" t="s">
        <v>464</v>
      </c>
      <c r="D728" s="1" t="s">
        <v>747</v>
      </c>
      <c r="E728" s="2">
        <v>4</v>
      </c>
      <c r="F728" s="3">
        <v>6</v>
      </c>
      <c r="G728" s="2">
        <v>14</v>
      </c>
      <c r="H728" s="3">
        <v>18</v>
      </c>
      <c r="I728" s="68" t="str">
        <f>VLOOKUP(C728,СПРАВОЧНИК!B:D,2,0)</f>
        <v>ЕВРОПА</v>
      </c>
      <c r="J728" s="68" t="str">
        <f>VLOOKUP(C728,СПРАВОЧНИК!B:D,3,0)</f>
        <v>ИНОМАРКИ</v>
      </c>
      <c r="K728" s="69" t="str">
        <f>VLOOKUP(СВОД2023[[#This Row],[ФО]],СПРАВОЧНИК!H:P,2,0)</f>
        <v>Сибирский ФО</v>
      </c>
    </row>
    <row r="729" spans="1:11" x14ac:dyDescent="0.2">
      <c r="A729" t="s">
        <v>1100</v>
      </c>
      <c r="B729" t="s">
        <v>594</v>
      </c>
      <c r="C729" s="1" t="s">
        <v>482</v>
      </c>
      <c r="D729" s="1" t="s">
        <v>1211</v>
      </c>
      <c r="E729" s="2"/>
      <c r="F729" s="3"/>
      <c r="G729" s="2">
        <v>1</v>
      </c>
      <c r="H729" s="3">
        <v>1</v>
      </c>
      <c r="I729" s="68" t="str">
        <f>VLOOKUP(C729,СПРАВОЧНИК!B:D,2,0)</f>
        <v>ЕВРОПА</v>
      </c>
      <c r="J729" s="68" t="str">
        <f>VLOOKUP(C729,СПРАВОЧНИК!B:D,3,0)</f>
        <v>ИНОМАРКИ</v>
      </c>
      <c r="K729" s="69" t="str">
        <f>VLOOKUP(СВОД2023[[#This Row],[ФО]],СПРАВОЧНИК!H:P,2,0)</f>
        <v>Сибирский ФО</v>
      </c>
    </row>
    <row r="730" spans="1:11" x14ac:dyDescent="0.2">
      <c r="A730" t="s">
        <v>1100</v>
      </c>
      <c r="B730" t="s">
        <v>594</v>
      </c>
      <c r="C730" s="1" t="s">
        <v>482</v>
      </c>
      <c r="D730" s="1" t="s">
        <v>1141</v>
      </c>
      <c r="E730" s="2">
        <v>4</v>
      </c>
      <c r="F730" s="3">
        <v>1</v>
      </c>
      <c r="G730" s="2">
        <v>29</v>
      </c>
      <c r="H730" s="3">
        <v>14</v>
      </c>
      <c r="I730" s="68" t="str">
        <f>VLOOKUP(C730,СПРАВОЧНИК!B:D,2,0)</f>
        <v>ЕВРОПА</v>
      </c>
      <c r="J730" s="68" t="str">
        <f>VLOOKUP(C730,СПРАВОЧНИК!B:D,3,0)</f>
        <v>ИНОМАРКИ</v>
      </c>
      <c r="K730" s="69" t="str">
        <f>VLOOKUP(СВОД2023[[#This Row],[ФО]],СПРАВОЧНИК!H:P,2,0)</f>
        <v>Сибирский ФО</v>
      </c>
    </row>
    <row r="731" spans="1:11" x14ac:dyDescent="0.2">
      <c r="A731" t="s">
        <v>1100</v>
      </c>
      <c r="B731" t="s">
        <v>594</v>
      </c>
      <c r="C731" s="1" t="s">
        <v>496</v>
      </c>
      <c r="D731" s="1" t="s">
        <v>1212</v>
      </c>
      <c r="E731" s="2"/>
      <c r="F731" s="3"/>
      <c r="G731" s="2"/>
      <c r="H731" s="3">
        <v>1</v>
      </c>
      <c r="I731" s="68" t="str">
        <f>VLOOKUP(C731,СПРАВОЧНИК!B:D,2,0)</f>
        <v>КИТАЙ</v>
      </c>
      <c r="J731" s="68" t="str">
        <f>VLOOKUP(C731,СПРАВОЧНИК!B:D,3,0)</f>
        <v>ИНОМАРКИ</v>
      </c>
      <c r="K731" s="69" t="str">
        <f>VLOOKUP(СВОД2023[[#This Row],[ФО]],СПРАВОЧНИК!H:P,2,0)</f>
        <v>Сибирский ФО</v>
      </c>
    </row>
    <row r="732" spans="1:11" x14ac:dyDescent="0.2">
      <c r="A732" t="s">
        <v>1100</v>
      </c>
      <c r="B732" t="s">
        <v>594</v>
      </c>
      <c r="C732" s="1" t="s">
        <v>498</v>
      </c>
      <c r="D732" s="1" t="s">
        <v>1142</v>
      </c>
      <c r="E732" s="2">
        <v>37</v>
      </c>
      <c r="F732" s="3">
        <v>59</v>
      </c>
      <c r="G732" s="2">
        <v>217</v>
      </c>
      <c r="H732" s="3">
        <v>374</v>
      </c>
      <c r="I732" s="68" t="str">
        <f>VLOOKUP(C732,СПРАВОЧНИК!B:D,2,0)</f>
        <v>КОРЕЯ</v>
      </c>
      <c r="J732" s="68" t="str">
        <f>VLOOKUP(C732,СПРАВОЧНИК!B:D,3,0)</f>
        <v>ИНОМАРКИ</v>
      </c>
      <c r="K732" s="69" t="str">
        <f>VLOOKUP(СВОД2023[[#This Row],[ФО]],СПРАВОЧНИК!H:P,2,0)</f>
        <v>Сибирский ФО</v>
      </c>
    </row>
    <row r="733" spans="1:11" x14ac:dyDescent="0.2">
      <c r="A733" t="s">
        <v>1100</v>
      </c>
      <c r="B733" t="s">
        <v>594</v>
      </c>
      <c r="C733" s="1" t="s">
        <v>500</v>
      </c>
      <c r="D733" s="1" t="s">
        <v>1143</v>
      </c>
      <c r="E733" s="2">
        <v>1</v>
      </c>
      <c r="F733" s="3">
        <v>2</v>
      </c>
      <c r="G733" s="2">
        <v>4</v>
      </c>
      <c r="H733" s="3">
        <v>8</v>
      </c>
      <c r="I733" s="68" t="str">
        <f>VLOOKUP(C733,СПРАВОЧНИК!B:D,2,0)</f>
        <v>ЯПОНИЯ</v>
      </c>
      <c r="J733" s="68" t="str">
        <f>VLOOKUP(C733,СПРАВОЧНИК!B:D,3,0)</f>
        <v>ИНОМАРКИ</v>
      </c>
      <c r="K733" s="69" t="str">
        <f>VLOOKUP(СВОД2023[[#This Row],[ФО]],СПРАВОЧНИК!H:P,2,0)</f>
        <v>Сибирский ФО</v>
      </c>
    </row>
    <row r="734" spans="1:11" x14ac:dyDescent="0.2">
      <c r="A734" t="s">
        <v>1100</v>
      </c>
      <c r="B734" t="s">
        <v>594</v>
      </c>
      <c r="C734" s="1" t="s">
        <v>1259</v>
      </c>
      <c r="D734" s="1" t="s">
        <v>1260</v>
      </c>
      <c r="E734" s="2"/>
      <c r="F734" s="3">
        <v>1</v>
      </c>
      <c r="G734" s="2"/>
      <c r="H734" s="3">
        <v>1</v>
      </c>
      <c r="I734" s="68" t="str">
        <f>VLOOKUP(C734,СПРАВОЧНИК!B:D,2,0)</f>
        <v>КИТАЙ</v>
      </c>
      <c r="J734" s="68" t="str">
        <f>VLOOKUP(C734,СПРАВОЧНИК!B:D,3,0)</f>
        <v>ИНОМАРКИ</v>
      </c>
      <c r="K734" s="69" t="str">
        <f>VLOOKUP(СВОД2023[[#This Row],[ФО]],СПРАВОЧНИК!H:P,2,0)</f>
        <v>Сибирский ФО</v>
      </c>
    </row>
    <row r="735" spans="1:11" x14ac:dyDescent="0.2">
      <c r="A735" t="s">
        <v>1100</v>
      </c>
      <c r="B735" t="s">
        <v>594</v>
      </c>
      <c r="C735" s="1" t="s">
        <v>511</v>
      </c>
      <c r="D735" s="1" t="s">
        <v>715</v>
      </c>
      <c r="E735" s="2"/>
      <c r="F735" s="3">
        <v>2</v>
      </c>
      <c r="G735" s="2">
        <v>4</v>
      </c>
      <c r="H735" s="3">
        <v>5</v>
      </c>
      <c r="I735" s="68" t="str">
        <f>VLOOKUP(C735,СПРАВОЧНИК!B:D,2,0)</f>
        <v>ЯПОНИЯ</v>
      </c>
      <c r="J735" s="68" t="str">
        <f>VLOOKUP(C735,СПРАВОЧНИК!B:D,3,0)</f>
        <v>ИНОМАРКИ</v>
      </c>
      <c r="K735" s="69" t="str">
        <f>VLOOKUP(СВОД2023[[#This Row],[ФО]],СПРАВОЧНИК!H:P,2,0)</f>
        <v>Сибирский ФО</v>
      </c>
    </row>
    <row r="736" spans="1:11" x14ac:dyDescent="0.2">
      <c r="A736" t="s">
        <v>1100</v>
      </c>
      <c r="B736" t="s">
        <v>594</v>
      </c>
      <c r="C736" s="1" t="s">
        <v>511</v>
      </c>
      <c r="D736" s="1" t="s">
        <v>751</v>
      </c>
      <c r="E736" s="2">
        <v>11</v>
      </c>
      <c r="F736" s="3">
        <v>1</v>
      </c>
      <c r="G736" s="2">
        <v>39</v>
      </c>
      <c r="H736" s="3">
        <v>28</v>
      </c>
      <c r="I736" s="68" t="str">
        <f>VLOOKUP(C736,СПРАВОЧНИК!B:D,2,0)</f>
        <v>ЯПОНИЯ</v>
      </c>
      <c r="J736" s="68" t="str">
        <f>VLOOKUP(C736,СПРАВОЧНИК!B:D,3,0)</f>
        <v>ИНОМАРКИ</v>
      </c>
      <c r="K736" s="69" t="str">
        <f>VLOOKUP(СВОД2023[[#This Row],[ФО]],СПРАВОЧНИК!H:P,2,0)</f>
        <v>Сибирский ФО</v>
      </c>
    </row>
    <row r="737" spans="1:11" x14ac:dyDescent="0.2">
      <c r="A737" t="s">
        <v>1100</v>
      </c>
      <c r="B737" t="s">
        <v>594</v>
      </c>
      <c r="C737" s="1" t="s">
        <v>511</v>
      </c>
      <c r="D737" s="1" t="s">
        <v>739</v>
      </c>
      <c r="E737" s="2"/>
      <c r="F737" s="3"/>
      <c r="G737" s="2">
        <v>1</v>
      </c>
      <c r="H737" s="3"/>
      <c r="I737" s="68" t="str">
        <f>VLOOKUP(C737,СПРАВОЧНИК!B:D,2,0)</f>
        <v>ЯПОНИЯ</v>
      </c>
      <c r="J737" s="68" t="str">
        <f>VLOOKUP(C737,СПРАВОЧНИК!B:D,3,0)</f>
        <v>ИНОМАРКИ</v>
      </c>
      <c r="K737" s="69" t="str">
        <f>VLOOKUP(СВОД2023[[#This Row],[ФО]],СПРАВОЧНИК!H:P,2,0)</f>
        <v>Сибирский ФО</v>
      </c>
    </row>
    <row r="738" spans="1:11" x14ac:dyDescent="0.2">
      <c r="A738" t="s">
        <v>1100</v>
      </c>
      <c r="B738" t="s">
        <v>594</v>
      </c>
      <c r="C738" s="1" t="s">
        <v>1144</v>
      </c>
      <c r="D738" s="1" t="s">
        <v>1214</v>
      </c>
      <c r="E738" s="2"/>
      <c r="F738" s="3">
        <v>1</v>
      </c>
      <c r="G738" s="2">
        <v>1</v>
      </c>
      <c r="H738" s="3">
        <v>1</v>
      </c>
      <c r="I738" s="68" t="str">
        <f>VLOOKUP(C738,СПРАВОЧНИК!B:D,2,0)</f>
        <v>РОССИЯ</v>
      </c>
      <c r="J738" s="68" t="str">
        <f>VLOOKUP(C738,СПРАВОЧНИК!B:D,3,0)</f>
        <v>ОТЕЧЕСТВЕННЫЕ</v>
      </c>
      <c r="K738" s="69" t="str">
        <f>VLOOKUP(СВОД2023[[#This Row],[ФО]],СПРАВОЧНИК!H:P,2,0)</f>
        <v>Сибирский ФО</v>
      </c>
    </row>
    <row r="739" spans="1:11" x14ac:dyDescent="0.2">
      <c r="A739" t="s">
        <v>1100</v>
      </c>
      <c r="B739" t="s">
        <v>594</v>
      </c>
      <c r="C739" s="1" t="s">
        <v>1144</v>
      </c>
      <c r="D739" s="1" t="s">
        <v>1243</v>
      </c>
      <c r="E739" s="2"/>
      <c r="F739" s="3">
        <v>1</v>
      </c>
      <c r="G739" s="2">
        <v>1</v>
      </c>
      <c r="H739" s="3">
        <v>3</v>
      </c>
      <c r="I739" s="68" t="str">
        <f>VLOOKUP(C739,СПРАВОЧНИК!B:D,2,0)</f>
        <v>РОССИЯ</v>
      </c>
      <c r="J739" s="68" t="str">
        <f>VLOOKUP(C739,СПРАВОЧНИК!B:D,3,0)</f>
        <v>ОТЕЧЕСТВЕННЫЕ</v>
      </c>
      <c r="K739" s="69" t="str">
        <f>VLOOKUP(СВОД2023[[#This Row],[ФО]],СПРАВОЧНИК!H:P,2,0)</f>
        <v>Сибирский ФО</v>
      </c>
    </row>
    <row r="740" spans="1:11" x14ac:dyDescent="0.2">
      <c r="A740" t="s">
        <v>1100</v>
      </c>
      <c r="B740" t="s">
        <v>594</v>
      </c>
      <c r="C740" s="1" t="s">
        <v>1144</v>
      </c>
      <c r="D740" s="1" t="s">
        <v>1145</v>
      </c>
      <c r="E740" s="2">
        <v>20</v>
      </c>
      <c r="F740" s="3">
        <v>17</v>
      </c>
      <c r="G740" s="2">
        <v>97</v>
      </c>
      <c r="H740" s="3">
        <v>106</v>
      </c>
      <c r="I740" s="68" t="str">
        <f>VLOOKUP(C740,СПРАВОЧНИК!B:D,2,0)</f>
        <v>РОССИЯ</v>
      </c>
      <c r="J740" s="68" t="str">
        <f>VLOOKUP(C740,СПРАВОЧНИК!B:D,3,0)</f>
        <v>ОТЕЧЕСТВЕННЫЕ</v>
      </c>
      <c r="K740" s="69" t="str">
        <f>VLOOKUP(СВОД2023[[#This Row],[ФО]],СПРАВОЧНИК!H:P,2,0)</f>
        <v>Сибирский ФО</v>
      </c>
    </row>
    <row r="741" spans="1:11" x14ac:dyDescent="0.2">
      <c r="A741" t="s">
        <v>1100</v>
      </c>
      <c r="B741" t="s">
        <v>594</v>
      </c>
      <c r="C741" s="1" t="s">
        <v>533</v>
      </c>
      <c r="D741" s="1" t="s">
        <v>1146</v>
      </c>
      <c r="E741" s="2"/>
      <c r="F741" s="3"/>
      <c r="G741" s="2">
        <v>1</v>
      </c>
      <c r="H741" s="3"/>
      <c r="I741" s="68" t="str">
        <f>VLOOKUP(C741,СПРАВОЧНИК!B:D,2,0)</f>
        <v>ЯПОНИЯ</v>
      </c>
      <c r="J741" s="68" t="str">
        <f>VLOOKUP(C741,СПРАВОЧНИК!B:D,3,0)</f>
        <v>ИНОМАРКИ</v>
      </c>
      <c r="K741" s="69" t="str">
        <f>VLOOKUP(СВОД2023[[#This Row],[ФО]],СПРАВОЧНИК!H:P,2,0)</f>
        <v>Сибирский ФО</v>
      </c>
    </row>
    <row r="742" spans="1:11" x14ac:dyDescent="0.2">
      <c r="A742" t="s">
        <v>1100</v>
      </c>
      <c r="B742" t="s">
        <v>594</v>
      </c>
      <c r="C742" s="1" t="s">
        <v>533</v>
      </c>
      <c r="D742" s="1" t="s">
        <v>716</v>
      </c>
      <c r="E742" s="2">
        <v>91</v>
      </c>
      <c r="F742" s="3">
        <v>69</v>
      </c>
      <c r="G742" s="2">
        <v>485</v>
      </c>
      <c r="H742" s="3">
        <v>425</v>
      </c>
      <c r="I742" s="68" t="str">
        <f>VLOOKUP(C742,СПРАВОЧНИК!B:D,2,0)</f>
        <v>ЯПОНИЯ</v>
      </c>
      <c r="J742" s="68" t="str">
        <f>VLOOKUP(C742,СПРАВОЧНИК!B:D,3,0)</f>
        <v>ИНОМАРКИ</v>
      </c>
      <c r="K742" s="69" t="str">
        <f>VLOOKUP(СВОД2023[[#This Row],[ФО]],СПРАВОЧНИК!H:P,2,0)</f>
        <v>Сибирский ФО</v>
      </c>
    </row>
    <row r="743" spans="1:11" x14ac:dyDescent="0.2">
      <c r="A743" t="s">
        <v>1100</v>
      </c>
      <c r="B743" t="s">
        <v>594</v>
      </c>
      <c r="C743" s="1" t="s">
        <v>533</v>
      </c>
      <c r="D743" s="1" t="s">
        <v>717</v>
      </c>
      <c r="E743" s="2">
        <v>169</v>
      </c>
      <c r="F743" s="3">
        <v>134</v>
      </c>
      <c r="G743" s="2">
        <v>908</v>
      </c>
      <c r="H743" s="3">
        <v>772</v>
      </c>
      <c r="I743" s="68" t="str">
        <f>VLOOKUP(C743,СПРАВОЧНИК!B:D,2,0)</f>
        <v>ЯПОНИЯ</v>
      </c>
      <c r="J743" s="68" t="str">
        <f>VLOOKUP(C743,СПРАВОЧНИК!B:D,3,0)</f>
        <v>ИНОМАРКИ</v>
      </c>
      <c r="K743" s="69" t="str">
        <f>VLOOKUP(СВОД2023[[#This Row],[ФО]],СПРАВОЧНИК!H:P,2,0)</f>
        <v>Сибирский ФО</v>
      </c>
    </row>
    <row r="744" spans="1:11" x14ac:dyDescent="0.2">
      <c r="A744" t="s">
        <v>1100</v>
      </c>
      <c r="B744" t="s">
        <v>594</v>
      </c>
      <c r="C744" s="1" t="s">
        <v>533</v>
      </c>
      <c r="D744" s="1" t="s">
        <v>1147</v>
      </c>
      <c r="E744" s="2">
        <v>148</v>
      </c>
      <c r="F744" s="3">
        <v>110</v>
      </c>
      <c r="G744" s="2">
        <v>716</v>
      </c>
      <c r="H744" s="3">
        <v>698</v>
      </c>
      <c r="I744" s="68" t="str">
        <f>VLOOKUP(C744,СПРАВОЧНИК!B:D,2,0)</f>
        <v>ЯПОНИЯ</v>
      </c>
      <c r="J744" s="68" t="str">
        <f>VLOOKUP(C744,СПРАВОЧНИК!B:D,3,0)</f>
        <v>ИНОМАРКИ</v>
      </c>
      <c r="K744" s="69" t="str">
        <f>VLOOKUP(СВОД2023[[#This Row],[ФО]],СПРАВОЧНИК!H:P,2,0)</f>
        <v>Сибирский ФО</v>
      </c>
    </row>
    <row r="745" spans="1:11" x14ac:dyDescent="0.2">
      <c r="A745" t="s">
        <v>1100</v>
      </c>
      <c r="B745" t="s">
        <v>594</v>
      </c>
      <c r="C745" s="1" t="s">
        <v>533</v>
      </c>
      <c r="D745" s="1" t="s">
        <v>1148</v>
      </c>
      <c r="E745" s="2">
        <v>44</v>
      </c>
      <c r="F745" s="3">
        <v>23</v>
      </c>
      <c r="G745" s="2">
        <v>197</v>
      </c>
      <c r="H745" s="3">
        <v>103</v>
      </c>
      <c r="I745" s="68" t="str">
        <f>VLOOKUP(C745,СПРАВОЧНИК!B:D,2,0)</f>
        <v>ЯПОНИЯ</v>
      </c>
      <c r="J745" s="68" t="str">
        <f>VLOOKUP(C745,СПРАВОЧНИК!B:D,3,0)</f>
        <v>ИНОМАРКИ</v>
      </c>
      <c r="K745" s="69" t="str">
        <f>VLOOKUP(СВОД2023[[#This Row],[ФО]],СПРАВОЧНИК!H:P,2,0)</f>
        <v>Сибирский ФО</v>
      </c>
    </row>
    <row r="746" spans="1:11" x14ac:dyDescent="0.2">
      <c r="A746" t="s">
        <v>1100</v>
      </c>
      <c r="B746" t="s">
        <v>594</v>
      </c>
      <c r="C746" s="1" t="s">
        <v>533</v>
      </c>
      <c r="D746" s="1" t="s">
        <v>718</v>
      </c>
      <c r="E746" s="2">
        <v>239</v>
      </c>
      <c r="F746" s="3">
        <v>191</v>
      </c>
      <c r="G746" s="2">
        <v>1226</v>
      </c>
      <c r="H746" s="3">
        <v>1245</v>
      </c>
      <c r="I746" s="68" t="str">
        <f>VLOOKUP(C746,СПРАВОЧНИК!B:D,2,0)</f>
        <v>ЯПОНИЯ</v>
      </c>
      <c r="J746" s="68" t="str">
        <f>VLOOKUP(C746,СПРАВОЧНИК!B:D,3,0)</f>
        <v>ИНОМАРКИ</v>
      </c>
      <c r="K746" s="69" t="str">
        <f>VLOOKUP(СВОД2023[[#This Row],[ФО]],СПРАВОЧНИК!H:P,2,0)</f>
        <v>Сибирский ФО</v>
      </c>
    </row>
    <row r="747" spans="1:11" x14ac:dyDescent="0.2">
      <c r="A747" t="s">
        <v>1100</v>
      </c>
      <c r="B747" t="s">
        <v>594</v>
      </c>
      <c r="C747" s="1" t="s">
        <v>533</v>
      </c>
      <c r="D747" s="1" t="s">
        <v>740</v>
      </c>
      <c r="E747" s="2"/>
      <c r="F747" s="3"/>
      <c r="G747" s="2">
        <v>1</v>
      </c>
      <c r="H747" s="3">
        <v>1</v>
      </c>
      <c r="I747" s="68" t="str">
        <f>VLOOKUP(C747,СПРАВОЧНИК!B:D,2,0)</f>
        <v>ЯПОНИЯ</v>
      </c>
      <c r="J747" s="68" t="str">
        <f>VLOOKUP(C747,СПРАВОЧНИК!B:D,3,0)</f>
        <v>ИНОМАРКИ</v>
      </c>
      <c r="K747" s="69" t="str">
        <f>VLOOKUP(СВОД2023[[#This Row],[ФО]],СПРАВОЧНИК!H:P,2,0)</f>
        <v>Сибирский ФО</v>
      </c>
    </row>
    <row r="748" spans="1:11" x14ac:dyDescent="0.2">
      <c r="A748" t="s">
        <v>1100</v>
      </c>
      <c r="B748" t="s">
        <v>594</v>
      </c>
      <c r="C748" s="1" t="s">
        <v>533</v>
      </c>
      <c r="D748" s="1" t="s">
        <v>1149</v>
      </c>
      <c r="E748" s="2">
        <v>57</v>
      </c>
      <c r="F748" s="3">
        <v>42</v>
      </c>
      <c r="G748" s="2">
        <v>317</v>
      </c>
      <c r="H748" s="3">
        <v>94</v>
      </c>
      <c r="I748" s="68" t="str">
        <f>VLOOKUP(C748,СПРАВОЧНИК!B:D,2,0)</f>
        <v>ЯПОНИЯ</v>
      </c>
      <c r="J748" s="68" t="str">
        <f>VLOOKUP(C748,СПРАВОЧНИК!B:D,3,0)</f>
        <v>ИНОМАРКИ</v>
      </c>
      <c r="K748" s="69" t="str">
        <f>VLOOKUP(СВОД2023[[#This Row],[ФО]],СПРАВОЧНИК!H:P,2,0)</f>
        <v>Сибирский ФО</v>
      </c>
    </row>
    <row r="749" spans="1:11" x14ac:dyDescent="0.2">
      <c r="A749" t="s">
        <v>1100</v>
      </c>
      <c r="B749" t="s">
        <v>594</v>
      </c>
      <c r="C749" s="1" t="s">
        <v>564</v>
      </c>
      <c r="D749" s="1" t="s">
        <v>719</v>
      </c>
      <c r="E749" s="2">
        <v>1</v>
      </c>
      <c r="F749" s="3"/>
      <c r="G749" s="2">
        <v>2</v>
      </c>
      <c r="H749" s="3">
        <v>2</v>
      </c>
      <c r="I749" s="68" t="str">
        <f>VLOOKUP(C749,СПРАВОЧНИК!B:D,2,0)</f>
        <v>РОССИЯ</v>
      </c>
      <c r="J749" s="68" t="str">
        <f>VLOOKUP(C749,СПРАВОЧНИК!B:D,3,0)</f>
        <v>ОТЕЧЕСТВЕННЫЕ</v>
      </c>
      <c r="K749" s="69" t="str">
        <f>VLOOKUP(СВОД2023[[#This Row],[ФО]],СПРАВОЧНИК!H:P,2,0)</f>
        <v>Сибирский ФО</v>
      </c>
    </row>
    <row r="750" spans="1:11" x14ac:dyDescent="0.2">
      <c r="A750" t="s">
        <v>1100</v>
      </c>
      <c r="B750" t="s">
        <v>594</v>
      </c>
      <c r="C750" s="1" t="s">
        <v>564</v>
      </c>
      <c r="D750" s="1" t="s">
        <v>1216</v>
      </c>
      <c r="E750" s="2"/>
      <c r="F750" s="3">
        <v>2</v>
      </c>
      <c r="G750" s="2"/>
      <c r="H750" s="3">
        <v>4</v>
      </c>
      <c r="I750" s="68" t="str">
        <f>VLOOKUP(C750,СПРАВОЧНИК!B:D,2,0)</f>
        <v>РОССИЯ</v>
      </c>
      <c r="J750" s="68" t="str">
        <f>VLOOKUP(C750,СПРАВОЧНИК!B:D,3,0)</f>
        <v>ОТЕЧЕСТВЕННЫЕ</v>
      </c>
      <c r="K750" s="69" t="str">
        <f>VLOOKUP(СВОД2023[[#This Row],[ФО]],СПРАВОЧНИК!H:P,2,0)</f>
        <v>Сибирский ФО</v>
      </c>
    </row>
    <row r="751" spans="1:11" x14ac:dyDescent="0.2">
      <c r="A751" t="s">
        <v>1100</v>
      </c>
      <c r="B751" t="s">
        <v>594</v>
      </c>
      <c r="C751" s="1" t="s">
        <v>564</v>
      </c>
      <c r="D751" s="1" t="s">
        <v>720</v>
      </c>
      <c r="E751" s="2">
        <v>92</v>
      </c>
      <c r="F751" s="3">
        <v>97</v>
      </c>
      <c r="G751" s="2">
        <v>496</v>
      </c>
      <c r="H751" s="3">
        <v>544</v>
      </c>
      <c r="I751" s="68" t="str">
        <f>VLOOKUP(C751,СПРАВОЧНИК!B:D,2,0)</f>
        <v>РОССИЯ</v>
      </c>
      <c r="J751" s="68" t="str">
        <f>VLOOKUP(C751,СПРАВОЧНИК!B:D,3,0)</f>
        <v>ОТЕЧЕСТВЕННЫЕ</v>
      </c>
      <c r="K751" s="69" t="str">
        <f>VLOOKUP(СВОД2023[[#This Row],[ФО]],СПРАВОЧНИК!H:P,2,0)</f>
        <v>Сибирский ФО</v>
      </c>
    </row>
    <row r="752" spans="1:11" x14ac:dyDescent="0.2">
      <c r="A752" t="s">
        <v>1100</v>
      </c>
      <c r="B752" t="s">
        <v>594</v>
      </c>
      <c r="C752" s="1" t="s">
        <v>564</v>
      </c>
      <c r="D752" s="1" t="s">
        <v>721</v>
      </c>
      <c r="E752" s="2">
        <v>7</v>
      </c>
      <c r="F752" s="3">
        <v>4</v>
      </c>
      <c r="G752" s="2">
        <v>48</v>
      </c>
      <c r="H752" s="3">
        <v>36</v>
      </c>
      <c r="I752" s="68" t="str">
        <f>VLOOKUP(C752,СПРАВОЧНИК!B:D,2,0)</f>
        <v>РОССИЯ</v>
      </c>
      <c r="J752" s="68" t="str">
        <f>VLOOKUP(C752,СПРАВОЧНИК!B:D,3,0)</f>
        <v>ОТЕЧЕСТВЕННЫЕ</v>
      </c>
      <c r="K752" s="69" t="str">
        <f>VLOOKUP(СВОД2023[[#This Row],[ФО]],СПРАВОЧНИК!H:P,2,0)</f>
        <v>Сибирский ФО</v>
      </c>
    </row>
    <row r="753" spans="1:11" x14ac:dyDescent="0.2">
      <c r="A753" t="s">
        <v>1100</v>
      </c>
      <c r="B753" t="s">
        <v>594</v>
      </c>
      <c r="C753" s="1" t="s">
        <v>564</v>
      </c>
      <c r="D753" s="1" t="s">
        <v>1150</v>
      </c>
      <c r="E753" s="2"/>
      <c r="F753" s="3"/>
      <c r="G753" s="2">
        <v>2</v>
      </c>
      <c r="H753" s="3"/>
      <c r="I753" s="68" t="str">
        <f>VLOOKUP(C753,СПРАВОЧНИК!B:D,2,0)</f>
        <v>РОССИЯ</v>
      </c>
      <c r="J753" s="68" t="str">
        <f>VLOOKUP(C753,СПРАВОЧНИК!B:D,3,0)</f>
        <v>ОТЕЧЕСТВЕННЫЕ</v>
      </c>
      <c r="K753" s="69" t="str">
        <f>VLOOKUP(СВОД2023[[#This Row],[ФО]],СПРАВОЧНИК!H:P,2,0)</f>
        <v>Сибирский ФО</v>
      </c>
    </row>
    <row r="754" spans="1:11" x14ac:dyDescent="0.2">
      <c r="A754" t="s">
        <v>1100</v>
      </c>
      <c r="B754" t="s">
        <v>594</v>
      </c>
      <c r="C754" s="1" t="s">
        <v>564</v>
      </c>
      <c r="D754" s="1" t="s">
        <v>722</v>
      </c>
      <c r="E754" s="2">
        <v>174</v>
      </c>
      <c r="F754" s="3">
        <v>161</v>
      </c>
      <c r="G754" s="2">
        <v>972</v>
      </c>
      <c r="H754" s="3">
        <v>956</v>
      </c>
      <c r="I754" s="68" t="str">
        <f>VLOOKUP(C754,СПРАВОЧНИК!B:D,2,0)</f>
        <v>РОССИЯ</v>
      </c>
      <c r="J754" s="68" t="str">
        <f>VLOOKUP(C754,СПРАВОЧНИК!B:D,3,0)</f>
        <v>ОТЕЧЕСТВЕННЫЕ</v>
      </c>
      <c r="K754" s="69" t="str">
        <f>VLOOKUP(СВОД2023[[#This Row],[ФО]],СПРАВОЧНИК!H:P,2,0)</f>
        <v>Сибирский ФО</v>
      </c>
    </row>
    <row r="755" spans="1:11" x14ac:dyDescent="0.2">
      <c r="A755" t="s">
        <v>1100</v>
      </c>
      <c r="B755" t="s">
        <v>594</v>
      </c>
      <c r="C755" s="1" t="s">
        <v>564</v>
      </c>
      <c r="D755" s="1" t="s">
        <v>1261</v>
      </c>
      <c r="E755" s="2"/>
      <c r="F755" s="3"/>
      <c r="G755" s="2"/>
      <c r="H755" s="3">
        <v>1</v>
      </c>
      <c r="I755" s="68" t="str">
        <f>VLOOKUP(C755,СПРАВОЧНИК!B:D,2,0)</f>
        <v>РОССИЯ</v>
      </c>
      <c r="J755" s="68" t="str">
        <f>VLOOKUP(C755,СПРАВОЧНИК!B:D,3,0)</f>
        <v>ОТЕЧЕСТВЕННЫЕ</v>
      </c>
      <c r="K755" s="69" t="str">
        <f>VLOOKUP(СВОД2023[[#This Row],[ФО]],СПРАВОЧНИК!H:P,2,0)</f>
        <v>Сибирский ФО</v>
      </c>
    </row>
    <row r="756" spans="1:11" x14ac:dyDescent="0.2">
      <c r="A756" t="s">
        <v>1100</v>
      </c>
      <c r="B756" t="s">
        <v>594</v>
      </c>
      <c r="C756" s="1" t="s">
        <v>564</v>
      </c>
      <c r="D756" s="1" t="s">
        <v>723</v>
      </c>
      <c r="E756" s="2">
        <v>45</v>
      </c>
      <c r="F756" s="3">
        <v>49</v>
      </c>
      <c r="G756" s="2">
        <v>267</v>
      </c>
      <c r="H756" s="3">
        <v>300</v>
      </c>
      <c r="I756" s="68" t="str">
        <f>VLOOKUP(C756,СПРАВОЧНИК!B:D,2,0)</f>
        <v>РОССИЯ</v>
      </c>
      <c r="J756" s="68" t="str">
        <f>VLOOKUP(C756,СПРАВОЧНИК!B:D,3,0)</f>
        <v>ОТЕЧЕСТВЕННЫЕ</v>
      </c>
      <c r="K756" s="69" t="str">
        <f>VLOOKUP(СВОД2023[[#This Row],[ФО]],СПРАВОЧНИК!H:P,2,0)</f>
        <v>Сибирский ФО</v>
      </c>
    </row>
    <row r="757" spans="1:11" x14ac:dyDescent="0.2">
      <c r="A757" t="s">
        <v>1100</v>
      </c>
      <c r="B757" t="s">
        <v>594</v>
      </c>
      <c r="C757" s="1" t="s">
        <v>564</v>
      </c>
      <c r="D757" s="1" t="s">
        <v>1151</v>
      </c>
      <c r="E757" s="2">
        <v>1</v>
      </c>
      <c r="F757" s="3"/>
      <c r="G757" s="2">
        <v>1</v>
      </c>
      <c r="H757" s="3">
        <v>1</v>
      </c>
      <c r="I757" s="68" t="str">
        <f>VLOOKUP(C757,СПРАВОЧНИК!B:D,2,0)</f>
        <v>РОССИЯ</v>
      </c>
      <c r="J757" s="68" t="str">
        <f>VLOOKUP(C757,СПРАВОЧНИК!B:D,3,0)</f>
        <v>ОТЕЧЕСТВЕННЫЕ</v>
      </c>
      <c r="K757" s="69" t="str">
        <f>VLOOKUP(СВОД2023[[#This Row],[ФО]],СПРАВОЧНИК!H:P,2,0)</f>
        <v>Сибирский ФО</v>
      </c>
    </row>
    <row r="758" spans="1:11" x14ac:dyDescent="0.2">
      <c r="A758" t="s">
        <v>1100</v>
      </c>
      <c r="B758" t="s">
        <v>594</v>
      </c>
      <c r="C758" s="1" t="s">
        <v>564</v>
      </c>
      <c r="D758" s="1" t="s">
        <v>724</v>
      </c>
      <c r="E758" s="2">
        <v>252</v>
      </c>
      <c r="F758" s="3">
        <v>215</v>
      </c>
      <c r="G758" s="2">
        <v>1195</v>
      </c>
      <c r="H758" s="3">
        <v>1188</v>
      </c>
      <c r="I758" s="68" t="str">
        <f>VLOOKUP(C758,СПРАВОЧНИК!B:D,2,0)</f>
        <v>РОССИЯ</v>
      </c>
      <c r="J758" s="68" t="str">
        <f>VLOOKUP(C758,СПРАВОЧНИК!B:D,3,0)</f>
        <v>ОТЕЧЕСТВЕННЫЕ</v>
      </c>
      <c r="K758" s="69" t="str">
        <f>VLOOKUP(СВОД2023[[#This Row],[ФО]],СПРАВОЧНИК!H:P,2,0)</f>
        <v>Сибирский ФО</v>
      </c>
    </row>
    <row r="759" spans="1:11" x14ac:dyDescent="0.2">
      <c r="A759" t="s">
        <v>1100</v>
      </c>
      <c r="B759" t="s">
        <v>594</v>
      </c>
      <c r="C759" s="1" t="s">
        <v>564</v>
      </c>
      <c r="D759" s="1" t="s">
        <v>1152</v>
      </c>
      <c r="E759" s="2"/>
      <c r="F759" s="3"/>
      <c r="G759" s="2"/>
      <c r="H759" s="3">
        <v>1</v>
      </c>
      <c r="I759" s="68" t="str">
        <f>VLOOKUP(C759,СПРАВОЧНИК!B:D,2,0)</f>
        <v>РОССИЯ</v>
      </c>
      <c r="J759" s="68" t="str">
        <f>VLOOKUP(C759,СПРАВОЧНИК!B:D,3,0)</f>
        <v>ОТЕЧЕСТВЕННЫЕ</v>
      </c>
      <c r="K759" s="69" t="str">
        <f>VLOOKUP(СВОД2023[[#This Row],[ФО]],СПРАВОЧНИК!H:P,2,0)</f>
        <v>Сибирский ФО</v>
      </c>
    </row>
    <row r="760" spans="1:11" x14ac:dyDescent="0.2">
      <c r="A760" t="s">
        <v>1100</v>
      </c>
      <c r="B760" t="s">
        <v>594</v>
      </c>
      <c r="C760" s="1" t="s">
        <v>564</v>
      </c>
      <c r="D760" s="1" t="s">
        <v>725</v>
      </c>
      <c r="E760" s="2">
        <v>92</v>
      </c>
      <c r="F760" s="3">
        <v>125</v>
      </c>
      <c r="G760" s="2">
        <v>545</v>
      </c>
      <c r="H760" s="3">
        <v>628</v>
      </c>
      <c r="I760" s="68" t="str">
        <f>VLOOKUP(C760,СПРАВОЧНИК!B:D,2,0)</f>
        <v>РОССИЯ</v>
      </c>
      <c r="J760" s="68" t="str">
        <f>VLOOKUP(C760,СПРАВОЧНИК!B:D,3,0)</f>
        <v>ОТЕЧЕСТВЕННЫЕ</v>
      </c>
      <c r="K760" s="69" t="str">
        <f>VLOOKUP(СВОД2023[[#This Row],[ФО]],СПРАВОЧНИК!H:P,2,0)</f>
        <v>Сибирский ФО</v>
      </c>
    </row>
    <row r="761" spans="1:11" x14ac:dyDescent="0.2">
      <c r="A761" t="s">
        <v>1100</v>
      </c>
      <c r="B761" t="s">
        <v>594</v>
      </c>
      <c r="C761" s="1" t="s">
        <v>564</v>
      </c>
      <c r="D761" s="1" t="s">
        <v>726</v>
      </c>
      <c r="E761" s="2">
        <v>30</v>
      </c>
      <c r="F761" s="3">
        <v>40</v>
      </c>
      <c r="G761" s="2">
        <v>176</v>
      </c>
      <c r="H761" s="3">
        <v>197</v>
      </c>
      <c r="I761" s="68" t="str">
        <f>VLOOKUP(C761,СПРАВОЧНИК!B:D,2,0)</f>
        <v>РОССИЯ</v>
      </c>
      <c r="J761" s="68" t="str">
        <f>VLOOKUP(C761,СПРАВОЧНИК!B:D,3,0)</f>
        <v>ОТЕЧЕСТВЕННЫЕ</v>
      </c>
      <c r="K761" s="69" t="str">
        <f>VLOOKUP(СВОД2023[[#This Row],[ФО]],СПРАВОЧНИК!H:P,2,0)</f>
        <v>Сибирский ФО</v>
      </c>
    </row>
    <row r="762" spans="1:11" x14ac:dyDescent="0.2">
      <c r="A762" t="s">
        <v>1100</v>
      </c>
      <c r="B762" t="s">
        <v>594</v>
      </c>
      <c r="C762" s="1" t="s">
        <v>568</v>
      </c>
      <c r="D762" s="1" t="s">
        <v>1153</v>
      </c>
      <c r="E762" s="2">
        <v>11</v>
      </c>
      <c r="F762" s="3">
        <v>13</v>
      </c>
      <c r="G762" s="2">
        <v>91</v>
      </c>
      <c r="H762" s="3">
        <v>70</v>
      </c>
      <c r="I762" s="68" t="str">
        <f>VLOOKUP(C762,СПРАВОЧНИК!B:D,2,0)</f>
        <v>ЕВРОПА</v>
      </c>
      <c r="J762" s="68" t="str">
        <f>VLOOKUP(C762,СПРАВОЧНИК!B:D,3,0)</f>
        <v>ИНОМАРКИ</v>
      </c>
      <c r="K762" s="69" t="str">
        <f>VLOOKUP(СВОД2023[[#This Row],[ФО]],СПРАВОЧНИК!H:P,2,0)</f>
        <v>Сибирский ФО</v>
      </c>
    </row>
    <row r="763" spans="1:11" x14ac:dyDescent="0.2">
      <c r="A763" t="s">
        <v>1100</v>
      </c>
      <c r="B763" t="s">
        <v>594</v>
      </c>
      <c r="C763" s="1" t="s">
        <v>568</v>
      </c>
      <c r="D763" s="1" t="s">
        <v>1154</v>
      </c>
      <c r="E763" s="2">
        <v>9</v>
      </c>
      <c r="F763" s="3">
        <v>15</v>
      </c>
      <c r="G763" s="2">
        <v>54</v>
      </c>
      <c r="H763" s="3">
        <v>63</v>
      </c>
      <c r="I763" s="68" t="str">
        <f>VLOOKUP(C763,СПРАВОЧНИК!B:D,2,0)</f>
        <v>ЕВРОПА</v>
      </c>
      <c r="J763" s="68" t="str">
        <f>VLOOKUP(C763,СПРАВОЧНИК!B:D,3,0)</f>
        <v>ИНОМАРКИ</v>
      </c>
      <c r="K763" s="69" t="str">
        <f>VLOOKUP(СВОД2023[[#This Row],[ФО]],СПРАВОЧНИК!H:P,2,0)</f>
        <v>Сибирский ФО</v>
      </c>
    </row>
    <row r="764" spans="1:11" x14ac:dyDescent="0.2">
      <c r="A764" t="s">
        <v>1100</v>
      </c>
      <c r="B764" t="s">
        <v>594</v>
      </c>
      <c r="C764" s="1" t="s">
        <v>568</v>
      </c>
      <c r="D764" s="1" t="s">
        <v>1155</v>
      </c>
      <c r="E764" s="2">
        <v>7</v>
      </c>
      <c r="F764" s="3">
        <v>6</v>
      </c>
      <c r="G764" s="2">
        <v>67</v>
      </c>
      <c r="H764" s="3">
        <v>56</v>
      </c>
      <c r="I764" s="68" t="str">
        <f>VLOOKUP(C764,СПРАВОЧНИК!B:D,2,0)</f>
        <v>ЕВРОПА</v>
      </c>
      <c r="J764" s="68" t="str">
        <f>VLOOKUP(C764,СПРАВОЧНИК!B:D,3,0)</f>
        <v>ИНОМАРКИ</v>
      </c>
      <c r="K764" s="69" t="str">
        <f>VLOOKUP(СВОД2023[[#This Row],[ФО]],СПРАВОЧНИК!H:P,2,0)</f>
        <v>Сибирский ФО</v>
      </c>
    </row>
    <row r="765" spans="1:11" x14ac:dyDescent="0.2">
      <c r="A765" t="s">
        <v>1100</v>
      </c>
      <c r="B765" t="s">
        <v>594</v>
      </c>
      <c r="C765" s="1" t="s">
        <v>568</v>
      </c>
      <c r="D765" s="1" t="s">
        <v>1156</v>
      </c>
      <c r="E765" s="2">
        <v>1</v>
      </c>
      <c r="F765" s="3">
        <v>1</v>
      </c>
      <c r="G765" s="2">
        <v>9</v>
      </c>
      <c r="H765" s="3">
        <v>12</v>
      </c>
      <c r="I765" s="68" t="str">
        <f>VLOOKUP(C765,СПРАВОЧНИК!B:D,2,0)</f>
        <v>ЕВРОПА</v>
      </c>
      <c r="J765" s="68" t="str">
        <f>VLOOKUP(C765,СПРАВОЧНИК!B:D,3,0)</f>
        <v>ИНОМАРКИ</v>
      </c>
      <c r="K765" s="69" t="str">
        <f>VLOOKUP(СВОД2023[[#This Row],[ФО]],СПРАВОЧНИК!H:P,2,0)</f>
        <v>Сибирский ФО</v>
      </c>
    </row>
    <row r="766" spans="1:11" x14ac:dyDescent="0.2">
      <c r="A766" t="s">
        <v>1100</v>
      </c>
      <c r="B766" t="s">
        <v>594</v>
      </c>
      <c r="C766" s="1" t="s">
        <v>568</v>
      </c>
      <c r="D766" s="1" t="s">
        <v>1157</v>
      </c>
      <c r="E766" s="2">
        <v>13</v>
      </c>
      <c r="F766" s="3">
        <v>10</v>
      </c>
      <c r="G766" s="2">
        <v>61</v>
      </c>
      <c r="H766" s="3">
        <v>51</v>
      </c>
      <c r="I766" s="68" t="str">
        <f>VLOOKUP(C766,СПРАВОЧНИК!B:D,2,0)</f>
        <v>ЕВРОПА</v>
      </c>
      <c r="J766" s="68" t="str">
        <f>VLOOKUP(C766,СПРАВОЧНИК!B:D,3,0)</f>
        <v>ИНОМАРКИ</v>
      </c>
      <c r="K766" s="69" t="str">
        <f>VLOOKUP(СВОД2023[[#This Row],[ФО]],СПРАВОЧНИК!H:P,2,0)</f>
        <v>Сибирский ФО</v>
      </c>
    </row>
    <row r="767" spans="1:11" x14ac:dyDescent="0.2">
      <c r="A767" t="s">
        <v>1100</v>
      </c>
      <c r="B767" t="s">
        <v>594</v>
      </c>
      <c r="C767" s="1" t="s">
        <v>568</v>
      </c>
      <c r="D767" s="1" t="s">
        <v>1158</v>
      </c>
      <c r="E767" s="2">
        <v>23</v>
      </c>
      <c r="F767" s="3">
        <v>14</v>
      </c>
      <c r="G767" s="2">
        <v>103</v>
      </c>
      <c r="H767" s="3">
        <v>89</v>
      </c>
      <c r="I767" s="68" t="str">
        <f>VLOOKUP(C767,СПРАВОЧНИК!B:D,2,0)</f>
        <v>ЕВРОПА</v>
      </c>
      <c r="J767" s="68" t="str">
        <f>VLOOKUP(C767,СПРАВОЧНИК!B:D,3,0)</f>
        <v>ИНОМАРКИ</v>
      </c>
      <c r="K767" s="69" t="str">
        <f>VLOOKUP(СВОД2023[[#This Row],[ФО]],СПРАВОЧНИК!H:P,2,0)</f>
        <v>Сибирский ФО</v>
      </c>
    </row>
    <row r="768" spans="1:11" x14ac:dyDescent="0.2">
      <c r="A768" t="s">
        <v>1100</v>
      </c>
      <c r="B768" t="s">
        <v>594</v>
      </c>
      <c r="C768" s="1" t="s">
        <v>1159</v>
      </c>
      <c r="D768" s="1" t="s">
        <v>1160</v>
      </c>
      <c r="E768" s="2">
        <v>1</v>
      </c>
      <c r="F768" s="3"/>
      <c r="G768" s="2">
        <v>2</v>
      </c>
      <c r="H768" s="3"/>
      <c r="I768" s="68" t="str">
        <f>VLOOKUP(C768,СПРАВОЧНИК!B:D,2,0)</f>
        <v>КИТАЙ</v>
      </c>
      <c r="J768" s="68" t="str">
        <f>VLOOKUP(C768,СПРАВОЧНИК!B:D,3,0)</f>
        <v>ИНОМАРКИ</v>
      </c>
      <c r="K768" s="69" t="str">
        <f>VLOOKUP(СВОД2023[[#This Row],[ФО]],СПРАВОЧНИК!H:P,2,0)</f>
        <v>Сибирский ФО</v>
      </c>
    </row>
    <row r="769" spans="1:11" x14ac:dyDescent="0.2">
      <c r="A769" t="s">
        <v>1100</v>
      </c>
      <c r="B769" t="s">
        <v>594</v>
      </c>
      <c r="C769" s="1" t="s">
        <v>1159</v>
      </c>
      <c r="D769" s="1" t="s">
        <v>1220</v>
      </c>
      <c r="E769" s="2">
        <v>1</v>
      </c>
      <c r="F769" s="3">
        <v>1</v>
      </c>
      <c r="G769" s="2">
        <v>5</v>
      </c>
      <c r="H769" s="3">
        <v>4</v>
      </c>
      <c r="I769" s="68" t="str">
        <f>VLOOKUP(C769,СПРАВОЧНИК!B:D,2,0)</f>
        <v>КИТАЙ</v>
      </c>
      <c r="J769" s="68" t="str">
        <f>VLOOKUP(C769,СПРАВОЧНИК!B:D,3,0)</f>
        <v>ИНОМАРКИ</v>
      </c>
      <c r="K769" s="69" t="str">
        <f>VLOOKUP(СВОД2023[[#This Row],[ФО]],СПРАВОЧНИК!H:P,2,0)</f>
        <v>Сибирский ФО</v>
      </c>
    </row>
    <row r="770" spans="1:11" x14ac:dyDescent="0.2">
      <c r="A770" t="s">
        <v>1100</v>
      </c>
      <c r="B770" t="s">
        <v>594</v>
      </c>
      <c r="C770" s="1" t="s">
        <v>1159</v>
      </c>
      <c r="D770" s="1" t="s">
        <v>1262</v>
      </c>
      <c r="E770" s="2"/>
      <c r="F770" s="3"/>
      <c r="G770" s="2">
        <v>1</v>
      </c>
      <c r="H770" s="3"/>
      <c r="I770" s="68" t="str">
        <f>VLOOKUP(C770,СПРАВОЧНИК!B:D,2,0)</f>
        <v>КИТАЙ</v>
      </c>
      <c r="J770" s="68" t="str">
        <f>VLOOKUP(C770,СПРАВОЧНИК!B:D,3,0)</f>
        <v>ИНОМАРКИ</v>
      </c>
      <c r="K770" s="69" t="str">
        <f>VLOOKUP(СВОД2023[[#This Row],[ФО]],СПРАВОЧНИК!H:P,2,0)</f>
        <v>Сибирский ФО</v>
      </c>
    </row>
    <row r="771" spans="1:11" x14ac:dyDescent="0.2">
      <c r="A771" t="s">
        <v>1100</v>
      </c>
      <c r="B771" t="s">
        <v>594</v>
      </c>
      <c r="C771" s="1" t="s">
        <v>1159</v>
      </c>
      <c r="D771" s="1" t="s">
        <v>1263</v>
      </c>
      <c r="E771" s="2"/>
      <c r="F771" s="3"/>
      <c r="G771" s="2">
        <v>1</v>
      </c>
      <c r="H771" s="3"/>
      <c r="I771" s="68" t="str">
        <f>VLOOKUP(C771,СПРАВОЧНИК!B:D,2,0)</f>
        <v>КИТАЙ</v>
      </c>
      <c r="J771" s="68" t="str">
        <f>VLOOKUP(C771,СПРАВОЧНИК!B:D,3,0)</f>
        <v>ИНОМАРКИ</v>
      </c>
      <c r="K771" s="69" t="str">
        <f>VLOOKUP(СВОД2023[[#This Row],[ФО]],СПРАВОЧНИК!H:P,2,0)</f>
        <v>Сибирский ФО</v>
      </c>
    </row>
    <row r="772" spans="1:11" x14ac:dyDescent="0.2">
      <c r="A772" t="s">
        <v>1100</v>
      </c>
      <c r="B772" t="s">
        <v>594</v>
      </c>
      <c r="C772" s="1" t="s">
        <v>1221</v>
      </c>
      <c r="D772" s="1" t="s">
        <v>1222</v>
      </c>
      <c r="E772" s="2">
        <v>1</v>
      </c>
      <c r="F772" s="3"/>
      <c r="G772" s="2">
        <v>1</v>
      </c>
      <c r="H772" s="3"/>
      <c r="I772" s="68" t="str">
        <f>VLOOKUP(C772,СПРАВОЧНИК!B:D,2,0)</f>
        <v>ЕВРОПА</v>
      </c>
      <c r="J772" s="68" t="str">
        <f>VLOOKUP(C772,СПРАВОЧНИК!B:D,3,0)</f>
        <v>ИНОМАРКИ</v>
      </c>
      <c r="K772" s="69" t="str">
        <f>VLOOKUP(СВОД2023[[#This Row],[ФО]],СПРАВОЧНИК!H:P,2,0)</f>
        <v>Сибирский ФО</v>
      </c>
    </row>
    <row r="773" spans="1:11" x14ac:dyDescent="0.2">
      <c r="A773" t="s">
        <v>1100</v>
      </c>
      <c r="B773" t="s">
        <v>594</v>
      </c>
      <c r="C773" s="1" t="s">
        <v>1221</v>
      </c>
      <c r="D773" s="1" t="s">
        <v>1223</v>
      </c>
      <c r="E773" s="2"/>
      <c r="F773" s="3"/>
      <c r="G773" s="2">
        <v>1</v>
      </c>
      <c r="H773" s="3"/>
      <c r="I773" s="68" t="str">
        <f>VLOOKUP(C773,СПРАВОЧНИК!B:D,2,0)</f>
        <v>ЕВРОПА</v>
      </c>
      <c r="J773" s="68" t="str">
        <f>VLOOKUP(C773,СПРАВОЧНИК!B:D,3,0)</f>
        <v>ИНОМАРКИ</v>
      </c>
      <c r="K773" s="69" t="str">
        <f>VLOOKUP(СВОД2023[[#This Row],[ФО]],СПРАВОЧНИК!H:P,2,0)</f>
        <v>Сибирский ФО</v>
      </c>
    </row>
    <row r="774" spans="1:11" x14ac:dyDescent="0.2">
      <c r="A774" t="s">
        <v>1100</v>
      </c>
      <c r="B774" t="s">
        <v>595</v>
      </c>
      <c r="C774" s="1" t="s">
        <v>676</v>
      </c>
      <c r="D774" s="1" t="s">
        <v>677</v>
      </c>
      <c r="E774" s="2"/>
      <c r="F774" s="3"/>
      <c r="G774" s="2">
        <v>1</v>
      </c>
      <c r="H774" s="3"/>
      <c r="I774" s="68" t="str">
        <f>VLOOKUP(C774,СПРАВОЧНИК!B:D,2,0)</f>
        <v>КИТАЙ</v>
      </c>
      <c r="J774" s="68" t="str">
        <f>VLOOKUP(C774,СПРАВОЧНИК!B:D,3,0)</f>
        <v>ИНОМАРКИ</v>
      </c>
      <c r="K774" s="69" t="str">
        <f>VLOOKUP(СВОД2023[[#This Row],[ФО]],СПРАВОЧНИК!H:P,2,0)</f>
        <v>Уральский ФО</v>
      </c>
    </row>
    <row r="775" spans="1:11" x14ac:dyDescent="0.2">
      <c r="A775" t="s">
        <v>1100</v>
      </c>
      <c r="B775" t="s">
        <v>595</v>
      </c>
      <c r="C775" s="1" t="s">
        <v>676</v>
      </c>
      <c r="D775" s="1" t="s">
        <v>1103</v>
      </c>
      <c r="E775" s="2">
        <v>3</v>
      </c>
      <c r="F775" s="3">
        <v>6</v>
      </c>
      <c r="G775" s="2">
        <v>38</v>
      </c>
      <c r="H775" s="3">
        <v>42</v>
      </c>
      <c r="I775" s="68" t="str">
        <f>VLOOKUP(C775,СПРАВОЧНИК!B:D,2,0)</f>
        <v>КИТАЙ</v>
      </c>
      <c r="J775" s="68" t="str">
        <f>VLOOKUP(C775,СПРАВОЧНИК!B:D,3,0)</f>
        <v>ИНОМАРКИ</v>
      </c>
      <c r="K775" s="69" t="str">
        <f>VLOOKUP(СВОД2023[[#This Row],[ФО]],СПРАВОЧНИК!H:P,2,0)</f>
        <v>Уральский ФО</v>
      </c>
    </row>
    <row r="776" spans="1:11" x14ac:dyDescent="0.2">
      <c r="A776" t="s">
        <v>1100</v>
      </c>
      <c r="B776" t="s">
        <v>595</v>
      </c>
      <c r="C776" s="1" t="s">
        <v>676</v>
      </c>
      <c r="D776" s="1" t="s">
        <v>727</v>
      </c>
      <c r="E776" s="2">
        <v>13</v>
      </c>
      <c r="F776" s="3">
        <v>15</v>
      </c>
      <c r="G776" s="2">
        <v>67</v>
      </c>
      <c r="H776" s="3">
        <v>60</v>
      </c>
      <c r="I776" s="68" t="str">
        <f>VLOOKUP(C776,СПРАВОЧНИК!B:D,2,0)</f>
        <v>КИТАЙ</v>
      </c>
      <c r="J776" s="68" t="str">
        <f>VLOOKUP(C776,СПРАВОЧНИК!B:D,3,0)</f>
        <v>ИНОМАРКИ</v>
      </c>
      <c r="K776" s="69" t="str">
        <f>VLOOKUP(СВОД2023[[#This Row],[ФО]],СПРАВОЧНИК!H:P,2,0)</f>
        <v>Уральский ФО</v>
      </c>
    </row>
    <row r="777" spans="1:11" x14ac:dyDescent="0.2">
      <c r="A777" t="s">
        <v>1100</v>
      </c>
      <c r="B777" t="s">
        <v>595</v>
      </c>
      <c r="C777" s="1" t="s">
        <v>676</v>
      </c>
      <c r="D777" s="1" t="s">
        <v>1163</v>
      </c>
      <c r="E777" s="2">
        <v>4</v>
      </c>
      <c r="F777" s="3">
        <v>1</v>
      </c>
      <c r="G777" s="2">
        <v>17</v>
      </c>
      <c r="H777" s="3">
        <v>11</v>
      </c>
      <c r="I777" s="68" t="str">
        <f>VLOOKUP(C777,СПРАВОЧНИК!B:D,2,0)</f>
        <v>КИТАЙ</v>
      </c>
      <c r="J777" s="68" t="str">
        <f>VLOOKUP(C777,СПРАВОЧНИК!B:D,3,0)</f>
        <v>ИНОМАРКИ</v>
      </c>
      <c r="K777" s="69" t="str">
        <f>VLOOKUP(СВОД2023[[#This Row],[ФО]],СПРАВОЧНИК!H:P,2,0)</f>
        <v>Уральский ФО</v>
      </c>
    </row>
    <row r="778" spans="1:11" x14ac:dyDescent="0.2">
      <c r="A778" t="s">
        <v>1100</v>
      </c>
      <c r="B778" t="s">
        <v>595</v>
      </c>
      <c r="C778" s="1" t="s">
        <v>1104</v>
      </c>
      <c r="D778" s="1" t="s">
        <v>1105</v>
      </c>
      <c r="E778" s="2"/>
      <c r="F778" s="3"/>
      <c r="G778" s="2"/>
      <c r="H778" s="3">
        <v>2</v>
      </c>
      <c r="I778" s="68" t="str">
        <f>VLOOKUP(C778,СПРАВОЧНИК!B:D,2,0)</f>
        <v>КИТАЙ</v>
      </c>
      <c r="J778" s="68" t="str">
        <f>VLOOKUP(C778,СПРАВОЧНИК!B:D,3,0)</f>
        <v>ИНОМАРКИ</v>
      </c>
      <c r="K778" s="69" t="str">
        <f>VLOOKUP(СВОД2023[[#This Row],[ФО]],СПРАВОЧНИК!H:P,2,0)</f>
        <v>Уральский ФО</v>
      </c>
    </row>
    <row r="779" spans="1:11" x14ac:dyDescent="0.2">
      <c r="A779" t="s">
        <v>1100</v>
      </c>
      <c r="B779" t="s">
        <v>595</v>
      </c>
      <c r="C779" s="1" t="s">
        <v>75</v>
      </c>
      <c r="D779" s="1" t="s">
        <v>1165</v>
      </c>
      <c r="E779" s="2"/>
      <c r="F779" s="3">
        <v>2</v>
      </c>
      <c r="G779" s="2"/>
      <c r="H779" s="3">
        <v>4</v>
      </c>
      <c r="I779" s="68" t="str">
        <f>VLOOKUP(C779,СПРАВОЧНИК!B:D,2,0)</f>
        <v>КИТАЙ</v>
      </c>
      <c r="J779" s="68" t="str">
        <f>VLOOKUP(C779,СПРАВОЧНИК!B:D,3,0)</f>
        <v>ИНОМАРКИ</v>
      </c>
      <c r="K779" s="69" t="str">
        <f>VLOOKUP(СВОД2023[[#This Row],[ФО]],СПРАВОЧНИК!H:P,2,0)</f>
        <v>Уральский ФО</v>
      </c>
    </row>
    <row r="780" spans="1:11" x14ac:dyDescent="0.2">
      <c r="A780" t="s">
        <v>1100</v>
      </c>
      <c r="B780" t="s">
        <v>595</v>
      </c>
      <c r="C780" s="1" t="s">
        <v>121</v>
      </c>
      <c r="D780" s="1" t="s">
        <v>728</v>
      </c>
      <c r="E780" s="2">
        <v>17</v>
      </c>
      <c r="F780" s="3">
        <v>20</v>
      </c>
      <c r="G780" s="2">
        <v>133</v>
      </c>
      <c r="H780" s="3">
        <v>115</v>
      </c>
      <c r="I780" s="68" t="str">
        <f>VLOOKUP(C780,СПРАВОЧНИК!B:D,2,0)</f>
        <v>ЕВРОПА</v>
      </c>
      <c r="J780" s="68" t="str">
        <f>VLOOKUP(C780,СПРАВОЧНИК!B:D,3,0)</f>
        <v>ИНОМАРКИ</v>
      </c>
      <c r="K780" s="69" t="str">
        <f>VLOOKUP(СВОД2023[[#This Row],[ФО]],СПРАВОЧНИК!H:P,2,0)</f>
        <v>Уральский ФО</v>
      </c>
    </row>
    <row r="781" spans="1:11" x14ac:dyDescent="0.2">
      <c r="A781" t="s">
        <v>1100</v>
      </c>
      <c r="B781" t="s">
        <v>595</v>
      </c>
      <c r="C781" s="1" t="s">
        <v>121</v>
      </c>
      <c r="D781" s="1" t="s">
        <v>1226</v>
      </c>
      <c r="E781" s="2"/>
      <c r="F781" s="3"/>
      <c r="G781" s="2"/>
      <c r="H781" s="3">
        <v>1</v>
      </c>
      <c r="I781" s="68" t="str">
        <f>VLOOKUP(C781,СПРАВОЧНИК!B:D,2,0)</f>
        <v>ЕВРОПА</v>
      </c>
      <c r="J781" s="68" t="str">
        <f>VLOOKUP(C781,СПРАВОЧНИК!B:D,3,0)</f>
        <v>ИНОМАРКИ</v>
      </c>
      <c r="K781" s="69" t="str">
        <f>VLOOKUP(СВОД2023[[#This Row],[ФО]],СПРАВОЧНИК!H:P,2,0)</f>
        <v>Уральский ФО</v>
      </c>
    </row>
    <row r="782" spans="1:11" x14ac:dyDescent="0.2">
      <c r="A782" t="s">
        <v>1100</v>
      </c>
      <c r="B782" t="s">
        <v>595</v>
      </c>
      <c r="C782" s="1" t="s">
        <v>121</v>
      </c>
      <c r="D782" s="1" t="s">
        <v>678</v>
      </c>
      <c r="E782" s="2">
        <v>21</v>
      </c>
      <c r="F782" s="3">
        <v>11</v>
      </c>
      <c r="G782" s="2">
        <v>91</v>
      </c>
      <c r="H782" s="3">
        <v>52</v>
      </c>
      <c r="I782" s="68" t="str">
        <f>VLOOKUP(C782,СПРАВОЧНИК!B:D,2,0)</f>
        <v>ЕВРОПА</v>
      </c>
      <c r="J782" s="68" t="str">
        <f>VLOOKUP(C782,СПРАВОЧНИК!B:D,3,0)</f>
        <v>ИНОМАРКИ</v>
      </c>
      <c r="K782" s="69" t="str">
        <f>VLOOKUP(СВОД2023[[#This Row],[ФО]],СПРАВОЧНИК!H:P,2,0)</f>
        <v>Уральский ФО</v>
      </c>
    </row>
    <row r="783" spans="1:11" x14ac:dyDescent="0.2">
      <c r="A783" t="s">
        <v>1100</v>
      </c>
      <c r="B783" t="s">
        <v>595</v>
      </c>
      <c r="C783" s="1" t="s">
        <v>121</v>
      </c>
      <c r="D783" s="1" t="s">
        <v>729</v>
      </c>
      <c r="E783" s="2">
        <v>4</v>
      </c>
      <c r="F783" s="3">
        <v>3</v>
      </c>
      <c r="G783" s="2">
        <v>22</v>
      </c>
      <c r="H783" s="3">
        <v>9</v>
      </c>
      <c r="I783" s="68" t="str">
        <f>VLOOKUP(C783,СПРАВОЧНИК!B:D,2,0)</f>
        <v>ЕВРОПА</v>
      </c>
      <c r="J783" s="68" t="str">
        <f>VLOOKUP(C783,СПРАВОЧНИК!B:D,3,0)</f>
        <v>ИНОМАРКИ</v>
      </c>
      <c r="K783" s="69" t="str">
        <f>VLOOKUP(СВОД2023[[#This Row],[ФО]],СПРАВОЧНИК!H:P,2,0)</f>
        <v>Уральский ФО</v>
      </c>
    </row>
    <row r="784" spans="1:11" x14ac:dyDescent="0.2">
      <c r="A784" t="s">
        <v>1100</v>
      </c>
      <c r="B784" t="s">
        <v>595</v>
      </c>
      <c r="C784" s="1" t="s">
        <v>121</v>
      </c>
      <c r="D784" s="1" t="s">
        <v>679</v>
      </c>
      <c r="E784" s="2">
        <v>1</v>
      </c>
      <c r="F784" s="3">
        <v>2</v>
      </c>
      <c r="G784" s="2">
        <v>4</v>
      </c>
      <c r="H784" s="3">
        <v>8</v>
      </c>
      <c r="I784" s="68" t="str">
        <f>VLOOKUP(C784,СПРАВОЧНИК!B:D,2,0)</f>
        <v>ЕВРОПА</v>
      </c>
      <c r="J784" s="68" t="str">
        <f>VLOOKUP(C784,СПРАВОЧНИК!B:D,3,0)</f>
        <v>ИНОМАРКИ</v>
      </c>
      <c r="K784" s="69" t="str">
        <f>VLOOKUP(СВОД2023[[#This Row],[ФО]],СПРАВОЧНИК!H:P,2,0)</f>
        <v>Уральский ФО</v>
      </c>
    </row>
    <row r="785" spans="1:11" x14ac:dyDescent="0.2">
      <c r="A785" t="s">
        <v>1100</v>
      </c>
      <c r="B785" t="s">
        <v>595</v>
      </c>
      <c r="C785" s="1" t="s">
        <v>129</v>
      </c>
      <c r="D785" s="1" t="s">
        <v>1227</v>
      </c>
      <c r="E785" s="2"/>
      <c r="F785" s="3">
        <v>1</v>
      </c>
      <c r="G785" s="2"/>
      <c r="H785" s="3">
        <v>1</v>
      </c>
      <c r="I785" s="68" t="str">
        <f>VLOOKUP(C785,СПРАВОЧНИК!B:D,2,0)</f>
        <v>КОРЕЯ</v>
      </c>
      <c r="J785" s="68" t="str">
        <f>VLOOKUP(C785,СПРАВОЧНИК!B:D,3,0)</f>
        <v>ИНОМАРКИ</v>
      </c>
      <c r="K785" s="69" t="str">
        <f>VLOOKUP(СВОД2023[[#This Row],[ФО]],СПРАВОЧНИК!H:P,2,0)</f>
        <v>Уральский ФО</v>
      </c>
    </row>
    <row r="786" spans="1:11" x14ac:dyDescent="0.2">
      <c r="A786" t="s">
        <v>1100</v>
      </c>
      <c r="B786" t="s">
        <v>595</v>
      </c>
      <c r="C786" s="1" t="s">
        <v>131</v>
      </c>
      <c r="D786" s="1" t="s">
        <v>680</v>
      </c>
      <c r="E786" s="2">
        <v>2</v>
      </c>
      <c r="F786" s="3">
        <v>3</v>
      </c>
      <c r="G786" s="2">
        <v>22</v>
      </c>
      <c r="H786" s="3">
        <v>13</v>
      </c>
      <c r="I786" s="68" t="str">
        <f>VLOOKUP(C786,СПРАВОЧНИК!B:D,2,0)</f>
        <v>ЯПОНИЯ</v>
      </c>
      <c r="J786" s="68" t="str">
        <f>VLOOKUP(C786,СПРАВОЧНИК!B:D,3,0)</f>
        <v>ИНОМАРКИ</v>
      </c>
      <c r="K786" s="69" t="str">
        <f>VLOOKUP(СВОД2023[[#This Row],[ФО]],СПРАВОЧНИК!H:P,2,0)</f>
        <v>Уральский ФО</v>
      </c>
    </row>
    <row r="787" spans="1:11" x14ac:dyDescent="0.2">
      <c r="A787" t="s">
        <v>1100</v>
      </c>
      <c r="B787" t="s">
        <v>595</v>
      </c>
      <c r="C787" s="1" t="s">
        <v>147</v>
      </c>
      <c r="D787" s="1" t="s">
        <v>1229</v>
      </c>
      <c r="E787" s="2"/>
      <c r="F787" s="3"/>
      <c r="G787" s="2">
        <v>2</v>
      </c>
      <c r="H787" s="3"/>
      <c r="I787" s="68" t="str">
        <f>VLOOKUP(C787,СПРАВОЧНИК!B:D,2,0)</f>
        <v>КИТАЙ</v>
      </c>
      <c r="J787" s="68" t="str">
        <f>VLOOKUP(C787,СПРАВОЧНИК!B:D,3,0)</f>
        <v>ИНОМАРКИ</v>
      </c>
      <c r="K787" s="69" t="str">
        <f>VLOOKUP(СВОД2023[[#This Row],[ФО]],СПРАВОЧНИК!H:P,2,0)</f>
        <v>Уральский ФО</v>
      </c>
    </row>
    <row r="788" spans="1:11" x14ac:dyDescent="0.2">
      <c r="A788" t="s">
        <v>1100</v>
      </c>
      <c r="B788" t="s">
        <v>595</v>
      </c>
      <c r="C788" s="1" t="s">
        <v>147</v>
      </c>
      <c r="D788" s="1" t="s">
        <v>1172</v>
      </c>
      <c r="E788" s="2"/>
      <c r="F788" s="3">
        <v>1</v>
      </c>
      <c r="G788" s="2"/>
      <c r="H788" s="3">
        <v>1</v>
      </c>
      <c r="I788" s="68" t="str">
        <f>VLOOKUP(C788,СПРАВОЧНИК!B:D,2,0)</f>
        <v>КИТАЙ</v>
      </c>
      <c r="J788" s="68" t="str">
        <f>VLOOKUP(C788,СПРАВОЧНИК!B:D,3,0)</f>
        <v>ИНОМАРКИ</v>
      </c>
      <c r="K788" s="69" t="str">
        <f>VLOOKUP(СВОД2023[[#This Row],[ФО]],СПРАВОЧНИК!H:P,2,0)</f>
        <v>Уральский ФО</v>
      </c>
    </row>
    <row r="789" spans="1:11" x14ac:dyDescent="0.2">
      <c r="A789" t="s">
        <v>1100</v>
      </c>
      <c r="B789" t="s">
        <v>595</v>
      </c>
      <c r="C789" s="1" t="s">
        <v>1047</v>
      </c>
      <c r="D789" s="1" t="s">
        <v>1173</v>
      </c>
      <c r="E789" s="2"/>
      <c r="F789" s="3"/>
      <c r="G789" s="2">
        <v>2</v>
      </c>
      <c r="H789" s="3"/>
      <c r="I789" s="68" t="str">
        <f>VLOOKUP(C789,СПРАВОЧНИК!B:D,2,0)</f>
        <v>РОССИЯ</v>
      </c>
      <c r="J789" s="68" t="str">
        <f>VLOOKUP(C789,СПРАВОЧНИК!B:D,3,0)</f>
        <v>ОТЕЧЕСТВЕННЫЕ</v>
      </c>
      <c r="K789" s="69" t="str">
        <f>VLOOKUP(СВОД2023[[#This Row],[ФО]],СПРАВОЧНИК!H:P,2,0)</f>
        <v>Уральский ФО</v>
      </c>
    </row>
    <row r="790" spans="1:11" x14ac:dyDescent="0.2">
      <c r="A790" t="s">
        <v>1100</v>
      </c>
      <c r="B790" t="s">
        <v>595</v>
      </c>
      <c r="C790" s="1" t="s">
        <v>160</v>
      </c>
      <c r="D790" s="1" t="s">
        <v>1174</v>
      </c>
      <c r="E790" s="2"/>
      <c r="F790" s="3"/>
      <c r="G790" s="2">
        <v>3</v>
      </c>
      <c r="H790" s="3"/>
      <c r="I790" s="68" t="str">
        <f>VLOOKUP(C790,СПРАВОЧНИК!B:D,2,0)</f>
        <v>КИТАЙ</v>
      </c>
      <c r="J790" s="68" t="str">
        <f>VLOOKUP(C790,СПРАВОЧНИК!B:D,3,0)</f>
        <v>ИНОМАРКИ</v>
      </c>
      <c r="K790" s="69" t="str">
        <f>VLOOKUP(СВОД2023[[#This Row],[ФО]],СПРАВОЧНИК!H:P,2,0)</f>
        <v>Уральский ФО</v>
      </c>
    </row>
    <row r="791" spans="1:11" x14ac:dyDescent="0.2">
      <c r="A791" t="s">
        <v>1100</v>
      </c>
      <c r="B791" t="s">
        <v>595</v>
      </c>
      <c r="C791" s="1" t="s">
        <v>160</v>
      </c>
      <c r="D791" s="1" t="s">
        <v>1175</v>
      </c>
      <c r="E791" s="2"/>
      <c r="F791" s="3"/>
      <c r="G791" s="2">
        <v>2</v>
      </c>
      <c r="H791" s="3">
        <v>2</v>
      </c>
      <c r="I791" s="68" t="str">
        <f>VLOOKUP(C791,СПРАВОЧНИК!B:D,2,0)</f>
        <v>КИТАЙ</v>
      </c>
      <c r="J791" s="68" t="str">
        <f>VLOOKUP(C791,СПРАВОЧНИК!B:D,3,0)</f>
        <v>ИНОМАРКИ</v>
      </c>
      <c r="K791" s="69" t="str">
        <f>VLOOKUP(СВОД2023[[#This Row],[ФО]],СПРАВОЧНИК!H:P,2,0)</f>
        <v>Уральский ФО</v>
      </c>
    </row>
    <row r="792" spans="1:11" x14ac:dyDescent="0.2">
      <c r="A792" t="s">
        <v>1100</v>
      </c>
      <c r="B792" t="s">
        <v>595</v>
      </c>
      <c r="C792" s="1" t="s">
        <v>160</v>
      </c>
      <c r="D792" s="1" t="s">
        <v>1176</v>
      </c>
      <c r="E792" s="2"/>
      <c r="F792" s="3"/>
      <c r="G792" s="2">
        <v>3</v>
      </c>
      <c r="H792" s="3"/>
      <c r="I792" s="68" t="str">
        <f>VLOOKUP(C792,СПРАВОЧНИК!B:D,2,0)</f>
        <v>КИТАЙ</v>
      </c>
      <c r="J792" s="68" t="str">
        <f>VLOOKUP(C792,СПРАВОЧНИК!B:D,3,0)</f>
        <v>ИНОМАРКИ</v>
      </c>
      <c r="K792" s="69" t="str">
        <f>VLOOKUP(СВОД2023[[#This Row],[ФО]],СПРАВОЧНИК!H:P,2,0)</f>
        <v>Уральский ФО</v>
      </c>
    </row>
    <row r="793" spans="1:11" x14ac:dyDescent="0.2">
      <c r="A793" t="s">
        <v>1100</v>
      </c>
      <c r="B793" t="s">
        <v>595</v>
      </c>
      <c r="C793" s="1" t="s">
        <v>160</v>
      </c>
      <c r="D793" s="1" t="s">
        <v>1110</v>
      </c>
      <c r="E793" s="2">
        <v>6</v>
      </c>
      <c r="F793" s="3">
        <v>3</v>
      </c>
      <c r="G793" s="2">
        <v>21</v>
      </c>
      <c r="H793" s="3">
        <v>17</v>
      </c>
      <c r="I793" s="68" t="str">
        <f>VLOOKUP(C793,СПРАВОЧНИК!B:D,2,0)</f>
        <v>КИТАЙ</v>
      </c>
      <c r="J793" s="68" t="str">
        <f>VLOOKUP(C793,СПРАВОЧНИК!B:D,3,0)</f>
        <v>ИНОМАРКИ</v>
      </c>
      <c r="K793" s="69" t="str">
        <f>VLOOKUP(СВОД2023[[#This Row],[ФО]],СПРАВОЧНИК!H:P,2,0)</f>
        <v>Уральский ФО</v>
      </c>
    </row>
    <row r="794" spans="1:11" x14ac:dyDescent="0.2">
      <c r="A794" t="s">
        <v>1100</v>
      </c>
      <c r="B794" t="s">
        <v>595</v>
      </c>
      <c r="C794" s="1" t="s">
        <v>160</v>
      </c>
      <c r="D794" s="1" t="s">
        <v>1111</v>
      </c>
      <c r="E794" s="2">
        <v>1</v>
      </c>
      <c r="F794" s="3"/>
      <c r="G794" s="2">
        <v>1</v>
      </c>
      <c r="H794" s="3">
        <v>1</v>
      </c>
      <c r="I794" s="68" t="str">
        <f>VLOOKUP(C794,СПРАВОЧНИК!B:D,2,0)</f>
        <v>КИТАЙ</v>
      </c>
      <c r="J794" s="68" t="str">
        <f>VLOOKUP(C794,СПРАВОЧНИК!B:D,3,0)</f>
        <v>ИНОМАРКИ</v>
      </c>
      <c r="K794" s="69" t="str">
        <f>VLOOKUP(СВОД2023[[#This Row],[ФО]],СПРАВОЧНИК!H:P,2,0)</f>
        <v>Уральский ФО</v>
      </c>
    </row>
    <row r="795" spans="1:11" x14ac:dyDescent="0.2">
      <c r="A795" t="s">
        <v>1100</v>
      </c>
      <c r="B795" t="s">
        <v>595</v>
      </c>
      <c r="C795" s="1" t="s">
        <v>160</v>
      </c>
      <c r="D795" s="1" t="s">
        <v>1112</v>
      </c>
      <c r="E795" s="2"/>
      <c r="F795" s="3"/>
      <c r="G795" s="2"/>
      <c r="H795" s="3">
        <v>2</v>
      </c>
      <c r="I795" s="68" t="str">
        <f>VLOOKUP(C795,СПРАВОЧНИК!B:D,2,0)</f>
        <v>КИТАЙ</v>
      </c>
      <c r="J795" s="68" t="str">
        <f>VLOOKUP(C795,СПРАВОЧНИК!B:D,3,0)</f>
        <v>ИНОМАРКИ</v>
      </c>
      <c r="K795" s="69" t="str">
        <f>VLOOKUP(СВОД2023[[#This Row],[ФО]],СПРАВОЧНИК!H:P,2,0)</f>
        <v>Уральский ФО</v>
      </c>
    </row>
    <row r="796" spans="1:11" x14ac:dyDescent="0.2">
      <c r="A796" t="s">
        <v>1100</v>
      </c>
      <c r="B796" t="s">
        <v>595</v>
      </c>
      <c r="C796" s="1" t="s">
        <v>173</v>
      </c>
      <c r="D796" s="1" t="s">
        <v>731</v>
      </c>
      <c r="E796" s="2">
        <v>52</v>
      </c>
      <c r="F796" s="3">
        <v>59</v>
      </c>
      <c r="G796" s="2">
        <v>346</v>
      </c>
      <c r="H796" s="3">
        <v>328</v>
      </c>
      <c r="I796" s="68" t="str">
        <f>VLOOKUP(C796,СПРАВОЧНИК!B:D,2,0)</f>
        <v>ЕВРОПА</v>
      </c>
      <c r="J796" s="68" t="str">
        <f>VLOOKUP(C796,СПРАВОЧНИК!B:D,3,0)</f>
        <v>ИНОМАРКИ</v>
      </c>
      <c r="K796" s="69" t="str">
        <f>VLOOKUP(СВОД2023[[#This Row],[ФО]],СПРАВОЧНИК!H:P,2,0)</f>
        <v>Уральский ФО</v>
      </c>
    </row>
    <row r="797" spans="1:11" x14ac:dyDescent="0.2">
      <c r="A797" t="s">
        <v>1100</v>
      </c>
      <c r="B797" t="s">
        <v>595</v>
      </c>
      <c r="C797" s="1" t="s">
        <v>173</v>
      </c>
      <c r="D797" s="1" t="s">
        <v>1178</v>
      </c>
      <c r="E797" s="2"/>
      <c r="F797" s="3"/>
      <c r="G797" s="2"/>
      <c r="H797" s="3">
        <v>1</v>
      </c>
      <c r="I797" s="68" t="str">
        <f>VLOOKUP(C797,СПРАВОЧНИК!B:D,2,0)</f>
        <v>ЕВРОПА</v>
      </c>
      <c r="J797" s="68" t="str">
        <f>VLOOKUP(C797,СПРАВОЧНИК!B:D,3,0)</f>
        <v>ИНОМАРКИ</v>
      </c>
      <c r="K797" s="69" t="str">
        <f>VLOOKUP(СВОД2023[[#This Row],[ФО]],СПРАВОЧНИК!H:P,2,0)</f>
        <v>Уральский ФО</v>
      </c>
    </row>
    <row r="798" spans="1:11" x14ac:dyDescent="0.2">
      <c r="A798" t="s">
        <v>1100</v>
      </c>
      <c r="B798" t="s">
        <v>595</v>
      </c>
      <c r="C798" s="1" t="s">
        <v>173</v>
      </c>
      <c r="D798" s="1" t="s">
        <v>1179</v>
      </c>
      <c r="E798" s="2">
        <v>1</v>
      </c>
      <c r="F798" s="3">
        <v>2</v>
      </c>
      <c r="G798" s="2">
        <v>3</v>
      </c>
      <c r="H798" s="3">
        <v>6</v>
      </c>
      <c r="I798" s="68" t="str">
        <f>VLOOKUP(C798,СПРАВОЧНИК!B:D,2,0)</f>
        <v>ЕВРОПА</v>
      </c>
      <c r="J798" s="68" t="str">
        <f>VLOOKUP(C798,СПРАВОЧНИК!B:D,3,0)</f>
        <v>ИНОМАРКИ</v>
      </c>
      <c r="K798" s="69" t="str">
        <f>VLOOKUP(СВОД2023[[#This Row],[ФО]],СПРАВОЧНИК!H:P,2,0)</f>
        <v>Уральский ФО</v>
      </c>
    </row>
    <row r="799" spans="1:11" x14ac:dyDescent="0.2">
      <c r="A799" t="s">
        <v>1100</v>
      </c>
      <c r="B799" t="s">
        <v>595</v>
      </c>
      <c r="C799" s="1" t="s">
        <v>177</v>
      </c>
      <c r="D799" s="1" t="s">
        <v>1180</v>
      </c>
      <c r="E799" s="2"/>
      <c r="F799" s="3"/>
      <c r="G799" s="2">
        <v>1</v>
      </c>
      <c r="H799" s="3">
        <v>3</v>
      </c>
      <c r="I799" s="68" t="str">
        <f>VLOOKUP(C799,СПРАВОЧНИК!B:D,2,0)</f>
        <v>США</v>
      </c>
      <c r="J799" s="68" t="str">
        <f>VLOOKUP(C799,СПРАВОЧНИК!B:D,3,0)</f>
        <v>ИНОМАРКИ</v>
      </c>
      <c r="K799" s="69" t="str">
        <f>VLOOKUP(СВОД2023[[#This Row],[ФО]],СПРАВОЧНИК!H:P,2,0)</f>
        <v>Уральский ФО</v>
      </c>
    </row>
    <row r="800" spans="1:11" x14ac:dyDescent="0.2">
      <c r="A800" t="s">
        <v>1100</v>
      </c>
      <c r="B800" t="s">
        <v>595</v>
      </c>
      <c r="C800" s="1" t="s">
        <v>177</v>
      </c>
      <c r="D800" s="1" t="s">
        <v>1113</v>
      </c>
      <c r="E800" s="2">
        <v>1</v>
      </c>
      <c r="F800" s="3">
        <v>1</v>
      </c>
      <c r="G800" s="2">
        <v>3</v>
      </c>
      <c r="H800" s="3">
        <v>3</v>
      </c>
      <c r="I800" s="68" t="str">
        <f>VLOOKUP(C800,СПРАВОЧНИК!B:D,2,0)</f>
        <v>США</v>
      </c>
      <c r="J800" s="68" t="str">
        <f>VLOOKUP(C800,СПРАВОЧНИК!B:D,3,0)</f>
        <v>ИНОМАРКИ</v>
      </c>
      <c r="K800" s="69" t="str">
        <f>VLOOKUP(СВОД2023[[#This Row],[ФО]],СПРАВОЧНИК!H:P,2,0)</f>
        <v>Уральский ФО</v>
      </c>
    </row>
    <row r="801" spans="1:11" x14ac:dyDescent="0.2">
      <c r="A801" t="s">
        <v>1100</v>
      </c>
      <c r="B801" t="s">
        <v>595</v>
      </c>
      <c r="C801" s="1" t="s">
        <v>177</v>
      </c>
      <c r="D801" s="1" t="s">
        <v>852</v>
      </c>
      <c r="E801" s="2">
        <v>3</v>
      </c>
      <c r="F801" s="3">
        <v>6</v>
      </c>
      <c r="G801" s="2">
        <v>18</v>
      </c>
      <c r="H801" s="3">
        <v>31</v>
      </c>
      <c r="I801" s="68" t="str">
        <f>VLOOKUP(C801,СПРАВОЧНИК!B:D,2,0)</f>
        <v>США</v>
      </c>
      <c r="J801" s="68" t="str">
        <f>VLOOKUP(C801,СПРАВОЧНИК!B:D,3,0)</f>
        <v>ИНОМАРКИ</v>
      </c>
      <c r="K801" s="69" t="str">
        <f>VLOOKUP(СВОД2023[[#This Row],[ФО]],СПРАВОЧНИК!H:P,2,0)</f>
        <v>Уральский ФО</v>
      </c>
    </row>
    <row r="802" spans="1:11" x14ac:dyDescent="0.2">
      <c r="A802" t="s">
        <v>1100</v>
      </c>
      <c r="B802" t="s">
        <v>595</v>
      </c>
      <c r="C802" s="1" t="s">
        <v>177</v>
      </c>
      <c r="D802" s="1" t="s">
        <v>732</v>
      </c>
      <c r="E802" s="2">
        <v>7</v>
      </c>
      <c r="F802" s="3">
        <v>6</v>
      </c>
      <c r="G802" s="2">
        <v>22</v>
      </c>
      <c r="H802" s="3">
        <v>18</v>
      </c>
      <c r="I802" s="68" t="str">
        <f>VLOOKUP(C802,СПРАВОЧНИК!B:D,2,0)</f>
        <v>США</v>
      </c>
      <c r="J802" s="68" t="str">
        <f>VLOOKUP(C802,СПРАВОЧНИК!B:D,3,0)</f>
        <v>ИНОМАРКИ</v>
      </c>
      <c r="K802" s="69" t="str">
        <f>VLOOKUP(СВОД2023[[#This Row],[ФО]],СПРАВОЧНИК!H:P,2,0)</f>
        <v>Уральский ФО</v>
      </c>
    </row>
    <row r="803" spans="1:11" x14ac:dyDescent="0.2">
      <c r="A803" t="s">
        <v>1100</v>
      </c>
      <c r="B803" t="s">
        <v>595</v>
      </c>
      <c r="C803" s="1" t="s">
        <v>177</v>
      </c>
      <c r="D803" s="1" t="s">
        <v>681</v>
      </c>
      <c r="E803" s="2">
        <v>97</v>
      </c>
      <c r="F803" s="3">
        <v>98</v>
      </c>
      <c r="G803" s="2">
        <v>693</v>
      </c>
      <c r="H803" s="3">
        <v>582</v>
      </c>
      <c r="I803" s="68" t="str">
        <f>VLOOKUP(C803,СПРАВОЧНИК!B:D,2,0)</f>
        <v>США</v>
      </c>
      <c r="J803" s="68" t="str">
        <f>VLOOKUP(C803,СПРАВОЧНИК!B:D,3,0)</f>
        <v>ИНОМАРКИ</v>
      </c>
      <c r="K803" s="69" t="str">
        <f>VLOOKUP(СВОД2023[[#This Row],[ФО]],СПРАВОЧНИК!H:P,2,0)</f>
        <v>Уральский ФО</v>
      </c>
    </row>
    <row r="804" spans="1:11" x14ac:dyDescent="0.2">
      <c r="A804" t="s">
        <v>1100</v>
      </c>
      <c r="B804" t="s">
        <v>595</v>
      </c>
      <c r="C804" s="1" t="s">
        <v>177</v>
      </c>
      <c r="D804" s="1" t="s">
        <v>757</v>
      </c>
      <c r="E804" s="2">
        <v>2</v>
      </c>
      <c r="F804" s="3">
        <v>3</v>
      </c>
      <c r="G804" s="2">
        <v>16</v>
      </c>
      <c r="H804" s="3">
        <v>8</v>
      </c>
      <c r="I804" s="68" t="str">
        <f>VLOOKUP(C804,СПРАВОЧНИК!B:D,2,0)</f>
        <v>США</v>
      </c>
      <c r="J804" s="68" t="str">
        <f>VLOOKUP(C804,СПРАВОЧНИК!B:D,3,0)</f>
        <v>ИНОМАРКИ</v>
      </c>
      <c r="K804" s="69" t="str">
        <f>VLOOKUP(СВОД2023[[#This Row],[ФО]],СПРАВОЧНИК!H:P,2,0)</f>
        <v>Уральский ФО</v>
      </c>
    </row>
    <row r="805" spans="1:11" x14ac:dyDescent="0.2">
      <c r="A805" t="s">
        <v>1100</v>
      </c>
      <c r="B805" t="s">
        <v>595</v>
      </c>
      <c r="C805" s="1" t="s">
        <v>177</v>
      </c>
      <c r="D805" s="1" t="s">
        <v>758</v>
      </c>
      <c r="E805" s="2">
        <v>1</v>
      </c>
      <c r="F805" s="3"/>
      <c r="G805" s="2">
        <v>8</v>
      </c>
      <c r="H805" s="3">
        <v>1</v>
      </c>
      <c r="I805" s="68" t="str">
        <f>VLOOKUP(C805,СПРАВОЧНИК!B:D,2,0)</f>
        <v>США</v>
      </c>
      <c r="J805" s="68" t="str">
        <f>VLOOKUP(C805,СПРАВОЧНИК!B:D,3,0)</f>
        <v>ИНОМАРКИ</v>
      </c>
      <c r="K805" s="69" t="str">
        <f>VLOOKUP(СВОД2023[[#This Row],[ФО]],СПРАВОЧНИК!H:P,2,0)</f>
        <v>Уральский ФО</v>
      </c>
    </row>
    <row r="806" spans="1:11" x14ac:dyDescent="0.2">
      <c r="A806" t="s">
        <v>1100</v>
      </c>
      <c r="B806" t="s">
        <v>595</v>
      </c>
      <c r="C806" s="1" t="s">
        <v>193</v>
      </c>
      <c r="D806" s="1" t="s">
        <v>682</v>
      </c>
      <c r="E806" s="2">
        <v>65</v>
      </c>
      <c r="F806" s="3">
        <v>49</v>
      </c>
      <c r="G806" s="2">
        <v>373</v>
      </c>
      <c r="H806" s="3">
        <v>321</v>
      </c>
      <c r="I806" s="68" t="str">
        <f>VLOOKUP(C806,СПРАВОЧНИК!B:D,2,0)</f>
        <v>РОССИЯ</v>
      </c>
      <c r="J806" s="68" t="str">
        <f>VLOOKUP(C806,СПРАВОЧНИК!B:D,3,0)</f>
        <v>ОТЕЧЕСТВЕННЫЕ</v>
      </c>
      <c r="K806" s="69" t="str">
        <f>VLOOKUP(СВОД2023[[#This Row],[ФО]],СПРАВОЧНИК!H:P,2,0)</f>
        <v>Уральский ФО</v>
      </c>
    </row>
    <row r="807" spans="1:11" x14ac:dyDescent="0.2">
      <c r="A807" t="s">
        <v>1100</v>
      </c>
      <c r="B807" t="s">
        <v>595</v>
      </c>
      <c r="C807" s="1" t="s">
        <v>193</v>
      </c>
      <c r="D807" s="1" t="s">
        <v>683</v>
      </c>
      <c r="E807" s="2">
        <v>16</v>
      </c>
      <c r="F807" s="3">
        <v>8</v>
      </c>
      <c r="G807" s="2">
        <v>117</v>
      </c>
      <c r="H807" s="3">
        <v>69</v>
      </c>
      <c r="I807" s="68" t="str">
        <f>VLOOKUP(C807,СПРАВОЧНИК!B:D,2,0)</f>
        <v>РОССИЯ</v>
      </c>
      <c r="J807" s="68" t="str">
        <f>VLOOKUP(C807,СПРАВОЧНИК!B:D,3,0)</f>
        <v>ОТЕЧЕСТВЕННЫЕ</v>
      </c>
      <c r="K807" s="69" t="str">
        <f>VLOOKUP(СВОД2023[[#This Row],[ФО]],СПРАВОЧНИК!H:P,2,0)</f>
        <v>Уральский ФО</v>
      </c>
    </row>
    <row r="808" spans="1:11" x14ac:dyDescent="0.2">
      <c r="A808" t="s">
        <v>1100</v>
      </c>
      <c r="B808" t="s">
        <v>595</v>
      </c>
      <c r="C808" s="1" t="s">
        <v>193</v>
      </c>
      <c r="D808" s="1" t="s">
        <v>684</v>
      </c>
      <c r="E808" s="2">
        <v>100</v>
      </c>
      <c r="F808" s="3">
        <v>109</v>
      </c>
      <c r="G808" s="2">
        <v>649</v>
      </c>
      <c r="H808" s="3">
        <v>747</v>
      </c>
      <c r="I808" s="68" t="str">
        <f>VLOOKUP(C808,СПРАВОЧНИК!B:D,2,0)</f>
        <v>РОССИЯ</v>
      </c>
      <c r="J808" s="68" t="str">
        <f>VLOOKUP(C808,СПРАВОЧНИК!B:D,3,0)</f>
        <v>ОТЕЧЕСТВЕННЫЕ</v>
      </c>
      <c r="K808" s="69" t="str">
        <f>VLOOKUP(СВОД2023[[#This Row],[ФО]],СПРАВОЧНИК!H:P,2,0)</f>
        <v>Уральский ФО</v>
      </c>
    </row>
    <row r="809" spans="1:11" x14ac:dyDescent="0.2">
      <c r="A809" t="s">
        <v>1100</v>
      </c>
      <c r="B809" t="s">
        <v>595</v>
      </c>
      <c r="C809" s="1" t="s">
        <v>193</v>
      </c>
      <c r="D809" s="1" t="s">
        <v>685</v>
      </c>
      <c r="E809" s="2">
        <v>120</v>
      </c>
      <c r="F809" s="3">
        <v>100</v>
      </c>
      <c r="G809" s="2">
        <v>623</v>
      </c>
      <c r="H809" s="3">
        <v>641</v>
      </c>
      <c r="I809" s="68" t="str">
        <f>VLOOKUP(C809,СПРАВОЧНИК!B:D,2,0)</f>
        <v>РОССИЯ</v>
      </c>
      <c r="J809" s="68" t="str">
        <f>VLOOKUP(C809,СПРАВОЧНИК!B:D,3,0)</f>
        <v>ОТЕЧЕСТВЕННЫЕ</v>
      </c>
      <c r="K809" s="69" t="str">
        <f>VLOOKUP(СВОД2023[[#This Row],[ФО]],СПРАВОЧНИК!H:P,2,0)</f>
        <v>Уральский ФО</v>
      </c>
    </row>
    <row r="810" spans="1:11" x14ac:dyDescent="0.2">
      <c r="A810" t="s">
        <v>1100</v>
      </c>
      <c r="B810" t="s">
        <v>595</v>
      </c>
      <c r="C810" s="1" t="s">
        <v>193</v>
      </c>
      <c r="D810" s="1" t="s">
        <v>1114</v>
      </c>
      <c r="E810" s="2">
        <v>1</v>
      </c>
      <c r="F810" s="3">
        <v>1</v>
      </c>
      <c r="G810" s="2">
        <v>11</v>
      </c>
      <c r="H810" s="3">
        <v>11</v>
      </c>
      <c r="I810" s="68" t="str">
        <f>VLOOKUP(C810,СПРАВОЧНИК!B:D,2,0)</f>
        <v>РОССИЯ</v>
      </c>
      <c r="J810" s="68" t="str">
        <f>VLOOKUP(C810,СПРАВОЧНИК!B:D,3,0)</f>
        <v>ОТЕЧЕСТВЕННЫЕ</v>
      </c>
      <c r="K810" s="69" t="str">
        <f>VLOOKUP(СВОД2023[[#This Row],[ФО]],СПРАВОЧНИК!H:P,2,0)</f>
        <v>Уральский ФО</v>
      </c>
    </row>
    <row r="811" spans="1:11" x14ac:dyDescent="0.2">
      <c r="A811" t="s">
        <v>1100</v>
      </c>
      <c r="B811" t="s">
        <v>595</v>
      </c>
      <c r="C811" s="1" t="s">
        <v>193</v>
      </c>
      <c r="D811" s="1" t="s">
        <v>686</v>
      </c>
      <c r="E811" s="2">
        <v>77</v>
      </c>
      <c r="F811" s="3">
        <v>74</v>
      </c>
      <c r="G811" s="2">
        <v>472</v>
      </c>
      <c r="H811" s="3">
        <v>462</v>
      </c>
      <c r="I811" s="68" t="str">
        <f>VLOOKUP(C811,СПРАВОЧНИК!B:D,2,0)</f>
        <v>РОССИЯ</v>
      </c>
      <c r="J811" s="68" t="str">
        <f>VLOOKUP(C811,СПРАВОЧНИК!B:D,3,0)</f>
        <v>ОТЕЧЕСТВЕННЫЕ</v>
      </c>
      <c r="K811" s="69" t="str">
        <f>VLOOKUP(СВОД2023[[#This Row],[ФО]],СПРАВОЧНИК!H:P,2,0)</f>
        <v>Уральский ФО</v>
      </c>
    </row>
    <row r="812" spans="1:11" x14ac:dyDescent="0.2">
      <c r="A812" t="s">
        <v>1100</v>
      </c>
      <c r="B812" t="s">
        <v>595</v>
      </c>
      <c r="C812" s="1" t="s">
        <v>193</v>
      </c>
      <c r="D812" s="1" t="s">
        <v>687</v>
      </c>
      <c r="E812" s="2">
        <v>862</v>
      </c>
      <c r="F812" s="3">
        <v>787</v>
      </c>
      <c r="G812" s="2">
        <v>5011</v>
      </c>
      <c r="H812" s="3">
        <v>4409</v>
      </c>
      <c r="I812" s="68" t="str">
        <f>VLOOKUP(C812,СПРАВОЧНИК!B:D,2,0)</f>
        <v>РОССИЯ</v>
      </c>
      <c r="J812" s="68" t="str">
        <f>VLOOKUP(C812,СПРАВОЧНИК!B:D,3,0)</f>
        <v>ОТЕЧЕСТВЕННЫЕ</v>
      </c>
      <c r="K812" s="69" t="str">
        <f>VLOOKUP(СВОД2023[[#This Row],[ФО]],СПРАВОЧНИК!H:P,2,0)</f>
        <v>Уральский ФО</v>
      </c>
    </row>
    <row r="813" spans="1:11" x14ac:dyDescent="0.2">
      <c r="A813" t="s">
        <v>1100</v>
      </c>
      <c r="B813" t="s">
        <v>595</v>
      </c>
      <c r="C813" s="1" t="s">
        <v>193</v>
      </c>
      <c r="D813" s="1" t="s">
        <v>688</v>
      </c>
      <c r="E813" s="2">
        <v>209</v>
      </c>
      <c r="F813" s="3">
        <v>165</v>
      </c>
      <c r="G813" s="2">
        <v>1304</v>
      </c>
      <c r="H813" s="3">
        <v>1099</v>
      </c>
      <c r="I813" s="68" t="str">
        <f>VLOOKUP(C813,СПРАВОЧНИК!B:D,2,0)</f>
        <v>РОССИЯ</v>
      </c>
      <c r="J813" s="68" t="str">
        <f>VLOOKUP(C813,СПРАВОЧНИК!B:D,3,0)</f>
        <v>ОТЕЧЕСТВЕННЫЕ</v>
      </c>
      <c r="K813" s="69" t="str">
        <f>VLOOKUP(СВОД2023[[#This Row],[ФО]],СПРАВОЧНИК!H:P,2,0)</f>
        <v>Уральский ФО</v>
      </c>
    </row>
    <row r="814" spans="1:11" x14ac:dyDescent="0.2">
      <c r="A814" t="s">
        <v>1100</v>
      </c>
      <c r="B814" t="s">
        <v>595</v>
      </c>
      <c r="C814" s="1" t="s">
        <v>193</v>
      </c>
      <c r="D814" s="1" t="s">
        <v>689</v>
      </c>
      <c r="E814" s="2"/>
      <c r="F814" s="3"/>
      <c r="G814" s="2">
        <v>1</v>
      </c>
      <c r="H814" s="3"/>
      <c r="I814" s="68" t="str">
        <f>VLOOKUP(C814,СПРАВОЧНИК!B:D,2,0)</f>
        <v>РОССИЯ</v>
      </c>
      <c r="J814" s="68" t="str">
        <f>VLOOKUP(C814,СПРАВОЧНИК!B:D,3,0)</f>
        <v>ОТЕЧЕСТВЕННЫЕ</v>
      </c>
      <c r="K814" s="69" t="str">
        <f>VLOOKUP(СВОД2023[[#This Row],[ФО]],СПРАВОЧНИК!H:P,2,0)</f>
        <v>Уральский ФО</v>
      </c>
    </row>
    <row r="815" spans="1:11" x14ac:dyDescent="0.2">
      <c r="A815" t="s">
        <v>1100</v>
      </c>
      <c r="B815" t="s">
        <v>595</v>
      </c>
      <c r="C815" s="1" t="s">
        <v>193</v>
      </c>
      <c r="D815" s="1" t="s">
        <v>690</v>
      </c>
      <c r="E815" s="2">
        <v>1</v>
      </c>
      <c r="F815" s="3"/>
      <c r="G815" s="2">
        <v>1</v>
      </c>
      <c r="H815" s="3"/>
      <c r="I815" s="68" t="str">
        <f>VLOOKUP(C815,СПРАВОЧНИК!B:D,2,0)</f>
        <v>РОССИЯ</v>
      </c>
      <c r="J815" s="68" t="str">
        <f>VLOOKUP(C815,СПРАВОЧНИК!B:D,3,0)</f>
        <v>ОТЕЧЕСТВЕННЫЕ</v>
      </c>
      <c r="K815" s="69" t="str">
        <f>VLOOKUP(СВОД2023[[#This Row],[ФО]],СПРАВОЧНИК!H:P,2,0)</f>
        <v>Уральский ФО</v>
      </c>
    </row>
    <row r="816" spans="1:11" x14ac:dyDescent="0.2">
      <c r="A816" t="s">
        <v>1100</v>
      </c>
      <c r="B816" t="s">
        <v>595</v>
      </c>
      <c r="C816" s="1" t="s">
        <v>215</v>
      </c>
      <c r="D816" s="1" t="s">
        <v>759</v>
      </c>
      <c r="E816" s="2">
        <v>1</v>
      </c>
      <c r="F816" s="3">
        <v>1</v>
      </c>
      <c r="G816" s="2">
        <v>4</v>
      </c>
      <c r="H816" s="3">
        <v>4</v>
      </c>
      <c r="I816" s="68" t="str">
        <f>VLOOKUP(C816,СПРАВОЧНИК!B:D,2,0)</f>
        <v>США</v>
      </c>
      <c r="J816" s="68" t="str">
        <f>VLOOKUP(C816,СПРАВОЧНИК!B:D,3,0)</f>
        <v>ИНОМАРКИ</v>
      </c>
      <c r="K816" s="69" t="str">
        <f>VLOOKUP(СВОД2023[[#This Row],[ФО]],СПРАВОЧНИК!H:P,2,0)</f>
        <v>Уральский ФО</v>
      </c>
    </row>
    <row r="817" spans="1:11" x14ac:dyDescent="0.2">
      <c r="A817" t="s">
        <v>1100</v>
      </c>
      <c r="B817" t="s">
        <v>595</v>
      </c>
      <c r="C817" s="1" t="s">
        <v>1115</v>
      </c>
      <c r="D817" s="1" t="s">
        <v>1116</v>
      </c>
      <c r="E817" s="2"/>
      <c r="F817" s="3">
        <v>1</v>
      </c>
      <c r="G817" s="2"/>
      <c r="H817" s="3">
        <v>2</v>
      </c>
      <c r="I817" s="68" t="str">
        <f>VLOOKUP(C817,СПРАВОЧНИК!B:D,2,0)</f>
        <v>США</v>
      </c>
      <c r="J817" s="68" t="str">
        <f>VLOOKUP(C817,СПРАВОЧНИК!B:D,3,0)</f>
        <v>ИНОМАРКИ</v>
      </c>
      <c r="K817" s="69" t="str">
        <f>VLOOKUP(СВОД2023[[#This Row],[ФО]],СПРАВОЧНИК!H:P,2,0)</f>
        <v>Уральский ФО</v>
      </c>
    </row>
    <row r="818" spans="1:11" x14ac:dyDescent="0.2">
      <c r="A818" t="s">
        <v>1100</v>
      </c>
      <c r="B818" t="s">
        <v>595</v>
      </c>
      <c r="C818" s="1" t="s">
        <v>1182</v>
      </c>
      <c r="D818" s="1" t="s">
        <v>1183</v>
      </c>
      <c r="E818" s="2"/>
      <c r="F818" s="3"/>
      <c r="G818" s="2">
        <v>1</v>
      </c>
      <c r="H818" s="3"/>
      <c r="I818" s="68" t="str">
        <f>VLOOKUP(C818,СПРАВОЧНИК!B:D,2,0)</f>
        <v>КИТАЙ</v>
      </c>
      <c r="J818" s="68" t="str">
        <f>VLOOKUP(C818,СПРАВОЧНИК!B:D,3,0)</f>
        <v>ИНОМАРКИ</v>
      </c>
      <c r="K818" s="69" t="str">
        <f>VLOOKUP(СВОД2023[[#This Row],[ФО]],СПРАВОЧНИК!H:P,2,0)</f>
        <v>Уральский ФО</v>
      </c>
    </row>
    <row r="819" spans="1:11" x14ac:dyDescent="0.2">
      <c r="A819" t="s">
        <v>1100</v>
      </c>
      <c r="B819" t="s">
        <v>595</v>
      </c>
      <c r="C819" s="1" t="s">
        <v>1117</v>
      </c>
      <c r="D819" s="1" t="s">
        <v>1118</v>
      </c>
      <c r="E819" s="2"/>
      <c r="F819" s="3">
        <v>1</v>
      </c>
      <c r="G819" s="2"/>
      <c r="H819" s="3">
        <v>1</v>
      </c>
      <c r="I819" s="68" t="str">
        <f>VLOOKUP(C819,СПРАВОЧНИК!B:D,2,0)</f>
        <v>КИТАЙ</v>
      </c>
      <c r="J819" s="68" t="str">
        <f>VLOOKUP(C819,СПРАВОЧНИК!B:D,3,0)</f>
        <v>ИНОМАРКИ</v>
      </c>
      <c r="K819" s="69" t="str">
        <f>VLOOKUP(СВОД2023[[#This Row],[ФО]],СПРАВОЧНИК!H:P,2,0)</f>
        <v>Уральский ФО</v>
      </c>
    </row>
    <row r="820" spans="1:11" x14ac:dyDescent="0.2">
      <c r="A820" t="s">
        <v>1100</v>
      </c>
      <c r="B820" t="s">
        <v>595</v>
      </c>
      <c r="C820" s="1" t="s">
        <v>230</v>
      </c>
      <c r="D820" s="1" t="s">
        <v>1119</v>
      </c>
      <c r="E820" s="2">
        <v>1</v>
      </c>
      <c r="F820" s="3"/>
      <c r="G820" s="2">
        <v>4</v>
      </c>
      <c r="H820" s="3">
        <v>1</v>
      </c>
      <c r="I820" s="68" t="str">
        <f>VLOOKUP(C820,СПРАВОЧНИК!B:D,2,0)</f>
        <v>ЯПОНИЯ</v>
      </c>
      <c r="J820" s="68" t="str">
        <f>VLOOKUP(C820,СПРАВОЧНИК!B:D,3,0)</f>
        <v>ИНОМАРКИ</v>
      </c>
      <c r="K820" s="69" t="str">
        <f>VLOOKUP(СВОД2023[[#This Row],[ФО]],СПРАВОЧНИК!H:P,2,0)</f>
        <v>Уральский ФО</v>
      </c>
    </row>
    <row r="821" spans="1:11" x14ac:dyDescent="0.2">
      <c r="A821" t="s">
        <v>1100</v>
      </c>
      <c r="B821" t="s">
        <v>595</v>
      </c>
      <c r="C821" s="1" t="s">
        <v>257</v>
      </c>
      <c r="D821" s="1" t="s">
        <v>1120</v>
      </c>
      <c r="E821" s="2"/>
      <c r="F821" s="3"/>
      <c r="G821" s="2">
        <v>2</v>
      </c>
      <c r="H821" s="3">
        <v>4</v>
      </c>
      <c r="I821" s="68" t="str">
        <f>VLOOKUP(C821,СПРАВОЧНИК!B:D,2,0)</f>
        <v>КОРЕЯ</v>
      </c>
      <c r="J821" s="68" t="str">
        <f>VLOOKUP(C821,СПРАВОЧНИК!B:D,3,0)</f>
        <v>ИНОМАРКИ</v>
      </c>
      <c r="K821" s="69" t="str">
        <f>VLOOKUP(СВОД2023[[#This Row],[ФО]],СПРАВОЧНИК!H:P,2,0)</f>
        <v>Уральский ФО</v>
      </c>
    </row>
    <row r="822" spans="1:11" x14ac:dyDescent="0.2">
      <c r="A822" t="s">
        <v>1100</v>
      </c>
      <c r="B822" t="s">
        <v>595</v>
      </c>
      <c r="C822" s="1" t="s">
        <v>257</v>
      </c>
      <c r="D822" s="1" t="s">
        <v>691</v>
      </c>
      <c r="E822" s="2">
        <v>49</v>
      </c>
      <c r="F822" s="3">
        <v>28</v>
      </c>
      <c r="G822" s="2">
        <v>202</v>
      </c>
      <c r="H822" s="3">
        <v>180</v>
      </c>
      <c r="I822" s="68" t="str">
        <f>VLOOKUP(C822,СПРАВОЧНИК!B:D,2,0)</f>
        <v>КОРЕЯ</v>
      </c>
      <c r="J822" s="68" t="str">
        <f>VLOOKUP(C822,СПРАВОЧНИК!B:D,3,0)</f>
        <v>ИНОМАРКИ</v>
      </c>
      <c r="K822" s="69" t="str">
        <f>VLOOKUP(СВОД2023[[#This Row],[ФО]],СПРАВОЧНИК!H:P,2,0)</f>
        <v>Уральский ФО</v>
      </c>
    </row>
    <row r="823" spans="1:11" x14ac:dyDescent="0.2">
      <c r="A823" t="s">
        <v>1100</v>
      </c>
      <c r="B823" t="s">
        <v>595</v>
      </c>
      <c r="C823" s="1" t="s">
        <v>257</v>
      </c>
      <c r="D823" s="1" t="s">
        <v>692</v>
      </c>
      <c r="E823" s="2">
        <v>33</v>
      </c>
      <c r="F823" s="3">
        <v>31</v>
      </c>
      <c r="G823" s="2">
        <v>228</v>
      </c>
      <c r="H823" s="3">
        <v>188</v>
      </c>
      <c r="I823" s="68" t="str">
        <f>VLOOKUP(C823,СПРАВОЧНИК!B:D,2,0)</f>
        <v>КОРЕЯ</v>
      </c>
      <c r="J823" s="68" t="str">
        <f>VLOOKUP(C823,СПРАВОЧНИК!B:D,3,0)</f>
        <v>ИНОМАРКИ</v>
      </c>
      <c r="K823" s="69" t="str">
        <f>VLOOKUP(СВОД2023[[#This Row],[ФО]],СПРАВОЧНИК!H:P,2,0)</f>
        <v>Уральский ФО</v>
      </c>
    </row>
    <row r="824" spans="1:11" x14ac:dyDescent="0.2">
      <c r="A824" t="s">
        <v>1100</v>
      </c>
      <c r="B824" t="s">
        <v>595</v>
      </c>
      <c r="C824" s="1" t="s">
        <v>257</v>
      </c>
      <c r="D824" s="1" t="s">
        <v>1121</v>
      </c>
      <c r="E824" s="2"/>
      <c r="F824" s="3">
        <v>2</v>
      </c>
      <c r="G824" s="2">
        <v>1</v>
      </c>
      <c r="H824" s="3">
        <v>7</v>
      </c>
      <c r="I824" s="68" t="str">
        <f>VLOOKUP(C824,СПРАВОЧНИК!B:D,2,0)</f>
        <v>КОРЕЯ</v>
      </c>
      <c r="J824" s="68" t="str">
        <f>VLOOKUP(C824,СПРАВОЧНИК!B:D,3,0)</f>
        <v>ИНОМАРКИ</v>
      </c>
      <c r="K824" s="69" t="str">
        <f>VLOOKUP(СВОД2023[[#This Row],[ФО]],СПРАВОЧНИК!H:P,2,0)</f>
        <v>Уральский ФО</v>
      </c>
    </row>
    <row r="825" spans="1:11" x14ac:dyDescent="0.2">
      <c r="A825" t="s">
        <v>1100</v>
      </c>
      <c r="B825" t="s">
        <v>595</v>
      </c>
      <c r="C825" s="1" t="s">
        <v>257</v>
      </c>
      <c r="D825" s="1" t="s">
        <v>1184</v>
      </c>
      <c r="E825" s="2"/>
      <c r="F825" s="3"/>
      <c r="G825" s="2">
        <v>1</v>
      </c>
      <c r="H825" s="3"/>
      <c r="I825" s="68" t="str">
        <f>VLOOKUP(C825,СПРАВОЧНИК!B:D,2,0)</f>
        <v>КОРЕЯ</v>
      </c>
      <c r="J825" s="68" t="str">
        <f>VLOOKUP(C825,СПРАВОЧНИК!B:D,3,0)</f>
        <v>ИНОМАРКИ</v>
      </c>
      <c r="K825" s="69" t="str">
        <f>VLOOKUP(СВОД2023[[#This Row],[ФО]],СПРАВОЧНИК!H:P,2,0)</f>
        <v>Уральский ФО</v>
      </c>
    </row>
    <row r="826" spans="1:11" x14ac:dyDescent="0.2">
      <c r="A826" t="s">
        <v>1100</v>
      </c>
      <c r="B826" t="s">
        <v>595</v>
      </c>
      <c r="C826" s="1" t="s">
        <v>257</v>
      </c>
      <c r="D826" s="1" t="s">
        <v>1248</v>
      </c>
      <c r="E826" s="2"/>
      <c r="F826" s="3"/>
      <c r="G826" s="2">
        <v>1</v>
      </c>
      <c r="H826" s="3">
        <v>1</v>
      </c>
      <c r="I826" s="68" t="str">
        <f>VLOOKUP(C826,СПРАВОЧНИК!B:D,2,0)</f>
        <v>КОРЕЯ</v>
      </c>
      <c r="J826" s="68" t="str">
        <f>VLOOKUP(C826,СПРАВОЧНИК!B:D,3,0)</f>
        <v>ИНОМАРКИ</v>
      </c>
      <c r="K826" s="69" t="str">
        <f>VLOOKUP(СВОД2023[[#This Row],[ФО]],СПРАВОЧНИК!H:P,2,0)</f>
        <v>Уральский ФО</v>
      </c>
    </row>
    <row r="827" spans="1:11" x14ac:dyDescent="0.2">
      <c r="A827" t="s">
        <v>1100</v>
      </c>
      <c r="B827" t="s">
        <v>595</v>
      </c>
      <c r="C827" s="1" t="s">
        <v>257</v>
      </c>
      <c r="D827" s="1" t="s">
        <v>693</v>
      </c>
      <c r="E827" s="2">
        <v>6</v>
      </c>
      <c r="F827" s="3">
        <v>3</v>
      </c>
      <c r="G827" s="2">
        <v>30</v>
      </c>
      <c r="H827" s="3">
        <v>31</v>
      </c>
      <c r="I827" s="68" t="str">
        <f>VLOOKUP(C827,СПРАВОЧНИК!B:D,2,0)</f>
        <v>КОРЕЯ</v>
      </c>
      <c r="J827" s="68" t="str">
        <f>VLOOKUP(C827,СПРАВОЧНИК!B:D,3,0)</f>
        <v>ИНОМАРКИ</v>
      </c>
      <c r="K827" s="69" t="str">
        <f>VLOOKUP(СВОД2023[[#This Row],[ФО]],СПРАВОЧНИК!H:P,2,0)</f>
        <v>Уральский ФО</v>
      </c>
    </row>
    <row r="828" spans="1:11" x14ac:dyDescent="0.2">
      <c r="A828" t="s">
        <v>1100</v>
      </c>
      <c r="B828" t="s">
        <v>595</v>
      </c>
      <c r="C828" s="1" t="s">
        <v>1053</v>
      </c>
      <c r="D828" s="1" t="s">
        <v>1185</v>
      </c>
      <c r="E828" s="2"/>
      <c r="F828" s="3"/>
      <c r="G828" s="2">
        <v>1</v>
      </c>
      <c r="H828" s="3"/>
      <c r="I828" s="68" t="str">
        <f>VLOOKUP(C828,СПРАВОЧНИК!B:D,2,0)</f>
        <v>ЕВРОПА</v>
      </c>
      <c r="J828" s="68" t="str">
        <f>VLOOKUP(C828,СПРАВОЧНИК!B:D,3,0)</f>
        <v>ИНОМАРКИ</v>
      </c>
      <c r="K828" s="69" t="str">
        <f>VLOOKUP(СВОД2023[[#This Row],[ФО]],СПРАВОЧНИК!H:P,2,0)</f>
        <v>Уральский ФО</v>
      </c>
    </row>
    <row r="829" spans="1:11" x14ac:dyDescent="0.2">
      <c r="A829" t="s">
        <v>1100</v>
      </c>
      <c r="B829" t="s">
        <v>595</v>
      </c>
      <c r="C829" s="1" t="s">
        <v>274</v>
      </c>
      <c r="D829" s="1" t="s">
        <v>1125</v>
      </c>
      <c r="E829" s="2"/>
      <c r="F829" s="3"/>
      <c r="G829" s="2">
        <v>1</v>
      </c>
      <c r="H829" s="3">
        <v>1</v>
      </c>
      <c r="I829" s="68" t="str">
        <f>VLOOKUP(C829,СПРАВОЧНИК!B:D,2,0)</f>
        <v>ЯПОНИЯ</v>
      </c>
      <c r="J829" s="68" t="str">
        <f>VLOOKUP(C829,СПРАВОЧНИК!B:D,3,0)</f>
        <v>ИНОМАРКИ</v>
      </c>
      <c r="K829" s="69" t="str">
        <f>VLOOKUP(СВОД2023[[#This Row],[ФО]],СПРАВОЧНИК!H:P,2,0)</f>
        <v>Уральский ФО</v>
      </c>
    </row>
    <row r="830" spans="1:11" x14ac:dyDescent="0.2">
      <c r="A830" t="s">
        <v>1100</v>
      </c>
      <c r="B830" t="s">
        <v>595</v>
      </c>
      <c r="C830" s="1" t="s">
        <v>274</v>
      </c>
      <c r="D830" s="1" t="s">
        <v>1233</v>
      </c>
      <c r="E830" s="2"/>
      <c r="F830" s="3"/>
      <c r="G830" s="2">
        <v>1</v>
      </c>
      <c r="H830" s="3">
        <v>2</v>
      </c>
      <c r="I830" s="68" t="str">
        <f>VLOOKUP(C830,СПРАВОЧНИК!B:D,2,0)</f>
        <v>ЯПОНИЯ</v>
      </c>
      <c r="J830" s="68" t="str">
        <f>VLOOKUP(C830,СПРАВОЧНИК!B:D,3,0)</f>
        <v>ИНОМАРКИ</v>
      </c>
      <c r="K830" s="69" t="str">
        <f>VLOOKUP(СВОД2023[[#This Row],[ФО]],СПРАВОЧНИК!H:P,2,0)</f>
        <v>Уральский ФО</v>
      </c>
    </row>
    <row r="831" spans="1:11" x14ac:dyDescent="0.2">
      <c r="A831" t="s">
        <v>1100</v>
      </c>
      <c r="B831" t="s">
        <v>595</v>
      </c>
      <c r="C831" s="1" t="s">
        <v>694</v>
      </c>
      <c r="D831" s="1" t="s">
        <v>695</v>
      </c>
      <c r="E831" s="2">
        <v>19</v>
      </c>
      <c r="F831" s="3">
        <v>18</v>
      </c>
      <c r="G831" s="2">
        <v>126</v>
      </c>
      <c r="H831" s="3">
        <v>100</v>
      </c>
      <c r="I831" s="68" t="str">
        <f>VLOOKUP(C831,СПРАВОЧНИК!B:D,2,0)</f>
        <v>ЕВРОПА</v>
      </c>
      <c r="J831" s="68" t="str">
        <f>VLOOKUP(C831,СПРАВОЧНИК!B:D,3,0)</f>
        <v>ИНОМАРКИ</v>
      </c>
      <c r="K831" s="69" t="str">
        <f>VLOOKUP(СВОД2023[[#This Row],[ФО]],СПРАВОЧНИК!H:P,2,0)</f>
        <v>Уральский ФО</v>
      </c>
    </row>
    <row r="832" spans="1:11" x14ac:dyDescent="0.2">
      <c r="A832" t="s">
        <v>1100</v>
      </c>
      <c r="B832" t="s">
        <v>595</v>
      </c>
      <c r="C832" s="1" t="s">
        <v>301</v>
      </c>
      <c r="D832" s="1" t="s">
        <v>741</v>
      </c>
      <c r="E832" s="2"/>
      <c r="F832" s="3">
        <v>2</v>
      </c>
      <c r="G832" s="2">
        <v>6</v>
      </c>
      <c r="H832" s="3">
        <v>5</v>
      </c>
      <c r="I832" s="68" t="str">
        <f>VLOOKUP(C832,СПРАВОЧНИК!B:D,2,0)</f>
        <v>КОРЕЯ</v>
      </c>
      <c r="J832" s="68" t="str">
        <f>VLOOKUP(C832,СПРАВОЧНИК!B:D,3,0)</f>
        <v>ИНОМАРКИ</v>
      </c>
      <c r="K832" s="69" t="str">
        <f>VLOOKUP(СВОД2023[[#This Row],[ФО]],СПРАВОЧНИК!H:P,2,0)</f>
        <v>Уральский ФО</v>
      </c>
    </row>
    <row r="833" spans="1:11" x14ac:dyDescent="0.2">
      <c r="A833" t="s">
        <v>1100</v>
      </c>
      <c r="B833" t="s">
        <v>595</v>
      </c>
      <c r="C833" s="1" t="s">
        <v>301</v>
      </c>
      <c r="D833" s="1" t="s">
        <v>1187</v>
      </c>
      <c r="E833" s="2">
        <v>1</v>
      </c>
      <c r="F833" s="3">
        <v>2</v>
      </c>
      <c r="G833" s="2">
        <v>4</v>
      </c>
      <c r="H833" s="3">
        <v>4</v>
      </c>
      <c r="I833" s="68" t="str">
        <f>VLOOKUP(C833,СПРАВОЧНИК!B:D,2,0)</f>
        <v>КОРЕЯ</v>
      </c>
      <c r="J833" s="68" t="str">
        <f>VLOOKUP(C833,СПРАВОЧНИК!B:D,3,0)</f>
        <v>ИНОМАРКИ</v>
      </c>
      <c r="K833" s="69" t="str">
        <f>VLOOKUP(СВОД2023[[#This Row],[ФО]],СПРАВОЧНИК!H:P,2,0)</f>
        <v>Уральский ФО</v>
      </c>
    </row>
    <row r="834" spans="1:11" x14ac:dyDescent="0.2">
      <c r="A834" t="s">
        <v>1100</v>
      </c>
      <c r="B834" t="s">
        <v>595</v>
      </c>
      <c r="C834" s="1" t="s">
        <v>301</v>
      </c>
      <c r="D834" s="1" t="s">
        <v>1188</v>
      </c>
      <c r="E834" s="2"/>
      <c r="F834" s="3">
        <v>1</v>
      </c>
      <c r="G834" s="2">
        <v>3</v>
      </c>
      <c r="H834" s="3">
        <v>1</v>
      </c>
      <c r="I834" s="68" t="str">
        <f>VLOOKUP(C834,СПРАВОЧНИК!B:D,2,0)</f>
        <v>КОРЕЯ</v>
      </c>
      <c r="J834" s="68" t="str">
        <f>VLOOKUP(C834,СПРАВОЧНИК!B:D,3,0)</f>
        <v>ИНОМАРКИ</v>
      </c>
      <c r="K834" s="69" t="str">
        <f>VLOOKUP(СВОД2023[[#This Row],[ФО]],СПРАВОЧНИК!H:P,2,0)</f>
        <v>Уральский ФО</v>
      </c>
    </row>
    <row r="835" spans="1:11" x14ac:dyDescent="0.2">
      <c r="A835" t="s">
        <v>1100</v>
      </c>
      <c r="B835" t="s">
        <v>595</v>
      </c>
      <c r="C835" s="1" t="s">
        <v>301</v>
      </c>
      <c r="D835" s="1" t="s">
        <v>697</v>
      </c>
      <c r="E835" s="2">
        <v>23</v>
      </c>
      <c r="F835" s="3">
        <v>7</v>
      </c>
      <c r="G835" s="2">
        <v>83</v>
      </c>
      <c r="H835" s="3">
        <v>59</v>
      </c>
      <c r="I835" s="68" t="str">
        <f>VLOOKUP(C835,СПРАВОЧНИК!B:D,2,0)</f>
        <v>КОРЕЯ</v>
      </c>
      <c r="J835" s="68" t="str">
        <f>VLOOKUP(C835,СПРАВОЧНИК!B:D,3,0)</f>
        <v>ИНОМАРКИ</v>
      </c>
      <c r="K835" s="69" t="str">
        <f>VLOOKUP(СВОД2023[[#This Row],[ФО]],СПРАВОЧНИК!H:P,2,0)</f>
        <v>Уральский ФО</v>
      </c>
    </row>
    <row r="836" spans="1:11" x14ac:dyDescent="0.2">
      <c r="A836" t="s">
        <v>1100</v>
      </c>
      <c r="B836" t="s">
        <v>595</v>
      </c>
      <c r="C836" s="1" t="s">
        <v>301</v>
      </c>
      <c r="D836" s="1" t="s">
        <v>1126</v>
      </c>
      <c r="E836" s="2"/>
      <c r="F836" s="3"/>
      <c r="G836" s="2">
        <v>3</v>
      </c>
      <c r="H836" s="3"/>
      <c r="I836" s="68" t="str">
        <f>VLOOKUP(C836,СПРАВОЧНИК!B:D,2,0)</f>
        <v>КОРЕЯ</v>
      </c>
      <c r="J836" s="68" t="str">
        <f>VLOOKUP(C836,СПРАВОЧНИК!B:D,3,0)</f>
        <v>ИНОМАРКИ</v>
      </c>
      <c r="K836" s="69" t="str">
        <f>VLOOKUP(СВОД2023[[#This Row],[ФО]],СПРАВОЧНИК!H:P,2,0)</f>
        <v>Уральский ФО</v>
      </c>
    </row>
    <row r="837" spans="1:11" x14ac:dyDescent="0.2">
      <c r="A837" t="s">
        <v>1100</v>
      </c>
      <c r="B837" t="s">
        <v>595</v>
      </c>
      <c r="C837" s="1" t="s">
        <v>311</v>
      </c>
      <c r="D837" s="1" t="s">
        <v>1189</v>
      </c>
      <c r="E837" s="2">
        <v>1</v>
      </c>
      <c r="F837" s="3"/>
      <c r="G837" s="2">
        <v>1</v>
      </c>
      <c r="H837" s="3"/>
      <c r="I837" s="68" t="str">
        <f>VLOOKUP(C837,СПРАВОЧНИК!B:D,2,0)</f>
        <v>РОССИЯ</v>
      </c>
      <c r="J837" s="68" t="str">
        <f>VLOOKUP(C837,СПРАВОЧНИК!B:D,3,0)</f>
        <v>ОТЕЧЕСТВЕННЫЕ</v>
      </c>
      <c r="K837" s="69" t="str">
        <f>VLOOKUP(СВОД2023[[#This Row],[ФО]],СПРАВОЧНИК!H:P,2,0)</f>
        <v>Уральский ФО</v>
      </c>
    </row>
    <row r="838" spans="1:11" x14ac:dyDescent="0.2">
      <c r="A838" t="s">
        <v>1100</v>
      </c>
      <c r="B838" t="s">
        <v>595</v>
      </c>
      <c r="C838" s="1" t="s">
        <v>311</v>
      </c>
      <c r="D838" s="1" t="s">
        <v>749</v>
      </c>
      <c r="E838" s="2">
        <v>7</v>
      </c>
      <c r="F838" s="3">
        <v>10</v>
      </c>
      <c r="G838" s="2">
        <v>52</v>
      </c>
      <c r="H838" s="3">
        <v>58</v>
      </c>
      <c r="I838" s="68" t="str">
        <f>VLOOKUP(C838,СПРАВОЧНИК!B:D,2,0)</f>
        <v>РОССИЯ</v>
      </c>
      <c r="J838" s="68" t="str">
        <f>VLOOKUP(C838,СПРАВОЧНИК!B:D,3,0)</f>
        <v>ОТЕЧЕСТВЕННЫЕ</v>
      </c>
      <c r="K838" s="69" t="str">
        <f>VLOOKUP(СВОД2023[[#This Row],[ФО]],СПРАВОЧНИК!H:P,2,0)</f>
        <v>Уральский ФО</v>
      </c>
    </row>
    <row r="839" spans="1:11" x14ac:dyDescent="0.2">
      <c r="A839" t="s">
        <v>1100</v>
      </c>
      <c r="B839" t="s">
        <v>595</v>
      </c>
      <c r="C839" s="1" t="s">
        <v>311</v>
      </c>
      <c r="D839" s="1" t="s">
        <v>698</v>
      </c>
      <c r="E839" s="2">
        <v>10</v>
      </c>
      <c r="F839" s="3">
        <v>5</v>
      </c>
      <c r="G839" s="2">
        <v>42</v>
      </c>
      <c r="H839" s="3">
        <v>43</v>
      </c>
      <c r="I839" s="68" t="str">
        <f>VLOOKUP(C839,СПРАВОЧНИК!B:D,2,0)</f>
        <v>РОССИЯ</v>
      </c>
      <c r="J839" s="68" t="str">
        <f>VLOOKUP(C839,СПРАВОЧНИК!B:D,3,0)</f>
        <v>ОТЕЧЕСТВЕННЫЕ</v>
      </c>
      <c r="K839" s="69" t="str">
        <f>VLOOKUP(СВОД2023[[#This Row],[ФО]],СПРАВОЧНИК!H:P,2,0)</f>
        <v>Уральский ФО</v>
      </c>
    </row>
    <row r="840" spans="1:11" x14ac:dyDescent="0.2">
      <c r="A840" t="s">
        <v>1100</v>
      </c>
      <c r="B840" t="s">
        <v>595</v>
      </c>
      <c r="C840" s="1" t="s">
        <v>311</v>
      </c>
      <c r="D840" s="1" t="s">
        <v>1190</v>
      </c>
      <c r="E840" s="2">
        <v>10</v>
      </c>
      <c r="F840" s="3">
        <v>21</v>
      </c>
      <c r="G840" s="2">
        <v>75</v>
      </c>
      <c r="H840" s="3">
        <v>52</v>
      </c>
      <c r="I840" s="68" t="str">
        <f>VLOOKUP(C840,СПРАВОЧНИК!B:D,2,0)</f>
        <v>РОССИЯ</v>
      </c>
      <c r="J840" s="68" t="str">
        <f>VLOOKUP(C840,СПРАВОЧНИК!B:D,3,0)</f>
        <v>ОТЕЧЕСТВЕННЫЕ</v>
      </c>
      <c r="K840" s="69" t="str">
        <f>VLOOKUP(СВОД2023[[#This Row],[ФО]],СПРАВОЧНИК!H:P,2,0)</f>
        <v>Уральский ФО</v>
      </c>
    </row>
    <row r="841" spans="1:11" x14ac:dyDescent="0.2">
      <c r="A841" t="s">
        <v>1100</v>
      </c>
      <c r="B841" t="s">
        <v>595</v>
      </c>
      <c r="C841" s="1" t="s">
        <v>311</v>
      </c>
      <c r="D841" s="1" t="s">
        <v>699</v>
      </c>
      <c r="E841" s="2">
        <v>7</v>
      </c>
      <c r="F841" s="3">
        <v>7</v>
      </c>
      <c r="G841" s="2">
        <v>59</v>
      </c>
      <c r="H841" s="3">
        <v>46</v>
      </c>
      <c r="I841" s="68" t="str">
        <f>VLOOKUP(C841,СПРАВОЧНИК!B:D,2,0)</f>
        <v>РОССИЯ</v>
      </c>
      <c r="J841" s="68" t="str">
        <f>VLOOKUP(C841,СПРАВОЧНИК!B:D,3,0)</f>
        <v>ОТЕЧЕСТВЕННЫЕ</v>
      </c>
      <c r="K841" s="69" t="str">
        <f>VLOOKUP(СВОД2023[[#This Row],[ФО]],СПРАВОЧНИК!H:P,2,0)</f>
        <v>Уральский ФО</v>
      </c>
    </row>
    <row r="842" spans="1:11" x14ac:dyDescent="0.2">
      <c r="A842" t="s">
        <v>1100</v>
      </c>
      <c r="B842" t="s">
        <v>595</v>
      </c>
      <c r="C842" s="1" t="s">
        <v>311</v>
      </c>
      <c r="D842" s="1" t="s">
        <v>1191</v>
      </c>
      <c r="E842" s="2"/>
      <c r="F842" s="3"/>
      <c r="G842" s="2">
        <v>1</v>
      </c>
      <c r="H842" s="3"/>
      <c r="I842" s="68" t="str">
        <f>VLOOKUP(C842,СПРАВОЧНИК!B:D,2,0)</f>
        <v>РОССИЯ</v>
      </c>
      <c r="J842" s="68" t="str">
        <f>VLOOKUP(C842,СПРАВОЧНИК!B:D,3,0)</f>
        <v>ОТЕЧЕСТВЕННЫЕ</v>
      </c>
      <c r="K842" s="69" t="str">
        <f>VLOOKUP(СВОД2023[[#This Row],[ФО]],СПРАВОЧНИК!H:P,2,0)</f>
        <v>Уральский ФО</v>
      </c>
    </row>
    <row r="843" spans="1:11" x14ac:dyDescent="0.2">
      <c r="A843" t="s">
        <v>1100</v>
      </c>
      <c r="B843" t="s">
        <v>595</v>
      </c>
      <c r="C843" s="1" t="s">
        <v>311</v>
      </c>
      <c r="D843" s="1" t="s">
        <v>700</v>
      </c>
      <c r="E843" s="2">
        <v>93</v>
      </c>
      <c r="F843" s="3">
        <v>64</v>
      </c>
      <c r="G843" s="2">
        <v>471</v>
      </c>
      <c r="H843" s="3">
        <v>418</v>
      </c>
      <c r="I843" s="68" t="str">
        <f>VLOOKUP(C843,СПРАВОЧНИК!B:D,2,0)</f>
        <v>РОССИЯ</v>
      </c>
      <c r="J843" s="68" t="str">
        <f>VLOOKUP(C843,СПРАВОЧНИК!B:D,3,0)</f>
        <v>ОТЕЧЕСТВЕННЫЕ</v>
      </c>
      <c r="K843" s="69" t="str">
        <f>VLOOKUP(СВОД2023[[#This Row],[ФО]],СПРАВОЧНИК!H:P,2,0)</f>
        <v>Уральский ФО</v>
      </c>
    </row>
    <row r="844" spans="1:11" x14ac:dyDescent="0.2">
      <c r="A844" t="s">
        <v>1100</v>
      </c>
      <c r="B844" t="s">
        <v>595</v>
      </c>
      <c r="C844" s="1" t="s">
        <v>742</v>
      </c>
      <c r="D844" s="1" t="s">
        <v>743</v>
      </c>
      <c r="E844" s="2"/>
      <c r="F844" s="3">
        <v>2</v>
      </c>
      <c r="G844" s="2">
        <v>9</v>
      </c>
      <c r="H844" s="3">
        <v>23</v>
      </c>
      <c r="I844" s="68" t="str">
        <f>VLOOKUP(C844,СПРАВОЧНИК!B:D,2,0)</f>
        <v>КИТАЙ</v>
      </c>
      <c r="J844" s="68" t="str">
        <f>VLOOKUP(C844,СПРАВОЧНИК!B:D,3,0)</f>
        <v>ИНОМАРКИ</v>
      </c>
      <c r="K844" s="69" t="str">
        <f>VLOOKUP(СВОД2023[[#This Row],[ФО]],СПРАВОЧНИК!H:P,2,0)</f>
        <v>Уральский ФО</v>
      </c>
    </row>
    <row r="845" spans="1:11" x14ac:dyDescent="0.2">
      <c r="A845" t="s">
        <v>1100</v>
      </c>
      <c r="B845" t="s">
        <v>595</v>
      </c>
      <c r="C845" s="1" t="s">
        <v>359</v>
      </c>
      <c r="D845" s="1" t="s">
        <v>1127</v>
      </c>
      <c r="E845" s="2">
        <v>11</v>
      </c>
      <c r="F845" s="3">
        <v>6</v>
      </c>
      <c r="G845" s="2">
        <v>55</v>
      </c>
      <c r="H845" s="3">
        <v>48</v>
      </c>
      <c r="I845" s="68" t="str">
        <f>VLOOKUP(C845,СПРАВОЧНИК!B:D,2,0)</f>
        <v>ЯПОНИЯ</v>
      </c>
      <c r="J845" s="68" t="str">
        <f>VLOOKUP(C845,СПРАВОЧНИК!B:D,3,0)</f>
        <v>ИНОМАРКИ</v>
      </c>
      <c r="K845" s="69" t="str">
        <f>VLOOKUP(СВОД2023[[#This Row],[ФО]],СПРАВОЧНИК!H:P,2,0)</f>
        <v>Уральский ФО</v>
      </c>
    </row>
    <row r="846" spans="1:11" x14ac:dyDescent="0.2">
      <c r="A846" t="s">
        <v>1100</v>
      </c>
      <c r="B846" t="s">
        <v>595</v>
      </c>
      <c r="C846" s="1" t="s">
        <v>359</v>
      </c>
      <c r="D846" s="1" t="s">
        <v>1193</v>
      </c>
      <c r="E846" s="2"/>
      <c r="F846" s="3"/>
      <c r="G846" s="2"/>
      <c r="H846" s="3">
        <v>1</v>
      </c>
      <c r="I846" s="68" t="str">
        <f>VLOOKUP(C846,СПРАВОЧНИК!B:D,2,0)</f>
        <v>ЯПОНИЯ</v>
      </c>
      <c r="J846" s="68" t="str">
        <f>VLOOKUP(C846,СПРАВОЧНИК!B:D,3,0)</f>
        <v>ИНОМАРКИ</v>
      </c>
      <c r="K846" s="69" t="str">
        <f>VLOOKUP(СВОД2023[[#This Row],[ФО]],СПРАВОЧНИК!H:P,2,0)</f>
        <v>Уральский ФО</v>
      </c>
    </row>
    <row r="847" spans="1:11" x14ac:dyDescent="0.2">
      <c r="A847" t="s">
        <v>1100</v>
      </c>
      <c r="B847" t="s">
        <v>595</v>
      </c>
      <c r="C847" s="1" t="s">
        <v>377</v>
      </c>
      <c r="D847" s="1" t="s">
        <v>744</v>
      </c>
      <c r="E847" s="2"/>
      <c r="F847" s="3"/>
      <c r="G847" s="2"/>
      <c r="H847" s="3">
        <v>3</v>
      </c>
      <c r="I847" s="68" t="str">
        <f>VLOOKUP(C847,СПРАВОЧНИК!B:D,2,0)</f>
        <v>ЕВРОПА</v>
      </c>
      <c r="J847" s="68" t="str">
        <f>VLOOKUP(C847,СПРАВОЧНИК!B:D,3,0)</f>
        <v>ИНОМАРКИ</v>
      </c>
      <c r="K847" s="69" t="str">
        <f>VLOOKUP(СВОД2023[[#This Row],[ФО]],СПРАВОЧНИК!H:P,2,0)</f>
        <v>Уральский ФО</v>
      </c>
    </row>
    <row r="848" spans="1:11" x14ac:dyDescent="0.2">
      <c r="A848" t="s">
        <v>1100</v>
      </c>
      <c r="B848" t="s">
        <v>595</v>
      </c>
      <c r="C848" s="1" t="s">
        <v>377</v>
      </c>
      <c r="D848" s="1" t="s">
        <v>1194</v>
      </c>
      <c r="E848" s="2"/>
      <c r="F848" s="3"/>
      <c r="G848" s="2">
        <v>2</v>
      </c>
      <c r="H848" s="3"/>
      <c r="I848" s="68" t="str">
        <f>VLOOKUP(C848,СПРАВОЧНИК!B:D,2,0)</f>
        <v>ЕВРОПА</v>
      </c>
      <c r="J848" s="68" t="str">
        <f>VLOOKUP(C848,СПРАВОЧНИК!B:D,3,0)</f>
        <v>ИНОМАРКИ</v>
      </c>
      <c r="K848" s="69" t="str">
        <f>VLOOKUP(СВОД2023[[#This Row],[ФО]],СПРАВОЧНИК!H:P,2,0)</f>
        <v>Уральский ФО</v>
      </c>
    </row>
    <row r="849" spans="1:11" x14ac:dyDescent="0.2">
      <c r="A849" t="s">
        <v>1100</v>
      </c>
      <c r="B849" t="s">
        <v>595</v>
      </c>
      <c r="C849" s="1" t="s">
        <v>377</v>
      </c>
      <c r="D849" s="1" t="s">
        <v>734</v>
      </c>
      <c r="E849" s="2"/>
      <c r="F849" s="3"/>
      <c r="G849" s="2">
        <v>1</v>
      </c>
      <c r="H849" s="3"/>
      <c r="I849" s="68" t="str">
        <f>VLOOKUP(C849,СПРАВОЧНИК!B:D,2,0)</f>
        <v>ЕВРОПА</v>
      </c>
      <c r="J849" s="68" t="str">
        <f>VLOOKUP(C849,СПРАВОЧНИК!B:D,3,0)</f>
        <v>ИНОМАРКИ</v>
      </c>
      <c r="K849" s="69" t="str">
        <f>VLOOKUP(СВОД2023[[#This Row],[ФО]],СПРАВОЧНИК!H:P,2,0)</f>
        <v>Уральский ФО</v>
      </c>
    </row>
    <row r="850" spans="1:11" x14ac:dyDescent="0.2">
      <c r="A850" t="s">
        <v>1100</v>
      </c>
      <c r="B850" t="s">
        <v>595</v>
      </c>
      <c r="C850" s="1" t="s">
        <v>377</v>
      </c>
      <c r="D850" s="1" t="s">
        <v>701</v>
      </c>
      <c r="E850" s="2">
        <v>52</v>
      </c>
      <c r="F850" s="3">
        <v>51</v>
      </c>
      <c r="G850" s="2">
        <v>259</v>
      </c>
      <c r="H850" s="3">
        <v>261</v>
      </c>
      <c r="I850" s="68" t="str">
        <f>VLOOKUP(C850,СПРАВОЧНИК!B:D,2,0)</f>
        <v>ЕВРОПА</v>
      </c>
      <c r="J850" s="68" t="str">
        <f>VLOOKUP(C850,СПРАВОЧНИК!B:D,3,0)</f>
        <v>ИНОМАРКИ</v>
      </c>
      <c r="K850" s="69" t="str">
        <f>VLOOKUP(СВОД2023[[#This Row],[ФО]],СПРАВОЧНИК!H:P,2,0)</f>
        <v>Уральский ФО</v>
      </c>
    </row>
    <row r="851" spans="1:11" x14ac:dyDescent="0.2">
      <c r="A851" t="s">
        <v>1100</v>
      </c>
      <c r="B851" t="s">
        <v>595</v>
      </c>
      <c r="C851" s="1" t="s">
        <v>377</v>
      </c>
      <c r="D851" s="1" t="s">
        <v>1195</v>
      </c>
      <c r="E851" s="2">
        <v>1</v>
      </c>
      <c r="F851" s="3"/>
      <c r="G851" s="2">
        <v>1</v>
      </c>
      <c r="H851" s="3"/>
      <c r="I851" s="68" t="str">
        <f>VLOOKUP(C851,СПРАВОЧНИК!B:D,2,0)</f>
        <v>ЕВРОПА</v>
      </c>
      <c r="J851" s="68" t="str">
        <f>VLOOKUP(C851,СПРАВОЧНИК!B:D,3,0)</f>
        <v>ИНОМАРКИ</v>
      </c>
      <c r="K851" s="69" t="str">
        <f>VLOOKUP(СВОД2023[[#This Row],[ФО]],СПРАВОЧНИК!H:P,2,0)</f>
        <v>Уральский ФО</v>
      </c>
    </row>
    <row r="852" spans="1:11" x14ac:dyDescent="0.2">
      <c r="A852" t="s">
        <v>1100</v>
      </c>
      <c r="B852" t="s">
        <v>595</v>
      </c>
      <c r="C852" s="1" t="s">
        <v>377</v>
      </c>
      <c r="D852" s="1" t="s">
        <v>1196</v>
      </c>
      <c r="E852" s="2"/>
      <c r="F852" s="3"/>
      <c r="G852" s="2">
        <v>2</v>
      </c>
      <c r="H852" s="3">
        <v>4</v>
      </c>
      <c r="I852" s="68" t="str">
        <f>VLOOKUP(C852,СПРАВОЧНИК!B:D,2,0)</f>
        <v>ЕВРОПА</v>
      </c>
      <c r="J852" s="68" t="str">
        <f>VLOOKUP(C852,СПРАВОЧНИК!B:D,3,0)</f>
        <v>ИНОМАРКИ</v>
      </c>
      <c r="K852" s="69" t="str">
        <f>VLOOKUP(СВОД2023[[#This Row],[ФО]],СПРАВОЧНИК!H:P,2,0)</f>
        <v>Уральский ФО</v>
      </c>
    </row>
    <row r="853" spans="1:11" x14ac:dyDescent="0.2">
      <c r="A853" t="s">
        <v>1100</v>
      </c>
      <c r="B853" t="s">
        <v>595</v>
      </c>
      <c r="C853" s="1" t="s">
        <v>377</v>
      </c>
      <c r="D853" s="1" t="s">
        <v>1130</v>
      </c>
      <c r="E853" s="2">
        <v>1</v>
      </c>
      <c r="F853" s="3"/>
      <c r="G853" s="2">
        <v>3</v>
      </c>
      <c r="H853" s="3">
        <v>2</v>
      </c>
      <c r="I853" s="68" t="str">
        <f>VLOOKUP(C853,СПРАВОЧНИК!B:D,2,0)</f>
        <v>ЕВРОПА</v>
      </c>
      <c r="J853" s="68" t="str">
        <f>VLOOKUP(C853,СПРАВОЧНИК!B:D,3,0)</f>
        <v>ИНОМАРКИ</v>
      </c>
      <c r="K853" s="69" t="str">
        <f>VLOOKUP(СВОД2023[[#This Row],[ФО]],СПРАВОЧНИК!H:P,2,0)</f>
        <v>Уральский ФО</v>
      </c>
    </row>
    <row r="854" spans="1:11" x14ac:dyDescent="0.2">
      <c r="A854" t="s">
        <v>1100</v>
      </c>
      <c r="B854" t="s">
        <v>595</v>
      </c>
      <c r="C854" s="1" t="s">
        <v>377</v>
      </c>
      <c r="D854" s="1" t="s">
        <v>1131</v>
      </c>
      <c r="E854" s="2">
        <v>12</v>
      </c>
      <c r="F854" s="3">
        <v>3</v>
      </c>
      <c r="G854" s="2">
        <v>39</v>
      </c>
      <c r="H854" s="3">
        <v>25</v>
      </c>
      <c r="I854" s="68" t="str">
        <f>VLOOKUP(C854,СПРАВОЧНИК!B:D,2,0)</f>
        <v>ЕВРОПА</v>
      </c>
      <c r="J854" s="68" t="str">
        <f>VLOOKUP(C854,СПРАВОЧНИК!B:D,3,0)</f>
        <v>ИНОМАРКИ</v>
      </c>
      <c r="K854" s="69" t="str">
        <f>VLOOKUP(СВОД2023[[#This Row],[ФО]],СПРАВОЧНИК!H:P,2,0)</f>
        <v>Уральский ФО</v>
      </c>
    </row>
    <row r="855" spans="1:11" x14ac:dyDescent="0.2">
      <c r="A855" t="s">
        <v>1100</v>
      </c>
      <c r="B855" t="s">
        <v>595</v>
      </c>
      <c r="C855" s="1" t="s">
        <v>377</v>
      </c>
      <c r="D855" s="1" t="s">
        <v>702</v>
      </c>
      <c r="E855" s="2">
        <v>13</v>
      </c>
      <c r="F855" s="3">
        <v>17</v>
      </c>
      <c r="G855" s="2">
        <v>90</v>
      </c>
      <c r="H855" s="3">
        <v>82</v>
      </c>
      <c r="I855" s="68" t="str">
        <f>VLOOKUP(C855,СПРАВОЧНИК!B:D,2,0)</f>
        <v>ЕВРОПА</v>
      </c>
      <c r="J855" s="68" t="str">
        <f>VLOOKUP(C855,СПРАВОЧНИК!B:D,3,0)</f>
        <v>ИНОМАРКИ</v>
      </c>
      <c r="K855" s="69" t="str">
        <f>VLOOKUP(СВОД2023[[#This Row],[ФО]],СПРАВОЧНИК!H:P,2,0)</f>
        <v>Уральский ФО</v>
      </c>
    </row>
    <row r="856" spans="1:11" x14ac:dyDescent="0.2">
      <c r="A856" t="s">
        <v>1100</v>
      </c>
      <c r="B856" t="s">
        <v>595</v>
      </c>
      <c r="C856" s="1" t="s">
        <v>377</v>
      </c>
      <c r="D856" s="1" t="s">
        <v>703</v>
      </c>
      <c r="E856" s="2">
        <v>11</v>
      </c>
      <c r="F856" s="3">
        <v>12</v>
      </c>
      <c r="G856" s="2">
        <v>66</v>
      </c>
      <c r="H856" s="3">
        <v>53</v>
      </c>
      <c r="I856" s="68" t="str">
        <f>VLOOKUP(C856,СПРАВОЧНИК!B:D,2,0)</f>
        <v>ЕВРОПА</v>
      </c>
      <c r="J856" s="68" t="str">
        <f>VLOOKUP(C856,СПРАВОЧНИК!B:D,3,0)</f>
        <v>ИНОМАРКИ</v>
      </c>
      <c r="K856" s="69" t="str">
        <f>VLOOKUP(СВОД2023[[#This Row],[ФО]],СПРАВОЧНИК!H:P,2,0)</f>
        <v>Уральский ФО</v>
      </c>
    </row>
    <row r="857" spans="1:11" x14ac:dyDescent="0.2">
      <c r="A857" t="s">
        <v>1100</v>
      </c>
      <c r="B857" t="s">
        <v>595</v>
      </c>
      <c r="C857" s="1" t="s">
        <v>404</v>
      </c>
      <c r="D857" s="1" t="s">
        <v>704</v>
      </c>
      <c r="E857" s="2">
        <v>19</v>
      </c>
      <c r="F857" s="3">
        <v>6</v>
      </c>
      <c r="G857" s="2">
        <v>119</v>
      </c>
      <c r="H857" s="3">
        <v>63</v>
      </c>
      <c r="I857" s="68" t="str">
        <f>VLOOKUP(C857,СПРАВОЧНИК!B:D,2,0)</f>
        <v>ЯПОНИЯ</v>
      </c>
      <c r="J857" s="68" t="str">
        <f>VLOOKUP(C857,СПРАВОЧНИК!B:D,3,0)</f>
        <v>ИНОМАРКИ</v>
      </c>
      <c r="K857" s="69" t="str">
        <f>VLOOKUP(СВОД2023[[#This Row],[ФО]],СПРАВОЧНИК!H:P,2,0)</f>
        <v>Уральский ФО</v>
      </c>
    </row>
    <row r="858" spans="1:11" x14ac:dyDescent="0.2">
      <c r="A858" t="s">
        <v>1100</v>
      </c>
      <c r="B858" t="s">
        <v>595</v>
      </c>
      <c r="C858" s="1" t="s">
        <v>404</v>
      </c>
      <c r="D858" s="1" t="s">
        <v>1197</v>
      </c>
      <c r="E858" s="2"/>
      <c r="F858" s="3">
        <v>1</v>
      </c>
      <c r="G858" s="2">
        <v>2</v>
      </c>
      <c r="H858" s="3">
        <v>4</v>
      </c>
      <c r="I858" s="68" t="str">
        <f>VLOOKUP(C858,СПРАВОЧНИК!B:D,2,0)</f>
        <v>ЯПОНИЯ</v>
      </c>
      <c r="J858" s="68" t="str">
        <f>VLOOKUP(C858,СПРАВОЧНИК!B:D,3,0)</f>
        <v>ИНОМАРКИ</v>
      </c>
      <c r="K858" s="69" t="str">
        <f>VLOOKUP(СВОД2023[[#This Row],[ФО]],СПРАВОЧНИК!H:P,2,0)</f>
        <v>Уральский ФО</v>
      </c>
    </row>
    <row r="859" spans="1:11" x14ac:dyDescent="0.2">
      <c r="A859" t="s">
        <v>1100</v>
      </c>
      <c r="B859" t="s">
        <v>595</v>
      </c>
      <c r="C859" s="1" t="s">
        <v>404</v>
      </c>
      <c r="D859" s="1" t="s">
        <v>1198</v>
      </c>
      <c r="E859" s="2"/>
      <c r="F859" s="3"/>
      <c r="G859" s="2">
        <v>5</v>
      </c>
      <c r="H859" s="3"/>
      <c r="I859" s="68" t="str">
        <f>VLOOKUP(C859,СПРАВОЧНИК!B:D,2,0)</f>
        <v>ЯПОНИЯ</v>
      </c>
      <c r="J859" s="68" t="str">
        <f>VLOOKUP(C859,СПРАВОЧНИК!B:D,3,0)</f>
        <v>ИНОМАРКИ</v>
      </c>
      <c r="K859" s="69" t="str">
        <f>VLOOKUP(СВОД2023[[#This Row],[ФО]],СПРАВОЧНИК!H:P,2,0)</f>
        <v>Уральский ФО</v>
      </c>
    </row>
    <row r="860" spans="1:11" x14ac:dyDescent="0.2">
      <c r="A860" t="s">
        <v>1100</v>
      </c>
      <c r="B860" t="s">
        <v>595</v>
      </c>
      <c r="C860" s="1" t="s">
        <v>404</v>
      </c>
      <c r="D860" s="1" t="s">
        <v>1132</v>
      </c>
      <c r="E860" s="2">
        <v>2</v>
      </c>
      <c r="F860" s="3">
        <v>1</v>
      </c>
      <c r="G860" s="2">
        <v>7</v>
      </c>
      <c r="H860" s="3">
        <v>7</v>
      </c>
      <c r="I860" s="68" t="str">
        <f>VLOOKUP(C860,СПРАВОЧНИК!B:D,2,0)</f>
        <v>ЯПОНИЯ</v>
      </c>
      <c r="J860" s="68" t="str">
        <f>VLOOKUP(C860,СПРАВОЧНИК!B:D,3,0)</f>
        <v>ИНОМАРКИ</v>
      </c>
      <c r="K860" s="69" t="str">
        <f>VLOOKUP(СВОД2023[[#This Row],[ФО]],СПРАВОЧНИК!H:P,2,0)</f>
        <v>Уральский ФО</v>
      </c>
    </row>
    <row r="861" spans="1:11" x14ac:dyDescent="0.2">
      <c r="A861" t="s">
        <v>1100</v>
      </c>
      <c r="B861" t="s">
        <v>595</v>
      </c>
      <c r="C861" s="1" t="s">
        <v>1199</v>
      </c>
      <c r="D861" s="1" t="s">
        <v>1200</v>
      </c>
      <c r="E861" s="2"/>
      <c r="F861" s="3"/>
      <c r="G861" s="2">
        <v>1</v>
      </c>
      <c r="H861" s="3">
        <v>1</v>
      </c>
      <c r="I861" s="68" t="str">
        <f>VLOOKUP(C861,СПРАВОЧНИК!B:D,2,0)</f>
        <v>ЕВРОПА</v>
      </c>
      <c r="J861" s="68" t="str">
        <f>VLOOKUP(C861,СПРАВОЧНИК!B:D,3,0)</f>
        <v>ИНОМАРКИ</v>
      </c>
      <c r="K861" s="69" t="str">
        <f>VLOOKUP(СВОД2023[[#This Row],[ФО]],СПРАВОЧНИК!H:P,2,0)</f>
        <v>Уральский ФО</v>
      </c>
    </row>
    <row r="862" spans="1:11" x14ac:dyDescent="0.2">
      <c r="A862" t="s">
        <v>1100</v>
      </c>
      <c r="B862" t="s">
        <v>595</v>
      </c>
      <c r="C862" s="1" t="s">
        <v>418</v>
      </c>
      <c r="D862" s="1" t="s">
        <v>1133</v>
      </c>
      <c r="E862" s="2">
        <v>20</v>
      </c>
      <c r="F862" s="3">
        <v>14</v>
      </c>
      <c r="G862" s="2">
        <v>112</v>
      </c>
      <c r="H862" s="3">
        <v>83</v>
      </c>
      <c r="I862" s="68" t="str">
        <f>VLOOKUP(C862,СПРАВОЧНИК!B:D,2,0)</f>
        <v>ЯПОНИЯ</v>
      </c>
      <c r="J862" s="68" t="str">
        <f>VLOOKUP(C862,СПРАВОЧНИК!B:D,3,0)</f>
        <v>ИНОМАРКИ</v>
      </c>
      <c r="K862" s="69" t="str">
        <f>VLOOKUP(СВОД2023[[#This Row],[ФО]],СПРАВОЧНИК!H:P,2,0)</f>
        <v>Уральский ФО</v>
      </c>
    </row>
    <row r="863" spans="1:11" x14ac:dyDescent="0.2">
      <c r="A863" t="s">
        <v>1100</v>
      </c>
      <c r="B863" t="s">
        <v>595</v>
      </c>
      <c r="C863" s="1" t="s">
        <v>418</v>
      </c>
      <c r="D863" s="1" t="s">
        <v>750</v>
      </c>
      <c r="E863" s="2">
        <v>3</v>
      </c>
      <c r="F863" s="3"/>
      <c r="G863" s="2">
        <v>12</v>
      </c>
      <c r="H863" s="3">
        <v>8</v>
      </c>
      <c r="I863" s="68" t="str">
        <f>VLOOKUP(C863,СПРАВОЧНИК!B:D,2,0)</f>
        <v>ЯПОНИЯ</v>
      </c>
      <c r="J863" s="68" t="str">
        <f>VLOOKUP(C863,СПРАВОЧНИК!B:D,3,0)</f>
        <v>ИНОМАРКИ</v>
      </c>
      <c r="K863" s="69" t="str">
        <f>VLOOKUP(СВОД2023[[#This Row],[ФО]],СПРАВОЧНИК!H:P,2,0)</f>
        <v>Уральский ФО</v>
      </c>
    </row>
    <row r="864" spans="1:11" x14ac:dyDescent="0.2">
      <c r="A864" t="s">
        <v>1100</v>
      </c>
      <c r="B864" t="s">
        <v>595</v>
      </c>
      <c r="C864" s="1" t="s">
        <v>418</v>
      </c>
      <c r="D864" s="1" t="s">
        <v>705</v>
      </c>
      <c r="E864" s="2"/>
      <c r="F864" s="3">
        <v>2</v>
      </c>
      <c r="G864" s="2">
        <v>1</v>
      </c>
      <c r="H864" s="3">
        <v>6</v>
      </c>
      <c r="I864" s="68" t="str">
        <f>VLOOKUP(C864,СПРАВОЧНИК!B:D,2,0)</f>
        <v>ЯПОНИЯ</v>
      </c>
      <c r="J864" s="68" t="str">
        <f>VLOOKUP(C864,СПРАВОЧНИК!B:D,3,0)</f>
        <v>ИНОМАРКИ</v>
      </c>
      <c r="K864" s="69" t="str">
        <f>VLOOKUP(СВОД2023[[#This Row],[ФО]],СПРАВОЧНИК!H:P,2,0)</f>
        <v>Уральский ФО</v>
      </c>
    </row>
    <row r="865" spans="1:11" x14ac:dyDescent="0.2">
      <c r="A865" t="s">
        <v>1100</v>
      </c>
      <c r="B865" t="s">
        <v>595</v>
      </c>
      <c r="C865" s="1" t="s">
        <v>418</v>
      </c>
      <c r="D865" s="1" t="s">
        <v>1201</v>
      </c>
      <c r="E865" s="2"/>
      <c r="F865" s="3"/>
      <c r="G865" s="2"/>
      <c r="H865" s="3">
        <v>1</v>
      </c>
      <c r="I865" s="68" t="str">
        <f>VLOOKUP(C865,СПРАВОЧНИК!B:D,2,0)</f>
        <v>ЯПОНИЯ</v>
      </c>
      <c r="J865" s="68" t="str">
        <f>VLOOKUP(C865,СПРАВОЧНИК!B:D,3,0)</f>
        <v>ИНОМАРКИ</v>
      </c>
      <c r="K865" s="69" t="str">
        <f>VLOOKUP(СВОД2023[[#This Row],[ФО]],СПРАВОЧНИК!H:P,2,0)</f>
        <v>Уральский ФО</v>
      </c>
    </row>
    <row r="866" spans="1:11" x14ac:dyDescent="0.2">
      <c r="A866" t="s">
        <v>1100</v>
      </c>
      <c r="B866" t="s">
        <v>595</v>
      </c>
      <c r="C866" s="1" t="s">
        <v>418</v>
      </c>
      <c r="D866" s="1" t="s">
        <v>1135</v>
      </c>
      <c r="E866" s="2">
        <v>7</v>
      </c>
      <c r="F866" s="3">
        <v>2</v>
      </c>
      <c r="G866" s="2">
        <v>20</v>
      </c>
      <c r="H866" s="3">
        <v>14</v>
      </c>
      <c r="I866" s="68" t="str">
        <f>VLOOKUP(C866,СПРАВОЧНИК!B:D,2,0)</f>
        <v>ЯПОНИЯ</v>
      </c>
      <c r="J866" s="68" t="str">
        <f>VLOOKUP(C866,СПРАВОЧНИК!B:D,3,0)</f>
        <v>ИНОМАРКИ</v>
      </c>
      <c r="K866" s="69" t="str">
        <f>VLOOKUP(СВОД2023[[#This Row],[ФО]],СПРАВОЧНИК!H:P,2,0)</f>
        <v>Уральский ФО</v>
      </c>
    </row>
    <row r="867" spans="1:11" x14ac:dyDescent="0.2">
      <c r="A867" t="s">
        <v>1100</v>
      </c>
      <c r="B867" t="s">
        <v>595</v>
      </c>
      <c r="C867" s="1" t="s">
        <v>418</v>
      </c>
      <c r="D867" s="1" t="s">
        <v>706</v>
      </c>
      <c r="E867" s="2">
        <v>4</v>
      </c>
      <c r="F867" s="3">
        <v>3</v>
      </c>
      <c r="G867" s="2">
        <v>17</v>
      </c>
      <c r="H867" s="3">
        <v>13</v>
      </c>
      <c r="I867" s="68" t="str">
        <f>VLOOKUP(C867,СПРАВОЧНИК!B:D,2,0)</f>
        <v>ЯПОНИЯ</v>
      </c>
      <c r="J867" s="68" t="str">
        <f>VLOOKUP(C867,СПРАВОЧНИК!B:D,3,0)</f>
        <v>ИНОМАРКИ</v>
      </c>
      <c r="K867" s="69" t="str">
        <f>VLOOKUP(СВОД2023[[#This Row],[ФО]],СПРАВОЧНИК!H:P,2,0)</f>
        <v>Уральский ФО</v>
      </c>
    </row>
    <row r="868" spans="1:11" x14ac:dyDescent="0.2">
      <c r="A868" t="s">
        <v>1100</v>
      </c>
      <c r="B868" t="s">
        <v>595</v>
      </c>
      <c r="C868" s="1" t="s">
        <v>418</v>
      </c>
      <c r="D868" s="1" t="s">
        <v>707</v>
      </c>
      <c r="E868" s="2">
        <v>14</v>
      </c>
      <c r="F868" s="3">
        <v>2</v>
      </c>
      <c r="G868" s="2">
        <v>86</v>
      </c>
      <c r="H868" s="3">
        <v>25</v>
      </c>
      <c r="I868" s="68" t="str">
        <f>VLOOKUP(C868,СПРАВОЧНИК!B:D,2,0)</f>
        <v>ЯПОНИЯ</v>
      </c>
      <c r="J868" s="68" t="str">
        <f>VLOOKUP(C868,СПРАВОЧНИК!B:D,3,0)</f>
        <v>ИНОМАРКИ</v>
      </c>
      <c r="K868" s="69" t="str">
        <f>VLOOKUP(СВОД2023[[#This Row],[ФО]],СПРАВОЧНИК!H:P,2,0)</f>
        <v>Уральский ФО</v>
      </c>
    </row>
    <row r="869" spans="1:11" x14ac:dyDescent="0.2">
      <c r="A869" t="s">
        <v>1100</v>
      </c>
      <c r="B869" t="s">
        <v>595</v>
      </c>
      <c r="C869" s="1" t="s">
        <v>418</v>
      </c>
      <c r="D869" s="1" t="s">
        <v>1203</v>
      </c>
      <c r="E869" s="2"/>
      <c r="F869" s="3"/>
      <c r="G869" s="2">
        <v>1</v>
      </c>
      <c r="H869" s="3"/>
      <c r="I869" s="68" t="str">
        <f>VLOOKUP(C869,СПРАВОЧНИК!B:D,2,0)</f>
        <v>ЯПОНИЯ</v>
      </c>
      <c r="J869" s="68" t="str">
        <f>VLOOKUP(C869,СПРАВОЧНИК!B:D,3,0)</f>
        <v>ИНОМАРКИ</v>
      </c>
      <c r="K869" s="69" t="str">
        <f>VLOOKUP(СВОД2023[[#This Row],[ФО]],СПРАВОЧНИК!H:P,2,0)</f>
        <v>Уральский ФО</v>
      </c>
    </row>
    <row r="870" spans="1:11" x14ac:dyDescent="0.2">
      <c r="A870" t="s">
        <v>1100</v>
      </c>
      <c r="B870" t="s">
        <v>595</v>
      </c>
      <c r="C870" s="1" t="s">
        <v>418</v>
      </c>
      <c r="D870" s="1" t="s">
        <v>1137</v>
      </c>
      <c r="E870" s="2"/>
      <c r="F870" s="3"/>
      <c r="G870" s="2"/>
      <c r="H870" s="3">
        <v>1</v>
      </c>
      <c r="I870" s="68" t="str">
        <f>VLOOKUP(C870,СПРАВОЧНИК!B:D,2,0)</f>
        <v>ЯПОНИЯ</v>
      </c>
      <c r="J870" s="68" t="str">
        <f>VLOOKUP(C870,СПРАВОЧНИК!B:D,3,0)</f>
        <v>ИНОМАРКИ</v>
      </c>
      <c r="K870" s="69" t="str">
        <f>VLOOKUP(СВОД2023[[#This Row],[ФО]],СПРАВОЧНИК!H:P,2,0)</f>
        <v>Уральский ФО</v>
      </c>
    </row>
    <row r="871" spans="1:11" x14ac:dyDescent="0.2">
      <c r="A871" t="s">
        <v>1100</v>
      </c>
      <c r="B871" t="s">
        <v>595</v>
      </c>
      <c r="C871" s="1" t="s">
        <v>418</v>
      </c>
      <c r="D871" s="1" t="s">
        <v>1138</v>
      </c>
      <c r="E871" s="2">
        <v>10</v>
      </c>
      <c r="F871" s="3">
        <v>9</v>
      </c>
      <c r="G871" s="2">
        <v>35</v>
      </c>
      <c r="H871" s="3">
        <v>34</v>
      </c>
      <c r="I871" s="68" t="str">
        <f>VLOOKUP(C871,СПРАВОЧНИК!B:D,2,0)</f>
        <v>ЯПОНИЯ</v>
      </c>
      <c r="J871" s="68" t="str">
        <f>VLOOKUP(C871,СПРАВОЧНИК!B:D,3,0)</f>
        <v>ИНОМАРКИ</v>
      </c>
      <c r="K871" s="69" t="str">
        <f>VLOOKUP(СВОД2023[[#This Row],[ФО]],СПРАВОЧНИК!H:P,2,0)</f>
        <v>Уральский ФО</v>
      </c>
    </row>
    <row r="872" spans="1:11" x14ac:dyDescent="0.2">
      <c r="A872" t="s">
        <v>1100</v>
      </c>
      <c r="B872" t="s">
        <v>595</v>
      </c>
      <c r="C872" s="1" t="s">
        <v>439</v>
      </c>
      <c r="D872" s="1" t="s">
        <v>735</v>
      </c>
      <c r="E872" s="2">
        <v>3</v>
      </c>
      <c r="F872" s="3">
        <v>5</v>
      </c>
      <c r="G872" s="2">
        <v>7</v>
      </c>
      <c r="H872" s="3">
        <v>13</v>
      </c>
      <c r="I872" s="68" t="str">
        <f>VLOOKUP(C872,СПРАВОЧНИК!B:D,2,0)</f>
        <v>ЕВРОПА</v>
      </c>
      <c r="J872" s="68" t="str">
        <f>VLOOKUP(C872,СПРАВОЧНИК!B:D,3,0)</f>
        <v>ИНОМАРКИ</v>
      </c>
      <c r="K872" s="69" t="str">
        <f>VLOOKUP(СВОД2023[[#This Row],[ФО]],СПРАВОЧНИК!H:P,2,0)</f>
        <v>Уральский ФО</v>
      </c>
    </row>
    <row r="873" spans="1:11" x14ac:dyDescent="0.2">
      <c r="A873" t="s">
        <v>1100</v>
      </c>
      <c r="B873" t="s">
        <v>595</v>
      </c>
      <c r="C873" s="1" t="s">
        <v>439</v>
      </c>
      <c r="D873" s="1" t="s">
        <v>760</v>
      </c>
      <c r="E873" s="2"/>
      <c r="F873" s="3"/>
      <c r="G873" s="2">
        <v>2</v>
      </c>
      <c r="H873" s="3">
        <v>2</v>
      </c>
      <c r="I873" s="68" t="str">
        <f>VLOOKUP(C873,СПРАВОЧНИК!B:D,2,0)</f>
        <v>ЕВРОПА</v>
      </c>
      <c r="J873" s="68" t="str">
        <f>VLOOKUP(C873,СПРАВОЧНИК!B:D,3,0)</f>
        <v>ИНОМАРКИ</v>
      </c>
      <c r="K873" s="69" t="str">
        <f>VLOOKUP(СВОД2023[[#This Row],[ФО]],СПРАВОЧНИК!H:P,2,0)</f>
        <v>Уральский ФО</v>
      </c>
    </row>
    <row r="874" spans="1:11" x14ac:dyDescent="0.2">
      <c r="A874" t="s">
        <v>1100</v>
      </c>
      <c r="B874" t="s">
        <v>595</v>
      </c>
      <c r="C874" s="1" t="s">
        <v>439</v>
      </c>
      <c r="D874" s="1" t="s">
        <v>745</v>
      </c>
      <c r="E874" s="2"/>
      <c r="F874" s="3"/>
      <c r="G874" s="2">
        <v>2</v>
      </c>
      <c r="H874" s="3"/>
      <c r="I874" s="68" t="str">
        <f>VLOOKUP(C874,СПРАВОЧНИК!B:D,2,0)</f>
        <v>ЕВРОПА</v>
      </c>
      <c r="J874" s="68" t="str">
        <f>VLOOKUP(C874,СПРАВОЧНИК!B:D,3,0)</f>
        <v>ИНОМАРКИ</v>
      </c>
      <c r="K874" s="69" t="str">
        <f>VLOOKUP(СВОД2023[[#This Row],[ФО]],СПРАВОЧНИК!H:P,2,0)</f>
        <v>Уральский ФО</v>
      </c>
    </row>
    <row r="875" spans="1:11" x14ac:dyDescent="0.2">
      <c r="A875" t="s">
        <v>1100</v>
      </c>
      <c r="B875" t="s">
        <v>595</v>
      </c>
      <c r="C875" s="1" t="s">
        <v>439</v>
      </c>
      <c r="D875" s="1" t="s">
        <v>746</v>
      </c>
      <c r="E875" s="2">
        <v>1</v>
      </c>
      <c r="F875" s="3"/>
      <c r="G875" s="2">
        <v>2</v>
      </c>
      <c r="H875" s="3"/>
      <c r="I875" s="68" t="str">
        <f>VLOOKUP(C875,СПРАВОЧНИК!B:D,2,0)</f>
        <v>ЕВРОПА</v>
      </c>
      <c r="J875" s="68" t="str">
        <f>VLOOKUP(C875,СПРАВОЧНИК!B:D,3,0)</f>
        <v>ИНОМАРКИ</v>
      </c>
      <c r="K875" s="69" t="str">
        <f>VLOOKUP(СВОД2023[[#This Row],[ФО]],СПРАВОЧНИК!H:P,2,0)</f>
        <v>Уральский ФО</v>
      </c>
    </row>
    <row r="876" spans="1:11" x14ac:dyDescent="0.2">
      <c r="A876" t="s">
        <v>1100</v>
      </c>
      <c r="B876" t="s">
        <v>595</v>
      </c>
      <c r="C876" s="1" t="s">
        <v>439</v>
      </c>
      <c r="D876" s="1" t="s">
        <v>736</v>
      </c>
      <c r="E876" s="2">
        <v>1</v>
      </c>
      <c r="F876" s="3">
        <v>1</v>
      </c>
      <c r="G876" s="2">
        <v>11</v>
      </c>
      <c r="H876" s="3">
        <v>9</v>
      </c>
      <c r="I876" s="68" t="str">
        <f>VLOOKUP(C876,СПРАВОЧНИК!B:D,2,0)</f>
        <v>ЕВРОПА</v>
      </c>
      <c r="J876" s="68" t="str">
        <f>VLOOKUP(C876,СПРАВОЧНИК!B:D,3,0)</f>
        <v>ИНОМАРКИ</v>
      </c>
      <c r="K876" s="69" t="str">
        <f>VLOOKUP(СВОД2023[[#This Row],[ФО]],СПРАВОЧНИК!H:P,2,0)</f>
        <v>Уральский ФО</v>
      </c>
    </row>
    <row r="877" spans="1:11" x14ac:dyDescent="0.2">
      <c r="A877" t="s">
        <v>1100</v>
      </c>
      <c r="B877" t="s">
        <v>595</v>
      </c>
      <c r="C877" s="1" t="s">
        <v>439</v>
      </c>
      <c r="D877" s="1" t="s">
        <v>708</v>
      </c>
      <c r="E877" s="2">
        <v>2</v>
      </c>
      <c r="F877" s="3">
        <v>1</v>
      </c>
      <c r="G877" s="2">
        <v>6</v>
      </c>
      <c r="H877" s="3">
        <v>2</v>
      </c>
      <c r="I877" s="68" t="str">
        <f>VLOOKUP(C877,СПРАВОЧНИК!B:D,2,0)</f>
        <v>ЕВРОПА</v>
      </c>
      <c r="J877" s="68" t="str">
        <f>VLOOKUP(C877,СПРАВОЧНИК!B:D,3,0)</f>
        <v>ИНОМАРКИ</v>
      </c>
      <c r="K877" s="69" t="str">
        <f>VLOOKUP(СВОД2023[[#This Row],[ФО]],СПРАВОЧНИК!H:P,2,0)</f>
        <v>Уральский ФО</v>
      </c>
    </row>
    <row r="878" spans="1:11" x14ac:dyDescent="0.2">
      <c r="A878" t="s">
        <v>1100</v>
      </c>
      <c r="B878" t="s">
        <v>595</v>
      </c>
      <c r="C878" s="1" t="s">
        <v>445</v>
      </c>
      <c r="D878" s="1" t="s">
        <v>737</v>
      </c>
      <c r="E878" s="2">
        <v>29</v>
      </c>
      <c r="F878" s="3">
        <v>30</v>
      </c>
      <c r="G878" s="2">
        <v>156</v>
      </c>
      <c r="H878" s="3">
        <v>157</v>
      </c>
      <c r="I878" s="68" t="str">
        <f>VLOOKUP(C878,СПРАВОЧНИК!B:D,2,0)</f>
        <v>ЕВРОПА</v>
      </c>
      <c r="J878" s="68" t="str">
        <f>VLOOKUP(C878,СПРАВОЧНИК!B:D,3,0)</f>
        <v>ИНОМАРКИ</v>
      </c>
      <c r="K878" s="69" t="str">
        <f>VLOOKUP(СВОД2023[[#This Row],[ФО]],СПРАВОЧНИК!H:P,2,0)</f>
        <v>Уральский ФО</v>
      </c>
    </row>
    <row r="879" spans="1:11" x14ac:dyDescent="0.2">
      <c r="A879" t="s">
        <v>1100</v>
      </c>
      <c r="B879" t="s">
        <v>595</v>
      </c>
      <c r="C879" s="1" t="s">
        <v>445</v>
      </c>
      <c r="D879" s="1" t="s">
        <v>709</v>
      </c>
      <c r="E879" s="2">
        <v>5</v>
      </c>
      <c r="F879" s="3">
        <v>3</v>
      </c>
      <c r="G879" s="2">
        <v>13</v>
      </c>
      <c r="H879" s="3">
        <v>24</v>
      </c>
      <c r="I879" s="68" t="str">
        <f>VLOOKUP(C879,СПРАВОЧНИК!B:D,2,0)</f>
        <v>ЕВРОПА</v>
      </c>
      <c r="J879" s="68" t="str">
        <f>VLOOKUP(C879,СПРАВОЧНИК!B:D,3,0)</f>
        <v>ИНОМАРКИ</v>
      </c>
      <c r="K879" s="69" t="str">
        <f>VLOOKUP(СВОД2023[[#This Row],[ФО]],СПРАВОЧНИК!H:P,2,0)</f>
        <v>Уральский ФО</v>
      </c>
    </row>
    <row r="880" spans="1:11" x14ac:dyDescent="0.2">
      <c r="A880" t="s">
        <v>1100</v>
      </c>
      <c r="B880" t="s">
        <v>595</v>
      </c>
      <c r="C880" s="1" t="s">
        <v>445</v>
      </c>
      <c r="D880" s="1" t="s">
        <v>710</v>
      </c>
      <c r="E880" s="2">
        <v>23</v>
      </c>
      <c r="F880" s="3">
        <v>23</v>
      </c>
      <c r="G880" s="2">
        <v>179</v>
      </c>
      <c r="H880" s="3">
        <v>135</v>
      </c>
      <c r="I880" s="68" t="str">
        <f>VLOOKUP(C880,СПРАВОЧНИК!B:D,2,0)</f>
        <v>ЕВРОПА</v>
      </c>
      <c r="J880" s="68" t="str">
        <f>VLOOKUP(C880,СПРАВОЧНИК!B:D,3,0)</f>
        <v>ИНОМАРКИ</v>
      </c>
      <c r="K880" s="69" t="str">
        <f>VLOOKUP(СВОД2023[[#This Row],[ФО]],СПРАВОЧНИК!H:P,2,0)</f>
        <v>Уральский ФО</v>
      </c>
    </row>
    <row r="881" spans="1:11" x14ac:dyDescent="0.2">
      <c r="A881" t="s">
        <v>1100</v>
      </c>
      <c r="B881" t="s">
        <v>595</v>
      </c>
      <c r="C881" s="1" t="s">
        <v>445</v>
      </c>
      <c r="D881" s="1" t="s">
        <v>711</v>
      </c>
      <c r="E881" s="2">
        <v>5</v>
      </c>
      <c r="F881" s="3">
        <v>4</v>
      </c>
      <c r="G881" s="2">
        <v>32</v>
      </c>
      <c r="H881" s="3">
        <v>16</v>
      </c>
      <c r="I881" s="68" t="str">
        <f>VLOOKUP(C881,СПРАВОЧНИК!B:D,2,0)</f>
        <v>ЕВРОПА</v>
      </c>
      <c r="J881" s="68" t="str">
        <f>VLOOKUP(C881,СПРАВОЧНИК!B:D,3,0)</f>
        <v>ИНОМАРКИ</v>
      </c>
      <c r="K881" s="69" t="str">
        <f>VLOOKUP(СВОД2023[[#This Row],[ФО]],СПРАВОЧНИК!H:P,2,0)</f>
        <v>Уральский ФО</v>
      </c>
    </row>
    <row r="882" spans="1:11" x14ac:dyDescent="0.2">
      <c r="A882" t="s">
        <v>1100</v>
      </c>
      <c r="B882" t="s">
        <v>595</v>
      </c>
      <c r="C882" s="1" t="s">
        <v>1071</v>
      </c>
      <c r="D882" s="1" t="s">
        <v>1206</v>
      </c>
      <c r="E882" s="2"/>
      <c r="F882" s="3">
        <v>2</v>
      </c>
      <c r="G882" s="2">
        <v>4</v>
      </c>
      <c r="H882" s="3">
        <v>4</v>
      </c>
      <c r="I882" s="68" t="str">
        <f>VLOOKUP(C882,СПРАВОЧНИК!B:D,2,0)</f>
        <v>РОССИЯ</v>
      </c>
      <c r="J882" s="68" t="str">
        <f>VLOOKUP(C882,СПРАВОЧНИК!B:D,3,0)</f>
        <v>ОТЕЧЕСТВЕННЫЕ</v>
      </c>
      <c r="K882" s="69" t="str">
        <f>VLOOKUP(СВОД2023[[#This Row],[ФО]],СПРАВОЧНИК!H:P,2,0)</f>
        <v>Уральский ФО</v>
      </c>
    </row>
    <row r="883" spans="1:11" x14ac:dyDescent="0.2">
      <c r="A883" t="s">
        <v>1100</v>
      </c>
      <c r="B883" t="s">
        <v>595</v>
      </c>
      <c r="C883" s="1" t="s">
        <v>464</v>
      </c>
      <c r="D883" s="1" t="s">
        <v>1139</v>
      </c>
      <c r="E883" s="2">
        <v>6</v>
      </c>
      <c r="F883" s="3">
        <v>1</v>
      </c>
      <c r="G883" s="2">
        <v>35</v>
      </c>
      <c r="H883" s="3">
        <v>27</v>
      </c>
      <c r="I883" s="68" t="str">
        <f>VLOOKUP(C883,СПРАВОЧНИК!B:D,2,0)</f>
        <v>ЕВРОПА</v>
      </c>
      <c r="J883" s="68" t="str">
        <f>VLOOKUP(C883,СПРАВОЧНИК!B:D,3,0)</f>
        <v>ИНОМАРКИ</v>
      </c>
      <c r="K883" s="69" t="str">
        <f>VLOOKUP(СВОД2023[[#This Row],[ФО]],СПРАВОЧНИК!H:P,2,0)</f>
        <v>Уральский ФО</v>
      </c>
    </row>
    <row r="884" spans="1:11" x14ac:dyDescent="0.2">
      <c r="A884" t="s">
        <v>1100</v>
      </c>
      <c r="B884" t="s">
        <v>595</v>
      </c>
      <c r="C884" s="1" t="s">
        <v>464</v>
      </c>
      <c r="D884" s="1" t="s">
        <v>1140</v>
      </c>
      <c r="E884" s="2">
        <v>20</v>
      </c>
      <c r="F884" s="3">
        <v>10</v>
      </c>
      <c r="G884" s="2">
        <v>113</v>
      </c>
      <c r="H884" s="3">
        <v>80</v>
      </c>
      <c r="I884" s="68" t="str">
        <f>VLOOKUP(C884,СПРАВОЧНИК!B:D,2,0)</f>
        <v>ЕВРОПА</v>
      </c>
      <c r="J884" s="68" t="str">
        <f>VLOOKUP(C884,СПРАВОЧНИК!B:D,3,0)</f>
        <v>ИНОМАРКИ</v>
      </c>
      <c r="K884" s="69" t="str">
        <f>VLOOKUP(СВОД2023[[#This Row],[ФО]],СПРАВОЧНИК!H:P,2,0)</f>
        <v>Уральский ФО</v>
      </c>
    </row>
    <row r="885" spans="1:11" x14ac:dyDescent="0.2">
      <c r="A885" t="s">
        <v>1100</v>
      </c>
      <c r="B885" t="s">
        <v>595</v>
      </c>
      <c r="C885" s="1" t="s">
        <v>464</v>
      </c>
      <c r="D885" s="1" t="s">
        <v>712</v>
      </c>
      <c r="E885" s="2">
        <v>12</v>
      </c>
      <c r="F885" s="3">
        <v>2</v>
      </c>
      <c r="G885" s="2">
        <v>55</v>
      </c>
      <c r="H885" s="3">
        <v>44</v>
      </c>
      <c r="I885" s="68" t="str">
        <f>VLOOKUP(C885,СПРАВОЧНИК!B:D,2,0)</f>
        <v>ЕВРОПА</v>
      </c>
      <c r="J885" s="68" t="str">
        <f>VLOOKUP(C885,СПРАВОЧНИК!B:D,3,0)</f>
        <v>ИНОМАРКИ</v>
      </c>
      <c r="K885" s="69" t="str">
        <f>VLOOKUP(СВОД2023[[#This Row],[ФО]],СПРАВОЧНИК!H:P,2,0)</f>
        <v>Уральский ФО</v>
      </c>
    </row>
    <row r="886" spans="1:11" x14ac:dyDescent="0.2">
      <c r="A886" t="s">
        <v>1100</v>
      </c>
      <c r="B886" t="s">
        <v>595</v>
      </c>
      <c r="C886" s="1" t="s">
        <v>464</v>
      </c>
      <c r="D886" s="1" t="s">
        <v>747</v>
      </c>
      <c r="E886" s="2">
        <v>3</v>
      </c>
      <c r="F886" s="3">
        <v>2</v>
      </c>
      <c r="G886" s="2">
        <v>12</v>
      </c>
      <c r="H886" s="3">
        <v>8</v>
      </c>
      <c r="I886" s="68" t="str">
        <f>VLOOKUP(C886,СПРАВОЧНИК!B:D,2,0)</f>
        <v>ЕВРОПА</v>
      </c>
      <c r="J886" s="68" t="str">
        <f>VLOOKUP(C886,СПРАВОЧНИК!B:D,3,0)</f>
        <v>ИНОМАРКИ</v>
      </c>
      <c r="K886" s="69" t="str">
        <f>VLOOKUP(СВОД2023[[#This Row],[ФО]],СПРАВОЧНИК!H:P,2,0)</f>
        <v>Уральский ФО</v>
      </c>
    </row>
    <row r="887" spans="1:11" x14ac:dyDescent="0.2">
      <c r="A887" t="s">
        <v>1100</v>
      </c>
      <c r="B887" t="s">
        <v>595</v>
      </c>
      <c r="C887" s="1" t="s">
        <v>482</v>
      </c>
      <c r="D887" s="1" t="s">
        <v>1211</v>
      </c>
      <c r="E887" s="2"/>
      <c r="F887" s="3">
        <v>1</v>
      </c>
      <c r="G887" s="2">
        <v>2</v>
      </c>
      <c r="H887" s="3">
        <v>2</v>
      </c>
      <c r="I887" s="68" t="str">
        <f>VLOOKUP(C887,СПРАВОЧНИК!B:D,2,0)</f>
        <v>ЕВРОПА</v>
      </c>
      <c r="J887" s="68" t="str">
        <f>VLOOKUP(C887,СПРАВОЧНИК!B:D,3,0)</f>
        <v>ИНОМАРКИ</v>
      </c>
      <c r="K887" s="69" t="str">
        <f>VLOOKUP(СВОД2023[[#This Row],[ФО]],СПРАВОЧНИК!H:P,2,0)</f>
        <v>Уральский ФО</v>
      </c>
    </row>
    <row r="888" spans="1:11" x14ac:dyDescent="0.2">
      <c r="A888" t="s">
        <v>1100</v>
      </c>
      <c r="B888" t="s">
        <v>595</v>
      </c>
      <c r="C888" s="1" t="s">
        <v>482</v>
      </c>
      <c r="D888" s="1" t="s">
        <v>1141</v>
      </c>
      <c r="E888" s="2">
        <v>8</v>
      </c>
      <c r="F888" s="3">
        <v>7</v>
      </c>
      <c r="G888" s="2">
        <v>50</v>
      </c>
      <c r="H888" s="3">
        <v>40</v>
      </c>
      <c r="I888" s="68" t="str">
        <f>VLOOKUP(C888,СПРАВОЧНИК!B:D,2,0)</f>
        <v>ЕВРОПА</v>
      </c>
      <c r="J888" s="68" t="str">
        <f>VLOOKUP(C888,СПРАВОЧНИК!B:D,3,0)</f>
        <v>ИНОМАРКИ</v>
      </c>
      <c r="K888" s="69" t="str">
        <f>VLOOKUP(СВОД2023[[#This Row],[ФО]],СПРАВОЧНИК!H:P,2,0)</f>
        <v>Уральский ФО</v>
      </c>
    </row>
    <row r="889" spans="1:11" x14ac:dyDescent="0.2">
      <c r="A889" t="s">
        <v>1100</v>
      </c>
      <c r="B889" t="s">
        <v>595</v>
      </c>
      <c r="C889" s="1" t="s">
        <v>496</v>
      </c>
      <c r="D889" s="1" t="s">
        <v>1212</v>
      </c>
      <c r="E889" s="2"/>
      <c r="F889" s="3"/>
      <c r="G889" s="2"/>
      <c r="H889" s="3">
        <v>1</v>
      </c>
      <c r="I889" s="68" t="str">
        <f>VLOOKUP(C889,СПРАВОЧНИК!B:D,2,0)</f>
        <v>КИТАЙ</v>
      </c>
      <c r="J889" s="68" t="str">
        <f>VLOOKUP(C889,СПРАВОЧНИК!B:D,3,0)</f>
        <v>ИНОМАРКИ</v>
      </c>
      <c r="K889" s="69" t="str">
        <f>VLOOKUP(СВОД2023[[#This Row],[ФО]],СПРАВОЧНИК!H:P,2,0)</f>
        <v>Уральский ФО</v>
      </c>
    </row>
    <row r="890" spans="1:11" x14ac:dyDescent="0.2">
      <c r="A890" t="s">
        <v>1100</v>
      </c>
      <c r="B890" t="s">
        <v>595</v>
      </c>
      <c r="C890" s="1" t="s">
        <v>713</v>
      </c>
      <c r="D890" s="1" t="s">
        <v>714</v>
      </c>
      <c r="E890" s="2">
        <v>1</v>
      </c>
      <c r="F890" s="3"/>
      <c r="G890" s="2">
        <v>1</v>
      </c>
      <c r="H890" s="3"/>
      <c r="I890" s="68" t="str">
        <f>VLOOKUP(C890,СПРАВОЧНИК!B:D,2,0)</f>
        <v>РОССИЯ</v>
      </c>
      <c r="J890" s="68" t="str">
        <f>VLOOKUP(C890,СПРАВОЧНИК!B:D,3,0)</f>
        <v>ОТЕЧЕСТВЕННЫЕ</v>
      </c>
      <c r="K890" s="69" t="str">
        <f>VLOOKUP(СВОД2023[[#This Row],[ФО]],СПРАВОЧНИК!H:P,2,0)</f>
        <v>Уральский ФО</v>
      </c>
    </row>
    <row r="891" spans="1:11" x14ac:dyDescent="0.2">
      <c r="A891" t="s">
        <v>1100</v>
      </c>
      <c r="B891" t="s">
        <v>595</v>
      </c>
      <c r="C891" s="1" t="s">
        <v>498</v>
      </c>
      <c r="D891" s="1" t="s">
        <v>1142</v>
      </c>
      <c r="E891" s="2"/>
      <c r="F891" s="3">
        <v>3</v>
      </c>
      <c r="G891" s="2">
        <v>4</v>
      </c>
      <c r="H891" s="3">
        <v>6</v>
      </c>
      <c r="I891" s="68" t="str">
        <f>VLOOKUP(C891,СПРАВОЧНИК!B:D,2,0)</f>
        <v>КОРЕЯ</v>
      </c>
      <c r="J891" s="68" t="str">
        <f>VLOOKUP(C891,СПРАВОЧНИК!B:D,3,0)</f>
        <v>ИНОМАРКИ</v>
      </c>
      <c r="K891" s="69" t="str">
        <f>VLOOKUP(СВОД2023[[#This Row],[ФО]],СПРАВОЧНИК!H:P,2,0)</f>
        <v>Уральский ФО</v>
      </c>
    </row>
    <row r="892" spans="1:11" x14ac:dyDescent="0.2">
      <c r="A892" t="s">
        <v>1100</v>
      </c>
      <c r="B892" t="s">
        <v>595</v>
      </c>
      <c r="C892" s="1" t="s">
        <v>1241</v>
      </c>
      <c r="D892" s="1" t="s">
        <v>1242</v>
      </c>
      <c r="E892" s="2"/>
      <c r="F892" s="3">
        <v>2</v>
      </c>
      <c r="G892" s="2">
        <v>1</v>
      </c>
      <c r="H892" s="3">
        <v>2</v>
      </c>
      <c r="I892" s="68" t="str">
        <f>VLOOKUP(C892,СПРАВОЧНИК!B:D,2,0)</f>
        <v>ЕВРОПА</v>
      </c>
      <c r="J892" s="68" t="str">
        <f>VLOOKUP(C892,СПРАВОЧНИК!B:D,3,0)</f>
        <v>ИНОМАРКИ</v>
      </c>
      <c r="K892" s="69" t="str">
        <f>VLOOKUP(СВОД2023[[#This Row],[ФО]],СПРАВОЧНИК!H:P,2,0)</f>
        <v>Уральский ФО</v>
      </c>
    </row>
    <row r="893" spans="1:11" x14ac:dyDescent="0.2">
      <c r="A893" t="s">
        <v>1100</v>
      </c>
      <c r="B893" t="s">
        <v>595</v>
      </c>
      <c r="C893" s="1" t="s">
        <v>500</v>
      </c>
      <c r="D893" s="1" t="s">
        <v>1143</v>
      </c>
      <c r="E893" s="2"/>
      <c r="F893" s="3"/>
      <c r="G893" s="2">
        <v>1</v>
      </c>
      <c r="H893" s="3"/>
      <c r="I893" s="68" t="str">
        <f>VLOOKUP(C893,СПРАВОЧНИК!B:D,2,0)</f>
        <v>ЯПОНИЯ</v>
      </c>
      <c r="J893" s="68" t="str">
        <f>VLOOKUP(C893,СПРАВОЧНИК!B:D,3,0)</f>
        <v>ИНОМАРКИ</v>
      </c>
      <c r="K893" s="69" t="str">
        <f>VLOOKUP(СВОД2023[[#This Row],[ФО]],СПРАВОЧНИК!H:P,2,0)</f>
        <v>Уральский ФО</v>
      </c>
    </row>
    <row r="894" spans="1:11" x14ac:dyDescent="0.2">
      <c r="A894" t="s">
        <v>1100</v>
      </c>
      <c r="B894" t="s">
        <v>595</v>
      </c>
      <c r="C894" s="1" t="s">
        <v>500</v>
      </c>
      <c r="D894" s="1" t="s">
        <v>1213</v>
      </c>
      <c r="E894" s="2"/>
      <c r="F894" s="3"/>
      <c r="G894" s="2">
        <v>1</v>
      </c>
      <c r="H894" s="3"/>
      <c r="I894" s="68" t="str">
        <f>VLOOKUP(C894,СПРАВОЧНИК!B:D,2,0)</f>
        <v>ЯПОНИЯ</v>
      </c>
      <c r="J894" s="68" t="str">
        <f>VLOOKUP(C894,СПРАВОЧНИК!B:D,3,0)</f>
        <v>ИНОМАРКИ</v>
      </c>
      <c r="K894" s="69" t="str">
        <f>VLOOKUP(СВОД2023[[#This Row],[ФО]],СПРАВОЧНИК!H:P,2,0)</f>
        <v>Уральский ФО</v>
      </c>
    </row>
    <row r="895" spans="1:11" x14ac:dyDescent="0.2">
      <c r="A895" t="s">
        <v>1100</v>
      </c>
      <c r="B895" t="s">
        <v>595</v>
      </c>
      <c r="C895" s="1" t="s">
        <v>511</v>
      </c>
      <c r="D895" s="1" t="s">
        <v>715</v>
      </c>
      <c r="E895" s="2"/>
      <c r="F895" s="3"/>
      <c r="G895" s="2"/>
      <c r="H895" s="3">
        <v>2</v>
      </c>
      <c r="I895" s="68" t="str">
        <f>VLOOKUP(C895,СПРАВОЧНИК!B:D,2,0)</f>
        <v>ЯПОНИЯ</v>
      </c>
      <c r="J895" s="68" t="str">
        <f>VLOOKUP(C895,СПРАВОЧНИК!B:D,3,0)</f>
        <v>ИНОМАРКИ</v>
      </c>
      <c r="K895" s="69" t="str">
        <f>VLOOKUP(СВОД2023[[#This Row],[ФО]],СПРАВОЧНИК!H:P,2,0)</f>
        <v>Уральский ФО</v>
      </c>
    </row>
    <row r="896" spans="1:11" x14ac:dyDescent="0.2">
      <c r="A896" t="s">
        <v>1100</v>
      </c>
      <c r="B896" t="s">
        <v>595</v>
      </c>
      <c r="C896" s="1" t="s">
        <v>511</v>
      </c>
      <c r="D896" s="1" t="s">
        <v>751</v>
      </c>
      <c r="E896" s="2">
        <v>2</v>
      </c>
      <c r="F896" s="3">
        <v>1</v>
      </c>
      <c r="G896" s="2">
        <v>14</v>
      </c>
      <c r="H896" s="3">
        <v>6</v>
      </c>
      <c r="I896" s="68" t="str">
        <f>VLOOKUP(C896,СПРАВОЧНИК!B:D,2,0)</f>
        <v>ЯПОНИЯ</v>
      </c>
      <c r="J896" s="68" t="str">
        <f>VLOOKUP(C896,СПРАВОЧНИК!B:D,3,0)</f>
        <v>ИНОМАРКИ</v>
      </c>
      <c r="K896" s="69" t="str">
        <f>VLOOKUP(СВОД2023[[#This Row],[ФО]],СПРАВОЧНИК!H:P,2,0)</f>
        <v>Уральский ФО</v>
      </c>
    </row>
    <row r="897" spans="1:11" x14ac:dyDescent="0.2">
      <c r="A897" t="s">
        <v>1100</v>
      </c>
      <c r="B897" t="s">
        <v>595</v>
      </c>
      <c r="C897" s="1" t="s">
        <v>511</v>
      </c>
      <c r="D897" s="1" t="s">
        <v>739</v>
      </c>
      <c r="E897" s="2">
        <v>1</v>
      </c>
      <c r="F897" s="3"/>
      <c r="G897" s="2">
        <v>2</v>
      </c>
      <c r="H897" s="3"/>
      <c r="I897" s="68" t="str">
        <f>VLOOKUP(C897,СПРАВОЧНИК!B:D,2,0)</f>
        <v>ЯПОНИЯ</v>
      </c>
      <c r="J897" s="68" t="str">
        <f>VLOOKUP(C897,СПРАВОЧНИК!B:D,3,0)</f>
        <v>ИНОМАРКИ</v>
      </c>
      <c r="K897" s="69" t="str">
        <f>VLOOKUP(СВОД2023[[#This Row],[ФО]],СПРАВОЧНИК!H:P,2,0)</f>
        <v>Уральский ФО</v>
      </c>
    </row>
    <row r="898" spans="1:11" x14ac:dyDescent="0.2">
      <c r="A898" t="s">
        <v>1100</v>
      </c>
      <c r="B898" t="s">
        <v>595</v>
      </c>
      <c r="C898" s="1" t="s">
        <v>1144</v>
      </c>
      <c r="D898" s="1" t="s">
        <v>1214</v>
      </c>
      <c r="E898" s="2">
        <v>1</v>
      </c>
      <c r="F898" s="3"/>
      <c r="G898" s="2">
        <v>2</v>
      </c>
      <c r="H898" s="3">
        <v>3</v>
      </c>
      <c r="I898" s="68" t="str">
        <f>VLOOKUP(C898,СПРАВОЧНИК!B:D,2,0)</f>
        <v>РОССИЯ</v>
      </c>
      <c r="J898" s="68" t="str">
        <f>VLOOKUP(C898,СПРАВОЧНИК!B:D,3,0)</f>
        <v>ОТЕЧЕСТВЕННЫЕ</v>
      </c>
      <c r="K898" s="69" t="str">
        <f>VLOOKUP(СВОД2023[[#This Row],[ФО]],СПРАВОЧНИК!H:P,2,0)</f>
        <v>Уральский ФО</v>
      </c>
    </row>
    <row r="899" spans="1:11" x14ac:dyDescent="0.2">
      <c r="A899" t="s">
        <v>1100</v>
      </c>
      <c r="B899" t="s">
        <v>595</v>
      </c>
      <c r="C899" s="1" t="s">
        <v>1144</v>
      </c>
      <c r="D899" s="1" t="s">
        <v>1243</v>
      </c>
      <c r="E899" s="2"/>
      <c r="F899" s="3"/>
      <c r="G899" s="2">
        <v>1</v>
      </c>
      <c r="H899" s="3">
        <v>1</v>
      </c>
      <c r="I899" s="68" t="str">
        <f>VLOOKUP(C899,СПРАВОЧНИК!B:D,2,0)</f>
        <v>РОССИЯ</v>
      </c>
      <c r="J899" s="68" t="str">
        <f>VLOOKUP(C899,СПРАВОЧНИК!B:D,3,0)</f>
        <v>ОТЕЧЕСТВЕННЫЕ</v>
      </c>
      <c r="K899" s="69" t="str">
        <f>VLOOKUP(СВОД2023[[#This Row],[ФО]],СПРАВОЧНИК!H:P,2,0)</f>
        <v>Уральский ФО</v>
      </c>
    </row>
    <row r="900" spans="1:11" x14ac:dyDescent="0.2">
      <c r="A900" t="s">
        <v>1100</v>
      </c>
      <c r="B900" t="s">
        <v>595</v>
      </c>
      <c r="C900" s="1" t="s">
        <v>1144</v>
      </c>
      <c r="D900" s="1" t="s">
        <v>1145</v>
      </c>
      <c r="E900" s="2">
        <v>23</v>
      </c>
      <c r="F900" s="3">
        <v>17</v>
      </c>
      <c r="G900" s="2">
        <v>150</v>
      </c>
      <c r="H900" s="3">
        <v>131</v>
      </c>
      <c r="I900" s="68" t="str">
        <f>VLOOKUP(C900,СПРАВОЧНИК!B:D,2,0)</f>
        <v>РОССИЯ</v>
      </c>
      <c r="J900" s="68" t="str">
        <f>VLOOKUP(C900,СПРАВОЧНИК!B:D,3,0)</f>
        <v>ОТЕЧЕСТВЕННЫЕ</v>
      </c>
      <c r="K900" s="69" t="str">
        <f>VLOOKUP(СВОД2023[[#This Row],[ФО]],СПРАВОЧНИК!H:P,2,0)</f>
        <v>Уральский ФО</v>
      </c>
    </row>
    <row r="901" spans="1:11" x14ac:dyDescent="0.2">
      <c r="A901" t="s">
        <v>1100</v>
      </c>
      <c r="B901" t="s">
        <v>595</v>
      </c>
      <c r="C901" s="1" t="s">
        <v>533</v>
      </c>
      <c r="D901" s="1" t="s">
        <v>716</v>
      </c>
      <c r="E901" s="2">
        <v>5</v>
      </c>
      <c r="F901" s="3">
        <v>2</v>
      </c>
      <c r="G901" s="2">
        <v>38</v>
      </c>
      <c r="H901" s="3">
        <v>21</v>
      </c>
      <c r="I901" s="68" t="str">
        <f>VLOOKUP(C901,СПРАВОЧНИК!B:D,2,0)</f>
        <v>ЯПОНИЯ</v>
      </c>
      <c r="J901" s="68" t="str">
        <f>VLOOKUP(C901,СПРАВОЧНИК!B:D,3,0)</f>
        <v>ИНОМАРКИ</v>
      </c>
      <c r="K901" s="69" t="str">
        <f>VLOOKUP(СВОД2023[[#This Row],[ФО]],СПРАВОЧНИК!H:P,2,0)</f>
        <v>Уральский ФО</v>
      </c>
    </row>
    <row r="902" spans="1:11" x14ac:dyDescent="0.2">
      <c r="A902" t="s">
        <v>1100</v>
      </c>
      <c r="B902" t="s">
        <v>595</v>
      </c>
      <c r="C902" s="1" t="s">
        <v>533</v>
      </c>
      <c r="D902" s="1" t="s">
        <v>717</v>
      </c>
      <c r="E902" s="2">
        <v>19</v>
      </c>
      <c r="F902" s="3">
        <v>12</v>
      </c>
      <c r="G902" s="2">
        <v>114</v>
      </c>
      <c r="H902" s="3">
        <v>89</v>
      </c>
      <c r="I902" s="68" t="str">
        <f>VLOOKUP(C902,СПРАВОЧНИК!B:D,2,0)</f>
        <v>ЯПОНИЯ</v>
      </c>
      <c r="J902" s="68" t="str">
        <f>VLOOKUP(C902,СПРАВОЧНИК!B:D,3,0)</f>
        <v>ИНОМАРКИ</v>
      </c>
      <c r="K902" s="69" t="str">
        <f>VLOOKUP(СВОД2023[[#This Row],[ФО]],СПРАВОЧНИК!H:P,2,0)</f>
        <v>Уральский ФО</v>
      </c>
    </row>
    <row r="903" spans="1:11" x14ac:dyDescent="0.2">
      <c r="A903" t="s">
        <v>1100</v>
      </c>
      <c r="B903" t="s">
        <v>595</v>
      </c>
      <c r="C903" s="1" t="s">
        <v>533</v>
      </c>
      <c r="D903" s="1" t="s">
        <v>1147</v>
      </c>
      <c r="E903" s="2">
        <v>11</v>
      </c>
      <c r="F903" s="3">
        <v>6</v>
      </c>
      <c r="G903" s="2">
        <v>65</v>
      </c>
      <c r="H903" s="3">
        <v>46</v>
      </c>
      <c r="I903" s="68" t="str">
        <f>VLOOKUP(C903,СПРАВОЧНИК!B:D,2,0)</f>
        <v>ЯПОНИЯ</v>
      </c>
      <c r="J903" s="68" t="str">
        <f>VLOOKUP(C903,СПРАВОЧНИК!B:D,3,0)</f>
        <v>ИНОМАРКИ</v>
      </c>
      <c r="K903" s="69" t="str">
        <f>VLOOKUP(СВОД2023[[#This Row],[ФО]],СПРАВОЧНИК!H:P,2,0)</f>
        <v>Уральский ФО</v>
      </c>
    </row>
    <row r="904" spans="1:11" x14ac:dyDescent="0.2">
      <c r="A904" t="s">
        <v>1100</v>
      </c>
      <c r="B904" t="s">
        <v>595</v>
      </c>
      <c r="C904" s="1" t="s">
        <v>533</v>
      </c>
      <c r="D904" s="1" t="s">
        <v>1148</v>
      </c>
      <c r="E904" s="2">
        <v>3</v>
      </c>
      <c r="F904" s="3">
        <v>3</v>
      </c>
      <c r="G904" s="2">
        <v>14</v>
      </c>
      <c r="H904" s="3">
        <v>10</v>
      </c>
      <c r="I904" s="68" t="str">
        <f>VLOOKUP(C904,СПРАВОЧНИК!B:D,2,0)</f>
        <v>ЯПОНИЯ</v>
      </c>
      <c r="J904" s="68" t="str">
        <f>VLOOKUP(C904,СПРАВОЧНИК!B:D,3,0)</f>
        <v>ИНОМАРКИ</v>
      </c>
      <c r="K904" s="69" t="str">
        <f>VLOOKUP(СВОД2023[[#This Row],[ФО]],СПРАВОЧНИК!H:P,2,0)</f>
        <v>Уральский ФО</v>
      </c>
    </row>
    <row r="905" spans="1:11" x14ac:dyDescent="0.2">
      <c r="A905" t="s">
        <v>1100</v>
      </c>
      <c r="B905" t="s">
        <v>595</v>
      </c>
      <c r="C905" s="1" t="s">
        <v>533</v>
      </c>
      <c r="D905" s="1" t="s">
        <v>718</v>
      </c>
      <c r="E905" s="2">
        <v>17</v>
      </c>
      <c r="F905" s="3">
        <v>19</v>
      </c>
      <c r="G905" s="2">
        <v>100</v>
      </c>
      <c r="H905" s="3">
        <v>114</v>
      </c>
      <c r="I905" s="68" t="str">
        <f>VLOOKUP(C905,СПРАВОЧНИК!B:D,2,0)</f>
        <v>ЯПОНИЯ</v>
      </c>
      <c r="J905" s="68" t="str">
        <f>VLOOKUP(C905,СПРАВОЧНИК!B:D,3,0)</f>
        <v>ИНОМАРКИ</v>
      </c>
      <c r="K905" s="69" t="str">
        <f>VLOOKUP(СВОД2023[[#This Row],[ФО]],СПРАВОЧНИК!H:P,2,0)</f>
        <v>Уральский ФО</v>
      </c>
    </row>
    <row r="906" spans="1:11" x14ac:dyDescent="0.2">
      <c r="A906" t="s">
        <v>1100</v>
      </c>
      <c r="B906" t="s">
        <v>595</v>
      </c>
      <c r="C906" s="1" t="s">
        <v>533</v>
      </c>
      <c r="D906" s="1" t="s">
        <v>740</v>
      </c>
      <c r="E906" s="2">
        <v>1</v>
      </c>
      <c r="F906" s="3"/>
      <c r="G906" s="2">
        <v>1</v>
      </c>
      <c r="H906" s="3"/>
      <c r="I906" s="68" t="str">
        <f>VLOOKUP(C906,СПРАВОЧНИК!B:D,2,0)</f>
        <v>ЯПОНИЯ</v>
      </c>
      <c r="J906" s="68" t="str">
        <f>VLOOKUP(C906,СПРАВОЧНИК!B:D,3,0)</f>
        <v>ИНОМАРКИ</v>
      </c>
      <c r="K906" s="69" t="str">
        <f>VLOOKUP(СВОД2023[[#This Row],[ФО]],СПРАВОЧНИК!H:P,2,0)</f>
        <v>Уральский ФО</v>
      </c>
    </row>
    <row r="907" spans="1:11" x14ac:dyDescent="0.2">
      <c r="A907" t="s">
        <v>1100</v>
      </c>
      <c r="B907" t="s">
        <v>595</v>
      </c>
      <c r="C907" s="1" t="s">
        <v>533</v>
      </c>
      <c r="D907" s="1" t="s">
        <v>1149</v>
      </c>
      <c r="E907" s="2">
        <v>4</v>
      </c>
      <c r="F907" s="3">
        <v>5</v>
      </c>
      <c r="G907" s="2">
        <v>17</v>
      </c>
      <c r="H907" s="3">
        <v>7</v>
      </c>
      <c r="I907" s="68" t="str">
        <f>VLOOKUP(C907,СПРАВОЧНИК!B:D,2,0)</f>
        <v>ЯПОНИЯ</v>
      </c>
      <c r="J907" s="68" t="str">
        <f>VLOOKUP(C907,СПРАВОЧНИК!B:D,3,0)</f>
        <v>ИНОМАРКИ</v>
      </c>
      <c r="K907" s="69" t="str">
        <f>VLOOKUP(СВОД2023[[#This Row],[ФО]],СПРАВОЧНИК!H:P,2,0)</f>
        <v>Уральский ФО</v>
      </c>
    </row>
    <row r="908" spans="1:11" x14ac:dyDescent="0.2">
      <c r="A908" t="s">
        <v>1100</v>
      </c>
      <c r="B908" t="s">
        <v>595</v>
      </c>
      <c r="C908" s="1" t="s">
        <v>564</v>
      </c>
      <c r="D908" s="1" t="s">
        <v>719</v>
      </c>
      <c r="E908" s="2"/>
      <c r="F908" s="3"/>
      <c r="G908" s="2">
        <v>11</v>
      </c>
      <c r="H908" s="3">
        <v>2</v>
      </c>
      <c r="I908" s="68" t="str">
        <f>VLOOKUP(C908,СПРАВОЧНИК!B:D,2,0)</f>
        <v>РОССИЯ</v>
      </c>
      <c r="J908" s="68" t="str">
        <f>VLOOKUP(C908,СПРАВОЧНИК!B:D,3,0)</f>
        <v>ОТЕЧЕСТВЕННЫЕ</v>
      </c>
      <c r="K908" s="69" t="str">
        <f>VLOOKUP(СВОД2023[[#This Row],[ФО]],СПРАВОЧНИК!H:P,2,0)</f>
        <v>Уральский ФО</v>
      </c>
    </row>
    <row r="909" spans="1:11" x14ac:dyDescent="0.2">
      <c r="A909" t="s">
        <v>1100</v>
      </c>
      <c r="B909" t="s">
        <v>595</v>
      </c>
      <c r="C909" s="1" t="s">
        <v>564</v>
      </c>
      <c r="D909" s="1" t="s">
        <v>1216</v>
      </c>
      <c r="E909" s="2"/>
      <c r="F909" s="3"/>
      <c r="G909" s="2"/>
      <c r="H909" s="3">
        <v>1</v>
      </c>
      <c r="I909" s="68" t="str">
        <f>VLOOKUP(C909,СПРАВОЧНИК!B:D,2,0)</f>
        <v>РОССИЯ</v>
      </c>
      <c r="J909" s="68" t="str">
        <f>VLOOKUP(C909,СПРАВОЧНИК!B:D,3,0)</f>
        <v>ОТЕЧЕСТВЕННЫЕ</v>
      </c>
      <c r="K909" s="69" t="str">
        <f>VLOOKUP(СВОД2023[[#This Row],[ФО]],СПРАВОЧНИК!H:P,2,0)</f>
        <v>Уральский ФО</v>
      </c>
    </row>
    <row r="910" spans="1:11" x14ac:dyDescent="0.2">
      <c r="A910" t="s">
        <v>1100</v>
      </c>
      <c r="B910" t="s">
        <v>595</v>
      </c>
      <c r="C910" s="1" t="s">
        <v>564</v>
      </c>
      <c r="D910" s="1" t="s">
        <v>720</v>
      </c>
      <c r="E910" s="2">
        <v>29</v>
      </c>
      <c r="F910" s="3">
        <v>33</v>
      </c>
      <c r="G910" s="2">
        <v>189</v>
      </c>
      <c r="H910" s="3">
        <v>193</v>
      </c>
      <c r="I910" s="68" t="str">
        <f>VLOOKUP(C910,СПРАВОЧНИК!B:D,2,0)</f>
        <v>РОССИЯ</v>
      </c>
      <c r="J910" s="68" t="str">
        <f>VLOOKUP(C910,СПРАВОЧНИК!B:D,3,0)</f>
        <v>ОТЕЧЕСТВЕННЫЕ</v>
      </c>
      <c r="K910" s="69" t="str">
        <f>VLOOKUP(СВОД2023[[#This Row],[ФО]],СПРАВОЧНИК!H:P,2,0)</f>
        <v>Уральский ФО</v>
      </c>
    </row>
    <row r="911" spans="1:11" x14ac:dyDescent="0.2">
      <c r="A911" t="s">
        <v>1100</v>
      </c>
      <c r="B911" t="s">
        <v>595</v>
      </c>
      <c r="C911" s="1" t="s">
        <v>564</v>
      </c>
      <c r="D911" s="1" t="s">
        <v>721</v>
      </c>
      <c r="E911" s="2">
        <v>7</v>
      </c>
      <c r="F911" s="3">
        <v>8</v>
      </c>
      <c r="G911" s="2">
        <v>24</v>
      </c>
      <c r="H911" s="3">
        <v>36</v>
      </c>
      <c r="I911" s="68" t="str">
        <f>VLOOKUP(C911,СПРАВОЧНИК!B:D,2,0)</f>
        <v>РОССИЯ</v>
      </c>
      <c r="J911" s="68" t="str">
        <f>VLOOKUP(C911,СПРАВОЧНИК!B:D,3,0)</f>
        <v>ОТЕЧЕСТВЕННЫЕ</v>
      </c>
      <c r="K911" s="69" t="str">
        <f>VLOOKUP(СВОД2023[[#This Row],[ФО]],СПРАВОЧНИК!H:P,2,0)</f>
        <v>Уральский ФО</v>
      </c>
    </row>
    <row r="912" spans="1:11" x14ac:dyDescent="0.2">
      <c r="A912" t="s">
        <v>1100</v>
      </c>
      <c r="B912" t="s">
        <v>595</v>
      </c>
      <c r="C912" s="1" t="s">
        <v>564</v>
      </c>
      <c r="D912" s="1" t="s">
        <v>722</v>
      </c>
      <c r="E912" s="2">
        <v>41</v>
      </c>
      <c r="F912" s="3">
        <v>59</v>
      </c>
      <c r="G912" s="2">
        <v>240</v>
      </c>
      <c r="H912" s="3">
        <v>284</v>
      </c>
      <c r="I912" s="68" t="str">
        <f>VLOOKUP(C912,СПРАВОЧНИК!B:D,2,0)</f>
        <v>РОССИЯ</v>
      </c>
      <c r="J912" s="68" t="str">
        <f>VLOOKUP(C912,СПРАВОЧНИК!B:D,3,0)</f>
        <v>ОТЕЧЕСТВЕННЫЕ</v>
      </c>
      <c r="K912" s="69" t="str">
        <f>VLOOKUP(СВОД2023[[#This Row],[ФО]],СПРАВОЧНИК!H:P,2,0)</f>
        <v>Уральский ФО</v>
      </c>
    </row>
    <row r="913" spans="1:11" x14ac:dyDescent="0.2">
      <c r="A913" t="s">
        <v>1100</v>
      </c>
      <c r="B913" t="s">
        <v>595</v>
      </c>
      <c r="C913" s="1" t="s">
        <v>564</v>
      </c>
      <c r="D913" s="1" t="s">
        <v>1218</v>
      </c>
      <c r="E913" s="2"/>
      <c r="F913" s="3"/>
      <c r="G913" s="2">
        <v>3</v>
      </c>
      <c r="H913" s="3"/>
      <c r="I913" s="68" t="str">
        <f>VLOOKUP(C913,СПРАВОЧНИК!B:D,2,0)</f>
        <v>РОССИЯ</v>
      </c>
      <c r="J913" s="68" t="str">
        <f>VLOOKUP(C913,СПРАВОЧНИК!B:D,3,0)</f>
        <v>ОТЕЧЕСТВЕННЫЕ</v>
      </c>
      <c r="K913" s="69" t="str">
        <f>VLOOKUP(СВОД2023[[#This Row],[ФО]],СПРАВОЧНИК!H:P,2,0)</f>
        <v>Уральский ФО</v>
      </c>
    </row>
    <row r="914" spans="1:11" x14ac:dyDescent="0.2">
      <c r="A914" t="s">
        <v>1100</v>
      </c>
      <c r="B914" t="s">
        <v>595</v>
      </c>
      <c r="C914" s="1" t="s">
        <v>564</v>
      </c>
      <c r="D914" s="1" t="s">
        <v>723</v>
      </c>
      <c r="E914" s="2">
        <v>10</v>
      </c>
      <c r="F914" s="3">
        <v>24</v>
      </c>
      <c r="G914" s="2">
        <v>124</v>
      </c>
      <c r="H914" s="3">
        <v>147</v>
      </c>
      <c r="I914" s="68" t="str">
        <f>VLOOKUP(C914,СПРАВОЧНИК!B:D,2,0)</f>
        <v>РОССИЯ</v>
      </c>
      <c r="J914" s="68" t="str">
        <f>VLOOKUP(C914,СПРАВОЧНИК!B:D,3,0)</f>
        <v>ОТЕЧЕСТВЕННЫЕ</v>
      </c>
      <c r="K914" s="69" t="str">
        <f>VLOOKUP(СВОД2023[[#This Row],[ФО]],СПРАВОЧНИК!H:P,2,0)</f>
        <v>Уральский ФО</v>
      </c>
    </row>
    <row r="915" spans="1:11" x14ac:dyDescent="0.2">
      <c r="A915" t="s">
        <v>1100</v>
      </c>
      <c r="B915" t="s">
        <v>595</v>
      </c>
      <c r="C915" s="1" t="s">
        <v>564</v>
      </c>
      <c r="D915" s="1" t="s">
        <v>724</v>
      </c>
      <c r="E915" s="2">
        <v>132</v>
      </c>
      <c r="F915" s="3">
        <v>158</v>
      </c>
      <c r="G915" s="2">
        <v>870</v>
      </c>
      <c r="H915" s="3">
        <v>921</v>
      </c>
      <c r="I915" s="68" t="str">
        <f>VLOOKUP(C915,СПРАВОЧНИК!B:D,2,0)</f>
        <v>РОССИЯ</v>
      </c>
      <c r="J915" s="68" t="str">
        <f>VLOOKUP(C915,СПРАВОЧНИК!B:D,3,0)</f>
        <v>ОТЕЧЕСТВЕННЫЕ</v>
      </c>
      <c r="K915" s="69" t="str">
        <f>VLOOKUP(СВОД2023[[#This Row],[ФО]],СПРАВОЧНИК!H:P,2,0)</f>
        <v>Уральский ФО</v>
      </c>
    </row>
    <row r="916" spans="1:11" x14ac:dyDescent="0.2">
      <c r="A916" t="s">
        <v>1100</v>
      </c>
      <c r="B916" t="s">
        <v>595</v>
      </c>
      <c r="C916" s="1" t="s">
        <v>564</v>
      </c>
      <c r="D916" s="1" t="s">
        <v>725</v>
      </c>
      <c r="E916" s="2">
        <v>38</v>
      </c>
      <c r="F916" s="3">
        <v>58</v>
      </c>
      <c r="G916" s="2">
        <v>294</v>
      </c>
      <c r="H916" s="3">
        <v>277</v>
      </c>
      <c r="I916" s="68" t="str">
        <f>VLOOKUP(C916,СПРАВОЧНИК!B:D,2,0)</f>
        <v>РОССИЯ</v>
      </c>
      <c r="J916" s="68" t="str">
        <f>VLOOKUP(C916,СПРАВОЧНИК!B:D,3,0)</f>
        <v>ОТЕЧЕСТВЕННЫЕ</v>
      </c>
      <c r="K916" s="69" t="str">
        <f>VLOOKUP(СВОД2023[[#This Row],[ФО]],СПРАВОЧНИК!H:P,2,0)</f>
        <v>Уральский ФО</v>
      </c>
    </row>
    <row r="917" spans="1:11" x14ac:dyDescent="0.2">
      <c r="A917" t="s">
        <v>1100</v>
      </c>
      <c r="B917" t="s">
        <v>595</v>
      </c>
      <c r="C917" s="1" t="s">
        <v>564</v>
      </c>
      <c r="D917" s="1" t="s">
        <v>726</v>
      </c>
      <c r="E917" s="2">
        <v>36</v>
      </c>
      <c r="F917" s="3">
        <v>31</v>
      </c>
      <c r="G917" s="2">
        <v>240</v>
      </c>
      <c r="H917" s="3">
        <v>177</v>
      </c>
      <c r="I917" s="68" t="str">
        <f>VLOOKUP(C917,СПРАВОЧНИК!B:D,2,0)</f>
        <v>РОССИЯ</v>
      </c>
      <c r="J917" s="68" t="str">
        <f>VLOOKUP(C917,СПРАВОЧНИК!B:D,3,0)</f>
        <v>ОТЕЧЕСТВЕННЫЕ</v>
      </c>
      <c r="K917" s="69" t="str">
        <f>VLOOKUP(СВОД2023[[#This Row],[ФО]],СПРАВОЧНИК!H:P,2,0)</f>
        <v>Уральский ФО</v>
      </c>
    </row>
    <row r="918" spans="1:11" x14ac:dyDescent="0.2">
      <c r="A918" t="s">
        <v>1100</v>
      </c>
      <c r="B918" t="s">
        <v>595</v>
      </c>
      <c r="C918" s="1" t="s">
        <v>568</v>
      </c>
      <c r="D918" s="1" t="s">
        <v>1153</v>
      </c>
      <c r="E918" s="2">
        <v>20</v>
      </c>
      <c r="F918" s="3">
        <v>10</v>
      </c>
      <c r="G918" s="2">
        <v>124</v>
      </c>
      <c r="H918" s="3">
        <v>77</v>
      </c>
      <c r="I918" s="68" t="str">
        <f>VLOOKUP(C918,СПРАВОЧНИК!B:D,2,0)</f>
        <v>ЕВРОПА</v>
      </c>
      <c r="J918" s="68" t="str">
        <f>VLOOKUP(C918,СПРАВОЧНИК!B:D,3,0)</f>
        <v>ИНОМАРКИ</v>
      </c>
      <c r="K918" s="69" t="str">
        <f>VLOOKUP(СВОД2023[[#This Row],[ФО]],СПРАВОЧНИК!H:P,2,0)</f>
        <v>Уральский ФО</v>
      </c>
    </row>
    <row r="919" spans="1:11" x14ac:dyDescent="0.2">
      <c r="A919" t="s">
        <v>1100</v>
      </c>
      <c r="B919" t="s">
        <v>595</v>
      </c>
      <c r="C919" s="1" t="s">
        <v>568</v>
      </c>
      <c r="D919" s="1" t="s">
        <v>1154</v>
      </c>
      <c r="E919" s="2">
        <v>19</v>
      </c>
      <c r="F919" s="3">
        <v>13</v>
      </c>
      <c r="G919" s="2">
        <v>96</v>
      </c>
      <c r="H919" s="3">
        <v>90</v>
      </c>
      <c r="I919" s="68" t="str">
        <f>VLOOKUP(C919,СПРАВОЧНИК!B:D,2,0)</f>
        <v>ЕВРОПА</v>
      </c>
      <c r="J919" s="68" t="str">
        <f>VLOOKUP(C919,СПРАВОЧНИК!B:D,3,0)</f>
        <v>ИНОМАРКИ</v>
      </c>
      <c r="K919" s="69" t="str">
        <f>VLOOKUP(СВОД2023[[#This Row],[ФО]],СПРАВОЧНИК!H:P,2,0)</f>
        <v>Уральский ФО</v>
      </c>
    </row>
    <row r="920" spans="1:11" x14ac:dyDescent="0.2">
      <c r="A920" t="s">
        <v>1100</v>
      </c>
      <c r="B920" t="s">
        <v>595</v>
      </c>
      <c r="C920" s="1" t="s">
        <v>568</v>
      </c>
      <c r="D920" s="1" t="s">
        <v>1155</v>
      </c>
      <c r="E920" s="2">
        <v>18</v>
      </c>
      <c r="F920" s="3">
        <v>11</v>
      </c>
      <c r="G920" s="2">
        <v>102</v>
      </c>
      <c r="H920" s="3">
        <v>59</v>
      </c>
      <c r="I920" s="68" t="str">
        <f>VLOOKUP(C920,СПРАВОЧНИК!B:D,2,0)</f>
        <v>ЕВРОПА</v>
      </c>
      <c r="J920" s="68" t="str">
        <f>VLOOKUP(C920,СПРАВОЧНИК!B:D,3,0)</f>
        <v>ИНОМАРКИ</v>
      </c>
      <c r="K920" s="69" t="str">
        <f>VLOOKUP(СВОД2023[[#This Row],[ФО]],СПРАВОЧНИК!H:P,2,0)</f>
        <v>Уральский ФО</v>
      </c>
    </row>
    <row r="921" spans="1:11" x14ac:dyDescent="0.2">
      <c r="A921" t="s">
        <v>1100</v>
      </c>
      <c r="B921" t="s">
        <v>595</v>
      </c>
      <c r="C921" s="1" t="s">
        <v>568</v>
      </c>
      <c r="D921" s="1" t="s">
        <v>1244</v>
      </c>
      <c r="E921" s="2"/>
      <c r="F921" s="3"/>
      <c r="G921" s="2">
        <v>1</v>
      </c>
      <c r="H921" s="3"/>
      <c r="I921" s="68" t="str">
        <f>VLOOKUP(C921,СПРАВОЧНИК!B:D,2,0)</f>
        <v>ЕВРОПА</v>
      </c>
      <c r="J921" s="68" t="str">
        <f>VLOOKUP(C921,СПРАВОЧНИК!B:D,3,0)</f>
        <v>ИНОМАРКИ</v>
      </c>
      <c r="K921" s="69" t="str">
        <f>VLOOKUP(СВОД2023[[#This Row],[ФО]],СПРАВОЧНИК!H:P,2,0)</f>
        <v>Уральский ФО</v>
      </c>
    </row>
    <row r="922" spans="1:11" x14ac:dyDescent="0.2">
      <c r="A922" t="s">
        <v>1100</v>
      </c>
      <c r="B922" t="s">
        <v>595</v>
      </c>
      <c r="C922" s="1" t="s">
        <v>568</v>
      </c>
      <c r="D922" s="1" t="s">
        <v>1156</v>
      </c>
      <c r="E922" s="2">
        <v>1</v>
      </c>
      <c r="F922" s="3"/>
      <c r="G922" s="2">
        <v>4</v>
      </c>
      <c r="H922" s="3">
        <v>6</v>
      </c>
      <c r="I922" s="68" t="str">
        <f>VLOOKUP(C922,СПРАВОЧНИК!B:D,2,0)</f>
        <v>ЕВРОПА</v>
      </c>
      <c r="J922" s="68" t="str">
        <f>VLOOKUP(C922,СПРАВОЧНИК!B:D,3,0)</f>
        <v>ИНОМАРКИ</v>
      </c>
      <c r="K922" s="69" t="str">
        <f>VLOOKUP(СВОД2023[[#This Row],[ФО]],СПРАВОЧНИК!H:P,2,0)</f>
        <v>Уральский ФО</v>
      </c>
    </row>
    <row r="923" spans="1:11" x14ac:dyDescent="0.2">
      <c r="A923" t="s">
        <v>1100</v>
      </c>
      <c r="B923" t="s">
        <v>595</v>
      </c>
      <c r="C923" s="1" t="s">
        <v>568</v>
      </c>
      <c r="D923" s="1" t="s">
        <v>1157</v>
      </c>
      <c r="E923" s="2">
        <v>22</v>
      </c>
      <c r="F923" s="3">
        <v>12</v>
      </c>
      <c r="G923" s="2">
        <v>128</v>
      </c>
      <c r="H923" s="3">
        <v>104</v>
      </c>
      <c r="I923" s="68" t="str">
        <f>VLOOKUP(C923,СПРАВОЧНИК!B:D,2,0)</f>
        <v>ЕВРОПА</v>
      </c>
      <c r="J923" s="68" t="str">
        <f>VLOOKUP(C923,СПРАВОЧНИК!B:D,3,0)</f>
        <v>ИНОМАРКИ</v>
      </c>
      <c r="K923" s="69" t="str">
        <f>VLOOKUP(СВОД2023[[#This Row],[ФО]],СПРАВОЧНИК!H:P,2,0)</f>
        <v>Уральский ФО</v>
      </c>
    </row>
    <row r="924" spans="1:11" x14ac:dyDescent="0.2">
      <c r="A924" t="s">
        <v>1100</v>
      </c>
      <c r="B924" t="s">
        <v>595</v>
      </c>
      <c r="C924" s="1" t="s">
        <v>568</v>
      </c>
      <c r="D924" s="1" t="s">
        <v>1158</v>
      </c>
      <c r="E924" s="2">
        <v>23</v>
      </c>
      <c r="F924" s="3">
        <v>22</v>
      </c>
      <c r="G924" s="2">
        <v>127</v>
      </c>
      <c r="H924" s="3">
        <v>119</v>
      </c>
      <c r="I924" s="68" t="str">
        <f>VLOOKUP(C924,СПРАВОЧНИК!B:D,2,0)</f>
        <v>ЕВРОПА</v>
      </c>
      <c r="J924" s="68" t="str">
        <f>VLOOKUP(C924,СПРАВОЧНИК!B:D,3,0)</f>
        <v>ИНОМАРКИ</v>
      </c>
      <c r="K924" s="69" t="str">
        <f>VLOOKUP(СВОД2023[[#This Row],[ФО]],СПРАВОЧНИК!H:P,2,0)</f>
        <v>Уральский ФО</v>
      </c>
    </row>
    <row r="925" spans="1:11" x14ac:dyDescent="0.2">
      <c r="A925" t="s">
        <v>1100</v>
      </c>
      <c r="B925" t="s">
        <v>595</v>
      </c>
      <c r="C925" s="1" t="s">
        <v>1159</v>
      </c>
      <c r="D925" s="1" t="s">
        <v>1160</v>
      </c>
      <c r="E925" s="2"/>
      <c r="F925" s="3"/>
      <c r="G925" s="2"/>
      <c r="H925" s="3">
        <v>1</v>
      </c>
      <c r="I925" s="68" t="str">
        <f>VLOOKUP(C925,СПРАВОЧНИК!B:D,2,0)</f>
        <v>КИТАЙ</v>
      </c>
      <c r="J925" s="68" t="str">
        <f>VLOOKUP(C925,СПРАВОЧНИК!B:D,3,0)</f>
        <v>ИНОМАРКИ</v>
      </c>
      <c r="K925" s="69" t="str">
        <f>VLOOKUP(СВОД2023[[#This Row],[ФО]],СПРАВОЧНИК!H:P,2,0)</f>
        <v>Уральский ФО</v>
      </c>
    </row>
    <row r="926" spans="1:11" x14ac:dyDescent="0.2">
      <c r="A926" t="s">
        <v>1100</v>
      </c>
      <c r="B926" t="s">
        <v>595</v>
      </c>
      <c r="C926" s="1" t="s">
        <v>1159</v>
      </c>
      <c r="D926" s="1" t="s">
        <v>1220</v>
      </c>
      <c r="E926" s="2">
        <v>1</v>
      </c>
      <c r="F926" s="3">
        <v>1</v>
      </c>
      <c r="G926" s="2">
        <v>6</v>
      </c>
      <c r="H926" s="3">
        <v>7</v>
      </c>
      <c r="I926" s="68" t="str">
        <f>VLOOKUP(C926,СПРАВОЧНИК!B:D,2,0)</f>
        <v>КИТАЙ</v>
      </c>
      <c r="J926" s="68" t="str">
        <f>VLOOKUP(C926,СПРАВОЧНИК!B:D,3,0)</f>
        <v>ИНОМАРКИ</v>
      </c>
      <c r="K926" s="69" t="str">
        <f>VLOOKUP(СВОД2023[[#This Row],[ФО]],СПРАВОЧНИК!H:P,2,0)</f>
        <v>Уральский ФО</v>
      </c>
    </row>
    <row r="927" spans="1:11" x14ac:dyDescent="0.2">
      <c r="A927" t="s">
        <v>1100</v>
      </c>
      <c r="B927" t="s">
        <v>596</v>
      </c>
      <c r="C927" s="1" t="s">
        <v>1264</v>
      </c>
      <c r="D927" s="1" t="s">
        <v>1265</v>
      </c>
      <c r="E927" s="2"/>
      <c r="F927" s="3"/>
      <c r="G927" s="2">
        <v>1</v>
      </c>
      <c r="H927" s="3"/>
      <c r="I927" s="68" t="str">
        <f>VLOOKUP(C927,СПРАВОЧНИК!B:D,2,0)</f>
        <v>ЯПОНИЯ</v>
      </c>
      <c r="J927" s="68" t="str">
        <f>VLOOKUP(C927,СПРАВОЧНИК!B:D,3,0)</f>
        <v>ИНОМАРКИ</v>
      </c>
      <c r="K927" s="69" t="str">
        <f>VLOOKUP(СВОД2023[[#This Row],[ФО]],СПРАВОЧНИК!H:P,2,0)</f>
        <v>Центральный ФО</v>
      </c>
    </row>
    <row r="928" spans="1:11" x14ac:dyDescent="0.2">
      <c r="A928" t="s">
        <v>1100</v>
      </c>
      <c r="B928" t="s">
        <v>596</v>
      </c>
      <c r="C928" s="1" t="s">
        <v>1161</v>
      </c>
      <c r="D928" s="1" t="s">
        <v>1266</v>
      </c>
      <c r="E928" s="2"/>
      <c r="F928" s="3"/>
      <c r="G928" s="2">
        <v>1</v>
      </c>
      <c r="H928" s="3">
        <v>3</v>
      </c>
      <c r="I928" s="68" t="str">
        <f>VLOOKUP(C928,СПРАВОЧНИК!B:D,2,0)</f>
        <v>ЕВРОПА</v>
      </c>
      <c r="J928" s="68" t="str">
        <f>VLOOKUP(C928,СПРАВОЧНИК!B:D,3,0)</f>
        <v>ИНОМАРКИ</v>
      </c>
      <c r="K928" s="69" t="str">
        <f>VLOOKUP(СВОД2023[[#This Row],[ФО]],СПРАВОЧНИК!H:P,2,0)</f>
        <v>Центральный ФО</v>
      </c>
    </row>
    <row r="929" spans="1:11" x14ac:dyDescent="0.2">
      <c r="A929" t="s">
        <v>1100</v>
      </c>
      <c r="B929" t="s">
        <v>596</v>
      </c>
      <c r="C929" s="1" t="s">
        <v>1161</v>
      </c>
      <c r="D929" s="1" t="s">
        <v>1162</v>
      </c>
      <c r="E929" s="2"/>
      <c r="F929" s="3">
        <v>1</v>
      </c>
      <c r="G929" s="2">
        <v>2</v>
      </c>
      <c r="H929" s="3">
        <v>2</v>
      </c>
      <c r="I929" s="68" t="str">
        <f>VLOOKUP(C929,СПРАВОЧНИК!B:D,2,0)</f>
        <v>ЕВРОПА</v>
      </c>
      <c r="J929" s="68" t="str">
        <f>VLOOKUP(C929,СПРАВОЧНИК!B:D,3,0)</f>
        <v>ИНОМАРКИ</v>
      </c>
      <c r="K929" s="69" t="str">
        <f>VLOOKUP(СВОД2023[[#This Row],[ФО]],СПРАВОЧНИК!H:P,2,0)</f>
        <v>Центральный ФО</v>
      </c>
    </row>
    <row r="930" spans="1:11" x14ac:dyDescent="0.2">
      <c r="A930" t="s">
        <v>1100</v>
      </c>
      <c r="B930" t="s">
        <v>596</v>
      </c>
      <c r="C930" s="1" t="s">
        <v>676</v>
      </c>
      <c r="D930" s="1" t="s">
        <v>677</v>
      </c>
      <c r="E930" s="2">
        <v>1</v>
      </c>
      <c r="F930" s="3"/>
      <c r="G930" s="2">
        <v>2</v>
      </c>
      <c r="H930" s="3"/>
      <c r="I930" s="68" t="str">
        <f>VLOOKUP(C930,СПРАВОЧНИК!B:D,2,0)</f>
        <v>КИТАЙ</v>
      </c>
      <c r="J930" s="68" t="str">
        <f>VLOOKUP(C930,СПРАВОЧНИК!B:D,3,0)</f>
        <v>ИНОМАРКИ</v>
      </c>
      <c r="K930" s="69" t="str">
        <f>VLOOKUP(СВОД2023[[#This Row],[ФО]],СПРАВОЧНИК!H:P,2,0)</f>
        <v>Центральный ФО</v>
      </c>
    </row>
    <row r="931" spans="1:11" x14ac:dyDescent="0.2">
      <c r="A931" t="s">
        <v>1100</v>
      </c>
      <c r="B931" t="s">
        <v>596</v>
      </c>
      <c r="C931" s="1" t="s">
        <v>676</v>
      </c>
      <c r="D931" s="1" t="s">
        <v>1103</v>
      </c>
      <c r="E931" s="2">
        <v>10</v>
      </c>
      <c r="F931" s="3">
        <v>13</v>
      </c>
      <c r="G931" s="2">
        <v>67</v>
      </c>
      <c r="H931" s="3">
        <v>67</v>
      </c>
      <c r="I931" s="68" t="str">
        <f>VLOOKUP(C931,СПРАВОЧНИК!B:D,2,0)</f>
        <v>КИТАЙ</v>
      </c>
      <c r="J931" s="68" t="str">
        <f>VLOOKUP(C931,СПРАВОЧНИК!B:D,3,0)</f>
        <v>ИНОМАРКИ</v>
      </c>
      <c r="K931" s="69" t="str">
        <f>VLOOKUP(СВОД2023[[#This Row],[ФО]],СПРАВОЧНИК!H:P,2,0)</f>
        <v>Центральный ФО</v>
      </c>
    </row>
    <row r="932" spans="1:11" x14ac:dyDescent="0.2">
      <c r="A932" t="s">
        <v>1100</v>
      </c>
      <c r="B932" t="s">
        <v>596</v>
      </c>
      <c r="C932" s="1" t="s">
        <v>676</v>
      </c>
      <c r="D932" s="1" t="s">
        <v>727</v>
      </c>
      <c r="E932" s="2">
        <v>25</v>
      </c>
      <c r="F932" s="3">
        <v>15</v>
      </c>
      <c r="G932" s="2">
        <v>105</v>
      </c>
      <c r="H932" s="3">
        <v>86</v>
      </c>
      <c r="I932" s="68" t="str">
        <f>VLOOKUP(C932,СПРАВОЧНИК!B:D,2,0)</f>
        <v>КИТАЙ</v>
      </c>
      <c r="J932" s="68" t="str">
        <f>VLOOKUP(C932,СПРАВОЧНИК!B:D,3,0)</f>
        <v>ИНОМАРКИ</v>
      </c>
      <c r="K932" s="69" t="str">
        <f>VLOOKUP(СВОД2023[[#This Row],[ФО]],СПРАВОЧНИК!H:P,2,0)</f>
        <v>Центральный ФО</v>
      </c>
    </row>
    <row r="933" spans="1:11" x14ac:dyDescent="0.2">
      <c r="A933" t="s">
        <v>1100</v>
      </c>
      <c r="B933" t="s">
        <v>596</v>
      </c>
      <c r="C933" s="1" t="s">
        <v>676</v>
      </c>
      <c r="D933" s="1" t="s">
        <v>1163</v>
      </c>
      <c r="E933" s="2">
        <v>3</v>
      </c>
      <c r="F933" s="3">
        <v>2</v>
      </c>
      <c r="G933" s="2">
        <v>16</v>
      </c>
      <c r="H933" s="3">
        <v>13</v>
      </c>
      <c r="I933" s="68" t="str">
        <f>VLOOKUP(C933,СПРАВОЧНИК!B:D,2,0)</f>
        <v>КИТАЙ</v>
      </c>
      <c r="J933" s="68" t="str">
        <f>VLOOKUP(C933,СПРАВОЧНИК!B:D,3,0)</f>
        <v>ИНОМАРКИ</v>
      </c>
      <c r="K933" s="69" t="str">
        <f>VLOOKUP(СВОД2023[[#This Row],[ФО]],СПРАВОЧНИК!H:P,2,0)</f>
        <v>Центральный ФО</v>
      </c>
    </row>
    <row r="934" spans="1:11" x14ac:dyDescent="0.2">
      <c r="A934" t="s">
        <v>1100</v>
      </c>
      <c r="B934" t="s">
        <v>596</v>
      </c>
      <c r="C934" s="1" t="s">
        <v>1104</v>
      </c>
      <c r="D934" s="1" t="s">
        <v>1105</v>
      </c>
      <c r="E934" s="2"/>
      <c r="F934" s="3"/>
      <c r="G934" s="2">
        <v>2</v>
      </c>
      <c r="H934" s="3">
        <v>1</v>
      </c>
      <c r="I934" s="68" t="str">
        <f>VLOOKUP(C934,СПРАВОЧНИК!B:D,2,0)</f>
        <v>КИТАЙ</v>
      </c>
      <c r="J934" s="68" t="str">
        <f>VLOOKUP(C934,СПРАВОЧНИК!B:D,3,0)</f>
        <v>ИНОМАРКИ</v>
      </c>
      <c r="K934" s="69" t="str">
        <f>VLOOKUP(СВОД2023[[#This Row],[ФО]],СПРАВОЧНИК!H:P,2,0)</f>
        <v>Центральный ФО</v>
      </c>
    </row>
    <row r="935" spans="1:11" x14ac:dyDescent="0.2">
      <c r="A935" t="s">
        <v>1100</v>
      </c>
      <c r="B935" t="s">
        <v>596</v>
      </c>
      <c r="C935" s="1" t="s">
        <v>75</v>
      </c>
      <c r="D935" s="1" t="s">
        <v>754</v>
      </c>
      <c r="E935" s="2">
        <v>2</v>
      </c>
      <c r="F935" s="3"/>
      <c r="G935" s="2">
        <v>2</v>
      </c>
      <c r="H935" s="3"/>
      <c r="I935" s="68" t="str">
        <f>VLOOKUP(C935,СПРАВОЧНИК!B:D,2,0)</f>
        <v>КИТАЙ</v>
      </c>
      <c r="J935" s="68" t="str">
        <f>VLOOKUP(C935,СПРАВОЧНИК!B:D,3,0)</f>
        <v>ИНОМАРКИ</v>
      </c>
      <c r="K935" s="69" t="str">
        <f>VLOOKUP(СВОД2023[[#This Row],[ФО]],СПРАВОЧНИК!H:P,2,0)</f>
        <v>Центральный ФО</v>
      </c>
    </row>
    <row r="936" spans="1:11" x14ac:dyDescent="0.2">
      <c r="A936" t="s">
        <v>1100</v>
      </c>
      <c r="B936" t="s">
        <v>596</v>
      </c>
      <c r="C936" s="1" t="s">
        <v>75</v>
      </c>
      <c r="D936" s="1" t="s">
        <v>1165</v>
      </c>
      <c r="E936" s="2"/>
      <c r="F936" s="3">
        <v>1</v>
      </c>
      <c r="G936" s="2">
        <v>5</v>
      </c>
      <c r="H936" s="3">
        <v>2</v>
      </c>
      <c r="I936" s="68" t="str">
        <f>VLOOKUP(C936,СПРАВОЧНИК!B:D,2,0)</f>
        <v>КИТАЙ</v>
      </c>
      <c r="J936" s="68" t="str">
        <f>VLOOKUP(C936,СПРАВОЧНИК!B:D,3,0)</f>
        <v>ИНОМАРКИ</v>
      </c>
      <c r="K936" s="69" t="str">
        <f>VLOOKUP(СВОД2023[[#This Row],[ФО]],СПРАВОЧНИК!H:P,2,0)</f>
        <v>Центральный ФО</v>
      </c>
    </row>
    <row r="937" spans="1:11" x14ac:dyDescent="0.2">
      <c r="A937" t="s">
        <v>1100</v>
      </c>
      <c r="B937" t="s">
        <v>596</v>
      </c>
      <c r="C937" s="1" t="s">
        <v>99</v>
      </c>
      <c r="D937" s="1" t="s">
        <v>1267</v>
      </c>
      <c r="E937" s="2"/>
      <c r="F937" s="3"/>
      <c r="G937" s="2">
        <v>1</v>
      </c>
      <c r="H937" s="3"/>
      <c r="I937" s="68" t="str">
        <f>VLOOKUP(C937,СПРАВОЧНИК!B:D,2,0)</f>
        <v>США</v>
      </c>
      <c r="J937" s="68" t="str">
        <f>VLOOKUP(C937,СПРАВОЧНИК!B:D,3,0)</f>
        <v>ИНОМАРКИ</v>
      </c>
      <c r="K937" s="69" t="str">
        <f>VLOOKUP(СВОД2023[[#This Row],[ФО]],СПРАВОЧНИК!H:P,2,0)</f>
        <v>Центральный ФО</v>
      </c>
    </row>
    <row r="938" spans="1:11" x14ac:dyDescent="0.2">
      <c r="A938" t="s">
        <v>1100</v>
      </c>
      <c r="B938" t="s">
        <v>596</v>
      </c>
      <c r="C938" s="1" t="s">
        <v>99</v>
      </c>
      <c r="D938" s="1" t="s">
        <v>1167</v>
      </c>
      <c r="E938" s="2">
        <v>5</v>
      </c>
      <c r="F938" s="3">
        <v>1</v>
      </c>
      <c r="G938" s="2">
        <v>11</v>
      </c>
      <c r="H938" s="3">
        <v>8</v>
      </c>
      <c r="I938" s="68" t="str">
        <f>VLOOKUP(C938,СПРАВОЧНИК!B:D,2,0)</f>
        <v>США</v>
      </c>
      <c r="J938" s="68" t="str">
        <f>VLOOKUP(C938,СПРАВОЧНИК!B:D,3,0)</f>
        <v>ИНОМАРКИ</v>
      </c>
      <c r="K938" s="69" t="str">
        <f>VLOOKUP(СВОД2023[[#This Row],[ФО]],СПРАВОЧНИК!H:P,2,0)</f>
        <v>Центральный ФО</v>
      </c>
    </row>
    <row r="939" spans="1:11" x14ac:dyDescent="0.2">
      <c r="A939" t="s">
        <v>1100</v>
      </c>
      <c r="B939" t="s">
        <v>596</v>
      </c>
      <c r="C939" s="1" t="s">
        <v>121</v>
      </c>
      <c r="D939" s="1" t="s">
        <v>728</v>
      </c>
      <c r="E939" s="2">
        <v>206</v>
      </c>
      <c r="F939" s="3">
        <v>174</v>
      </c>
      <c r="G939" s="2">
        <v>1205</v>
      </c>
      <c r="H939" s="3">
        <v>972</v>
      </c>
      <c r="I939" s="68" t="str">
        <f>VLOOKUP(C939,СПРАВОЧНИК!B:D,2,0)</f>
        <v>ЕВРОПА</v>
      </c>
      <c r="J939" s="68" t="str">
        <f>VLOOKUP(C939,СПРАВОЧНИК!B:D,3,0)</f>
        <v>ИНОМАРКИ</v>
      </c>
      <c r="K939" s="69" t="str">
        <f>VLOOKUP(СВОД2023[[#This Row],[ФО]],СПРАВОЧНИК!H:P,2,0)</f>
        <v>Центральный ФО</v>
      </c>
    </row>
    <row r="940" spans="1:11" x14ac:dyDescent="0.2">
      <c r="A940" t="s">
        <v>1100</v>
      </c>
      <c r="B940" t="s">
        <v>596</v>
      </c>
      <c r="C940" s="1" t="s">
        <v>121</v>
      </c>
      <c r="D940" s="1" t="s">
        <v>1226</v>
      </c>
      <c r="E940" s="2"/>
      <c r="F940" s="3"/>
      <c r="G940" s="2"/>
      <c r="H940" s="3">
        <v>1</v>
      </c>
      <c r="I940" s="68" t="str">
        <f>VLOOKUP(C940,СПРАВОЧНИК!B:D,2,0)</f>
        <v>ЕВРОПА</v>
      </c>
      <c r="J940" s="68" t="str">
        <f>VLOOKUP(C940,СПРАВОЧНИК!B:D,3,0)</f>
        <v>ИНОМАРКИ</v>
      </c>
      <c r="K940" s="69" t="str">
        <f>VLOOKUP(СВОД2023[[#This Row],[ФО]],СПРАВОЧНИК!H:P,2,0)</f>
        <v>Центральный ФО</v>
      </c>
    </row>
    <row r="941" spans="1:11" x14ac:dyDescent="0.2">
      <c r="A941" t="s">
        <v>1100</v>
      </c>
      <c r="B941" t="s">
        <v>596</v>
      </c>
      <c r="C941" s="1" t="s">
        <v>121</v>
      </c>
      <c r="D941" s="1" t="s">
        <v>678</v>
      </c>
      <c r="E941" s="2">
        <v>119</v>
      </c>
      <c r="F941" s="3">
        <v>111</v>
      </c>
      <c r="G941" s="2">
        <v>756</v>
      </c>
      <c r="H941" s="3">
        <v>686</v>
      </c>
      <c r="I941" s="68" t="str">
        <f>VLOOKUP(C941,СПРАВОЧНИК!B:D,2,0)</f>
        <v>ЕВРОПА</v>
      </c>
      <c r="J941" s="68" t="str">
        <f>VLOOKUP(C941,СПРАВОЧНИК!B:D,3,0)</f>
        <v>ИНОМАРКИ</v>
      </c>
      <c r="K941" s="69" t="str">
        <f>VLOOKUP(СВОД2023[[#This Row],[ФО]],СПРАВОЧНИК!H:P,2,0)</f>
        <v>Центральный ФО</v>
      </c>
    </row>
    <row r="942" spans="1:11" x14ac:dyDescent="0.2">
      <c r="A942" t="s">
        <v>1100</v>
      </c>
      <c r="B942" t="s">
        <v>596</v>
      </c>
      <c r="C942" s="1" t="s">
        <v>121</v>
      </c>
      <c r="D942" s="1" t="s">
        <v>729</v>
      </c>
      <c r="E942" s="2">
        <v>38</v>
      </c>
      <c r="F942" s="3">
        <v>36</v>
      </c>
      <c r="G942" s="2">
        <v>256</v>
      </c>
      <c r="H942" s="3">
        <v>216</v>
      </c>
      <c r="I942" s="68" t="str">
        <f>VLOOKUP(C942,СПРАВОЧНИК!B:D,2,0)</f>
        <v>ЕВРОПА</v>
      </c>
      <c r="J942" s="68" t="str">
        <f>VLOOKUP(C942,СПРАВОЧНИК!B:D,3,0)</f>
        <v>ИНОМАРКИ</v>
      </c>
      <c r="K942" s="69" t="str">
        <f>VLOOKUP(СВОД2023[[#This Row],[ФО]],СПРАВОЧНИК!H:P,2,0)</f>
        <v>Центральный ФО</v>
      </c>
    </row>
    <row r="943" spans="1:11" x14ac:dyDescent="0.2">
      <c r="A943" t="s">
        <v>1100</v>
      </c>
      <c r="B943" t="s">
        <v>596</v>
      </c>
      <c r="C943" s="1" t="s">
        <v>121</v>
      </c>
      <c r="D943" s="1" t="s">
        <v>1168</v>
      </c>
      <c r="E943" s="2"/>
      <c r="F943" s="3">
        <v>2</v>
      </c>
      <c r="G943" s="2">
        <v>1</v>
      </c>
      <c r="H943" s="3">
        <v>5</v>
      </c>
      <c r="I943" s="68" t="str">
        <f>VLOOKUP(C943,СПРАВОЧНИК!B:D,2,0)</f>
        <v>ЕВРОПА</v>
      </c>
      <c r="J943" s="68" t="str">
        <f>VLOOKUP(C943,СПРАВОЧНИК!B:D,3,0)</f>
        <v>ИНОМАРКИ</v>
      </c>
      <c r="K943" s="69" t="str">
        <f>VLOOKUP(СВОД2023[[#This Row],[ФО]],СПРАВОЧНИК!H:P,2,0)</f>
        <v>Центральный ФО</v>
      </c>
    </row>
    <row r="944" spans="1:11" x14ac:dyDescent="0.2">
      <c r="A944" t="s">
        <v>1100</v>
      </c>
      <c r="B944" t="s">
        <v>596</v>
      </c>
      <c r="C944" s="1" t="s">
        <v>121</v>
      </c>
      <c r="D944" s="1" t="s">
        <v>679</v>
      </c>
      <c r="E944" s="2">
        <v>25</v>
      </c>
      <c r="F944" s="3">
        <v>26</v>
      </c>
      <c r="G944" s="2">
        <v>204</v>
      </c>
      <c r="H944" s="3">
        <v>156</v>
      </c>
      <c r="I944" s="68" t="str">
        <f>VLOOKUP(C944,СПРАВОЧНИК!B:D,2,0)</f>
        <v>ЕВРОПА</v>
      </c>
      <c r="J944" s="68" t="str">
        <f>VLOOKUP(C944,СПРАВОЧНИК!B:D,3,0)</f>
        <v>ИНОМАРКИ</v>
      </c>
      <c r="K944" s="69" t="str">
        <f>VLOOKUP(СВОД2023[[#This Row],[ФО]],СПРАВОЧНИК!H:P,2,0)</f>
        <v>Центральный ФО</v>
      </c>
    </row>
    <row r="945" spans="1:11" x14ac:dyDescent="0.2">
      <c r="A945" t="s">
        <v>1100</v>
      </c>
      <c r="B945" t="s">
        <v>596</v>
      </c>
      <c r="C945" s="1" t="s">
        <v>127</v>
      </c>
      <c r="D945" s="1" t="s">
        <v>1169</v>
      </c>
      <c r="E945" s="2">
        <v>3</v>
      </c>
      <c r="F945" s="3"/>
      <c r="G945" s="2">
        <v>15</v>
      </c>
      <c r="H945" s="3"/>
      <c r="I945" s="68" t="str">
        <f>VLOOKUP(C945,СПРАВОЧНИК!B:D,2,0)</f>
        <v>ЕВРОПА</v>
      </c>
      <c r="J945" s="68" t="str">
        <f>VLOOKUP(C945,СПРАВОЧНИК!B:D,3,0)</f>
        <v>ИНОМАРКИ</v>
      </c>
      <c r="K945" s="69" t="str">
        <f>VLOOKUP(СВОД2023[[#This Row],[ФО]],СПРАВОЧНИК!H:P,2,0)</f>
        <v>Центральный ФО</v>
      </c>
    </row>
    <row r="946" spans="1:11" x14ac:dyDescent="0.2">
      <c r="A946" t="s">
        <v>1100</v>
      </c>
      <c r="B946" t="s">
        <v>596</v>
      </c>
      <c r="C946" s="1" t="s">
        <v>129</v>
      </c>
      <c r="D946" s="1" t="s">
        <v>1268</v>
      </c>
      <c r="E946" s="2"/>
      <c r="F946" s="3"/>
      <c r="G946" s="2">
        <v>1</v>
      </c>
      <c r="H946" s="3"/>
      <c r="I946" s="68" t="str">
        <f>VLOOKUP(C946,СПРАВОЧНИК!B:D,2,0)</f>
        <v>КОРЕЯ</v>
      </c>
      <c r="J946" s="68" t="str">
        <f>VLOOKUP(C946,СПРАВОЧНИК!B:D,3,0)</f>
        <v>ИНОМАРКИ</v>
      </c>
      <c r="K946" s="69" t="str">
        <f>VLOOKUP(СВОД2023[[#This Row],[ФО]],СПРАВОЧНИК!H:P,2,0)</f>
        <v>Центральный ФО</v>
      </c>
    </row>
    <row r="947" spans="1:11" x14ac:dyDescent="0.2">
      <c r="A947" t="s">
        <v>1100</v>
      </c>
      <c r="B947" t="s">
        <v>596</v>
      </c>
      <c r="C947" s="1" t="s">
        <v>129</v>
      </c>
      <c r="D947" s="1" t="s">
        <v>1108</v>
      </c>
      <c r="E947" s="2"/>
      <c r="F947" s="3"/>
      <c r="G947" s="2">
        <v>1</v>
      </c>
      <c r="H947" s="3"/>
      <c r="I947" s="68" t="str">
        <f>VLOOKUP(C947,СПРАВОЧНИК!B:D,2,0)</f>
        <v>КОРЕЯ</v>
      </c>
      <c r="J947" s="68" t="str">
        <f>VLOOKUP(C947,СПРАВОЧНИК!B:D,3,0)</f>
        <v>ИНОМАРКИ</v>
      </c>
      <c r="K947" s="69" t="str">
        <f>VLOOKUP(СВОД2023[[#This Row],[ФО]],СПРАВОЧНИК!H:P,2,0)</f>
        <v>Центральный ФО</v>
      </c>
    </row>
    <row r="948" spans="1:11" x14ac:dyDescent="0.2">
      <c r="A948" t="s">
        <v>1100</v>
      </c>
      <c r="B948" t="s">
        <v>596</v>
      </c>
      <c r="C948" s="1" t="s">
        <v>1041</v>
      </c>
      <c r="D948" s="1" t="s">
        <v>1171</v>
      </c>
      <c r="E948" s="2">
        <v>2</v>
      </c>
      <c r="F948" s="3"/>
      <c r="G948" s="2">
        <v>2</v>
      </c>
      <c r="H948" s="3"/>
      <c r="I948" s="68" t="str">
        <f>VLOOKUP(C948,СПРАВОЧНИК!B:D,2,0)</f>
        <v>ЕВРОПА</v>
      </c>
      <c r="J948" s="68" t="str">
        <f>VLOOKUP(C948,СПРАВОЧНИК!B:D,3,0)</f>
        <v>ИНОМАРКИ</v>
      </c>
      <c r="K948" s="69" t="str">
        <f>VLOOKUP(СВОД2023[[#This Row],[ФО]],СПРАВОЧНИК!H:P,2,0)</f>
        <v>Центральный ФО</v>
      </c>
    </row>
    <row r="949" spans="1:11" x14ac:dyDescent="0.2">
      <c r="A949" t="s">
        <v>1100</v>
      </c>
      <c r="B949" t="s">
        <v>596</v>
      </c>
      <c r="C949" s="1" t="s">
        <v>131</v>
      </c>
      <c r="D949" s="1" t="s">
        <v>1109</v>
      </c>
      <c r="E949" s="2">
        <v>2</v>
      </c>
      <c r="F949" s="3"/>
      <c r="G949" s="2">
        <v>3</v>
      </c>
      <c r="H949" s="3">
        <v>3</v>
      </c>
      <c r="I949" s="68" t="str">
        <f>VLOOKUP(C949,СПРАВОЧНИК!B:D,2,0)</f>
        <v>ЯПОНИЯ</v>
      </c>
      <c r="J949" s="68" t="str">
        <f>VLOOKUP(C949,СПРАВОЧНИК!B:D,3,0)</f>
        <v>ИНОМАРКИ</v>
      </c>
      <c r="K949" s="69" t="str">
        <f>VLOOKUP(СВОД2023[[#This Row],[ФО]],СПРАВОЧНИК!H:P,2,0)</f>
        <v>Центральный ФО</v>
      </c>
    </row>
    <row r="950" spans="1:11" x14ac:dyDescent="0.2">
      <c r="A950" t="s">
        <v>1100</v>
      </c>
      <c r="B950" t="s">
        <v>596</v>
      </c>
      <c r="C950" s="1" t="s">
        <v>131</v>
      </c>
      <c r="D950" s="1" t="s">
        <v>680</v>
      </c>
      <c r="E950" s="2">
        <v>9</v>
      </c>
      <c r="F950" s="3">
        <v>5</v>
      </c>
      <c r="G950" s="2">
        <v>55</v>
      </c>
      <c r="H950" s="3">
        <v>40</v>
      </c>
      <c r="I950" s="68" t="str">
        <f>VLOOKUP(C950,СПРАВОЧНИК!B:D,2,0)</f>
        <v>ЯПОНИЯ</v>
      </c>
      <c r="J950" s="68" t="str">
        <f>VLOOKUP(C950,СПРАВОЧНИК!B:D,3,0)</f>
        <v>ИНОМАРКИ</v>
      </c>
      <c r="K950" s="69" t="str">
        <f>VLOOKUP(СВОД2023[[#This Row],[ФО]],СПРАВОЧНИК!H:P,2,0)</f>
        <v>Центральный ФО</v>
      </c>
    </row>
    <row r="951" spans="1:11" x14ac:dyDescent="0.2">
      <c r="A951" t="s">
        <v>1100</v>
      </c>
      <c r="B951" t="s">
        <v>596</v>
      </c>
      <c r="C951" s="1" t="s">
        <v>140</v>
      </c>
      <c r="D951" s="1" t="s">
        <v>1269</v>
      </c>
      <c r="E951" s="2"/>
      <c r="F951" s="3">
        <v>1</v>
      </c>
      <c r="G951" s="2"/>
      <c r="H951" s="3">
        <v>1</v>
      </c>
      <c r="I951" s="68" t="str">
        <f>VLOOKUP(C951,СПРАВОЧНИК!B:D,2,0)</f>
        <v>КИТАЙ</v>
      </c>
      <c r="J951" s="68" t="str">
        <f>VLOOKUP(C951,СПРАВОЧНИК!B:D,3,0)</f>
        <v>ИНОМАРКИ</v>
      </c>
      <c r="K951" s="69" t="str">
        <f>VLOOKUP(СВОД2023[[#This Row],[ФО]],СПРАВОЧНИК!H:P,2,0)</f>
        <v>Центральный ФО</v>
      </c>
    </row>
    <row r="952" spans="1:11" x14ac:dyDescent="0.2">
      <c r="A952" t="s">
        <v>1100</v>
      </c>
      <c r="B952" t="s">
        <v>596</v>
      </c>
      <c r="C952" s="1" t="s">
        <v>140</v>
      </c>
      <c r="D952" s="1" t="s">
        <v>1270</v>
      </c>
      <c r="E952" s="2"/>
      <c r="F952" s="3"/>
      <c r="G952" s="2">
        <v>4</v>
      </c>
      <c r="H952" s="3"/>
      <c r="I952" s="68" t="str">
        <f>VLOOKUP(C952,СПРАВОЧНИК!B:D,2,0)</f>
        <v>КИТАЙ</v>
      </c>
      <c r="J952" s="68" t="str">
        <f>VLOOKUP(C952,СПРАВОЧНИК!B:D,3,0)</f>
        <v>ИНОМАРКИ</v>
      </c>
      <c r="K952" s="69" t="str">
        <f>VLOOKUP(СВОД2023[[#This Row],[ФО]],СПРАВОЧНИК!H:P,2,0)</f>
        <v>Центральный ФО</v>
      </c>
    </row>
    <row r="953" spans="1:11" x14ac:dyDescent="0.2">
      <c r="A953" t="s">
        <v>1100</v>
      </c>
      <c r="B953" t="s">
        <v>596</v>
      </c>
      <c r="C953" s="1" t="s">
        <v>142</v>
      </c>
      <c r="D953" s="1" t="s">
        <v>1228</v>
      </c>
      <c r="E953" s="2"/>
      <c r="F953" s="3">
        <v>2</v>
      </c>
      <c r="G953" s="2"/>
      <c r="H953" s="3">
        <v>2</v>
      </c>
      <c r="I953" s="68" t="str">
        <f>VLOOKUP(C953,СПРАВОЧНИК!B:D,2,0)</f>
        <v>США</v>
      </c>
      <c r="J953" s="68" t="str">
        <f>VLOOKUP(C953,СПРАВОЧНИК!B:D,3,0)</f>
        <v>ИНОМАРКИ</v>
      </c>
      <c r="K953" s="69" t="str">
        <f>VLOOKUP(СВОД2023[[#This Row],[ФО]],СПРАВОЧНИК!H:P,2,0)</f>
        <v>Центральный ФО</v>
      </c>
    </row>
    <row r="954" spans="1:11" x14ac:dyDescent="0.2">
      <c r="A954" t="s">
        <v>1100</v>
      </c>
      <c r="B954" t="s">
        <v>596</v>
      </c>
      <c r="C954" s="1" t="s">
        <v>147</v>
      </c>
      <c r="D954" s="1" t="s">
        <v>1229</v>
      </c>
      <c r="E954" s="2"/>
      <c r="F954" s="3"/>
      <c r="G954" s="2"/>
      <c r="H954" s="3">
        <v>1</v>
      </c>
      <c r="I954" s="68" t="str">
        <f>VLOOKUP(C954,СПРАВОЧНИК!B:D,2,0)</f>
        <v>КИТАЙ</v>
      </c>
      <c r="J954" s="68" t="str">
        <f>VLOOKUP(C954,СПРАВОЧНИК!B:D,3,0)</f>
        <v>ИНОМАРКИ</v>
      </c>
      <c r="K954" s="69" t="str">
        <f>VLOOKUP(СВОД2023[[#This Row],[ФО]],СПРАВОЧНИК!H:P,2,0)</f>
        <v>Центральный ФО</v>
      </c>
    </row>
    <row r="955" spans="1:11" x14ac:dyDescent="0.2">
      <c r="A955" t="s">
        <v>1100</v>
      </c>
      <c r="B955" t="s">
        <v>596</v>
      </c>
      <c r="C955" s="1" t="s">
        <v>147</v>
      </c>
      <c r="D955" s="1" t="s">
        <v>1172</v>
      </c>
      <c r="E955" s="2"/>
      <c r="F955" s="3"/>
      <c r="G955" s="2">
        <v>2</v>
      </c>
      <c r="H955" s="3"/>
      <c r="I955" s="68" t="str">
        <f>VLOOKUP(C955,СПРАВОЧНИК!B:D,2,0)</f>
        <v>КИТАЙ</v>
      </c>
      <c r="J955" s="68" t="str">
        <f>VLOOKUP(C955,СПРАВОЧНИК!B:D,3,0)</f>
        <v>ИНОМАРКИ</v>
      </c>
      <c r="K955" s="69" t="str">
        <f>VLOOKUP(СВОД2023[[#This Row],[ФО]],СПРАВОЧНИК!H:P,2,0)</f>
        <v>Центральный ФО</v>
      </c>
    </row>
    <row r="956" spans="1:11" x14ac:dyDescent="0.2">
      <c r="A956" t="s">
        <v>1100</v>
      </c>
      <c r="B956" t="s">
        <v>596</v>
      </c>
      <c r="C956" s="1" t="s">
        <v>147</v>
      </c>
      <c r="D956" s="1" t="s">
        <v>730</v>
      </c>
      <c r="E956" s="2">
        <v>1</v>
      </c>
      <c r="F956" s="3"/>
      <c r="G956" s="2">
        <v>1</v>
      </c>
      <c r="H956" s="3"/>
      <c r="I956" s="68" t="str">
        <f>VLOOKUP(C956,СПРАВОЧНИК!B:D,2,0)</f>
        <v>КИТАЙ</v>
      </c>
      <c r="J956" s="68" t="str">
        <f>VLOOKUP(C956,СПРАВОЧНИК!B:D,3,0)</f>
        <v>ИНОМАРКИ</v>
      </c>
      <c r="K956" s="69" t="str">
        <f>VLOOKUP(СВОД2023[[#This Row],[ФО]],СПРАВОЧНИК!H:P,2,0)</f>
        <v>Центральный ФО</v>
      </c>
    </row>
    <row r="957" spans="1:11" x14ac:dyDescent="0.2">
      <c r="A957" t="s">
        <v>1100</v>
      </c>
      <c r="B957" t="s">
        <v>596</v>
      </c>
      <c r="C957" s="1" t="s">
        <v>1047</v>
      </c>
      <c r="D957" s="1" t="s">
        <v>1173</v>
      </c>
      <c r="E957" s="2"/>
      <c r="F957" s="3"/>
      <c r="G957" s="2">
        <v>2</v>
      </c>
      <c r="H957" s="3">
        <v>1</v>
      </c>
      <c r="I957" s="68" t="str">
        <f>VLOOKUP(C957,СПРАВОЧНИК!B:D,2,0)</f>
        <v>РОССИЯ</v>
      </c>
      <c r="J957" s="68" t="str">
        <f>VLOOKUP(C957,СПРАВОЧНИК!B:D,3,0)</f>
        <v>ОТЕЧЕСТВЕННЫЕ</v>
      </c>
      <c r="K957" s="69" t="str">
        <f>VLOOKUP(СВОД2023[[#This Row],[ФО]],СПРАВОЧНИК!H:P,2,0)</f>
        <v>Центральный ФО</v>
      </c>
    </row>
    <row r="958" spans="1:11" x14ac:dyDescent="0.2">
      <c r="A958" t="s">
        <v>1100</v>
      </c>
      <c r="B958" t="s">
        <v>596</v>
      </c>
      <c r="C958" s="1" t="s">
        <v>160</v>
      </c>
      <c r="D958" s="1" t="s">
        <v>1271</v>
      </c>
      <c r="E958" s="2">
        <v>1</v>
      </c>
      <c r="F958" s="3"/>
      <c r="G958" s="2">
        <v>2</v>
      </c>
      <c r="H958" s="3">
        <v>2</v>
      </c>
      <c r="I958" s="68" t="str">
        <f>VLOOKUP(C958,СПРАВОЧНИК!B:D,2,0)</f>
        <v>КИТАЙ</v>
      </c>
      <c r="J958" s="68" t="str">
        <f>VLOOKUP(C958,СПРАВОЧНИК!B:D,3,0)</f>
        <v>ИНОМАРКИ</v>
      </c>
      <c r="K958" s="69" t="str">
        <f>VLOOKUP(СВОД2023[[#This Row],[ФО]],СПРАВОЧНИК!H:P,2,0)</f>
        <v>Центральный ФО</v>
      </c>
    </row>
    <row r="959" spans="1:11" x14ac:dyDescent="0.2">
      <c r="A959" t="s">
        <v>1100</v>
      </c>
      <c r="B959" t="s">
        <v>596</v>
      </c>
      <c r="C959" s="1" t="s">
        <v>160</v>
      </c>
      <c r="D959" s="1" t="s">
        <v>1174</v>
      </c>
      <c r="E959" s="2">
        <v>2</v>
      </c>
      <c r="F959" s="3"/>
      <c r="G959" s="2">
        <v>5</v>
      </c>
      <c r="H959" s="3">
        <v>2</v>
      </c>
      <c r="I959" s="68" t="str">
        <f>VLOOKUP(C959,СПРАВОЧНИК!B:D,2,0)</f>
        <v>КИТАЙ</v>
      </c>
      <c r="J959" s="68" t="str">
        <f>VLOOKUP(C959,СПРАВОЧНИК!B:D,3,0)</f>
        <v>ИНОМАРКИ</v>
      </c>
      <c r="K959" s="69" t="str">
        <f>VLOOKUP(СВОД2023[[#This Row],[ФО]],СПРАВОЧНИК!H:P,2,0)</f>
        <v>Центральный ФО</v>
      </c>
    </row>
    <row r="960" spans="1:11" x14ac:dyDescent="0.2">
      <c r="A960" t="s">
        <v>1100</v>
      </c>
      <c r="B960" t="s">
        <v>596</v>
      </c>
      <c r="C960" s="1" t="s">
        <v>160</v>
      </c>
      <c r="D960" s="1" t="s">
        <v>1175</v>
      </c>
      <c r="E960" s="2">
        <v>1</v>
      </c>
      <c r="F960" s="3"/>
      <c r="G960" s="2">
        <v>6</v>
      </c>
      <c r="H960" s="3">
        <v>1</v>
      </c>
      <c r="I960" s="68" t="str">
        <f>VLOOKUP(C960,СПРАВОЧНИК!B:D,2,0)</f>
        <v>КИТАЙ</v>
      </c>
      <c r="J960" s="68" t="str">
        <f>VLOOKUP(C960,СПРАВОЧНИК!B:D,3,0)</f>
        <v>ИНОМАРКИ</v>
      </c>
      <c r="K960" s="69" t="str">
        <f>VLOOKUP(СВОД2023[[#This Row],[ФО]],СПРАВОЧНИК!H:P,2,0)</f>
        <v>Центральный ФО</v>
      </c>
    </row>
    <row r="961" spans="1:11" x14ac:dyDescent="0.2">
      <c r="A961" t="s">
        <v>1100</v>
      </c>
      <c r="B961" t="s">
        <v>596</v>
      </c>
      <c r="C961" s="1" t="s">
        <v>160</v>
      </c>
      <c r="D961" s="1" t="s">
        <v>1176</v>
      </c>
      <c r="E961" s="2"/>
      <c r="F961" s="3">
        <v>1</v>
      </c>
      <c r="G961" s="2">
        <v>4</v>
      </c>
      <c r="H961" s="3">
        <v>3</v>
      </c>
      <c r="I961" s="68" t="str">
        <f>VLOOKUP(C961,СПРАВОЧНИК!B:D,2,0)</f>
        <v>КИТАЙ</v>
      </c>
      <c r="J961" s="68" t="str">
        <f>VLOOKUP(C961,СПРАВОЧНИК!B:D,3,0)</f>
        <v>ИНОМАРКИ</v>
      </c>
      <c r="K961" s="69" t="str">
        <f>VLOOKUP(СВОД2023[[#This Row],[ФО]],СПРАВОЧНИК!H:P,2,0)</f>
        <v>Центральный ФО</v>
      </c>
    </row>
    <row r="962" spans="1:11" x14ac:dyDescent="0.2">
      <c r="A962" t="s">
        <v>1100</v>
      </c>
      <c r="B962" t="s">
        <v>596</v>
      </c>
      <c r="C962" s="1" t="s">
        <v>160</v>
      </c>
      <c r="D962" s="1" t="s">
        <v>1177</v>
      </c>
      <c r="E962" s="2">
        <v>1</v>
      </c>
      <c r="F962" s="3"/>
      <c r="G962" s="2">
        <v>4</v>
      </c>
      <c r="H962" s="3">
        <v>1</v>
      </c>
      <c r="I962" s="68" t="str">
        <f>VLOOKUP(C962,СПРАВОЧНИК!B:D,2,0)</f>
        <v>КИТАЙ</v>
      </c>
      <c r="J962" s="68" t="str">
        <f>VLOOKUP(C962,СПРАВОЧНИК!B:D,3,0)</f>
        <v>ИНОМАРКИ</v>
      </c>
      <c r="K962" s="69" t="str">
        <f>VLOOKUP(СВОД2023[[#This Row],[ФО]],СПРАВОЧНИК!H:P,2,0)</f>
        <v>Центральный ФО</v>
      </c>
    </row>
    <row r="963" spans="1:11" x14ac:dyDescent="0.2">
      <c r="A963" t="s">
        <v>1100</v>
      </c>
      <c r="B963" t="s">
        <v>596</v>
      </c>
      <c r="C963" s="1" t="s">
        <v>160</v>
      </c>
      <c r="D963" s="1" t="s">
        <v>1110</v>
      </c>
      <c r="E963" s="2">
        <v>1</v>
      </c>
      <c r="F963" s="3">
        <v>7</v>
      </c>
      <c r="G963" s="2">
        <v>24</v>
      </c>
      <c r="H963" s="3">
        <v>30</v>
      </c>
      <c r="I963" s="68" t="str">
        <f>VLOOKUP(C963,СПРАВОЧНИК!B:D,2,0)</f>
        <v>КИТАЙ</v>
      </c>
      <c r="J963" s="68" t="str">
        <f>VLOOKUP(C963,СПРАВОЧНИК!B:D,3,0)</f>
        <v>ИНОМАРКИ</v>
      </c>
      <c r="K963" s="69" t="str">
        <f>VLOOKUP(СВОД2023[[#This Row],[ФО]],СПРАВОЧНИК!H:P,2,0)</f>
        <v>Центральный ФО</v>
      </c>
    </row>
    <row r="964" spans="1:11" x14ac:dyDescent="0.2">
      <c r="A964" t="s">
        <v>1100</v>
      </c>
      <c r="B964" t="s">
        <v>596</v>
      </c>
      <c r="C964" s="1" t="s">
        <v>160</v>
      </c>
      <c r="D964" s="1" t="s">
        <v>1111</v>
      </c>
      <c r="E964" s="2"/>
      <c r="F964" s="3"/>
      <c r="G964" s="2">
        <v>1</v>
      </c>
      <c r="H964" s="3"/>
      <c r="I964" s="68" t="str">
        <f>VLOOKUP(C964,СПРАВОЧНИК!B:D,2,0)</f>
        <v>КИТАЙ</v>
      </c>
      <c r="J964" s="68" t="str">
        <f>VLOOKUP(C964,СПРАВОЧНИК!B:D,3,0)</f>
        <v>ИНОМАРКИ</v>
      </c>
      <c r="K964" s="69" t="str">
        <f>VLOOKUP(СВОД2023[[#This Row],[ФО]],СПРАВОЧНИК!H:P,2,0)</f>
        <v>Центральный ФО</v>
      </c>
    </row>
    <row r="965" spans="1:11" x14ac:dyDescent="0.2">
      <c r="A965" t="s">
        <v>1100</v>
      </c>
      <c r="B965" t="s">
        <v>596</v>
      </c>
      <c r="C965" s="1" t="s">
        <v>160</v>
      </c>
      <c r="D965" s="1" t="s">
        <v>1112</v>
      </c>
      <c r="E965" s="2">
        <v>1</v>
      </c>
      <c r="F965" s="3"/>
      <c r="G965" s="2">
        <v>1</v>
      </c>
      <c r="H965" s="3">
        <v>3</v>
      </c>
      <c r="I965" s="68" t="str">
        <f>VLOOKUP(C965,СПРАВОЧНИК!B:D,2,0)</f>
        <v>КИТАЙ</v>
      </c>
      <c r="J965" s="68" t="str">
        <f>VLOOKUP(C965,СПРАВОЧНИК!B:D,3,0)</f>
        <v>ИНОМАРКИ</v>
      </c>
      <c r="K965" s="69" t="str">
        <f>VLOOKUP(СВОД2023[[#This Row],[ФО]],СПРАВОЧНИК!H:P,2,0)</f>
        <v>Центральный ФО</v>
      </c>
    </row>
    <row r="966" spans="1:11" x14ac:dyDescent="0.2">
      <c r="A966" t="s">
        <v>1100</v>
      </c>
      <c r="B966" t="s">
        <v>596</v>
      </c>
      <c r="C966" s="1" t="s">
        <v>173</v>
      </c>
      <c r="D966" s="1" t="s">
        <v>731</v>
      </c>
      <c r="E966" s="2">
        <v>334</v>
      </c>
      <c r="F966" s="3">
        <v>264</v>
      </c>
      <c r="G966" s="2">
        <v>1816</v>
      </c>
      <c r="H966" s="3">
        <v>1624</v>
      </c>
      <c r="I966" s="68" t="str">
        <f>VLOOKUP(C966,СПРАВОЧНИК!B:D,2,0)</f>
        <v>ЕВРОПА</v>
      </c>
      <c r="J966" s="68" t="str">
        <f>VLOOKUP(C966,СПРАВОЧНИК!B:D,3,0)</f>
        <v>ИНОМАРКИ</v>
      </c>
      <c r="K966" s="69" t="str">
        <f>VLOOKUP(СВОД2023[[#This Row],[ФО]],СПРАВОЧНИК!H:P,2,0)</f>
        <v>Центральный ФО</v>
      </c>
    </row>
    <row r="967" spans="1:11" x14ac:dyDescent="0.2">
      <c r="A967" t="s">
        <v>1100</v>
      </c>
      <c r="B967" t="s">
        <v>596</v>
      </c>
      <c r="C967" s="1" t="s">
        <v>173</v>
      </c>
      <c r="D967" s="1" t="s">
        <v>1178</v>
      </c>
      <c r="E967" s="2">
        <v>2</v>
      </c>
      <c r="F967" s="3">
        <v>1</v>
      </c>
      <c r="G967" s="2">
        <v>6</v>
      </c>
      <c r="H967" s="3">
        <v>4</v>
      </c>
      <c r="I967" s="68" t="str">
        <f>VLOOKUP(C967,СПРАВОЧНИК!B:D,2,0)</f>
        <v>ЕВРОПА</v>
      </c>
      <c r="J967" s="68" t="str">
        <f>VLOOKUP(C967,СПРАВОЧНИК!B:D,3,0)</f>
        <v>ИНОМАРКИ</v>
      </c>
      <c r="K967" s="69" t="str">
        <f>VLOOKUP(СВОД2023[[#This Row],[ФО]],СПРАВОЧНИК!H:P,2,0)</f>
        <v>Центральный ФО</v>
      </c>
    </row>
    <row r="968" spans="1:11" x14ac:dyDescent="0.2">
      <c r="A968" t="s">
        <v>1100</v>
      </c>
      <c r="B968" t="s">
        <v>596</v>
      </c>
      <c r="C968" s="1" t="s">
        <v>173</v>
      </c>
      <c r="D968" s="1" t="s">
        <v>1179</v>
      </c>
      <c r="E968" s="2">
        <v>8</v>
      </c>
      <c r="F968" s="3">
        <v>2</v>
      </c>
      <c r="G968" s="2">
        <v>31</v>
      </c>
      <c r="H968" s="3">
        <v>13</v>
      </c>
      <c r="I968" s="68" t="str">
        <f>VLOOKUP(C968,СПРАВОЧНИК!B:D,2,0)</f>
        <v>ЕВРОПА</v>
      </c>
      <c r="J968" s="68" t="str">
        <f>VLOOKUP(C968,СПРАВОЧНИК!B:D,3,0)</f>
        <v>ИНОМАРКИ</v>
      </c>
      <c r="K968" s="69" t="str">
        <f>VLOOKUP(СВОД2023[[#This Row],[ФО]],СПРАВОЧНИК!H:P,2,0)</f>
        <v>Центральный ФО</v>
      </c>
    </row>
    <row r="969" spans="1:11" x14ac:dyDescent="0.2">
      <c r="A969" t="s">
        <v>1100</v>
      </c>
      <c r="B969" t="s">
        <v>596</v>
      </c>
      <c r="C969" s="1" t="s">
        <v>173</v>
      </c>
      <c r="D969" s="1" t="s">
        <v>756</v>
      </c>
      <c r="E969" s="2"/>
      <c r="F969" s="3">
        <v>1</v>
      </c>
      <c r="G969" s="2">
        <v>6</v>
      </c>
      <c r="H969" s="3">
        <v>2</v>
      </c>
      <c r="I969" s="68" t="str">
        <f>VLOOKUP(C969,СПРАВОЧНИК!B:D,2,0)</f>
        <v>ЕВРОПА</v>
      </c>
      <c r="J969" s="68" t="str">
        <f>VLOOKUP(C969,СПРАВОЧНИК!B:D,3,0)</f>
        <v>ИНОМАРКИ</v>
      </c>
      <c r="K969" s="69" t="str">
        <f>VLOOKUP(СВОД2023[[#This Row],[ФО]],СПРАВОЧНИК!H:P,2,0)</f>
        <v>Центральный ФО</v>
      </c>
    </row>
    <row r="970" spans="1:11" x14ac:dyDescent="0.2">
      <c r="A970" t="s">
        <v>1100</v>
      </c>
      <c r="B970" t="s">
        <v>596</v>
      </c>
      <c r="C970" s="1" t="s">
        <v>177</v>
      </c>
      <c r="D970" s="1" t="s">
        <v>1180</v>
      </c>
      <c r="E970" s="2">
        <v>3</v>
      </c>
      <c r="F970" s="3">
        <v>5</v>
      </c>
      <c r="G970" s="2">
        <v>14</v>
      </c>
      <c r="H970" s="3">
        <v>16</v>
      </c>
      <c r="I970" s="68" t="str">
        <f>VLOOKUP(C970,СПРАВОЧНИК!B:D,2,0)</f>
        <v>США</v>
      </c>
      <c r="J970" s="68" t="str">
        <f>VLOOKUP(C970,СПРАВОЧНИК!B:D,3,0)</f>
        <v>ИНОМАРКИ</v>
      </c>
      <c r="K970" s="69" t="str">
        <f>VLOOKUP(СВОД2023[[#This Row],[ФО]],СПРАВОЧНИК!H:P,2,0)</f>
        <v>Центральный ФО</v>
      </c>
    </row>
    <row r="971" spans="1:11" x14ac:dyDescent="0.2">
      <c r="A971" t="s">
        <v>1100</v>
      </c>
      <c r="B971" t="s">
        <v>596</v>
      </c>
      <c r="C971" s="1" t="s">
        <v>177</v>
      </c>
      <c r="D971" s="1" t="s">
        <v>1230</v>
      </c>
      <c r="E971" s="2">
        <v>1</v>
      </c>
      <c r="F971" s="3"/>
      <c r="G971" s="2">
        <v>4</v>
      </c>
      <c r="H971" s="3">
        <v>1</v>
      </c>
      <c r="I971" s="68" t="str">
        <f>VLOOKUP(C971,СПРАВОЧНИК!B:D,2,0)</f>
        <v>США</v>
      </c>
      <c r="J971" s="68" t="str">
        <f>VLOOKUP(C971,СПРАВОЧНИК!B:D,3,0)</f>
        <v>ИНОМАРКИ</v>
      </c>
      <c r="K971" s="69" t="str">
        <f>VLOOKUP(СВОД2023[[#This Row],[ФО]],СПРАВОЧНИК!H:P,2,0)</f>
        <v>Центральный ФО</v>
      </c>
    </row>
    <row r="972" spans="1:11" x14ac:dyDescent="0.2">
      <c r="A972" t="s">
        <v>1100</v>
      </c>
      <c r="B972" t="s">
        <v>596</v>
      </c>
      <c r="C972" s="1" t="s">
        <v>177</v>
      </c>
      <c r="D972" s="1" t="s">
        <v>1113</v>
      </c>
      <c r="E972" s="2">
        <v>1</v>
      </c>
      <c r="F972" s="3"/>
      <c r="G972" s="2">
        <v>2</v>
      </c>
      <c r="H972" s="3">
        <v>1</v>
      </c>
      <c r="I972" s="68" t="str">
        <f>VLOOKUP(C972,СПРАВОЧНИК!B:D,2,0)</f>
        <v>США</v>
      </c>
      <c r="J972" s="68" t="str">
        <f>VLOOKUP(C972,СПРАВОЧНИК!B:D,3,0)</f>
        <v>ИНОМАРКИ</v>
      </c>
      <c r="K972" s="69" t="str">
        <f>VLOOKUP(СВОД2023[[#This Row],[ФО]],СПРАВОЧНИК!H:P,2,0)</f>
        <v>Центральный ФО</v>
      </c>
    </row>
    <row r="973" spans="1:11" x14ac:dyDescent="0.2">
      <c r="A973" t="s">
        <v>1100</v>
      </c>
      <c r="B973" t="s">
        <v>596</v>
      </c>
      <c r="C973" s="1" t="s">
        <v>177</v>
      </c>
      <c r="D973" s="1" t="s">
        <v>852</v>
      </c>
      <c r="E973" s="2">
        <v>45</v>
      </c>
      <c r="F973" s="3">
        <v>27</v>
      </c>
      <c r="G973" s="2">
        <v>237</v>
      </c>
      <c r="H973" s="3">
        <v>181</v>
      </c>
      <c r="I973" s="68" t="str">
        <f>VLOOKUP(C973,СПРАВОЧНИК!B:D,2,0)</f>
        <v>США</v>
      </c>
      <c r="J973" s="68" t="str">
        <f>VLOOKUP(C973,СПРАВОЧНИК!B:D,3,0)</f>
        <v>ИНОМАРКИ</v>
      </c>
      <c r="K973" s="69" t="str">
        <f>VLOOKUP(СВОД2023[[#This Row],[ФО]],СПРАВОЧНИК!H:P,2,0)</f>
        <v>Центральный ФО</v>
      </c>
    </row>
    <row r="974" spans="1:11" x14ac:dyDescent="0.2">
      <c r="A974" t="s">
        <v>1100</v>
      </c>
      <c r="B974" t="s">
        <v>596</v>
      </c>
      <c r="C974" s="1" t="s">
        <v>177</v>
      </c>
      <c r="D974" s="1" t="s">
        <v>732</v>
      </c>
      <c r="E974" s="2">
        <v>24</v>
      </c>
      <c r="F974" s="3">
        <v>16</v>
      </c>
      <c r="G974" s="2">
        <v>147</v>
      </c>
      <c r="H974" s="3">
        <v>105</v>
      </c>
      <c r="I974" s="68" t="str">
        <f>VLOOKUP(C974,СПРАВОЧНИК!B:D,2,0)</f>
        <v>США</v>
      </c>
      <c r="J974" s="68" t="str">
        <f>VLOOKUP(C974,СПРАВОЧНИК!B:D,3,0)</f>
        <v>ИНОМАРКИ</v>
      </c>
      <c r="K974" s="69" t="str">
        <f>VLOOKUP(СВОД2023[[#This Row],[ФО]],СПРАВОЧНИК!H:P,2,0)</f>
        <v>Центральный ФО</v>
      </c>
    </row>
    <row r="975" spans="1:11" x14ac:dyDescent="0.2">
      <c r="A975" t="s">
        <v>1100</v>
      </c>
      <c r="B975" t="s">
        <v>596</v>
      </c>
      <c r="C975" s="1" t="s">
        <v>177</v>
      </c>
      <c r="D975" s="1" t="s">
        <v>681</v>
      </c>
      <c r="E975" s="2">
        <v>932</v>
      </c>
      <c r="F975" s="3">
        <v>945</v>
      </c>
      <c r="G975" s="2">
        <v>5350</v>
      </c>
      <c r="H975" s="3">
        <v>5537</v>
      </c>
      <c r="I975" s="68" t="str">
        <f>VLOOKUP(C975,СПРАВОЧНИК!B:D,2,0)</f>
        <v>США</v>
      </c>
      <c r="J975" s="68" t="str">
        <f>VLOOKUP(C975,СПРАВОЧНИК!B:D,3,0)</f>
        <v>ИНОМАРКИ</v>
      </c>
      <c r="K975" s="69" t="str">
        <f>VLOOKUP(СВОД2023[[#This Row],[ФО]],СПРАВОЧНИК!H:P,2,0)</f>
        <v>Центральный ФО</v>
      </c>
    </row>
    <row r="976" spans="1:11" x14ac:dyDescent="0.2">
      <c r="A976" t="s">
        <v>1100</v>
      </c>
      <c r="B976" t="s">
        <v>596</v>
      </c>
      <c r="C976" s="1" t="s">
        <v>177</v>
      </c>
      <c r="D976" s="1" t="s">
        <v>757</v>
      </c>
      <c r="E976" s="2">
        <v>31</v>
      </c>
      <c r="F976" s="3">
        <v>17</v>
      </c>
      <c r="G976" s="2">
        <v>160</v>
      </c>
      <c r="H976" s="3">
        <v>76</v>
      </c>
      <c r="I976" s="68" t="str">
        <f>VLOOKUP(C976,СПРАВОЧНИК!B:D,2,0)</f>
        <v>США</v>
      </c>
      <c r="J976" s="68" t="str">
        <f>VLOOKUP(C976,СПРАВОЧНИК!B:D,3,0)</f>
        <v>ИНОМАРКИ</v>
      </c>
      <c r="K976" s="69" t="str">
        <f>VLOOKUP(СВОД2023[[#This Row],[ФО]],СПРАВОЧНИК!H:P,2,0)</f>
        <v>Центральный ФО</v>
      </c>
    </row>
    <row r="977" spans="1:11" x14ac:dyDescent="0.2">
      <c r="A977" t="s">
        <v>1100</v>
      </c>
      <c r="B977" t="s">
        <v>596</v>
      </c>
      <c r="C977" s="1" t="s">
        <v>177</v>
      </c>
      <c r="D977" s="1" t="s">
        <v>758</v>
      </c>
      <c r="E977" s="2">
        <v>34</v>
      </c>
      <c r="F977" s="3">
        <v>19</v>
      </c>
      <c r="G977" s="2">
        <v>203</v>
      </c>
      <c r="H977" s="3">
        <v>81</v>
      </c>
      <c r="I977" s="68" t="str">
        <f>VLOOKUP(C977,СПРАВОЧНИК!B:D,2,0)</f>
        <v>США</v>
      </c>
      <c r="J977" s="68" t="str">
        <f>VLOOKUP(C977,СПРАВОЧНИК!B:D,3,0)</f>
        <v>ИНОМАРКИ</v>
      </c>
      <c r="K977" s="69" t="str">
        <f>VLOOKUP(СВОД2023[[#This Row],[ФО]],СПРАВОЧНИК!H:P,2,0)</f>
        <v>Центральный ФО</v>
      </c>
    </row>
    <row r="978" spans="1:11" x14ac:dyDescent="0.2">
      <c r="A978" t="s">
        <v>1100</v>
      </c>
      <c r="B978" t="s">
        <v>596</v>
      </c>
      <c r="C978" s="1" t="s">
        <v>671</v>
      </c>
      <c r="D978" s="1" t="s">
        <v>1181</v>
      </c>
      <c r="E978" s="2"/>
      <c r="F978" s="3"/>
      <c r="G978" s="2">
        <v>1</v>
      </c>
      <c r="H978" s="3">
        <v>1</v>
      </c>
      <c r="I978" s="68" t="str">
        <f>VLOOKUP(C978,СПРАВОЧНИК!B:D,2,0)</f>
        <v>КИТАЙ</v>
      </c>
      <c r="J978" s="68" t="str">
        <f>VLOOKUP(C978,СПРАВОЧНИК!B:D,3,0)</f>
        <v>ИНОМАРКИ</v>
      </c>
      <c r="K978" s="69" t="str">
        <f>VLOOKUP(СВОД2023[[#This Row],[ФО]],СПРАВОЧНИК!H:P,2,0)</f>
        <v>Центральный ФО</v>
      </c>
    </row>
    <row r="979" spans="1:11" x14ac:dyDescent="0.2">
      <c r="A979" t="s">
        <v>1100</v>
      </c>
      <c r="B979" t="s">
        <v>596</v>
      </c>
      <c r="C979" s="1" t="s">
        <v>193</v>
      </c>
      <c r="D979" s="1" t="s">
        <v>682</v>
      </c>
      <c r="E979" s="2">
        <v>181</v>
      </c>
      <c r="F979" s="3">
        <v>138</v>
      </c>
      <c r="G979" s="2">
        <v>867</v>
      </c>
      <c r="H979" s="3">
        <v>790</v>
      </c>
      <c r="I979" s="68" t="str">
        <f>VLOOKUP(C979,СПРАВОЧНИК!B:D,2,0)</f>
        <v>РОССИЯ</v>
      </c>
      <c r="J979" s="68" t="str">
        <f>VLOOKUP(C979,СПРАВОЧНИК!B:D,3,0)</f>
        <v>ОТЕЧЕСТВЕННЫЕ</v>
      </c>
      <c r="K979" s="69" t="str">
        <f>VLOOKUP(СВОД2023[[#This Row],[ФО]],СПРАВОЧНИК!H:P,2,0)</f>
        <v>Центральный ФО</v>
      </c>
    </row>
    <row r="980" spans="1:11" x14ac:dyDescent="0.2">
      <c r="A980" t="s">
        <v>1100</v>
      </c>
      <c r="B980" t="s">
        <v>596</v>
      </c>
      <c r="C980" s="1" t="s">
        <v>193</v>
      </c>
      <c r="D980" s="1" t="s">
        <v>683</v>
      </c>
      <c r="E980" s="2">
        <v>103</v>
      </c>
      <c r="F980" s="3">
        <v>41</v>
      </c>
      <c r="G980" s="2">
        <v>441</v>
      </c>
      <c r="H980" s="3">
        <v>311</v>
      </c>
      <c r="I980" s="68" t="str">
        <f>VLOOKUP(C980,СПРАВОЧНИК!B:D,2,0)</f>
        <v>РОССИЯ</v>
      </c>
      <c r="J980" s="68" t="str">
        <f>VLOOKUP(C980,СПРАВОЧНИК!B:D,3,0)</f>
        <v>ОТЕЧЕСТВЕННЫЕ</v>
      </c>
      <c r="K980" s="69" t="str">
        <f>VLOOKUP(СВОД2023[[#This Row],[ФО]],СПРАВОЧНИК!H:P,2,0)</f>
        <v>Центральный ФО</v>
      </c>
    </row>
    <row r="981" spans="1:11" x14ac:dyDescent="0.2">
      <c r="A981" t="s">
        <v>1100</v>
      </c>
      <c r="B981" t="s">
        <v>596</v>
      </c>
      <c r="C981" s="1" t="s">
        <v>193</v>
      </c>
      <c r="D981" s="1" t="s">
        <v>684</v>
      </c>
      <c r="E981" s="2">
        <v>321</v>
      </c>
      <c r="F981" s="3">
        <v>357</v>
      </c>
      <c r="G981" s="2">
        <v>1667</v>
      </c>
      <c r="H981" s="3">
        <v>1886</v>
      </c>
      <c r="I981" s="68" t="str">
        <f>VLOOKUP(C981,СПРАВОЧНИК!B:D,2,0)</f>
        <v>РОССИЯ</v>
      </c>
      <c r="J981" s="68" t="str">
        <f>VLOOKUP(C981,СПРАВОЧНИК!B:D,3,0)</f>
        <v>ОТЕЧЕСТВЕННЫЕ</v>
      </c>
      <c r="K981" s="69" t="str">
        <f>VLOOKUP(СВОД2023[[#This Row],[ФО]],СПРАВОЧНИК!H:P,2,0)</f>
        <v>Центральный ФО</v>
      </c>
    </row>
    <row r="982" spans="1:11" x14ac:dyDescent="0.2">
      <c r="A982" t="s">
        <v>1100</v>
      </c>
      <c r="B982" t="s">
        <v>596</v>
      </c>
      <c r="C982" s="1" t="s">
        <v>193</v>
      </c>
      <c r="D982" s="1" t="s">
        <v>685</v>
      </c>
      <c r="E982" s="2">
        <v>321</v>
      </c>
      <c r="F982" s="3">
        <v>345</v>
      </c>
      <c r="G982" s="2">
        <v>1981</v>
      </c>
      <c r="H982" s="3">
        <v>1953</v>
      </c>
      <c r="I982" s="68" t="str">
        <f>VLOOKUP(C982,СПРАВОЧНИК!B:D,2,0)</f>
        <v>РОССИЯ</v>
      </c>
      <c r="J982" s="68" t="str">
        <f>VLOOKUP(C982,СПРАВОЧНИК!B:D,3,0)</f>
        <v>ОТЕЧЕСТВЕННЫЕ</v>
      </c>
      <c r="K982" s="69" t="str">
        <f>VLOOKUP(СВОД2023[[#This Row],[ФО]],СПРАВОЧНИК!H:P,2,0)</f>
        <v>Центральный ФО</v>
      </c>
    </row>
    <row r="983" spans="1:11" x14ac:dyDescent="0.2">
      <c r="A983" t="s">
        <v>1100</v>
      </c>
      <c r="B983" t="s">
        <v>596</v>
      </c>
      <c r="C983" s="1" t="s">
        <v>193</v>
      </c>
      <c r="D983" s="1" t="s">
        <v>1114</v>
      </c>
      <c r="E983" s="2">
        <v>1</v>
      </c>
      <c r="F983" s="3">
        <v>5</v>
      </c>
      <c r="G983" s="2">
        <v>14</v>
      </c>
      <c r="H983" s="3">
        <v>22</v>
      </c>
      <c r="I983" s="68" t="str">
        <f>VLOOKUP(C983,СПРАВОЧНИК!B:D,2,0)</f>
        <v>РОССИЯ</v>
      </c>
      <c r="J983" s="68" t="str">
        <f>VLOOKUP(C983,СПРАВОЧНИК!B:D,3,0)</f>
        <v>ОТЕЧЕСТВЕННЫЕ</v>
      </c>
      <c r="K983" s="69" t="str">
        <f>VLOOKUP(СВОД2023[[#This Row],[ФО]],СПРАВОЧНИК!H:P,2,0)</f>
        <v>Центральный ФО</v>
      </c>
    </row>
    <row r="984" spans="1:11" x14ac:dyDescent="0.2">
      <c r="A984" t="s">
        <v>1100</v>
      </c>
      <c r="B984" t="s">
        <v>596</v>
      </c>
      <c r="C984" s="1" t="s">
        <v>193</v>
      </c>
      <c r="D984" s="1" t="s">
        <v>1272</v>
      </c>
      <c r="E984" s="2"/>
      <c r="F984" s="3"/>
      <c r="G984" s="2"/>
      <c r="H984" s="3">
        <v>1</v>
      </c>
      <c r="I984" s="68" t="str">
        <f>VLOOKUP(C984,СПРАВОЧНИК!B:D,2,0)</f>
        <v>РОССИЯ</v>
      </c>
      <c r="J984" s="68" t="str">
        <f>VLOOKUP(C984,СПРАВОЧНИК!B:D,3,0)</f>
        <v>ОТЕЧЕСТВЕННЫЕ</v>
      </c>
      <c r="K984" s="69" t="str">
        <f>VLOOKUP(СВОД2023[[#This Row],[ФО]],СПРАВОЧНИК!H:P,2,0)</f>
        <v>Центральный ФО</v>
      </c>
    </row>
    <row r="985" spans="1:11" x14ac:dyDescent="0.2">
      <c r="A985" t="s">
        <v>1100</v>
      </c>
      <c r="B985" t="s">
        <v>596</v>
      </c>
      <c r="C985" s="1" t="s">
        <v>193</v>
      </c>
      <c r="D985" s="1" t="s">
        <v>686</v>
      </c>
      <c r="E985" s="2">
        <v>231</v>
      </c>
      <c r="F985" s="3">
        <v>246</v>
      </c>
      <c r="G985" s="2">
        <v>1251</v>
      </c>
      <c r="H985" s="3">
        <v>1393</v>
      </c>
      <c r="I985" s="68" t="str">
        <f>VLOOKUP(C985,СПРАВОЧНИК!B:D,2,0)</f>
        <v>РОССИЯ</v>
      </c>
      <c r="J985" s="68" t="str">
        <f>VLOOKUP(C985,СПРАВОЧНИК!B:D,3,0)</f>
        <v>ОТЕЧЕСТВЕННЫЕ</v>
      </c>
      <c r="K985" s="69" t="str">
        <f>VLOOKUP(СВОД2023[[#This Row],[ФО]],СПРАВОЧНИК!H:P,2,0)</f>
        <v>Центральный ФО</v>
      </c>
    </row>
    <row r="986" spans="1:11" x14ac:dyDescent="0.2">
      <c r="A986" t="s">
        <v>1100</v>
      </c>
      <c r="B986" t="s">
        <v>596</v>
      </c>
      <c r="C986" s="1" t="s">
        <v>193</v>
      </c>
      <c r="D986" s="1" t="s">
        <v>687</v>
      </c>
      <c r="E986" s="2">
        <v>2268</v>
      </c>
      <c r="F986" s="3">
        <v>1975</v>
      </c>
      <c r="G986" s="2">
        <v>12532</v>
      </c>
      <c r="H986" s="3">
        <v>10979</v>
      </c>
      <c r="I986" s="68" t="str">
        <f>VLOOKUP(C986,СПРАВОЧНИК!B:D,2,0)</f>
        <v>РОССИЯ</v>
      </c>
      <c r="J986" s="68" t="str">
        <f>VLOOKUP(C986,СПРАВОЧНИК!B:D,3,0)</f>
        <v>ОТЕЧЕСТВЕННЫЕ</v>
      </c>
      <c r="K986" s="69" t="str">
        <f>VLOOKUP(СВОД2023[[#This Row],[ФО]],СПРАВОЧНИК!H:P,2,0)</f>
        <v>Центральный ФО</v>
      </c>
    </row>
    <row r="987" spans="1:11" x14ac:dyDescent="0.2">
      <c r="A987" t="s">
        <v>1100</v>
      </c>
      <c r="B987" t="s">
        <v>596</v>
      </c>
      <c r="C987" s="1" t="s">
        <v>193</v>
      </c>
      <c r="D987" s="1" t="s">
        <v>688</v>
      </c>
      <c r="E987" s="2">
        <v>1303</v>
      </c>
      <c r="F987" s="3">
        <v>1108</v>
      </c>
      <c r="G987" s="2">
        <v>6983</v>
      </c>
      <c r="H987" s="3">
        <v>6054</v>
      </c>
      <c r="I987" s="68" t="str">
        <f>VLOOKUP(C987,СПРАВОЧНИК!B:D,2,0)</f>
        <v>РОССИЯ</v>
      </c>
      <c r="J987" s="68" t="str">
        <f>VLOOKUP(C987,СПРАВОЧНИК!B:D,3,0)</f>
        <v>ОТЕЧЕСТВЕННЫЕ</v>
      </c>
      <c r="K987" s="69" t="str">
        <f>VLOOKUP(СВОД2023[[#This Row],[ФО]],СПРАВОЧНИК!H:P,2,0)</f>
        <v>Центральный ФО</v>
      </c>
    </row>
    <row r="988" spans="1:11" x14ac:dyDescent="0.2">
      <c r="A988" t="s">
        <v>1100</v>
      </c>
      <c r="B988" t="s">
        <v>596</v>
      </c>
      <c r="C988" s="1" t="s">
        <v>193</v>
      </c>
      <c r="D988" s="1" t="s">
        <v>689</v>
      </c>
      <c r="E988" s="2">
        <v>2</v>
      </c>
      <c r="F988" s="3"/>
      <c r="G988" s="2">
        <v>25</v>
      </c>
      <c r="H988" s="3"/>
      <c r="I988" s="68" t="str">
        <f>VLOOKUP(C988,СПРАВОЧНИК!B:D,2,0)</f>
        <v>РОССИЯ</v>
      </c>
      <c r="J988" s="68" t="str">
        <f>VLOOKUP(C988,СПРАВОЧНИК!B:D,3,0)</f>
        <v>ОТЕЧЕСТВЕННЫЕ</v>
      </c>
      <c r="K988" s="69" t="str">
        <f>VLOOKUP(СВОД2023[[#This Row],[ФО]],СПРАВОЧНИК!H:P,2,0)</f>
        <v>Центральный ФО</v>
      </c>
    </row>
    <row r="989" spans="1:11" x14ac:dyDescent="0.2">
      <c r="A989" t="s">
        <v>1100</v>
      </c>
      <c r="B989" t="s">
        <v>596</v>
      </c>
      <c r="C989" s="1" t="s">
        <v>193</v>
      </c>
      <c r="D989" s="1" t="s">
        <v>690</v>
      </c>
      <c r="E989" s="2">
        <v>4</v>
      </c>
      <c r="F989" s="3"/>
      <c r="G989" s="2">
        <v>12</v>
      </c>
      <c r="H989" s="3"/>
      <c r="I989" s="68" t="str">
        <f>VLOOKUP(C989,СПРАВОЧНИК!B:D,2,0)</f>
        <v>РОССИЯ</v>
      </c>
      <c r="J989" s="68" t="str">
        <f>VLOOKUP(C989,СПРАВОЧНИК!B:D,3,0)</f>
        <v>ОТЕЧЕСТВЕННЫЕ</v>
      </c>
      <c r="K989" s="69" t="str">
        <f>VLOOKUP(СВОД2023[[#This Row],[ФО]],СПРАВОЧНИК!H:P,2,0)</f>
        <v>Центральный ФО</v>
      </c>
    </row>
    <row r="990" spans="1:11" x14ac:dyDescent="0.2">
      <c r="A990" t="s">
        <v>1100</v>
      </c>
      <c r="B990" t="s">
        <v>596</v>
      </c>
      <c r="C990" s="1" t="s">
        <v>215</v>
      </c>
      <c r="D990" s="1" t="s">
        <v>759</v>
      </c>
      <c r="E990" s="2">
        <v>3</v>
      </c>
      <c r="F990" s="3">
        <v>3</v>
      </c>
      <c r="G990" s="2">
        <v>20</v>
      </c>
      <c r="H990" s="3">
        <v>11</v>
      </c>
      <c r="I990" s="68" t="str">
        <f>VLOOKUP(C990,СПРАВОЧНИК!B:D,2,0)</f>
        <v>США</v>
      </c>
      <c r="J990" s="68" t="str">
        <f>VLOOKUP(C990,СПРАВОЧНИК!B:D,3,0)</f>
        <v>ИНОМАРКИ</v>
      </c>
      <c r="K990" s="69" t="str">
        <f>VLOOKUP(СВОД2023[[#This Row],[ФО]],СПРАВОЧНИК!H:P,2,0)</f>
        <v>Центральный ФО</v>
      </c>
    </row>
    <row r="991" spans="1:11" x14ac:dyDescent="0.2">
      <c r="A991" t="s">
        <v>1100</v>
      </c>
      <c r="B991" t="s">
        <v>596</v>
      </c>
      <c r="C991" s="1" t="s">
        <v>1115</v>
      </c>
      <c r="D991" s="1" t="s">
        <v>1116</v>
      </c>
      <c r="E991" s="2">
        <v>1</v>
      </c>
      <c r="F991" s="3">
        <v>1</v>
      </c>
      <c r="G991" s="2">
        <v>5</v>
      </c>
      <c r="H991" s="3">
        <v>3</v>
      </c>
      <c r="I991" s="68" t="str">
        <f>VLOOKUP(C991,СПРАВОЧНИК!B:D,2,0)</f>
        <v>США</v>
      </c>
      <c r="J991" s="68" t="str">
        <f>VLOOKUP(C991,СПРАВОЧНИК!B:D,3,0)</f>
        <v>ИНОМАРКИ</v>
      </c>
      <c r="K991" s="69" t="str">
        <f>VLOOKUP(СВОД2023[[#This Row],[ФО]],СПРАВОЧНИК!H:P,2,0)</f>
        <v>Центральный ФО</v>
      </c>
    </row>
    <row r="992" spans="1:11" x14ac:dyDescent="0.2">
      <c r="A992" t="s">
        <v>1100</v>
      </c>
      <c r="B992" t="s">
        <v>596</v>
      </c>
      <c r="C992" s="1" t="s">
        <v>1182</v>
      </c>
      <c r="D992" s="1" t="s">
        <v>1183</v>
      </c>
      <c r="E992" s="2"/>
      <c r="F992" s="3"/>
      <c r="G992" s="2">
        <v>1</v>
      </c>
      <c r="H992" s="3"/>
      <c r="I992" s="68" t="str">
        <f>VLOOKUP(C992,СПРАВОЧНИК!B:D,2,0)</f>
        <v>КИТАЙ</v>
      </c>
      <c r="J992" s="68" t="str">
        <f>VLOOKUP(C992,СПРАВОЧНИК!B:D,3,0)</f>
        <v>ИНОМАРКИ</v>
      </c>
      <c r="K992" s="69" t="str">
        <f>VLOOKUP(СВОД2023[[#This Row],[ФО]],СПРАВОЧНИК!H:P,2,0)</f>
        <v>Центральный ФО</v>
      </c>
    </row>
    <row r="993" spans="1:11" x14ac:dyDescent="0.2">
      <c r="A993" t="s">
        <v>1100</v>
      </c>
      <c r="B993" t="s">
        <v>596</v>
      </c>
      <c r="C993" s="1" t="s">
        <v>230</v>
      </c>
      <c r="D993" s="1" t="s">
        <v>1119</v>
      </c>
      <c r="E993" s="2">
        <v>1</v>
      </c>
      <c r="F993" s="3">
        <v>2</v>
      </c>
      <c r="G993" s="2">
        <v>7</v>
      </c>
      <c r="H993" s="3">
        <v>9</v>
      </c>
      <c r="I993" s="68" t="str">
        <f>VLOOKUP(C993,СПРАВОЧНИК!B:D,2,0)</f>
        <v>ЯПОНИЯ</v>
      </c>
      <c r="J993" s="68" t="str">
        <f>VLOOKUP(C993,СПРАВОЧНИК!B:D,3,0)</f>
        <v>ИНОМАРКИ</v>
      </c>
      <c r="K993" s="69" t="str">
        <f>VLOOKUP(СВОД2023[[#This Row],[ФО]],СПРАВОЧНИК!H:P,2,0)</f>
        <v>Центральный ФО</v>
      </c>
    </row>
    <row r="994" spans="1:11" x14ac:dyDescent="0.2">
      <c r="A994" t="s">
        <v>1100</v>
      </c>
      <c r="B994" t="s">
        <v>596</v>
      </c>
      <c r="C994" s="1" t="s">
        <v>257</v>
      </c>
      <c r="D994" s="1" t="s">
        <v>1120</v>
      </c>
      <c r="E994" s="2">
        <v>1</v>
      </c>
      <c r="F994" s="3">
        <v>2</v>
      </c>
      <c r="G994" s="2">
        <v>7</v>
      </c>
      <c r="H994" s="3">
        <v>2</v>
      </c>
      <c r="I994" s="68" t="str">
        <f>VLOOKUP(C994,СПРАВОЧНИК!B:D,2,0)</f>
        <v>КОРЕЯ</v>
      </c>
      <c r="J994" s="68" t="str">
        <f>VLOOKUP(C994,СПРАВОЧНИК!B:D,3,0)</f>
        <v>ИНОМАРКИ</v>
      </c>
      <c r="K994" s="69" t="str">
        <f>VLOOKUP(СВОД2023[[#This Row],[ФО]],СПРАВОЧНИК!H:P,2,0)</f>
        <v>Центральный ФО</v>
      </c>
    </row>
    <row r="995" spans="1:11" x14ac:dyDescent="0.2">
      <c r="A995" t="s">
        <v>1100</v>
      </c>
      <c r="B995" t="s">
        <v>596</v>
      </c>
      <c r="C995" s="1" t="s">
        <v>257</v>
      </c>
      <c r="D995" s="1" t="s">
        <v>691</v>
      </c>
      <c r="E995" s="2">
        <v>271</v>
      </c>
      <c r="F995" s="3">
        <v>218</v>
      </c>
      <c r="G995" s="2">
        <v>1340</v>
      </c>
      <c r="H995" s="3">
        <v>1109</v>
      </c>
      <c r="I995" s="68" t="str">
        <f>VLOOKUP(C995,СПРАВОЧНИК!B:D,2,0)</f>
        <v>КОРЕЯ</v>
      </c>
      <c r="J995" s="68" t="str">
        <f>VLOOKUP(C995,СПРАВОЧНИК!B:D,3,0)</f>
        <v>ИНОМАРКИ</v>
      </c>
      <c r="K995" s="69" t="str">
        <f>VLOOKUP(СВОД2023[[#This Row],[ФО]],СПРАВОЧНИК!H:P,2,0)</f>
        <v>Центральный ФО</v>
      </c>
    </row>
    <row r="996" spans="1:11" x14ac:dyDescent="0.2">
      <c r="A996" t="s">
        <v>1100</v>
      </c>
      <c r="B996" t="s">
        <v>596</v>
      </c>
      <c r="C996" s="1" t="s">
        <v>257</v>
      </c>
      <c r="D996" s="1" t="s">
        <v>692</v>
      </c>
      <c r="E996" s="2">
        <v>118</v>
      </c>
      <c r="F996" s="3">
        <v>120</v>
      </c>
      <c r="G996" s="2">
        <v>814</v>
      </c>
      <c r="H996" s="3">
        <v>686</v>
      </c>
      <c r="I996" s="68" t="str">
        <f>VLOOKUP(C996,СПРАВОЧНИК!B:D,2,0)</f>
        <v>КОРЕЯ</v>
      </c>
      <c r="J996" s="68" t="str">
        <f>VLOOKUP(C996,СПРАВОЧНИК!B:D,3,0)</f>
        <v>ИНОМАРКИ</v>
      </c>
      <c r="K996" s="69" t="str">
        <f>VLOOKUP(СВОД2023[[#This Row],[ФО]],СПРАВОЧНИК!H:P,2,0)</f>
        <v>Центральный ФО</v>
      </c>
    </row>
    <row r="997" spans="1:11" x14ac:dyDescent="0.2">
      <c r="A997" t="s">
        <v>1100</v>
      </c>
      <c r="B997" t="s">
        <v>596</v>
      </c>
      <c r="C997" s="1" t="s">
        <v>257</v>
      </c>
      <c r="D997" s="1" t="s">
        <v>1121</v>
      </c>
      <c r="E997" s="2">
        <v>3</v>
      </c>
      <c r="F997" s="3">
        <v>5</v>
      </c>
      <c r="G997" s="2">
        <v>22</v>
      </c>
      <c r="H997" s="3">
        <v>19</v>
      </c>
      <c r="I997" s="68" t="str">
        <f>VLOOKUP(C997,СПРАВОЧНИК!B:D,2,0)</f>
        <v>КОРЕЯ</v>
      </c>
      <c r="J997" s="68" t="str">
        <f>VLOOKUP(C997,СПРАВОЧНИК!B:D,3,0)</f>
        <v>ИНОМАРКИ</v>
      </c>
      <c r="K997" s="69" t="str">
        <f>VLOOKUP(СВОД2023[[#This Row],[ФО]],СПРАВОЧНИК!H:P,2,0)</f>
        <v>Центральный ФО</v>
      </c>
    </row>
    <row r="998" spans="1:11" x14ac:dyDescent="0.2">
      <c r="A998" t="s">
        <v>1100</v>
      </c>
      <c r="B998" t="s">
        <v>596</v>
      </c>
      <c r="C998" s="1" t="s">
        <v>257</v>
      </c>
      <c r="D998" s="1" t="s">
        <v>1184</v>
      </c>
      <c r="E998" s="2">
        <v>1</v>
      </c>
      <c r="F998" s="3">
        <v>4</v>
      </c>
      <c r="G998" s="2">
        <v>12</v>
      </c>
      <c r="H998" s="3">
        <v>8</v>
      </c>
      <c r="I998" s="68" t="str">
        <f>VLOOKUP(C998,СПРАВОЧНИК!B:D,2,0)</f>
        <v>КОРЕЯ</v>
      </c>
      <c r="J998" s="68" t="str">
        <f>VLOOKUP(C998,СПРАВОЧНИК!B:D,3,0)</f>
        <v>ИНОМАРКИ</v>
      </c>
      <c r="K998" s="69" t="str">
        <f>VLOOKUP(СВОД2023[[#This Row],[ФО]],СПРАВОЧНИК!H:P,2,0)</f>
        <v>Центральный ФО</v>
      </c>
    </row>
    <row r="999" spans="1:11" x14ac:dyDescent="0.2">
      <c r="A999" t="s">
        <v>1100</v>
      </c>
      <c r="B999" t="s">
        <v>596</v>
      </c>
      <c r="C999" s="1" t="s">
        <v>257</v>
      </c>
      <c r="D999" s="1" t="s">
        <v>1248</v>
      </c>
      <c r="E999" s="2">
        <v>1</v>
      </c>
      <c r="F999" s="3"/>
      <c r="G999" s="2">
        <v>1</v>
      </c>
      <c r="H999" s="3">
        <v>2</v>
      </c>
      <c r="I999" s="68" t="str">
        <f>VLOOKUP(C999,СПРАВОЧНИК!B:D,2,0)</f>
        <v>КОРЕЯ</v>
      </c>
      <c r="J999" s="68" t="str">
        <f>VLOOKUP(C999,СПРАВОЧНИК!B:D,3,0)</f>
        <v>ИНОМАРКИ</v>
      </c>
      <c r="K999" s="69" t="str">
        <f>VLOOKUP(СВОД2023[[#This Row],[ФО]],СПРАВОЧНИК!H:P,2,0)</f>
        <v>Центральный ФО</v>
      </c>
    </row>
    <row r="1000" spans="1:11" x14ac:dyDescent="0.2">
      <c r="A1000" t="s">
        <v>1100</v>
      </c>
      <c r="B1000" t="s">
        <v>596</v>
      </c>
      <c r="C1000" s="1" t="s">
        <v>257</v>
      </c>
      <c r="D1000" s="1" t="s">
        <v>693</v>
      </c>
      <c r="E1000" s="2">
        <v>55</v>
      </c>
      <c r="F1000" s="3">
        <v>37</v>
      </c>
      <c r="G1000" s="2">
        <v>309</v>
      </c>
      <c r="H1000" s="3">
        <v>302</v>
      </c>
      <c r="I1000" s="68" t="str">
        <f>VLOOKUP(C1000,СПРАВОЧНИК!B:D,2,0)</f>
        <v>КОРЕЯ</v>
      </c>
      <c r="J1000" s="68" t="str">
        <f>VLOOKUP(C1000,СПРАВОЧНИК!B:D,3,0)</f>
        <v>ИНОМАРКИ</v>
      </c>
      <c r="K1000" s="69" t="str">
        <f>VLOOKUP(СВОД2023[[#This Row],[ФО]],СПРАВОЧНИК!H:P,2,0)</f>
        <v>Центральный ФО</v>
      </c>
    </row>
    <row r="1001" spans="1:11" x14ac:dyDescent="0.2">
      <c r="A1001" t="s">
        <v>1100</v>
      </c>
      <c r="B1001" t="s">
        <v>596</v>
      </c>
      <c r="C1001" s="1" t="s">
        <v>1053</v>
      </c>
      <c r="D1001" s="1" t="s">
        <v>1185</v>
      </c>
      <c r="E1001" s="2"/>
      <c r="F1001" s="3">
        <v>1</v>
      </c>
      <c r="G1001" s="2">
        <v>1</v>
      </c>
      <c r="H1001" s="3">
        <v>1</v>
      </c>
      <c r="I1001" s="68" t="str">
        <f>VLOOKUP(C1001,СПРАВОЧНИК!B:D,2,0)</f>
        <v>ЕВРОПА</v>
      </c>
      <c r="J1001" s="68" t="str">
        <f>VLOOKUP(C1001,СПРАВОЧНИК!B:D,3,0)</f>
        <v>ИНОМАРКИ</v>
      </c>
      <c r="K1001" s="69" t="str">
        <f>VLOOKUP(СВОД2023[[#This Row],[ФО]],СПРАВОЧНИК!H:P,2,0)</f>
        <v>Центральный ФО</v>
      </c>
    </row>
    <row r="1002" spans="1:11" x14ac:dyDescent="0.2">
      <c r="A1002" t="s">
        <v>1100</v>
      </c>
      <c r="B1002" t="s">
        <v>596</v>
      </c>
      <c r="C1002" s="1" t="s">
        <v>274</v>
      </c>
      <c r="D1002" s="1" t="s">
        <v>1124</v>
      </c>
      <c r="E1002" s="2"/>
      <c r="F1002" s="3"/>
      <c r="G1002" s="2">
        <v>1</v>
      </c>
      <c r="H1002" s="3"/>
      <c r="I1002" s="68" t="str">
        <f>VLOOKUP(C1002,СПРАВОЧНИК!B:D,2,0)</f>
        <v>ЯПОНИЯ</v>
      </c>
      <c r="J1002" s="68" t="str">
        <f>VLOOKUP(C1002,СПРАВОЧНИК!B:D,3,0)</f>
        <v>ИНОМАРКИ</v>
      </c>
      <c r="K1002" s="69" t="str">
        <f>VLOOKUP(СВОД2023[[#This Row],[ФО]],СПРАВОЧНИК!H:P,2,0)</f>
        <v>Центральный ФО</v>
      </c>
    </row>
    <row r="1003" spans="1:11" x14ac:dyDescent="0.2">
      <c r="A1003" t="s">
        <v>1100</v>
      </c>
      <c r="B1003" t="s">
        <v>596</v>
      </c>
      <c r="C1003" s="1" t="s">
        <v>274</v>
      </c>
      <c r="D1003" s="1" t="s">
        <v>1125</v>
      </c>
      <c r="E1003" s="2"/>
      <c r="F1003" s="3">
        <v>1</v>
      </c>
      <c r="G1003" s="2">
        <v>2</v>
      </c>
      <c r="H1003" s="3">
        <v>3</v>
      </c>
      <c r="I1003" s="68" t="str">
        <f>VLOOKUP(C1003,СПРАВОЧНИК!B:D,2,0)</f>
        <v>ЯПОНИЯ</v>
      </c>
      <c r="J1003" s="68" t="str">
        <f>VLOOKUP(C1003,СПРАВОЧНИК!B:D,3,0)</f>
        <v>ИНОМАРКИ</v>
      </c>
      <c r="K1003" s="69" t="str">
        <f>VLOOKUP(СВОД2023[[#This Row],[ФО]],СПРАВОЧНИК!H:P,2,0)</f>
        <v>Центральный ФО</v>
      </c>
    </row>
    <row r="1004" spans="1:11" x14ac:dyDescent="0.2">
      <c r="A1004" t="s">
        <v>1100</v>
      </c>
      <c r="B1004" t="s">
        <v>596</v>
      </c>
      <c r="C1004" s="1" t="s">
        <v>274</v>
      </c>
      <c r="D1004" s="1" t="s">
        <v>1233</v>
      </c>
      <c r="E1004" s="2"/>
      <c r="F1004" s="3"/>
      <c r="G1004" s="2">
        <v>1</v>
      </c>
      <c r="H1004" s="3">
        <v>3</v>
      </c>
      <c r="I1004" s="68" t="str">
        <f>VLOOKUP(C1004,СПРАВОЧНИК!B:D,2,0)</f>
        <v>ЯПОНИЯ</v>
      </c>
      <c r="J1004" s="68" t="str">
        <f>VLOOKUP(C1004,СПРАВОЧНИК!B:D,3,0)</f>
        <v>ИНОМАРКИ</v>
      </c>
      <c r="K1004" s="69" t="str">
        <f>VLOOKUP(СВОД2023[[#This Row],[ФО]],СПРАВОЧНИК!H:P,2,0)</f>
        <v>Центральный ФО</v>
      </c>
    </row>
    <row r="1005" spans="1:11" x14ac:dyDescent="0.2">
      <c r="A1005" t="s">
        <v>1100</v>
      </c>
      <c r="B1005" t="s">
        <v>596</v>
      </c>
      <c r="C1005" s="1" t="s">
        <v>694</v>
      </c>
      <c r="D1005" s="1" t="s">
        <v>695</v>
      </c>
      <c r="E1005" s="2">
        <v>130</v>
      </c>
      <c r="F1005" s="3">
        <v>121</v>
      </c>
      <c r="G1005" s="2">
        <v>816</v>
      </c>
      <c r="H1005" s="3">
        <v>666</v>
      </c>
      <c r="I1005" s="68" t="str">
        <f>VLOOKUP(C1005,СПРАВОЧНИК!B:D,2,0)</f>
        <v>ЕВРОПА</v>
      </c>
      <c r="J1005" s="68" t="str">
        <f>VLOOKUP(C1005,СПРАВОЧНИК!B:D,3,0)</f>
        <v>ИНОМАРКИ</v>
      </c>
      <c r="K1005" s="69" t="str">
        <f>VLOOKUP(СВОД2023[[#This Row],[ФО]],СПРАВОЧНИК!H:P,2,0)</f>
        <v>Центральный ФО</v>
      </c>
    </row>
    <row r="1006" spans="1:11" x14ac:dyDescent="0.2">
      <c r="A1006" t="s">
        <v>1100</v>
      </c>
      <c r="B1006" t="s">
        <v>596</v>
      </c>
      <c r="C1006" s="1" t="s">
        <v>276</v>
      </c>
      <c r="D1006" s="1" t="s">
        <v>733</v>
      </c>
      <c r="E1006" s="2"/>
      <c r="F1006" s="3"/>
      <c r="G1006" s="2">
        <v>1</v>
      </c>
      <c r="H1006" s="3"/>
      <c r="I1006" s="68" t="str">
        <f>VLOOKUP(C1006,СПРАВОЧНИК!B:D,2,0)</f>
        <v>КИТАЙ</v>
      </c>
      <c r="J1006" s="68" t="str">
        <f>VLOOKUP(C1006,СПРАВОЧНИК!B:D,3,0)</f>
        <v>ИНОМАРКИ</v>
      </c>
      <c r="K1006" s="69" t="str">
        <f>VLOOKUP(СВОД2023[[#This Row],[ФО]],СПРАВОЧНИК!H:P,2,0)</f>
        <v>Центральный ФО</v>
      </c>
    </row>
    <row r="1007" spans="1:11" x14ac:dyDescent="0.2">
      <c r="A1007" t="s">
        <v>1100</v>
      </c>
      <c r="B1007" t="s">
        <v>596</v>
      </c>
      <c r="C1007" s="1" t="s">
        <v>276</v>
      </c>
      <c r="D1007" s="1" t="s">
        <v>1186</v>
      </c>
      <c r="E1007" s="2"/>
      <c r="F1007" s="3"/>
      <c r="G1007" s="2">
        <v>1</v>
      </c>
      <c r="H1007" s="3">
        <v>1</v>
      </c>
      <c r="I1007" s="68" t="str">
        <f>VLOOKUP(C1007,СПРАВОЧНИК!B:D,2,0)</f>
        <v>КИТАЙ</v>
      </c>
      <c r="J1007" s="68" t="str">
        <f>VLOOKUP(C1007,СПРАВОЧНИК!B:D,3,0)</f>
        <v>ИНОМАРКИ</v>
      </c>
      <c r="K1007" s="69" t="str">
        <f>VLOOKUP(СВОД2023[[#This Row],[ФО]],СПРАВОЧНИК!H:P,2,0)</f>
        <v>Центральный ФО</v>
      </c>
    </row>
    <row r="1008" spans="1:11" x14ac:dyDescent="0.2">
      <c r="A1008" t="s">
        <v>1100</v>
      </c>
      <c r="B1008" t="s">
        <v>596</v>
      </c>
      <c r="C1008" s="1" t="s">
        <v>276</v>
      </c>
      <c r="D1008" s="1" t="s">
        <v>696</v>
      </c>
      <c r="E1008" s="2"/>
      <c r="F1008" s="3"/>
      <c r="G1008" s="2">
        <v>3</v>
      </c>
      <c r="H1008" s="3">
        <v>1</v>
      </c>
      <c r="I1008" s="68" t="str">
        <f>VLOOKUP(C1008,СПРАВОЧНИК!B:D,2,0)</f>
        <v>КИТАЙ</v>
      </c>
      <c r="J1008" s="68" t="str">
        <f>VLOOKUP(C1008,СПРАВОЧНИК!B:D,3,0)</f>
        <v>ИНОМАРКИ</v>
      </c>
      <c r="K1008" s="69" t="str">
        <f>VLOOKUP(СВОД2023[[#This Row],[ФО]],СПРАВОЧНИК!H:P,2,0)</f>
        <v>Центральный ФО</v>
      </c>
    </row>
    <row r="1009" spans="1:11" x14ac:dyDescent="0.2">
      <c r="A1009" t="s">
        <v>1100</v>
      </c>
      <c r="B1009" t="s">
        <v>596</v>
      </c>
      <c r="C1009" s="1" t="s">
        <v>276</v>
      </c>
      <c r="D1009" s="1" t="s">
        <v>752</v>
      </c>
      <c r="E1009" s="2"/>
      <c r="F1009" s="3"/>
      <c r="G1009" s="2">
        <v>1</v>
      </c>
      <c r="H1009" s="3"/>
      <c r="I1009" s="68" t="str">
        <f>VLOOKUP(C1009,СПРАВОЧНИК!B:D,2,0)</f>
        <v>КИТАЙ</v>
      </c>
      <c r="J1009" s="68" t="str">
        <f>VLOOKUP(C1009,СПРАВОЧНИК!B:D,3,0)</f>
        <v>ИНОМАРКИ</v>
      </c>
      <c r="K1009" s="69" t="str">
        <f>VLOOKUP(СВОД2023[[#This Row],[ФО]],СПРАВОЧНИК!H:P,2,0)</f>
        <v>Центральный ФО</v>
      </c>
    </row>
    <row r="1010" spans="1:11" x14ac:dyDescent="0.2">
      <c r="A1010" t="s">
        <v>1100</v>
      </c>
      <c r="B1010" t="s">
        <v>596</v>
      </c>
      <c r="C1010" s="1" t="s">
        <v>301</v>
      </c>
      <c r="D1010" s="1" t="s">
        <v>741</v>
      </c>
      <c r="E1010" s="2">
        <v>13</v>
      </c>
      <c r="F1010" s="3">
        <v>11</v>
      </c>
      <c r="G1010" s="2">
        <v>64</v>
      </c>
      <c r="H1010" s="3">
        <v>44</v>
      </c>
      <c r="I1010" s="68" t="str">
        <f>VLOOKUP(C1010,СПРАВОЧНИК!B:D,2,0)</f>
        <v>КОРЕЯ</v>
      </c>
      <c r="J1010" s="68" t="str">
        <f>VLOOKUP(C1010,СПРАВОЧНИК!B:D,3,0)</f>
        <v>ИНОМАРКИ</v>
      </c>
      <c r="K1010" s="69" t="str">
        <f>VLOOKUP(СВОД2023[[#This Row],[ФО]],СПРАВОЧНИК!H:P,2,0)</f>
        <v>Центральный ФО</v>
      </c>
    </row>
    <row r="1011" spans="1:11" x14ac:dyDescent="0.2">
      <c r="A1011" t="s">
        <v>1100</v>
      </c>
      <c r="B1011" t="s">
        <v>596</v>
      </c>
      <c r="C1011" s="1" t="s">
        <v>301</v>
      </c>
      <c r="D1011" s="1" t="s">
        <v>1187</v>
      </c>
      <c r="E1011" s="2"/>
      <c r="F1011" s="3">
        <v>1</v>
      </c>
      <c r="G1011" s="2"/>
      <c r="H1011" s="3">
        <v>4</v>
      </c>
      <c r="I1011" s="68" t="str">
        <f>VLOOKUP(C1011,СПРАВОЧНИК!B:D,2,0)</f>
        <v>КОРЕЯ</v>
      </c>
      <c r="J1011" s="68" t="str">
        <f>VLOOKUP(C1011,СПРАВОЧНИК!B:D,3,0)</f>
        <v>ИНОМАРКИ</v>
      </c>
      <c r="K1011" s="69" t="str">
        <f>VLOOKUP(СВОД2023[[#This Row],[ФО]],СПРАВОЧНИК!H:P,2,0)</f>
        <v>Центральный ФО</v>
      </c>
    </row>
    <row r="1012" spans="1:11" x14ac:dyDescent="0.2">
      <c r="A1012" t="s">
        <v>1100</v>
      </c>
      <c r="B1012" t="s">
        <v>596</v>
      </c>
      <c r="C1012" s="1" t="s">
        <v>301</v>
      </c>
      <c r="D1012" s="1" t="s">
        <v>1188</v>
      </c>
      <c r="E1012" s="2">
        <v>1</v>
      </c>
      <c r="F1012" s="3">
        <v>2</v>
      </c>
      <c r="G1012" s="2">
        <v>4</v>
      </c>
      <c r="H1012" s="3">
        <v>6</v>
      </c>
      <c r="I1012" s="68" t="str">
        <f>VLOOKUP(C1012,СПРАВОЧНИК!B:D,2,0)</f>
        <v>КОРЕЯ</v>
      </c>
      <c r="J1012" s="68" t="str">
        <f>VLOOKUP(C1012,СПРАВОЧНИК!B:D,3,0)</f>
        <v>ИНОМАРКИ</v>
      </c>
      <c r="K1012" s="69" t="str">
        <f>VLOOKUP(СВОД2023[[#This Row],[ФО]],СПРАВОЧНИК!H:P,2,0)</f>
        <v>Центральный ФО</v>
      </c>
    </row>
    <row r="1013" spans="1:11" x14ac:dyDescent="0.2">
      <c r="A1013" t="s">
        <v>1100</v>
      </c>
      <c r="B1013" t="s">
        <v>596</v>
      </c>
      <c r="C1013" s="1" t="s">
        <v>301</v>
      </c>
      <c r="D1013" s="1" t="s">
        <v>697</v>
      </c>
      <c r="E1013" s="2">
        <v>28</v>
      </c>
      <c r="F1013" s="3">
        <v>24</v>
      </c>
      <c r="G1013" s="2">
        <v>130</v>
      </c>
      <c r="H1013" s="3">
        <v>136</v>
      </c>
      <c r="I1013" s="68" t="str">
        <f>VLOOKUP(C1013,СПРАВОЧНИК!B:D,2,0)</f>
        <v>КОРЕЯ</v>
      </c>
      <c r="J1013" s="68" t="str">
        <f>VLOOKUP(C1013,СПРАВОЧНИК!B:D,3,0)</f>
        <v>ИНОМАРКИ</v>
      </c>
      <c r="K1013" s="69" t="str">
        <f>VLOOKUP(СВОД2023[[#This Row],[ФО]],СПРАВОЧНИК!H:P,2,0)</f>
        <v>Центральный ФО</v>
      </c>
    </row>
    <row r="1014" spans="1:11" x14ac:dyDescent="0.2">
      <c r="A1014" t="s">
        <v>1100</v>
      </c>
      <c r="B1014" t="s">
        <v>596</v>
      </c>
      <c r="C1014" s="1" t="s">
        <v>301</v>
      </c>
      <c r="D1014" s="1" t="s">
        <v>1126</v>
      </c>
      <c r="E1014" s="2"/>
      <c r="F1014" s="3"/>
      <c r="G1014" s="2">
        <v>1</v>
      </c>
      <c r="H1014" s="3">
        <v>1</v>
      </c>
      <c r="I1014" s="68" t="str">
        <f>VLOOKUP(C1014,СПРАВОЧНИК!B:D,2,0)</f>
        <v>КОРЕЯ</v>
      </c>
      <c r="J1014" s="68" t="str">
        <f>VLOOKUP(C1014,СПРАВОЧНИК!B:D,3,0)</f>
        <v>ИНОМАРКИ</v>
      </c>
      <c r="K1014" s="69" t="str">
        <f>VLOOKUP(СВОД2023[[#This Row],[ФО]],СПРАВОЧНИК!H:P,2,0)</f>
        <v>Центральный ФО</v>
      </c>
    </row>
    <row r="1015" spans="1:11" x14ac:dyDescent="0.2">
      <c r="A1015" t="s">
        <v>1100</v>
      </c>
      <c r="B1015" t="s">
        <v>596</v>
      </c>
      <c r="C1015" s="1" t="s">
        <v>311</v>
      </c>
      <c r="D1015" s="1" t="s">
        <v>1189</v>
      </c>
      <c r="E1015" s="2"/>
      <c r="F1015" s="3"/>
      <c r="G1015" s="2">
        <v>3</v>
      </c>
      <c r="H1015" s="3"/>
      <c r="I1015" s="68" t="str">
        <f>VLOOKUP(C1015,СПРАВОЧНИК!B:D,2,0)</f>
        <v>РОССИЯ</v>
      </c>
      <c r="J1015" s="68" t="str">
        <f>VLOOKUP(C1015,СПРАВОЧНИК!B:D,3,0)</f>
        <v>ОТЕЧЕСТВЕННЫЕ</v>
      </c>
      <c r="K1015" s="69" t="str">
        <f>VLOOKUP(СВОД2023[[#This Row],[ФО]],СПРАВОЧНИК!H:P,2,0)</f>
        <v>Центральный ФО</v>
      </c>
    </row>
    <row r="1016" spans="1:11" x14ac:dyDescent="0.2">
      <c r="A1016" t="s">
        <v>1100</v>
      </c>
      <c r="B1016" t="s">
        <v>596</v>
      </c>
      <c r="C1016" s="1" t="s">
        <v>311</v>
      </c>
      <c r="D1016" s="1" t="s">
        <v>749</v>
      </c>
      <c r="E1016" s="2">
        <v>25</v>
      </c>
      <c r="F1016" s="3">
        <v>33</v>
      </c>
      <c r="G1016" s="2">
        <v>138</v>
      </c>
      <c r="H1016" s="3">
        <v>146</v>
      </c>
      <c r="I1016" s="68" t="str">
        <f>VLOOKUP(C1016,СПРАВОЧНИК!B:D,2,0)</f>
        <v>РОССИЯ</v>
      </c>
      <c r="J1016" s="68" t="str">
        <f>VLOOKUP(C1016,СПРАВОЧНИК!B:D,3,0)</f>
        <v>ОТЕЧЕСТВЕННЫЕ</v>
      </c>
      <c r="K1016" s="69" t="str">
        <f>VLOOKUP(СВОД2023[[#This Row],[ФО]],СПРАВОЧНИК!H:P,2,0)</f>
        <v>Центральный ФО</v>
      </c>
    </row>
    <row r="1017" spans="1:11" x14ac:dyDescent="0.2">
      <c r="A1017" t="s">
        <v>1100</v>
      </c>
      <c r="B1017" t="s">
        <v>596</v>
      </c>
      <c r="C1017" s="1" t="s">
        <v>311</v>
      </c>
      <c r="D1017" s="1" t="s">
        <v>698</v>
      </c>
      <c r="E1017" s="2">
        <v>9</v>
      </c>
      <c r="F1017" s="3">
        <v>4</v>
      </c>
      <c r="G1017" s="2">
        <v>40</v>
      </c>
      <c r="H1017" s="3">
        <v>32</v>
      </c>
      <c r="I1017" s="68" t="str">
        <f>VLOOKUP(C1017,СПРАВОЧНИК!B:D,2,0)</f>
        <v>РОССИЯ</v>
      </c>
      <c r="J1017" s="68" t="str">
        <f>VLOOKUP(C1017,СПРАВОЧНИК!B:D,3,0)</f>
        <v>ОТЕЧЕСТВЕННЫЕ</v>
      </c>
      <c r="K1017" s="69" t="str">
        <f>VLOOKUP(СВОД2023[[#This Row],[ФО]],СПРАВОЧНИК!H:P,2,0)</f>
        <v>Центральный ФО</v>
      </c>
    </row>
    <row r="1018" spans="1:11" x14ac:dyDescent="0.2">
      <c r="A1018" t="s">
        <v>1100</v>
      </c>
      <c r="B1018" t="s">
        <v>596</v>
      </c>
      <c r="C1018" s="1" t="s">
        <v>311</v>
      </c>
      <c r="D1018" s="1" t="s">
        <v>1190</v>
      </c>
      <c r="E1018" s="2">
        <v>18</v>
      </c>
      <c r="F1018" s="3">
        <v>15</v>
      </c>
      <c r="G1018" s="2">
        <v>102</v>
      </c>
      <c r="H1018" s="3">
        <v>93</v>
      </c>
      <c r="I1018" s="68" t="str">
        <f>VLOOKUP(C1018,СПРАВОЧНИК!B:D,2,0)</f>
        <v>РОССИЯ</v>
      </c>
      <c r="J1018" s="68" t="str">
        <f>VLOOKUP(C1018,СПРАВОЧНИК!B:D,3,0)</f>
        <v>ОТЕЧЕСТВЕННЫЕ</v>
      </c>
      <c r="K1018" s="69" t="str">
        <f>VLOOKUP(СВОД2023[[#This Row],[ФО]],СПРАВОЧНИК!H:P,2,0)</f>
        <v>Центральный ФО</v>
      </c>
    </row>
    <row r="1019" spans="1:11" x14ac:dyDescent="0.2">
      <c r="A1019" t="s">
        <v>1100</v>
      </c>
      <c r="B1019" t="s">
        <v>596</v>
      </c>
      <c r="C1019" s="1" t="s">
        <v>311</v>
      </c>
      <c r="D1019" s="1" t="s">
        <v>699</v>
      </c>
      <c r="E1019" s="2">
        <v>43</v>
      </c>
      <c r="F1019" s="3">
        <v>27</v>
      </c>
      <c r="G1019" s="2">
        <v>234</v>
      </c>
      <c r="H1019" s="3">
        <v>186</v>
      </c>
      <c r="I1019" s="68" t="str">
        <f>VLOOKUP(C1019,СПРАВОЧНИК!B:D,2,0)</f>
        <v>РОССИЯ</v>
      </c>
      <c r="J1019" s="68" t="str">
        <f>VLOOKUP(C1019,СПРАВОЧНИК!B:D,3,0)</f>
        <v>ОТЕЧЕСТВЕННЫЕ</v>
      </c>
      <c r="K1019" s="69" t="str">
        <f>VLOOKUP(СВОД2023[[#This Row],[ФО]],СПРАВОЧНИК!H:P,2,0)</f>
        <v>Центральный ФО</v>
      </c>
    </row>
    <row r="1020" spans="1:11" x14ac:dyDescent="0.2">
      <c r="A1020" t="s">
        <v>1100</v>
      </c>
      <c r="B1020" t="s">
        <v>596</v>
      </c>
      <c r="C1020" s="1" t="s">
        <v>311</v>
      </c>
      <c r="D1020" s="1" t="s">
        <v>1191</v>
      </c>
      <c r="E1020" s="2"/>
      <c r="F1020" s="3">
        <v>2</v>
      </c>
      <c r="G1020" s="2">
        <v>5</v>
      </c>
      <c r="H1020" s="3">
        <v>3</v>
      </c>
      <c r="I1020" s="68" t="str">
        <f>VLOOKUP(C1020,СПРАВОЧНИК!B:D,2,0)</f>
        <v>РОССИЯ</v>
      </c>
      <c r="J1020" s="68" t="str">
        <f>VLOOKUP(C1020,СПРАВОЧНИК!B:D,3,0)</f>
        <v>ОТЕЧЕСТВЕННЫЕ</v>
      </c>
      <c r="K1020" s="69" t="str">
        <f>VLOOKUP(СВОД2023[[#This Row],[ФО]],СПРАВОЧНИК!H:P,2,0)</f>
        <v>Центральный ФО</v>
      </c>
    </row>
    <row r="1021" spans="1:11" x14ac:dyDescent="0.2">
      <c r="A1021" t="s">
        <v>1100</v>
      </c>
      <c r="B1021" t="s">
        <v>596</v>
      </c>
      <c r="C1021" s="1" t="s">
        <v>311</v>
      </c>
      <c r="D1021" s="1" t="s">
        <v>700</v>
      </c>
      <c r="E1021" s="2">
        <v>473</v>
      </c>
      <c r="F1021" s="3">
        <v>496</v>
      </c>
      <c r="G1021" s="2">
        <v>3071</v>
      </c>
      <c r="H1021" s="3">
        <v>2837</v>
      </c>
      <c r="I1021" s="68" t="str">
        <f>VLOOKUP(C1021,СПРАВОЧНИК!B:D,2,0)</f>
        <v>РОССИЯ</v>
      </c>
      <c r="J1021" s="68" t="str">
        <f>VLOOKUP(C1021,СПРАВОЧНИК!B:D,3,0)</f>
        <v>ОТЕЧЕСТВЕННЫЕ</v>
      </c>
      <c r="K1021" s="69" t="str">
        <f>VLOOKUP(СВОД2023[[#This Row],[ФО]],СПРАВОЧНИК!H:P,2,0)</f>
        <v>Центральный ФО</v>
      </c>
    </row>
    <row r="1022" spans="1:11" x14ac:dyDescent="0.2">
      <c r="A1022" t="s">
        <v>1100</v>
      </c>
      <c r="B1022" t="s">
        <v>596</v>
      </c>
      <c r="C1022" s="1" t="s">
        <v>742</v>
      </c>
      <c r="D1022" s="1" t="s">
        <v>1273</v>
      </c>
      <c r="E1022" s="2"/>
      <c r="F1022" s="3"/>
      <c r="G1022" s="2">
        <v>1</v>
      </c>
      <c r="H1022" s="3"/>
      <c r="I1022" s="68" t="str">
        <f>VLOOKUP(C1022,СПРАВОЧНИК!B:D,2,0)</f>
        <v>КИТАЙ</v>
      </c>
      <c r="J1022" s="68" t="str">
        <f>VLOOKUP(C1022,СПРАВОЧНИК!B:D,3,0)</f>
        <v>ИНОМАРКИ</v>
      </c>
      <c r="K1022" s="69" t="str">
        <f>VLOOKUP(СВОД2023[[#This Row],[ФО]],СПРАВОЧНИК!H:P,2,0)</f>
        <v>Центральный ФО</v>
      </c>
    </row>
    <row r="1023" spans="1:11" x14ac:dyDescent="0.2">
      <c r="A1023" t="s">
        <v>1100</v>
      </c>
      <c r="B1023" t="s">
        <v>596</v>
      </c>
      <c r="C1023" s="1" t="s">
        <v>742</v>
      </c>
      <c r="D1023" s="1" t="s">
        <v>743</v>
      </c>
      <c r="E1023" s="2">
        <v>9</v>
      </c>
      <c r="F1023" s="3">
        <v>13</v>
      </c>
      <c r="G1023" s="2">
        <v>59</v>
      </c>
      <c r="H1023" s="3">
        <v>78</v>
      </c>
      <c r="I1023" s="68" t="str">
        <f>VLOOKUP(C1023,СПРАВОЧНИК!B:D,2,0)</f>
        <v>КИТАЙ</v>
      </c>
      <c r="J1023" s="68" t="str">
        <f>VLOOKUP(C1023,СПРАВОЧНИК!B:D,3,0)</f>
        <v>ИНОМАРКИ</v>
      </c>
      <c r="K1023" s="69" t="str">
        <f>VLOOKUP(СВОД2023[[#This Row],[ФО]],СПРАВОЧНИК!H:P,2,0)</f>
        <v>Центральный ФО</v>
      </c>
    </row>
    <row r="1024" spans="1:11" x14ac:dyDescent="0.2">
      <c r="A1024" t="s">
        <v>1100</v>
      </c>
      <c r="B1024" t="s">
        <v>596</v>
      </c>
      <c r="C1024" s="1" t="s">
        <v>853</v>
      </c>
      <c r="D1024" s="1" t="s">
        <v>854</v>
      </c>
      <c r="E1024" s="2">
        <v>1</v>
      </c>
      <c r="F1024" s="3"/>
      <c r="G1024" s="2">
        <v>2</v>
      </c>
      <c r="H1024" s="3"/>
      <c r="I1024" s="68" t="str">
        <f>VLOOKUP(C1024,СПРАВОЧНИК!B:D,2,0)</f>
        <v>ЕВРОПА</v>
      </c>
      <c r="J1024" s="68" t="str">
        <f>VLOOKUP(C1024,СПРАВОЧНИК!B:D,3,0)</f>
        <v>ИНОМАРКИ</v>
      </c>
      <c r="K1024" s="69" t="str">
        <f>VLOOKUP(СВОД2023[[#This Row],[ФО]],СПРАВОЧНИК!H:P,2,0)</f>
        <v>Центральный ФО</v>
      </c>
    </row>
    <row r="1025" spans="1:11" x14ac:dyDescent="0.2">
      <c r="A1025" t="s">
        <v>1100</v>
      </c>
      <c r="B1025" t="s">
        <v>596</v>
      </c>
      <c r="C1025" s="1" t="s">
        <v>359</v>
      </c>
      <c r="D1025" s="1" t="s">
        <v>1127</v>
      </c>
      <c r="E1025" s="2">
        <v>19</v>
      </c>
      <c r="F1025" s="3">
        <v>11</v>
      </c>
      <c r="G1025" s="2">
        <v>79</v>
      </c>
      <c r="H1025" s="3">
        <v>65</v>
      </c>
      <c r="I1025" s="68" t="str">
        <f>VLOOKUP(C1025,СПРАВОЧНИК!B:D,2,0)</f>
        <v>ЯПОНИЯ</v>
      </c>
      <c r="J1025" s="68" t="str">
        <f>VLOOKUP(C1025,СПРАВОЧНИК!B:D,3,0)</f>
        <v>ИНОМАРКИ</v>
      </c>
      <c r="K1025" s="69" t="str">
        <f>VLOOKUP(СВОД2023[[#This Row],[ФО]],СПРАВОЧНИК!H:P,2,0)</f>
        <v>Центральный ФО</v>
      </c>
    </row>
    <row r="1026" spans="1:11" x14ac:dyDescent="0.2">
      <c r="A1026" t="s">
        <v>1100</v>
      </c>
      <c r="B1026" t="s">
        <v>596</v>
      </c>
      <c r="C1026" s="1" t="s">
        <v>359</v>
      </c>
      <c r="D1026" s="1" t="s">
        <v>1193</v>
      </c>
      <c r="E1026" s="2"/>
      <c r="F1026" s="3"/>
      <c r="G1026" s="2">
        <v>5</v>
      </c>
      <c r="H1026" s="3">
        <v>3</v>
      </c>
      <c r="I1026" s="68" t="str">
        <f>VLOOKUP(C1026,СПРАВОЧНИК!B:D,2,0)</f>
        <v>ЯПОНИЯ</v>
      </c>
      <c r="J1026" s="68" t="str">
        <f>VLOOKUP(C1026,СПРАВОЧНИК!B:D,3,0)</f>
        <v>ИНОМАРКИ</v>
      </c>
      <c r="K1026" s="69" t="str">
        <f>VLOOKUP(СВОД2023[[#This Row],[ФО]],СПРАВОЧНИК!H:P,2,0)</f>
        <v>Центральный ФО</v>
      </c>
    </row>
    <row r="1027" spans="1:11" x14ac:dyDescent="0.2">
      <c r="A1027" t="s">
        <v>1100</v>
      </c>
      <c r="B1027" t="s">
        <v>596</v>
      </c>
      <c r="C1027" s="1" t="s">
        <v>377</v>
      </c>
      <c r="D1027" s="1" t="s">
        <v>744</v>
      </c>
      <c r="E1027" s="2">
        <v>8</v>
      </c>
      <c r="F1027" s="3">
        <v>1</v>
      </c>
      <c r="G1027" s="2">
        <v>30</v>
      </c>
      <c r="H1027" s="3">
        <v>23</v>
      </c>
      <c r="I1027" s="68" t="str">
        <f>VLOOKUP(C1027,СПРАВОЧНИК!B:D,2,0)</f>
        <v>ЕВРОПА</v>
      </c>
      <c r="J1027" s="68" t="str">
        <f>VLOOKUP(C1027,СПРАВОЧНИК!B:D,3,0)</f>
        <v>ИНОМАРКИ</v>
      </c>
      <c r="K1027" s="69" t="str">
        <f>VLOOKUP(СВОД2023[[#This Row],[ФО]],СПРАВОЧНИК!H:P,2,0)</f>
        <v>Центральный ФО</v>
      </c>
    </row>
    <row r="1028" spans="1:11" x14ac:dyDescent="0.2">
      <c r="A1028" t="s">
        <v>1100</v>
      </c>
      <c r="B1028" t="s">
        <v>596</v>
      </c>
      <c r="C1028" s="1" t="s">
        <v>377</v>
      </c>
      <c r="D1028" s="1" t="s">
        <v>1194</v>
      </c>
      <c r="E1028" s="2">
        <v>5</v>
      </c>
      <c r="F1028" s="3">
        <v>6</v>
      </c>
      <c r="G1028" s="2">
        <v>22</v>
      </c>
      <c r="H1028" s="3">
        <v>23</v>
      </c>
      <c r="I1028" s="68" t="str">
        <f>VLOOKUP(C1028,СПРАВОЧНИК!B:D,2,0)</f>
        <v>ЕВРОПА</v>
      </c>
      <c r="J1028" s="68" t="str">
        <f>VLOOKUP(C1028,СПРАВОЧНИК!B:D,3,0)</f>
        <v>ИНОМАРКИ</v>
      </c>
      <c r="K1028" s="69" t="str">
        <f>VLOOKUP(СВОД2023[[#This Row],[ФО]],СПРАВОЧНИК!H:P,2,0)</f>
        <v>Центральный ФО</v>
      </c>
    </row>
    <row r="1029" spans="1:11" x14ac:dyDescent="0.2">
      <c r="A1029" t="s">
        <v>1100</v>
      </c>
      <c r="B1029" t="s">
        <v>596</v>
      </c>
      <c r="C1029" s="1" t="s">
        <v>377</v>
      </c>
      <c r="D1029" s="1" t="s">
        <v>734</v>
      </c>
      <c r="E1029" s="2">
        <v>5</v>
      </c>
      <c r="F1029" s="3"/>
      <c r="G1029" s="2">
        <v>13</v>
      </c>
      <c r="H1029" s="3">
        <v>2</v>
      </c>
      <c r="I1029" s="68" t="str">
        <f>VLOOKUP(C1029,СПРАВОЧНИК!B:D,2,0)</f>
        <v>ЕВРОПА</v>
      </c>
      <c r="J1029" s="68" t="str">
        <f>VLOOKUP(C1029,СПРАВОЧНИК!B:D,3,0)</f>
        <v>ИНОМАРКИ</v>
      </c>
      <c r="K1029" s="69" t="str">
        <f>VLOOKUP(СВОД2023[[#This Row],[ФО]],СПРАВОЧНИК!H:P,2,0)</f>
        <v>Центральный ФО</v>
      </c>
    </row>
    <row r="1030" spans="1:11" x14ac:dyDescent="0.2">
      <c r="A1030" t="s">
        <v>1100</v>
      </c>
      <c r="B1030" t="s">
        <v>596</v>
      </c>
      <c r="C1030" s="1" t="s">
        <v>377</v>
      </c>
      <c r="D1030" s="1" t="s">
        <v>701</v>
      </c>
      <c r="E1030" s="2">
        <v>365</v>
      </c>
      <c r="F1030" s="3">
        <v>370</v>
      </c>
      <c r="G1030" s="2">
        <v>2108</v>
      </c>
      <c r="H1030" s="3">
        <v>2044</v>
      </c>
      <c r="I1030" s="68" t="str">
        <f>VLOOKUP(C1030,СПРАВОЧНИК!B:D,2,0)</f>
        <v>ЕВРОПА</v>
      </c>
      <c r="J1030" s="68" t="str">
        <f>VLOOKUP(C1030,СПРАВОЧНИК!B:D,3,0)</f>
        <v>ИНОМАРКИ</v>
      </c>
      <c r="K1030" s="69" t="str">
        <f>VLOOKUP(СВОД2023[[#This Row],[ФО]],СПРАВОЧНИК!H:P,2,0)</f>
        <v>Центральный ФО</v>
      </c>
    </row>
    <row r="1031" spans="1:11" x14ac:dyDescent="0.2">
      <c r="A1031" t="s">
        <v>1100</v>
      </c>
      <c r="B1031" t="s">
        <v>596</v>
      </c>
      <c r="C1031" s="1" t="s">
        <v>377</v>
      </c>
      <c r="D1031" s="1" t="s">
        <v>1274</v>
      </c>
      <c r="E1031" s="2"/>
      <c r="F1031" s="3"/>
      <c r="G1031" s="2">
        <v>1</v>
      </c>
      <c r="H1031" s="3"/>
      <c r="I1031" s="68" t="str">
        <f>VLOOKUP(C1031,СПРАВОЧНИК!B:D,2,0)</f>
        <v>ЕВРОПА</v>
      </c>
      <c r="J1031" s="68" t="str">
        <f>VLOOKUP(C1031,СПРАВОЧНИК!B:D,3,0)</f>
        <v>ИНОМАРКИ</v>
      </c>
      <c r="K1031" s="69" t="str">
        <f>VLOOKUP(СВОД2023[[#This Row],[ФО]],СПРАВОЧНИК!H:P,2,0)</f>
        <v>Центральный ФО</v>
      </c>
    </row>
    <row r="1032" spans="1:11" x14ac:dyDescent="0.2">
      <c r="A1032" t="s">
        <v>1100</v>
      </c>
      <c r="B1032" t="s">
        <v>596</v>
      </c>
      <c r="C1032" s="1" t="s">
        <v>377</v>
      </c>
      <c r="D1032" s="1" t="s">
        <v>1195</v>
      </c>
      <c r="E1032" s="2"/>
      <c r="F1032" s="3"/>
      <c r="G1032" s="2">
        <v>3</v>
      </c>
      <c r="H1032" s="3">
        <v>1</v>
      </c>
      <c r="I1032" s="68" t="str">
        <f>VLOOKUP(C1032,СПРАВОЧНИК!B:D,2,0)</f>
        <v>ЕВРОПА</v>
      </c>
      <c r="J1032" s="68" t="str">
        <f>VLOOKUP(C1032,СПРАВОЧНИК!B:D,3,0)</f>
        <v>ИНОМАРКИ</v>
      </c>
      <c r="K1032" s="69" t="str">
        <f>VLOOKUP(СВОД2023[[#This Row],[ФО]],СПРАВОЧНИК!H:P,2,0)</f>
        <v>Центральный ФО</v>
      </c>
    </row>
    <row r="1033" spans="1:11" x14ac:dyDescent="0.2">
      <c r="A1033" t="s">
        <v>1100</v>
      </c>
      <c r="B1033" t="s">
        <v>596</v>
      </c>
      <c r="C1033" s="1" t="s">
        <v>377</v>
      </c>
      <c r="D1033" s="1" t="s">
        <v>1235</v>
      </c>
      <c r="E1033" s="2">
        <v>1</v>
      </c>
      <c r="F1033" s="3"/>
      <c r="G1033" s="2">
        <v>1</v>
      </c>
      <c r="H1033" s="3"/>
      <c r="I1033" s="68" t="str">
        <f>VLOOKUP(C1033,СПРАВОЧНИК!B:D,2,0)</f>
        <v>ЕВРОПА</v>
      </c>
      <c r="J1033" s="68" t="str">
        <f>VLOOKUP(C1033,СПРАВОЧНИК!B:D,3,0)</f>
        <v>ИНОМАРКИ</v>
      </c>
      <c r="K1033" s="69" t="str">
        <f>VLOOKUP(СВОД2023[[#This Row],[ФО]],СПРАВОЧНИК!H:P,2,0)</f>
        <v>Центральный ФО</v>
      </c>
    </row>
    <row r="1034" spans="1:11" x14ac:dyDescent="0.2">
      <c r="A1034" t="s">
        <v>1100</v>
      </c>
      <c r="B1034" t="s">
        <v>596</v>
      </c>
      <c r="C1034" s="1" t="s">
        <v>377</v>
      </c>
      <c r="D1034" s="1" t="s">
        <v>1129</v>
      </c>
      <c r="E1034" s="2">
        <v>2</v>
      </c>
      <c r="F1034" s="3"/>
      <c r="G1034" s="2">
        <v>3</v>
      </c>
      <c r="H1034" s="3"/>
      <c r="I1034" s="68" t="str">
        <f>VLOOKUP(C1034,СПРАВОЧНИК!B:D,2,0)</f>
        <v>ЕВРОПА</v>
      </c>
      <c r="J1034" s="68" t="str">
        <f>VLOOKUP(C1034,СПРАВОЧНИК!B:D,3,0)</f>
        <v>ИНОМАРКИ</v>
      </c>
      <c r="K1034" s="69" t="str">
        <f>VLOOKUP(СВОД2023[[#This Row],[ФО]],СПРАВОЧНИК!H:P,2,0)</f>
        <v>Центральный ФО</v>
      </c>
    </row>
    <row r="1035" spans="1:11" x14ac:dyDescent="0.2">
      <c r="A1035" t="s">
        <v>1100</v>
      </c>
      <c r="B1035" t="s">
        <v>596</v>
      </c>
      <c r="C1035" s="1" t="s">
        <v>377</v>
      </c>
      <c r="D1035" s="1" t="s">
        <v>1196</v>
      </c>
      <c r="E1035" s="2">
        <v>7</v>
      </c>
      <c r="F1035" s="3">
        <v>2</v>
      </c>
      <c r="G1035" s="2">
        <v>27</v>
      </c>
      <c r="H1035" s="3">
        <v>17</v>
      </c>
      <c r="I1035" s="68" t="str">
        <f>VLOOKUP(C1035,СПРАВОЧНИК!B:D,2,0)</f>
        <v>ЕВРОПА</v>
      </c>
      <c r="J1035" s="68" t="str">
        <f>VLOOKUP(C1035,СПРАВОЧНИК!B:D,3,0)</f>
        <v>ИНОМАРКИ</v>
      </c>
      <c r="K1035" s="69" t="str">
        <f>VLOOKUP(СВОД2023[[#This Row],[ФО]],СПРАВОЧНИК!H:P,2,0)</f>
        <v>Центральный ФО</v>
      </c>
    </row>
    <row r="1036" spans="1:11" x14ac:dyDescent="0.2">
      <c r="A1036" t="s">
        <v>1100</v>
      </c>
      <c r="B1036" t="s">
        <v>596</v>
      </c>
      <c r="C1036" s="1" t="s">
        <v>377</v>
      </c>
      <c r="D1036" s="1" t="s">
        <v>1130</v>
      </c>
      <c r="E1036" s="2">
        <v>10</v>
      </c>
      <c r="F1036" s="3">
        <v>8</v>
      </c>
      <c r="G1036" s="2">
        <v>45</v>
      </c>
      <c r="H1036" s="3">
        <v>38</v>
      </c>
      <c r="I1036" s="68" t="str">
        <f>VLOOKUP(C1036,СПРАВОЧНИК!B:D,2,0)</f>
        <v>ЕВРОПА</v>
      </c>
      <c r="J1036" s="68" t="str">
        <f>VLOOKUP(C1036,СПРАВОЧНИК!B:D,3,0)</f>
        <v>ИНОМАРКИ</v>
      </c>
      <c r="K1036" s="69" t="str">
        <f>VLOOKUP(СВОД2023[[#This Row],[ФО]],СПРАВОЧНИК!H:P,2,0)</f>
        <v>Центральный ФО</v>
      </c>
    </row>
    <row r="1037" spans="1:11" x14ac:dyDescent="0.2">
      <c r="A1037" t="s">
        <v>1100</v>
      </c>
      <c r="B1037" t="s">
        <v>596</v>
      </c>
      <c r="C1037" s="1" t="s">
        <v>377</v>
      </c>
      <c r="D1037" s="1" t="s">
        <v>1131</v>
      </c>
      <c r="E1037" s="2">
        <v>70</v>
      </c>
      <c r="F1037" s="3">
        <v>52</v>
      </c>
      <c r="G1037" s="2">
        <v>317</v>
      </c>
      <c r="H1037" s="3">
        <v>288</v>
      </c>
      <c r="I1037" s="68" t="str">
        <f>VLOOKUP(C1037,СПРАВОЧНИК!B:D,2,0)</f>
        <v>ЕВРОПА</v>
      </c>
      <c r="J1037" s="68" t="str">
        <f>VLOOKUP(C1037,СПРАВОЧНИК!B:D,3,0)</f>
        <v>ИНОМАРКИ</v>
      </c>
      <c r="K1037" s="69" t="str">
        <f>VLOOKUP(СВОД2023[[#This Row],[ФО]],СПРАВОЧНИК!H:P,2,0)</f>
        <v>Центральный ФО</v>
      </c>
    </row>
    <row r="1038" spans="1:11" x14ac:dyDescent="0.2">
      <c r="A1038" t="s">
        <v>1100</v>
      </c>
      <c r="B1038" t="s">
        <v>596</v>
      </c>
      <c r="C1038" s="1" t="s">
        <v>377</v>
      </c>
      <c r="D1038" s="1" t="s">
        <v>702</v>
      </c>
      <c r="E1038" s="2">
        <v>146</v>
      </c>
      <c r="F1038" s="3">
        <v>105</v>
      </c>
      <c r="G1038" s="2">
        <v>739</v>
      </c>
      <c r="H1038" s="3">
        <v>651</v>
      </c>
      <c r="I1038" s="68" t="str">
        <f>VLOOKUP(C1038,СПРАВОЧНИК!B:D,2,0)</f>
        <v>ЕВРОПА</v>
      </c>
      <c r="J1038" s="68" t="str">
        <f>VLOOKUP(C1038,СПРАВОЧНИК!B:D,3,0)</f>
        <v>ИНОМАРКИ</v>
      </c>
      <c r="K1038" s="69" t="str">
        <f>VLOOKUP(СВОД2023[[#This Row],[ФО]],СПРАВОЧНИК!H:P,2,0)</f>
        <v>Центральный ФО</v>
      </c>
    </row>
    <row r="1039" spans="1:11" x14ac:dyDescent="0.2">
      <c r="A1039" t="s">
        <v>1100</v>
      </c>
      <c r="B1039" t="s">
        <v>596</v>
      </c>
      <c r="C1039" s="1" t="s">
        <v>377</v>
      </c>
      <c r="D1039" s="1" t="s">
        <v>703</v>
      </c>
      <c r="E1039" s="2">
        <v>215</v>
      </c>
      <c r="F1039" s="3">
        <v>165</v>
      </c>
      <c r="G1039" s="2">
        <v>1264</v>
      </c>
      <c r="H1039" s="3">
        <v>899</v>
      </c>
      <c r="I1039" s="68" t="str">
        <f>VLOOKUP(C1039,СПРАВОЧНИК!B:D,2,0)</f>
        <v>ЕВРОПА</v>
      </c>
      <c r="J1039" s="68" t="str">
        <f>VLOOKUP(C1039,СПРАВОЧНИК!B:D,3,0)</f>
        <v>ИНОМАРКИ</v>
      </c>
      <c r="K1039" s="69" t="str">
        <f>VLOOKUP(СВОД2023[[#This Row],[ФО]],СПРАВОЧНИК!H:P,2,0)</f>
        <v>Центральный ФО</v>
      </c>
    </row>
    <row r="1040" spans="1:11" x14ac:dyDescent="0.2">
      <c r="A1040" t="s">
        <v>1100</v>
      </c>
      <c r="B1040" t="s">
        <v>596</v>
      </c>
      <c r="C1040" s="1" t="s">
        <v>404</v>
      </c>
      <c r="D1040" s="1" t="s">
        <v>704</v>
      </c>
      <c r="E1040" s="2">
        <v>46</v>
      </c>
      <c r="F1040" s="3">
        <v>29</v>
      </c>
      <c r="G1040" s="2">
        <v>271</v>
      </c>
      <c r="H1040" s="3">
        <v>125</v>
      </c>
      <c r="I1040" s="68" t="str">
        <f>VLOOKUP(C1040,СПРАВОЧНИК!B:D,2,0)</f>
        <v>ЯПОНИЯ</v>
      </c>
      <c r="J1040" s="68" t="str">
        <f>VLOOKUP(C1040,СПРАВОЧНИК!B:D,3,0)</f>
        <v>ИНОМАРКИ</v>
      </c>
      <c r="K1040" s="69" t="str">
        <f>VLOOKUP(СВОД2023[[#This Row],[ФО]],СПРАВОЧНИК!H:P,2,0)</f>
        <v>Центральный ФО</v>
      </c>
    </row>
    <row r="1041" spans="1:11" x14ac:dyDescent="0.2">
      <c r="A1041" t="s">
        <v>1100</v>
      </c>
      <c r="B1041" t="s">
        <v>596</v>
      </c>
      <c r="C1041" s="1" t="s">
        <v>404</v>
      </c>
      <c r="D1041" s="1" t="s">
        <v>1197</v>
      </c>
      <c r="E1041" s="2">
        <v>8</v>
      </c>
      <c r="F1041" s="3">
        <v>3</v>
      </c>
      <c r="G1041" s="2">
        <v>22</v>
      </c>
      <c r="H1041" s="3">
        <v>11</v>
      </c>
      <c r="I1041" s="68" t="str">
        <f>VLOOKUP(C1041,СПРАВОЧНИК!B:D,2,0)</f>
        <v>ЯПОНИЯ</v>
      </c>
      <c r="J1041" s="68" t="str">
        <f>VLOOKUP(C1041,СПРАВОЧНИК!B:D,3,0)</f>
        <v>ИНОМАРКИ</v>
      </c>
      <c r="K1041" s="69" t="str">
        <f>VLOOKUP(СВОД2023[[#This Row],[ФО]],СПРАВОЧНИК!H:P,2,0)</f>
        <v>Центральный ФО</v>
      </c>
    </row>
    <row r="1042" spans="1:11" x14ac:dyDescent="0.2">
      <c r="A1042" t="s">
        <v>1100</v>
      </c>
      <c r="B1042" t="s">
        <v>596</v>
      </c>
      <c r="C1042" s="1" t="s">
        <v>404</v>
      </c>
      <c r="D1042" s="1" t="s">
        <v>1198</v>
      </c>
      <c r="E1042" s="2">
        <v>1</v>
      </c>
      <c r="F1042" s="3"/>
      <c r="G1042" s="2">
        <v>7</v>
      </c>
      <c r="H1042" s="3">
        <v>10</v>
      </c>
      <c r="I1042" s="68" t="str">
        <f>VLOOKUP(C1042,СПРАВОЧНИК!B:D,2,0)</f>
        <v>ЯПОНИЯ</v>
      </c>
      <c r="J1042" s="68" t="str">
        <f>VLOOKUP(C1042,СПРАВОЧНИК!B:D,3,0)</f>
        <v>ИНОМАРКИ</v>
      </c>
      <c r="K1042" s="69" t="str">
        <f>VLOOKUP(СВОД2023[[#This Row],[ФО]],СПРАВОЧНИК!H:P,2,0)</f>
        <v>Центральный ФО</v>
      </c>
    </row>
    <row r="1043" spans="1:11" x14ac:dyDescent="0.2">
      <c r="A1043" t="s">
        <v>1100</v>
      </c>
      <c r="B1043" t="s">
        <v>596</v>
      </c>
      <c r="C1043" s="1" t="s">
        <v>404</v>
      </c>
      <c r="D1043" s="1" t="s">
        <v>1132</v>
      </c>
      <c r="E1043" s="2">
        <v>3</v>
      </c>
      <c r="F1043" s="3">
        <v>1</v>
      </c>
      <c r="G1043" s="2">
        <v>14</v>
      </c>
      <c r="H1043" s="3">
        <v>15</v>
      </c>
      <c r="I1043" s="68" t="str">
        <f>VLOOKUP(C1043,СПРАВОЧНИК!B:D,2,0)</f>
        <v>ЯПОНИЯ</v>
      </c>
      <c r="J1043" s="68" t="str">
        <f>VLOOKUP(C1043,СПРАВОЧНИК!B:D,3,0)</f>
        <v>ИНОМАРКИ</v>
      </c>
      <c r="K1043" s="69" t="str">
        <f>VLOOKUP(СВОД2023[[#This Row],[ФО]],СПРАВОЧНИК!H:P,2,0)</f>
        <v>Центральный ФО</v>
      </c>
    </row>
    <row r="1044" spans="1:11" x14ac:dyDescent="0.2">
      <c r="A1044" t="s">
        <v>1100</v>
      </c>
      <c r="B1044" t="s">
        <v>596</v>
      </c>
      <c r="C1044" s="1" t="s">
        <v>1199</v>
      </c>
      <c r="D1044" s="1" t="s">
        <v>1236</v>
      </c>
      <c r="E1044" s="2"/>
      <c r="F1044" s="3"/>
      <c r="G1044" s="2">
        <v>1</v>
      </c>
      <c r="H1044" s="3"/>
      <c r="I1044" s="68" t="str">
        <f>VLOOKUP(C1044,СПРАВОЧНИК!B:D,2,0)</f>
        <v>ЕВРОПА</v>
      </c>
      <c r="J1044" s="68" t="str">
        <f>VLOOKUP(C1044,СПРАВОЧНИК!B:D,3,0)</f>
        <v>ИНОМАРКИ</v>
      </c>
      <c r="K1044" s="69" t="str">
        <f>VLOOKUP(СВОД2023[[#This Row],[ФО]],СПРАВОЧНИК!H:P,2,0)</f>
        <v>Центральный ФО</v>
      </c>
    </row>
    <row r="1045" spans="1:11" x14ac:dyDescent="0.2">
      <c r="A1045" t="s">
        <v>1100</v>
      </c>
      <c r="B1045" t="s">
        <v>596</v>
      </c>
      <c r="C1045" s="1" t="s">
        <v>1199</v>
      </c>
      <c r="D1045" s="1" t="s">
        <v>1237</v>
      </c>
      <c r="E1045" s="2"/>
      <c r="F1045" s="3"/>
      <c r="G1045" s="2"/>
      <c r="H1045" s="3">
        <v>1</v>
      </c>
      <c r="I1045" s="68" t="str">
        <f>VLOOKUP(C1045,СПРАВОЧНИК!B:D,2,0)</f>
        <v>ЕВРОПА</v>
      </c>
      <c r="J1045" s="68" t="str">
        <f>VLOOKUP(C1045,СПРАВОЧНИК!B:D,3,0)</f>
        <v>ИНОМАРКИ</v>
      </c>
      <c r="K1045" s="69" t="str">
        <f>VLOOKUP(СВОД2023[[#This Row],[ФО]],СПРАВОЧНИК!H:P,2,0)</f>
        <v>Центральный ФО</v>
      </c>
    </row>
    <row r="1046" spans="1:11" x14ac:dyDescent="0.2">
      <c r="A1046" t="s">
        <v>1100</v>
      </c>
      <c r="B1046" t="s">
        <v>596</v>
      </c>
      <c r="C1046" s="1" t="s">
        <v>1199</v>
      </c>
      <c r="D1046" s="1" t="s">
        <v>1275</v>
      </c>
      <c r="E1046" s="2"/>
      <c r="F1046" s="3"/>
      <c r="G1046" s="2"/>
      <c r="H1046" s="3">
        <v>1</v>
      </c>
      <c r="I1046" s="68" t="str">
        <f>VLOOKUP(C1046,СПРАВОЧНИК!B:D,2,0)</f>
        <v>ЕВРОПА</v>
      </c>
      <c r="J1046" s="68" t="str">
        <f>VLOOKUP(C1046,СПРАВОЧНИК!B:D,3,0)</f>
        <v>ИНОМАРКИ</v>
      </c>
      <c r="K1046" s="69" t="str">
        <f>VLOOKUP(СВОД2023[[#This Row],[ФО]],СПРАВОЧНИК!H:P,2,0)</f>
        <v>Центральный ФО</v>
      </c>
    </row>
    <row r="1047" spans="1:11" x14ac:dyDescent="0.2">
      <c r="A1047" t="s">
        <v>1100</v>
      </c>
      <c r="B1047" t="s">
        <v>596</v>
      </c>
      <c r="C1047" s="1" t="s">
        <v>1199</v>
      </c>
      <c r="D1047" s="1" t="s">
        <v>1276</v>
      </c>
      <c r="E1047" s="2"/>
      <c r="F1047" s="3">
        <v>1</v>
      </c>
      <c r="G1047" s="2"/>
      <c r="H1047" s="3">
        <v>2</v>
      </c>
      <c r="I1047" s="68" t="str">
        <f>VLOOKUP(C1047,СПРАВОЧНИК!B:D,2,0)</f>
        <v>ЕВРОПА</v>
      </c>
      <c r="J1047" s="68" t="str">
        <f>VLOOKUP(C1047,СПРАВОЧНИК!B:D,3,0)</f>
        <v>ИНОМАРКИ</v>
      </c>
      <c r="K1047" s="69" t="str">
        <f>VLOOKUP(СВОД2023[[#This Row],[ФО]],СПРАВОЧНИК!H:P,2,0)</f>
        <v>Центральный ФО</v>
      </c>
    </row>
    <row r="1048" spans="1:11" x14ac:dyDescent="0.2">
      <c r="A1048" t="s">
        <v>1100</v>
      </c>
      <c r="B1048" t="s">
        <v>596</v>
      </c>
      <c r="C1048" s="1" t="s">
        <v>418</v>
      </c>
      <c r="D1048" s="1" t="s">
        <v>1133</v>
      </c>
      <c r="E1048" s="2">
        <v>19</v>
      </c>
      <c r="F1048" s="3">
        <v>10</v>
      </c>
      <c r="G1048" s="2">
        <v>82</v>
      </c>
      <c r="H1048" s="3">
        <v>62</v>
      </c>
      <c r="I1048" s="68" t="str">
        <f>VLOOKUP(C1048,СПРАВОЧНИК!B:D,2,0)</f>
        <v>ЯПОНИЯ</v>
      </c>
      <c r="J1048" s="68" t="str">
        <f>VLOOKUP(C1048,СПРАВОЧНИК!B:D,3,0)</f>
        <v>ИНОМАРКИ</v>
      </c>
      <c r="K1048" s="69" t="str">
        <f>VLOOKUP(СВОД2023[[#This Row],[ФО]],СПРАВОЧНИК!H:P,2,0)</f>
        <v>Центральный ФО</v>
      </c>
    </row>
    <row r="1049" spans="1:11" x14ac:dyDescent="0.2">
      <c r="A1049" t="s">
        <v>1100</v>
      </c>
      <c r="B1049" t="s">
        <v>596</v>
      </c>
      <c r="C1049" s="1" t="s">
        <v>418</v>
      </c>
      <c r="D1049" s="1" t="s">
        <v>750</v>
      </c>
      <c r="E1049" s="2">
        <v>25</v>
      </c>
      <c r="F1049" s="3">
        <v>10</v>
      </c>
      <c r="G1049" s="2">
        <v>105</v>
      </c>
      <c r="H1049" s="3">
        <v>96</v>
      </c>
      <c r="I1049" s="68" t="str">
        <f>VLOOKUP(C1049,СПРАВОЧНИК!B:D,2,0)</f>
        <v>ЯПОНИЯ</v>
      </c>
      <c r="J1049" s="68" t="str">
        <f>VLOOKUP(C1049,СПРАВОЧНИК!B:D,3,0)</f>
        <v>ИНОМАРКИ</v>
      </c>
      <c r="K1049" s="69" t="str">
        <f>VLOOKUP(СВОД2023[[#This Row],[ФО]],СПРАВОЧНИК!H:P,2,0)</f>
        <v>Центральный ФО</v>
      </c>
    </row>
    <row r="1050" spans="1:11" x14ac:dyDescent="0.2">
      <c r="A1050" t="s">
        <v>1100</v>
      </c>
      <c r="B1050" t="s">
        <v>596</v>
      </c>
      <c r="C1050" s="1" t="s">
        <v>418</v>
      </c>
      <c r="D1050" s="1" t="s">
        <v>705</v>
      </c>
      <c r="E1050" s="2">
        <v>2</v>
      </c>
      <c r="F1050" s="3">
        <v>2</v>
      </c>
      <c r="G1050" s="2">
        <v>3</v>
      </c>
      <c r="H1050" s="3">
        <v>20</v>
      </c>
      <c r="I1050" s="68" t="str">
        <f>VLOOKUP(C1050,СПРАВОЧНИК!B:D,2,0)</f>
        <v>ЯПОНИЯ</v>
      </c>
      <c r="J1050" s="68" t="str">
        <f>VLOOKUP(C1050,СПРАВОЧНИК!B:D,3,0)</f>
        <v>ИНОМАРКИ</v>
      </c>
      <c r="K1050" s="69" t="str">
        <f>VLOOKUP(СВОД2023[[#This Row],[ФО]],СПРАВОЧНИК!H:P,2,0)</f>
        <v>Центральный ФО</v>
      </c>
    </row>
    <row r="1051" spans="1:11" x14ac:dyDescent="0.2">
      <c r="A1051" t="s">
        <v>1100</v>
      </c>
      <c r="B1051" t="s">
        <v>596</v>
      </c>
      <c r="C1051" s="1" t="s">
        <v>418</v>
      </c>
      <c r="D1051" s="1" t="s">
        <v>1201</v>
      </c>
      <c r="E1051" s="2"/>
      <c r="F1051" s="3">
        <v>1</v>
      </c>
      <c r="G1051" s="2">
        <v>3</v>
      </c>
      <c r="H1051" s="3">
        <v>4</v>
      </c>
      <c r="I1051" s="68" t="str">
        <f>VLOOKUP(C1051,СПРАВОЧНИК!B:D,2,0)</f>
        <v>ЯПОНИЯ</v>
      </c>
      <c r="J1051" s="68" t="str">
        <f>VLOOKUP(C1051,СПРАВОЧНИК!B:D,3,0)</f>
        <v>ИНОМАРКИ</v>
      </c>
      <c r="K1051" s="69" t="str">
        <f>VLOOKUP(СВОД2023[[#This Row],[ФО]],СПРАВОЧНИК!H:P,2,0)</f>
        <v>Центральный ФО</v>
      </c>
    </row>
    <row r="1052" spans="1:11" x14ac:dyDescent="0.2">
      <c r="A1052" t="s">
        <v>1100</v>
      </c>
      <c r="B1052" t="s">
        <v>596</v>
      </c>
      <c r="C1052" s="1" t="s">
        <v>418</v>
      </c>
      <c r="D1052" s="1" t="s">
        <v>1238</v>
      </c>
      <c r="E1052" s="2">
        <v>1</v>
      </c>
      <c r="F1052" s="3"/>
      <c r="G1052" s="2">
        <v>1</v>
      </c>
      <c r="H1052" s="3"/>
      <c r="I1052" s="68" t="str">
        <f>VLOOKUP(C1052,СПРАВОЧНИК!B:D,2,0)</f>
        <v>ЯПОНИЯ</v>
      </c>
      <c r="J1052" s="68" t="str">
        <f>VLOOKUP(C1052,СПРАВОЧНИК!B:D,3,0)</f>
        <v>ИНОМАРКИ</v>
      </c>
      <c r="K1052" s="69" t="str">
        <f>VLOOKUP(СВОД2023[[#This Row],[ФО]],СПРАВОЧНИК!H:P,2,0)</f>
        <v>Центральный ФО</v>
      </c>
    </row>
    <row r="1053" spans="1:11" x14ac:dyDescent="0.2">
      <c r="A1053" t="s">
        <v>1100</v>
      </c>
      <c r="B1053" t="s">
        <v>596</v>
      </c>
      <c r="C1053" s="1" t="s">
        <v>418</v>
      </c>
      <c r="D1053" s="1" t="s">
        <v>1134</v>
      </c>
      <c r="E1053" s="2"/>
      <c r="F1053" s="3"/>
      <c r="G1053" s="2"/>
      <c r="H1053" s="3">
        <v>2</v>
      </c>
      <c r="I1053" s="68" t="str">
        <f>VLOOKUP(C1053,СПРАВОЧНИК!B:D,2,0)</f>
        <v>ЯПОНИЯ</v>
      </c>
      <c r="J1053" s="68" t="str">
        <f>VLOOKUP(C1053,СПРАВОЧНИК!B:D,3,0)</f>
        <v>ИНОМАРКИ</v>
      </c>
      <c r="K1053" s="69" t="str">
        <f>VLOOKUP(СВОД2023[[#This Row],[ФО]],СПРАВОЧНИК!H:P,2,0)</f>
        <v>Центральный ФО</v>
      </c>
    </row>
    <row r="1054" spans="1:11" x14ac:dyDescent="0.2">
      <c r="A1054" t="s">
        <v>1100</v>
      </c>
      <c r="B1054" t="s">
        <v>596</v>
      </c>
      <c r="C1054" s="1" t="s">
        <v>418</v>
      </c>
      <c r="D1054" s="1" t="s">
        <v>1135</v>
      </c>
      <c r="E1054" s="2">
        <v>1</v>
      </c>
      <c r="F1054" s="3">
        <v>6</v>
      </c>
      <c r="G1054" s="2">
        <v>14</v>
      </c>
      <c r="H1054" s="3">
        <v>22</v>
      </c>
      <c r="I1054" s="68" t="str">
        <f>VLOOKUP(C1054,СПРАВОЧНИК!B:D,2,0)</f>
        <v>ЯПОНИЯ</v>
      </c>
      <c r="J1054" s="68" t="str">
        <f>VLOOKUP(C1054,СПРАВОЧНИК!B:D,3,0)</f>
        <v>ИНОМАРКИ</v>
      </c>
      <c r="K1054" s="69" t="str">
        <f>VLOOKUP(СВОД2023[[#This Row],[ФО]],СПРАВОЧНИК!H:P,2,0)</f>
        <v>Центральный ФО</v>
      </c>
    </row>
    <row r="1055" spans="1:11" x14ac:dyDescent="0.2">
      <c r="A1055" t="s">
        <v>1100</v>
      </c>
      <c r="B1055" t="s">
        <v>596</v>
      </c>
      <c r="C1055" s="1" t="s">
        <v>418</v>
      </c>
      <c r="D1055" s="1" t="s">
        <v>706</v>
      </c>
      <c r="E1055" s="2">
        <v>3</v>
      </c>
      <c r="F1055" s="3">
        <v>7</v>
      </c>
      <c r="G1055" s="2">
        <v>14</v>
      </c>
      <c r="H1055" s="3">
        <v>16</v>
      </c>
      <c r="I1055" s="68" t="str">
        <f>VLOOKUP(C1055,СПРАВОЧНИК!B:D,2,0)</f>
        <v>ЯПОНИЯ</v>
      </c>
      <c r="J1055" s="68" t="str">
        <f>VLOOKUP(C1055,СПРАВОЧНИК!B:D,3,0)</f>
        <v>ИНОМАРКИ</v>
      </c>
      <c r="K1055" s="69" t="str">
        <f>VLOOKUP(СВОД2023[[#This Row],[ФО]],СПРАВОЧНИК!H:P,2,0)</f>
        <v>Центральный ФО</v>
      </c>
    </row>
    <row r="1056" spans="1:11" x14ac:dyDescent="0.2">
      <c r="A1056" t="s">
        <v>1100</v>
      </c>
      <c r="B1056" t="s">
        <v>596</v>
      </c>
      <c r="C1056" s="1" t="s">
        <v>418</v>
      </c>
      <c r="D1056" s="1" t="s">
        <v>707</v>
      </c>
      <c r="E1056" s="2">
        <v>33</v>
      </c>
      <c r="F1056" s="3">
        <v>14</v>
      </c>
      <c r="G1056" s="2">
        <v>187</v>
      </c>
      <c r="H1056" s="3">
        <v>83</v>
      </c>
      <c r="I1056" s="68" t="str">
        <f>VLOOKUP(C1056,СПРАВОЧНИК!B:D,2,0)</f>
        <v>ЯПОНИЯ</v>
      </c>
      <c r="J1056" s="68" t="str">
        <f>VLOOKUP(C1056,СПРАВОЧНИК!B:D,3,0)</f>
        <v>ИНОМАРКИ</v>
      </c>
      <c r="K1056" s="69" t="str">
        <f>VLOOKUP(СВОД2023[[#This Row],[ФО]],СПРАВОЧНИК!H:P,2,0)</f>
        <v>Центральный ФО</v>
      </c>
    </row>
    <row r="1057" spans="1:11" x14ac:dyDescent="0.2">
      <c r="A1057" t="s">
        <v>1100</v>
      </c>
      <c r="B1057" t="s">
        <v>596</v>
      </c>
      <c r="C1057" s="1" t="s">
        <v>418</v>
      </c>
      <c r="D1057" s="1" t="s">
        <v>1202</v>
      </c>
      <c r="E1057" s="2"/>
      <c r="F1057" s="3">
        <v>1</v>
      </c>
      <c r="G1057" s="2">
        <v>3</v>
      </c>
      <c r="H1057" s="3">
        <v>2</v>
      </c>
      <c r="I1057" s="68" t="str">
        <f>VLOOKUP(C1057,СПРАВОЧНИК!B:D,2,0)</f>
        <v>ЯПОНИЯ</v>
      </c>
      <c r="J1057" s="68" t="str">
        <f>VLOOKUP(C1057,СПРАВОЧНИК!B:D,3,0)</f>
        <v>ИНОМАРКИ</v>
      </c>
      <c r="K1057" s="69" t="str">
        <f>VLOOKUP(СВОД2023[[#This Row],[ФО]],СПРАВОЧНИК!H:P,2,0)</f>
        <v>Центральный ФО</v>
      </c>
    </row>
    <row r="1058" spans="1:11" x14ac:dyDescent="0.2">
      <c r="A1058" t="s">
        <v>1100</v>
      </c>
      <c r="B1058" t="s">
        <v>596</v>
      </c>
      <c r="C1058" s="1" t="s">
        <v>418</v>
      </c>
      <c r="D1058" s="1" t="s">
        <v>1136</v>
      </c>
      <c r="E1058" s="2"/>
      <c r="F1058" s="3"/>
      <c r="G1058" s="2">
        <v>1</v>
      </c>
      <c r="H1058" s="3"/>
      <c r="I1058" s="68" t="str">
        <f>VLOOKUP(C1058,СПРАВОЧНИК!B:D,2,0)</f>
        <v>ЯПОНИЯ</v>
      </c>
      <c r="J1058" s="68" t="str">
        <f>VLOOKUP(C1058,СПРАВОЧНИК!B:D,3,0)</f>
        <v>ИНОМАРКИ</v>
      </c>
      <c r="K1058" s="69" t="str">
        <f>VLOOKUP(СВОД2023[[#This Row],[ФО]],СПРАВОЧНИК!H:P,2,0)</f>
        <v>Центральный ФО</v>
      </c>
    </row>
    <row r="1059" spans="1:11" x14ac:dyDescent="0.2">
      <c r="A1059" t="s">
        <v>1100</v>
      </c>
      <c r="B1059" t="s">
        <v>596</v>
      </c>
      <c r="C1059" s="1" t="s">
        <v>418</v>
      </c>
      <c r="D1059" s="1" t="s">
        <v>1203</v>
      </c>
      <c r="E1059" s="2">
        <v>2</v>
      </c>
      <c r="F1059" s="3"/>
      <c r="G1059" s="2">
        <v>6</v>
      </c>
      <c r="H1059" s="3">
        <v>2</v>
      </c>
      <c r="I1059" s="68" t="str">
        <f>VLOOKUP(C1059,СПРАВОЧНИК!B:D,2,0)</f>
        <v>ЯПОНИЯ</v>
      </c>
      <c r="J1059" s="68" t="str">
        <f>VLOOKUP(C1059,СПРАВОЧНИК!B:D,3,0)</f>
        <v>ИНОМАРКИ</v>
      </c>
      <c r="K1059" s="69" t="str">
        <f>VLOOKUP(СВОД2023[[#This Row],[ФО]],СПРАВОЧНИК!H:P,2,0)</f>
        <v>Центральный ФО</v>
      </c>
    </row>
    <row r="1060" spans="1:11" x14ac:dyDescent="0.2">
      <c r="A1060" t="s">
        <v>1100</v>
      </c>
      <c r="B1060" t="s">
        <v>596</v>
      </c>
      <c r="C1060" s="1" t="s">
        <v>418</v>
      </c>
      <c r="D1060" s="1" t="s">
        <v>1137</v>
      </c>
      <c r="E1060" s="2">
        <v>1</v>
      </c>
      <c r="F1060" s="3">
        <v>1</v>
      </c>
      <c r="G1060" s="2">
        <v>8</v>
      </c>
      <c r="H1060" s="3">
        <v>1</v>
      </c>
      <c r="I1060" s="68" t="str">
        <f>VLOOKUP(C1060,СПРАВОЧНИК!B:D,2,0)</f>
        <v>ЯПОНИЯ</v>
      </c>
      <c r="J1060" s="68" t="str">
        <f>VLOOKUP(C1060,СПРАВОЧНИК!B:D,3,0)</f>
        <v>ИНОМАРКИ</v>
      </c>
      <c r="K1060" s="69" t="str">
        <f>VLOOKUP(СВОД2023[[#This Row],[ФО]],СПРАВОЧНИК!H:P,2,0)</f>
        <v>Центральный ФО</v>
      </c>
    </row>
    <row r="1061" spans="1:11" x14ac:dyDescent="0.2">
      <c r="A1061" t="s">
        <v>1100</v>
      </c>
      <c r="B1061" t="s">
        <v>596</v>
      </c>
      <c r="C1061" s="1" t="s">
        <v>418</v>
      </c>
      <c r="D1061" s="1" t="s">
        <v>1138</v>
      </c>
      <c r="E1061" s="2">
        <v>9</v>
      </c>
      <c r="F1061" s="3">
        <v>7</v>
      </c>
      <c r="G1061" s="2">
        <v>64</v>
      </c>
      <c r="H1061" s="3">
        <v>39</v>
      </c>
      <c r="I1061" s="68" t="str">
        <f>VLOOKUP(C1061,СПРАВОЧНИК!B:D,2,0)</f>
        <v>ЯПОНИЯ</v>
      </c>
      <c r="J1061" s="68" t="str">
        <f>VLOOKUP(C1061,СПРАВОЧНИК!B:D,3,0)</f>
        <v>ИНОМАРКИ</v>
      </c>
      <c r="K1061" s="69" t="str">
        <f>VLOOKUP(СВОД2023[[#This Row],[ФО]],СПРАВОЧНИК!H:P,2,0)</f>
        <v>Центральный ФО</v>
      </c>
    </row>
    <row r="1062" spans="1:11" x14ac:dyDescent="0.2">
      <c r="A1062" t="s">
        <v>1100</v>
      </c>
      <c r="B1062" t="s">
        <v>596</v>
      </c>
      <c r="C1062" s="1" t="s">
        <v>439</v>
      </c>
      <c r="D1062" s="1" t="s">
        <v>735</v>
      </c>
      <c r="E1062" s="2">
        <v>21</v>
      </c>
      <c r="F1062" s="3">
        <v>18</v>
      </c>
      <c r="G1062" s="2">
        <v>118</v>
      </c>
      <c r="H1062" s="3">
        <v>93</v>
      </c>
      <c r="I1062" s="68" t="str">
        <f>VLOOKUP(C1062,СПРАВОЧНИК!B:D,2,0)</f>
        <v>ЕВРОПА</v>
      </c>
      <c r="J1062" s="68" t="str">
        <f>VLOOKUP(C1062,СПРАВОЧНИК!B:D,3,0)</f>
        <v>ИНОМАРКИ</v>
      </c>
      <c r="K1062" s="69" t="str">
        <f>VLOOKUP(СВОД2023[[#This Row],[ФО]],СПРАВОЧНИК!H:P,2,0)</f>
        <v>Центральный ФО</v>
      </c>
    </row>
    <row r="1063" spans="1:11" x14ac:dyDescent="0.2">
      <c r="A1063" t="s">
        <v>1100</v>
      </c>
      <c r="B1063" t="s">
        <v>596</v>
      </c>
      <c r="C1063" s="1" t="s">
        <v>439</v>
      </c>
      <c r="D1063" s="1" t="s">
        <v>760</v>
      </c>
      <c r="E1063" s="2">
        <v>6</v>
      </c>
      <c r="F1063" s="3">
        <v>6</v>
      </c>
      <c r="G1063" s="2">
        <v>35</v>
      </c>
      <c r="H1063" s="3">
        <v>31</v>
      </c>
      <c r="I1063" s="68" t="str">
        <f>VLOOKUP(C1063,СПРАВОЧНИК!B:D,2,0)</f>
        <v>ЕВРОПА</v>
      </c>
      <c r="J1063" s="68" t="str">
        <f>VLOOKUP(C1063,СПРАВОЧНИК!B:D,3,0)</f>
        <v>ИНОМАРКИ</v>
      </c>
      <c r="K1063" s="69" t="str">
        <f>VLOOKUP(СВОД2023[[#This Row],[ФО]],СПРАВОЧНИК!H:P,2,0)</f>
        <v>Центральный ФО</v>
      </c>
    </row>
    <row r="1064" spans="1:11" x14ac:dyDescent="0.2">
      <c r="A1064" t="s">
        <v>1100</v>
      </c>
      <c r="B1064" t="s">
        <v>596</v>
      </c>
      <c r="C1064" s="1" t="s">
        <v>439</v>
      </c>
      <c r="D1064" s="1" t="s">
        <v>745</v>
      </c>
      <c r="E1064" s="2">
        <v>4</v>
      </c>
      <c r="F1064" s="3"/>
      <c r="G1064" s="2">
        <v>13</v>
      </c>
      <c r="H1064" s="3"/>
      <c r="I1064" s="68" t="str">
        <f>VLOOKUP(C1064,СПРАВОЧНИК!B:D,2,0)</f>
        <v>ЕВРОПА</v>
      </c>
      <c r="J1064" s="68" t="str">
        <f>VLOOKUP(C1064,СПРАВОЧНИК!B:D,3,0)</f>
        <v>ИНОМАРКИ</v>
      </c>
      <c r="K1064" s="69" t="str">
        <f>VLOOKUP(СВОД2023[[#This Row],[ФО]],СПРАВОЧНИК!H:P,2,0)</f>
        <v>Центральный ФО</v>
      </c>
    </row>
    <row r="1065" spans="1:11" x14ac:dyDescent="0.2">
      <c r="A1065" t="s">
        <v>1100</v>
      </c>
      <c r="B1065" t="s">
        <v>596</v>
      </c>
      <c r="C1065" s="1" t="s">
        <v>439</v>
      </c>
      <c r="D1065" s="1" t="s">
        <v>746</v>
      </c>
      <c r="E1065" s="2">
        <v>6</v>
      </c>
      <c r="F1065" s="3">
        <v>2</v>
      </c>
      <c r="G1065" s="2">
        <v>22</v>
      </c>
      <c r="H1065" s="3">
        <v>7</v>
      </c>
      <c r="I1065" s="68" t="str">
        <f>VLOOKUP(C1065,СПРАВОЧНИК!B:D,2,0)</f>
        <v>ЕВРОПА</v>
      </c>
      <c r="J1065" s="68" t="str">
        <f>VLOOKUP(C1065,СПРАВОЧНИК!B:D,3,0)</f>
        <v>ИНОМАРКИ</v>
      </c>
      <c r="K1065" s="69" t="str">
        <f>VLOOKUP(СВОД2023[[#This Row],[ФО]],СПРАВОЧНИК!H:P,2,0)</f>
        <v>Центральный ФО</v>
      </c>
    </row>
    <row r="1066" spans="1:11" x14ac:dyDescent="0.2">
      <c r="A1066" t="s">
        <v>1100</v>
      </c>
      <c r="B1066" t="s">
        <v>596</v>
      </c>
      <c r="C1066" s="1" t="s">
        <v>439</v>
      </c>
      <c r="D1066" s="1" t="s">
        <v>736</v>
      </c>
      <c r="E1066" s="2">
        <v>27</v>
      </c>
      <c r="F1066" s="3">
        <v>16</v>
      </c>
      <c r="G1066" s="2">
        <v>122</v>
      </c>
      <c r="H1066" s="3">
        <v>95</v>
      </c>
      <c r="I1066" s="68" t="str">
        <f>VLOOKUP(C1066,СПРАВОЧНИК!B:D,2,0)</f>
        <v>ЕВРОПА</v>
      </c>
      <c r="J1066" s="68" t="str">
        <f>VLOOKUP(C1066,СПРАВОЧНИК!B:D,3,0)</f>
        <v>ИНОМАРКИ</v>
      </c>
      <c r="K1066" s="69" t="str">
        <f>VLOOKUP(СВОД2023[[#This Row],[ФО]],СПРАВОЧНИК!H:P,2,0)</f>
        <v>Центральный ФО</v>
      </c>
    </row>
    <row r="1067" spans="1:11" x14ac:dyDescent="0.2">
      <c r="A1067" t="s">
        <v>1100</v>
      </c>
      <c r="B1067" t="s">
        <v>596</v>
      </c>
      <c r="C1067" s="1" t="s">
        <v>439</v>
      </c>
      <c r="D1067" s="1" t="s">
        <v>708</v>
      </c>
      <c r="E1067" s="2">
        <v>10</v>
      </c>
      <c r="F1067" s="3">
        <v>13</v>
      </c>
      <c r="G1067" s="2">
        <v>73</v>
      </c>
      <c r="H1067" s="3">
        <v>41</v>
      </c>
      <c r="I1067" s="68" t="str">
        <f>VLOOKUP(C1067,СПРАВОЧНИК!B:D,2,0)</f>
        <v>ЕВРОПА</v>
      </c>
      <c r="J1067" s="68" t="str">
        <f>VLOOKUP(C1067,СПРАВОЧНИК!B:D,3,0)</f>
        <v>ИНОМАРКИ</v>
      </c>
      <c r="K1067" s="69" t="str">
        <f>VLOOKUP(СВОД2023[[#This Row],[ФО]],СПРАВОЧНИК!H:P,2,0)</f>
        <v>Центральный ФО</v>
      </c>
    </row>
    <row r="1068" spans="1:11" x14ac:dyDescent="0.2">
      <c r="A1068" t="s">
        <v>1100</v>
      </c>
      <c r="B1068" t="s">
        <v>596</v>
      </c>
      <c r="C1068" s="1" t="s">
        <v>445</v>
      </c>
      <c r="D1068" s="1" t="s">
        <v>1204</v>
      </c>
      <c r="E1068" s="2"/>
      <c r="F1068" s="3"/>
      <c r="G1068" s="2">
        <v>1</v>
      </c>
      <c r="H1068" s="3">
        <v>2</v>
      </c>
      <c r="I1068" s="68" t="str">
        <f>VLOOKUP(C1068,СПРАВОЧНИК!B:D,2,0)</f>
        <v>ЕВРОПА</v>
      </c>
      <c r="J1068" s="68" t="str">
        <f>VLOOKUP(C1068,СПРАВОЧНИК!B:D,3,0)</f>
        <v>ИНОМАРКИ</v>
      </c>
      <c r="K1068" s="69" t="str">
        <f>VLOOKUP(СВОД2023[[#This Row],[ФО]],СПРАВОЧНИК!H:P,2,0)</f>
        <v>Центральный ФО</v>
      </c>
    </row>
    <row r="1069" spans="1:11" x14ac:dyDescent="0.2">
      <c r="A1069" t="s">
        <v>1100</v>
      </c>
      <c r="B1069" t="s">
        <v>596</v>
      </c>
      <c r="C1069" s="1" t="s">
        <v>445</v>
      </c>
      <c r="D1069" s="1" t="s">
        <v>737</v>
      </c>
      <c r="E1069" s="2">
        <v>207</v>
      </c>
      <c r="F1069" s="3">
        <v>211</v>
      </c>
      <c r="G1069" s="2">
        <v>1415</v>
      </c>
      <c r="H1069" s="3">
        <v>1270</v>
      </c>
      <c r="I1069" s="68" t="str">
        <f>VLOOKUP(C1069,СПРАВОЧНИК!B:D,2,0)</f>
        <v>ЕВРОПА</v>
      </c>
      <c r="J1069" s="68" t="str">
        <f>VLOOKUP(C1069,СПРАВОЧНИК!B:D,3,0)</f>
        <v>ИНОМАРКИ</v>
      </c>
      <c r="K1069" s="69" t="str">
        <f>VLOOKUP(СВОД2023[[#This Row],[ФО]],СПРАВОЧНИК!H:P,2,0)</f>
        <v>Центральный ФО</v>
      </c>
    </row>
    <row r="1070" spans="1:11" x14ac:dyDescent="0.2">
      <c r="A1070" t="s">
        <v>1100</v>
      </c>
      <c r="B1070" t="s">
        <v>596</v>
      </c>
      <c r="C1070" s="1" t="s">
        <v>445</v>
      </c>
      <c r="D1070" s="1" t="s">
        <v>709</v>
      </c>
      <c r="E1070" s="2">
        <v>40</v>
      </c>
      <c r="F1070" s="3">
        <v>45</v>
      </c>
      <c r="G1070" s="2">
        <v>262</v>
      </c>
      <c r="H1070" s="3">
        <v>229</v>
      </c>
      <c r="I1070" s="68" t="str">
        <f>VLOOKUP(C1070,СПРАВОЧНИК!B:D,2,0)</f>
        <v>ЕВРОПА</v>
      </c>
      <c r="J1070" s="68" t="str">
        <f>VLOOKUP(C1070,СПРАВОЧНИК!B:D,3,0)</f>
        <v>ИНОМАРКИ</v>
      </c>
      <c r="K1070" s="69" t="str">
        <f>VLOOKUP(СВОД2023[[#This Row],[ФО]],СПРАВОЧНИК!H:P,2,0)</f>
        <v>Центральный ФО</v>
      </c>
    </row>
    <row r="1071" spans="1:11" x14ac:dyDescent="0.2">
      <c r="A1071" t="s">
        <v>1100</v>
      </c>
      <c r="B1071" t="s">
        <v>596</v>
      </c>
      <c r="C1071" s="1" t="s">
        <v>445</v>
      </c>
      <c r="D1071" s="1" t="s">
        <v>1205</v>
      </c>
      <c r="E1071" s="2"/>
      <c r="F1071" s="3"/>
      <c r="G1071" s="2">
        <v>3</v>
      </c>
      <c r="H1071" s="3">
        <v>1</v>
      </c>
      <c r="I1071" s="68" t="str">
        <f>VLOOKUP(C1071,СПРАВОЧНИК!B:D,2,0)</f>
        <v>ЕВРОПА</v>
      </c>
      <c r="J1071" s="68" t="str">
        <f>VLOOKUP(C1071,СПРАВОЧНИК!B:D,3,0)</f>
        <v>ИНОМАРКИ</v>
      </c>
      <c r="K1071" s="69" t="str">
        <f>VLOOKUP(СВОД2023[[#This Row],[ФО]],СПРАВОЧНИК!H:P,2,0)</f>
        <v>Центральный ФО</v>
      </c>
    </row>
    <row r="1072" spans="1:11" x14ac:dyDescent="0.2">
      <c r="A1072" t="s">
        <v>1100</v>
      </c>
      <c r="B1072" t="s">
        <v>596</v>
      </c>
      <c r="C1072" s="1" t="s">
        <v>445</v>
      </c>
      <c r="D1072" s="1" t="s">
        <v>710</v>
      </c>
      <c r="E1072" s="2">
        <v>249</v>
      </c>
      <c r="F1072" s="3">
        <v>196</v>
      </c>
      <c r="G1072" s="2">
        <v>1452</v>
      </c>
      <c r="H1072" s="3">
        <v>1179</v>
      </c>
      <c r="I1072" s="68" t="str">
        <f>VLOOKUP(C1072,СПРАВОЧНИК!B:D,2,0)</f>
        <v>ЕВРОПА</v>
      </c>
      <c r="J1072" s="68" t="str">
        <f>VLOOKUP(C1072,СПРАВОЧНИК!B:D,3,0)</f>
        <v>ИНОМАРКИ</v>
      </c>
      <c r="K1072" s="69" t="str">
        <f>VLOOKUP(СВОД2023[[#This Row],[ФО]],СПРАВОЧНИК!H:P,2,0)</f>
        <v>Центральный ФО</v>
      </c>
    </row>
    <row r="1073" spans="1:11" x14ac:dyDescent="0.2">
      <c r="A1073" t="s">
        <v>1100</v>
      </c>
      <c r="B1073" t="s">
        <v>596</v>
      </c>
      <c r="C1073" s="1" t="s">
        <v>445</v>
      </c>
      <c r="D1073" s="1" t="s">
        <v>711</v>
      </c>
      <c r="E1073" s="2">
        <v>61</v>
      </c>
      <c r="F1073" s="3">
        <v>41</v>
      </c>
      <c r="G1073" s="2">
        <v>295</v>
      </c>
      <c r="H1073" s="3">
        <v>234</v>
      </c>
      <c r="I1073" s="68" t="str">
        <f>VLOOKUP(C1073,СПРАВОЧНИК!B:D,2,0)</f>
        <v>ЕВРОПА</v>
      </c>
      <c r="J1073" s="68" t="str">
        <f>VLOOKUP(C1073,СПРАВОЧНИК!B:D,3,0)</f>
        <v>ИНОМАРКИ</v>
      </c>
      <c r="K1073" s="69" t="str">
        <f>VLOOKUP(СВОД2023[[#This Row],[ФО]],СПРАВОЧНИК!H:P,2,0)</f>
        <v>Центральный ФО</v>
      </c>
    </row>
    <row r="1074" spans="1:11" x14ac:dyDescent="0.2">
      <c r="A1074" t="s">
        <v>1100</v>
      </c>
      <c r="B1074" t="s">
        <v>596</v>
      </c>
      <c r="C1074" s="1" t="s">
        <v>1071</v>
      </c>
      <c r="D1074" s="1" t="s">
        <v>1206</v>
      </c>
      <c r="E1074" s="2">
        <v>1</v>
      </c>
      <c r="F1074" s="3">
        <v>2</v>
      </c>
      <c r="G1074" s="2">
        <v>5</v>
      </c>
      <c r="H1074" s="3">
        <v>9</v>
      </c>
      <c r="I1074" s="68" t="str">
        <f>VLOOKUP(C1074,СПРАВОЧНИК!B:D,2,0)</f>
        <v>РОССИЯ</v>
      </c>
      <c r="J1074" s="68" t="str">
        <f>VLOOKUP(C1074,СПРАВОЧНИК!B:D,3,0)</f>
        <v>ОТЕЧЕСТВЕННЫЕ</v>
      </c>
      <c r="K1074" s="69" t="str">
        <f>VLOOKUP(СВОД2023[[#This Row],[ФО]],СПРАВОЧНИК!H:P,2,0)</f>
        <v>Центральный ФО</v>
      </c>
    </row>
    <row r="1075" spans="1:11" x14ac:dyDescent="0.2">
      <c r="A1075" t="s">
        <v>1100</v>
      </c>
      <c r="B1075" t="s">
        <v>596</v>
      </c>
      <c r="C1075" s="1" t="s">
        <v>1071</v>
      </c>
      <c r="D1075" s="1" t="s">
        <v>1207</v>
      </c>
      <c r="E1075" s="2"/>
      <c r="F1075" s="3">
        <v>1</v>
      </c>
      <c r="G1075" s="2"/>
      <c r="H1075" s="3">
        <v>1</v>
      </c>
      <c r="I1075" s="68" t="str">
        <f>VLOOKUP(C1075,СПРАВОЧНИК!B:D,2,0)</f>
        <v>РОССИЯ</v>
      </c>
      <c r="J1075" s="68" t="str">
        <f>VLOOKUP(C1075,СПРАВОЧНИК!B:D,3,0)</f>
        <v>ОТЕЧЕСТВЕННЫЕ</v>
      </c>
      <c r="K1075" s="69" t="str">
        <f>VLOOKUP(СВОД2023[[#This Row],[ФО]],СПРАВОЧНИК!H:P,2,0)</f>
        <v>Центральный ФО</v>
      </c>
    </row>
    <row r="1076" spans="1:11" x14ac:dyDescent="0.2">
      <c r="A1076" t="s">
        <v>1100</v>
      </c>
      <c r="B1076" t="s">
        <v>596</v>
      </c>
      <c r="C1076" s="1" t="s">
        <v>1071</v>
      </c>
      <c r="D1076" s="1" t="s">
        <v>1277</v>
      </c>
      <c r="E1076" s="2"/>
      <c r="F1076" s="3"/>
      <c r="G1076" s="2">
        <v>1</v>
      </c>
      <c r="H1076" s="3"/>
      <c r="I1076" s="68" t="str">
        <f>VLOOKUP(C1076,СПРАВОЧНИК!B:D,2,0)</f>
        <v>РОССИЯ</v>
      </c>
      <c r="J1076" s="68" t="str">
        <f>VLOOKUP(C1076,СПРАВОЧНИК!B:D,3,0)</f>
        <v>ОТЕЧЕСТВЕННЫЕ</v>
      </c>
      <c r="K1076" s="69" t="str">
        <f>VLOOKUP(СВОД2023[[#This Row],[ФО]],СПРАВОЧНИК!H:P,2,0)</f>
        <v>Центральный ФО</v>
      </c>
    </row>
    <row r="1077" spans="1:11" x14ac:dyDescent="0.2">
      <c r="A1077" t="s">
        <v>1100</v>
      </c>
      <c r="B1077" t="s">
        <v>596</v>
      </c>
      <c r="C1077" s="1" t="s">
        <v>1071</v>
      </c>
      <c r="D1077" s="1" t="s">
        <v>1278</v>
      </c>
      <c r="E1077" s="2"/>
      <c r="F1077" s="3">
        <v>1</v>
      </c>
      <c r="G1077" s="2"/>
      <c r="H1077" s="3">
        <v>1</v>
      </c>
      <c r="I1077" s="68" t="str">
        <f>VLOOKUP(C1077,СПРАВОЧНИК!B:D,2,0)</f>
        <v>РОССИЯ</v>
      </c>
      <c r="J1077" s="68" t="str">
        <f>VLOOKUP(C1077,СПРАВОЧНИК!B:D,3,0)</f>
        <v>ОТЕЧЕСТВЕННЫЕ</v>
      </c>
      <c r="K1077" s="69" t="str">
        <f>VLOOKUP(СВОД2023[[#This Row],[ФО]],СПРАВОЧНИК!H:P,2,0)</f>
        <v>Центральный ФО</v>
      </c>
    </row>
    <row r="1078" spans="1:11" x14ac:dyDescent="0.2">
      <c r="A1078" t="s">
        <v>1100</v>
      </c>
      <c r="B1078" t="s">
        <v>596</v>
      </c>
      <c r="C1078" s="1" t="s">
        <v>464</v>
      </c>
      <c r="D1078" s="1" t="s">
        <v>1139</v>
      </c>
      <c r="E1078" s="2">
        <v>20</v>
      </c>
      <c r="F1078" s="3">
        <v>17</v>
      </c>
      <c r="G1078" s="2">
        <v>138</v>
      </c>
      <c r="H1078" s="3">
        <v>151</v>
      </c>
      <c r="I1078" s="68" t="str">
        <f>VLOOKUP(C1078,СПРАВОЧНИК!B:D,2,0)</f>
        <v>ЕВРОПА</v>
      </c>
      <c r="J1078" s="68" t="str">
        <f>VLOOKUP(C1078,СПРАВОЧНИК!B:D,3,0)</f>
        <v>ИНОМАРКИ</v>
      </c>
      <c r="K1078" s="69" t="str">
        <f>VLOOKUP(СВОД2023[[#This Row],[ФО]],СПРАВОЧНИК!H:P,2,0)</f>
        <v>Центральный ФО</v>
      </c>
    </row>
    <row r="1079" spans="1:11" x14ac:dyDescent="0.2">
      <c r="A1079" t="s">
        <v>1100</v>
      </c>
      <c r="B1079" t="s">
        <v>596</v>
      </c>
      <c r="C1079" s="1" t="s">
        <v>464</v>
      </c>
      <c r="D1079" s="1" t="s">
        <v>851</v>
      </c>
      <c r="E1079" s="2"/>
      <c r="F1079" s="3"/>
      <c r="G1079" s="2">
        <v>1</v>
      </c>
      <c r="H1079" s="3"/>
      <c r="I1079" s="68" t="str">
        <f>VLOOKUP(C1079,СПРАВОЧНИК!B:D,2,0)</f>
        <v>ЕВРОПА</v>
      </c>
      <c r="J1079" s="68" t="str">
        <f>VLOOKUP(C1079,СПРАВОЧНИК!B:D,3,0)</f>
        <v>ИНОМАРКИ</v>
      </c>
      <c r="K1079" s="69" t="str">
        <f>VLOOKUP(СВОД2023[[#This Row],[ФО]],СПРАВОЧНИК!H:P,2,0)</f>
        <v>Центральный ФО</v>
      </c>
    </row>
    <row r="1080" spans="1:11" x14ac:dyDescent="0.2">
      <c r="A1080" t="s">
        <v>1100</v>
      </c>
      <c r="B1080" t="s">
        <v>596</v>
      </c>
      <c r="C1080" s="1" t="s">
        <v>464</v>
      </c>
      <c r="D1080" s="1" t="s">
        <v>1140</v>
      </c>
      <c r="E1080" s="2">
        <v>157</v>
      </c>
      <c r="F1080" s="3">
        <v>87</v>
      </c>
      <c r="G1080" s="2">
        <v>810</v>
      </c>
      <c r="H1080" s="3">
        <v>619</v>
      </c>
      <c r="I1080" s="68" t="str">
        <f>VLOOKUP(C1080,СПРАВОЧНИК!B:D,2,0)</f>
        <v>ЕВРОПА</v>
      </c>
      <c r="J1080" s="68" t="str">
        <f>VLOOKUP(C1080,СПРАВОЧНИК!B:D,3,0)</f>
        <v>ИНОМАРКИ</v>
      </c>
      <c r="K1080" s="69" t="str">
        <f>VLOOKUP(СВОД2023[[#This Row],[ФО]],СПРАВОЧНИК!H:P,2,0)</f>
        <v>Центральный ФО</v>
      </c>
    </row>
    <row r="1081" spans="1:11" x14ac:dyDescent="0.2">
      <c r="A1081" t="s">
        <v>1100</v>
      </c>
      <c r="B1081" t="s">
        <v>596</v>
      </c>
      <c r="C1081" s="1" t="s">
        <v>464</v>
      </c>
      <c r="D1081" s="1" t="s">
        <v>712</v>
      </c>
      <c r="E1081" s="2">
        <v>66</v>
      </c>
      <c r="F1081" s="3">
        <v>52</v>
      </c>
      <c r="G1081" s="2">
        <v>327</v>
      </c>
      <c r="H1081" s="3">
        <v>295</v>
      </c>
      <c r="I1081" s="68" t="str">
        <f>VLOOKUP(C1081,СПРАВОЧНИК!B:D,2,0)</f>
        <v>ЕВРОПА</v>
      </c>
      <c r="J1081" s="68" t="str">
        <f>VLOOKUP(C1081,СПРАВОЧНИК!B:D,3,0)</f>
        <v>ИНОМАРКИ</v>
      </c>
      <c r="K1081" s="69" t="str">
        <f>VLOOKUP(СВОД2023[[#This Row],[ФО]],СПРАВОЧНИК!H:P,2,0)</f>
        <v>Центральный ФО</v>
      </c>
    </row>
    <row r="1082" spans="1:11" x14ac:dyDescent="0.2">
      <c r="A1082" t="s">
        <v>1100</v>
      </c>
      <c r="B1082" t="s">
        <v>596</v>
      </c>
      <c r="C1082" s="1" t="s">
        <v>464</v>
      </c>
      <c r="D1082" s="1" t="s">
        <v>1208</v>
      </c>
      <c r="E1082" s="2">
        <v>1</v>
      </c>
      <c r="F1082" s="3">
        <v>1</v>
      </c>
      <c r="G1082" s="2">
        <v>1</v>
      </c>
      <c r="H1082" s="3">
        <v>1</v>
      </c>
      <c r="I1082" s="68" t="str">
        <f>VLOOKUP(C1082,СПРАВОЧНИК!B:D,2,0)</f>
        <v>ЕВРОПА</v>
      </c>
      <c r="J1082" s="68" t="str">
        <f>VLOOKUP(C1082,СПРАВОЧНИК!B:D,3,0)</f>
        <v>ИНОМАРКИ</v>
      </c>
      <c r="K1082" s="69" t="str">
        <f>VLOOKUP(СВОД2023[[#This Row],[ФО]],СПРАВОЧНИК!H:P,2,0)</f>
        <v>Центральный ФО</v>
      </c>
    </row>
    <row r="1083" spans="1:11" x14ac:dyDescent="0.2">
      <c r="A1083" t="s">
        <v>1100</v>
      </c>
      <c r="B1083" t="s">
        <v>596</v>
      </c>
      <c r="C1083" s="1" t="s">
        <v>464</v>
      </c>
      <c r="D1083" s="1" t="s">
        <v>747</v>
      </c>
      <c r="E1083" s="2">
        <v>34</v>
      </c>
      <c r="F1083" s="3">
        <v>13</v>
      </c>
      <c r="G1083" s="2">
        <v>168</v>
      </c>
      <c r="H1083" s="3">
        <v>94</v>
      </c>
      <c r="I1083" s="68" t="str">
        <f>VLOOKUP(C1083,СПРАВОЧНИК!B:D,2,0)</f>
        <v>ЕВРОПА</v>
      </c>
      <c r="J1083" s="68" t="str">
        <f>VLOOKUP(C1083,СПРАВОЧНИК!B:D,3,0)</f>
        <v>ИНОМАРКИ</v>
      </c>
      <c r="K1083" s="69" t="str">
        <f>VLOOKUP(СВОД2023[[#This Row],[ФО]],СПРАВОЧНИК!H:P,2,0)</f>
        <v>Центральный ФО</v>
      </c>
    </row>
    <row r="1084" spans="1:11" x14ac:dyDescent="0.2">
      <c r="A1084" t="s">
        <v>1100</v>
      </c>
      <c r="B1084" t="s">
        <v>596</v>
      </c>
      <c r="C1084" s="1" t="s">
        <v>1209</v>
      </c>
      <c r="D1084" s="1" t="s">
        <v>1210</v>
      </c>
      <c r="E1084" s="2"/>
      <c r="F1084" s="3"/>
      <c r="G1084" s="2">
        <v>1</v>
      </c>
      <c r="H1084" s="3"/>
      <c r="I1084" s="68" t="str">
        <f>VLOOKUP(C1084,СПРАВОЧНИК!B:D,2,0)</f>
        <v>ЕВРОПА</v>
      </c>
      <c r="J1084" s="68" t="str">
        <f>VLOOKUP(C1084,СПРАВОЧНИК!B:D,3,0)</f>
        <v>ИНОМАРКИ</v>
      </c>
      <c r="K1084" s="69" t="str">
        <f>VLOOKUP(СВОД2023[[#This Row],[ФО]],СПРАВОЧНИК!H:P,2,0)</f>
        <v>Центральный ФО</v>
      </c>
    </row>
    <row r="1085" spans="1:11" x14ac:dyDescent="0.2">
      <c r="A1085" t="s">
        <v>1100</v>
      </c>
      <c r="B1085" t="s">
        <v>596</v>
      </c>
      <c r="C1085" s="1" t="s">
        <v>482</v>
      </c>
      <c r="D1085" s="1" t="s">
        <v>1211</v>
      </c>
      <c r="E1085" s="2">
        <v>7</v>
      </c>
      <c r="F1085" s="3">
        <v>2</v>
      </c>
      <c r="G1085" s="2">
        <v>21</v>
      </c>
      <c r="H1085" s="3">
        <v>13</v>
      </c>
      <c r="I1085" s="68" t="str">
        <f>VLOOKUP(C1085,СПРАВОЧНИК!B:D,2,0)</f>
        <v>ЕВРОПА</v>
      </c>
      <c r="J1085" s="68" t="str">
        <f>VLOOKUP(C1085,СПРАВОЧНИК!B:D,3,0)</f>
        <v>ИНОМАРКИ</v>
      </c>
      <c r="K1085" s="69" t="str">
        <f>VLOOKUP(СВОД2023[[#This Row],[ФО]],СПРАВОЧНИК!H:P,2,0)</f>
        <v>Центральный ФО</v>
      </c>
    </row>
    <row r="1086" spans="1:11" x14ac:dyDescent="0.2">
      <c r="A1086" t="s">
        <v>1100</v>
      </c>
      <c r="B1086" t="s">
        <v>596</v>
      </c>
      <c r="C1086" s="1" t="s">
        <v>482</v>
      </c>
      <c r="D1086" s="1" t="s">
        <v>1141</v>
      </c>
      <c r="E1086" s="2">
        <v>32</v>
      </c>
      <c r="F1086" s="3">
        <v>21</v>
      </c>
      <c r="G1086" s="2">
        <v>173</v>
      </c>
      <c r="H1086" s="3">
        <v>127</v>
      </c>
      <c r="I1086" s="68" t="str">
        <f>VLOOKUP(C1086,СПРАВОЧНИК!B:D,2,0)</f>
        <v>ЕВРОПА</v>
      </c>
      <c r="J1086" s="68" t="str">
        <f>VLOOKUP(C1086,СПРАВОЧНИК!B:D,3,0)</f>
        <v>ИНОМАРКИ</v>
      </c>
      <c r="K1086" s="69" t="str">
        <f>VLOOKUP(СВОД2023[[#This Row],[ФО]],СПРАВОЧНИК!H:P,2,0)</f>
        <v>Центральный ФО</v>
      </c>
    </row>
    <row r="1087" spans="1:11" x14ac:dyDescent="0.2">
      <c r="A1087" t="s">
        <v>1100</v>
      </c>
      <c r="B1087" t="s">
        <v>596</v>
      </c>
      <c r="C1087" s="1" t="s">
        <v>496</v>
      </c>
      <c r="D1087" s="1" t="s">
        <v>1212</v>
      </c>
      <c r="E1087" s="2"/>
      <c r="F1087" s="3"/>
      <c r="G1087" s="2">
        <v>1</v>
      </c>
      <c r="H1087" s="3">
        <v>1</v>
      </c>
      <c r="I1087" s="68" t="str">
        <f>VLOOKUP(C1087,СПРАВОЧНИК!B:D,2,0)</f>
        <v>КИТАЙ</v>
      </c>
      <c r="J1087" s="68" t="str">
        <f>VLOOKUP(C1087,СПРАВОЧНИК!B:D,3,0)</f>
        <v>ИНОМАРКИ</v>
      </c>
      <c r="K1087" s="69" t="str">
        <f>VLOOKUP(СВОД2023[[#This Row],[ФО]],СПРАВОЧНИК!H:P,2,0)</f>
        <v>Центральный ФО</v>
      </c>
    </row>
    <row r="1088" spans="1:11" x14ac:dyDescent="0.2">
      <c r="A1088" t="s">
        <v>1100</v>
      </c>
      <c r="B1088" t="s">
        <v>596</v>
      </c>
      <c r="C1088" s="1" t="s">
        <v>713</v>
      </c>
      <c r="D1088" s="1" t="s">
        <v>714</v>
      </c>
      <c r="E1088" s="2">
        <v>1</v>
      </c>
      <c r="F1088" s="3"/>
      <c r="G1088" s="2">
        <v>4</v>
      </c>
      <c r="H1088" s="3"/>
      <c r="I1088" s="68" t="str">
        <f>VLOOKUP(C1088,СПРАВОЧНИК!B:D,2,0)</f>
        <v>РОССИЯ</v>
      </c>
      <c r="J1088" s="68" t="str">
        <f>VLOOKUP(C1088,СПРАВОЧНИК!B:D,3,0)</f>
        <v>ОТЕЧЕСТВЕННЫЕ</v>
      </c>
      <c r="K1088" s="69" t="str">
        <f>VLOOKUP(СВОД2023[[#This Row],[ФО]],СПРАВОЧНИК!H:P,2,0)</f>
        <v>Центральный ФО</v>
      </c>
    </row>
    <row r="1089" spans="1:11" x14ac:dyDescent="0.2">
      <c r="A1089" t="s">
        <v>1100</v>
      </c>
      <c r="B1089" t="s">
        <v>596</v>
      </c>
      <c r="C1089" s="1" t="s">
        <v>498</v>
      </c>
      <c r="D1089" s="1" t="s">
        <v>1142</v>
      </c>
      <c r="E1089" s="2">
        <v>3</v>
      </c>
      <c r="F1089" s="3">
        <v>3</v>
      </c>
      <c r="G1089" s="2">
        <v>13</v>
      </c>
      <c r="H1089" s="3">
        <v>18</v>
      </c>
      <c r="I1089" s="68" t="str">
        <f>VLOOKUP(C1089,СПРАВОЧНИК!B:D,2,0)</f>
        <v>КОРЕЯ</v>
      </c>
      <c r="J1089" s="68" t="str">
        <f>VLOOKUP(C1089,СПРАВОЧНИК!B:D,3,0)</f>
        <v>ИНОМАРКИ</v>
      </c>
      <c r="K1089" s="69" t="str">
        <f>VLOOKUP(СВОД2023[[#This Row],[ФО]],СПРАВОЧНИК!H:P,2,0)</f>
        <v>Центральный ФО</v>
      </c>
    </row>
    <row r="1090" spans="1:11" x14ac:dyDescent="0.2">
      <c r="A1090" t="s">
        <v>1100</v>
      </c>
      <c r="B1090" t="s">
        <v>596</v>
      </c>
      <c r="C1090" s="1" t="s">
        <v>1241</v>
      </c>
      <c r="D1090" s="1" t="s">
        <v>1242</v>
      </c>
      <c r="E1090" s="2">
        <v>1</v>
      </c>
      <c r="F1090" s="3"/>
      <c r="G1090" s="2">
        <v>2</v>
      </c>
      <c r="H1090" s="3">
        <v>1</v>
      </c>
      <c r="I1090" s="68" t="str">
        <f>VLOOKUP(C1090,СПРАВОЧНИК!B:D,2,0)</f>
        <v>ЕВРОПА</v>
      </c>
      <c r="J1090" s="68" t="str">
        <f>VLOOKUP(C1090,СПРАВОЧНИК!B:D,3,0)</f>
        <v>ИНОМАРКИ</v>
      </c>
      <c r="K1090" s="69" t="str">
        <f>VLOOKUP(СВОД2023[[#This Row],[ФО]],СПРАВОЧНИК!H:P,2,0)</f>
        <v>Центральный ФО</v>
      </c>
    </row>
    <row r="1091" spans="1:11" x14ac:dyDescent="0.2">
      <c r="A1091" t="s">
        <v>1100</v>
      </c>
      <c r="B1091" t="s">
        <v>596</v>
      </c>
      <c r="C1091" s="1" t="s">
        <v>500</v>
      </c>
      <c r="D1091" s="1" t="s">
        <v>1143</v>
      </c>
      <c r="E1091" s="2"/>
      <c r="F1091" s="3"/>
      <c r="G1091" s="2">
        <v>1</v>
      </c>
      <c r="H1091" s="3"/>
      <c r="I1091" s="68" t="str">
        <f>VLOOKUP(C1091,СПРАВОЧНИК!B:D,2,0)</f>
        <v>ЯПОНИЯ</v>
      </c>
      <c r="J1091" s="68" t="str">
        <f>VLOOKUP(C1091,СПРАВОЧНИК!B:D,3,0)</f>
        <v>ИНОМАРКИ</v>
      </c>
      <c r="K1091" s="69" t="str">
        <f>VLOOKUP(СВОД2023[[#This Row],[ФО]],СПРАВОЧНИК!H:P,2,0)</f>
        <v>Центральный ФО</v>
      </c>
    </row>
    <row r="1092" spans="1:11" x14ac:dyDescent="0.2">
      <c r="A1092" t="s">
        <v>1100</v>
      </c>
      <c r="B1092" t="s">
        <v>596</v>
      </c>
      <c r="C1092" s="1" t="s">
        <v>500</v>
      </c>
      <c r="D1092" s="1" t="s">
        <v>1213</v>
      </c>
      <c r="E1092" s="2">
        <v>1</v>
      </c>
      <c r="F1092" s="3"/>
      <c r="G1092" s="2">
        <v>1</v>
      </c>
      <c r="H1092" s="3">
        <v>2</v>
      </c>
      <c r="I1092" s="68" t="str">
        <f>VLOOKUP(C1092,СПРАВОЧНИК!B:D,2,0)</f>
        <v>ЯПОНИЯ</v>
      </c>
      <c r="J1092" s="68" t="str">
        <f>VLOOKUP(C1092,СПРАВОЧНИК!B:D,3,0)</f>
        <v>ИНОМАРКИ</v>
      </c>
      <c r="K1092" s="69" t="str">
        <f>VLOOKUP(СВОД2023[[#This Row],[ФО]],СПРАВОЧНИК!H:P,2,0)</f>
        <v>Центральный ФО</v>
      </c>
    </row>
    <row r="1093" spans="1:11" x14ac:dyDescent="0.2">
      <c r="A1093" t="s">
        <v>1100</v>
      </c>
      <c r="B1093" t="s">
        <v>596</v>
      </c>
      <c r="C1093" s="1" t="s">
        <v>511</v>
      </c>
      <c r="D1093" s="1" t="s">
        <v>715</v>
      </c>
      <c r="E1093" s="2">
        <v>2</v>
      </c>
      <c r="F1093" s="3">
        <v>2</v>
      </c>
      <c r="G1093" s="2">
        <v>5</v>
      </c>
      <c r="H1093" s="3">
        <v>6</v>
      </c>
      <c r="I1093" s="68" t="str">
        <f>VLOOKUP(C1093,СПРАВОЧНИК!B:D,2,0)</f>
        <v>ЯПОНИЯ</v>
      </c>
      <c r="J1093" s="68" t="str">
        <f>VLOOKUP(C1093,СПРАВОЧНИК!B:D,3,0)</f>
        <v>ИНОМАРКИ</v>
      </c>
      <c r="K1093" s="69" t="str">
        <f>VLOOKUP(СВОД2023[[#This Row],[ФО]],СПРАВОЧНИК!H:P,2,0)</f>
        <v>Центральный ФО</v>
      </c>
    </row>
    <row r="1094" spans="1:11" x14ac:dyDescent="0.2">
      <c r="A1094" t="s">
        <v>1100</v>
      </c>
      <c r="B1094" t="s">
        <v>596</v>
      </c>
      <c r="C1094" s="1" t="s">
        <v>511</v>
      </c>
      <c r="D1094" s="1" t="s">
        <v>751</v>
      </c>
      <c r="E1094" s="2">
        <v>5</v>
      </c>
      <c r="F1094" s="3">
        <v>2</v>
      </c>
      <c r="G1094" s="2">
        <v>21</v>
      </c>
      <c r="H1094" s="3">
        <v>21</v>
      </c>
      <c r="I1094" s="68" t="str">
        <f>VLOOKUP(C1094,СПРАВОЧНИК!B:D,2,0)</f>
        <v>ЯПОНИЯ</v>
      </c>
      <c r="J1094" s="68" t="str">
        <f>VLOOKUP(C1094,СПРАВОЧНИК!B:D,3,0)</f>
        <v>ИНОМАРКИ</v>
      </c>
      <c r="K1094" s="69" t="str">
        <f>VLOOKUP(СВОД2023[[#This Row],[ФО]],СПРАВОЧНИК!H:P,2,0)</f>
        <v>Центральный ФО</v>
      </c>
    </row>
    <row r="1095" spans="1:11" x14ac:dyDescent="0.2">
      <c r="A1095" t="s">
        <v>1100</v>
      </c>
      <c r="B1095" t="s">
        <v>596</v>
      </c>
      <c r="C1095" s="1" t="s">
        <v>511</v>
      </c>
      <c r="D1095" s="1" t="s">
        <v>739</v>
      </c>
      <c r="E1095" s="2"/>
      <c r="F1095" s="3"/>
      <c r="G1095" s="2">
        <v>5</v>
      </c>
      <c r="H1095" s="3"/>
      <c r="I1095" s="68" t="str">
        <f>VLOOKUP(C1095,СПРАВОЧНИК!B:D,2,0)</f>
        <v>ЯПОНИЯ</v>
      </c>
      <c r="J1095" s="68" t="str">
        <f>VLOOKUP(C1095,СПРАВОЧНИК!B:D,3,0)</f>
        <v>ИНОМАРКИ</v>
      </c>
      <c r="K1095" s="69" t="str">
        <f>VLOOKUP(СВОД2023[[#This Row],[ФО]],СПРАВОЧНИК!H:P,2,0)</f>
        <v>Центральный ФО</v>
      </c>
    </row>
    <row r="1096" spans="1:11" x14ac:dyDescent="0.2">
      <c r="A1096" t="s">
        <v>1100</v>
      </c>
      <c r="B1096" t="s">
        <v>596</v>
      </c>
      <c r="C1096" s="1" t="s">
        <v>1144</v>
      </c>
      <c r="D1096" s="1" t="s">
        <v>1214</v>
      </c>
      <c r="E1096" s="2">
        <v>2</v>
      </c>
      <c r="F1096" s="3">
        <v>3</v>
      </c>
      <c r="G1096" s="2">
        <v>8</v>
      </c>
      <c r="H1096" s="3">
        <v>8</v>
      </c>
      <c r="I1096" s="68" t="str">
        <f>VLOOKUP(C1096,СПРАВОЧНИК!B:D,2,0)</f>
        <v>РОССИЯ</v>
      </c>
      <c r="J1096" s="68" t="str">
        <f>VLOOKUP(C1096,СПРАВОЧНИК!B:D,3,0)</f>
        <v>ОТЕЧЕСТВЕННЫЕ</v>
      </c>
      <c r="K1096" s="69" t="str">
        <f>VLOOKUP(СВОД2023[[#This Row],[ФО]],СПРАВОЧНИК!H:P,2,0)</f>
        <v>Центральный ФО</v>
      </c>
    </row>
    <row r="1097" spans="1:11" x14ac:dyDescent="0.2">
      <c r="A1097" t="s">
        <v>1100</v>
      </c>
      <c r="B1097" t="s">
        <v>596</v>
      </c>
      <c r="C1097" s="1" t="s">
        <v>1144</v>
      </c>
      <c r="D1097" s="1" t="s">
        <v>1243</v>
      </c>
      <c r="E1097" s="2">
        <v>1</v>
      </c>
      <c r="F1097" s="3">
        <v>2</v>
      </c>
      <c r="G1097" s="2">
        <v>8</v>
      </c>
      <c r="H1097" s="3">
        <v>8</v>
      </c>
      <c r="I1097" s="68" t="str">
        <f>VLOOKUP(C1097,СПРАВОЧНИК!B:D,2,0)</f>
        <v>РОССИЯ</v>
      </c>
      <c r="J1097" s="68" t="str">
        <f>VLOOKUP(C1097,СПРАВОЧНИК!B:D,3,0)</f>
        <v>ОТЕЧЕСТВЕННЫЕ</v>
      </c>
      <c r="K1097" s="69" t="str">
        <f>VLOOKUP(СВОД2023[[#This Row],[ФО]],СПРАВОЧНИК!H:P,2,0)</f>
        <v>Центральный ФО</v>
      </c>
    </row>
    <row r="1098" spans="1:11" x14ac:dyDescent="0.2">
      <c r="A1098" t="s">
        <v>1100</v>
      </c>
      <c r="B1098" t="s">
        <v>596</v>
      </c>
      <c r="C1098" s="1" t="s">
        <v>1144</v>
      </c>
      <c r="D1098" s="1" t="s">
        <v>1145</v>
      </c>
      <c r="E1098" s="2">
        <v>222</v>
      </c>
      <c r="F1098" s="3">
        <v>188</v>
      </c>
      <c r="G1098" s="2">
        <v>1247</v>
      </c>
      <c r="H1098" s="3">
        <v>1212</v>
      </c>
      <c r="I1098" s="68" t="str">
        <f>VLOOKUP(C1098,СПРАВОЧНИК!B:D,2,0)</f>
        <v>РОССИЯ</v>
      </c>
      <c r="J1098" s="68" t="str">
        <f>VLOOKUP(C1098,СПРАВОЧНИК!B:D,3,0)</f>
        <v>ОТЕЧЕСТВЕННЫЕ</v>
      </c>
      <c r="K1098" s="69" t="str">
        <f>VLOOKUP(СВОД2023[[#This Row],[ФО]],СПРАВОЧНИК!H:P,2,0)</f>
        <v>Центральный ФО</v>
      </c>
    </row>
    <row r="1099" spans="1:11" x14ac:dyDescent="0.2">
      <c r="A1099" t="s">
        <v>1100</v>
      </c>
      <c r="B1099" t="s">
        <v>596</v>
      </c>
      <c r="C1099" s="1" t="s">
        <v>533</v>
      </c>
      <c r="D1099" s="1" t="s">
        <v>716</v>
      </c>
      <c r="E1099" s="2">
        <v>6</v>
      </c>
      <c r="F1099" s="3">
        <v>10</v>
      </c>
      <c r="G1099" s="2">
        <v>30</v>
      </c>
      <c r="H1099" s="3">
        <v>35</v>
      </c>
      <c r="I1099" s="68" t="str">
        <f>VLOOKUP(C1099,СПРАВОЧНИК!B:D,2,0)</f>
        <v>ЯПОНИЯ</v>
      </c>
      <c r="J1099" s="68" t="str">
        <f>VLOOKUP(C1099,СПРАВОЧНИК!B:D,3,0)</f>
        <v>ИНОМАРКИ</v>
      </c>
      <c r="K1099" s="69" t="str">
        <f>VLOOKUP(СВОД2023[[#This Row],[ФО]],СПРАВОЧНИК!H:P,2,0)</f>
        <v>Центральный ФО</v>
      </c>
    </row>
    <row r="1100" spans="1:11" x14ac:dyDescent="0.2">
      <c r="A1100" t="s">
        <v>1100</v>
      </c>
      <c r="B1100" t="s">
        <v>596</v>
      </c>
      <c r="C1100" s="1" t="s">
        <v>533</v>
      </c>
      <c r="D1100" s="1" t="s">
        <v>717</v>
      </c>
      <c r="E1100" s="2">
        <v>31</v>
      </c>
      <c r="F1100" s="3">
        <v>39</v>
      </c>
      <c r="G1100" s="2">
        <v>147</v>
      </c>
      <c r="H1100" s="3">
        <v>198</v>
      </c>
      <c r="I1100" s="68" t="str">
        <f>VLOOKUP(C1100,СПРАВОЧНИК!B:D,2,0)</f>
        <v>ЯПОНИЯ</v>
      </c>
      <c r="J1100" s="68" t="str">
        <f>VLOOKUP(C1100,СПРАВОЧНИК!B:D,3,0)</f>
        <v>ИНОМАРКИ</v>
      </c>
      <c r="K1100" s="69" t="str">
        <f>VLOOKUP(СВОД2023[[#This Row],[ФО]],СПРАВОЧНИК!H:P,2,0)</f>
        <v>Центральный ФО</v>
      </c>
    </row>
    <row r="1101" spans="1:11" x14ac:dyDescent="0.2">
      <c r="A1101" t="s">
        <v>1100</v>
      </c>
      <c r="B1101" t="s">
        <v>596</v>
      </c>
      <c r="C1101" s="1" t="s">
        <v>533</v>
      </c>
      <c r="D1101" s="1" t="s">
        <v>1147</v>
      </c>
      <c r="E1101" s="2">
        <v>18</v>
      </c>
      <c r="F1101" s="3">
        <v>10</v>
      </c>
      <c r="G1101" s="2">
        <v>97</v>
      </c>
      <c r="H1101" s="3">
        <v>65</v>
      </c>
      <c r="I1101" s="68" t="str">
        <f>VLOOKUP(C1101,СПРАВОЧНИК!B:D,2,0)</f>
        <v>ЯПОНИЯ</v>
      </c>
      <c r="J1101" s="68" t="str">
        <f>VLOOKUP(C1101,СПРАВОЧНИК!B:D,3,0)</f>
        <v>ИНОМАРКИ</v>
      </c>
      <c r="K1101" s="69" t="str">
        <f>VLOOKUP(СВОД2023[[#This Row],[ФО]],СПРАВОЧНИК!H:P,2,0)</f>
        <v>Центральный ФО</v>
      </c>
    </row>
    <row r="1102" spans="1:11" x14ac:dyDescent="0.2">
      <c r="A1102" t="s">
        <v>1100</v>
      </c>
      <c r="B1102" t="s">
        <v>596</v>
      </c>
      <c r="C1102" s="1" t="s">
        <v>533</v>
      </c>
      <c r="D1102" s="1" t="s">
        <v>1215</v>
      </c>
      <c r="E1102" s="2"/>
      <c r="F1102" s="3"/>
      <c r="G1102" s="2">
        <v>3</v>
      </c>
      <c r="H1102" s="3">
        <v>1</v>
      </c>
      <c r="I1102" s="68" t="str">
        <f>VLOOKUP(C1102,СПРАВОЧНИК!B:D,2,0)</f>
        <v>ЯПОНИЯ</v>
      </c>
      <c r="J1102" s="68" t="str">
        <f>VLOOKUP(C1102,СПРАВОЧНИК!B:D,3,0)</f>
        <v>ИНОМАРКИ</v>
      </c>
      <c r="K1102" s="69" t="str">
        <f>VLOOKUP(СВОД2023[[#This Row],[ФО]],СПРАВОЧНИК!H:P,2,0)</f>
        <v>Центральный ФО</v>
      </c>
    </row>
    <row r="1103" spans="1:11" x14ac:dyDescent="0.2">
      <c r="A1103" t="s">
        <v>1100</v>
      </c>
      <c r="B1103" t="s">
        <v>596</v>
      </c>
      <c r="C1103" s="1" t="s">
        <v>533</v>
      </c>
      <c r="D1103" s="1" t="s">
        <v>1148</v>
      </c>
      <c r="E1103" s="2">
        <v>2</v>
      </c>
      <c r="F1103" s="3">
        <v>1</v>
      </c>
      <c r="G1103" s="2">
        <v>11</v>
      </c>
      <c r="H1103" s="3">
        <v>10</v>
      </c>
      <c r="I1103" s="68" t="str">
        <f>VLOOKUP(C1103,СПРАВОЧНИК!B:D,2,0)</f>
        <v>ЯПОНИЯ</v>
      </c>
      <c r="J1103" s="68" t="str">
        <f>VLOOKUP(C1103,СПРАВОЧНИК!B:D,3,0)</f>
        <v>ИНОМАРКИ</v>
      </c>
      <c r="K1103" s="69" t="str">
        <f>VLOOKUP(СВОД2023[[#This Row],[ФО]],СПРАВОЧНИК!H:P,2,0)</f>
        <v>Центральный ФО</v>
      </c>
    </row>
    <row r="1104" spans="1:11" x14ac:dyDescent="0.2">
      <c r="A1104" t="s">
        <v>1100</v>
      </c>
      <c r="B1104" t="s">
        <v>596</v>
      </c>
      <c r="C1104" s="1" t="s">
        <v>533</v>
      </c>
      <c r="D1104" s="1" t="s">
        <v>718</v>
      </c>
      <c r="E1104" s="2">
        <v>27</v>
      </c>
      <c r="F1104" s="3">
        <v>22</v>
      </c>
      <c r="G1104" s="2">
        <v>135</v>
      </c>
      <c r="H1104" s="3">
        <v>124</v>
      </c>
      <c r="I1104" s="68" t="str">
        <f>VLOOKUP(C1104,СПРАВОЧНИК!B:D,2,0)</f>
        <v>ЯПОНИЯ</v>
      </c>
      <c r="J1104" s="68" t="str">
        <f>VLOOKUP(C1104,СПРАВОЧНИК!B:D,3,0)</f>
        <v>ИНОМАРКИ</v>
      </c>
      <c r="K1104" s="69" t="str">
        <f>VLOOKUP(СВОД2023[[#This Row],[ФО]],СПРАВОЧНИК!H:P,2,0)</f>
        <v>Центральный ФО</v>
      </c>
    </row>
    <row r="1105" spans="1:11" x14ac:dyDescent="0.2">
      <c r="A1105" t="s">
        <v>1100</v>
      </c>
      <c r="B1105" t="s">
        <v>596</v>
      </c>
      <c r="C1105" s="1" t="s">
        <v>533</v>
      </c>
      <c r="D1105" s="1" t="s">
        <v>740</v>
      </c>
      <c r="E1105" s="2">
        <v>10</v>
      </c>
      <c r="F1105" s="3"/>
      <c r="G1105" s="2">
        <v>27</v>
      </c>
      <c r="H1105" s="3">
        <v>3</v>
      </c>
      <c r="I1105" s="68" t="str">
        <f>VLOOKUP(C1105,СПРАВОЧНИК!B:D,2,0)</f>
        <v>ЯПОНИЯ</v>
      </c>
      <c r="J1105" s="68" t="str">
        <f>VLOOKUP(C1105,СПРАВОЧНИК!B:D,3,0)</f>
        <v>ИНОМАРКИ</v>
      </c>
      <c r="K1105" s="69" t="str">
        <f>VLOOKUP(СВОД2023[[#This Row],[ФО]],СПРАВОЧНИК!H:P,2,0)</f>
        <v>Центральный ФО</v>
      </c>
    </row>
    <row r="1106" spans="1:11" x14ac:dyDescent="0.2">
      <c r="A1106" t="s">
        <v>1100</v>
      </c>
      <c r="B1106" t="s">
        <v>596</v>
      </c>
      <c r="C1106" s="1" t="s">
        <v>533</v>
      </c>
      <c r="D1106" s="1" t="s">
        <v>1149</v>
      </c>
      <c r="E1106" s="2">
        <v>5</v>
      </c>
      <c r="F1106" s="3">
        <v>3</v>
      </c>
      <c r="G1106" s="2">
        <v>15</v>
      </c>
      <c r="H1106" s="3">
        <v>11</v>
      </c>
      <c r="I1106" s="68" t="str">
        <f>VLOOKUP(C1106,СПРАВОЧНИК!B:D,2,0)</f>
        <v>ЯПОНИЯ</v>
      </c>
      <c r="J1106" s="68" t="str">
        <f>VLOOKUP(C1106,СПРАВОЧНИК!B:D,3,0)</f>
        <v>ИНОМАРКИ</v>
      </c>
      <c r="K1106" s="69" t="str">
        <f>VLOOKUP(СВОД2023[[#This Row],[ФО]],СПРАВОЧНИК!H:P,2,0)</f>
        <v>Центральный ФО</v>
      </c>
    </row>
    <row r="1107" spans="1:11" x14ac:dyDescent="0.2">
      <c r="A1107" t="s">
        <v>1100</v>
      </c>
      <c r="B1107" t="s">
        <v>596</v>
      </c>
      <c r="C1107" s="1" t="s">
        <v>564</v>
      </c>
      <c r="D1107" s="1" t="s">
        <v>719</v>
      </c>
      <c r="E1107" s="2">
        <v>2</v>
      </c>
      <c r="F1107" s="3"/>
      <c r="G1107" s="2">
        <v>26</v>
      </c>
      <c r="H1107" s="3">
        <v>13</v>
      </c>
      <c r="I1107" s="68" t="str">
        <f>VLOOKUP(C1107,СПРАВОЧНИК!B:D,2,0)</f>
        <v>РОССИЯ</v>
      </c>
      <c r="J1107" s="68" t="str">
        <f>VLOOKUP(C1107,СПРАВОЧНИК!B:D,3,0)</f>
        <v>ОТЕЧЕСТВЕННЫЕ</v>
      </c>
      <c r="K1107" s="69" t="str">
        <f>VLOOKUP(СВОД2023[[#This Row],[ФО]],СПРАВОЧНИК!H:P,2,0)</f>
        <v>Центральный ФО</v>
      </c>
    </row>
    <row r="1108" spans="1:11" x14ac:dyDescent="0.2">
      <c r="A1108" t="s">
        <v>1100</v>
      </c>
      <c r="B1108" t="s">
        <v>596</v>
      </c>
      <c r="C1108" s="1" t="s">
        <v>564</v>
      </c>
      <c r="D1108" s="1" t="s">
        <v>1216</v>
      </c>
      <c r="E1108" s="2"/>
      <c r="F1108" s="3"/>
      <c r="G1108" s="2"/>
      <c r="H1108" s="3">
        <v>2</v>
      </c>
      <c r="I1108" s="68" t="str">
        <f>VLOOKUP(C1108,СПРАВОЧНИК!B:D,2,0)</f>
        <v>РОССИЯ</v>
      </c>
      <c r="J1108" s="68" t="str">
        <f>VLOOKUP(C1108,СПРАВОЧНИК!B:D,3,0)</f>
        <v>ОТЕЧЕСТВЕННЫЕ</v>
      </c>
      <c r="K1108" s="69" t="str">
        <f>VLOOKUP(СВОД2023[[#This Row],[ФО]],СПРАВОЧНИК!H:P,2,0)</f>
        <v>Центральный ФО</v>
      </c>
    </row>
    <row r="1109" spans="1:11" x14ac:dyDescent="0.2">
      <c r="A1109" t="s">
        <v>1100</v>
      </c>
      <c r="B1109" t="s">
        <v>596</v>
      </c>
      <c r="C1109" s="1" t="s">
        <v>564</v>
      </c>
      <c r="D1109" s="1" t="s">
        <v>720</v>
      </c>
      <c r="E1109" s="2">
        <v>82</v>
      </c>
      <c r="F1109" s="3">
        <v>66</v>
      </c>
      <c r="G1109" s="2">
        <v>389</v>
      </c>
      <c r="H1109" s="3">
        <v>419</v>
      </c>
      <c r="I1109" s="68" t="str">
        <f>VLOOKUP(C1109,СПРАВОЧНИК!B:D,2,0)</f>
        <v>РОССИЯ</v>
      </c>
      <c r="J1109" s="68" t="str">
        <f>VLOOKUP(C1109,СПРАВОЧНИК!B:D,3,0)</f>
        <v>ОТЕЧЕСТВЕННЫЕ</v>
      </c>
      <c r="K1109" s="69" t="str">
        <f>VLOOKUP(СВОД2023[[#This Row],[ФО]],СПРАВОЧНИК!H:P,2,0)</f>
        <v>Центральный ФО</v>
      </c>
    </row>
    <row r="1110" spans="1:11" x14ac:dyDescent="0.2">
      <c r="A1110" t="s">
        <v>1100</v>
      </c>
      <c r="B1110" t="s">
        <v>596</v>
      </c>
      <c r="C1110" s="1" t="s">
        <v>564</v>
      </c>
      <c r="D1110" s="1" t="s">
        <v>721</v>
      </c>
      <c r="E1110" s="2">
        <v>8</v>
      </c>
      <c r="F1110" s="3">
        <v>4</v>
      </c>
      <c r="G1110" s="2">
        <v>32</v>
      </c>
      <c r="H1110" s="3">
        <v>37</v>
      </c>
      <c r="I1110" s="68" t="str">
        <f>VLOOKUP(C1110,СПРАВОЧНИК!B:D,2,0)</f>
        <v>РОССИЯ</v>
      </c>
      <c r="J1110" s="68" t="str">
        <f>VLOOKUP(C1110,СПРАВОЧНИК!B:D,3,0)</f>
        <v>ОТЕЧЕСТВЕННЫЕ</v>
      </c>
      <c r="K1110" s="69" t="str">
        <f>VLOOKUP(СВОД2023[[#This Row],[ФО]],СПРАВОЧНИК!H:P,2,0)</f>
        <v>Центральный ФО</v>
      </c>
    </row>
    <row r="1111" spans="1:11" x14ac:dyDescent="0.2">
      <c r="A1111" t="s">
        <v>1100</v>
      </c>
      <c r="B1111" t="s">
        <v>596</v>
      </c>
      <c r="C1111" s="1" t="s">
        <v>564</v>
      </c>
      <c r="D1111" s="1" t="s">
        <v>1217</v>
      </c>
      <c r="E1111" s="2">
        <v>2</v>
      </c>
      <c r="F1111" s="3"/>
      <c r="G1111" s="2">
        <v>2</v>
      </c>
      <c r="H1111" s="3">
        <v>2</v>
      </c>
      <c r="I1111" s="68" t="str">
        <f>VLOOKUP(C1111,СПРАВОЧНИК!B:D,2,0)</f>
        <v>РОССИЯ</v>
      </c>
      <c r="J1111" s="68" t="str">
        <f>VLOOKUP(C1111,СПРАВОЧНИК!B:D,3,0)</f>
        <v>ОТЕЧЕСТВЕННЫЕ</v>
      </c>
      <c r="K1111" s="69" t="str">
        <f>VLOOKUP(СВОД2023[[#This Row],[ФО]],СПРАВОЧНИК!H:P,2,0)</f>
        <v>Центральный ФО</v>
      </c>
    </row>
    <row r="1112" spans="1:11" x14ac:dyDescent="0.2">
      <c r="A1112" t="s">
        <v>1100</v>
      </c>
      <c r="B1112" t="s">
        <v>596</v>
      </c>
      <c r="C1112" s="1" t="s">
        <v>564</v>
      </c>
      <c r="D1112" s="1" t="s">
        <v>722</v>
      </c>
      <c r="E1112" s="2">
        <v>54</v>
      </c>
      <c r="F1112" s="3">
        <v>56</v>
      </c>
      <c r="G1112" s="2">
        <v>240</v>
      </c>
      <c r="H1112" s="3">
        <v>263</v>
      </c>
      <c r="I1112" s="68" t="str">
        <f>VLOOKUP(C1112,СПРАВОЧНИК!B:D,2,0)</f>
        <v>РОССИЯ</v>
      </c>
      <c r="J1112" s="68" t="str">
        <f>VLOOKUP(C1112,СПРАВОЧНИК!B:D,3,0)</f>
        <v>ОТЕЧЕСТВЕННЫЕ</v>
      </c>
      <c r="K1112" s="69" t="str">
        <f>VLOOKUP(СВОД2023[[#This Row],[ФО]],СПРАВОЧНИК!H:P,2,0)</f>
        <v>Центральный ФО</v>
      </c>
    </row>
    <row r="1113" spans="1:11" x14ac:dyDescent="0.2">
      <c r="A1113" t="s">
        <v>1100</v>
      </c>
      <c r="B1113" t="s">
        <v>596</v>
      </c>
      <c r="C1113" s="1" t="s">
        <v>564</v>
      </c>
      <c r="D1113" s="1" t="s">
        <v>1218</v>
      </c>
      <c r="E1113" s="2"/>
      <c r="F1113" s="3"/>
      <c r="G1113" s="2"/>
      <c r="H1113" s="3">
        <v>1</v>
      </c>
      <c r="I1113" s="68" t="str">
        <f>VLOOKUP(C1113,СПРАВОЧНИК!B:D,2,0)</f>
        <v>РОССИЯ</v>
      </c>
      <c r="J1113" s="68" t="str">
        <f>VLOOKUP(C1113,СПРАВОЧНИК!B:D,3,0)</f>
        <v>ОТЕЧЕСТВЕННЫЕ</v>
      </c>
      <c r="K1113" s="69" t="str">
        <f>VLOOKUP(СВОД2023[[#This Row],[ФО]],СПРАВОЧНИК!H:P,2,0)</f>
        <v>Центральный ФО</v>
      </c>
    </row>
    <row r="1114" spans="1:11" x14ac:dyDescent="0.2">
      <c r="A1114" t="s">
        <v>1100</v>
      </c>
      <c r="B1114" t="s">
        <v>596</v>
      </c>
      <c r="C1114" s="1" t="s">
        <v>564</v>
      </c>
      <c r="D1114" s="1" t="s">
        <v>723</v>
      </c>
      <c r="E1114" s="2">
        <v>58</v>
      </c>
      <c r="F1114" s="3">
        <v>52</v>
      </c>
      <c r="G1114" s="2">
        <v>323</v>
      </c>
      <c r="H1114" s="3">
        <v>326</v>
      </c>
      <c r="I1114" s="68" t="str">
        <f>VLOOKUP(C1114,СПРАВОЧНИК!B:D,2,0)</f>
        <v>РОССИЯ</v>
      </c>
      <c r="J1114" s="68" t="str">
        <f>VLOOKUP(C1114,СПРАВОЧНИК!B:D,3,0)</f>
        <v>ОТЕЧЕСТВЕННЫЕ</v>
      </c>
      <c r="K1114" s="69" t="str">
        <f>VLOOKUP(СВОД2023[[#This Row],[ФО]],СПРАВОЧНИК!H:P,2,0)</f>
        <v>Центральный ФО</v>
      </c>
    </row>
    <row r="1115" spans="1:11" x14ac:dyDescent="0.2">
      <c r="A1115" t="s">
        <v>1100</v>
      </c>
      <c r="B1115" t="s">
        <v>596</v>
      </c>
      <c r="C1115" s="1" t="s">
        <v>564</v>
      </c>
      <c r="D1115" s="1" t="s">
        <v>1151</v>
      </c>
      <c r="E1115" s="2"/>
      <c r="F1115" s="3"/>
      <c r="G1115" s="2">
        <v>1</v>
      </c>
      <c r="H1115" s="3">
        <v>3</v>
      </c>
      <c r="I1115" s="68" t="str">
        <f>VLOOKUP(C1115,СПРАВОЧНИК!B:D,2,0)</f>
        <v>РОССИЯ</v>
      </c>
      <c r="J1115" s="68" t="str">
        <f>VLOOKUP(C1115,СПРАВОЧНИК!B:D,3,0)</f>
        <v>ОТЕЧЕСТВЕННЫЕ</v>
      </c>
      <c r="K1115" s="69" t="str">
        <f>VLOOKUP(СВОД2023[[#This Row],[ФО]],СПРАВОЧНИК!H:P,2,0)</f>
        <v>Центральный ФО</v>
      </c>
    </row>
    <row r="1116" spans="1:11" x14ac:dyDescent="0.2">
      <c r="A1116" t="s">
        <v>1100</v>
      </c>
      <c r="B1116" t="s">
        <v>596</v>
      </c>
      <c r="C1116" s="1" t="s">
        <v>564</v>
      </c>
      <c r="D1116" s="1" t="s">
        <v>724</v>
      </c>
      <c r="E1116" s="2">
        <v>337</v>
      </c>
      <c r="F1116" s="3">
        <v>256</v>
      </c>
      <c r="G1116" s="2">
        <v>1659</v>
      </c>
      <c r="H1116" s="3">
        <v>1613</v>
      </c>
      <c r="I1116" s="68" t="str">
        <f>VLOOKUP(C1116,СПРАВОЧНИК!B:D,2,0)</f>
        <v>РОССИЯ</v>
      </c>
      <c r="J1116" s="68" t="str">
        <f>VLOOKUP(C1116,СПРАВОЧНИК!B:D,3,0)</f>
        <v>ОТЕЧЕСТВЕННЫЕ</v>
      </c>
      <c r="K1116" s="69" t="str">
        <f>VLOOKUP(СВОД2023[[#This Row],[ФО]],СПРАВОЧНИК!H:P,2,0)</f>
        <v>Центральный ФО</v>
      </c>
    </row>
    <row r="1117" spans="1:11" x14ac:dyDescent="0.2">
      <c r="A1117" t="s">
        <v>1100</v>
      </c>
      <c r="B1117" t="s">
        <v>596</v>
      </c>
      <c r="C1117" s="1" t="s">
        <v>564</v>
      </c>
      <c r="D1117" s="1" t="s">
        <v>1152</v>
      </c>
      <c r="E1117" s="2"/>
      <c r="F1117" s="3"/>
      <c r="G1117" s="2">
        <v>2</v>
      </c>
      <c r="H1117" s="3"/>
      <c r="I1117" s="68" t="str">
        <f>VLOOKUP(C1117,СПРАВОЧНИК!B:D,2,0)</f>
        <v>РОССИЯ</v>
      </c>
      <c r="J1117" s="68" t="str">
        <f>VLOOKUP(C1117,СПРАВОЧНИК!B:D,3,0)</f>
        <v>ОТЕЧЕСТВЕННЫЕ</v>
      </c>
      <c r="K1117" s="69" t="str">
        <f>VLOOKUP(СВОД2023[[#This Row],[ФО]],СПРАВОЧНИК!H:P,2,0)</f>
        <v>Центральный ФО</v>
      </c>
    </row>
    <row r="1118" spans="1:11" x14ac:dyDescent="0.2">
      <c r="A1118" t="s">
        <v>1100</v>
      </c>
      <c r="B1118" t="s">
        <v>596</v>
      </c>
      <c r="C1118" s="1" t="s">
        <v>564</v>
      </c>
      <c r="D1118" s="1" t="s">
        <v>1279</v>
      </c>
      <c r="E1118" s="2"/>
      <c r="F1118" s="3"/>
      <c r="G1118" s="2">
        <v>1</v>
      </c>
      <c r="H1118" s="3"/>
      <c r="I1118" s="68" t="str">
        <f>VLOOKUP(C1118,СПРАВОЧНИК!B:D,2,0)</f>
        <v>РОССИЯ</v>
      </c>
      <c r="J1118" s="68" t="str">
        <f>VLOOKUP(C1118,СПРАВОЧНИК!B:D,3,0)</f>
        <v>ОТЕЧЕСТВЕННЫЕ</v>
      </c>
      <c r="K1118" s="69" t="str">
        <f>VLOOKUP(СВОД2023[[#This Row],[ФО]],СПРАВОЧНИК!H:P,2,0)</f>
        <v>Центральный ФО</v>
      </c>
    </row>
    <row r="1119" spans="1:11" x14ac:dyDescent="0.2">
      <c r="A1119" t="s">
        <v>1100</v>
      </c>
      <c r="B1119" t="s">
        <v>596</v>
      </c>
      <c r="C1119" s="1" t="s">
        <v>564</v>
      </c>
      <c r="D1119" s="1" t="s">
        <v>725</v>
      </c>
      <c r="E1119" s="2">
        <v>94</v>
      </c>
      <c r="F1119" s="3">
        <v>105</v>
      </c>
      <c r="G1119" s="2">
        <v>470</v>
      </c>
      <c r="H1119" s="3">
        <v>601</v>
      </c>
      <c r="I1119" s="68" t="str">
        <f>VLOOKUP(C1119,СПРАВОЧНИК!B:D,2,0)</f>
        <v>РОССИЯ</v>
      </c>
      <c r="J1119" s="68" t="str">
        <f>VLOOKUP(C1119,СПРАВОЧНИК!B:D,3,0)</f>
        <v>ОТЕЧЕСТВЕННЫЕ</v>
      </c>
      <c r="K1119" s="69" t="str">
        <f>VLOOKUP(СВОД2023[[#This Row],[ФО]],СПРАВОЧНИК!H:P,2,0)</f>
        <v>Центральный ФО</v>
      </c>
    </row>
    <row r="1120" spans="1:11" x14ac:dyDescent="0.2">
      <c r="A1120" t="s">
        <v>1100</v>
      </c>
      <c r="B1120" t="s">
        <v>596</v>
      </c>
      <c r="C1120" s="1" t="s">
        <v>564</v>
      </c>
      <c r="D1120" s="1" t="s">
        <v>726</v>
      </c>
      <c r="E1120" s="2">
        <v>35</v>
      </c>
      <c r="F1120" s="3">
        <v>45</v>
      </c>
      <c r="G1120" s="2">
        <v>317</v>
      </c>
      <c r="H1120" s="3">
        <v>294</v>
      </c>
      <c r="I1120" s="68" t="str">
        <f>VLOOKUP(C1120,СПРАВОЧНИК!B:D,2,0)</f>
        <v>РОССИЯ</v>
      </c>
      <c r="J1120" s="68" t="str">
        <f>VLOOKUP(C1120,СПРАВОЧНИК!B:D,3,0)</f>
        <v>ОТЕЧЕСТВЕННЫЕ</v>
      </c>
      <c r="K1120" s="69" t="str">
        <f>VLOOKUP(СВОД2023[[#This Row],[ФО]],СПРАВОЧНИК!H:P,2,0)</f>
        <v>Центральный ФО</v>
      </c>
    </row>
    <row r="1121" spans="1:11" x14ac:dyDescent="0.2">
      <c r="A1121" t="s">
        <v>1100</v>
      </c>
      <c r="B1121" t="s">
        <v>596</v>
      </c>
      <c r="C1121" s="1" t="s">
        <v>568</v>
      </c>
      <c r="D1121" s="1" t="s">
        <v>1153</v>
      </c>
      <c r="E1121" s="2">
        <v>199</v>
      </c>
      <c r="F1121" s="3">
        <v>172</v>
      </c>
      <c r="G1121" s="2">
        <v>1146</v>
      </c>
      <c r="H1121" s="3">
        <v>975</v>
      </c>
      <c r="I1121" s="68" t="str">
        <f>VLOOKUP(C1121,СПРАВОЧНИК!B:D,2,0)</f>
        <v>ЕВРОПА</v>
      </c>
      <c r="J1121" s="68" t="str">
        <f>VLOOKUP(C1121,СПРАВОЧНИК!B:D,3,0)</f>
        <v>ИНОМАРКИ</v>
      </c>
      <c r="K1121" s="69" t="str">
        <f>VLOOKUP(СВОД2023[[#This Row],[ФО]],СПРАВОЧНИК!H:P,2,0)</f>
        <v>Центральный ФО</v>
      </c>
    </row>
    <row r="1122" spans="1:11" x14ac:dyDescent="0.2">
      <c r="A1122" t="s">
        <v>1100</v>
      </c>
      <c r="B1122" t="s">
        <v>596</v>
      </c>
      <c r="C1122" s="1" t="s">
        <v>568</v>
      </c>
      <c r="D1122" s="1" t="s">
        <v>1154</v>
      </c>
      <c r="E1122" s="2">
        <v>190</v>
      </c>
      <c r="F1122" s="3">
        <v>153</v>
      </c>
      <c r="G1122" s="2">
        <v>1118</v>
      </c>
      <c r="H1122" s="3">
        <v>881</v>
      </c>
      <c r="I1122" s="68" t="str">
        <f>VLOOKUP(C1122,СПРАВОЧНИК!B:D,2,0)</f>
        <v>ЕВРОПА</v>
      </c>
      <c r="J1122" s="68" t="str">
        <f>VLOOKUP(C1122,СПРАВОЧНИК!B:D,3,0)</f>
        <v>ИНОМАРКИ</v>
      </c>
      <c r="K1122" s="69" t="str">
        <f>VLOOKUP(СВОД2023[[#This Row],[ФО]],СПРАВОЧНИК!H:P,2,0)</f>
        <v>Центральный ФО</v>
      </c>
    </row>
    <row r="1123" spans="1:11" x14ac:dyDescent="0.2">
      <c r="A1123" t="s">
        <v>1100</v>
      </c>
      <c r="B1123" t="s">
        <v>596</v>
      </c>
      <c r="C1123" s="1" t="s">
        <v>568</v>
      </c>
      <c r="D1123" s="1" t="s">
        <v>1155</v>
      </c>
      <c r="E1123" s="2">
        <v>98</v>
      </c>
      <c r="F1123" s="3">
        <v>83</v>
      </c>
      <c r="G1123" s="2">
        <v>551</v>
      </c>
      <c r="H1123" s="3">
        <v>462</v>
      </c>
      <c r="I1123" s="68" t="str">
        <f>VLOOKUP(C1123,СПРАВОЧНИК!B:D,2,0)</f>
        <v>ЕВРОПА</v>
      </c>
      <c r="J1123" s="68" t="str">
        <f>VLOOKUP(C1123,СПРАВОЧНИК!B:D,3,0)</f>
        <v>ИНОМАРКИ</v>
      </c>
      <c r="K1123" s="69" t="str">
        <f>VLOOKUP(СВОД2023[[#This Row],[ФО]],СПРАВОЧНИК!H:P,2,0)</f>
        <v>Центральный ФО</v>
      </c>
    </row>
    <row r="1124" spans="1:11" x14ac:dyDescent="0.2">
      <c r="A1124" t="s">
        <v>1100</v>
      </c>
      <c r="B1124" t="s">
        <v>596</v>
      </c>
      <c r="C1124" s="1" t="s">
        <v>568</v>
      </c>
      <c r="D1124" s="1" t="s">
        <v>1244</v>
      </c>
      <c r="E1124" s="2"/>
      <c r="F1124" s="3"/>
      <c r="G1124" s="2">
        <v>1</v>
      </c>
      <c r="H1124" s="3">
        <v>1</v>
      </c>
      <c r="I1124" s="68" t="str">
        <f>VLOOKUP(C1124,СПРАВОЧНИК!B:D,2,0)</f>
        <v>ЕВРОПА</v>
      </c>
      <c r="J1124" s="68" t="str">
        <f>VLOOKUP(C1124,СПРАВОЧНИК!B:D,3,0)</f>
        <v>ИНОМАРКИ</v>
      </c>
      <c r="K1124" s="69" t="str">
        <f>VLOOKUP(СВОД2023[[#This Row],[ФО]],СПРАВОЧНИК!H:P,2,0)</f>
        <v>Центральный ФО</v>
      </c>
    </row>
    <row r="1125" spans="1:11" x14ac:dyDescent="0.2">
      <c r="A1125" t="s">
        <v>1100</v>
      </c>
      <c r="B1125" t="s">
        <v>596</v>
      </c>
      <c r="C1125" s="1" t="s">
        <v>568</v>
      </c>
      <c r="D1125" s="1" t="s">
        <v>1156</v>
      </c>
      <c r="E1125" s="2">
        <v>22</v>
      </c>
      <c r="F1125" s="3">
        <v>18</v>
      </c>
      <c r="G1125" s="2">
        <v>120</v>
      </c>
      <c r="H1125" s="3">
        <v>108</v>
      </c>
      <c r="I1125" s="68" t="str">
        <f>VLOOKUP(C1125,СПРАВОЧНИК!B:D,2,0)</f>
        <v>ЕВРОПА</v>
      </c>
      <c r="J1125" s="68" t="str">
        <f>VLOOKUP(C1125,СПРАВОЧНИК!B:D,3,0)</f>
        <v>ИНОМАРКИ</v>
      </c>
      <c r="K1125" s="69" t="str">
        <f>VLOOKUP(СВОД2023[[#This Row],[ФО]],СПРАВОЧНИК!H:P,2,0)</f>
        <v>Центральный ФО</v>
      </c>
    </row>
    <row r="1126" spans="1:11" x14ac:dyDescent="0.2">
      <c r="A1126" t="s">
        <v>1100</v>
      </c>
      <c r="B1126" t="s">
        <v>596</v>
      </c>
      <c r="C1126" s="1" t="s">
        <v>568</v>
      </c>
      <c r="D1126" s="1" t="s">
        <v>1157</v>
      </c>
      <c r="E1126" s="2">
        <v>205</v>
      </c>
      <c r="F1126" s="3">
        <v>126</v>
      </c>
      <c r="G1126" s="2">
        <v>1185</v>
      </c>
      <c r="H1126" s="3">
        <v>784</v>
      </c>
      <c r="I1126" s="68" t="str">
        <f>VLOOKUP(C1126,СПРАВОЧНИК!B:D,2,0)</f>
        <v>ЕВРОПА</v>
      </c>
      <c r="J1126" s="68" t="str">
        <f>VLOOKUP(C1126,СПРАВОЧНИК!B:D,3,0)</f>
        <v>ИНОМАРКИ</v>
      </c>
      <c r="K1126" s="69" t="str">
        <f>VLOOKUP(СВОД2023[[#This Row],[ФО]],СПРАВОЧНИК!H:P,2,0)</f>
        <v>Центральный ФО</v>
      </c>
    </row>
    <row r="1127" spans="1:11" x14ac:dyDescent="0.2">
      <c r="A1127" t="s">
        <v>1100</v>
      </c>
      <c r="B1127" t="s">
        <v>596</v>
      </c>
      <c r="C1127" s="1" t="s">
        <v>568</v>
      </c>
      <c r="D1127" s="1" t="s">
        <v>1158</v>
      </c>
      <c r="E1127" s="2">
        <v>445</v>
      </c>
      <c r="F1127" s="3">
        <v>324</v>
      </c>
      <c r="G1127" s="2">
        <v>2338</v>
      </c>
      <c r="H1127" s="3">
        <v>2048</v>
      </c>
      <c r="I1127" s="68" t="str">
        <f>VLOOKUP(C1127,СПРАВОЧНИК!B:D,2,0)</f>
        <v>ЕВРОПА</v>
      </c>
      <c r="J1127" s="68" t="str">
        <f>VLOOKUP(C1127,СПРАВОЧНИК!B:D,3,0)</f>
        <v>ИНОМАРКИ</v>
      </c>
      <c r="K1127" s="69" t="str">
        <f>VLOOKUP(СВОД2023[[#This Row],[ФО]],СПРАВОЧНИК!H:P,2,0)</f>
        <v>Центральный ФО</v>
      </c>
    </row>
    <row r="1128" spans="1:11" x14ac:dyDescent="0.2">
      <c r="A1128" t="s">
        <v>1100</v>
      </c>
      <c r="B1128" t="s">
        <v>596</v>
      </c>
      <c r="C1128" s="1" t="s">
        <v>568</v>
      </c>
      <c r="D1128" s="1" t="s">
        <v>1219</v>
      </c>
      <c r="E1128" s="2"/>
      <c r="F1128" s="3"/>
      <c r="G1128" s="2">
        <v>3</v>
      </c>
      <c r="H1128" s="3">
        <v>1</v>
      </c>
      <c r="I1128" s="68" t="str">
        <f>VLOOKUP(C1128,СПРАВОЧНИК!B:D,2,0)</f>
        <v>ЕВРОПА</v>
      </c>
      <c r="J1128" s="68" t="str">
        <f>VLOOKUP(C1128,СПРАВОЧНИК!B:D,3,0)</f>
        <v>ИНОМАРКИ</v>
      </c>
      <c r="K1128" s="69" t="str">
        <f>VLOOKUP(СВОД2023[[#This Row],[ФО]],СПРАВОЧНИК!H:P,2,0)</f>
        <v>Центральный ФО</v>
      </c>
    </row>
    <row r="1129" spans="1:11" x14ac:dyDescent="0.2">
      <c r="A1129" t="s">
        <v>1100</v>
      </c>
      <c r="B1129" t="s">
        <v>596</v>
      </c>
      <c r="C1129" s="1" t="s">
        <v>1159</v>
      </c>
      <c r="D1129" s="1" t="s">
        <v>1160</v>
      </c>
      <c r="E1129" s="2">
        <v>1</v>
      </c>
      <c r="F1129" s="3"/>
      <c r="G1129" s="2">
        <v>3</v>
      </c>
      <c r="H1129" s="3">
        <v>2</v>
      </c>
      <c r="I1129" s="68" t="str">
        <f>VLOOKUP(C1129,СПРАВОЧНИК!B:D,2,0)</f>
        <v>КИТАЙ</v>
      </c>
      <c r="J1129" s="68" t="str">
        <f>VLOOKUP(C1129,СПРАВОЧНИК!B:D,3,0)</f>
        <v>ИНОМАРКИ</v>
      </c>
      <c r="K1129" s="69" t="str">
        <f>VLOOKUP(СВОД2023[[#This Row],[ФО]],СПРАВОЧНИК!H:P,2,0)</f>
        <v>Центральный ФО</v>
      </c>
    </row>
    <row r="1130" spans="1:11" x14ac:dyDescent="0.2">
      <c r="A1130" t="s">
        <v>1100</v>
      </c>
      <c r="B1130" t="s">
        <v>596</v>
      </c>
      <c r="C1130" s="1" t="s">
        <v>1159</v>
      </c>
      <c r="D1130" s="1" t="s">
        <v>1220</v>
      </c>
      <c r="E1130" s="2"/>
      <c r="F1130" s="3">
        <v>7</v>
      </c>
      <c r="G1130" s="2">
        <v>18</v>
      </c>
      <c r="H1130" s="3">
        <v>20</v>
      </c>
      <c r="I1130" s="68" t="str">
        <f>VLOOKUP(C1130,СПРАВОЧНИК!B:D,2,0)</f>
        <v>КИТАЙ</v>
      </c>
      <c r="J1130" s="68" t="str">
        <f>VLOOKUP(C1130,СПРАВОЧНИК!B:D,3,0)</f>
        <v>ИНОМАРКИ</v>
      </c>
      <c r="K1130" s="69" t="str">
        <f>VLOOKUP(СВОД2023[[#This Row],[ФО]],СПРАВОЧНИК!H:P,2,0)</f>
        <v>Центральный ФО</v>
      </c>
    </row>
    <row r="1131" spans="1:11" x14ac:dyDescent="0.2">
      <c r="A1131" t="s">
        <v>1100</v>
      </c>
      <c r="B1131" t="s">
        <v>596</v>
      </c>
      <c r="C1131" s="1" t="s">
        <v>1221</v>
      </c>
      <c r="D1131" s="1" t="s">
        <v>1222</v>
      </c>
      <c r="E1131" s="2"/>
      <c r="F1131" s="3"/>
      <c r="G1131" s="2">
        <v>1</v>
      </c>
      <c r="H1131" s="3"/>
      <c r="I1131" s="68" t="str">
        <f>VLOOKUP(C1131,СПРАВОЧНИК!B:D,2,0)</f>
        <v>ЕВРОПА</v>
      </c>
      <c r="J1131" s="68" t="str">
        <f>VLOOKUP(C1131,СПРАВОЧНИК!B:D,3,0)</f>
        <v>ИНОМАРКИ</v>
      </c>
      <c r="K1131" s="69" t="str">
        <f>VLOOKUP(СВОД2023[[#This Row],[ФО]],СПРАВОЧНИК!H:P,2,0)</f>
        <v>Центральный ФО</v>
      </c>
    </row>
    <row r="1132" spans="1:11" x14ac:dyDescent="0.2">
      <c r="A1132" t="s">
        <v>1100</v>
      </c>
      <c r="B1132" t="s">
        <v>596</v>
      </c>
      <c r="C1132" s="1" t="s">
        <v>1221</v>
      </c>
      <c r="D1132" s="1" t="s">
        <v>1223</v>
      </c>
      <c r="E1132" s="2"/>
      <c r="F1132" s="3"/>
      <c r="G1132" s="2">
        <v>1</v>
      </c>
      <c r="H1132" s="3"/>
      <c r="I1132" s="68" t="str">
        <f>VLOOKUP(C1132,СПРАВОЧНИК!B:D,2,0)</f>
        <v>ЕВРОПА</v>
      </c>
      <c r="J1132" s="68" t="str">
        <f>VLOOKUP(C1132,СПРАВОЧНИК!B:D,3,0)</f>
        <v>ИНОМАРКИ</v>
      </c>
      <c r="K1132" s="69" t="str">
        <f>VLOOKUP(СВОД2023[[#This Row],[ФО]],СПРАВОЧНИК!H:P,2,0)</f>
        <v>Центральный ФО</v>
      </c>
    </row>
    <row r="1133" spans="1:11" x14ac:dyDescent="0.2">
      <c r="A1133" t="s">
        <v>1100</v>
      </c>
      <c r="B1133" t="s">
        <v>596</v>
      </c>
      <c r="C1133" s="1" t="s">
        <v>1221</v>
      </c>
      <c r="D1133" s="1" t="s">
        <v>1245</v>
      </c>
      <c r="E1133" s="2"/>
      <c r="F1133" s="3"/>
      <c r="G1133" s="2"/>
      <c r="H1133" s="3">
        <v>1</v>
      </c>
      <c r="I1133" s="68" t="str">
        <f>VLOOKUP(C1133,СПРАВОЧНИК!B:D,2,0)</f>
        <v>ЕВРОПА</v>
      </c>
      <c r="J1133" s="68" t="str">
        <f>VLOOKUP(C1133,СПРАВОЧНИК!B:D,3,0)</f>
        <v>ИНОМАРКИ</v>
      </c>
      <c r="K1133" s="69" t="str">
        <f>VLOOKUP(СВОД2023[[#This Row],[ФО]],СПРАВОЧНИК!H:P,2,0)</f>
        <v>Центральный ФО</v>
      </c>
    </row>
    <row r="1134" spans="1:11" x14ac:dyDescent="0.2">
      <c r="A1134" t="s">
        <v>1100</v>
      </c>
      <c r="B1134" t="s">
        <v>597</v>
      </c>
      <c r="C1134" s="1" t="s">
        <v>1101</v>
      </c>
      <c r="D1134" s="1" t="s">
        <v>1102</v>
      </c>
      <c r="E1134" s="2">
        <v>1</v>
      </c>
      <c r="F1134" s="3"/>
      <c r="G1134" s="2">
        <v>1</v>
      </c>
      <c r="H1134" s="3"/>
      <c r="I1134" s="68" t="str">
        <f>VLOOKUP(C1134,СПРАВОЧНИК!B:D,2,0)</f>
        <v>КОРЕЯ</v>
      </c>
      <c r="J1134" s="68" t="str">
        <f>VLOOKUP(C1134,СПРАВОЧНИК!B:D,3,0)</f>
        <v>ИНОМАРКИ</v>
      </c>
      <c r="K1134" s="69" t="str">
        <f>VLOOKUP(СВОД2023[[#This Row],[ФО]],СПРАВОЧНИК!H:P,2,0)</f>
        <v>Южный ФО</v>
      </c>
    </row>
    <row r="1135" spans="1:11" x14ac:dyDescent="0.2">
      <c r="A1135" t="s">
        <v>1100</v>
      </c>
      <c r="B1135" t="s">
        <v>597</v>
      </c>
      <c r="C1135" s="1" t="s">
        <v>1101</v>
      </c>
      <c r="D1135" s="1" t="s">
        <v>1224</v>
      </c>
      <c r="E1135" s="2"/>
      <c r="F1135" s="3"/>
      <c r="G1135" s="2">
        <v>1</v>
      </c>
      <c r="H1135" s="3"/>
      <c r="I1135" s="68" t="str">
        <f>VLOOKUP(C1135,СПРАВОЧНИК!B:D,2,0)</f>
        <v>КОРЕЯ</v>
      </c>
      <c r="J1135" s="68" t="str">
        <f>VLOOKUP(C1135,СПРАВОЧНИК!B:D,3,0)</f>
        <v>ИНОМАРКИ</v>
      </c>
      <c r="K1135" s="69" t="str">
        <f>VLOOKUP(СВОД2023[[#This Row],[ФО]],СПРАВОЧНИК!H:P,2,0)</f>
        <v>Южный ФО</v>
      </c>
    </row>
    <row r="1136" spans="1:11" x14ac:dyDescent="0.2">
      <c r="A1136" t="s">
        <v>1100</v>
      </c>
      <c r="B1136" t="s">
        <v>597</v>
      </c>
      <c r="C1136" s="1" t="s">
        <v>1161</v>
      </c>
      <c r="D1136" s="1" t="s">
        <v>1266</v>
      </c>
      <c r="E1136" s="2">
        <v>1</v>
      </c>
      <c r="F1136" s="3"/>
      <c r="G1136" s="2">
        <v>2</v>
      </c>
      <c r="H1136" s="3">
        <v>2</v>
      </c>
      <c r="I1136" s="68" t="str">
        <f>VLOOKUP(C1136,СПРАВОЧНИК!B:D,2,0)</f>
        <v>ЕВРОПА</v>
      </c>
      <c r="J1136" s="68" t="str">
        <f>VLOOKUP(C1136,СПРАВОЧНИК!B:D,3,0)</f>
        <v>ИНОМАРКИ</v>
      </c>
      <c r="K1136" s="69" t="str">
        <f>VLOOKUP(СВОД2023[[#This Row],[ФО]],СПРАВОЧНИК!H:P,2,0)</f>
        <v>Южный ФО</v>
      </c>
    </row>
    <row r="1137" spans="1:11" x14ac:dyDescent="0.2">
      <c r="A1137" t="s">
        <v>1100</v>
      </c>
      <c r="B1137" t="s">
        <v>597</v>
      </c>
      <c r="C1137" s="1" t="s">
        <v>676</v>
      </c>
      <c r="D1137" s="1" t="s">
        <v>1103</v>
      </c>
      <c r="E1137" s="2">
        <v>5</v>
      </c>
      <c r="F1137" s="3">
        <v>9</v>
      </c>
      <c r="G1137" s="2">
        <v>24</v>
      </c>
      <c r="H1137" s="3">
        <v>43</v>
      </c>
      <c r="I1137" s="68" t="str">
        <f>VLOOKUP(C1137,СПРАВОЧНИК!B:D,2,0)</f>
        <v>КИТАЙ</v>
      </c>
      <c r="J1137" s="68" t="str">
        <f>VLOOKUP(C1137,СПРАВОЧНИК!B:D,3,0)</f>
        <v>ИНОМАРКИ</v>
      </c>
      <c r="K1137" s="69" t="str">
        <f>VLOOKUP(СВОД2023[[#This Row],[ФО]],СПРАВОЧНИК!H:P,2,0)</f>
        <v>Южный ФО</v>
      </c>
    </row>
    <row r="1138" spans="1:11" x14ac:dyDescent="0.2">
      <c r="A1138" t="s">
        <v>1100</v>
      </c>
      <c r="B1138" t="s">
        <v>597</v>
      </c>
      <c r="C1138" s="1" t="s">
        <v>676</v>
      </c>
      <c r="D1138" s="1" t="s">
        <v>727</v>
      </c>
      <c r="E1138" s="2">
        <v>13</v>
      </c>
      <c r="F1138" s="3">
        <v>6</v>
      </c>
      <c r="G1138" s="2">
        <v>85</v>
      </c>
      <c r="H1138" s="3">
        <v>68</v>
      </c>
      <c r="I1138" s="68" t="str">
        <f>VLOOKUP(C1138,СПРАВОЧНИК!B:D,2,0)</f>
        <v>КИТАЙ</v>
      </c>
      <c r="J1138" s="68" t="str">
        <f>VLOOKUP(C1138,СПРАВОЧНИК!B:D,3,0)</f>
        <v>ИНОМАРКИ</v>
      </c>
      <c r="K1138" s="69" t="str">
        <f>VLOOKUP(СВОД2023[[#This Row],[ФО]],СПРАВОЧНИК!H:P,2,0)</f>
        <v>Южный ФО</v>
      </c>
    </row>
    <row r="1139" spans="1:11" x14ac:dyDescent="0.2">
      <c r="A1139" t="s">
        <v>1100</v>
      </c>
      <c r="B1139" t="s">
        <v>597</v>
      </c>
      <c r="C1139" s="1" t="s">
        <v>676</v>
      </c>
      <c r="D1139" s="1" t="s">
        <v>1163</v>
      </c>
      <c r="E1139" s="2">
        <v>3</v>
      </c>
      <c r="F1139" s="3">
        <v>1</v>
      </c>
      <c r="G1139" s="2">
        <v>22</v>
      </c>
      <c r="H1139" s="3">
        <v>12</v>
      </c>
      <c r="I1139" s="68" t="str">
        <f>VLOOKUP(C1139,СПРАВОЧНИК!B:D,2,0)</f>
        <v>КИТАЙ</v>
      </c>
      <c r="J1139" s="68" t="str">
        <f>VLOOKUP(C1139,СПРАВОЧНИК!B:D,3,0)</f>
        <v>ИНОМАРКИ</v>
      </c>
      <c r="K1139" s="69" t="str">
        <f>VLOOKUP(СВОД2023[[#This Row],[ФО]],СПРАВОЧНИК!H:P,2,0)</f>
        <v>Южный ФО</v>
      </c>
    </row>
    <row r="1140" spans="1:11" x14ac:dyDescent="0.2">
      <c r="A1140" t="s">
        <v>1100</v>
      </c>
      <c r="B1140" t="s">
        <v>597</v>
      </c>
      <c r="C1140" s="1" t="s">
        <v>1104</v>
      </c>
      <c r="D1140" s="1" t="s">
        <v>1105</v>
      </c>
      <c r="E1140" s="2"/>
      <c r="F1140" s="3"/>
      <c r="G1140" s="2"/>
      <c r="H1140" s="3">
        <v>3</v>
      </c>
      <c r="I1140" s="68" t="str">
        <f>VLOOKUP(C1140,СПРАВОЧНИК!B:D,2,0)</f>
        <v>КИТАЙ</v>
      </c>
      <c r="J1140" s="68" t="str">
        <f>VLOOKUP(C1140,СПРАВОЧНИК!B:D,3,0)</f>
        <v>ИНОМАРКИ</v>
      </c>
      <c r="K1140" s="69" t="str">
        <f>VLOOKUP(СВОД2023[[#This Row],[ФО]],СПРАВОЧНИК!H:P,2,0)</f>
        <v>Южный ФО</v>
      </c>
    </row>
    <row r="1141" spans="1:11" x14ac:dyDescent="0.2">
      <c r="A1141" t="s">
        <v>1100</v>
      </c>
      <c r="B1141" t="s">
        <v>597</v>
      </c>
      <c r="C1141" s="1" t="s">
        <v>75</v>
      </c>
      <c r="D1141" s="1" t="s">
        <v>1165</v>
      </c>
      <c r="E1141" s="2">
        <v>1</v>
      </c>
      <c r="F1141" s="3"/>
      <c r="G1141" s="2">
        <v>3</v>
      </c>
      <c r="H1141" s="3">
        <v>3</v>
      </c>
      <c r="I1141" s="68" t="str">
        <f>VLOOKUP(C1141,СПРАВОЧНИК!B:D,2,0)</f>
        <v>КИТАЙ</v>
      </c>
      <c r="J1141" s="68" t="str">
        <f>VLOOKUP(C1141,СПРАВОЧНИК!B:D,3,0)</f>
        <v>ИНОМАРКИ</v>
      </c>
      <c r="K1141" s="69" t="str">
        <f>VLOOKUP(СВОД2023[[#This Row],[ФО]],СПРАВОЧНИК!H:P,2,0)</f>
        <v>Южный ФО</v>
      </c>
    </row>
    <row r="1142" spans="1:11" x14ac:dyDescent="0.2">
      <c r="A1142" t="s">
        <v>1100</v>
      </c>
      <c r="B1142" t="s">
        <v>597</v>
      </c>
      <c r="C1142" s="1" t="s">
        <v>75</v>
      </c>
      <c r="D1142" s="1" t="s">
        <v>1280</v>
      </c>
      <c r="E1142" s="2"/>
      <c r="F1142" s="3"/>
      <c r="G1142" s="2">
        <v>1</v>
      </c>
      <c r="H1142" s="3"/>
      <c r="I1142" s="68" t="str">
        <f>VLOOKUP(C1142,СПРАВОЧНИК!B:D,2,0)</f>
        <v>КИТАЙ</v>
      </c>
      <c r="J1142" s="68" t="str">
        <f>VLOOKUP(C1142,СПРАВОЧНИК!B:D,3,0)</f>
        <v>ИНОМАРКИ</v>
      </c>
      <c r="K1142" s="69" t="str">
        <f>VLOOKUP(СВОД2023[[#This Row],[ФО]],СПРАВОЧНИК!H:P,2,0)</f>
        <v>Южный ФО</v>
      </c>
    </row>
    <row r="1143" spans="1:11" x14ac:dyDescent="0.2">
      <c r="A1143" t="s">
        <v>1100</v>
      </c>
      <c r="B1143" t="s">
        <v>597</v>
      </c>
      <c r="C1143" s="1" t="s">
        <v>99</v>
      </c>
      <c r="D1143" s="1" t="s">
        <v>1281</v>
      </c>
      <c r="E1143" s="2"/>
      <c r="F1143" s="3"/>
      <c r="G1143" s="2">
        <v>1</v>
      </c>
      <c r="H1143" s="3"/>
      <c r="I1143" s="68" t="str">
        <f>VLOOKUP(C1143,СПРАВОЧНИК!B:D,2,0)</f>
        <v>США</v>
      </c>
      <c r="J1143" s="68" t="str">
        <f>VLOOKUP(C1143,СПРАВОЧНИК!B:D,3,0)</f>
        <v>ИНОМАРКИ</v>
      </c>
      <c r="K1143" s="69" t="str">
        <f>VLOOKUP(СВОД2023[[#This Row],[ФО]],СПРАВОЧНИК!H:P,2,0)</f>
        <v>Южный ФО</v>
      </c>
    </row>
    <row r="1144" spans="1:11" x14ac:dyDescent="0.2">
      <c r="A1144" t="s">
        <v>1100</v>
      </c>
      <c r="B1144" t="s">
        <v>597</v>
      </c>
      <c r="C1144" s="1" t="s">
        <v>99</v>
      </c>
      <c r="D1144" s="1" t="s">
        <v>1167</v>
      </c>
      <c r="E1144" s="2">
        <v>1</v>
      </c>
      <c r="F1144" s="3"/>
      <c r="G1144" s="2">
        <v>2</v>
      </c>
      <c r="H1144" s="3">
        <v>2</v>
      </c>
      <c r="I1144" s="68" t="str">
        <f>VLOOKUP(C1144,СПРАВОЧНИК!B:D,2,0)</f>
        <v>США</v>
      </c>
      <c r="J1144" s="68" t="str">
        <f>VLOOKUP(C1144,СПРАВОЧНИК!B:D,3,0)</f>
        <v>ИНОМАРКИ</v>
      </c>
      <c r="K1144" s="69" t="str">
        <f>VLOOKUP(СВОД2023[[#This Row],[ФО]],СПРАВОЧНИК!H:P,2,0)</f>
        <v>Южный ФО</v>
      </c>
    </row>
    <row r="1145" spans="1:11" x14ac:dyDescent="0.2">
      <c r="A1145" t="s">
        <v>1100</v>
      </c>
      <c r="B1145" t="s">
        <v>597</v>
      </c>
      <c r="C1145" s="1" t="s">
        <v>121</v>
      </c>
      <c r="D1145" s="1" t="s">
        <v>728</v>
      </c>
      <c r="E1145" s="2">
        <v>76</v>
      </c>
      <c r="F1145" s="3">
        <v>40</v>
      </c>
      <c r="G1145" s="2">
        <v>479</v>
      </c>
      <c r="H1145" s="3">
        <v>217</v>
      </c>
      <c r="I1145" s="68" t="str">
        <f>VLOOKUP(C1145,СПРАВОЧНИК!B:D,2,0)</f>
        <v>ЕВРОПА</v>
      </c>
      <c r="J1145" s="68" t="str">
        <f>VLOOKUP(C1145,СПРАВОЧНИК!B:D,3,0)</f>
        <v>ИНОМАРКИ</v>
      </c>
      <c r="K1145" s="69" t="str">
        <f>VLOOKUP(СВОД2023[[#This Row],[ФО]],СПРАВОЧНИК!H:P,2,0)</f>
        <v>Южный ФО</v>
      </c>
    </row>
    <row r="1146" spans="1:11" x14ac:dyDescent="0.2">
      <c r="A1146" t="s">
        <v>1100</v>
      </c>
      <c r="B1146" t="s">
        <v>597</v>
      </c>
      <c r="C1146" s="1" t="s">
        <v>121</v>
      </c>
      <c r="D1146" s="1" t="s">
        <v>1226</v>
      </c>
      <c r="E1146" s="2"/>
      <c r="F1146" s="3"/>
      <c r="G1146" s="2">
        <v>2</v>
      </c>
      <c r="H1146" s="3"/>
      <c r="I1146" s="68" t="str">
        <f>VLOOKUP(C1146,СПРАВОЧНИК!B:D,2,0)</f>
        <v>ЕВРОПА</v>
      </c>
      <c r="J1146" s="68" t="str">
        <f>VLOOKUP(C1146,СПРАВОЧНИК!B:D,3,0)</f>
        <v>ИНОМАРКИ</v>
      </c>
      <c r="K1146" s="69" t="str">
        <f>VLOOKUP(СВОД2023[[#This Row],[ФО]],СПРАВОЧНИК!H:P,2,0)</f>
        <v>Южный ФО</v>
      </c>
    </row>
    <row r="1147" spans="1:11" x14ac:dyDescent="0.2">
      <c r="A1147" t="s">
        <v>1100</v>
      </c>
      <c r="B1147" t="s">
        <v>597</v>
      </c>
      <c r="C1147" s="1" t="s">
        <v>121</v>
      </c>
      <c r="D1147" s="1" t="s">
        <v>678</v>
      </c>
      <c r="E1147" s="2">
        <v>30</v>
      </c>
      <c r="F1147" s="3">
        <v>24</v>
      </c>
      <c r="G1147" s="2">
        <v>206</v>
      </c>
      <c r="H1147" s="3">
        <v>125</v>
      </c>
      <c r="I1147" s="68" t="str">
        <f>VLOOKUP(C1147,СПРАВОЧНИК!B:D,2,0)</f>
        <v>ЕВРОПА</v>
      </c>
      <c r="J1147" s="68" t="str">
        <f>VLOOKUP(C1147,СПРАВОЧНИК!B:D,3,0)</f>
        <v>ИНОМАРКИ</v>
      </c>
      <c r="K1147" s="69" t="str">
        <f>VLOOKUP(СВОД2023[[#This Row],[ФО]],СПРАВОЧНИК!H:P,2,0)</f>
        <v>Южный ФО</v>
      </c>
    </row>
    <row r="1148" spans="1:11" x14ac:dyDescent="0.2">
      <c r="A1148" t="s">
        <v>1100</v>
      </c>
      <c r="B1148" t="s">
        <v>597</v>
      </c>
      <c r="C1148" s="1" t="s">
        <v>121</v>
      </c>
      <c r="D1148" s="1" t="s">
        <v>729</v>
      </c>
      <c r="E1148" s="2">
        <v>12</v>
      </c>
      <c r="F1148" s="3">
        <v>3</v>
      </c>
      <c r="G1148" s="2">
        <v>64</v>
      </c>
      <c r="H1148" s="3">
        <v>37</v>
      </c>
      <c r="I1148" s="68" t="str">
        <f>VLOOKUP(C1148,СПРАВОЧНИК!B:D,2,0)</f>
        <v>ЕВРОПА</v>
      </c>
      <c r="J1148" s="68" t="str">
        <f>VLOOKUP(C1148,СПРАВОЧНИК!B:D,3,0)</f>
        <v>ИНОМАРКИ</v>
      </c>
      <c r="K1148" s="69" t="str">
        <f>VLOOKUP(СВОД2023[[#This Row],[ФО]],СПРАВОЧНИК!H:P,2,0)</f>
        <v>Южный ФО</v>
      </c>
    </row>
    <row r="1149" spans="1:11" x14ac:dyDescent="0.2">
      <c r="A1149" t="s">
        <v>1100</v>
      </c>
      <c r="B1149" t="s">
        <v>597</v>
      </c>
      <c r="C1149" s="1" t="s">
        <v>121</v>
      </c>
      <c r="D1149" s="1" t="s">
        <v>1168</v>
      </c>
      <c r="E1149" s="2">
        <v>5</v>
      </c>
      <c r="F1149" s="3"/>
      <c r="G1149" s="2">
        <v>17</v>
      </c>
      <c r="H1149" s="3">
        <v>1</v>
      </c>
      <c r="I1149" s="68" t="str">
        <f>VLOOKUP(C1149,СПРАВОЧНИК!B:D,2,0)</f>
        <v>ЕВРОПА</v>
      </c>
      <c r="J1149" s="68" t="str">
        <f>VLOOKUP(C1149,СПРАВОЧНИК!B:D,3,0)</f>
        <v>ИНОМАРКИ</v>
      </c>
      <c r="K1149" s="69" t="str">
        <f>VLOOKUP(СВОД2023[[#This Row],[ФО]],СПРАВОЧНИК!H:P,2,0)</f>
        <v>Южный ФО</v>
      </c>
    </row>
    <row r="1150" spans="1:11" x14ac:dyDescent="0.2">
      <c r="A1150" t="s">
        <v>1100</v>
      </c>
      <c r="B1150" t="s">
        <v>597</v>
      </c>
      <c r="C1150" s="1" t="s">
        <v>121</v>
      </c>
      <c r="D1150" s="1" t="s">
        <v>679</v>
      </c>
      <c r="E1150" s="2">
        <v>3</v>
      </c>
      <c r="F1150" s="3">
        <v>2</v>
      </c>
      <c r="G1150" s="2">
        <v>21</v>
      </c>
      <c r="H1150" s="3">
        <v>12</v>
      </c>
      <c r="I1150" s="68" t="str">
        <f>VLOOKUP(C1150,СПРАВОЧНИК!B:D,2,0)</f>
        <v>ЕВРОПА</v>
      </c>
      <c r="J1150" s="68" t="str">
        <f>VLOOKUP(C1150,СПРАВОЧНИК!B:D,3,0)</f>
        <v>ИНОМАРКИ</v>
      </c>
      <c r="K1150" s="69" t="str">
        <f>VLOOKUP(СВОД2023[[#This Row],[ФО]],СПРАВОЧНИК!H:P,2,0)</f>
        <v>Южный ФО</v>
      </c>
    </row>
    <row r="1151" spans="1:11" x14ac:dyDescent="0.2">
      <c r="A1151" t="s">
        <v>1100</v>
      </c>
      <c r="B1151" t="s">
        <v>597</v>
      </c>
      <c r="C1151" s="1" t="s">
        <v>127</v>
      </c>
      <c r="D1151" s="1" t="s">
        <v>1169</v>
      </c>
      <c r="E1151" s="2">
        <v>1</v>
      </c>
      <c r="F1151" s="3"/>
      <c r="G1151" s="2">
        <v>7</v>
      </c>
      <c r="H1151" s="3"/>
      <c r="I1151" s="68" t="str">
        <f>VLOOKUP(C1151,СПРАВОЧНИК!B:D,2,0)</f>
        <v>ЕВРОПА</v>
      </c>
      <c r="J1151" s="68" t="str">
        <f>VLOOKUP(C1151,СПРАВОЧНИК!B:D,3,0)</f>
        <v>ИНОМАРКИ</v>
      </c>
      <c r="K1151" s="69" t="str">
        <f>VLOOKUP(СВОД2023[[#This Row],[ФО]],СПРАВОЧНИК!H:P,2,0)</f>
        <v>Южный ФО</v>
      </c>
    </row>
    <row r="1152" spans="1:11" x14ac:dyDescent="0.2">
      <c r="A1152" t="s">
        <v>1100</v>
      </c>
      <c r="B1152" t="s">
        <v>597</v>
      </c>
      <c r="C1152" s="1" t="s">
        <v>129</v>
      </c>
      <c r="D1152" s="1" t="s">
        <v>1170</v>
      </c>
      <c r="E1152" s="2"/>
      <c r="F1152" s="3"/>
      <c r="G1152" s="2">
        <v>1</v>
      </c>
      <c r="H1152" s="3">
        <v>2</v>
      </c>
      <c r="I1152" s="68" t="str">
        <f>VLOOKUP(C1152,СПРАВОЧНИК!B:D,2,0)</f>
        <v>КОРЕЯ</v>
      </c>
      <c r="J1152" s="68" t="str">
        <f>VLOOKUP(C1152,СПРАВОЧНИК!B:D,3,0)</f>
        <v>ИНОМАРКИ</v>
      </c>
      <c r="K1152" s="69" t="str">
        <f>VLOOKUP(СВОД2023[[#This Row],[ФО]],СПРАВОЧНИК!H:P,2,0)</f>
        <v>Южный ФО</v>
      </c>
    </row>
    <row r="1153" spans="1:11" x14ac:dyDescent="0.2">
      <c r="A1153" t="s">
        <v>1100</v>
      </c>
      <c r="B1153" t="s">
        <v>597</v>
      </c>
      <c r="C1153" s="1" t="s">
        <v>1041</v>
      </c>
      <c r="D1153" s="1" t="s">
        <v>1171</v>
      </c>
      <c r="E1153" s="2"/>
      <c r="F1153" s="3"/>
      <c r="G1153" s="2">
        <v>5</v>
      </c>
      <c r="H1153" s="3">
        <v>1</v>
      </c>
      <c r="I1153" s="68" t="str">
        <f>VLOOKUP(C1153,СПРАВОЧНИК!B:D,2,0)</f>
        <v>ЕВРОПА</v>
      </c>
      <c r="J1153" s="68" t="str">
        <f>VLOOKUP(C1153,СПРАВОЧНИК!B:D,3,0)</f>
        <v>ИНОМАРКИ</v>
      </c>
      <c r="K1153" s="69" t="str">
        <f>VLOOKUP(СВОД2023[[#This Row],[ФО]],СПРАВОЧНИК!H:P,2,0)</f>
        <v>Южный ФО</v>
      </c>
    </row>
    <row r="1154" spans="1:11" x14ac:dyDescent="0.2">
      <c r="A1154" t="s">
        <v>1100</v>
      </c>
      <c r="B1154" t="s">
        <v>597</v>
      </c>
      <c r="C1154" s="1" t="s">
        <v>131</v>
      </c>
      <c r="D1154" s="1" t="s">
        <v>1109</v>
      </c>
      <c r="E1154" s="2"/>
      <c r="F1154" s="3"/>
      <c r="G1154" s="2"/>
      <c r="H1154" s="3">
        <v>3</v>
      </c>
      <c r="I1154" s="68" t="str">
        <f>VLOOKUP(C1154,СПРАВОЧНИК!B:D,2,0)</f>
        <v>ЯПОНИЯ</v>
      </c>
      <c r="J1154" s="68" t="str">
        <f>VLOOKUP(C1154,СПРАВОЧНИК!B:D,3,0)</f>
        <v>ИНОМАРКИ</v>
      </c>
      <c r="K1154" s="69" t="str">
        <f>VLOOKUP(СВОД2023[[#This Row],[ФО]],СПРАВОЧНИК!H:P,2,0)</f>
        <v>Южный ФО</v>
      </c>
    </row>
    <row r="1155" spans="1:11" x14ac:dyDescent="0.2">
      <c r="A1155" t="s">
        <v>1100</v>
      </c>
      <c r="B1155" t="s">
        <v>597</v>
      </c>
      <c r="C1155" s="1" t="s">
        <v>131</v>
      </c>
      <c r="D1155" s="1" t="s">
        <v>680</v>
      </c>
      <c r="E1155" s="2">
        <v>9</v>
      </c>
      <c r="F1155" s="3">
        <v>8</v>
      </c>
      <c r="G1155" s="2">
        <v>69</v>
      </c>
      <c r="H1155" s="3">
        <v>47</v>
      </c>
      <c r="I1155" s="68" t="str">
        <f>VLOOKUP(C1155,СПРАВОЧНИК!B:D,2,0)</f>
        <v>ЯПОНИЯ</v>
      </c>
      <c r="J1155" s="68" t="str">
        <f>VLOOKUP(C1155,СПРАВОЧНИК!B:D,3,0)</f>
        <v>ИНОМАРКИ</v>
      </c>
      <c r="K1155" s="69" t="str">
        <f>VLOOKUP(СВОД2023[[#This Row],[ФО]],СПРАВОЧНИК!H:P,2,0)</f>
        <v>Южный ФО</v>
      </c>
    </row>
    <row r="1156" spans="1:11" x14ac:dyDescent="0.2">
      <c r="A1156" t="s">
        <v>1100</v>
      </c>
      <c r="B1156" t="s">
        <v>597</v>
      </c>
      <c r="C1156" s="1" t="s">
        <v>140</v>
      </c>
      <c r="D1156" s="1" t="s">
        <v>1282</v>
      </c>
      <c r="E1156" s="2"/>
      <c r="F1156" s="3"/>
      <c r="G1156" s="2">
        <v>1</v>
      </c>
      <c r="H1156" s="3"/>
      <c r="I1156" s="68" t="str">
        <f>VLOOKUP(C1156,СПРАВОЧНИК!B:D,2,0)</f>
        <v>КИТАЙ</v>
      </c>
      <c r="J1156" s="68" t="str">
        <f>VLOOKUP(C1156,СПРАВОЧНИК!B:D,3,0)</f>
        <v>ИНОМАРКИ</v>
      </c>
      <c r="K1156" s="69" t="str">
        <f>VLOOKUP(СВОД2023[[#This Row],[ФО]],СПРАВОЧНИК!H:P,2,0)</f>
        <v>Южный ФО</v>
      </c>
    </row>
    <row r="1157" spans="1:11" x14ac:dyDescent="0.2">
      <c r="A1157" t="s">
        <v>1100</v>
      </c>
      <c r="B1157" t="s">
        <v>597</v>
      </c>
      <c r="C1157" s="1" t="s">
        <v>142</v>
      </c>
      <c r="D1157" s="1" t="s">
        <v>1228</v>
      </c>
      <c r="E1157" s="2">
        <v>2</v>
      </c>
      <c r="F1157" s="3"/>
      <c r="G1157" s="2">
        <v>3</v>
      </c>
      <c r="H1157" s="3">
        <v>2</v>
      </c>
      <c r="I1157" s="68" t="str">
        <f>VLOOKUP(C1157,СПРАВОЧНИК!B:D,2,0)</f>
        <v>США</v>
      </c>
      <c r="J1157" s="68" t="str">
        <f>VLOOKUP(C1157,СПРАВОЧНИК!B:D,3,0)</f>
        <v>ИНОМАРКИ</v>
      </c>
      <c r="K1157" s="69" t="str">
        <f>VLOOKUP(СВОД2023[[#This Row],[ФО]],СПРАВОЧНИК!H:P,2,0)</f>
        <v>Южный ФО</v>
      </c>
    </row>
    <row r="1158" spans="1:11" x14ac:dyDescent="0.2">
      <c r="A1158" t="s">
        <v>1100</v>
      </c>
      <c r="B1158" t="s">
        <v>597</v>
      </c>
      <c r="C1158" s="1" t="s">
        <v>147</v>
      </c>
      <c r="D1158" s="1" t="s">
        <v>1172</v>
      </c>
      <c r="E1158" s="2"/>
      <c r="F1158" s="3"/>
      <c r="G1158" s="2"/>
      <c r="H1158" s="3">
        <v>1</v>
      </c>
      <c r="I1158" s="68" t="str">
        <f>VLOOKUP(C1158,СПРАВОЧНИК!B:D,2,0)</f>
        <v>КИТАЙ</v>
      </c>
      <c r="J1158" s="68" t="str">
        <f>VLOOKUP(C1158,СПРАВОЧНИК!B:D,3,0)</f>
        <v>ИНОМАРКИ</v>
      </c>
      <c r="K1158" s="69" t="str">
        <f>VLOOKUP(СВОД2023[[#This Row],[ФО]],СПРАВОЧНИК!H:P,2,0)</f>
        <v>Южный ФО</v>
      </c>
    </row>
    <row r="1159" spans="1:11" x14ac:dyDescent="0.2">
      <c r="A1159" t="s">
        <v>1100</v>
      </c>
      <c r="B1159" t="s">
        <v>597</v>
      </c>
      <c r="C1159" s="1" t="s">
        <v>147</v>
      </c>
      <c r="D1159" s="1" t="s">
        <v>1283</v>
      </c>
      <c r="E1159" s="2"/>
      <c r="F1159" s="3"/>
      <c r="G1159" s="2">
        <v>1</v>
      </c>
      <c r="H1159" s="3"/>
      <c r="I1159" s="68" t="str">
        <f>VLOOKUP(C1159,СПРАВОЧНИК!B:D,2,0)</f>
        <v>КИТАЙ</v>
      </c>
      <c r="J1159" s="68" t="str">
        <f>VLOOKUP(C1159,СПРАВОЧНИК!B:D,3,0)</f>
        <v>ИНОМАРКИ</v>
      </c>
      <c r="K1159" s="69" t="str">
        <f>VLOOKUP(СВОД2023[[#This Row],[ФО]],СПРАВОЧНИК!H:P,2,0)</f>
        <v>Южный ФО</v>
      </c>
    </row>
    <row r="1160" spans="1:11" x14ac:dyDescent="0.2">
      <c r="A1160" t="s">
        <v>1100</v>
      </c>
      <c r="B1160" t="s">
        <v>597</v>
      </c>
      <c r="C1160" s="1" t="s">
        <v>1047</v>
      </c>
      <c r="D1160" s="1" t="s">
        <v>1173</v>
      </c>
      <c r="E1160" s="2">
        <v>1</v>
      </c>
      <c r="F1160" s="3"/>
      <c r="G1160" s="2">
        <v>2</v>
      </c>
      <c r="H1160" s="3"/>
      <c r="I1160" s="68" t="str">
        <f>VLOOKUP(C1160,СПРАВОЧНИК!B:D,2,0)</f>
        <v>РОССИЯ</v>
      </c>
      <c r="J1160" s="68" t="str">
        <f>VLOOKUP(C1160,СПРАВОЧНИК!B:D,3,0)</f>
        <v>ОТЕЧЕСТВЕННЫЕ</v>
      </c>
      <c r="K1160" s="69" t="str">
        <f>VLOOKUP(СВОД2023[[#This Row],[ФО]],СПРАВОЧНИК!H:P,2,0)</f>
        <v>Южный ФО</v>
      </c>
    </row>
    <row r="1161" spans="1:11" x14ac:dyDescent="0.2">
      <c r="A1161" t="s">
        <v>1100</v>
      </c>
      <c r="B1161" t="s">
        <v>597</v>
      </c>
      <c r="C1161" s="1" t="s">
        <v>160</v>
      </c>
      <c r="D1161" s="1" t="s">
        <v>1271</v>
      </c>
      <c r="E1161" s="2"/>
      <c r="F1161" s="3"/>
      <c r="G1161" s="2"/>
      <c r="H1161" s="3">
        <v>2</v>
      </c>
      <c r="I1161" s="68" t="str">
        <f>VLOOKUP(C1161,СПРАВОЧНИК!B:D,2,0)</f>
        <v>КИТАЙ</v>
      </c>
      <c r="J1161" s="68" t="str">
        <f>VLOOKUP(C1161,СПРАВОЧНИК!B:D,3,0)</f>
        <v>ИНОМАРКИ</v>
      </c>
      <c r="K1161" s="69" t="str">
        <f>VLOOKUP(СВОД2023[[#This Row],[ФО]],СПРАВОЧНИК!H:P,2,0)</f>
        <v>Южный ФО</v>
      </c>
    </row>
    <row r="1162" spans="1:11" x14ac:dyDescent="0.2">
      <c r="A1162" t="s">
        <v>1100</v>
      </c>
      <c r="B1162" t="s">
        <v>597</v>
      </c>
      <c r="C1162" s="1" t="s">
        <v>160</v>
      </c>
      <c r="D1162" s="1" t="s">
        <v>1174</v>
      </c>
      <c r="E1162" s="2">
        <v>2</v>
      </c>
      <c r="F1162" s="3">
        <v>2</v>
      </c>
      <c r="G1162" s="2">
        <v>12</v>
      </c>
      <c r="H1162" s="3">
        <v>8</v>
      </c>
      <c r="I1162" s="68" t="str">
        <f>VLOOKUP(C1162,СПРАВОЧНИК!B:D,2,0)</f>
        <v>КИТАЙ</v>
      </c>
      <c r="J1162" s="68" t="str">
        <f>VLOOKUP(C1162,СПРАВОЧНИК!B:D,3,0)</f>
        <v>ИНОМАРКИ</v>
      </c>
      <c r="K1162" s="69" t="str">
        <f>VLOOKUP(СВОД2023[[#This Row],[ФО]],СПРАВОЧНИК!H:P,2,0)</f>
        <v>Южный ФО</v>
      </c>
    </row>
    <row r="1163" spans="1:11" x14ac:dyDescent="0.2">
      <c r="A1163" t="s">
        <v>1100</v>
      </c>
      <c r="B1163" t="s">
        <v>597</v>
      </c>
      <c r="C1163" s="1" t="s">
        <v>160</v>
      </c>
      <c r="D1163" s="1" t="s">
        <v>1175</v>
      </c>
      <c r="E1163" s="2"/>
      <c r="F1163" s="3"/>
      <c r="G1163" s="2">
        <v>4</v>
      </c>
      <c r="H1163" s="3">
        <v>2</v>
      </c>
      <c r="I1163" s="68" t="str">
        <f>VLOOKUP(C1163,СПРАВОЧНИК!B:D,2,0)</f>
        <v>КИТАЙ</v>
      </c>
      <c r="J1163" s="68" t="str">
        <f>VLOOKUP(C1163,СПРАВОЧНИК!B:D,3,0)</f>
        <v>ИНОМАРКИ</v>
      </c>
      <c r="K1163" s="69" t="str">
        <f>VLOOKUP(СВОД2023[[#This Row],[ФО]],СПРАВОЧНИК!H:P,2,0)</f>
        <v>Южный ФО</v>
      </c>
    </row>
    <row r="1164" spans="1:11" x14ac:dyDescent="0.2">
      <c r="A1164" t="s">
        <v>1100</v>
      </c>
      <c r="B1164" t="s">
        <v>597</v>
      </c>
      <c r="C1164" s="1" t="s">
        <v>160</v>
      </c>
      <c r="D1164" s="1" t="s">
        <v>1176</v>
      </c>
      <c r="E1164" s="2">
        <v>1</v>
      </c>
      <c r="F1164" s="3"/>
      <c r="G1164" s="2">
        <v>2</v>
      </c>
      <c r="H1164" s="3"/>
      <c r="I1164" s="68" t="str">
        <f>VLOOKUP(C1164,СПРАВОЧНИК!B:D,2,0)</f>
        <v>КИТАЙ</v>
      </c>
      <c r="J1164" s="68" t="str">
        <f>VLOOKUP(C1164,СПРАВОЧНИК!B:D,3,0)</f>
        <v>ИНОМАРКИ</v>
      </c>
      <c r="K1164" s="69" t="str">
        <f>VLOOKUP(СВОД2023[[#This Row],[ФО]],СПРАВОЧНИК!H:P,2,0)</f>
        <v>Южный ФО</v>
      </c>
    </row>
    <row r="1165" spans="1:11" x14ac:dyDescent="0.2">
      <c r="A1165" t="s">
        <v>1100</v>
      </c>
      <c r="B1165" t="s">
        <v>597</v>
      </c>
      <c r="C1165" s="1" t="s">
        <v>160</v>
      </c>
      <c r="D1165" s="1" t="s">
        <v>1177</v>
      </c>
      <c r="E1165" s="2">
        <v>3</v>
      </c>
      <c r="F1165" s="3"/>
      <c r="G1165" s="2">
        <v>7</v>
      </c>
      <c r="H1165" s="3">
        <v>2</v>
      </c>
      <c r="I1165" s="68" t="str">
        <f>VLOOKUP(C1165,СПРАВОЧНИК!B:D,2,0)</f>
        <v>КИТАЙ</v>
      </c>
      <c r="J1165" s="68" t="str">
        <f>VLOOKUP(C1165,СПРАВОЧНИК!B:D,3,0)</f>
        <v>ИНОМАРКИ</v>
      </c>
      <c r="K1165" s="69" t="str">
        <f>VLOOKUP(СВОД2023[[#This Row],[ФО]],СПРАВОЧНИК!H:P,2,0)</f>
        <v>Южный ФО</v>
      </c>
    </row>
    <row r="1166" spans="1:11" x14ac:dyDescent="0.2">
      <c r="A1166" t="s">
        <v>1100</v>
      </c>
      <c r="B1166" t="s">
        <v>597</v>
      </c>
      <c r="C1166" s="1" t="s">
        <v>160</v>
      </c>
      <c r="D1166" s="1" t="s">
        <v>1110</v>
      </c>
      <c r="E1166" s="2">
        <v>4</v>
      </c>
      <c r="F1166" s="3">
        <v>4</v>
      </c>
      <c r="G1166" s="2">
        <v>20</v>
      </c>
      <c r="H1166" s="3">
        <v>23</v>
      </c>
      <c r="I1166" s="68" t="str">
        <f>VLOOKUP(C1166,СПРАВОЧНИК!B:D,2,0)</f>
        <v>КИТАЙ</v>
      </c>
      <c r="J1166" s="68" t="str">
        <f>VLOOKUP(C1166,СПРАВОЧНИК!B:D,3,0)</f>
        <v>ИНОМАРКИ</v>
      </c>
      <c r="K1166" s="69" t="str">
        <f>VLOOKUP(СВОД2023[[#This Row],[ФО]],СПРАВОЧНИК!H:P,2,0)</f>
        <v>Южный ФО</v>
      </c>
    </row>
    <row r="1167" spans="1:11" x14ac:dyDescent="0.2">
      <c r="A1167" t="s">
        <v>1100</v>
      </c>
      <c r="B1167" t="s">
        <v>597</v>
      </c>
      <c r="C1167" s="1" t="s">
        <v>160</v>
      </c>
      <c r="D1167" s="1" t="s">
        <v>1284</v>
      </c>
      <c r="E1167" s="2">
        <v>1</v>
      </c>
      <c r="F1167" s="3">
        <v>1</v>
      </c>
      <c r="G1167" s="2">
        <v>5</v>
      </c>
      <c r="H1167" s="3">
        <v>1</v>
      </c>
      <c r="I1167" s="68" t="str">
        <f>VLOOKUP(C1167,СПРАВОЧНИК!B:D,2,0)</f>
        <v>КИТАЙ</v>
      </c>
      <c r="J1167" s="68" t="str">
        <f>VLOOKUP(C1167,СПРАВОЧНИК!B:D,3,0)</f>
        <v>ИНОМАРКИ</v>
      </c>
      <c r="K1167" s="69" t="str">
        <f>VLOOKUP(СВОД2023[[#This Row],[ФО]],СПРАВОЧНИК!H:P,2,0)</f>
        <v>Южный ФО</v>
      </c>
    </row>
    <row r="1168" spans="1:11" x14ac:dyDescent="0.2">
      <c r="A1168" t="s">
        <v>1100</v>
      </c>
      <c r="B1168" t="s">
        <v>597</v>
      </c>
      <c r="C1168" s="1" t="s">
        <v>160</v>
      </c>
      <c r="D1168" s="1" t="s">
        <v>1112</v>
      </c>
      <c r="E1168" s="2">
        <v>1</v>
      </c>
      <c r="F1168" s="3">
        <v>1</v>
      </c>
      <c r="G1168" s="2">
        <v>8</v>
      </c>
      <c r="H1168" s="3">
        <v>8</v>
      </c>
      <c r="I1168" s="68" t="str">
        <f>VLOOKUP(C1168,СПРАВОЧНИК!B:D,2,0)</f>
        <v>КИТАЙ</v>
      </c>
      <c r="J1168" s="68" t="str">
        <f>VLOOKUP(C1168,СПРАВОЧНИК!B:D,3,0)</f>
        <v>ИНОМАРКИ</v>
      </c>
      <c r="K1168" s="69" t="str">
        <f>VLOOKUP(СВОД2023[[#This Row],[ФО]],СПРАВОЧНИК!H:P,2,0)</f>
        <v>Южный ФО</v>
      </c>
    </row>
    <row r="1169" spans="1:11" x14ac:dyDescent="0.2">
      <c r="A1169" t="s">
        <v>1100</v>
      </c>
      <c r="B1169" t="s">
        <v>597</v>
      </c>
      <c r="C1169" s="1" t="s">
        <v>160</v>
      </c>
      <c r="D1169" s="1" t="s">
        <v>1285</v>
      </c>
      <c r="E1169" s="2">
        <v>1</v>
      </c>
      <c r="F1169" s="3"/>
      <c r="G1169" s="2">
        <v>2</v>
      </c>
      <c r="H1169" s="3"/>
      <c r="I1169" s="68" t="str">
        <f>VLOOKUP(C1169,СПРАВОЧНИК!B:D,2,0)</f>
        <v>КИТАЙ</v>
      </c>
      <c r="J1169" s="68" t="str">
        <f>VLOOKUP(C1169,СПРАВОЧНИК!B:D,3,0)</f>
        <v>ИНОМАРКИ</v>
      </c>
      <c r="K1169" s="69" t="str">
        <f>VLOOKUP(СВОД2023[[#This Row],[ФО]],СПРАВОЧНИК!H:P,2,0)</f>
        <v>Южный ФО</v>
      </c>
    </row>
    <row r="1170" spans="1:11" x14ac:dyDescent="0.2">
      <c r="A1170" t="s">
        <v>1100</v>
      </c>
      <c r="B1170" t="s">
        <v>597</v>
      </c>
      <c r="C1170" s="1" t="s">
        <v>173</v>
      </c>
      <c r="D1170" s="1" t="s">
        <v>731</v>
      </c>
      <c r="E1170" s="2">
        <v>122</v>
      </c>
      <c r="F1170" s="3">
        <v>107</v>
      </c>
      <c r="G1170" s="2">
        <v>715</v>
      </c>
      <c r="H1170" s="3">
        <v>582</v>
      </c>
      <c r="I1170" s="68" t="str">
        <f>VLOOKUP(C1170,СПРАВОЧНИК!B:D,2,0)</f>
        <v>ЕВРОПА</v>
      </c>
      <c r="J1170" s="68" t="str">
        <f>VLOOKUP(C1170,СПРАВОЧНИК!B:D,3,0)</f>
        <v>ИНОМАРКИ</v>
      </c>
      <c r="K1170" s="69" t="str">
        <f>VLOOKUP(СВОД2023[[#This Row],[ФО]],СПРАВОЧНИК!H:P,2,0)</f>
        <v>Южный ФО</v>
      </c>
    </row>
    <row r="1171" spans="1:11" x14ac:dyDescent="0.2">
      <c r="A1171" t="s">
        <v>1100</v>
      </c>
      <c r="B1171" t="s">
        <v>597</v>
      </c>
      <c r="C1171" s="1" t="s">
        <v>173</v>
      </c>
      <c r="D1171" s="1" t="s">
        <v>1178</v>
      </c>
      <c r="E1171" s="2">
        <v>9</v>
      </c>
      <c r="F1171" s="3"/>
      <c r="G1171" s="2">
        <v>46</v>
      </c>
      <c r="H1171" s="3">
        <v>2</v>
      </c>
      <c r="I1171" s="68" t="str">
        <f>VLOOKUP(C1171,СПРАВОЧНИК!B:D,2,0)</f>
        <v>ЕВРОПА</v>
      </c>
      <c r="J1171" s="68" t="str">
        <f>VLOOKUP(C1171,СПРАВОЧНИК!B:D,3,0)</f>
        <v>ИНОМАРКИ</v>
      </c>
      <c r="K1171" s="69" t="str">
        <f>VLOOKUP(СВОД2023[[#This Row],[ФО]],СПРАВОЧНИК!H:P,2,0)</f>
        <v>Южный ФО</v>
      </c>
    </row>
    <row r="1172" spans="1:11" x14ac:dyDescent="0.2">
      <c r="A1172" t="s">
        <v>1100</v>
      </c>
      <c r="B1172" t="s">
        <v>597</v>
      </c>
      <c r="C1172" s="1" t="s">
        <v>173</v>
      </c>
      <c r="D1172" s="1" t="s">
        <v>1179</v>
      </c>
      <c r="E1172" s="2">
        <v>11</v>
      </c>
      <c r="F1172" s="3">
        <v>4</v>
      </c>
      <c r="G1172" s="2">
        <v>76</v>
      </c>
      <c r="H1172" s="3">
        <v>17</v>
      </c>
      <c r="I1172" s="68" t="str">
        <f>VLOOKUP(C1172,СПРАВОЧНИК!B:D,2,0)</f>
        <v>ЕВРОПА</v>
      </c>
      <c r="J1172" s="68" t="str">
        <f>VLOOKUP(C1172,СПРАВОЧНИК!B:D,3,0)</f>
        <v>ИНОМАРКИ</v>
      </c>
      <c r="K1172" s="69" t="str">
        <f>VLOOKUP(СВОД2023[[#This Row],[ФО]],СПРАВОЧНИК!H:P,2,0)</f>
        <v>Южный ФО</v>
      </c>
    </row>
    <row r="1173" spans="1:11" x14ac:dyDescent="0.2">
      <c r="A1173" t="s">
        <v>1100</v>
      </c>
      <c r="B1173" t="s">
        <v>597</v>
      </c>
      <c r="C1173" s="1" t="s">
        <v>173</v>
      </c>
      <c r="D1173" s="1" t="s">
        <v>756</v>
      </c>
      <c r="E1173" s="2">
        <v>1</v>
      </c>
      <c r="F1173" s="3"/>
      <c r="G1173" s="2">
        <v>2</v>
      </c>
      <c r="H1173" s="3"/>
      <c r="I1173" s="68" t="str">
        <f>VLOOKUP(C1173,СПРАВОЧНИК!B:D,2,0)</f>
        <v>ЕВРОПА</v>
      </c>
      <c r="J1173" s="68" t="str">
        <f>VLOOKUP(C1173,СПРАВОЧНИК!B:D,3,0)</f>
        <v>ИНОМАРКИ</v>
      </c>
      <c r="K1173" s="69" t="str">
        <f>VLOOKUP(СВОД2023[[#This Row],[ФО]],СПРАВОЧНИК!H:P,2,0)</f>
        <v>Южный ФО</v>
      </c>
    </row>
    <row r="1174" spans="1:11" x14ac:dyDescent="0.2">
      <c r="A1174" t="s">
        <v>1100</v>
      </c>
      <c r="B1174" t="s">
        <v>597</v>
      </c>
      <c r="C1174" s="1" t="s">
        <v>177</v>
      </c>
      <c r="D1174" s="1" t="s">
        <v>1180</v>
      </c>
      <c r="E1174" s="2">
        <v>1</v>
      </c>
      <c r="F1174" s="3">
        <v>4</v>
      </c>
      <c r="G1174" s="2">
        <v>3</v>
      </c>
      <c r="H1174" s="3">
        <v>9</v>
      </c>
      <c r="I1174" s="68" t="str">
        <f>VLOOKUP(C1174,СПРАВОЧНИК!B:D,2,0)</f>
        <v>США</v>
      </c>
      <c r="J1174" s="68" t="str">
        <f>VLOOKUP(C1174,СПРАВОЧНИК!B:D,3,0)</f>
        <v>ИНОМАРКИ</v>
      </c>
      <c r="K1174" s="69" t="str">
        <f>VLOOKUP(СВОД2023[[#This Row],[ФО]],СПРАВОЧНИК!H:P,2,0)</f>
        <v>Южный ФО</v>
      </c>
    </row>
    <row r="1175" spans="1:11" x14ac:dyDescent="0.2">
      <c r="A1175" t="s">
        <v>1100</v>
      </c>
      <c r="B1175" t="s">
        <v>597</v>
      </c>
      <c r="C1175" s="1" t="s">
        <v>177</v>
      </c>
      <c r="D1175" s="1" t="s">
        <v>1230</v>
      </c>
      <c r="E1175" s="2"/>
      <c r="F1175" s="3"/>
      <c r="G1175" s="2">
        <v>8</v>
      </c>
      <c r="H1175" s="3">
        <v>4</v>
      </c>
      <c r="I1175" s="68" t="str">
        <f>VLOOKUP(C1175,СПРАВОЧНИК!B:D,2,0)</f>
        <v>США</v>
      </c>
      <c r="J1175" s="68" t="str">
        <f>VLOOKUP(C1175,СПРАВОЧНИК!B:D,3,0)</f>
        <v>ИНОМАРКИ</v>
      </c>
      <c r="K1175" s="69" t="str">
        <f>VLOOKUP(СВОД2023[[#This Row],[ФО]],СПРАВОЧНИК!H:P,2,0)</f>
        <v>Южный ФО</v>
      </c>
    </row>
    <row r="1176" spans="1:11" x14ac:dyDescent="0.2">
      <c r="A1176" t="s">
        <v>1100</v>
      </c>
      <c r="B1176" t="s">
        <v>597</v>
      </c>
      <c r="C1176" s="1" t="s">
        <v>177</v>
      </c>
      <c r="D1176" s="1" t="s">
        <v>1286</v>
      </c>
      <c r="E1176" s="2">
        <v>1</v>
      </c>
      <c r="F1176" s="3"/>
      <c r="G1176" s="2">
        <v>1</v>
      </c>
      <c r="H1176" s="3"/>
      <c r="I1176" s="68" t="str">
        <f>VLOOKUP(C1176,СПРАВОЧНИК!B:D,2,0)</f>
        <v>США</v>
      </c>
      <c r="J1176" s="68" t="str">
        <f>VLOOKUP(C1176,СПРАВОЧНИК!B:D,3,0)</f>
        <v>ИНОМАРКИ</v>
      </c>
      <c r="K1176" s="69" t="str">
        <f>VLOOKUP(СВОД2023[[#This Row],[ФО]],СПРАВОЧНИК!H:P,2,0)</f>
        <v>Южный ФО</v>
      </c>
    </row>
    <row r="1177" spans="1:11" x14ac:dyDescent="0.2">
      <c r="A1177" t="s">
        <v>1100</v>
      </c>
      <c r="B1177" t="s">
        <v>597</v>
      </c>
      <c r="C1177" s="1" t="s">
        <v>177</v>
      </c>
      <c r="D1177" s="1" t="s">
        <v>1113</v>
      </c>
      <c r="E1177" s="2">
        <v>1</v>
      </c>
      <c r="F1177" s="3"/>
      <c r="G1177" s="2">
        <v>4</v>
      </c>
      <c r="H1177" s="3">
        <v>2</v>
      </c>
      <c r="I1177" s="68" t="str">
        <f>VLOOKUP(C1177,СПРАВОЧНИК!B:D,2,0)</f>
        <v>США</v>
      </c>
      <c r="J1177" s="68" t="str">
        <f>VLOOKUP(C1177,СПРАВОЧНИК!B:D,3,0)</f>
        <v>ИНОМАРКИ</v>
      </c>
      <c r="K1177" s="69" t="str">
        <f>VLOOKUP(СВОД2023[[#This Row],[ФО]],СПРАВОЧНИК!H:P,2,0)</f>
        <v>Южный ФО</v>
      </c>
    </row>
    <row r="1178" spans="1:11" x14ac:dyDescent="0.2">
      <c r="A1178" t="s">
        <v>1100</v>
      </c>
      <c r="B1178" t="s">
        <v>597</v>
      </c>
      <c r="C1178" s="1" t="s">
        <v>177</v>
      </c>
      <c r="D1178" s="1" t="s">
        <v>852</v>
      </c>
      <c r="E1178" s="2">
        <v>29</v>
      </c>
      <c r="F1178" s="3">
        <v>18</v>
      </c>
      <c r="G1178" s="2">
        <v>157</v>
      </c>
      <c r="H1178" s="3">
        <v>89</v>
      </c>
      <c r="I1178" s="68" t="str">
        <f>VLOOKUP(C1178,СПРАВОЧНИК!B:D,2,0)</f>
        <v>США</v>
      </c>
      <c r="J1178" s="68" t="str">
        <f>VLOOKUP(C1178,СПРАВОЧНИК!B:D,3,0)</f>
        <v>ИНОМАРКИ</v>
      </c>
      <c r="K1178" s="69" t="str">
        <f>VLOOKUP(СВОД2023[[#This Row],[ФО]],СПРАВОЧНИК!H:P,2,0)</f>
        <v>Южный ФО</v>
      </c>
    </row>
    <row r="1179" spans="1:11" x14ac:dyDescent="0.2">
      <c r="A1179" t="s">
        <v>1100</v>
      </c>
      <c r="B1179" t="s">
        <v>597</v>
      </c>
      <c r="C1179" s="1" t="s">
        <v>177</v>
      </c>
      <c r="D1179" s="1" t="s">
        <v>732</v>
      </c>
      <c r="E1179" s="2">
        <v>9</v>
      </c>
      <c r="F1179" s="3">
        <v>5</v>
      </c>
      <c r="G1179" s="2">
        <v>53</v>
      </c>
      <c r="H1179" s="3">
        <v>29</v>
      </c>
      <c r="I1179" s="68" t="str">
        <f>VLOOKUP(C1179,СПРАВОЧНИК!B:D,2,0)</f>
        <v>США</v>
      </c>
      <c r="J1179" s="68" t="str">
        <f>VLOOKUP(C1179,СПРАВОЧНИК!B:D,3,0)</f>
        <v>ИНОМАРКИ</v>
      </c>
      <c r="K1179" s="69" t="str">
        <f>VLOOKUP(СВОД2023[[#This Row],[ФО]],СПРАВОЧНИК!H:P,2,0)</f>
        <v>Южный ФО</v>
      </c>
    </row>
    <row r="1180" spans="1:11" x14ac:dyDescent="0.2">
      <c r="A1180" t="s">
        <v>1100</v>
      </c>
      <c r="B1180" t="s">
        <v>597</v>
      </c>
      <c r="C1180" s="1" t="s">
        <v>177</v>
      </c>
      <c r="D1180" s="1" t="s">
        <v>681</v>
      </c>
      <c r="E1180" s="2">
        <v>522</v>
      </c>
      <c r="F1180" s="3">
        <v>374</v>
      </c>
      <c r="G1180" s="2">
        <v>2974</v>
      </c>
      <c r="H1180" s="3">
        <v>2007</v>
      </c>
      <c r="I1180" s="68" t="str">
        <f>VLOOKUP(C1180,СПРАВОЧНИК!B:D,2,0)</f>
        <v>США</v>
      </c>
      <c r="J1180" s="68" t="str">
        <f>VLOOKUP(C1180,СПРАВОЧНИК!B:D,3,0)</f>
        <v>ИНОМАРКИ</v>
      </c>
      <c r="K1180" s="69" t="str">
        <f>VLOOKUP(СВОД2023[[#This Row],[ФО]],СПРАВОЧНИК!H:P,2,0)</f>
        <v>Южный ФО</v>
      </c>
    </row>
    <row r="1181" spans="1:11" x14ac:dyDescent="0.2">
      <c r="A1181" t="s">
        <v>1100</v>
      </c>
      <c r="B1181" t="s">
        <v>597</v>
      </c>
      <c r="C1181" s="1" t="s">
        <v>177</v>
      </c>
      <c r="D1181" s="1" t="s">
        <v>757</v>
      </c>
      <c r="E1181" s="2">
        <v>26</v>
      </c>
      <c r="F1181" s="3">
        <v>13</v>
      </c>
      <c r="G1181" s="2">
        <v>160</v>
      </c>
      <c r="H1181" s="3">
        <v>64</v>
      </c>
      <c r="I1181" s="68" t="str">
        <f>VLOOKUP(C1181,СПРАВОЧНИК!B:D,2,0)</f>
        <v>США</v>
      </c>
      <c r="J1181" s="68" t="str">
        <f>VLOOKUP(C1181,СПРАВОЧНИК!B:D,3,0)</f>
        <v>ИНОМАРКИ</v>
      </c>
      <c r="K1181" s="69" t="str">
        <f>VLOOKUP(СВОД2023[[#This Row],[ФО]],СПРАВОЧНИК!H:P,2,0)</f>
        <v>Южный ФО</v>
      </c>
    </row>
    <row r="1182" spans="1:11" x14ac:dyDescent="0.2">
      <c r="A1182" t="s">
        <v>1100</v>
      </c>
      <c r="B1182" t="s">
        <v>597</v>
      </c>
      <c r="C1182" s="1" t="s">
        <v>177</v>
      </c>
      <c r="D1182" s="1" t="s">
        <v>758</v>
      </c>
      <c r="E1182" s="2">
        <v>5</v>
      </c>
      <c r="F1182" s="3">
        <v>6</v>
      </c>
      <c r="G1182" s="2">
        <v>47</v>
      </c>
      <c r="H1182" s="3">
        <v>24</v>
      </c>
      <c r="I1182" s="68" t="str">
        <f>VLOOKUP(C1182,СПРАВОЧНИК!B:D,2,0)</f>
        <v>США</v>
      </c>
      <c r="J1182" s="68" t="str">
        <f>VLOOKUP(C1182,СПРАВОЧНИК!B:D,3,0)</f>
        <v>ИНОМАРКИ</v>
      </c>
      <c r="K1182" s="69" t="str">
        <f>VLOOKUP(СВОД2023[[#This Row],[ФО]],СПРАВОЧНИК!H:P,2,0)</f>
        <v>Южный ФО</v>
      </c>
    </row>
    <row r="1183" spans="1:11" x14ac:dyDescent="0.2">
      <c r="A1183" t="s">
        <v>1100</v>
      </c>
      <c r="B1183" t="s">
        <v>597</v>
      </c>
      <c r="C1183" s="1" t="s">
        <v>671</v>
      </c>
      <c r="D1183" s="1" t="s">
        <v>1181</v>
      </c>
      <c r="E1183" s="2"/>
      <c r="F1183" s="3"/>
      <c r="G1183" s="2">
        <v>2</v>
      </c>
      <c r="H1183" s="3"/>
      <c r="I1183" s="68" t="str">
        <f>VLOOKUP(C1183,СПРАВОЧНИК!B:D,2,0)</f>
        <v>КИТАЙ</v>
      </c>
      <c r="J1183" s="68" t="str">
        <f>VLOOKUP(C1183,СПРАВОЧНИК!B:D,3,0)</f>
        <v>ИНОМАРКИ</v>
      </c>
      <c r="K1183" s="69" t="str">
        <f>VLOOKUP(СВОД2023[[#This Row],[ФО]],СПРАВОЧНИК!H:P,2,0)</f>
        <v>Южный ФО</v>
      </c>
    </row>
    <row r="1184" spans="1:11" x14ac:dyDescent="0.2">
      <c r="A1184" t="s">
        <v>1100</v>
      </c>
      <c r="B1184" t="s">
        <v>597</v>
      </c>
      <c r="C1184" s="1" t="s">
        <v>671</v>
      </c>
      <c r="D1184" s="1" t="s">
        <v>1287</v>
      </c>
      <c r="E1184" s="2"/>
      <c r="F1184" s="3"/>
      <c r="G1184" s="2">
        <v>4</v>
      </c>
      <c r="H1184" s="3"/>
      <c r="I1184" s="68" t="str">
        <f>VLOOKUP(C1184,СПРАВОЧНИК!B:D,2,0)</f>
        <v>КИТАЙ</v>
      </c>
      <c r="J1184" s="68" t="str">
        <f>VLOOKUP(C1184,СПРАВОЧНИК!B:D,3,0)</f>
        <v>ИНОМАРКИ</v>
      </c>
      <c r="K1184" s="69" t="str">
        <f>VLOOKUP(СВОД2023[[#This Row],[ФО]],СПРАВОЧНИК!H:P,2,0)</f>
        <v>Южный ФО</v>
      </c>
    </row>
    <row r="1185" spans="1:11" x14ac:dyDescent="0.2">
      <c r="A1185" t="s">
        <v>1100</v>
      </c>
      <c r="B1185" t="s">
        <v>597</v>
      </c>
      <c r="C1185" s="1" t="s">
        <v>193</v>
      </c>
      <c r="D1185" s="1" t="s">
        <v>682</v>
      </c>
      <c r="E1185" s="2">
        <v>102</v>
      </c>
      <c r="F1185" s="3">
        <v>80</v>
      </c>
      <c r="G1185" s="2">
        <v>620</v>
      </c>
      <c r="H1185" s="3">
        <v>425</v>
      </c>
      <c r="I1185" s="68" t="str">
        <f>VLOOKUP(C1185,СПРАВОЧНИК!B:D,2,0)</f>
        <v>РОССИЯ</v>
      </c>
      <c r="J1185" s="68" t="str">
        <f>VLOOKUP(C1185,СПРАВОЧНИК!B:D,3,0)</f>
        <v>ОТЕЧЕСТВЕННЫЕ</v>
      </c>
      <c r="K1185" s="69" t="str">
        <f>VLOOKUP(СВОД2023[[#This Row],[ФО]],СПРАВОЧНИК!H:P,2,0)</f>
        <v>Южный ФО</v>
      </c>
    </row>
    <row r="1186" spans="1:11" x14ac:dyDescent="0.2">
      <c r="A1186" t="s">
        <v>1100</v>
      </c>
      <c r="B1186" t="s">
        <v>597</v>
      </c>
      <c r="C1186" s="1" t="s">
        <v>193</v>
      </c>
      <c r="D1186" s="1" t="s">
        <v>683</v>
      </c>
      <c r="E1186" s="2">
        <v>8</v>
      </c>
      <c r="F1186" s="3">
        <v>11</v>
      </c>
      <c r="G1186" s="2">
        <v>79</v>
      </c>
      <c r="H1186" s="3">
        <v>71</v>
      </c>
      <c r="I1186" s="68" t="str">
        <f>VLOOKUP(C1186,СПРАВОЧНИК!B:D,2,0)</f>
        <v>РОССИЯ</v>
      </c>
      <c r="J1186" s="68" t="str">
        <f>VLOOKUP(C1186,СПРАВОЧНИК!B:D,3,0)</f>
        <v>ОТЕЧЕСТВЕННЫЕ</v>
      </c>
      <c r="K1186" s="69" t="str">
        <f>VLOOKUP(СВОД2023[[#This Row],[ФО]],СПРАВОЧНИК!H:P,2,0)</f>
        <v>Южный ФО</v>
      </c>
    </row>
    <row r="1187" spans="1:11" x14ac:dyDescent="0.2">
      <c r="A1187" t="s">
        <v>1100</v>
      </c>
      <c r="B1187" t="s">
        <v>597</v>
      </c>
      <c r="C1187" s="1" t="s">
        <v>193</v>
      </c>
      <c r="D1187" s="1" t="s">
        <v>684</v>
      </c>
      <c r="E1187" s="2">
        <v>376</v>
      </c>
      <c r="F1187" s="3">
        <v>273</v>
      </c>
      <c r="G1187" s="2">
        <v>1945</v>
      </c>
      <c r="H1187" s="3">
        <v>1522</v>
      </c>
      <c r="I1187" s="68" t="str">
        <f>VLOOKUP(C1187,СПРАВОЧНИК!B:D,2,0)</f>
        <v>РОССИЯ</v>
      </c>
      <c r="J1187" s="68" t="str">
        <f>VLOOKUP(C1187,СПРАВОЧНИК!B:D,3,0)</f>
        <v>ОТЕЧЕСТВЕННЫЕ</v>
      </c>
      <c r="K1187" s="69" t="str">
        <f>VLOOKUP(СВОД2023[[#This Row],[ФО]],СПРАВОЧНИК!H:P,2,0)</f>
        <v>Южный ФО</v>
      </c>
    </row>
    <row r="1188" spans="1:11" x14ac:dyDescent="0.2">
      <c r="A1188" t="s">
        <v>1100</v>
      </c>
      <c r="B1188" t="s">
        <v>597</v>
      </c>
      <c r="C1188" s="1" t="s">
        <v>193</v>
      </c>
      <c r="D1188" s="1" t="s">
        <v>685</v>
      </c>
      <c r="E1188" s="2">
        <v>166</v>
      </c>
      <c r="F1188" s="3">
        <v>159</v>
      </c>
      <c r="G1188" s="2">
        <v>980</v>
      </c>
      <c r="H1188" s="3">
        <v>853</v>
      </c>
      <c r="I1188" s="68" t="str">
        <f>VLOOKUP(C1188,СПРАВОЧНИК!B:D,2,0)</f>
        <v>РОССИЯ</v>
      </c>
      <c r="J1188" s="68" t="str">
        <f>VLOOKUP(C1188,СПРАВОЧНИК!B:D,3,0)</f>
        <v>ОТЕЧЕСТВЕННЫЕ</v>
      </c>
      <c r="K1188" s="69" t="str">
        <f>VLOOKUP(СВОД2023[[#This Row],[ФО]],СПРАВОЧНИК!H:P,2,0)</f>
        <v>Южный ФО</v>
      </c>
    </row>
    <row r="1189" spans="1:11" x14ac:dyDescent="0.2">
      <c r="A1189" t="s">
        <v>1100</v>
      </c>
      <c r="B1189" t="s">
        <v>597</v>
      </c>
      <c r="C1189" s="1" t="s">
        <v>193</v>
      </c>
      <c r="D1189" s="1" t="s">
        <v>1114</v>
      </c>
      <c r="E1189" s="2">
        <v>3</v>
      </c>
      <c r="F1189" s="3">
        <v>3</v>
      </c>
      <c r="G1189" s="2">
        <v>14</v>
      </c>
      <c r="H1189" s="3">
        <v>14</v>
      </c>
      <c r="I1189" s="68" t="str">
        <f>VLOOKUP(C1189,СПРАВОЧНИК!B:D,2,0)</f>
        <v>РОССИЯ</v>
      </c>
      <c r="J1189" s="68" t="str">
        <f>VLOOKUP(C1189,СПРАВОЧНИК!B:D,3,0)</f>
        <v>ОТЕЧЕСТВЕННЫЕ</v>
      </c>
      <c r="K1189" s="69" t="str">
        <f>VLOOKUP(СВОД2023[[#This Row],[ФО]],СПРАВОЧНИК!H:P,2,0)</f>
        <v>Южный ФО</v>
      </c>
    </row>
    <row r="1190" spans="1:11" x14ac:dyDescent="0.2">
      <c r="A1190" t="s">
        <v>1100</v>
      </c>
      <c r="B1190" t="s">
        <v>597</v>
      </c>
      <c r="C1190" s="1" t="s">
        <v>193</v>
      </c>
      <c r="D1190" s="1" t="s">
        <v>686</v>
      </c>
      <c r="E1190" s="2">
        <v>248</v>
      </c>
      <c r="F1190" s="3">
        <v>202</v>
      </c>
      <c r="G1190" s="2">
        <v>1612</v>
      </c>
      <c r="H1190" s="3">
        <v>1089</v>
      </c>
      <c r="I1190" s="68" t="str">
        <f>VLOOKUP(C1190,СПРАВОЧНИК!B:D,2,0)</f>
        <v>РОССИЯ</v>
      </c>
      <c r="J1190" s="68" t="str">
        <f>VLOOKUP(C1190,СПРАВОЧНИК!B:D,3,0)</f>
        <v>ОТЕЧЕСТВЕННЫЕ</v>
      </c>
      <c r="K1190" s="69" t="str">
        <f>VLOOKUP(СВОД2023[[#This Row],[ФО]],СПРАВОЧНИК!H:P,2,0)</f>
        <v>Южный ФО</v>
      </c>
    </row>
    <row r="1191" spans="1:11" x14ac:dyDescent="0.2">
      <c r="A1191" t="s">
        <v>1100</v>
      </c>
      <c r="B1191" t="s">
        <v>597</v>
      </c>
      <c r="C1191" s="1" t="s">
        <v>193</v>
      </c>
      <c r="D1191" s="1" t="s">
        <v>687</v>
      </c>
      <c r="E1191" s="2">
        <v>1627</v>
      </c>
      <c r="F1191" s="3">
        <v>1235</v>
      </c>
      <c r="G1191" s="2">
        <v>8952</v>
      </c>
      <c r="H1191" s="3">
        <v>7108</v>
      </c>
      <c r="I1191" s="68" t="str">
        <f>VLOOKUP(C1191,СПРАВОЧНИК!B:D,2,0)</f>
        <v>РОССИЯ</v>
      </c>
      <c r="J1191" s="68" t="str">
        <f>VLOOKUP(C1191,СПРАВОЧНИК!B:D,3,0)</f>
        <v>ОТЕЧЕСТВЕННЫЕ</v>
      </c>
      <c r="K1191" s="69" t="str">
        <f>VLOOKUP(СВОД2023[[#This Row],[ФО]],СПРАВОЧНИК!H:P,2,0)</f>
        <v>Южный ФО</v>
      </c>
    </row>
    <row r="1192" spans="1:11" x14ac:dyDescent="0.2">
      <c r="A1192" t="s">
        <v>1100</v>
      </c>
      <c r="B1192" t="s">
        <v>597</v>
      </c>
      <c r="C1192" s="1" t="s">
        <v>193</v>
      </c>
      <c r="D1192" s="1" t="s">
        <v>688</v>
      </c>
      <c r="E1192" s="2">
        <v>424</v>
      </c>
      <c r="F1192" s="3">
        <v>283</v>
      </c>
      <c r="G1192" s="2">
        <v>2452</v>
      </c>
      <c r="H1192" s="3">
        <v>1731</v>
      </c>
      <c r="I1192" s="68" t="str">
        <f>VLOOKUP(C1192,СПРАВОЧНИК!B:D,2,0)</f>
        <v>РОССИЯ</v>
      </c>
      <c r="J1192" s="68" t="str">
        <f>VLOOKUP(C1192,СПРАВОЧНИК!B:D,3,0)</f>
        <v>ОТЕЧЕСТВЕННЫЕ</v>
      </c>
      <c r="K1192" s="69" t="str">
        <f>VLOOKUP(СВОД2023[[#This Row],[ФО]],СПРАВОЧНИК!H:P,2,0)</f>
        <v>Южный ФО</v>
      </c>
    </row>
    <row r="1193" spans="1:11" x14ac:dyDescent="0.2">
      <c r="A1193" t="s">
        <v>1100</v>
      </c>
      <c r="B1193" t="s">
        <v>597</v>
      </c>
      <c r="C1193" s="1" t="s">
        <v>193</v>
      </c>
      <c r="D1193" s="1" t="s">
        <v>689</v>
      </c>
      <c r="E1193" s="2">
        <v>1</v>
      </c>
      <c r="F1193" s="3"/>
      <c r="G1193" s="2">
        <v>14</v>
      </c>
      <c r="H1193" s="3"/>
      <c r="I1193" s="68" t="str">
        <f>VLOOKUP(C1193,СПРАВОЧНИК!B:D,2,0)</f>
        <v>РОССИЯ</v>
      </c>
      <c r="J1193" s="68" t="str">
        <f>VLOOKUP(C1193,СПРАВОЧНИК!B:D,3,0)</f>
        <v>ОТЕЧЕСТВЕННЫЕ</v>
      </c>
      <c r="K1193" s="69" t="str">
        <f>VLOOKUP(СВОД2023[[#This Row],[ФО]],СПРАВОЧНИК!H:P,2,0)</f>
        <v>Южный ФО</v>
      </c>
    </row>
    <row r="1194" spans="1:11" x14ac:dyDescent="0.2">
      <c r="A1194" t="s">
        <v>1100</v>
      </c>
      <c r="B1194" t="s">
        <v>597</v>
      </c>
      <c r="C1194" s="1" t="s">
        <v>215</v>
      </c>
      <c r="D1194" s="1" t="s">
        <v>759</v>
      </c>
      <c r="E1194" s="2"/>
      <c r="F1194" s="3"/>
      <c r="G1194" s="2">
        <v>4</v>
      </c>
      <c r="H1194" s="3">
        <v>2</v>
      </c>
      <c r="I1194" s="68" t="str">
        <f>VLOOKUP(C1194,СПРАВОЧНИК!B:D,2,0)</f>
        <v>США</v>
      </c>
      <c r="J1194" s="68" t="str">
        <f>VLOOKUP(C1194,СПРАВОЧНИК!B:D,3,0)</f>
        <v>ИНОМАРКИ</v>
      </c>
      <c r="K1194" s="69" t="str">
        <f>VLOOKUP(СВОД2023[[#This Row],[ФО]],СПРАВОЧНИК!H:P,2,0)</f>
        <v>Южный ФО</v>
      </c>
    </row>
    <row r="1195" spans="1:11" x14ac:dyDescent="0.2">
      <c r="A1195" t="s">
        <v>1100</v>
      </c>
      <c r="B1195" t="s">
        <v>597</v>
      </c>
      <c r="C1195" s="1" t="s">
        <v>1115</v>
      </c>
      <c r="D1195" s="1" t="s">
        <v>1116</v>
      </c>
      <c r="E1195" s="2">
        <v>1</v>
      </c>
      <c r="F1195" s="3"/>
      <c r="G1195" s="2">
        <v>3</v>
      </c>
      <c r="H1195" s="3">
        <v>6</v>
      </c>
      <c r="I1195" s="68" t="str">
        <f>VLOOKUP(C1195,СПРАВОЧНИК!B:D,2,0)</f>
        <v>США</v>
      </c>
      <c r="J1195" s="68" t="str">
        <f>VLOOKUP(C1195,СПРАВОЧНИК!B:D,3,0)</f>
        <v>ИНОМАРКИ</v>
      </c>
      <c r="K1195" s="69" t="str">
        <f>VLOOKUP(СВОД2023[[#This Row],[ФО]],СПРАВОЧНИК!H:P,2,0)</f>
        <v>Южный ФО</v>
      </c>
    </row>
    <row r="1196" spans="1:11" x14ac:dyDescent="0.2">
      <c r="A1196" t="s">
        <v>1100</v>
      </c>
      <c r="B1196" t="s">
        <v>597</v>
      </c>
      <c r="C1196" s="1" t="s">
        <v>230</v>
      </c>
      <c r="D1196" s="1" t="s">
        <v>1119</v>
      </c>
      <c r="E1196" s="2">
        <v>1</v>
      </c>
      <c r="F1196" s="3">
        <v>1</v>
      </c>
      <c r="G1196" s="2">
        <v>9</v>
      </c>
      <c r="H1196" s="3">
        <v>11</v>
      </c>
      <c r="I1196" s="68" t="str">
        <f>VLOOKUP(C1196,СПРАВОЧНИК!B:D,2,0)</f>
        <v>ЯПОНИЯ</v>
      </c>
      <c r="J1196" s="68" t="str">
        <f>VLOOKUP(C1196,СПРАВОЧНИК!B:D,3,0)</f>
        <v>ИНОМАРКИ</v>
      </c>
      <c r="K1196" s="69" t="str">
        <f>VLOOKUP(СВОД2023[[#This Row],[ФО]],СПРАВОЧНИК!H:P,2,0)</f>
        <v>Южный ФО</v>
      </c>
    </row>
    <row r="1197" spans="1:11" x14ac:dyDescent="0.2">
      <c r="A1197" t="s">
        <v>1100</v>
      </c>
      <c r="B1197" t="s">
        <v>597</v>
      </c>
      <c r="C1197" s="1" t="s">
        <v>257</v>
      </c>
      <c r="D1197" s="1" t="s">
        <v>1120</v>
      </c>
      <c r="E1197" s="2">
        <v>6</v>
      </c>
      <c r="F1197" s="3">
        <v>1</v>
      </c>
      <c r="G1197" s="2">
        <v>22</v>
      </c>
      <c r="H1197" s="3">
        <v>10</v>
      </c>
      <c r="I1197" s="68" t="str">
        <f>VLOOKUP(C1197,СПРАВОЧНИК!B:D,2,0)</f>
        <v>КОРЕЯ</v>
      </c>
      <c r="J1197" s="68" t="str">
        <f>VLOOKUP(C1197,СПРАВОЧНИК!B:D,3,0)</f>
        <v>ИНОМАРКИ</v>
      </c>
      <c r="K1197" s="69" t="str">
        <f>VLOOKUP(СВОД2023[[#This Row],[ФО]],СПРАВОЧНИК!H:P,2,0)</f>
        <v>Южный ФО</v>
      </c>
    </row>
    <row r="1198" spans="1:11" x14ac:dyDescent="0.2">
      <c r="A1198" t="s">
        <v>1100</v>
      </c>
      <c r="B1198" t="s">
        <v>597</v>
      </c>
      <c r="C1198" s="1" t="s">
        <v>257</v>
      </c>
      <c r="D1198" s="1" t="s">
        <v>691</v>
      </c>
      <c r="E1198" s="2">
        <v>124</v>
      </c>
      <c r="F1198" s="3">
        <v>76</v>
      </c>
      <c r="G1198" s="2">
        <v>732</v>
      </c>
      <c r="H1198" s="3">
        <v>556</v>
      </c>
      <c r="I1198" s="68" t="str">
        <f>VLOOKUP(C1198,СПРАВОЧНИК!B:D,2,0)</f>
        <v>КОРЕЯ</v>
      </c>
      <c r="J1198" s="68" t="str">
        <f>VLOOKUP(C1198,СПРАВОЧНИК!B:D,3,0)</f>
        <v>ИНОМАРКИ</v>
      </c>
      <c r="K1198" s="69" t="str">
        <f>VLOOKUP(СВОД2023[[#This Row],[ФО]],СПРАВОЧНИК!H:P,2,0)</f>
        <v>Южный ФО</v>
      </c>
    </row>
    <row r="1199" spans="1:11" x14ac:dyDescent="0.2">
      <c r="A1199" t="s">
        <v>1100</v>
      </c>
      <c r="B1199" t="s">
        <v>597</v>
      </c>
      <c r="C1199" s="1" t="s">
        <v>257</v>
      </c>
      <c r="D1199" s="1" t="s">
        <v>692</v>
      </c>
      <c r="E1199" s="2">
        <v>95</v>
      </c>
      <c r="F1199" s="3">
        <v>61</v>
      </c>
      <c r="G1199" s="2">
        <v>584</v>
      </c>
      <c r="H1199" s="3">
        <v>392</v>
      </c>
      <c r="I1199" s="68" t="str">
        <f>VLOOKUP(C1199,СПРАВОЧНИК!B:D,2,0)</f>
        <v>КОРЕЯ</v>
      </c>
      <c r="J1199" s="68" t="str">
        <f>VLOOKUP(C1199,СПРАВОЧНИК!B:D,3,0)</f>
        <v>ИНОМАРКИ</v>
      </c>
      <c r="K1199" s="69" t="str">
        <f>VLOOKUP(СВОД2023[[#This Row],[ФО]],СПРАВОЧНИК!H:P,2,0)</f>
        <v>Южный ФО</v>
      </c>
    </row>
    <row r="1200" spans="1:11" x14ac:dyDescent="0.2">
      <c r="A1200" t="s">
        <v>1100</v>
      </c>
      <c r="B1200" t="s">
        <v>597</v>
      </c>
      <c r="C1200" s="1" t="s">
        <v>257</v>
      </c>
      <c r="D1200" s="1" t="s">
        <v>1121</v>
      </c>
      <c r="E1200" s="2">
        <v>5</v>
      </c>
      <c r="F1200" s="3"/>
      <c r="G1200" s="2">
        <v>25</v>
      </c>
      <c r="H1200" s="3">
        <v>10</v>
      </c>
      <c r="I1200" s="68" t="str">
        <f>VLOOKUP(C1200,СПРАВОЧНИК!B:D,2,0)</f>
        <v>КОРЕЯ</v>
      </c>
      <c r="J1200" s="68" t="str">
        <f>VLOOKUP(C1200,СПРАВОЧНИК!B:D,3,0)</f>
        <v>ИНОМАРКИ</v>
      </c>
      <c r="K1200" s="69" t="str">
        <f>VLOOKUP(СВОД2023[[#This Row],[ФО]],СПРАВОЧНИК!H:P,2,0)</f>
        <v>Южный ФО</v>
      </c>
    </row>
    <row r="1201" spans="1:11" x14ac:dyDescent="0.2">
      <c r="A1201" t="s">
        <v>1100</v>
      </c>
      <c r="B1201" t="s">
        <v>597</v>
      </c>
      <c r="C1201" s="1" t="s">
        <v>257</v>
      </c>
      <c r="D1201" s="1" t="s">
        <v>1184</v>
      </c>
      <c r="E1201" s="2">
        <v>11</v>
      </c>
      <c r="F1201" s="3">
        <v>4</v>
      </c>
      <c r="G1201" s="2">
        <v>50</v>
      </c>
      <c r="H1201" s="3">
        <v>13</v>
      </c>
      <c r="I1201" s="68" t="str">
        <f>VLOOKUP(C1201,СПРАВОЧНИК!B:D,2,0)</f>
        <v>КОРЕЯ</v>
      </c>
      <c r="J1201" s="68" t="str">
        <f>VLOOKUP(C1201,СПРАВОЧНИК!B:D,3,0)</f>
        <v>ИНОМАРКИ</v>
      </c>
      <c r="K1201" s="69" t="str">
        <f>VLOOKUP(СВОД2023[[#This Row],[ФО]],СПРАВОЧНИК!H:P,2,0)</f>
        <v>Южный ФО</v>
      </c>
    </row>
    <row r="1202" spans="1:11" x14ac:dyDescent="0.2">
      <c r="A1202" t="s">
        <v>1100</v>
      </c>
      <c r="B1202" t="s">
        <v>597</v>
      </c>
      <c r="C1202" s="1" t="s">
        <v>257</v>
      </c>
      <c r="D1202" s="1" t="s">
        <v>1248</v>
      </c>
      <c r="E1202" s="2"/>
      <c r="F1202" s="3"/>
      <c r="G1202" s="2"/>
      <c r="H1202" s="3">
        <v>1</v>
      </c>
      <c r="I1202" s="68" t="str">
        <f>VLOOKUP(C1202,СПРАВОЧНИК!B:D,2,0)</f>
        <v>КОРЕЯ</v>
      </c>
      <c r="J1202" s="68" t="str">
        <f>VLOOKUP(C1202,СПРАВОЧНИК!B:D,3,0)</f>
        <v>ИНОМАРКИ</v>
      </c>
      <c r="K1202" s="69" t="str">
        <f>VLOOKUP(СВОД2023[[#This Row],[ФО]],СПРАВОЧНИК!H:P,2,0)</f>
        <v>Южный ФО</v>
      </c>
    </row>
    <row r="1203" spans="1:11" x14ac:dyDescent="0.2">
      <c r="A1203" t="s">
        <v>1100</v>
      </c>
      <c r="B1203" t="s">
        <v>597</v>
      </c>
      <c r="C1203" s="1" t="s">
        <v>257</v>
      </c>
      <c r="D1203" s="1" t="s">
        <v>693</v>
      </c>
      <c r="E1203" s="2">
        <v>25</v>
      </c>
      <c r="F1203" s="3">
        <v>21</v>
      </c>
      <c r="G1203" s="2">
        <v>120</v>
      </c>
      <c r="H1203" s="3">
        <v>91</v>
      </c>
      <c r="I1203" s="68" t="str">
        <f>VLOOKUP(C1203,СПРАВОЧНИК!B:D,2,0)</f>
        <v>КОРЕЯ</v>
      </c>
      <c r="J1203" s="68" t="str">
        <f>VLOOKUP(C1203,СПРАВОЧНИК!B:D,3,0)</f>
        <v>ИНОМАРКИ</v>
      </c>
      <c r="K1203" s="69" t="str">
        <f>VLOOKUP(СВОД2023[[#This Row],[ФО]],СПРАВОЧНИК!H:P,2,0)</f>
        <v>Южный ФО</v>
      </c>
    </row>
    <row r="1204" spans="1:11" x14ac:dyDescent="0.2">
      <c r="A1204" t="s">
        <v>1100</v>
      </c>
      <c r="B1204" t="s">
        <v>597</v>
      </c>
      <c r="C1204" s="1" t="s">
        <v>1053</v>
      </c>
      <c r="D1204" s="1" t="s">
        <v>1185</v>
      </c>
      <c r="E1204" s="2"/>
      <c r="F1204" s="3">
        <v>3</v>
      </c>
      <c r="G1204" s="2">
        <v>1</v>
      </c>
      <c r="H1204" s="3">
        <v>4</v>
      </c>
      <c r="I1204" s="68" t="str">
        <f>VLOOKUP(C1204,СПРАВОЧНИК!B:D,2,0)</f>
        <v>ЕВРОПА</v>
      </c>
      <c r="J1204" s="68" t="str">
        <f>VLOOKUP(C1204,СПРАВОЧНИК!B:D,3,0)</f>
        <v>ИНОМАРКИ</v>
      </c>
      <c r="K1204" s="69" t="str">
        <f>VLOOKUP(СВОД2023[[#This Row],[ФО]],СПРАВОЧНИК!H:P,2,0)</f>
        <v>Южный ФО</v>
      </c>
    </row>
    <row r="1205" spans="1:11" x14ac:dyDescent="0.2">
      <c r="A1205" t="s">
        <v>1100</v>
      </c>
      <c r="B1205" t="s">
        <v>597</v>
      </c>
      <c r="C1205" s="1" t="s">
        <v>274</v>
      </c>
      <c r="D1205" s="1" t="s">
        <v>1123</v>
      </c>
      <c r="E1205" s="2"/>
      <c r="F1205" s="3">
        <v>2</v>
      </c>
      <c r="G1205" s="2">
        <v>1</v>
      </c>
      <c r="H1205" s="3">
        <v>3</v>
      </c>
      <c r="I1205" s="68" t="str">
        <f>VLOOKUP(C1205,СПРАВОЧНИК!B:D,2,0)</f>
        <v>ЯПОНИЯ</v>
      </c>
      <c r="J1205" s="68" t="str">
        <f>VLOOKUP(C1205,СПРАВОЧНИК!B:D,3,0)</f>
        <v>ИНОМАРКИ</v>
      </c>
      <c r="K1205" s="69" t="str">
        <f>VLOOKUP(СВОД2023[[#This Row],[ФО]],СПРАВОЧНИК!H:P,2,0)</f>
        <v>Южный ФО</v>
      </c>
    </row>
    <row r="1206" spans="1:11" x14ac:dyDescent="0.2">
      <c r="A1206" t="s">
        <v>1100</v>
      </c>
      <c r="B1206" t="s">
        <v>597</v>
      </c>
      <c r="C1206" s="1" t="s">
        <v>274</v>
      </c>
      <c r="D1206" s="1" t="s">
        <v>1124</v>
      </c>
      <c r="E1206" s="2">
        <v>1</v>
      </c>
      <c r="F1206" s="3"/>
      <c r="G1206" s="2">
        <v>1</v>
      </c>
      <c r="H1206" s="3">
        <v>2</v>
      </c>
      <c r="I1206" s="68" t="str">
        <f>VLOOKUP(C1206,СПРАВОЧНИК!B:D,2,0)</f>
        <v>ЯПОНИЯ</v>
      </c>
      <c r="J1206" s="68" t="str">
        <f>VLOOKUP(C1206,СПРАВОЧНИК!B:D,3,0)</f>
        <v>ИНОМАРКИ</v>
      </c>
      <c r="K1206" s="69" t="str">
        <f>VLOOKUP(СВОД2023[[#This Row],[ФО]],СПРАВОЧНИК!H:P,2,0)</f>
        <v>Южный ФО</v>
      </c>
    </row>
    <row r="1207" spans="1:11" x14ac:dyDescent="0.2">
      <c r="A1207" t="s">
        <v>1100</v>
      </c>
      <c r="B1207" t="s">
        <v>597</v>
      </c>
      <c r="C1207" s="1" t="s">
        <v>274</v>
      </c>
      <c r="D1207" s="1" t="s">
        <v>1125</v>
      </c>
      <c r="E1207" s="2">
        <v>3</v>
      </c>
      <c r="F1207" s="3">
        <v>3</v>
      </c>
      <c r="G1207" s="2">
        <v>10</v>
      </c>
      <c r="H1207" s="3">
        <v>18</v>
      </c>
      <c r="I1207" s="68" t="str">
        <f>VLOOKUP(C1207,СПРАВОЧНИК!B:D,2,0)</f>
        <v>ЯПОНИЯ</v>
      </c>
      <c r="J1207" s="68" t="str">
        <f>VLOOKUP(C1207,СПРАВОЧНИК!B:D,3,0)</f>
        <v>ИНОМАРКИ</v>
      </c>
      <c r="K1207" s="69" t="str">
        <f>VLOOKUP(СВОД2023[[#This Row],[ФО]],СПРАВОЧНИК!H:P,2,0)</f>
        <v>Южный ФО</v>
      </c>
    </row>
    <row r="1208" spans="1:11" x14ac:dyDescent="0.2">
      <c r="A1208" t="s">
        <v>1100</v>
      </c>
      <c r="B1208" t="s">
        <v>597</v>
      </c>
      <c r="C1208" s="1" t="s">
        <v>274</v>
      </c>
      <c r="D1208" s="1" t="s">
        <v>1233</v>
      </c>
      <c r="E1208" s="2">
        <v>5</v>
      </c>
      <c r="F1208" s="3">
        <v>2</v>
      </c>
      <c r="G1208" s="2">
        <v>12</v>
      </c>
      <c r="H1208" s="3">
        <v>3</v>
      </c>
      <c r="I1208" s="68" t="str">
        <f>VLOOKUP(C1208,СПРАВОЧНИК!B:D,2,0)</f>
        <v>ЯПОНИЯ</v>
      </c>
      <c r="J1208" s="68" t="str">
        <f>VLOOKUP(C1208,СПРАВОЧНИК!B:D,3,0)</f>
        <v>ИНОМАРКИ</v>
      </c>
      <c r="K1208" s="69" t="str">
        <f>VLOOKUP(СВОД2023[[#This Row],[ФО]],СПРАВОЧНИК!H:P,2,0)</f>
        <v>Южный ФО</v>
      </c>
    </row>
    <row r="1209" spans="1:11" x14ac:dyDescent="0.2">
      <c r="A1209" t="s">
        <v>1100</v>
      </c>
      <c r="B1209" t="s">
        <v>597</v>
      </c>
      <c r="C1209" s="1" t="s">
        <v>694</v>
      </c>
      <c r="D1209" s="1" t="s">
        <v>695</v>
      </c>
      <c r="E1209" s="2">
        <v>60</v>
      </c>
      <c r="F1209" s="3">
        <v>40</v>
      </c>
      <c r="G1209" s="2">
        <v>316</v>
      </c>
      <c r="H1209" s="3">
        <v>228</v>
      </c>
      <c r="I1209" s="68" t="str">
        <f>VLOOKUP(C1209,СПРАВОЧНИК!B:D,2,0)</f>
        <v>ЕВРОПА</v>
      </c>
      <c r="J1209" s="68" t="str">
        <f>VLOOKUP(C1209,СПРАВОЧНИК!B:D,3,0)</f>
        <v>ИНОМАРКИ</v>
      </c>
      <c r="K1209" s="69" t="str">
        <f>VLOOKUP(СВОД2023[[#This Row],[ФО]],СПРАВОЧНИК!H:P,2,0)</f>
        <v>Южный ФО</v>
      </c>
    </row>
    <row r="1210" spans="1:11" x14ac:dyDescent="0.2">
      <c r="A1210" t="s">
        <v>1100</v>
      </c>
      <c r="B1210" t="s">
        <v>597</v>
      </c>
      <c r="C1210" s="1" t="s">
        <v>276</v>
      </c>
      <c r="D1210" s="1" t="s">
        <v>733</v>
      </c>
      <c r="E1210" s="2">
        <v>2</v>
      </c>
      <c r="F1210" s="3"/>
      <c r="G1210" s="2">
        <v>13</v>
      </c>
      <c r="H1210" s="3">
        <v>3</v>
      </c>
      <c r="I1210" s="68" t="str">
        <f>VLOOKUP(C1210,СПРАВОЧНИК!B:D,2,0)</f>
        <v>КИТАЙ</v>
      </c>
      <c r="J1210" s="68" t="str">
        <f>VLOOKUP(C1210,СПРАВОЧНИК!B:D,3,0)</f>
        <v>ИНОМАРКИ</v>
      </c>
      <c r="K1210" s="69" t="str">
        <f>VLOOKUP(СВОД2023[[#This Row],[ФО]],СПРАВОЧНИК!H:P,2,0)</f>
        <v>Южный ФО</v>
      </c>
    </row>
    <row r="1211" spans="1:11" x14ac:dyDescent="0.2">
      <c r="A1211" t="s">
        <v>1100</v>
      </c>
      <c r="B1211" t="s">
        <v>597</v>
      </c>
      <c r="C1211" s="1" t="s">
        <v>276</v>
      </c>
      <c r="D1211" s="1" t="s">
        <v>1186</v>
      </c>
      <c r="E1211" s="2"/>
      <c r="F1211" s="3"/>
      <c r="G1211" s="2"/>
      <c r="H1211" s="3">
        <v>3</v>
      </c>
      <c r="I1211" s="68" t="str">
        <f>VLOOKUP(C1211,СПРАВОЧНИК!B:D,2,0)</f>
        <v>КИТАЙ</v>
      </c>
      <c r="J1211" s="68" t="str">
        <f>VLOOKUP(C1211,СПРАВОЧНИК!B:D,3,0)</f>
        <v>ИНОМАРКИ</v>
      </c>
      <c r="K1211" s="69" t="str">
        <f>VLOOKUP(СВОД2023[[#This Row],[ФО]],СПРАВОЧНИК!H:P,2,0)</f>
        <v>Южный ФО</v>
      </c>
    </row>
    <row r="1212" spans="1:11" x14ac:dyDescent="0.2">
      <c r="A1212" t="s">
        <v>1100</v>
      </c>
      <c r="B1212" t="s">
        <v>597</v>
      </c>
      <c r="C1212" s="1" t="s">
        <v>276</v>
      </c>
      <c r="D1212" s="1" t="s">
        <v>1249</v>
      </c>
      <c r="E1212" s="2"/>
      <c r="F1212" s="3"/>
      <c r="G1212" s="2">
        <v>1</v>
      </c>
      <c r="H1212" s="3"/>
      <c r="I1212" s="68" t="str">
        <f>VLOOKUP(C1212,СПРАВОЧНИК!B:D,2,0)</f>
        <v>КИТАЙ</v>
      </c>
      <c r="J1212" s="68" t="str">
        <f>VLOOKUP(C1212,СПРАВОЧНИК!B:D,3,0)</f>
        <v>ИНОМАРКИ</v>
      </c>
      <c r="K1212" s="69" t="str">
        <f>VLOOKUP(СВОД2023[[#This Row],[ФО]],СПРАВОЧНИК!H:P,2,0)</f>
        <v>Южный ФО</v>
      </c>
    </row>
    <row r="1213" spans="1:11" x14ac:dyDescent="0.2">
      <c r="A1213" t="s">
        <v>1100</v>
      </c>
      <c r="B1213" t="s">
        <v>597</v>
      </c>
      <c r="C1213" s="1" t="s">
        <v>276</v>
      </c>
      <c r="D1213" s="1" t="s">
        <v>696</v>
      </c>
      <c r="E1213" s="2">
        <v>2</v>
      </c>
      <c r="F1213" s="3"/>
      <c r="G1213" s="2">
        <v>4</v>
      </c>
      <c r="H1213" s="3">
        <v>1</v>
      </c>
      <c r="I1213" s="68" t="str">
        <f>VLOOKUP(C1213,СПРАВОЧНИК!B:D,2,0)</f>
        <v>КИТАЙ</v>
      </c>
      <c r="J1213" s="68" t="str">
        <f>VLOOKUP(C1213,СПРАВОЧНИК!B:D,3,0)</f>
        <v>ИНОМАРКИ</v>
      </c>
      <c r="K1213" s="69" t="str">
        <f>VLOOKUP(СВОД2023[[#This Row],[ФО]],СПРАВОЧНИК!H:P,2,0)</f>
        <v>Южный ФО</v>
      </c>
    </row>
    <row r="1214" spans="1:11" x14ac:dyDescent="0.2">
      <c r="A1214" t="s">
        <v>1100</v>
      </c>
      <c r="B1214" t="s">
        <v>597</v>
      </c>
      <c r="C1214" s="1" t="s">
        <v>301</v>
      </c>
      <c r="D1214" s="1" t="s">
        <v>741</v>
      </c>
      <c r="E1214" s="2">
        <v>1</v>
      </c>
      <c r="F1214" s="3">
        <v>2</v>
      </c>
      <c r="G1214" s="2">
        <v>10</v>
      </c>
      <c r="H1214" s="3">
        <v>12</v>
      </c>
      <c r="I1214" s="68" t="str">
        <f>VLOOKUP(C1214,СПРАВОЧНИК!B:D,2,0)</f>
        <v>КОРЕЯ</v>
      </c>
      <c r="J1214" s="68" t="str">
        <f>VLOOKUP(C1214,СПРАВОЧНИК!B:D,3,0)</f>
        <v>ИНОМАРКИ</v>
      </c>
      <c r="K1214" s="69" t="str">
        <f>VLOOKUP(СВОД2023[[#This Row],[ФО]],СПРАВОЧНИК!H:P,2,0)</f>
        <v>Южный ФО</v>
      </c>
    </row>
    <row r="1215" spans="1:11" x14ac:dyDescent="0.2">
      <c r="A1215" t="s">
        <v>1100</v>
      </c>
      <c r="B1215" t="s">
        <v>597</v>
      </c>
      <c r="C1215" s="1" t="s">
        <v>301</v>
      </c>
      <c r="D1215" s="1" t="s">
        <v>1187</v>
      </c>
      <c r="E1215" s="2"/>
      <c r="F1215" s="3"/>
      <c r="G1215" s="2">
        <v>3</v>
      </c>
      <c r="H1215" s="3">
        <v>2</v>
      </c>
      <c r="I1215" s="68" t="str">
        <f>VLOOKUP(C1215,СПРАВОЧНИК!B:D,2,0)</f>
        <v>КОРЕЯ</v>
      </c>
      <c r="J1215" s="68" t="str">
        <f>VLOOKUP(C1215,СПРАВОЧНИК!B:D,3,0)</f>
        <v>ИНОМАРКИ</v>
      </c>
      <c r="K1215" s="69" t="str">
        <f>VLOOKUP(СВОД2023[[#This Row],[ФО]],СПРАВОЧНИК!H:P,2,0)</f>
        <v>Южный ФО</v>
      </c>
    </row>
    <row r="1216" spans="1:11" x14ac:dyDescent="0.2">
      <c r="A1216" t="s">
        <v>1100</v>
      </c>
      <c r="B1216" t="s">
        <v>597</v>
      </c>
      <c r="C1216" s="1" t="s">
        <v>301</v>
      </c>
      <c r="D1216" s="1" t="s">
        <v>697</v>
      </c>
      <c r="E1216" s="2">
        <v>19</v>
      </c>
      <c r="F1216" s="3">
        <v>20</v>
      </c>
      <c r="G1216" s="2">
        <v>105</v>
      </c>
      <c r="H1216" s="3">
        <v>102</v>
      </c>
      <c r="I1216" s="68" t="str">
        <f>VLOOKUP(C1216,СПРАВОЧНИК!B:D,2,0)</f>
        <v>КОРЕЯ</v>
      </c>
      <c r="J1216" s="68" t="str">
        <f>VLOOKUP(C1216,СПРАВОЧНИК!B:D,3,0)</f>
        <v>ИНОМАРКИ</v>
      </c>
      <c r="K1216" s="69" t="str">
        <f>VLOOKUP(СВОД2023[[#This Row],[ФО]],СПРАВОЧНИК!H:P,2,0)</f>
        <v>Южный ФО</v>
      </c>
    </row>
    <row r="1217" spans="1:11" x14ac:dyDescent="0.2">
      <c r="A1217" t="s">
        <v>1100</v>
      </c>
      <c r="B1217" t="s">
        <v>597</v>
      </c>
      <c r="C1217" s="1" t="s">
        <v>301</v>
      </c>
      <c r="D1217" s="1" t="s">
        <v>1126</v>
      </c>
      <c r="E1217" s="2"/>
      <c r="F1217" s="3"/>
      <c r="G1217" s="2">
        <v>2</v>
      </c>
      <c r="H1217" s="3"/>
      <c r="I1217" s="68" t="str">
        <f>VLOOKUP(C1217,СПРАВОЧНИК!B:D,2,0)</f>
        <v>КОРЕЯ</v>
      </c>
      <c r="J1217" s="68" t="str">
        <f>VLOOKUP(C1217,СПРАВОЧНИК!B:D,3,0)</f>
        <v>ИНОМАРКИ</v>
      </c>
      <c r="K1217" s="69" t="str">
        <f>VLOOKUP(СВОД2023[[#This Row],[ФО]],СПРАВОЧНИК!H:P,2,0)</f>
        <v>Южный ФО</v>
      </c>
    </row>
    <row r="1218" spans="1:11" x14ac:dyDescent="0.2">
      <c r="A1218" t="s">
        <v>1100</v>
      </c>
      <c r="B1218" t="s">
        <v>597</v>
      </c>
      <c r="C1218" s="1" t="s">
        <v>311</v>
      </c>
      <c r="D1218" s="1" t="s">
        <v>1189</v>
      </c>
      <c r="E1218" s="2">
        <v>1</v>
      </c>
      <c r="F1218" s="3"/>
      <c r="G1218" s="2">
        <v>1</v>
      </c>
      <c r="H1218" s="3"/>
      <c r="I1218" s="68" t="str">
        <f>VLOOKUP(C1218,СПРАВОЧНИК!B:D,2,0)</f>
        <v>РОССИЯ</v>
      </c>
      <c r="J1218" s="68" t="str">
        <f>VLOOKUP(C1218,СПРАВОЧНИК!B:D,3,0)</f>
        <v>ОТЕЧЕСТВЕННЫЕ</v>
      </c>
      <c r="K1218" s="69" t="str">
        <f>VLOOKUP(СВОД2023[[#This Row],[ФО]],СПРАВОЧНИК!H:P,2,0)</f>
        <v>Южный ФО</v>
      </c>
    </row>
    <row r="1219" spans="1:11" x14ac:dyDescent="0.2">
      <c r="A1219" t="s">
        <v>1100</v>
      </c>
      <c r="B1219" t="s">
        <v>597</v>
      </c>
      <c r="C1219" s="1" t="s">
        <v>311</v>
      </c>
      <c r="D1219" s="1" t="s">
        <v>749</v>
      </c>
      <c r="E1219" s="2">
        <v>27</v>
      </c>
      <c r="F1219" s="3">
        <v>33</v>
      </c>
      <c r="G1219" s="2">
        <v>174</v>
      </c>
      <c r="H1219" s="3">
        <v>190</v>
      </c>
      <c r="I1219" s="68" t="str">
        <f>VLOOKUP(C1219,СПРАВОЧНИК!B:D,2,0)</f>
        <v>РОССИЯ</v>
      </c>
      <c r="J1219" s="68" t="str">
        <f>VLOOKUP(C1219,СПРАВОЧНИК!B:D,3,0)</f>
        <v>ОТЕЧЕСТВЕННЫЕ</v>
      </c>
      <c r="K1219" s="69" t="str">
        <f>VLOOKUP(СВОД2023[[#This Row],[ФО]],СПРАВОЧНИК!H:P,2,0)</f>
        <v>Южный ФО</v>
      </c>
    </row>
    <row r="1220" spans="1:11" x14ac:dyDescent="0.2">
      <c r="A1220" t="s">
        <v>1100</v>
      </c>
      <c r="B1220" t="s">
        <v>597</v>
      </c>
      <c r="C1220" s="1" t="s">
        <v>311</v>
      </c>
      <c r="D1220" s="1" t="s">
        <v>698</v>
      </c>
      <c r="E1220" s="2">
        <v>8</v>
      </c>
      <c r="F1220" s="3">
        <v>4</v>
      </c>
      <c r="G1220" s="2">
        <v>34</v>
      </c>
      <c r="H1220" s="3">
        <v>31</v>
      </c>
      <c r="I1220" s="68" t="str">
        <f>VLOOKUP(C1220,СПРАВОЧНИК!B:D,2,0)</f>
        <v>РОССИЯ</v>
      </c>
      <c r="J1220" s="68" t="str">
        <f>VLOOKUP(C1220,СПРАВОЧНИК!B:D,3,0)</f>
        <v>ОТЕЧЕСТВЕННЫЕ</v>
      </c>
      <c r="K1220" s="69" t="str">
        <f>VLOOKUP(СВОД2023[[#This Row],[ФО]],СПРАВОЧНИК!H:P,2,0)</f>
        <v>Южный ФО</v>
      </c>
    </row>
    <row r="1221" spans="1:11" x14ac:dyDescent="0.2">
      <c r="A1221" t="s">
        <v>1100</v>
      </c>
      <c r="B1221" t="s">
        <v>597</v>
      </c>
      <c r="C1221" s="1" t="s">
        <v>311</v>
      </c>
      <c r="D1221" s="1" t="s">
        <v>1190</v>
      </c>
      <c r="E1221" s="2">
        <v>21</v>
      </c>
      <c r="F1221" s="3">
        <v>25</v>
      </c>
      <c r="G1221" s="2">
        <v>112</v>
      </c>
      <c r="H1221" s="3">
        <v>131</v>
      </c>
      <c r="I1221" s="68" t="str">
        <f>VLOOKUP(C1221,СПРАВОЧНИК!B:D,2,0)</f>
        <v>РОССИЯ</v>
      </c>
      <c r="J1221" s="68" t="str">
        <f>VLOOKUP(C1221,СПРАВОЧНИК!B:D,3,0)</f>
        <v>ОТЕЧЕСТВЕННЫЕ</v>
      </c>
      <c r="K1221" s="69" t="str">
        <f>VLOOKUP(СВОД2023[[#This Row],[ФО]],СПРАВОЧНИК!H:P,2,0)</f>
        <v>Южный ФО</v>
      </c>
    </row>
    <row r="1222" spans="1:11" x14ac:dyDescent="0.2">
      <c r="A1222" t="s">
        <v>1100</v>
      </c>
      <c r="B1222" t="s">
        <v>597</v>
      </c>
      <c r="C1222" s="1" t="s">
        <v>311</v>
      </c>
      <c r="D1222" s="1" t="s">
        <v>1250</v>
      </c>
      <c r="E1222" s="2"/>
      <c r="F1222" s="3"/>
      <c r="G1222" s="2"/>
      <c r="H1222" s="3">
        <v>1</v>
      </c>
      <c r="I1222" s="68" t="str">
        <f>VLOOKUP(C1222,СПРАВОЧНИК!B:D,2,0)</f>
        <v>РОССИЯ</v>
      </c>
      <c r="J1222" s="68" t="str">
        <f>VLOOKUP(C1222,СПРАВОЧНИК!B:D,3,0)</f>
        <v>ОТЕЧЕСТВЕННЫЕ</v>
      </c>
      <c r="K1222" s="69" t="str">
        <f>VLOOKUP(СВОД2023[[#This Row],[ФО]],СПРАВОЧНИК!H:P,2,0)</f>
        <v>Южный ФО</v>
      </c>
    </row>
    <row r="1223" spans="1:11" x14ac:dyDescent="0.2">
      <c r="A1223" t="s">
        <v>1100</v>
      </c>
      <c r="B1223" t="s">
        <v>597</v>
      </c>
      <c r="C1223" s="1" t="s">
        <v>311</v>
      </c>
      <c r="D1223" s="1" t="s">
        <v>699</v>
      </c>
      <c r="E1223" s="2">
        <v>19</v>
      </c>
      <c r="F1223" s="3">
        <v>19</v>
      </c>
      <c r="G1223" s="2">
        <v>141</v>
      </c>
      <c r="H1223" s="3">
        <v>138</v>
      </c>
      <c r="I1223" s="68" t="str">
        <f>VLOOKUP(C1223,СПРАВОЧНИК!B:D,2,0)</f>
        <v>РОССИЯ</v>
      </c>
      <c r="J1223" s="68" t="str">
        <f>VLOOKUP(C1223,СПРАВОЧНИК!B:D,3,0)</f>
        <v>ОТЕЧЕСТВЕННЫЕ</v>
      </c>
      <c r="K1223" s="69" t="str">
        <f>VLOOKUP(СВОД2023[[#This Row],[ФО]],СПРАВОЧНИК!H:P,2,0)</f>
        <v>Южный ФО</v>
      </c>
    </row>
    <row r="1224" spans="1:11" x14ac:dyDescent="0.2">
      <c r="A1224" t="s">
        <v>1100</v>
      </c>
      <c r="B1224" t="s">
        <v>597</v>
      </c>
      <c r="C1224" s="1" t="s">
        <v>311</v>
      </c>
      <c r="D1224" s="1" t="s">
        <v>700</v>
      </c>
      <c r="E1224" s="2">
        <v>118</v>
      </c>
      <c r="F1224" s="3">
        <v>139</v>
      </c>
      <c r="G1224" s="2">
        <v>684</v>
      </c>
      <c r="H1224" s="3">
        <v>652</v>
      </c>
      <c r="I1224" s="68" t="str">
        <f>VLOOKUP(C1224,СПРАВОЧНИК!B:D,2,0)</f>
        <v>РОССИЯ</v>
      </c>
      <c r="J1224" s="68" t="str">
        <f>VLOOKUP(C1224,СПРАВОЧНИК!B:D,3,0)</f>
        <v>ОТЕЧЕСТВЕННЫЕ</v>
      </c>
      <c r="K1224" s="69" t="str">
        <f>VLOOKUP(СВОД2023[[#This Row],[ФО]],СПРАВОЧНИК!H:P,2,0)</f>
        <v>Южный ФО</v>
      </c>
    </row>
    <row r="1225" spans="1:11" x14ac:dyDescent="0.2">
      <c r="A1225" t="s">
        <v>1100</v>
      </c>
      <c r="B1225" t="s">
        <v>597</v>
      </c>
      <c r="C1225" s="1" t="s">
        <v>311</v>
      </c>
      <c r="D1225" s="1" t="s">
        <v>1192</v>
      </c>
      <c r="E1225" s="2">
        <v>1</v>
      </c>
      <c r="F1225" s="3">
        <v>1</v>
      </c>
      <c r="G1225" s="2">
        <v>2</v>
      </c>
      <c r="H1225" s="3">
        <v>3</v>
      </c>
      <c r="I1225" s="68" t="str">
        <f>VLOOKUP(C1225,СПРАВОЧНИК!B:D,2,0)</f>
        <v>РОССИЯ</v>
      </c>
      <c r="J1225" s="68" t="str">
        <f>VLOOKUP(C1225,СПРАВОЧНИК!B:D,3,0)</f>
        <v>ОТЕЧЕСТВЕННЫЕ</v>
      </c>
      <c r="K1225" s="69" t="str">
        <f>VLOOKUP(СВОД2023[[#This Row],[ФО]],СПРАВОЧНИК!H:P,2,0)</f>
        <v>Южный ФО</v>
      </c>
    </row>
    <row r="1226" spans="1:11" x14ac:dyDescent="0.2">
      <c r="A1226" t="s">
        <v>1100</v>
      </c>
      <c r="B1226" t="s">
        <v>597</v>
      </c>
      <c r="C1226" s="1" t="s">
        <v>742</v>
      </c>
      <c r="D1226" s="1" t="s">
        <v>1273</v>
      </c>
      <c r="E1226" s="2"/>
      <c r="F1226" s="3"/>
      <c r="G1226" s="2">
        <v>7</v>
      </c>
      <c r="H1226" s="3">
        <v>2</v>
      </c>
      <c r="I1226" s="68" t="str">
        <f>VLOOKUP(C1226,СПРАВОЧНИК!B:D,2,0)</f>
        <v>КИТАЙ</v>
      </c>
      <c r="J1226" s="68" t="str">
        <f>VLOOKUP(C1226,СПРАВОЧНИК!B:D,3,0)</f>
        <v>ИНОМАРКИ</v>
      </c>
      <c r="K1226" s="69" t="str">
        <f>VLOOKUP(СВОД2023[[#This Row],[ФО]],СПРАВОЧНИК!H:P,2,0)</f>
        <v>Южный ФО</v>
      </c>
    </row>
    <row r="1227" spans="1:11" x14ac:dyDescent="0.2">
      <c r="A1227" t="s">
        <v>1100</v>
      </c>
      <c r="B1227" t="s">
        <v>597</v>
      </c>
      <c r="C1227" s="1" t="s">
        <v>742</v>
      </c>
      <c r="D1227" s="1" t="s">
        <v>743</v>
      </c>
      <c r="E1227" s="2">
        <v>9</v>
      </c>
      <c r="F1227" s="3">
        <v>7</v>
      </c>
      <c r="G1227" s="2">
        <v>33</v>
      </c>
      <c r="H1227" s="3">
        <v>29</v>
      </c>
      <c r="I1227" s="68" t="str">
        <f>VLOOKUP(C1227,СПРАВОЧНИК!B:D,2,0)</f>
        <v>КИТАЙ</v>
      </c>
      <c r="J1227" s="68" t="str">
        <f>VLOOKUP(C1227,СПРАВОЧНИК!B:D,3,0)</f>
        <v>ИНОМАРКИ</v>
      </c>
      <c r="K1227" s="69" t="str">
        <f>VLOOKUP(СВОД2023[[#This Row],[ФО]],СПРАВОЧНИК!H:P,2,0)</f>
        <v>Южный ФО</v>
      </c>
    </row>
    <row r="1228" spans="1:11" x14ac:dyDescent="0.2">
      <c r="A1228" t="s">
        <v>1100</v>
      </c>
      <c r="B1228" t="s">
        <v>597</v>
      </c>
      <c r="C1228" s="1" t="s">
        <v>359</v>
      </c>
      <c r="D1228" s="1" t="s">
        <v>1127</v>
      </c>
      <c r="E1228" s="2">
        <v>17</v>
      </c>
      <c r="F1228" s="3">
        <v>11</v>
      </c>
      <c r="G1228" s="2">
        <v>122</v>
      </c>
      <c r="H1228" s="3">
        <v>104</v>
      </c>
      <c r="I1228" s="68" t="str">
        <f>VLOOKUP(C1228,СПРАВОЧНИК!B:D,2,0)</f>
        <v>ЯПОНИЯ</v>
      </c>
      <c r="J1228" s="68" t="str">
        <f>VLOOKUP(C1228,СПРАВОЧНИК!B:D,3,0)</f>
        <v>ИНОМАРКИ</v>
      </c>
      <c r="K1228" s="69" t="str">
        <f>VLOOKUP(СВОД2023[[#This Row],[ФО]],СПРАВОЧНИК!H:P,2,0)</f>
        <v>Южный ФО</v>
      </c>
    </row>
    <row r="1229" spans="1:11" x14ac:dyDescent="0.2">
      <c r="A1229" t="s">
        <v>1100</v>
      </c>
      <c r="B1229" t="s">
        <v>597</v>
      </c>
      <c r="C1229" s="1" t="s">
        <v>359</v>
      </c>
      <c r="D1229" s="1" t="s">
        <v>1193</v>
      </c>
      <c r="E1229" s="2">
        <v>5</v>
      </c>
      <c r="F1229" s="3">
        <v>1</v>
      </c>
      <c r="G1229" s="2">
        <v>26</v>
      </c>
      <c r="H1229" s="3">
        <v>6</v>
      </c>
      <c r="I1229" s="68" t="str">
        <f>VLOOKUP(C1229,СПРАВОЧНИК!B:D,2,0)</f>
        <v>ЯПОНИЯ</v>
      </c>
      <c r="J1229" s="68" t="str">
        <f>VLOOKUP(C1229,СПРАВОЧНИК!B:D,3,0)</f>
        <v>ИНОМАРКИ</v>
      </c>
      <c r="K1229" s="69" t="str">
        <f>VLOOKUP(СВОД2023[[#This Row],[ФО]],СПРАВОЧНИК!H:P,2,0)</f>
        <v>Южный ФО</v>
      </c>
    </row>
    <row r="1230" spans="1:11" x14ac:dyDescent="0.2">
      <c r="A1230" t="s">
        <v>1100</v>
      </c>
      <c r="B1230" t="s">
        <v>597</v>
      </c>
      <c r="C1230" s="1" t="s">
        <v>377</v>
      </c>
      <c r="D1230" s="1" t="s">
        <v>744</v>
      </c>
      <c r="E1230" s="2">
        <v>2</v>
      </c>
      <c r="F1230" s="3"/>
      <c r="G1230" s="2">
        <v>20</v>
      </c>
      <c r="H1230" s="3">
        <v>7</v>
      </c>
      <c r="I1230" s="68" t="str">
        <f>VLOOKUP(C1230,СПРАВОЧНИК!B:D,2,0)</f>
        <v>ЕВРОПА</v>
      </c>
      <c r="J1230" s="68" t="str">
        <f>VLOOKUP(C1230,СПРАВОЧНИК!B:D,3,0)</f>
        <v>ИНОМАРКИ</v>
      </c>
      <c r="K1230" s="69" t="str">
        <f>VLOOKUP(СВОД2023[[#This Row],[ФО]],СПРАВОЧНИК!H:P,2,0)</f>
        <v>Южный ФО</v>
      </c>
    </row>
    <row r="1231" spans="1:11" x14ac:dyDescent="0.2">
      <c r="A1231" t="s">
        <v>1100</v>
      </c>
      <c r="B1231" t="s">
        <v>597</v>
      </c>
      <c r="C1231" s="1" t="s">
        <v>377</v>
      </c>
      <c r="D1231" s="1" t="s">
        <v>1194</v>
      </c>
      <c r="E1231" s="2">
        <v>5</v>
      </c>
      <c r="F1231" s="3">
        <v>2</v>
      </c>
      <c r="G1231" s="2">
        <v>17</v>
      </c>
      <c r="H1231" s="3">
        <v>13</v>
      </c>
      <c r="I1231" s="68" t="str">
        <f>VLOOKUP(C1231,СПРАВОЧНИК!B:D,2,0)</f>
        <v>ЕВРОПА</v>
      </c>
      <c r="J1231" s="68" t="str">
        <f>VLOOKUP(C1231,СПРАВОЧНИК!B:D,3,0)</f>
        <v>ИНОМАРКИ</v>
      </c>
      <c r="K1231" s="69" t="str">
        <f>VLOOKUP(СВОД2023[[#This Row],[ФО]],СПРАВОЧНИК!H:P,2,0)</f>
        <v>Южный ФО</v>
      </c>
    </row>
    <row r="1232" spans="1:11" x14ac:dyDescent="0.2">
      <c r="A1232" t="s">
        <v>1100</v>
      </c>
      <c r="B1232" t="s">
        <v>597</v>
      </c>
      <c r="C1232" s="1" t="s">
        <v>377</v>
      </c>
      <c r="D1232" s="1" t="s">
        <v>1128</v>
      </c>
      <c r="E1232" s="2">
        <v>1</v>
      </c>
      <c r="F1232" s="3"/>
      <c r="G1232" s="2">
        <v>2</v>
      </c>
      <c r="H1232" s="3"/>
      <c r="I1232" s="68" t="str">
        <f>VLOOKUP(C1232,СПРАВОЧНИК!B:D,2,0)</f>
        <v>ЕВРОПА</v>
      </c>
      <c r="J1232" s="68" t="str">
        <f>VLOOKUP(C1232,СПРАВОЧНИК!B:D,3,0)</f>
        <v>ИНОМАРКИ</v>
      </c>
      <c r="K1232" s="69" t="str">
        <f>VLOOKUP(СВОД2023[[#This Row],[ФО]],СПРАВОЧНИК!H:P,2,0)</f>
        <v>Южный ФО</v>
      </c>
    </row>
    <row r="1233" spans="1:11" x14ac:dyDescent="0.2">
      <c r="A1233" t="s">
        <v>1100</v>
      </c>
      <c r="B1233" t="s">
        <v>597</v>
      </c>
      <c r="C1233" s="1" t="s">
        <v>377</v>
      </c>
      <c r="D1233" s="1" t="s">
        <v>701</v>
      </c>
      <c r="E1233" s="2">
        <v>400</v>
      </c>
      <c r="F1233" s="3">
        <v>188</v>
      </c>
      <c r="G1233" s="2">
        <v>2029</v>
      </c>
      <c r="H1233" s="3">
        <v>1067</v>
      </c>
      <c r="I1233" s="68" t="str">
        <f>VLOOKUP(C1233,СПРАВОЧНИК!B:D,2,0)</f>
        <v>ЕВРОПА</v>
      </c>
      <c r="J1233" s="68" t="str">
        <f>VLOOKUP(C1233,СПРАВОЧНИК!B:D,3,0)</f>
        <v>ИНОМАРКИ</v>
      </c>
      <c r="K1233" s="69" t="str">
        <f>VLOOKUP(СВОД2023[[#This Row],[ФО]],СПРАВОЧНИК!H:P,2,0)</f>
        <v>Южный ФО</v>
      </c>
    </row>
    <row r="1234" spans="1:11" x14ac:dyDescent="0.2">
      <c r="A1234" t="s">
        <v>1100</v>
      </c>
      <c r="B1234" t="s">
        <v>597</v>
      </c>
      <c r="C1234" s="1" t="s">
        <v>377</v>
      </c>
      <c r="D1234" s="1" t="s">
        <v>1274</v>
      </c>
      <c r="E1234" s="2"/>
      <c r="F1234" s="3"/>
      <c r="G1234" s="2">
        <v>1</v>
      </c>
      <c r="H1234" s="3"/>
      <c r="I1234" s="68" t="str">
        <f>VLOOKUP(C1234,СПРАВОЧНИК!B:D,2,0)</f>
        <v>ЕВРОПА</v>
      </c>
      <c r="J1234" s="68" t="str">
        <f>VLOOKUP(C1234,СПРАВОЧНИК!B:D,3,0)</f>
        <v>ИНОМАРКИ</v>
      </c>
      <c r="K1234" s="69" t="str">
        <f>VLOOKUP(СВОД2023[[#This Row],[ФО]],СПРАВОЧНИК!H:P,2,0)</f>
        <v>Южный ФО</v>
      </c>
    </row>
    <row r="1235" spans="1:11" x14ac:dyDescent="0.2">
      <c r="A1235" t="s">
        <v>1100</v>
      </c>
      <c r="B1235" t="s">
        <v>597</v>
      </c>
      <c r="C1235" s="1" t="s">
        <v>377</v>
      </c>
      <c r="D1235" s="1" t="s">
        <v>1195</v>
      </c>
      <c r="E1235" s="2">
        <v>1</v>
      </c>
      <c r="F1235" s="3">
        <v>1</v>
      </c>
      <c r="G1235" s="2">
        <v>3</v>
      </c>
      <c r="H1235" s="3">
        <v>3</v>
      </c>
      <c r="I1235" s="68" t="str">
        <f>VLOOKUP(C1235,СПРАВОЧНИК!B:D,2,0)</f>
        <v>ЕВРОПА</v>
      </c>
      <c r="J1235" s="68" t="str">
        <f>VLOOKUP(C1235,СПРАВОЧНИК!B:D,3,0)</f>
        <v>ИНОМАРКИ</v>
      </c>
      <c r="K1235" s="69" t="str">
        <f>VLOOKUP(СВОД2023[[#This Row],[ФО]],СПРАВОЧНИК!H:P,2,0)</f>
        <v>Южный ФО</v>
      </c>
    </row>
    <row r="1236" spans="1:11" x14ac:dyDescent="0.2">
      <c r="A1236" t="s">
        <v>1100</v>
      </c>
      <c r="B1236" t="s">
        <v>597</v>
      </c>
      <c r="C1236" s="1" t="s">
        <v>377</v>
      </c>
      <c r="D1236" s="1" t="s">
        <v>1129</v>
      </c>
      <c r="E1236" s="2">
        <v>1</v>
      </c>
      <c r="F1236" s="3"/>
      <c r="G1236" s="2">
        <v>1</v>
      </c>
      <c r="H1236" s="3"/>
      <c r="I1236" s="68" t="str">
        <f>VLOOKUP(C1236,СПРАВОЧНИК!B:D,2,0)</f>
        <v>ЕВРОПА</v>
      </c>
      <c r="J1236" s="68" t="str">
        <f>VLOOKUP(C1236,СПРАВОЧНИК!B:D,3,0)</f>
        <v>ИНОМАРКИ</v>
      </c>
      <c r="K1236" s="69" t="str">
        <f>VLOOKUP(СВОД2023[[#This Row],[ФО]],СПРАВОЧНИК!H:P,2,0)</f>
        <v>Южный ФО</v>
      </c>
    </row>
    <row r="1237" spans="1:11" x14ac:dyDescent="0.2">
      <c r="A1237" t="s">
        <v>1100</v>
      </c>
      <c r="B1237" t="s">
        <v>597</v>
      </c>
      <c r="C1237" s="1" t="s">
        <v>377</v>
      </c>
      <c r="D1237" s="1" t="s">
        <v>1196</v>
      </c>
      <c r="E1237" s="2">
        <v>3</v>
      </c>
      <c r="F1237" s="3">
        <v>2</v>
      </c>
      <c r="G1237" s="2">
        <v>13</v>
      </c>
      <c r="H1237" s="3">
        <v>10</v>
      </c>
      <c r="I1237" s="68" t="str">
        <f>VLOOKUP(C1237,СПРАВОЧНИК!B:D,2,0)</f>
        <v>ЕВРОПА</v>
      </c>
      <c r="J1237" s="68" t="str">
        <f>VLOOKUP(C1237,СПРАВОЧНИК!B:D,3,0)</f>
        <v>ИНОМАРКИ</v>
      </c>
      <c r="K1237" s="69" t="str">
        <f>VLOOKUP(СВОД2023[[#This Row],[ФО]],СПРАВОЧНИК!H:P,2,0)</f>
        <v>Южный ФО</v>
      </c>
    </row>
    <row r="1238" spans="1:11" x14ac:dyDescent="0.2">
      <c r="A1238" t="s">
        <v>1100</v>
      </c>
      <c r="B1238" t="s">
        <v>597</v>
      </c>
      <c r="C1238" s="1" t="s">
        <v>377</v>
      </c>
      <c r="D1238" s="1" t="s">
        <v>1130</v>
      </c>
      <c r="E1238" s="2">
        <v>30</v>
      </c>
      <c r="F1238" s="3">
        <v>8</v>
      </c>
      <c r="G1238" s="2">
        <v>101</v>
      </c>
      <c r="H1238" s="3">
        <v>29</v>
      </c>
      <c r="I1238" s="68" t="str">
        <f>VLOOKUP(C1238,СПРАВОЧНИК!B:D,2,0)</f>
        <v>ЕВРОПА</v>
      </c>
      <c r="J1238" s="68" t="str">
        <f>VLOOKUP(C1238,СПРАВОЧНИК!B:D,3,0)</f>
        <v>ИНОМАРКИ</v>
      </c>
      <c r="K1238" s="69" t="str">
        <f>VLOOKUP(СВОД2023[[#This Row],[ФО]],СПРАВОЧНИК!H:P,2,0)</f>
        <v>Южный ФО</v>
      </c>
    </row>
    <row r="1239" spans="1:11" x14ac:dyDescent="0.2">
      <c r="A1239" t="s">
        <v>1100</v>
      </c>
      <c r="B1239" t="s">
        <v>597</v>
      </c>
      <c r="C1239" s="1" t="s">
        <v>377</v>
      </c>
      <c r="D1239" s="1" t="s">
        <v>1131</v>
      </c>
      <c r="E1239" s="2">
        <v>26</v>
      </c>
      <c r="F1239" s="3">
        <v>26</v>
      </c>
      <c r="G1239" s="2">
        <v>148</v>
      </c>
      <c r="H1239" s="3">
        <v>112</v>
      </c>
      <c r="I1239" s="68" t="str">
        <f>VLOOKUP(C1239,СПРАВОЧНИК!B:D,2,0)</f>
        <v>ЕВРОПА</v>
      </c>
      <c r="J1239" s="68" t="str">
        <f>VLOOKUP(C1239,СПРАВОЧНИК!B:D,3,0)</f>
        <v>ИНОМАРКИ</v>
      </c>
      <c r="K1239" s="69" t="str">
        <f>VLOOKUP(СВОД2023[[#This Row],[ФО]],СПРАВОЧНИК!H:P,2,0)</f>
        <v>Южный ФО</v>
      </c>
    </row>
    <row r="1240" spans="1:11" x14ac:dyDescent="0.2">
      <c r="A1240" t="s">
        <v>1100</v>
      </c>
      <c r="B1240" t="s">
        <v>597</v>
      </c>
      <c r="C1240" s="1" t="s">
        <v>377</v>
      </c>
      <c r="D1240" s="1" t="s">
        <v>702</v>
      </c>
      <c r="E1240" s="2">
        <v>254</v>
      </c>
      <c r="F1240" s="3">
        <v>83</v>
      </c>
      <c r="G1240" s="2">
        <v>1311</v>
      </c>
      <c r="H1240" s="3">
        <v>502</v>
      </c>
      <c r="I1240" s="68" t="str">
        <f>VLOOKUP(C1240,СПРАВОЧНИК!B:D,2,0)</f>
        <v>ЕВРОПА</v>
      </c>
      <c r="J1240" s="68" t="str">
        <f>VLOOKUP(C1240,СПРАВОЧНИК!B:D,3,0)</f>
        <v>ИНОМАРКИ</v>
      </c>
      <c r="K1240" s="69" t="str">
        <f>VLOOKUP(СВОД2023[[#This Row],[ФО]],СПРАВОЧНИК!H:P,2,0)</f>
        <v>Южный ФО</v>
      </c>
    </row>
    <row r="1241" spans="1:11" x14ac:dyDescent="0.2">
      <c r="A1241" t="s">
        <v>1100</v>
      </c>
      <c r="B1241" t="s">
        <v>597</v>
      </c>
      <c r="C1241" s="1" t="s">
        <v>377</v>
      </c>
      <c r="D1241" s="1" t="s">
        <v>703</v>
      </c>
      <c r="E1241" s="2">
        <v>47</v>
      </c>
      <c r="F1241" s="3">
        <v>23</v>
      </c>
      <c r="G1241" s="2">
        <v>267</v>
      </c>
      <c r="H1241" s="3">
        <v>134</v>
      </c>
      <c r="I1241" s="68" t="str">
        <f>VLOOKUP(C1241,СПРАВОЧНИК!B:D,2,0)</f>
        <v>ЕВРОПА</v>
      </c>
      <c r="J1241" s="68" t="str">
        <f>VLOOKUP(C1241,СПРАВОЧНИК!B:D,3,0)</f>
        <v>ИНОМАРКИ</v>
      </c>
      <c r="K1241" s="69" t="str">
        <f>VLOOKUP(СВОД2023[[#This Row],[ФО]],СПРАВОЧНИК!H:P,2,0)</f>
        <v>Южный ФО</v>
      </c>
    </row>
    <row r="1242" spans="1:11" x14ac:dyDescent="0.2">
      <c r="A1242" t="s">
        <v>1100</v>
      </c>
      <c r="B1242" t="s">
        <v>597</v>
      </c>
      <c r="C1242" s="1" t="s">
        <v>404</v>
      </c>
      <c r="D1242" s="1" t="s">
        <v>704</v>
      </c>
      <c r="E1242" s="2">
        <v>30</v>
      </c>
      <c r="F1242" s="3">
        <v>12</v>
      </c>
      <c r="G1242" s="2">
        <v>150</v>
      </c>
      <c r="H1242" s="3">
        <v>86</v>
      </c>
      <c r="I1242" s="68" t="str">
        <f>VLOOKUP(C1242,СПРАВОЧНИК!B:D,2,0)</f>
        <v>ЯПОНИЯ</v>
      </c>
      <c r="J1242" s="68" t="str">
        <f>VLOOKUP(C1242,СПРАВОЧНИК!B:D,3,0)</f>
        <v>ИНОМАРКИ</v>
      </c>
      <c r="K1242" s="69" t="str">
        <f>VLOOKUP(СВОД2023[[#This Row],[ФО]],СПРАВОЧНИК!H:P,2,0)</f>
        <v>Южный ФО</v>
      </c>
    </row>
    <row r="1243" spans="1:11" x14ac:dyDescent="0.2">
      <c r="A1243" t="s">
        <v>1100</v>
      </c>
      <c r="B1243" t="s">
        <v>597</v>
      </c>
      <c r="C1243" s="1" t="s">
        <v>404</v>
      </c>
      <c r="D1243" s="1" t="s">
        <v>1197</v>
      </c>
      <c r="E1243" s="2">
        <v>4</v>
      </c>
      <c r="F1243" s="3">
        <v>3</v>
      </c>
      <c r="G1243" s="2">
        <v>23</v>
      </c>
      <c r="H1243" s="3">
        <v>12</v>
      </c>
      <c r="I1243" s="68" t="str">
        <f>VLOOKUP(C1243,СПРАВОЧНИК!B:D,2,0)</f>
        <v>ЯПОНИЯ</v>
      </c>
      <c r="J1243" s="68" t="str">
        <f>VLOOKUP(C1243,СПРАВОЧНИК!B:D,3,0)</f>
        <v>ИНОМАРКИ</v>
      </c>
      <c r="K1243" s="69" t="str">
        <f>VLOOKUP(СВОД2023[[#This Row],[ФО]],СПРАВОЧНИК!H:P,2,0)</f>
        <v>Южный ФО</v>
      </c>
    </row>
    <row r="1244" spans="1:11" x14ac:dyDescent="0.2">
      <c r="A1244" t="s">
        <v>1100</v>
      </c>
      <c r="B1244" t="s">
        <v>597</v>
      </c>
      <c r="C1244" s="1" t="s">
        <v>404</v>
      </c>
      <c r="D1244" s="1" t="s">
        <v>1198</v>
      </c>
      <c r="E1244" s="2">
        <v>8</v>
      </c>
      <c r="F1244" s="3">
        <v>1</v>
      </c>
      <c r="G1244" s="2">
        <v>19</v>
      </c>
      <c r="H1244" s="3">
        <v>9</v>
      </c>
      <c r="I1244" s="68" t="str">
        <f>VLOOKUP(C1244,СПРАВОЧНИК!B:D,2,0)</f>
        <v>ЯПОНИЯ</v>
      </c>
      <c r="J1244" s="68" t="str">
        <f>VLOOKUP(C1244,СПРАВОЧНИК!B:D,3,0)</f>
        <v>ИНОМАРКИ</v>
      </c>
      <c r="K1244" s="69" t="str">
        <f>VLOOKUP(СВОД2023[[#This Row],[ФО]],СПРАВОЧНИК!H:P,2,0)</f>
        <v>Южный ФО</v>
      </c>
    </row>
    <row r="1245" spans="1:11" x14ac:dyDescent="0.2">
      <c r="A1245" t="s">
        <v>1100</v>
      </c>
      <c r="B1245" t="s">
        <v>597</v>
      </c>
      <c r="C1245" s="1" t="s">
        <v>404</v>
      </c>
      <c r="D1245" s="1" t="s">
        <v>1132</v>
      </c>
      <c r="E1245" s="2">
        <v>1</v>
      </c>
      <c r="F1245" s="3">
        <v>3</v>
      </c>
      <c r="G1245" s="2">
        <v>19</v>
      </c>
      <c r="H1245" s="3">
        <v>19</v>
      </c>
      <c r="I1245" s="68" t="str">
        <f>VLOOKUP(C1245,СПРАВОЧНИК!B:D,2,0)</f>
        <v>ЯПОНИЯ</v>
      </c>
      <c r="J1245" s="68" t="str">
        <f>VLOOKUP(C1245,СПРАВОЧНИК!B:D,3,0)</f>
        <v>ИНОМАРКИ</v>
      </c>
      <c r="K1245" s="69" t="str">
        <f>VLOOKUP(СВОД2023[[#This Row],[ФО]],СПРАВОЧНИК!H:P,2,0)</f>
        <v>Южный ФО</v>
      </c>
    </row>
    <row r="1246" spans="1:11" x14ac:dyDescent="0.2">
      <c r="A1246" t="s">
        <v>1100</v>
      </c>
      <c r="B1246" t="s">
        <v>597</v>
      </c>
      <c r="C1246" s="1" t="s">
        <v>1288</v>
      </c>
      <c r="D1246" s="1" t="s">
        <v>1289</v>
      </c>
      <c r="E1246" s="2"/>
      <c r="F1246" s="3"/>
      <c r="G1246" s="2">
        <v>1</v>
      </c>
      <c r="H1246" s="3"/>
      <c r="I1246" s="68" t="str">
        <f>VLOOKUP(C1246,СПРАВОЧНИК!B:D,2,0)</f>
        <v>РОССИЯ</v>
      </c>
      <c r="J1246" s="68" t="str">
        <f>VLOOKUP(C1246,СПРАВОЧНИК!B:D,3,0)</f>
        <v>ОТЕЧЕСТВЕННЫЕ</v>
      </c>
      <c r="K1246" s="69" t="str">
        <f>VLOOKUP(СВОД2023[[#This Row],[ФО]],СПРАВОЧНИК!H:P,2,0)</f>
        <v>Южный ФО</v>
      </c>
    </row>
    <row r="1247" spans="1:11" x14ac:dyDescent="0.2">
      <c r="A1247" t="s">
        <v>1100</v>
      </c>
      <c r="B1247" t="s">
        <v>597</v>
      </c>
      <c r="C1247" s="1" t="s">
        <v>1199</v>
      </c>
      <c r="D1247" s="1" t="s">
        <v>1200</v>
      </c>
      <c r="E1247" s="2"/>
      <c r="F1247" s="3"/>
      <c r="G1247" s="2"/>
      <c r="H1247" s="3">
        <v>1</v>
      </c>
      <c r="I1247" s="68" t="str">
        <f>VLOOKUP(C1247,СПРАВОЧНИК!B:D,2,0)</f>
        <v>ЕВРОПА</v>
      </c>
      <c r="J1247" s="68" t="str">
        <f>VLOOKUP(C1247,СПРАВОЧНИК!B:D,3,0)</f>
        <v>ИНОМАРКИ</v>
      </c>
      <c r="K1247" s="69" t="str">
        <f>VLOOKUP(СВОД2023[[#This Row],[ФО]],СПРАВОЧНИК!H:P,2,0)</f>
        <v>Южный ФО</v>
      </c>
    </row>
    <row r="1248" spans="1:11" x14ac:dyDescent="0.2">
      <c r="A1248" t="s">
        <v>1100</v>
      </c>
      <c r="B1248" t="s">
        <v>597</v>
      </c>
      <c r="C1248" s="1" t="s">
        <v>418</v>
      </c>
      <c r="D1248" s="1" t="s">
        <v>1133</v>
      </c>
      <c r="E1248" s="2">
        <v>28</v>
      </c>
      <c r="F1248" s="3">
        <v>17</v>
      </c>
      <c r="G1248" s="2">
        <v>148</v>
      </c>
      <c r="H1248" s="3">
        <v>107</v>
      </c>
      <c r="I1248" s="68" t="str">
        <f>VLOOKUP(C1248,СПРАВОЧНИК!B:D,2,0)</f>
        <v>ЯПОНИЯ</v>
      </c>
      <c r="J1248" s="68" t="str">
        <f>VLOOKUP(C1248,СПРАВОЧНИК!B:D,3,0)</f>
        <v>ИНОМАРКИ</v>
      </c>
      <c r="K1248" s="69" t="str">
        <f>VLOOKUP(СВОД2023[[#This Row],[ФО]],СПРАВОЧНИК!H:P,2,0)</f>
        <v>Южный ФО</v>
      </c>
    </row>
    <row r="1249" spans="1:11" x14ac:dyDescent="0.2">
      <c r="A1249" t="s">
        <v>1100</v>
      </c>
      <c r="B1249" t="s">
        <v>597</v>
      </c>
      <c r="C1249" s="1" t="s">
        <v>418</v>
      </c>
      <c r="D1249" s="1" t="s">
        <v>750</v>
      </c>
      <c r="E1249" s="2">
        <v>9</v>
      </c>
      <c r="F1249" s="3">
        <v>6</v>
      </c>
      <c r="G1249" s="2">
        <v>40</v>
      </c>
      <c r="H1249" s="3">
        <v>23</v>
      </c>
      <c r="I1249" s="68" t="str">
        <f>VLOOKUP(C1249,СПРАВОЧНИК!B:D,2,0)</f>
        <v>ЯПОНИЯ</v>
      </c>
      <c r="J1249" s="68" t="str">
        <f>VLOOKUP(C1249,СПРАВОЧНИК!B:D,3,0)</f>
        <v>ИНОМАРКИ</v>
      </c>
      <c r="K1249" s="69" t="str">
        <f>VLOOKUP(СВОД2023[[#This Row],[ФО]],СПРАВОЧНИК!H:P,2,0)</f>
        <v>Южный ФО</v>
      </c>
    </row>
    <row r="1250" spans="1:11" x14ac:dyDescent="0.2">
      <c r="A1250" t="s">
        <v>1100</v>
      </c>
      <c r="B1250" t="s">
        <v>597</v>
      </c>
      <c r="C1250" s="1" t="s">
        <v>418</v>
      </c>
      <c r="D1250" s="1" t="s">
        <v>705</v>
      </c>
      <c r="E1250" s="2">
        <v>1</v>
      </c>
      <c r="F1250" s="3">
        <v>2</v>
      </c>
      <c r="G1250" s="2">
        <v>7</v>
      </c>
      <c r="H1250" s="3">
        <v>16</v>
      </c>
      <c r="I1250" s="68" t="str">
        <f>VLOOKUP(C1250,СПРАВОЧНИК!B:D,2,0)</f>
        <v>ЯПОНИЯ</v>
      </c>
      <c r="J1250" s="68" t="str">
        <f>VLOOKUP(C1250,СПРАВОЧНИК!B:D,3,0)</f>
        <v>ИНОМАРКИ</v>
      </c>
      <c r="K1250" s="69" t="str">
        <f>VLOOKUP(СВОД2023[[#This Row],[ФО]],СПРАВОЧНИК!H:P,2,0)</f>
        <v>Южный ФО</v>
      </c>
    </row>
    <row r="1251" spans="1:11" x14ac:dyDescent="0.2">
      <c r="A1251" t="s">
        <v>1100</v>
      </c>
      <c r="B1251" t="s">
        <v>597</v>
      </c>
      <c r="C1251" s="1" t="s">
        <v>418</v>
      </c>
      <c r="D1251" s="1" t="s">
        <v>1201</v>
      </c>
      <c r="E1251" s="2">
        <v>4</v>
      </c>
      <c r="F1251" s="3"/>
      <c r="G1251" s="2">
        <v>10</v>
      </c>
      <c r="H1251" s="3">
        <v>3</v>
      </c>
      <c r="I1251" s="68" t="str">
        <f>VLOOKUP(C1251,СПРАВОЧНИК!B:D,2,0)</f>
        <v>ЯПОНИЯ</v>
      </c>
      <c r="J1251" s="68" t="str">
        <f>VLOOKUP(C1251,СПРАВОЧНИК!B:D,3,0)</f>
        <v>ИНОМАРКИ</v>
      </c>
      <c r="K1251" s="69" t="str">
        <f>VLOOKUP(СВОД2023[[#This Row],[ФО]],СПРАВОЧНИК!H:P,2,0)</f>
        <v>Южный ФО</v>
      </c>
    </row>
    <row r="1252" spans="1:11" x14ac:dyDescent="0.2">
      <c r="A1252" t="s">
        <v>1100</v>
      </c>
      <c r="B1252" t="s">
        <v>597</v>
      </c>
      <c r="C1252" s="1" t="s">
        <v>418</v>
      </c>
      <c r="D1252" s="1" t="s">
        <v>1134</v>
      </c>
      <c r="E1252" s="2"/>
      <c r="F1252" s="3"/>
      <c r="G1252" s="2">
        <v>6</v>
      </c>
      <c r="H1252" s="3">
        <v>2</v>
      </c>
      <c r="I1252" s="68" t="str">
        <f>VLOOKUP(C1252,СПРАВОЧНИК!B:D,2,0)</f>
        <v>ЯПОНИЯ</v>
      </c>
      <c r="J1252" s="68" t="str">
        <f>VLOOKUP(C1252,СПРАВОЧНИК!B:D,3,0)</f>
        <v>ИНОМАРКИ</v>
      </c>
      <c r="K1252" s="69" t="str">
        <f>VLOOKUP(СВОД2023[[#This Row],[ФО]],СПРАВОЧНИК!H:P,2,0)</f>
        <v>Южный ФО</v>
      </c>
    </row>
    <row r="1253" spans="1:11" x14ac:dyDescent="0.2">
      <c r="A1253" t="s">
        <v>1100</v>
      </c>
      <c r="B1253" t="s">
        <v>597</v>
      </c>
      <c r="C1253" s="1" t="s">
        <v>418</v>
      </c>
      <c r="D1253" s="1" t="s">
        <v>1135</v>
      </c>
      <c r="E1253" s="2">
        <v>4</v>
      </c>
      <c r="F1253" s="3">
        <v>7</v>
      </c>
      <c r="G1253" s="2">
        <v>24</v>
      </c>
      <c r="H1253" s="3">
        <v>36</v>
      </c>
      <c r="I1253" s="68" t="str">
        <f>VLOOKUP(C1253,СПРАВОЧНИК!B:D,2,0)</f>
        <v>ЯПОНИЯ</v>
      </c>
      <c r="J1253" s="68" t="str">
        <f>VLOOKUP(C1253,СПРАВОЧНИК!B:D,3,0)</f>
        <v>ИНОМАРКИ</v>
      </c>
      <c r="K1253" s="69" t="str">
        <f>VLOOKUP(СВОД2023[[#This Row],[ФО]],СПРАВОЧНИК!H:P,2,0)</f>
        <v>Южный ФО</v>
      </c>
    </row>
    <row r="1254" spans="1:11" x14ac:dyDescent="0.2">
      <c r="A1254" t="s">
        <v>1100</v>
      </c>
      <c r="B1254" t="s">
        <v>597</v>
      </c>
      <c r="C1254" s="1" t="s">
        <v>418</v>
      </c>
      <c r="D1254" s="1" t="s">
        <v>706</v>
      </c>
      <c r="E1254" s="2">
        <v>3</v>
      </c>
      <c r="F1254" s="3">
        <v>5</v>
      </c>
      <c r="G1254" s="2">
        <v>32</v>
      </c>
      <c r="H1254" s="3">
        <v>21</v>
      </c>
      <c r="I1254" s="68" t="str">
        <f>VLOOKUP(C1254,СПРАВОЧНИК!B:D,2,0)</f>
        <v>ЯПОНИЯ</v>
      </c>
      <c r="J1254" s="68" t="str">
        <f>VLOOKUP(C1254,СПРАВОЧНИК!B:D,3,0)</f>
        <v>ИНОМАРКИ</v>
      </c>
      <c r="K1254" s="69" t="str">
        <f>VLOOKUP(СВОД2023[[#This Row],[ФО]],СПРАВОЧНИК!H:P,2,0)</f>
        <v>Южный ФО</v>
      </c>
    </row>
    <row r="1255" spans="1:11" x14ac:dyDescent="0.2">
      <c r="A1255" t="s">
        <v>1100</v>
      </c>
      <c r="B1255" t="s">
        <v>597</v>
      </c>
      <c r="C1255" s="1" t="s">
        <v>418</v>
      </c>
      <c r="D1255" s="1" t="s">
        <v>707</v>
      </c>
      <c r="E1255" s="2">
        <v>21</v>
      </c>
      <c r="F1255" s="3">
        <v>8</v>
      </c>
      <c r="G1255" s="2">
        <v>113</v>
      </c>
      <c r="H1255" s="3">
        <v>63</v>
      </c>
      <c r="I1255" s="68" t="str">
        <f>VLOOKUP(C1255,СПРАВОЧНИК!B:D,2,0)</f>
        <v>ЯПОНИЯ</v>
      </c>
      <c r="J1255" s="68" t="str">
        <f>VLOOKUP(C1255,СПРАВОЧНИК!B:D,3,0)</f>
        <v>ИНОМАРКИ</v>
      </c>
      <c r="K1255" s="69" t="str">
        <f>VLOOKUP(СВОД2023[[#This Row],[ФО]],СПРАВОЧНИК!H:P,2,0)</f>
        <v>Южный ФО</v>
      </c>
    </row>
    <row r="1256" spans="1:11" x14ac:dyDescent="0.2">
      <c r="A1256" t="s">
        <v>1100</v>
      </c>
      <c r="B1256" t="s">
        <v>597</v>
      </c>
      <c r="C1256" s="1" t="s">
        <v>418</v>
      </c>
      <c r="D1256" s="1" t="s">
        <v>1202</v>
      </c>
      <c r="E1256" s="2"/>
      <c r="F1256" s="3">
        <v>1</v>
      </c>
      <c r="G1256" s="2">
        <v>7</v>
      </c>
      <c r="H1256" s="3">
        <v>2</v>
      </c>
      <c r="I1256" s="68" t="str">
        <f>VLOOKUP(C1256,СПРАВОЧНИК!B:D,2,0)</f>
        <v>ЯПОНИЯ</v>
      </c>
      <c r="J1256" s="68" t="str">
        <f>VLOOKUP(C1256,СПРАВОЧНИК!B:D,3,0)</f>
        <v>ИНОМАРКИ</v>
      </c>
      <c r="K1256" s="69" t="str">
        <f>VLOOKUP(СВОД2023[[#This Row],[ФО]],СПРАВОЧНИК!H:P,2,0)</f>
        <v>Южный ФО</v>
      </c>
    </row>
    <row r="1257" spans="1:11" x14ac:dyDescent="0.2">
      <c r="A1257" t="s">
        <v>1100</v>
      </c>
      <c r="B1257" t="s">
        <v>597</v>
      </c>
      <c r="C1257" s="1" t="s">
        <v>418</v>
      </c>
      <c r="D1257" s="1" t="s">
        <v>1239</v>
      </c>
      <c r="E1257" s="2"/>
      <c r="F1257" s="3"/>
      <c r="G1257" s="2">
        <v>2</v>
      </c>
      <c r="H1257" s="3"/>
      <c r="I1257" s="68" t="str">
        <f>VLOOKUP(C1257,СПРАВОЧНИК!B:D,2,0)</f>
        <v>ЯПОНИЯ</v>
      </c>
      <c r="J1257" s="68" t="str">
        <f>VLOOKUP(C1257,СПРАВОЧНИК!B:D,3,0)</f>
        <v>ИНОМАРКИ</v>
      </c>
      <c r="K1257" s="69" t="str">
        <f>VLOOKUP(СВОД2023[[#This Row],[ФО]],СПРАВОЧНИК!H:P,2,0)</f>
        <v>Южный ФО</v>
      </c>
    </row>
    <row r="1258" spans="1:11" x14ac:dyDescent="0.2">
      <c r="A1258" t="s">
        <v>1100</v>
      </c>
      <c r="B1258" t="s">
        <v>597</v>
      </c>
      <c r="C1258" s="1" t="s">
        <v>418</v>
      </c>
      <c r="D1258" s="1" t="s">
        <v>1203</v>
      </c>
      <c r="E1258" s="2">
        <v>8</v>
      </c>
      <c r="F1258" s="3">
        <v>1</v>
      </c>
      <c r="G1258" s="2">
        <v>42</v>
      </c>
      <c r="H1258" s="3">
        <v>11</v>
      </c>
      <c r="I1258" s="68" t="str">
        <f>VLOOKUP(C1258,СПРАВОЧНИК!B:D,2,0)</f>
        <v>ЯПОНИЯ</v>
      </c>
      <c r="J1258" s="68" t="str">
        <f>VLOOKUP(C1258,СПРАВОЧНИК!B:D,3,0)</f>
        <v>ИНОМАРКИ</v>
      </c>
      <c r="K1258" s="69" t="str">
        <f>VLOOKUP(СВОД2023[[#This Row],[ФО]],СПРАВОЧНИК!H:P,2,0)</f>
        <v>Южный ФО</v>
      </c>
    </row>
    <row r="1259" spans="1:11" x14ac:dyDescent="0.2">
      <c r="A1259" t="s">
        <v>1100</v>
      </c>
      <c r="B1259" t="s">
        <v>597</v>
      </c>
      <c r="C1259" s="1" t="s">
        <v>418</v>
      </c>
      <c r="D1259" s="1" t="s">
        <v>1137</v>
      </c>
      <c r="E1259" s="2">
        <v>1</v>
      </c>
      <c r="F1259" s="3"/>
      <c r="G1259" s="2">
        <v>5</v>
      </c>
      <c r="H1259" s="3">
        <v>3</v>
      </c>
      <c r="I1259" s="68" t="str">
        <f>VLOOKUP(C1259,СПРАВОЧНИК!B:D,2,0)</f>
        <v>ЯПОНИЯ</v>
      </c>
      <c r="J1259" s="68" t="str">
        <f>VLOOKUP(C1259,СПРАВОЧНИК!B:D,3,0)</f>
        <v>ИНОМАРКИ</v>
      </c>
      <c r="K1259" s="69" t="str">
        <f>VLOOKUP(СВОД2023[[#This Row],[ФО]],СПРАВОЧНИК!H:P,2,0)</f>
        <v>Южный ФО</v>
      </c>
    </row>
    <row r="1260" spans="1:11" x14ac:dyDescent="0.2">
      <c r="A1260" t="s">
        <v>1100</v>
      </c>
      <c r="B1260" t="s">
        <v>597</v>
      </c>
      <c r="C1260" s="1" t="s">
        <v>418</v>
      </c>
      <c r="D1260" s="1" t="s">
        <v>1138</v>
      </c>
      <c r="E1260" s="2">
        <v>23</v>
      </c>
      <c r="F1260" s="3">
        <v>19</v>
      </c>
      <c r="G1260" s="2">
        <v>100</v>
      </c>
      <c r="H1260" s="3">
        <v>83</v>
      </c>
      <c r="I1260" s="68" t="str">
        <f>VLOOKUP(C1260,СПРАВОЧНИК!B:D,2,0)</f>
        <v>ЯПОНИЯ</v>
      </c>
      <c r="J1260" s="68" t="str">
        <f>VLOOKUP(C1260,СПРАВОЧНИК!B:D,3,0)</f>
        <v>ИНОМАРКИ</v>
      </c>
      <c r="K1260" s="69" t="str">
        <f>VLOOKUP(СВОД2023[[#This Row],[ФО]],СПРАВОЧНИК!H:P,2,0)</f>
        <v>Южный ФО</v>
      </c>
    </row>
    <row r="1261" spans="1:11" x14ac:dyDescent="0.2">
      <c r="A1261" t="s">
        <v>1100</v>
      </c>
      <c r="B1261" t="s">
        <v>597</v>
      </c>
      <c r="C1261" s="1" t="s">
        <v>439</v>
      </c>
      <c r="D1261" s="1" t="s">
        <v>1290</v>
      </c>
      <c r="E1261" s="2"/>
      <c r="F1261" s="3"/>
      <c r="G1261" s="2">
        <v>2</v>
      </c>
      <c r="H1261" s="3"/>
      <c r="I1261" s="68" t="str">
        <f>VLOOKUP(C1261,СПРАВОЧНИК!B:D,2,0)</f>
        <v>ЕВРОПА</v>
      </c>
      <c r="J1261" s="68" t="str">
        <f>VLOOKUP(C1261,СПРАВОЧНИК!B:D,3,0)</f>
        <v>ИНОМАРКИ</v>
      </c>
      <c r="K1261" s="69" t="str">
        <f>VLOOKUP(СВОД2023[[#This Row],[ФО]],СПРАВОЧНИК!H:P,2,0)</f>
        <v>Южный ФО</v>
      </c>
    </row>
    <row r="1262" spans="1:11" x14ac:dyDescent="0.2">
      <c r="A1262" t="s">
        <v>1100</v>
      </c>
      <c r="B1262" t="s">
        <v>597</v>
      </c>
      <c r="C1262" s="1" t="s">
        <v>439</v>
      </c>
      <c r="D1262" s="1" t="s">
        <v>735</v>
      </c>
      <c r="E1262" s="2">
        <v>28</v>
      </c>
      <c r="F1262" s="3">
        <v>9</v>
      </c>
      <c r="G1262" s="2">
        <v>138</v>
      </c>
      <c r="H1262" s="3">
        <v>60</v>
      </c>
      <c r="I1262" s="68" t="str">
        <f>VLOOKUP(C1262,СПРАВОЧНИК!B:D,2,0)</f>
        <v>ЕВРОПА</v>
      </c>
      <c r="J1262" s="68" t="str">
        <f>VLOOKUP(C1262,СПРАВОЧНИК!B:D,3,0)</f>
        <v>ИНОМАРКИ</v>
      </c>
      <c r="K1262" s="69" t="str">
        <f>VLOOKUP(СВОД2023[[#This Row],[ФО]],СПРАВОЧНИК!H:P,2,0)</f>
        <v>Южный ФО</v>
      </c>
    </row>
    <row r="1263" spans="1:11" x14ac:dyDescent="0.2">
      <c r="A1263" t="s">
        <v>1100</v>
      </c>
      <c r="B1263" t="s">
        <v>597</v>
      </c>
      <c r="C1263" s="1" t="s">
        <v>439</v>
      </c>
      <c r="D1263" s="1" t="s">
        <v>760</v>
      </c>
      <c r="E1263" s="2">
        <v>14</v>
      </c>
      <c r="F1263" s="3">
        <v>2</v>
      </c>
      <c r="G1263" s="2">
        <v>64</v>
      </c>
      <c r="H1263" s="3">
        <v>18</v>
      </c>
      <c r="I1263" s="68" t="str">
        <f>VLOOKUP(C1263,СПРАВОЧНИК!B:D,2,0)</f>
        <v>ЕВРОПА</v>
      </c>
      <c r="J1263" s="68" t="str">
        <f>VLOOKUP(C1263,СПРАВОЧНИК!B:D,3,0)</f>
        <v>ИНОМАРКИ</v>
      </c>
      <c r="K1263" s="69" t="str">
        <f>VLOOKUP(СВОД2023[[#This Row],[ФО]],СПРАВОЧНИК!H:P,2,0)</f>
        <v>Южный ФО</v>
      </c>
    </row>
    <row r="1264" spans="1:11" x14ac:dyDescent="0.2">
      <c r="A1264" t="s">
        <v>1100</v>
      </c>
      <c r="B1264" t="s">
        <v>597</v>
      </c>
      <c r="C1264" s="1" t="s">
        <v>439</v>
      </c>
      <c r="D1264" s="1" t="s">
        <v>745</v>
      </c>
      <c r="E1264" s="2"/>
      <c r="F1264" s="3"/>
      <c r="G1264" s="2">
        <v>2</v>
      </c>
      <c r="H1264" s="3"/>
      <c r="I1264" s="68" t="str">
        <f>VLOOKUP(C1264,СПРАВОЧНИК!B:D,2,0)</f>
        <v>ЕВРОПА</v>
      </c>
      <c r="J1264" s="68" t="str">
        <f>VLOOKUP(C1264,СПРАВОЧНИК!B:D,3,0)</f>
        <v>ИНОМАРКИ</v>
      </c>
      <c r="K1264" s="69" t="str">
        <f>VLOOKUP(СВОД2023[[#This Row],[ФО]],СПРАВОЧНИК!H:P,2,0)</f>
        <v>Южный ФО</v>
      </c>
    </row>
    <row r="1265" spans="1:11" x14ac:dyDescent="0.2">
      <c r="A1265" t="s">
        <v>1100</v>
      </c>
      <c r="B1265" t="s">
        <v>597</v>
      </c>
      <c r="C1265" s="1" t="s">
        <v>439</v>
      </c>
      <c r="D1265" s="1" t="s">
        <v>746</v>
      </c>
      <c r="E1265" s="2">
        <v>2</v>
      </c>
      <c r="F1265" s="3">
        <v>1</v>
      </c>
      <c r="G1265" s="2">
        <v>6</v>
      </c>
      <c r="H1265" s="3">
        <v>1</v>
      </c>
      <c r="I1265" s="68" t="str">
        <f>VLOOKUP(C1265,СПРАВОЧНИК!B:D,2,0)</f>
        <v>ЕВРОПА</v>
      </c>
      <c r="J1265" s="68" t="str">
        <f>VLOOKUP(C1265,СПРАВОЧНИК!B:D,3,0)</f>
        <v>ИНОМАРКИ</v>
      </c>
      <c r="K1265" s="69" t="str">
        <f>VLOOKUP(СВОД2023[[#This Row],[ФО]],СПРАВОЧНИК!H:P,2,0)</f>
        <v>Южный ФО</v>
      </c>
    </row>
    <row r="1266" spans="1:11" x14ac:dyDescent="0.2">
      <c r="A1266" t="s">
        <v>1100</v>
      </c>
      <c r="B1266" t="s">
        <v>597</v>
      </c>
      <c r="C1266" s="1" t="s">
        <v>439</v>
      </c>
      <c r="D1266" s="1" t="s">
        <v>736</v>
      </c>
      <c r="E1266" s="2">
        <v>104</v>
      </c>
      <c r="F1266" s="3">
        <v>12</v>
      </c>
      <c r="G1266" s="2">
        <v>488</v>
      </c>
      <c r="H1266" s="3">
        <v>77</v>
      </c>
      <c r="I1266" s="68" t="str">
        <f>VLOOKUP(C1266,СПРАВОЧНИК!B:D,2,0)</f>
        <v>ЕВРОПА</v>
      </c>
      <c r="J1266" s="68" t="str">
        <f>VLOOKUP(C1266,СПРАВОЧНИК!B:D,3,0)</f>
        <v>ИНОМАРКИ</v>
      </c>
      <c r="K1266" s="69" t="str">
        <f>VLOOKUP(СВОД2023[[#This Row],[ФО]],СПРАВОЧНИК!H:P,2,0)</f>
        <v>Южный ФО</v>
      </c>
    </row>
    <row r="1267" spans="1:11" x14ac:dyDescent="0.2">
      <c r="A1267" t="s">
        <v>1100</v>
      </c>
      <c r="B1267" t="s">
        <v>597</v>
      </c>
      <c r="C1267" s="1" t="s">
        <v>439</v>
      </c>
      <c r="D1267" s="1" t="s">
        <v>708</v>
      </c>
      <c r="E1267" s="2">
        <v>3</v>
      </c>
      <c r="F1267" s="3"/>
      <c r="G1267" s="2">
        <v>9</v>
      </c>
      <c r="H1267" s="3">
        <v>2</v>
      </c>
      <c r="I1267" s="68" t="str">
        <f>VLOOKUP(C1267,СПРАВОЧНИК!B:D,2,0)</f>
        <v>ЕВРОПА</v>
      </c>
      <c r="J1267" s="68" t="str">
        <f>VLOOKUP(C1267,СПРАВОЧНИК!B:D,3,0)</f>
        <v>ИНОМАРКИ</v>
      </c>
      <c r="K1267" s="69" t="str">
        <f>VLOOKUP(СВОД2023[[#This Row],[ФО]],СПРАВОЧНИК!H:P,2,0)</f>
        <v>Южный ФО</v>
      </c>
    </row>
    <row r="1268" spans="1:11" x14ac:dyDescent="0.2">
      <c r="A1268" t="s">
        <v>1100</v>
      </c>
      <c r="B1268" t="s">
        <v>597</v>
      </c>
      <c r="C1268" s="1" t="s">
        <v>445</v>
      </c>
      <c r="D1268" s="1" t="s">
        <v>1204</v>
      </c>
      <c r="E1268" s="2"/>
      <c r="F1268" s="3"/>
      <c r="G1268" s="2">
        <v>6</v>
      </c>
      <c r="H1268" s="3">
        <v>4</v>
      </c>
      <c r="I1268" s="68" t="str">
        <f>VLOOKUP(C1268,СПРАВОЧНИК!B:D,2,0)</f>
        <v>ЕВРОПА</v>
      </c>
      <c r="J1268" s="68" t="str">
        <f>VLOOKUP(C1268,СПРАВОЧНИК!B:D,3,0)</f>
        <v>ИНОМАРКИ</v>
      </c>
      <c r="K1268" s="69" t="str">
        <f>VLOOKUP(СВОД2023[[#This Row],[ФО]],СПРАВОЧНИК!H:P,2,0)</f>
        <v>Южный ФО</v>
      </c>
    </row>
    <row r="1269" spans="1:11" x14ac:dyDescent="0.2">
      <c r="A1269" t="s">
        <v>1100</v>
      </c>
      <c r="B1269" t="s">
        <v>597</v>
      </c>
      <c r="C1269" s="1" t="s">
        <v>445</v>
      </c>
      <c r="D1269" s="1" t="s">
        <v>737</v>
      </c>
      <c r="E1269" s="2">
        <v>79</v>
      </c>
      <c r="F1269" s="3">
        <v>54</v>
      </c>
      <c r="G1269" s="2">
        <v>434</v>
      </c>
      <c r="H1269" s="3">
        <v>318</v>
      </c>
      <c r="I1269" s="68" t="str">
        <f>VLOOKUP(C1269,СПРАВОЧНИК!B:D,2,0)</f>
        <v>ЕВРОПА</v>
      </c>
      <c r="J1269" s="68" t="str">
        <f>VLOOKUP(C1269,СПРАВОЧНИК!B:D,3,0)</f>
        <v>ИНОМАРКИ</v>
      </c>
      <c r="K1269" s="69" t="str">
        <f>VLOOKUP(СВОД2023[[#This Row],[ФО]],СПРАВОЧНИК!H:P,2,0)</f>
        <v>Южный ФО</v>
      </c>
    </row>
    <row r="1270" spans="1:11" x14ac:dyDescent="0.2">
      <c r="A1270" t="s">
        <v>1100</v>
      </c>
      <c r="B1270" t="s">
        <v>597</v>
      </c>
      <c r="C1270" s="1" t="s">
        <v>445</v>
      </c>
      <c r="D1270" s="1" t="s">
        <v>709</v>
      </c>
      <c r="E1270" s="2">
        <v>12</v>
      </c>
      <c r="F1270" s="3">
        <v>3</v>
      </c>
      <c r="G1270" s="2">
        <v>83</v>
      </c>
      <c r="H1270" s="3">
        <v>40</v>
      </c>
      <c r="I1270" s="68" t="str">
        <f>VLOOKUP(C1270,СПРАВОЧНИК!B:D,2,0)</f>
        <v>ЕВРОПА</v>
      </c>
      <c r="J1270" s="68" t="str">
        <f>VLOOKUP(C1270,СПРАВОЧНИК!B:D,3,0)</f>
        <v>ИНОМАРКИ</v>
      </c>
      <c r="K1270" s="69" t="str">
        <f>VLOOKUP(СВОД2023[[#This Row],[ФО]],СПРАВОЧНИК!H:P,2,0)</f>
        <v>Южный ФО</v>
      </c>
    </row>
    <row r="1271" spans="1:11" x14ac:dyDescent="0.2">
      <c r="A1271" t="s">
        <v>1100</v>
      </c>
      <c r="B1271" t="s">
        <v>597</v>
      </c>
      <c r="C1271" s="1" t="s">
        <v>445</v>
      </c>
      <c r="D1271" s="1" t="s">
        <v>1205</v>
      </c>
      <c r="E1271" s="2">
        <v>1</v>
      </c>
      <c r="F1271" s="3"/>
      <c r="G1271" s="2">
        <v>3</v>
      </c>
      <c r="H1271" s="3">
        <v>1</v>
      </c>
      <c r="I1271" s="68" t="str">
        <f>VLOOKUP(C1271,СПРАВОЧНИК!B:D,2,0)</f>
        <v>ЕВРОПА</v>
      </c>
      <c r="J1271" s="68" t="str">
        <f>VLOOKUP(C1271,СПРАВОЧНИК!B:D,3,0)</f>
        <v>ИНОМАРКИ</v>
      </c>
      <c r="K1271" s="69" t="str">
        <f>VLOOKUP(СВОД2023[[#This Row],[ФО]],СПРАВОЧНИК!H:P,2,0)</f>
        <v>Южный ФО</v>
      </c>
    </row>
    <row r="1272" spans="1:11" x14ac:dyDescent="0.2">
      <c r="A1272" t="s">
        <v>1100</v>
      </c>
      <c r="B1272" t="s">
        <v>597</v>
      </c>
      <c r="C1272" s="1" t="s">
        <v>445</v>
      </c>
      <c r="D1272" s="1" t="s">
        <v>710</v>
      </c>
      <c r="E1272" s="2">
        <v>85</v>
      </c>
      <c r="F1272" s="3">
        <v>61</v>
      </c>
      <c r="G1272" s="2">
        <v>528</v>
      </c>
      <c r="H1272" s="3">
        <v>318</v>
      </c>
      <c r="I1272" s="68" t="str">
        <f>VLOOKUP(C1272,СПРАВОЧНИК!B:D,2,0)</f>
        <v>ЕВРОПА</v>
      </c>
      <c r="J1272" s="68" t="str">
        <f>VLOOKUP(C1272,СПРАВОЧНИК!B:D,3,0)</f>
        <v>ИНОМАРКИ</v>
      </c>
      <c r="K1272" s="69" t="str">
        <f>VLOOKUP(СВОД2023[[#This Row],[ФО]],СПРАВОЧНИК!H:P,2,0)</f>
        <v>Южный ФО</v>
      </c>
    </row>
    <row r="1273" spans="1:11" x14ac:dyDescent="0.2">
      <c r="A1273" t="s">
        <v>1100</v>
      </c>
      <c r="B1273" t="s">
        <v>597</v>
      </c>
      <c r="C1273" s="1" t="s">
        <v>445</v>
      </c>
      <c r="D1273" s="1" t="s">
        <v>1240</v>
      </c>
      <c r="E1273" s="2">
        <v>2</v>
      </c>
      <c r="F1273" s="3"/>
      <c r="G1273" s="2">
        <v>5</v>
      </c>
      <c r="H1273" s="3"/>
      <c r="I1273" s="68" t="str">
        <f>VLOOKUP(C1273,СПРАВОЧНИК!B:D,2,0)</f>
        <v>ЕВРОПА</v>
      </c>
      <c r="J1273" s="68" t="str">
        <f>VLOOKUP(C1273,СПРАВОЧНИК!B:D,3,0)</f>
        <v>ИНОМАРКИ</v>
      </c>
      <c r="K1273" s="69" t="str">
        <f>VLOOKUP(СВОД2023[[#This Row],[ФО]],СПРАВОЧНИК!H:P,2,0)</f>
        <v>Южный ФО</v>
      </c>
    </row>
    <row r="1274" spans="1:11" x14ac:dyDescent="0.2">
      <c r="A1274" t="s">
        <v>1100</v>
      </c>
      <c r="B1274" t="s">
        <v>597</v>
      </c>
      <c r="C1274" s="1" t="s">
        <v>445</v>
      </c>
      <c r="D1274" s="1" t="s">
        <v>711</v>
      </c>
      <c r="E1274" s="2">
        <v>10</v>
      </c>
      <c r="F1274" s="3">
        <v>4</v>
      </c>
      <c r="G1274" s="2">
        <v>52</v>
      </c>
      <c r="H1274" s="3">
        <v>31</v>
      </c>
      <c r="I1274" s="68" t="str">
        <f>VLOOKUP(C1274,СПРАВОЧНИК!B:D,2,0)</f>
        <v>ЕВРОПА</v>
      </c>
      <c r="J1274" s="68" t="str">
        <f>VLOOKUP(C1274,СПРАВОЧНИК!B:D,3,0)</f>
        <v>ИНОМАРКИ</v>
      </c>
      <c r="K1274" s="69" t="str">
        <f>VLOOKUP(СВОД2023[[#This Row],[ФО]],СПРАВОЧНИК!H:P,2,0)</f>
        <v>Южный ФО</v>
      </c>
    </row>
    <row r="1275" spans="1:11" x14ac:dyDescent="0.2">
      <c r="A1275" t="s">
        <v>1100</v>
      </c>
      <c r="B1275" t="s">
        <v>597</v>
      </c>
      <c r="C1275" s="1" t="s">
        <v>1291</v>
      </c>
      <c r="D1275" s="1" t="s">
        <v>1292</v>
      </c>
      <c r="E1275" s="2">
        <v>1</v>
      </c>
      <c r="F1275" s="3"/>
      <c r="G1275" s="2">
        <v>2</v>
      </c>
      <c r="H1275" s="3"/>
      <c r="I1275" s="68" t="str">
        <f>VLOOKUP(C1275,СПРАВОЧНИК!B:D,2,0)</f>
        <v>КИТАЙ</v>
      </c>
      <c r="J1275" s="68" t="str">
        <f>VLOOKUP(C1275,СПРАВОЧНИК!B:D,3,0)</f>
        <v>ИНОМАРКИ</v>
      </c>
      <c r="K1275" s="69" t="str">
        <f>VLOOKUP(СВОД2023[[#This Row],[ФО]],СПРАВОЧНИК!H:P,2,0)</f>
        <v>Южный ФО</v>
      </c>
    </row>
    <row r="1276" spans="1:11" x14ac:dyDescent="0.2">
      <c r="A1276" t="s">
        <v>1100</v>
      </c>
      <c r="B1276" t="s">
        <v>597</v>
      </c>
      <c r="C1276" s="1" t="s">
        <v>1071</v>
      </c>
      <c r="D1276" s="1" t="s">
        <v>1206</v>
      </c>
      <c r="E1276" s="2">
        <v>5</v>
      </c>
      <c r="F1276" s="3">
        <v>1</v>
      </c>
      <c r="G1276" s="2">
        <v>15</v>
      </c>
      <c r="H1276" s="3">
        <v>4</v>
      </c>
      <c r="I1276" s="68" t="str">
        <f>VLOOKUP(C1276,СПРАВОЧНИК!B:D,2,0)</f>
        <v>РОССИЯ</v>
      </c>
      <c r="J1276" s="68" t="str">
        <f>VLOOKUP(C1276,СПРАВОЧНИК!B:D,3,0)</f>
        <v>ОТЕЧЕСТВЕННЫЕ</v>
      </c>
      <c r="K1276" s="69" t="str">
        <f>VLOOKUP(СВОД2023[[#This Row],[ФО]],СПРАВОЧНИК!H:P,2,0)</f>
        <v>Южный ФО</v>
      </c>
    </row>
    <row r="1277" spans="1:11" x14ac:dyDescent="0.2">
      <c r="A1277" t="s">
        <v>1100</v>
      </c>
      <c r="B1277" t="s">
        <v>597</v>
      </c>
      <c r="C1277" s="1" t="s">
        <v>464</v>
      </c>
      <c r="D1277" s="1" t="s">
        <v>1139</v>
      </c>
      <c r="E1277" s="2">
        <v>9</v>
      </c>
      <c r="F1277" s="3">
        <v>8</v>
      </c>
      <c r="G1277" s="2">
        <v>71</v>
      </c>
      <c r="H1277" s="3">
        <v>38</v>
      </c>
      <c r="I1277" s="68" t="str">
        <f>VLOOKUP(C1277,СПРАВОЧНИК!B:D,2,0)</f>
        <v>ЕВРОПА</v>
      </c>
      <c r="J1277" s="68" t="str">
        <f>VLOOKUP(C1277,СПРАВОЧНИК!B:D,3,0)</f>
        <v>ИНОМАРКИ</v>
      </c>
      <c r="K1277" s="69" t="str">
        <f>VLOOKUP(СВОД2023[[#This Row],[ФО]],СПРАВОЧНИК!H:P,2,0)</f>
        <v>Южный ФО</v>
      </c>
    </row>
    <row r="1278" spans="1:11" x14ac:dyDescent="0.2">
      <c r="A1278" t="s">
        <v>1100</v>
      </c>
      <c r="B1278" t="s">
        <v>597</v>
      </c>
      <c r="C1278" s="1" t="s">
        <v>464</v>
      </c>
      <c r="D1278" s="1" t="s">
        <v>851</v>
      </c>
      <c r="E1278" s="2">
        <v>1</v>
      </c>
      <c r="F1278" s="3"/>
      <c r="G1278" s="2">
        <v>5</v>
      </c>
      <c r="H1278" s="3"/>
      <c r="I1278" s="68" t="str">
        <f>VLOOKUP(C1278,СПРАВОЧНИК!B:D,2,0)</f>
        <v>ЕВРОПА</v>
      </c>
      <c r="J1278" s="68" t="str">
        <f>VLOOKUP(C1278,СПРАВОЧНИК!B:D,3,0)</f>
        <v>ИНОМАРКИ</v>
      </c>
      <c r="K1278" s="69" t="str">
        <f>VLOOKUP(СВОД2023[[#This Row],[ФО]],СПРАВОЧНИК!H:P,2,0)</f>
        <v>Южный ФО</v>
      </c>
    </row>
    <row r="1279" spans="1:11" x14ac:dyDescent="0.2">
      <c r="A1279" t="s">
        <v>1100</v>
      </c>
      <c r="B1279" t="s">
        <v>597</v>
      </c>
      <c r="C1279" s="1" t="s">
        <v>464</v>
      </c>
      <c r="D1279" s="1" t="s">
        <v>1140</v>
      </c>
      <c r="E1279" s="2">
        <v>183</v>
      </c>
      <c r="F1279" s="3">
        <v>44</v>
      </c>
      <c r="G1279" s="2">
        <v>911</v>
      </c>
      <c r="H1279" s="3">
        <v>265</v>
      </c>
      <c r="I1279" s="68" t="str">
        <f>VLOOKUP(C1279,СПРАВОЧНИК!B:D,2,0)</f>
        <v>ЕВРОПА</v>
      </c>
      <c r="J1279" s="68" t="str">
        <f>VLOOKUP(C1279,СПРАВОЧНИК!B:D,3,0)</f>
        <v>ИНОМАРКИ</v>
      </c>
      <c r="K1279" s="69" t="str">
        <f>VLOOKUP(СВОД2023[[#This Row],[ФО]],СПРАВОЧНИК!H:P,2,0)</f>
        <v>Южный ФО</v>
      </c>
    </row>
    <row r="1280" spans="1:11" x14ac:dyDescent="0.2">
      <c r="A1280" t="s">
        <v>1100</v>
      </c>
      <c r="B1280" t="s">
        <v>597</v>
      </c>
      <c r="C1280" s="1" t="s">
        <v>464</v>
      </c>
      <c r="D1280" s="1" t="s">
        <v>712</v>
      </c>
      <c r="E1280" s="2">
        <v>63</v>
      </c>
      <c r="F1280" s="3">
        <v>21</v>
      </c>
      <c r="G1280" s="2">
        <v>337</v>
      </c>
      <c r="H1280" s="3">
        <v>118</v>
      </c>
      <c r="I1280" s="68" t="str">
        <f>VLOOKUP(C1280,СПРАВОЧНИК!B:D,2,0)</f>
        <v>ЕВРОПА</v>
      </c>
      <c r="J1280" s="68" t="str">
        <f>VLOOKUP(C1280,СПРАВОЧНИК!B:D,3,0)</f>
        <v>ИНОМАРКИ</v>
      </c>
      <c r="K1280" s="69" t="str">
        <f>VLOOKUP(СВОД2023[[#This Row],[ФО]],СПРАВОЧНИК!H:P,2,0)</f>
        <v>Южный ФО</v>
      </c>
    </row>
    <row r="1281" spans="1:11" x14ac:dyDescent="0.2">
      <c r="A1281" t="s">
        <v>1100</v>
      </c>
      <c r="B1281" t="s">
        <v>597</v>
      </c>
      <c r="C1281" s="1" t="s">
        <v>464</v>
      </c>
      <c r="D1281" s="1" t="s">
        <v>1208</v>
      </c>
      <c r="E1281" s="2">
        <v>2</v>
      </c>
      <c r="F1281" s="3"/>
      <c r="G1281" s="2">
        <v>3</v>
      </c>
      <c r="H1281" s="3">
        <v>1</v>
      </c>
      <c r="I1281" s="68" t="str">
        <f>VLOOKUP(C1281,СПРАВОЧНИК!B:D,2,0)</f>
        <v>ЕВРОПА</v>
      </c>
      <c r="J1281" s="68" t="str">
        <f>VLOOKUP(C1281,СПРАВОЧНИК!B:D,3,0)</f>
        <v>ИНОМАРКИ</v>
      </c>
      <c r="K1281" s="69" t="str">
        <f>VLOOKUP(СВОД2023[[#This Row],[ФО]],СПРАВОЧНИК!H:P,2,0)</f>
        <v>Южный ФО</v>
      </c>
    </row>
    <row r="1282" spans="1:11" x14ac:dyDescent="0.2">
      <c r="A1282" t="s">
        <v>1100</v>
      </c>
      <c r="B1282" t="s">
        <v>597</v>
      </c>
      <c r="C1282" s="1" t="s">
        <v>464</v>
      </c>
      <c r="D1282" s="1" t="s">
        <v>747</v>
      </c>
      <c r="E1282" s="2">
        <v>130</v>
      </c>
      <c r="F1282" s="3">
        <v>19</v>
      </c>
      <c r="G1282" s="2">
        <v>636</v>
      </c>
      <c r="H1282" s="3">
        <v>83</v>
      </c>
      <c r="I1282" s="68" t="str">
        <f>VLOOKUP(C1282,СПРАВОЧНИК!B:D,2,0)</f>
        <v>ЕВРОПА</v>
      </c>
      <c r="J1282" s="68" t="str">
        <f>VLOOKUP(C1282,СПРАВОЧНИК!B:D,3,0)</f>
        <v>ИНОМАРКИ</v>
      </c>
      <c r="K1282" s="69" t="str">
        <f>VLOOKUP(СВОД2023[[#This Row],[ФО]],СПРАВОЧНИК!H:P,2,0)</f>
        <v>Южный ФО</v>
      </c>
    </row>
    <row r="1283" spans="1:11" x14ac:dyDescent="0.2">
      <c r="A1283" t="s">
        <v>1100</v>
      </c>
      <c r="B1283" t="s">
        <v>597</v>
      </c>
      <c r="C1283" s="1" t="s">
        <v>1209</v>
      </c>
      <c r="D1283" s="1" t="s">
        <v>1210</v>
      </c>
      <c r="E1283" s="2">
        <v>2</v>
      </c>
      <c r="F1283" s="3"/>
      <c r="G1283" s="2">
        <v>7</v>
      </c>
      <c r="H1283" s="3">
        <v>3</v>
      </c>
      <c r="I1283" s="68" t="str">
        <f>VLOOKUP(C1283,СПРАВОЧНИК!B:D,2,0)</f>
        <v>ЕВРОПА</v>
      </c>
      <c r="J1283" s="68" t="str">
        <f>VLOOKUP(C1283,СПРАВОЧНИК!B:D,3,0)</f>
        <v>ИНОМАРКИ</v>
      </c>
      <c r="K1283" s="69" t="str">
        <f>VLOOKUP(СВОД2023[[#This Row],[ФО]],СПРАВОЧНИК!H:P,2,0)</f>
        <v>Южный ФО</v>
      </c>
    </row>
    <row r="1284" spans="1:11" x14ac:dyDescent="0.2">
      <c r="A1284" t="s">
        <v>1100</v>
      </c>
      <c r="B1284" t="s">
        <v>597</v>
      </c>
      <c r="C1284" s="1" t="s">
        <v>482</v>
      </c>
      <c r="D1284" s="1" t="s">
        <v>1211</v>
      </c>
      <c r="E1284" s="2">
        <v>5</v>
      </c>
      <c r="F1284" s="3"/>
      <c r="G1284" s="2">
        <v>14</v>
      </c>
      <c r="H1284" s="3">
        <v>6</v>
      </c>
      <c r="I1284" s="68" t="str">
        <f>VLOOKUP(C1284,СПРАВОЧНИК!B:D,2,0)</f>
        <v>ЕВРОПА</v>
      </c>
      <c r="J1284" s="68" t="str">
        <f>VLOOKUP(C1284,СПРАВОЧНИК!B:D,3,0)</f>
        <v>ИНОМАРКИ</v>
      </c>
      <c r="K1284" s="69" t="str">
        <f>VLOOKUP(СВОД2023[[#This Row],[ФО]],СПРАВОЧНИК!H:P,2,0)</f>
        <v>Южный ФО</v>
      </c>
    </row>
    <row r="1285" spans="1:11" x14ac:dyDescent="0.2">
      <c r="A1285" t="s">
        <v>1100</v>
      </c>
      <c r="B1285" t="s">
        <v>597</v>
      </c>
      <c r="C1285" s="1" t="s">
        <v>482</v>
      </c>
      <c r="D1285" s="1" t="s">
        <v>1141</v>
      </c>
      <c r="E1285" s="2">
        <v>33</v>
      </c>
      <c r="F1285" s="3">
        <v>6</v>
      </c>
      <c r="G1285" s="2">
        <v>161</v>
      </c>
      <c r="H1285" s="3">
        <v>68</v>
      </c>
      <c r="I1285" s="68" t="str">
        <f>VLOOKUP(C1285,СПРАВОЧНИК!B:D,2,0)</f>
        <v>ЕВРОПА</v>
      </c>
      <c r="J1285" s="68" t="str">
        <f>VLOOKUP(C1285,СПРАВОЧНИК!B:D,3,0)</f>
        <v>ИНОМАРКИ</v>
      </c>
      <c r="K1285" s="69" t="str">
        <f>VLOOKUP(СВОД2023[[#This Row],[ФО]],СПРАВОЧНИК!H:P,2,0)</f>
        <v>Южный ФО</v>
      </c>
    </row>
    <row r="1286" spans="1:11" x14ac:dyDescent="0.2">
      <c r="A1286" t="s">
        <v>1100</v>
      </c>
      <c r="B1286" t="s">
        <v>597</v>
      </c>
      <c r="C1286" s="1" t="s">
        <v>496</v>
      </c>
      <c r="D1286" s="1" t="s">
        <v>1212</v>
      </c>
      <c r="E1286" s="2">
        <v>1</v>
      </c>
      <c r="F1286" s="3"/>
      <c r="G1286" s="2">
        <v>1</v>
      </c>
      <c r="H1286" s="3">
        <v>1</v>
      </c>
      <c r="I1286" s="68" t="str">
        <f>VLOOKUP(C1286,СПРАВОЧНИК!B:D,2,0)</f>
        <v>КИТАЙ</v>
      </c>
      <c r="J1286" s="68" t="str">
        <f>VLOOKUP(C1286,СПРАВОЧНИК!B:D,3,0)</f>
        <v>ИНОМАРКИ</v>
      </c>
      <c r="K1286" s="69" t="str">
        <f>VLOOKUP(СВОД2023[[#This Row],[ФО]],СПРАВОЧНИК!H:P,2,0)</f>
        <v>Южный ФО</v>
      </c>
    </row>
    <row r="1287" spans="1:11" x14ac:dyDescent="0.2">
      <c r="A1287" t="s">
        <v>1100</v>
      </c>
      <c r="B1287" t="s">
        <v>597</v>
      </c>
      <c r="C1287" s="1" t="s">
        <v>498</v>
      </c>
      <c r="D1287" s="1" t="s">
        <v>1142</v>
      </c>
      <c r="E1287" s="2">
        <v>9</v>
      </c>
      <c r="F1287" s="3">
        <v>7</v>
      </c>
      <c r="G1287" s="2">
        <v>30</v>
      </c>
      <c r="H1287" s="3">
        <v>23</v>
      </c>
      <c r="I1287" s="68" t="str">
        <f>VLOOKUP(C1287,СПРАВОЧНИК!B:D,2,0)</f>
        <v>КОРЕЯ</v>
      </c>
      <c r="J1287" s="68" t="str">
        <f>VLOOKUP(C1287,СПРАВОЧНИК!B:D,3,0)</f>
        <v>ИНОМАРКИ</v>
      </c>
      <c r="K1287" s="69" t="str">
        <f>VLOOKUP(СВОД2023[[#This Row],[ФО]],СПРАВОЧНИК!H:P,2,0)</f>
        <v>Южный ФО</v>
      </c>
    </row>
    <row r="1288" spans="1:11" x14ac:dyDescent="0.2">
      <c r="A1288" t="s">
        <v>1100</v>
      </c>
      <c r="B1288" t="s">
        <v>597</v>
      </c>
      <c r="C1288" s="1" t="s">
        <v>500</v>
      </c>
      <c r="D1288" s="1" t="s">
        <v>1143</v>
      </c>
      <c r="E1288" s="2"/>
      <c r="F1288" s="3"/>
      <c r="G1288" s="2">
        <v>2</v>
      </c>
      <c r="H1288" s="3">
        <v>2</v>
      </c>
      <c r="I1288" s="68" t="str">
        <f>VLOOKUP(C1288,СПРАВОЧНИК!B:D,2,0)</f>
        <v>ЯПОНИЯ</v>
      </c>
      <c r="J1288" s="68" t="str">
        <f>VLOOKUP(C1288,СПРАВОЧНИК!B:D,3,0)</f>
        <v>ИНОМАРКИ</v>
      </c>
      <c r="K1288" s="69" t="str">
        <f>VLOOKUP(СВОД2023[[#This Row],[ФО]],СПРАВОЧНИК!H:P,2,0)</f>
        <v>Южный ФО</v>
      </c>
    </row>
    <row r="1289" spans="1:11" x14ac:dyDescent="0.2">
      <c r="A1289" t="s">
        <v>1100</v>
      </c>
      <c r="B1289" t="s">
        <v>597</v>
      </c>
      <c r="C1289" s="1" t="s">
        <v>500</v>
      </c>
      <c r="D1289" s="1" t="s">
        <v>1213</v>
      </c>
      <c r="E1289" s="2"/>
      <c r="F1289" s="3"/>
      <c r="G1289" s="2">
        <v>1</v>
      </c>
      <c r="H1289" s="3"/>
      <c r="I1289" s="68" t="str">
        <f>VLOOKUP(C1289,СПРАВОЧНИК!B:D,2,0)</f>
        <v>ЯПОНИЯ</v>
      </c>
      <c r="J1289" s="68" t="str">
        <f>VLOOKUP(C1289,СПРАВОЧНИК!B:D,3,0)</f>
        <v>ИНОМАРКИ</v>
      </c>
      <c r="K1289" s="69" t="str">
        <f>VLOOKUP(СВОД2023[[#This Row],[ФО]],СПРАВОЧНИК!H:P,2,0)</f>
        <v>Южный ФО</v>
      </c>
    </row>
    <row r="1290" spans="1:11" x14ac:dyDescent="0.2">
      <c r="A1290" t="s">
        <v>1100</v>
      </c>
      <c r="B1290" t="s">
        <v>597</v>
      </c>
      <c r="C1290" s="1" t="s">
        <v>511</v>
      </c>
      <c r="D1290" s="1" t="s">
        <v>715</v>
      </c>
      <c r="E1290" s="2"/>
      <c r="F1290" s="3"/>
      <c r="G1290" s="2">
        <v>3</v>
      </c>
      <c r="H1290" s="3">
        <v>1</v>
      </c>
      <c r="I1290" s="68" t="str">
        <f>VLOOKUP(C1290,СПРАВОЧНИК!B:D,2,0)</f>
        <v>ЯПОНИЯ</v>
      </c>
      <c r="J1290" s="68" t="str">
        <f>VLOOKUP(C1290,СПРАВОЧНИК!B:D,3,0)</f>
        <v>ИНОМАРКИ</v>
      </c>
      <c r="K1290" s="69" t="str">
        <f>VLOOKUP(СВОД2023[[#This Row],[ФО]],СПРАВОЧНИК!H:P,2,0)</f>
        <v>Южный ФО</v>
      </c>
    </row>
    <row r="1291" spans="1:11" x14ac:dyDescent="0.2">
      <c r="A1291" t="s">
        <v>1100</v>
      </c>
      <c r="B1291" t="s">
        <v>597</v>
      </c>
      <c r="C1291" s="1" t="s">
        <v>511</v>
      </c>
      <c r="D1291" s="1" t="s">
        <v>751</v>
      </c>
      <c r="E1291" s="2">
        <v>10</v>
      </c>
      <c r="F1291" s="3">
        <v>1</v>
      </c>
      <c r="G1291" s="2">
        <v>30</v>
      </c>
      <c r="H1291" s="3">
        <v>12</v>
      </c>
      <c r="I1291" s="68" t="str">
        <f>VLOOKUP(C1291,СПРАВОЧНИК!B:D,2,0)</f>
        <v>ЯПОНИЯ</v>
      </c>
      <c r="J1291" s="68" t="str">
        <f>VLOOKUP(C1291,СПРАВОЧНИК!B:D,3,0)</f>
        <v>ИНОМАРКИ</v>
      </c>
      <c r="K1291" s="69" t="str">
        <f>VLOOKUP(СВОД2023[[#This Row],[ФО]],СПРАВОЧНИК!H:P,2,0)</f>
        <v>Южный ФО</v>
      </c>
    </row>
    <row r="1292" spans="1:11" x14ac:dyDescent="0.2">
      <c r="A1292" t="s">
        <v>1100</v>
      </c>
      <c r="B1292" t="s">
        <v>597</v>
      </c>
      <c r="C1292" s="1" t="s">
        <v>1144</v>
      </c>
      <c r="D1292" s="1" t="s">
        <v>1214</v>
      </c>
      <c r="E1292" s="2"/>
      <c r="F1292" s="3">
        <v>1</v>
      </c>
      <c r="G1292" s="2">
        <v>3</v>
      </c>
      <c r="H1292" s="3">
        <v>6</v>
      </c>
      <c r="I1292" s="68" t="str">
        <f>VLOOKUP(C1292,СПРАВОЧНИК!B:D,2,0)</f>
        <v>РОССИЯ</v>
      </c>
      <c r="J1292" s="68" t="str">
        <f>VLOOKUP(C1292,СПРАВОЧНИК!B:D,3,0)</f>
        <v>ОТЕЧЕСТВЕННЫЕ</v>
      </c>
      <c r="K1292" s="69" t="str">
        <f>VLOOKUP(СВОД2023[[#This Row],[ФО]],СПРАВОЧНИК!H:P,2,0)</f>
        <v>Южный ФО</v>
      </c>
    </row>
    <row r="1293" spans="1:11" x14ac:dyDescent="0.2">
      <c r="A1293" t="s">
        <v>1100</v>
      </c>
      <c r="B1293" t="s">
        <v>597</v>
      </c>
      <c r="C1293" s="1" t="s">
        <v>1144</v>
      </c>
      <c r="D1293" s="1" t="s">
        <v>1243</v>
      </c>
      <c r="E1293" s="2">
        <v>1</v>
      </c>
      <c r="F1293" s="3"/>
      <c r="G1293" s="2">
        <v>8</v>
      </c>
      <c r="H1293" s="3">
        <v>6</v>
      </c>
      <c r="I1293" s="68" t="str">
        <f>VLOOKUP(C1293,СПРАВОЧНИК!B:D,2,0)</f>
        <v>РОССИЯ</v>
      </c>
      <c r="J1293" s="68" t="str">
        <f>VLOOKUP(C1293,СПРАВОЧНИК!B:D,3,0)</f>
        <v>ОТЕЧЕСТВЕННЫЕ</v>
      </c>
      <c r="K1293" s="69" t="str">
        <f>VLOOKUP(СВОД2023[[#This Row],[ФО]],СПРАВОЧНИК!H:P,2,0)</f>
        <v>Южный ФО</v>
      </c>
    </row>
    <row r="1294" spans="1:11" x14ac:dyDescent="0.2">
      <c r="A1294" t="s">
        <v>1100</v>
      </c>
      <c r="B1294" t="s">
        <v>597</v>
      </c>
      <c r="C1294" s="1" t="s">
        <v>1144</v>
      </c>
      <c r="D1294" s="1" t="s">
        <v>1145</v>
      </c>
      <c r="E1294" s="2">
        <v>45</v>
      </c>
      <c r="F1294" s="3">
        <v>44</v>
      </c>
      <c r="G1294" s="2">
        <v>270</v>
      </c>
      <c r="H1294" s="3">
        <v>220</v>
      </c>
      <c r="I1294" s="68" t="str">
        <f>VLOOKUP(C1294,СПРАВОЧНИК!B:D,2,0)</f>
        <v>РОССИЯ</v>
      </c>
      <c r="J1294" s="68" t="str">
        <f>VLOOKUP(C1294,СПРАВОЧНИК!B:D,3,0)</f>
        <v>ОТЕЧЕСТВЕННЫЕ</v>
      </c>
      <c r="K1294" s="69" t="str">
        <f>VLOOKUP(СВОД2023[[#This Row],[ФО]],СПРАВОЧНИК!H:P,2,0)</f>
        <v>Южный ФО</v>
      </c>
    </row>
    <row r="1295" spans="1:11" x14ac:dyDescent="0.2">
      <c r="A1295" t="s">
        <v>1100</v>
      </c>
      <c r="B1295" t="s">
        <v>597</v>
      </c>
      <c r="C1295" s="1" t="s">
        <v>533</v>
      </c>
      <c r="D1295" s="1" t="s">
        <v>716</v>
      </c>
      <c r="E1295" s="2">
        <v>6</v>
      </c>
      <c r="F1295" s="3">
        <v>8</v>
      </c>
      <c r="G1295" s="2">
        <v>62</v>
      </c>
      <c r="H1295" s="3">
        <v>51</v>
      </c>
      <c r="I1295" s="68" t="str">
        <f>VLOOKUP(C1295,СПРАВОЧНИК!B:D,2,0)</f>
        <v>ЯПОНИЯ</v>
      </c>
      <c r="J1295" s="68" t="str">
        <f>VLOOKUP(C1295,СПРАВОЧНИК!B:D,3,0)</f>
        <v>ИНОМАРКИ</v>
      </c>
      <c r="K1295" s="69" t="str">
        <f>VLOOKUP(СВОД2023[[#This Row],[ФО]],СПРАВОЧНИК!H:P,2,0)</f>
        <v>Южный ФО</v>
      </c>
    </row>
    <row r="1296" spans="1:11" x14ac:dyDescent="0.2">
      <c r="A1296" t="s">
        <v>1100</v>
      </c>
      <c r="B1296" t="s">
        <v>597</v>
      </c>
      <c r="C1296" s="1" t="s">
        <v>533</v>
      </c>
      <c r="D1296" s="1" t="s">
        <v>717</v>
      </c>
      <c r="E1296" s="2">
        <v>35</v>
      </c>
      <c r="F1296" s="3">
        <v>29</v>
      </c>
      <c r="G1296" s="2">
        <v>172</v>
      </c>
      <c r="H1296" s="3">
        <v>158</v>
      </c>
      <c r="I1296" s="68" t="str">
        <f>VLOOKUP(C1296,СПРАВОЧНИК!B:D,2,0)</f>
        <v>ЯПОНИЯ</v>
      </c>
      <c r="J1296" s="68" t="str">
        <f>VLOOKUP(C1296,СПРАВОЧНИК!B:D,3,0)</f>
        <v>ИНОМАРКИ</v>
      </c>
      <c r="K1296" s="69" t="str">
        <f>VLOOKUP(СВОД2023[[#This Row],[ФО]],СПРАВОЧНИК!H:P,2,0)</f>
        <v>Южный ФО</v>
      </c>
    </row>
    <row r="1297" spans="1:11" x14ac:dyDescent="0.2">
      <c r="A1297" t="s">
        <v>1100</v>
      </c>
      <c r="B1297" t="s">
        <v>597</v>
      </c>
      <c r="C1297" s="1" t="s">
        <v>533</v>
      </c>
      <c r="D1297" s="1" t="s">
        <v>1147</v>
      </c>
      <c r="E1297" s="2">
        <v>27</v>
      </c>
      <c r="F1297" s="3">
        <v>17</v>
      </c>
      <c r="G1297" s="2">
        <v>101</v>
      </c>
      <c r="H1297" s="3">
        <v>78</v>
      </c>
      <c r="I1297" s="68" t="str">
        <f>VLOOKUP(C1297,СПРАВОЧНИК!B:D,2,0)</f>
        <v>ЯПОНИЯ</v>
      </c>
      <c r="J1297" s="68" t="str">
        <f>VLOOKUP(C1297,СПРАВОЧНИК!B:D,3,0)</f>
        <v>ИНОМАРКИ</v>
      </c>
      <c r="K1297" s="69" t="str">
        <f>VLOOKUP(СВОД2023[[#This Row],[ФО]],СПРАВОЧНИК!H:P,2,0)</f>
        <v>Южный ФО</v>
      </c>
    </row>
    <row r="1298" spans="1:11" x14ac:dyDescent="0.2">
      <c r="A1298" t="s">
        <v>1100</v>
      </c>
      <c r="B1298" t="s">
        <v>597</v>
      </c>
      <c r="C1298" s="1" t="s">
        <v>533</v>
      </c>
      <c r="D1298" s="1" t="s">
        <v>1215</v>
      </c>
      <c r="E1298" s="2"/>
      <c r="F1298" s="3"/>
      <c r="G1298" s="2">
        <v>3</v>
      </c>
      <c r="H1298" s="3">
        <v>1</v>
      </c>
      <c r="I1298" s="68" t="str">
        <f>VLOOKUP(C1298,СПРАВОЧНИК!B:D,2,0)</f>
        <v>ЯПОНИЯ</v>
      </c>
      <c r="J1298" s="68" t="str">
        <f>VLOOKUP(C1298,СПРАВОЧНИК!B:D,3,0)</f>
        <v>ИНОМАРКИ</v>
      </c>
      <c r="K1298" s="69" t="str">
        <f>VLOOKUP(СВОД2023[[#This Row],[ФО]],СПРАВОЧНИК!H:P,2,0)</f>
        <v>Южный ФО</v>
      </c>
    </row>
    <row r="1299" spans="1:11" x14ac:dyDescent="0.2">
      <c r="A1299" t="s">
        <v>1100</v>
      </c>
      <c r="B1299" t="s">
        <v>597</v>
      </c>
      <c r="C1299" s="1" t="s">
        <v>533</v>
      </c>
      <c r="D1299" s="1" t="s">
        <v>1148</v>
      </c>
      <c r="E1299" s="2">
        <v>5</v>
      </c>
      <c r="F1299" s="3">
        <v>5</v>
      </c>
      <c r="G1299" s="2">
        <v>22</v>
      </c>
      <c r="H1299" s="3">
        <v>20</v>
      </c>
      <c r="I1299" s="68" t="str">
        <f>VLOOKUP(C1299,СПРАВОЧНИК!B:D,2,0)</f>
        <v>ЯПОНИЯ</v>
      </c>
      <c r="J1299" s="68" t="str">
        <f>VLOOKUP(C1299,СПРАВОЧНИК!B:D,3,0)</f>
        <v>ИНОМАРКИ</v>
      </c>
      <c r="K1299" s="69" t="str">
        <f>VLOOKUP(СВОД2023[[#This Row],[ФО]],СПРАВОЧНИК!H:P,2,0)</f>
        <v>Южный ФО</v>
      </c>
    </row>
    <row r="1300" spans="1:11" x14ac:dyDescent="0.2">
      <c r="A1300" t="s">
        <v>1100</v>
      </c>
      <c r="B1300" t="s">
        <v>597</v>
      </c>
      <c r="C1300" s="1" t="s">
        <v>533</v>
      </c>
      <c r="D1300" s="1" t="s">
        <v>718</v>
      </c>
      <c r="E1300" s="2">
        <v>29</v>
      </c>
      <c r="F1300" s="3">
        <v>22</v>
      </c>
      <c r="G1300" s="2">
        <v>168</v>
      </c>
      <c r="H1300" s="3">
        <v>195</v>
      </c>
      <c r="I1300" s="68" t="str">
        <f>VLOOKUP(C1300,СПРАВОЧНИК!B:D,2,0)</f>
        <v>ЯПОНИЯ</v>
      </c>
      <c r="J1300" s="68" t="str">
        <f>VLOOKUP(C1300,СПРАВОЧНИК!B:D,3,0)</f>
        <v>ИНОМАРКИ</v>
      </c>
      <c r="K1300" s="69" t="str">
        <f>VLOOKUP(СВОД2023[[#This Row],[ФО]],СПРАВОЧНИК!H:P,2,0)</f>
        <v>Южный ФО</v>
      </c>
    </row>
    <row r="1301" spans="1:11" x14ac:dyDescent="0.2">
      <c r="A1301" t="s">
        <v>1100</v>
      </c>
      <c r="B1301" t="s">
        <v>597</v>
      </c>
      <c r="C1301" s="1" t="s">
        <v>533</v>
      </c>
      <c r="D1301" s="1" t="s">
        <v>740</v>
      </c>
      <c r="E1301" s="2">
        <v>2</v>
      </c>
      <c r="F1301" s="3">
        <v>2</v>
      </c>
      <c r="G1301" s="2">
        <v>16</v>
      </c>
      <c r="H1301" s="3">
        <v>4</v>
      </c>
      <c r="I1301" s="68" t="str">
        <f>VLOOKUP(C1301,СПРАВОЧНИК!B:D,2,0)</f>
        <v>ЯПОНИЯ</v>
      </c>
      <c r="J1301" s="68" t="str">
        <f>VLOOKUP(C1301,СПРАВОЧНИК!B:D,3,0)</f>
        <v>ИНОМАРКИ</v>
      </c>
      <c r="K1301" s="69" t="str">
        <f>VLOOKUP(СВОД2023[[#This Row],[ФО]],СПРАВОЧНИК!H:P,2,0)</f>
        <v>Южный ФО</v>
      </c>
    </row>
    <row r="1302" spans="1:11" x14ac:dyDescent="0.2">
      <c r="A1302" t="s">
        <v>1100</v>
      </c>
      <c r="B1302" t="s">
        <v>597</v>
      </c>
      <c r="C1302" s="1" t="s">
        <v>533</v>
      </c>
      <c r="D1302" s="1" t="s">
        <v>1149</v>
      </c>
      <c r="E1302" s="2">
        <v>7</v>
      </c>
      <c r="F1302" s="3">
        <v>2</v>
      </c>
      <c r="G1302" s="2">
        <v>36</v>
      </c>
      <c r="H1302" s="3">
        <v>7</v>
      </c>
      <c r="I1302" s="68" t="str">
        <f>VLOOKUP(C1302,СПРАВОЧНИК!B:D,2,0)</f>
        <v>ЯПОНИЯ</v>
      </c>
      <c r="J1302" s="68" t="str">
        <f>VLOOKUP(C1302,СПРАВОЧНИК!B:D,3,0)</f>
        <v>ИНОМАРКИ</v>
      </c>
      <c r="K1302" s="69" t="str">
        <f>VLOOKUP(СВОД2023[[#This Row],[ФО]],СПРАВОЧНИК!H:P,2,0)</f>
        <v>Южный ФО</v>
      </c>
    </row>
    <row r="1303" spans="1:11" x14ac:dyDescent="0.2">
      <c r="A1303" t="s">
        <v>1100</v>
      </c>
      <c r="B1303" t="s">
        <v>597</v>
      </c>
      <c r="C1303" s="1" t="s">
        <v>564</v>
      </c>
      <c r="D1303" s="1" t="s">
        <v>719</v>
      </c>
      <c r="E1303" s="2"/>
      <c r="F1303" s="3"/>
      <c r="G1303" s="2">
        <v>21</v>
      </c>
      <c r="H1303" s="3">
        <v>1</v>
      </c>
      <c r="I1303" s="68" t="str">
        <f>VLOOKUP(C1303,СПРАВОЧНИК!B:D,2,0)</f>
        <v>РОССИЯ</v>
      </c>
      <c r="J1303" s="68" t="str">
        <f>VLOOKUP(C1303,СПРАВОЧНИК!B:D,3,0)</f>
        <v>ОТЕЧЕСТВЕННЫЕ</v>
      </c>
      <c r="K1303" s="69" t="str">
        <f>VLOOKUP(СВОД2023[[#This Row],[ФО]],СПРАВОЧНИК!H:P,2,0)</f>
        <v>Южный ФО</v>
      </c>
    </row>
    <row r="1304" spans="1:11" x14ac:dyDescent="0.2">
      <c r="A1304" t="s">
        <v>1100</v>
      </c>
      <c r="B1304" t="s">
        <v>597</v>
      </c>
      <c r="C1304" s="1" t="s">
        <v>564</v>
      </c>
      <c r="D1304" s="1" t="s">
        <v>720</v>
      </c>
      <c r="E1304" s="2">
        <v>31</v>
      </c>
      <c r="F1304" s="3">
        <v>22</v>
      </c>
      <c r="G1304" s="2">
        <v>231</v>
      </c>
      <c r="H1304" s="3">
        <v>149</v>
      </c>
      <c r="I1304" s="68" t="str">
        <f>VLOOKUP(C1304,СПРАВОЧНИК!B:D,2,0)</f>
        <v>РОССИЯ</v>
      </c>
      <c r="J1304" s="68" t="str">
        <f>VLOOKUP(C1304,СПРАВОЧНИК!B:D,3,0)</f>
        <v>ОТЕЧЕСТВЕННЫЕ</v>
      </c>
      <c r="K1304" s="69" t="str">
        <f>VLOOKUP(СВОД2023[[#This Row],[ФО]],СПРАВОЧНИК!H:P,2,0)</f>
        <v>Южный ФО</v>
      </c>
    </row>
    <row r="1305" spans="1:11" x14ac:dyDescent="0.2">
      <c r="A1305" t="s">
        <v>1100</v>
      </c>
      <c r="B1305" t="s">
        <v>597</v>
      </c>
      <c r="C1305" s="1" t="s">
        <v>564</v>
      </c>
      <c r="D1305" s="1" t="s">
        <v>721</v>
      </c>
      <c r="E1305" s="2">
        <v>5</v>
      </c>
      <c r="F1305" s="3">
        <v>1</v>
      </c>
      <c r="G1305" s="2">
        <v>21</v>
      </c>
      <c r="H1305" s="3">
        <v>20</v>
      </c>
      <c r="I1305" s="68" t="str">
        <f>VLOOKUP(C1305,СПРАВОЧНИК!B:D,2,0)</f>
        <v>РОССИЯ</v>
      </c>
      <c r="J1305" s="68" t="str">
        <f>VLOOKUP(C1305,СПРАВОЧНИК!B:D,3,0)</f>
        <v>ОТЕЧЕСТВЕННЫЕ</v>
      </c>
      <c r="K1305" s="69" t="str">
        <f>VLOOKUP(СВОД2023[[#This Row],[ФО]],СПРАВОЧНИК!H:P,2,0)</f>
        <v>Южный ФО</v>
      </c>
    </row>
    <row r="1306" spans="1:11" x14ac:dyDescent="0.2">
      <c r="A1306" t="s">
        <v>1100</v>
      </c>
      <c r="B1306" t="s">
        <v>597</v>
      </c>
      <c r="C1306" s="1" t="s">
        <v>564</v>
      </c>
      <c r="D1306" s="1" t="s">
        <v>1217</v>
      </c>
      <c r="E1306" s="2"/>
      <c r="F1306" s="3">
        <v>1</v>
      </c>
      <c r="G1306" s="2">
        <v>1</v>
      </c>
      <c r="H1306" s="3">
        <v>1</v>
      </c>
      <c r="I1306" s="68" t="str">
        <f>VLOOKUP(C1306,СПРАВОЧНИК!B:D,2,0)</f>
        <v>РОССИЯ</v>
      </c>
      <c r="J1306" s="68" t="str">
        <f>VLOOKUP(C1306,СПРАВОЧНИК!B:D,3,0)</f>
        <v>ОТЕЧЕСТВЕННЫЕ</v>
      </c>
      <c r="K1306" s="69" t="str">
        <f>VLOOKUP(СВОД2023[[#This Row],[ФО]],СПРАВОЧНИК!H:P,2,0)</f>
        <v>Южный ФО</v>
      </c>
    </row>
    <row r="1307" spans="1:11" x14ac:dyDescent="0.2">
      <c r="A1307" t="s">
        <v>1100</v>
      </c>
      <c r="B1307" t="s">
        <v>597</v>
      </c>
      <c r="C1307" s="1" t="s">
        <v>564</v>
      </c>
      <c r="D1307" s="1" t="s">
        <v>722</v>
      </c>
      <c r="E1307" s="2">
        <v>23</v>
      </c>
      <c r="F1307" s="3">
        <v>22</v>
      </c>
      <c r="G1307" s="2">
        <v>181</v>
      </c>
      <c r="H1307" s="3">
        <v>136</v>
      </c>
      <c r="I1307" s="68" t="str">
        <f>VLOOKUP(C1307,СПРАВОЧНИК!B:D,2,0)</f>
        <v>РОССИЯ</v>
      </c>
      <c r="J1307" s="68" t="str">
        <f>VLOOKUP(C1307,СПРАВОЧНИК!B:D,3,0)</f>
        <v>ОТЕЧЕСТВЕННЫЕ</v>
      </c>
      <c r="K1307" s="69" t="str">
        <f>VLOOKUP(СВОД2023[[#This Row],[ФО]],СПРАВОЧНИК!H:P,2,0)</f>
        <v>Южный ФО</v>
      </c>
    </row>
    <row r="1308" spans="1:11" x14ac:dyDescent="0.2">
      <c r="A1308" t="s">
        <v>1100</v>
      </c>
      <c r="B1308" t="s">
        <v>597</v>
      </c>
      <c r="C1308" s="1" t="s">
        <v>564</v>
      </c>
      <c r="D1308" s="1" t="s">
        <v>1218</v>
      </c>
      <c r="E1308" s="2"/>
      <c r="F1308" s="3"/>
      <c r="G1308" s="2">
        <v>2</v>
      </c>
      <c r="H1308" s="3"/>
      <c r="I1308" s="68" t="str">
        <f>VLOOKUP(C1308,СПРАВОЧНИК!B:D,2,0)</f>
        <v>РОССИЯ</v>
      </c>
      <c r="J1308" s="68" t="str">
        <f>VLOOKUP(C1308,СПРАВОЧНИК!B:D,3,0)</f>
        <v>ОТЕЧЕСТВЕННЫЕ</v>
      </c>
      <c r="K1308" s="69" t="str">
        <f>VLOOKUP(СВОД2023[[#This Row],[ФО]],СПРАВОЧНИК!H:P,2,0)</f>
        <v>Южный ФО</v>
      </c>
    </row>
    <row r="1309" spans="1:11" x14ac:dyDescent="0.2">
      <c r="A1309" t="s">
        <v>1100</v>
      </c>
      <c r="B1309" t="s">
        <v>597</v>
      </c>
      <c r="C1309" s="1" t="s">
        <v>564</v>
      </c>
      <c r="D1309" s="1" t="s">
        <v>723</v>
      </c>
      <c r="E1309" s="2">
        <v>31</v>
      </c>
      <c r="F1309" s="3">
        <v>17</v>
      </c>
      <c r="G1309" s="2">
        <v>196</v>
      </c>
      <c r="H1309" s="3">
        <v>106</v>
      </c>
      <c r="I1309" s="68" t="str">
        <f>VLOOKUP(C1309,СПРАВОЧНИК!B:D,2,0)</f>
        <v>РОССИЯ</v>
      </c>
      <c r="J1309" s="68" t="str">
        <f>VLOOKUP(C1309,СПРАВОЧНИК!B:D,3,0)</f>
        <v>ОТЕЧЕСТВЕННЫЕ</v>
      </c>
      <c r="K1309" s="69" t="str">
        <f>VLOOKUP(СВОД2023[[#This Row],[ФО]],СПРАВОЧНИК!H:P,2,0)</f>
        <v>Южный ФО</v>
      </c>
    </row>
    <row r="1310" spans="1:11" x14ac:dyDescent="0.2">
      <c r="A1310" t="s">
        <v>1100</v>
      </c>
      <c r="B1310" t="s">
        <v>597</v>
      </c>
      <c r="C1310" s="1" t="s">
        <v>564</v>
      </c>
      <c r="D1310" s="1" t="s">
        <v>724</v>
      </c>
      <c r="E1310" s="2">
        <v>110</v>
      </c>
      <c r="F1310" s="3">
        <v>81</v>
      </c>
      <c r="G1310" s="2">
        <v>694</v>
      </c>
      <c r="H1310" s="3">
        <v>539</v>
      </c>
      <c r="I1310" s="68" t="str">
        <f>VLOOKUP(C1310,СПРАВОЧНИК!B:D,2,0)</f>
        <v>РОССИЯ</v>
      </c>
      <c r="J1310" s="68" t="str">
        <f>VLOOKUP(C1310,СПРАВОЧНИК!B:D,3,0)</f>
        <v>ОТЕЧЕСТВЕННЫЕ</v>
      </c>
      <c r="K1310" s="69" t="str">
        <f>VLOOKUP(СВОД2023[[#This Row],[ФО]],СПРАВОЧНИК!H:P,2,0)</f>
        <v>Южный ФО</v>
      </c>
    </row>
    <row r="1311" spans="1:11" x14ac:dyDescent="0.2">
      <c r="A1311" t="s">
        <v>1100</v>
      </c>
      <c r="B1311" t="s">
        <v>597</v>
      </c>
      <c r="C1311" s="1" t="s">
        <v>564</v>
      </c>
      <c r="D1311" s="1" t="s">
        <v>725</v>
      </c>
      <c r="E1311" s="2">
        <v>49</v>
      </c>
      <c r="F1311" s="3">
        <v>31</v>
      </c>
      <c r="G1311" s="2">
        <v>488</v>
      </c>
      <c r="H1311" s="3">
        <v>214</v>
      </c>
      <c r="I1311" s="68" t="str">
        <f>VLOOKUP(C1311,СПРАВОЧНИК!B:D,2,0)</f>
        <v>РОССИЯ</v>
      </c>
      <c r="J1311" s="68" t="str">
        <f>VLOOKUP(C1311,СПРАВОЧНИК!B:D,3,0)</f>
        <v>ОТЕЧЕСТВЕННЫЕ</v>
      </c>
      <c r="K1311" s="69" t="str">
        <f>VLOOKUP(СВОД2023[[#This Row],[ФО]],СПРАВОЧНИК!H:P,2,0)</f>
        <v>Южный ФО</v>
      </c>
    </row>
    <row r="1312" spans="1:11" x14ac:dyDescent="0.2">
      <c r="A1312" t="s">
        <v>1100</v>
      </c>
      <c r="B1312" t="s">
        <v>597</v>
      </c>
      <c r="C1312" s="1" t="s">
        <v>564</v>
      </c>
      <c r="D1312" s="1" t="s">
        <v>726</v>
      </c>
      <c r="E1312" s="2">
        <v>12</v>
      </c>
      <c r="F1312" s="3">
        <v>15</v>
      </c>
      <c r="G1312" s="2">
        <v>96</v>
      </c>
      <c r="H1312" s="3">
        <v>68</v>
      </c>
      <c r="I1312" s="68" t="str">
        <f>VLOOKUP(C1312,СПРАВОЧНИК!B:D,2,0)</f>
        <v>РОССИЯ</v>
      </c>
      <c r="J1312" s="68" t="str">
        <f>VLOOKUP(C1312,СПРАВОЧНИК!B:D,3,0)</f>
        <v>ОТЕЧЕСТВЕННЫЕ</v>
      </c>
      <c r="K1312" s="69" t="str">
        <f>VLOOKUP(СВОД2023[[#This Row],[ФО]],СПРАВОЧНИК!H:P,2,0)</f>
        <v>Южный ФО</v>
      </c>
    </row>
    <row r="1313" spans="1:11" x14ac:dyDescent="0.2">
      <c r="A1313" t="s">
        <v>1100</v>
      </c>
      <c r="B1313" t="s">
        <v>597</v>
      </c>
      <c r="C1313" s="1" t="s">
        <v>568</v>
      </c>
      <c r="D1313" s="1" t="s">
        <v>1153</v>
      </c>
      <c r="E1313" s="2">
        <v>144</v>
      </c>
      <c r="F1313" s="3">
        <v>67</v>
      </c>
      <c r="G1313" s="2">
        <v>881</v>
      </c>
      <c r="H1313" s="3">
        <v>342</v>
      </c>
      <c r="I1313" s="68" t="str">
        <f>VLOOKUP(C1313,СПРАВОЧНИК!B:D,2,0)</f>
        <v>ЕВРОПА</v>
      </c>
      <c r="J1313" s="68" t="str">
        <f>VLOOKUP(C1313,СПРАВОЧНИК!B:D,3,0)</f>
        <v>ИНОМАРКИ</v>
      </c>
      <c r="K1313" s="69" t="str">
        <f>VLOOKUP(СВОД2023[[#This Row],[ФО]],СПРАВОЧНИК!H:P,2,0)</f>
        <v>Южный ФО</v>
      </c>
    </row>
    <row r="1314" spans="1:11" x14ac:dyDescent="0.2">
      <c r="A1314" t="s">
        <v>1100</v>
      </c>
      <c r="B1314" t="s">
        <v>597</v>
      </c>
      <c r="C1314" s="1" t="s">
        <v>568</v>
      </c>
      <c r="D1314" s="1" t="s">
        <v>1154</v>
      </c>
      <c r="E1314" s="2">
        <v>78</v>
      </c>
      <c r="F1314" s="3">
        <v>36</v>
      </c>
      <c r="G1314" s="2">
        <v>426</v>
      </c>
      <c r="H1314" s="3">
        <v>203</v>
      </c>
      <c r="I1314" s="68" t="str">
        <f>VLOOKUP(C1314,СПРАВОЧНИК!B:D,2,0)</f>
        <v>ЕВРОПА</v>
      </c>
      <c r="J1314" s="68" t="str">
        <f>VLOOKUP(C1314,СПРАВОЧНИК!B:D,3,0)</f>
        <v>ИНОМАРКИ</v>
      </c>
      <c r="K1314" s="69" t="str">
        <f>VLOOKUP(СВОД2023[[#This Row],[ФО]],СПРАВОЧНИК!H:P,2,0)</f>
        <v>Южный ФО</v>
      </c>
    </row>
    <row r="1315" spans="1:11" x14ac:dyDescent="0.2">
      <c r="A1315" t="s">
        <v>1100</v>
      </c>
      <c r="B1315" t="s">
        <v>597</v>
      </c>
      <c r="C1315" s="1" t="s">
        <v>568</v>
      </c>
      <c r="D1315" s="1" t="s">
        <v>1155</v>
      </c>
      <c r="E1315" s="2">
        <v>63</v>
      </c>
      <c r="F1315" s="3">
        <v>33</v>
      </c>
      <c r="G1315" s="2">
        <v>337</v>
      </c>
      <c r="H1315" s="3">
        <v>203</v>
      </c>
      <c r="I1315" s="68" t="str">
        <f>VLOOKUP(C1315,СПРАВОЧНИК!B:D,2,0)</f>
        <v>ЕВРОПА</v>
      </c>
      <c r="J1315" s="68" t="str">
        <f>VLOOKUP(C1315,СПРАВОЧНИК!B:D,3,0)</f>
        <v>ИНОМАРКИ</v>
      </c>
      <c r="K1315" s="69" t="str">
        <f>VLOOKUP(СВОД2023[[#This Row],[ФО]],СПРАВОЧНИК!H:P,2,0)</f>
        <v>Южный ФО</v>
      </c>
    </row>
    <row r="1316" spans="1:11" x14ac:dyDescent="0.2">
      <c r="A1316" t="s">
        <v>1100</v>
      </c>
      <c r="B1316" t="s">
        <v>597</v>
      </c>
      <c r="C1316" s="1" t="s">
        <v>568</v>
      </c>
      <c r="D1316" s="1" t="s">
        <v>1156</v>
      </c>
      <c r="E1316" s="2">
        <v>72</v>
      </c>
      <c r="F1316" s="3">
        <v>32</v>
      </c>
      <c r="G1316" s="2">
        <v>383</v>
      </c>
      <c r="H1316" s="3">
        <v>168</v>
      </c>
      <c r="I1316" s="68" t="str">
        <f>VLOOKUP(C1316,СПРАВОЧНИК!B:D,2,0)</f>
        <v>ЕВРОПА</v>
      </c>
      <c r="J1316" s="68" t="str">
        <f>VLOOKUP(C1316,СПРАВОЧНИК!B:D,3,0)</f>
        <v>ИНОМАРКИ</v>
      </c>
      <c r="K1316" s="69" t="str">
        <f>VLOOKUP(СВОД2023[[#This Row],[ФО]],СПРАВОЧНИК!H:P,2,0)</f>
        <v>Южный ФО</v>
      </c>
    </row>
    <row r="1317" spans="1:11" x14ac:dyDescent="0.2">
      <c r="A1317" t="s">
        <v>1100</v>
      </c>
      <c r="B1317" t="s">
        <v>597</v>
      </c>
      <c r="C1317" s="1" t="s">
        <v>568</v>
      </c>
      <c r="D1317" s="1" t="s">
        <v>1157</v>
      </c>
      <c r="E1317" s="2">
        <v>54</v>
      </c>
      <c r="F1317" s="3">
        <v>25</v>
      </c>
      <c r="G1317" s="2">
        <v>272</v>
      </c>
      <c r="H1317" s="3">
        <v>139</v>
      </c>
      <c r="I1317" s="68" t="str">
        <f>VLOOKUP(C1317,СПРАВОЧНИК!B:D,2,0)</f>
        <v>ЕВРОПА</v>
      </c>
      <c r="J1317" s="68" t="str">
        <f>VLOOKUP(C1317,СПРАВОЧНИК!B:D,3,0)</f>
        <v>ИНОМАРКИ</v>
      </c>
      <c r="K1317" s="69" t="str">
        <f>VLOOKUP(СВОД2023[[#This Row],[ФО]],СПРАВОЧНИК!H:P,2,0)</f>
        <v>Южный ФО</v>
      </c>
    </row>
    <row r="1318" spans="1:11" x14ac:dyDescent="0.2">
      <c r="A1318" t="s">
        <v>1100</v>
      </c>
      <c r="B1318" t="s">
        <v>597</v>
      </c>
      <c r="C1318" s="1" t="s">
        <v>568</v>
      </c>
      <c r="D1318" s="1" t="s">
        <v>1158</v>
      </c>
      <c r="E1318" s="2">
        <v>386</v>
      </c>
      <c r="F1318" s="3">
        <v>147</v>
      </c>
      <c r="G1318" s="2">
        <v>1965</v>
      </c>
      <c r="H1318" s="3">
        <v>921</v>
      </c>
      <c r="I1318" s="68" t="str">
        <f>VLOOKUP(C1318,СПРАВОЧНИК!B:D,2,0)</f>
        <v>ЕВРОПА</v>
      </c>
      <c r="J1318" s="68" t="str">
        <f>VLOOKUP(C1318,СПРАВОЧНИК!B:D,3,0)</f>
        <v>ИНОМАРКИ</v>
      </c>
      <c r="K1318" s="69" t="str">
        <f>VLOOKUP(СВОД2023[[#This Row],[ФО]],СПРАВОЧНИК!H:P,2,0)</f>
        <v>Южный ФО</v>
      </c>
    </row>
    <row r="1319" spans="1:11" x14ac:dyDescent="0.2">
      <c r="A1319" t="s">
        <v>1100</v>
      </c>
      <c r="B1319" t="s">
        <v>597</v>
      </c>
      <c r="C1319" s="1" t="s">
        <v>568</v>
      </c>
      <c r="D1319" s="1" t="s">
        <v>1219</v>
      </c>
      <c r="E1319" s="2">
        <v>2</v>
      </c>
      <c r="F1319" s="3"/>
      <c r="G1319" s="2">
        <v>3</v>
      </c>
      <c r="H1319" s="3">
        <v>2</v>
      </c>
      <c r="I1319" s="68" t="str">
        <f>VLOOKUP(C1319,СПРАВОЧНИК!B:D,2,0)</f>
        <v>ЕВРОПА</v>
      </c>
      <c r="J1319" s="68" t="str">
        <f>VLOOKUP(C1319,СПРАВОЧНИК!B:D,3,0)</f>
        <v>ИНОМАРКИ</v>
      </c>
      <c r="K1319" s="69" t="str">
        <f>VLOOKUP(СВОД2023[[#This Row],[ФО]],СПРАВОЧНИК!H:P,2,0)</f>
        <v>Южный ФО</v>
      </c>
    </row>
    <row r="1320" spans="1:11" x14ac:dyDescent="0.2">
      <c r="A1320" t="s">
        <v>1100</v>
      </c>
      <c r="B1320" t="s">
        <v>597</v>
      </c>
      <c r="C1320" s="1" t="s">
        <v>584</v>
      </c>
      <c r="D1320" s="1" t="s">
        <v>1293</v>
      </c>
      <c r="E1320" s="2"/>
      <c r="F1320" s="3"/>
      <c r="G1320" s="2">
        <v>1</v>
      </c>
      <c r="H1320" s="3"/>
      <c r="I1320" s="68" t="str">
        <f>VLOOKUP(C1320,СПРАВОЧНИК!B:D,2,0)</f>
        <v>КИТАЙ</v>
      </c>
      <c r="J1320" s="68" t="str">
        <f>VLOOKUP(C1320,СПРАВОЧНИК!B:D,3,0)</f>
        <v>ИНОМАРКИ</v>
      </c>
      <c r="K1320" s="69" t="str">
        <f>VLOOKUP(СВОД2023[[#This Row],[ФО]],СПРАВОЧНИК!H:P,2,0)</f>
        <v>Южный ФО</v>
      </c>
    </row>
    <row r="1321" spans="1:11" x14ac:dyDescent="0.2">
      <c r="A1321" t="s">
        <v>1100</v>
      </c>
      <c r="B1321" t="s">
        <v>597</v>
      </c>
      <c r="C1321" s="1" t="s">
        <v>1159</v>
      </c>
      <c r="D1321" s="1" t="s">
        <v>1160</v>
      </c>
      <c r="E1321" s="2">
        <v>1</v>
      </c>
      <c r="F1321" s="3"/>
      <c r="G1321" s="2">
        <v>5</v>
      </c>
      <c r="H1321" s="3">
        <v>4</v>
      </c>
      <c r="I1321" s="68" t="str">
        <f>VLOOKUP(C1321,СПРАВОЧНИК!B:D,2,0)</f>
        <v>КИТАЙ</v>
      </c>
      <c r="J1321" s="68" t="str">
        <f>VLOOKUP(C1321,СПРАВОЧНИК!B:D,3,0)</f>
        <v>ИНОМАРКИ</v>
      </c>
      <c r="K1321" s="69" t="str">
        <f>VLOOKUP(СВОД2023[[#This Row],[ФО]],СПРАВОЧНИК!H:P,2,0)</f>
        <v>Южный ФО</v>
      </c>
    </row>
    <row r="1322" spans="1:11" x14ac:dyDescent="0.2">
      <c r="A1322" t="s">
        <v>1100</v>
      </c>
      <c r="B1322" t="s">
        <v>597</v>
      </c>
      <c r="C1322" s="1" t="s">
        <v>1159</v>
      </c>
      <c r="D1322" s="1" t="s">
        <v>1220</v>
      </c>
      <c r="E1322" s="2">
        <v>2</v>
      </c>
      <c r="F1322" s="3">
        <v>3</v>
      </c>
      <c r="G1322" s="2">
        <v>17</v>
      </c>
      <c r="H1322" s="3">
        <v>12</v>
      </c>
      <c r="I1322" s="68" t="str">
        <f>VLOOKUP(C1322,СПРАВОЧНИК!B:D,2,0)</f>
        <v>КИТАЙ</v>
      </c>
      <c r="J1322" s="68" t="str">
        <f>VLOOKUP(C1322,СПРАВОЧНИК!B:D,3,0)</f>
        <v>ИНОМАРКИ</v>
      </c>
      <c r="K1322" s="69" t="str">
        <f>VLOOKUP(СВОД2023[[#This Row],[ФО]],СПРАВОЧНИК!H:P,2,0)</f>
        <v>Южный ФО</v>
      </c>
    </row>
    <row r="1323" spans="1:11" x14ac:dyDescent="0.2">
      <c r="A1323" t="s">
        <v>1100</v>
      </c>
      <c r="B1323" t="s">
        <v>597</v>
      </c>
      <c r="C1323" s="1" t="s">
        <v>1221</v>
      </c>
      <c r="D1323" s="1" t="s">
        <v>1294</v>
      </c>
      <c r="E1323" s="2"/>
      <c r="F1323" s="3"/>
      <c r="G1323" s="2">
        <v>1</v>
      </c>
      <c r="H1323" s="3"/>
      <c r="I1323" s="68" t="str">
        <f>VLOOKUP(C1323,СПРАВОЧНИК!B:D,2,0)</f>
        <v>ЕВРОПА</v>
      </c>
      <c r="J1323" s="68" t="str">
        <f>VLOOKUP(C1323,СПРАВОЧНИК!B:D,3,0)</f>
        <v>ИНОМАРКИ</v>
      </c>
      <c r="K1323" s="69" t="str">
        <f>VLOOKUP(СВОД2023[[#This Row],[ФО]],СПРАВОЧНИК!H:P,2,0)</f>
        <v>Южный ФО</v>
      </c>
    </row>
    <row r="1324" spans="1:11" x14ac:dyDescent="0.2">
      <c r="A1324" t="s">
        <v>600</v>
      </c>
      <c r="B1324" t="s">
        <v>590</v>
      </c>
      <c r="C1324" s="1" t="s">
        <v>2</v>
      </c>
      <c r="D1324" s="1" t="s">
        <v>3</v>
      </c>
      <c r="E1324" s="2"/>
      <c r="F1324" s="3"/>
      <c r="G1324" s="2">
        <v>1</v>
      </c>
      <c r="H1324" s="3"/>
      <c r="I1324" s="68" t="str">
        <f>VLOOKUP(C1324,СПРАВОЧНИК!B:D,2,0)</f>
        <v>ЯПОНИЯ</v>
      </c>
      <c r="J1324" s="68" t="str">
        <f>VLOOKUP(C1324,СПРАВОЧНИК!B:D,3,0)</f>
        <v>ИНОМАРКИ</v>
      </c>
      <c r="K1324" s="69" t="str">
        <f>VLOOKUP(СВОД2023[[#This Row],[ФО]],СПРАВОЧНИК!H:P,2,0)</f>
        <v>Дальневосточный ФО</v>
      </c>
    </row>
    <row r="1325" spans="1:11" x14ac:dyDescent="0.2">
      <c r="A1325" t="s">
        <v>600</v>
      </c>
      <c r="B1325" t="s">
        <v>590</v>
      </c>
      <c r="C1325" s="1" t="s">
        <v>2</v>
      </c>
      <c r="D1325" s="1" t="s">
        <v>4</v>
      </c>
      <c r="E1325" s="2">
        <v>3</v>
      </c>
      <c r="F1325" s="3">
        <v>6</v>
      </c>
      <c r="G1325" s="2">
        <v>17</v>
      </c>
      <c r="H1325" s="3">
        <v>24</v>
      </c>
      <c r="I1325" s="68" t="str">
        <f>VLOOKUP(C1325,СПРАВОЧНИК!B:D,2,0)</f>
        <v>ЯПОНИЯ</v>
      </c>
      <c r="J1325" s="68" t="str">
        <f>VLOOKUP(C1325,СПРАВОЧНИК!B:D,3,0)</f>
        <v>ИНОМАРКИ</v>
      </c>
      <c r="K1325" s="69" t="str">
        <f>VLOOKUP(СВОД2023[[#This Row],[ФО]],СПРАВОЧНИК!H:P,2,0)</f>
        <v>Дальневосточный ФО</v>
      </c>
    </row>
    <row r="1326" spans="1:11" x14ac:dyDescent="0.2">
      <c r="A1326" t="s">
        <v>600</v>
      </c>
      <c r="B1326" t="s">
        <v>590</v>
      </c>
      <c r="C1326" s="1" t="s">
        <v>2</v>
      </c>
      <c r="D1326" s="1" t="s">
        <v>5</v>
      </c>
      <c r="E1326" s="2">
        <v>2</v>
      </c>
      <c r="F1326" s="3">
        <v>4</v>
      </c>
      <c r="G1326" s="2">
        <v>8</v>
      </c>
      <c r="H1326" s="3">
        <v>8</v>
      </c>
      <c r="I1326" s="68" t="str">
        <f>VLOOKUP(C1326,СПРАВОЧНИК!B:D,2,0)</f>
        <v>ЯПОНИЯ</v>
      </c>
      <c r="J1326" s="68" t="str">
        <f>VLOOKUP(C1326,СПРАВОЧНИК!B:D,3,0)</f>
        <v>ИНОМАРКИ</v>
      </c>
      <c r="K1326" s="69" t="str">
        <f>VLOOKUP(СВОД2023[[#This Row],[ФО]],СПРАВОЧНИК!H:P,2,0)</f>
        <v>Дальневосточный ФО</v>
      </c>
    </row>
    <row r="1327" spans="1:11" x14ac:dyDescent="0.2">
      <c r="A1327" t="s">
        <v>600</v>
      </c>
      <c r="B1327" t="s">
        <v>590</v>
      </c>
      <c r="C1327" s="1" t="s">
        <v>2</v>
      </c>
      <c r="D1327" s="1" t="s">
        <v>1295</v>
      </c>
      <c r="E1327" s="2">
        <v>1</v>
      </c>
      <c r="F1327" s="3"/>
      <c r="G1327" s="2">
        <v>3</v>
      </c>
      <c r="H1327" s="3"/>
      <c r="I1327" s="68" t="str">
        <f>VLOOKUP(C1327,СПРАВОЧНИК!B:D,2,0)</f>
        <v>ЯПОНИЯ</v>
      </c>
      <c r="J1327" s="68" t="str">
        <f>VLOOKUP(C1327,СПРАВОЧНИК!B:D,3,0)</f>
        <v>ИНОМАРКИ</v>
      </c>
      <c r="K1327" s="69" t="str">
        <f>VLOOKUP(СВОД2023[[#This Row],[ФО]],СПРАВОЧНИК!H:P,2,0)</f>
        <v>Дальневосточный ФО</v>
      </c>
    </row>
    <row r="1328" spans="1:11" x14ac:dyDescent="0.2">
      <c r="A1328" t="s">
        <v>600</v>
      </c>
      <c r="B1328" t="s">
        <v>590</v>
      </c>
      <c r="C1328" s="1" t="s">
        <v>2</v>
      </c>
      <c r="D1328" s="1" t="s">
        <v>1296</v>
      </c>
      <c r="E1328" s="2">
        <v>1</v>
      </c>
      <c r="F1328" s="3">
        <v>1</v>
      </c>
      <c r="G1328" s="2">
        <v>1</v>
      </c>
      <c r="H1328" s="3">
        <v>2</v>
      </c>
      <c r="I1328" s="68" t="str">
        <f>VLOOKUP(C1328,СПРАВОЧНИК!B:D,2,0)</f>
        <v>ЯПОНИЯ</v>
      </c>
      <c r="J1328" s="68" t="str">
        <f>VLOOKUP(C1328,СПРАВОЧНИК!B:D,3,0)</f>
        <v>ИНОМАРКИ</v>
      </c>
      <c r="K1328" s="69" t="str">
        <f>VLOOKUP(СВОД2023[[#This Row],[ФО]],СПРАВОЧНИК!H:P,2,0)</f>
        <v>Дальневосточный ФО</v>
      </c>
    </row>
    <row r="1329" spans="1:11" x14ac:dyDescent="0.2">
      <c r="A1329" t="s">
        <v>600</v>
      </c>
      <c r="B1329" t="s">
        <v>590</v>
      </c>
      <c r="C1329" s="1" t="s">
        <v>2</v>
      </c>
      <c r="D1329" s="1" t="s">
        <v>6</v>
      </c>
      <c r="E1329" s="2"/>
      <c r="F1329" s="3"/>
      <c r="G1329" s="2">
        <v>1</v>
      </c>
      <c r="H1329" s="3"/>
      <c r="I1329" s="68" t="str">
        <f>VLOOKUP(C1329,СПРАВОЧНИК!B:D,2,0)</f>
        <v>ЯПОНИЯ</v>
      </c>
      <c r="J1329" s="68" t="str">
        <f>VLOOKUP(C1329,СПРАВОЧНИК!B:D,3,0)</f>
        <v>ИНОМАРКИ</v>
      </c>
      <c r="K1329" s="69" t="str">
        <f>VLOOKUP(СВОД2023[[#This Row],[ФО]],СПРАВОЧНИК!H:P,2,0)</f>
        <v>Дальневосточный ФО</v>
      </c>
    </row>
    <row r="1330" spans="1:11" x14ac:dyDescent="0.2">
      <c r="A1330" t="s">
        <v>600</v>
      </c>
      <c r="B1330" t="s">
        <v>590</v>
      </c>
      <c r="C1330" s="1" t="s">
        <v>2</v>
      </c>
      <c r="D1330" s="1" t="s">
        <v>1297</v>
      </c>
      <c r="E1330" s="2"/>
      <c r="F1330" s="3"/>
      <c r="G1330" s="2">
        <v>1</v>
      </c>
      <c r="H1330" s="3"/>
      <c r="I1330" s="68" t="str">
        <f>VLOOKUP(C1330,СПРАВОЧНИК!B:D,2,0)</f>
        <v>ЯПОНИЯ</v>
      </c>
      <c r="J1330" s="68" t="str">
        <f>VLOOKUP(C1330,СПРАВОЧНИК!B:D,3,0)</f>
        <v>ИНОМАРКИ</v>
      </c>
      <c r="K1330" s="69" t="str">
        <f>VLOOKUP(СВОД2023[[#This Row],[ФО]],СПРАВОЧНИК!H:P,2,0)</f>
        <v>Дальневосточный ФО</v>
      </c>
    </row>
    <row r="1331" spans="1:11" x14ac:dyDescent="0.2">
      <c r="A1331" t="s">
        <v>600</v>
      </c>
      <c r="B1331" t="s">
        <v>590</v>
      </c>
      <c r="C1331" s="1" t="s">
        <v>2</v>
      </c>
      <c r="D1331" s="1" t="s">
        <v>1298</v>
      </c>
      <c r="E1331" s="2"/>
      <c r="F1331" s="3"/>
      <c r="G1331" s="2">
        <v>4</v>
      </c>
      <c r="H1331" s="3">
        <v>1</v>
      </c>
      <c r="I1331" s="68" t="str">
        <f>VLOOKUP(C1331,СПРАВОЧНИК!B:D,2,0)</f>
        <v>ЯПОНИЯ</v>
      </c>
      <c r="J1331" s="68" t="str">
        <f>VLOOKUP(C1331,СПРАВОЧНИК!B:D,3,0)</f>
        <v>ИНОМАРКИ</v>
      </c>
      <c r="K1331" s="69" t="str">
        <f>VLOOKUP(СВОД2023[[#This Row],[ФО]],СПРАВОЧНИК!H:P,2,0)</f>
        <v>Дальневосточный ФО</v>
      </c>
    </row>
    <row r="1332" spans="1:11" x14ac:dyDescent="0.2">
      <c r="A1332" t="s">
        <v>600</v>
      </c>
      <c r="B1332" t="s">
        <v>590</v>
      </c>
      <c r="C1332" s="1" t="s">
        <v>7</v>
      </c>
      <c r="D1332" s="1" t="s">
        <v>1299</v>
      </c>
      <c r="E1332" s="2"/>
      <c r="F1332" s="3"/>
      <c r="G1332" s="2"/>
      <c r="H1332" s="3">
        <v>1</v>
      </c>
      <c r="I1332" s="68" t="str">
        <f>VLOOKUP(C1332,СПРАВОЧНИК!B:D,2,0)</f>
        <v>ЕВРОПА</v>
      </c>
      <c r="J1332" s="68" t="str">
        <f>VLOOKUP(C1332,СПРАВОЧНИК!B:D,3,0)</f>
        <v>ИНОМАРКИ</v>
      </c>
      <c r="K1332" s="69" t="str">
        <f>VLOOKUP(СВОД2023[[#This Row],[ФО]],СПРАВОЧНИК!H:P,2,0)</f>
        <v>Дальневосточный ФО</v>
      </c>
    </row>
    <row r="1333" spans="1:11" x14ac:dyDescent="0.2">
      <c r="A1333" t="s">
        <v>600</v>
      </c>
      <c r="B1333" t="s">
        <v>590</v>
      </c>
      <c r="C1333" s="1" t="s">
        <v>7</v>
      </c>
      <c r="D1333" s="1" t="s">
        <v>1300</v>
      </c>
      <c r="E1333" s="2"/>
      <c r="F1333" s="3"/>
      <c r="G1333" s="2"/>
      <c r="H1333" s="3">
        <v>1</v>
      </c>
      <c r="I1333" s="68" t="str">
        <f>VLOOKUP(C1333,СПРАВОЧНИК!B:D,2,0)</f>
        <v>ЕВРОПА</v>
      </c>
      <c r="J1333" s="68" t="str">
        <f>VLOOKUP(C1333,СПРАВОЧНИК!B:D,3,0)</f>
        <v>ИНОМАРКИ</v>
      </c>
      <c r="K1333" s="69" t="str">
        <f>VLOOKUP(СВОД2023[[#This Row],[ФО]],СПРАВОЧНИК!H:P,2,0)</f>
        <v>Дальневосточный ФО</v>
      </c>
    </row>
    <row r="1334" spans="1:11" x14ac:dyDescent="0.2">
      <c r="A1334" t="s">
        <v>600</v>
      </c>
      <c r="B1334" t="s">
        <v>590</v>
      </c>
      <c r="C1334" s="1" t="s">
        <v>7</v>
      </c>
      <c r="D1334" s="1" t="s">
        <v>1301</v>
      </c>
      <c r="E1334" s="2"/>
      <c r="F1334" s="3"/>
      <c r="G1334" s="2">
        <v>1</v>
      </c>
      <c r="H1334" s="3"/>
      <c r="I1334" s="68" t="str">
        <f>VLOOKUP(C1334,СПРАВОЧНИК!B:D,2,0)</f>
        <v>ЕВРОПА</v>
      </c>
      <c r="J1334" s="68" t="str">
        <f>VLOOKUP(C1334,СПРАВОЧНИК!B:D,3,0)</f>
        <v>ИНОМАРКИ</v>
      </c>
      <c r="K1334" s="69" t="str">
        <f>VLOOKUP(СВОД2023[[#This Row],[ФО]],СПРАВОЧНИК!H:P,2,0)</f>
        <v>Дальневосточный ФО</v>
      </c>
    </row>
    <row r="1335" spans="1:11" x14ac:dyDescent="0.2">
      <c r="A1335" t="s">
        <v>600</v>
      </c>
      <c r="B1335" t="s">
        <v>590</v>
      </c>
      <c r="C1335" s="1" t="s">
        <v>7</v>
      </c>
      <c r="D1335" s="1" t="s">
        <v>1302</v>
      </c>
      <c r="E1335" s="2">
        <v>1</v>
      </c>
      <c r="F1335" s="3"/>
      <c r="G1335" s="2">
        <v>5</v>
      </c>
      <c r="H1335" s="3">
        <v>1</v>
      </c>
      <c r="I1335" s="68" t="str">
        <f>VLOOKUP(C1335,СПРАВОЧНИК!B:D,2,0)</f>
        <v>ЕВРОПА</v>
      </c>
      <c r="J1335" s="68" t="str">
        <f>VLOOKUP(C1335,СПРАВОЧНИК!B:D,3,0)</f>
        <v>ИНОМАРКИ</v>
      </c>
      <c r="K1335" s="69" t="str">
        <f>VLOOKUP(СВОД2023[[#This Row],[ФО]],СПРАВОЧНИК!H:P,2,0)</f>
        <v>Дальневосточный ФО</v>
      </c>
    </row>
    <row r="1336" spans="1:11" x14ac:dyDescent="0.2">
      <c r="A1336" t="s">
        <v>600</v>
      </c>
      <c r="B1336" t="s">
        <v>590</v>
      </c>
      <c r="C1336" s="1" t="s">
        <v>7</v>
      </c>
      <c r="D1336" s="1" t="s">
        <v>1303</v>
      </c>
      <c r="E1336" s="2"/>
      <c r="F1336" s="3"/>
      <c r="G1336" s="2">
        <v>2</v>
      </c>
      <c r="H1336" s="3"/>
      <c r="I1336" s="68" t="str">
        <f>VLOOKUP(C1336,СПРАВОЧНИК!B:D,2,0)</f>
        <v>ЕВРОПА</v>
      </c>
      <c r="J1336" s="68" t="str">
        <f>VLOOKUP(C1336,СПРАВОЧНИК!B:D,3,0)</f>
        <v>ИНОМАРКИ</v>
      </c>
      <c r="K1336" s="69" t="str">
        <f>VLOOKUP(СВОД2023[[#This Row],[ФО]],СПРАВОЧНИК!H:P,2,0)</f>
        <v>Дальневосточный ФО</v>
      </c>
    </row>
    <row r="1337" spans="1:11" x14ac:dyDescent="0.2">
      <c r="A1337" t="s">
        <v>600</v>
      </c>
      <c r="B1337" t="s">
        <v>590</v>
      </c>
      <c r="C1337" s="1" t="s">
        <v>1032</v>
      </c>
      <c r="D1337" s="1" t="s">
        <v>1304</v>
      </c>
      <c r="E1337" s="2"/>
      <c r="F1337" s="3"/>
      <c r="G1337" s="2">
        <v>1</v>
      </c>
      <c r="H1337" s="3"/>
      <c r="I1337" s="68" t="str">
        <f>VLOOKUP(C1337,СПРАВОЧНИК!B:D,2,0)</f>
        <v>ЕВРОПА</v>
      </c>
      <c r="J1337" s="68" t="str">
        <f>VLOOKUP(C1337,СПРАВОЧНИК!B:D,3,0)</f>
        <v>ИНОМАРКИ</v>
      </c>
      <c r="K1337" s="69" t="str">
        <f>VLOOKUP(СВОД2023[[#This Row],[ФО]],СПРАВОЧНИК!H:P,2,0)</f>
        <v>Дальневосточный ФО</v>
      </c>
    </row>
    <row r="1338" spans="1:11" x14ac:dyDescent="0.2">
      <c r="A1338" t="s">
        <v>600</v>
      </c>
      <c r="B1338" t="s">
        <v>590</v>
      </c>
      <c r="C1338" s="1" t="s">
        <v>1101</v>
      </c>
      <c r="D1338" s="1" t="s">
        <v>1305</v>
      </c>
      <c r="E1338" s="2"/>
      <c r="F1338" s="3">
        <v>2</v>
      </c>
      <c r="G1338" s="2"/>
      <c r="H1338" s="3">
        <v>2</v>
      </c>
      <c r="I1338" s="68" t="str">
        <f>VLOOKUP(C1338,СПРАВОЧНИК!B:D,2,0)</f>
        <v>КОРЕЯ</v>
      </c>
      <c r="J1338" s="68" t="str">
        <f>VLOOKUP(C1338,СПРАВОЧНИК!B:D,3,0)</f>
        <v>ИНОМАРКИ</v>
      </c>
      <c r="K1338" s="69" t="str">
        <f>VLOOKUP(СВОД2023[[#This Row],[ФО]],СПРАВОЧНИК!H:P,2,0)</f>
        <v>Дальневосточный ФО</v>
      </c>
    </row>
    <row r="1339" spans="1:11" x14ac:dyDescent="0.2">
      <c r="A1339" t="s">
        <v>600</v>
      </c>
      <c r="B1339" t="s">
        <v>590</v>
      </c>
      <c r="C1339" s="1" t="s">
        <v>18</v>
      </c>
      <c r="D1339" s="1" t="s">
        <v>1306</v>
      </c>
      <c r="E1339" s="2">
        <v>1</v>
      </c>
      <c r="F1339" s="3"/>
      <c r="G1339" s="2">
        <v>7</v>
      </c>
      <c r="H1339" s="3">
        <v>1</v>
      </c>
      <c r="I1339" s="68" t="str">
        <f>VLOOKUP(C1339,СПРАВОЧНИК!B:D,2,0)</f>
        <v>ЕВРОПА</v>
      </c>
      <c r="J1339" s="68" t="str">
        <f>VLOOKUP(C1339,СПРАВОЧНИК!B:D,3,0)</f>
        <v>ИНОМАРКИ</v>
      </c>
      <c r="K1339" s="69" t="str">
        <f>VLOOKUP(СВОД2023[[#This Row],[ФО]],СПРАВОЧНИК!H:P,2,0)</f>
        <v>Дальневосточный ФО</v>
      </c>
    </row>
    <row r="1340" spans="1:11" x14ac:dyDescent="0.2">
      <c r="A1340" t="s">
        <v>600</v>
      </c>
      <c r="B1340" t="s">
        <v>590</v>
      </c>
      <c r="C1340" s="1" t="s">
        <v>18</v>
      </c>
      <c r="D1340" s="1" t="s">
        <v>1307</v>
      </c>
      <c r="E1340" s="2"/>
      <c r="F1340" s="3"/>
      <c r="G1340" s="2">
        <v>1</v>
      </c>
      <c r="H1340" s="3"/>
      <c r="I1340" s="68" t="str">
        <f>VLOOKUP(C1340,СПРАВОЧНИК!B:D,2,0)</f>
        <v>ЕВРОПА</v>
      </c>
      <c r="J1340" s="68" t="str">
        <f>VLOOKUP(C1340,СПРАВОЧНИК!B:D,3,0)</f>
        <v>ИНОМАРКИ</v>
      </c>
      <c r="K1340" s="69" t="str">
        <f>VLOOKUP(СВОД2023[[#This Row],[ФО]],СПРАВОЧНИК!H:P,2,0)</f>
        <v>Дальневосточный ФО</v>
      </c>
    </row>
    <row r="1341" spans="1:11" x14ac:dyDescent="0.2">
      <c r="A1341" t="s">
        <v>600</v>
      </c>
      <c r="B1341" t="s">
        <v>590</v>
      </c>
      <c r="C1341" s="1" t="s">
        <v>18</v>
      </c>
      <c r="D1341" s="1" t="s">
        <v>944</v>
      </c>
      <c r="E1341" s="2">
        <v>4</v>
      </c>
      <c r="F1341" s="3">
        <v>7</v>
      </c>
      <c r="G1341" s="2">
        <v>35</v>
      </c>
      <c r="H1341" s="3">
        <v>18</v>
      </c>
      <c r="I1341" s="68" t="str">
        <f>VLOOKUP(C1341,СПРАВОЧНИК!B:D,2,0)</f>
        <v>ЕВРОПА</v>
      </c>
      <c r="J1341" s="68" t="str">
        <f>VLOOKUP(C1341,СПРАВОЧНИК!B:D,3,0)</f>
        <v>ИНОМАРКИ</v>
      </c>
      <c r="K1341" s="69" t="str">
        <f>VLOOKUP(СВОД2023[[#This Row],[ФО]],СПРАВОЧНИК!H:P,2,0)</f>
        <v>Дальневосточный ФО</v>
      </c>
    </row>
    <row r="1342" spans="1:11" x14ac:dyDescent="0.2">
      <c r="A1342" t="s">
        <v>600</v>
      </c>
      <c r="B1342" t="s">
        <v>590</v>
      </c>
      <c r="C1342" s="1" t="s">
        <v>18</v>
      </c>
      <c r="D1342" s="1" t="s">
        <v>945</v>
      </c>
      <c r="E1342" s="2"/>
      <c r="F1342" s="3"/>
      <c r="G1342" s="2"/>
      <c r="H1342" s="3">
        <v>1</v>
      </c>
      <c r="I1342" s="68" t="str">
        <f>VLOOKUP(C1342,СПРАВОЧНИК!B:D,2,0)</f>
        <v>ЕВРОПА</v>
      </c>
      <c r="J1342" s="68" t="str">
        <f>VLOOKUP(C1342,СПРАВОЧНИК!B:D,3,0)</f>
        <v>ИНОМАРКИ</v>
      </c>
      <c r="K1342" s="69" t="str">
        <f>VLOOKUP(СВОД2023[[#This Row],[ФО]],СПРАВОЧНИК!H:P,2,0)</f>
        <v>Дальневосточный ФО</v>
      </c>
    </row>
    <row r="1343" spans="1:11" x14ac:dyDescent="0.2">
      <c r="A1343" t="s">
        <v>600</v>
      </c>
      <c r="B1343" t="s">
        <v>590</v>
      </c>
      <c r="C1343" s="1" t="s">
        <v>18</v>
      </c>
      <c r="D1343" s="1" t="s">
        <v>946</v>
      </c>
      <c r="E1343" s="2">
        <v>7</v>
      </c>
      <c r="F1343" s="3">
        <v>5</v>
      </c>
      <c r="G1343" s="2">
        <v>42</v>
      </c>
      <c r="H1343" s="3">
        <v>27</v>
      </c>
      <c r="I1343" s="68" t="str">
        <f>VLOOKUP(C1343,СПРАВОЧНИК!B:D,2,0)</f>
        <v>ЕВРОПА</v>
      </c>
      <c r="J1343" s="68" t="str">
        <f>VLOOKUP(C1343,СПРАВОЧНИК!B:D,3,0)</f>
        <v>ИНОМАРКИ</v>
      </c>
      <c r="K1343" s="69" t="str">
        <f>VLOOKUP(СВОД2023[[#This Row],[ФО]],СПРАВОЧНИК!H:P,2,0)</f>
        <v>Дальневосточный ФО</v>
      </c>
    </row>
    <row r="1344" spans="1:11" x14ac:dyDescent="0.2">
      <c r="A1344" t="s">
        <v>600</v>
      </c>
      <c r="B1344" t="s">
        <v>590</v>
      </c>
      <c r="C1344" s="1" t="s">
        <v>18</v>
      </c>
      <c r="D1344" s="1" t="s">
        <v>947</v>
      </c>
      <c r="E1344" s="2">
        <v>1</v>
      </c>
      <c r="F1344" s="3">
        <v>2</v>
      </c>
      <c r="G1344" s="2">
        <v>13</v>
      </c>
      <c r="H1344" s="3">
        <v>10</v>
      </c>
      <c r="I1344" s="68" t="str">
        <f>VLOOKUP(C1344,СПРАВОЧНИК!B:D,2,0)</f>
        <v>ЕВРОПА</v>
      </c>
      <c r="J1344" s="68" t="str">
        <f>VLOOKUP(C1344,СПРАВОЧНИК!B:D,3,0)</f>
        <v>ИНОМАРКИ</v>
      </c>
      <c r="K1344" s="69" t="str">
        <f>VLOOKUP(СВОД2023[[#This Row],[ФО]],СПРАВОЧНИК!H:P,2,0)</f>
        <v>Дальневосточный ФО</v>
      </c>
    </row>
    <row r="1345" spans="1:11" x14ac:dyDescent="0.2">
      <c r="A1345" t="s">
        <v>600</v>
      </c>
      <c r="B1345" t="s">
        <v>590</v>
      </c>
      <c r="C1345" s="1" t="s">
        <v>18</v>
      </c>
      <c r="D1345" s="1" t="s">
        <v>948</v>
      </c>
      <c r="E1345" s="2">
        <v>4</v>
      </c>
      <c r="F1345" s="3">
        <v>4</v>
      </c>
      <c r="G1345" s="2">
        <v>39</v>
      </c>
      <c r="H1345" s="3">
        <v>45</v>
      </c>
      <c r="I1345" s="68" t="str">
        <f>VLOOKUP(C1345,СПРАВОЧНИК!B:D,2,0)</f>
        <v>ЕВРОПА</v>
      </c>
      <c r="J1345" s="68" t="str">
        <f>VLOOKUP(C1345,СПРАВОЧНИК!B:D,3,0)</f>
        <v>ИНОМАРКИ</v>
      </c>
      <c r="K1345" s="69" t="str">
        <f>VLOOKUP(СВОД2023[[#This Row],[ФО]],СПРАВОЧНИК!H:P,2,0)</f>
        <v>Дальневосточный ФО</v>
      </c>
    </row>
    <row r="1346" spans="1:11" x14ac:dyDescent="0.2">
      <c r="A1346" t="s">
        <v>600</v>
      </c>
      <c r="B1346" t="s">
        <v>590</v>
      </c>
      <c r="C1346" s="1" t="s">
        <v>18</v>
      </c>
      <c r="D1346" s="1" t="s">
        <v>949</v>
      </c>
      <c r="E1346" s="2">
        <v>2</v>
      </c>
      <c r="F1346" s="3"/>
      <c r="G1346" s="2">
        <v>9</v>
      </c>
      <c r="H1346" s="3">
        <v>6</v>
      </c>
      <c r="I1346" s="68" t="str">
        <f>VLOOKUP(C1346,СПРАВОЧНИК!B:D,2,0)</f>
        <v>ЕВРОПА</v>
      </c>
      <c r="J1346" s="68" t="str">
        <f>VLOOKUP(C1346,СПРАВОЧНИК!B:D,3,0)</f>
        <v>ИНОМАРКИ</v>
      </c>
      <c r="K1346" s="69" t="str">
        <f>VLOOKUP(СВОД2023[[#This Row],[ФО]],СПРАВОЧНИК!H:P,2,0)</f>
        <v>Дальневосточный ФО</v>
      </c>
    </row>
    <row r="1347" spans="1:11" x14ac:dyDescent="0.2">
      <c r="A1347" t="s">
        <v>600</v>
      </c>
      <c r="B1347" t="s">
        <v>590</v>
      </c>
      <c r="C1347" s="1" t="s">
        <v>18</v>
      </c>
      <c r="D1347" s="1" t="s">
        <v>950</v>
      </c>
      <c r="E1347" s="2">
        <v>4</v>
      </c>
      <c r="F1347" s="3">
        <v>4</v>
      </c>
      <c r="G1347" s="2">
        <v>16</v>
      </c>
      <c r="H1347" s="3">
        <v>13</v>
      </c>
      <c r="I1347" s="68" t="str">
        <f>VLOOKUP(C1347,СПРАВОЧНИК!B:D,2,0)</f>
        <v>ЕВРОПА</v>
      </c>
      <c r="J1347" s="68" t="str">
        <f>VLOOKUP(C1347,СПРАВОЧНИК!B:D,3,0)</f>
        <v>ИНОМАРКИ</v>
      </c>
      <c r="K1347" s="69" t="str">
        <f>VLOOKUP(СВОД2023[[#This Row],[ФО]],СПРАВОЧНИК!H:P,2,0)</f>
        <v>Дальневосточный ФО</v>
      </c>
    </row>
    <row r="1348" spans="1:11" x14ac:dyDescent="0.2">
      <c r="A1348" t="s">
        <v>600</v>
      </c>
      <c r="B1348" t="s">
        <v>590</v>
      </c>
      <c r="C1348" s="1" t="s">
        <v>18</v>
      </c>
      <c r="D1348" s="1" t="s">
        <v>1308</v>
      </c>
      <c r="E1348" s="2"/>
      <c r="F1348" s="3">
        <v>2</v>
      </c>
      <c r="G1348" s="2">
        <v>4</v>
      </c>
      <c r="H1348" s="3">
        <v>5</v>
      </c>
      <c r="I1348" s="68" t="str">
        <f>VLOOKUP(C1348,СПРАВОЧНИК!B:D,2,0)</f>
        <v>ЕВРОПА</v>
      </c>
      <c r="J1348" s="68" t="str">
        <f>VLOOKUP(C1348,СПРАВОЧНИК!B:D,3,0)</f>
        <v>ИНОМАРКИ</v>
      </c>
      <c r="K1348" s="69" t="str">
        <f>VLOOKUP(СВОД2023[[#This Row],[ФО]],СПРАВОЧНИК!H:P,2,0)</f>
        <v>Дальневосточный ФО</v>
      </c>
    </row>
    <row r="1349" spans="1:11" x14ac:dyDescent="0.2">
      <c r="A1349" t="s">
        <v>600</v>
      </c>
      <c r="B1349" t="s">
        <v>590</v>
      </c>
      <c r="C1349" s="1" t="s">
        <v>18</v>
      </c>
      <c r="D1349" s="1" t="s">
        <v>1309</v>
      </c>
      <c r="E1349" s="2"/>
      <c r="F1349" s="3">
        <v>1</v>
      </c>
      <c r="G1349" s="2">
        <v>3</v>
      </c>
      <c r="H1349" s="3">
        <v>5</v>
      </c>
      <c r="I1349" s="68" t="str">
        <f>VLOOKUP(C1349,СПРАВОЧНИК!B:D,2,0)</f>
        <v>ЕВРОПА</v>
      </c>
      <c r="J1349" s="68" t="str">
        <f>VLOOKUP(C1349,СПРАВОЧНИК!B:D,3,0)</f>
        <v>ИНОМАРКИ</v>
      </c>
      <c r="K1349" s="69" t="str">
        <f>VLOOKUP(СВОД2023[[#This Row],[ФО]],СПРАВОЧНИК!H:P,2,0)</f>
        <v>Дальневосточный ФО</v>
      </c>
    </row>
    <row r="1350" spans="1:11" x14ac:dyDescent="0.2">
      <c r="A1350" t="s">
        <v>600</v>
      </c>
      <c r="B1350" t="s">
        <v>590</v>
      </c>
      <c r="C1350" s="1" t="s">
        <v>18</v>
      </c>
      <c r="D1350" s="1" t="s">
        <v>1310</v>
      </c>
      <c r="E1350" s="2"/>
      <c r="F1350" s="3"/>
      <c r="G1350" s="2"/>
      <c r="H1350" s="3">
        <v>1</v>
      </c>
      <c r="I1350" s="68" t="str">
        <f>VLOOKUP(C1350,СПРАВОЧНИК!B:D,2,0)</f>
        <v>ЕВРОПА</v>
      </c>
      <c r="J1350" s="68" t="str">
        <f>VLOOKUP(C1350,СПРАВОЧНИК!B:D,3,0)</f>
        <v>ИНОМАРКИ</v>
      </c>
      <c r="K1350" s="69" t="str">
        <f>VLOOKUP(СВОД2023[[#This Row],[ФО]],СПРАВОЧНИК!H:P,2,0)</f>
        <v>Дальневосточный ФО</v>
      </c>
    </row>
    <row r="1351" spans="1:11" x14ac:dyDescent="0.2">
      <c r="A1351" t="s">
        <v>600</v>
      </c>
      <c r="B1351" t="s">
        <v>590</v>
      </c>
      <c r="C1351" s="1" t="s">
        <v>18</v>
      </c>
      <c r="D1351" s="1" t="s">
        <v>953</v>
      </c>
      <c r="E1351" s="2">
        <v>2</v>
      </c>
      <c r="F1351" s="3"/>
      <c r="G1351" s="2">
        <v>3</v>
      </c>
      <c r="H1351" s="3"/>
      <c r="I1351" s="68" t="str">
        <f>VLOOKUP(C1351,СПРАВОЧНИК!B:D,2,0)</f>
        <v>ЕВРОПА</v>
      </c>
      <c r="J1351" s="68" t="str">
        <f>VLOOKUP(C1351,СПРАВОЧНИК!B:D,3,0)</f>
        <v>ИНОМАРКИ</v>
      </c>
      <c r="K1351" s="69" t="str">
        <f>VLOOKUP(СВОД2023[[#This Row],[ФО]],СПРАВОЧНИК!H:P,2,0)</f>
        <v>Дальневосточный ФО</v>
      </c>
    </row>
    <row r="1352" spans="1:11" x14ac:dyDescent="0.2">
      <c r="A1352" t="s">
        <v>600</v>
      </c>
      <c r="B1352" t="s">
        <v>590</v>
      </c>
      <c r="C1352" s="1" t="s">
        <v>18</v>
      </c>
      <c r="D1352" s="1" t="s">
        <v>954</v>
      </c>
      <c r="E1352" s="2">
        <v>2</v>
      </c>
      <c r="F1352" s="3">
        <v>1</v>
      </c>
      <c r="G1352" s="2">
        <v>14</v>
      </c>
      <c r="H1352" s="3">
        <v>10</v>
      </c>
      <c r="I1352" s="68" t="str">
        <f>VLOOKUP(C1352,СПРАВОЧНИК!B:D,2,0)</f>
        <v>ЕВРОПА</v>
      </c>
      <c r="J1352" s="68" t="str">
        <f>VLOOKUP(C1352,СПРАВОЧНИК!B:D,3,0)</f>
        <v>ИНОМАРКИ</v>
      </c>
      <c r="K1352" s="69" t="str">
        <f>VLOOKUP(СВОД2023[[#This Row],[ФО]],СПРАВОЧНИК!H:P,2,0)</f>
        <v>Дальневосточный ФО</v>
      </c>
    </row>
    <row r="1353" spans="1:11" x14ac:dyDescent="0.2">
      <c r="A1353" t="s">
        <v>600</v>
      </c>
      <c r="B1353" t="s">
        <v>590</v>
      </c>
      <c r="C1353" s="1" t="s">
        <v>18</v>
      </c>
      <c r="D1353" s="1" t="s">
        <v>956</v>
      </c>
      <c r="E1353" s="2">
        <v>9</v>
      </c>
      <c r="F1353" s="3">
        <v>7</v>
      </c>
      <c r="G1353" s="2">
        <v>40</v>
      </c>
      <c r="H1353" s="3">
        <v>31</v>
      </c>
      <c r="I1353" s="68" t="str">
        <f>VLOOKUP(C1353,СПРАВОЧНИК!B:D,2,0)</f>
        <v>ЕВРОПА</v>
      </c>
      <c r="J1353" s="68" t="str">
        <f>VLOOKUP(C1353,СПРАВОЧНИК!B:D,3,0)</f>
        <v>ИНОМАРКИ</v>
      </c>
      <c r="K1353" s="69" t="str">
        <f>VLOOKUP(СВОД2023[[#This Row],[ФО]],СПРАВОЧНИК!H:P,2,0)</f>
        <v>Дальневосточный ФО</v>
      </c>
    </row>
    <row r="1354" spans="1:11" x14ac:dyDescent="0.2">
      <c r="A1354" t="s">
        <v>600</v>
      </c>
      <c r="B1354" t="s">
        <v>590</v>
      </c>
      <c r="C1354" s="1" t="s">
        <v>18</v>
      </c>
      <c r="D1354" s="1" t="s">
        <v>957</v>
      </c>
      <c r="E1354" s="2">
        <v>9</v>
      </c>
      <c r="F1354" s="3">
        <v>16</v>
      </c>
      <c r="G1354" s="2">
        <v>78</v>
      </c>
      <c r="H1354" s="3">
        <v>83</v>
      </c>
      <c r="I1354" s="68" t="str">
        <f>VLOOKUP(C1354,СПРАВОЧНИК!B:D,2,0)</f>
        <v>ЕВРОПА</v>
      </c>
      <c r="J1354" s="68" t="str">
        <f>VLOOKUP(C1354,СПРАВОЧНИК!B:D,3,0)</f>
        <v>ИНОМАРКИ</v>
      </c>
      <c r="K1354" s="69" t="str">
        <f>VLOOKUP(СВОД2023[[#This Row],[ФО]],СПРАВОЧНИК!H:P,2,0)</f>
        <v>Дальневосточный ФО</v>
      </c>
    </row>
    <row r="1355" spans="1:11" x14ac:dyDescent="0.2">
      <c r="A1355" t="s">
        <v>600</v>
      </c>
      <c r="B1355" t="s">
        <v>590</v>
      </c>
      <c r="C1355" s="1" t="s">
        <v>18</v>
      </c>
      <c r="D1355" s="1" t="s">
        <v>958</v>
      </c>
      <c r="E1355" s="2"/>
      <c r="F1355" s="3">
        <v>1</v>
      </c>
      <c r="G1355" s="2">
        <v>8</v>
      </c>
      <c r="H1355" s="3">
        <v>9</v>
      </c>
      <c r="I1355" s="68" t="str">
        <f>VLOOKUP(C1355,СПРАВОЧНИК!B:D,2,0)</f>
        <v>ЕВРОПА</v>
      </c>
      <c r="J1355" s="68" t="str">
        <f>VLOOKUP(C1355,СПРАВОЧНИК!B:D,3,0)</f>
        <v>ИНОМАРКИ</v>
      </c>
      <c r="K1355" s="69" t="str">
        <f>VLOOKUP(СВОД2023[[#This Row],[ФО]],СПРАВОЧНИК!H:P,2,0)</f>
        <v>Дальневосточный ФО</v>
      </c>
    </row>
    <row r="1356" spans="1:11" x14ac:dyDescent="0.2">
      <c r="A1356" t="s">
        <v>600</v>
      </c>
      <c r="B1356" t="s">
        <v>590</v>
      </c>
      <c r="C1356" s="1" t="s">
        <v>18</v>
      </c>
      <c r="D1356" s="1" t="s">
        <v>960</v>
      </c>
      <c r="E1356" s="2">
        <v>1</v>
      </c>
      <c r="F1356" s="3"/>
      <c r="G1356" s="2">
        <v>1</v>
      </c>
      <c r="H1356" s="3">
        <v>1</v>
      </c>
      <c r="I1356" s="68" t="str">
        <f>VLOOKUP(C1356,СПРАВОЧНИК!B:D,2,0)</f>
        <v>ЕВРОПА</v>
      </c>
      <c r="J1356" s="68" t="str">
        <f>VLOOKUP(C1356,СПРАВОЧНИК!B:D,3,0)</f>
        <v>ИНОМАРКИ</v>
      </c>
      <c r="K1356" s="69" t="str">
        <f>VLOOKUP(СВОД2023[[#This Row],[ФО]],СПРАВОЧНИК!H:P,2,0)</f>
        <v>Дальневосточный ФО</v>
      </c>
    </row>
    <row r="1357" spans="1:11" x14ac:dyDescent="0.2">
      <c r="A1357" t="s">
        <v>600</v>
      </c>
      <c r="B1357" t="s">
        <v>590</v>
      </c>
      <c r="C1357" s="1" t="s">
        <v>18</v>
      </c>
      <c r="D1357" s="1" t="s">
        <v>961</v>
      </c>
      <c r="E1357" s="2"/>
      <c r="F1357" s="3"/>
      <c r="G1357" s="2">
        <v>2</v>
      </c>
      <c r="H1357" s="3"/>
      <c r="I1357" s="68" t="str">
        <f>VLOOKUP(C1357,СПРАВОЧНИК!B:D,2,0)</f>
        <v>ЕВРОПА</v>
      </c>
      <c r="J1357" s="68" t="str">
        <f>VLOOKUP(C1357,СПРАВОЧНИК!B:D,3,0)</f>
        <v>ИНОМАРКИ</v>
      </c>
      <c r="K1357" s="69" t="str">
        <f>VLOOKUP(СВОД2023[[#This Row],[ФО]],СПРАВОЧНИК!H:P,2,0)</f>
        <v>Дальневосточный ФО</v>
      </c>
    </row>
    <row r="1358" spans="1:11" x14ac:dyDescent="0.2">
      <c r="A1358" t="s">
        <v>600</v>
      </c>
      <c r="B1358" t="s">
        <v>590</v>
      </c>
      <c r="C1358" s="1" t="s">
        <v>18</v>
      </c>
      <c r="D1358" s="1" t="s">
        <v>1311</v>
      </c>
      <c r="E1358" s="2">
        <v>1</v>
      </c>
      <c r="F1358" s="3"/>
      <c r="G1358" s="2">
        <v>3</v>
      </c>
      <c r="H1358" s="3"/>
      <c r="I1358" s="68" t="str">
        <f>VLOOKUP(C1358,СПРАВОЧНИК!B:D,2,0)</f>
        <v>ЕВРОПА</v>
      </c>
      <c r="J1358" s="68" t="str">
        <f>VLOOKUP(C1358,СПРАВОЧНИК!B:D,3,0)</f>
        <v>ИНОМАРКИ</v>
      </c>
      <c r="K1358" s="69" t="str">
        <f>VLOOKUP(СВОД2023[[#This Row],[ФО]],СПРАВОЧНИК!H:P,2,0)</f>
        <v>Дальневосточный ФО</v>
      </c>
    </row>
    <row r="1359" spans="1:11" x14ac:dyDescent="0.2">
      <c r="A1359" t="s">
        <v>600</v>
      </c>
      <c r="B1359" t="s">
        <v>590</v>
      </c>
      <c r="C1359" s="1" t="s">
        <v>18</v>
      </c>
      <c r="D1359" s="1" t="s">
        <v>967</v>
      </c>
      <c r="E1359" s="2"/>
      <c r="F1359" s="3"/>
      <c r="G1359" s="2"/>
      <c r="H1359" s="3">
        <v>2</v>
      </c>
      <c r="I1359" s="68" t="str">
        <f>VLOOKUP(C1359,СПРАВОЧНИК!B:D,2,0)</f>
        <v>ЕВРОПА</v>
      </c>
      <c r="J1359" s="68" t="str">
        <f>VLOOKUP(C1359,СПРАВОЧНИК!B:D,3,0)</f>
        <v>ИНОМАРКИ</v>
      </c>
      <c r="K1359" s="69" t="str">
        <f>VLOOKUP(СВОД2023[[#This Row],[ФО]],СПРАВОЧНИК!H:P,2,0)</f>
        <v>Дальневосточный ФО</v>
      </c>
    </row>
    <row r="1360" spans="1:11" x14ac:dyDescent="0.2">
      <c r="A1360" t="s">
        <v>600</v>
      </c>
      <c r="B1360" t="s">
        <v>590</v>
      </c>
      <c r="C1360" s="1" t="s">
        <v>18</v>
      </c>
      <c r="D1360" s="1" t="s">
        <v>968</v>
      </c>
      <c r="E1360" s="2">
        <v>1</v>
      </c>
      <c r="F1360" s="3">
        <v>1</v>
      </c>
      <c r="G1360" s="2">
        <v>1</v>
      </c>
      <c r="H1360" s="3">
        <v>1</v>
      </c>
      <c r="I1360" s="68" t="str">
        <f>VLOOKUP(C1360,СПРАВОЧНИК!B:D,2,0)</f>
        <v>ЕВРОПА</v>
      </c>
      <c r="J1360" s="68" t="str">
        <f>VLOOKUP(C1360,СПРАВОЧНИК!B:D,3,0)</f>
        <v>ИНОМАРКИ</v>
      </c>
      <c r="K1360" s="69" t="str">
        <f>VLOOKUP(СВОД2023[[#This Row],[ФО]],СПРАВОЧНИК!H:P,2,0)</f>
        <v>Дальневосточный ФО</v>
      </c>
    </row>
    <row r="1361" spans="1:11" x14ac:dyDescent="0.2">
      <c r="A1361" t="s">
        <v>600</v>
      </c>
      <c r="B1361" t="s">
        <v>590</v>
      </c>
      <c r="C1361" s="1" t="s">
        <v>18</v>
      </c>
      <c r="D1361" s="1" t="s">
        <v>970</v>
      </c>
      <c r="E1361" s="2"/>
      <c r="F1361" s="3">
        <v>1</v>
      </c>
      <c r="G1361" s="2">
        <v>2</v>
      </c>
      <c r="H1361" s="3">
        <v>2</v>
      </c>
      <c r="I1361" s="68" t="str">
        <f>VLOOKUP(C1361,СПРАВОЧНИК!B:D,2,0)</f>
        <v>ЕВРОПА</v>
      </c>
      <c r="J1361" s="68" t="str">
        <f>VLOOKUP(C1361,СПРАВОЧНИК!B:D,3,0)</f>
        <v>ИНОМАРКИ</v>
      </c>
      <c r="K1361" s="69" t="str">
        <f>VLOOKUP(СВОД2023[[#This Row],[ФО]],СПРАВОЧНИК!H:P,2,0)</f>
        <v>Дальневосточный ФО</v>
      </c>
    </row>
    <row r="1362" spans="1:11" x14ac:dyDescent="0.2">
      <c r="A1362" t="s">
        <v>600</v>
      </c>
      <c r="B1362" t="s">
        <v>590</v>
      </c>
      <c r="C1362" s="1" t="s">
        <v>18</v>
      </c>
      <c r="D1362" s="1" t="s">
        <v>971</v>
      </c>
      <c r="E1362" s="2"/>
      <c r="F1362" s="3"/>
      <c r="G1362" s="2">
        <v>1</v>
      </c>
      <c r="H1362" s="3"/>
      <c r="I1362" s="68" t="str">
        <f>VLOOKUP(C1362,СПРАВОЧНИК!B:D,2,0)</f>
        <v>ЕВРОПА</v>
      </c>
      <c r="J1362" s="68" t="str">
        <f>VLOOKUP(C1362,СПРАВОЧНИК!B:D,3,0)</f>
        <v>ИНОМАРКИ</v>
      </c>
      <c r="K1362" s="69" t="str">
        <f>VLOOKUP(СВОД2023[[#This Row],[ФО]],СПРАВОЧНИК!H:P,2,0)</f>
        <v>Дальневосточный ФО</v>
      </c>
    </row>
    <row r="1363" spans="1:11" x14ac:dyDescent="0.2">
      <c r="A1363" t="s">
        <v>600</v>
      </c>
      <c r="B1363" t="s">
        <v>590</v>
      </c>
      <c r="C1363" s="1" t="s">
        <v>18</v>
      </c>
      <c r="D1363" s="1" t="s">
        <v>973</v>
      </c>
      <c r="E1363" s="2"/>
      <c r="F1363" s="3"/>
      <c r="G1363" s="2">
        <v>1</v>
      </c>
      <c r="H1363" s="3">
        <v>1</v>
      </c>
      <c r="I1363" s="68" t="str">
        <f>VLOOKUP(C1363,СПРАВОЧНИК!B:D,2,0)</f>
        <v>ЕВРОПА</v>
      </c>
      <c r="J1363" s="68" t="str">
        <f>VLOOKUP(C1363,СПРАВОЧНИК!B:D,3,0)</f>
        <v>ИНОМАРКИ</v>
      </c>
      <c r="K1363" s="69" t="str">
        <f>VLOOKUP(СВОД2023[[#This Row],[ФО]],СПРАВОЧНИК!H:P,2,0)</f>
        <v>Дальневосточный ФО</v>
      </c>
    </row>
    <row r="1364" spans="1:11" x14ac:dyDescent="0.2">
      <c r="A1364" t="s">
        <v>600</v>
      </c>
      <c r="B1364" t="s">
        <v>590</v>
      </c>
      <c r="C1364" s="1" t="s">
        <v>18</v>
      </c>
      <c r="D1364" s="1" t="s">
        <v>974</v>
      </c>
      <c r="E1364" s="2">
        <v>1</v>
      </c>
      <c r="F1364" s="3">
        <v>1</v>
      </c>
      <c r="G1364" s="2">
        <v>17</v>
      </c>
      <c r="H1364" s="3">
        <v>5</v>
      </c>
      <c r="I1364" s="68" t="str">
        <f>VLOOKUP(C1364,СПРАВОЧНИК!B:D,2,0)</f>
        <v>ЕВРОПА</v>
      </c>
      <c r="J1364" s="68" t="str">
        <f>VLOOKUP(C1364,СПРАВОЧНИК!B:D,3,0)</f>
        <v>ИНОМАРКИ</v>
      </c>
      <c r="K1364" s="69" t="str">
        <f>VLOOKUP(СВОД2023[[#This Row],[ФО]],СПРАВОЧНИК!H:P,2,0)</f>
        <v>Дальневосточный ФО</v>
      </c>
    </row>
    <row r="1365" spans="1:11" x14ac:dyDescent="0.2">
      <c r="A1365" t="s">
        <v>600</v>
      </c>
      <c r="B1365" t="s">
        <v>590</v>
      </c>
      <c r="C1365" s="1" t="s">
        <v>1035</v>
      </c>
      <c r="D1365" s="1" t="s">
        <v>1312</v>
      </c>
      <c r="E1365" s="2">
        <v>1</v>
      </c>
      <c r="F1365" s="3"/>
      <c r="G1365" s="2">
        <v>1</v>
      </c>
      <c r="H1365" s="3"/>
      <c r="I1365" s="68" t="str">
        <f>VLOOKUP(C1365,СПРАВОЧНИК!B:D,2,0)</f>
        <v>РОССИЯ</v>
      </c>
      <c r="J1365" s="68" t="str">
        <f>VLOOKUP(C1365,СПРАВОЧНИК!B:D,3,0)</f>
        <v>ОТЕЧЕСТВЕННЫЕ</v>
      </c>
      <c r="K1365" s="69" t="str">
        <f>VLOOKUP(СВОД2023[[#This Row],[ФО]],СПРАВОЧНИК!H:P,2,0)</f>
        <v>Дальневосточный ФО</v>
      </c>
    </row>
    <row r="1366" spans="1:11" x14ac:dyDescent="0.2">
      <c r="A1366" t="s">
        <v>600</v>
      </c>
      <c r="B1366" t="s">
        <v>590</v>
      </c>
      <c r="C1366" s="1" t="s">
        <v>1035</v>
      </c>
      <c r="D1366" s="1" t="s">
        <v>1313</v>
      </c>
      <c r="E1366" s="2">
        <v>3</v>
      </c>
      <c r="F1366" s="3"/>
      <c r="G1366" s="2">
        <v>7</v>
      </c>
      <c r="H1366" s="3">
        <v>4</v>
      </c>
      <c r="I1366" s="68" t="str">
        <f>VLOOKUP(C1366,СПРАВОЧНИК!B:D,2,0)</f>
        <v>РОССИЯ</v>
      </c>
      <c r="J1366" s="68" t="str">
        <f>VLOOKUP(C1366,СПРАВОЧНИК!B:D,3,0)</f>
        <v>ОТЕЧЕСТВЕННЫЕ</v>
      </c>
      <c r="K1366" s="69" t="str">
        <f>VLOOKUP(СВОД2023[[#This Row],[ФО]],СПРАВОЧНИК!H:P,2,0)</f>
        <v>Дальневосточный ФО</v>
      </c>
    </row>
    <row r="1367" spans="1:11" x14ac:dyDescent="0.2">
      <c r="A1367" t="s">
        <v>600</v>
      </c>
      <c r="B1367" t="s">
        <v>590</v>
      </c>
      <c r="C1367" s="1" t="s">
        <v>1035</v>
      </c>
      <c r="D1367" s="1" t="s">
        <v>1314</v>
      </c>
      <c r="E1367" s="2">
        <v>6</v>
      </c>
      <c r="F1367" s="3">
        <v>2</v>
      </c>
      <c r="G1367" s="2">
        <v>13</v>
      </c>
      <c r="H1367" s="3">
        <v>14</v>
      </c>
      <c r="I1367" s="68" t="str">
        <f>VLOOKUP(C1367,СПРАВОЧНИК!B:D,2,0)</f>
        <v>РОССИЯ</v>
      </c>
      <c r="J1367" s="68" t="str">
        <f>VLOOKUP(C1367,СПРАВОЧНИК!B:D,3,0)</f>
        <v>ОТЕЧЕСТВЕННЫЕ</v>
      </c>
      <c r="K1367" s="69" t="str">
        <f>VLOOKUP(СВОД2023[[#This Row],[ФО]],СПРАВОЧНИК!H:P,2,0)</f>
        <v>Дальневосточный ФО</v>
      </c>
    </row>
    <row r="1368" spans="1:11" x14ac:dyDescent="0.2">
      <c r="A1368" t="s">
        <v>600</v>
      </c>
      <c r="B1368" t="s">
        <v>590</v>
      </c>
      <c r="C1368" s="1" t="s">
        <v>1035</v>
      </c>
      <c r="D1368" s="1" t="s">
        <v>1315</v>
      </c>
      <c r="E1368" s="2"/>
      <c r="F1368" s="3"/>
      <c r="G1368" s="2"/>
      <c r="H1368" s="3">
        <v>1</v>
      </c>
      <c r="I1368" s="68" t="str">
        <f>VLOOKUP(C1368,СПРАВОЧНИК!B:D,2,0)</f>
        <v>РОССИЯ</v>
      </c>
      <c r="J1368" s="68" t="str">
        <f>VLOOKUP(C1368,СПРАВОЧНИК!B:D,3,0)</f>
        <v>ОТЕЧЕСТВЕННЫЕ</v>
      </c>
      <c r="K1368" s="69" t="str">
        <f>VLOOKUP(СВОД2023[[#This Row],[ФО]],СПРАВОЧНИК!H:P,2,0)</f>
        <v>Дальневосточный ФО</v>
      </c>
    </row>
    <row r="1369" spans="1:11" x14ac:dyDescent="0.2">
      <c r="A1369" t="s">
        <v>600</v>
      </c>
      <c r="B1369" t="s">
        <v>590</v>
      </c>
      <c r="C1369" s="1" t="s">
        <v>1035</v>
      </c>
      <c r="D1369" s="1" t="s">
        <v>1316</v>
      </c>
      <c r="E1369" s="2"/>
      <c r="F1369" s="3">
        <v>1</v>
      </c>
      <c r="G1369" s="2"/>
      <c r="H1369" s="3">
        <v>2</v>
      </c>
      <c r="I1369" s="68" t="str">
        <f>VLOOKUP(C1369,СПРАВОЧНИК!B:D,2,0)</f>
        <v>РОССИЯ</v>
      </c>
      <c r="J1369" s="68" t="str">
        <f>VLOOKUP(C1369,СПРАВОЧНИК!B:D,3,0)</f>
        <v>ОТЕЧЕСТВЕННЫЕ</v>
      </c>
      <c r="K1369" s="69" t="str">
        <f>VLOOKUP(СВОД2023[[#This Row],[ФО]],СПРАВОЧНИК!H:P,2,0)</f>
        <v>Дальневосточный ФО</v>
      </c>
    </row>
    <row r="1370" spans="1:11" x14ac:dyDescent="0.2">
      <c r="A1370" t="s">
        <v>600</v>
      </c>
      <c r="B1370" t="s">
        <v>590</v>
      </c>
      <c r="C1370" s="1" t="s">
        <v>1035</v>
      </c>
      <c r="D1370" s="1" t="s">
        <v>1317</v>
      </c>
      <c r="E1370" s="2">
        <v>7</v>
      </c>
      <c r="F1370" s="3">
        <v>6</v>
      </c>
      <c r="G1370" s="2">
        <v>21</v>
      </c>
      <c r="H1370" s="3">
        <v>17</v>
      </c>
      <c r="I1370" s="68" t="str">
        <f>VLOOKUP(C1370,СПРАВОЧНИК!B:D,2,0)</f>
        <v>РОССИЯ</v>
      </c>
      <c r="J1370" s="68" t="str">
        <f>VLOOKUP(C1370,СПРАВОЧНИК!B:D,3,0)</f>
        <v>ОТЕЧЕСТВЕННЫЕ</v>
      </c>
      <c r="K1370" s="69" t="str">
        <f>VLOOKUP(СВОД2023[[#This Row],[ФО]],СПРАВОЧНИК!H:P,2,0)</f>
        <v>Дальневосточный ФО</v>
      </c>
    </row>
    <row r="1371" spans="1:11" x14ac:dyDescent="0.2">
      <c r="A1371" t="s">
        <v>600</v>
      </c>
      <c r="B1371" t="s">
        <v>590</v>
      </c>
      <c r="C1371" s="1" t="s">
        <v>24</v>
      </c>
      <c r="D1371" s="1" t="s">
        <v>25</v>
      </c>
      <c r="E1371" s="2"/>
      <c r="F1371" s="3">
        <v>1</v>
      </c>
      <c r="G1371" s="2">
        <v>1</v>
      </c>
      <c r="H1371" s="3">
        <v>2</v>
      </c>
      <c r="I1371" s="68" t="str">
        <f>VLOOKUP(C1371,СПРАВОЧНИК!B:D,2,0)</f>
        <v>ЕВРОПА</v>
      </c>
      <c r="J1371" s="68" t="str">
        <f>VLOOKUP(C1371,СПРАВОЧНИК!B:D,3,0)</f>
        <v>ИНОМАРКИ</v>
      </c>
      <c r="K1371" s="69" t="str">
        <f>VLOOKUP(СВОД2023[[#This Row],[ФО]],СПРАВОЧНИК!H:P,2,0)</f>
        <v>Дальневосточный ФО</v>
      </c>
    </row>
    <row r="1372" spans="1:11" x14ac:dyDescent="0.2">
      <c r="A1372" t="s">
        <v>600</v>
      </c>
      <c r="B1372" t="s">
        <v>590</v>
      </c>
      <c r="C1372" s="1" t="s">
        <v>24</v>
      </c>
      <c r="D1372" s="1" t="s">
        <v>26</v>
      </c>
      <c r="E1372" s="2">
        <v>1</v>
      </c>
      <c r="F1372" s="3"/>
      <c r="G1372" s="2">
        <v>1</v>
      </c>
      <c r="H1372" s="3">
        <v>2</v>
      </c>
      <c r="I1372" s="68" t="str">
        <f>VLOOKUP(C1372,СПРАВОЧНИК!B:D,2,0)</f>
        <v>ЕВРОПА</v>
      </c>
      <c r="J1372" s="68" t="str">
        <f>VLOOKUP(C1372,СПРАВОЧНИК!B:D,3,0)</f>
        <v>ИНОМАРКИ</v>
      </c>
      <c r="K1372" s="69" t="str">
        <f>VLOOKUP(СВОД2023[[#This Row],[ФО]],СПРАВОЧНИК!H:P,2,0)</f>
        <v>Дальневосточный ФО</v>
      </c>
    </row>
    <row r="1373" spans="1:11" x14ac:dyDescent="0.2">
      <c r="A1373" t="s">
        <v>600</v>
      </c>
      <c r="B1373" t="s">
        <v>590</v>
      </c>
      <c r="C1373" s="1" t="s">
        <v>24</v>
      </c>
      <c r="D1373" s="1" t="s">
        <v>27</v>
      </c>
      <c r="E1373" s="2"/>
      <c r="F1373" s="3"/>
      <c r="G1373" s="2"/>
      <c r="H1373" s="3">
        <v>2</v>
      </c>
      <c r="I1373" s="68" t="str">
        <f>VLOOKUP(C1373,СПРАВОЧНИК!B:D,2,0)</f>
        <v>ЕВРОПА</v>
      </c>
      <c r="J1373" s="68" t="str">
        <f>VLOOKUP(C1373,СПРАВОЧНИК!B:D,3,0)</f>
        <v>ИНОМАРКИ</v>
      </c>
      <c r="K1373" s="69" t="str">
        <f>VLOOKUP(СВОД2023[[#This Row],[ФО]],СПРАВОЧНИК!H:P,2,0)</f>
        <v>Дальневосточный ФО</v>
      </c>
    </row>
    <row r="1374" spans="1:11" x14ac:dyDescent="0.2">
      <c r="A1374" t="s">
        <v>600</v>
      </c>
      <c r="B1374" t="s">
        <v>590</v>
      </c>
      <c r="C1374" s="1" t="s">
        <v>29</v>
      </c>
      <c r="D1374" s="1" t="s">
        <v>31</v>
      </c>
      <c r="E1374" s="2">
        <v>1</v>
      </c>
      <c r="F1374" s="3"/>
      <c r="G1374" s="2">
        <v>3</v>
      </c>
      <c r="H1374" s="3">
        <v>2</v>
      </c>
      <c r="I1374" s="68" t="str">
        <f>VLOOKUP(C1374,СПРАВОЧНИК!B:D,2,0)</f>
        <v>ЕВРОПА</v>
      </c>
      <c r="J1374" s="68" t="str">
        <f>VLOOKUP(C1374,СПРАВОЧНИК!B:D,3,0)</f>
        <v>ИНОМАРКИ</v>
      </c>
      <c r="K1374" s="69" t="str">
        <f>VLOOKUP(СВОД2023[[#This Row],[ФО]],СПРАВОЧНИК!H:P,2,0)</f>
        <v>Дальневосточный ФО</v>
      </c>
    </row>
    <row r="1375" spans="1:11" x14ac:dyDescent="0.2">
      <c r="A1375" t="s">
        <v>600</v>
      </c>
      <c r="B1375" t="s">
        <v>590</v>
      </c>
      <c r="C1375" s="1" t="s">
        <v>29</v>
      </c>
      <c r="D1375" s="1" t="s">
        <v>1318</v>
      </c>
      <c r="E1375" s="2"/>
      <c r="F1375" s="3">
        <v>1</v>
      </c>
      <c r="G1375" s="2">
        <v>1</v>
      </c>
      <c r="H1375" s="3">
        <v>2</v>
      </c>
      <c r="I1375" s="68" t="str">
        <f>VLOOKUP(C1375,СПРАВОЧНИК!B:D,2,0)</f>
        <v>ЕВРОПА</v>
      </c>
      <c r="J1375" s="68" t="str">
        <f>VLOOKUP(C1375,СПРАВОЧНИК!B:D,3,0)</f>
        <v>ИНОМАРКИ</v>
      </c>
      <c r="K1375" s="69" t="str">
        <f>VLOOKUP(СВОД2023[[#This Row],[ФО]],СПРАВОЧНИК!H:P,2,0)</f>
        <v>Дальневосточный ФО</v>
      </c>
    </row>
    <row r="1376" spans="1:11" x14ac:dyDescent="0.2">
      <c r="A1376" t="s">
        <v>600</v>
      </c>
      <c r="B1376" t="s">
        <v>590</v>
      </c>
      <c r="C1376" s="1" t="s">
        <v>29</v>
      </c>
      <c r="D1376" s="1" t="s">
        <v>34</v>
      </c>
      <c r="E1376" s="2"/>
      <c r="F1376" s="3"/>
      <c r="G1376" s="2">
        <v>1</v>
      </c>
      <c r="H1376" s="3"/>
      <c r="I1376" s="68" t="str">
        <f>VLOOKUP(C1376,СПРАВОЧНИК!B:D,2,0)</f>
        <v>ЕВРОПА</v>
      </c>
      <c r="J1376" s="68" t="str">
        <f>VLOOKUP(C1376,СПРАВОЧНИК!B:D,3,0)</f>
        <v>ИНОМАРКИ</v>
      </c>
      <c r="K1376" s="69" t="str">
        <f>VLOOKUP(СВОД2023[[#This Row],[ФО]],СПРАВОЧНИК!H:P,2,0)</f>
        <v>Дальневосточный ФО</v>
      </c>
    </row>
    <row r="1377" spans="1:11" x14ac:dyDescent="0.2">
      <c r="A1377" t="s">
        <v>600</v>
      </c>
      <c r="B1377" t="s">
        <v>590</v>
      </c>
      <c r="C1377" s="1" t="s">
        <v>29</v>
      </c>
      <c r="D1377" s="1" t="s">
        <v>624</v>
      </c>
      <c r="E1377" s="2">
        <v>3</v>
      </c>
      <c r="F1377" s="3">
        <v>3</v>
      </c>
      <c r="G1377" s="2">
        <v>16</v>
      </c>
      <c r="H1377" s="3">
        <v>16</v>
      </c>
      <c r="I1377" s="68" t="str">
        <f>VLOOKUP(C1377,СПРАВОЧНИК!B:D,2,0)</f>
        <v>ЕВРОПА</v>
      </c>
      <c r="J1377" s="68" t="str">
        <f>VLOOKUP(C1377,СПРАВОЧНИК!B:D,3,0)</f>
        <v>ИНОМАРКИ</v>
      </c>
      <c r="K1377" s="69" t="str">
        <f>VLOOKUP(СВОД2023[[#This Row],[ФО]],СПРАВОЧНИК!H:P,2,0)</f>
        <v>Дальневосточный ФО</v>
      </c>
    </row>
    <row r="1378" spans="1:11" x14ac:dyDescent="0.2">
      <c r="A1378" t="s">
        <v>600</v>
      </c>
      <c r="B1378" t="s">
        <v>590</v>
      </c>
      <c r="C1378" s="1" t="s">
        <v>29</v>
      </c>
      <c r="D1378" s="1" t="s">
        <v>35</v>
      </c>
      <c r="E1378" s="2">
        <v>2</v>
      </c>
      <c r="F1378" s="3"/>
      <c r="G1378" s="2">
        <v>5</v>
      </c>
      <c r="H1378" s="3"/>
      <c r="I1378" s="68" t="str">
        <f>VLOOKUP(C1378,СПРАВОЧНИК!B:D,2,0)</f>
        <v>ЕВРОПА</v>
      </c>
      <c r="J1378" s="68" t="str">
        <f>VLOOKUP(C1378,СПРАВОЧНИК!B:D,3,0)</f>
        <v>ИНОМАРКИ</v>
      </c>
      <c r="K1378" s="69" t="str">
        <f>VLOOKUP(СВОД2023[[#This Row],[ФО]],СПРАВОЧНИК!H:P,2,0)</f>
        <v>Дальневосточный ФО</v>
      </c>
    </row>
    <row r="1379" spans="1:11" x14ac:dyDescent="0.2">
      <c r="A1379" t="s">
        <v>600</v>
      </c>
      <c r="B1379" t="s">
        <v>590</v>
      </c>
      <c r="C1379" s="1" t="s">
        <v>29</v>
      </c>
      <c r="D1379" s="1" t="s">
        <v>838</v>
      </c>
      <c r="E1379" s="2">
        <v>1</v>
      </c>
      <c r="F1379" s="3"/>
      <c r="G1379" s="2">
        <v>5</v>
      </c>
      <c r="H1379" s="3">
        <v>4</v>
      </c>
      <c r="I1379" s="68" t="str">
        <f>VLOOKUP(C1379,СПРАВОЧНИК!B:D,2,0)</f>
        <v>ЕВРОПА</v>
      </c>
      <c r="J1379" s="68" t="str">
        <f>VLOOKUP(C1379,СПРАВОЧНИК!B:D,3,0)</f>
        <v>ИНОМАРКИ</v>
      </c>
      <c r="K1379" s="69" t="str">
        <f>VLOOKUP(СВОД2023[[#This Row],[ФО]],СПРАВОЧНИК!H:P,2,0)</f>
        <v>Дальневосточный ФО</v>
      </c>
    </row>
    <row r="1380" spans="1:11" x14ac:dyDescent="0.2">
      <c r="A1380" t="s">
        <v>600</v>
      </c>
      <c r="B1380" t="s">
        <v>590</v>
      </c>
      <c r="C1380" s="1" t="s">
        <v>29</v>
      </c>
      <c r="D1380" s="1" t="s">
        <v>36</v>
      </c>
      <c r="E1380" s="2">
        <v>23</v>
      </c>
      <c r="F1380" s="3">
        <v>13</v>
      </c>
      <c r="G1380" s="2">
        <v>110</v>
      </c>
      <c r="H1380" s="3">
        <v>69</v>
      </c>
      <c r="I1380" s="68" t="str">
        <f>VLOOKUP(C1380,СПРАВОЧНИК!B:D,2,0)</f>
        <v>ЕВРОПА</v>
      </c>
      <c r="J1380" s="68" t="str">
        <f>VLOOKUP(C1380,СПРАВОЧНИК!B:D,3,0)</f>
        <v>ИНОМАРКИ</v>
      </c>
      <c r="K1380" s="69" t="str">
        <f>VLOOKUP(СВОД2023[[#This Row],[ФО]],СПРАВОЧНИК!H:P,2,0)</f>
        <v>Дальневосточный ФО</v>
      </c>
    </row>
    <row r="1381" spans="1:11" x14ac:dyDescent="0.2">
      <c r="A1381" t="s">
        <v>600</v>
      </c>
      <c r="B1381" t="s">
        <v>590</v>
      </c>
      <c r="C1381" s="1" t="s">
        <v>29</v>
      </c>
      <c r="D1381" s="1" t="s">
        <v>1319</v>
      </c>
      <c r="E1381" s="2"/>
      <c r="F1381" s="3"/>
      <c r="G1381" s="2">
        <v>1</v>
      </c>
      <c r="H1381" s="3"/>
      <c r="I1381" s="68" t="str">
        <f>VLOOKUP(C1381,СПРАВОЧНИК!B:D,2,0)</f>
        <v>ЕВРОПА</v>
      </c>
      <c r="J1381" s="68" t="str">
        <f>VLOOKUP(C1381,СПРАВОЧНИК!B:D,3,0)</f>
        <v>ИНОМАРКИ</v>
      </c>
      <c r="K1381" s="69" t="str">
        <f>VLOOKUP(СВОД2023[[#This Row],[ФО]],СПРАВОЧНИК!H:P,2,0)</f>
        <v>Дальневосточный ФО</v>
      </c>
    </row>
    <row r="1382" spans="1:11" x14ac:dyDescent="0.2">
      <c r="A1382" t="s">
        <v>600</v>
      </c>
      <c r="B1382" t="s">
        <v>590</v>
      </c>
      <c r="C1382" s="1" t="s">
        <v>29</v>
      </c>
      <c r="D1382" s="1" t="s">
        <v>37</v>
      </c>
      <c r="E1382" s="2">
        <v>1</v>
      </c>
      <c r="F1382" s="3">
        <v>2</v>
      </c>
      <c r="G1382" s="2">
        <v>5</v>
      </c>
      <c r="H1382" s="3">
        <v>3</v>
      </c>
      <c r="I1382" s="68" t="str">
        <f>VLOOKUP(C1382,СПРАВОЧНИК!B:D,2,0)</f>
        <v>ЕВРОПА</v>
      </c>
      <c r="J1382" s="68" t="str">
        <f>VLOOKUP(C1382,СПРАВОЧНИК!B:D,3,0)</f>
        <v>ИНОМАРКИ</v>
      </c>
      <c r="K1382" s="69" t="str">
        <f>VLOOKUP(СВОД2023[[#This Row],[ФО]],СПРАВОЧНИК!H:P,2,0)</f>
        <v>Дальневосточный ФО</v>
      </c>
    </row>
    <row r="1383" spans="1:11" x14ac:dyDescent="0.2">
      <c r="A1383" t="s">
        <v>600</v>
      </c>
      <c r="B1383" t="s">
        <v>590</v>
      </c>
      <c r="C1383" s="1" t="s">
        <v>29</v>
      </c>
      <c r="D1383" s="1" t="s">
        <v>38</v>
      </c>
      <c r="E1383" s="2">
        <v>26</v>
      </c>
      <c r="F1383" s="3">
        <v>17</v>
      </c>
      <c r="G1383" s="2">
        <v>134</v>
      </c>
      <c r="H1383" s="3">
        <v>101</v>
      </c>
      <c r="I1383" s="68" t="str">
        <f>VLOOKUP(C1383,СПРАВОЧНИК!B:D,2,0)</f>
        <v>ЕВРОПА</v>
      </c>
      <c r="J1383" s="68" t="str">
        <f>VLOOKUP(C1383,СПРАВОЧНИК!B:D,3,0)</f>
        <v>ИНОМАРКИ</v>
      </c>
      <c r="K1383" s="69" t="str">
        <f>VLOOKUP(СВОД2023[[#This Row],[ФО]],СПРАВОЧНИК!H:P,2,0)</f>
        <v>Дальневосточный ФО</v>
      </c>
    </row>
    <row r="1384" spans="1:11" x14ac:dyDescent="0.2">
      <c r="A1384" t="s">
        <v>600</v>
      </c>
      <c r="B1384" t="s">
        <v>590</v>
      </c>
      <c r="C1384" s="1" t="s">
        <v>29</v>
      </c>
      <c r="D1384" s="1" t="s">
        <v>1320</v>
      </c>
      <c r="E1384" s="2"/>
      <c r="F1384" s="3"/>
      <c r="G1384" s="2">
        <v>3</v>
      </c>
      <c r="H1384" s="3"/>
      <c r="I1384" s="68" t="str">
        <f>VLOOKUP(C1384,СПРАВОЧНИК!B:D,2,0)</f>
        <v>ЕВРОПА</v>
      </c>
      <c r="J1384" s="68" t="str">
        <f>VLOOKUP(C1384,СПРАВОЧНИК!B:D,3,0)</f>
        <v>ИНОМАРКИ</v>
      </c>
      <c r="K1384" s="69" t="str">
        <f>VLOOKUP(СВОД2023[[#This Row],[ФО]],СПРАВОЧНИК!H:P,2,0)</f>
        <v>Дальневосточный ФО</v>
      </c>
    </row>
    <row r="1385" spans="1:11" x14ac:dyDescent="0.2">
      <c r="A1385" t="s">
        <v>600</v>
      </c>
      <c r="B1385" t="s">
        <v>590</v>
      </c>
      <c r="C1385" s="1" t="s">
        <v>29</v>
      </c>
      <c r="D1385" s="1" t="s">
        <v>1321</v>
      </c>
      <c r="E1385" s="2"/>
      <c r="F1385" s="3">
        <v>2</v>
      </c>
      <c r="G1385" s="2">
        <v>4</v>
      </c>
      <c r="H1385" s="3">
        <v>5</v>
      </c>
      <c r="I1385" s="68" t="str">
        <f>VLOOKUP(C1385,СПРАВОЧНИК!B:D,2,0)</f>
        <v>ЕВРОПА</v>
      </c>
      <c r="J1385" s="68" t="str">
        <f>VLOOKUP(C1385,СПРАВОЧНИК!B:D,3,0)</f>
        <v>ИНОМАРКИ</v>
      </c>
      <c r="K1385" s="69" t="str">
        <f>VLOOKUP(СВОД2023[[#This Row],[ФО]],СПРАВОЧНИК!H:P,2,0)</f>
        <v>Дальневосточный ФО</v>
      </c>
    </row>
    <row r="1386" spans="1:11" x14ac:dyDescent="0.2">
      <c r="A1386" t="s">
        <v>600</v>
      </c>
      <c r="B1386" t="s">
        <v>590</v>
      </c>
      <c r="C1386" s="1" t="s">
        <v>29</v>
      </c>
      <c r="D1386" s="1" t="s">
        <v>1322</v>
      </c>
      <c r="E1386" s="2"/>
      <c r="F1386" s="3"/>
      <c r="G1386" s="2"/>
      <c r="H1386" s="3">
        <v>1</v>
      </c>
      <c r="I1386" s="68" t="str">
        <f>VLOOKUP(C1386,СПРАВОЧНИК!B:D,2,0)</f>
        <v>ЕВРОПА</v>
      </c>
      <c r="J1386" s="68" t="str">
        <f>VLOOKUP(C1386,СПРАВОЧНИК!B:D,3,0)</f>
        <v>ИНОМАРКИ</v>
      </c>
      <c r="K1386" s="69" t="str">
        <f>VLOOKUP(СВОД2023[[#This Row],[ФО]],СПРАВОЧНИК!H:P,2,0)</f>
        <v>Дальневосточный ФО</v>
      </c>
    </row>
    <row r="1387" spans="1:11" x14ac:dyDescent="0.2">
      <c r="A1387" t="s">
        <v>600</v>
      </c>
      <c r="B1387" t="s">
        <v>590</v>
      </c>
      <c r="C1387" s="1" t="s">
        <v>29</v>
      </c>
      <c r="D1387" s="1" t="s">
        <v>39</v>
      </c>
      <c r="E1387" s="2">
        <v>1</v>
      </c>
      <c r="F1387" s="3"/>
      <c r="G1387" s="2">
        <v>2</v>
      </c>
      <c r="H1387" s="3"/>
      <c r="I1387" s="68" t="str">
        <f>VLOOKUP(C1387,СПРАВОЧНИК!B:D,2,0)</f>
        <v>ЕВРОПА</v>
      </c>
      <c r="J1387" s="68" t="str">
        <f>VLOOKUP(C1387,СПРАВОЧНИК!B:D,3,0)</f>
        <v>ИНОМАРКИ</v>
      </c>
      <c r="K1387" s="69" t="str">
        <f>VLOOKUP(СВОД2023[[#This Row],[ФО]],СПРАВОЧНИК!H:P,2,0)</f>
        <v>Дальневосточный ФО</v>
      </c>
    </row>
    <row r="1388" spans="1:11" x14ac:dyDescent="0.2">
      <c r="A1388" t="s">
        <v>600</v>
      </c>
      <c r="B1388" t="s">
        <v>590</v>
      </c>
      <c r="C1388" s="1" t="s">
        <v>29</v>
      </c>
      <c r="D1388" s="1" t="s">
        <v>40</v>
      </c>
      <c r="E1388" s="2">
        <v>12</v>
      </c>
      <c r="F1388" s="3">
        <v>7</v>
      </c>
      <c r="G1388" s="2">
        <v>50</v>
      </c>
      <c r="H1388" s="3">
        <v>49</v>
      </c>
      <c r="I1388" s="68" t="str">
        <f>VLOOKUP(C1388,СПРАВОЧНИК!B:D,2,0)</f>
        <v>ЕВРОПА</v>
      </c>
      <c r="J1388" s="68" t="str">
        <f>VLOOKUP(C1388,СПРАВОЧНИК!B:D,3,0)</f>
        <v>ИНОМАРКИ</v>
      </c>
      <c r="K1388" s="69" t="str">
        <f>VLOOKUP(СВОД2023[[#This Row],[ФО]],СПРАВОЧНИК!H:P,2,0)</f>
        <v>Дальневосточный ФО</v>
      </c>
    </row>
    <row r="1389" spans="1:11" x14ac:dyDescent="0.2">
      <c r="A1389" t="s">
        <v>600</v>
      </c>
      <c r="B1389" t="s">
        <v>590</v>
      </c>
      <c r="C1389" s="1" t="s">
        <v>29</v>
      </c>
      <c r="D1389" s="1" t="s">
        <v>41</v>
      </c>
      <c r="E1389" s="2">
        <v>3</v>
      </c>
      <c r="F1389" s="3"/>
      <c r="G1389" s="2">
        <v>6</v>
      </c>
      <c r="H1389" s="3"/>
      <c r="I1389" s="68" t="str">
        <f>VLOOKUP(C1389,СПРАВОЧНИК!B:D,2,0)</f>
        <v>ЕВРОПА</v>
      </c>
      <c r="J1389" s="68" t="str">
        <f>VLOOKUP(C1389,СПРАВОЧНИК!B:D,3,0)</f>
        <v>ИНОМАРКИ</v>
      </c>
      <c r="K1389" s="69" t="str">
        <f>VLOOKUP(СВОД2023[[#This Row],[ФО]],СПРАВОЧНИК!H:P,2,0)</f>
        <v>Дальневосточный ФО</v>
      </c>
    </row>
    <row r="1390" spans="1:11" x14ac:dyDescent="0.2">
      <c r="A1390" t="s">
        <v>600</v>
      </c>
      <c r="B1390" t="s">
        <v>590</v>
      </c>
      <c r="C1390" s="1" t="s">
        <v>29</v>
      </c>
      <c r="D1390" s="1" t="s">
        <v>43</v>
      </c>
      <c r="E1390" s="2"/>
      <c r="F1390" s="3"/>
      <c r="G1390" s="2">
        <v>1</v>
      </c>
      <c r="H1390" s="3">
        <v>1</v>
      </c>
      <c r="I1390" s="68" t="str">
        <f>VLOOKUP(C1390,СПРАВОЧНИК!B:D,2,0)</f>
        <v>ЕВРОПА</v>
      </c>
      <c r="J1390" s="68" t="str">
        <f>VLOOKUP(C1390,СПРАВОЧНИК!B:D,3,0)</f>
        <v>ИНОМАРКИ</v>
      </c>
      <c r="K1390" s="69" t="str">
        <f>VLOOKUP(СВОД2023[[#This Row],[ФО]],СПРАВОЧНИК!H:P,2,0)</f>
        <v>Дальневосточный ФО</v>
      </c>
    </row>
    <row r="1391" spans="1:11" x14ac:dyDescent="0.2">
      <c r="A1391" t="s">
        <v>600</v>
      </c>
      <c r="B1391" t="s">
        <v>590</v>
      </c>
      <c r="C1391" s="1" t="s">
        <v>29</v>
      </c>
      <c r="D1391" s="1" t="s">
        <v>44</v>
      </c>
      <c r="E1391" s="2">
        <v>1</v>
      </c>
      <c r="F1391" s="3"/>
      <c r="G1391" s="2">
        <v>1</v>
      </c>
      <c r="H1391" s="3">
        <v>1</v>
      </c>
      <c r="I1391" s="68" t="str">
        <f>VLOOKUP(C1391,СПРАВОЧНИК!B:D,2,0)</f>
        <v>ЕВРОПА</v>
      </c>
      <c r="J1391" s="68" t="str">
        <f>VLOOKUP(C1391,СПРАВОЧНИК!B:D,3,0)</f>
        <v>ИНОМАРКИ</v>
      </c>
      <c r="K1391" s="69" t="str">
        <f>VLOOKUP(СВОД2023[[#This Row],[ФО]],СПРАВОЧНИК!H:P,2,0)</f>
        <v>Дальневосточный ФО</v>
      </c>
    </row>
    <row r="1392" spans="1:11" x14ac:dyDescent="0.2">
      <c r="A1392" t="s">
        <v>600</v>
      </c>
      <c r="B1392" t="s">
        <v>590</v>
      </c>
      <c r="C1392" s="1" t="s">
        <v>29</v>
      </c>
      <c r="D1392" s="1" t="s">
        <v>45</v>
      </c>
      <c r="E1392" s="2"/>
      <c r="F1392" s="3">
        <v>2</v>
      </c>
      <c r="G1392" s="2">
        <v>6</v>
      </c>
      <c r="H1392" s="3">
        <v>2</v>
      </c>
      <c r="I1392" s="68" t="str">
        <f>VLOOKUP(C1392,СПРАВОЧНИК!B:D,2,0)</f>
        <v>ЕВРОПА</v>
      </c>
      <c r="J1392" s="68" t="str">
        <f>VLOOKUP(C1392,СПРАВОЧНИК!B:D,3,0)</f>
        <v>ИНОМАРКИ</v>
      </c>
      <c r="K1392" s="69" t="str">
        <f>VLOOKUP(СВОД2023[[#This Row],[ФО]],СПРАВОЧНИК!H:P,2,0)</f>
        <v>Дальневосточный ФО</v>
      </c>
    </row>
    <row r="1393" spans="1:11" x14ac:dyDescent="0.2">
      <c r="A1393" t="s">
        <v>600</v>
      </c>
      <c r="B1393" t="s">
        <v>590</v>
      </c>
      <c r="C1393" s="1" t="s">
        <v>29</v>
      </c>
      <c r="D1393" s="1" t="s">
        <v>1323</v>
      </c>
      <c r="E1393" s="2"/>
      <c r="F1393" s="3"/>
      <c r="G1393" s="2">
        <v>2</v>
      </c>
      <c r="H1393" s="3"/>
      <c r="I1393" s="68" t="str">
        <f>VLOOKUP(C1393,СПРАВОЧНИК!B:D,2,0)</f>
        <v>ЕВРОПА</v>
      </c>
      <c r="J1393" s="68" t="str">
        <f>VLOOKUP(C1393,СПРАВОЧНИК!B:D,3,0)</f>
        <v>ИНОМАРКИ</v>
      </c>
      <c r="K1393" s="69" t="str">
        <f>VLOOKUP(СВОД2023[[#This Row],[ФО]],СПРАВОЧНИК!H:P,2,0)</f>
        <v>Дальневосточный ФО</v>
      </c>
    </row>
    <row r="1394" spans="1:11" x14ac:dyDescent="0.2">
      <c r="A1394" t="s">
        <v>600</v>
      </c>
      <c r="B1394" t="s">
        <v>590</v>
      </c>
      <c r="C1394" s="1" t="s">
        <v>29</v>
      </c>
      <c r="D1394" s="1" t="s">
        <v>47</v>
      </c>
      <c r="E1394" s="2">
        <v>11</v>
      </c>
      <c r="F1394" s="3">
        <v>7</v>
      </c>
      <c r="G1394" s="2">
        <v>54</v>
      </c>
      <c r="H1394" s="3">
        <v>35</v>
      </c>
      <c r="I1394" s="68" t="str">
        <f>VLOOKUP(C1394,СПРАВОЧНИК!B:D,2,0)</f>
        <v>ЕВРОПА</v>
      </c>
      <c r="J1394" s="68" t="str">
        <f>VLOOKUP(C1394,СПРАВОЧНИК!B:D,3,0)</f>
        <v>ИНОМАРКИ</v>
      </c>
      <c r="K1394" s="69" t="str">
        <f>VLOOKUP(СВОД2023[[#This Row],[ФО]],СПРАВОЧНИК!H:P,2,0)</f>
        <v>Дальневосточный ФО</v>
      </c>
    </row>
    <row r="1395" spans="1:11" x14ac:dyDescent="0.2">
      <c r="A1395" t="s">
        <v>600</v>
      </c>
      <c r="B1395" t="s">
        <v>590</v>
      </c>
      <c r="C1395" s="1" t="s">
        <v>29</v>
      </c>
      <c r="D1395" s="1" t="s">
        <v>48</v>
      </c>
      <c r="E1395" s="2">
        <v>6</v>
      </c>
      <c r="F1395" s="3">
        <v>3</v>
      </c>
      <c r="G1395" s="2">
        <v>21</v>
      </c>
      <c r="H1395" s="3">
        <v>10</v>
      </c>
      <c r="I1395" s="68" t="str">
        <f>VLOOKUP(C1395,СПРАВОЧНИК!B:D,2,0)</f>
        <v>ЕВРОПА</v>
      </c>
      <c r="J1395" s="68" t="str">
        <f>VLOOKUP(C1395,СПРАВОЧНИК!B:D,3,0)</f>
        <v>ИНОМАРКИ</v>
      </c>
      <c r="K1395" s="69" t="str">
        <f>VLOOKUP(СВОД2023[[#This Row],[ФО]],СПРАВОЧНИК!H:P,2,0)</f>
        <v>Дальневосточный ФО</v>
      </c>
    </row>
    <row r="1396" spans="1:11" x14ac:dyDescent="0.2">
      <c r="A1396" t="s">
        <v>600</v>
      </c>
      <c r="B1396" t="s">
        <v>590</v>
      </c>
      <c r="C1396" s="1" t="s">
        <v>29</v>
      </c>
      <c r="D1396" s="1" t="s">
        <v>49</v>
      </c>
      <c r="E1396" s="2">
        <v>10</v>
      </c>
      <c r="F1396" s="3">
        <v>6</v>
      </c>
      <c r="G1396" s="2">
        <v>55</v>
      </c>
      <c r="H1396" s="3">
        <v>31</v>
      </c>
      <c r="I1396" s="68" t="str">
        <f>VLOOKUP(C1396,СПРАВОЧНИК!B:D,2,0)</f>
        <v>ЕВРОПА</v>
      </c>
      <c r="J1396" s="68" t="str">
        <f>VLOOKUP(C1396,СПРАВОЧНИК!B:D,3,0)</f>
        <v>ИНОМАРКИ</v>
      </c>
      <c r="K1396" s="69" t="str">
        <f>VLOOKUP(СВОД2023[[#This Row],[ФО]],СПРАВОЧНИК!H:P,2,0)</f>
        <v>Дальневосточный ФО</v>
      </c>
    </row>
    <row r="1397" spans="1:11" x14ac:dyDescent="0.2">
      <c r="A1397" t="s">
        <v>600</v>
      </c>
      <c r="B1397" t="s">
        <v>590</v>
      </c>
      <c r="C1397" s="1" t="s">
        <v>29</v>
      </c>
      <c r="D1397" s="1" t="s">
        <v>50</v>
      </c>
      <c r="E1397" s="2">
        <v>10</v>
      </c>
      <c r="F1397" s="3">
        <v>3</v>
      </c>
      <c r="G1397" s="2">
        <v>43</v>
      </c>
      <c r="H1397" s="3">
        <v>19</v>
      </c>
      <c r="I1397" s="68" t="str">
        <f>VLOOKUP(C1397,СПРАВОЧНИК!B:D,2,0)</f>
        <v>ЕВРОПА</v>
      </c>
      <c r="J1397" s="68" t="str">
        <f>VLOOKUP(C1397,СПРАВОЧНИК!B:D,3,0)</f>
        <v>ИНОМАРКИ</v>
      </c>
      <c r="K1397" s="69" t="str">
        <f>VLOOKUP(СВОД2023[[#This Row],[ФО]],СПРАВОЧНИК!H:P,2,0)</f>
        <v>Дальневосточный ФО</v>
      </c>
    </row>
    <row r="1398" spans="1:11" x14ac:dyDescent="0.2">
      <c r="A1398" t="s">
        <v>600</v>
      </c>
      <c r="B1398" t="s">
        <v>590</v>
      </c>
      <c r="C1398" s="1" t="s">
        <v>29</v>
      </c>
      <c r="D1398" s="1" t="s">
        <v>51</v>
      </c>
      <c r="E1398" s="2"/>
      <c r="F1398" s="3"/>
      <c r="G1398" s="2">
        <v>3</v>
      </c>
      <c r="H1398" s="3"/>
      <c r="I1398" s="68" t="str">
        <f>VLOOKUP(C1398,СПРАВОЧНИК!B:D,2,0)</f>
        <v>ЕВРОПА</v>
      </c>
      <c r="J1398" s="68" t="str">
        <f>VLOOKUP(C1398,СПРАВОЧНИК!B:D,3,0)</f>
        <v>ИНОМАРКИ</v>
      </c>
      <c r="K1398" s="69" t="str">
        <f>VLOOKUP(СВОД2023[[#This Row],[ФО]],СПРАВОЧНИК!H:P,2,0)</f>
        <v>Дальневосточный ФО</v>
      </c>
    </row>
    <row r="1399" spans="1:11" x14ac:dyDescent="0.2">
      <c r="A1399" t="s">
        <v>600</v>
      </c>
      <c r="B1399" t="s">
        <v>590</v>
      </c>
      <c r="C1399" s="1" t="s">
        <v>29</v>
      </c>
      <c r="D1399" s="1" t="s">
        <v>52</v>
      </c>
      <c r="E1399" s="2">
        <v>48</v>
      </c>
      <c r="F1399" s="3">
        <v>31</v>
      </c>
      <c r="G1399" s="2">
        <v>232</v>
      </c>
      <c r="H1399" s="3">
        <v>158</v>
      </c>
      <c r="I1399" s="68" t="str">
        <f>VLOOKUP(C1399,СПРАВОЧНИК!B:D,2,0)</f>
        <v>ЕВРОПА</v>
      </c>
      <c r="J1399" s="68" t="str">
        <f>VLOOKUP(C1399,СПРАВОЧНИК!B:D,3,0)</f>
        <v>ИНОМАРКИ</v>
      </c>
      <c r="K1399" s="69" t="str">
        <f>VLOOKUP(СВОД2023[[#This Row],[ФО]],СПРАВОЧНИК!H:P,2,0)</f>
        <v>Дальневосточный ФО</v>
      </c>
    </row>
    <row r="1400" spans="1:11" x14ac:dyDescent="0.2">
      <c r="A1400" t="s">
        <v>600</v>
      </c>
      <c r="B1400" t="s">
        <v>590</v>
      </c>
      <c r="C1400" s="1" t="s">
        <v>29</v>
      </c>
      <c r="D1400" s="1" t="s">
        <v>53</v>
      </c>
      <c r="E1400" s="2"/>
      <c r="F1400" s="3">
        <v>1</v>
      </c>
      <c r="G1400" s="2">
        <v>7</v>
      </c>
      <c r="H1400" s="3">
        <v>3</v>
      </c>
      <c r="I1400" s="68" t="str">
        <f>VLOOKUP(C1400,СПРАВОЧНИК!B:D,2,0)</f>
        <v>ЕВРОПА</v>
      </c>
      <c r="J1400" s="68" t="str">
        <f>VLOOKUP(C1400,СПРАВОЧНИК!B:D,3,0)</f>
        <v>ИНОМАРКИ</v>
      </c>
      <c r="K1400" s="69" t="str">
        <f>VLOOKUP(СВОД2023[[#This Row],[ФО]],СПРАВОЧНИК!H:P,2,0)</f>
        <v>Дальневосточный ФО</v>
      </c>
    </row>
    <row r="1401" spans="1:11" x14ac:dyDescent="0.2">
      <c r="A1401" t="s">
        <v>600</v>
      </c>
      <c r="B1401" t="s">
        <v>590</v>
      </c>
      <c r="C1401" s="1" t="s">
        <v>29</v>
      </c>
      <c r="D1401" s="1" t="s">
        <v>54</v>
      </c>
      <c r="E1401" s="2">
        <v>17</v>
      </c>
      <c r="F1401" s="3">
        <v>12</v>
      </c>
      <c r="G1401" s="2">
        <v>113</v>
      </c>
      <c r="H1401" s="3">
        <v>96</v>
      </c>
      <c r="I1401" s="68" t="str">
        <f>VLOOKUP(C1401,СПРАВОЧНИК!B:D,2,0)</f>
        <v>ЕВРОПА</v>
      </c>
      <c r="J1401" s="68" t="str">
        <f>VLOOKUP(C1401,СПРАВОЧНИК!B:D,3,0)</f>
        <v>ИНОМАРКИ</v>
      </c>
      <c r="K1401" s="69" t="str">
        <f>VLOOKUP(СВОД2023[[#This Row],[ФО]],СПРАВОЧНИК!H:P,2,0)</f>
        <v>Дальневосточный ФО</v>
      </c>
    </row>
    <row r="1402" spans="1:11" x14ac:dyDescent="0.2">
      <c r="A1402" t="s">
        <v>600</v>
      </c>
      <c r="B1402" t="s">
        <v>590</v>
      </c>
      <c r="C1402" s="1" t="s">
        <v>29</v>
      </c>
      <c r="D1402" s="1" t="s">
        <v>55</v>
      </c>
      <c r="E1402" s="2">
        <v>2</v>
      </c>
      <c r="F1402" s="3"/>
      <c r="G1402" s="2">
        <v>15</v>
      </c>
      <c r="H1402" s="3">
        <v>12</v>
      </c>
      <c r="I1402" s="68" t="str">
        <f>VLOOKUP(C1402,СПРАВОЧНИК!B:D,2,0)</f>
        <v>ЕВРОПА</v>
      </c>
      <c r="J1402" s="68" t="str">
        <f>VLOOKUP(C1402,СПРАВОЧНИК!B:D,3,0)</f>
        <v>ИНОМАРКИ</v>
      </c>
      <c r="K1402" s="69" t="str">
        <f>VLOOKUP(СВОД2023[[#This Row],[ФО]],СПРАВОЧНИК!H:P,2,0)</f>
        <v>Дальневосточный ФО</v>
      </c>
    </row>
    <row r="1403" spans="1:11" x14ac:dyDescent="0.2">
      <c r="A1403" t="s">
        <v>600</v>
      </c>
      <c r="B1403" t="s">
        <v>590</v>
      </c>
      <c r="C1403" s="1" t="s">
        <v>29</v>
      </c>
      <c r="D1403" s="1" t="s">
        <v>56</v>
      </c>
      <c r="E1403" s="2">
        <v>7</v>
      </c>
      <c r="F1403" s="3">
        <v>3</v>
      </c>
      <c r="G1403" s="2">
        <v>43</v>
      </c>
      <c r="H1403" s="3">
        <v>25</v>
      </c>
      <c r="I1403" s="68" t="str">
        <f>VLOOKUP(C1403,СПРАВОЧНИК!B:D,2,0)</f>
        <v>ЕВРОПА</v>
      </c>
      <c r="J1403" s="68" t="str">
        <f>VLOOKUP(C1403,СПРАВОЧНИК!B:D,3,0)</f>
        <v>ИНОМАРКИ</v>
      </c>
      <c r="K1403" s="69" t="str">
        <f>VLOOKUP(СВОД2023[[#This Row],[ФО]],СПРАВОЧНИК!H:P,2,0)</f>
        <v>Дальневосточный ФО</v>
      </c>
    </row>
    <row r="1404" spans="1:11" x14ac:dyDescent="0.2">
      <c r="A1404" t="s">
        <v>600</v>
      </c>
      <c r="B1404" t="s">
        <v>590</v>
      </c>
      <c r="C1404" s="1" t="s">
        <v>1324</v>
      </c>
      <c r="D1404" s="1" t="s">
        <v>1325</v>
      </c>
      <c r="E1404" s="2">
        <v>1</v>
      </c>
      <c r="F1404" s="3"/>
      <c r="G1404" s="2">
        <v>2</v>
      </c>
      <c r="H1404" s="3">
        <v>4</v>
      </c>
      <c r="I1404" s="68" t="str">
        <f>VLOOKUP(C1404,СПРАВОЧНИК!B:D,2,0)</f>
        <v>РОССИЯ</v>
      </c>
      <c r="J1404" s="68" t="str">
        <f>VLOOKUP(C1404,СПРАВОЧНИК!B:D,3,0)</f>
        <v>ОТЕЧЕСТВЕННЫЕ</v>
      </c>
      <c r="K1404" s="69" t="str">
        <f>VLOOKUP(СВОД2023[[#This Row],[ФО]],СПРАВОЧНИК!H:P,2,0)</f>
        <v>Дальневосточный ФО</v>
      </c>
    </row>
    <row r="1405" spans="1:11" x14ac:dyDescent="0.2">
      <c r="A1405" t="s">
        <v>600</v>
      </c>
      <c r="B1405" t="s">
        <v>590</v>
      </c>
      <c r="C1405" s="1" t="s">
        <v>1104</v>
      </c>
      <c r="D1405" s="1" t="s">
        <v>1326</v>
      </c>
      <c r="E1405" s="2"/>
      <c r="F1405" s="3"/>
      <c r="G1405" s="2">
        <v>1</v>
      </c>
      <c r="H1405" s="3">
        <v>1</v>
      </c>
      <c r="I1405" s="68" t="str">
        <f>VLOOKUP(C1405,СПРАВОЧНИК!B:D,2,0)</f>
        <v>КИТАЙ</v>
      </c>
      <c r="J1405" s="68" t="str">
        <f>VLOOKUP(C1405,СПРАВОЧНИК!B:D,3,0)</f>
        <v>ИНОМАРКИ</v>
      </c>
      <c r="K1405" s="69" t="str">
        <f>VLOOKUP(СВОД2023[[#This Row],[ФО]],СПРАВОЧНИК!H:P,2,0)</f>
        <v>Дальневосточный ФО</v>
      </c>
    </row>
    <row r="1406" spans="1:11" x14ac:dyDescent="0.2">
      <c r="A1406" t="s">
        <v>600</v>
      </c>
      <c r="B1406" t="s">
        <v>590</v>
      </c>
      <c r="C1406" s="1" t="s">
        <v>62</v>
      </c>
      <c r="D1406" s="1" t="s">
        <v>1327</v>
      </c>
      <c r="E1406" s="2"/>
      <c r="F1406" s="3"/>
      <c r="G1406" s="2">
        <v>2</v>
      </c>
      <c r="H1406" s="3"/>
      <c r="I1406" s="68" t="str">
        <f>VLOOKUP(C1406,СПРАВОЧНИК!B:D,2,0)</f>
        <v>КИТАЙ</v>
      </c>
      <c r="J1406" s="68" t="str">
        <f>VLOOKUP(C1406,СПРАВОЧНИК!B:D,3,0)</f>
        <v>ИНОМАРКИ</v>
      </c>
      <c r="K1406" s="69" t="str">
        <f>VLOOKUP(СВОД2023[[#This Row],[ФО]],СПРАВОЧНИК!H:P,2,0)</f>
        <v>Дальневосточный ФО</v>
      </c>
    </row>
    <row r="1407" spans="1:11" x14ac:dyDescent="0.2">
      <c r="A1407" t="s">
        <v>600</v>
      </c>
      <c r="B1407" t="s">
        <v>590</v>
      </c>
      <c r="C1407" s="1" t="s">
        <v>70</v>
      </c>
      <c r="D1407" s="1" t="s">
        <v>1328</v>
      </c>
      <c r="E1407" s="2"/>
      <c r="F1407" s="3"/>
      <c r="G1407" s="2"/>
      <c r="H1407" s="3">
        <v>1</v>
      </c>
      <c r="I1407" s="68" t="str">
        <f>VLOOKUP(C1407,СПРАВОЧНИК!B:D,2,0)</f>
        <v>США</v>
      </c>
      <c r="J1407" s="68" t="str">
        <f>VLOOKUP(C1407,СПРАВОЧНИК!B:D,3,0)</f>
        <v>ИНОМАРКИ</v>
      </c>
      <c r="K1407" s="69" t="str">
        <f>VLOOKUP(СВОД2023[[#This Row],[ФО]],СПРАВОЧНИК!H:P,2,0)</f>
        <v>Дальневосточный ФО</v>
      </c>
    </row>
    <row r="1408" spans="1:11" x14ac:dyDescent="0.2">
      <c r="A1408" t="s">
        <v>600</v>
      </c>
      <c r="B1408" t="s">
        <v>590</v>
      </c>
      <c r="C1408" s="1" t="s">
        <v>70</v>
      </c>
      <c r="D1408" s="1" t="s">
        <v>1329</v>
      </c>
      <c r="E1408" s="2"/>
      <c r="F1408" s="3"/>
      <c r="G1408" s="2">
        <v>1</v>
      </c>
      <c r="H1408" s="3"/>
      <c r="I1408" s="68" t="str">
        <f>VLOOKUP(C1408,СПРАВОЧНИК!B:D,2,0)</f>
        <v>США</v>
      </c>
      <c r="J1408" s="68" t="str">
        <f>VLOOKUP(C1408,СПРАВОЧНИК!B:D,3,0)</f>
        <v>ИНОМАРКИ</v>
      </c>
      <c r="K1408" s="69" t="str">
        <f>VLOOKUP(СВОД2023[[#This Row],[ФО]],СПРАВОЧНИК!H:P,2,0)</f>
        <v>Дальневосточный ФО</v>
      </c>
    </row>
    <row r="1409" spans="1:11" x14ac:dyDescent="0.2">
      <c r="A1409" t="s">
        <v>600</v>
      </c>
      <c r="B1409" t="s">
        <v>590</v>
      </c>
      <c r="C1409" s="1" t="s">
        <v>70</v>
      </c>
      <c r="D1409" s="1" t="s">
        <v>1330</v>
      </c>
      <c r="E1409" s="2"/>
      <c r="F1409" s="3"/>
      <c r="G1409" s="2">
        <v>1</v>
      </c>
      <c r="H1409" s="3"/>
      <c r="I1409" s="68" t="str">
        <f>VLOOKUP(C1409,СПРАВОЧНИК!B:D,2,0)</f>
        <v>США</v>
      </c>
      <c r="J1409" s="68" t="str">
        <f>VLOOKUP(C1409,СПРАВОЧНИК!B:D,3,0)</f>
        <v>ИНОМАРКИ</v>
      </c>
      <c r="K1409" s="69" t="str">
        <f>VLOOKUP(СВОД2023[[#This Row],[ФО]],СПРАВОЧНИК!H:P,2,0)</f>
        <v>Дальневосточный ФО</v>
      </c>
    </row>
    <row r="1410" spans="1:11" x14ac:dyDescent="0.2">
      <c r="A1410" t="s">
        <v>600</v>
      </c>
      <c r="B1410" t="s">
        <v>590</v>
      </c>
      <c r="C1410" s="1" t="s">
        <v>70</v>
      </c>
      <c r="D1410" s="1" t="s">
        <v>823</v>
      </c>
      <c r="E1410" s="2">
        <v>3</v>
      </c>
      <c r="F1410" s="3"/>
      <c r="G1410" s="2">
        <v>5</v>
      </c>
      <c r="H1410" s="3">
        <v>4</v>
      </c>
      <c r="I1410" s="68" t="str">
        <f>VLOOKUP(C1410,СПРАВОЧНИК!B:D,2,0)</f>
        <v>США</v>
      </c>
      <c r="J1410" s="68" t="str">
        <f>VLOOKUP(C1410,СПРАВОЧНИК!B:D,3,0)</f>
        <v>ИНОМАРКИ</v>
      </c>
      <c r="K1410" s="69" t="str">
        <f>VLOOKUP(СВОД2023[[#This Row],[ФО]],СПРАВОЧНИК!H:P,2,0)</f>
        <v>Дальневосточный ФО</v>
      </c>
    </row>
    <row r="1411" spans="1:11" x14ac:dyDescent="0.2">
      <c r="A1411" t="s">
        <v>600</v>
      </c>
      <c r="B1411" t="s">
        <v>590</v>
      </c>
      <c r="C1411" s="1" t="s">
        <v>70</v>
      </c>
      <c r="D1411" s="1" t="s">
        <v>1331</v>
      </c>
      <c r="E1411" s="2"/>
      <c r="F1411" s="3"/>
      <c r="G1411" s="2"/>
      <c r="H1411" s="3">
        <v>1</v>
      </c>
      <c r="I1411" s="68" t="str">
        <f>VLOOKUP(C1411,СПРАВОЧНИК!B:D,2,0)</f>
        <v>США</v>
      </c>
      <c r="J1411" s="68" t="str">
        <f>VLOOKUP(C1411,СПРАВОЧНИК!B:D,3,0)</f>
        <v>ИНОМАРКИ</v>
      </c>
      <c r="K1411" s="69" t="str">
        <f>VLOOKUP(СВОД2023[[#This Row],[ФО]],СПРАВОЧНИК!H:P,2,0)</f>
        <v>Дальневосточный ФО</v>
      </c>
    </row>
    <row r="1412" spans="1:11" x14ac:dyDescent="0.2">
      <c r="A1412" t="s">
        <v>600</v>
      </c>
      <c r="B1412" t="s">
        <v>590</v>
      </c>
      <c r="C1412" s="1" t="s">
        <v>70</v>
      </c>
      <c r="D1412" s="1" t="s">
        <v>1332</v>
      </c>
      <c r="E1412" s="2">
        <v>2</v>
      </c>
      <c r="F1412" s="3">
        <v>1</v>
      </c>
      <c r="G1412" s="2">
        <v>13</v>
      </c>
      <c r="H1412" s="3">
        <v>9</v>
      </c>
      <c r="I1412" s="68" t="str">
        <f>VLOOKUP(C1412,СПРАВОЧНИК!B:D,2,0)</f>
        <v>США</v>
      </c>
      <c r="J1412" s="68" t="str">
        <f>VLOOKUP(C1412,СПРАВОЧНИК!B:D,3,0)</f>
        <v>ИНОМАРКИ</v>
      </c>
      <c r="K1412" s="69" t="str">
        <f>VLOOKUP(СВОД2023[[#This Row],[ФО]],СПРАВОЧНИК!H:P,2,0)</f>
        <v>Дальневосточный ФО</v>
      </c>
    </row>
    <row r="1413" spans="1:11" x14ac:dyDescent="0.2">
      <c r="A1413" t="s">
        <v>600</v>
      </c>
      <c r="B1413" t="s">
        <v>590</v>
      </c>
      <c r="C1413" s="1" t="s">
        <v>70</v>
      </c>
      <c r="D1413" s="1" t="s">
        <v>1333</v>
      </c>
      <c r="E1413" s="2"/>
      <c r="F1413" s="3"/>
      <c r="G1413" s="2">
        <v>2</v>
      </c>
      <c r="H1413" s="3">
        <v>1</v>
      </c>
      <c r="I1413" s="68" t="str">
        <f>VLOOKUP(C1413,СПРАВОЧНИК!B:D,2,0)</f>
        <v>США</v>
      </c>
      <c r="J1413" s="68" t="str">
        <f>VLOOKUP(C1413,СПРАВОЧНИК!B:D,3,0)</f>
        <v>ИНОМАРКИ</v>
      </c>
      <c r="K1413" s="69" t="str">
        <f>VLOOKUP(СВОД2023[[#This Row],[ФО]],СПРАВОЧНИК!H:P,2,0)</f>
        <v>Дальневосточный ФО</v>
      </c>
    </row>
    <row r="1414" spans="1:11" x14ac:dyDescent="0.2">
      <c r="A1414" t="s">
        <v>600</v>
      </c>
      <c r="B1414" t="s">
        <v>590</v>
      </c>
      <c r="C1414" s="1" t="s">
        <v>70</v>
      </c>
      <c r="D1414" s="1" t="s">
        <v>72</v>
      </c>
      <c r="E1414" s="2"/>
      <c r="F1414" s="3"/>
      <c r="G1414" s="2"/>
      <c r="H1414" s="3">
        <v>1</v>
      </c>
      <c r="I1414" s="68" t="str">
        <f>VLOOKUP(C1414,СПРАВОЧНИК!B:D,2,0)</f>
        <v>США</v>
      </c>
      <c r="J1414" s="68" t="str">
        <f>VLOOKUP(C1414,СПРАВОЧНИК!B:D,3,0)</f>
        <v>ИНОМАРКИ</v>
      </c>
      <c r="K1414" s="69" t="str">
        <f>VLOOKUP(СВОД2023[[#This Row],[ФО]],СПРАВОЧНИК!H:P,2,0)</f>
        <v>Дальневосточный ФО</v>
      </c>
    </row>
    <row r="1415" spans="1:11" x14ac:dyDescent="0.2">
      <c r="A1415" t="s">
        <v>600</v>
      </c>
      <c r="B1415" t="s">
        <v>590</v>
      </c>
      <c r="C1415" s="1" t="s">
        <v>70</v>
      </c>
      <c r="D1415" s="1" t="s">
        <v>1334</v>
      </c>
      <c r="E1415" s="2"/>
      <c r="F1415" s="3"/>
      <c r="G1415" s="2">
        <v>1</v>
      </c>
      <c r="H1415" s="3"/>
      <c r="I1415" s="68" t="str">
        <f>VLOOKUP(C1415,СПРАВОЧНИК!B:D,2,0)</f>
        <v>США</v>
      </c>
      <c r="J1415" s="68" t="str">
        <f>VLOOKUP(C1415,СПРАВОЧНИК!B:D,3,0)</f>
        <v>ИНОМАРКИ</v>
      </c>
      <c r="K1415" s="69" t="str">
        <f>VLOOKUP(СВОД2023[[#This Row],[ФО]],СПРАВОЧНИК!H:P,2,0)</f>
        <v>Дальневосточный ФО</v>
      </c>
    </row>
    <row r="1416" spans="1:11" x14ac:dyDescent="0.2">
      <c r="A1416" t="s">
        <v>600</v>
      </c>
      <c r="B1416" t="s">
        <v>590</v>
      </c>
      <c r="C1416" s="1" t="s">
        <v>70</v>
      </c>
      <c r="D1416" s="1" t="s">
        <v>74</v>
      </c>
      <c r="E1416" s="2">
        <v>7</v>
      </c>
      <c r="F1416" s="3">
        <v>4</v>
      </c>
      <c r="G1416" s="2">
        <v>49</v>
      </c>
      <c r="H1416" s="3">
        <v>29</v>
      </c>
      <c r="I1416" s="68" t="str">
        <f>VLOOKUP(C1416,СПРАВОЧНИК!B:D,2,0)</f>
        <v>США</v>
      </c>
      <c r="J1416" s="68" t="str">
        <f>VLOOKUP(C1416,СПРАВОЧНИК!B:D,3,0)</f>
        <v>ИНОМАРКИ</v>
      </c>
      <c r="K1416" s="69" t="str">
        <f>VLOOKUP(СВОД2023[[#This Row],[ФО]],СПРАВОЧНИК!H:P,2,0)</f>
        <v>Дальневосточный ФО</v>
      </c>
    </row>
    <row r="1417" spans="1:11" x14ac:dyDescent="0.2">
      <c r="A1417" t="s">
        <v>600</v>
      </c>
      <c r="B1417" t="s">
        <v>590</v>
      </c>
      <c r="C1417" s="1" t="s">
        <v>75</v>
      </c>
      <c r="D1417" s="1" t="s">
        <v>76</v>
      </c>
      <c r="E1417" s="2">
        <v>1</v>
      </c>
      <c r="F1417" s="3"/>
      <c r="G1417" s="2">
        <v>4</v>
      </c>
      <c r="H1417" s="3">
        <v>2</v>
      </c>
      <c r="I1417" s="68" t="str">
        <f>VLOOKUP(C1417,СПРАВОЧНИК!B:D,2,0)</f>
        <v>КИТАЙ</v>
      </c>
      <c r="J1417" s="68" t="str">
        <f>VLOOKUP(C1417,СПРАВОЧНИК!B:D,3,0)</f>
        <v>ИНОМАРКИ</v>
      </c>
      <c r="K1417" s="69" t="str">
        <f>VLOOKUP(СВОД2023[[#This Row],[ФО]],СПРАВОЧНИК!H:P,2,0)</f>
        <v>Дальневосточный ФО</v>
      </c>
    </row>
    <row r="1418" spans="1:11" x14ac:dyDescent="0.2">
      <c r="A1418" t="s">
        <v>600</v>
      </c>
      <c r="B1418" t="s">
        <v>590</v>
      </c>
      <c r="C1418" s="1" t="s">
        <v>75</v>
      </c>
      <c r="D1418" s="1" t="s">
        <v>77</v>
      </c>
      <c r="E1418" s="2"/>
      <c r="F1418" s="3"/>
      <c r="G1418" s="2">
        <v>1</v>
      </c>
      <c r="H1418" s="3"/>
      <c r="I1418" s="68" t="str">
        <f>VLOOKUP(C1418,СПРАВОЧНИК!B:D,2,0)</f>
        <v>КИТАЙ</v>
      </c>
      <c r="J1418" s="68" t="str">
        <f>VLOOKUP(C1418,СПРАВОЧНИК!B:D,3,0)</f>
        <v>ИНОМАРКИ</v>
      </c>
      <c r="K1418" s="69" t="str">
        <f>VLOOKUP(СВОД2023[[#This Row],[ФО]],СПРАВОЧНИК!H:P,2,0)</f>
        <v>Дальневосточный ФО</v>
      </c>
    </row>
    <row r="1419" spans="1:11" x14ac:dyDescent="0.2">
      <c r="A1419" t="s">
        <v>600</v>
      </c>
      <c r="B1419" t="s">
        <v>590</v>
      </c>
      <c r="C1419" s="1" t="s">
        <v>75</v>
      </c>
      <c r="D1419" s="1" t="s">
        <v>78</v>
      </c>
      <c r="E1419" s="2"/>
      <c r="F1419" s="3">
        <v>1</v>
      </c>
      <c r="G1419" s="2">
        <v>2</v>
      </c>
      <c r="H1419" s="3">
        <v>1</v>
      </c>
      <c r="I1419" s="68" t="str">
        <f>VLOOKUP(C1419,СПРАВОЧНИК!B:D,2,0)</f>
        <v>КИТАЙ</v>
      </c>
      <c r="J1419" s="68" t="str">
        <f>VLOOKUP(C1419,СПРАВОЧНИК!B:D,3,0)</f>
        <v>ИНОМАРКИ</v>
      </c>
      <c r="K1419" s="69" t="str">
        <f>VLOOKUP(СВОД2023[[#This Row],[ФО]],СПРАВОЧНИК!H:P,2,0)</f>
        <v>Дальневосточный ФО</v>
      </c>
    </row>
    <row r="1420" spans="1:11" x14ac:dyDescent="0.2">
      <c r="A1420" t="s">
        <v>600</v>
      </c>
      <c r="B1420" t="s">
        <v>590</v>
      </c>
      <c r="C1420" s="1" t="s">
        <v>75</v>
      </c>
      <c r="D1420" s="1" t="s">
        <v>829</v>
      </c>
      <c r="E1420" s="2">
        <v>1</v>
      </c>
      <c r="F1420" s="3"/>
      <c r="G1420" s="2">
        <v>1</v>
      </c>
      <c r="H1420" s="3"/>
      <c r="I1420" s="68" t="str">
        <f>VLOOKUP(C1420,СПРАВОЧНИК!B:D,2,0)</f>
        <v>КИТАЙ</v>
      </c>
      <c r="J1420" s="68" t="str">
        <f>VLOOKUP(C1420,СПРАВОЧНИК!B:D,3,0)</f>
        <v>ИНОМАРКИ</v>
      </c>
      <c r="K1420" s="69" t="str">
        <f>VLOOKUP(СВОД2023[[#This Row],[ФО]],СПРАВОЧНИК!H:P,2,0)</f>
        <v>Дальневосточный ФО</v>
      </c>
    </row>
    <row r="1421" spans="1:11" x14ac:dyDescent="0.2">
      <c r="A1421" t="s">
        <v>600</v>
      </c>
      <c r="B1421" t="s">
        <v>590</v>
      </c>
      <c r="C1421" s="1" t="s">
        <v>75</v>
      </c>
      <c r="D1421" s="1" t="s">
        <v>81</v>
      </c>
      <c r="E1421" s="2">
        <v>1</v>
      </c>
      <c r="F1421" s="3"/>
      <c r="G1421" s="2">
        <v>1</v>
      </c>
      <c r="H1421" s="3"/>
      <c r="I1421" s="68" t="str">
        <f>VLOOKUP(C1421,СПРАВОЧНИК!B:D,2,0)</f>
        <v>КИТАЙ</v>
      </c>
      <c r="J1421" s="68" t="str">
        <f>VLOOKUP(C1421,СПРАВОЧНИК!B:D,3,0)</f>
        <v>ИНОМАРКИ</v>
      </c>
      <c r="K1421" s="69" t="str">
        <f>VLOOKUP(СВОД2023[[#This Row],[ФО]],СПРАВОЧНИК!H:P,2,0)</f>
        <v>Дальневосточный ФО</v>
      </c>
    </row>
    <row r="1422" spans="1:11" x14ac:dyDescent="0.2">
      <c r="A1422" t="s">
        <v>600</v>
      </c>
      <c r="B1422" t="s">
        <v>590</v>
      </c>
      <c r="C1422" s="1" t="s">
        <v>83</v>
      </c>
      <c r="D1422" s="1" t="s">
        <v>84</v>
      </c>
      <c r="E1422" s="2">
        <v>1</v>
      </c>
      <c r="F1422" s="3"/>
      <c r="G1422" s="2">
        <v>2</v>
      </c>
      <c r="H1422" s="3">
        <v>2</v>
      </c>
      <c r="I1422" s="68" t="str">
        <f>VLOOKUP(C1422,СПРАВОЧНИК!B:D,2,0)</f>
        <v>КИТАЙ</v>
      </c>
      <c r="J1422" s="68" t="str">
        <f>VLOOKUP(C1422,СПРАВОЧНИК!B:D,3,0)</f>
        <v>ИНОМАРКИ</v>
      </c>
      <c r="K1422" s="69" t="str">
        <f>VLOOKUP(СВОД2023[[#This Row],[ФО]],СПРАВОЧНИК!H:P,2,0)</f>
        <v>Дальневосточный ФО</v>
      </c>
    </row>
    <row r="1423" spans="1:11" x14ac:dyDescent="0.2">
      <c r="A1423" t="s">
        <v>600</v>
      </c>
      <c r="B1423" t="s">
        <v>590</v>
      </c>
      <c r="C1423" s="1" t="s">
        <v>83</v>
      </c>
      <c r="D1423" s="1" t="s">
        <v>1335</v>
      </c>
      <c r="E1423" s="2"/>
      <c r="F1423" s="3"/>
      <c r="G1423" s="2">
        <v>1</v>
      </c>
      <c r="H1423" s="3"/>
      <c r="I1423" s="68" t="str">
        <f>VLOOKUP(C1423,СПРАВОЧНИК!B:D,2,0)</f>
        <v>КИТАЙ</v>
      </c>
      <c r="J1423" s="68" t="str">
        <f>VLOOKUP(C1423,СПРАВОЧНИК!B:D,3,0)</f>
        <v>ИНОМАРКИ</v>
      </c>
      <c r="K1423" s="69" t="str">
        <f>VLOOKUP(СВОД2023[[#This Row],[ФО]],СПРАВОЧНИК!H:P,2,0)</f>
        <v>Дальневосточный ФО</v>
      </c>
    </row>
    <row r="1424" spans="1:11" x14ac:dyDescent="0.2">
      <c r="A1424" t="s">
        <v>600</v>
      </c>
      <c r="B1424" t="s">
        <v>590</v>
      </c>
      <c r="C1424" s="1" t="s">
        <v>83</v>
      </c>
      <c r="D1424" s="1" t="s">
        <v>85</v>
      </c>
      <c r="E1424" s="2">
        <v>1</v>
      </c>
      <c r="F1424" s="3"/>
      <c r="G1424" s="2">
        <v>1</v>
      </c>
      <c r="H1424" s="3">
        <v>2</v>
      </c>
      <c r="I1424" s="68" t="str">
        <f>VLOOKUP(C1424,СПРАВОЧНИК!B:D,2,0)</f>
        <v>КИТАЙ</v>
      </c>
      <c r="J1424" s="68" t="str">
        <f>VLOOKUP(C1424,СПРАВОЧНИК!B:D,3,0)</f>
        <v>ИНОМАРКИ</v>
      </c>
      <c r="K1424" s="69" t="str">
        <f>VLOOKUP(СВОД2023[[#This Row],[ФО]],СПРАВОЧНИК!H:P,2,0)</f>
        <v>Дальневосточный ФО</v>
      </c>
    </row>
    <row r="1425" spans="1:11" x14ac:dyDescent="0.2">
      <c r="A1425" t="s">
        <v>600</v>
      </c>
      <c r="B1425" t="s">
        <v>590</v>
      </c>
      <c r="C1425" s="1" t="s">
        <v>83</v>
      </c>
      <c r="D1425" s="1" t="s">
        <v>1336</v>
      </c>
      <c r="E1425" s="2"/>
      <c r="F1425" s="3"/>
      <c r="G1425" s="2">
        <v>2</v>
      </c>
      <c r="H1425" s="3">
        <v>4</v>
      </c>
      <c r="I1425" s="68" t="str">
        <f>VLOOKUP(C1425,СПРАВОЧНИК!B:D,2,0)</f>
        <v>КИТАЙ</v>
      </c>
      <c r="J1425" s="68" t="str">
        <f>VLOOKUP(C1425,СПРАВОЧНИК!B:D,3,0)</f>
        <v>ИНОМАРКИ</v>
      </c>
      <c r="K1425" s="69" t="str">
        <f>VLOOKUP(СВОД2023[[#This Row],[ФО]],СПРАВОЧНИК!H:P,2,0)</f>
        <v>Дальневосточный ФО</v>
      </c>
    </row>
    <row r="1426" spans="1:11" x14ac:dyDescent="0.2">
      <c r="A1426" t="s">
        <v>600</v>
      </c>
      <c r="B1426" t="s">
        <v>590</v>
      </c>
      <c r="C1426" s="1" t="s">
        <v>83</v>
      </c>
      <c r="D1426" s="1" t="s">
        <v>87</v>
      </c>
      <c r="E1426" s="2"/>
      <c r="F1426" s="3"/>
      <c r="G1426" s="2"/>
      <c r="H1426" s="3">
        <v>1</v>
      </c>
      <c r="I1426" s="68" t="str">
        <f>VLOOKUP(C1426,СПРАВОЧНИК!B:D,2,0)</f>
        <v>КИТАЙ</v>
      </c>
      <c r="J1426" s="68" t="str">
        <f>VLOOKUP(C1426,СПРАВОЧНИК!B:D,3,0)</f>
        <v>ИНОМАРКИ</v>
      </c>
      <c r="K1426" s="69" t="str">
        <f>VLOOKUP(СВОД2023[[#This Row],[ФО]],СПРАВОЧНИК!H:P,2,0)</f>
        <v>Дальневосточный ФО</v>
      </c>
    </row>
    <row r="1427" spans="1:11" x14ac:dyDescent="0.2">
      <c r="A1427" t="s">
        <v>600</v>
      </c>
      <c r="B1427" t="s">
        <v>590</v>
      </c>
      <c r="C1427" s="1" t="s">
        <v>83</v>
      </c>
      <c r="D1427" s="1" t="s">
        <v>1337</v>
      </c>
      <c r="E1427" s="2"/>
      <c r="F1427" s="3">
        <v>1</v>
      </c>
      <c r="G1427" s="2">
        <v>1</v>
      </c>
      <c r="H1427" s="3">
        <v>1</v>
      </c>
      <c r="I1427" s="68" t="str">
        <f>VLOOKUP(C1427,СПРАВОЧНИК!B:D,2,0)</f>
        <v>КИТАЙ</v>
      </c>
      <c r="J1427" s="68" t="str">
        <f>VLOOKUP(C1427,СПРАВОЧНИК!B:D,3,0)</f>
        <v>ИНОМАРКИ</v>
      </c>
      <c r="K1427" s="69" t="str">
        <f>VLOOKUP(СВОД2023[[#This Row],[ФО]],СПРАВОЧНИК!H:P,2,0)</f>
        <v>Дальневосточный ФО</v>
      </c>
    </row>
    <row r="1428" spans="1:11" x14ac:dyDescent="0.2">
      <c r="A1428" t="s">
        <v>600</v>
      </c>
      <c r="B1428" t="s">
        <v>590</v>
      </c>
      <c r="C1428" s="1" t="s">
        <v>83</v>
      </c>
      <c r="D1428" s="1" t="s">
        <v>1338</v>
      </c>
      <c r="E1428" s="2">
        <v>1</v>
      </c>
      <c r="F1428" s="3"/>
      <c r="G1428" s="2">
        <v>2</v>
      </c>
      <c r="H1428" s="3">
        <v>4</v>
      </c>
      <c r="I1428" s="68" t="str">
        <f>VLOOKUP(C1428,СПРАВОЧНИК!B:D,2,0)</f>
        <v>КИТАЙ</v>
      </c>
      <c r="J1428" s="68" t="str">
        <f>VLOOKUP(C1428,СПРАВОЧНИК!B:D,3,0)</f>
        <v>ИНОМАРКИ</v>
      </c>
      <c r="K1428" s="69" t="str">
        <f>VLOOKUP(СВОД2023[[#This Row],[ФО]],СПРАВОЧНИК!H:P,2,0)</f>
        <v>Дальневосточный ФО</v>
      </c>
    </row>
    <row r="1429" spans="1:11" x14ac:dyDescent="0.2">
      <c r="A1429" t="s">
        <v>600</v>
      </c>
      <c r="B1429" t="s">
        <v>590</v>
      </c>
      <c r="C1429" s="1" t="s">
        <v>83</v>
      </c>
      <c r="D1429" s="1" t="s">
        <v>1339</v>
      </c>
      <c r="E1429" s="2"/>
      <c r="F1429" s="3"/>
      <c r="G1429" s="2"/>
      <c r="H1429" s="3">
        <v>1</v>
      </c>
      <c r="I1429" s="68" t="str">
        <f>VLOOKUP(C1429,СПРАВОЧНИК!B:D,2,0)</f>
        <v>КИТАЙ</v>
      </c>
      <c r="J1429" s="68" t="str">
        <f>VLOOKUP(C1429,СПРАВОЧНИК!B:D,3,0)</f>
        <v>ИНОМАРКИ</v>
      </c>
      <c r="K1429" s="69" t="str">
        <f>VLOOKUP(СВОД2023[[#This Row],[ФО]],СПРАВОЧНИК!H:P,2,0)</f>
        <v>Дальневосточный ФО</v>
      </c>
    </row>
    <row r="1430" spans="1:11" x14ac:dyDescent="0.2">
      <c r="A1430" t="s">
        <v>600</v>
      </c>
      <c r="B1430" t="s">
        <v>590</v>
      </c>
      <c r="C1430" s="1" t="s">
        <v>83</v>
      </c>
      <c r="D1430" s="1" t="s">
        <v>91</v>
      </c>
      <c r="E1430" s="2">
        <v>2</v>
      </c>
      <c r="F1430" s="3">
        <v>3</v>
      </c>
      <c r="G1430" s="2">
        <v>10</v>
      </c>
      <c r="H1430" s="3">
        <v>4</v>
      </c>
      <c r="I1430" s="68" t="str">
        <f>VLOOKUP(C1430,СПРАВОЧНИК!B:D,2,0)</f>
        <v>КИТАЙ</v>
      </c>
      <c r="J1430" s="68" t="str">
        <f>VLOOKUP(C1430,СПРАВОЧНИК!B:D,3,0)</f>
        <v>ИНОМАРКИ</v>
      </c>
      <c r="K1430" s="69" t="str">
        <f>VLOOKUP(СВОД2023[[#This Row],[ФО]],СПРАВОЧНИК!H:P,2,0)</f>
        <v>Дальневосточный ФО</v>
      </c>
    </row>
    <row r="1431" spans="1:11" x14ac:dyDescent="0.2">
      <c r="A1431" t="s">
        <v>600</v>
      </c>
      <c r="B1431" t="s">
        <v>590</v>
      </c>
      <c r="C1431" s="1" t="s">
        <v>83</v>
      </c>
      <c r="D1431" s="1" t="s">
        <v>94</v>
      </c>
      <c r="E1431" s="2">
        <v>3</v>
      </c>
      <c r="F1431" s="3">
        <v>4</v>
      </c>
      <c r="G1431" s="2">
        <v>14</v>
      </c>
      <c r="H1431" s="3">
        <v>11</v>
      </c>
      <c r="I1431" s="68" t="str">
        <f>VLOOKUP(C1431,СПРАВОЧНИК!B:D,2,0)</f>
        <v>КИТАЙ</v>
      </c>
      <c r="J1431" s="68" t="str">
        <f>VLOOKUP(C1431,СПРАВОЧНИК!B:D,3,0)</f>
        <v>ИНОМАРКИ</v>
      </c>
      <c r="K1431" s="69" t="str">
        <f>VLOOKUP(СВОД2023[[#This Row],[ФО]],СПРАВОЧНИК!H:P,2,0)</f>
        <v>Дальневосточный ФО</v>
      </c>
    </row>
    <row r="1432" spans="1:11" x14ac:dyDescent="0.2">
      <c r="A1432" t="s">
        <v>600</v>
      </c>
      <c r="B1432" t="s">
        <v>590</v>
      </c>
      <c r="C1432" s="1" t="s">
        <v>83</v>
      </c>
      <c r="D1432" s="1" t="s">
        <v>95</v>
      </c>
      <c r="E1432" s="2">
        <v>1</v>
      </c>
      <c r="F1432" s="3"/>
      <c r="G1432" s="2">
        <v>3</v>
      </c>
      <c r="H1432" s="3"/>
      <c r="I1432" s="68" t="str">
        <f>VLOOKUP(C1432,СПРАВОЧНИК!B:D,2,0)</f>
        <v>КИТАЙ</v>
      </c>
      <c r="J1432" s="68" t="str">
        <f>VLOOKUP(C1432,СПРАВОЧНИК!B:D,3,0)</f>
        <v>ИНОМАРКИ</v>
      </c>
      <c r="K1432" s="69" t="str">
        <f>VLOOKUP(СВОД2023[[#This Row],[ФО]],СПРАВОЧНИК!H:P,2,0)</f>
        <v>Дальневосточный ФО</v>
      </c>
    </row>
    <row r="1433" spans="1:11" x14ac:dyDescent="0.2">
      <c r="A1433" t="s">
        <v>600</v>
      </c>
      <c r="B1433" t="s">
        <v>590</v>
      </c>
      <c r="C1433" s="1" t="s">
        <v>83</v>
      </c>
      <c r="D1433" s="1" t="s">
        <v>96</v>
      </c>
      <c r="E1433" s="2">
        <v>3</v>
      </c>
      <c r="F1433" s="3"/>
      <c r="G1433" s="2">
        <v>9</v>
      </c>
      <c r="H1433" s="3">
        <v>2</v>
      </c>
      <c r="I1433" s="68" t="str">
        <f>VLOOKUP(C1433,СПРАВОЧНИК!B:D,2,0)</f>
        <v>КИТАЙ</v>
      </c>
      <c r="J1433" s="68" t="str">
        <f>VLOOKUP(C1433,СПРАВОЧНИК!B:D,3,0)</f>
        <v>ИНОМАРКИ</v>
      </c>
      <c r="K1433" s="69" t="str">
        <f>VLOOKUP(СВОД2023[[#This Row],[ФО]],СПРАВОЧНИК!H:P,2,0)</f>
        <v>Дальневосточный ФО</v>
      </c>
    </row>
    <row r="1434" spans="1:11" x14ac:dyDescent="0.2">
      <c r="A1434" t="s">
        <v>600</v>
      </c>
      <c r="B1434" t="s">
        <v>590</v>
      </c>
      <c r="C1434" s="1" t="s">
        <v>83</v>
      </c>
      <c r="D1434" s="1" t="s">
        <v>97</v>
      </c>
      <c r="E1434" s="2">
        <v>2</v>
      </c>
      <c r="F1434" s="3"/>
      <c r="G1434" s="2">
        <v>4</v>
      </c>
      <c r="H1434" s="3"/>
      <c r="I1434" s="68" t="str">
        <f>VLOOKUP(C1434,СПРАВОЧНИК!B:D,2,0)</f>
        <v>КИТАЙ</v>
      </c>
      <c r="J1434" s="68" t="str">
        <f>VLOOKUP(C1434,СПРАВОЧНИК!B:D,3,0)</f>
        <v>ИНОМАРКИ</v>
      </c>
      <c r="K1434" s="69" t="str">
        <f>VLOOKUP(СВОД2023[[#This Row],[ФО]],СПРАВОЧНИК!H:P,2,0)</f>
        <v>Дальневосточный ФО</v>
      </c>
    </row>
    <row r="1435" spans="1:11" x14ac:dyDescent="0.2">
      <c r="A1435" t="s">
        <v>600</v>
      </c>
      <c r="B1435" t="s">
        <v>590</v>
      </c>
      <c r="C1435" s="1" t="s">
        <v>83</v>
      </c>
      <c r="D1435" s="1" t="s">
        <v>1340</v>
      </c>
      <c r="E1435" s="2"/>
      <c r="F1435" s="3"/>
      <c r="G1435" s="2">
        <v>1</v>
      </c>
      <c r="H1435" s="3">
        <v>1</v>
      </c>
      <c r="I1435" s="68" t="str">
        <f>VLOOKUP(C1435,СПРАВОЧНИК!B:D,2,0)</f>
        <v>КИТАЙ</v>
      </c>
      <c r="J1435" s="68" t="str">
        <f>VLOOKUP(C1435,СПРАВОЧНИК!B:D,3,0)</f>
        <v>ИНОМАРКИ</v>
      </c>
      <c r="K1435" s="69" t="str">
        <f>VLOOKUP(СВОД2023[[#This Row],[ФО]],СПРАВОЧНИК!H:P,2,0)</f>
        <v>Дальневосточный ФО</v>
      </c>
    </row>
    <row r="1436" spans="1:11" x14ac:dyDescent="0.2">
      <c r="A1436" t="s">
        <v>600</v>
      </c>
      <c r="B1436" t="s">
        <v>590</v>
      </c>
      <c r="C1436" s="1" t="s">
        <v>83</v>
      </c>
      <c r="D1436" s="1" t="s">
        <v>98</v>
      </c>
      <c r="E1436" s="2">
        <v>2</v>
      </c>
      <c r="F1436" s="3">
        <v>2</v>
      </c>
      <c r="G1436" s="2">
        <v>6</v>
      </c>
      <c r="H1436" s="3">
        <v>9</v>
      </c>
      <c r="I1436" s="68" t="str">
        <f>VLOOKUP(C1436,СПРАВОЧНИК!B:D,2,0)</f>
        <v>КИТАЙ</v>
      </c>
      <c r="J1436" s="68" t="str">
        <f>VLOOKUP(C1436,СПРАВОЧНИК!B:D,3,0)</f>
        <v>ИНОМАРКИ</v>
      </c>
      <c r="K1436" s="69" t="str">
        <f>VLOOKUP(СВОД2023[[#This Row],[ФО]],СПРАВОЧНИК!H:P,2,0)</f>
        <v>Дальневосточный ФО</v>
      </c>
    </row>
    <row r="1437" spans="1:11" x14ac:dyDescent="0.2">
      <c r="A1437" t="s">
        <v>600</v>
      </c>
      <c r="B1437" t="s">
        <v>590</v>
      </c>
      <c r="C1437" s="1" t="s">
        <v>99</v>
      </c>
      <c r="D1437" s="1" t="s">
        <v>100</v>
      </c>
      <c r="E1437" s="2">
        <v>1</v>
      </c>
      <c r="F1437" s="3"/>
      <c r="G1437" s="2">
        <v>3</v>
      </c>
      <c r="H1437" s="3">
        <v>2</v>
      </c>
      <c r="I1437" s="68" t="str">
        <f>VLOOKUP(C1437,СПРАВОЧНИК!B:D,2,0)</f>
        <v>США</v>
      </c>
      <c r="J1437" s="68" t="str">
        <f>VLOOKUP(C1437,СПРАВОЧНИК!B:D,3,0)</f>
        <v>ИНОМАРКИ</v>
      </c>
      <c r="K1437" s="69" t="str">
        <f>VLOOKUP(СВОД2023[[#This Row],[ФО]],СПРАВОЧНИК!H:P,2,0)</f>
        <v>Дальневосточный ФО</v>
      </c>
    </row>
    <row r="1438" spans="1:11" x14ac:dyDescent="0.2">
      <c r="A1438" t="s">
        <v>600</v>
      </c>
      <c r="B1438" t="s">
        <v>590</v>
      </c>
      <c r="C1438" s="1" t="s">
        <v>99</v>
      </c>
      <c r="D1438" s="1" t="s">
        <v>102</v>
      </c>
      <c r="E1438" s="2">
        <v>4</v>
      </c>
      <c r="F1438" s="3">
        <v>2</v>
      </c>
      <c r="G1438" s="2">
        <v>9</v>
      </c>
      <c r="H1438" s="3">
        <v>7</v>
      </c>
      <c r="I1438" s="68" t="str">
        <f>VLOOKUP(C1438,СПРАВОЧНИК!B:D,2,0)</f>
        <v>США</v>
      </c>
      <c r="J1438" s="68" t="str">
        <f>VLOOKUP(C1438,СПРАВОЧНИК!B:D,3,0)</f>
        <v>ИНОМАРКИ</v>
      </c>
      <c r="K1438" s="69" t="str">
        <f>VLOOKUP(СВОД2023[[#This Row],[ФО]],СПРАВОЧНИК!H:P,2,0)</f>
        <v>Дальневосточный ФО</v>
      </c>
    </row>
    <row r="1439" spans="1:11" x14ac:dyDescent="0.2">
      <c r="A1439" t="s">
        <v>600</v>
      </c>
      <c r="B1439" t="s">
        <v>590</v>
      </c>
      <c r="C1439" s="1" t="s">
        <v>99</v>
      </c>
      <c r="D1439" s="1" t="s">
        <v>1341</v>
      </c>
      <c r="E1439" s="2"/>
      <c r="F1439" s="3"/>
      <c r="G1439" s="2">
        <v>1</v>
      </c>
      <c r="H1439" s="3"/>
      <c r="I1439" s="68" t="str">
        <f>VLOOKUP(C1439,СПРАВОЧНИК!B:D,2,0)</f>
        <v>США</v>
      </c>
      <c r="J1439" s="68" t="str">
        <f>VLOOKUP(C1439,СПРАВОЧНИК!B:D,3,0)</f>
        <v>ИНОМАРКИ</v>
      </c>
      <c r="K1439" s="69" t="str">
        <f>VLOOKUP(СВОД2023[[#This Row],[ФО]],СПРАВОЧНИК!H:P,2,0)</f>
        <v>Дальневосточный ФО</v>
      </c>
    </row>
    <row r="1440" spans="1:11" x14ac:dyDescent="0.2">
      <c r="A1440" t="s">
        <v>600</v>
      </c>
      <c r="B1440" t="s">
        <v>590</v>
      </c>
      <c r="C1440" s="1" t="s">
        <v>99</v>
      </c>
      <c r="D1440" s="1" t="s">
        <v>1342</v>
      </c>
      <c r="E1440" s="2">
        <v>5</v>
      </c>
      <c r="F1440" s="3">
        <v>6</v>
      </c>
      <c r="G1440" s="2">
        <v>33</v>
      </c>
      <c r="H1440" s="3">
        <v>28</v>
      </c>
      <c r="I1440" s="68" t="str">
        <f>VLOOKUP(C1440,СПРАВОЧНИК!B:D,2,0)</f>
        <v>США</v>
      </c>
      <c r="J1440" s="68" t="str">
        <f>VLOOKUP(C1440,СПРАВОЧНИК!B:D,3,0)</f>
        <v>ИНОМАРКИ</v>
      </c>
      <c r="K1440" s="69" t="str">
        <f>VLOOKUP(СВОД2023[[#This Row],[ФО]],СПРАВОЧНИК!H:P,2,0)</f>
        <v>Дальневосточный ФО</v>
      </c>
    </row>
    <row r="1441" spans="1:11" x14ac:dyDescent="0.2">
      <c r="A1441" t="s">
        <v>600</v>
      </c>
      <c r="B1441" t="s">
        <v>590</v>
      </c>
      <c r="C1441" s="1" t="s">
        <v>99</v>
      </c>
      <c r="D1441" s="1" t="s">
        <v>103</v>
      </c>
      <c r="E1441" s="2">
        <v>1</v>
      </c>
      <c r="F1441" s="3">
        <v>1</v>
      </c>
      <c r="G1441" s="2">
        <v>7</v>
      </c>
      <c r="H1441" s="3">
        <v>10</v>
      </c>
      <c r="I1441" s="68" t="str">
        <f>VLOOKUP(C1441,СПРАВОЧНИК!B:D,2,0)</f>
        <v>США</v>
      </c>
      <c r="J1441" s="68" t="str">
        <f>VLOOKUP(C1441,СПРАВОЧНИК!B:D,3,0)</f>
        <v>ИНОМАРКИ</v>
      </c>
      <c r="K1441" s="69" t="str">
        <f>VLOOKUP(СВОД2023[[#This Row],[ФО]],СПРАВОЧНИК!H:P,2,0)</f>
        <v>Дальневосточный ФО</v>
      </c>
    </row>
    <row r="1442" spans="1:11" x14ac:dyDescent="0.2">
      <c r="A1442" t="s">
        <v>600</v>
      </c>
      <c r="B1442" t="s">
        <v>590</v>
      </c>
      <c r="C1442" s="1" t="s">
        <v>99</v>
      </c>
      <c r="D1442" s="1" t="s">
        <v>1343</v>
      </c>
      <c r="E1442" s="2">
        <v>4</v>
      </c>
      <c r="F1442" s="3"/>
      <c r="G1442" s="2">
        <v>10</v>
      </c>
      <c r="H1442" s="3">
        <v>2</v>
      </c>
      <c r="I1442" s="68" t="str">
        <f>VLOOKUP(C1442,СПРАВОЧНИК!B:D,2,0)</f>
        <v>США</v>
      </c>
      <c r="J1442" s="68" t="str">
        <f>VLOOKUP(C1442,СПРАВОЧНИК!B:D,3,0)</f>
        <v>ИНОМАРКИ</v>
      </c>
      <c r="K1442" s="69" t="str">
        <f>VLOOKUP(СВОД2023[[#This Row],[ФО]],СПРАВОЧНИК!H:P,2,0)</f>
        <v>Дальневосточный ФО</v>
      </c>
    </row>
    <row r="1443" spans="1:11" x14ac:dyDescent="0.2">
      <c r="A1443" t="s">
        <v>600</v>
      </c>
      <c r="B1443" t="s">
        <v>590</v>
      </c>
      <c r="C1443" s="1" t="s">
        <v>99</v>
      </c>
      <c r="D1443" s="1" t="s">
        <v>1344</v>
      </c>
      <c r="E1443" s="2">
        <v>4</v>
      </c>
      <c r="F1443" s="3">
        <v>8</v>
      </c>
      <c r="G1443" s="2">
        <v>30</v>
      </c>
      <c r="H1443" s="3">
        <v>17</v>
      </c>
      <c r="I1443" s="68" t="str">
        <f>VLOOKUP(C1443,СПРАВОЧНИК!B:D,2,0)</f>
        <v>США</v>
      </c>
      <c r="J1443" s="68" t="str">
        <f>VLOOKUP(C1443,СПРАВОЧНИК!B:D,3,0)</f>
        <v>ИНОМАРКИ</v>
      </c>
      <c r="K1443" s="69" t="str">
        <f>VLOOKUP(СВОД2023[[#This Row],[ФО]],СПРАВОЧНИК!H:P,2,0)</f>
        <v>Дальневосточный ФО</v>
      </c>
    </row>
    <row r="1444" spans="1:11" x14ac:dyDescent="0.2">
      <c r="A1444" t="s">
        <v>600</v>
      </c>
      <c r="B1444" t="s">
        <v>590</v>
      </c>
      <c r="C1444" s="1" t="s">
        <v>99</v>
      </c>
      <c r="D1444" s="1" t="s">
        <v>1345</v>
      </c>
      <c r="E1444" s="2"/>
      <c r="F1444" s="3"/>
      <c r="G1444" s="2">
        <v>1</v>
      </c>
      <c r="H1444" s="3"/>
      <c r="I1444" s="68" t="str">
        <f>VLOOKUP(C1444,СПРАВОЧНИК!B:D,2,0)</f>
        <v>США</v>
      </c>
      <c r="J1444" s="68" t="str">
        <f>VLOOKUP(C1444,СПРАВОЧНИК!B:D,3,0)</f>
        <v>ИНОМАРКИ</v>
      </c>
      <c r="K1444" s="69" t="str">
        <f>VLOOKUP(СВОД2023[[#This Row],[ФО]],СПРАВОЧНИК!H:P,2,0)</f>
        <v>Дальневосточный ФО</v>
      </c>
    </row>
    <row r="1445" spans="1:11" x14ac:dyDescent="0.2">
      <c r="A1445" t="s">
        <v>600</v>
      </c>
      <c r="B1445" t="s">
        <v>590</v>
      </c>
      <c r="C1445" s="1" t="s">
        <v>99</v>
      </c>
      <c r="D1445" s="1" t="s">
        <v>1346</v>
      </c>
      <c r="E1445" s="2">
        <v>1</v>
      </c>
      <c r="F1445" s="3">
        <v>4</v>
      </c>
      <c r="G1445" s="2">
        <v>13</v>
      </c>
      <c r="H1445" s="3">
        <v>12</v>
      </c>
      <c r="I1445" s="68" t="str">
        <f>VLOOKUP(C1445,СПРАВОЧНИК!B:D,2,0)</f>
        <v>США</v>
      </c>
      <c r="J1445" s="68" t="str">
        <f>VLOOKUP(C1445,СПРАВОЧНИК!B:D,3,0)</f>
        <v>ИНОМАРКИ</v>
      </c>
      <c r="K1445" s="69" t="str">
        <f>VLOOKUP(СВОД2023[[#This Row],[ФО]],СПРАВОЧНИК!H:P,2,0)</f>
        <v>Дальневосточный ФО</v>
      </c>
    </row>
    <row r="1446" spans="1:11" x14ac:dyDescent="0.2">
      <c r="A1446" t="s">
        <v>600</v>
      </c>
      <c r="B1446" t="s">
        <v>590</v>
      </c>
      <c r="C1446" s="1" t="s">
        <v>99</v>
      </c>
      <c r="D1446" s="1" t="s">
        <v>106</v>
      </c>
      <c r="E1446" s="2"/>
      <c r="F1446" s="3"/>
      <c r="G1446" s="2">
        <v>1</v>
      </c>
      <c r="H1446" s="3">
        <v>1</v>
      </c>
      <c r="I1446" s="68" t="str">
        <f>VLOOKUP(C1446,СПРАВОЧНИК!B:D,2,0)</f>
        <v>США</v>
      </c>
      <c r="J1446" s="68" t="str">
        <f>VLOOKUP(C1446,СПРАВОЧНИК!B:D,3,0)</f>
        <v>ИНОМАРКИ</v>
      </c>
      <c r="K1446" s="69" t="str">
        <f>VLOOKUP(СВОД2023[[#This Row],[ФО]],СПРАВОЧНИК!H:P,2,0)</f>
        <v>Дальневосточный ФО</v>
      </c>
    </row>
    <row r="1447" spans="1:11" x14ac:dyDescent="0.2">
      <c r="A1447" t="s">
        <v>600</v>
      </c>
      <c r="B1447" t="s">
        <v>590</v>
      </c>
      <c r="C1447" s="1" t="s">
        <v>99</v>
      </c>
      <c r="D1447" s="1" t="s">
        <v>1347</v>
      </c>
      <c r="E1447" s="2">
        <v>25</v>
      </c>
      <c r="F1447" s="3">
        <v>32</v>
      </c>
      <c r="G1447" s="2">
        <v>125</v>
      </c>
      <c r="H1447" s="3">
        <v>167</v>
      </c>
      <c r="I1447" s="68" t="str">
        <f>VLOOKUP(C1447,СПРАВОЧНИК!B:D,2,0)</f>
        <v>США</v>
      </c>
      <c r="J1447" s="68" t="str">
        <f>VLOOKUP(C1447,СПРАВОЧНИК!B:D,3,0)</f>
        <v>ИНОМАРКИ</v>
      </c>
      <c r="K1447" s="69" t="str">
        <f>VLOOKUP(СВОД2023[[#This Row],[ФО]],СПРАВОЧНИК!H:P,2,0)</f>
        <v>Дальневосточный ФО</v>
      </c>
    </row>
    <row r="1448" spans="1:11" x14ac:dyDescent="0.2">
      <c r="A1448" t="s">
        <v>600</v>
      </c>
      <c r="B1448" t="s">
        <v>590</v>
      </c>
      <c r="C1448" s="1" t="s">
        <v>99</v>
      </c>
      <c r="D1448" s="1" t="s">
        <v>1348</v>
      </c>
      <c r="E1448" s="2">
        <v>1</v>
      </c>
      <c r="F1448" s="3"/>
      <c r="G1448" s="2">
        <v>1</v>
      </c>
      <c r="H1448" s="3">
        <v>1</v>
      </c>
      <c r="I1448" s="68" t="str">
        <f>VLOOKUP(C1448,СПРАВОЧНИК!B:D,2,0)</f>
        <v>США</v>
      </c>
      <c r="J1448" s="68" t="str">
        <f>VLOOKUP(C1448,СПРАВОЧНИК!B:D,3,0)</f>
        <v>ИНОМАРКИ</v>
      </c>
      <c r="K1448" s="69" t="str">
        <f>VLOOKUP(СВОД2023[[#This Row],[ФО]],СПРАВОЧНИК!H:P,2,0)</f>
        <v>Дальневосточный ФО</v>
      </c>
    </row>
    <row r="1449" spans="1:11" x14ac:dyDescent="0.2">
      <c r="A1449" t="s">
        <v>600</v>
      </c>
      <c r="B1449" t="s">
        <v>590</v>
      </c>
      <c r="C1449" s="1" t="s">
        <v>99</v>
      </c>
      <c r="D1449" s="1" t="s">
        <v>108</v>
      </c>
      <c r="E1449" s="2"/>
      <c r="F1449" s="3"/>
      <c r="G1449" s="2">
        <v>2</v>
      </c>
      <c r="H1449" s="3"/>
      <c r="I1449" s="68" t="str">
        <f>VLOOKUP(C1449,СПРАВОЧНИК!B:D,2,0)</f>
        <v>США</v>
      </c>
      <c r="J1449" s="68" t="str">
        <f>VLOOKUP(C1449,СПРАВОЧНИК!B:D,3,0)</f>
        <v>ИНОМАРКИ</v>
      </c>
      <c r="K1449" s="69" t="str">
        <f>VLOOKUP(СВОД2023[[#This Row],[ФО]],СПРАВОЧНИК!H:P,2,0)</f>
        <v>Дальневосточный ФО</v>
      </c>
    </row>
    <row r="1450" spans="1:11" x14ac:dyDescent="0.2">
      <c r="A1450" t="s">
        <v>600</v>
      </c>
      <c r="B1450" t="s">
        <v>590</v>
      </c>
      <c r="C1450" s="1" t="s">
        <v>99</v>
      </c>
      <c r="D1450" s="1" t="s">
        <v>1349</v>
      </c>
      <c r="E1450" s="2">
        <v>1</v>
      </c>
      <c r="F1450" s="3"/>
      <c r="G1450" s="2">
        <v>3</v>
      </c>
      <c r="H1450" s="3">
        <v>7</v>
      </c>
      <c r="I1450" s="68" t="str">
        <f>VLOOKUP(C1450,СПРАВОЧНИК!B:D,2,0)</f>
        <v>США</v>
      </c>
      <c r="J1450" s="68" t="str">
        <f>VLOOKUP(C1450,СПРАВОЧНИК!B:D,3,0)</f>
        <v>ИНОМАРКИ</v>
      </c>
      <c r="K1450" s="69" t="str">
        <f>VLOOKUP(СВОД2023[[#This Row],[ФО]],СПРАВОЧНИК!H:P,2,0)</f>
        <v>Дальневосточный ФО</v>
      </c>
    </row>
    <row r="1451" spans="1:11" x14ac:dyDescent="0.2">
      <c r="A1451" t="s">
        <v>600</v>
      </c>
      <c r="B1451" t="s">
        <v>590</v>
      </c>
      <c r="C1451" s="1" t="s">
        <v>99</v>
      </c>
      <c r="D1451" s="1" t="s">
        <v>109</v>
      </c>
      <c r="E1451" s="2">
        <v>1</v>
      </c>
      <c r="F1451" s="3">
        <v>1</v>
      </c>
      <c r="G1451" s="2">
        <v>6</v>
      </c>
      <c r="H1451" s="3">
        <v>2</v>
      </c>
      <c r="I1451" s="68" t="str">
        <f>VLOOKUP(C1451,СПРАВОЧНИК!B:D,2,0)</f>
        <v>США</v>
      </c>
      <c r="J1451" s="68" t="str">
        <f>VLOOKUP(C1451,СПРАВОЧНИК!B:D,3,0)</f>
        <v>ИНОМАРКИ</v>
      </c>
      <c r="K1451" s="69" t="str">
        <f>VLOOKUP(СВОД2023[[#This Row],[ФО]],СПРАВОЧНИК!H:P,2,0)</f>
        <v>Дальневосточный ФО</v>
      </c>
    </row>
    <row r="1452" spans="1:11" x14ac:dyDescent="0.2">
      <c r="A1452" t="s">
        <v>600</v>
      </c>
      <c r="B1452" t="s">
        <v>590</v>
      </c>
      <c r="C1452" s="1" t="s">
        <v>99</v>
      </c>
      <c r="D1452" s="1" t="s">
        <v>110</v>
      </c>
      <c r="E1452" s="2"/>
      <c r="F1452" s="3">
        <v>1</v>
      </c>
      <c r="G1452" s="2">
        <v>1</v>
      </c>
      <c r="H1452" s="3">
        <v>1</v>
      </c>
      <c r="I1452" s="68" t="str">
        <f>VLOOKUP(C1452,СПРАВОЧНИК!B:D,2,0)</f>
        <v>США</v>
      </c>
      <c r="J1452" s="68" t="str">
        <f>VLOOKUP(C1452,СПРАВОЧНИК!B:D,3,0)</f>
        <v>ИНОМАРКИ</v>
      </c>
      <c r="K1452" s="69" t="str">
        <f>VLOOKUP(СВОД2023[[#This Row],[ФО]],СПРАВОЧНИК!H:P,2,0)</f>
        <v>Дальневосточный ФО</v>
      </c>
    </row>
    <row r="1453" spans="1:11" x14ac:dyDescent="0.2">
      <c r="A1453" t="s">
        <v>600</v>
      </c>
      <c r="B1453" t="s">
        <v>590</v>
      </c>
      <c r="C1453" s="1" t="s">
        <v>99</v>
      </c>
      <c r="D1453" s="1" t="s">
        <v>1350</v>
      </c>
      <c r="E1453" s="2">
        <v>39</v>
      </c>
      <c r="F1453" s="3">
        <v>19</v>
      </c>
      <c r="G1453" s="2">
        <v>165</v>
      </c>
      <c r="H1453" s="3">
        <v>144</v>
      </c>
      <c r="I1453" s="68" t="str">
        <f>VLOOKUP(C1453,СПРАВОЧНИК!B:D,2,0)</f>
        <v>США</v>
      </c>
      <c r="J1453" s="68" t="str">
        <f>VLOOKUP(C1453,СПРАВОЧНИК!B:D,3,0)</f>
        <v>ИНОМАРКИ</v>
      </c>
      <c r="K1453" s="69" t="str">
        <f>VLOOKUP(СВОД2023[[#This Row],[ФО]],СПРАВОЧНИК!H:P,2,0)</f>
        <v>Дальневосточный ФО</v>
      </c>
    </row>
    <row r="1454" spans="1:11" x14ac:dyDescent="0.2">
      <c r="A1454" t="s">
        <v>600</v>
      </c>
      <c r="B1454" t="s">
        <v>590</v>
      </c>
      <c r="C1454" s="1" t="s">
        <v>99</v>
      </c>
      <c r="D1454" s="1" t="s">
        <v>111</v>
      </c>
      <c r="E1454" s="2">
        <v>1</v>
      </c>
      <c r="F1454" s="3">
        <v>1</v>
      </c>
      <c r="G1454" s="2">
        <v>3</v>
      </c>
      <c r="H1454" s="3">
        <v>1</v>
      </c>
      <c r="I1454" s="68" t="str">
        <f>VLOOKUP(C1454,СПРАВОЧНИК!B:D,2,0)</f>
        <v>США</v>
      </c>
      <c r="J1454" s="68" t="str">
        <f>VLOOKUP(C1454,СПРАВОЧНИК!B:D,3,0)</f>
        <v>ИНОМАРКИ</v>
      </c>
      <c r="K1454" s="69" t="str">
        <f>VLOOKUP(СВОД2023[[#This Row],[ФО]],СПРАВОЧНИК!H:P,2,0)</f>
        <v>Дальневосточный ФО</v>
      </c>
    </row>
    <row r="1455" spans="1:11" x14ac:dyDescent="0.2">
      <c r="A1455" t="s">
        <v>600</v>
      </c>
      <c r="B1455" t="s">
        <v>590</v>
      </c>
      <c r="C1455" s="1" t="s">
        <v>99</v>
      </c>
      <c r="D1455" s="1" t="s">
        <v>643</v>
      </c>
      <c r="E1455" s="2"/>
      <c r="F1455" s="3">
        <v>1</v>
      </c>
      <c r="G1455" s="2">
        <v>1</v>
      </c>
      <c r="H1455" s="3">
        <v>8</v>
      </c>
      <c r="I1455" s="68" t="str">
        <f>VLOOKUP(C1455,СПРАВОЧНИК!B:D,2,0)</f>
        <v>США</v>
      </c>
      <c r="J1455" s="68" t="str">
        <f>VLOOKUP(C1455,СПРАВОЧНИК!B:D,3,0)</f>
        <v>ИНОМАРКИ</v>
      </c>
      <c r="K1455" s="69" t="str">
        <f>VLOOKUP(СВОД2023[[#This Row],[ФО]],СПРАВОЧНИК!H:P,2,0)</f>
        <v>Дальневосточный ФО</v>
      </c>
    </row>
    <row r="1456" spans="1:11" x14ac:dyDescent="0.2">
      <c r="A1456" t="s">
        <v>600</v>
      </c>
      <c r="B1456" t="s">
        <v>590</v>
      </c>
      <c r="C1456" s="1" t="s">
        <v>99</v>
      </c>
      <c r="D1456" s="1" t="s">
        <v>1351</v>
      </c>
      <c r="E1456" s="2"/>
      <c r="F1456" s="3"/>
      <c r="G1456" s="2">
        <v>1</v>
      </c>
      <c r="H1456" s="3"/>
      <c r="I1456" s="68" t="str">
        <f>VLOOKUP(C1456,СПРАВОЧНИК!B:D,2,0)</f>
        <v>США</v>
      </c>
      <c r="J1456" s="68" t="str">
        <f>VLOOKUP(C1456,СПРАВОЧНИК!B:D,3,0)</f>
        <v>ИНОМАРКИ</v>
      </c>
      <c r="K1456" s="69" t="str">
        <f>VLOOKUP(СВОД2023[[#This Row],[ФО]],СПРАВОЧНИК!H:P,2,0)</f>
        <v>Дальневосточный ФО</v>
      </c>
    </row>
    <row r="1457" spans="1:11" x14ac:dyDescent="0.2">
      <c r="A1457" t="s">
        <v>600</v>
      </c>
      <c r="B1457" t="s">
        <v>590</v>
      </c>
      <c r="C1457" s="1" t="s">
        <v>99</v>
      </c>
      <c r="D1457" s="1" t="s">
        <v>112</v>
      </c>
      <c r="E1457" s="2">
        <v>2</v>
      </c>
      <c r="F1457" s="3"/>
      <c r="G1457" s="2">
        <v>7</v>
      </c>
      <c r="H1457" s="3">
        <v>3</v>
      </c>
      <c r="I1457" s="68" t="str">
        <f>VLOOKUP(C1457,СПРАВОЧНИК!B:D,2,0)</f>
        <v>США</v>
      </c>
      <c r="J1457" s="68" t="str">
        <f>VLOOKUP(C1457,СПРАВОЧНИК!B:D,3,0)</f>
        <v>ИНОМАРКИ</v>
      </c>
      <c r="K1457" s="69" t="str">
        <f>VLOOKUP(СВОД2023[[#This Row],[ФО]],СПРАВОЧНИК!H:P,2,0)</f>
        <v>Дальневосточный ФО</v>
      </c>
    </row>
    <row r="1458" spans="1:11" x14ac:dyDescent="0.2">
      <c r="A1458" t="s">
        <v>600</v>
      </c>
      <c r="B1458" t="s">
        <v>590</v>
      </c>
      <c r="C1458" s="1" t="s">
        <v>99</v>
      </c>
      <c r="D1458" s="1" t="s">
        <v>644</v>
      </c>
      <c r="E1458" s="2"/>
      <c r="F1458" s="3">
        <v>1</v>
      </c>
      <c r="G1458" s="2">
        <v>1</v>
      </c>
      <c r="H1458" s="3">
        <v>5</v>
      </c>
      <c r="I1458" s="68" t="str">
        <f>VLOOKUP(C1458,СПРАВОЧНИК!B:D,2,0)</f>
        <v>США</v>
      </c>
      <c r="J1458" s="68" t="str">
        <f>VLOOKUP(C1458,СПРАВОЧНИК!B:D,3,0)</f>
        <v>ИНОМАРКИ</v>
      </c>
      <c r="K1458" s="69" t="str">
        <f>VLOOKUP(СВОД2023[[#This Row],[ФО]],СПРАВОЧНИК!H:P,2,0)</f>
        <v>Дальневосточный ФО</v>
      </c>
    </row>
    <row r="1459" spans="1:11" x14ac:dyDescent="0.2">
      <c r="A1459" t="s">
        <v>600</v>
      </c>
      <c r="B1459" t="s">
        <v>590</v>
      </c>
      <c r="C1459" s="1" t="s">
        <v>99</v>
      </c>
      <c r="D1459" s="1" t="s">
        <v>113</v>
      </c>
      <c r="E1459" s="2">
        <v>1</v>
      </c>
      <c r="F1459" s="3">
        <v>1</v>
      </c>
      <c r="G1459" s="2">
        <v>13</v>
      </c>
      <c r="H1459" s="3">
        <v>8</v>
      </c>
      <c r="I1459" s="68" t="str">
        <f>VLOOKUP(C1459,СПРАВОЧНИК!B:D,2,0)</f>
        <v>США</v>
      </c>
      <c r="J1459" s="68" t="str">
        <f>VLOOKUP(C1459,СПРАВОЧНИК!B:D,3,0)</f>
        <v>ИНОМАРКИ</v>
      </c>
      <c r="K1459" s="69" t="str">
        <f>VLOOKUP(СВОД2023[[#This Row],[ФО]],СПРАВОЧНИК!H:P,2,0)</f>
        <v>Дальневосточный ФО</v>
      </c>
    </row>
    <row r="1460" spans="1:11" x14ac:dyDescent="0.2">
      <c r="A1460" t="s">
        <v>600</v>
      </c>
      <c r="B1460" t="s">
        <v>590</v>
      </c>
      <c r="C1460" s="1" t="s">
        <v>99</v>
      </c>
      <c r="D1460" s="1" t="s">
        <v>114</v>
      </c>
      <c r="E1460" s="2"/>
      <c r="F1460" s="3"/>
      <c r="G1460" s="2">
        <v>1</v>
      </c>
      <c r="H1460" s="3"/>
      <c r="I1460" s="68" t="str">
        <f>VLOOKUP(C1460,СПРАВОЧНИК!B:D,2,0)</f>
        <v>США</v>
      </c>
      <c r="J1460" s="68" t="str">
        <f>VLOOKUP(C1460,СПРАВОЧНИК!B:D,3,0)</f>
        <v>ИНОМАРКИ</v>
      </c>
      <c r="K1460" s="69" t="str">
        <f>VLOOKUP(СВОД2023[[#This Row],[ФО]],СПРАВОЧНИК!H:P,2,0)</f>
        <v>Дальневосточный ФО</v>
      </c>
    </row>
    <row r="1461" spans="1:11" x14ac:dyDescent="0.2">
      <c r="A1461" t="s">
        <v>600</v>
      </c>
      <c r="B1461" t="s">
        <v>590</v>
      </c>
      <c r="C1461" s="1" t="s">
        <v>99</v>
      </c>
      <c r="D1461" s="1" t="s">
        <v>115</v>
      </c>
      <c r="E1461" s="2">
        <v>11</v>
      </c>
      <c r="F1461" s="3">
        <v>7</v>
      </c>
      <c r="G1461" s="2">
        <v>35</v>
      </c>
      <c r="H1461" s="3">
        <v>35</v>
      </c>
      <c r="I1461" s="68" t="str">
        <f>VLOOKUP(C1461,СПРАВОЧНИК!B:D,2,0)</f>
        <v>США</v>
      </c>
      <c r="J1461" s="68" t="str">
        <f>VLOOKUP(C1461,СПРАВОЧНИК!B:D,3,0)</f>
        <v>ИНОМАРКИ</v>
      </c>
      <c r="K1461" s="69" t="str">
        <f>VLOOKUP(СВОД2023[[#This Row],[ФО]],СПРАВОЧНИК!H:P,2,0)</f>
        <v>Дальневосточный ФО</v>
      </c>
    </row>
    <row r="1462" spans="1:11" x14ac:dyDescent="0.2">
      <c r="A1462" t="s">
        <v>600</v>
      </c>
      <c r="B1462" t="s">
        <v>590</v>
      </c>
      <c r="C1462" s="1" t="s">
        <v>99</v>
      </c>
      <c r="D1462" s="1" t="s">
        <v>116</v>
      </c>
      <c r="E1462" s="2">
        <v>6</v>
      </c>
      <c r="F1462" s="3"/>
      <c r="G1462" s="2">
        <v>15</v>
      </c>
      <c r="H1462" s="3">
        <v>5</v>
      </c>
      <c r="I1462" s="68" t="str">
        <f>VLOOKUP(C1462,СПРАВОЧНИК!B:D,2,0)</f>
        <v>США</v>
      </c>
      <c r="J1462" s="68" t="str">
        <f>VLOOKUP(C1462,СПРАВОЧНИК!B:D,3,0)</f>
        <v>ИНОМАРКИ</v>
      </c>
      <c r="K1462" s="69" t="str">
        <f>VLOOKUP(СВОД2023[[#This Row],[ФО]],СПРАВОЧНИК!H:P,2,0)</f>
        <v>Дальневосточный ФО</v>
      </c>
    </row>
    <row r="1463" spans="1:11" x14ac:dyDescent="0.2">
      <c r="A1463" t="s">
        <v>600</v>
      </c>
      <c r="B1463" t="s">
        <v>590</v>
      </c>
      <c r="C1463" s="1" t="s">
        <v>99</v>
      </c>
      <c r="D1463" s="1" t="s">
        <v>117</v>
      </c>
      <c r="E1463" s="2">
        <v>1</v>
      </c>
      <c r="F1463" s="3">
        <v>6</v>
      </c>
      <c r="G1463" s="2">
        <v>11</v>
      </c>
      <c r="H1463" s="3">
        <v>28</v>
      </c>
      <c r="I1463" s="68" t="str">
        <f>VLOOKUP(C1463,СПРАВОЧНИК!B:D,2,0)</f>
        <v>США</v>
      </c>
      <c r="J1463" s="68" t="str">
        <f>VLOOKUP(C1463,СПРАВОЧНИК!B:D,3,0)</f>
        <v>ИНОМАРКИ</v>
      </c>
      <c r="K1463" s="69" t="str">
        <f>VLOOKUP(СВОД2023[[#This Row],[ФО]],СПРАВОЧНИК!H:P,2,0)</f>
        <v>Дальневосточный ФО</v>
      </c>
    </row>
    <row r="1464" spans="1:11" x14ac:dyDescent="0.2">
      <c r="A1464" t="s">
        <v>600</v>
      </c>
      <c r="B1464" t="s">
        <v>590</v>
      </c>
      <c r="C1464" s="1" t="s">
        <v>99</v>
      </c>
      <c r="D1464" s="1" t="s">
        <v>1352</v>
      </c>
      <c r="E1464" s="2"/>
      <c r="F1464" s="3"/>
      <c r="G1464" s="2"/>
      <c r="H1464" s="3">
        <v>1</v>
      </c>
      <c r="I1464" s="68" t="str">
        <f>VLOOKUP(C1464,СПРАВОЧНИК!B:D,2,0)</f>
        <v>США</v>
      </c>
      <c r="J1464" s="68" t="str">
        <f>VLOOKUP(C1464,СПРАВОЧНИК!B:D,3,0)</f>
        <v>ИНОМАРКИ</v>
      </c>
      <c r="K1464" s="69" t="str">
        <f>VLOOKUP(СВОД2023[[#This Row],[ФО]],СПРАВОЧНИК!H:P,2,0)</f>
        <v>Дальневосточный ФО</v>
      </c>
    </row>
    <row r="1465" spans="1:11" x14ac:dyDescent="0.2">
      <c r="A1465" t="s">
        <v>600</v>
      </c>
      <c r="B1465" t="s">
        <v>590</v>
      </c>
      <c r="C1465" s="1" t="s">
        <v>99</v>
      </c>
      <c r="D1465" s="1" t="s">
        <v>118</v>
      </c>
      <c r="E1465" s="2"/>
      <c r="F1465" s="3">
        <v>1</v>
      </c>
      <c r="G1465" s="2"/>
      <c r="H1465" s="3">
        <v>4</v>
      </c>
      <c r="I1465" s="68" t="str">
        <f>VLOOKUP(C1465,СПРАВОЧНИК!B:D,2,0)</f>
        <v>США</v>
      </c>
      <c r="J1465" s="68" t="str">
        <f>VLOOKUP(C1465,СПРАВОЧНИК!B:D,3,0)</f>
        <v>ИНОМАРКИ</v>
      </c>
      <c r="K1465" s="69" t="str">
        <f>VLOOKUP(СВОД2023[[#This Row],[ФО]],СПРАВОЧНИК!H:P,2,0)</f>
        <v>Дальневосточный ФО</v>
      </c>
    </row>
    <row r="1466" spans="1:11" x14ac:dyDescent="0.2">
      <c r="A1466" t="s">
        <v>600</v>
      </c>
      <c r="B1466" t="s">
        <v>590</v>
      </c>
      <c r="C1466" s="1" t="s">
        <v>119</v>
      </c>
      <c r="D1466" s="1" t="s">
        <v>1353</v>
      </c>
      <c r="E1466" s="2">
        <v>1</v>
      </c>
      <c r="F1466" s="3"/>
      <c r="G1466" s="2">
        <v>7</v>
      </c>
      <c r="H1466" s="3">
        <v>13</v>
      </c>
      <c r="I1466" s="68" t="str">
        <f>VLOOKUP(C1466,СПРАВОЧНИК!B:D,2,0)</f>
        <v>США</v>
      </c>
      <c r="J1466" s="68" t="str">
        <f>VLOOKUP(C1466,СПРАВОЧНИК!B:D,3,0)</f>
        <v>ИНОМАРКИ</v>
      </c>
      <c r="K1466" s="69" t="str">
        <f>VLOOKUP(СВОД2023[[#This Row],[ФО]],СПРАВОЧНИК!H:P,2,0)</f>
        <v>Дальневосточный ФО</v>
      </c>
    </row>
    <row r="1467" spans="1:11" x14ac:dyDescent="0.2">
      <c r="A1467" t="s">
        <v>600</v>
      </c>
      <c r="B1467" t="s">
        <v>590</v>
      </c>
      <c r="C1467" s="1" t="s">
        <v>119</v>
      </c>
      <c r="D1467" s="1" t="s">
        <v>1354</v>
      </c>
      <c r="E1467" s="2"/>
      <c r="F1467" s="3"/>
      <c r="G1467" s="2">
        <v>2</v>
      </c>
      <c r="H1467" s="3"/>
      <c r="I1467" s="68" t="str">
        <f>VLOOKUP(C1467,СПРАВОЧНИК!B:D,2,0)</f>
        <v>США</v>
      </c>
      <c r="J1467" s="68" t="str">
        <f>VLOOKUP(C1467,СПРАВОЧНИК!B:D,3,0)</f>
        <v>ИНОМАРКИ</v>
      </c>
      <c r="K1467" s="69" t="str">
        <f>VLOOKUP(СВОД2023[[#This Row],[ФО]],СПРАВОЧНИК!H:P,2,0)</f>
        <v>Дальневосточный ФО</v>
      </c>
    </row>
    <row r="1468" spans="1:11" x14ac:dyDescent="0.2">
      <c r="A1468" t="s">
        <v>600</v>
      </c>
      <c r="B1468" t="s">
        <v>590</v>
      </c>
      <c r="C1468" s="1" t="s">
        <v>119</v>
      </c>
      <c r="D1468" s="1" t="s">
        <v>1355</v>
      </c>
      <c r="E1468" s="2"/>
      <c r="F1468" s="3">
        <v>1</v>
      </c>
      <c r="G1468" s="2"/>
      <c r="H1468" s="3">
        <v>1</v>
      </c>
      <c r="I1468" s="68" t="str">
        <f>VLOOKUP(C1468,СПРАВОЧНИК!B:D,2,0)</f>
        <v>США</v>
      </c>
      <c r="J1468" s="68" t="str">
        <f>VLOOKUP(C1468,СПРАВОЧНИК!B:D,3,0)</f>
        <v>ИНОМАРКИ</v>
      </c>
      <c r="K1468" s="69" t="str">
        <f>VLOOKUP(СВОД2023[[#This Row],[ФО]],СПРАВОЧНИК!H:P,2,0)</f>
        <v>Дальневосточный ФО</v>
      </c>
    </row>
    <row r="1469" spans="1:11" x14ac:dyDescent="0.2">
      <c r="A1469" t="s">
        <v>600</v>
      </c>
      <c r="B1469" t="s">
        <v>590</v>
      </c>
      <c r="C1469" s="1" t="s">
        <v>119</v>
      </c>
      <c r="D1469" s="1" t="s">
        <v>1356</v>
      </c>
      <c r="E1469" s="2"/>
      <c r="F1469" s="3"/>
      <c r="G1469" s="2"/>
      <c r="H1469" s="3">
        <v>1</v>
      </c>
      <c r="I1469" s="68" t="str">
        <f>VLOOKUP(C1469,СПРАВОЧНИК!B:D,2,0)</f>
        <v>США</v>
      </c>
      <c r="J1469" s="68" t="str">
        <f>VLOOKUP(C1469,СПРАВОЧНИК!B:D,3,0)</f>
        <v>ИНОМАРКИ</v>
      </c>
      <c r="K1469" s="69" t="str">
        <f>VLOOKUP(СВОД2023[[#This Row],[ФО]],СПРАВОЧНИК!H:P,2,0)</f>
        <v>Дальневосточный ФО</v>
      </c>
    </row>
    <row r="1470" spans="1:11" x14ac:dyDescent="0.2">
      <c r="A1470" t="s">
        <v>600</v>
      </c>
      <c r="B1470" t="s">
        <v>590</v>
      </c>
      <c r="C1470" s="1" t="s">
        <v>119</v>
      </c>
      <c r="D1470" s="1" t="s">
        <v>645</v>
      </c>
      <c r="E1470" s="2">
        <v>1</v>
      </c>
      <c r="F1470" s="3"/>
      <c r="G1470" s="2">
        <v>2</v>
      </c>
      <c r="H1470" s="3">
        <v>2</v>
      </c>
      <c r="I1470" s="68" t="str">
        <f>VLOOKUP(C1470,СПРАВОЧНИК!B:D,2,0)</f>
        <v>США</v>
      </c>
      <c r="J1470" s="68" t="str">
        <f>VLOOKUP(C1470,СПРАВОЧНИК!B:D,3,0)</f>
        <v>ИНОМАРКИ</v>
      </c>
      <c r="K1470" s="69" t="str">
        <f>VLOOKUP(СВОД2023[[#This Row],[ФО]],СПРАВОЧНИК!H:P,2,0)</f>
        <v>Дальневосточный ФО</v>
      </c>
    </row>
    <row r="1471" spans="1:11" x14ac:dyDescent="0.2">
      <c r="A1471" t="s">
        <v>600</v>
      </c>
      <c r="B1471" t="s">
        <v>590</v>
      </c>
      <c r="C1471" s="1" t="s">
        <v>119</v>
      </c>
      <c r="D1471" s="1" t="s">
        <v>1357</v>
      </c>
      <c r="E1471" s="2">
        <v>1</v>
      </c>
      <c r="F1471" s="3"/>
      <c r="G1471" s="2">
        <v>6</v>
      </c>
      <c r="H1471" s="3">
        <v>5</v>
      </c>
      <c r="I1471" s="68" t="str">
        <f>VLOOKUP(C1471,СПРАВОЧНИК!B:D,2,0)</f>
        <v>США</v>
      </c>
      <c r="J1471" s="68" t="str">
        <f>VLOOKUP(C1471,СПРАВОЧНИК!B:D,3,0)</f>
        <v>ИНОМАРКИ</v>
      </c>
      <c r="K1471" s="69" t="str">
        <f>VLOOKUP(СВОД2023[[#This Row],[ФО]],СПРАВОЧНИК!H:P,2,0)</f>
        <v>Дальневосточный ФО</v>
      </c>
    </row>
    <row r="1472" spans="1:11" x14ac:dyDescent="0.2">
      <c r="A1472" t="s">
        <v>600</v>
      </c>
      <c r="B1472" t="s">
        <v>590</v>
      </c>
      <c r="C1472" s="1" t="s">
        <v>119</v>
      </c>
      <c r="D1472" s="1" t="s">
        <v>1358</v>
      </c>
      <c r="E1472" s="2"/>
      <c r="F1472" s="3"/>
      <c r="G1472" s="2">
        <v>3</v>
      </c>
      <c r="H1472" s="3"/>
      <c r="I1472" s="68" t="str">
        <f>VLOOKUP(C1472,СПРАВОЧНИК!B:D,2,0)</f>
        <v>США</v>
      </c>
      <c r="J1472" s="68" t="str">
        <f>VLOOKUP(C1472,СПРАВОЧНИК!B:D,3,0)</f>
        <v>ИНОМАРКИ</v>
      </c>
      <c r="K1472" s="69" t="str">
        <f>VLOOKUP(СВОД2023[[#This Row],[ФО]],СПРАВОЧНИК!H:P,2,0)</f>
        <v>Дальневосточный ФО</v>
      </c>
    </row>
    <row r="1473" spans="1:11" x14ac:dyDescent="0.2">
      <c r="A1473" t="s">
        <v>600</v>
      </c>
      <c r="B1473" t="s">
        <v>590</v>
      </c>
      <c r="C1473" s="1" t="s">
        <v>119</v>
      </c>
      <c r="D1473" s="1" t="s">
        <v>1359</v>
      </c>
      <c r="E1473" s="2"/>
      <c r="F1473" s="3"/>
      <c r="G1473" s="2">
        <v>1</v>
      </c>
      <c r="H1473" s="3"/>
      <c r="I1473" s="68" t="str">
        <f>VLOOKUP(C1473,СПРАВОЧНИК!B:D,2,0)</f>
        <v>США</v>
      </c>
      <c r="J1473" s="68" t="str">
        <f>VLOOKUP(C1473,СПРАВОЧНИК!B:D,3,0)</f>
        <v>ИНОМАРКИ</v>
      </c>
      <c r="K1473" s="69" t="str">
        <f>VLOOKUP(СВОД2023[[#This Row],[ФО]],СПРАВОЧНИК!H:P,2,0)</f>
        <v>Дальневосточный ФО</v>
      </c>
    </row>
    <row r="1474" spans="1:11" x14ac:dyDescent="0.2">
      <c r="A1474" t="s">
        <v>600</v>
      </c>
      <c r="B1474" t="s">
        <v>590</v>
      </c>
      <c r="C1474" s="1" t="s">
        <v>119</v>
      </c>
      <c r="D1474" s="1" t="s">
        <v>120</v>
      </c>
      <c r="E1474" s="2"/>
      <c r="F1474" s="3"/>
      <c r="G1474" s="2">
        <v>1</v>
      </c>
      <c r="H1474" s="3"/>
      <c r="I1474" s="68" t="str">
        <f>VLOOKUP(C1474,СПРАВОЧНИК!B:D,2,0)</f>
        <v>США</v>
      </c>
      <c r="J1474" s="68" t="str">
        <f>VLOOKUP(C1474,СПРАВОЧНИК!B:D,3,0)</f>
        <v>ИНОМАРКИ</v>
      </c>
      <c r="K1474" s="69" t="str">
        <f>VLOOKUP(СВОД2023[[#This Row],[ФО]],СПРАВОЧНИК!H:P,2,0)</f>
        <v>Дальневосточный ФО</v>
      </c>
    </row>
    <row r="1475" spans="1:11" x14ac:dyDescent="0.2">
      <c r="A1475" t="s">
        <v>600</v>
      </c>
      <c r="B1475" t="s">
        <v>590</v>
      </c>
      <c r="C1475" s="1" t="s">
        <v>121</v>
      </c>
      <c r="D1475" s="1" t="s">
        <v>1360</v>
      </c>
      <c r="E1475" s="2"/>
      <c r="F1475" s="3"/>
      <c r="G1475" s="2">
        <v>5</v>
      </c>
      <c r="H1475" s="3">
        <v>4</v>
      </c>
      <c r="I1475" s="68" t="str">
        <f>VLOOKUP(C1475,СПРАВОЧНИК!B:D,2,0)</f>
        <v>ЕВРОПА</v>
      </c>
      <c r="J1475" s="68" t="str">
        <f>VLOOKUP(C1475,СПРАВОЧНИК!B:D,3,0)</f>
        <v>ИНОМАРКИ</v>
      </c>
      <c r="K1475" s="69" t="str">
        <f>VLOOKUP(СВОД2023[[#This Row],[ФО]],СПРАВОЧНИК!H:P,2,0)</f>
        <v>Дальневосточный ФО</v>
      </c>
    </row>
    <row r="1476" spans="1:11" x14ac:dyDescent="0.2">
      <c r="A1476" t="s">
        <v>600</v>
      </c>
      <c r="B1476" t="s">
        <v>590</v>
      </c>
      <c r="C1476" s="1" t="s">
        <v>121</v>
      </c>
      <c r="D1476" s="1" t="s">
        <v>122</v>
      </c>
      <c r="E1476" s="2"/>
      <c r="F1476" s="3"/>
      <c r="G1476" s="2">
        <v>1</v>
      </c>
      <c r="H1476" s="3"/>
      <c r="I1476" s="68" t="str">
        <f>VLOOKUP(C1476,СПРАВОЧНИК!B:D,2,0)</f>
        <v>ЕВРОПА</v>
      </c>
      <c r="J1476" s="68" t="str">
        <f>VLOOKUP(C1476,СПРАВОЧНИК!B:D,3,0)</f>
        <v>ИНОМАРКИ</v>
      </c>
      <c r="K1476" s="69" t="str">
        <f>VLOOKUP(СВОД2023[[#This Row],[ФО]],СПРАВОЧНИК!H:P,2,0)</f>
        <v>Дальневосточный ФО</v>
      </c>
    </row>
    <row r="1477" spans="1:11" x14ac:dyDescent="0.2">
      <c r="A1477" t="s">
        <v>600</v>
      </c>
      <c r="B1477" t="s">
        <v>590</v>
      </c>
      <c r="C1477" s="1" t="s">
        <v>121</v>
      </c>
      <c r="D1477" s="1" t="s">
        <v>123</v>
      </c>
      <c r="E1477" s="2">
        <v>6</v>
      </c>
      <c r="F1477" s="3">
        <v>2</v>
      </c>
      <c r="G1477" s="2">
        <v>14</v>
      </c>
      <c r="H1477" s="3">
        <v>15</v>
      </c>
      <c r="I1477" s="68" t="str">
        <f>VLOOKUP(C1477,СПРАВОЧНИК!B:D,2,0)</f>
        <v>ЕВРОПА</v>
      </c>
      <c r="J1477" s="68" t="str">
        <f>VLOOKUP(C1477,СПРАВОЧНИК!B:D,3,0)</f>
        <v>ИНОМАРКИ</v>
      </c>
      <c r="K1477" s="69" t="str">
        <f>VLOOKUP(СВОД2023[[#This Row],[ФО]],СПРАВОЧНИК!H:P,2,0)</f>
        <v>Дальневосточный ФО</v>
      </c>
    </row>
    <row r="1478" spans="1:11" x14ac:dyDescent="0.2">
      <c r="A1478" t="s">
        <v>600</v>
      </c>
      <c r="B1478" t="s">
        <v>590</v>
      </c>
      <c r="C1478" s="1" t="s">
        <v>121</v>
      </c>
      <c r="D1478" s="1" t="s">
        <v>1361</v>
      </c>
      <c r="E1478" s="2"/>
      <c r="F1478" s="3"/>
      <c r="G1478" s="2"/>
      <c r="H1478" s="3">
        <v>5</v>
      </c>
      <c r="I1478" s="68" t="str">
        <f>VLOOKUP(C1478,СПРАВОЧНИК!B:D,2,0)</f>
        <v>ЕВРОПА</v>
      </c>
      <c r="J1478" s="68" t="str">
        <f>VLOOKUP(C1478,СПРАВОЧНИК!B:D,3,0)</f>
        <v>ИНОМАРКИ</v>
      </c>
      <c r="K1478" s="69" t="str">
        <f>VLOOKUP(СВОД2023[[#This Row],[ФО]],СПРАВОЧНИК!H:P,2,0)</f>
        <v>Дальневосточный ФО</v>
      </c>
    </row>
    <row r="1479" spans="1:11" x14ac:dyDescent="0.2">
      <c r="A1479" t="s">
        <v>600</v>
      </c>
      <c r="B1479" t="s">
        <v>590</v>
      </c>
      <c r="C1479" s="1" t="s">
        <v>121</v>
      </c>
      <c r="D1479" s="1" t="s">
        <v>1362</v>
      </c>
      <c r="E1479" s="2"/>
      <c r="F1479" s="3"/>
      <c r="G1479" s="2"/>
      <c r="H1479" s="3">
        <v>3</v>
      </c>
      <c r="I1479" s="68" t="str">
        <f>VLOOKUP(C1479,СПРАВОЧНИК!B:D,2,0)</f>
        <v>ЕВРОПА</v>
      </c>
      <c r="J1479" s="68" t="str">
        <f>VLOOKUP(C1479,СПРАВОЧНИК!B:D,3,0)</f>
        <v>ИНОМАРКИ</v>
      </c>
      <c r="K1479" s="69" t="str">
        <f>VLOOKUP(СВОД2023[[#This Row],[ФО]],СПРАВОЧНИК!H:P,2,0)</f>
        <v>Дальневосточный ФО</v>
      </c>
    </row>
    <row r="1480" spans="1:11" x14ac:dyDescent="0.2">
      <c r="A1480" t="s">
        <v>600</v>
      </c>
      <c r="B1480" t="s">
        <v>590</v>
      </c>
      <c r="C1480" s="1" t="s">
        <v>121</v>
      </c>
      <c r="D1480" s="1" t="s">
        <v>124</v>
      </c>
      <c r="E1480" s="2"/>
      <c r="F1480" s="3"/>
      <c r="G1480" s="2">
        <v>1</v>
      </c>
      <c r="H1480" s="3"/>
      <c r="I1480" s="68" t="str">
        <f>VLOOKUP(C1480,СПРАВОЧНИК!B:D,2,0)</f>
        <v>ЕВРОПА</v>
      </c>
      <c r="J1480" s="68" t="str">
        <f>VLOOKUP(C1480,СПРАВОЧНИК!B:D,3,0)</f>
        <v>ИНОМАРКИ</v>
      </c>
      <c r="K1480" s="69" t="str">
        <f>VLOOKUP(СВОД2023[[#This Row],[ФО]],СПРАВОЧНИК!H:P,2,0)</f>
        <v>Дальневосточный ФО</v>
      </c>
    </row>
    <row r="1481" spans="1:11" x14ac:dyDescent="0.2">
      <c r="A1481" t="s">
        <v>600</v>
      </c>
      <c r="B1481" t="s">
        <v>590</v>
      </c>
      <c r="C1481" s="1" t="s">
        <v>121</v>
      </c>
      <c r="D1481" s="1" t="s">
        <v>1363</v>
      </c>
      <c r="E1481" s="2"/>
      <c r="F1481" s="3">
        <v>1</v>
      </c>
      <c r="G1481" s="2">
        <v>1</v>
      </c>
      <c r="H1481" s="3">
        <v>2</v>
      </c>
      <c r="I1481" s="68" t="str">
        <f>VLOOKUP(C1481,СПРАВОЧНИК!B:D,2,0)</f>
        <v>ЕВРОПА</v>
      </c>
      <c r="J1481" s="68" t="str">
        <f>VLOOKUP(C1481,СПРАВОЧНИК!B:D,3,0)</f>
        <v>ИНОМАРКИ</v>
      </c>
      <c r="K1481" s="69" t="str">
        <f>VLOOKUP(СВОД2023[[#This Row],[ФО]],СПРАВОЧНИК!H:P,2,0)</f>
        <v>Дальневосточный ФО</v>
      </c>
    </row>
    <row r="1482" spans="1:11" x14ac:dyDescent="0.2">
      <c r="A1482" t="s">
        <v>600</v>
      </c>
      <c r="B1482" t="s">
        <v>590</v>
      </c>
      <c r="C1482" s="1" t="s">
        <v>121</v>
      </c>
      <c r="D1482" s="1" t="s">
        <v>1364</v>
      </c>
      <c r="E1482" s="2">
        <v>1</v>
      </c>
      <c r="F1482" s="3"/>
      <c r="G1482" s="2">
        <v>2</v>
      </c>
      <c r="H1482" s="3"/>
      <c r="I1482" s="68" t="str">
        <f>VLOOKUP(C1482,СПРАВОЧНИК!B:D,2,0)</f>
        <v>ЕВРОПА</v>
      </c>
      <c r="J1482" s="68" t="str">
        <f>VLOOKUP(C1482,СПРАВОЧНИК!B:D,3,0)</f>
        <v>ИНОМАРКИ</v>
      </c>
      <c r="K1482" s="69" t="str">
        <f>VLOOKUP(СВОД2023[[#This Row],[ФО]],СПРАВОЧНИК!H:P,2,0)</f>
        <v>Дальневосточный ФО</v>
      </c>
    </row>
    <row r="1483" spans="1:11" x14ac:dyDescent="0.2">
      <c r="A1483" t="s">
        <v>600</v>
      </c>
      <c r="B1483" t="s">
        <v>590</v>
      </c>
      <c r="C1483" s="1" t="s">
        <v>121</v>
      </c>
      <c r="D1483" s="1" t="s">
        <v>1365</v>
      </c>
      <c r="E1483" s="2"/>
      <c r="F1483" s="3"/>
      <c r="G1483" s="2">
        <v>1</v>
      </c>
      <c r="H1483" s="3">
        <v>1</v>
      </c>
      <c r="I1483" s="68" t="str">
        <f>VLOOKUP(C1483,СПРАВОЧНИК!B:D,2,0)</f>
        <v>ЕВРОПА</v>
      </c>
      <c r="J1483" s="68" t="str">
        <f>VLOOKUP(C1483,СПРАВОЧНИК!B:D,3,0)</f>
        <v>ИНОМАРКИ</v>
      </c>
      <c r="K1483" s="69" t="str">
        <f>VLOOKUP(СВОД2023[[#This Row],[ФО]],СПРАВОЧНИК!H:P,2,0)</f>
        <v>Дальневосточный ФО</v>
      </c>
    </row>
    <row r="1484" spans="1:11" x14ac:dyDescent="0.2">
      <c r="A1484" t="s">
        <v>600</v>
      </c>
      <c r="B1484" t="s">
        <v>590</v>
      </c>
      <c r="C1484" s="1" t="s">
        <v>121</v>
      </c>
      <c r="D1484" s="1" t="s">
        <v>1366</v>
      </c>
      <c r="E1484" s="2"/>
      <c r="F1484" s="3"/>
      <c r="G1484" s="2"/>
      <c r="H1484" s="3">
        <v>1</v>
      </c>
      <c r="I1484" s="68" t="str">
        <f>VLOOKUP(C1484,СПРАВОЧНИК!B:D,2,0)</f>
        <v>ЕВРОПА</v>
      </c>
      <c r="J1484" s="68" t="str">
        <f>VLOOKUP(C1484,СПРАВОЧНИК!B:D,3,0)</f>
        <v>ИНОМАРКИ</v>
      </c>
      <c r="K1484" s="69" t="str">
        <f>VLOOKUP(СВОД2023[[#This Row],[ФО]],СПРАВОЧНИК!H:P,2,0)</f>
        <v>Дальневосточный ФО</v>
      </c>
    </row>
    <row r="1485" spans="1:11" x14ac:dyDescent="0.2">
      <c r="A1485" t="s">
        <v>600</v>
      </c>
      <c r="B1485" t="s">
        <v>590</v>
      </c>
      <c r="C1485" s="1" t="s">
        <v>121</v>
      </c>
      <c r="D1485" s="1" t="s">
        <v>1367</v>
      </c>
      <c r="E1485" s="2"/>
      <c r="F1485" s="3"/>
      <c r="G1485" s="2"/>
      <c r="H1485" s="3">
        <v>1</v>
      </c>
      <c r="I1485" s="68" t="str">
        <f>VLOOKUP(C1485,СПРАВОЧНИК!B:D,2,0)</f>
        <v>ЕВРОПА</v>
      </c>
      <c r="J1485" s="68" t="str">
        <f>VLOOKUP(C1485,СПРАВОЧНИК!B:D,3,0)</f>
        <v>ИНОМАРКИ</v>
      </c>
      <c r="K1485" s="69" t="str">
        <f>VLOOKUP(СВОД2023[[#This Row],[ФО]],СПРАВОЧНИК!H:P,2,0)</f>
        <v>Дальневосточный ФО</v>
      </c>
    </row>
    <row r="1486" spans="1:11" x14ac:dyDescent="0.2">
      <c r="A1486" t="s">
        <v>600</v>
      </c>
      <c r="B1486" t="s">
        <v>590</v>
      </c>
      <c r="C1486" s="1" t="s">
        <v>121</v>
      </c>
      <c r="D1486" s="1" t="s">
        <v>1368</v>
      </c>
      <c r="E1486" s="2"/>
      <c r="F1486" s="3"/>
      <c r="G1486" s="2">
        <v>1</v>
      </c>
      <c r="H1486" s="3"/>
      <c r="I1486" s="68" t="str">
        <f>VLOOKUP(C1486,СПРАВОЧНИК!B:D,2,0)</f>
        <v>ЕВРОПА</v>
      </c>
      <c r="J1486" s="68" t="str">
        <f>VLOOKUP(C1486,СПРАВОЧНИК!B:D,3,0)</f>
        <v>ИНОМАРКИ</v>
      </c>
      <c r="K1486" s="69" t="str">
        <f>VLOOKUP(СВОД2023[[#This Row],[ФО]],СПРАВОЧНИК!H:P,2,0)</f>
        <v>Дальневосточный ФО</v>
      </c>
    </row>
    <row r="1487" spans="1:11" x14ac:dyDescent="0.2">
      <c r="A1487" t="s">
        <v>600</v>
      </c>
      <c r="B1487" t="s">
        <v>590</v>
      </c>
      <c r="C1487" s="1" t="s">
        <v>129</v>
      </c>
      <c r="D1487" s="1" t="s">
        <v>1369</v>
      </c>
      <c r="E1487" s="2">
        <v>1</v>
      </c>
      <c r="F1487" s="3"/>
      <c r="G1487" s="2">
        <v>1</v>
      </c>
      <c r="H1487" s="3"/>
      <c r="I1487" s="68" t="str">
        <f>VLOOKUP(C1487,СПРАВОЧНИК!B:D,2,0)</f>
        <v>КОРЕЯ</v>
      </c>
      <c r="J1487" s="68" t="str">
        <f>VLOOKUP(C1487,СПРАВОЧНИК!B:D,3,0)</f>
        <v>ИНОМАРКИ</v>
      </c>
      <c r="K1487" s="69" t="str">
        <f>VLOOKUP(СВОД2023[[#This Row],[ФО]],СПРАВОЧНИК!H:P,2,0)</f>
        <v>Дальневосточный ФО</v>
      </c>
    </row>
    <row r="1488" spans="1:11" x14ac:dyDescent="0.2">
      <c r="A1488" t="s">
        <v>600</v>
      </c>
      <c r="B1488" t="s">
        <v>590</v>
      </c>
      <c r="C1488" s="1" t="s">
        <v>129</v>
      </c>
      <c r="D1488" s="1" t="s">
        <v>1370</v>
      </c>
      <c r="E1488" s="2"/>
      <c r="F1488" s="3"/>
      <c r="G1488" s="2">
        <v>1</v>
      </c>
      <c r="H1488" s="3">
        <v>1</v>
      </c>
      <c r="I1488" s="68" t="str">
        <f>VLOOKUP(C1488,СПРАВОЧНИК!B:D,2,0)</f>
        <v>КОРЕЯ</v>
      </c>
      <c r="J1488" s="68" t="str">
        <f>VLOOKUP(C1488,СПРАВОЧНИК!B:D,3,0)</f>
        <v>ИНОМАРКИ</v>
      </c>
      <c r="K1488" s="69" t="str">
        <f>VLOOKUP(СВОД2023[[#This Row],[ФО]],СПРАВОЧНИК!H:P,2,0)</f>
        <v>Дальневосточный ФО</v>
      </c>
    </row>
    <row r="1489" spans="1:11" x14ac:dyDescent="0.2">
      <c r="A1489" t="s">
        <v>600</v>
      </c>
      <c r="B1489" t="s">
        <v>590</v>
      </c>
      <c r="C1489" s="1" t="s">
        <v>129</v>
      </c>
      <c r="D1489" s="1" t="s">
        <v>1371</v>
      </c>
      <c r="E1489" s="2">
        <v>2</v>
      </c>
      <c r="F1489" s="3">
        <v>3</v>
      </c>
      <c r="G1489" s="2">
        <v>10</v>
      </c>
      <c r="H1489" s="3">
        <v>13</v>
      </c>
      <c r="I1489" s="68" t="str">
        <f>VLOOKUP(C1489,СПРАВОЧНИК!B:D,2,0)</f>
        <v>КОРЕЯ</v>
      </c>
      <c r="J1489" s="68" t="str">
        <f>VLOOKUP(C1489,СПРАВОЧНИК!B:D,3,0)</f>
        <v>ИНОМАРКИ</v>
      </c>
      <c r="K1489" s="69" t="str">
        <f>VLOOKUP(СВОД2023[[#This Row],[ФО]],СПРАВОЧНИК!H:P,2,0)</f>
        <v>Дальневосточный ФО</v>
      </c>
    </row>
    <row r="1490" spans="1:11" x14ac:dyDescent="0.2">
      <c r="A1490" t="s">
        <v>600</v>
      </c>
      <c r="B1490" t="s">
        <v>590</v>
      </c>
      <c r="C1490" s="1" t="s">
        <v>129</v>
      </c>
      <c r="D1490" s="1" t="s">
        <v>1372</v>
      </c>
      <c r="E1490" s="2">
        <v>3</v>
      </c>
      <c r="F1490" s="3">
        <v>2</v>
      </c>
      <c r="G1490" s="2">
        <v>13</v>
      </c>
      <c r="H1490" s="3">
        <v>2</v>
      </c>
      <c r="I1490" s="68" t="str">
        <f>VLOOKUP(C1490,СПРАВОЧНИК!B:D,2,0)</f>
        <v>КОРЕЯ</v>
      </c>
      <c r="J1490" s="68" t="str">
        <f>VLOOKUP(C1490,СПРАВОЧНИК!B:D,3,0)</f>
        <v>ИНОМАРКИ</v>
      </c>
      <c r="K1490" s="69" t="str">
        <f>VLOOKUP(СВОД2023[[#This Row],[ФО]],СПРАВОЧНИК!H:P,2,0)</f>
        <v>Дальневосточный ФО</v>
      </c>
    </row>
    <row r="1491" spans="1:11" x14ac:dyDescent="0.2">
      <c r="A1491" t="s">
        <v>600</v>
      </c>
      <c r="B1491" t="s">
        <v>590</v>
      </c>
      <c r="C1491" s="1" t="s">
        <v>129</v>
      </c>
      <c r="D1491" s="1" t="s">
        <v>1373</v>
      </c>
      <c r="E1491" s="2">
        <v>8</v>
      </c>
      <c r="F1491" s="3">
        <v>8</v>
      </c>
      <c r="G1491" s="2">
        <v>38</v>
      </c>
      <c r="H1491" s="3">
        <v>53</v>
      </c>
      <c r="I1491" s="68" t="str">
        <f>VLOOKUP(C1491,СПРАВОЧНИК!B:D,2,0)</f>
        <v>КОРЕЯ</v>
      </c>
      <c r="J1491" s="68" t="str">
        <f>VLOOKUP(C1491,СПРАВОЧНИК!B:D,3,0)</f>
        <v>ИНОМАРКИ</v>
      </c>
      <c r="K1491" s="69" t="str">
        <f>VLOOKUP(СВОД2023[[#This Row],[ФО]],СПРАВОЧНИК!H:P,2,0)</f>
        <v>Дальневосточный ФО</v>
      </c>
    </row>
    <row r="1492" spans="1:11" x14ac:dyDescent="0.2">
      <c r="A1492" t="s">
        <v>600</v>
      </c>
      <c r="B1492" t="s">
        <v>590</v>
      </c>
      <c r="C1492" s="1" t="s">
        <v>129</v>
      </c>
      <c r="D1492" s="1" t="s">
        <v>1374</v>
      </c>
      <c r="E1492" s="2">
        <v>7</v>
      </c>
      <c r="F1492" s="3">
        <v>11</v>
      </c>
      <c r="G1492" s="2">
        <v>37</v>
      </c>
      <c r="H1492" s="3">
        <v>39</v>
      </c>
      <c r="I1492" s="68" t="str">
        <f>VLOOKUP(C1492,СПРАВОЧНИК!B:D,2,0)</f>
        <v>КОРЕЯ</v>
      </c>
      <c r="J1492" s="68" t="str">
        <f>VLOOKUP(C1492,СПРАВОЧНИК!B:D,3,0)</f>
        <v>ИНОМАРКИ</v>
      </c>
      <c r="K1492" s="69" t="str">
        <f>VLOOKUP(СВОД2023[[#This Row],[ФО]],СПРАВОЧНИК!H:P,2,0)</f>
        <v>Дальневосточный ФО</v>
      </c>
    </row>
    <row r="1493" spans="1:11" x14ac:dyDescent="0.2">
      <c r="A1493" t="s">
        <v>600</v>
      </c>
      <c r="B1493" t="s">
        <v>590</v>
      </c>
      <c r="C1493" s="1" t="s">
        <v>129</v>
      </c>
      <c r="D1493" s="1" t="s">
        <v>1375</v>
      </c>
      <c r="E1493" s="2"/>
      <c r="F1493" s="3"/>
      <c r="G1493" s="2"/>
      <c r="H1493" s="3">
        <v>1</v>
      </c>
      <c r="I1493" s="68" t="str">
        <f>VLOOKUP(C1493,СПРАВОЧНИК!B:D,2,0)</f>
        <v>КОРЕЯ</v>
      </c>
      <c r="J1493" s="68" t="str">
        <f>VLOOKUP(C1493,СПРАВОЧНИК!B:D,3,0)</f>
        <v>ИНОМАРКИ</v>
      </c>
      <c r="K1493" s="69" t="str">
        <f>VLOOKUP(СВОД2023[[#This Row],[ФО]],СПРАВОЧНИК!H:P,2,0)</f>
        <v>Дальневосточный ФО</v>
      </c>
    </row>
    <row r="1494" spans="1:11" x14ac:dyDescent="0.2">
      <c r="A1494" t="s">
        <v>600</v>
      </c>
      <c r="B1494" t="s">
        <v>590</v>
      </c>
      <c r="C1494" s="1" t="s">
        <v>129</v>
      </c>
      <c r="D1494" s="1" t="s">
        <v>1376</v>
      </c>
      <c r="E1494" s="2"/>
      <c r="F1494" s="3"/>
      <c r="G1494" s="2">
        <v>3</v>
      </c>
      <c r="H1494" s="3">
        <v>1</v>
      </c>
      <c r="I1494" s="68" t="str">
        <f>VLOOKUP(C1494,СПРАВОЧНИК!B:D,2,0)</f>
        <v>КОРЕЯ</v>
      </c>
      <c r="J1494" s="68" t="str">
        <f>VLOOKUP(C1494,СПРАВОЧНИК!B:D,3,0)</f>
        <v>ИНОМАРКИ</v>
      </c>
      <c r="K1494" s="69" t="str">
        <f>VLOOKUP(СВОД2023[[#This Row],[ФО]],СПРАВОЧНИК!H:P,2,0)</f>
        <v>Дальневосточный ФО</v>
      </c>
    </row>
    <row r="1495" spans="1:11" x14ac:dyDescent="0.2">
      <c r="A1495" t="s">
        <v>600</v>
      </c>
      <c r="B1495" t="s">
        <v>590</v>
      </c>
      <c r="C1495" s="1" t="s">
        <v>129</v>
      </c>
      <c r="D1495" s="1" t="s">
        <v>1377</v>
      </c>
      <c r="E1495" s="2"/>
      <c r="F1495" s="3"/>
      <c r="G1495" s="2">
        <v>1</v>
      </c>
      <c r="H1495" s="3">
        <v>1</v>
      </c>
      <c r="I1495" s="68" t="str">
        <f>VLOOKUP(C1495,СПРАВОЧНИК!B:D,2,0)</f>
        <v>КОРЕЯ</v>
      </c>
      <c r="J1495" s="68" t="str">
        <f>VLOOKUP(C1495,СПРАВОЧНИК!B:D,3,0)</f>
        <v>ИНОМАРКИ</v>
      </c>
      <c r="K1495" s="69" t="str">
        <f>VLOOKUP(СВОД2023[[#This Row],[ФО]],СПРАВОЧНИК!H:P,2,0)</f>
        <v>Дальневосточный ФО</v>
      </c>
    </row>
    <row r="1496" spans="1:11" x14ac:dyDescent="0.2">
      <c r="A1496" t="s">
        <v>600</v>
      </c>
      <c r="B1496" t="s">
        <v>590</v>
      </c>
      <c r="C1496" s="1" t="s">
        <v>129</v>
      </c>
      <c r="D1496" s="1" t="s">
        <v>1378</v>
      </c>
      <c r="E1496" s="2"/>
      <c r="F1496" s="3"/>
      <c r="G1496" s="2"/>
      <c r="H1496" s="3">
        <v>1</v>
      </c>
      <c r="I1496" s="68" t="str">
        <f>VLOOKUP(C1496,СПРАВОЧНИК!B:D,2,0)</f>
        <v>КОРЕЯ</v>
      </c>
      <c r="J1496" s="68" t="str">
        <f>VLOOKUP(C1496,СПРАВОЧНИК!B:D,3,0)</f>
        <v>ИНОМАРКИ</v>
      </c>
      <c r="K1496" s="69" t="str">
        <f>VLOOKUP(СВОД2023[[#This Row],[ФО]],СПРАВОЧНИК!H:P,2,0)</f>
        <v>Дальневосточный ФО</v>
      </c>
    </row>
    <row r="1497" spans="1:11" x14ac:dyDescent="0.2">
      <c r="A1497" t="s">
        <v>600</v>
      </c>
      <c r="B1497" t="s">
        <v>590</v>
      </c>
      <c r="C1497" s="1" t="s">
        <v>129</v>
      </c>
      <c r="D1497" s="1" t="s">
        <v>1379</v>
      </c>
      <c r="E1497" s="2">
        <v>9</v>
      </c>
      <c r="F1497" s="3">
        <v>5</v>
      </c>
      <c r="G1497" s="2">
        <v>34</v>
      </c>
      <c r="H1497" s="3">
        <v>30</v>
      </c>
      <c r="I1497" s="68" t="str">
        <f>VLOOKUP(C1497,СПРАВОЧНИК!B:D,2,0)</f>
        <v>КОРЕЯ</v>
      </c>
      <c r="J1497" s="68" t="str">
        <f>VLOOKUP(C1497,СПРАВОЧНИК!B:D,3,0)</f>
        <v>ИНОМАРКИ</v>
      </c>
      <c r="K1497" s="69" t="str">
        <f>VLOOKUP(СВОД2023[[#This Row],[ФО]],СПРАВОЧНИК!H:P,2,0)</f>
        <v>Дальневосточный ФО</v>
      </c>
    </row>
    <row r="1498" spans="1:11" x14ac:dyDescent="0.2">
      <c r="A1498" t="s">
        <v>600</v>
      </c>
      <c r="B1498" t="s">
        <v>590</v>
      </c>
      <c r="C1498" s="1" t="s">
        <v>131</v>
      </c>
      <c r="D1498" s="1" t="s">
        <v>1380</v>
      </c>
      <c r="E1498" s="2">
        <v>1</v>
      </c>
      <c r="F1498" s="3"/>
      <c r="G1498" s="2">
        <v>6</v>
      </c>
      <c r="H1498" s="3">
        <v>3</v>
      </c>
      <c r="I1498" s="68" t="str">
        <f>VLOOKUP(C1498,СПРАВОЧНИК!B:D,2,0)</f>
        <v>ЯПОНИЯ</v>
      </c>
      <c r="J1498" s="68" t="str">
        <f>VLOOKUP(C1498,СПРАВОЧНИК!B:D,3,0)</f>
        <v>ИНОМАРКИ</v>
      </c>
      <c r="K1498" s="69" t="str">
        <f>VLOOKUP(СВОД2023[[#This Row],[ФО]],СПРАВОЧНИК!H:P,2,0)</f>
        <v>Дальневосточный ФО</v>
      </c>
    </row>
    <row r="1499" spans="1:11" x14ac:dyDescent="0.2">
      <c r="A1499" t="s">
        <v>600</v>
      </c>
      <c r="B1499" t="s">
        <v>590</v>
      </c>
      <c r="C1499" s="1" t="s">
        <v>131</v>
      </c>
      <c r="D1499" s="1" t="s">
        <v>1381</v>
      </c>
      <c r="E1499" s="2"/>
      <c r="F1499" s="3"/>
      <c r="G1499" s="2">
        <v>1</v>
      </c>
      <c r="H1499" s="3"/>
      <c r="I1499" s="68" t="str">
        <f>VLOOKUP(C1499,СПРАВОЧНИК!B:D,2,0)</f>
        <v>ЯПОНИЯ</v>
      </c>
      <c r="J1499" s="68" t="str">
        <f>VLOOKUP(C1499,СПРАВОЧНИК!B:D,3,0)</f>
        <v>ИНОМАРКИ</v>
      </c>
      <c r="K1499" s="69" t="str">
        <f>VLOOKUP(СВОД2023[[#This Row],[ФО]],СПРАВОЧНИК!H:P,2,0)</f>
        <v>Дальневосточный ФО</v>
      </c>
    </row>
    <row r="1500" spans="1:11" x14ac:dyDescent="0.2">
      <c r="A1500" t="s">
        <v>600</v>
      </c>
      <c r="B1500" t="s">
        <v>590</v>
      </c>
      <c r="C1500" s="1" t="s">
        <v>131</v>
      </c>
      <c r="D1500" s="1" t="s">
        <v>839</v>
      </c>
      <c r="E1500" s="2">
        <v>3</v>
      </c>
      <c r="F1500" s="3">
        <v>3</v>
      </c>
      <c r="G1500" s="2">
        <v>37</v>
      </c>
      <c r="H1500" s="3">
        <v>29</v>
      </c>
      <c r="I1500" s="68" t="str">
        <f>VLOOKUP(C1500,СПРАВОЧНИК!B:D,2,0)</f>
        <v>ЯПОНИЯ</v>
      </c>
      <c r="J1500" s="68" t="str">
        <f>VLOOKUP(C1500,СПРАВОЧНИК!B:D,3,0)</f>
        <v>ИНОМАРКИ</v>
      </c>
      <c r="K1500" s="69" t="str">
        <f>VLOOKUP(СВОД2023[[#This Row],[ФО]],СПРАВОЧНИК!H:P,2,0)</f>
        <v>Дальневосточный ФО</v>
      </c>
    </row>
    <row r="1501" spans="1:11" x14ac:dyDescent="0.2">
      <c r="A1501" t="s">
        <v>600</v>
      </c>
      <c r="B1501" t="s">
        <v>590</v>
      </c>
      <c r="C1501" s="1" t="s">
        <v>131</v>
      </c>
      <c r="D1501" s="1" t="s">
        <v>1382</v>
      </c>
      <c r="E1501" s="2">
        <v>34</v>
      </c>
      <c r="F1501" s="3">
        <v>21</v>
      </c>
      <c r="G1501" s="2">
        <v>153</v>
      </c>
      <c r="H1501" s="3">
        <v>120</v>
      </c>
      <c r="I1501" s="68" t="str">
        <f>VLOOKUP(C1501,СПРАВОЧНИК!B:D,2,0)</f>
        <v>ЯПОНИЯ</v>
      </c>
      <c r="J1501" s="68" t="str">
        <f>VLOOKUP(C1501,СПРАВОЧНИК!B:D,3,0)</f>
        <v>ИНОМАРКИ</v>
      </c>
      <c r="K1501" s="69" t="str">
        <f>VLOOKUP(СВОД2023[[#This Row],[ФО]],СПРАВОЧНИК!H:P,2,0)</f>
        <v>Дальневосточный ФО</v>
      </c>
    </row>
    <row r="1502" spans="1:11" x14ac:dyDescent="0.2">
      <c r="A1502" t="s">
        <v>600</v>
      </c>
      <c r="B1502" t="s">
        <v>590</v>
      </c>
      <c r="C1502" s="1" t="s">
        <v>131</v>
      </c>
      <c r="D1502" s="1" t="s">
        <v>1383</v>
      </c>
      <c r="E1502" s="2">
        <v>33</v>
      </c>
      <c r="F1502" s="3">
        <v>21</v>
      </c>
      <c r="G1502" s="2">
        <v>146</v>
      </c>
      <c r="H1502" s="3">
        <v>107</v>
      </c>
      <c r="I1502" s="68" t="str">
        <f>VLOOKUP(C1502,СПРАВОЧНИК!B:D,2,0)</f>
        <v>ЯПОНИЯ</v>
      </c>
      <c r="J1502" s="68" t="str">
        <f>VLOOKUP(C1502,СПРАВОЧНИК!B:D,3,0)</f>
        <v>ИНОМАРКИ</v>
      </c>
      <c r="K1502" s="69" t="str">
        <f>VLOOKUP(СВОД2023[[#This Row],[ФО]],СПРАВОЧНИК!H:P,2,0)</f>
        <v>Дальневосточный ФО</v>
      </c>
    </row>
    <row r="1503" spans="1:11" x14ac:dyDescent="0.2">
      <c r="A1503" t="s">
        <v>600</v>
      </c>
      <c r="B1503" t="s">
        <v>590</v>
      </c>
      <c r="C1503" s="1" t="s">
        <v>131</v>
      </c>
      <c r="D1503" s="1" t="s">
        <v>1384</v>
      </c>
      <c r="E1503" s="2"/>
      <c r="F1503" s="3">
        <v>3</v>
      </c>
      <c r="G1503" s="2">
        <v>6</v>
      </c>
      <c r="H1503" s="3">
        <v>10</v>
      </c>
      <c r="I1503" s="68" t="str">
        <f>VLOOKUP(C1503,СПРАВОЧНИК!B:D,2,0)</f>
        <v>ЯПОНИЯ</v>
      </c>
      <c r="J1503" s="68" t="str">
        <f>VLOOKUP(C1503,СПРАВОЧНИК!B:D,3,0)</f>
        <v>ИНОМАРКИ</v>
      </c>
      <c r="K1503" s="69" t="str">
        <f>VLOOKUP(СВОД2023[[#This Row],[ФО]],СПРАВОЧНИК!H:P,2,0)</f>
        <v>Дальневосточный ФО</v>
      </c>
    </row>
    <row r="1504" spans="1:11" x14ac:dyDescent="0.2">
      <c r="A1504" t="s">
        <v>600</v>
      </c>
      <c r="B1504" t="s">
        <v>590</v>
      </c>
      <c r="C1504" s="1" t="s">
        <v>131</v>
      </c>
      <c r="D1504" s="1" t="s">
        <v>1385</v>
      </c>
      <c r="E1504" s="2">
        <v>1</v>
      </c>
      <c r="F1504" s="3"/>
      <c r="G1504" s="2">
        <v>4</v>
      </c>
      <c r="H1504" s="3">
        <v>2</v>
      </c>
      <c r="I1504" s="68" t="str">
        <f>VLOOKUP(C1504,СПРАВОЧНИК!B:D,2,0)</f>
        <v>ЯПОНИЯ</v>
      </c>
      <c r="J1504" s="68" t="str">
        <f>VLOOKUP(C1504,СПРАВОЧНИК!B:D,3,0)</f>
        <v>ИНОМАРКИ</v>
      </c>
      <c r="K1504" s="69" t="str">
        <f>VLOOKUP(СВОД2023[[#This Row],[ФО]],СПРАВОЧНИК!H:P,2,0)</f>
        <v>Дальневосточный ФО</v>
      </c>
    </row>
    <row r="1505" spans="1:11" x14ac:dyDescent="0.2">
      <c r="A1505" t="s">
        <v>600</v>
      </c>
      <c r="B1505" t="s">
        <v>590</v>
      </c>
      <c r="C1505" s="1" t="s">
        <v>131</v>
      </c>
      <c r="D1505" s="1" t="s">
        <v>132</v>
      </c>
      <c r="E1505" s="2"/>
      <c r="F1505" s="3">
        <v>2</v>
      </c>
      <c r="G1505" s="2">
        <v>5</v>
      </c>
      <c r="H1505" s="3">
        <v>4</v>
      </c>
      <c r="I1505" s="68" t="str">
        <f>VLOOKUP(C1505,СПРАВОЧНИК!B:D,2,0)</f>
        <v>ЯПОНИЯ</v>
      </c>
      <c r="J1505" s="68" t="str">
        <f>VLOOKUP(C1505,СПРАВОЧНИК!B:D,3,0)</f>
        <v>ИНОМАРКИ</v>
      </c>
      <c r="K1505" s="69" t="str">
        <f>VLOOKUP(СВОД2023[[#This Row],[ФО]],СПРАВОЧНИК!H:P,2,0)</f>
        <v>Дальневосточный ФО</v>
      </c>
    </row>
    <row r="1506" spans="1:11" x14ac:dyDescent="0.2">
      <c r="A1506" t="s">
        <v>600</v>
      </c>
      <c r="B1506" t="s">
        <v>590</v>
      </c>
      <c r="C1506" s="1" t="s">
        <v>131</v>
      </c>
      <c r="D1506" s="1" t="s">
        <v>1386</v>
      </c>
      <c r="E1506" s="2"/>
      <c r="F1506" s="3"/>
      <c r="G1506" s="2">
        <v>1</v>
      </c>
      <c r="H1506" s="3">
        <v>2</v>
      </c>
      <c r="I1506" s="68" t="str">
        <f>VLOOKUP(C1506,СПРАВОЧНИК!B:D,2,0)</f>
        <v>ЯПОНИЯ</v>
      </c>
      <c r="J1506" s="68" t="str">
        <f>VLOOKUP(C1506,СПРАВОЧНИК!B:D,3,0)</f>
        <v>ИНОМАРКИ</v>
      </c>
      <c r="K1506" s="69" t="str">
        <f>VLOOKUP(СВОД2023[[#This Row],[ФО]],СПРАВОЧНИК!H:P,2,0)</f>
        <v>Дальневосточный ФО</v>
      </c>
    </row>
    <row r="1507" spans="1:11" x14ac:dyDescent="0.2">
      <c r="A1507" t="s">
        <v>600</v>
      </c>
      <c r="B1507" t="s">
        <v>590</v>
      </c>
      <c r="C1507" s="1" t="s">
        <v>131</v>
      </c>
      <c r="D1507" s="1" t="s">
        <v>1387</v>
      </c>
      <c r="E1507" s="2">
        <v>4</v>
      </c>
      <c r="F1507" s="3">
        <v>1</v>
      </c>
      <c r="G1507" s="2">
        <v>19</v>
      </c>
      <c r="H1507" s="3">
        <v>12</v>
      </c>
      <c r="I1507" s="68" t="str">
        <f>VLOOKUP(C1507,СПРАВОЧНИК!B:D,2,0)</f>
        <v>ЯПОНИЯ</v>
      </c>
      <c r="J1507" s="68" t="str">
        <f>VLOOKUP(C1507,СПРАВОЧНИК!B:D,3,0)</f>
        <v>ИНОМАРКИ</v>
      </c>
      <c r="K1507" s="69" t="str">
        <f>VLOOKUP(СВОД2023[[#This Row],[ФО]],СПРАВОЧНИК!H:P,2,0)</f>
        <v>Дальневосточный ФО</v>
      </c>
    </row>
    <row r="1508" spans="1:11" x14ac:dyDescent="0.2">
      <c r="A1508" t="s">
        <v>600</v>
      </c>
      <c r="B1508" t="s">
        <v>590</v>
      </c>
      <c r="C1508" s="1" t="s">
        <v>131</v>
      </c>
      <c r="D1508" s="1" t="s">
        <v>1388</v>
      </c>
      <c r="E1508" s="2">
        <v>5</v>
      </c>
      <c r="F1508" s="3">
        <v>10</v>
      </c>
      <c r="G1508" s="2">
        <v>38</v>
      </c>
      <c r="H1508" s="3">
        <v>81</v>
      </c>
      <c r="I1508" s="68" t="str">
        <f>VLOOKUP(C1508,СПРАВОЧНИК!B:D,2,0)</f>
        <v>ЯПОНИЯ</v>
      </c>
      <c r="J1508" s="68" t="str">
        <f>VLOOKUP(C1508,СПРАВОЧНИК!B:D,3,0)</f>
        <v>ИНОМАРКИ</v>
      </c>
      <c r="K1508" s="69" t="str">
        <f>VLOOKUP(СВОД2023[[#This Row],[ФО]],СПРАВОЧНИК!H:P,2,0)</f>
        <v>Дальневосточный ФО</v>
      </c>
    </row>
    <row r="1509" spans="1:11" x14ac:dyDescent="0.2">
      <c r="A1509" t="s">
        <v>600</v>
      </c>
      <c r="B1509" t="s">
        <v>590</v>
      </c>
      <c r="C1509" s="1" t="s">
        <v>131</v>
      </c>
      <c r="D1509" s="1" t="s">
        <v>133</v>
      </c>
      <c r="E1509" s="2"/>
      <c r="F1509" s="3"/>
      <c r="G1509" s="2">
        <v>4</v>
      </c>
      <c r="H1509" s="3">
        <v>8</v>
      </c>
      <c r="I1509" s="68" t="str">
        <f>VLOOKUP(C1509,СПРАВОЧНИК!B:D,2,0)</f>
        <v>ЯПОНИЯ</v>
      </c>
      <c r="J1509" s="68" t="str">
        <f>VLOOKUP(C1509,СПРАВОЧНИК!B:D,3,0)</f>
        <v>ИНОМАРКИ</v>
      </c>
      <c r="K1509" s="69" t="str">
        <f>VLOOKUP(СВОД2023[[#This Row],[ФО]],СПРАВОЧНИК!H:P,2,0)</f>
        <v>Дальневосточный ФО</v>
      </c>
    </row>
    <row r="1510" spans="1:11" x14ac:dyDescent="0.2">
      <c r="A1510" t="s">
        <v>600</v>
      </c>
      <c r="B1510" t="s">
        <v>590</v>
      </c>
      <c r="C1510" s="1" t="s">
        <v>131</v>
      </c>
      <c r="D1510" s="1" t="s">
        <v>1389</v>
      </c>
      <c r="E1510" s="2">
        <v>3</v>
      </c>
      <c r="F1510" s="3">
        <v>3</v>
      </c>
      <c r="G1510" s="2">
        <v>16</v>
      </c>
      <c r="H1510" s="3">
        <v>12</v>
      </c>
      <c r="I1510" s="68" t="str">
        <f>VLOOKUP(C1510,СПРАВОЧНИК!B:D,2,0)</f>
        <v>ЯПОНИЯ</v>
      </c>
      <c r="J1510" s="68" t="str">
        <f>VLOOKUP(C1510,СПРАВОЧНИК!B:D,3,0)</f>
        <v>ИНОМАРКИ</v>
      </c>
      <c r="K1510" s="69" t="str">
        <f>VLOOKUP(СВОД2023[[#This Row],[ФО]],СПРАВОЧНИК!H:P,2,0)</f>
        <v>Дальневосточный ФО</v>
      </c>
    </row>
    <row r="1511" spans="1:11" x14ac:dyDescent="0.2">
      <c r="A1511" t="s">
        <v>600</v>
      </c>
      <c r="B1511" t="s">
        <v>590</v>
      </c>
      <c r="C1511" s="1" t="s">
        <v>131</v>
      </c>
      <c r="D1511" s="1" t="s">
        <v>134</v>
      </c>
      <c r="E1511" s="2">
        <v>2</v>
      </c>
      <c r="F1511" s="3">
        <v>3</v>
      </c>
      <c r="G1511" s="2">
        <v>9</v>
      </c>
      <c r="H1511" s="3">
        <v>16</v>
      </c>
      <c r="I1511" s="68" t="str">
        <f>VLOOKUP(C1511,СПРАВОЧНИК!B:D,2,0)</f>
        <v>ЯПОНИЯ</v>
      </c>
      <c r="J1511" s="68" t="str">
        <f>VLOOKUP(C1511,СПРАВОЧНИК!B:D,3,0)</f>
        <v>ИНОМАРКИ</v>
      </c>
      <c r="K1511" s="69" t="str">
        <f>VLOOKUP(СВОД2023[[#This Row],[ФО]],СПРАВОЧНИК!H:P,2,0)</f>
        <v>Дальневосточный ФО</v>
      </c>
    </row>
    <row r="1512" spans="1:11" x14ac:dyDescent="0.2">
      <c r="A1512" t="s">
        <v>600</v>
      </c>
      <c r="B1512" t="s">
        <v>590</v>
      </c>
      <c r="C1512" s="1" t="s">
        <v>131</v>
      </c>
      <c r="D1512" s="1" t="s">
        <v>1390</v>
      </c>
      <c r="E1512" s="2"/>
      <c r="F1512" s="3"/>
      <c r="G1512" s="2">
        <v>2</v>
      </c>
      <c r="H1512" s="3"/>
      <c r="I1512" s="68" t="str">
        <f>VLOOKUP(C1512,СПРАВОЧНИК!B:D,2,0)</f>
        <v>ЯПОНИЯ</v>
      </c>
      <c r="J1512" s="68" t="str">
        <f>VLOOKUP(C1512,СПРАВОЧНИК!B:D,3,0)</f>
        <v>ИНОМАРКИ</v>
      </c>
      <c r="K1512" s="69" t="str">
        <f>VLOOKUP(СВОД2023[[#This Row],[ФО]],СПРАВОЧНИК!H:P,2,0)</f>
        <v>Дальневосточный ФО</v>
      </c>
    </row>
    <row r="1513" spans="1:11" x14ac:dyDescent="0.2">
      <c r="A1513" t="s">
        <v>600</v>
      </c>
      <c r="B1513" t="s">
        <v>590</v>
      </c>
      <c r="C1513" s="1" t="s">
        <v>131</v>
      </c>
      <c r="D1513" s="1" t="s">
        <v>135</v>
      </c>
      <c r="E1513" s="2">
        <v>68</v>
      </c>
      <c r="F1513" s="3">
        <v>110</v>
      </c>
      <c r="G1513" s="2">
        <v>534</v>
      </c>
      <c r="H1513" s="3">
        <v>638</v>
      </c>
      <c r="I1513" s="68" t="str">
        <f>VLOOKUP(C1513,СПРАВОЧНИК!B:D,2,0)</f>
        <v>ЯПОНИЯ</v>
      </c>
      <c r="J1513" s="68" t="str">
        <f>VLOOKUP(C1513,СПРАВОЧНИК!B:D,3,0)</f>
        <v>ИНОМАРКИ</v>
      </c>
      <c r="K1513" s="69" t="str">
        <f>VLOOKUP(СВОД2023[[#This Row],[ФО]],СПРАВОЧНИК!H:P,2,0)</f>
        <v>Дальневосточный ФО</v>
      </c>
    </row>
    <row r="1514" spans="1:11" x14ac:dyDescent="0.2">
      <c r="A1514" t="s">
        <v>600</v>
      </c>
      <c r="B1514" t="s">
        <v>590</v>
      </c>
      <c r="C1514" s="1" t="s">
        <v>131</v>
      </c>
      <c r="D1514" s="1" t="s">
        <v>136</v>
      </c>
      <c r="E1514" s="2">
        <v>39</v>
      </c>
      <c r="F1514" s="3">
        <v>53</v>
      </c>
      <c r="G1514" s="2">
        <v>217</v>
      </c>
      <c r="H1514" s="3">
        <v>252</v>
      </c>
      <c r="I1514" s="68" t="str">
        <f>VLOOKUP(C1514,СПРАВОЧНИК!B:D,2,0)</f>
        <v>ЯПОНИЯ</v>
      </c>
      <c r="J1514" s="68" t="str">
        <f>VLOOKUP(C1514,СПРАВОЧНИК!B:D,3,0)</f>
        <v>ИНОМАРКИ</v>
      </c>
      <c r="K1514" s="69" t="str">
        <f>VLOOKUP(СВОД2023[[#This Row],[ФО]],СПРАВОЧНИК!H:P,2,0)</f>
        <v>Дальневосточный ФО</v>
      </c>
    </row>
    <row r="1515" spans="1:11" x14ac:dyDescent="0.2">
      <c r="A1515" t="s">
        <v>600</v>
      </c>
      <c r="B1515" t="s">
        <v>590</v>
      </c>
      <c r="C1515" s="1" t="s">
        <v>131</v>
      </c>
      <c r="D1515" s="1" t="s">
        <v>1391</v>
      </c>
      <c r="E1515" s="2">
        <v>1</v>
      </c>
      <c r="F1515" s="3"/>
      <c r="G1515" s="2">
        <v>1</v>
      </c>
      <c r="H1515" s="3">
        <v>1</v>
      </c>
      <c r="I1515" s="68" t="str">
        <f>VLOOKUP(C1515,СПРАВОЧНИК!B:D,2,0)</f>
        <v>ЯПОНИЯ</v>
      </c>
      <c r="J1515" s="68" t="str">
        <f>VLOOKUP(C1515,СПРАВОЧНИК!B:D,3,0)</f>
        <v>ИНОМАРКИ</v>
      </c>
      <c r="K1515" s="69" t="str">
        <f>VLOOKUP(СВОД2023[[#This Row],[ФО]],СПРАВОЧНИК!H:P,2,0)</f>
        <v>Дальневосточный ФО</v>
      </c>
    </row>
    <row r="1516" spans="1:11" x14ac:dyDescent="0.2">
      <c r="A1516" t="s">
        <v>600</v>
      </c>
      <c r="B1516" t="s">
        <v>590</v>
      </c>
      <c r="C1516" s="1" t="s">
        <v>131</v>
      </c>
      <c r="D1516" s="1" t="s">
        <v>1392</v>
      </c>
      <c r="E1516" s="2">
        <v>9</v>
      </c>
      <c r="F1516" s="3">
        <v>8</v>
      </c>
      <c r="G1516" s="2">
        <v>39</v>
      </c>
      <c r="H1516" s="3">
        <v>36</v>
      </c>
      <c r="I1516" s="68" t="str">
        <f>VLOOKUP(C1516,СПРАВОЧНИК!B:D,2,0)</f>
        <v>ЯПОНИЯ</v>
      </c>
      <c r="J1516" s="68" t="str">
        <f>VLOOKUP(C1516,СПРАВОЧНИК!B:D,3,0)</f>
        <v>ИНОМАРКИ</v>
      </c>
      <c r="K1516" s="69" t="str">
        <f>VLOOKUP(СВОД2023[[#This Row],[ФО]],СПРАВОЧНИК!H:P,2,0)</f>
        <v>Дальневосточный ФО</v>
      </c>
    </row>
    <row r="1517" spans="1:11" x14ac:dyDescent="0.2">
      <c r="A1517" t="s">
        <v>600</v>
      </c>
      <c r="B1517" t="s">
        <v>590</v>
      </c>
      <c r="C1517" s="1" t="s">
        <v>131</v>
      </c>
      <c r="D1517" s="1" t="s">
        <v>137</v>
      </c>
      <c r="E1517" s="2">
        <v>14</v>
      </c>
      <c r="F1517" s="3">
        <v>7</v>
      </c>
      <c r="G1517" s="2">
        <v>81</v>
      </c>
      <c r="H1517" s="3">
        <v>29</v>
      </c>
      <c r="I1517" s="68" t="str">
        <f>VLOOKUP(C1517,СПРАВОЧНИК!B:D,2,0)</f>
        <v>ЯПОНИЯ</v>
      </c>
      <c r="J1517" s="68" t="str">
        <f>VLOOKUP(C1517,СПРАВОЧНИК!B:D,3,0)</f>
        <v>ИНОМАРКИ</v>
      </c>
      <c r="K1517" s="69" t="str">
        <f>VLOOKUP(СВОД2023[[#This Row],[ФО]],СПРАВОЧНИК!H:P,2,0)</f>
        <v>Дальневосточный ФО</v>
      </c>
    </row>
    <row r="1518" spans="1:11" x14ac:dyDescent="0.2">
      <c r="A1518" t="s">
        <v>600</v>
      </c>
      <c r="B1518" t="s">
        <v>590</v>
      </c>
      <c r="C1518" s="1" t="s">
        <v>131</v>
      </c>
      <c r="D1518" s="1" t="s">
        <v>1393</v>
      </c>
      <c r="E1518" s="2">
        <v>2</v>
      </c>
      <c r="F1518" s="3">
        <v>1</v>
      </c>
      <c r="G1518" s="2">
        <v>8</v>
      </c>
      <c r="H1518" s="3">
        <v>2</v>
      </c>
      <c r="I1518" s="68" t="str">
        <f>VLOOKUP(C1518,СПРАВОЧНИК!B:D,2,0)</f>
        <v>ЯПОНИЯ</v>
      </c>
      <c r="J1518" s="68" t="str">
        <f>VLOOKUP(C1518,СПРАВОЧНИК!B:D,3,0)</f>
        <v>ИНОМАРКИ</v>
      </c>
      <c r="K1518" s="69" t="str">
        <f>VLOOKUP(СВОД2023[[#This Row],[ФО]],СПРАВОЧНИК!H:P,2,0)</f>
        <v>Дальневосточный ФО</v>
      </c>
    </row>
    <row r="1519" spans="1:11" x14ac:dyDescent="0.2">
      <c r="A1519" t="s">
        <v>600</v>
      </c>
      <c r="B1519" t="s">
        <v>590</v>
      </c>
      <c r="C1519" s="1" t="s">
        <v>131</v>
      </c>
      <c r="D1519" s="1" t="s">
        <v>1394</v>
      </c>
      <c r="E1519" s="2">
        <v>1</v>
      </c>
      <c r="F1519" s="3"/>
      <c r="G1519" s="2">
        <v>1</v>
      </c>
      <c r="H1519" s="3"/>
      <c r="I1519" s="68" t="str">
        <f>VLOOKUP(C1519,СПРАВОЧНИК!B:D,2,0)</f>
        <v>ЯПОНИЯ</v>
      </c>
      <c r="J1519" s="68" t="str">
        <f>VLOOKUP(C1519,СПРАВОЧНИК!B:D,3,0)</f>
        <v>ИНОМАРКИ</v>
      </c>
      <c r="K1519" s="69" t="str">
        <f>VLOOKUP(СВОД2023[[#This Row],[ФО]],СПРАВОЧНИК!H:P,2,0)</f>
        <v>Дальневосточный ФО</v>
      </c>
    </row>
    <row r="1520" spans="1:11" x14ac:dyDescent="0.2">
      <c r="A1520" t="s">
        <v>600</v>
      </c>
      <c r="B1520" t="s">
        <v>590</v>
      </c>
      <c r="C1520" s="1" t="s">
        <v>131</v>
      </c>
      <c r="D1520" s="1" t="s">
        <v>1395</v>
      </c>
      <c r="E1520" s="2">
        <v>3</v>
      </c>
      <c r="F1520" s="3">
        <v>5</v>
      </c>
      <c r="G1520" s="2">
        <v>25</v>
      </c>
      <c r="H1520" s="3">
        <v>27</v>
      </c>
      <c r="I1520" s="68" t="str">
        <f>VLOOKUP(C1520,СПРАВОЧНИК!B:D,2,0)</f>
        <v>ЯПОНИЯ</v>
      </c>
      <c r="J1520" s="68" t="str">
        <f>VLOOKUP(C1520,СПРАВОЧНИК!B:D,3,0)</f>
        <v>ИНОМАРКИ</v>
      </c>
      <c r="K1520" s="69" t="str">
        <f>VLOOKUP(СВОД2023[[#This Row],[ФО]],СПРАВОЧНИК!H:P,2,0)</f>
        <v>Дальневосточный ФО</v>
      </c>
    </row>
    <row r="1521" spans="1:11" x14ac:dyDescent="0.2">
      <c r="A1521" t="s">
        <v>600</v>
      </c>
      <c r="B1521" t="s">
        <v>590</v>
      </c>
      <c r="C1521" s="1" t="s">
        <v>131</v>
      </c>
      <c r="D1521" s="1" t="s">
        <v>1396</v>
      </c>
      <c r="E1521" s="2">
        <v>11</v>
      </c>
      <c r="F1521" s="3">
        <v>24</v>
      </c>
      <c r="G1521" s="2">
        <v>53</v>
      </c>
      <c r="H1521" s="3">
        <v>83</v>
      </c>
      <c r="I1521" s="68" t="str">
        <f>VLOOKUP(C1521,СПРАВОЧНИК!B:D,2,0)</f>
        <v>ЯПОНИЯ</v>
      </c>
      <c r="J1521" s="68" t="str">
        <f>VLOOKUP(C1521,СПРАВОЧНИК!B:D,3,0)</f>
        <v>ИНОМАРКИ</v>
      </c>
      <c r="K1521" s="69" t="str">
        <f>VLOOKUP(СВОД2023[[#This Row],[ФО]],СПРАВОЧНИК!H:P,2,0)</f>
        <v>Дальневосточный ФО</v>
      </c>
    </row>
    <row r="1522" spans="1:11" x14ac:dyDescent="0.2">
      <c r="A1522" t="s">
        <v>600</v>
      </c>
      <c r="B1522" t="s">
        <v>590</v>
      </c>
      <c r="C1522" s="1" t="s">
        <v>131</v>
      </c>
      <c r="D1522" s="1" t="s">
        <v>1397</v>
      </c>
      <c r="E1522" s="2">
        <v>152</v>
      </c>
      <c r="F1522" s="3">
        <v>102</v>
      </c>
      <c r="G1522" s="2">
        <v>694</v>
      </c>
      <c r="H1522" s="3">
        <v>638</v>
      </c>
      <c r="I1522" s="68" t="str">
        <f>VLOOKUP(C1522,СПРАВОЧНИК!B:D,2,0)</f>
        <v>ЯПОНИЯ</v>
      </c>
      <c r="J1522" s="68" t="str">
        <f>VLOOKUP(C1522,СПРАВОЧНИК!B:D,3,0)</f>
        <v>ИНОМАРКИ</v>
      </c>
      <c r="K1522" s="69" t="str">
        <f>VLOOKUP(СВОД2023[[#This Row],[ФО]],СПРАВОЧНИК!H:P,2,0)</f>
        <v>Дальневосточный ФО</v>
      </c>
    </row>
    <row r="1523" spans="1:11" x14ac:dyDescent="0.2">
      <c r="A1523" t="s">
        <v>600</v>
      </c>
      <c r="B1523" t="s">
        <v>590</v>
      </c>
      <c r="C1523" s="1" t="s">
        <v>131</v>
      </c>
      <c r="D1523" s="1" t="s">
        <v>1398</v>
      </c>
      <c r="E1523" s="2">
        <v>8</v>
      </c>
      <c r="F1523" s="3">
        <v>3</v>
      </c>
      <c r="G1523" s="2">
        <v>24</v>
      </c>
      <c r="H1523" s="3">
        <v>11</v>
      </c>
      <c r="I1523" s="68" t="str">
        <f>VLOOKUP(C1523,СПРАВОЧНИК!B:D,2,0)</f>
        <v>ЯПОНИЯ</v>
      </c>
      <c r="J1523" s="68" t="str">
        <f>VLOOKUP(C1523,СПРАВОЧНИК!B:D,3,0)</f>
        <v>ИНОМАРКИ</v>
      </c>
      <c r="K1523" s="69" t="str">
        <f>VLOOKUP(СВОД2023[[#This Row],[ФО]],СПРАВОЧНИК!H:P,2,0)</f>
        <v>Дальневосточный ФО</v>
      </c>
    </row>
    <row r="1524" spans="1:11" x14ac:dyDescent="0.2">
      <c r="A1524" t="s">
        <v>600</v>
      </c>
      <c r="B1524" t="s">
        <v>590</v>
      </c>
      <c r="C1524" s="1" t="s">
        <v>131</v>
      </c>
      <c r="D1524" s="1" t="s">
        <v>1399</v>
      </c>
      <c r="E1524" s="2">
        <v>1</v>
      </c>
      <c r="F1524" s="3"/>
      <c r="G1524" s="2">
        <v>3</v>
      </c>
      <c r="H1524" s="3">
        <v>3</v>
      </c>
      <c r="I1524" s="68" t="str">
        <f>VLOOKUP(C1524,СПРАВОЧНИК!B:D,2,0)</f>
        <v>ЯПОНИЯ</v>
      </c>
      <c r="J1524" s="68" t="str">
        <f>VLOOKUP(C1524,СПРАВОЧНИК!B:D,3,0)</f>
        <v>ИНОМАРКИ</v>
      </c>
      <c r="K1524" s="69" t="str">
        <f>VLOOKUP(СВОД2023[[#This Row],[ФО]],СПРАВОЧНИК!H:P,2,0)</f>
        <v>Дальневосточный ФО</v>
      </c>
    </row>
    <row r="1525" spans="1:11" x14ac:dyDescent="0.2">
      <c r="A1525" t="s">
        <v>600</v>
      </c>
      <c r="B1525" t="s">
        <v>590</v>
      </c>
      <c r="C1525" s="1" t="s">
        <v>131</v>
      </c>
      <c r="D1525" s="1" t="s">
        <v>1400</v>
      </c>
      <c r="E1525" s="2">
        <v>12</v>
      </c>
      <c r="F1525" s="3">
        <v>12</v>
      </c>
      <c r="G1525" s="2">
        <v>66</v>
      </c>
      <c r="H1525" s="3">
        <v>68</v>
      </c>
      <c r="I1525" s="68" t="str">
        <f>VLOOKUP(C1525,СПРАВОЧНИК!B:D,2,0)</f>
        <v>ЯПОНИЯ</v>
      </c>
      <c r="J1525" s="68" t="str">
        <f>VLOOKUP(C1525,СПРАВОЧНИК!B:D,3,0)</f>
        <v>ИНОМАРКИ</v>
      </c>
      <c r="K1525" s="69" t="str">
        <f>VLOOKUP(СВОД2023[[#This Row],[ФО]],СПРАВОЧНИК!H:P,2,0)</f>
        <v>Дальневосточный ФО</v>
      </c>
    </row>
    <row r="1526" spans="1:11" x14ac:dyDescent="0.2">
      <c r="A1526" t="s">
        <v>600</v>
      </c>
      <c r="B1526" t="s">
        <v>590</v>
      </c>
      <c r="C1526" s="1" t="s">
        <v>138</v>
      </c>
      <c r="D1526" s="1" t="s">
        <v>1401</v>
      </c>
      <c r="E1526" s="2"/>
      <c r="F1526" s="3"/>
      <c r="G1526" s="2"/>
      <c r="H1526" s="3">
        <v>1</v>
      </c>
      <c r="I1526" s="68" t="str">
        <f>VLOOKUP(C1526,СПРАВОЧНИК!B:D,2,0)</f>
        <v>ЕВРОПА</v>
      </c>
      <c r="J1526" s="68" t="str">
        <f>VLOOKUP(C1526,СПРАВОЧНИК!B:D,3,0)</f>
        <v>ИНОМАРКИ</v>
      </c>
      <c r="K1526" s="69" t="str">
        <f>VLOOKUP(СВОД2023[[#This Row],[ФО]],СПРАВОЧНИК!H:P,2,0)</f>
        <v>Дальневосточный ФО</v>
      </c>
    </row>
    <row r="1527" spans="1:11" x14ac:dyDescent="0.2">
      <c r="A1527" t="s">
        <v>600</v>
      </c>
      <c r="B1527" t="s">
        <v>590</v>
      </c>
      <c r="C1527" s="1" t="s">
        <v>138</v>
      </c>
      <c r="D1527" s="1" t="s">
        <v>1402</v>
      </c>
      <c r="E1527" s="2">
        <v>1</v>
      </c>
      <c r="F1527" s="3"/>
      <c r="G1527" s="2">
        <v>5</v>
      </c>
      <c r="H1527" s="3">
        <v>4</v>
      </c>
      <c r="I1527" s="68" t="str">
        <f>VLOOKUP(C1527,СПРАВОЧНИК!B:D,2,0)</f>
        <v>ЕВРОПА</v>
      </c>
      <c r="J1527" s="68" t="str">
        <f>VLOOKUP(C1527,СПРАВОЧНИК!B:D,3,0)</f>
        <v>ИНОМАРКИ</v>
      </c>
      <c r="K1527" s="69" t="str">
        <f>VLOOKUP(СВОД2023[[#This Row],[ФО]],СПРАВОЧНИК!H:P,2,0)</f>
        <v>Дальневосточный ФО</v>
      </c>
    </row>
    <row r="1528" spans="1:11" x14ac:dyDescent="0.2">
      <c r="A1528" t="s">
        <v>600</v>
      </c>
      <c r="B1528" t="s">
        <v>590</v>
      </c>
      <c r="C1528" s="1" t="s">
        <v>138</v>
      </c>
      <c r="D1528" s="1" t="s">
        <v>139</v>
      </c>
      <c r="E1528" s="2">
        <v>2</v>
      </c>
      <c r="F1528" s="3">
        <v>1</v>
      </c>
      <c r="G1528" s="2">
        <v>13</v>
      </c>
      <c r="H1528" s="3">
        <v>10</v>
      </c>
      <c r="I1528" s="68" t="str">
        <f>VLOOKUP(C1528,СПРАВОЧНИК!B:D,2,0)</f>
        <v>ЕВРОПА</v>
      </c>
      <c r="J1528" s="68" t="str">
        <f>VLOOKUP(C1528,СПРАВОЧНИК!B:D,3,0)</f>
        <v>ИНОМАРКИ</v>
      </c>
      <c r="K1528" s="69" t="str">
        <f>VLOOKUP(СВОД2023[[#This Row],[ФО]],СПРАВОЧНИК!H:P,2,0)</f>
        <v>Дальневосточный ФО</v>
      </c>
    </row>
    <row r="1529" spans="1:11" x14ac:dyDescent="0.2">
      <c r="A1529" t="s">
        <v>600</v>
      </c>
      <c r="B1529" t="s">
        <v>590</v>
      </c>
      <c r="C1529" s="1" t="s">
        <v>138</v>
      </c>
      <c r="D1529" s="1" t="s">
        <v>1403</v>
      </c>
      <c r="E1529" s="2"/>
      <c r="F1529" s="3"/>
      <c r="G1529" s="2"/>
      <c r="H1529" s="3">
        <v>4</v>
      </c>
      <c r="I1529" s="68" t="str">
        <f>VLOOKUP(C1529,СПРАВОЧНИК!B:D,2,0)</f>
        <v>ЕВРОПА</v>
      </c>
      <c r="J1529" s="68" t="str">
        <f>VLOOKUP(C1529,СПРАВОЧНИК!B:D,3,0)</f>
        <v>ИНОМАРКИ</v>
      </c>
      <c r="K1529" s="69" t="str">
        <f>VLOOKUP(СВОД2023[[#This Row],[ФО]],СПРАВОЧНИК!H:P,2,0)</f>
        <v>Дальневосточный ФО</v>
      </c>
    </row>
    <row r="1530" spans="1:11" x14ac:dyDescent="0.2">
      <c r="A1530" t="s">
        <v>600</v>
      </c>
      <c r="B1530" t="s">
        <v>590</v>
      </c>
      <c r="C1530" s="1" t="s">
        <v>1404</v>
      </c>
      <c r="D1530" s="1" t="s">
        <v>1405</v>
      </c>
      <c r="E1530" s="2"/>
      <c r="F1530" s="3"/>
      <c r="G1530" s="2">
        <v>1</v>
      </c>
      <c r="H1530" s="3"/>
      <c r="I1530" s="68" t="str">
        <f>VLOOKUP(C1530,СПРАВОЧНИК!B:D,2,0)</f>
        <v>КИТАЙ</v>
      </c>
      <c r="J1530" s="68" t="str">
        <f>VLOOKUP(C1530,СПРАВОЧНИК!B:D,3,0)</f>
        <v>ИНОМАРКИ</v>
      </c>
      <c r="K1530" s="69" t="str">
        <f>VLOOKUP(СВОД2023[[#This Row],[ФО]],СПРАВОЧНИК!H:P,2,0)</f>
        <v>Дальневосточный ФО</v>
      </c>
    </row>
    <row r="1531" spans="1:11" x14ac:dyDescent="0.2">
      <c r="A1531" t="s">
        <v>600</v>
      </c>
      <c r="B1531" t="s">
        <v>590</v>
      </c>
      <c r="C1531" s="1" t="s">
        <v>1404</v>
      </c>
      <c r="D1531" s="1" t="s">
        <v>1406</v>
      </c>
      <c r="E1531" s="2">
        <v>1</v>
      </c>
      <c r="F1531" s="3">
        <v>1</v>
      </c>
      <c r="G1531" s="2">
        <v>2</v>
      </c>
      <c r="H1531" s="3">
        <v>1</v>
      </c>
      <c r="I1531" s="68" t="str">
        <f>VLOOKUP(C1531,СПРАВОЧНИК!B:D,2,0)</f>
        <v>КИТАЙ</v>
      </c>
      <c r="J1531" s="68" t="str">
        <f>VLOOKUP(C1531,СПРАВОЧНИК!B:D,3,0)</f>
        <v>ИНОМАРКИ</v>
      </c>
      <c r="K1531" s="69" t="str">
        <f>VLOOKUP(СВОД2023[[#This Row],[ФО]],СПРАВОЧНИК!H:P,2,0)</f>
        <v>Дальневосточный ФО</v>
      </c>
    </row>
    <row r="1532" spans="1:11" x14ac:dyDescent="0.2">
      <c r="A1532" t="s">
        <v>600</v>
      </c>
      <c r="B1532" t="s">
        <v>590</v>
      </c>
      <c r="C1532" s="1" t="s">
        <v>1404</v>
      </c>
      <c r="D1532" s="1" t="s">
        <v>1407</v>
      </c>
      <c r="E1532" s="2"/>
      <c r="F1532" s="3"/>
      <c r="G1532" s="2"/>
      <c r="H1532" s="3">
        <v>1</v>
      </c>
      <c r="I1532" s="68" t="str">
        <f>VLOOKUP(C1532,СПРАВОЧНИК!B:D,2,0)</f>
        <v>КИТАЙ</v>
      </c>
      <c r="J1532" s="68" t="str">
        <f>VLOOKUP(C1532,СПРАВОЧНИК!B:D,3,0)</f>
        <v>ИНОМАРКИ</v>
      </c>
      <c r="K1532" s="69" t="str">
        <f>VLOOKUP(СВОД2023[[#This Row],[ФО]],СПРАВОЧНИК!H:P,2,0)</f>
        <v>Дальневосточный ФО</v>
      </c>
    </row>
    <row r="1533" spans="1:11" x14ac:dyDescent="0.2">
      <c r="A1533" t="s">
        <v>600</v>
      </c>
      <c r="B1533" t="s">
        <v>590</v>
      </c>
      <c r="C1533" s="1" t="s">
        <v>140</v>
      </c>
      <c r="D1533" s="1" t="s">
        <v>141</v>
      </c>
      <c r="E1533" s="2"/>
      <c r="F1533" s="3"/>
      <c r="G1533" s="2">
        <v>1</v>
      </c>
      <c r="H1533" s="3"/>
      <c r="I1533" s="68" t="str">
        <f>VLOOKUP(C1533,СПРАВОЧНИК!B:D,2,0)</f>
        <v>КИТАЙ</v>
      </c>
      <c r="J1533" s="68" t="str">
        <f>VLOOKUP(C1533,СПРАВОЧНИК!B:D,3,0)</f>
        <v>ИНОМАРКИ</v>
      </c>
      <c r="K1533" s="69" t="str">
        <f>VLOOKUP(СВОД2023[[#This Row],[ФО]],СПРАВОЧНИК!H:P,2,0)</f>
        <v>Дальневосточный ФО</v>
      </c>
    </row>
    <row r="1534" spans="1:11" x14ac:dyDescent="0.2">
      <c r="A1534" t="s">
        <v>600</v>
      </c>
      <c r="B1534" t="s">
        <v>590</v>
      </c>
      <c r="C1534" s="1" t="s">
        <v>142</v>
      </c>
      <c r="D1534" s="1" t="s">
        <v>1408</v>
      </c>
      <c r="E1534" s="2"/>
      <c r="F1534" s="3">
        <v>2</v>
      </c>
      <c r="G1534" s="2">
        <v>4</v>
      </c>
      <c r="H1534" s="3">
        <v>6</v>
      </c>
      <c r="I1534" s="68" t="str">
        <f>VLOOKUP(C1534,СПРАВОЧНИК!B:D,2,0)</f>
        <v>США</v>
      </c>
      <c r="J1534" s="68" t="str">
        <f>VLOOKUP(C1534,СПРАВОЧНИК!B:D,3,0)</f>
        <v>ИНОМАРКИ</v>
      </c>
      <c r="K1534" s="69" t="str">
        <f>VLOOKUP(СВОД2023[[#This Row],[ФО]],СПРАВОЧНИК!H:P,2,0)</f>
        <v>Дальневосточный ФО</v>
      </c>
    </row>
    <row r="1535" spans="1:11" x14ac:dyDescent="0.2">
      <c r="A1535" t="s">
        <v>600</v>
      </c>
      <c r="B1535" t="s">
        <v>590</v>
      </c>
      <c r="C1535" s="1" t="s">
        <v>142</v>
      </c>
      <c r="D1535" s="1" t="s">
        <v>143</v>
      </c>
      <c r="E1535" s="2"/>
      <c r="F1535" s="3"/>
      <c r="G1535" s="2">
        <v>2</v>
      </c>
      <c r="H1535" s="3"/>
      <c r="I1535" s="68" t="str">
        <f>VLOOKUP(C1535,СПРАВОЧНИК!B:D,2,0)</f>
        <v>США</v>
      </c>
      <c r="J1535" s="68" t="str">
        <f>VLOOKUP(C1535,СПРАВОЧНИК!B:D,3,0)</f>
        <v>ИНОМАРКИ</v>
      </c>
      <c r="K1535" s="69" t="str">
        <f>VLOOKUP(СВОД2023[[#This Row],[ФО]],СПРАВОЧНИК!H:P,2,0)</f>
        <v>Дальневосточный ФО</v>
      </c>
    </row>
    <row r="1536" spans="1:11" x14ac:dyDescent="0.2">
      <c r="A1536" t="s">
        <v>600</v>
      </c>
      <c r="B1536" t="s">
        <v>590</v>
      </c>
      <c r="C1536" s="1" t="s">
        <v>142</v>
      </c>
      <c r="D1536" s="1" t="s">
        <v>1409</v>
      </c>
      <c r="E1536" s="2"/>
      <c r="F1536" s="3"/>
      <c r="G1536" s="2">
        <v>1</v>
      </c>
      <c r="H1536" s="3"/>
      <c r="I1536" s="68" t="str">
        <f>VLOOKUP(C1536,СПРАВОЧНИК!B:D,2,0)</f>
        <v>США</v>
      </c>
      <c r="J1536" s="68" t="str">
        <f>VLOOKUP(C1536,СПРАВОЧНИК!B:D,3,0)</f>
        <v>ИНОМАРКИ</v>
      </c>
      <c r="K1536" s="69" t="str">
        <f>VLOOKUP(СВОД2023[[#This Row],[ФО]],СПРАВОЧНИК!H:P,2,0)</f>
        <v>Дальневосточный ФО</v>
      </c>
    </row>
    <row r="1537" spans="1:11" x14ac:dyDescent="0.2">
      <c r="A1537" t="s">
        <v>600</v>
      </c>
      <c r="B1537" t="s">
        <v>590</v>
      </c>
      <c r="C1537" s="1" t="s">
        <v>142</v>
      </c>
      <c r="D1537" s="1" t="s">
        <v>144</v>
      </c>
      <c r="E1537" s="2">
        <v>1</v>
      </c>
      <c r="F1537" s="3">
        <v>1</v>
      </c>
      <c r="G1537" s="2">
        <v>7</v>
      </c>
      <c r="H1537" s="3">
        <v>5</v>
      </c>
      <c r="I1537" s="68" t="str">
        <f>VLOOKUP(C1537,СПРАВОЧНИК!B:D,2,0)</f>
        <v>США</v>
      </c>
      <c r="J1537" s="68" t="str">
        <f>VLOOKUP(C1537,СПРАВОЧНИК!B:D,3,0)</f>
        <v>ИНОМАРКИ</v>
      </c>
      <c r="K1537" s="69" t="str">
        <f>VLOOKUP(СВОД2023[[#This Row],[ФО]],СПРАВОЧНИК!H:P,2,0)</f>
        <v>Дальневосточный ФО</v>
      </c>
    </row>
    <row r="1538" spans="1:11" x14ac:dyDescent="0.2">
      <c r="A1538" t="s">
        <v>600</v>
      </c>
      <c r="B1538" t="s">
        <v>590</v>
      </c>
      <c r="C1538" s="1" t="s">
        <v>142</v>
      </c>
      <c r="D1538" s="1" t="s">
        <v>1410</v>
      </c>
      <c r="E1538" s="2">
        <v>1</v>
      </c>
      <c r="F1538" s="3"/>
      <c r="G1538" s="2">
        <v>1</v>
      </c>
      <c r="H1538" s="3"/>
      <c r="I1538" s="68" t="str">
        <f>VLOOKUP(C1538,СПРАВОЧНИК!B:D,2,0)</f>
        <v>США</v>
      </c>
      <c r="J1538" s="68" t="str">
        <f>VLOOKUP(C1538,СПРАВОЧНИК!B:D,3,0)</f>
        <v>ИНОМАРКИ</v>
      </c>
      <c r="K1538" s="69" t="str">
        <f>VLOOKUP(СВОД2023[[#This Row],[ФО]],СПРАВОЧНИК!H:P,2,0)</f>
        <v>Дальневосточный ФО</v>
      </c>
    </row>
    <row r="1539" spans="1:11" x14ac:dyDescent="0.2">
      <c r="A1539" t="s">
        <v>600</v>
      </c>
      <c r="B1539" t="s">
        <v>590</v>
      </c>
      <c r="C1539" s="1" t="s">
        <v>142</v>
      </c>
      <c r="D1539" s="1" t="s">
        <v>1411</v>
      </c>
      <c r="E1539" s="2"/>
      <c r="F1539" s="3"/>
      <c r="G1539" s="2"/>
      <c r="H1539" s="3">
        <v>1</v>
      </c>
      <c r="I1539" s="68" t="str">
        <f>VLOOKUP(C1539,СПРАВОЧНИК!B:D,2,0)</f>
        <v>США</v>
      </c>
      <c r="J1539" s="68" t="str">
        <f>VLOOKUP(C1539,СПРАВОЧНИК!B:D,3,0)</f>
        <v>ИНОМАРКИ</v>
      </c>
      <c r="K1539" s="69" t="str">
        <f>VLOOKUP(СВОД2023[[#This Row],[ФО]],СПРАВОЧНИК!H:P,2,0)</f>
        <v>Дальневосточный ФО</v>
      </c>
    </row>
    <row r="1540" spans="1:11" x14ac:dyDescent="0.2">
      <c r="A1540" t="s">
        <v>600</v>
      </c>
      <c r="B1540" t="s">
        <v>590</v>
      </c>
      <c r="C1540" s="1" t="s">
        <v>142</v>
      </c>
      <c r="D1540" s="1" t="s">
        <v>1412</v>
      </c>
      <c r="E1540" s="2"/>
      <c r="F1540" s="3"/>
      <c r="G1540" s="2">
        <v>2</v>
      </c>
      <c r="H1540" s="3">
        <v>1</v>
      </c>
      <c r="I1540" s="68" t="str">
        <f>VLOOKUP(C1540,СПРАВОЧНИК!B:D,2,0)</f>
        <v>США</v>
      </c>
      <c r="J1540" s="68" t="str">
        <f>VLOOKUP(C1540,СПРАВОЧНИК!B:D,3,0)</f>
        <v>ИНОМАРКИ</v>
      </c>
      <c r="K1540" s="69" t="str">
        <f>VLOOKUP(СВОД2023[[#This Row],[ФО]],СПРАВОЧНИК!H:P,2,0)</f>
        <v>Дальневосточный ФО</v>
      </c>
    </row>
    <row r="1541" spans="1:11" x14ac:dyDescent="0.2">
      <c r="A1541" t="s">
        <v>600</v>
      </c>
      <c r="B1541" t="s">
        <v>590</v>
      </c>
      <c r="C1541" s="1" t="s">
        <v>142</v>
      </c>
      <c r="D1541" s="1" t="s">
        <v>1413</v>
      </c>
      <c r="E1541" s="2">
        <v>1</v>
      </c>
      <c r="F1541" s="3"/>
      <c r="G1541" s="2">
        <v>2</v>
      </c>
      <c r="H1541" s="3"/>
      <c r="I1541" s="68" t="str">
        <f>VLOOKUP(C1541,СПРАВОЧНИК!B:D,2,0)</f>
        <v>США</v>
      </c>
      <c r="J1541" s="68" t="str">
        <f>VLOOKUP(C1541,СПРАВОЧНИК!B:D,3,0)</f>
        <v>ИНОМАРКИ</v>
      </c>
      <c r="K1541" s="69" t="str">
        <f>VLOOKUP(СВОД2023[[#This Row],[ФО]],СПРАВОЧНИК!H:P,2,0)</f>
        <v>Дальневосточный ФО</v>
      </c>
    </row>
    <row r="1542" spans="1:11" x14ac:dyDescent="0.2">
      <c r="A1542" t="s">
        <v>600</v>
      </c>
      <c r="B1542" t="s">
        <v>590</v>
      </c>
      <c r="C1542" s="1" t="s">
        <v>142</v>
      </c>
      <c r="D1542" s="1" t="s">
        <v>145</v>
      </c>
      <c r="E1542" s="2">
        <v>1</v>
      </c>
      <c r="F1542" s="3">
        <v>1</v>
      </c>
      <c r="G1542" s="2">
        <v>2</v>
      </c>
      <c r="H1542" s="3">
        <v>2</v>
      </c>
      <c r="I1542" s="68" t="str">
        <f>VLOOKUP(C1542,СПРАВОЧНИК!B:D,2,0)</f>
        <v>США</v>
      </c>
      <c r="J1542" s="68" t="str">
        <f>VLOOKUP(C1542,СПРАВОЧНИК!B:D,3,0)</f>
        <v>ИНОМАРКИ</v>
      </c>
      <c r="K1542" s="69" t="str">
        <f>VLOOKUP(СВОД2023[[#This Row],[ФО]],СПРАВОЧНИК!H:P,2,0)</f>
        <v>Дальневосточный ФО</v>
      </c>
    </row>
    <row r="1543" spans="1:11" x14ac:dyDescent="0.2">
      <c r="A1543" t="s">
        <v>600</v>
      </c>
      <c r="B1543" t="s">
        <v>590</v>
      </c>
      <c r="C1543" s="1" t="s">
        <v>142</v>
      </c>
      <c r="D1543" s="1" t="s">
        <v>146</v>
      </c>
      <c r="E1543" s="2"/>
      <c r="F1543" s="3">
        <v>2</v>
      </c>
      <c r="G1543" s="2">
        <v>5</v>
      </c>
      <c r="H1543" s="3">
        <v>3</v>
      </c>
      <c r="I1543" s="68" t="str">
        <f>VLOOKUP(C1543,СПРАВОЧНИК!B:D,2,0)</f>
        <v>США</v>
      </c>
      <c r="J1543" s="68" t="str">
        <f>VLOOKUP(C1543,СПРАВОЧНИК!B:D,3,0)</f>
        <v>ИНОМАРКИ</v>
      </c>
      <c r="K1543" s="69" t="str">
        <f>VLOOKUP(СВОД2023[[#This Row],[ФО]],СПРАВОЧНИК!H:P,2,0)</f>
        <v>Дальневосточный ФО</v>
      </c>
    </row>
    <row r="1544" spans="1:11" x14ac:dyDescent="0.2">
      <c r="A1544" t="s">
        <v>600</v>
      </c>
      <c r="B1544" t="s">
        <v>590</v>
      </c>
      <c r="C1544" s="1" t="s">
        <v>142</v>
      </c>
      <c r="D1544" s="1" t="s">
        <v>1414</v>
      </c>
      <c r="E1544" s="2"/>
      <c r="F1544" s="3"/>
      <c r="G1544" s="2">
        <v>2</v>
      </c>
      <c r="H1544" s="3">
        <v>1</v>
      </c>
      <c r="I1544" s="68" t="str">
        <f>VLOOKUP(C1544,СПРАВОЧНИК!B:D,2,0)</f>
        <v>США</v>
      </c>
      <c r="J1544" s="68" t="str">
        <f>VLOOKUP(C1544,СПРАВОЧНИК!B:D,3,0)</f>
        <v>ИНОМАРКИ</v>
      </c>
      <c r="K1544" s="69" t="str">
        <f>VLOOKUP(СВОД2023[[#This Row],[ФО]],СПРАВОЧНИК!H:P,2,0)</f>
        <v>Дальневосточный ФО</v>
      </c>
    </row>
    <row r="1545" spans="1:11" x14ac:dyDescent="0.2">
      <c r="A1545" t="s">
        <v>600</v>
      </c>
      <c r="B1545" t="s">
        <v>590</v>
      </c>
      <c r="C1545" s="1" t="s">
        <v>142</v>
      </c>
      <c r="D1545" s="1" t="s">
        <v>1415</v>
      </c>
      <c r="E1545" s="2"/>
      <c r="F1545" s="3">
        <v>1</v>
      </c>
      <c r="G1545" s="2">
        <v>2</v>
      </c>
      <c r="H1545" s="3">
        <v>4</v>
      </c>
      <c r="I1545" s="68" t="str">
        <f>VLOOKUP(C1545,СПРАВОЧНИК!B:D,2,0)</f>
        <v>США</v>
      </c>
      <c r="J1545" s="68" t="str">
        <f>VLOOKUP(C1545,СПРАВОЧНИК!B:D,3,0)</f>
        <v>ИНОМАРКИ</v>
      </c>
      <c r="K1545" s="69" t="str">
        <f>VLOOKUP(СВОД2023[[#This Row],[ФО]],СПРАВОЧНИК!H:P,2,0)</f>
        <v>Дальневосточный ФО</v>
      </c>
    </row>
    <row r="1546" spans="1:11" x14ac:dyDescent="0.2">
      <c r="A1546" t="s">
        <v>600</v>
      </c>
      <c r="B1546" t="s">
        <v>590</v>
      </c>
      <c r="C1546" s="1" t="s">
        <v>142</v>
      </c>
      <c r="D1546" s="1" t="s">
        <v>1416</v>
      </c>
      <c r="E1546" s="2">
        <v>1</v>
      </c>
      <c r="F1546" s="3"/>
      <c r="G1546" s="2">
        <v>2</v>
      </c>
      <c r="H1546" s="3"/>
      <c r="I1546" s="68" t="str">
        <f>VLOOKUP(C1546,СПРАВОЧНИК!B:D,2,0)</f>
        <v>США</v>
      </c>
      <c r="J1546" s="68" t="str">
        <f>VLOOKUP(C1546,СПРАВОЧНИК!B:D,3,0)</f>
        <v>ИНОМАРКИ</v>
      </c>
      <c r="K1546" s="69" t="str">
        <f>VLOOKUP(СВОД2023[[#This Row],[ФО]],СПРАВОЧНИК!H:P,2,0)</f>
        <v>Дальневосточный ФО</v>
      </c>
    </row>
    <row r="1547" spans="1:11" x14ac:dyDescent="0.2">
      <c r="A1547" t="s">
        <v>600</v>
      </c>
      <c r="B1547" t="s">
        <v>590</v>
      </c>
      <c r="C1547" s="1" t="s">
        <v>147</v>
      </c>
      <c r="D1547" s="1" t="s">
        <v>1417</v>
      </c>
      <c r="E1547" s="2"/>
      <c r="F1547" s="3">
        <v>1</v>
      </c>
      <c r="G1547" s="2"/>
      <c r="H1547" s="3">
        <v>2</v>
      </c>
      <c r="I1547" s="68" t="str">
        <f>VLOOKUP(C1547,СПРАВОЧНИК!B:D,2,0)</f>
        <v>КИТАЙ</v>
      </c>
      <c r="J1547" s="68" t="str">
        <f>VLOOKUP(C1547,СПРАВОЧНИК!B:D,3,0)</f>
        <v>ИНОМАРКИ</v>
      </c>
      <c r="K1547" s="69" t="str">
        <f>VLOOKUP(СВОД2023[[#This Row],[ФО]],СПРАВОЧНИК!H:P,2,0)</f>
        <v>Дальневосточный ФО</v>
      </c>
    </row>
    <row r="1548" spans="1:11" x14ac:dyDescent="0.2">
      <c r="A1548" t="s">
        <v>600</v>
      </c>
      <c r="B1548" t="s">
        <v>590</v>
      </c>
      <c r="C1548" s="1" t="s">
        <v>1418</v>
      </c>
      <c r="D1548" s="1" t="s">
        <v>1419</v>
      </c>
      <c r="E1548" s="2"/>
      <c r="F1548" s="3"/>
      <c r="G1548" s="2"/>
      <c r="H1548" s="3">
        <v>2</v>
      </c>
      <c r="I1548" s="68" t="str">
        <f>VLOOKUP(C1548,СПРАВОЧНИК!B:D,2,0)</f>
        <v>КИТАЙ</v>
      </c>
      <c r="J1548" s="68" t="str">
        <f>VLOOKUP(C1548,СПРАВОЧНИК!B:D,3,0)</f>
        <v>ИНОМАРКИ</v>
      </c>
      <c r="K1548" s="69" t="str">
        <f>VLOOKUP(СВОД2023[[#This Row],[ФО]],СПРАВОЧНИК!H:P,2,0)</f>
        <v>Дальневосточный ФО</v>
      </c>
    </row>
    <row r="1549" spans="1:11" x14ac:dyDescent="0.2">
      <c r="A1549" t="s">
        <v>600</v>
      </c>
      <c r="B1549" t="s">
        <v>590</v>
      </c>
      <c r="C1549" s="1" t="s">
        <v>1418</v>
      </c>
      <c r="D1549" s="1" t="s">
        <v>1420</v>
      </c>
      <c r="E1549" s="2"/>
      <c r="F1549" s="3"/>
      <c r="G1549" s="2">
        <v>1</v>
      </c>
      <c r="H1549" s="3"/>
      <c r="I1549" s="68" t="str">
        <f>VLOOKUP(C1549,СПРАВОЧНИК!B:D,2,0)</f>
        <v>КИТАЙ</v>
      </c>
      <c r="J1549" s="68" t="str">
        <f>VLOOKUP(C1549,СПРАВОЧНИК!B:D,3,0)</f>
        <v>ИНОМАРКИ</v>
      </c>
      <c r="K1549" s="69" t="str">
        <f>VLOOKUP(СВОД2023[[#This Row],[ФО]],СПРАВОЧНИК!H:P,2,0)</f>
        <v>Дальневосточный ФО</v>
      </c>
    </row>
    <row r="1550" spans="1:11" x14ac:dyDescent="0.2">
      <c r="A1550" t="s">
        <v>600</v>
      </c>
      <c r="B1550" t="s">
        <v>590</v>
      </c>
      <c r="C1550" s="1" t="s">
        <v>151</v>
      </c>
      <c r="D1550" s="1" t="s">
        <v>152</v>
      </c>
      <c r="E1550" s="2"/>
      <c r="F1550" s="3"/>
      <c r="G1550" s="2">
        <v>1</v>
      </c>
      <c r="H1550" s="3"/>
      <c r="I1550" s="68" t="str">
        <f>VLOOKUP(C1550,СПРАВОЧНИК!B:D,2,0)</f>
        <v>КИТАЙ</v>
      </c>
      <c r="J1550" s="68" t="str">
        <f>VLOOKUP(C1550,СПРАВОЧНИК!B:D,3,0)</f>
        <v>ИНОМАРКИ</v>
      </c>
      <c r="K1550" s="69" t="str">
        <f>VLOOKUP(СВОД2023[[#This Row],[ФО]],СПРАВОЧНИК!H:P,2,0)</f>
        <v>Дальневосточный ФО</v>
      </c>
    </row>
    <row r="1551" spans="1:11" x14ac:dyDescent="0.2">
      <c r="A1551" t="s">
        <v>600</v>
      </c>
      <c r="B1551" t="s">
        <v>590</v>
      </c>
      <c r="C1551" s="1" t="s">
        <v>156</v>
      </c>
      <c r="D1551" s="1" t="s">
        <v>157</v>
      </c>
      <c r="E1551" s="2"/>
      <c r="F1551" s="3"/>
      <c r="G1551" s="2">
        <v>1</v>
      </c>
      <c r="H1551" s="3"/>
      <c r="I1551" s="68" t="str">
        <f>VLOOKUP(C1551,СПРАВОЧНИК!B:D,2,0)</f>
        <v>КИТАЙ</v>
      </c>
      <c r="J1551" s="68" t="str">
        <f>VLOOKUP(C1551,СПРАВОЧНИК!B:D,3,0)</f>
        <v>ИНОМАРКИ</v>
      </c>
      <c r="K1551" s="69" t="str">
        <f>VLOOKUP(СВОД2023[[#This Row],[ФО]],СПРАВОЧНИК!H:P,2,0)</f>
        <v>Дальневосточный ФО</v>
      </c>
    </row>
    <row r="1552" spans="1:11" x14ac:dyDescent="0.2">
      <c r="A1552" t="s">
        <v>600</v>
      </c>
      <c r="B1552" t="s">
        <v>590</v>
      </c>
      <c r="C1552" s="1" t="s">
        <v>156</v>
      </c>
      <c r="D1552" s="1" t="s">
        <v>158</v>
      </c>
      <c r="E1552" s="2">
        <v>1</v>
      </c>
      <c r="F1552" s="3">
        <v>1</v>
      </c>
      <c r="G1552" s="2">
        <v>5</v>
      </c>
      <c r="H1552" s="3">
        <v>5</v>
      </c>
      <c r="I1552" s="68" t="str">
        <f>VLOOKUP(C1552,СПРАВОЧНИК!B:D,2,0)</f>
        <v>КИТАЙ</v>
      </c>
      <c r="J1552" s="68" t="str">
        <f>VLOOKUP(C1552,СПРАВОЧНИК!B:D,3,0)</f>
        <v>ИНОМАРКИ</v>
      </c>
      <c r="K1552" s="69" t="str">
        <f>VLOOKUP(СВОД2023[[#This Row],[ФО]],СПРАВОЧНИК!H:P,2,0)</f>
        <v>Дальневосточный ФО</v>
      </c>
    </row>
    <row r="1553" spans="1:11" x14ac:dyDescent="0.2">
      <c r="A1553" t="s">
        <v>600</v>
      </c>
      <c r="B1553" t="s">
        <v>590</v>
      </c>
      <c r="C1553" s="1" t="s">
        <v>156</v>
      </c>
      <c r="D1553" s="1" t="s">
        <v>159</v>
      </c>
      <c r="E1553" s="2">
        <v>1</v>
      </c>
      <c r="F1553" s="3"/>
      <c r="G1553" s="2">
        <v>1</v>
      </c>
      <c r="H1553" s="3"/>
      <c r="I1553" s="68" t="str">
        <f>VLOOKUP(C1553,СПРАВОЧНИК!B:D,2,0)</f>
        <v>КИТАЙ</v>
      </c>
      <c r="J1553" s="68" t="str">
        <f>VLOOKUP(C1553,СПРАВОЧНИК!B:D,3,0)</f>
        <v>ИНОМАРКИ</v>
      </c>
      <c r="K1553" s="69" t="str">
        <f>VLOOKUP(СВОД2023[[#This Row],[ФО]],СПРАВОЧНИК!H:P,2,0)</f>
        <v>Дальневосточный ФО</v>
      </c>
    </row>
    <row r="1554" spans="1:11" x14ac:dyDescent="0.2">
      <c r="A1554" t="s">
        <v>600</v>
      </c>
      <c r="B1554" t="s">
        <v>590</v>
      </c>
      <c r="C1554" s="1" t="s">
        <v>160</v>
      </c>
      <c r="D1554" s="1" t="s">
        <v>161</v>
      </c>
      <c r="E1554" s="2">
        <v>1</v>
      </c>
      <c r="F1554" s="3"/>
      <c r="G1554" s="2">
        <v>1</v>
      </c>
      <c r="H1554" s="3"/>
      <c r="I1554" s="68" t="str">
        <f>VLOOKUP(C1554,СПРАВОЧНИК!B:D,2,0)</f>
        <v>КИТАЙ</v>
      </c>
      <c r="J1554" s="68" t="str">
        <f>VLOOKUP(C1554,СПРАВОЧНИК!B:D,3,0)</f>
        <v>ИНОМАРКИ</v>
      </c>
      <c r="K1554" s="69" t="str">
        <f>VLOOKUP(СВОД2023[[#This Row],[ФО]],СПРАВОЧНИК!H:P,2,0)</f>
        <v>Дальневосточный ФО</v>
      </c>
    </row>
    <row r="1555" spans="1:11" x14ac:dyDescent="0.2">
      <c r="A1555" t="s">
        <v>600</v>
      </c>
      <c r="B1555" t="s">
        <v>590</v>
      </c>
      <c r="C1555" s="1" t="s">
        <v>160</v>
      </c>
      <c r="D1555" s="1" t="s">
        <v>164</v>
      </c>
      <c r="E1555" s="2"/>
      <c r="F1555" s="3"/>
      <c r="G1555" s="2">
        <v>2</v>
      </c>
      <c r="H1555" s="3"/>
      <c r="I1555" s="68" t="str">
        <f>VLOOKUP(C1555,СПРАВОЧНИК!B:D,2,0)</f>
        <v>КИТАЙ</v>
      </c>
      <c r="J1555" s="68" t="str">
        <f>VLOOKUP(C1555,СПРАВОЧНИК!B:D,3,0)</f>
        <v>ИНОМАРКИ</v>
      </c>
      <c r="K1555" s="69" t="str">
        <f>VLOOKUP(СВОД2023[[#This Row],[ФО]],СПРАВОЧНИК!H:P,2,0)</f>
        <v>Дальневосточный ФО</v>
      </c>
    </row>
    <row r="1556" spans="1:11" x14ac:dyDescent="0.2">
      <c r="A1556" t="s">
        <v>600</v>
      </c>
      <c r="B1556" t="s">
        <v>590</v>
      </c>
      <c r="C1556" s="1" t="s">
        <v>160</v>
      </c>
      <c r="D1556" s="1" t="s">
        <v>165</v>
      </c>
      <c r="E1556" s="2"/>
      <c r="F1556" s="3"/>
      <c r="G1556" s="2">
        <v>2</v>
      </c>
      <c r="H1556" s="3"/>
      <c r="I1556" s="68" t="str">
        <f>VLOOKUP(C1556,СПРАВОЧНИК!B:D,2,0)</f>
        <v>КИТАЙ</v>
      </c>
      <c r="J1556" s="68" t="str">
        <f>VLOOKUP(C1556,СПРАВОЧНИК!B:D,3,0)</f>
        <v>ИНОМАРКИ</v>
      </c>
      <c r="K1556" s="69" t="str">
        <f>VLOOKUP(СВОД2023[[#This Row],[ФО]],СПРАВОЧНИК!H:P,2,0)</f>
        <v>Дальневосточный ФО</v>
      </c>
    </row>
    <row r="1557" spans="1:11" x14ac:dyDescent="0.2">
      <c r="A1557" t="s">
        <v>600</v>
      </c>
      <c r="B1557" t="s">
        <v>590</v>
      </c>
      <c r="C1557" s="1" t="s">
        <v>160</v>
      </c>
      <c r="D1557" s="1" t="s">
        <v>1421</v>
      </c>
      <c r="E1557" s="2"/>
      <c r="F1557" s="3"/>
      <c r="G1557" s="2">
        <v>1</v>
      </c>
      <c r="H1557" s="3"/>
      <c r="I1557" s="68" t="str">
        <f>VLOOKUP(C1557,СПРАВОЧНИК!B:D,2,0)</f>
        <v>КИТАЙ</v>
      </c>
      <c r="J1557" s="68" t="str">
        <f>VLOOKUP(C1557,СПРАВОЧНИК!B:D,3,0)</f>
        <v>ИНОМАРКИ</v>
      </c>
      <c r="K1557" s="69" t="str">
        <f>VLOOKUP(СВОД2023[[#This Row],[ФО]],СПРАВОЧНИК!H:P,2,0)</f>
        <v>Дальневосточный ФО</v>
      </c>
    </row>
    <row r="1558" spans="1:11" x14ac:dyDescent="0.2">
      <c r="A1558" t="s">
        <v>600</v>
      </c>
      <c r="B1558" t="s">
        <v>590</v>
      </c>
      <c r="C1558" s="1" t="s">
        <v>160</v>
      </c>
      <c r="D1558" s="1" t="s">
        <v>1422</v>
      </c>
      <c r="E1558" s="2">
        <v>1</v>
      </c>
      <c r="F1558" s="3"/>
      <c r="G1558" s="2">
        <v>1</v>
      </c>
      <c r="H1558" s="3"/>
      <c r="I1558" s="68" t="str">
        <f>VLOOKUP(C1558,СПРАВОЧНИК!B:D,2,0)</f>
        <v>КИТАЙ</v>
      </c>
      <c r="J1558" s="68" t="str">
        <f>VLOOKUP(C1558,СПРАВОЧНИК!B:D,3,0)</f>
        <v>ИНОМАРКИ</v>
      </c>
      <c r="K1558" s="69" t="str">
        <f>VLOOKUP(СВОД2023[[#This Row],[ФО]],СПРАВОЧНИК!H:P,2,0)</f>
        <v>Дальневосточный ФО</v>
      </c>
    </row>
    <row r="1559" spans="1:11" x14ac:dyDescent="0.2">
      <c r="A1559" t="s">
        <v>600</v>
      </c>
      <c r="B1559" t="s">
        <v>590</v>
      </c>
      <c r="C1559" s="1" t="s">
        <v>166</v>
      </c>
      <c r="D1559" s="1" t="s">
        <v>1423</v>
      </c>
      <c r="E1559" s="2"/>
      <c r="F1559" s="3">
        <v>1</v>
      </c>
      <c r="G1559" s="2"/>
      <c r="H1559" s="3">
        <v>1</v>
      </c>
      <c r="I1559" s="68" t="str">
        <f>VLOOKUP(C1559,СПРАВОЧНИК!B:D,2,0)</f>
        <v>ЕВРОПА</v>
      </c>
      <c r="J1559" s="68" t="str">
        <f>VLOOKUP(C1559,СПРАВОЧНИК!B:D,3,0)</f>
        <v>ИНОМАРКИ</v>
      </c>
      <c r="K1559" s="69" t="str">
        <f>VLOOKUP(СВОД2023[[#This Row],[ФО]],СПРАВОЧНИК!H:P,2,0)</f>
        <v>Дальневосточный ФО</v>
      </c>
    </row>
    <row r="1560" spans="1:11" x14ac:dyDescent="0.2">
      <c r="A1560" t="s">
        <v>600</v>
      </c>
      <c r="B1560" t="s">
        <v>590</v>
      </c>
      <c r="C1560" s="1" t="s">
        <v>166</v>
      </c>
      <c r="D1560" s="1" t="s">
        <v>1424</v>
      </c>
      <c r="E1560" s="2"/>
      <c r="F1560" s="3"/>
      <c r="G1560" s="2">
        <v>1</v>
      </c>
      <c r="H1560" s="3"/>
      <c r="I1560" s="68" t="str">
        <f>VLOOKUP(C1560,СПРАВОЧНИК!B:D,2,0)</f>
        <v>ЕВРОПА</v>
      </c>
      <c r="J1560" s="68" t="str">
        <f>VLOOKUP(C1560,СПРАВОЧНИК!B:D,3,0)</f>
        <v>ИНОМАРКИ</v>
      </c>
      <c r="K1560" s="69" t="str">
        <f>VLOOKUP(СВОД2023[[#This Row],[ФО]],СПРАВОЧНИК!H:P,2,0)</f>
        <v>Дальневосточный ФО</v>
      </c>
    </row>
    <row r="1561" spans="1:11" x14ac:dyDescent="0.2">
      <c r="A1561" t="s">
        <v>600</v>
      </c>
      <c r="B1561" t="s">
        <v>590</v>
      </c>
      <c r="C1561" s="1" t="s">
        <v>166</v>
      </c>
      <c r="D1561" s="1" t="s">
        <v>169</v>
      </c>
      <c r="E1561" s="2">
        <v>1</v>
      </c>
      <c r="F1561" s="3"/>
      <c r="G1561" s="2">
        <v>1</v>
      </c>
      <c r="H1561" s="3"/>
      <c r="I1561" s="68" t="str">
        <f>VLOOKUP(C1561,СПРАВОЧНИК!B:D,2,0)</f>
        <v>ЕВРОПА</v>
      </c>
      <c r="J1561" s="68" t="str">
        <f>VLOOKUP(C1561,СПРАВОЧНИК!B:D,3,0)</f>
        <v>ИНОМАРКИ</v>
      </c>
      <c r="K1561" s="69" t="str">
        <f>VLOOKUP(СВОД2023[[#This Row],[ФО]],СПРАВОЧНИК!H:P,2,0)</f>
        <v>Дальневосточный ФО</v>
      </c>
    </row>
    <row r="1562" spans="1:11" x14ac:dyDescent="0.2">
      <c r="A1562" t="s">
        <v>600</v>
      </c>
      <c r="B1562" t="s">
        <v>590</v>
      </c>
      <c r="C1562" s="1" t="s">
        <v>173</v>
      </c>
      <c r="D1562" s="1" t="s">
        <v>1425</v>
      </c>
      <c r="E1562" s="2"/>
      <c r="F1562" s="3">
        <v>1</v>
      </c>
      <c r="G1562" s="2">
        <v>1</v>
      </c>
      <c r="H1562" s="3">
        <v>3</v>
      </c>
      <c r="I1562" s="68" t="str">
        <f>VLOOKUP(C1562,СПРАВОЧНИК!B:D,2,0)</f>
        <v>ЕВРОПА</v>
      </c>
      <c r="J1562" s="68" t="str">
        <f>VLOOKUP(C1562,СПРАВОЧНИК!B:D,3,0)</f>
        <v>ИНОМАРКИ</v>
      </c>
      <c r="K1562" s="69" t="str">
        <f>VLOOKUP(СВОД2023[[#This Row],[ФО]],СПРАВОЧНИК!H:P,2,0)</f>
        <v>Дальневосточный ФО</v>
      </c>
    </row>
    <row r="1563" spans="1:11" x14ac:dyDescent="0.2">
      <c r="A1563" t="s">
        <v>600</v>
      </c>
      <c r="B1563" t="s">
        <v>590</v>
      </c>
      <c r="C1563" s="1" t="s">
        <v>173</v>
      </c>
      <c r="D1563" s="1" t="s">
        <v>174</v>
      </c>
      <c r="E1563" s="2"/>
      <c r="F1563" s="3"/>
      <c r="G1563" s="2">
        <v>3</v>
      </c>
      <c r="H1563" s="3">
        <v>2</v>
      </c>
      <c r="I1563" s="68" t="str">
        <f>VLOOKUP(C1563,СПРАВОЧНИК!B:D,2,0)</f>
        <v>ЕВРОПА</v>
      </c>
      <c r="J1563" s="68" t="str">
        <f>VLOOKUP(C1563,СПРАВОЧНИК!B:D,3,0)</f>
        <v>ИНОМАРКИ</v>
      </c>
      <c r="K1563" s="69" t="str">
        <f>VLOOKUP(СВОД2023[[#This Row],[ФО]],СПРАВОЧНИК!H:P,2,0)</f>
        <v>Дальневосточный ФО</v>
      </c>
    </row>
    <row r="1564" spans="1:11" x14ac:dyDescent="0.2">
      <c r="A1564" t="s">
        <v>600</v>
      </c>
      <c r="B1564" t="s">
        <v>590</v>
      </c>
      <c r="C1564" s="1" t="s">
        <v>173</v>
      </c>
      <c r="D1564" s="1" t="s">
        <v>1426</v>
      </c>
      <c r="E1564" s="2"/>
      <c r="F1564" s="3"/>
      <c r="G1564" s="2">
        <v>2</v>
      </c>
      <c r="H1564" s="3"/>
      <c r="I1564" s="68" t="str">
        <f>VLOOKUP(C1564,СПРАВОЧНИК!B:D,2,0)</f>
        <v>ЕВРОПА</v>
      </c>
      <c r="J1564" s="68" t="str">
        <f>VLOOKUP(C1564,СПРАВОЧНИК!B:D,3,0)</f>
        <v>ИНОМАРКИ</v>
      </c>
      <c r="K1564" s="69" t="str">
        <f>VLOOKUP(СВОД2023[[#This Row],[ФО]],СПРАВОЧНИК!H:P,2,0)</f>
        <v>Дальневосточный ФО</v>
      </c>
    </row>
    <row r="1565" spans="1:11" x14ac:dyDescent="0.2">
      <c r="A1565" t="s">
        <v>600</v>
      </c>
      <c r="B1565" t="s">
        <v>590</v>
      </c>
      <c r="C1565" s="1" t="s">
        <v>173</v>
      </c>
      <c r="D1565" s="1" t="s">
        <v>1427</v>
      </c>
      <c r="E1565" s="2">
        <v>2</v>
      </c>
      <c r="F1565" s="3"/>
      <c r="G1565" s="2">
        <v>2</v>
      </c>
      <c r="H1565" s="3"/>
      <c r="I1565" s="68" t="str">
        <f>VLOOKUP(C1565,СПРАВОЧНИК!B:D,2,0)</f>
        <v>ЕВРОПА</v>
      </c>
      <c r="J1565" s="68" t="str">
        <f>VLOOKUP(C1565,СПРАВОЧНИК!B:D,3,0)</f>
        <v>ИНОМАРКИ</v>
      </c>
      <c r="K1565" s="69" t="str">
        <f>VLOOKUP(СВОД2023[[#This Row],[ФО]],СПРАВОЧНИК!H:P,2,0)</f>
        <v>Дальневосточный ФО</v>
      </c>
    </row>
    <row r="1566" spans="1:11" x14ac:dyDescent="0.2">
      <c r="A1566" t="s">
        <v>600</v>
      </c>
      <c r="B1566" t="s">
        <v>590</v>
      </c>
      <c r="C1566" s="1" t="s">
        <v>173</v>
      </c>
      <c r="D1566" s="1" t="s">
        <v>1428</v>
      </c>
      <c r="E1566" s="2">
        <v>1</v>
      </c>
      <c r="F1566" s="3"/>
      <c r="G1566" s="2">
        <v>2</v>
      </c>
      <c r="H1566" s="3"/>
      <c r="I1566" s="68" t="str">
        <f>VLOOKUP(C1566,СПРАВОЧНИК!B:D,2,0)</f>
        <v>ЕВРОПА</v>
      </c>
      <c r="J1566" s="68" t="str">
        <f>VLOOKUP(C1566,СПРАВОЧНИК!B:D,3,0)</f>
        <v>ИНОМАРКИ</v>
      </c>
      <c r="K1566" s="69" t="str">
        <f>VLOOKUP(СВОД2023[[#This Row],[ФО]],СПРАВОЧНИК!H:P,2,0)</f>
        <v>Дальневосточный ФО</v>
      </c>
    </row>
    <row r="1567" spans="1:11" x14ac:dyDescent="0.2">
      <c r="A1567" t="s">
        <v>600</v>
      </c>
      <c r="B1567" t="s">
        <v>590</v>
      </c>
      <c r="C1567" s="1" t="s">
        <v>173</v>
      </c>
      <c r="D1567" s="1" t="s">
        <v>1429</v>
      </c>
      <c r="E1567" s="2"/>
      <c r="F1567" s="3"/>
      <c r="G1567" s="2">
        <v>3</v>
      </c>
      <c r="H1567" s="3">
        <v>1</v>
      </c>
      <c r="I1567" s="68" t="str">
        <f>VLOOKUP(C1567,СПРАВОЧНИК!B:D,2,0)</f>
        <v>ЕВРОПА</v>
      </c>
      <c r="J1567" s="68" t="str">
        <f>VLOOKUP(C1567,СПРАВОЧНИК!B:D,3,0)</f>
        <v>ИНОМАРКИ</v>
      </c>
      <c r="K1567" s="69" t="str">
        <f>VLOOKUP(СВОД2023[[#This Row],[ФО]],СПРАВОЧНИК!H:P,2,0)</f>
        <v>Дальневосточный ФО</v>
      </c>
    </row>
    <row r="1568" spans="1:11" x14ac:dyDescent="0.2">
      <c r="A1568" t="s">
        <v>600</v>
      </c>
      <c r="B1568" t="s">
        <v>590</v>
      </c>
      <c r="C1568" s="1" t="s">
        <v>173</v>
      </c>
      <c r="D1568" s="1" t="s">
        <v>1430</v>
      </c>
      <c r="E1568" s="2">
        <v>1</v>
      </c>
      <c r="F1568" s="3"/>
      <c r="G1568" s="2">
        <v>1</v>
      </c>
      <c r="H1568" s="3"/>
      <c r="I1568" s="68" t="str">
        <f>VLOOKUP(C1568,СПРАВОЧНИК!B:D,2,0)</f>
        <v>ЕВРОПА</v>
      </c>
      <c r="J1568" s="68" t="str">
        <f>VLOOKUP(C1568,СПРАВОЧНИК!B:D,3,0)</f>
        <v>ИНОМАРКИ</v>
      </c>
      <c r="K1568" s="69" t="str">
        <f>VLOOKUP(СВОД2023[[#This Row],[ФО]],СПРАВОЧНИК!H:P,2,0)</f>
        <v>Дальневосточный ФО</v>
      </c>
    </row>
    <row r="1569" spans="1:11" x14ac:dyDescent="0.2">
      <c r="A1569" t="s">
        <v>600</v>
      </c>
      <c r="B1569" t="s">
        <v>590</v>
      </c>
      <c r="C1569" s="1" t="s">
        <v>177</v>
      </c>
      <c r="D1569" s="1" t="s">
        <v>178</v>
      </c>
      <c r="E1569" s="2">
        <v>1</v>
      </c>
      <c r="F1569" s="3"/>
      <c r="G1569" s="2">
        <v>1</v>
      </c>
      <c r="H1569" s="3"/>
      <c r="I1569" s="68" t="str">
        <f>VLOOKUP(C1569,СПРАВОЧНИК!B:D,2,0)</f>
        <v>США</v>
      </c>
      <c r="J1569" s="68" t="str">
        <f>VLOOKUP(C1569,СПРАВОЧНИК!B:D,3,0)</f>
        <v>ИНОМАРКИ</v>
      </c>
      <c r="K1569" s="69" t="str">
        <f>VLOOKUP(СВОД2023[[#This Row],[ФО]],СПРАВОЧНИК!H:P,2,0)</f>
        <v>Дальневосточный ФО</v>
      </c>
    </row>
    <row r="1570" spans="1:11" x14ac:dyDescent="0.2">
      <c r="A1570" t="s">
        <v>600</v>
      </c>
      <c r="B1570" t="s">
        <v>590</v>
      </c>
      <c r="C1570" s="1" t="s">
        <v>177</v>
      </c>
      <c r="D1570" s="1" t="s">
        <v>821</v>
      </c>
      <c r="E1570" s="2"/>
      <c r="F1570" s="3">
        <v>1</v>
      </c>
      <c r="G1570" s="2">
        <v>6</v>
      </c>
      <c r="H1570" s="3">
        <v>3</v>
      </c>
      <c r="I1570" s="68" t="str">
        <f>VLOOKUP(C1570,СПРАВОЧНИК!B:D,2,0)</f>
        <v>США</v>
      </c>
      <c r="J1570" s="68" t="str">
        <f>VLOOKUP(C1570,СПРАВОЧНИК!B:D,3,0)</f>
        <v>ИНОМАРКИ</v>
      </c>
      <c r="K1570" s="69" t="str">
        <f>VLOOKUP(СВОД2023[[#This Row],[ФО]],СПРАВОЧНИК!H:P,2,0)</f>
        <v>Дальневосточный ФО</v>
      </c>
    </row>
    <row r="1571" spans="1:11" x14ac:dyDescent="0.2">
      <c r="A1571" t="s">
        <v>600</v>
      </c>
      <c r="B1571" t="s">
        <v>590</v>
      </c>
      <c r="C1571" s="1" t="s">
        <v>177</v>
      </c>
      <c r="D1571" s="1" t="s">
        <v>179</v>
      </c>
      <c r="E1571" s="2"/>
      <c r="F1571" s="3"/>
      <c r="G1571" s="2">
        <v>1</v>
      </c>
      <c r="H1571" s="3"/>
      <c r="I1571" s="68" t="str">
        <f>VLOOKUP(C1571,СПРАВОЧНИК!B:D,2,0)</f>
        <v>США</v>
      </c>
      <c r="J1571" s="68" t="str">
        <f>VLOOKUP(C1571,СПРАВОЧНИК!B:D,3,0)</f>
        <v>ИНОМАРКИ</v>
      </c>
      <c r="K1571" s="69" t="str">
        <f>VLOOKUP(СВОД2023[[#This Row],[ФО]],СПРАВОЧНИК!H:P,2,0)</f>
        <v>Дальневосточный ФО</v>
      </c>
    </row>
    <row r="1572" spans="1:11" x14ac:dyDescent="0.2">
      <c r="A1572" t="s">
        <v>600</v>
      </c>
      <c r="B1572" t="s">
        <v>590</v>
      </c>
      <c r="C1572" s="1" t="s">
        <v>177</v>
      </c>
      <c r="D1572" s="1" t="s">
        <v>180</v>
      </c>
      <c r="E1572" s="2">
        <v>18</v>
      </c>
      <c r="F1572" s="3">
        <v>10</v>
      </c>
      <c r="G1572" s="2">
        <v>83</v>
      </c>
      <c r="H1572" s="3">
        <v>63</v>
      </c>
      <c r="I1572" s="68" t="str">
        <f>VLOOKUP(C1572,СПРАВОЧНИК!B:D,2,0)</f>
        <v>США</v>
      </c>
      <c r="J1572" s="68" t="str">
        <f>VLOOKUP(C1572,СПРАВОЧНИК!B:D,3,0)</f>
        <v>ИНОМАРКИ</v>
      </c>
      <c r="K1572" s="69" t="str">
        <f>VLOOKUP(СВОД2023[[#This Row],[ФО]],СПРАВОЧНИК!H:P,2,0)</f>
        <v>Дальневосточный ФО</v>
      </c>
    </row>
    <row r="1573" spans="1:11" x14ac:dyDescent="0.2">
      <c r="A1573" t="s">
        <v>600</v>
      </c>
      <c r="B1573" t="s">
        <v>590</v>
      </c>
      <c r="C1573" s="1" t="s">
        <v>177</v>
      </c>
      <c r="D1573" s="1" t="s">
        <v>1431</v>
      </c>
      <c r="E1573" s="2"/>
      <c r="F1573" s="3"/>
      <c r="G1573" s="2"/>
      <c r="H1573" s="3">
        <v>4</v>
      </c>
      <c r="I1573" s="68" t="str">
        <f>VLOOKUP(C1573,СПРАВОЧНИК!B:D,2,0)</f>
        <v>США</v>
      </c>
      <c r="J1573" s="68" t="str">
        <f>VLOOKUP(C1573,СПРАВОЧНИК!B:D,3,0)</f>
        <v>ИНОМАРКИ</v>
      </c>
      <c r="K1573" s="69" t="str">
        <f>VLOOKUP(СВОД2023[[#This Row],[ФО]],СПРАВОЧНИК!H:P,2,0)</f>
        <v>Дальневосточный ФО</v>
      </c>
    </row>
    <row r="1574" spans="1:11" x14ac:dyDescent="0.2">
      <c r="A1574" t="s">
        <v>600</v>
      </c>
      <c r="B1574" t="s">
        <v>590</v>
      </c>
      <c r="C1574" s="1" t="s">
        <v>177</v>
      </c>
      <c r="D1574" s="1" t="s">
        <v>1432</v>
      </c>
      <c r="E1574" s="2"/>
      <c r="F1574" s="3"/>
      <c r="G1574" s="2">
        <v>2</v>
      </c>
      <c r="H1574" s="3"/>
      <c r="I1574" s="68" t="str">
        <f>VLOOKUP(C1574,СПРАВОЧНИК!B:D,2,0)</f>
        <v>США</v>
      </c>
      <c r="J1574" s="68" t="str">
        <f>VLOOKUP(C1574,СПРАВОЧНИК!B:D,3,0)</f>
        <v>ИНОМАРКИ</v>
      </c>
      <c r="K1574" s="69" t="str">
        <f>VLOOKUP(СВОД2023[[#This Row],[ФО]],СПРАВОЧНИК!H:P,2,0)</f>
        <v>Дальневосточный ФО</v>
      </c>
    </row>
    <row r="1575" spans="1:11" x14ac:dyDescent="0.2">
      <c r="A1575" t="s">
        <v>600</v>
      </c>
      <c r="B1575" t="s">
        <v>590</v>
      </c>
      <c r="C1575" s="1" t="s">
        <v>177</v>
      </c>
      <c r="D1575" s="1" t="s">
        <v>181</v>
      </c>
      <c r="E1575" s="2">
        <v>4</v>
      </c>
      <c r="F1575" s="3"/>
      <c r="G1575" s="2">
        <v>6</v>
      </c>
      <c r="H1575" s="3">
        <v>2</v>
      </c>
      <c r="I1575" s="68" t="str">
        <f>VLOOKUP(C1575,СПРАВОЧНИК!B:D,2,0)</f>
        <v>США</v>
      </c>
      <c r="J1575" s="68" t="str">
        <f>VLOOKUP(C1575,СПРАВОЧНИК!B:D,3,0)</f>
        <v>ИНОМАРКИ</v>
      </c>
      <c r="K1575" s="69" t="str">
        <f>VLOOKUP(СВОД2023[[#This Row],[ФО]],СПРАВОЧНИК!H:P,2,0)</f>
        <v>Дальневосточный ФО</v>
      </c>
    </row>
    <row r="1576" spans="1:11" x14ac:dyDescent="0.2">
      <c r="A1576" t="s">
        <v>600</v>
      </c>
      <c r="B1576" t="s">
        <v>590</v>
      </c>
      <c r="C1576" s="1" t="s">
        <v>177</v>
      </c>
      <c r="D1576" s="1" t="s">
        <v>182</v>
      </c>
      <c r="E1576" s="2">
        <v>7</v>
      </c>
      <c r="F1576" s="3">
        <v>10</v>
      </c>
      <c r="G1576" s="2">
        <v>41</v>
      </c>
      <c r="H1576" s="3">
        <v>48</v>
      </c>
      <c r="I1576" s="68" t="str">
        <f>VLOOKUP(C1576,СПРАВОЧНИК!B:D,2,0)</f>
        <v>США</v>
      </c>
      <c r="J1576" s="68" t="str">
        <f>VLOOKUP(C1576,СПРАВОЧНИК!B:D,3,0)</f>
        <v>ИНОМАРКИ</v>
      </c>
      <c r="K1576" s="69" t="str">
        <f>VLOOKUP(СВОД2023[[#This Row],[ФО]],СПРАВОЧНИК!H:P,2,0)</f>
        <v>Дальневосточный ФО</v>
      </c>
    </row>
    <row r="1577" spans="1:11" x14ac:dyDescent="0.2">
      <c r="A1577" t="s">
        <v>600</v>
      </c>
      <c r="B1577" t="s">
        <v>590</v>
      </c>
      <c r="C1577" s="1" t="s">
        <v>177</v>
      </c>
      <c r="D1577" s="1" t="s">
        <v>1433</v>
      </c>
      <c r="E1577" s="2">
        <v>1</v>
      </c>
      <c r="F1577" s="3">
        <v>2</v>
      </c>
      <c r="G1577" s="2">
        <v>17</v>
      </c>
      <c r="H1577" s="3">
        <v>15</v>
      </c>
      <c r="I1577" s="68" t="str">
        <f>VLOOKUP(C1577,СПРАВОЧНИК!B:D,2,0)</f>
        <v>США</v>
      </c>
      <c r="J1577" s="68" t="str">
        <f>VLOOKUP(C1577,СПРАВОЧНИК!B:D,3,0)</f>
        <v>ИНОМАРКИ</v>
      </c>
      <c r="K1577" s="69" t="str">
        <f>VLOOKUP(СВОД2023[[#This Row],[ФО]],СПРАВОЧНИК!H:P,2,0)</f>
        <v>Дальневосточный ФО</v>
      </c>
    </row>
    <row r="1578" spans="1:11" x14ac:dyDescent="0.2">
      <c r="A1578" t="s">
        <v>600</v>
      </c>
      <c r="B1578" t="s">
        <v>590</v>
      </c>
      <c r="C1578" s="1" t="s">
        <v>177</v>
      </c>
      <c r="D1578" s="1" t="s">
        <v>183</v>
      </c>
      <c r="E1578" s="2">
        <v>1</v>
      </c>
      <c r="F1578" s="3">
        <v>3</v>
      </c>
      <c r="G1578" s="2">
        <v>24</v>
      </c>
      <c r="H1578" s="3">
        <v>13</v>
      </c>
      <c r="I1578" s="68" t="str">
        <f>VLOOKUP(C1578,СПРАВОЧНИК!B:D,2,0)</f>
        <v>США</v>
      </c>
      <c r="J1578" s="68" t="str">
        <f>VLOOKUP(C1578,СПРАВОЧНИК!B:D,3,0)</f>
        <v>ИНОМАРКИ</v>
      </c>
      <c r="K1578" s="69" t="str">
        <f>VLOOKUP(СВОД2023[[#This Row],[ФО]],СПРАВОЧНИК!H:P,2,0)</f>
        <v>Дальневосточный ФО</v>
      </c>
    </row>
    <row r="1579" spans="1:11" x14ac:dyDescent="0.2">
      <c r="A1579" t="s">
        <v>600</v>
      </c>
      <c r="B1579" t="s">
        <v>590</v>
      </c>
      <c r="C1579" s="1" t="s">
        <v>177</v>
      </c>
      <c r="D1579" s="1" t="s">
        <v>1434</v>
      </c>
      <c r="E1579" s="2"/>
      <c r="F1579" s="3">
        <v>1</v>
      </c>
      <c r="G1579" s="2">
        <v>3</v>
      </c>
      <c r="H1579" s="3">
        <v>1</v>
      </c>
      <c r="I1579" s="68" t="str">
        <f>VLOOKUP(C1579,СПРАВОЧНИК!B:D,2,0)</f>
        <v>США</v>
      </c>
      <c r="J1579" s="68" t="str">
        <f>VLOOKUP(C1579,СПРАВОЧНИК!B:D,3,0)</f>
        <v>ИНОМАРКИ</v>
      </c>
      <c r="K1579" s="69" t="str">
        <f>VLOOKUP(СВОД2023[[#This Row],[ФО]],СПРАВОЧНИК!H:P,2,0)</f>
        <v>Дальневосточный ФО</v>
      </c>
    </row>
    <row r="1580" spans="1:11" x14ac:dyDescent="0.2">
      <c r="A1580" t="s">
        <v>600</v>
      </c>
      <c r="B1580" t="s">
        <v>590</v>
      </c>
      <c r="C1580" s="1" t="s">
        <v>177</v>
      </c>
      <c r="D1580" s="1" t="s">
        <v>646</v>
      </c>
      <c r="E1580" s="2">
        <v>41</v>
      </c>
      <c r="F1580" s="3">
        <v>33</v>
      </c>
      <c r="G1580" s="2">
        <v>224</v>
      </c>
      <c r="H1580" s="3">
        <v>227</v>
      </c>
      <c r="I1580" s="68" t="str">
        <f>VLOOKUP(C1580,СПРАВОЧНИК!B:D,2,0)</f>
        <v>США</v>
      </c>
      <c r="J1580" s="68" t="str">
        <f>VLOOKUP(C1580,СПРАВОЧНИК!B:D,3,0)</f>
        <v>ИНОМАРКИ</v>
      </c>
      <c r="K1580" s="69" t="str">
        <f>VLOOKUP(СВОД2023[[#This Row],[ФО]],СПРАВОЧНИК!H:P,2,0)</f>
        <v>Дальневосточный ФО</v>
      </c>
    </row>
    <row r="1581" spans="1:11" x14ac:dyDescent="0.2">
      <c r="A1581" t="s">
        <v>600</v>
      </c>
      <c r="B1581" t="s">
        <v>590</v>
      </c>
      <c r="C1581" s="1" t="s">
        <v>177</v>
      </c>
      <c r="D1581" s="1" t="s">
        <v>1435</v>
      </c>
      <c r="E1581" s="2"/>
      <c r="F1581" s="3"/>
      <c r="G1581" s="2">
        <v>1</v>
      </c>
      <c r="H1581" s="3"/>
      <c r="I1581" s="68" t="str">
        <f>VLOOKUP(C1581,СПРАВОЧНИК!B:D,2,0)</f>
        <v>США</v>
      </c>
      <c r="J1581" s="68" t="str">
        <f>VLOOKUP(C1581,СПРАВОЧНИК!B:D,3,0)</f>
        <v>ИНОМАРКИ</v>
      </c>
      <c r="K1581" s="69" t="str">
        <f>VLOOKUP(СВОД2023[[#This Row],[ФО]],СПРАВОЧНИК!H:P,2,0)</f>
        <v>Дальневосточный ФО</v>
      </c>
    </row>
    <row r="1582" spans="1:11" x14ac:dyDescent="0.2">
      <c r="A1582" t="s">
        <v>600</v>
      </c>
      <c r="B1582" t="s">
        <v>590</v>
      </c>
      <c r="C1582" s="1" t="s">
        <v>177</v>
      </c>
      <c r="D1582" s="1" t="s">
        <v>1436</v>
      </c>
      <c r="E1582" s="2">
        <v>1</v>
      </c>
      <c r="F1582" s="3">
        <v>3</v>
      </c>
      <c r="G1582" s="2">
        <v>6</v>
      </c>
      <c r="H1582" s="3">
        <v>8</v>
      </c>
      <c r="I1582" s="68" t="str">
        <f>VLOOKUP(C1582,СПРАВОЧНИК!B:D,2,0)</f>
        <v>США</v>
      </c>
      <c r="J1582" s="68" t="str">
        <f>VLOOKUP(C1582,СПРАВОЧНИК!B:D,3,0)</f>
        <v>ИНОМАРКИ</v>
      </c>
      <c r="K1582" s="69" t="str">
        <f>VLOOKUP(СВОД2023[[#This Row],[ФО]],СПРАВОЧНИК!H:P,2,0)</f>
        <v>Дальневосточный ФО</v>
      </c>
    </row>
    <row r="1583" spans="1:11" x14ac:dyDescent="0.2">
      <c r="A1583" t="s">
        <v>600</v>
      </c>
      <c r="B1583" t="s">
        <v>590</v>
      </c>
      <c r="C1583" s="1" t="s">
        <v>177</v>
      </c>
      <c r="D1583" s="1" t="s">
        <v>184</v>
      </c>
      <c r="E1583" s="2">
        <v>4</v>
      </c>
      <c r="F1583" s="3">
        <v>8</v>
      </c>
      <c r="G1583" s="2">
        <v>16</v>
      </c>
      <c r="H1583" s="3">
        <v>25</v>
      </c>
      <c r="I1583" s="68" t="str">
        <f>VLOOKUP(C1583,СПРАВОЧНИК!B:D,2,0)</f>
        <v>США</v>
      </c>
      <c r="J1583" s="68" t="str">
        <f>VLOOKUP(C1583,СПРАВОЧНИК!B:D,3,0)</f>
        <v>ИНОМАРКИ</v>
      </c>
      <c r="K1583" s="69" t="str">
        <f>VLOOKUP(СВОД2023[[#This Row],[ФО]],СПРАВОЧНИК!H:P,2,0)</f>
        <v>Дальневосточный ФО</v>
      </c>
    </row>
    <row r="1584" spans="1:11" x14ac:dyDescent="0.2">
      <c r="A1584" t="s">
        <v>600</v>
      </c>
      <c r="B1584" t="s">
        <v>590</v>
      </c>
      <c r="C1584" s="1" t="s">
        <v>177</v>
      </c>
      <c r="D1584" s="1" t="s">
        <v>1437</v>
      </c>
      <c r="E1584" s="2"/>
      <c r="F1584" s="3"/>
      <c r="G1584" s="2">
        <v>1</v>
      </c>
      <c r="H1584" s="3">
        <v>2</v>
      </c>
      <c r="I1584" s="68" t="str">
        <f>VLOOKUP(C1584,СПРАВОЧНИК!B:D,2,0)</f>
        <v>США</v>
      </c>
      <c r="J1584" s="68" t="str">
        <f>VLOOKUP(C1584,СПРАВОЧНИК!B:D,3,0)</f>
        <v>ИНОМАРКИ</v>
      </c>
      <c r="K1584" s="69" t="str">
        <f>VLOOKUP(СВОД2023[[#This Row],[ФО]],СПРАВОЧНИК!H:P,2,0)</f>
        <v>Дальневосточный ФО</v>
      </c>
    </row>
    <row r="1585" spans="1:11" x14ac:dyDescent="0.2">
      <c r="A1585" t="s">
        <v>600</v>
      </c>
      <c r="B1585" t="s">
        <v>590</v>
      </c>
      <c r="C1585" s="1" t="s">
        <v>177</v>
      </c>
      <c r="D1585" s="1" t="s">
        <v>1438</v>
      </c>
      <c r="E1585" s="2"/>
      <c r="F1585" s="3">
        <v>1</v>
      </c>
      <c r="G1585" s="2">
        <v>3</v>
      </c>
      <c r="H1585" s="3">
        <v>2</v>
      </c>
      <c r="I1585" s="68" t="str">
        <f>VLOOKUP(C1585,СПРАВОЧНИК!B:D,2,0)</f>
        <v>США</v>
      </c>
      <c r="J1585" s="68" t="str">
        <f>VLOOKUP(C1585,СПРАВОЧНИК!B:D,3,0)</f>
        <v>ИНОМАРКИ</v>
      </c>
      <c r="K1585" s="69" t="str">
        <f>VLOOKUP(СВОД2023[[#This Row],[ФО]],СПРАВОЧНИК!H:P,2,0)</f>
        <v>Дальневосточный ФО</v>
      </c>
    </row>
    <row r="1586" spans="1:11" x14ac:dyDescent="0.2">
      <c r="A1586" t="s">
        <v>600</v>
      </c>
      <c r="B1586" t="s">
        <v>590</v>
      </c>
      <c r="C1586" s="1" t="s">
        <v>177</v>
      </c>
      <c r="D1586" s="1" t="s">
        <v>1439</v>
      </c>
      <c r="E1586" s="2"/>
      <c r="F1586" s="3"/>
      <c r="G1586" s="2">
        <v>1</v>
      </c>
      <c r="H1586" s="3"/>
      <c r="I1586" s="68" t="str">
        <f>VLOOKUP(C1586,СПРАВОЧНИК!B:D,2,0)</f>
        <v>США</v>
      </c>
      <c r="J1586" s="68" t="str">
        <f>VLOOKUP(C1586,СПРАВОЧНИК!B:D,3,0)</f>
        <v>ИНОМАРКИ</v>
      </c>
      <c r="K1586" s="69" t="str">
        <f>VLOOKUP(СВОД2023[[#This Row],[ФО]],СПРАВОЧНИК!H:P,2,0)</f>
        <v>Дальневосточный ФО</v>
      </c>
    </row>
    <row r="1587" spans="1:11" x14ac:dyDescent="0.2">
      <c r="A1587" t="s">
        <v>600</v>
      </c>
      <c r="B1587" t="s">
        <v>590</v>
      </c>
      <c r="C1587" s="1" t="s">
        <v>177</v>
      </c>
      <c r="D1587" s="1" t="s">
        <v>1440</v>
      </c>
      <c r="E1587" s="2">
        <v>9</v>
      </c>
      <c r="F1587" s="3">
        <v>5</v>
      </c>
      <c r="G1587" s="2">
        <v>47</v>
      </c>
      <c r="H1587" s="3">
        <v>40</v>
      </c>
      <c r="I1587" s="68" t="str">
        <f>VLOOKUP(C1587,СПРАВОЧНИК!B:D,2,0)</f>
        <v>США</v>
      </c>
      <c r="J1587" s="68" t="str">
        <f>VLOOKUP(C1587,СПРАВОЧНИК!B:D,3,0)</f>
        <v>ИНОМАРКИ</v>
      </c>
      <c r="K1587" s="69" t="str">
        <f>VLOOKUP(СВОД2023[[#This Row],[ФО]],СПРАВОЧНИК!H:P,2,0)</f>
        <v>Дальневосточный ФО</v>
      </c>
    </row>
    <row r="1588" spans="1:11" x14ac:dyDescent="0.2">
      <c r="A1588" t="s">
        <v>600</v>
      </c>
      <c r="B1588" t="s">
        <v>590</v>
      </c>
      <c r="C1588" s="1" t="s">
        <v>177</v>
      </c>
      <c r="D1588" s="1" t="s">
        <v>1441</v>
      </c>
      <c r="E1588" s="2"/>
      <c r="F1588" s="3">
        <v>1</v>
      </c>
      <c r="G1588" s="2">
        <v>3</v>
      </c>
      <c r="H1588" s="3">
        <v>7</v>
      </c>
      <c r="I1588" s="68" t="str">
        <f>VLOOKUP(C1588,СПРАВОЧНИК!B:D,2,0)</f>
        <v>США</v>
      </c>
      <c r="J1588" s="68" t="str">
        <f>VLOOKUP(C1588,СПРАВОЧНИК!B:D,3,0)</f>
        <v>ИНОМАРКИ</v>
      </c>
      <c r="K1588" s="69" t="str">
        <f>VLOOKUP(СВОД2023[[#This Row],[ФО]],СПРАВОЧНИК!H:P,2,0)</f>
        <v>Дальневосточный ФО</v>
      </c>
    </row>
    <row r="1589" spans="1:11" x14ac:dyDescent="0.2">
      <c r="A1589" t="s">
        <v>600</v>
      </c>
      <c r="B1589" t="s">
        <v>590</v>
      </c>
      <c r="C1589" s="1" t="s">
        <v>177</v>
      </c>
      <c r="D1589" s="1" t="s">
        <v>185</v>
      </c>
      <c r="E1589" s="2">
        <v>13</v>
      </c>
      <c r="F1589" s="3">
        <v>4</v>
      </c>
      <c r="G1589" s="2">
        <v>42</v>
      </c>
      <c r="H1589" s="3">
        <v>23</v>
      </c>
      <c r="I1589" s="68" t="str">
        <f>VLOOKUP(C1589,СПРАВОЧНИК!B:D,2,0)</f>
        <v>США</v>
      </c>
      <c r="J1589" s="68" t="str">
        <f>VLOOKUP(C1589,СПРАВОЧНИК!B:D,3,0)</f>
        <v>ИНОМАРКИ</v>
      </c>
      <c r="K1589" s="69" t="str">
        <f>VLOOKUP(СВОД2023[[#This Row],[ФО]],СПРАВОЧНИК!H:P,2,0)</f>
        <v>Дальневосточный ФО</v>
      </c>
    </row>
    <row r="1590" spans="1:11" x14ac:dyDescent="0.2">
      <c r="A1590" t="s">
        <v>600</v>
      </c>
      <c r="B1590" t="s">
        <v>590</v>
      </c>
      <c r="C1590" s="1" t="s">
        <v>177</v>
      </c>
      <c r="D1590" s="1" t="s">
        <v>186</v>
      </c>
      <c r="E1590" s="2">
        <v>6</v>
      </c>
      <c r="F1590" s="3">
        <v>3</v>
      </c>
      <c r="G1590" s="2">
        <v>23</v>
      </c>
      <c r="H1590" s="3">
        <v>10</v>
      </c>
      <c r="I1590" s="68" t="str">
        <f>VLOOKUP(C1590,СПРАВОЧНИК!B:D,2,0)</f>
        <v>США</v>
      </c>
      <c r="J1590" s="68" t="str">
        <f>VLOOKUP(C1590,СПРАВОЧНИК!B:D,3,0)</f>
        <v>ИНОМАРКИ</v>
      </c>
      <c r="K1590" s="69" t="str">
        <f>VLOOKUP(СВОД2023[[#This Row],[ФО]],СПРАВОЧНИК!H:P,2,0)</f>
        <v>Дальневосточный ФО</v>
      </c>
    </row>
    <row r="1591" spans="1:11" x14ac:dyDescent="0.2">
      <c r="A1591" t="s">
        <v>600</v>
      </c>
      <c r="B1591" t="s">
        <v>590</v>
      </c>
      <c r="C1591" s="1" t="s">
        <v>177</v>
      </c>
      <c r="D1591" s="1" t="s">
        <v>1442</v>
      </c>
      <c r="E1591" s="2">
        <v>1</v>
      </c>
      <c r="F1591" s="3"/>
      <c r="G1591" s="2">
        <v>1</v>
      </c>
      <c r="H1591" s="3"/>
      <c r="I1591" s="68" t="str">
        <f>VLOOKUP(C1591,СПРАВОЧНИК!B:D,2,0)</f>
        <v>США</v>
      </c>
      <c r="J1591" s="68" t="str">
        <f>VLOOKUP(C1591,СПРАВОЧНИК!B:D,3,0)</f>
        <v>ИНОМАРКИ</v>
      </c>
      <c r="K1591" s="69" t="str">
        <f>VLOOKUP(СВОД2023[[#This Row],[ФО]],СПРАВОЧНИК!H:P,2,0)</f>
        <v>Дальневосточный ФО</v>
      </c>
    </row>
    <row r="1592" spans="1:11" x14ac:dyDescent="0.2">
      <c r="A1592" t="s">
        <v>600</v>
      </c>
      <c r="B1592" t="s">
        <v>590</v>
      </c>
      <c r="C1592" s="1" t="s">
        <v>177</v>
      </c>
      <c r="D1592" s="1" t="s">
        <v>1443</v>
      </c>
      <c r="E1592" s="2"/>
      <c r="F1592" s="3"/>
      <c r="G1592" s="2">
        <v>1</v>
      </c>
      <c r="H1592" s="3">
        <v>1</v>
      </c>
      <c r="I1592" s="68" t="str">
        <f>VLOOKUP(C1592,СПРАВОЧНИК!B:D,2,0)</f>
        <v>США</v>
      </c>
      <c r="J1592" s="68" t="str">
        <f>VLOOKUP(C1592,СПРАВОЧНИК!B:D,3,0)</f>
        <v>ИНОМАРКИ</v>
      </c>
      <c r="K1592" s="69" t="str">
        <f>VLOOKUP(СВОД2023[[#This Row],[ФО]],СПРАВОЧНИК!H:P,2,0)</f>
        <v>Дальневосточный ФО</v>
      </c>
    </row>
    <row r="1593" spans="1:11" x14ac:dyDescent="0.2">
      <c r="A1593" t="s">
        <v>600</v>
      </c>
      <c r="B1593" t="s">
        <v>590</v>
      </c>
      <c r="C1593" s="1" t="s">
        <v>177</v>
      </c>
      <c r="D1593" s="1" t="s">
        <v>1444</v>
      </c>
      <c r="E1593" s="2">
        <v>1</v>
      </c>
      <c r="F1593" s="3">
        <v>1</v>
      </c>
      <c r="G1593" s="2">
        <v>5</v>
      </c>
      <c r="H1593" s="3">
        <v>7</v>
      </c>
      <c r="I1593" s="68" t="str">
        <f>VLOOKUP(C1593,СПРАВОЧНИК!B:D,2,0)</f>
        <v>США</v>
      </c>
      <c r="J1593" s="68" t="str">
        <f>VLOOKUP(C1593,СПРАВОЧНИК!B:D,3,0)</f>
        <v>ИНОМАРКИ</v>
      </c>
      <c r="K1593" s="69" t="str">
        <f>VLOOKUP(СВОД2023[[#This Row],[ФО]],СПРАВОЧНИК!H:P,2,0)</f>
        <v>Дальневосточный ФО</v>
      </c>
    </row>
    <row r="1594" spans="1:11" x14ac:dyDescent="0.2">
      <c r="A1594" t="s">
        <v>600</v>
      </c>
      <c r="B1594" t="s">
        <v>590</v>
      </c>
      <c r="C1594" s="1" t="s">
        <v>177</v>
      </c>
      <c r="D1594" s="1" t="s">
        <v>1445</v>
      </c>
      <c r="E1594" s="2"/>
      <c r="F1594" s="3">
        <v>1</v>
      </c>
      <c r="G1594" s="2"/>
      <c r="H1594" s="3">
        <v>3</v>
      </c>
      <c r="I1594" s="68" t="str">
        <f>VLOOKUP(C1594,СПРАВОЧНИК!B:D,2,0)</f>
        <v>США</v>
      </c>
      <c r="J1594" s="68" t="str">
        <f>VLOOKUP(C1594,СПРАВОЧНИК!B:D,3,0)</f>
        <v>ИНОМАРКИ</v>
      </c>
      <c r="K1594" s="69" t="str">
        <f>VLOOKUP(СВОД2023[[#This Row],[ФО]],СПРАВОЧНИК!H:P,2,0)</f>
        <v>Дальневосточный ФО</v>
      </c>
    </row>
    <row r="1595" spans="1:11" x14ac:dyDescent="0.2">
      <c r="A1595" t="s">
        <v>600</v>
      </c>
      <c r="B1595" t="s">
        <v>590</v>
      </c>
      <c r="C1595" s="1" t="s">
        <v>177</v>
      </c>
      <c r="D1595" s="1" t="s">
        <v>1446</v>
      </c>
      <c r="E1595" s="2">
        <v>1</v>
      </c>
      <c r="F1595" s="3"/>
      <c r="G1595" s="2">
        <v>2</v>
      </c>
      <c r="H1595" s="3">
        <v>1</v>
      </c>
      <c r="I1595" s="68" t="str">
        <f>VLOOKUP(C1595,СПРАВОЧНИК!B:D,2,0)</f>
        <v>США</v>
      </c>
      <c r="J1595" s="68" t="str">
        <f>VLOOKUP(C1595,СПРАВОЧНИК!B:D,3,0)</f>
        <v>ИНОМАРКИ</v>
      </c>
      <c r="K1595" s="69" t="str">
        <f>VLOOKUP(СВОД2023[[#This Row],[ФО]],СПРАВОЧНИК!H:P,2,0)</f>
        <v>Дальневосточный ФО</v>
      </c>
    </row>
    <row r="1596" spans="1:11" x14ac:dyDescent="0.2">
      <c r="A1596" t="s">
        <v>600</v>
      </c>
      <c r="B1596" t="s">
        <v>590</v>
      </c>
      <c r="C1596" s="1" t="s">
        <v>177</v>
      </c>
      <c r="D1596" s="1" t="s">
        <v>1447</v>
      </c>
      <c r="E1596" s="2"/>
      <c r="F1596" s="3">
        <v>1</v>
      </c>
      <c r="G1596" s="2"/>
      <c r="H1596" s="3">
        <v>2</v>
      </c>
      <c r="I1596" s="68" t="str">
        <f>VLOOKUP(C1596,СПРАВОЧНИК!B:D,2,0)</f>
        <v>США</v>
      </c>
      <c r="J1596" s="68" t="str">
        <f>VLOOKUP(C1596,СПРАВОЧНИК!B:D,3,0)</f>
        <v>ИНОМАРКИ</v>
      </c>
      <c r="K1596" s="69" t="str">
        <f>VLOOKUP(СВОД2023[[#This Row],[ФО]],СПРАВОЧНИК!H:P,2,0)</f>
        <v>Дальневосточный ФО</v>
      </c>
    </row>
    <row r="1597" spans="1:11" x14ac:dyDescent="0.2">
      <c r="A1597" t="s">
        <v>600</v>
      </c>
      <c r="B1597" t="s">
        <v>590</v>
      </c>
      <c r="C1597" s="1" t="s">
        <v>188</v>
      </c>
      <c r="D1597" s="1" t="s">
        <v>189</v>
      </c>
      <c r="E1597" s="2"/>
      <c r="F1597" s="3"/>
      <c r="G1597" s="2"/>
      <c r="H1597" s="3">
        <v>1</v>
      </c>
      <c r="I1597" s="68" t="str">
        <f>VLOOKUP(C1597,СПРАВОЧНИК!B:D,2,0)</f>
        <v>КИТАЙ</v>
      </c>
      <c r="J1597" s="68" t="str">
        <f>VLOOKUP(C1597,СПРАВОЧНИК!B:D,3,0)</f>
        <v>ИНОМАРКИ</v>
      </c>
      <c r="K1597" s="69" t="str">
        <f>VLOOKUP(СВОД2023[[#This Row],[ФО]],СПРАВОЧНИК!H:P,2,0)</f>
        <v>Дальневосточный ФО</v>
      </c>
    </row>
    <row r="1598" spans="1:11" x14ac:dyDescent="0.2">
      <c r="A1598" t="s">
        <v>600</v>
      </c>
      <c r="B1598" t="s">
        <v>590</v>
      </c>
      <c r="C1598" s="1" t="s">
        <v>188</v>
      </c>
      <c r="D1598" s="1" t="s">
        <v>190</v>
      </c>
      <c r="E1598" s="2">
        <v>1</v>
      </c>
      <c r="F1598" s="3"/>
      <c r="G1598" s="2">
        <v>1</v>
      </c>
      <c r="H1598" s="3"/>
      <c r="I1598" s="68" t="str">
        <f>VLOOKUP(C1598,СПРАВОЧНИК!B:D,2,0)</f>
        <v>КИТАЙ</v>
      </c>
      <c r="J1598" s="68" t="str">
        <f>VLOOKUP(C1598,СПРАВОЧНИК!B:D,3,0)</f>
        <v>ИНОМАРКИ</v>
      </c>
      <c r="K1598" s="69" t="str">
        <f>VLOOKUP(СВОД2023[[#This Row],[ФО]],СПРАВОЧНИК!H:P,2,0)</f>
        <v>Дальневосточный ФО</v>
      </c>
    </row>
    <row r="1599" spans="1:11" x14ac:dyDescent="0.2">
      <c r="A1599" t="s">
        <v>600</v>
      </c>
      <c r="B1599" t="s">
        <v>590</v>
      </c>
      <c r="C1599" s="1" t="s">
        <v>193</v>
      </c>
      <c r="D1599" s="1" t="s">
        <v>1448</v>
      </c>
      <c r="E1599" s="2"/>
      <c r="F1599" s="3"/>
      <c r="G1599" s="2"/>
      <c r="H1599" s="3">
        <v>1</v>
      </c>
      <c r="I1599" s="68" t="str">
        <f>VLOOKUP(C1599,СПРАВОЧНИК!B:D,2,0)</f>
        <v>РОССИЯ</v>
      </c>
      <c r="J1599" s="68" t="str">
        <f>VLOOKUP(C1599,СПРАВОЧНИК!B:D,3,0)</f>
        <v>ОТЕЧЕСТВЕННЫЕ</v>
      </c>
      <c r="K1599" s="69" t="str">
        <f>VLOOKUP(СВОД2023[[#This Row],[ФО]],СПРАВОЧНИК!H:P,2,0)</f>
        <v>Дальневосточный ФО</v>
      </c>
    </row>
    <row r="1600" spans="1:11" x14ac:dyDescent="0.2">
      <c r="A1600" t="s">
        <v>600</v>
      </c>
      <c r="B1600" t="s">
        <v>590</v>
      </c>
      <c r="C1600" s="1" t="s">
        <v>193</v>
      </c>
      <c r="D1600" s="1" t="s">
        <v>1449</v>
      </c>
      <c r="E1600" s="2"/>
      <c r="F1600" s="3"/>
      <c r="G1600" s="2"/>
      <c r="H1600" s="3">
        <v>1</v>
      </c>
      <c r="I1600" s="68" t="str">
        <f>VLOOKUP(C1600,СПРАВОЧНИК!B:D,2,0)</f>
        <v>РОССИЯ</v>
      </c>
      <c r="J1600" s="68" t="str">
        <f>VLOOKUP(C1600,СПРАВОЧНИК!B:D,3,0)</f>
        <v>ОТЕЧЕСТВЕННЫЕ</v>
      </c>
      <c r="K1600" s="69" t="str">
        <f>VLOOKUP(СВОД2023[[#This Row],[ФО]],СПРАВОЧНИК!H:P,2,0)</f>
        <v>Дальневосточный ФО</v>
      </c>
    </row>
    <row r="1601" spans="1:11" x14ac:dyDescent="0.2">
      <c r="A1601" t="s">
        <v>600</v>
      </c>
      <c r="B1601" t="s">
        <v>590</v>
      </c>
      <c r="C1601" s="1" t="s">
        <v>193</v>
      </c>
      <c r="D1601" s="1" t="s">
        <v>1450</v>
      </c>
      <c r="E1601" s="2">
        <v>13</v>
      </c>
      <c r="F1601" s="3">
        <v>3</v>
      </c>
      <c r="G1601" s="2">
        <v>29</v>
      </c>
      <c r="H1601" s="3">
        <v>35</v>
      </c>
      <c r="I1601" s="68" t="str">
        <f>VLOOKUP(C1601,СПРАВОЧНИК!B:D,2,0)</f>
        <v>РОССИЯ</v>
      </c>
      <c r="J1601" s="68" t="str">
        <f>VLOOKUP(C1601,СПРАВОЧНИК!B:D,3,0)</f>
        <v>ОТЕЧЕСТВЕННЫЕ</v>
      </c>
      <c r="K1601" s="69" t="str">
        <f>VLOOKUP(СВОД2023[[#This Row],[ФО]],СПРАВОЧНИК!H:P,2,0)</f>
        <v>Дальневосточный ФО</v>
      </c>
    </row>
    <row r="1602" spans="1:11" x14ac:dyDescent="0.2">
      <c r="A1602" t="s">
        <v>600</v>
      </c>
      <c r="B1602" t="s">
        <v>590</v>
      </c>
      <c r="C1602" s="1" t="s">
        <v>193</v>
      </c>
      <c r="D1602" s="1" t="s">
        <v>1451</v>
      </c>
      <c r="E1602" s="2">
        <v>12</v>
      </c>
      <c r="F1602" s="3">
        <v>27</v>
      </c>
      <c r="G1602" s="2">
        <v>60</v>
      </c>
      <c r="H1602" s="3">
        <v>100</v>
      </c>
      <c r="I1602" s="68" t="str">
        <f>VLOOKUP(C1602,СПРАВОЧНИК!B:D,2,0)</f>
        <v>РОССИЯ</v>
      </c>
      <c r="J1602" s="68" t="str">
        <f>VLOOKUP(C1602,СПРАВОЧНИК!B:D,3,0)</f>
        <v>ОТЕЧЕСТВЕННЫЕ</v>
      </c>
      <c r="K1602" s="69" t="str">
        <f>VLOOKUP(СВОД2023[[#This Row],[ФО]],СПРАВОЧНИК!H:P,2,0)</f>
        <v>Дальневосточный ФО</v>
      </c>
    </row>
    <row r="1603" spans="1:11" x14ac:dyDescent="0.2">
      <c r="A1603" t="s">
        <v>600</v>
      </c>
      <c r="B1603" t="s">
        <v>590</v>
      </c>
      <c r="C1603" s="1" t="s">
        <v>193</v>
      </c>
      <c r="D1603" s="1" t="s">
        <v>1452</v>
      </c>
      <c r="E1603" s="2">
        <v>38</v>
      </c>
      <c r="F1603" s="3">
        <v>41</v>
      </c>
      <c r="G1603" s="2">
        <v>287</v>
      </c>
      <c r="H1603" s="3">
        <v>163</v>
      </c>
      <c r="I1603" s="68" t="str">
        <f>VLOOKUP(C1603,СПРАВОЧНИК!B:D,2,0)</f>
        <v>РОССИЯ</v>
      </c>
      <c r="J1603" s="68" t="str">
        <f>VLOOKUP(C1603,СПРАВОЧНИК!B:D,3,0)</f>
        <v>ОТЕЧЕСТВЕННЫЕ</v>
      </c>
      <c r="K1603" s="69" t="str">
        <f>VLOOKUP(СВОД2023[[#This Row],[ФО]],СПРАВОЧНИК!H:P,2,0)</f>
        <v>Дальневосточный ФО</v>
      </c>
    </row>
    <row r="1604" spans="1:11" x14ac:dyDescent="0.2">
      <c r="A1604" t="s">
        <v>600</v>
      </c>
      <c r="B1604" t="s">
        <v>590</v>
      </c>
      <c r="C1604" s="1" t="s">
        <v>193</v>
      </c>
      <c r="D1604" s="1" t="s">
        <v>1453</v>
      </c>
      <c r="E1604" s="2"/>
      <c r="F1604" s="3">
        <v>4</v>
      </c>
      <c r="G1604" s="2">
        <v>8</v>
      </c>
      <c r="H1604" s="3">
        <v>10</v>
      </c>
      <c r="I1604" s="68" t="str">
        <f>VLOOKUP(C1604,СПРАВОЧНИК!B:D,2,0)</f>
        <v>РОССИЯ</v>
      </c>
      <c r="J1604" s="68" t="str">
        <f>VLOOKUP(C1604,СПРАВОЧНИК!B:D,3,0)</f>
        <v>ОТЕЧЕСТВЕННЫЕ</v>
      </c>
      <c r="K1604" s="69" t="str">
        <f>VLOOKUP(СВОД2023[[#This Row],[ФО]],СПРАВОЧНИК!H:P,2,0)</f>
        <v>Дальневосточный ФО</v>
      </c>
    </row>
    <row r="1605" spans="1:11" x14ac:dyDescent="0.2">
      <c r="A1605" t="s">
        <v>600</v>
      </c>
      <c r="B1605" t="s">
        <v>590</v>
      </c>
      <c r="C1605" s="1" t="s">
        <v>193</v>
      </c>
      <c r="D1605" s="1" t="s">
        <v>1454</v>
      </c>
      <c r="E1605" s="2"/>
      <c r="F1605" s="3"/>
      <c r="G1605" s="2">
        <v>1</v>
      </c>
      <c r="H1605" s="3">
        <v>1</v>
      </c>
      <c r="I1605" s="68" t="str">
        <f>VLOOKUP(C1605,СПРАВОЧНИК!B:D,2,0)</f>
        <v>РОССИЯ</v>
      </c>
      <c r="J1605" s="68" t="str">
        <f>VLOOKUP(C1605,СПРАВОЧНИК!B:D,3,0)</f>
        <v>ОТЕЧЕСТВЕННЫЕ</v>
      </c>
      <c r="K1605" s="69" t="str">
        <f>VLOOKUP(СВОД2023[[#This Row],[ФО]],СПРАВОЧНИК!H:P,2,0)</f>
        <v>Дальневосточный ФО</v>
      </c>
    </row>
    <row r="1606" spans="1:11" x14ac:dyDescent="0.2">
      <c r="A1606" t="s">
        <v>600</v>
      </c>
      <c r="B1606" t="s">
        <v>590</v>
      </c>
      <c r="C1606" s="1" t="s">
        <v>193</v>
      </c>
      <c r="D1606" s="1" t="s">
        <v>1455</v>
      </c>
      <c r="E1606" s="2"/>
      <c r="F1606" s="3"/>
      <c r="G1606" s="2">
        <v>1</v>
      </c>
      <c r="H1606" s="3">
        <v>1</v>
      </c>
      <c r="I1606" s="68" t="str">
        <f>VLOOKUP(C1606,СПРАВОЧНИК!B:D,2,0)</f>
        <v>РОССИЯ</v>
      </c>
      <c r="J1606" s="68" t="str">
        <f>VLOOKUP(C1606,СПРАВОЧНИК!B:D,3,0)</f>
        <v>ОТЕЧЕСТВЕННЫЕ</v>
      </c>
      <c r="K1606" s="69" t="str">
        <f>VLOOKUP(СВОД2023[[#This Row],[ФО]],СПРАВОЧНИК!H:P,2,0)</f>
        <v>Дальневосточный ФО</v>
      </c>
    </row>
    <row r="1607" spans="1:11" x14ac:dyDescent="0.2">
      <c r="A1607" t="s">
        <v>600</v>
      </c>
      <c r="B1607" t="s">
        <v>590</v>
      </c>
      <c r="C1607" s="1" t="s">
        <v>193</v>
      </c>
      <c r="D1607" s="1" t="s">
        <v>1456</v>
      </c>
      <c r="E1607" s="2">
        <v>7</v>
      </c>
      <c r="F1607" s="3">
        <v>1</v>
      </c>
      <c r="G1607" s="2">
        <v>14</v>
      </c>
      <c r="H1607" s="3">
        <v>5</v>
      </c>
      <c r="I1607" s="68" t="str">
        <f>VLOOKUP(C1607,СПРАВОЧНИК!B:D,2,0)</f>
        <v>РОССИЯ</v>
      </c>
      <c r="J1607" s="68" t="str">
        <f>VLOOKUP(C1607,СПРАВОЧНИК!B:D,3,0)</f>
        <v>ОТЕЧЕСТВЕННЫЕ</v>
      </c>
      <c r="K1607" s="69" t="str">
        <f>VLOOKUP(СВОД2023[[#This Row],[ФО]],СПРАВОЧНИК!H:P,2,0)</f>
        <v>Дальневосточный ФО</v>
      </c>
    </row>
    <row r="1608" spans="1:11" x14ac:dyDescent="0.2">
      <c r="A1608" t="s">
        <v>600</v>
      </c>
      <c r="B1608" t="s">
        <v>590</v>
      </c>
      <c r="C1608" s="1" t="s">
        <v>193</v>
      </c>
      <c r="D1608" s="1" t="s">
        <v>1457</v>
      </c>
      <c r="E1608" s="2"/>
      <c r="F1608" s="3"/>
      <c r="G1608" s="2">
        <v>2</v>
      </c>
      <c r="H1608" s="3">
        <v>1</v>
      </c>
      <c r="I1608" s="68" t="str">
        <f>VLOOKUP(C1608,СПРАВОЧНИК!B:D,2,0)</f>
        <v>РОССИЯ</v>
      </c>
      <c r="J1608" s="68" t="str">
        <f>VLOOKUP(C1608,СПРАВОЧНИК!B:D,3,0)</f>
        <v>ОТЕЧЕСТВЕННЫЕ</v>
      </c>
      <c r="K1608" s="69" t="str">
        <f>VLOOKUP(СВОД2023[[#This Row],[ФО]],СПРАВОЧНИК!H:P,2,0)</f>
        <v>Дальневосточный ФО</v>
      </c>
    </row>
    <row r="1609" spans="1:11" x14ac:dyDescent="0.2">
      <c r="A1609" t="s">
        <v>600</v>
      </c>
      <c r="B1609" t="s">
        <v>590</v>
      </c>
      <c r="C1609" s="1" t="s">
        <v>193</v>
      </c>
      <c r="D1609" s="1" t="s">
        <v>824</v>
      </c>
      <c r="E1609" s="2"/>
      <c r="F1609" s="3">
        <v>1</v>
      </c>
      <c r="G1609" s="2">
        <v>1</v>
      </c>
      <c r="H1609" s="3">
        <v>2</v>
      </c>
      <c r="I1609" s="68" t="str">
        <f>VLOOKUP(C1609,СПРАВОЧНИК!B:D,2,0)</f>
        <v>РОССИЯ</v>
      </c>
      <c r="J1609" s="68" t="str">
        <f>VLOOKUP(C1609,СПРАВОЧНИК!B:D,3,0)</f>
        <v>ОТЕЧЕСТВЕННЫЕ</v>
      </c>
      <c r="K1609" s="69" t="str">
        <f>VLOOKUP(СВОД2023[[#This Row],[ФО]],СПРАВОЧНИК!H:P,2,0)</f>
        <v>Дальневосточный ФО</v>
      </c>
    </row>
    <row r="1610" spans="1:11" x14ac:dyDescent="0.2">
      <c r="A1610" t="s">
        <v>600</v>
      </c>
      <c r="B1610" t="s">
        <v>590</v>
      </c>
      <c r="C1610" s="1" t="s">
        <v>193</v>
      </c>
      <c r="D1610" s="1" t="s">
        <v>1458</v>
      </c>
      <c r="E1610" s="2"/>
      <c r="F1610" s="3">
        <v>1</v>
      </c>
      <c r="G1610" s="2">
        <v>6</v>
      </c>
      <c r="H1610" s="3">
        <v>6</v>
      </c>
      <c r="I1610" s="68" t="str">
        <f>VLOOKUP(C1610,СПРАВОЧНИК!B:D,2,0)</f>
        <v>РОССИЯ</v>
      </c>
      <c r="J1610" s="68" t="str">
        <f>VLOOKUP(C1610,СПРАВОЧНИК!B:D,3,0)</f>
        <v>ОТЕЧЕСТВЕННЫЕ</v>
      </c>
      <c r="K1610" s="69" t="str">
        <f>VLOOKUP(СВОД2023[[#This Row],[ФО]],СПРАВОЧНИК!H:P,2,0)</f>
        <v>Дальневосточный ФО</v>
      </c>
    </row>
    <row r="1611" spans="1:11" x14ac:dyDescent="0.2">
      <c r="A1611" t="s">
        <v>600</v>
      </c>
      <c r="B1611" t="s">
        <v>590</v>
      </c>
      <c r="C1611" s="1" t="s">
        <v>195</v>
      </c>
      <c r="D1611" s="1" t="s">
        <v>196</v>
      </c>
      <c r="E1611" s="2"/>
      <c r="F1611" s="3">
        <v>4</v>
      </c>
      <c r="G1611" s="2">
        <v>3</v>
      </c>
      <c r="H1611" s="3">
        <v>8</v>
      </c>
      <c r="I1611" s="68" t="str">
        <f>VLOOKUP(C1611,СПРАВОЧНИК!B:D,2,0)</f>
        <v>КИТАЙ</v>
      </c>
      <c r="J1611" s="68" t="str">
        <f>VLOOKUP(C1611,СПРАВОЧНИК!B:D,3,0)</f>
        <v>ИНОМАРКИ</v>
      </c>
      <c r="K1611" s="69" t="str">
        <f>VLOOKUP(СВОД2023[[#This Row],[ФО]],СПРАВОЧНИК!H:P,2,0)</f>
        <v>Дальневосточный ФО</v>
      </c>
    </row>
    <row r="1612" spans="1:11" x14ac:dyDescent="0.2">
      <c r="A1612" t="s">
        <v>600</v>
      </c>
      <c r="B1612" t="s">
        <v>590</v>
      </c>
      <c r="C1612" s="1" t="s">
        <v>195</v>
      </c>
      <c r="D1612" s="1" t="s">
        <v>197</v>
      </c>
      <c r="E1612" s="2"/>
      <c r="F1612" s="3"/>
      <c r="G1612" s="2">
        <v>1</v>
      </c>
      <c r="H1612" s="3">
        <v>1</v>
      </c>
      <c r="I1612" s="68" t="str">
        <f>VLOOKUP(C1612,СПРАВОЧНИК!B:D,2,0)</f>
        <v>КИТАЙ</v>
      </c>
      <c r="J1612" s="68" t="str">
        <f>VLOOKUP(C1612,СПРАВОЧНИК!B:D,3,0)</f>
        <v>ИНОМАРКИ</v>
      </c>
      <c r="K1612" s="69" t="str">
        <f>VLOOKUP(СВОД2023[[#This Row],[ФО]],СПРАВОЧНИК!H:P,2,0)</f>
        <v>Дальневосточный ФО</v>
      </c>
    </row>
    <row r="1613" spans="1:11" x14ac:dyDescent="0.2">
      <c r="A1613" t="s">
        <v>600</v>
      </c>
      <c r="B1613" t="s">
        <v>590</v>
      </c>
      <c r="C1613" s="1" t="s">
        <v>195</v>
      </c>
      <c r="D1613" s="1" t="s">
        <v>1459</v>
      </c>
      <c r="E1613" s="2">
        <v>1</v>
      </c>
      <c r="F1613" s="3"/>
      <c r="G1613" s="2">
        <v>1</v>
      </c>
      <c r="H1613" s="3"/>
      <c r="I1613" s="68" t="str">
        <f>VLOOKUP(C1613,СПРАВОЧНИК!B:D,2,0)</f>
        <v>КИТАЙ</v>
      </c>
      <c r="J1613" s="68" t="str">
        <f>VLOOKUP(C1613,СПРАВОЧНИК!B:D,3,0)</f>
        <v>ИНОМАРКИ</v>
      </c>
      <c r="K1613" s="69" t="str">
        <f>VLOOKUP(СВОД2023[[#This Row],[ФО]],СПРАВОЧНИК!H:P,2,0)</f>
        <v>Дальневосточный ФО</v>
      </c>
    </row>
    <row r="1614" spans="1:11" x14ac:dyDescent="0.2">
      <c r="A1614" t="s">
        <v>600</v>
      </c>
      <c r="B1614" t="s">
        <v>590</v>
      </c>
      <c r="C1614" s="1" t="s">
        <v>195</v>
      </c>
      <c r="D1614" s="1" t="s">
        <v>1460</v>
      </c>
      <c r="E1614" s="2"/>
      <c r="F1614" s="3"/>
      <c r="G1614" s="2">
        <v>1</v>
      </c>
      <c r="H1614" s="3">
        <v>1</v>
      </c>
      <c r="I1614" s="68" t="str">
        <f>VLOOKUP(C1614,СПРАВОЧНИК!B:D,2,0)</f>
        <v>КИТАЙ</v>
      </c>
      <c r="J1614" s="68" t="str">
        <f>VLOOKUP(C1614,СПРАВОЧНИК!B:D,3,0)</f>
        <v>ИНОМАРКИ</v>
      </c>
      <c r="K1614" s="69" t="str">
        <f>VLOOKUP(СВОД2023[[#This Row],[ФО]],СПРАВОЧНИК!H:P,2,0)</f>
        <v>Дальневосточный ФО</v>
      </c>
    </row>
    <row r="1615" spans="1:11" x14ac:dyDescent="0.2">
      <c r="A1615" t="s">
        <v>600</v>
      </c>
      <c r="B1615" t="s">
        <v>590</v>
      </c>
      <c r="C1615" s="1" t="s">
        <v>195</v>
      </c>
      <c r="D1615" s="1" t="s">
        <v>198</v>
      </c>
      <c r="E1615" s="2">
        <v>5</v>
      </c>
      <c r="F1615" s="3"/>
      <c r="G1615" s="2">
        <v>9</v>
      </c>
      <c r="H1615" s="3">
        <v>1</v>
      </c>
      <c r="I1615" s="68" t="str">
        <f>VLOOKUP(C1615,СПРАВОЧНИК!B:D,2,0)</f>
        <v>КИТАЙ</v>
      </c>
      <c r="J1615" s="68" t="str">
        <f>VLOOKUP(C1615,СПРАВОЧНИК!B:D,3,0)</f>
        <v>ИНОМАРКИ</v>
      </c>
      <c r="K1615" s="69" t="str">
        <f>VLOOKUP(СВОД2023[[#This Row],[ФО]],СПРАВОЧНИК!H:P,2,0)</f>
        <v>Дальневосточный ФО</v>
      </c>
    </row>
    <row r="1616" spans="1:11" x14ac:dyDescent="0.2">
      <c r="A1616" t="s">
        <v>600</v>
      </c>
      <c r="B1616" t="s">
        <v>590</v>
      </c>
      <c r="C1616" s="1" t="s">
        <v>195</v>
      </c>
      <c r="D1616" s="1" t="s">
        <v>199</v>
      </c>
      <c r="E1616" s="2"/>
      <c r="F1616" s="3"/>
      <c r="G1616" s="2">
        <v>2</v>
      </c>
      <c r="H1616" s="3">
        <v>2</v>
      </c>
      <c r="I1616" s="68" t="str">
        <f>VLOOKUP(C1616,СПРАВОЧНИК!B:D,2,0)</f>
        <v>КИТАЙ</v>
      </c>
      <c r="J1616" s="68" t="str">
        <f>VLOOKUP(C1616,СПРАВОЧНИК!B:D,3,0)</f>
        <v>ИНОМАРКИ</v>
      </c>
      <c r="K1616" s="69" t="str">
        <f>VLOOKUP(СВОД2023[[#This Row],[ФО]],СПРАВОЧНИК!H:P,2,0)</f>
        <v>Дальневосточный ФО</v>
      </c>
    </row>
    <row r="1617" spans="1:11" x14ac:dyDescent="0.2">
      <c r="A1617" t="s">
        <v>600</v>
      </c>
      <c r="B1617" t="s">
        <v>590</v>
      </c>
      <c r="C1617" s="1" t="s">
        <v>195</v>
      </c>
      <c r="D1617" s="1" t="s">
        <v>200</v>
      </c>
      <c r="E1617" s="2"/>
      <c r="F1617" s="3"/>
      <c r="G1617" s="2">
        <v>1</v>
      </c>
      <c r="H1617" s="3">
        <v>1</v>
      </c>
      <c r="I1617" s="68" t="str">
        <f>VLOOKUP(C1617,СПРАВОЧНИК!B:D,2,0)</f>
        <v>КИТАЙ</v>
      </c>
      <c r="J1617" s="68" t="str">
        <f>VLOOKUP(C1617,СПРАВОЧНИК!B:D,3,0)</f>
        <v>ИНОМАРКИ</v>
      </c>
      <c r="K1617" s="69" t="str">
        <f>VLOOKUP(СВОД2023[[#This Row],[ФО]],СПРАВОЧНИК!H:P,2,0)</f>
        <v>Дальневосточный ФО</v>
      </c>
    </row>
    <row r="1618" spans="1:11" x14ac:dyDescent="0.2">
      <c r="A1618" t="s">
        <v>600</v>
      </c>
      <c r="B1618" t="s">
        <v>590</v>
      </c>
      <c r="C1618" s="1" t="s">
        <v>195</v>
      </c>
      <c r="D1618" s="1" t="s">
        <v>201</v>
      </c>
      <c r="E1618" s="2"/>
      <c r="F1618" s="3">
        <v>1</v>
      </c>
      <c r="G1618" s="2"/>
      <c r="H1618" s="3">
        <v>3</v>
      </c>
      <c r="I1618" s="68" t="str">
        <f>VLOOKUP(C1618,СПРАВОЧНИК!B:D,2,0)</f>
        <v>КИТАЙ</v>
      </c>
      <c r="J1618" s="68" t="str">
        <f>VLOOKUP(C1618,СПРАВОЧНИК!B:D,3,0)</f>
        <v>ИНОМАРКИ</v>
      </c>
      <c r="K1618" s="69" t="str">
        <f>VLOOKUP(СВОД2023[[#This Row],[ФО]],СПРАВОЧНИК!H:P,2,0)</f>
        <v>Дальневосточный ФО</v>
      </c>
    </row>
    <row r="1619" spans="1:11" x14ac:dyDescent="0.2">
      <c r="A1619" t="s">
        <v>600</v>
      </c>
      <c r="B1619" t="s">
        <v>590</v>
      </c>
      <c r="C1619" s="1" t="s">
        <v>195</v>
      </c>
      <c r="D1619" s="1" t="s">
        <v>1461</v>
      </c>
      <c r="E1619" s="2"/>
      <c r="F1619" s="3"/>
      <c r="G1619" s="2"/>
      <c r="H1619" s="3">
        <v>3</v>
      </c>
      <c r="I1619" s="68" t="str">
        <f>VLOOKUP(C1619,СПРАВОЧНИК!B:D,2,0)</f>
        <v>КИТАЙ</v>
      </c>
      <c r="J1619" s="68" t="str">
        <f>VLOOKUP(C1619,СПРАВОЧНИК!B:D,3,0)</f>
        <v>ИНОМАРКИ</v>
      </c>
      <c r="K1619" s="69" t="str">
        <f>VLOOKUP(СВОД2023[[#This Row],[ФО]],СПРАВОЧНИК!H:P,2,0)</f>
        <v>Дальневосточный ФО</v>
      </c>
    </row>
    <row r="1620" spans="1:11" x14ac:dyDescent="0.2">
      <c r="A1620" t="s">
        <v>600</v>
      </c>
      <c r="B1620" t="s">
        <v>590</v>
      </c>
      <c r="C1620" s="1" t="s">
        <v>195</v>
      </c>
      <c r="D1620" s="1" t="s">
        <v>1462</v>
      </c>
      <c r="E1620" s="2"/>
      <c r="F1620" s="3"/>
      <c r="G1620" s="2">
        <v>3</v>
      </c>
      <c r="H1620" s="3">
        <v>1</v>
      </c>
      <c r="I1620" s="68" t="str">
        <f>VLOOKUP(C1620,СПРАВОЧНИК!B:D,2,0)</f>
        <v>КИТАЙ</v>
      </c>
      <c r="J1620" s="68" t="str">
        <f>VLOOKUP(C1620,СПРАВОЧНИК!B:D,3,0)</f>
        <v>ИНОМАРКИ</v>
      </c>
      <c r="K1620" s="69" t="str">
        <f>VLOOKUP(СВОД2023[[#This Row],[ФО]],СПРАВОЧНИК!H:P,2,0)</f>
        <v>Дальневосточный ФО</v>
      </c>
    </row>
    <row r="1621" spans="1:11" x14ac:dyDescent="0.2">
      <c r="A1621" t="s">
        <v>600</v>
      </c>
      <c r="B1621" t="s">
        <v>590</v>
      </c>
      <c r="C1621" s="1" t="s">
        <v>195</v>
      </c>
      <c r="D1621" s="1" t="s">
        <v>204</v>
      </c>
      <c r="E1621" s="2">
        <v>1</v>
      </c>
      <c r="F1621" s="3"/>
      <c r="G1621" s="2">
        <v>1</v>
      </c>
      <c r="H1621" s="3"/>
      <c r="I1621" s="68" t="str">
        <f>VLOOKUP(C1621,СПРАВОЧНИК!B:D,2,0)</f>
        <v>КИТАЙ</v>
      </c>
      <c r="J1621" s="68" t="str">
        <f>VLOOKUP(C1621,СПРАВОЧНИК!B:D,3,0)</f>
        <v>ИНОМАРКИ</v>
      </c>
      <c r="K1621" s="69" t="str">
        <f>VLOOKUP(СВОД2023[[#This Row],[ФО]],СПРАВОЧНИК!H:P,2,0)</f>
        <v>Дальневосточный ФО</v>
      </c>
    </row>
    <row r="1622" spans="1:11" x14ac:dyDescent="0.2">
      <c r="A1622" t="s">
        <v>600</v>
      </c>
      <c r="B1622" t="s">
        <v>590</v>
      </c>
      <c r="C1622" s="1" t="s">
        <v>195</v>
      </c>
      <c r="D1622" s="1" t="s">
        <v>206</v>
      </c>
      <c r="E1622" s="2"/>
      <c r="F1622" s="3"/>
      <c r="G1622" s="2">
        <v>4</v>
      </c>
      <c r="H1622" s="3"/>
      <c r="I1622" s="68" t="str">
        <f>VLOOKUP(C1622,СПРАВОЧНИК!B:D,2,0)</f>
        <v>КИТАЙ</v>
      </c>
      <c r="J1622" s="68" t="str">
        <f>VLOOKUP(C1622,СПРАВОЧНИК!B:D,3,0)</f>
        <v>ИНОМАРКИ</v>
      </c>
      <c r="K1622" s="69" t="str">
        <f>VLOOKUP(СВОД2023[[#This Row],[ФО]],СПРАВОЧНИК!H:P,2,0)</f>
        <v>Дальневосточный ФО</v>
      </c>
    </row>
    <row r="1623" spans="1:11" x14ac:dyDescent="0.2">
      <c r="A1623" t="s">
        <v>600</v>
      </c>
      <c r="B1623" t="s">
        <v>590</v>
      </c>
      <c r="C1623" s="1" t="s">
        <v>195</v>
      </c>
      <c r="D1623" s="1" t="s">
        <v>1463</v>
      </c>
      <c r="E1623" s="2"/>
      <c r="F1623" s="3">
        <v>1</v>
      </c>
      <c r="G1623" s="2">
        <v>1</v>
      </c>
      <c r="H1623" s="3">
        <v>1</v>
      </c>
      <c r="I1623" s="68" t="str">
        <f>VLOOKUP(C1623,СПРАВОЧНИК!B:D,2,0)</f>
        <v>КИТАЙ</v>
      </c>
      <c r="J1623" s="68" t="str">
        <f>VLOOKUP(C1623,СПРАВОЧНИК!B:D,3,0)</f>
        <v>ИНОМАРКИ</v>
      </c>
      <c r="K1623" s="69" t="str">
        <f>VLOOKUP(СВОД2023[[#This Row],[ФО]],СПРАВОЧНИК!H:P,2,0)</f>
        <v>Дальневосточный ФО</v>
      </c>
    </row>
    <row r="1624" spans="1:11" x14ac:dyDescent="0.2">
      <c r="A1624" t="s">
        <v>600</v>
      </c>
      <c r="B1624" t="s">
        <v>590</v>
      </c>
      <c r="C1624" s="1" t="s">
        <v>195</v>
      </c>
      <c r="D1624" s="1" t="s">
        <v>207</v>
      </c>
      <c r="E1624" s="2"/>
      <c r="F1624" s="3"/>
      <c r="G1624" s="2">
        <v>1</v>
      </c>
      <c r="H1624" s="3"/>
      <c r="I1624" s="68" t="str">
        <f>VLOOKUP(C1624,СПРАВОЧНИК!B:D,2,0)</f>
        <v>КИТАЙ</v>
      </c>
      <c r="J1624" s="68" t="str">
        <f>VLOOKUP(C1624,СПРАВОЧНИК!B:D,3,0)</f>
        <v>ИНОМАРКИ</v>
      </c>
      <c r="K1624" s="69" t="str">
        <f>VLOOKUP(СВОД2023[[#This Row],[ФО]],СПРАВОЧНИК!H:P,2,0)</f>
        <v>Дальневосточный ФО</v>
      </c>
    </row>
    <row r="1625" spans="1:11" x14ac:dyDescent="0.2">
      <c r="A1625" t="s">
        <v>600</v>
      </c>
      <c r="B1625" t="s">
        <v>590</v>
      </c>
      <c r="C1625" s="1" t="s">
        <v>209</v>
      </c>
      <c r="D1625" s="1" t="s">
        <v>210</v>
      </c>
      <c r="E1625" s="2"/>
      <c r="F1625" s="3"/>
      <c r="G1625" s="2">
        <v>3</v>
      </c>
      <c r="H1625" s="3">
        <v>1</v>
      </c>
      <c r="I1625" s="68" t="str">
        <f>VLOOKUP(C1625,СПРАВОЧНИК!B:D,2,0)</f>
        <v>КОРЕЯ</v>
      </c>
      <c r="J1625" s="68" t="str">
        <f>VLOOKUP(C1625,СПРАВОЧНИК!B:D,3,0)</f>
        <v>ИНОМАРКИ</v>
      </c>
      <c r="K1625" s="69" t="str">
        <f>VLOOKUP(СВОД2023[[#This Row],[ФО]],СПРАВОЧНИК!H:P,2,0)</f>
        <v>Дальневосточный ФО</v>
      </c>
    </row>
    <row r="1626" spans="1:11" x14ac:dyDescent="0.2">
      <c r="A1626" t="s">
        <v>600</v>
      </c>
      <c r="B1626" t="s">
        <v>590</v>
      </c>
      <c r="C1626" s="1" t="s">
        <v>209</v>
      </c>
      <c r="D1626" s="1" t="s">
        <v>211</v>
      </c>
      <c r="E1626" s="2">
        <v>3</v>
      </c>
      <c r="F1626" s="3"/>
      <c r="G1626" s="2">
        <v>4</v>
      </c>
      <c r="H1626" s="3">
        <v>1</v>
      </c>
      <c r="I1626" s="68" t="str">
        <f>VLOOKUP(C1626,СПРАВОЧНИК!B:D,2,0)</f>
        <v>КОРЕЯ</v>
      </c>
      <c r="J1626" s="68" t="str">
        <f>VLOOKUP(C1626,СПРАВОЧНИК!B:D,3,0)</f>
        <v>ИНОМАРКИ</v>
      </c>
      <c r="K1626" s="69" t="str">
        <f>VLOOKUP(СВОД2023[[#This Row],[ФО]],СПРАВОЧНИК!H:P,2,0)</f>
        <v>Дальневосточный ФО</v>
      </c>
    </row>
    <row r="1627" spans="1:11" x14ac:dyDescent="0.2">
      <c r="A1627" t="s">
        <v>600</v>
      </c>
      <c r="B1627" t="s">
        <v>590</v>
      </c>
      <c r="C1627" s="1" t="s">
        <v>209</v>
      </c>
      <c r="D1627" s="1" t="s">
        <v>212</v>
      </c>
      <c r="E1627" s="2"/>
      <c r="F1627" s="3"/>
      <c r="G1627" s="2">
        <v>1</v>
      </c>
      <c r="H1627" s="3"/>
      <c r="I1627" s="68" t="str">
        <f>VLOOKUP(C1627,СПРАВОЧНИК!B:D,2,0)</f>
        <v>КОРЕЯ</v>
      </c>
      <c r="J1627" s="68" t="str">
        <f>VLOOKUP(C1627,СПРАВОЧНИК!B:D,3,0)</f>
        <v>ИНОМАРКИ</v>
      </c>
      <c r="K1627" s="69" t="str">
        <f>VLOOKUP(СВОД2023[[#This Row],[ФО]],СПРАВОЧНИК!H:P,2,0)</f>
        <v>Дальневосточный ФО</v>
      </c>
    </row>
    <row r="1628" spans="1:11" x14ac:dyDescent="0.2">
      <c r="A1628" t="s">
        <v>600</v>
      </c>
      <c r="B1628" t="s">
        <v>590</v>
      </c>
      <c r="C1628" s="1" t="s">
        <v>209</v>
      </c>
      <c r="D1628" s="1" t="s">
        <v>213</v>
      </c>
      <c r="E1628" s="2"/>
      <c r="F1628" s="3"/>
      <c r="G1628" s="2">
        <v>3</v>
      </c>
      <c r="H1628" s="3"/>
      <c r="I1628" s="68" t="str">
        <f>VLOOKUP(C1628,СПРАВОЧНИК!B:D,2,0)</f>
        <v>КОРЕЯ</v>
      </c>
      <c r="J1628" s="68" t="str">
        <f>VLOOKUP(C1628,СПРАВОЧНИК!B:D,3,0)</f>
        <v>ИНОМАРКИ</v>
      </c>
      <c r="K1628" s="69" t="str">
        <f>VLOOKUP(СВОД2023[[#This Row],[ФО]],СПРАВОЧНИК!H:P,2,0)</f>
        <v>Дальневосточный ФО</v>
      </c>
    </row>
    <row r="1629" spans="1:11" x14ac:dyDescent="0.2">
      <c r="A1629" t="s">
        <v>600</v>
      </c>
      <c r="B1629" t="s">
        <v>590</v>
      </c>
      <c r="C1629" s="1" t="s">
        <v>209</v>
      </c>
      <c r="D1629" s="1" t="s">
        <v>214</v>
      </c>
      <c r="E1629" s="2">
        <v>8</v>
      </c>
      <c r="F1629" s="3"/>
      <c r="G1629" s="2">
        <v>26</v>
      </c>
      <c r="H1629" s="3"/>
      <c r="I1629" s="68" t="str">
        <f>VLOOKUP(C1629,СПРАВОЧНИК!B:D,2,0)</f>
        <v>КОРЕЯ</v>
      </c>
      <c r="J1629" s="68" t="str">
        <f>VLOOKUP(C1629,СПРАВОЧНИК!B:D,3,0)</f>
        <v>ИНОМАРКИ</v>
      </c>
      <c r="K1629" s="69" t="str">
        <f>VLOOKUP(СВОД2023[[#This Row],[ФО]],СПРАВОЧНИК!H:P,2,0)</f>
        <v>Дальневосточный ФО</v>
      </c>
    </row>
    <row r="1630" spans="1:11" x14ac:dyDescent="0.2">
      <c r="A1630" t="s">
        <v>600</v>
      </c>
      <c r="B1630" t="s">
        <v>590</v>
      </c>
      <c r="C1630" s="1" t="s">
        <v>215</v>
      </c>
      <c r="D1630" s="1" t="s">
        <v>1464</v>
      </c>
      <c r="E1630" s="2"/>
      <c r="F1630" s="3"/>
      <c r="G1630" s="2"/>
      <c r="H1630" s="3">
        <v>1</v>
      </c>
      <c r="I1630" s="68" t="str">
        <f>VLOOKUP(C1630,СПРАВОЧНИК!B:D,2,0)</f>
        <v>США</v>
      </c>
      <c r="J1630" s="68" t="str">
        <f>VLOOKUP(C1630,СПРАВОЧНИК!B:D,3,0)</f>
        <v>ИНОМАРКИ</v>
      </c>
      <c r="K1630" s="69" t="str">
        <f>VLOOKUP(СВОД2023[[#This Row],[ФО]],СПРАВОЧНИК!H:P,2,0)</f>
        <v>Дальневосточный ФО</v>
      </c>
    </row>
    <row r="1631" spans="1:11" x14ac:dyDescent="0.2">
      <c r="A1631" t="s">
        <v>600</v>
      </c>
      <c r="B1631" t="s">
        <v>590</v>
      </c>
      <c r="C1631" s="1" t="s">
        <v>215</v>
      </c>
      <c r="D1631" s="1" t="s">
        <v>1465</v>
      </c>
      <c r="E1631" s="2"/>
      <c r="F1631" s="3"/>
      <c r="G1631" s="2">
        <v>1</v>
      </c>
      <c r="H1631" s="3"/>
      <c r="I1631" s="68" t="str">
        <f>VLOOKUP(C1631,СПРАВОЧНИК!B:D,2,0)</f>
        <v>США</v>
      </c>
      <c r="J1631" s="68" t="str">
        <f>VLOOKUP(C1631,СПРАВОЧНИК!B:D,3,0)</f>
        <v>ИНОМАРКИ</v>
      </c>
      <c r="K1631" s="69" t="str">
        <f>VLOOKUP(СВОД2023[[#This Row],[ФО]],СПРАВОЧНИК!H:P,2,0)</f>
        <v>Дальневосточный ФО</v>
      </c>
    </row>
    <row r="1632" spans="1:11" x14ac:dyDescent="0.2">
      <c r="A1632" t="s">
        <v>600</v>
      </c>
      <c r="B1632" t="s">
        <v>590</v>
      </c>
      <c r="C1632" s="1" t="s">
        <v>215</v>
      </c>
      <c r="D1632" s="1" t="s">
        <v>217</v>
      </c>
      <c r="E1632" s="2"/>
      <c r="F1632" s="3"/>
      <c r="G1632" s="2">
        <v>2</v>
      </c>
      <c r="H1632" s="3"/>
      <c r="I1632" s="68" t="str">
        <f>VLOOKUP(C1632,СПРАВОЧНИК!B:D,2,0)</f>
        <v>США</v>
      </c>
      <c r="J1632" s="68" t="str">
        <f>VLOOKUP(C1632,СПРАВОЧНИК!B:D,3,0)</f>
        <v>ИНОМАРКИ</v>
      </c>
      <c r="K1632" s="69" t="str">
        <f>VLOOKUP(СВОД2023[[#This Row],[ФО]],СПРАВОЧНИК!H:P,2,0)</f>
        <v>Дальневосточный ФО</v>
      </c>
    </row>
    <row r="1633" spans="1:11" x14ac:dyDescent="0.2">
      <c r="A1633" t="s">
        <v>600</v>
      </c>
      <c r="B1633" t="s">
        <v>590</v>
      </c>
      <c r="C1633" s="1" t="s">
        <v>215</v>
      </c>
      <c r="D1633" s="1" t="s">
        <v>218</v>
      </c>
      <c r="E1633" s="2"/>
      <c r="F1633" s="3">
        <v>1</v>
      </c>
      <c r="G1633" s="2">
        <v>1</v>
      </c>
      <c r="H1633" s="3">
        <v>2</v>
      </c>
      <c r="I1633" s="68" t="str">
        <f>VLOOKUP(C1633,СПРАВОЧНИК!B:D,2,0)</f>
        <v>США</v>
      </c>
      <c r="J1633" s="68" t="str">
        <f>VLOOKUP(C1633,СПРАВОЧНИК!B:D,3,0)</f>
        <v>ИНОМАРКИ</v>
      </c>
      <c r="K1633" s="69" t="str">
        <f>VLOOKUP(СВОД2023[[#This Row],[ФО]],СПРАВОЧНИК!H:P,2,0)</f>
        <v>Дальневосточный ФО</v>
      </c>
    </row>
    <row r="1634" spans="1:11" x14ac:dyDescent="0.2">
      <c r="A1634" t="s">
        <v>600</v>
      </c>
      <c r="B1634" t="s">
        <v>590</v>
      </c>
      <c r="C1634" s="1" t="s">
        <v>657</v>
      </c>
      <c r="D1634" s="1" t="s">
        <v>1466</v>
      </c>
      <c r="E1634" s="2"/>
      <c r="F1634" s="3"/>
      <c r="G1634" s="2"/>
      <c r="H1634" s="3">
        <v>1</v>
      </c>
      <c r="I1634" s="68" t="str">
        <f>VLOOKUP(C1634,СПРАВОЧНИК!B:D,2,0)</f>
        <v>КИТАЙ</v>
      </c>
      <c r="J1634" s="68" t="str">
        <f>VLOOKUP(C1634,СПРАВОЧНИК!B:D,3,0)</f>
        <v>ИНОМАРКИ</v>
      </c>
      <c r="K1634" s="69" t="str">
        <f>VLOOKUP(СВОД2023[[#This Row],[ФО]],СПРАВОЧНИК!H:P,2,0)</f>
        <v>Дальневосточный ФО</v>
      </c>
    </row>
    <row r="1635" spans="1:11" x14ac:dyDescent="0.2">
      <c r="A1635" t="s">
        <v>600</v>
      </c>
      <c r="B1635" t="s">
        <v>590</v>
      </c>
      <c r="C1635" s="1" t="s">
        <v>657</v>
      </c>
      <c r="D1635" s="1" t="s">
        <v>1467</v>
      </c>
      <c r="E1635" s="2"/>
      <c r="F1635" s="3"/>
      <c r="G1635" s="2">
        <v>2</v>
      </c>
      <c r="H1635" s="3">
        <v>2</v>
      </c>
      <c r="I1635" s="68" t="str">
        <f>VLOOKUP(C1635,СПРАВОЧНИК!B:D,2,0)</f>
        <v>КИТАЙ</v>
      </c>
      <c r="J1635" s="68" t="str">
        <f>VLOOKUP(C1635,СПРАВОЧНИК!B:D,3,0)</f>
        <v>ИНОМАРКИ</v>
      </c>
      <c r="K1635" s="69" t="str">
        <f>VLOOKUP(СВОД2023[[#This Row],[ФО]],СПРАВОЧНИК!H:P,2,0)</f>
        <v>Дальневосточный ФО</v>
      </c>
    </row>
    <row r="1636" spans="1:11" x14ac:dyDescent="0.2">
      <c r="A1636" t="s">
        <v>600</v>
      </c>
      <c r="B1636" t="s">
        <v>590</v>
      </c>
      <c r="C1636" s="1" t="s">
        <v>657</v>
      </c>
      <c r="D1636" s="1" t="s">
        <v>1468</v>
      </c>
      <c r="E1636" s="2">
        <v>1</v>
      </c>
      <c r="F1636" s="3">
        <v>4</v>
      </c>
      <c r="G1636" s="2">
        <v>14</v>
      </c>
      <c r="H1636" s="3">
        <v>8</v>
      </c>
      <c r="I1636" s="68" t="str">
        <f>VLOOKUP(C1636,СПРАВОЧНИК!B:D,2,0)</f>
        <v>КИТАЙ</v>
      </c>
      <c r="J1636" s="68" t="str">
        <f>VLOOKUP(C1636,СПРАВОЧНИК!B:D,3,0)</f>
        <v>ИНОМАРКИ</v>
      </c>
      <c r="K1636" s="69" t="str">
        <f>VLOOKUP(СВОД2023[[#This Row],[ФО]],СПРАВОЧНИК!H:P,2,0)</f>
        <v>Дальневосточный ФО</v>
      </c>
    </row>
    <row r="1637" spans="1:11" x14ac:dyDescent="0.2">
      <c r="A1637" t="s">
        <v>600</v>
      </c>
      <c r="B1637" t="s">
        <v>590</v>
      </c>
      <c r="C1637" s="1" t="s">
        <v>657</v>
      </c>
      <c r="D1637" s="1" t="s">
        <v>1469</v>
      </c>
      <c r="E1637" s="2"/>
      <c r="F1637" s="3"/>
      <c r="G1637" s="2">
        <v>1</v>
      </c>
      <c r="H1637" s="3">
        <v>3</v>
      </c>
      <c r="I1637" s="68" t="str">
        <f>VLOOKUP(C1637,СПРАВОЧНИК!B:D,2,0)</f>
        <v>КИТАЙ</v>
      </c>
      <c r="J1637" s="68" t="str">
        <f>VLOOKUP(C1637,СПРАВОЧНИК!B:D,3,0)</f>
        <v>ИНОМАРКИ</v>
      </c>
      <c r="K1637" s="69" t="str">
        <f>VLOOKUP(СВОД2023[[#This Row],[ФО]],СПРАВОЧНИК!H:P,2,0)</f>
        <v>Дальневосточный ФО</v>
      </c>
    </row>
    <row r="1638" spans="1:11" x14ac:dyDescent="0.2">
      <c r="A1638" t="s">
        <v>600</v>
      </c>
      <c r="B1638" t="s">
        <v>590</v>
      </c>
      <c r="C1638" s="1" t="s">
        <v>219</v>
      </c>
      <c r="D1638" s="1" t="s">
        <v>221</v>
      </c>
      <c r="E1638" s="2">
        <v>4</v>
      </c>
      <c r="F1638" s="3">
        <v>1</v>
      </c>
      <c r="G1638" s="2">
        <v>12</v>
      </c>
      <c r="H1638" s="3">
        <v>5</v>
      </c>
      <c r="I1638" s="68" t="str">
        <f>VLOOKUP(C1638,СПРАВОЧНИК!B:D,2,0)</f>
        <v>КИТАЙ</v>
      </c>
      <c r="J1638" s="68" t="str">
        <f>VLOOKUP(C1638,СПРАВОЧНИК!B:D,3,0)</f>
        <v>ИНОМАРКИ</v>
      </c>
      <c r="K1638" s="69" t="str">
        <f>VLOOKUP(СВОД2023[[#This Row],[ФО]],СПРАВОЧНИК!H:P,2,0)</f>
        <v>Дальневосточный ФО</v>
      </c>
    </row>
    <row r="1639" spans="1:11" x14ac:dyDescent="0.2">
      <c r="A1639" t="s">
        <v>600</v>
      </c>
      <c r="B1639" t="s">
        <v>590</v>
      </c>
      <c r="C1639" s="1" t="s">
        <v>219</v>
      </c>
      <c r="D1639" s="1" t="s">
        <v>222</v>
      </c>
      <c r="E1639" s="2">
        <v>3</v>
      </c>
      <c r="F1639" s="3">
        <v>2</v>
      </c>
      <c r="G1639" s="2">
        <v>14</v>
      </c>
      <c r="H1639" s="3">
        <v>3</v>
      </c>
      <c r="I1639" s="68" t="str">
        <f>VLOOKUP(C1639,СПРАВОЧНИК!B:D,2,0)</f>
        <v>КИТАЙ</v>
      </c>
      <c r="J1639" s="68" t="str">
        <f>VLOOKUP(C1639,СПРАВОЧНИК!B:D,3,0)</f>
        <v>ИНОМАРКИ</v>
      </c>
      <c r="K1639" s="69" t="str">
        <f>VLOOKUP(СВОД2023[[#This Row],[ФО]],СПРАВОЧНИК!H:P,2,0)</f>
        <v>Дальневосточный ФО</v>
      </c>
    </row>
    <row r="1640" spans="1:11" x14ac:dyDescent="0.2">
      <c r="A1640" t="s">
        <v>600</v>
      </c>
      <c r="B1640" t="s">
        <v>590</v>
      </c>
      <c r="C1640" s="1" t="s">
        <v>219</v>
      </c>
      <c r="D1640" s="1" t="s">
        <v>1470</v>
      </c>
      <c r="E1640" s="2"/>
      <c r="F1640" s="3"/>
      <c r="G1640" s="2"/>
      <c r="H1640" s="3">
        <v>3</v>
      </c>
      <c r="I1640" s="68" t="str">
        <f>VLOOKUP(C1640,СПРАВОЧНИК!B:D,2,0)</f>
        <v>КИТАЙ</v>
      </c>
      <c r="J1640" s="68" t="str">
        <f>VLOOKUP(C1640,СПРАВОЧНИК!B:D,3,0)</f>
        <v>ИНОМАРКИ</v>
      </c>
      <c r="K1640" s="69" t="str">
        <f>VLOOKUP(СВОД2023[[#This Row],[ФО]],СПРАВОЧНИК!H:P,2,0)</f>
        <v>Дальневосточный ФО</v>
      </c>
    </row>
    <row r="1641" spans="1:11" x14ac:dyDescent="0.2">
      <c r="A1641" t="s">
        <v>600</v>
      </c>
      <c r="B1641" t="s">
        <v>590</v>
      </c>
      <c r="C1641" s="1" t="s">
        <v>219</v>
      </c>
      <c r="D1641" s="1" t="s">
        <v>223</v>
      </c>
      <c r="E1641" s="2"/>
      <c r="F1641" s="3">
        <v>1</v>
      </c>
      <c r="G1641" s="2"/>
      <c r="H1641" s="3">
        <v>2</v>
      </c>
      <c r="I1641" s="68" t="str">
        <f>VLOOKUP(C1641,СПРАВОЧНИК!B:D,2,0)</f>
        <v>КИТАЙ</v>
      </c>
      <c r="J1641" s="68" t="str">
        <f>VLOOKUP(C1641,СПРАВОЧНИК!B:D,3,0)</f>
        <v>ИНОМАРКИ</v>
      </c>
      <c r="K1641" s="69" t="str">
        <f>VLOOKUP(СВОД2023[[#This Row],[ФО]],СПРАВОЧНИК!H:P,2,0)</f>
        <v>Дальневосточный ФО</v>
      </c>
    </row>
    <row r="1642" spans="1:11" x14ac:dyDescent="0.2">
      <c r="A1642" t="s">
        <v>600</v>
      </c>
      <c r="B1642" t="s">
        <v>590</v>
      </c>
      <c r="C1642" s="1" t="s">
        <v>219</v>
      </c>
      <c r="D1642" s="1" t="s">
        <v>225</v>
      </c>
      <c r="E1642" s="2">
        <v>2</v>
      </c>
      <c r="F1642" s="3">
        <v>1</v>
      </c>
      <c r="G1642" s="2">
        <v>5</v>
      </c>
      <c r="H1642" s="3">
        <v>4</v>
      </c>
      <c r="I1642" s="68" t="str">
        <f>VLOOKUP(C1642,СПРАВОЧНИК!B:D,2,0)</f>
        <v>КИТАЙ</v>
      </c>
      <c r="J1642" s="68" t="str">
        <f>VLOOKUP(C1642,СПРАВОЧНИК!B:D,3,0)</f>
        <v>ИНОМАРКИ</v>
      </c>
      <c r="K1642" s="69" t="str">
        <f>VLOOKUP(СВОД2023[[#This Row],[ФО]],СПРАВОЧНИК!H:P,2,0)</f>
        <v>Дальневосточный ФО</v>
      </c>
    </row>
    <row r="1643" spans="1:11" x14ac:dyDescent="0.2">
      <c r="A1643" t="s">
        <v>600</v>
      </c>
      <c r="B1643" t="s">
        <v>590</v>
      </c>
      <c r="C1643" s="1" t="s">
        <v>219</v>
      </c>
      <c r="D1643" s="1" t="s">
        <v>226</v>
      </c>
      <c r="E1643" s="2">
        <v>1</v>
      </c>
      <c r="F1643" s="3"/>
      <c r="G1643" s="2">
        <v>3</v>
      </c>
      <c r="H1643" s="3"/>
      <c r="I1643" s="68" t="str">
        <f>VLOOKUP(C1643,СПРАВОЧНИК!B:D,2,0)</f>
        <v>КИТАЙ</v>
      </c>
      <c r="J1643" s="68" t="str">
        <f>VLOOKUP(C1643,СПРАВОЧНИК!B:D,3,0)</f>
        <v>ИНОМАРКИ</v>
      </c>
      <c r="K1643" s="69" t="str">
        <f>VLOOKUP(СВОД2023[[#This Row],[ФО]],СПРАВОЧНИК!H:P,2,0)</f>
        <v>Дальневосточный ФО</v>
      </c>
    </row>
    <row r="1644" spans="1:11" x14ac:dyDescent="0.2">
      <c r="A1644" t="s">
        <v>600</v>
      </c>
      <c r="B1644" t="s">
        <v>590</v>
      </c>
      <c r="C1644" s="1" t="s">
        <v>230</v>
      </c>
      <c r="D1644" s="1" t="s">
        <v>231</v>
      </c>
      <c r="E1644" s="2">
        <v>119</v>
      </c>
      <c r="F1644" s="3">
        <v>88</v>
      </c>
      <c r="G1644" s="2">
        <v>786</v>
      </c>
      <c r="H1644" s="3">
        <v>575</v>
      </c>
      <c r="I1644" s="68" t="str">
        <f>VLOOKUP(C1644,СПРАВОЧНИК!B:D,2,0)</f>
        <v>ЯПОНИЯ</v>
      </c>
      <c r="J1644" s="68" t="str">
        <f>VLOOKUP(C1644,СПРАВОЧНИК!B:D,3,0)</f>
        <v>ИНОМАРКИ</v>
      </c>
      <c r="K1644" s="69" t="str">
        <f>VLOOKUP(СВОД2023[[#This Row],[ФО]],СПРАВОЧНИК!H:P,2,0)</f>
        <v>Дальневосточный ФО</v>
      </c>
    </row>
    <row r="1645" spans="1:11" x14ac:dyDescent="0.2">
      <c r="A1645" t="s">
        <v>600</v>
      </c>
      <c r="B1645" t="s">
        <v>590</v>
      </c>
      <c r="C1645" s="1" t="s">
        <v>230</v>
      </c>
      <c r="D1645" s="1" t="s">
        <v>1471</v>
      </c>
      <c r="E1645" s="2">
        <v>71</v>
      </c>
      <c r="F1645" s="3">
        <v>44</v>
      </c>
      <c r="G1645" s="2">
        <v>389</v>
      </c>
      <c r="H1645" s="3">
        <v>326</v>
      </c>
      <c r="I1645" s="68" t="str">
        <f>VLOOKUP(C1645,СПРАВОЧНИК!B:D,2,0)</f>
        <v>ЯПОНИЯ</v>
      </c>
      <c r="J1645" s="68" t="str">
        <f>VLOOKUP(C1645,СПРАВОЧНИК!B:D,3,0)</f>
        <v>ИНОМАРКИ</v>
      </c>
      <c r="K1645" s="69" t="str">
        <f>VLOOKUP(СВОД2023[[#This Row],[ФО]],СПРАВОЧНИК!H:P,2,0)</f>
        <v>Дальневосточный ФО</v>
      </c>
    </row>
    <row r="1646" spans="1:11" x14ac:dyDescent="0.2">
      <c r="A1646" t="s">
        <v>600</v>
      </c>
      <c r="B1646" t="s">
        <v>590</v>
      </c>
      <c r="C1646" s="1" t="s">
        <v>230</v>
      </c>
      <c r="D1646" s="1" t="s">
        <v>1472</v>
      </c>
      <c r="E1646" s="2"/>
      <c r="F1646" s="3">
        <v>2</v>
      </c>
      <c r="G1646" s="2">
        <v>10</v>
      </c>
      <c r="H1646" s="3">
        <v>4</v>
      </c>
      <c r="I1646" s="68" t="str">
        <f>VLOOKUP(C1646,СПРАВОЧНИК!B:D,2,0)</f>
        <v>ЯПОНИЯ</v>
      </c>
      <c r="J1646" s="68" t="str">
        <f>VLOOKUP(C1646,СПРАВОЧНИК!B:D,3,0)</f>
        <v>ИНОМАРКИ</v>
      </c>
      <c r="K1646" s="69" t="str">
        <f>VLOOKUP(СВОД2023[[#This Row],[ФО]],СПРАВОЧНИК!H:P,2,0)</f>
        <v>Дальневосточный ФО</v>
      </c>
    </row>
    <row r="1647" spans="1:11" x14ac:dyDescent="0.2">
      <c r="A1647" t="s">
        <v>600</v>
      </c>
      <c r="B1647" t="s">
        <v>590</v>
      </c>
      <c r="C1647" s="1" t="s">
        <v>230</v>
      </c>
      <c r="D1647" s="1" t="s">
        <v>1473</v>
      </c>
      <c r="E1647" s="2">
        <v>4</v>
      </c>
      <c r="F1647" s="3">
        <v>2</v>
      </c>
      <c r="G1647" s="2">
        <v>14</v>
      </c>
      <c r="H1647" s="3">
        <v>13</v>
      </c>
      <c r="I1647" s="68" t="str">
        <f>VLOOKUP(C1647,СПРАВОЧНИК!B:D,2,0)</f>
        <v>ЯПОНИЯ</v>
      </c>
      <c r="J1647" s="68" t="str">
        <f>VLOOKUP(C1647,СПРАВОЧНИК!B:D,3,0)</f>
        <v>ИНОМАРКИ</v>
      </c>
      <c r="K1647" s="69" t="str">
        <f>VLOOKUP(СВОД2023[[#This Row],[ФО]],СПРАВОЧНИК!H:P,2,0)</f>
        <v>Дальневосточный ФО</v>
      </c>
    </row>
    <row r="1648" spans="1:11" x14ac:dyDescent="0.2">
      <c r="A1648" t="s">
        <v>600</v>
      </c>
      <c r="B1648" t="s">
        <v>590</v>
      </c>
      <c r="C1648" s="1" t="s">
        <v>230</v>
      </c>
      <c r="D1648" s="1" t="s">
        <v>1474</v>
      </c>
      <c r="E1648" s="2"/>
      <c r="F1648" s="3"/>
      <c r="G1648" s="2"/>
      <c r="H1648" s="3">
        <v>1</v>
      </c>
      <c r="I1648" s="68" t="str">
        <f>VLOOKUP(C1648,СПРАВОЧНИК!B:D,2,0)</f>
        <v>ЯПОНИЯ</v>
      </c>
      <c r="J1648" s="68" t="str">
        <f>VLOOKUP(C1648,СПРАВОЧНИК!B:D,3,0)</f>
        <v>ИНОМАРКИ</v>
      </c>
      <c r="K1648" s="69" t="str">
        <f>VLOOKUP(СВОД2023[[#This Row],[ФО]],СПРАВОЧНИК!H:P,2,0)</f>
        <v>Дальневосточный ФО</v>
      </c>
    </row>
    <row r="1649" spans="1:11" x14ac:dyDescent="0.2">
      <c r="A1649" t="s">
        <v>600</v>
      </c>
      <c r="B1649" t="s">
        <v>590</v>
      </c>
      <c r="C1649" s="1" t="s">
        <v>230</v>
      </c>
      <c r="D1649" s="1" t="s">
        <v>1475</v>
      </c>
      <c r="E1649" s="2">
        <v>9</v>
      </c>
      <c r="F1649" s="3">
        <v>8</v>
      </c>
      <c r="G1649" s="2">
        <v>44</v>
      </c>
      <c r="H1649" s="3">
        <v>38</v>
      </c>
      <c r="I1649" s="68" t="str">
        <f>VLOOKUP(C1649,СПРАВОЧНИК!B:D,2,0)</f>
        <v>ЯПОНИЯ</v>
      </c>
      <c r="J1649" s="68" t="str">
        <f>VLOOKUP(C1649,СПРАВОЧНИК!B:D,3,0)</f>
        <v>ИНОМАРКИ</v>
      </c>
      <c r="K1649" s="69" t="str">
        <f>VLOOKUP(СВОД2023[[#This Row],[ФО]],СПРАВОЧНИК!H:P,2,0)</f>
        <v>Дальневосточный ФО</v>
      </c>
    </row>
    <row r="1650" spans="1:11" x14ac:dyDescent="0.2">
      <c r="A1650" t="s">
        <v>600</v>
      </c>
      <c r="B1650" t="s">
        <v>590</v>
      </c>
      <c r="C1650" s="1" t="s">
        <v>230</v>
      </c>
      <c r="D1650" s="1" t="s">
        <v>638</v>
      </c>
      <c r="E1650" s="2"/>
      <c r="F1650" s="3"/>
      <c r="G1650" s="2">
        <v>1</v>
      </c>
      <c r="H1650" s="3"/>
      <c r="I1650" s="68" t="str">
        <f>VLOOKUP(C1650,СПРАВОЧНИК!B:D,2,0)</f>
        <v>ЯПОНИЯ</v>
      </c>
      <c r="J1650" s="68" t="str">
        <f>VLOOKUP(C1650,СПРАВОЧНИК!B:D,3,0)</f>
        <v>ИНОМАРКИ</v>
      </c>
      <c r="K1650" s="69" t="str">
        <f>VLOOKUP(СВОД2023[[#This Row],[ФО]],СПРАВОЧНИК!H:P,2,0)</f>
        <v>Дальневосточный ФО</v>
      </c>
    </row>
    <row r="1651" spans="1:11" x14ac:dyDescent="0.2">
      <c r="A1651" t="s">
        <v>600</v>
      </c>
      <c r="B1651" t="s">
        <v>590</v>
      </c>
      <c r="C1651" s="1" t="s">
        <v>230</v>
      </c>
      <c r="D1651" s="1" t="s">
        <v>232</v>
      </c>
      <c r="E1651" s="2">
        <v>77</v>
      </c>
      <c r="F1651" s="3">
        <v>44</v>
      </c>
      <c r="G1651" s="2">
        <v>421</v>
      </c>
      <c r="H1651" s="3">
        <v>313</v>
      </c>
      <c r="I1651" s="68" t="str">
        <f>VLOOKUP(C1651,СПРАВОЧНИК!B:D,2,0)</f>
        <v>ЯПОНИЯ</v>
      </c>
      <c r="J1651" s="68" t="str">
        <f>VLOOKUP(C1651,СПРАВОЧНИК!B:D,3,0)</f>
        <v>ИНОМАРКИ</v>
      </c>
      <c r="K1651" s="69" t="str">
        <f>VLOOKUP(СВОД2023[[#This Row],[ФО]],СПРАВОЧНИК!H:P,2,0)</f>
        <v>Дальневосточный ФО</v>
      </c>
    </row>
    <row r="1652" spans="1:11" x14ac:dyDescent="0.2">
      <c r="A1652" t="s">
        <v>600</v>
      </c>
      <c r="B1652" t="s">
        <v>590</v>
      </c>
      <c r="C1652" s="1" t="s">
        <v>230</v>
      </c>
      <c r="D1652" s="1" t="s">
        <v>1476</v>
      </c>
      <c r="E1652" s="2"/>
      <c r="F1652" s="3"/>
      <c r="G1652" s="2"/>
      <c r="H1652" s="3">
        <v>1</v>
      </c>
      <c r="I1652" s="68" t="str">
        <f>VLOOKUP(C1652,СПРАВОЧНИК!B:D,2,0)</f>
        <v>ЯПОНИЯ</v>
      </c>
      <c r="J1652" s="68" t="str">
        <f>VLOOKUP(C1652,СПРАВОЧНИК!B:D,3,0)</f>
        <v>ИНОМАРКИ</v>
      </c>
      <c r="K1652" s="69" t="str">
        <f>VLOOKUP(СВОД2023[[#This Row],[ФО]],СПРАВОЧНИК!H:P,2,0)</f>
        <v>Дальневосточный ФО</v>
      </c>
    </row>
    <row r="1653" spans="1:11" x14ac:dyDescent="0.2">
      <c r="A1653" t="s">
        <v>600</v>
      </c>
      <c r="B1653" t="s">
        <v>590</v>
      </c>
      <c r="C1653" s="1" t="s">
        <v>230</v>
      </c>
      <c r="D1653" s="1" t="s">
        <v>1477</v>
      </c>
      <c r="E1653" s="2">
        <v>20</v>
      </c>
      <c r="F1653" s="3">
        <v>25</v>
      </c>
      <c r="G1653" s="2">
        <v>148</v>
      </c>
      <c r="H1653" s="3">
        <v>109</v>
      </c>
      <c r="I1653" s="68" t="str">
        <f>VLOOKUP(C1653,СПРАВОЧНИК!B:D,2,0)</f>
        <v>ЯПОНИЯ</v>
      </c>
      <c r="J1653" s="68" t="str">
        <f>VLOOKUP(C1653,СПРАВОЧНИК!B:D,3,0)</f>
        <v>ИНОМАРКИ</v>
      </c>
      <c r="K1653" s="69" t="str">
        <f>VLOOKUP(СВОД2023[[#This Row],[ФО]],СПРАВОЧНИК!H:P,2,0)</f>
        <v>Дальневосточный ФО</v>
      </c>
    </row>
    <row r="1654" spans="1:11" x14ac:dyDescent="0.2">
      <c r="A1654" t="s">
        <v>600</v>
      </c>
      <c r="B1654" t="s">
        <v>590</v>
      </c>
      <c r="C1654" s="1" t="s">
        <v>230</v>
      </c>
      <c r="D1654" s="1" t="s">
        <v>1478</v>
      </c>
      <c r="E1654" s="2"/>
      <c r="F1654" s="3"/>
      <c r="G1654" s="2">
        <v>1</v>
      </c>
      <c r="H1654" s="3">
        <v>1</v>
      </c>
      <c r="I1654" s="68" t="str">
        <f>VLOOKUP(C1654,СПРАВОЧНИК!B:D,2,0)</f>
        <v>ЯПОНИЯ</v>
      </c>
      <c r="J1654" s="68" t="str">
        <f>VLOOKUP(C1654,СПРАВОЧНИК!B:D,3,0)</f>
        <v>ИНОМАРКИ</v>
      </c>
      <c r="K1654" s="69" t="str">
        <f>VLOOKUP(СВОД2023[[#This Row],[ФО]],СПРАВОЧНИК!H:P,2,0)</f>
        <v>Дальневосточный ФО</v>
      </c>
    </row>
    <row r="1655" spans="1:11" x14ac:dyDescent="0.2">
      <c r="A1655" t="s">
        <v>600</v>
      </c>
      <c r="B1655" t="s">
        <v>590</v>
      </c>
      <c r="C1655" s="1" t="s">
        <v>230</v>
      </c>
      <c r="D1655" s="1" t="s">
        <v>233</v>
      </c>
      <c r="E1655" s="2">
        <v>291</v>
      </c>
      <c r="F1655" s="3">
        <v>210</v>
      </c>
      <c r="G1655" s="2">
        <v>1533</v>
      </c>
      <c r="H1655" s="3">
        <v>1233</v>
      </c>
      <c r="I1655" s="68" t="str">
        <f>VLOOKUP(C1655,СПРАВОЧНИК!B:D,2,0)</f>
        <v>ЯПОНИЯ</v>
      </c>
      <c r="J1655" s="68" t="str">
        <f>VLOOKUP(C1655,СПРАВОЧНИК!B:D,3,0)</f>
        <v>ИНОМАРКИ</v>
      </c>
      <c r="K1655" s="69" t="str">
        <f>VLOOKUP(СВОД2023[[#This Row],[ФО]],СПРАВОЧНИК!H:P,2,0)</f>
        <v>Дальневосточный ФО</v>
      </c>
    </row>
    <row r="1656" spans="1:11" x14ac:dyDescent="0.2">
      <c r="A1656" t="s">
        <v>600</v>
      </c>
      <c r="B1656" t="s">
        <v>590</v>
      </c>
      <c r="C1656" s="1" t="s">
        <v>230</v>
      </c>
      <c r="D1656" s="1" t="s">
        <v>1479</v>
      </c>
      <c r="E1656" s="2"/>
      <c r="F1656" s="3"/>
      <c r="G1656" s="2"/>
      <c r="H1656" s="3">
        <v>1</v>
      </c>
      <c r="I1656" s="68" t="str">
        <f>VLOOKUP(C1656,СПРАВОЧНИК!B:D,2,0)</f>
        <v>ЯПОНИЯ</v>
      </c>
      <c r="J1656" s="68" t="str">
        <f>VLOOKUP(C1656,СПРАВОЧНИК!B:D,3,0)</f>
        <v>ИНОМАРКИ</v>
      </c>
      <c r="K1656" s="69" t="str">
        <f>VLOOKUP(СВОД2023[[#This Row],[ФО]],СПРАВОЧНИК!H:P,2,0)</f>
        <v>Дальневосточный ФО</v>
      </c>
    </row>
    <row r="1657" spans="1:11" x14ac:dyDescent="0.2">
      <c r="A1657" t="s">
        <v>600</v>
      </c>
      <c r="B1657" t="s">
        <v>590</v>
      </c>
      <c r="C1657" s="1" t="s">
        <v>230</v>
      </c>
      <c r="D1657" s="1" t="s">
        <v>1480</v>
      </c>
      <c r="E1657" s="2">
        <v>30</v>
      </c>
      <c r="F1657" s="3">
        <v>18</v>
      </c>
      <c r="G1657" s="2">
        <v>147</v>
      </c>
      <c r="H1657" s="3">
        <v>85</v>
      </c>
      <c r="I1657" s="68" t="str">
        <f>VLOOKUP(C1657,СПРАВОЧНИК!B:D,2,0)</f>
        <v>ЯПОНИЯ</v>
      </c>
      <c r="J1657" s="68" t="str">
        <f>VLOOKUP(C1657,СПРАВОЧНИК!B:D,3,0)</f>
        <v>ИНОМАРКИ</v>
      </c>
      <c r="K1657" s="69" t="str">
        <f>VLOOKUP(СВОД2023[[#This Row],[ФО]],СПРАВОЧНИК!H:P,2,0)</f>
        <v>Дальневосточный ФО</v>
      </c>
    </row>
    <row r="1658" spans="1:11" x14ac:dyDescent="0.2">
      <c r="A1658" t="s">
        <v>600</v>
      </c>
      <c r="B1658" t="s">
        <v>590</v>
      </c>
      <c r="C1658" s="1" t="s">
        <v>230</v>
      </c>
      <c r="D1658" s="1" t="s">
        <v>1481</v>
      </c>
      <c r="E1658" s="2">
        <v>1</v>
      </c>
      <c r="F1658" s="3">
        <v>1</v>
      </c>
      <c r="G1658" s="2">
        <v>6</v>
      </c>
      <c r="H1658" s="3">
        <v>7</v>
      </c>
      <c r="I1658" s="68" t="str">
        <f>VLOOKUP(C1658,СПРАВОЧНИК!B:D,2,0)</f>
        <v>ЯПОНИЯ</v>
      </c>
      <c r="J1658" s="68" t="str">
        <f>VLOOKUP(C1658,СПРАВОЧНИК!B:D,3,0)</f>
        <v>ИНОМАРКИ</v>
      </c>
      <c r="K1658" s="69" t="str">
        <f>VLOOKUP(СВОД2023[[#This Row],[ФО]],СПРАВОЧНИК!H:P,2,0)</f>
        <v>Дальневосточный ФО</v>
      </c>
    </row>
    <row r="1659" spans="1:11" x14ac:dyDescent="0.2">
      <c r="A1659" t="s">
        <v>600</v>
      </c>
      <c r="B1659" t="s">
        <v>590</v>
      </c>
      <c r="C1659" s="1" t="s">
        <v>230</v>
      </c>
      <c r="D1659" s="1" t="s">
        <v>1482</v>
      </c>
      <c r="E1659" s="2">
        <v>2</v>
      </c>
      <c r="F1659" s="3">
        <v>1</v>
      </c>
      <c r="G1659" s="2">
        <v>12</v>
      </c>
      <c r="H1659" s="3">
        <v>6</v>
      </c>
      <c r="I1659" s="68" t="str">
        <f>VLOOKUP(C1659,СПРАВОЧНИК!B:D,2,0)</f>
        <v>ЯПОНИЯ</v>
      </c>
      <c r="J1659" s="68" t="str">
        <f>VLOOKUP(C1659,СПРАВОЧНИК!B:D,3,0)</f>
        <v>ИНОМАРКИ</v>
      </c>
      <c r="K1659" s="69" t="str">
        <f>VLOOKUP(СВОД2023[[#This Row],[ФО]],СПРАВОЧНИК!H:P,2,0)</f>
        <v>Дальневосточный ФО</v>
      </c>
    </row>
    <row r="1660" spans="1:11" x14ac:dyDescent="0.2">
      <c r="A1660" t="s">
        <v>600</v>
      </c>
      <c r="B1660" t="s">
        <v>590</v>
      </c>
      <c r="C1660" s="1" t="s">
        <v>230</v>
      </c>
      <c r="D1660" s="1" t="s">
        <v>1483</v>
      </c>
      <c r="E1660" s="2">
        <v>2</v>
      </c>
      <c r="F1660" s="3">
        <v>1</v>
      </c>
      <c r="G1660" s="2">
        <v>12</v>
      </c>
      <c r="H1660" s="3">
        <v>5</v>
      </c>
      <c r="I1660" s="68" t="str">
        <f>VLOOKUP(C1660,СПРАВОЧНИК!B:D,2,0)</f>
        <v>ЯПОНИЯ</v>
      </c>
      <c r="J1660" s="68" t="str">
        <f>VLOOKUP(C1660,СПРАВОЧНИК!B:D,3,0)</f>
        <v>ИНОМАРКИ</v>
      </c>
      <c r="K1660" s="69" t="str">
        <f>VLOOKUP(СВОД2023[[#This Row],[ФО]],СПРАВОЧНИК!H:P,2,0)</f>
        <v>Дальневосточный ФО</v>
      </c>
    </row>
    <row r="1661" spans="1:11" x14ac:dyDescent="0.2">
      <c r="A1661" t="s">
        <v>600</v>
      </c>
      <c r="B1661" t="s">
        <v>590</v>
      </c>
      <c r="C1661" s="1" t="s">
        <v>230</v>
      </c>
      <c r="D1661" s="1" t="s">
        <v>234</v>
      </c>
      <c r="E1661" s="2">
        <v>1119</v>
      </c>
      <c r="F1661" s="3">
        <v>919</v>
      </c>
      <c r="G1661" s="2">
        <v>6362</v>
      </c>
      <c r="H1661" s="3">
        <v>4886</v>
      </c>
      <c r="I1661" s="68" t="str">
        <f>VLOOKUP(C1661,СПРАВОЧНИК!B:D,2,0)</f>
        <v>ЯПОНИЯ</v>
      </c>
      <c r="J1661" s="68" t="str">
        <f>VLOOKUP(C1661,СПРАВОЧНИК!B:D,3,0)</f>
        <v>ИНОМАРКИ</v>
      </c>
      <c r="K1661" s="69" t="str">
        <f>VLOOKUP(СВОД2023[[#This Row],[ФО]],СПРАВОЧНИК!H:P,2,0)</f>
        <v>Дальневосточный ФО</v>
      </c>
    </row>
    <row r="1662" spans="1:11" x14ac:dyDescent="0.2">
      <c r="A1662" t="s">
        <v>600</v>
      </c>
      <c r="B1662" t="s">
        <v>590</v>
      </c>
      <c r="C1662" s="1" t="s">
        <v>230</v>
      </c>
      <c r="D1662" s="1" t="s">
        <v>235</v>
      </c>
      <c r="E1662" s="2">
        <v>396</v>
      </c>
      <c r="F1662" s="3">
        <v>271</v>
      </c>
      <c r="G1662" s="2">
        <v>2047</v>
      </c>
      <c r="H1662" s="3">
        <v>1360</v>
      </c>
      <c r="I1662" s="68" t="str">
        <f>VLOOKUP(C1662,СПРАВОЧНИК!B:D,2,0)</f>
        <v>ЯПОНИЯ</v>
      </c>
      <c r="J1662" s="68" t="str">
        <f>VLOOKUP(C1662,СПРАВОЧНИК!B:D,3,0)</f>
        <v>ИНОМАРКИ</v>
      </c>
      <c r="K1662" s="69" t="str">
        <f>VLOOKUP(СВОД2023[[#This Row],[ФО]],СПРАВОЧНИК!H:P,2,0)</f>
        <v>Дальневосточный ФО</v>
      </c>
    </row>
    <row r="1663" spans="1:11" x14ac:dyDescent="0.2">
      <c r="A1663" t="s">
        <v>600</v>
      </c>
      <c r="B1663" t="s">
        <v>590</v>
      </c>
      <c r="C1663" s="1" t="s">
        <v>230</v>
      </c>
      <c r="D1663" s="1" t="s">
        <v>1484</v>
      </c>
      <c r="E1663" s="2">
        <v>18</v>
      </c>
      <c r="F1663" s="3">
        <v>12</v>
      </c>
      <c r="G1663" s="2">
        <v>70</v>
      </c>
      <c r="H1663" s="3">
        <v>73</v>
      </c>
      <c r="I1663" s="68" t="str">
        <f>VLOOKUP(C1663,СПРАВОЧНИК!B:D,2,0)</f>
        <v>ЯПОНИЯ</v>
      </c>
      <c r="J1663" s="68" t="str">
        <f>VLOOKUP(C1663,СПРАВОЧНИК!B:D,3,0)</f>
        <v>ИНОМАРКИ</v>
      </c>
      <c r="K1663" s="69" t="str">
        <f>VLOOKUP(СВОД2023[[#This Row],[ФО]],СПРАВОЧНИК!H:P,2,0)</f>
        <v>Дальневосточный ФО</v>
      </c>
    </row>
    <row r="1664" spans="1:11" x14ac:dyDescent="0.2">
      <c r="A1664" t="s">
        <v>600</v>
      </c>
      <c r="B1664" t="s">
        <v>590</v>
      </c>
      <c r="C1664" s="1" t="s">
        <v>230</v>
      </c>
      <c r="D1664" s="1" t="s">
        <v>1485</v>
      </c>
      <c r="E1664" s="2"/>
      <c r="F1664" s="3"/>
      <c r="G1664" s="2">
        <v>1</v>
      </c>
      <c r="H1664" s="3"/>
      <c r="I1664" s="68" t="str">
        <f>VLOOKUP(C1664,СПРАВОЧНИК!B:D,2,0)</f>
        <v>ЯПОНИЯ</v>
      </c>
      <c r="J1664" s="68" t="str">
        <f>VLOOKUP(C1664,СПРАВОЧНИК!B:D,3,0)</f>
        <v>ИНОМАРКИ</v>
      </c>
      <c r="K1664" s="69" t="str">
        <f>VLOOKUP(СВОД2023[[#This Row],[ФО]],СПРАВОЧНИК!H:P,2,0)</f>
        <v>Дальневосточный ФО</v>
      </c>
    </row>
    <row r="1665" spans="1:11" x14ac:dyDescent="0.2">
      <c r="A1665" t="s">
        <v>600</v>
      </c>
      <c r="B1665" t="s">
        <v>590</v>
      </c>
      <c r="C1665" s="1" t="s">
        <v>230</v>
      </c>
      <c r="D1665" s="1" t="s">
        <v>238</v>
      </c>
      <c r="E1665" s="2"/>
      <c r="F1665" s="3"/>
      <c r="G1665" s="2">
        <v>1</v>
      </c>
      <c r="H1665" s="3"/>
      <c r="I1665" s="68" t="str">
        <f>VLOOKUP(C1665,СПРАВОЧНИК!B:D,2,0)</f>
        <v>ЯПОНИЯ</v>
      </c>
      <c r="J1665" s="68" t="str">
        <f>VLOOKUP(C1665,СПРАВОЧНИК!B:D,3,0)</f>
        <v>ИНОМАРКИ</v>
      </c>
      <c r="K1665" s="69" t="str">
        <f>VLOOKUP(СВОД2023[[#This Row],[ФО]],СПРАВОЧНИК!H:P,2,0)</f>
        <v>Дальневосточный ФО</v>
      </c>
    </row>
    <row r="1666" spans="1:11" x14ac:dyDescent="0.2">
      <c r="A1666" t="s">
        <v>600</v>
      </c>
      <c r="B1666" t="s">
        <v>590</v>
      </c>
      <c r="C1666" s="1" t="s">
        <v>230</v>
      </c>
      <c r="D1666" s="1" t="s">
        <v>1486</v>
      </c>
      <c r="E1666" s="2">
        <v>19</v>
      </c>
      <c r="F1666" s="3">
        <v>9</v>
      </c>
      <c r="G1666" s="2">
        <v>110</v>
      </c>
      <c r="H1666" s="3">
        <v>83</v>
      </c>
      <c r="I1666" s="68" t="str">
        <f>VLOOKUP(C1666,СПРАВОЧНИК!B:D,2,0)</f>
        <v>ЯПОНИЯ</v>
      </c>
      <c r="J1666" s="68" t="str">
        <f>VLOOKUP(C1666,СПРАВОЧНИК!B:D,3,0)</f>
        <v>ИНОМАРКИ</v>
      </c>
      <c r="K1666" s="69" t="str">
        <f>VLOOKUP(СВОД2023[[#This Row],[ФО]],СПРАВОЧНИК!H:P,2,0)</f>
        <v>Дальневосточный ФО</v>
      </c>
    </row>
    <row r="1667" spans="1:11" x14ac:dyDescent="0.2">
      <c r="A1667" t="s">
        <v>600</v>
      </c>
      <c r="B1667" t="s">
        <v>590</v>
      </c>
      <c r="C1667" s="1" t="s">
        <v>230</v>
      </c>
      <c r="D1667" s="1" t="s">
        <v>639</v>
      </c>
      <c r="E1667" s="2">
        <v>10</v>
      </c>
      <c r="F1667" s="3">
        <v>14</v>
      </c>
      <c r="G1667" s="2">
        <v>48</v>
      </c>
      <c r="H1667" s="3">
        <v>67</v>
      </c>
      <c r="I1667" s="68" t="str">
        <f>VLOOKUP(C1667,СПРАВОЧНИК!B:D,2,0)</f>
        <v>ЯПОНИЯ</v>
      </c>
      <c r="J1667" s="68" t="str">
        <f>VLOOKUP(C1667,СПРАВОЧНИК!B:D,3,0)</f>
        <v>ИНОМАРКИ</v>
      </c>
      <c r="K1667" s="69" t="str">
        <f>VLOOKUP(СВОД2023[[#This Row],[ФО]],СПРАВОЧНИК!H:P,2,0)</f>
        <v>Дальневосточный ФО</v>
      </c>
    </row>
    <row r="1668" spans="1:11" x14ac:dyDescent="0.2">
      <c r="A1668" t="s">
        <v>600</v>
      </c>
      <c r="B1668" t="s">
        <v>590</v>
      </c>
      <c r="C1668" s="1" t="s">
        <v>230</v>
      </c>
      <c r="D1668" s="1" t="s">
        <v>1487</v>
      </c>
      <c r="E1668" s="2">
        <v>11</v>
      </c>
      <c r="F1668" s="3">
        <v>16</v>
      </c>
      <c r="G1668" s="2">
        <v>90</v>
      </c>
      <c r="H1668" s="3">
        <v>92</v>
      </c>
      <c r="I1668" s="68" t="str">
        <f>VLOOKUP(C1668,СПРАВОЧНИК!B:D,2,0)</f>
        <v>ЯПОНИЯ</v>
      </c>
      <c r="J1668" s="68" t="str">
        <f>VLOOKUP(C1668,СПРАВОЧНИК!B:D,3,0)</f>
        <v>ИНОМАРКИ</v>
      </c>
      <c r="K1668" s="69" t="str">
        <f>VLOOKUP(СВОД2023[[#This Row],[ФО]],СПРАВОЧНИК!H:P,2,0)</f>
        <v>Дальневосточный ФО</v>
      </c>
    </row>
    <row r="1669" spans="1:11" x14ac:dyDescent="0.2">
      <c r="A1669" t="s">
        <v>600</v>
      </c>
      <c r="B1669" t="s">
        <v>590</v>
      </c>
      <c r="C1669" s="1" t="s">
        <v>230</v>
      </c>
      <c r="D1669" s="1" t="s">
        <v>1488</v>
      </c>
      <c r="E1669" s="2"/>
      <c r="F1669" s="3"/>
      <c r="G1669" s="2">
        <v>1</v>
      </c>
      <c r="H1669" s="3">
        <v>2</v>
      </c>
      <c r="I1669" s="68" t="str">
        <f>VLOOKUP(C1669,СПРАВОЧНИК!B:D,2,0)</f>
        <v>ЯПОНИЯ</v>
      </c>
      <c r="J1669" s="68" t="str">
        <f>VLOOKUP(C1669,СПРАВОЧНИК!B:D,3,0)</f>
        <v>ИНОМАРКИ</v>
      </c>
      <c r="K1669" s="69" t="str">
        <f>VLOOKUP(СВОД2023[[#This Row],[ФО]],СПРАВОЧНИК!H:P,2,0)</f>
        <v>Дальневосточный ФО</v>
      </c>
    </row>
    <row r="1670" spans="1:11" x14ac:dyDescent="0.2">
      <c r="A1670" t="s">
        <v>600</v>
      </c>
      <c r="B1670" t="s">
        <v>590</v>
      </c>
      <c r="C1670" s="1" t="s">
        <v>230</v>
      </c>
      <c r="D1670" s="1" t="s">
        <v>647</v>
      </c>
      <c r="E1670" s="2"/>
      <c r="F1670" s="3">
        <v>1</v>
      </c>
      <c r="G1670" s="2">
        <v>5</v>
      </c>
      <c r="H1670" s="3">
        <v>8</v>
      </c>
      <c r="I1670" s="68" t="str">
        <f>VLOOKUP(C1670,СПРАВОЧНИК!B:D,2,0)</f>
        <v>ЯПОНИЯ</v>
      </c>
      <c r="J1670" s="68" t="str">
        <f>VLOOKUP(C1670,СПРАВОЧНИК!B:D,3,0)</f>
        <v>ИНОМАРКИ</v>
      </c>
      <c r="K1670" s="69" t="str">
        <f>VLOOKUP(СВОД2023[[#This Row],[ФО]],СПРАВОЧНИК!H:P,2,0)</f>
        <v>Дальневосточный ФО</v>
      </c>
    </row>
    <row r="1671" spans="1:11" x14ac:dyDescent="0.2">
      <c r="A1671" t="s">
        <v>600</v>
      </c>
      <c r="B1671" t="s">
        <v>590</v>
      </c>
      <c r="C1671" s="1" t="s">
        <v>230</v>
      </c>
      <c r="D1671" s="1" t="s">
        <v>1489</v>
      </c>
      <c r="E1671" s="2">
        <v>5</v>
      </c>
      <c r="F1671" s="3">
        <v>5</v>
      </c>
      <c r="G1671" s="2">
        <v>17</v>
      </c>
      <c r="H1671" s="3">
        <v>11</v>
      </c>
      <c r="I1671" s="68" t="str">
        <f>VLOOKUP(C1671,СПРАВОЧНИК!B:D,2,0)</f>
        <v>ЯПОНИЯ</v>
      </c>
      <c r="J1671" s="68" t="str">
        <f>VLOOKUP(C1671,СПРАВОЧНИК!B:D,3,0)</f>
        <v>ИНОМАРКИ</v>
      </c>
      <c r="K1671" s="69" t="str">
        <f>VLOOKUP(СВОД2023[[#This Row],[ФО]],СПРАВОЧНИК!H:P,2,0)</f>
        <v>Дальневосточный ФО</v>
      </c>
    </row>
    <row r="1672" spans="1:11" x14ac:dyDescent="0.2">
      <c r="A1672" t="s">
        <v>600</v>
      </c>
      <c r="B1672" t="s">
        <v>590</v>
      </c>
      <c r="C1672" s="1" t="s">
        <v>230</v>
      </c>
      <c r="D1672" s="1" t="s">
        <v>242</v>
      </c>
      <c r="E1672" s="2">
        <v>179</v>
      </c>
      <c r="F1672" s="3">
        <v>146</v>
      </c>
      <c r="G1672" s="2">
        <v>996</v>
      </c>
      <c r="H1672" s="3">
        <v>839</v>
      </c>
      <c r="I1672" s="68" t="str">
        <f>VLOOKUP(C1672,СПРАВОЧНИК!B:D,2,0)</f>
        <v>ЯПОНИЯ</v>
      </c>
      <c r="J1672" s="68" t="str">
        <f>VLOOKUP(C1672,СПРАВОЧНИК!B:D,3,0)</f>
        <v>ИНОМАРКИ</v>
      </c>
      <c r="K1672" s="69" t="str">
        <f>VLOOKUP(СВОД2023[[#This Row],[ФО]],СПРАВОЧНИК!H:P,2,0)</f>
        <v>Дальневосточный ФО</v>
      </c>
    </row>
    <row r="1673" spans="1:11" x14ac:dyDescent="0.2">
      <c r="A1673" t="s">
        <v>600</v>
      </c>
      <c r="B1673" t="s">
        <v>590</v>
      </c>
      <c r="C1673" s="1" t="s">
        <v>230</v>
      </c>
      <c r="D1673" s="1" t="s">
        <v>243</v>
      </c>
      <c r="E1673" s="2">
        <v>254</v>
      </c>
      <c r="F1673" s="3">
        <v>227</v>
      </c>
      <c r="G1673" s="2">
        <v>1461</v>
      </c>
      <c r="H1673" s="3">
        <v>1071</v>
      </c>
      <c r="I1673" s="68" t="str">
        <f>VLOOKUP(C1673,СПРАВОЧНИК!B:D,2,0)</f>
        <v>ЯПОНИЯ</v>
      </c>
      <c r="J1673" s="68" t="str">
        <f>VLOOKUP(C1673,СПРАВОЧНИК!B:D,3,0)</f>
        <v>ИНОМАРКИ</v>
      </c>
      <c r="K1673" s="69" t="str">
        <f>VLOOKUP(СВОД2023[[#This Row],[ФО]],СПРАВОЧНИК!H:P,2,0)</f>
        <v>Дальневосточный ФО</v>
      </c>
    </row>
    <row r="1674" spans="1:11" x14ac:dyDescent="0.2">
      <c r="A1674" t="s">
        <v>600</v>
      </c>
      <c r="B1674" t="s">
        <v>590</v>
      </c>
      <c r="C1674" s="1" t="s">
        <v>230</v>
      </c>
      <c r="D1674" s="1" t="s">
        <v>1490</v>
      </c>
      <c r="E1674" s="2">
        <v>16</v>
      </c>
      <c r="F1674" s="3">
        <v>15</v>
      </c>
      <c r="G1674" s="2">
        <v>73</v>
      </c>
      <c r="H1674" s="3">
        <v>82</v>
      </c>
      <c r="I1674" s="68" t="str">
        <f>VLOOKUP(C1674,СПРАВОЧНИК!B:D,2,0)</f>
        <v>ЯПОНИЯ</v>
      </c>
      <c r="J1674" s="68" t="str">
        <f>VLOOKUP(C1674,СПРАВОЧНИК!B:D,3,0)</f>
        <v>ИНОМАРКИ</v>
      </c>
      <c r="K1674" s="69" t="str">
        <f>VLOOKUP(СВОД2023[[#This Row],[ФО]],СПРАВОЧНИК!H:P,2,0)</f>
        <v>Дальневосточный ФО</v>
      </c>
    </row>
    <row r="1675" spans="1:11" x14ac:dyDescent="0.2">
      <c r="A1675" t="s">
        <v>600</v>
      </c>
      <c r="B1675" t="s">
        <v>590</v>
      </c>
      <c r="C1675" s="1" t="s">
        <v>230</v>
      </c>
      <c r="D1675" s="1" t="s">
        <v>1491</v>
      </c>
      <c r="E1675" s="2">
        <v>10</v>
      </c>
      <c r="F1675" s="3">
        <v>9</v>
      </c>
      <c r="G1675" s="2">
        <v>47</v>
      </c>
      <c r="H1675" s="3">
        <v>49</v>
      </c>
      <c r="I1675" s="68" t="str">
        <f>VLOOKUP(C1675,СПРАВОЧНИК!B:D,2,0)</f>
        <v>ЯПОНИЯ</v>
      </c>
      <c r="J1675" s="68" t="str">
        <f>VLOOKUP(C1675,СПРАВОЧНИК!B:D,3,0)</f>
        <v>ИНОМАРКИ</v>
      </c>
      <c r="K1675" s="69" t="str">
        <f>VLOOKUP(СВОД2023[[#This Row],[ФО]],СПРАВОЧНИК!H:P,2,0)</f>
        <v>Дальневосточный ФО</v>
      </c>
    </row>
    <row r="1676" spans="1:11" x14ac:dyDescent="0.2">
      <c r="A1676" t="s">
        <v>600</v>
      </c>
      <c r="B1676" t="s">
        <v>590</v>
      </c>
      <c r="C1676" s="1" t="s">
        <v>230</v>
      </c>
      <c r="D1676" s="1" t="s">
        <v>244</v>
      </c>
      <c r="E1676" s="2">
        <v>13</v>
      </c>
      <c r="F1676" s="3">
        <v>9</v>
      </c>
      <c r="G1676" s="2">
        <v>74</v>
      </c>
      <c r="H1676" s="3">
        <v>44</v>
      </c>
      <c r="I1676" s="68" t="str">
        <f>VLOOKUP(C1676,СПРАВОЧНИК!B:D,2,0)</f>
        <v>ЯПОНИЯ</v>
      </c>
      <c r="J1676" s="68" t="str">
        <f>VLOOKUP(C1676,СПРАВОЧНИК!B:D,3,0)</f>
        <v>ИНОМАРКИ</v>
      </c>
      <c r="K1676" s="69" t="str">
        <f>VLOOKUP(СВОД2023[[#This Row],[ФО]],СПРАВОЧНИК!H:P,2,0)</f>
        <v>Дальневосточный ФО</v>
      </c>
    </row>
    <row r="1677" spans="1:11" x14ac:dyDescent="0.2">
      <c r="A1677" t="s">
        <v>600</v>
      </c>
      <c r="B1677" t="s">
        <v>590</v>
      </c>
      <c r="C1677" s="1" t="s">
        <v>230</v>
      </c>
      <c r="D1677" s="1" t="s">
        <v>1492</v>
      </c>
      <c r="E1677" s="2"/>
      <c r="F1677" s="3">
        <v>9</v>
      </c>
      <c r="G1677" s="2">
        <v>3</v>
      </c>
      <c r="H1677" s="3">
        <v>36</v>
      </c>
      <c r="I1677" s="68" t="str">
        <f>VLOOKUP(C1677,СПРАВОЧНИК!B:D,2,0)</f>
        <v>ЯПОНИЯ</v>
      </c>
      <c r="J1677" s="68" t="str">
        <f>VLOOKUP(C1677,СПРАВОЧНИК!B:D,3,0)</f>
        <v>ИНОМАРКИ</v>
      </c>
      <c r="K1677" s="69" t="str">
        <f>VLOOKUP(СВОД2023[[#This Row],[ФО]],СПРАВОЧНИК!H:P,2,0)</f>
        <v>Дальневосточный ФО</v>
      </c>
    </row>
    <row r="1678" spans="1:11" x14ac:dyDescent="0.2">
      <c r="A1678" t="s">
        <v>600</v>
      </c>
      <c r="B1678" t="s">
        <v>590</v>
      </c>
      <c r="C1678" s="1" t="s">
        <v>230</v>
      </c>
      <c r="D1678" s="1" t="s">
        <v>1493</v>
      </c>
      <c r="E1678" s="2">
        <v>5</v>
      </c>
      <c r="F1678" s="3">
        <v>9</v>
      </c>
      <c r="G1678" s="2">
        <v>22</v>
      </c>
      <c r="H1678" s="3">
        <v>43</v>
      </c>
      <c r="I1678" s="68" t="str">
        <f>VLOOKUP(C1678,СПРАВОЧНИК!B:D,2,0)</f>
        <v>ЯПОНИЯ</v>
      </c>
      <c r="J1678" s="68" t="str">
        <f>VLOOKUP(C1678,СПРАВОЧНИК!B:D,3,0)</f>
        <v>ИНОМАРКИ</v>
      </c>
      <c r="K1678" s="69" t="str">
        <f>VLOOKUP(СВОД2023[[#This Row],[ФО]],СПРАВОЧНИК!H:P,2,0)</f>
        <v>Дальневосточный ФО</v>
      </c>
    </row>
    <row r="1679" spans="1:11" x14ac:dyDescent="0.2">
      <c r="A1679" t="s">
        <v>600</v>
      </c>
      <c r="B1679" t="s">
        <v>590</v>
      </c>
      <c r="C1679" s="1" t="s">
        <v>230</v>
      </c>
      <c r="D1679" s="1" t="s">
        <v>1494</v>
      </c>
      <c r="E1679" s="2">
        <v>11</v>
      </c>
      <c r="F1679" s="3">
        <v>12</v>
      </c>
      <c r="G1679" s="2">
        <v>60</v>
      </c>
      <c r="H1679" s="3">
        <v>73</v>
      </c>
      <c r="I1679" s="68" t="str">
        <f>VLOOKUP(C1679,СПРАВОЧНИК!B:D,2,0)</f>
        <v>ЯПОНИЯ</v>
      </c>
      <c r="J1679" s="68" t="str">
        <f>VLOOKUP(C1679,СПРАВОЧНИК!B:D,3,0)</f>
        <v>ИНОМАРКИ</v>
      </c>
      <c r="K1679" s="69" t="str">
        <f>VLOOKUP(СВОД2023[[#This Row],[ФО]],СПРАВОЧНИК!H:P,2,0)</f>
        <v>Дальневосточный ФО</v>
      </c>
    </row>
    <row r="1680" spans="1:11" x14ac:dyDescent="0.2">
      <c r="A1680" t="s">
        <v>600</v>
      </c>
      <c r="B1680" t="s">
        <v>590</v>
      </c>
      <c r="C1680" s="1" t="s">
        <v>230</v>
      </c>
      <c r="D1680" s="1" t="s">
        <v>1495</v>
      </c>
      <c r="E1680" s="2">
        <v>4</v>
      </c>
      <c r="F1680" s="3">
        <v>7</v>
      </c>
      <c r="G1680" s="2">
        <v>34</v>
      </c>
      <c r="H1680" s="3">
        <v>38</v>
      </c>
      <c r="I1680" s="68" t="str">
        <f>VLOOKUP(C1680,СПРАВОЧНИК!B:D,2,0)</f>
        <v>ЯПОНИЯ</v>
      </c>
      <c r="J1680" s="68" t="str">
        <f>VLOOKUP(C1680,СПРАВОЧНИК!B:D,3,0)</f>
        <v>ИНОМАРКИ</v>
      </c>
      <c r="K1680" s="69" t="str">
        <f>VLOOKUP(СВОД2023[[#This Row],[ФО]],СПРАВОЧНИК!H:P,2,0)</f>
        <v>Дальневосточный ФО</v>
      </c>
    </row>
    <row r="1681" spans="1:11" x14ac:dyDescent="0.2">
      <c r="A1681" t="s">
        <v>600</v>
      </c>
      <c r="B1681" t="s">
        <v>590</v>
      </c>
      <c r="C1681" s="1" t="s">
        <v>230</v>
      </c>
      <c r="D1681" s="1" t="s">
        <v>1496</v>
      </c>
      <c r="E1681" s="2">
        <v>9</v>
      </c>
      <c r="F1681" s="3">
        <v>10</v>
      </c>
      <c r="G1681" s="2">
        <v>138</v>
      </c>
      <c r="H1681" s="3">
        <v>70</v>
      </c>
      <c r="I1681" s="68" t="str">
        <f>VLOOKUP(C1681,СПРАВОЧНИК!B:D,2,0)</f>
        <v>ЯПОНИЯ</v>
      </c>
      <c r="J1681" s="68" t="str">
        <f>VLOOKUP(C1681,СПРАВОЧНИК!B:D,3,0)</f>
        <v>ИНОМАРКИ</v>
      </c>
      <c r="K1681" s="69" t="str">
        <f>VLOOKUP(СВОД2023[[#This Row],[ФО]],СПРАВОЧНИК!H:P,2,0)</f>
        <v>Дальневосточный ФО</v>
      </c>
    </row>
    <row r="1682" spans="1:11" x14ac:dyDescent="0.2">
      <c r="A1682" t="s">
        <v>600</v>
      </c>
      <c r="B1682" t="s">
        <v>590</v>
      </c>
      <c r="C1682" s="1" t="s">
        <v>230</v>
      </c>
      <c r="D1682" s="1" t="s">
        <v>1497</v>
      </c>
      <c r="E1682" s="2">
        <v>2</v>
      </c>
      <c r="F1682" s="3">
        <v>3</v>
      </c>
      <c r="G1682" s="2">
        <v>11</v>
      </c>
      <c r="H1682" s="3">
        <v>21</v>
      </c>
      <c r="I1682" s="68" t="str">
        <f>VLOOKUP(C1682,СПРАВОЧНИК!B:D,2,0)</f>
        <v>ЯПОНИЯ</v>
      </c>
      <c r="J1682" s="68" t="str">
        <f>VLOOKUP(C1682,СПРАВОЧНИК!B:D,3,0)</f>
        <v>ИНОМАРКИ</v>
      </c>
      <c r="K1682" s="69" t="str">
        <f>VLOOKUP(СВОД2023[[#This Row],[ФО]],СПРАВОЧНИК!H:P,2,0)</f>
        <v>Дальневосточный ФО</v>
      </c>
    </row>
    <row r="1683" spans="1:11" x14ac:dyDescent="0.2">
      <c r="A1683" t="s">
        <v>600</v>
      </c>
      <c r="B1683" t="s">
        <v>590</v>
      </c>
      <c r="C1683" s="1" t="s">
        <v>230</v>
      </c>
      <c r="D1683" s="1" t="s">
        <v>245</v>
      </c>
      <c r="E1683" s="2">
        <v>37</v>
      </c>
      <c r="F1683" s="3">
        <v>25</v>
      </c>
      <c r="G1683" s="2">
        <v>178</v>
      </c>
      <c r="H1683" s="3">
        <v>123</v>
      </c>
      <c r="I1683" s="68" t="str">
        <f>VLOOKUP(C1683,СПРАВОЧНИК!B:D,2,0)</f>
        <v>ЯПОНИЯ</v>
      </c>
      <c r="J1683" s="68" t="str">
        <f>VLOOKUP(C1683,СПРАВОЧНИК!B:D,3,0)</f>
        <v>ИНОМАРКИ</v>
      </c>
      <c r="K1683" s="69" t="str">
        <f>VLOOKUP(СВОД2023[[#This Row],[ФО]],СПРАВОЧНИК!H:P,2,0)</f>
        <v>Дальневосточный ФО</v>
      </c>
    </row>
    <row r="1684" spans="1:11" x14ac:dyDescent="0.2">
      <c r="A1684" t="s">
        <v>600</v>
      </c>
      <c r="B1684" t="s">
        <v>590</v>
      </c>
      <c r="C1684" s="1" t="s">
        <v>230</v>
      </c>
      <c r="D1684" s="1" t="s">
        <v>246</v>
      </c>
      <c r="E1684" s="2">
        <v>47</v>
      </c>
      <c r="F1684" s="3">
        <v>42</v>
      </c>
      <c r="G1684" s="2">
        <v>247</v>
      </c>
      <c r="H1684" s="3">
        <v>248</v>
      </c>
      <c r="I1684" s="68" t="str">
        <f>VLOOKUP(C1684,СПРАВОЧНИК!B:D,2,0)</f>
        <v>ЯПОНИЯ</v>
      </c>
      <c r="J1684" s="68" t="str">
        <f>VLOOKUP(C1684,СПРАВОЧНИК!B:D,3,0)</f>
        <v>ИНОМАРКИ</v>
      </c>
      <c r="K1684" s="69" t="str">
        <f>VLOOKUP(СВОД2023[[#This Row],[ФО]],СПРАВОЧНИК!H:P,2,0)</f>
        <v>Дальневосточный ФО</v>
      </c>
    </row>
    <row r="1685" spans="1:11" x14ac:dyDescent="0.2">
      <c r="A1685" t="s">
        <v>600</v>
      </c>
      <c r="B1685" t="s">
        <v>590</v>
      </c>
      <c r="C1685" s="1" t="s">
        <v>230</v>
      </c>
      <c r="D1685" s="1" t="s">
        <v>1498</v>
      </c>
      <c r="E1685" s="2">
        <v>11</v>
      </c>
      <c r="F1685" s="3">
        <v>3</v>
      </c>
      <c r="G1685" s="2">
        <v>27</v>
      </c>
      <c r="H1685" s="3">
        <v>20</v>
      </c>
      <c r="I1685" s="68" t="str">
        <f>VLOOKUP(C1685,СПРАВОЧНИК!B:D,2,0)</f>
        <v>ЯПОНИЯ</v>
      </c>
      <c r="J1685" s="68" t="str">
        <f>VLOOKUP(C1685,СПРАВОЧНИК!B:D,3,0)</f>
        <v>ИНОМАРКИ</v>
      </c>
      <c r="K1685" s="69" t="str">
        <f>VLOOKUP(СВОД2023[[#This Row],[ФО]],СПРАВОЧНИК!H:P,2,0)</f>
        <v>Дальневосточный ФО</v>
      </c>
    </row>
    <row r="1686" spans="1:11" x14ac:dyDescent="0.2">
      <c r="A1686" t="s">
        <v>600</v>
      </c>
      <c r="B1686" t="s">
        <v>590</v>
      </c>
      <c r="C1686" s="1" t="s">
        <v>230</v>
      </c>
      <c r="D1686" s="1" t="s">
        <v>247</v>
      </c>
      <c r="E1686" s="2">
        <v>2</v>
      </c>
      <c r="F1686" s="3">
        <v>3</v>
      </c>
      <c r="G1686" s="2">
        <v>16</v>
      </c>
      <c r="H1686" s="3">
        <v>10</v>
      </c>
      <c r="I1686" s="68" t="str">
        <f>VLOOKUP(C1686,СПРАВОЧНИК!B:D,2,0)</f>
        <v>ЯПОНИЯ</v>
      </c>
      <c r="J1686" s="68" t="str">
        <f>VLOOKUP(C1686,СПРАВОЧНИК!B:D,3,0)</f>
        <v>ИНОМАРКИ</v>
      </c>
      <c r="K1686" s="69" t="str">
        <f>VLOOKUP(СВОД2023[[#This Row],[ФО]],СПРАВОЧНИК!H:P,2,0)</f>
        <v>Дальневосточный ФО</v>
      </c>
    </row>
    <row r="1687" spans="1:11" x14ac:dyDescent="0.2">
      <c r="A1687" t="s">
        <v>600</v>
      </c>
      <c r="B1687" t="s">
        <v>590</v>
      </c>
      <c r="C1687" s="1" t="s">
        <v>230</v>
      </c>
      <c r="D1687" s="1" t="s">
        <v>1499</v>
      </c>
      <c r="E1687" s="2">
        <v>5</v>
      </c>
      <c r="F1687" s="3">
        <v>5</v>
      </c>
      <c r="G1687" s="2">
        <v>19</v>
      </c>
      <c r="H1687" s="3">
        <v>24</v>
      </c>
      <c r="I1687" s="68" t="str">
        <f>VLOOKUP(C1687,СПРАВОЧНИК!B:D,2,0)</f>
        <v>ЯПОНИЯ</v>
      </c>
      <c r="J1687" s="68" t="str">
        <f>VLOOKUP(C1687,СПРАВОЧНИК!B:D,3,0)</f>
        <v>ИНОМАРКИ</v>
      </c>
      <c r="K1687" s="69" t="str">
        <f>VLOOKUP(СВОД2023[[#This Row],[ФО]],СПРАВОЧНИК!H:P,2,0)</f>
        <v>Дальневосточный ФО</v>
      </c>
    </row>
    <row r="1688" spans="1:11" x14ac:dyDescent="0.2">
      <c r="A1688" t="s">
        <v>600</v>
      </c>
      <c r="B1688" t="s">
        <v>590</v>
      </c>
      <c r="C1688" s="1" t="s">
        <v>230</v>
      </c>
      <c r="D1688" s="1" t="s">
        <v>1500</v>
      </c>
      <c r="E1688" s="2"/>
      <c r="F1688" s="3">
        <v>1</v>
      </c>
      <c r="G1688" s="2">
        <v>3</v>
      </c>
      <c r="H1688" s="3">
        <v>2</v>
      </c>
      <c r="I1688" s="68" t="str">
        <f>VLOOKUP(C1688,СПРАВОЧНИК!B:D,2,0)</f>
        <v>ЯПОНИЯ</v>
      </c>
      <c r="J1688" s="68" t="str">
        <f>VLOOKUP(C1688,СПРАВОЧНИК!B:D,3,0)</f>
        <v>ИНОМАРКИ</v>
      </c>
      <c r="K1688" s="69" t="str">
        <f>VLOOKUP(СВОД2023[[#This Row],[ФО]],СПРАВОЧНИК!H:P,2,0)</f>
        <v>Дальневосточный ФО</v>
      </c>
    </row>
    <row r="1689" spans="1:11" x14ac:dyDescent="0.2">
      <c r="A1689" t="s">
        <v>600</v>
      </c>
      <c r="B1689" t="s">
        <v>590</v>
      </c>
      <c r="C1689" s="1" t="s">
        <v>230</v>
      </c>
      <c r="D1689" s="1" t="s">
        <v>640</v>
      </c>
      <c r="E1689" s="2">
        <v>2</v>
      </c>
      <c r="F1689" s="3">
        <v>2</v>
      </c>
      <c r="G1689" s="2">
        <v>5</v>
      </c>
      <c r="H1689" s="3">
        <v>15</v>
      </c>
      <c r="I1689" s="68" t="str">
        <f>VLOOKUP(C1689,СПРАВОЧНИК!B:D,2,0)</f>
        <v>ЯПОНИЯ</v>
      </c>
      <c r="J1689" s="68" t="str">
        <f>VLOOKUP(C1689,СПРАВОЧНИК!B:D,3,0)</f>
        <v>ИНОМАРКИ</v>
      </c>
      <c r="K1689" s="69" t="str">
        <f>VLOOKUP(СВОД2023[[#This Row],[ФО]],СПРАВОЧНИК!H:P,2,0)</f>
        <v>Дальневосточный ФО</v>
      </c>
    </row>
    <row r="1690" spans="1:11" x14ac:dyDescent="0.2">
      <c r="A1690" t="s">
        <v>600</v>
      </c>
      <c r="B1690" t="s">
        <v>590</v>
      </c>
      <c r="C1690" s="1" t="s">
        <v>230</v>
      </c>
      <c r="D1690" s="1" t="s">
        <v>1501</v>
      </c>
      <c r="E1690" s="2">
        <v>2</v>
      </c>
      <c r="F1690" s="3"/>
      <c r="G1690" s="2">
        <v>3</v>
      </c>
      <c r="H1690" s="3"/>
      <c r="I1690" s="68" t="str">
        <f>VLOOKUP(C1690,СПРАВОЧНИК!B:D,2,0)</f>
        <v>ЯПОНИЯ</v>
      </c>
      <c r="J1690" s="68" t="str">
        <f>VLOOKUP(C1690,СПРАВОЧНИК!B:D,3,0)</f>
        <v>ИНОМАРКИ</v>
      </c>
      <c r="K1690" s="69" t="str">
        <f>VLOOKUP(СВОД2023[[#This Row],[ФО]],СПРАВОЧНИК!H:P,2,0)</f>
        <v>Дальневосточный ФО</v>
      </c>
    </row>
    <row r="1691" spans="1:11" x14ac:dyDescent="0.2">
      <c r="A1691" t="s">
        <v>600</v>
      </c>
      <c r="B1691" t="s">
        <v>590</v>
      </c>
      <c r="C1691" s="1" t="s">
        <v>230</v>
      </c>
      <c r="D1691" s="1" t="s">
        <v>1502</v>
      </c>
      <c r="E1691" s="2">
        <v>6</v>
      </c>
      <c r="F1691" s="3">
        <v>4</v>
      </c>
      <c r="G1691" s="2">
        <v>28</v>
      </c>
      <c r="H1691" s="3">
        <v>19</v>
      </c>
      <c r="I1691" s="68" t="str">
        <f>VLOOKUP(C1691,СПРАВОЧНИК!B:D,2,0)</f>
        <v>ЯПОНИЯ</v>
      </c>
      <c r="J1691" s="68" t="str">
        <f>VLOOKUP(C1691,СПРАВОЧНИК!B:D,3,0)</f>
        <v>ИНОМАРКИ</v>
      </c>
      <c r="K1691" s="69" t="str">
        <f>VLOOKUP(СВОД2023[[#This Row],[ФО]],СПРАВОЧНИК!H:P,2,0)</f>
        <v>Дальневосточный ФО</v>
      </c>
    </row>
    <row r="1692" spans="1:11" x14ac:dyDescent="0.2">
      <c r="A1692" t="s">
        <v>600</v>
      </c>
      <c r="B1692" t="s">
        <v>590</v>
      </c>
      <c r="C1692" s="1" t="s">
        <v>230</v>
      </c>
      <c r="D1692" s="1" t="s">
        <v>248</v>
      </c>
      <c r="E1692" s="2">
        <v>160</v>
      </c>
      <c r="F1692" s="3">
        <v>122</v>
      </c>
      <c r="G1692" s="2">
        <v>928</v>
      </c>
      <c r="H1692" s="3">
        <v>671</v>
      </c>
      <c r="I1692" s="68" t="str">
        <f>VLOOKUP(C1692,СПРАВОЧНИК!B:D,2,0)</f>
        <v>ЯПОНИЯ</v>
      </c>
      <c r="J1692" s="68" t="str">
        <f>VLOOKUP(C1692,СПРАВОЧНИК!B:D,3,0)</f>
        <v>ИНОМАРКИ</v>
      </c>
      <c r="K1692" s="69" t="str">
        <f>VLOOKUP(СВОД2023[[#This Row],[ФО]],СПРАВОЧНИК!H:P,2,0)</f>
        <v>Дальневосточный ФО</v>
      </c>
    </row>
    <row r="1693" spans="1:11" x14ac:dyDescent="0.2">
      <c r="A1693" t="s">
        <v>600</v>
      </c>
      <c r="B1693" t="s">
        <v>590</v>
      </c>
      <c r="C1693" s="1" t="s">
        <v>230</v>
      </c>
      <c r="D1693" s="1" t="s">
        <v>1503</v>
      </c>
      <c r="E1693" s="2">
        <v>10</v>
      </c>
      <c r="F1693" s="3">
        <v>7</v>
      </c>
      <c r="G1693" s="2">
        <v>40</v>
      </c>
      <c r="H1693" s="3">
        <v>39</v>
      </c>
      <c r="I1693" s="68" t="str">
        <f>VLOOKUP(C1693,СПРАВОЧНИК!B:D,2,0)</f>
        <v>ЯПОНИЯ</v>
      </c>
      <c r="J1693" s="68" t="str">
        <f>VLOOKUP(C1693,СПРАВОЧНИК!B:D,3,0)</f>
        <v>ИНОМАРКИ</v>
      </c>
      <c r="K1693" s="69" t="str">
        <f>VLOOKUP(СВОД2023[[#This Row],[ФО]],СПРАВОЧНИК!H:P,2,0)</f>
        <v>Дальневосточный ФО</v>
      </c>
    </row>
    <row r="1694" spans="1:11" x14ac:dyDescent="0.2">
      <c r="A1694" t="s">
        <v>600</v>
      </c>
      <c r="B1694" t="s">
        <v>590</v>
      </c>
      <c r="C1694" s="1" t="s">
        <v>230</v>
      </c>
      <c r="D1694" s="1" t="s">
        <v>249</v>
      </c>
      <c r="E1694" s="2">
        <v>89</v>
      </c>
      <c r="F1694" s="3">
        <v>51</v>
      </c>
      <c r="G1694" s="2">
        <v>403</v>
      </c>
      <c r="H1694" s="3">
        <v>271</v>
      </c>
      <c r="I1694" s="68" t="str">
        <f>VLOOKUP(C1694,СПРАВОЧНИК!B:D,2,0)</f>
        <v>ЯПОНИЯ</v>
      </c>
      <c r="J1694" s="68" t="str">
        <f>VLOOKUP(C1694,СПРАВОЧНИК!B:D,3,0)</f>
        <v>ИНОМАРКИ</v>
      </c>
      <c r="K1694" s="69" t="str">
        <f>VLOOKUP(СВОД2023[[#This Row],[ФО]],СПРАВОЧНИК!H:P,2,0)</f>
        <v>Дальневосточный ФО</v>
      </c>
    </row>
    <row r="1695" spans="1:11" x14ac:dyDescent="0.2">
      <c r="A1695" t="s">
        <v>600</v>
      </c>
      <c r="B1695" t="s">
        <v>590</v>
      </c>
      <c r="C1695" s="1" t="s">
        <v>230</v>
      </c>
      <c r="D1695" s="1" t="s">
        <v>1504</v>
      </c>
      <c r="E1695" s="2">
        <v>67</v>
      </c>
      <c r="F1695" s="3">
        <v>67</v>
      </c>
      <c r="G1695" s="2">
        <v>372</v>
      </c>
      <c r="H1695" s="3">
        <v>296</v>
      </c>
      <c r="I1695" s="68" t="str">
        <f>VLOOKUP(C1695,СПРАВОЧНИК!B:D,2,0)</f>
        <v>ЯПОНИЯ</v>
      </c>
      <c r="J1695" s="68" t="str">
        <f>VLOOKUP(C1695,СПРАВОЧНИК!B:D,3,0)</f>
        <v>ИНОМАРКИ</v>
      </c>
      <c r="K1695" s="69" t="str">
        <f>VLOOKUP(СВОД2023[[#This Row],[ФО]],СПРАВОЧНИК!H:P,2,0)</f>
        <v>Дальневосточный ФО</v>
      </c>
    </row>
    <row r="1696" spans="1:11" x14ac:dyDescent="0.2">
      <c r="A1696" t="s">
        <v>600</v>
      </c>
      <c r="B1696" t="s">
        <v>590</v>
      </c>
      <c r="C1696" s="1" t="s">
        <v>230</v>
      </c>
      <c r="D1696" s="1" t="s">
        <v>1505</v>
      </c>
      <c r="E1696" s="2"/>
      <c r="F1696" s="3">
        <v>1</v>
      </c>
      <c r="G1696" s="2">
        <v>2</v>
      </c>
      <c r="H1696" s="3">
        <v>3</v>
      </c>
      <c r="I1696" s="68" t="str">
        <f>VLOOKUP(C1696,СПРАВОЧНИК!B:D,2,0)</f>
        <v>ЯПОНИЯ</v>
      </c>
      <c r="J1696" s="68" t="str">
        <f>VLOOKUP(C1696,СПРАВОЧНИК!B:D,3,0)</f>
        <v>ИНОМАРКИ</v>
      </c>
      <c r="K1696" s="69" t="str">
        <f>VLOOKUP(СВОД2023[[#This Row],[ФО]],СПРАВОЧНИК!H:P,2,0)</f>
        <v>Дальневосточный ФО</v>
      </c>
    </row>
    <row r="1697" spans="1:11" x14ac:dyDescent="0.2">
      <c r="A1697" t="s">
        <v>600</v>
      </c>
      <c r="B1697" t="s">
        <v>590</v>
      </c>
      <c r="C1697" s="1" t="s">
        <v>230</v>
      </c>
      <c r="D1697" s="1" t="s">
        <v>1506</v>
      </c>
      <c r="E1697" s="2"/>
      <c r="F1697" s="3"/>
      <c r="G1697" s="2">
        <v>2</v>
      </c>
      <c r="H1697" s="3"/>
      <c r="I1697" s="68" t="str">
        <f>VLOOKUP(C1697,СПРАВОЧНИК!B:D,2,0)</f>
        <v>ЯПОНИЯ</v>
      </c>
      <c r="J1697" s="68" t="str">
        <f>VLOOKUP(C1697,СПРАВОЧНИК!B:D,3,0)</f>
        <v>ИНОМАРКИ</v>
      </c>
      <c r="K1697" s="69" t="str">
        <f>VLOOKUP(СВОД2023[[#This Row],[ФО]],СПРАВОЧНИК!H:P,2,0)</f>
        <v>Дальневосточный ФО</v>
      </c>
    </row>
    <row r="1698" spans="1:11" x14ac:dyDescent="0.2">
      <c r="A1698" t="s">
        <v>600</v>
      </c>
      <c r="B1698" t="s">
        <v>590</v>
      </c>
      <c r="C1698" s="1" t="s">
        <v>230</v>
      </c>
      <c r="D1698" s="1" t="s">
        <v>1507</v>
      </c>
      <c r="E1698" s="2">
        <v>8</v>
      </c>
      <c r="F1698" s="3">
        <v>11</v>
      </c>
      <c r="G1698" s="2">
        <v>48</v>
      </c>
      <c r="H1698" s="3">
        <v>49</v>
      </c>
      <c r="I1698" s="68" t="str">
        <f>VLOOKUP(C1698,СПРАВОЧНИК!B:D,2,0)</f>
        <v>ЯПОНИЯ</v>
      </c>
      <c r="J1698" s="68" t="str">
        <f>VLOOKUP(C1698,СПРАВОЧНИК!B:D,3,0)</f>
        <v>ИНОМАРКИ</v>
      </c>
      <c r="K1698" s="69" t="str">
        <f>VLOOKUP(СВОД2023[[#This Row],[ФО]],СПРАВОЧНИК!H:P,2,0)</f>
        <v>Дальневосточный ФО</v>
      </c>
    </row>
    <row r="1699" spans="1:11" x14ac:dyDescent="0.2">
      <c r="A1699" t="s">
        <v>600</v>
      </c>
      <c r="B1699" t="s">
        <v>590</v>
      </c>
      <c r="C1699" s="1" t="s">
        <v>230</v>
      </c>
      <c r="D1699" s="1" t="s">
        <v>1508</v>
      </c>
      <c r="E1699" s="2">
        <v>2</v>
      </c>
      <c r="F1699" s="3">
        <v>4</v>
      </c>
      <c r="G1699" s="2">
        <v>11</v>
      </c>
      <c r="H1699" s="3">
        <v>24</v>
      </c>
      <c r="I1699" s="68" t="str">
        <f>VLOOKUP(C1699,СПРАВОЧНИК!B:D,2,0)</f>
        <v>ЯПОНИЯ</v>
      </c>
      <c r="J1699" s="68" t="str">
        <f>VLOOKUP(C1699,СПРАВОЧНИК!B:D,3,0)</f>
        <v>ИНОМАРКИ</v>
      </c>
      <c r="K1699" s="69" t="str">
        <f>VLOOKUP(СВОД2023[[#This Row],[ФО]],СПРАВОЧНИК!H:P,2,0)</f>
        <v>Дальневосточный ФО</v>
      </c>
    </row>
    <row r="1700" spans="1:11" x14ac:dyDescent="0.2">
      <c r="A1700" t="s">
        <v>600</v>
      </c>
      <c r="B1700" t="s">
        <v>590</v>
      </c>
      <c r="C1700" s="1" t="s">
        <v>230</v>
      </c>
      <c r="D1700" s="1" t="s">
        <v>250</v>
      </c>
      <c r="E1700" s="2">
        <v>510</v>
      </c>
      <c r="F1700" s="3">
        <v>286</v>
      </c>
      <c r="G1700" s="2">
        <v>2854</v>
      </c>
      <c r="H1700" s="3">
        <v>1678</v>
      </c>
      <c r="I1700" s="68" t="str">
        <f>VLOOKUP(C1700,СПРАВОЧНИК!B:D,2,0)</f>
        <v>ЯПОНИЯ</v>
      </c>
      <c r="J1700" s="68" t="str">
        <f>VLOOKUP(C1700,СПРАВОЧНИК!B:D,3,0)</f>
        <v>ИНОМАРКИ</v>
      </c>
      <c r="K1700" s="69" t="str">
        <f>VLOOKUP(СВОД2023[[#This Row],[ФО]],СПРАВОЧНИК!H:P,2,0)</f>
        <v>Дальневосточный ФО</v>
      </c>
    </row>
    <row r="1701" spans="1:11" x14ac:dyDescent="0.2">
      <c r="A1701" t="s">
        <v>600</v>
      </c>
      <c r="B1701" t="s">
        <v>590</v>
      </c>
      <c r="C1701" s="1" t="s">
        <v>230</v>
      </c>
      <c r="D1701" s="1" t="s">
        <v>1509</v>
      </c>
      <c r="E1701" s="2"/>
      <c r="F1701" s="3"/>
      <c r="G1701" s="2">
        <v>5</v>
      </c>
      <c r="H1701" s="3">
        <v>2</v>
      </c>
      <c r="I1701" s="68" t="str">
        <f>VLOOKUP(C1701,СПРАВОЧНИК!B:D,2,0)</f>
        <v>ЯПОНИЯ</v>
      </c>
      <c r="J1701" s="68" t="str">
        <f>VLOOKUP(C1701,СПРАВОЧНИК!B:D,3,0)</f>
        <v>ИНОМАРКИ</v>
      </c>
      <c r="K1701" s="69" t="str">
        <f>VLOOKUP(СВОД2023[[#This Row],[ФО]],СПРАВОЧНИК!H:P,2,0)</f>
        <v>Дальневосточный ФО</v>
      </c>
    </row>
    <row r="1702" spans="1:11" x14ac:dyDescent="0.2">
      <c r="A1702" t="s">
        <v>600</v>
      </c>
      <c r="B1702" t="s">
        <v>590</v>
      </c>
      <c r="C1702" s="1" t="s">
        <v>230</v>
      </c>
      <c r="D1702" s="1" t="s">
        <v>1510</v>
      </c>
      <c r="E1702" s="2">
        <v>9</v>
      </c>
      <c r="F1702" s="3"/>
      <c r="G1702" s="2">
        <v>36</v>
      </c>
      <c r="H1702" s="3">
        <v>19</v>
      </c>
      <c r="I1702" s="68" t="str">
        <f>VLOOKUP(C1702,СПРАВОЧНИК!B:D,2,0)</f>
        <v>ЯПОНИЯ</v>
      </c>
      <c r="J1702" s="68" t="str">
        <f>VLOOKUP(C1702,СПРАВОЧНИК!B:D,3,0)</f>
        <v>ИНОМАРКИ</v>
      </c>
      <c r="K1702" s="69" t="str">
        <f>VLOOKUP(СВОД2023[[#This Row],[ФО]],СПРАВОЧНИК!H:P,2,0)</f>
        <v>Дальневосточный ФО</v>
      </c>
    </row>
    <row r="1703" spans="1:11" x14ac:dyDescent="0.2">
      <c r="A1703" t="s">
        <v>600</v>
      </c>
      <c r="B1703" t="s">
        <v>590</v>
      </c>
      <c r="C1703" s="1" t="s">
        <v>1511</v>
      </c>
      <c r="D1703" s="1" t="s">
        <v>1512</v>
      </c>
      <c r="E1703" s="2">
        <v>2</v>
      </c>
      <c r="F1703" s="3">
        <v>3</v>
      </c>
      <c r="G1703" s="2">
        <v>19</v>
      </c>
      <c r="H1703" s="3">
        <v>19</v>
      </c>
      <c r="I1703" s="68" t="str">
        <f>VLOOKUP(C1703,СПРАВОЧНИК!B:D,2,0)</f>
        <v>ЕВРОПА</v>
      </c>
      <c r="J1703" s="68" t="str">
        <f>VLOOKUP(C1703,СПРАВОЧНИК!B:D,3,0)</f>
        <v>ИНОМАРКИ</v>
      </c>
      <c r="K1703" s="69" t="str">
        <f>VLOOKUP(СВОД2023[[#This Row],[ФО]],СПРАВОЧНИК!H:P,2,0)</f>
        <v>Дальневосточный ФО</v>
      </c>
    </row>
    <row r="1704" spans="1:11" x14ac:dyDescent="0.2">
      <c r="A1704" t="s">
        <v>600</v>
      </c>
      <c r="B1704" t="s">
        <v>590</v>
      </c>
      <c r="C1704" s="1" t="s">
        <v>1511</v>
      </c>
      <c r="D1704" s="1" t="s">
        <v>1513</v>
      </c>
      <c r="E1704" s="2">
        <v>4</v>
      </c>
      <c r="F1704" s="3">
        <v>7</v>
      </c>
      <c r="G1704" s="2">
        <v>29</v>
      </c>
      <c r="H1704" s="3">
        <v>34</v>
      </c>
      <c r="I1704" s="68" t="str">
        <f>VLOOKUP(C1704,СПРАВОЧНИК!B:D,2,0)</f>
        <v>ЕВРОПА</v>
      </c>
      <c r="J1704" s="68" t="str">
        <f>VLOOKUP(C1704,СПРАВОЧНИК!B:D,3,0)</f>
        <v>ИНОМАРКИ</v>
      </c>
      <c r="K1704" s="69" t="str">
        <f>VLOOKUP(СВОД2023[[#This Row],[ФО]],СПРАВОЧНИК!H:P,2,0)</f>
        <v>Дальневосточный ФО</v>
      </c>
    </row>
    <row r="1705" spans="1:11" x14ac:dyDescent="0.2">
      <c r="A1705" t="s">
        <v>600</v>
      </c>
      <c r="B1705" t="s">
        <v>590</v>
      </c>
      <c r="C1705" s="1" t="s">
        <v>257</v>
      </c>
      <c r="D1705" s="1" t="s">
        <v>976</v>
      </c>
      <c r="E1705" s="2">
        <v>7</v>
      </c>
      <c r="F1705" s="3">
        <v>2</v>
      </c>
      <c r="G1705" s="2">
        <v>34</v>
      </c>
      <c r="H1705" s="3">
        <v>33</v>
      </c>
      <c r="I1705" s="68" t="str">
        <f>VLOOKUP(C1705,СПРАВОЧНИК!B:D,2,0)</f>
        <v>КОРЕЯ</v>
      </c>
      <c r="J1705" s="68" t="str">
        <f>VLOOKUP(C1705,СПРАВОЧНИК!B:D,3,0)</f>
        <v>ИНОМАРКИ</v>
      </c>
      <c r="K1705" s="69" t="str">
        <f>VLOOKUP(СВОД2023[[#This Row],[ФО]],СПРАВОЧНИК!H:P,2,0)</f>
        <v>Дальневосточный ФО</v>
      </c>
    </row>
    <row r="1706" spans="1:11" x14ac:dyDescent="0.2">
      <c r="A1706" t="s">
        <v>600</v>
      </c>
      <c r="B1706" t="s">
        <v>590</v>
      </c>
      <c r="C1706" s="1" t="s">
        <v>257</v>
      </c>
      <c r="D1706" s="1" t="s">
        <v>977</v>
      </c>
      <c r="E1706" s="2">
        <v>37</v>
      </c>
      <c r="F1706" s="3">
        <v>32</v>
      </c>
      <c r="G1706" s="2">
        <v>220</v>
      </c>
      <c r="H1706" s="3">
        <v>190</v>
      </c>
      <c r="I1706" s="68" t="str">
        <f>VLOOKUP(C1706,СПРАВОЧНИК!B:D,2,0)</f>
        <v>КОРЕЯ</v>
      </c>
      <c r="J1706" s="68" t="str">
        <f>VLOOKUP(C1706,СПРАВОЧНИК!B:D,3,0)</f>
        <v>ИНОМАРКИ</v>
      </c>
      <c r="K1706" s="69" t="str">
        <f>VLOOKUP(СВОД2023[[#This Row],[ФО]],СПРАВОЧНИК!H:P,2,0)</f>
        <v>Дальневосточный ФО</v>
      </c>
    </row>
    <row r="1707" spans="1:11" x14ac:dyDescent="0.2">
      <c r="A1707" t="s">
        <v>600</v>
      </c>
      <c r="B1707" t="s">
        <v>590</v>
      </c>
      <c r="C1707" s="1" t="s">
        <v>257</v>
      </c>
      <c r="D1707" s="1" t="s">
        <v>1514</v>
      </c>
      <c r="E1707" s="2"/>
      <c r="F1707" s="3"/>
      <c r="G1707" s="2">
        <v>3</v>
      </c>
      <c r="H1707" s="3">
        <v>2</v>
      </c>
      <c r="I1707" s="68" t="str">
        <f>VLOOKUP(C1707,СПРАВОЧНИК!B:D,2,0)</f>
        <v>КОРЕЯ</v>
      </c>
      <c r="J1707" s="68" t="str">
        <f>VLOOKUP(C1707,СПРАВОЧНИК!B:D,3,0)</f>
        <v>ИНОМАРКИ</v>
      </c>
      <c r="K1707" s="69" t="str">
        <f>VLOOKUP(СВОД2023[[#This Row],[ФО]],СПРАВОЧНИК!H:P,2,0)</f>
        <v>Дальневосточный ФО</v>
      </c>
    </row>
    <row r="1708" spans="1:11" x14ac:dyDescent="0.2">
      <c r="A1708" t="s">
        <v>600</v>
      </c>
      <c r="B1708" t="s">
        <v>590</v>
      </c>
      <c r="C1708" s="1" t="s">
        <v>257</v>
      </c>
      <c r="D1708" s="1" t="s">
        <v>1515</v>
      </c>
      <c r="E1708" s="2">
        <v>1</v>
      </c>
      <c r="F1708" s="3">
        <v>2</v>
      </c>
      <c r="G1708" s="2">
        <v>9</v>
      </c>
      <c r="H1708" s="3">
        <v>5</v>
      </c>
      <c r="I1708" s="68" t="str">
        <f>VLOOKUP(C1708,СПРАВОЧНИК!B:D,2,0)</f>
        <v>КОРЕЯ</v>
      </c>
      <c r="J1708" s="68" t="str">
        <f>VLOOKUP(C1708,СПРАВОЧНИК!B:D,3,0)</f>
        <v>ИНОМАРКИ</v>
      </c>
      <c r="K1708" s="69" t="str">
        <f>VLOOKUP(СВОД2023[[#This Row],[ФО]],СПРАВОЧНИК!H:P,2,0)</f>
        <v>Дальневосточный ФО</v>
      </c>
    </row>
    <row r="1709" spans="1:11" x14ac:dyDescent="0.2">
      <c r="A1709" t="s">
        <v>600</v>
      </c>
      <c r="B1709" t="s">
        <v>590</v>
      </c>
      <c r="C1709" s="1" t="s">
        <v>257</v>
      </c>
      <c r="D1709" s="1" t="s">
        <v>209</v>
      </c>
      <c r="E1709" s="2">
        <v>1</v>
      </c>
      <c r="F1709" s="3">
        <v>1</v>
      </c>
      <c r="G1709" s="2">
        <v>4</v>
      </c>
      <c r="H1709" s="3">
        <v>3</v>
      </c>
      <c r="I1709" s="68" t="str">
        <f>VLOOKUP(C1709,СПРАВОЧНИК!B:D,2,0)</f>
        <v>КОРЕЯ</v>
      </c>
      <c r="J1709" s="68" t="str">
        <f>VLOOKUP(C1709,СПРАВОЧНИК!B:D,3,0)</f>
        <v>ИНОМАРКИ</v>
      </c>
      <c r="K1709" s="69" t="str">
        <f>VLOOKUP(СВОД2023[[#This Row],[ФО]],СПРАВОЧНИК!H:P,2,0)</f>
        <v>Дальневосточный ФО</v>
      </c>
    </row>
    <row r="1710" spans="1:11" x14ac:dyDescent="0.2">
      <c r="A1710" t="s">
        <v>600</v>
      </c>
      <c r="B1710" t="s">
        <v>590</v>
      </c>
      <c r="C1710" s="1" t="s">
        <v>257</v>
      </c>
      <c r="D1710" s="1" t="s">
        <v>1516</v>
      </c>
      <c r="E1710" s="2">
        <v>4</v>
      </c>
      <c r="F1710" s="3">
        <v>6</v>
      </c>
      <c r="G1710" s="2">
        <v>15</v>
      </c>
      <c r="H1710" s="3">
        <v>20</v>
      </c>
      <c r="I1710" s="68" t="str">
        <f>VLOOKUP(C1710,СПРАВОЧНИК!B:D,2,0)</f>
        <v>КОРЕЯ</v>
      </c>
      <c r="J1710" s="68" t="str">
        <f>VLOOKUP(C1710,СПРАВОЧНИК!B:D,3,0)</f>
        <v>ИНОМАРКИ</v>
      </c>
      <c r="K1710" s="69" t="str">
        <f>VLOOKUP(СВОД2023[[#This Row],[ФО]],СПРАВОЧНИК!H:P,2,0)</f>
        <v>Дальневосточный ФО</v>
      </c>
    </row>
    <row r="1711" spans="1:11" x14ac:dyDescent="0.2">
      <c r="A1711" t="s">
        <v>600</v>
      </c>
      <c r="B1711" t="s">
        <v>590</v>
      </c>
      <c r="C1711" s="1" t="s">
        <v>257</v>
      </c>
      <c r="D1711" s="1" t="s">
        <v>978</v>
      </c>
      <c r="E1711" s="2"/>
      <c r="F1711" s="3">
        <v>1</v>
      </c>
      <c r="G1711" s="2">
        <v>3</v>
      </c>
      <c r="H1711" s="3">
        <v>4</v>
      </c>
      <c r="I1711" s="68" t="str">
        <f>VLOOKUP(C1711,СПРАВОЧНИК!B:D,2,0)</f>
        <v>КОРЕЯ</v>
      </c>
      <c r="J1711" s="68" t="str">
        <f>VLOOKUP(C1711,СПРАВОЧНИК!B:D,3,0)</f>
        <v>ИНОМАРКИ</v>
      </c>
      <c r="K1711" s="69" t="str">
        <f>VLOOKUP(СВОД2023[[#This Row],[ФО]],СПРАВОЧНИК!H:P,2,0)</f>
        <v>Дальневосточный ФО</v>
      </c>
    </row>
    <row r="1712" spans="1:11" x14ac:dyDescent="0.2">
      <c r="A1712" t="s">
        <v>600</v>
      </c>
      <c r="B1712" t="s">
        <v>590</v>
      </c>
      <c r="C1712" s="1" t="s">
        <v>257</v>
      </c>
      <c r="D1712" s="1" t="s">
        <v>258</v>
      </c>
      <c r="E1712" s="2">
        <v>2</v>
      </c>
      <c r="F1712" s="3"/>
      <c r="G1712" s="2">
        <v>11</v>
      </c>
      <c r="H1712" s="3">
        <v>3</v>
      </c>
      <c r="I1712" s="68" t="str">
        <f>VLOOKUP(C1712,СПРАВОЧНИК!B:D,2,0)</f>
        <v>КОРЕЯ</v>
      </c>
      <c r="J1712" s="68" t="str">
        <f>VLOOKUP(C1712,СПРАВОЧНИК!B:D,3,0)</f>
        <v>ИНОМАРКИ</v>
      </c>
      <c r="K1712" s="69" t="str">
        <f>VLOOKUP(СВОД2023[[#This Row],[ФО]],СПРАВОЧНИК!H:P,2,0)</f>
        <v>Дальневосточный ФО</v>
      </c>
    </row>
    <row r="1713" spans="1:11" x14ac:dyDescent="0.2">
      <c r="A1713" t="s">
        <v>600</v>
      </c>
      <c r="B1713" t="s">
        <v>590</v>
      </c>
      <c r="C1713" s="1" t="s">
        <v>257</v>
      </c>
      <c r="D1713" s="1" t="s">
        <v>260</v>
      </c>
      <c r="E1713" s="2">
        <v>5</v>
      </c>
      <c r="F1713" s="3">
        <v>5</v>
      </c>
      <c r="G1713" s="2">
        <v>27</v>
      </c>
      <c r="H1713" s="3">
        <v>40</v>
      </c>
      <c r="I1713" s="68" t="str">
        <f>VLOOKUP(C1713,СПРАВОЧНИК!B:D,2,0)</f>
        <v>КОРЕЯ</v>
      </c>
      <c r="J1713" s="68" t="str">
        <f>VLOOKUP(C1713,СПРАВОЧНИК!B:D,3,0)</f>
        <v>ИНОМАРКИ</v>
      </c>
      <c r="K1713" s="69" t="str">
        <f>VLOOKUP(СВОД2023[[#This Row],[ФО]],СПРАВОЧНИК!H:P,2,0)</f>
        <v>Дальневосточный ФО</v>
      </c>
    </row>
    <row r="1714" spans="1:11" x14ac:dyDescent="0.2">
      <c r="A1714" t="s">
        <v>600</v>
      </c>
      <c r="B1714" t="s">
        <v>590</v>
      </c>
      <c r="C1714" s="1" t="s">
        <v>257</v>
      </c>
      <c r="D1714" s="1" t="s">
        <v>1517</v>
      </c>
      <c r="E1714" s="2"/>
      <c r="F1714" s="3"/>
      <c r="G1714" s="2"/>
      <c r="H1714" s="3">
        <v>1</v>
      </c>
      <c r="I1714" s="68" t="str">
        <f>VLOOKUP(C1714,СПРАВОЧНИК!B:D,2,0)</f>
        <v>КОРЕЯ</v>
      </c>
      <c r="J1714" s="68" t="str">
        <f>VLOOKUP(C1714,СПРАВОЧНИК!B:D,3,0)</f>
        <v>ИНОМАРКИ</v>
      </c>
      <c r="K1714" s="69" t="str">
        <f>VLOOKUP(СВОД2023[[#This Row],[ФО]],СПРАВОЧНИК!H:P,2,0)</f>
        <v>Дальневосточный ФО</v>
      </c>
    </row>
    <row r="1715" spans="1:11" x14ac:dyDescent="0.2">
      <c r="A1715" t="s">
        <v>600</v>
      </c>
      <c r="B1715" t="s">
        <v>590</v>
      </c>
      <c r="C1715" s="1" t="s">
        <v>257</v>
      </c>
      <c r="D1715" s="1" t="s">
        <v>262</v>
      </c>
      <c r="E1715" s="2">
        <v>4</v>
      </c>
      <c r="F1715" s="3"/>
      <c r="G1715" s="2">
        <v>21</v>
      </c>
      <c r="H1715" s="3">
        <v>1</v>
      </c>
      <c r="I1715" s="68" t="str">
        <f>VLOOKUP(C1715,СПРАВОЧНИК!B:D,2,0)</f>
        <v>КОРЕЯ</v>
      </c>
      <c r="J1715" s="68" t="str">
        <f>VLOOKUP(C1715,СПРАВОЧНИК!B:D,3,0)</f>
        <v>ИНОМАРКИ</v>
      </c>
      <c r="K1715" s="69" t="str">
        <f>VLOOKUP(СВОД2023[[#This Row],[ФО]],СПРАВОЧНИК!H:P,2,0)</f>
        <v>Дальневосточный ФО</v>
      </c>
    </row>
    <row r="1716" spans="1:11" x14ac:dyDescent="0.2">
      <c r="A1716" t="s">
        <v>600</v>
      </c>
      <c r="B1716" t="s">
        <v>590</v>
      </c>
      <c r="C1716" s="1" t="s">
        <v>257</v>
      </c>
      <c r="D1716" s="1" t="s">
        <v>1518</v>
      </c>
      <c r="E1716" s="2">
        <v>1</v>
      </c>
      <c r="F1716" s="3"/>
      <c r="G1716" s="2">
        <v>4</v>
      </c>
      <c r="H1716" s="3">
        <v>3</v>
      </c>
      <c r="I1716" s="68" t="str">
        <f>VLOOKUP(C1716,СПРАВОЧНИК!B:D,2,0)</f>
        <v>КОРЕЯ</v>
      </c>
      <c r="J1716" s="68" t="str">
        <f>VLOOKUP(C1716,СПРАВОЧНИК!B:D,3,0)</f>
        <v>ИНОМАРКИ</v>
      </c>
      <c r="K1716" s="69" t="str">
        <f>VLOOKUP(СВОД2023[[#This Row],[ФО]],СПРАВОЧНИК!H:P,2,0)</f>
        <v>Дальневосточный ФО</v>
      </c>
    </row>
    <row r="1717" spans="1:11" x14ac:dyDescent="0.2">
      <c r="A1717" t="s">
        <v>600</v>
      </c>
      <c r="B1717" t="s">
        <v>590</v>
      </c>
      <c r="C1717" s="1" t="s">
        <v>257</v>
      </c>
      <c r="D1717" s="1" t="s">
        <v>263</v>
      </c>
      <c r="E1717" s="2">
        <v>22</v>
      </c>
      <c r="F1717" s="3">
        <v>13</v>
      </c>
      <c r="G1717" s="2">
        <v>124</v>
      </c>
      <c r="H1717" s="3">
        <v>78</v>
      </c>
      <c r="I1717" s="68" t="str">
        <f>VLOOKUP(C1717,СПРАВОЧНИК!B:D,2,0)</f>
        <v>КОРЕЯ</v>
      </c>
      <c r="J1717" s="68" t="str">
        <f>VLOOKUP(C1717,СПРАВОЧНИК!B:D,3,0)</f>
        <v>ИНОМАРКИ</v>
      </c>
      <c r="K1717" s="69" t="str">
        <f>VLOOKUP(СВОД2023[[#This Row],[ФО]],СПРАВОЧНИК!H:P,2,0)</f>
        <v>Дальневосточный ФО</v>
      </c>
    </row>
    <row r="1718" spans="1:11" x14ac:dyDescent="0.2">
      <c r="A1718" t="s">
        <v>600</v>
      </c>
      <c r="B1718" t="s">
        <v>590</v>
      </c>
      <c r="C1718" s="1" t="s">
        <v>257</v>
      </c>
      <c r="D1718" s="1" t="s">
        <v>264</v>
      </c>
      <c r="E1718" s="2">
        <v>6</v>
      </c>
      <c r="F1718" s="3">
        <v>1</v>
      </c>
      <c r="G1718" s="2">
        <v>30</v>
      </c>
      <c r="H1718" s="3">
        <v>27</v>
      </c>
      <c r="I1718" s="68" t="str">
        <f>VLOOKUP(C1718,СПРАВОЧНИК!B:D,2,0)</f>
        <v>КОРЕЯ</v>
      </c>
      <c r="J1718" s="68" t="str">
        <f>VLOOKUP(C1718,СПРАВОЧНИК!B:D,3,0)</f>
        <v>ИНОМАРКИ</v>
      </c>
      <c r="K1718" s="69" t="str">
        <f>VLOOKUP(СВОД2023[[#This Row],[ФО]],СПРАВОЧНИК!H:P,2,0)</f>
        <v>Дальневосточный ФО</v>
      </c>
    </row>
    <row r="1719" spans="1:11" x14ac:dyDescent="0.2">
      <c r="A1719" t="s">
        <v>600</v>
      </c>
      <c r="B1719" t="s">
        <v>590</v>
      </c>
      <c r="C1719" s="1" t="s">
        <v>257</v>
      </c>
      <c r="D1719" s="1" t="s">
        <v>265</v>
      </c>
      <c r="E1719" s="2"/>
      <c r="F1719" s="3"/>
      <c r="G1719" s="2">
        <v>2</v>
      </c>
      <c r="H1719" s="3"/>
      <c r="I1719" s="68" t="str">
        <f>VLOOKUP(C1719,СПРАВОЧНИК!B:D,2,0)</f>
        <v>КОРЕЯ</v>
      </c>
      <c r="J1719" s="68" t="str">
        <f>VLOOKUP(C1719,СПРАВОЧНИК!B:D,3,0)</f>
        <v>ИНОМАРКИ</v>
      </c>
      <c r="K1719" s="69" t="str">
        <f>VLOOKUP(СВОД2023[[#This Row],[ФО]],СПРАВОЧНИК!H:P,2,0)</f>
        <v>Дальневосточный ФО</v>
      </c>
    </row>
    <row r="1720" spans="1:11" x14ac:dyDescent="0.2">
      <c r="A1720" t="s">
        <v>600</v>
      </c>
      <c r="B1720" t="s">
        <v>590</v>
      </c>
      <c r="C1720" s="1" t="s">
        <v>257</v>
      </c>
      <c r="D1720" s="1" t="s">
        <v>1519</v>
      </c>
      <c r="E1720" s="2"/>
      <c r="F1720" s="3"/>
      <c r="G1720" s="2"/>
      <c r="H1720" s="3">
        <v>1</v>
      </c>
      <c r="I1720" s="68" t="str">
        <f>VLOOKUP(C1720,СПРАВОЧНИК!B:D,2,0)</f>
        <v>КОРЕЯ</v>
      </c>
      <c r="J1720" s="68" t="str">
        <f>VLOOKUP(C1720,СПРАВОЧНИК!B:D,3,0)</f>
        <v>ИНОМАРКИ</v>
      </c>
      <c r="K1720" s="69" t="str">
        <f>VLOOKUP(СВОД2023[[#This Row],[ФО]],СПРАВОЧНИК!H:P,2,0)</f>
        <v>Дальневосточный ФО</v>
      </c>
    </row>
    <row r="1721" spans="1:11" x14ac:dyDescent="0.2">
      <c r="A1721" t="s">
        <v>600</v>
      </c>
      <c r="B1721" t="s">
        <v>590</v>
      </c>
      <c r="C1721" s="1" t="s">
        <v>257</v>
      </c>
      <c r="D1721" s="1" t="s">
        <v>979</v>
      </c>
      <c r="E1721" s="2">
        <v>1</v>
      </c>
      <c r="F1721" s="3"/>
      <c r="G1721" s="2">
        <v>2</v>
      </c>
      <c r="H1721" s="3">
        <v>2</v>
      </c>
      <c r="I1721" s="68" t="str">
        <f>VLOOKUP(C1721,СПРАВОЧНИК!B:D,2,0)</f>
        <v>КОРЕЯ</v>
      </c>
      <c r="J1721" s="68" t="str">
        <f>VLOOKUP(C1721,СПРАВОЧНИК!B:D,3,0)</f>
        <v>ИНОМАРКИ</v>
      </c>
      <c r="K1721" s="69" t="str">
        <f>VLOOKUP(СВОД2023[[#This Row],[ФО]],СПРАВОЧНИК!H:P,2,0)</f>
        <v>Дальневосточный ФО</v>
      </c>
    </row>
    <row r="1722" spans="1:11" x14ac:dyDescent="0.2">
      <c r="A1722" t="s">
        <v>600</v>
      </c>
      <c r="B1722" t="s">
        <v>590</v>
      </c>
      <c r="C1722" s="1" t="s">
        <v>257</v>
      </c>
      <c r="D1722" s="1" t="s">
        <v>980</v>
      </c>
      <c r="E1722" s="2">
        <v>3</v>
      </c>
      <c r="F1722" s="3">
        <v>3</v>
      </c>
      <c r="G1722" s="2">
        <v>17</v>
      </c>
      <c r="H1722" s="3">
        <v>16</v>
      </c>
      <c r="I1722" s="68" t="str">
        <f>VLOOKUP(C1722,СПРАВОЧНИК!B:D,2,0)</f>
        <v>КОРЕЯ</v>
      </c>
      <c r="J1722" s="68" t="str">
        <f>VLOOKUP(C1722,СПРАВОЧНИК!B:D,3,0)</f>
        <v>ИНОМАРКИ</v>
      </c>
      <c r="K1722" s="69" t="str">
        <f>VLOOKUP(СВОД2023[[#This Row],[ФО]],СПРАВОЧНИК!H:P,2,0)</f>
        <v>Дальневосточный ФО</v>
      </c>
    </row>
    <row r="1723" spans="1:11" x14ac:dyDescent="0.2">
      <c r="A1723" t="s">
        <v>600</v>
      </c>
      <c r="B1723" t="s">
        <v>590</v>
      </c>
      <c r="C1723" s="1" t="s">
        <v>257</v>
      </c>
      <c r="D1723" s="1" t="s">
        <v>1520</v>
      </c>
      <c r="E1723" s="2">
        <v>1</v>
      </c>
      <c r="F1723" s="3"/>
      <c r="G1723" s="2">
        <v>11</v>
      </c>
      <c r="H1723" s="3">
        <v>4</v>
      </c>
      <c r="I1723" s="68" t="str">
        <f>VLOOKUP(C1723,СПРАВОЧНИК!B:D,2,0)</f>
        <v>КОРЕЯ</v>
      </c>
      <c r="J1723" s="68" t="str">
        <f>VLOOKUP(C1723,СПРАВОЧНИК!B:D,3,0)</f>
        <v>ИНОМАРКИ</v>
      </c>
      <c r="K1723" s="69" t="str">
        <f>VLOOKUP(СВОД2023[[#This Row],[ФО]],СПРАВОЧНИК!H:P,2,0)</f>
        <v>Дальневосточный ФО</v>
      </c>
    </row>
    <row r="1724" spans="1:11" x14ac:dyDescent="0.2">
      <c r="A1724" t="s">
        <v>600</v>
      </c>
      <c r="B1724" t="s">
        <v>590</v>
      </c>
      <c r="C1724" s="1" t="s">
        <v>257</v>
      </c>
      <c r="D1724" s="1" t="s">
        <v>981</v>
      </c>
      <c r="E1724" s="2">
        <v>8</v>
      </c>
      <c r="F1724" s="3">
        <v>11</v>
      </c>
      <c r="G1724" s="2">
        <v>38</v>
      </c>
      <c r="H1724" s="3">
        <v>43</v>
      </c>
      <c r="I1724" s="68" t="str">
        <f>VLOOKUP(C1724,СПРАВОЧНИК!B:D,2,0)</f>
        <v>КОРЕЯ</v>
      </c>
      <c r="J1724" s="68" t="str">
        <f>VLOOKUP(C1724,СПРАВОЧНИК!B:D,3,0)</f>
        <v>ИНОМАРКИ</v>
      </c>
      <c r="K1724" s="69" t="str">
        <f>VLOOKUP(СВОД2023[[#This Row],[ФО]],СПРАВОЧНИК!H:P,2,0)</f>
        <v>Дальневосточный ФО</v>
      </c>
    </row>
    <row r="1725" spans="1:11" x14ac:dyDescent="0.2">
      <c r="A1725" t="s">
        <v>600</v>
      </c>
      <c r="B1725" t="s">
        <v>590</v>
      </c>
      <c r="C1725" s="1" t="s">
        <v>257</v>
      </c>
      <c r="D1725" s="1" t="s">
        <v>1521</v>
      </c>
      <c r="E1725" s="2">
        <v>1</v>
      </c>
      <c r="F1725" s="3">
        <v>1</v>
      </c>
      <c r="G1725" s="2">
        <v>4</v>
      </c>
      <c r="H1725" s="3">
        <v>5</v>
      </c>
      <c r="I1725" s="68" t="str">
        <f>VLOOKUP(C1725,СПРАВОЧНИК!B:D,2,0)</f>
        <v>КОРЕЯ</v>
      </c>
      <c r="J1725" s="68" t="str">
        <f>VLOOKUP(C1725,СПРАВОЧНИК!B:D,3,0)</f>
        <v>ИНОМАРКИ</v>
      </c>
      <c r="K1725" s="69" t="str">
        <f>VLOOKUP(СВОД2023[[#This Row],[ФО]],СПРАВОЧНИК!H:P,2,0)</f>
        <v>Дальневосточный ФО</v>
      </c>
    </row>
    <row r="1726" spans="1:11" x14ac:dyDescent="0.2">
      <c r="A1726" t="s">
        <v>600</v>
      </c>
      <c r="B1726" t="s">
        <v>590</v>
      </c>
      <c r="C1726" s="1" t="s">
        <v>257</v>
      </c>
      <c r="D1726" s="1" t="s">
        <v>1522</v>
      </c>
      <c r="E1726" s="2"/>
      <c r="F1726" s="3"/>
      <c r="G1726" s="2"/>
      <c r="H1726" s="3">
        <v>1</v>
      </c>
      <c r="I1726" s="68" t="str">
        <f>VLOOKUP(C1726,СПРАВОЧНИК!B:D,2,0)</f>
        <v>КОРЕЯ</v>
      </c>
      <c r="J1726" s="68" t="str">
        <f>VLOOKUP(C1726,СПРАВОЧНИК!B:D,3,0)</f>
        <v>ИНОМАРКИ</v>
      </c>
      <c r="K1726" s="69" t="str">
        <f>VLOOKUP(СВОД2023[[#This Row],[ФО]],СПРАВОЧНИК!H:P,2,0)</f>
        <v>Дальневосточный ФО</v>
      </c>
    </row>
    <row r="1727" spans="1:11" x14ac:dyDescent="0.2">
      <c r="A1727" t="s">
        <v>600</v>
      </c>
      <c r="B1727" t="s">
        <v>590</v>
      </c>
      <c r="C1727" s="1" t="s">
        <v>257</v>
      </c>
      <c r="D1727" s="1" t="s">
        <v>982</v>
      </c>
      <c r="E1727" s="2">
        <v>13</v>
      </c>
      <c r="F1727" s="3">
        <v>4</v>
      </c>
      <c r="G1727" s="2">
        <v>63</v>
      </c>
      <c r="H1727" s="3">
        <v>8</v>
      </c>
      <c r="I1727" s="68" t="str">
        <f>VLOOKUP(C1727,СПРАВОЧНИК!B:D,2,0)</f>
        <v>КОРЕЯ</v>
      </c>
      <c r="J1727" s="68" t="str">
        <f>VLOOKUP(C1727,СПРАВОЧНИК!B:D,3,0)</f>
        <v>ИНОМАРКИ</v>
      </c>
      <c r="K1727" s="69" t="str">
        <f>VLOOKUP(СВОД2023[[#This Row],[ФО]],СПРАВОЧНИК!H:P,2,0)</f>
        <v>Дальневосточный ФО</v>
      </c>
    </row>
    <row r="1728" spans="1:11" x14ac:dyDescent="0.2">
      <c r="A1728" t="s">
        <v>600</v>
      </c>
      <c r="B1728" t="s">
        <v>590</v>
      </c>
      <c r="C1728" s="1" t="s">
        <v>257</v>
      </c>
      <c r="D1728" s="1" t="s">
        <v>1523</v>
      </c>
      <c r="E1728" s="2"/>
      <c r="F1728" s="3"/>
      <c r="G1728" s="2">
        <v>1</v>
      </c>
      <c r="H1728" s="3"/>
      <c r="I1728" s="68" t="str">
        <f>VLOOKUP(C1728,СПРАВОЧНИК!B:D,2,0)</f>
        <v>КОРЕЯ</v>
      </c>
      <c r="J1728" s="68" t="str">
        <f>VLOOKUP(C1728,СПРАВОЧНИК!B:D,3,0)</f>
        <v>ИНОМАРКИ</v>
      </c>
      <c r="K1728" s="69" t="str">
        <f>VLOOKUP(СВОД2023[[#This Row],[ФО]],СПРАВОЧНИК!H:P,2,0)</f>
        <v>Дальневосточный ФО</v>
      </c>
    </row>
    <row r="1729" spans="1:11" x14ac:dyDescent="0.2">
      <c r="A1729" t="s">
        <v>600</v>
      </c>
      <c r="B1729" t="s">
        <v>590</v>
      </c>
      <c r="C1729" s="1" t="s">
        <v>257</v>
      </c>
      <c r="D1729" s="1" t="s">
        <v>983</v>
      </c>
      <c r="E1729" s="2">
        <v>95</v>
      </c>
      <c r="F1729" s="3">
        <v>73</v>
      </c>
      <c r="G1729" s="2">
        <v>412</v>
      </c>
      <c r="H1729" s="3">
        <v>421</v>
      </c>
      <c r="I1729" s="68" t="str">
        <f>VLOOKUP(C1729,СПРАВОЧНИК!B:D,2,0)</f>
        <v>КОРЕЯ</v>
      </c>
      <c r="J1729" s="68" t="str">
        <f>VLOOKUP(C1729,СПРАВОЧНИК!B:D,3,0)</f>
        <v>ИНОМАРКИ</v>
      </c>
      <c r="K1729" s="69" t="str">
        <f>VLOOKUP(СВОД2023[[#This Row],[ФО]],СПРАВОЧНИК!H:P,2,0)</f>
        <v>Дальневосточный ФО</v>
      </c>
    </row>
    <row r="1730" spans="1:11" x14ac:dyDescent="0.2">
      <c r="A1730" t="s">
        <v>600</v>
      </c>
      <c r="B1730" t="s">
        <v>590</v>
      </c>
      <c r="C1730" s="1" t="s">
        <v>257</v>
      </c>
      <c r="D1730" s="1" t="s">
        <v>1524</v>
      </c>
      <c r="E1730" s="2">
        <v>3</v>
      </c>
      <c r="F1730" s="3">
        <v>1</v>
      </c>
      <c r="G1730" s="2">
        <v>14</v>
      </c>
      <c r="H1730" s="3">
        <v>7</v>
      </c>
      <c r="I1730" s="68" t="str">
        <f>VLOOKUP(C1730,СПРАВОЧНИК!B:D,2,0)</f>
        <v>КОРЕЯ</v>
      </c>
      <c r="J1730" s="68" t="str">
        <f>VLOOKUP(C1730,СПРАВОЧНИК!B:D,3,0)</f>
        <v>ИНОМАРКИ</v>
      </c>
      <c r="K1730" s="69" t="str">
        <f>VLOOKUP(СВОД2023[[#This Row],[ФО]],СПРАВОЧНИК!H:P,2,0)</f>
        <v>Дальневосточный ФО</v>
      </c>
    </row>
    <row r="1731" spans="1:11" x14ac:dyDescent="0.2">
      <c r="A1731" t="s">
        <v>600</v>
      </c>
      <c r="B1731" t="s">
        <v>590</v>
      </c>
      <c r="C1731" s="1" t="s">
        <v>257</v>
      </c>
      <c r="D1731" s="1" t="s">
        <v>1525</v>
      </c>
      <c r="E1731" s="2"/>
      <c r="F1731" s="3"/>
      <c r="G1731" s="2">
        <v>1</v>
      </c>
      <c r="H1731" s="3"/>
      <c r="I1731" s="68" t="str">
        <f>VLOOKUP(C1731,СПРАВОЧНИК!B:D,2,0)</f>
        <v>КОРЕЯ</v>
      </c>
      <c r="J1731" s="68" t="str">
        <f>VLOOKUP(C1731,СПРАВОЧНИК!B:D,3,0)</f>
        <v>ИНОМАРКИ</v>
      </c>
      <c r="K1731" s="69" t="str">
        <f>VLOOKUP(СВОД2023[[#This Row],[ФО]],СПРАВОЧНИК!H:P,2,0)</f>
        <v>Дальневосточный ФО</v>
      </c>
    </row>
    <row r="1732" spans="1:11" x14ac:dyDescent="0.2">
      <c r="A1732" t="s">
        <v>600</v>
      </c>
      <c r="B1732" t="s">
        <v>590</v>
      </c>
      <c r="C1732" s="1" t="s">
        <v>257</v>
      </c>
      <c r="D1732" s="1" t="s">
        <v>984</v>
      </c>
      <c r="E1732" s="2">
        <v>14</v>
      </c>
      <c r="F1732" s="3">
        <v>1</v>
      </c>
      <c r="G1732" s="2">
        <v>63</v>
      </c>
      <c r="H1732" s="3">
        <v>39</v>
      </c>
      <c r="I1732" s="68" t="str">
        <f>VLOOKUP(C1732,СПРАВОЧНИК!B:D,2,0)</f>
        <v>КОРЕЯ</v>
      </c>
      <c r="J1732" s="68" t="str">
        <f>VLOOKUP(C1732,СПРАВОЧНИК!B:D,3,0)</f>
        <v>ИНОМАРКИ</v>
      </c>
      <c r="K1732" s="69" t="str">
        <f>VLOOKUP(СВОД2023[[#This Row],[ФО]],СПРАВОЧНИК!H:P,2,0)</f>
        <v>Дальневосточный ФО</v>
      </c>
    </row>
    <row r="1733" spans="1:11" x14ac:dyDescent="0.2">
      <c r="A1733" t="s">
        <v>600</v>
      </c>
      <c r="B1733" t="s">
        <v>590</v>
      </c>
      <c r="C1733" s="1" t="s">
        <v>257</v>
      </c>
      <c r="D1733" s="1" t="s">
        <v>1526</v>
      </c>
      <c r="E1733" s="2">
        <v>4</v>
      </c>
      <c r="F1733" s="3"/>
      <c r="G1733" s="2">
        <v>9</v>
      </c>
      <c r="H1733" s="3">
        <v>3</v>
      </c>
      <c r="I1733" s="68" t="str">
        <f>VLOOKUP(C1733,СПРАВОЧНИК!B:D,2,0)</f>
        <v>КОРЕЯ</v>
      </c>
      <c r="J1733" s="68" t="str">
        <f>VLOOKUP(C1733,СПРАВОЧНИК!B:D,3,0)</f>
        <v>ИНОМАРКИ</v>
      </c>
      <c r="K1733" s="69" t="str">
        <f>VLOOKUP(СВОД2023[[#This Row],[ФО]],СПРАВОЧНИК!H:P,2,0)</f>
        <v>Дальневосточный ФО</v>
      </c>
    </row>
    <row r="1734" spans="1:11" x14ac:dyDescent="0.2">
      <c r="A1734" t="s">
        <v>600</v>
      </c>
      <c r="B1734" t="s">
        <v>590</v>
      </c>
      <c r="C1734" s="1" t="s">
        <v>257</v>
      </c>
      <c r="D1734" s="1" t="s">
        <v>1527</v>
      </c>
      <c r="E1734" s="2">
        <v>1</v>
      </c>
      <c r="F1734" s="3"/>
      <c r="G1734" s="2">
        <v>1</v>
      </c>
      <c r="H1734" s="3">
        <v>1</v>
      </c>
      <c r="I1734" s="68" t="str">
        <f>VLOOKUP(C1734,СПРАВОЧНИК!B:D,2,0)</f>
        <v>КОРЕЯ</v>
      </c>
      <c r="J1734" s="68" t="str">
        <f>VLOOKUP(C1734,СПРАВОЧНИК!B:D,3,0)</f>
        <v>ИНОМАРКИ</v>
      </c>
      <c r="K1734" s="69" t="str">
        <f>VLOOKUP(СВОД2023[[#This Row],[ФО]],СПРАВОЧНИК!H:P,2,0)</f>
        <v>Дальневосточный ФО</v>
      </c>
    </row>
    <row r="1735" spans="1:11" x14ac:dyDescent="0.2">
      <c r="A1735" t="s">
        <v>600</v>
      </c>
      <c r="B1735" t="s">
        <v>590</v>
      </c>
      <c r="C1735" s="1" t="s">
        <v>266</v>
      </c>
      <c r="D1735" s="1" t="s">
        <v>1528</v>
      </c>
      <c r="E1735" s="2"/>
      <c r="F1735" s="3">
        <v>2</v>
      </c>
      <c r="G1735" s="2"/>
      <c r="H1735" s="3">
        <v>7</v>
      </c>
      <c r="I1735" s="68" t="str">
        <f>VLOOKUP(C1735,СПРАВОЧНИК!B:D,2,0)</f>
        <v>ЯПОНИЯ</v>
      </c>
      <c r="J1735" s="68" t="str">
        <f>VLOOKUP(C1735,СПРАВОЧНИК!B:D,3,0)</f>
        <v>ИНОМАРКИ</v>
      </c>
      <c r="K1735" s="69" t="str">
        <f>VLOOKUP(СВОД2023[[#This Row],[ФО]],СПРАВОЧНИК!H:P,2,0)</f>
        <v>Дальневосточный ФО</v>
      </c>
    </row>
    <row r="1736" spans="1:11" x14ac:dyDescent="0.2">
      <c r="A1736" t="s">
        <v>600</v>
      </c>
      <c r="B1736" t="s">
        <v>590</v>
      </c>
      <c r="C1736" s="1" t="s">
        <v>266</v>
      </c>
      <c r="D1736" s="1" t="s">
        <v>1529</v>
      </c>
      <c r="E1736" s="2">
        <v>4</v>
      </c>
      <c r="F1736" s="3">
        <v>2</v>
      </c>
      <c r="G1736" s="2">
        <v>15</v>
      </c>
      <c r="H1736" s="3">
        <v>14</v>
      </c>
      <c r="I1736" s="68" t="str">
        <f>VLOOKUP(C1736,СПРАВОЧНИК!B:D,2,0)</f>
        <v>ЯПОНИЯ</v>
      </c>
      <c r="J1736" s="68" t="str">
        <f>VLOOKUP(C1736,СПРАВОЧНИК!B:D,3,0)</f>
        <v>ИНОМАРКИ</v>
      </c>
      <c r="K1736" s="69" t="str">
        <f>VLOOKUP(СВОД2023[[#This Row],[ФО]],СПРАВОЧНИК!H:P,2,0)</f>
        <v>Дальневосточный ФО</v>
      </c>
    </row>
    <row r="1737" spans="1:11" x14ac:dyDescent="0.2">
      <c r="A1737" t="s">
        <v>600</v>
      </c>
      <c r="B1737" t="s">
        <v>590</v>
      </c>
      <c r="C1737" s="1" t="s">
        <v>266</v>
      </c>
      <c r="D1737" s="1" t="s">
        <v>1530</v>
      </c>
      <c r="E1737" s="2"/>
      <c r="F1737" s="3"/>
      <c r="G1737" s="2">
        <v>3</v>
      </c>
      <c r="H1737" s="3">
        <v>2</v>
      </c>
      <c r="I1737" s="68" t="str">
        <f>VLOOKUP(C1737,СПРАВОЧНИК!B:D,2,0)</f>
        <v>ЯПОНИЯ</v>
      </c>
      <c r="J1737" s="68" t="str">
        <f>VLOOKUP(C1737,СПРАВОЧНИК!B:D,3,0)</f>
        <v>ИНОМАРКИ</v>
      </c>
      <c r="K1737" s="69" t="str">
        <f>VLOOKUP(СВОД2023[[#This Row],[ФО]],СПРАВОЧНИК!H:P,2,0)</f>
        <v>Дальневосточный ФО</v>
      </c>
    </row>
    <row r="1738" spans="1:11" x14ac:dyDescent="0.2">
      <c r="A1738" t="s">
        <v>600</v>
      </c>
      <c r="B1738" t="s">
        <v>590</v>
      </c>
      <c r="C1738" s="1" t="s">
        <v>266</v>
      </c>
      <c r="D1738" s="1" t="s">
        <v>1531</v>
      </c>
      <c r="E1738" s="2">
        <v>2</v>
      </c>
      <c r="F1738" s="3"/>
      <c r="G1738" s="2">
        <v>10</v>
      </c>
      <c r="H1738" s="3">
        <v>5</v>
      </c>
      <c r="I1738" s="68" t="str">
        <f>VLOOKUP(C1738,СПРАВОЧНИК!B:D,2,0)</f>
        <v>ЯПОНИЯ</v>
      </c>
      <c r="J1738" s="68" t="str">
        <f>VLOOKUP(C1738,СПРАВОЧНИК!B:D,3,0)</f>
        <v>ИНОМАРКИ</v>
      </c>
      <c r="K1738" s="69" t="str">
        <f>VLOOKUP(СВОД2023[[#This Row],[ФО]],СПРАВОЧНИК!H:P,2,0)</f>
        <v>Дальневосточный ФО</v>
      </c>
    </row>
    <row r="1739" spans="1:11" x14ac:dyDescent="0.2">
      <c r="A1739" t="s">
        <v>600</v>
      </c>
      <c r="B1739" t="s">
        <v>590</v>
      </c>
      <c r="C1739" s="1" t="s">
        <v>266</v>
      </c>
      <c r="D1739" s="1" t="s">
        <v>1532</v>
      </c>
      <c r="E1739" s="2">
        <v>5</v>
      </c>
      <c r="F1739" s="3">
        <v>6</v>
      </c>
      <c r="G1739" s="2">
        <v>26</v>
      </c>
      <c r="H1739" s="3">
        <v>40</v>
      </c>
      <c r="I1739" s="68" t="str">
        <f>VLOOKUP(C1739,СПРАВОЧНИК!B:D,2,0)</f>
        <v>ЯПОНИЯ</v>
      </c>
      <c r="J1739" s="68" t="str">
        <f>VLOOKUP(C1739,СПРАВОЧНИК!B:D,3,0)</f>
        <v>ИНОМАРКИ</v>
      </c>
      <c r="K1739" s="69" t="str">
        <f>VLOOKUP(СВОД2023[[#This Row],[ФО]],СПРАВОЧНИК!H:P,2,0)</f>
        <v>Дальневосточный ФО</v>
      </c>
    </row>
    <row r="1740" spans="1:11" x14ac:dyDescent="0.2">
      <c r="A1740" t="s">
        <v>600</v>
      </c>
      <c r="B1740" t="s">
        <v>590</v>
      </c>
      <c r="C1740" s="1" t="s">
        <v>266</v>
      </c>
      <c r="D1740" s="1" t="s">
        <v>1533</v>
      </c>
      <c r="E1740" s="2"/>
      <c r="F1740" s="3"/>
      <c r="G1740" s="2">
        <v>7</v>
      </c>
      <c r="H1740" s="3"/>
      <c r="I1740" s="68" t="str">
        <f>VLOOKUP(C1740,СПРАВОЧНИК!B:D,2,0)</f>
        <v>ЯПОНИЯ</v>
      </c>
      <c r="J1740" s="68" t="str">
        <f>VLOOKUP(C1740,СПРАВОЧНИК!B:D,3,0)</f>
        <v>ИНОМАРКИ</v>
      </c>
      <c r="K1740" s="69" t="str">
        <f>VLOOKUP(СВОД2023[[#This Row],[ФО]],СПРАВОЧНИК!H:P,2,0)</f>
        <v>Дальневосточный ФО</v>
      </c>
    </row>
    <row r="1741" spans="1:11" x14ac:dyDescent="0.2">
      <c r="A1741" t="s">
        <v>600</v>
      </c>
      <c r="B1741" t="s">
        <v>590</v>
      </c>
      <c r="C1741" s="1" t="s">
        <v>266</v>
      </c>
      <c r="D1741" s="1" t="s">
        <v>267</v>
      </c>
      <c r="E1741" s="2">
        <v>1</v>
      </c>
      <c r="F1741" s="3"/>
      <c r="G1741" s="2">
        <v>8</v>
      </c>
      <c r="H1741" s="3">
        <v>4</v>
      </c>
      <c r="I1741" s="68" t="str">
        <f>VLOOKUP(C1741,СПРАВОЧНИК!B:D,2,0)</f>
        <v>ЯПОНИЯ</v>
      </c>
      <c r="J1741" s="68" t="str">
        <f>VLOOKUP(C1741,СПРАВОЧНИК!B:D,3,0)</f>
        <v>ИНОМАРКИ</v>
      </c>
      <c r="K1741" s="69" t="str">
        <f>VLOOKUP(СВОД2023[[#This Row],[ФО]],СПРАВОЧНИК!H:P,2,0)</f>
        <v>Дальневосточный ФО</v>
      </c>
    </row>
    <row r="1742" spans="1:11" x14ac:dyDescent="0.2">
      <c r="A1742" t="s">
        <v>600</v>
      </c>
      <c r="B1742" t="s">
        <v>590</v>
      </c>
      <c r="C1742" s="1" t="s">
        <v>266</v>
      </c>
      <c r="D1742" s="1" t="s">
        <v>1534</v>
      </c>
      <c r="E1742" s="2"/>
      <c r="F1742" s="3"/>
      <c r="G1742" s="2">
        <v>2</v>
      </c>
      <c r="H1742" s="3">
        <v>3</v>
      </c>
      <c r="I1742" s="68" t="str">
        <f>VLOOKUP(C1742,СПРАВОЧНИК!B:D,2,0)</f>
        <v>ЯПОНИЯ</v>
      </c>
      <c r="J1742" s="68" t="str">
        <f>VLOOKUP(C1742,СПРАВОЧНИК!B:D,3,0)</f>
        <v>ИНОМАРКИ</v>
      </c>
      <c r="K1742" s="69" t="str">
        <f>VLOOKUP(СВОД2023[[#This Row],[ФО]],СПРАВОЧНИК!H:P,2,0)</f>
        <v>Дальневосточный ФО</v>
      </c>
    </row>
    <row r="1743" spans="1:11" x14ac:dyDescent="0.2">
      <c r="A1743" t="s">
        <v>600</v>
      </c>
      <c r="B1743" t="s">
        <v>590</v>
      </c>
      <c r="C1743" s="1" t="s">
        <v>266</v>
      </c>
      <c r="D1743" s="1" t="s">
        <v>1535</v>
      </c>
      <c r="E1743" s="2"/>
      <c r="F1743" s="3">
        <v>1</v>
      </c>
      <c r="G1743" s="2">
        <v>3</v>
      </c>
      <c r="H1743" s="3">
        <v>2</v>
      </c>
      <c r="I1743" s="68" t="str">
        <f>VLOOKUP(C1743,СПРАВОЧНИК!B:D,2,0)</f>
        <v>ЯПОНИЯ</v>
      </c>
      <c r="J1743" s="68" t="str">
        <f>VLOOKUP(C1743,СПРАВОЧНИК!B:D,3,0)</f>
        <v>ИНОМАРКИ</v>
      </c>
      <c r="K1743" s="69" t="str">
        <f>VLOOKUP(СВОД2023[[#This Row],[ФО]],СПРАВОЧНИК!H:P,2,0)</f>
        <v>Дальневосточный ФО</v>
      </c>
    </row>
    <row r="1744" spans="1:11" x14ac:dyDescent="0.2">
      <c r="A1744" t="s">
        <v>600</v>
      </c>
      <c r="B1744" t="s">
        <v>590</v>
      </c>
      <c r="C1744" s="1" t="s">
        <v>266</v>
      </c>
      <c r="D1744" s="1" t="s">
        <v>1536</v>
      </c>
      <c r="E1744" s="2">
        <v>2</v>
      </c>
      <c r="F1744" s="3"/>
      <c r="G1744" s="2">
        <v>7</v>
      </c>
      <c r="H1744" s="3">
        <v>4</v>
      </c>
      <c r="I1744" s="68" t="str">
        <f>VLOOKUP(C1744,СПРАВОЧНИК!B:D,2,0)</f>
        <v>ЯПОНИЯ</v>
      </c>
      <c r="J1744" s="68" t="str">
        <f>VLOOKUP(C1744,СПРАВОЧНИК!B:D,3,0)</f>
        <v>ИНОМАРКИ</v>
      </c>
      <c r="K1744" s="69" t="str">
        <f>VLOOKUP(СВОД2023[[#This Row],[ФО]],СПРАВОЧНИК!H:P,2,0)</f>
        <v>Дальневосточный ФО</v>
      </c>
    </row>
    <row r="1745" spans="1:11" x14ac:dyDescent="0.2">
      <c r="A1745" t="s">
        <v>600</v>
      </c>
      <c r="B1745" t="s">
        <v>590</v>
      </c>
      <c r="C1745" s="1" t="s">
        <v>266</v>
      </c>
      <c r="D1745" s="1" t="s">
        <v>268</v>
      </c>
      <c r="E1745" s="2">
        <v>6</v>
      </c>
      <c r="F1745" s="3">
        <v>5</v>
      </c>
      <c r="G1745" s="2">
        <v>50</v>
      </c>
      <c r="H1745" s="3">
        <v>32</v>
      </c>
      <c r="I1745" s="68" t="str">
        <f>VLOOKUP(C1745,СПРАВОЧНИК!B:D,2,0)</f>
        <v>ЯПОНИЯ</v>
      </c>
      <c r="J1745" s="68" t="str">
        <f>VLOOKUP(C1745,СПРАВОЧНИК!B:D,3,0)</f>
        <v>ИНОМАРКИ</v>
      </c>
      <c r="K1745" s="69" t="str">
        <f>VLOOKUP(СВОД2023[[#This Row],[ФО]],СПРАВОЧНИК!H:P,2,0)</f>
        <v>Дальневосточный ФО</v>
      </c>
    </row>
    <row r="1746" spans="1:11" x14ac:dyDescent="0.2">
      <c r="A1746" t="s">
        <v>600</v>
      </c>
      <c r="B1746" t="s">
        <v>590</v>
      </c>
      <c r="C1746" s="1" t="s">
        <v>266</v>
      </c>
      <c r="D1746" s="1" t="s">
        <v>269</v>
      </c>
      <c r="E1746" s="2"/>
      <c r="F1746" s="3">
        <v>1</v>
      </c>
      <c r="G1746" s="2">
        <v>2</v>
      </c>
      <c r="H1746" s="3">
        <v>1</v>
      </c>
      <c r="I1746" s="68" t="str">
        <f>VLOOKUP(C1746,СПРАВОЧНИК!B:D,2,0)</f>
        <v>ЯПОНИЯ</v>
      </c>
      <c r="J1746" s="68" t="str">
        <f>VLOOKUP(C1746,СПРАВОЧНИК!B:D,3,0)</f>
        <v>ИНОМАРКИ</v>
      </c>
      <c r="K1746" s="69" t="str">
        <f>VLOOKUP(СВОД2023[[#This Row],[ФО]],СПРАВОЧНИК!H:P,2,0)</f>
        <v>Дальневосточный ФО</v>
      </c>
    </row>
    <row r="1747" spans="1:11" x14ac:dyDescent="0.2">
      <c r="A1747" t="s">
        <v>600</v>
      </c>
      <c r="B1747" t="s">
        <v>590</v>
      </c>
      <c r="C1747" s="1" t="s">
        <v>266</v>
      </c>
      <c r="D1747" s="1" t="s">
        <v>270</v>
      </c>
      <c r="E1747" s="2"/>
      <c r="F1747" s="3"/>
      <c r="G1747" s="2">
        <v>3</v>
      </c>
      <c r="H1747" s="3">
        <v>3</v>
      </c>
      <c r="I1747" s="68" t="str">
        <f>VLOOKUP(C1747,СПРАВОЧНИК!B:D,2,0)</f>
        <v>ЯПОНИЯ</v>
      </c>
      <c r="J1747" s="68" t="str">
        <f>VLOOKUP(C1747,СПРАВОЧНИК!B:D,3,0)</f>
        <v>ИНОМАРКИ</v>
      </c>
      <c r="K1747" s="69" t="str">
        <f>VLOOKUP(СВОД2023[[#This Row],[ФО]],СПРАВОЧНИК!H:P,2,0)</f>
        <v>Дальневосточный ФО</v>
      </c>
    </row>
    <row r="1748" spans="1:11" x14ac:dyDescent="0.2">
      <c r="A1748" t="s">
        <v>600</v>
      </c>
      <c r="B1748" t="s">
        <v>590</v>
      </c>
      <c r="C1748" s="1" t="s">
        <v>266</v>
      </c>
      <c r="D1748" s="1" t="s">
        <v>1537</v>
      </c>
      <c r="E1748" s="2">
        <v>65</v>
      </c>
      <c r="F1748" s="3">
        <v>48</v>
      </c>
      <c r="G1748" s="2">
        <v>304</v>
      </c>
      <c r="H1748" s="3">
        <v>285</v>
      </c>
      <c r="I1748" s="68" t="str">
        <f>VLOOKUP(C1748,СПРАВОЧНИК!B:D,2,0)</f>
        <v>ЯПОНИЯ</v>
      </c>
      <c r="J1748" s="68" t="str">
        <f>VLOOKUP(C1748,СПРАВОЧНИК!B:D,3,0)</f>
        <v>ИНОМАРКИ</v>
      </c>
      <c r="K1748" s="69" t="str">
        <f>VLOOKUP(СВОД2023[[#This Row],[ФО]],СПРАВОЧНИК!H:P,2,0)</f>
        <v>Дальневосточный ФО</v>
      </c>
    </row>
    <row r="1749" spans="1:11" x14ac:dyDescent="0.2">
      <c r="A1749" t="s">
        <v>600</v>
      </c>
      <c r="B1749" t="s">
        <v>590</v>
      </c>
      <c r="C1749" s="1" t="s">
        <v>266</v>
      </c>
      <c r="D1749" s="1" t="s">
        <v>271</v>
      </c>
      <c r="E1749" s="2">
        <v>32</v>
      </c>
      <c r="F1749" s="3">
        <v>18</v>
      </c>
      <c r="G1749" s="2">
        <v>130</v>
      </c>
      <c r="H1749" s="3">
        <v>125</v>
      </c>
      <c r="I1749" s="68" t="str">
        <f>VLOOKUP(C1749,СПРАВОЧНИК!B:D,2,0)</f>
        <v>ЯПОНИЯ</v>
      </c>
      <c r="J1749" s="68" t="str">
        <f>VLOOKUP(C1749,СПРАВОЧНИК!B:D,3,0)</f>
        <v>ИНОМАРКИ</v>
      </c>
      <c r="K1749" s="69" t="str">
        <f>VLOOKUP(СВОД2023[[#This Row],[ФО]],СПРАВОЧНИК!H:P,2,0)</f>
        <v>Дальневосточный ФО</v>
      </c>
    </row>
    <row r="1750" spans="1:11" x14ac:dyDescent="0.2">
      <c r="A1750" t="s">
        <v>600</v>
      </c>
      <c r="B1750" t="s">
        <v>590</v>
      </c>
      <c r="C1750" s="1" t="s">
        <v>266</v>
      </c>
      <c r="D1750" s="1" t="s">
        <v>648</v>
      </c>
      <c r="E1750" s="2"/>
      <c r="F1750" s="3"/>
      <c r="G1750" s="2"/>
      <c r="H1750" s="3">
        <v>1</v>
      </c>
      <c r="I1750" s="68" t="str">
        <f>VLOOKUP(C1750,СПРАВОЧНИК!B:D,2,0)</f>
        <v>ЯПОНИЯ</v>
      </c>
      <c r="J1750" s="68" t="str">
        <f>VLOOKUP(C1750,СПРАВОЧНИК!B:D,3,0)</f>
        <v>ИНОМАРКИ</v>
      </c>
      <c r="K1750" s="69" t="str">
        <f>VLOOKUP(СВОД2023[[#This Row],[ФО]],СПРАВОЧНИК!H:P,2,0)</f>
        <v>Дальневосточный ФО</v>
      </c>
    </row>
    <row r="1751" spans="1:11" x14ac:dyDescent="0.2">
      <c r="A1751" t="s">
        <v>600</v>
      </c>
      <c r="B1751" t="s">
        <v>590</v>
      </c>
      <c r="C1751" s="1" t="s">
        <v>272</v>
      </c>
      <c r="D1751" s="1" t="s">
        <v>1538</v>
      </c>
      <c r="E1751" s="2"/>
      <c r="F1751" s="3"/>
      <c r="G1751" s="2"/>
      <c r="H1751" s="3">
        <v>1</v>
      </c>
      <c r="I1751" s="68" t="str">
        <f>VLOOKUP(C1751,СПРАВОЧНИК!B:D,2,0)</f>
        <v>ИРАН</v>
      </c>
      <c r="J1751" s="68" t="str">
        <f>VLOOKUP(C1751,СПРАВОЧНИК!B:D,3,0)</f>
        <v>ИНОМАРКИ</v>
      </c>
      <c r="K1751" s="69" t="str">
        <f>VLOOKUP(СВОД2023[[#This Row],[ФО]],СПРАВОЧНИК!H:P,2,0)</f>
        <v>Дальневосточный ФО</v>
      </c>
    </row>
    <row r="1752" spans="1:11" x14ac:dyDescent="0.2">
      <c r="A1752" t="s">
        <v>600</v>
      </c>
      <c r="B1752" t="s">
        <v>590</v>
      </c>
      <c r="C1752" s="1" t="s">
        <v>274</v>
      </c>
      <c r="D1752" s="1" t="s">
        <v>1539</v>
      </c>
      <c r="E1752" s="2">
        <v>1</v>
      </c>
      <c r="F1752" s="3"/>
      <c r="G1752" s="2">
        <v>11</v>
      </c>
      <c r="H1752" s="3">
        <v>12</v>
      </c>
      <c r="I1752" s="68" t="str">
        <f>VLOOKUP(C1752,СПРАВОЧНИК!B:D,2,0)</f>
        <v>ЯПОНИЯ</v>
      </c>
      <c r="J1752" s="68" t="str">
        <f>VLOOKUP(C1752,СПРАВОЧНИК!B:D,3,0)</f>
        <v>ИНОМАРКИ</v>
      </c>
      <c r="K1752" s="69" t="str">
        <f>VLOOKUP(СВОД2023[[#This Row],[ФО]],СПРАВОЧНИК!H:P,2,0)</f>
        <v>Дальневосточный ФО</v>
      </c>
    </row>
    <row r="1753" spans="1:11" x14ac:dyDescent="0.2">
      <c r="A1753" t="s">
        <v>600</v>
      </c>
      <c r="B1753" t="s">
        <v>590</v>
      </c>
      <c r="C1753" s="1" t="s">
        <v>274</v>
      </c>
      <c r="D1753" s="1" t="s">
        <v>1540</v>
      </c>
      <c r="E1753" s="2"/>
      <c r="F1753" s="3">
        <v>1</v>
      </c>
      <c r="G1753" s="2">
        <v>2</v>
      </c>
      <c r="H1753" s="3">
        <v>7</v>
      </c>
      <c r="I1753" s="68" t="str">
        <f>VLOOKUP(C1753,СПРАВОЧНИК!B:D,2,0)</f>
        <v>ЯПОНИЯ</v>
      </c>
      <c r="J1753" s="68" t="str">
        <f>VLOOKUP(C1753,СПРАВОЧНИК!B:D,3,0)</f>
        <v>ИНОМАРКИ</v>
      </c>
      <c r="K1753" s="69" t="str">
        <f>VLOOKUP(СВОД2023[[#This Row],[ФО]],СПРАВОЧНИК!H:P,2,0)</f>
        <v>Дальневосточный ФО</v>
      </c>
    </row>
    <row r="1754" spans="1:11" x14ac:dyDescent="0.2">
      <c r="A1754" t="s">
        <v>600</v>
      </c>
      <c r="B1754" t="s">
        <v>590</v>
      </c>
      <c r="C1754" s="1" t="s">
        <v>274</v>
      </c>
      <c r="D1754" s="1" t="s">
        <v>1541</v>
      </c>
      <c r="E1754" s="2">
        <v>55</v>
      </c>
      <c r="F1754" s="3">
        <v>60</v>
      </c>
      <c r="G1754" s="2">
        <v>290</v>
      </c>
      <c r="H1754" s="3">
        <v>297</v>
      </c>
      <c r="I1754" s="68" t="str">
        <f>VLOOKUP(C1754,СПРАВОЧНИК!B:D,2,0)</f>
        <v>ЯПОНИЯ</v>
      </c>
      <c r="J1754" s="68" t="str">
        <f>VLOOKUP(C1754,СПРАВОЧНИК!B:D,3,0)</f>
        <v>ИНОМАРКИ</v>
      </c>
      <c r="K1754" s="69" t="str">
        <f>VLOOKUP(СВОД2023[[#This Row],[ФО]],СПРАВОЧНИК!H:P,2,0)</f>
        <v>Дальневосточный ФО</v>
      </c>
    </row>
    <row r="1755" spans="1:11" x14ac:dyDescent="0.2">
      <c r="A1755" t="s">
        <v>600</v>
      </c>
      <c r="B1755" t="s">
        <v>590</v>
      </c>
      <c r="C1755" s="1" t="s">
        <v>274</v>
      </c>
      <c r="D1755" s="1" t="s">
        <v>1542</v>
      </c>
      <c r="E1755" s="2">
        <v>2</v>
      </c>
      <c r="F1755" s="3">
        <v>2</v>
      </c>
      <c r="G1755" s="2">
        <v>10</v>
      </c>
      <c r="H1755" s="3">
        <v>6</v>
      </c>
      <c r="I1755" s="68" t="str">
        <f>VLOOKUP(C1755,СПРАВОЧНИК!B:D,2,0)</f>
        <v>ЯПОНИЯ</v>
      </c>
      <c r="J1755" s="68" t="str">
        <f>VLOOKUP(C1755,СПРАВОЧНИК!B:D,3,0)</f>
        <v>ИНОМАРКИ</v>
      </c>
      <c r="K1755" s="69" t="str">
        <f>VLOOKUP(СВОД2023[[#This Row],[ФО]],СПРАВОЧНИК!H:P,2,0)</f>
        <v>Дальневосточный ФО</v>
      </c>
    </row>
    <row r="1756" spans="1:11" x14ac:dyDescent="0.2">
      <c r="A1756" t="s">
        <v>600</v>
      </c>
      <c r="B1756" t="s">
        <v>590</v>
      </c>
      <c r="C1756" s="1" t="s">
        <v>274</v>
      </c>
      <c r="D1756" s="1" t="s">
        <v>1543</v>
      </c>
      <c r="E1756" s="2">
        <v>2</v>
      </c>
      <c r="F1756" s="3">
        <v>1</v>
      </c>
      <c r="G1756" s="2">
        <v>9</v>
      </c>
      <c r="H1756" s="3">
        <v>6</v>
      </c>
      <c r="I1756" s="68" t="str">
        <f>VLOOKUP(C1756,СПРАВОЧНИК!B:D,2,0)</f>
        <v>ЯПОНИЯ</v>
      </c>
      <c r="J1756" s="68" t="str">
        <f>VLOOKUP(C1756,СПРАВОЧНИК!B:D,3,0)</f>
        <v>ИНОМАРКИ</v>
      </c>
      <c r="K1756" s="69" t="str">
        <f>VLOOKUP(СВОД2023[[#This Row],[ФО]],СПРАВОЧНИК!H:P,2,0)</f>
        <v>Дальневосточный ФО</v>
      </c>
    </row>
    <row r="1757" spans="1:11" x14ac:dyDescent="0.2">
      <c r="A1757" t="s">
        <v>600</v>
      </c>
      <c r="B1757" t="s">
        <v>590</v>
      </c>
      <c r="C1757" s="1" t="s">
        <v>274</v>
      </c>
      <c r="D1757" s="1" t="s">
        <v>275</v>
      </c>
      <c r="E1757" s="2"/>
      <c r="F1757" s="3"/>
      <c r="G1757" s="2">
        <v>2</v>
      </c>
      <c r="H1757" s="3"/>
      <c r="I1757" s="68" t="str">
        <f>VLOOKUP(C1757,СПРАВОЧНИК!B:D,2,0)</f>
        <v>ЯПОНИЯ</v>
      </c>
      <c r="J1757" s="68" t="str">
        <f>VLOOKUP(C1757,СПРАВОЧНИК!B:D,3,0)</f>
        <v>ИНОМАРКИ</v>
      </c>
      <c r="K1757" s="69" t="str">
        <f>VLOOKUP(СВОД2023[[#This Row],[ФО]],СПРАВОЧНИК!H:P,2,0)</f>
        <v>Дальневосточный ФО</v>
      </c>
    </row>
    <row r="1758" spans="1:11" x14ac:dyDescent="0.2">
      <c r="A1758" t="s">
        <v>600</v>
      </c>
      <c r="B1758" t="s">
        <v>590</v>
      </c>
      <c r="C1758" s="1" t="s">
        <v>274</v>
      </c>
      <c r="D1758" s="1" t="s">
        <v>1544</v>
      </c>
      <c r="E1758" s="2">
        <v>13</v>
      </c>
      <c r="F1758" s="3">
        <v>5</v>
      </c>
      <c r="G1758" s="2">
        <v>50</v>
      </c>
      <c r="H1758" s="3">
        <v>28</v>
      </c>
      <c r="I1758" s="68" t="str">
        <f>VLOOKUP(C1758,СПРАВОЧНИК!B:D,2,0)</f>
        <v>ЯПОНИЯ</v>
      </c>
      <c r="J1758" s="68" t="str">
        <f>VLOOKUP(C1758,СПРАВОЧНИК!B:D,3,0)</f>
        <v>ИНОМАРКИ</v>
      </c>
      <c r="K1758" s="69" t="str">
        <f>VLOOKUP(СВОД2023[[#This Row],[ФО]],СПРАВОЧНИК!H:P,2,0)</f>
        <v>Дальневосточный ФО</v>
      </c>
    </row>
    <row r="1759" spans="1:11" x14ac:dyDescent="0.2">
      <c r="A1759" t="s">
        <v>600</v>
      </c>
      <c r="B1759" t="s">
        <v>590</v>
      </c>
      <c r="C1759" s="1" t="s">
        <v>274</v>
      </c>
      <c r="D1759" s="1" t="s">
        <v>1545</v>
      </c>
      <c r="E1759" s="2">
        <v>2</v>
      </c>
      <c r="F1759" s="3">
        <v>1</v>
      </c>
      <c r="G1759" s="2">
        <v>3</v>
      </c>
      <c r="H1759" s="3">
        <v>10</v>
      </c>
      <c r="I1759" s="68" t="str">
        <f>VLOOKUP(C1759,СПРАВОЧНИК!B:D,2,0)</f>
        <v>ЯПОНИЯ</v>
      </c>
      <c r="J1759" s="68" t="str">
        <f>VLOOKUP(C1759,СПРАВОЧНИК!B:D,3,0)</f>
        <v>ИНОМАРКИ</v>
      </c>
      <c r="K1759" s="69" t="str">
        <f>VLOOKUP(СВОД2023[[#This Row],[ФО]],СПРАВОЧНИК!H:P,2,0)</f>
        <v>Дальневосточный ФО</v>
      </c>
    </row>
    <row r="1760" spans="1:11" x14ac:dyDescent="0.2">
      <c r="A1760" t="s">
        <v>600</v>
      </c>
      <c r="B1760" t="s">
        <v>590</v>
      </c>
      <c r="C1760" s="1" t="s">
        <v>274</v>
      </c>
      <c r="D1760" s="1" t="s">
        <v>1546</v>
      </c>
      <c r="E1760" s="2">
        <v>1</v>
      </c>
      <c r="F1760" s="3">
        <v>2</v>
      </c>
      <c r="G1760" s="2">
        <v>7</v>
      </c>
      <c r="H1760" s="3">
        <v>5</v>
      </c>
      <c r="I1760" s="68" t="str">
        <f>VLOOKUP(C1760,СПРАВОЧНИК!B:D,2,0)</f>
        <v>ЯПОНИЯ</v>
      </c>
      <c r="J1760" s="68" t="str">
        <f>VLOOKUP(C1760,СПРАВОЧНИК!B:D,3,0)</f>
        <v>ИНОМАРКИ</v>
      </c>
      <c r="K1760" s="69" t="str">
        <f>VLOOKUP(СВОД2023[[#This Row],[ФО]],СПРАВОЧНИК!H:P,2,0)</f>
        <v>Дальневосточный ФО</v>
      </c>
    </row>
    <row r="1761" spans="1:11" x14ac:dyDescent="0.2">
      <c r="A1761" t="s">
        <v>600</v>
      </c>
      <c r="B1761" t="s">
        <v>590</v>
      </c>
      <c r="C1761" s="1" t="s">
        <v>274</v>
      </c>
      <c r="D1761" s="1" t="s">
        <v>1547</v>
      </c>
      <c r="E1761" s="2">
        <v>3</v>
      </c>
      <c r="F1761" s="3"/>
      <c r="G1761" s="2">
        <v>14</v>
      </c>
      <c r="H1761" s="3">
        <v>14</v>
      </c>
      <c r="I1761" s="68" t="str">
        <f>VLOOKUP(C1761,СПРАВОЧНИК!B:D,2,0)</f>
        <v>ЯПОНИЯ</v>
      </c>
      <c r="J1761" s="68" t="str">
        <f>VLOOKUP(C1761,СПРАВОЧНИК!B:D,3,0)</f>
        <v>ИНОМАРКИ</v>
      </c>
      <c r="K1761" s="69" t="str">
        <f>VLOOKUP(СВОД2023[[#This Row],[ФО]],СПРАВОЧНИК!H:P,2,0)</f>
        <v>Дальневосточный ФО</v>
      </c>
    </row>
    <row r="1762" spans="1:11" x14ac:dyDescent="0.2">
      <c r="A1762" t="s">
        <v>600</v>
      </c>
      <c r="B1762" t="s">
        <v>590</v>
      </c>
      <c r="C1762" s="1" t="s">
        <v>274</v>
      </c>
      <c r="D1762" s="1" t="s">
        <v>1548</v>
      </c>
      <c r="E1762" s="2">
        <v>2</v>
      </c>
      <c r="F1762" s="3">
        <v>7</v>
      </c>
      <c r="G1762" s="2">
        <v>33</v>
      </c>
      <c r="H1762" s="3">
        <v>31</v>
      </c>
      <c r="I1762" s="68" t="str">
        <f>VLOOKUP(C1762,СПРАВОЧНИК!B:D,2,0)</f>
        <v>ЯПОНИЯ</v>
      </c>
      <c r="J1762" s="68" t="str">
        <f>VLOOKUP(C1762,СПРАВОЧНИК!B:D,3,0)</f>
        <v>ИНОМАРКИ</v>
      </c>
      <c r="K1762" s="69" t="str">
        <f>VLOOKUP(СВОД2023[[#This Row],[ФО]],СПРАВОЧНИК!H:P,2,0)</f>
        <v>Дальневосточный ФО</v>
      </c>
    </row>
    <row r="1763" spans="1:11" x14ac:dyDescent="0.2">
      <c r="A1763" t="s">
        <v>600</v>
      </c>
      <c r="B1763" t="s">
        <v>590</v>
      </c>
      <c r="C1763" s="1" t="s">
        <v>1054</v>
      </c>
      <c r="D1763" s="1" t="s">
        <v>1549</v>
      </c>
      <c r="E1763" s="2">
        <v>1</v>
      </c>
      <c r="F1763" s="3">
        <v>1</v>
      </c>
      <c r="G1763" s="2">
        <v>5</v>
      </c>
      <c r="H1763" s="3">
        <v>5</v>
      </c>
      <c r="I1763" s="68" t="str">
        <f>VLOOKUP(C1763,СПРАВОЧНИК!B:D,2,0)</f>
        <v>РОССИЯ</v>
      </c>
      <c r="J1763" s="68" t="str">
        <f>VLOOKUP(C1763,СПРАВОЧНИК!B:D,3,0)</f>
        <v>ОТЕЧЕСТВЕННЫЕ</v>
      </c>
      <c r="K1763" s="69" t="str">
        <f>VLOOKUP(СВОД2023[[#This Row],[ФО]],СПРАВОЧНИК!H:P,2,0)</f>
        <v>Дальневосточный ФО</v>
      </c>
    </row>
    <row r="1764" spans="1:11" x14ac:dyDescent="0.2">
      <c r="A1764" t="s">
        <v>600</v>
      </c>
      <c r="B1764" t="s">
        <v>590</v>
      </c>
      <c r="C1764" s="1" t="s">
        <v>1054</v>
      </c>
      <c r="D1764" s="1" t="s">
        <v>1550</v>
      </c>
      <c r="E1764" s="2">
        <v>1</v>
      </c>
      <c r="F1764" s="3">
        <v>4</v>
      </c>
      <c r="G1764" s="2">
        <v>7</v>
      </c>
      <c r="H1764" s="3">
        <v>7</v>
      </c>
      <c r="I1764" s="68" t="str">
        <f>VLOOKUP(C1764,СПРАВОЧНИК!B:D,2,0)</f>
        <v>РОССИЯ</v>
      </c>
      <c r="J1764" s="68" t="str">
        <f>VLOOKUP(C1764,СПРАВОЧНИК!B:D,3,0)</f>
        <v>ОТЕЧЕСТВЕННЫЕ</v>
      </c>
      <c r="K1764" s="69" t="str">
        <f>VLOOKUP(СВОД2023[[#This Row],[ФО]],СПРАВОЧНИК!H:P,2,0)</f>
        <v>Дальневосточный ФО</v>
      </c>
    </row>
    <row r="1765" spans="1:11" x14ac:dyDescent="0.2">
      <c r="A1765" t="s">
        <v>600</v>
      </c>
      <c r="B1765" t="s">
        <v>590</v>
      </c>
      <c r="C1765" s="1" t="s">
        <v>276</v>
      </c>
      <c r="D1765" s="1" t="s">
        <v>1551</v>
      </c>
      <c r="E1765" s="2"/>
      <c r="F1765" s="3"/>
      <c r="G1765" s="2"/>
      <c r="H1765" s="3">
        <v>1</v>
      </c>
      <c r="I1765" s="68" t="str">
        <f>VLOOKUP(C1765,СПРАВОЧНИК!B:D,2,0)</f>
        <v>КИТАЙ</v>
      </c>
      <c r="J1765" s="68" t="str">
        <f>VLOOKUP(C1765,СПРАВОЧНИК!B:D,3,0)</f>
        <v>ИНОМАРКИ</v>
      </c>
      <c r="K1765" s="69" t="str">
        <f>VLOOKUP(СВОД2023[[#This Row],[ФО]],СПРАВОЧНИК!H:P,2,0)</f>
        <v>Дальневосточный ФО</v>
      </c>
    </row>
    <row r="1766" spans="1:11" x14ac:dyDescent="0.2">
      <c r="A1766" t="s">
        <v>600</v>
      </c>
      <c r="B1766" t="s">
        <v>590</v>
      </c>
      <c r="C1766" s="1" t="s">
        <v>276</v>
      </c>
      <c r="D1766" s="1" t="s">
        <v>279</v>
      </c>
      <c r="E1766" s="2"/>
      <c r="F1766" s="3"/>
      <c r="G1766" s="2">
        <v>1</v>
      </c>
      <c r="H1766" s="3"/>
      <c r="I1766" s="68" t="str">
        <f>VLOOKUP(C1766,СПРАВОЧНИК!B:D,2,0)</f>
        <v>КИТАЙ</v>
      </c>
      <c r="J1766" s="68" t="str">
        <f>VLOOKUP(C1766,СПРАВОЧНИК!B:D,3,0)</f>
        <v>ИНОМАРКИ</v>
      </c>
      <c r="K1766" s="69" t="str">
        <f>VLOOKUP(СВОД2023[[#This Row],[ФО]],СПРАВОЧНИК!H:P,2,0)</f>
        <v>Дальневосточный ФО</v>
      </c>
    </row>
    <row r="1767" spans="1:11" x14ac:dyDescent="0.2">
      <c r="A1767" t="s">
        <v>600</v>
      </c>
      <c r="B1767" t="s">
        <v>590</v>
      </c>
      <c r="C1767" s="1" t="s">
        <v>285</v>
      </c>
      <c r="D1767" s="1" t="s">
        <v>286</v>
      </c>
      <c r="E1767" s="2">
        <v>1</v>
      </c>
      <c r="F1767" s="3"/>
      <c r="G1767" s="2">
        <v>5</v>
      </c>
      <c r="H1767" s="3">
        <v>1</v>
      </c>
      <c r="I1767" s="68" t="str">
        <f>VLOOKUP(C1767,СПРАВОЧНИК!B:D,2,0)</f>
        <v>ЕВРОПА</v>
      </c>
      <c r="J1767" s="68" t="str">
        <f>VLOOKUP(C1767,СПРАВОЧНИК!B:D,3,0)</f>
        <v>ИНОМАРКИ</v>
      </c>
      <c r="K1767" s="69" t="str">
        <f>VLOOKUP(СВОД2023[[#This Row],[ФО]],СПРАВОЧНИК!H:P,2,0)</f>
        <v>Дальневосточный ФО</v>
      </c>
    </row>
    <row r="1768" spans="1:11" x14ac:dyDescent="0.2">
      <c r="A1768" t="s">
        <v>600</v>
      </c>
      <c r="B1768" t="s">
        <v>590</v>
      </c>
      <c r="C1768" s="1" t="s">
        <v>285</v>
      </c>
      <c r="D1768" s="1" t="s">
        <v>287</v>
      </c>
      <c r="E1768" s="2"/>
      <c r="F1768" s="3"/>
      <c r="G1768" s="2">
        <v>4</v>
      </c>
      <c r="H1768" s="3">
        <v>2</v>
      </c>
      <c r="I1768" s="68" t="str">
        <f>VLOOKUP(C1768,СПРАВОЧНИК!B:D,2,0)</f>
        <v>ЕВРОПА</v>
      </c>
      <c r="J1768" s="68" t="str">
        <f>VLOOKUP(C1768,СПРАВОЧНИК!B:D,3,0)</f>
        <v>ИНОМАРКИ</v>
      </c>
      <c r="K1768" s="69" t="str">
        <f>VLOOKUP(СВОД2023[[#This Row],[ФО]],СПРАВОЧНИК!H:P,2,0)</f>
        <v>Дальневосточный ФО</v>
      </c>
    </row>
    <row r="1769" spans="1:11" x14ac:dyDescent="0.2">
      <c r="A1769" t="s">
        <v>600</v>
      </c>
      <c r="B1769" t="s">
        <v>590</v>
      </c>
      <c r="C1769" s="1" t="s">
        <v>285</v>
      </c>
      <c r="D1769" s="1" t="s">
        <v>1552</v>
      </c>
      <c r="E1769" s="2"/>
      <c r="F1769" s="3"/>
      <c r="G1769" s="2">
        <v>3</v>
      </c>
      <c r="H1769" s="3"/>
      <c r="I1769" s="68" t="str">
        <f>VLOOKUP(C1769,СПРАВОЧНИК!B:D,2,0)</f>
        <v>ЕВРОПА</v>
      </c>
      <c r="J1769" s="68" t="str">
        <f>VLOOKUP(C1769,СПРАВОЧНИК!B:D,3,0)</f>
        <v>ИНОМАРКИ</v>
      </c>
      <c r="K1769" s="69" t="str">
        <f>VLOOKUP(СВОД2023[[#This Row],[ФО]],СПРАВОЧНИК!H:P,2,0)</f>
        <v>Дальневосточный ФО</v>
      </c>
    </row>
    <row r="1770" spans="1:11" x14ac:dyDescent="0.2">
      <c r="A1770" t="s">
        <v>600</v>
      </c>
      <c r="B1770" t="s">
        <v>590</v>
      </c>
      <c r="C1770" s="1" t="s">
        <v>285</v>
      </c>
      <c r="D1770" s="1" t="s">
        <v>1553</v>
      </c>
      <c r="E1770" s="2"/>
      <c r="F1770" s="3"/>
      <c r="G1770" s="2">
        <v>3</v>
      </c>
      <c r="H1770" s="3">
        <v>1</v>
      </c>
      <c r="I1770" s="68" t="str">
        <f>VLOOKUP(C1770,СПРАВОЧНИК!B:D,2,0)</f>
        <v>ЕВРОПА</v>
      </c>
      <c r="J1770" s="68" t="str">
        <f>VLOOKUP(C1770,СПРАВОЧНИК!B:D,3,0)</f>
        <v>ИНОМАРКИ</v>
      </c>
      <c r="K1770" s="69" t="str">
        <f>VLOOKUP(СВОД2023[[#This Row],[ФО]],СПРАВОЧНИК!H:P,2,0)</f>
        <v>Дальневосточный ФО</v>
      </c>
    </row>
    <row r="1771" spans="1:11" x14ac:dyDescent="0.2">
      <c r="A1771" t="s">
        <v>600</v>
      </c>
      <c r="B1771" t="s">
        <v>590</v>
      </c>
      <c r="C1771" s="1" t="s">
        <v>285</v>
      </c>
      <c r="D1771" s="1" t="s">
        <v>290</v>
      </c>
      <c r="E1771" s="2">
        <v>1</v>
      </c>
      <c r="F1771" s="3">
        <v>1</v>
      </c>
      <c r="G1771" s="2">
        <v>8</v>
      </c>
      <c r="H1771" s="3">
        <v>9</v>
      </c>
      <c r="I1771" s="68" t="str">
        <f>VLOOKUP(C1771,СПРАВОЧНИК!B:D,2,0)</f>
        <v>ЕВРОПА</v>
      </c>
      <c r="J1771" s="68" t="str">
        <f>VLOOKUP(C1771,СПРАВОЧНИК!B:D,3,0)</f>
        <v>ИНОМАРКИ</v>
      </c>
      <c r="K1771" s="69" t="str">
        <f>VLOOKUP(СВОД2023[[#This Row],[ФО]],СПРАВОЧНИК!H:P,2,0)</f>
        <v>Дальневосточный ФО</v>
      </c>
    </row>
    <row r="1772" spans="1:11" x14ac:dyDescent="0.2">
      <c r="A1772" t="s">
        <v>600</v>
      </c>
      <c r="B1772" t="s">
        <v>590</v>
      </c>
      <c r="C1772" s="1" t="s">
        <v>285</v>
      </c>
      <c r="D1772" s="1" t="s">
        <v>1554</v>
      </c>
      <c r="E1772" s="2">
        <v>1</v>
      </c>
      <c r="F1772" s="3"/>
      <c r="G1772" s="2">
        <v>3</v>
      </c>
      <c r="H1772" s="3">
        <v>2</v>
      </c>
      <c r="I1772" s="68" t="str">
        <f>VLOOKUP(C1772,СПРАВОЧНИК!B:D,2,0)</f>
        <v>ЕВРОПА</v>
      </c>
      <c r="J1772" s="68" t="str">
        <f>VLOOKUP(C1772,СПРАВОЧНИК!B:D,3,0)</f>
        <v>ИНОМАРКИ</v>
      </c>
      <c r="K1772" s="69" t="str">
        <f>VLOOKUP(СВОД2023[[#This Row],[ФО]],СПРАВОЧНИК!H:P,2,0)</f>
        <v>Дальневосточный ФО</v>
      </c>
    </row>
    <row r="1773" spans="1:11" x14ac:dyDescent="0.2">
      <c r="A1773" t="s">
        <v>600</v>
      </c>
      <c r="B1773" t="s">
        <v>590</v>
      </c>
      <c r="C1773" s="1" t="s">
        <v>285</v>
      </c>
      <c r="D1773" s="1" t="s">
        <v>1555</v>
      </c>
      <c r="E1773" s="2"/>
      <c r="F1773" s="3"/>
      <c r="G1773" s="2">
        <v>2</v>
      </c>
      <c r="H1773" s="3">
        <v>2</v>
      </c>
      <c r="I1773" s="68" t="str">
        <f>VLOOKUP(C1773,СПРАВОЧНИК!B:D,2,0)</f>
        <v>ЕВРОПА</v>
      </c>
      <c r="J1773" s="68" t="str">
        <f>VLOOKUP(C1773,СПРАВОЧНИК!B:D,3,0)</f>
        <v>ИНОМАРКИ</v>
      </c>
      <c r="K1773" s="69" t="str">
        <f>VLOOKUP(СВОД2023[[#This Row],[ФО]],СПРАВОЧНИК!H:P,2,0)</f>
        <v>Дальневосточный ФО</v>
      </c>
    </row>
    <row r="1774" spans="1:11" x14ac:dyDescent="0.2">
      <c r="A1774" t="s">
        <v>600</v>
      </c>
      <c r="B1774" t="s">
        <v>590</v>
      </c>
      <c r="C1774" s="1" t="s">
        <v>291</v>
      </c>
      <c r="D1774" s="1" t="s">
        <v>292</v>
      </c>
      <c r="E1774" s="2">
        <v>3</v>
      </c>
      <c r="F1774" s="3">
        <v>2</v>
      </c>
      <c r="G1774" s="2">
        <v>10</v>
      </c>
      <c r="H1774" s="3">
        <v>12</v>
      </c>
      <c r="I1774" s="68" t="str">
        <f>VLOOKUP(C1774,СПРАВОЧНИК!B:D,2,0)</f>
        <v>США</v>
      </c>
      <c r="J1774" s="68" t="str">
        <f>VLOOKUP(C1774,СПРАВОЧНИК!B:D,3,0)</f>
        <v>ИНОМАРКИ</v>
      </c>
      <c r="K1774" s="69" t="str">
        <f>VLOOKUP(СВОД2023[[#This Row],[ФО]],СПРАВОЧНИК!H:P,2,0)</f>
        <v>Дальневосточный ФО</v>
      </c>
    </row>
    <row r="1775" spans="1:11" x14ac:dyDescent="0.2">
      <c r="A1775" t="s">
        <v>600</v>
      </c>
      <c r="B1775" t="s">
        <v>590</v>
      </c>
      <c r="C1775" s="1" t="s">
        <v>291</v>
      </c>
      <c r="D1775" s="1" t="s">
        <v>1556</v>
      </c>
      <c r="E1775" s="2"/>
      <c r="F1775" s="3"/>
      <c r="G1775" s="2"/>
      <c r="H1775" s="3">
        <v>1</v>
      </c>
      <c r="I1775" s="68" t="str">
        <f>VLOOKUP(C1775,СПРАВОЧНИК!B:D,2,0)</f>
        <v>США</v>
      </c>
      <c r="J1775" s="68" t="str">
        <f>VLOOKUP(C1775,СПРАВОЧНИК!B:D,3,0)</f>
        <v>ИНОМАРКИ</v>
      </c>
      <c r="K1775" s="69" t="str">
        <f>VLOOKUP(СВОД2023[[#This Row],[ФО]],СПРАВОЧНИК!H:P,2,0)</f>
        <v>Дальневосточный ФО</v>
      </c>
    </row>
    <row r="1776" spans="1:11" x14ac:dyDescent="0.2">
      <c r="A1776" t="s">
        <v>600</v>
      </c>
      <c r="B1776" t="s">
        <v>590</v>
      </c>
      <c r="C1776" s="1" t="s">
        <v>291</v>
      </c>
      <c r="D1776" s="1" t="s">
        <v>293</v>
      </c>
      <c r="E1776" s="2">
        <v>3</v>
      </c>
      <c r="F1776" s="3"/>
      <c r="G1776" s="2">
        <v>7</v>
      </c>
      <c r="H1776" s="3">
        <v>2</v>
      </c>
      <c r="I1776" s="68" t="str">
        <f>VLOOKUP(C1776,СПРАВОЧНИК!B:D,2,0)</f>
        <v>США</v>
      </c>
      <c r="J1776" s="68" t="str">
        <f>VLOOKUP(C1776,СПРАВОЧНИК!B:D,3,0)</f>
        <v>ИНОМАРКИ</v>
      </c>
      <c r="K1776" s="69" t="str">
        <f>VLOOKUP(СВОД2023[[#This Row],[ФО]],СПРАВОЧНИК!H:P,2,0)</f>
        <v>Дальневосточный ФО</v>
      </c>
    </row>
    <row r="1777" spans="1:11" x14ac:dyDescent="0.2">
      <c r="A1777" t="s">
        <v>600</v>
      </c>
      <c r="B1777" t="s">
        <v>590</v>
      </c>
      <c r="C1777" s="1" t="s">
        <v>291</v>
      </c>
      <c r="D1777" s="1" t="s">
        <v>294</v>
      </c>
      <c r="E1777" s="2">
        <v>9</v>
      </c>
      <c r="F1777" s="3">
        <v>9</v>
      </c>
      <c r="G1777" s="2">
        <v>56</v>
      </c>
      <c r="H1777" s="3">
        <v>48</v>
      </c>
      <c r="I1777" s="68" t="str">
        <f>VLOOKUP(C1777,СПРАВОЧНИК!B:D,2,0)</f>
        <v>США</v>
      </c>
      <c r="J1777" s="68" t="str">
        <f>VLOOKUP(C1777,СПРАВОЧНИК!B:D,3,0)</f>
        <v>ИНОМАРКИ</v>
      </c>
      <c r="K1777" s="69" t="str">
        <f>VLOOKUP(СВОД2023[[#This Row],[ФО]],СПРАВОЧНИК!H:P,2,0)</f>
        <v>Дальневосточный ФО</v>
      </c>
    </row>
    <row r="1778" spans="1:11" x14ac:dyDescent="0.2">
      <c r="A1778" t="s">
        <v>600</v>
      </c>
      <c r="B1778" t="s">
        <v>590</v>
      </c>
      <c r="C1778" s="1" t="s">
        <v>291</v>
      </c>
      <c r="D1778" s="1" t="s">
        <v>1557</v>
      </c>
      <c r="E1778" s="2"/>
      <c r="F1778" s="3"/>
      <c r="G1778" s="2"/>
      <c r="H1778" s="3">
        <v>1</v>
      </c>
      <c r="I1778" s="68" t="str">
        <f>VLOOKUP(C1778,СПРАВОЧНИК!B:D,2,0)</f>
        <v>США</v>
      </c>
      <c r="J1778" s="68" t="str">
        <f>VLOOKUP(C1778,СПРАВОЧНИК!B:D,3,0)</f>
        <v>ИНОМАРКИ</v>
      </c>
      <c r="K1778" s="69" t="str">
        <f>VLOOKUP(СВОД2023[[#This Row],[ФО]],СПРАВОЧНИК!H:P,2,0)</f>
        <v>Дальневосточный ФО</v>
      </c>
    </row>
    <row r="1779" spans="1:11" x14ac:dyDescent="0.2">
      <c r="A1779" t="s">
        <v>600</v>
      </c>
      <c r="B1779" t="s">
        <v>590</v>
      </c>
      <c r="C1779" s="1" t="s">
        <v>291</v>
      </c>
      <c r="D1779" s="1" t="s">
        <v>1558</v>
      </c>
      <c r="E1779" s="2"/>
      <c r="F1779" s="3">
        <v>1</v>
      </c>
      <c r="G1779" s="2">
        <v>2</v>
      </c>
      <c r="H1779" s="3">
        <v>1</v>
      </c>
      <c r="I1779" s="68" t="str">
        <f>VLOOKUP(C1779,СПРАВОЧНИК!B:D,2,0)</f>
        <v>США</v>
      </c>
      <c r="J1779" s="68" t="str">
        <f>VLOOKUP(C1779,СПРАВОЧНИК!B:D,3,0)</f>
        <v>ИНОМАРКИ</v>
      </c>
      <c r="K1779" s="69" t="str">
        <f>VLOOKUP(СВОД2023[[#This Row],[ФО]],СПРАВОЧНИК!H:P,2,0)</f>
        <v>Дальневосточный ФО</v>
      </c>
    </row>
    <row r="1780" spans="1:11" x14ac:dyDescent="0.2">
      <c r="A1780" t="s">
        <v>600</v>
      </c>
      <c r="B1780" t="s">
        <v>590</v>
      </c>
      <c r="C1780" s="1" t="s">
        <v>291</v>
      </c>
      <c r="D1780" s="1" t="s">
        <v>295</v>
      </c>
      <c r="E1780" s="2">
        <v>3</v>
      </c>
      <c r="F1780" s="3"/>
      <c r="G1780" s="2">
        <v>10</v>
      </c>
      <c r="H1780" s="3">
        <v>2</v>
      </c>
      <c r="I1780" s="68" t="str">
        <f>VLOOKUP(C1780,СПРАВОЧНИК!B:D,2,0)</f>
        <v>США</v>
      </c>
      <c r="J1780" s="68" t="str">
        <f>VLOOKUP(C1780,СПРАВОЧНИК!B:D,3,0)</f>
        <v>ИНОМАРКИ</v>
      </c>
      <c r="K1780" s="69" t="str">
        <f>VLOOKUP(СВОД2023[[#This Row],[ФО]],СПРАВОЧНИК!H:P,2,0)</f>
        <v>Дальневосточный ФО</v>
      </c>
    </row>
    <row r="1781" spans="1:11" x14ac:dyDescent="0.2">
      <c r="A1781" t="s">
        <v>600</v>
      </c>
      <c r="B1781" t="s">
        <v>590</v>
      </c>
      <c r="C1781" s="1" t="s">
        <v>291</v>
      </c>
      <c r="D1781" s="1" t="s">
        <v>296</v>
      </c>
      <c r="E1781" s="2">
        <v>24</v>
      </c>
      <c r="F1781" s="3">
        <v>8</v>
      </c>
      <c r="G1781" s="2">
        <v>115</v>
      </c>
      <c r="H1781" s="3">
        <v>42</v>
      </c>
      <c r="I1781" s="68" t="str">
        <f>VLOOKUP(C1781,СПРАВОЧНИК!B:D,2,0)</f>
        <v>США</v>
      </c>
      <c r="J1781" s="68" t="str">
        <f>VLOOKUP(C1781,СПРАВОЧНИК!B:D,3,0)</f>
        <v>ИНОМАРКИ</v>
      </c>
      <c r="K1781" s="69" t="str">
        <f>VLOOKUP(СВОД2023[[#This Row],[ФО]],СПРАВОЧНИК!H:P,2,0)</f>
        <v>Дальневосточный ФО</v>
      </c>
    </row>
    <row r="1782" spans="1:11" x14ac:dyDescent="0.2">
      <c r="A1782" t="s">
        <v>600</v>
      </c>
      <c r="B1782" t="s">
        <v>590</v>
      </c>
      <c r="C1782" s="1" t="s">
        <v>301</v>
      </c>
      <c r="D1782" s="1" t="s">
        <v>1559</v>
      </c>
      <c r="E1782" s="2">
        <v>1</v>
      </c>
      <c r="F1782" s="3">
        <v>1</v>
      </c>
      <c r="G1782" s="2">
        <v>2</v>
      </c>
      <c r="H1782" s="3">
        <v>2</v>
      </c>
      <c r="I1782" s="68" t="str">
        <f>VLOOKUP(C1782,СПРАВОЧНИК!B:D,2,0)</f>
        <v>КОРЕЯ</v>
      </c>
      <c r="J1782" s="68" t="str">
        <f>VLOOKUP(C1782,СПРАВОЧНИК!B:D,3,0)</f>
        <v>ИНОМАРКИ</v>
      </c>
      <c r="K1782" s="69" t="str">
        <f>VLOOKUP(СВОД2023[[#This Row],[ФО]],СПРАВОЧНИК!H:P,2,0)</f>
        <v>Дальневосточный ФО</v>
      </c>
    </row>
    <row r="1783" spans="1:11" x14ac:dyDescent="0.2">
      <c r="A1783" t="s">
        <v>600</v>
      </c>
      <c r="B1783" t="s">
        <v>590</v>
      </c>
      <c r="C1783" s="1" t="s">
        <v>301</v>
      </c>
      <c r="D1783" s="1" t="s">
        <v>986</v>
      </c>
      <c r="E1783" s="2">
        <v>1</v>
      </c>
      <c r="F1783" s="3"/>
      <c r="G1783" s="2">
        <v>1</v>
      </c>
      <c r="H1783" s="3"/>
      <c r="I1783" s="68" t="str">
        <f>VLOOKUP(C1783,СПРАВОЧНИК!B:D,2,0)</f>
        <v>КОРЕЯ</v>
      </c>
      <c r="J1783" s="68" t="str">
        <f>VLOOKUP(C1783,СПРАВОЧНИК!B:D,3,0)</f>
        <v>ИНОМАРКИ</v>
      </c>
      <c r="K1783" s="69" t="str">
        <f>VLOOKUP(СВОД2023[[#This Row],[ФО]],СПРАВОЧНИК!H:P,2,0)</f>
        <v>Дальневосточный ФО</v>
      </c>
    </row>
    <row r="1784" spans="1:11" x14ac:dyDescent="0.2">
      <c r="A1784" t="s">
        <v>600</v>
      </c>
      <c r="B1784" t="s">
        <v>590</v>
      </c>
      <c r="C1784" s="1" t="s">
        <v>301</v>
      </c>
      <c r="D1784" s="1" t="s">
        <v>987</v>
      </c>
      <c r="E1784" s="2">
        <v>3</v>
      </c>
      <c r="F1784" s="3">
        <v>1</v>
      </c>
      <c r="G1784" s="2">
        <v>26</v>
      </c>
      <c r="H1784" s="3">
        <v>6</v>
      </c>
      <c r="I1784" s="68" t="str">
        <f>VLOOKUP(C1784,СПРАВОЧНИК!B:D,2,0)</f>
        <v>КОРЕЯ</v>
      </c>
      <c r="J1784" s="68" t="str">
        <f>VLOOKUP(C1784,СПРАВОЧНИК!B:D,3,0)</f>
        <v>ИНОМАРКИ</v>
      </c>
      <c r="K1784" s="69" t="str">
        <f>VLOOKUP(СВОД2023[[#This Row],[ФО]],СПРАВОЧНИК!H:P,2,0)</f>
        <v>Дальневосточный ФО</v>
      </c>
    </row>
    <row r="1785" spans="1:11" x14ac:dyDescent="0.2">
      <c r="A1785" t="s">
        <v>600</v>
      </c>
      <c r="B1785" t="s">
        <v>590</v>
      </c>
      <c r="C1785" s="1" t="s">
        <v>301</v>
      </c>
      <c r="D1785" s="1" t="s">
        <v>988</v>
      </c>
      <c r="E1785" s="2">
        <v>7</v>
      </c>
      <c r="F1785" s="3">
        <v>9</v>
      </c>
      <c r="G1785" s="2">
        <v>35</v>
      </c>
      <c r="H1785" s="3">
        <v>45</v>
      </c>
      <c r="I1785" s="68" t="str">
        <f>VLOOKUP(C1785,СПРАВОЧНИК!B:D,2,0)</f>
        <v>КОРЕЯ</v>
      </c>
      <c r="J1785" s="68" t="str">
        <f>VLOOKUP(C1785,СПРАВОЧНИК!B:D,3,0)</f>
        <v>ИНОМАРКИ</v>
      </c>
      <c r="K1785" s="69" t="str">
        <f>VLOOKUP(СВОД2023[[#This Row],[ФО]],СПРАВОЧНИК!H:P,2,0)</f>
        <v>Дальневосточный ФО</v>
      </c>
    </row>
    <row r="1786" spans="1:11" x14ac:dyDescent="0.2">
      <c r="A1786" t="s">
        <v>600</v>
      </c>
      <c r="B1786" t="s">
        <v>590</v>
      </c>
      <c r="C1786" s="1" t="s">
        <v>301</v>
      </c>
      <c r="D1786" s="1" t="s">
        <v>989</v>
      </c>
      <c r="E1786" s="2">
        <v>4</v>
      </c>
      <c r="F1786" s="3">
        <v>4</v>
      </c>
      <c r="G1786" s="2">
        <v>23</v>
      </c>
      <c r="H1786" s="3">
        <v>25</v>
      </c>
      <c r="I1786" s="68" t="str">
        <f>VLOOKUP(C1786,СПРАВОЧНИК!B:D,2,0)</f>
        <v>КОРЕЯ</v>
      </c>
      <c r="J1786" s="68" t="str">
        <f>VLOOKUP(C1786,СПРАВОЧНИК!B:D,3,0)</f>
        <v>ИНОМАРКИ</v>
      </c>
      <c r="K1786" s="69" t="str">
        <f>VLOOKUP(СВОД2023[[#This Row],[ФО]],СПРАВОЧНИК!H:P,2,0)</f>
        <v>Дальневосточный ФО</v>
      </c>
    </row>
    <row r="1787" spans="1:11" x14ac:dyDescent="0.2">
      <c r="A1787" t="s">
        <v>600</v>
      </c>
      <c r="B1787" t="s">
        <v>590</v>
      </c>
      <c r="C1787" s="1" t="s">
        <v>301</v>
      </c>
      <c r="D1787" s="1" t="s">
        <v>990</v>
      </c>
      <c r="E1787" s="2"/>
      <c r="F1787" s="3">
        <v>1</v>
      </c>
      <c r="G1787" s="2">
        <v>1</v>
      </c>
      <c r="H1787" s="3">
        <v>10</v>
      </c>
      <c r="I1787" s="68" t="str">
        <f>VLOOKUP(C1787,СПРАВОЧНИК!B:D,2,0)</f>
        <v>КОРЕЯ</v>
      </c>
      <c r="J1787" s="68" t="str">
        <f>VLOOKUP(C1787,СПРАВОЧНИК!B:D,3,0)</f>
        <v>ИНОМАРКИ</v>
      </c>
      <c r="K1787" s="69" t="str">
        <f>VLOOKUP(СВОД2023[[#This Row],[ФО]],СПРАВОЧНИК!H:P,2,0)</f>
        <v>Дальневосточный ФО</v>
      </c>
    </row>
    <row r="1788" spans="1:11" x14ac:dyDescent="0.2">
      <c r="A1788" t="s">
        <v>600</v>
      </c>
      <c r="B1788" t="s">
        <v>590</v>
      </c>
      <c r="C1788" s="1" t="s">
        <v>301</v>
      </c>
      <c r="D1788" s="1" t="s">
        <v>302</v>
      </c>
      <c r="E1788" s="2"/>
      <c r="F1788" s="3"/>
      <c r="G1788" s="2">
        <v>9</v>
      </c>
      <c r="H1788" s="3"/>
      <c r="I1788" s="68" t="str">
        <f>VLOOKUP(C1788,СПРАВОЧНИК!B:D,2,0)</f>
        <v>КОРЕЯ</v>
      </c>
      <c r="J1788" s="68" t="str">
        <f>VLOOKUP(C1788,СПРАВОЧНИК!B:D,3,0)</f>
        <v>ИНОМАРКИ</v>
      </c>
      <c r="K1788" s="69" t="str">
        <f>VLOOKUP(СВОД2023[[#This Row],[ФО]],СПРАВОЧНИК!H:P,2,0)</f>
        <v>Дальневосточный ФО</v>
      </c>
    </row>
    <row r="1789" spans="1:11" x14ac:dyDescent="0.2">
      <c r="A1789" t="s">
        <v>600</v>
      </c>
      <c r="B1789" t="s">
        <v>590</v>
      </c>
      <c r="C1789" s="1" t="s">
        <v>301</v>
      </c>
      <c r="D1789" s="1" t="s">
        <v>303</v>
      </c>
      <c r="E1789" s="2">
        <v>6</v>
      </c>
      <c r="F1789" s="3">
        <v>8</v>
      </c>
      <c r="G1789" s="2">
        <v>35</v>
      </c>
      <c r="H1789" s="3">
        <v>34</v>
      </c>
      <c r="I1789" s="68" t="str">
        <f>VLOOKUP(C1789,СПРАВОЧНИК!B:D,2,0)</f>
        <v>КОРЕЯ</v>
      </c>
      <c r="J1789" s="68" t="str">
        <f>VLOOKUP(C1789,СПРАВОЧНИК!B:D,3,0)</f>
        <v>ИНОМАРКИ</v>
      </c>
      <c r="K1789" s="69" t="str">
        <f>VLOOKUP(СВОД2023[[#This Row],[ФО]],СПРАВОЧНИК!H:P,2,0)</f>
        <v>Дальневосточный ФО</v>
      </c>
    </row>
    <row r="1790" spans="1:11" x14ac:dyDescent="0.2">
      <c r="A1790" t="s">
        <v>600</v>
      </c>
      <c r="B1790" t="s">
        <v>590</v>
      </c>
      <c r="C1790" s="1" t="s">
        <v>301</v>
      </c>
      <c r="D1790" s="1" t="s">
        <v>304</v>
      </c>
      <c r="E1790" s="2"/>
      <c r="F1790" s="3"/>
      <c r="G1790" s="2">
        <v>3</v>
      </c>
      <c r="H1790" s="3">
        <v>1</v>
      </c>
      <c r="I1790" s="68" t="str">
        <f>VLOOKUP(C1790,СПРАВОЧНИК!B:D,2,0)</f>
        <v>КОРЕЯ</v>
      </c>
      <c r="J1790" s="68" t="str">
        <f>VLOOKUP(C1790,СПРАВОЧНИК!B:D,3,0)</f>
        <v>ИНОМАРКИ</v>
      </c>
      <c r="K1790" s="69" t="str">
        <f>VLOOKUP(СВОД2023[[#This Row],[ФО]],СПРАВОЧНИК!H:P,2,0)</f>
        <v>Дальневосточный ФО</v>
      </c>
    </row>
    <row r="1791" spans="1:11" x14ac:dyDescent="0.2">
      <c r="A1791" t="s">
        <v>600</v>
      </c>
      <c r="B1791" t="s">
        <v>590</v>
      </c>
      <c r="C1791" s="1" t="s">
        <v>301</v>
      </c>
      <c r="D1791" s="1" t="s">
        <v>307</v>
      </c>
      <c r="E1791" s="2"/>
      <c r="F1791" s="3">
        <v>1</v>
      </c>
      <c r="G1791" s="2">
        <v>1</v>
      </c>
      <c r="H1791" s="3">
        <v>1</v>
      </c>
      <c r="I1791" s="68" t="str">
        <f>VLOOKUP(C1791,СПРАВОЧНИК!B:D,2,0)</f>
        <v>КОРЕЯ</v>
      </c>
      <c r="J1791" s="68" t="str">
        <f>VLOOKUP(C1791,СПРАВОЧНИК!B:D,3,0)</f>
        <v>ИНОМАРКИ</v>
      </c>
      <c r="K1791" s="69" t="str">
        <f>VLOOKUP(СВОД2023[[#This Row],[ФО]],СПРАВОЧНИК!H:P,2,0)</f>
        <v>Дальневосточный ФО</v>
      </c>
    </row>
    <row r="1792" spans="1:11" x14ac:dyDescent="0.2">
      <c r="A1792" t="s">
        <v>600</v>
      </c>
      <c r="B1792" t="s">
        <v>590</v>
      </c>
      <c r="C1792" s="1" t="s">
        <v>301</v>
      </c>
      <c r="D1792" s="1" t="s">
        <v>1560</v>
      </c>
      <c r="E1792" s="2"/>
      <c r="F1792" s="3"/>
      <c r="G1792" s="2"/>
      <c r="H1792" s="3">
        <v>1</v>
      </c>
      <c r="I1792" s="68" t="str">
        <f>VLOOKUP(C1792,СПРАВОЧНИК!B:D,2,0)</f>
        <v>КОРЕЯ</v>
      </c>
      <c r="J1792" s="68" t="str">
        <f>VLOOKUP(C1792,СПРАВОЧНИК!B:D,3,0)</f>
        <v>ИНОМАРКИ</v>
      </c>
      <c r="K1792" s="69" t="str">
        <f>VLOOKUP(СВОД2023[[#This Row],[ФО]],СПРАВОЧНИК!H:P,2,0)</f>
        <v>Дальневосточный ФО</v>
      </c>
    </row>
    <row r="1793" spans="1:11" x14ac:dyDescent="0.2">
      <c r="A1793" t="s">
        <v>600</v>
      </c>
      <c r="B1793" t="s">
        <v>590</v>
      </c>
      <c r="C1793" s="1" t="s">
        <v>301</v>
      </c>
      <c r="D1793" s="1" t="s">
        <v>308</v>
      </c>
      <c r="E1793" s="2"/>
      <c r="F1793" s="3"/>
      <c r="G1793" s="2">
        <v>1</v>
      </c>
      <c r="H1793" s="3"/>
      <c r="I1793" s="68" t="str">
        <f>VLOOKUP(C1793,СПРАВОЧНИК!B:D,2,0)</f>
        <v>КОРЕЯ</v>
      </c>
      <c r="J1793" s="68" t="str">
        <f>VLOOKUP(C1793,СПРАВОЧНИК!B:D,3,0)</f>
        <v>ИНОМАРКИ</v>
      </c>
      <c r="K1793" s="69" t="str">
        <f>VLOOKUP(СВОД2023[[#This Row],[ФО]],СПРАВОЧНИК!H:P,2,0)</f>
        <v>Дальневосточный ФО</v>
      </c>
    </row>
    <row r="1794" spans="1:11" x14ac:dyDescent="0.2">
      <c r="A1794" t="s">
        <v>600</v>
      </c>
      <c r="B1794" t="s">
        <v>590</v>
      </c>
      <c r="C1794" s="1" t="s">
        <v>301</v>
      </c>
      <c r="D1794" s="1" t="s">
        <v>1561</v>
      </c>
      <c r="E1794" s="2"/>
      <c r="F1794" s="3">
        <v>1</v>
      </c>
      <c r="G1794" s="2"/>
      <c r="H1794" s="3">
        <v>1</v>
      </c>
      <c r="I1794" s="68" t="str">
        <f>VLOOKUP(C1794,СПРАВОЧНИК!B:D,2,0)</f>
        <v>КОРЕЯ</v>
      </c>
      <c r="J1794" s="68" t="str">
        <f>VLOOKUP(C1794,СПРАВОЧНИК!B:D,3,0)</f>
        <v>ИНОМАРКИ</v>
      </c>
      <c r="K1794" s="69" t="str">
        <f>VLOOKUP(СВОД2023[[#This Row],[ФО]],СПРАВОЧНИК!H:P,2,0)</f>
        <v>Дальневосточный ФО</v>
      </c>
    </row>
    <row r="1795" spans="1:11" x14ac:dyDescent="0.2">
      <c r="A1795" t="s">
        <v>600</v>
      </c>
      <c r="B1795" t="s">
        <v>590</v>
      </c>
      <c r="C1795" s="1" t="s">
        <v>301</v>
      </c>
      <c r="D1795" s="1" t="s">
        <v>1562</v>
      </c>
      <c r="E1795" s="2">
        <v>8</v>
      </c>
      <c r="F1795" s="3">
        <v>7</v>
      </c>
      <c r="G1795" s="2">
        <v>45</v>
      </c>
      <c r="H1795" s="3">
        <v>31</v>
      </c>
      <c r="I1795" s="68" t="str">
        <f>VLOOKUP(C1795,СПРАВОЧНИК!B:D,2,0)</f>
        <v>КОРЕЯ</v>
      </c>
      <c r="J1795" s="68" t="str">
        <f>VLOOKUP(C1795,СПРАВОЧНИК!B:D,3,0)</f>
        <v>ИНОМАРКИ</v>
      </c>
      <c r="K1795" s="69" t="str">
        <f>VLOOKUP(СВОД2023[[#This Row],[ФО]],СПРАВОЧНИК!H:P,2,0)</f>
        <v>Дальневосточный ФО</v>
      </c>
    </row>
    <row r="1796" spans="1:11" x14ac:dyDescent="0.2">
      <c r="A1796" t="s">
        <v>600</v>
      </c>
      <c r="B1796" t="s">
        <v>590</v>
      </c>
      <c r="C1796" s="1" t="s">
        <v>301</v>
      </c>
      <c r="D1796" s="1" t="s">
        <v>309</v>
      </c>
      <c r="E1796" s="2">
        <v>12</v>
      </c>
      <c r="F1796" s="3"/>
      <c r="G1796" s="2">
        <v>58</v>
      </c>
      <c r="H1796" s="3">
        <v>4</v>
      </c>
      <c r="I1796" s="68" t="str">
        <f>VLOOKUP(C1796,СПРАВОЧНИК!B:D,2,0)</f>
        <v>КОРЕЯ</v>
      </c>
      <c r="J1796" s="68" t="str">
        <f>VLOOKUP(C1796,СПРАВОЧНИК!B:D,3,0)</f>
        <v>ИНОМАРКИ</v>
      </c>
      <c r="K1796" s="69" t="str">
        <f>VLOOKUP(СВОД2023[[#This Row],[ФО]],СПРАВОЧНИК!H:P,2,0)</f>
        <v>Дальневосточный ФО</v>
      </c>
    </row>
    <row r="1797" spans="1:11" x14ac:dyDescent="0.2">
      <c r="A1797" t="s">
        <v>600</v>
      </c>
      <c r="B1797" t="s">
        <v>590</v>
      </c>
      <c r="C1797" s="1" t="s">
        <v>301</v>
      </c>
      <c r="D1797" s="1" t="s">
        <v>991</v>
      </c>
      <c r="E1797" s="2"/>
      <c r="F1797" s="3"/>
      <c r="G1797" s="2"/>
      <c r="H1797" s="3">
        <v>1</v>
      </c>
      <c r="I1797" s="68" t="str">
        <f>VLOOKUP(C1797,СПРАВОЧНИК!B:D,2,0)</f>
        <v>КОРЕЯ</v>
      </c>
      <c r="J1797" s="68" t="str">
        <f>VLOOKUP(C1797,СПРАВОЧНИК!B:D,3,0)</f>
        <v>ИНОМАРКИ</v>
      </c>
      <c r="K1797" s="69" t="str">
        <f>VLOOKUP(СВОД2023[[#This Row],[ФО]],СПРАВОЧНИК!H:P,2,0)</f>
        <v>Дальневосточный ФО</v>
      </c>
    </row>
    <row r="1798" spans="1:11" x14ac:dyDescent="0.2">
      <c r="A1798" t="s">
        <v>600</v>
      </c>
      <c r="B1798" t="s">
        <v>590</v>
      </c>
      <c r="C1798" s="1" t="s">
        <v>301</v>
      </c>
      <c r="D1798" s="1" t="s">
        <v>1563</v>
      </c>
      <c r="E1798" s="2">
        <v>1</v>
      </c>
      <c r="F1798" s="3"/>
      <c r="G1798" s="2">
        <v>1</v>
      </c>
      <c r="H1798" s="3"/>
      <c r="I1798" s="68" t="str">
        <f>VLOOKUP(C1798,СПРАВОЧНИК!B:D,2,0)</f>
        <v>КОРЕЯ</v>
      </c>
      <c r="J1798" s="68" t="str">
        <f>VLOOKUP(C1798,СПРАВОЧНИК!B:D,3,0)</f>
        <v>ИНОМАРКИ</v>
      </c>
      <c r="K1798" s="69" t="str">
        <f>VLOOKUP(СВОД2023[[#This Row],[ФО]],СПРАВОЧНИК!H:P,2,0)</f>
        <v>Дальневосточный ФО</v>
      </c>
    </row>
    <row r="1799" spans="1:11" x14ac:dyDescent="0.2">
      <c r="A1799" t="s">
        <v>600</v>
      </c>
      <c r="B1799" t="s">
        <v>590</v>
      </c>
      <c r="C1799" s="1" t="s">
        <v>301</v>
      </c>
      <c r="D1799" s="1" t="s">
        <v>310</v>
      </c>
      <c r="E1799" s="2">
        <v>3</v>
      </c>
      <c r="F1799" s="3">
        <v>1</v>
      </c>
      <c r="G1799" s="2">
        <v>19</v>
      </c>
      <c r="H1799" s="3">
        <v>18</v>
      </c>
      <c r="I1799" s="68" t="str">
        <f>VLOOKUP(C1799,СПРАВОЧНИК!B:D,2,0)</f>
        <v>КОРЕЯ</v>
      </c>
      <c r="J1799" s="68" t="str">
        <f>VLOOKUP(C1799,СПРАВОЧНИК!B:D,3,0)</f>
        <v>ИНОМАРКИ</v>
      </c>
      <c r="K1799" s="69" t="str">
        <f>VLOOKUP(СВОД2023[[#This Row],[ФО]],СПРАВОЧНИК!H:P,2,0)</f>
        <v>Дальневосточный ФО</v>
      </c>
    </row>
    <row r="1800" spans="1:11" x14ac:dyDescent="0.2">
      <c r="A1800" t="s">
        <v>600</v>
      </c>
      <c r="B1800" t="s">
        <v>590</v>
      </c>
      <c r="C1800" s="1" t="s">
        <v>301</v>
      </c>
      <c r="D1800" s="1" t="s">
        <v>1564</v>
      </c>
      <c r="E1800" s="2"/>
      <c r="F1800" s="3"/>
      <c r="G1800" s="2">
        <v>2</v>
      </c>
      <c r="H1800" s="3">
        <v>2</v>
      </c>
      <c r="I1800" s="68" t="str">
        <f>VLOOKUP(C1800,СПРАВОЧНИК!B:D,2,0)</f>
        <v>КОРЕЯ</v>
      </c>
      <c r="J1800" s="68" t="str">
        <f>VLOOKUP(C1800,СПРАВОЧНИК!B:D,3,0)</f>
        <v>ИНОМАРКИ</v>
      </c>
      <c r="K1800" s="69" t="str">
        <f>VLOOKUP(СВОД2023[[#This Row],[ФО]],СПРАВОЧНИК!H:P,2,0)</f>
        <v>Дальневосточный ФО</v>
      </c>
    </row>
    <row r="1801" spans="1:11" x14ac:dyDescent="0.2">
      <c r="A1801" t="s">
        <v>600</v>
      </c>
      <c r="B1801" t="s">
        <v>590</v>
      </c>
      <c r="C1801" s="1" t="s">
        <v>301</v>
      </c>
      <c r="D1801" s="1" t="s">
        <v>1565</v>
      </c>
      <c r="E1801" s="2">
        <v>1</v>
      </c>
      <c r="F1801" s="3"/>
      <c r="G1801" s="2">
        <v>5</v>
      </c>
      <c r="H1801" s="3">
        <v>3</v>
      </c>
      <c r="I1801" s="68" t="str">
        <f>VLOOKUP(C1801,СПРАВОЧНИК!B:D,2,0)</f>
        <v>КОРЕЯ</v>
      </c>
      <c r="J1801" s="68" t="str">
        <f>VLOOKUP(C1801,СПРАВОЧНИК!B:D,3,0)</f>
        <v>ИНОМАРКИ</v>
      </c>
      <c r="K1801" s="69" t="str">
        <f>VLOOKUP(СВОД2023[[#This Row],[ФО]],СПРАВОЧНИК!H:P,2,0)</f>
        <v>Дальневосточный ФО</v>
      </c>
    </row>
    <row r="1802" spans="1:11" x14ac:dyDescent="0.2">
      <c r="A1802" t="s">
        <v>600</v>
      </c>
      <c r="B1802" t="s">
        <v>590</v>
      </c>
      <c r="C1802" s="1" t="s">
        <v>301</v>
      </c>
      <c r="D1802" s="1" t="s">
        <v>1566</v>
      </c>
      <c r="E1802" s="2"/>
      <c r="F1802" s="3"/>
      <c r="G1802" s="2">
        <v>4</v>
      </c>
      <c r="H1802" s="3">
        <v>5</v>
      </c>
      <c r="I1802" s="68" t="str">
        <f>VLOOKUP(C1802,СПРАВОЧНИК!B:D,2,0)</f>
        <v>КОРЕЯ</v>
      </c>
      <c r="J1802" s="68" t="str">
        <f>VLOOKUP(C1802,СПРАВОЧНИК!B:D,3,0)</f>
        <v>ИНОМАРКИ</v>
      </c>
      <c r="K1802" s="69" t="str">
        <f>VLOOKUP(СВОД2023[[#This Row],[ФО]],СПРАВОЧНИК!H:P,2,0)</f>
        <v>Дальневосточный ФО</v>
      </c>
    </row>
    <row r="1803" spans="1:11" x14ac:dyDescent="0.2">
      <c r="A1803" t="s">
        <v>600</v>
      </c>
      <c r="B1803" t="s">
        <v>590</v>
      </c>
      <c r="C1803" s="1" t="s">
        <v>301</v>
      </c>
      <c r="D1803" s="1" t="s">
        <v>992</v>
      </c>
      <c r="E1803" s="2"/>
      <c r="F1803" s="3"/>
      <c r="G1803" s="2"/>
      <c r="H1803" s="3">
        <v>1</v>
      </c>
      <c r="I1803" s="68" t="str">
        <f>VLOOKUP(C1803,СПРАВОЧНИК!B:D,2,0)</f>
        <v>КОРЕЯ</v>
      </c>
      <c r="J1803" s="68" t="str">
        <f>VLOOKUP(C1803,СПРАВОЧНИК!B:D,3,0)</f>
        <v>ИНОМАРКИ</v>
      </c>
      <c r="K1803" s="69" t="str">
        <f>VLOOKUP(СВОД2023[[#This Row],[ФО]],СПРАВОЧНИК!H:P,2,0)</f>
        <v>Дальневосточный ФО</v>
      </c>
    </row>
    <row r="1804" spans="1:11" x14ac:dyDescent="0.2">
      <c r="A1804" t="s">
        <v>600</v>
      </c>
      <c r="B1804" t="s">
        <v>590</v>
      </c>
      <c r="C1804" s="1" t="s">
        <v>301</v>
      </c>
      <c r="D1804" s="1" t="s">
        <v>1567</v>
      </c>
      <c r="E1804" s="2"/>
      <c r="F1804" s="3"/>
      <c r="G1804" s="2">
        <v>1</v>
      </c>
      <c r="H1804" s="3">
        <v>3</v>
      </c>
      <c r="I1804" s="68" t="str">
        <f>VLOOKUP(C1804,СПРАВОЧНИК!B:D,2,0)</f>
        <v>КОРЕЯ</v>
      </c>
      <c r="J1804" s="68" t="str">
        <f>VLOOKUP(C1804,СПРАВОЧНИК!B:D,3,0)</f>
        <v>ИНОМАРКИ</v>
      </c>
      <c r="K1804" s="69" t="str">
        <f>VLOOKUP(СВОД2023[[#This Row],[ФО]],СПРАВОЧНИК!H:P,2,0)</f>
        <v>Дальневосточный ФО</v>
      </c>
    </row>
    <row r="1805" spans="1:11" x14ac:dyDescent="0.2">
      <c r="A1805" t="s">
        <v>600</v>
      </c>
      <c r="B1805" t="s">
        <v>590</v>
      </c>
      <c r="C1805" s="1" t="s">
        <v>301</v>
      </c>
      <c r="D1805" s="1" t="s">
        <v>993</v>
      </c>
      <c r="E1805" s="2">
        <v>51</v>
      </c>
      <c r="F1805" s="3">
        <v>63</v>
      </c>
      <c r="G1805" s="2">
        <v>274</v>
      </c>
      <c r="H1805" s="3">
        <v>274</v>
      </c>
      <c r="I1805" s="68" t="str">
        <f>VLOOKUP(C1805,СПРАВОЧНИК!B:D,2,0)</f>
        <v>КОРЕЯ</v>
      </c>
      <c r="J1805" s="68" t="str">
        <f>VLOOKUP(C1805,СПРАВОЧНИК!B:D,3,0)</f>
        <v>ИНОМАРКИ</v>
      </c>
      <c r="K1805" s="69" t="str">
        <f>VLOOKUP(СВОД2023[[#This Row],[ФО]],СПРАВОЧНИК!H:P,2,0)</f>
        <v>Дальневосточный ФО</v>
      </c>
    </row>
    <row r="1806" spans="1:11" x14ac:dyDescent="0.2">
      <c r="A1806" t="s">
        <v>600</v>
      </c>
      <c r="B1806" t="s">
        <v>590</v>
      </c>
      <c r="C1806" s="1" t="s">
        <v>301</v>
      </c>
      <c r="D1806" s="1" t="s">
        <v>994</v>
      </c>
      <c r="E1806" s="2">
        <v>6</v>
      </c>
      <c r="F1806" s="3">
        <v>3</v>
      </c>
      <c r="G1806" s="2">
        <v>75</v>
      </c>
      <c r="H1806" s="3">
        <v>25</v>
      </c>
      <c r="I1806" s="68" t="str">
        <f>VLOOKUP(C1806,СПРАВОЧНИК!B:D,2,0)</f>
        <v>КОРЕЯ</v>
      </c>
      <c r="J1806" s="68" t="str">
        <f>VLOOKUP(C1806,СПРАВОЧНИК!B:D,3,0)</f>
        <v>ИНОМАРКИ</v>
      </c>
      <c r="K1806" s="69" t="str">
        <f>VLOOKUP(СВОД2023[[#This Row],[ФО]],СПРАВОЧНИК!H:P,2,0)</f>
        <v>Дальневосточный ФО</v>
      </c>
    </row>
    <row r="1807" spans="1:11" x14ac:dyDescent="0.2">
      <c r="A1807" t="s">
        <v>600</v>
      </c>
      <c r="B1807" t="s">
        <v>590</v>
      </c>
      <c r="C1807" s="1" t="s">
        <v>301</v>
      </c>
      <c r="D1807" s="1" t="s">
        <v>1568</v>
      </c>
      <c r="E1807" s="2"/>
      <c r="F1807" s="3"/>
      <c r="G1807" s="2"/>
      <c r="H1807" s="3">
        <v>1</v>
      </c>
      <c r="I1807" s="68" t="str">
        <f>VLOOKUP(C1807,СПРАВОЧНИК!B:D,2,0)</f>
        <v>КОРЕЯ</v>
      </c>
      <c r="J1807" s="68" t="str">
        <f>VLOOKUP(C1807,СПРАВОЧНИК!B:D,3,0)</f>
        <v>ИНОМАРКИ</v>
      </c>
      <c r="K1807" s="69" t="str">
        <f>VLOOKUP(СВОД2023[[#This Row],[ФО]],СПРАВОЧНИК!H:P,2,0)</f>
        <v>Дальневосточный ФО</v>
      </c>
    </row>
    <row r="1808" spans="1:11" x14ac:dyDescent="0.2">
      <c r="A1808" t="s">
        <v>600</v>
      </c>
      <c r="B1808" t="s">
        <v>590</v>
      </c>
      <c r="C1808" s="1" t="s">
        <v>301</v>
      </c>
      <c r="D1808" s="1" t="s">
        <v>995</v>
      </c>
      <c r="E1808" s="2">
        <v>22</v>
      </c>
      <c r="F1808" s="3">
        <v>13</v>
      </c>
      <c r="G1808" s="2">
        <v>101</v>
      </c>
      <c r="H1808" s="3">
        <v>68</v>
      </c>
      <c r="I1808" s="68" t="str">
        <f>VLOOKUP(C1808,СПРАВОЧНИК!B:D,2,0)</f>
        <v>КОРЕЯ</v>
      </c>
      <c r="J1808" s="68" t="str">
        <f>VLOOKUP(C1808,СПРАВОЧНИК!B:D,3,0)</f>
        <v>ИНОМАРКИ</v>
      </c>
      <c r="K1808" s="69" t="str">
        <f>VLOOKUP(СВОД2023[[#This Row],[ФО]],СПРАВОЧНИК!H:P,2,0)</f>
        <v>Дальневосточный ФО</v>
      </c>
    </row>
    <row r="1809" spans="1:11" x14ac:dyDescent="0.2">
      <c r="A1809" t="s">
        <v>600</v>
      </c>
      <c r="B1809" t="s">
        <v>590</v>
      </c>
      <c r="C1809" s="1" t="s">
        <v>301</v>
      </c>
      <c r="D1809" s="1" t="s">
        <v>996</v>
      </c>
      <c r="E1809" s="2">
        <v>3</v>
      </c>
      <c r="F1809" s="3">
        <v>9</v>
      </c>
      <c r="G1809" s="2">
        <v>32</v>
      </c>
      <c r="H1809" s="3">
        <v>32</v>
      </c>
      <c r="I1809" s="68" t="str">
        <f>VLOOKUP(C1809,СПРАВОЧНИК!B:D,2,0)</f>
        <v>КОРЕЯ</v>
      </c>
      <c r="J1809" s="68" t="str">
        <f>VLOOKUP(C1809,СПРАВОЧНИК!B:D,3,0)</f>
        <v>ИНОМАРКИ</v>
      </c>
      <c r="K1809" s="69" t="str">
        <f>VLOOKUP(СВОД2023[[#This Row],[ФО]],СПРАВОЧНИК!H:P,2,0)</f>
        <v>Дальневосточный ФО</v>
      </c>
    </row>
    <row r="1810" spans="1:11" x14ac:dyDescent="0.2">
      <c r="A1810" t="s">
        <v>600</v>
      </c>
      <c r="B1810" t="s">
        <v>590</v>
      </c>
      <c r="C1810" s="1" t="s">
        <v>301</v>
      </c>
      <c r="D1810" s="1" t="s">
        <v>1569</v>
      </c>
      <c r="E1810" s="2">
        <v>4</v>
      </c>
      <c r="F1810" s="3">
        <v>5</v>
      </c>
      <c r="G1810" s="2">
        <v>17</v>
      </c>
      <c r="H1810" s="3">
        <v>16</v>
      </c>
      <c r="I1810" s="68" t="str">
        <f>VLOOKUP(C1810,СПРАВОЧНИК!B:D,2,0)</f>
        <v>КОРЕЯ</v>
      </c>
      <c r="J1810" s="68" t="str">
        <f>VLOOKUP(C1810,СПРАВОЧНИК!B:D,3,0)</f>
        <v>ИНОМАРКИ</v>
      </c>
      <c r="K1810" s="69" t="str">
        <f>VLOOKUP(СВОД2023[[#This Row],[ФО]],СПРАВОЧНИК!H:P,2,0)</f>
        <v>Дальневосточный ФО</v>
      </c>
    </row>
    <row r="1811" spans="1:11" x14ac:dyDescent="0.2">
      <c r="A1811" t="s">
        <v>600</v>
      </c>
      <c r="B1811" t="s">
        <v>590</v>
      </c>
      <c r="C1811" s="1" t="s">
        <v>301</v>
      </c>
      <c r="D1811" s="1" t="s">
        <v>997</v>
      </c>
      <c r="E1811" s="2">
        <v>21</v>
      </c>
      <c r="F1811" s="3">
        <v>20</v>
      </c>
      <c r="G1811" s="2">
        <v>134</v>
      </c>
      <c r="H1811" s="3">
        <v>131</v>
      </c>
      <c r="I1811" s="68" t="str">
        <f>VLOOKUP(C1811,СПРАВОЧНИК!B:D,2,0)</f>
        <v>КОРЕЯ</v>
      </c>
      <c r="J1811" s="68" t="str">
        <f>VLOOKUP(C1811,СПРАВОЧНИК!B:D,3,0)</f>
        <v>ИНОМАРКИ</v>
      </c>
      <c r="K1811" s="69" t="str">
        <f>VLOOKUP(СВОД2023[[#This Row],[ФО]],СПРАВОЧНИК!H:P,2,0)</f>
        <v>Дальневосточный ФО</v>
      </c>
    </row>
    <row r="1812" spans="1:11" x14ac:dyDescent="0.2">
      <c r="A1812" t="s">
        <v>600</v>
      </c>
      <c r="B1812" t="s">
        <v>590</v>
      </c>
      <c r="C1812" s="1" t="s">
        <v>301</v>
      </c>
      <c r="D1812" s="1" t="s">
        <v>998</v>
      </c>
      <c r="E1812" s="2">
        <v>1</v>
      </c>
      <c r="F1812" s="3">
        <v>1</v>
      </c>
      <c r="G1812" s="2">
        <v>8</v>
      </c>
      <c r="H1812" s="3">
        <v>2</v>
      </c>
      <c r="I1812" s="68" t="str">
        <f>VLOOKUP(C1812,СПРАВОЧНИК!B:D,2,0)</f>
        <v>КОРЕЯ</v>
      </c>
      <c r="J1812" s="68" t="str">
        <f>VLOOKUP(C1812,СПРАВОЧНИК!B:D,3,0)</f>
        <v>ИНОМАРКИ</v>
      </c>
      <c r="K1812" s="69" t="str">
        <f>VLOOKUP(СВОД2023[[#This Row],[ФО]],СПРАВОЧНИК!H:P,2,0)</f>
        <v>Дальневосточный ФО</v>
      </c>
    </row>
    <row r="1813" spans="1:11" x14ac:dyDescent="0.2">
      <c r="A1813" t="s">
        <v>600</v>
      </c>
      <c r="B1813" t="s">
        <v>590</v>
      </c>
      <c r="C1813" s="1" t="s">
        <v>301</v>
      </c>
      <c r="D1813" s="1" t="s">
        <v>1570</v>
      </c>
      <c r="E1813" s="2">
        <v>2</v>
      </c>
      <c r="F1813" s="3"/>
      <c r="G1813" s="2">
        <v>9</v>
      </c>
      <c r="H1813" s="3"/>
      <c r="I1813" s="68" t="str">
        <f>VLOOKUP(C1813,СПРАВОЧНИК!B:D,2,0)</f>
        <v>КОРЕЯ</v>
      </c>
      <c r="J1813" s="68" t="str">
        <f>VLOOKUP(C1813,СПРАВОЧНИК!B:D,3,0)</f>
        <v>ИНОМАРКИ</v>
      </c>
      <c r="K1813" s="69" t="str">
        <f>VLOOKUP(СВОД2023[[#This Row],[ФО]],СПРАВОЧНИК!H:P,2,0)</f>
        <v>Дальневосточный ФО</v>
      </c>
    </row>
    <row r="1814" spans="1:11" x14ac:dyDescent="0.2">
      <c r="A1814" t="s">
        <v>600</v>
      </c>
      <c r="B1814" t="s">
        <v>590</v>
      </c>
      <c r="C1814" s="1" t="s">
        <v>301</v>
      </c>
      <c r="D1814" s="1" t="s">
        <v>1571</v>
      </c>
      <c r="E1814" s="2">
        <v>1</v>
      </c>
      <c r="F1814" s="3">
        <v>1</v>
      </c>
      <c r="G1814" s="2">
        <v>3</v>
      </c>
      <c r="H1814" s="3">
        <v>5</v>
      </c>
      <c r="I1814" s="68" t="str">
        <f>VLOOKUP(C1814,СПРАВОЧНИК!B:D,2,0)</f>
        <v>КОРЕЯ</v>
      </c>
      <c r="J1814" s="68" t="str">
        <f>VLOOKUP(C1814,СПРАВОЧНИК!B:D,3,0)</f>
        <v>ИНОМАРКИ</v>
      </c>
      <c r="K1814" s="69" t="str">
        <f>VLOOKUP(СВОД2023[[#This Row],[ФО]],СПРАВОЧНИК!H:P,2,0)</f>
        <v>Дальневосточный ФО</v>
      </c>
    </row>
    <row r="1815" spans="1:11" x14ac:dyDescent="0.2">
      <c r="A1815" t="s">
        <v>600</v>
      </c>
      <c r="B1815" t="s">
        <v>590</v>
      </c>
      <c r="C1815" s="1" t="s">
        <v>311</v>
      </c>
      <c r="D1815" s="1" t="s">
        <v>1572</v>
      </c>
      <c r="E1815" s="2">
        <v>7</v>
      </c>
      <c r="F1815" s="3">
        <v>4</v>
      </c>
      <c r="G1815" s="2">
        <v>25</v>
      </c>
      <c r="H1815" s="3">
        <v>20</v>
      </c>
      <c r="I1815" s="68" t="str">
        <f>VLOOKUP(C1815,СПРАВОЧНИК!B:D,2,0)</f>
        <v>РОССИЯ</v>
      </c>
      <c r="J1815" s="68" t="str">
        <f>VLOOKUP(C1815,СПРАВОЧНИК!B:D,3,0)</f>
        <v>ОТЕЧЕСТВЕННЫЕ</v>
      </c>
      <c r="K1815" s="69" t="str">
        <f>VLOOKUP(СВОД2023[[#This Row],[ФО]],СПРАВОЧНИК!H:P,2,0)</f>
        <v>Дальневосточный ФО</v>
      </c>
    </row>
    <row r="1816" spans="1:11" x14ac:dyDescent="0.2">
      <c r="A1816" t="s">
        <v>600</v>
      </c>
      <c r="B1816" t="s">
        <v>590</v>
      </c>
      <c r="C1816" s="1" t="s">
        <v>311</v>
      </c>
      <c r="D1816" s="1" t="s">
        <v>1573</v>
      </c>
      <c r="E1816" s="2">
        <v>3</v>
      </c>
      <c r="F1816" s="3">
        <v>1</v>
      </c>
      <c r="G1816" s="2">
        <v>10</v>
      </c>
      <c r="H1816" s="3">
        <v>14</v>
      </c>
      <c r="I1816" s="68" t="str">
        <f>VLOOKUP(C1816,СПРАВОЧНИК!B:D,2,0)</f>
        <v>РОССИЯ</v>
      </c>
      <c r="J1816" s="68" t="str">
        <f>VLOOKUP(C1816,СПРАВОЧНИК!B:D,3,0)</f>
        <v>ОТЕЧЕСТВЕННЫЕ</v>
      </c>
      <c r="K1816" s="69" t="str">
        <f>VLOOKUP(СВОД2023[[#This Row],[ФО]],СПРАВОЧНИК!H:P,2,0)</f>
        <v>Дальневосточный ФО</v>
      </c>
    </row>
    <row r="1817" spans="1:11" x14ac:dyDescent="0.2">
      <c r="A1817" t="s">
        <v>600</v>
      </c>
      <c r="B1817" t="s">
        <v>590</v>
      </c>
      <c r="C1817" s="1" t="s">
        <v>311</v>
      </c>
      <c r="D1817" s="1" t="s">
        <v>1574</v>
      </c>
      <c r="E1817" s="2">
        <v>5</v>
      </c>
      <c r="F1817" s="3">
        <v>1</v>
      </c>
      <c r="G1817" s="2">
        <v>19</v>
      </c>
      <c r="H1817" s="3">
        <v>15</v>
      </c>
      <c r="I1817" s="68" t="str">
        <f>VLOOKUP(C1817,СПРАВОЧНИК!B:D,2,0)</f>
        <v>РОССИЯ</v>
      </c>
      <c r="J1817" s="68" t="str">
        <f>VLOOKUP(C1817,СПРАВОЧНИК!B:D,3,0)</f>
        <v>ОТЕЧЕСТВЕННЫЕ</v>
      </c>
      <c r="K1817" s="69" t="str">
        <f>VLOOKUP(СВОД2023[[#This Row],[ФО]],СПРАВОЧНИК!H:P,2,0)</f>
        <v>Дальневосточный ФО</v>
      </c>
    </row>
    <row r="1818" spans="1:11" x14ac:dyDescent="0.2">
      <c r="A1818" t="s">
        <v>600</v>
      </c>
      <c r="B1818" t="s">
        <v>590</v>
      </c>
      <c r="C1818" s="1" t="s">
        <v>311</v>
      </c>
      <c r="D1818" s="1" t="s">
        <v>1575</v>
      </c>
      <c r="E1818" s="2"/>
      <c r="F1818" s="3"/>
      <c r="G1818" s="2">
        <v>1</v>
      </c>
      <c r="H1818" s="3">
        <v>1</v>
      </c>
      <c r="I1818" s="68" t="str">
        <f>VLOOKUP(C1818,СПРАВОЧНИК!B:D,2,0)</f>
        <v>РОССИЯ</v>
      </c>
      <c r="J1818" s="68" t="str">
        <f>VLOOKUP(C1818,СПРАВОЧНИК!B:D,3,0)</f>
        <v>ОТЕЧЕСТВЕННЫЕ</v>
      </c>
      <c r="K1818" s="69" t="str">
        <f>VLOOKUP(СВОД2023[[#This Row],[ФО]],СПРАВОЧНИК!H:P,2,0)</f>
        <v>Дальневосточный ФО</v>
      </c>
    </row>
    <row r="1819" spans="1:11" x14ac:dyDescent="0.2">
      <c r="A1819" t="s">
        <v>600</v>
      </c>
      <c r="B1819" t="s">
        <v>590</v>
      </c>
      <c r="C1819" s="1" t="s">
        <v>311</v>
      </c>
      <c r="D1819" s="1" t="s">
        <v>1576</v>
      </c>
      <c r="E1819" s="2">
        <v>12</v>
      </c>
      <c r="F1819" s="3">
        <v>18</v>
      </c>
      <c r="G1819" s="2">
        <v>53</v>
      </c>
      <c r="H1819" s="3">
        <v>75</v>
      </c>
      <c r="I1819" s="68" t="str">
        <f>VLOOKUP(C1819,СПРАВОЧНИК!B:D,2,0)</f>
        <v>РОССИЯ</v>
      </c>
      <c r="J1819" s="68" t="str">
        <f>VLOOKUP(C1819,СПРАВОЧНИК!B:D,3,0)</f>
        <v>ОТЕЧЕСТВЕННЫЕ</v>
      </c>
      <c r="K1819" s="69" t="str">
        <f>VLOOKUP(СВОД2023[[#This Row],[ФО]],СПРАВОЧНИК!H:P,2,0)</f>
        <v>Дальневосточный ФО</v>
      </c>
    </row>
    <row r="1820" spans="1:11" x14ac:dyDescent="0.2">
      <c r="A1820" t="s">
        <v>600</v>
      </c>
      <c r="B1820" t="s">
        <v>590</v>
      </c>
      <c r="C1820" s="1" t="s">
        <v>311</v>
      </c>
      <c r="D1820" s="1" t="s">
        <v>1577</v>
      </c>
      <c r="E1820" s="2">
        <v>2</v>
      </c>
      <c r="F1820" s="3">
        <v>7</v>
      </c>
      <c r="G1820" s="2">
        <v>8</v>
      </c>
      <c r="H1820" s="3">
        <v>11</v>
      </c>
      <c r="I1820" s="68" t="str">
        <f>VLOOKUP(C1820,СПРАВОЧНИК!B:D,2,0)</f>
        <v>РОССИЯ</v>
      </c>
      <c r="J1820" s="68" t="str">
        <f>VLOOKUP(C1820,СПРАВОЧНИК!B:D,3,0)</f>
        <v>ОТЕЧЕСТВЕННЫЕ</v>
      </c>
      <c r="K1820" s="69" t="str">
        <f>VLOOKUP(СВОД2023[[#This Row],[ФО]],СПРАВОЧНИК!H:P,2,0)</f>
        <v>Дальневосточный ФО</v>
      </c>
    </row>
    <row r="1821" spans="1:11" x14ac:dyDescent="0.2">
      <c r="A1821" t="s">
        <v>600</v>
      </c>
      <c r="B1821" t="s">
        <v>590</v>
      </c>
      <c r="C1821" s="1" t="s">
        <v>311</v>
      </c>
      <c r="D1821" s="1" t="s">
        <v>1578</v>
      </c>
      <c r="E1821" s="2"/>
      <c r="F1821" s="3">
        <v>2</v>
      </c>
      <c r="G1821" s="2">
        <v>8</v>
      </c>
      <c r="H1821" s="3">
        <v>16</v>
      </c>
      <c r="I1821" s="68" t="str">
        <f>VLOOKUP(C1821,СПРАВОЧНИК!B:D,2,0)</f>
        <v>РОССИЯ</v>
      </c>
      <c r="J1821" s="68" t="str">
        <f>VLOOKUP(C1821,СПРАВОЧНИК!B:D,3,0)</f>
        <v>ОТЕЧЕСТВЕННЫЕ</v>
      </c>
      <c r="K1821" s="69" t="str">
        <f>VLOOKUP(СВОД2023[[#This Row],[ФО]],СПРАВОЧНИК!H:P,2,0)</f>
        <v>Дальневосточный ФО</v>
      </c>
    </row>
    <row r="1822" spans="1:11" x14ac:dyDescent="0.2">
      <c r="A1822" t="s">
        <v>600</v>
      </c>
      <c r="B1822" t="s">
        <v>590</v>
      </c>
      <c r="C1822" s="1" t="s">
        <v>311</v>
      </c>
      <c r="D1822" s="1" t="s">
        <v>1579</v>
      </c>
      <c r="E1822" s="2">
        <v>14</v>
      </c>
      <c r="F1822" s="3">
        <v>11</v>
      </c>
      <c r="G1822" s="2">
        <v>68</v>
      </c>
      <c r="H1822" s="3">
        <v>47</v>
      </c>
      <c r="I1822" s="68" t="str">
        <f>VLOOKUP(C1822,СПРАВОЧНИК!B:D,2,0)</f>
        <v>РОССИЯ</v>
      </c>
      <c r="J1822" s="68" t="str">
        <f>VLOOKUP(C1822,СПРАВОЧНИК!B:D,3,0)</f>
        <v>ОТЕЧЕСТВЕННЫЕ</v>
      </c>
      <c r="K1822" s="69" t="str">
        <f>VLOOKUP(СВОД2023[[#This Row],[ФО]],СПРАВОЧНИК!H:P,2,0)</f>
        <v>Дальневосточный ФО</v>
      </c>
    </row>
    <row r="1823" spans="1:11" x14ac:dyDescent="0.2">
      <c r="A1823" t="s">
        <v>600</v>
      </c>
      <c r="B1823" t="s">
        <v>590</v>
      </c>
      <c r="C1823" s="1" t="s">
        <v>311</v>
      </c>
      <c r="D1823" s="1" t="s">
        <v>1580</v>
      </c>
      <c r="E1823" s="2">
        <v>27</v>
      </c>
      <c r="F1823" s="3">
        <v>46</v>
      </c>
      <c r="G1823" s="2">
        <v>181</v>
      </c>
      <c r="H1823" s="3">
        <v>176</v>
      </c>
      <c r="I1823" s="68" t="str">
        <f>VLOOKUP(C1823,СПРАВОЧНИК!B:D,2,0)</f>
        <v>РОССИЯ</v>
      </c>
      <c r="J1823" s="68" t="str">
        <f>VLOOKUP(C1823,СПРАВОЧНИК!B:D,3,0)</f>
        <v>ОТЕЧЕСТВЕННЫЕ</v>
      </c>
      <c r="K1823" s="69" t="str">
        <f>VLOOKUP(СВОД2023[[#This Row],[ФО]],СПРАВОЧНИК!H:P,2,0)</f>
        <v>Дальневосточный ФО</v>
      </c>
    </row>
    <row r="1824" spans="1:11" x14ac:dyDescent="0.2">
      <c r="A1824" t="s">
        <v>600</v>
      </c>
      <c r="B1824" t="s">
        <v>590</v>
      </c>
      <c r="C1824" s="1" t="s">
        <v>311</v>
      </c>
      <c r="D1824" s="1" t="s">
        <v>1581</v>
      </c>
      <c r="E1824" s="2">
        <v>62</v>
      </c>
      <c r="F1824" s="3">
        <v>65</v>
      </c>
      <c r="G1824" s="2">
        <v>311</v>
      </c>
      <c r="H1824" s="3">
        <v>286</v>
      </c>
      <c r="I1824" s="68" t="str">
        <f>VLOOKUP(C1824,СПРАВОЧНИК!B:D,2,0)</f>
        <v>РОССИЯ</v>
      </c>
      <c r="J1824" s="68" t="str">
        <f>VLOOKUP(C1824,СПРАВОЧНИК!B:D,3,0)</f>
        <v>ОТЕЧЕСТВЕННЫЕ</v>
      </c>
      <c r="K1824" s="69" t="str">
        <f>VLOOKUP(СВОД2023[[#This Row],[ФО]],СПРАВОЧНИК!H:P,2,0)</f>
        <v>Дальневосточный ФО</v>
      </c>
    </row>
    <row r="1825" spans="1:11" x14ac:dyDescent="0.2">
      <c r="A1825" t="s">
        <v>600</v>
      </c>
      <c r="B1825" t="s">
        <v>590</v>
      </c>
      <c r="C1825" s="1" t="s">
        <v>311</v>
      </c>
      <c r="D1825" s="1" t="s">
        <v>1582</v>
      </c>
      <c r="E1825" s="2">
        <v>134</v>
      </c>
      <c r="F1825" s="3">
        <v>111</v>
      </c>
      <c r="G1825" s="2">
        <v>632</v>
      </c>
      <c r="H1825" s="3">
        <v>504</v>
      </c>
      <c r="I1825" s="68" t="str">
        <f>VLOOKUP(C1825,СПРАВОЧНИК!B:D,2,0)</f>
        <v>РОССИЯ</v>
      </c>
      <c r="J1825" s="68" t="str">
        <f>VLOOKUP(C1825,СПРАВОЧНИК!B:D,3,0)</f>
        <v>ОТЕЧЕСТВЕННЫЕ</v>
      </c>
      <c r="K1825" s="69" t="str">
        <f>VLOOKUP(СВОД2023[[#This Row],[ФО]],СПРАВОЧНИК!H:P,2,0)</f>
        <v>Дальневосточный ФО</v>
      </c>
    </row>
    <row r="1826" spans="1:11" x14ac:dyDescent="0.2">
      <c r="A1826" t="s">
        <v>600</v>
      </c>
      <c r="B1826" t="s">
        <v>590</v>
      </c>
      <c r="C1826" s="1" t="s">
        <v>311</v>
      </c>
      <c r="D1826" s="1" t="s">
        <v>1583</v>
      </c>
      <c r="E1826" s="2">
        <v>4</v>
      </c>
      <c r="F1826" s="3">
        <v>2</v>
      </c>
      <c r="G1826" s="2">
        <v>14</v>
      </c>
      <c r="H1826" s="3">
        <v>14</v>
      </c>
      <c r="I1826" s="68" t="str">
        <f>VLOOKUP(C1826,СПРАВОЧНИК!B:D,2,0)</f>
        <v>РОССИЯ</v>
      </c>
      <c r="J1826" s="68" t="str">
        <f>VLOOKUP(C1826,СПРАВОЧНИК!B:D,3,0)</f>
        <v>ОТЕЧЕСТВЕННЫЕ</v>
      </c>
      <c r="K1826" s="69" t="str">
        <f>VLOOKUP(СВОД2023[[#This Row],[ФО]],СПРАВОЧНИК!H:P,2,0)</f>
        <v>Дальневосточный ФО</v>
      </c>
    </row>
    <row r="1827" spans="1:11" x14ac:dyDescent="0.2">
      <c r="A1827" t="s">
        <v>600</v>
      </c>
      <c r="B1827" t="s">
        <v>590</v>
      </c>
      <c r="C1827" s="1" t="s">
        <v>311</v>
      </c>
      <c r="D1827" s="1" t="s">
        <v>1584</v>
      </c>
      <c r="E1827" s="2">
        <v>15</v>
      </c>
      <c r="F1827" s="3">
        <v>29</v>
      </c>
      <c r="G1827" s="2">
        <v>80</v>
      </c>
      <c r="H1827" s="3">
        <v>104</v>
      </c>
      <c r="I1827" s="68" t="str">
        <f>VLOOKUP(C1827,СПРАВОЧНИК!B:D,2,0)</f>
        <v>РОССИЯ</v>
      </c>
      <c r="J1827" s="68" t="str">
        <f>VLOOKUP(C1827,СПРАВОЧНИК!B:D,3,0)</f>
        <v>ОТЕЧЕСТВЕННЫЕ</v>
      </c>
      <c r="K1827" s="69" t="str">
        <f>VLOOKUP(СВОД2023[[#This Row],[ФО]],СПРАВОЧНИК!H:P,2,0)</f>
        <v>Дальневосточный ФО</v>
      </c>
    </row>
    <row r="1828" spans="1:11" x14ac:dyDescent="0.2">
      <c r="A1828" t="s">
        <v>600</v>
      </c>
      <c r="B1828" t="s">
        <v>590</v>
      </c>
      <c r="C1828" s="1" t="s">
        <v>311</v>
      </c>
      <c r="D1828" s="1" t="s">
        <v>1585</v>
      </c>
      <c r="E1828" s="2">
        <v>9</v>
      </c>
      <c r="F1828" s="3">
        <v>8</v>
      </c>
      <c r="G1828" s="2">
        <v>35</v>
      </c>
      <c r="H1828" s="3">
        <v>35</v>
      </c>
      <c r="I1828" s="68" t="str">
        <f>VLOOKUP(C1828,СПРАВОЧНИК!B:D,2,0)</f>
        <v>РОССИЯ</v>
      </c>
      <c r="J1828" s="68" t="str">
        <f>VLOOKUP(C1828,СПРАВОЧНИК!B:D,3,0)</f>
        <v>ОТЕЧЕСТВЕННЫЕ</v>
      </c>
      <c r="K1828" s="69" t="str">
        <f>VLOOKUP(СВОД2023[[#This Row],[ФО]],СПРАВОЧНИК!H:P,2,0)</f>
        <v>Дальневосточный ФО</v>
      </c>
    </row>
    <row r="1829" spans="1:11" x14ac:dyDescent="0.2">
      <c r="A1829" t="s">
        <v>600</v>
      </c>
      <c r="B1829" t="s">
        <v>590</v>
      </c>
      <c r="C1829" s="1" t="s">
        <v>311</v>
      </c>
      <c r="D1829" s="1" t="s">
        <v>1586</v>
      </c>
      <c r="E1829" s="2">
        <v>2</v>
      </c>
      <c r="F1829" s="3">
        <v>4</v>
      </c>
      <c r="G1829" s="2">
        <v>12</v>
      </c>
      <c r="H1829" s="3">
        <v>19</v>
      </c>
      <c r="I1829" s="68" t="str">
        <f>VLOOKUP(C1829,СПРАВОЧНИК!B:D,2,0)</f>
        <v>РОССИЯ</v>
      </c>
      <c r="J1829" s="68" t="str">
        <f>VLOOKUP(C1829,СПРАВОЧНИК!B:D,3,0)</f>
        <v>ОТЕЧЕСТВЕННЫЕ</v>
      </c>
      <c r="K1829" s="69" t="str">
        <f>VLOOKUP(СВОД2023[[#This Row],[ФО]],СПРАВОЧНИК!H:P,2,0)</f>
        <v>Дальневосточный ФО</v>
      </c>
    </row>
    <row r="1830" spans="1:11" x14ac:dyDescent="0.2">
      <c r="A1830" t="s">
        <v>600</v>
      </c>
      <c r="B1830" t="s">
        <v>590</v>
      </c>
      <c r="C1830" s="1" t="s">
        <v>311</v>
      </c>
      <c r="D1830" s="1" t="s">
        <v>1587</v>
      </c>
      <c r="E1830" s="2">
        <v>4</v>
      </c>
      <c r="F1830" s="3">
        <v>6</v>
      </c>
      <c r="G1830" s="2">
        <v>32</v>
      </c>
      <c r="H1830" s="3">
        <v>16</v>
      </c>
      <c r="I1830" s="68" t="str">
        <f>VLOOKUP(C1830,СПРАВОЧНИК!B:D,2,0)</f>
        <v>РОССИЯ</v>
      </c>
      <c r="J1830" s="68" t="str">
        <f>VLOOKUP(C1830,СПРАВОЧНИК!B:D,3,0)</f>
        <v>ОТЕЧЕСТВЕННЫЕ</v>
      </c>
      <c r="K1830" s="69" t="str">
        <f>VLOOKUP(СВОД2023[[#This Row],[ФО]],СПРАВОЧНИК!H:P,2,0)</f>
        <v>Дальневосточный ФО</v>
      </c>
    </row>
    <row r="1831" spans="1:11" x14ac:dyDescent="0.2">
      <c r="A1831" t="s">
        <v>600</v>
      </c>
      <c r="B1831" t="s">
        <v>590</v>
      </c>
      <c r="C1831" s="1" t="s">
        <v>311</v>
      </c>
      <c r="D1831" s="1" t="s">
        <v>1588</v>
      </c>
      <c r="E1831" s="2"/>
      <c r="F1831" s="3"/>
      <c r="G1831" s="2">
        <v>2</v>
      </c>
      <c r="H1831" s="3">
        <v>1</v>
      </c>
      <c r="I1831" s="68" t="str">
        <f>VLOOKUP(C1831,СПРАВОЧНИК!B:D,2,0)</f>
        <v>РОССИЯ</v>
      </c>
      <c r="J1831" s="68" t="str">
        <f>VLOOKUP(C1831,СПРАВОЧНИК!B:D,3,0)</f>
        <v>ОТЕЧЕСТВЕННЫЕ</v>
      </c>
      <c r="K1831" s="69" t="str">
        <f>VLOOKUP(СВОД2023[[#This Row],[ФО]],СПРАВОЧНИК!H:P,2,0)</f>
        <v>Дальневосточный ФО</v>
      </c>
    </row>
    <row r="1832" spans="1:11" x14ac:dyDescent="0.2">
      <c r="A1832" t="s">
        <v>600</v>
      </c>
      <c r="B1832" t="s">
        <v>590</v>
      </c>
      <c r="C1832" s="1" t="s">
        <v>311</v>
      </c>
      <c r="D1832" s="1" t="s">
        <v>1589</v>
      </c>
      <c r="E1832" s="2">
        <v>11</v>
      </c>
      <c r="F1832" s="3">
        <v>11</v>
      </c>
      <c r="G1832" s="2">
        <v>66</v>
      </c>
      <c r="H1832" s="3">
        <v>42</v>
      </c>
      <c r="I1832" s="68" t="str">
        <f>VLOOKUP(C1832,СПРАВОЧНИК!B:D,2,0)</f>
        <v>РОССИЯ</v>
      </c>
      <c r="J1832" s="68" t="str">
        <f>VLOOKUP(C1832,СПРАВОЧНИК!B:D,3,0)</f>
        <v>ОТЕЧЕСТВЕННЫЕ</v>
      </c>
      <c r="K1832" s="69" t="str">
        <f>VLOOKUP(СВОД2023[[#This Row],[ФО]],СПРАВОЧНИК!H:P,2,0)</f>
        <v>Дальневосточный ФО</v>
      </c>
    </row>
    <row r="1833" spans="1:11" x14ac:dyDescent="0.2">
      <c r="A1833" t="s">
        <v>600</v>
      </c>
      <c r="B1833" t="s">
        <v>590</v>
      </c>
      <c r="C1833" s="1" t="s">
        <v>311</v>
      </c>
      <c r="D1833" s="1" t="s">
        <v>1590</v>
      </c>
      <c r="E1833" s="2">
        <v>11</v>
      </c>
      <c r="F1833" s="3">
        <v>13</v>
      </c>
      <c r="G1833" s="2">
        <v>52</v>
      </c>
      <c r="H1833" s="3">
        <v>56</v>
      </c>
      <c r="I1833" s="68" t="str">
        <f>VLOOKUP(C1833,СПРАВОЧНИК!B:D,2,0)</f>
        <v>РОССИЯ</v>
      </c>
      <c r="J1833" s="68" t="str">
        <f>VLOOKUP(C1833,СПРАВОЧНИК!B:D,3,0)</f>
        <v>ОТЕЧЕСТВЕННЫЕ</v>
      </c>
      <c r="K1833" s="69" t="str">
        <f>VLOOKUP(СВОД2023[[#This Row],[ФО]],СПРАВОЧНИК!H:P,2,0)</f>
        <v>Дальневосточный ФО</v>
      </c>
    </row>
    <row r="1834" spans="1:11" x14ac:dyDescent="0.2">
      <c r="A1834" t="s">
        <v>600</v>
      </c>
      <c r="B1834" t="s">
        <v>590</v>
      </c>
      <c r="C1834" s="1" t="s">
        <v>311</v>
      </c>
      <c r="D1834" s="1" t="s">
        <v>1591</v>
      </c>
      <c r="E1834" s="2"/>
      <c r="F1834" s="3"/>
      <c r="G1834" s="2"/>
      <c r="H1834" s="3">
        <v>1</v>
      </c>
      <c r="I1834" s="68" t="str">
        <f>VLOOKUP(C1834,СПРАВОЧНИК!B:D,2,0)</f>
        <v>РОССИЯ</v>
      </c>
      <c r="J1834" s="68" t="str">
        <f>VLOOKUP(C1834,СПРАВОЧНИК!B:D,3,0)</f>
        <v>ОТЕЧЕСТВЕННЫЕ</v>
      </c>
      <c r="K1834" s="69" t="str">
        <f>VLOOKUP(СВОД2023[[#This Row],[ФО]],СПРАВОЧНИК!H:P,2,0)</f>
        <v>Дальневосточный ФО</v>
      </c>
    </row>
    <row r="1835" spans="1:11" x14ac:dyDescent="0.2">
      <c r="A1835" t="s">
        <v>600</v>
      </c>
      <c r="B1835" t="s">
        <v>590</v>
      </c>
      <c r="C1835" s="1" t="s">
        <v>311</v>
      </c>
      <c r="D1835" s="1" t="s">
        <v>312</v>
      </c>
      <c r="E1835" s="2">
        <v>155</v>
      </c>
      <c r="F1835" s="3">
        <v>140</v>
      </c>
      <c r="G1835" s="2">
        <v>698</v>
      </c>
      <c r="H1835" s="3">
        <v>673</v>
      </c>
      <c r="I1835" s="68" t="str">
        <f>VLOOKUP(C1835,СПРАВОЧНИК!B:D,2,0)</f>
        <v>РОССИЯ</v>
      </c>
      <c r="J1835" s="68" t="str">
        <f>VLOOKUP(C1835,СПРАВОЧНИК!B:D,3,0)</f>
        <v>ОТЕЧЕСТВЕННЫЕ</v>
      </c>
      <c r="K1835" s="69" t="str">
        <f>VLOOKUP(СВОД2023[[#This Row],[ФО]],СПРАВОЧНИК!H:P,2,0)</f>
        <v>Дальневосточный ФО</v>
      </c>
    </row>
    <row r="1836" spans="1:11" x14ac:dyDescent="0.2">
      <c r="A1836" t="s">
        <v>600</v>
      </c>
      <c r="B1836" t="s">
        <v>590</v>
      </c>
      <c r="C1836" s="1" t="s">
        <v>311</v>
      </c>
      <c r="D1836" s="1" t="s">
        <v>313</v>
      </c>
      <c r="E1836" s="2">
        <v>2</v>
      </c>
      <c r="F1836" s="3">
        <v>1</v>
      </c>
      <c r="G1836" s="2">
        <v>27</v>
      </c>
      <c r="H1836" s="3">
        <v>8</v>
      </c>
      <c r="I1836" s="68" t="str">
        <f>VLOOKUP(C1836,СПРАВОЧНИК!B:D,2,0)</f>
        <v>РОССИЯ</v>
      </c>
      <c r="J1836" s="68" t="str">
        <f>VLOOKUP(C1836,СПРАВОЧНИК!B:D,3,0)</f>
        <v>ОТЕЧЕСТВЕННЫЕ</v>
      </c>
      <c r="K1836" s="69" t="str">
        <f>VLOOKUP(СВОД2023[[#This Row],[ФО]],СПРАВОЧНИК!H:P,2,0)</f>
        <v>Дальневосточный ФО</v>
      </c>
    </row>
    <row r="1837" spans="1:11" x14ac:dyDescent="0.2">
      <c r="A1837" t="s">
        <v>600</v>
      </c>
      <c r="B1837" t="s">
        <v>590</v>
      </c>
      <c r="C1837" s="1" t="s">
        <v>311</v>
      </c>
      <c r="D1837" s="1" t="s">
        <v>314</v>
      </c>
      <c r="E1837" s="2">
        <v>43</v>
      </c>
      <c r="F1837" s="3">
        <v>25</v>
      </c>
      <c r="G1837" s="2">
        <v>225</v>
      </c>
      <c r="H1837" s="3">
        <v>172</v>
      </c>
      <c r="I1837" s="68" t="str">
        <f>VLOOKUP(C1837,СПРАВОЧНИК!B:D,2,0)</f>
        <v>РОССИЯ</v>
      </c>
      <c r="J1837" s="68" t="str">
        <f>VLOOKUP(C1837,СПРАВОЧНИК!B:D,3,0)</f>
        <v>ОТЕЧЕСТВЕННЫЕ</v>
      </c>
      <c r="K1837" s="69" t="str">
        <f>VLOOKUP(СВОД2023[[#This Row],[ФО]],СПРАВОЧНИК!H:P,2,0)</f>
        <v>Дальневосточный ФО</v>
      </c>
    </row>
    <row r="1838" spans="1:11" x14ac:dyDescent="0.2">
      <c r="A1838" t="s">
        <v>600</v>
      </c>
      <c r="B1838" t="s">
        <v>590</v>
      </c>
      <c r="C1838" s="1" t="s">
        <v>311</v>
      </c>
      <c r="D1838" s="1" t="s">
        <v>1592</v>
      </c>
      <c r="E1838" s="2">
        <v>16</v>
      </c>
      <c r="F1838" s="3">
        <v>13</v>
      </c>
      <c r="G1838" s="2">
        <v>59</v>
      </c>
      <c r="H1838" s="3">
        <v>63</v>
      </c>
      <c r="I1838" s="68" t="str">
        <f>VLOOKUP(C1838,СПРАВОЧНИК!B:D,2,0)</f>
        <v>РОССИЯ</v>
      </c>
      <c r="J1838" s="68" t="str">
        <f>VLOOKUP(C1838,СПРАВОЧНИК!B:D,3,0)</f>
        <v>ОТЕЧЕСТВЕННЫЕ</v>
      </c>
      <c r="K1838" s="69" t="str">
        <f>VLOOKUP(СВОД2023[[#This Row],[ФО]],СПРАВОЧНИК!H:P,2,0)</f>
        <v>Дальневосточный ФО</v>
      </c>
    </row>
    <row r="1839" spans="1:11" x14ac:dyDescent="0.2">
      <c r="A1839" t="s">
        <v>600</v>
      </c>
      <c r="B1839" t="s">
        <v>590</v>
      </c>
      <c r="C1839" s="1" t="s">
        <v>311</v>
      </c>
      <c r="D1839" s="1" t="s">
        <v>1593</v>
      </c>
      <c r="E1839" s="2">
        <v>5</v>
      </c>
      <c r="F1839" s="3">
        <v>2</v>
      </c>
      <c r="G1839" s="2">
        <v>17</v>
      </c>
      <c r="H1839" s="3">
        <v>16</v>
      </c>
      <c r="I1839" s="68" t="str">
        <f>VLOOKUP(C1839,СПРАВОЧНИК!B:D,2,0)</f>
        <v>РОССИЯ</v>
      </c>
      <c r="J1839" s="68" t="str">
        <f>VLOOKUP(C1839,СПРАВОЧНИК!B:D,3,0)</f>
        <v>ОТЕЧЕСТВЕННЫЕ</v>
      </c>
      <c r="K1839" s="69" t="str">
        <f>VLOOKUP(СВОД2023[[#This Row],[ФО]],СПРАВОЧНИК!H:P,2,0)</f>
        <v>Дальневосточный ФО</v>
      </c>
    </row>
    <row r="1840" spans="1:11" x14ac:dyDescent="0.2">
      <c r="A1840" t="s">
        <v>600</v>
      </c>
      <c r="B1840" t="s">
        <v>590</v>
      </c>
      <c r="C1840" s="1" t="s">
        <v>311</v>
      </c>
      <c r="D1840" s="1" t="s">
        <v>1594</v>
      </c>
      <c r="E1840" s="2">
        <v>6</v>
      </c>
      <c r="F1840" s="3">
        <v>3</v>
      </c>
      <c r="G1840" s="2">
        <v>29</v>
      </c>
      <c r="H1840" s="3">
        <v>19</v>
      </c>
      <c r="I1840" s="68" t="str">
        <f>VLOOKUP(C1840,СПРАВОЧНИК!B:D,2,0)</f>
        <v>РОССИЯ</v>
      </c>
      <c r="J1840" s="68" t="str">
        <f>VLOOKUP(C1840,СПРАВОЧНИК!B:D,3,0)</f>
        <v>ОТЕЧЕСТВЕННЫЕ</v>
      </c>
      <c r="K1840" s="69" t="str">
        <f>VLOOKUP(СВОД2023[[#This Row],[ФО]],СПРАВОЧНИК!H:P,2,0)</f>
        <v>Дальневосточный ФО</v>
      </c>
    </row>
    <row r="1841" spans="1:11" x14ac:dyDescent="0.2">
      <c r="A1841" t="s">
        <v>600</v>
      </c>
      <c r="B1841" t="s">
        <v>590</v>
      </c>
      <c r="C1841" s="1" t="s">
        <v>311</v>
      </c>
      <c r="D1841" s="1" t="s">
        <v>315</v>
      </c>
      <c r="E1841" s="2">
        <v>20</v>
      </c>
      <c r="F1841" s="3">
        <v>31</v>
      </c>
      <c r="G1841" s="2">
        <v>110</v>
      </c>
      <c r="H1841" s="3">
        <v>116</v>
      </c>
      <c r="I1841" s="68" t="str">
        <f>VLOOKUP(C1841,СПРАВОЧНИК!B:D,2,0)</f>
        <v>РОССИЯ</v>
      </c>
      <c r="J1841" s="68" t="str">
        <f>VLOOKUP(C1841,СПРАВОЧНИК!B:D,3,0)</f>
        <v>ОТЕЧЕСТВЕННЫЕ</v>
      </c>
      <c r="K1841" s="69" t="str">
        <f>VLOOKUP(СВОД2023[[#This Row],[ФО]],СПРАВОЧНИК!H:P,2,0)</f>
        <v>Дальневосточный ФО</v>
      </c>
    </row>
    <row r="1842" spans="1:11" x14ac:dyDescent="0.2">
      <c r="A1842" t="s">
        <v>600</v>
      </c>
      <c r="B1842" t="s">
        <v>590</v>
      </c>
      <c r="C1842" s="1" t="s">
        <v>311</v>
      </c>
      <c r="D1842" s="1" t="s">
        <v>316</v>
      </c>
      <c r="E1842" s="2">
        <v>3</v>
      </c>
      <c r="F1842" s="3">
        <v>6</v>
      </c>
      <c r="G1842" s="2">
        <v>14</v>
      </c>
      <c r="H1842" s="3">
        <v>22</v>
      </c>
      <c r="I1842" s="68" t="str">
        <f>VLOOKUP(C1842,СПРАВОЧНИК!B:D,2,0)</f>
        <v>РОССИЯ</v>
      </c>
      <c r="J1842" s="68" t="str">
        <f>VLOOKUP(C1842,СПРАВОЧНИК!B:D,3,0)</f>
        <v>ОТЕЧЕСТВЕННЫЕ</v>
      </c>
      <c r="K1842" s="69" t="str">
        <f>VLOOKUP(СВОД2023[[#This Row],[ФО]],СПРАВОЧНИК!H:P,2,0)</f>
        <v>Дальневосточный ФО</v>
      </c>
    </row>
    <row r="1843" spans="1:11" x14ac:dyDescent="0.2">
      <c r="A1843" t="s">
        <v>600</v>
      </c>
      <c r="B1843" t="s">
        <v>590</v>
      </c>
      <c r="C1843" s="1" t="s">
        <v>311</v>
      </c>
      <c r="D1843" s="1" t="s">
        <v>1595</v>
      </c>
      <c r="E1843" s="2">
        <v>1</v>
      </c>
      <c r="F1843" s="3"/>
      <c r="G1843" s="2">
        <v>5</v>
      </c>
      <c r="H1843" s="3">
        <v>1</v>
      </c>
      <c r="I1843" s="68" t="str">
        <f>VLOOKUP(C1843,СПРАВОЧНИК!B:D,2,0)</f>
        <v>РОССИЯ</v>
      </c>
      <c r="J1843" s="68" t="str">
        <f>VLOOKUP(C1843,СПРАВОЧНИК!B:D,3,0)</f>
        <v>ОТЕЧЕСТВЕННЫЕ</v>
      </c>
      <c r="K1843" s="69" t="str">
        <f>VLOOKUP(СВОД2023[[#This Row],[ФО]],СПРАВОЧНИК!H:P,2,0)</f>
        <v>Дальневосточный ФО</v>
      </c>
    </row>
    <row r="1844" spans="1:11" x14ac:dyDescent="0.2">
      <c r="A1844" t="s">
        <v>600</v>
      </c>
      <c r="B1844" t="s">
        <v>590</v>
      </c>
      <c r="C1844" s="1" t="s">
        <v>311</v>
      </c>
      <c r="D1844" s="1" t="s">
        <v>318</v>
      </c>
      <c r="E1844" s="2"/>
      <c r="F1844" s="3">
        <v>3</v>
      </c>
      <c r="G1844" s="2">
        <v>1</v>
      </c>
      <c r="H1844" s="3">
        <v>8</v>
      </c>
      <c r="I1844" s="68" t="str">
        <f>VLOOKUP(C1844,СПРАВОЧНИК!B:D,2,0)</f>
        <v>РОССИЯ</v>
      </c>
      <c r="J1844" s="68" t="str">
        <f>VLOOKUP(C1844,СПРАВОЧНИК!B:D,3,0)</f>
        <v>ОТЕЧЕСТВЕННЫЕ</v>
      </c>
      <c r="K1844" s="69" t="str">
        <f>VLOOKUP(СВОД2023[[#This Row],[ФО]],СПРАВОЧНИК!H:P,2,0)</f>
        <v>Дальневосточный ФО</v>
      </c>
    </row>
    <row r="1845" spans="1:11" x14ac:dyDescent="0.2">
      <c r="A1845" t="s">
        <v>600</v>
      </c>
      <c r="B1845" t="s">
        <v>590</v>
      </c>
      <c r="C1845" s="1" t="s">
        <v>311</v>
      </c>
      <c r="D1845" s="1" t="s">
        <v>1596</v>
      </c>
      <c r="E1845" s="2">
        <v>3</v>
      </c>
      <c r="F1845" s="3">
        <v>2</v>
      </c>
      <c r="G1845" s="2">
        <v>9</v>
      </c>
      <c r="H1845" s="3">
        <v>7</v>
      </c>
      <c r="I1845" s="68" t="str">
        <f>VLOOKUP(C1845,СПРАВОЧНИК!B:D,2,0)</f>
        <v>РОССИЯ</v>
      </c>
      <c r="J1845" s="68" t="str">
        <f>VLOOKUP(C1845,СПРАВОЧНИК!B:D,3,0)</f>
        <v>ОТЕЧЕСТВЕННЫЕ</v>
      </c>
      <c r="K1845" s="69" t="str">
        <f>VLOOKUP(СВОД2023[[#This Row],[ФО]],СПРАВОЧНИК!H:P,2,0)</f>
        <v>Дальневосточный ФО</v>
      </c>
    </row>
    <row r="1846" spans="1:11" x14ac:dyDescent="0.2">
      <c r="A1846" t="s">
        <v>600</v>
      </c>
      <c r="B1846" t="s">
        <v>590</v>
      </c>
      <c r="C1846" s="1" t="s">
        <v>311</v>
      </c>
      <c r="D1846" s="1" t="s">
        <v>320</v>
      </c>
      <c r="E1846" s="2">
        <v>11</v>
      </c>
      <c r="F1846" s="3">
        <v>4</v>
      </c>
      <c r="G1846" s="2">
        <v>60</v>
      </c>
      <c r="H1846" s="3">
        <v>32</v>
      </c>
      <c r="I1846" s="68" t="str">
        <f>VLOOKUP(C1846,СПРАВОЧНИК!B:D,2,0)</f>
        <v>РОССИЯ</v>
      </c>
      <c r="J1846" s="68" t="str">
        <f>VLOOKUP(C1846,СПРАВОЧНИК!B:D,3,0)</f>
        <v>ОТЕЧЕСТВЕННЫЕ</v>
      </c>
      <c r="K1846" s="69" t="str">
        <f>VLOOKUP(СВОД2023[[#This Row],[ФО]],СПРАВОЧНИК!H:P,2,0)</f>
        <v>Дальневосточный ФО</v>
      </c>
    </row>
    <row r="1847" spans="1:11" x14ac:dyDescent="0.2">
      <c r="A1847" t="s">
        <v>600</v>
      </c>
      <c r="B1847" t="s">
        <v>590</v>
      </c>
      <c r="C1847" s="1" t="s">
        <v>311</v>
      </c>
      <c r="D1847" s="1" t="s">
        <v>321</v>
      </c>
      <c r="E1847" s="2">
        <v>8</v>
      </c>
      <c r="F1847" s="3">
        <v>7</v>
      </c>
      <c r="G1847" s="2">
        <v>63</v>
      </c>
      <c r="H1847" s="3">
        <v>50</v>
      </c>
      <c r="I1847" s="68" t="str">
        <f>VLOOKUP(C1847,СПРАВОЧНИК!B:D,2,0)</f>
        <v>РОССИЯ</v>
      </c>
      <c r="J1847" s="68" t="str">
        <f>VLOOKUP(C1847,СПРАВОЧНИК!B:D,3,0)</f>
        <v>ОТЕЧЕСТВЕННЫЕ</v>
      </c>
      <c r="K1847" s="69" t="str">
        <f>VLOOKUP(СВОД2023[[#This Row],[ФО]],СПРАВОЧНИК!H:P,2,0)</f>
        <v>Дальневосточный ФО</v>
      </c>
    </row>
    <row r="1848" spans="1:11" x14ac:dyDescent="0.2">
      <c r="A1848" t="s">
        <v>600</v>
      </c>
      <c r="B1848" t="s">
        <v>590</v>
      </c>
      <c r="C1848" s="1" t="s">
        <v>311</v>
      </c>
      <c r="D1848" s="1" t="s">
        <v>322</v>
      </c>
      <c r="E1848" s="2">
        <v>6</v>
      </c>
      <c r="F1848" s="3">
        <v>2</v>
      </c>
      <c r="G1848" s="2">
        <v>24</v>
      </c>
      <c r="H1848" s="3">
        <v>17</v>
      </c>
      <c r="I1848" s="68" t="str">
        <f>VLOOKUP(C1848,СПРАВОЧНИК!B:D,2,0)</f>
        <v>РОССИЯ</v>
      </c>
      <c r="J1848" s="68" t="str">
        <f>VLOOKUP(C1848,СПРАВОЧНИК!B:D,3,0)</f>
        <v>ОТЕЧЕСТВЕННЫЕ</v>
      </c>
      <c r="K1848" s="69" t="str">
        <f>VLOOKUP(СВОД2023[[#This Row],[ФО]],СПРАВОЧНИК!H:P,2,0)</f>
        <v>Дальневосточный ФО</v>
      </c>
    </row>
    <row r="1849" spans="1:11" x14ac:dyDescent="0.2">
      <c r="A1849" t="s">
        <v>600</v>
      </c>
      <c r="B1849" t="s">
        <v>590</v>
      </c>
      <c r="C1849" s="1" t="s">
        <v>323</v>
      </c>
      <c r="D1849" s="1" t="s">
        <v>1597</v>
      </c>
      <c r="E1849" s="2"/>
      <c r="F1849" s="3"/>
      <c r="G1849" s="2"/>
      <c r="H1849" s="3">
        <v>1</v>
      </c>
      <c r="I1849" s="68" t="str">
        <f>VLOOKUP(C1849,СПРАВОЧНИК!B:D,2,0)</f>
        <v>ЕВРОПА</v>
      </c>
      <c r="J1849" s="68" t="str">
        <f>VLOOKUP(C1849,СПРАВОЧНИК!B:D,3,0)</f>
        <v>ИНОМАРКИ</v>
      </c>
      <c r="K1849" s="69" t="str">
        <f>VLOOKUP(СВОД2023[[#This Row],[ФО]],СПРАВОЧНИК!H:P,2,0)</f>
        <v>Дальневосточный ФО</v>
      </c>
    </row>
    <row r="1850" spans="1:11" x14ac:dyDescent="0.2">
      <c r="A1850" t="s">
        <v>600</v>
      </c>
      <c r="B1850" t="s">
        <v>590</v>
      </c>
      <c r="C1850" s="1" t="s">
        <v>323</v>
      </c>
      <c r="D1850" s="1" t="s">
        <v>325</v>
      </c>
      <c r="E1850" s="2"/>
      <c r="F1850" s="3"/>
      <c r="G1850" s="2">
        <v>1</v>
      </c>
      <c r="H1850" s="3"/>
      <c r="I1850" s="68" t="str">
        <f>VLOOKUP(C1850,СПРАВОЧНИК!B:D,2,0)</f>
        <v>ЕВРОПА</v>
      </c>
      <c r="J1850" s="68" t="str">
        <f>VLOOKUP(C1850,СПРАВОЧНИК!B:D,3,0)</f>
        <v>ИНОМАРКИ</v>
      </c>
      <c r="K1850" s="69" t="str">
        <f>VLOOKUP(СВОД2023[[#This Row],[ФО]],СПРАВОЧНИК!H:P,2,0)</f>
        <v>Дальневосточный ФО</v>
      </c>
    </row>
    <row r="1851" spans="1:11" x14ac:dyDescent="0.2">
      <c r="A1851" t="s">
        <v>600</v>
      </c>
      <c r="B1851" t="s">
        <v>590</v>
      </c>
      <c r="C1851" s="1" t="s">
        <v>323</v>
      </c>
      <c r="D1851" s="1" t="s">
        <v>326</v>
      </c>
      <c r="E1851" s="2"/>
      <c r="F1851" s="3"/>
      <c r="G1851" s="2">
        <v>1</v>
      </c>
      <c r="H1851" s="3">
        <v>1</v>
      </c>
      <c r="I1851" s="68" t="str">
        <f>VLOOKUP(C1851,СПРАВОЧНИК!B:D,2,0)</f>
        <v>ЕВРОПА</v>
      </c>
      <c r="J1851" s="68" t="str">
        <f>VLOOKUP(C1851,СПРАВОЧНИК!B:D,3,0)</f>
        <v>ИНОМАРКИ</v>
      </c>
      <c r="K1851" s="69" t="str">
        <f>VLOOKUP(СВОД2023[[#This Row],[ФО]],СПРАВОЧНИК!H:P,2,0)</f>
        <v>Дальневосточный ФО</v>
      </c>
    </row>
    <row r="1852" spans="1:11" x14ac:dyDescent="0.2">
      <c r="A1852" t="s">
        <v>600</v>
      </c>
      <c r="B1852" t="s">
        <v>590</v>
      </c>
      <c r="C1852" s="1" t="s">
        <v>1598</v>
      </c>
      <c r="D1852" s="1" t="s">
        <v>1599</v>
      </c>
      <c r="E1852" s="2"/>
      <c r="F1852" s="3"/>
      <c r="G1852" s="2"/>
      <c r="H1852" s="3">
        <v>1</v>
      </c>
      <c r="I1852" s="68" t="str">
        <f>VLOOKUP(C1852,СПРАВОЧНИК!B:D,2,0)</f>
        <v>ЕВРОПА</v>
      </c>
      <c r="J1852" s="68" t="str">
        <f>VLOOKUP(C1852,СПРАВОЧНИК!B:D,3,0)</f>
        <v>ИНОМАРКИ</v>
      </c>
      <c r="K1852" s="69" t="str">
        <f>VLOOKUP(СВОД2023[[#This Row],[ФО]],СПРАВОЧНИК!H:P,2,0)</f>
        <v>Дальневосточный ФО</v>
      </c>
    </row>
    <row r="1853" spans="1:11" x14ac:dyDescent="0.2">
      <c r="A1853" t="s">
        <v>600</v>
      </c>
      <c r="B1853" t="s">
        <v>590</v>
      </c>
      <c r="C1853" s="1" t="s">
        <v>1598</v>
      </c>
      <c r="D1853" s="1" t="s">
        <v>1600</v>
      </c>
      <c r="E1853" s="2"/>
      <c r="F1853" s="3"/>
      <c r="G1853" s="2"/>
      <c r="H1853" s="3">
        <v>1</v>
      </c>
      <c r="I1853" s="68" t="str">
        <f>VLOOKUP(C1853,СПРАВОЧНИК!B:D,2,0)</f>
        <v>ЕВРОПА</v>
      </c>
      <c r="J1853" s="68" t="str">
        <f>VLOOKUP(C1853,СПРАВОЧНИК!B:D,3,0)</f>
        <v>ИНОМАРКИ</v>
      </c>
      <c r="K1853" s="69" t="str">
        <f>VLOOKUP(СВОД2023[[#This Row],[ФО]],СПРАВОЧНИК!H:P,2,0)</f>
        <v>Дальневосточный ФО</v>
      </c>
    </row>
    <row r="1854" spans="1:11" x14ac:dyDescent="0.2">
      <c r="A1854" t="s">
        <v>600</v>
      </c>
      <c r="B1854" t="s">
        <v>590</v>
      </c>
      <c r="C1854" s="1" t="s">
        <v>327</v>
      </c>
      <c r="D1854" s="1" t="s">
        <v>328</v>
      </c>
      <c r="E1854" s="2"/>
      <c r="F1854" s="3">
        <v>2</v>
      </c>
      <c r="G1854" s="2">
        <v>8</v>
      </c>
      <c r="H1854" s="3">
        <v>10</v>
      </c>
      <c r="I1854" s="68" t="str">
        <f>VLOOKUP(C1854,СПРАВОЧНИК!B:D,2,0)</f>
        <v>ЕВРОПА</v>
      </c>
      <c r="J1854" s="68" t="str">
        <f>VLOOKUP(C1854,СПРАВОЧНИК!B:D,3,0)</f>
        <v>ИНОМАРКИ</v>
      </c>
      <c r="K1854" s="69" t="str">
        <f>VLOOKUP(СВОД2023[[#This Row],[ФО]],СПРАВОЧНИК!H:P,2,0)</f>
        <v>Дальневосточный ФО</v>
      </c>
    </row>
    <row r="1855" spans="1:11" x14ac:dyDescent="0.2">
      <c r="A1855" t="s">
        <v>600</v>
      </c>
      <c r="B1855" t="s">
        <v>590</v>
      </c>
      <c r="C1855" s="1" t="s">
        <v>327</v>
      </c>
      <c r="D1855" s="1" t="s">
        <v>329</v>
      </c>
      <c r="E1855" s="2">
        <v>13</v>
      </c>
      <c r="F1855" s="3">
        <v>3</v>
      </c>
      <c r="G1855" s="2">
        <v>32</v>
      </c>
      <c r="H1855" s="3">
        <v>33</v>
      </c>
      <c r="I1855" s="68" t="str">
        <f>VLOOKUP(C1855,СПРАВОЧНИК!B:D,2,0)</f>
        <v>ЕВРОПА</v>
      </c>
      <c r="J1855" s="68" t="str">
        <f>VLOOKUP(C1855,СПРАВОЧНИК!B:D,3,0)</f>
        <v>ИНОМАРКИ</v>
      </c>
      <c r="K1855" s="69" t="str">
        <f>VLOOKUP(СВОД2023[[#This Row],[ФО]],СПРАВОЧНИК!H:P,2,0)</f>
        <v>Дальневосточный ФО</v>
      </c>
    </row>
    <row r="1856" spans="1:11" x14ac:dyDescent="0.2">
      <c r="A1856" t="s">
        <v>600</v>
      </c>
      <c r="B1856" t="s">
        <v>590</v>
      </c>
      <c r="C1856" s="1" t="s">
        <v>327</v>
      </c>
      <c r="D1856" s="1" t="s">
        <v>330</v>
      </c>
      <c r="E1856" s="2">
        <v>5</v>
      </c>
      <c r="F1856" s="3">
        <v>2</v>
      </c>
      <c r="G1856" s="2">
        <v>9</v>
      </c>
      <c r="H1856" s="3">
        <v>3</v>
      </c>
      <c r="I1856" s="68" t="str">
        <f>VLOOKUP(C1856,СПРАВОЧНИК!B:D,2,0)</f>
        <v>ЕВРОПА</v>
      </c>
      <c r="J1856" s="68" t="str">
        <f>VLOOKUP(C1856,СПРАВОЧНИК!B:D,3,0)</f>
        <v>ИНОМАРКИ</v>
      </c>
      <c r="K1856" s="69" t="str">
        <f>VLOOKUP(СВОД2023[[#This Row],[ФО]],СПРАВОЧНИК!H:P,2,0)</f>
        <v>Дальневосточный ФО</v>
      </c>
    </row>
    <row r="1857" spans="1:11" x14ac:dyDescent="0.2">
      <c r="A1857" t="s">
        <v>600</v>
      </c>
      <c r="B1857" t="s">
        <v>590</v>
      </c>
      <c r="C1857" s="1" t="s">
        <v>327</v>
      </c>
      <c r="D1857" s="1" t="s">
        <v>1601</v>
      </c>
      <c r="E1857" s="2">
        <v>2</v>
      </c>
      <c r="F1857" s="3">
        <v>2</v>
      </c>
      <c r="G1857" s="2">
        <v>16</v>
      </c>
      <c r="H1857" s="3">
        <v>21</v>
      </c>
      <c r="I1857" s="68" t="str">
        <f>VLOOKUP(C1857,СПРАВОЧНИК!B:D,2,0)</f>
        <v>ЕВРОПА</v>
      </c>
      <c r="J1857" s="68" t="str">
        <f>VLOOKUP(C1857,СПРАВОЧНИК!B:D,3,0)</f>
        <v>ИНОМАРКИ</v>
      </c>
      <c r="K1857" s="69" t="str">
        <f>VLOOKUP(СВОД2023[[#This Row],[ФО]],СПРАВОЧНИК!H:P,2,0)</f>
        <v>Дальневосточный ФО</v>
      </c>
    </row>
    <row r="1858" spans="1:11" x14ac:dyDescent="0.2">
      <c r="A1858" t="s">
        <v>600</v>
      </c>
      <c r="B1858" t="s">
        <v>590</v>
      </c>
      <c r="C1858" s="1" t="s">
        <v>327</v>
      </c>
      <c r="D1858" s="1" t="s">
        <v>331</v>
      </c>
      <c r="E1858" s="2">
        <v>10</v>
      </c>
      <c r="F1858" s="3">
        <v>5</v>
      </c>
      <c r="G1858" s="2">
        <v>49</v>
      </c>
      <c r="H1858" s="3">
        <v>61</v>
      </c>
      <c r="I1858" s="68" t="str">
        <f>VLOOKUP(C1858,СПРАВОЧНИК!B:D,2,0)</f>
        <v>ЕВРОПА</v>
      </c>
      <c r="J1858" s="68" t="str">
        <f>VLOOKUP(C1858,СПРАВОЧНИК!B:D,3,0)</f>
        <v>ИНОМАРКИ</v>
      </c>
      <c r="K1858" s="69" t="str">
        <f>VLOOKUP(СВОД2023[[#This Row],[ФО]],СПРАВОЧНИК!H:P,2,0)</f>
        <v>Дальневосточный ФО</v>
      </c>
    </row>
    <row r="1859" spans="1:11" x14ac:dyDescent="0.2">
      <c r="A1859" t="s">
        <v>600</v>
      </c>
      <c r="B1859" t="s">
        <v>590</v>
      </c>
      <c r="C1859" s="1" t="s">
        <v>327</v>
      </c>
      <c r="D1859" s="1" t="s">
        <v>332</v>
      </c>
      <c r="E1859" s="2">
        <v>6</v>
      </c>
      <c r="F1859" s="3">
        <v>2</v>
      </c>
      <c r="G1859" s="2">
        <v>33</v>
      </c>
      <c r="H1859" s="3">
        <v>26</v>
      </c>
      <c r="I1859" s="68" t="str">
        <f>VLOOKUP(C1859,СПРАВОЧНИК!B:D,2,0)</f>
        <v>ЕВРОПА</v>
      </c>
      <c r="J1859" s="68" t="str">
        <f>VLOOKUP(C1859,СПРАВОЧНИК!B:D,3,0)</f>
        <v>ИНОМАРКИ</v>
      </c>
      <c r="K1859" s="69" t="str">
        <f>VLOOKUP(СВОД2023[[#This Row],[ФО]],СПРАВОЧНИК!H:P,2,0)</f>
        <v>Дальневосточный ФО</v>
      </c>
    </row>
    <row r="1860" spans="1:11" x14ac:dyDescent="0.2">
      <c r="A1860" t="s">
        <v>600</v>
      </c>
      <c r="B1860" t="s">
        <v>590</v>
      </c>
      <c r="C1860" s="1" t="s">
        <v>327</v>
      </c>
      <c r="D1860" s="1" t="s">
        <v>333</v>
      </c>
      <c r="E1860" s="2">
        <v>9</v>
      </c>
      <c r="F1860" s="3">
        <v>5</v>
      </c>
      <c r="G1860" s="2">
        <v>61</v>
      </c>
      <c r="H1860" s="3">
        <v>50</v>
      </c>
      <c r="I1860" s="68" t="str">
        <f>VLOOKUP(C1860,СПРАВОЧНИК!B:D,2,0)</f>
        <v>ЕВРОПА</v>
      </c>
      <c r="J1860" s="68" t="str">
        <f>VLOOKUP(C1860,СПРАВОЧНИК!B:D,3,0)</f>
        <v>ИНОМАРКИ</v>
      </c>
      <c r="K1860" s="69" t="str">
        <f>VLOOKUP(СВОД2023[[#This Row],[ФО]],СПРАВОЧНИК!H:P,2,0)</f>
        <v>Дальневосточный ФО</v>
      </c>
    </row>
    <row r="1861" spans="1:11" x14ac:dyDescent="0.2">
      <c r="A1861" t="s">
        <v>600</v>
      </c>
      <c r="B1861" t="s">
        <v>590</v>
      </c>
      <c r="C1861" s="1" t="s">
        <v>327</v>
      </c>
      <c r="D1861" s="1" t="s">
        <v>334</v>
      </c>
      <c r="E1861" s="2">
        <v>2</v>
      </c>
      <c r="F1861" s="3">
        <v>2</v>
      </c>
      <c r="G1861" s="2">
        <v>10</v>
      </c>
      <c r="H1861" s="3">
        <v>8</v>
      </c>
      <c r="I1861" s="68" t="str">
        <f>VLOOKUP(C1861,СПРАВОЧНИК!B:D,2,0)</f>
        <v>ЕВРОПА</v>
      </c>
      <c r="J1861" s="68" t="str">
        <f>VLOOKUP(C1861,СПРАВОЧНИК!B:D,3,0)</f>
        <v>ИНОМАРКИ</v>
      </c>
      <c r="K1861" s="69" t="str">
        <f>VLOOKUP(СВОД2023[[#This Row],[ФО]],СПРАВОЧНИК!H:P,2,0)</f>
        <v>Дальневосточный ФО</v>
      </c>
    </row>
    <row r="1862" spans="1:11" x14ac:dyDescent="0.2">
      <c r="A1862" t="s">
        <v>600</v>
      </c>
      <c r="B1862" t="s">
        <v>590</v>
      </c>
      <c r="C1862" s="1" t="s">
        <v>336</v>
      </c>
      <c r="D1862" s="1" t="s">
        <v>337</v>
      </c>
      <c r="E1862" s="2">
        <v>62</v>
      </c>
      <c r="F1862" s="3">
        <v>40</v>
      </c>
      <c r="G1862" s="2">
        <v>316</v>
      </c>
      <c r="H1862" s="3">
        <v>198</v>
      </c>
      <c r="I1862" s="68" t="str">
        <f>VLOOKUP(C1862,СПРАВОЧНИК!B:D,2,0)</f>
        <v>ЯПОНИЯ</v>
      </c>
      <c r="J1862" s="68" t="str">
        <f>VLOOKUP(C1862,СПРАВОЧНИК!B:D,3,0)</f>
        <v>ИНОМАРКИ</v>
      </c>
      <c r="K1862" s="69" t="str">
        <f>VLOOKUP(СВОД2023[[#This Row],[ФО]],СПРАВОЧНИК!H:P,2,0)</f>
        <v>Дальневосточный ФО</v>
      </c>
    </row>
    <row r="1863" spans="1:11" x14ac:dyDescent="0.2">
      <c r="A1863" t="s">
        <v>600</v>
      </c>
      <c r="B1863" t="s">
        <v>590</v>
      </c>
      <c r="C1863" s="1" t="s">
        <v>336</v>
      </c>
      <c r="D1863" s="1" t="s">
        <v>338</v>
      </c>
      <c r="E1863" s="2">
        <v>8</v>
      </c>
      <c r="F1863" s="3">
        <v>14</v>
      </c>
      <c r="G1863" s="2">
        <v>76</v>
      </c>
      <c r="H1863" s="3">
        <v>58</v>
      </c>
      <c r="I1863" s="68" t="str">
        <f>VLOOKUP(C1863,СПРАВОЧНИК!B:D,2,0)</f>
        <v>ЯПОНИЯ</v>
      </c>
      <c r="J1863" s="68" t="str">
        <f>VLOOKUP(C1863,СПРАВОЧНИК!B:D,3,0)</f>
        <v>ИНОМАРКИ</v>
      </c>
      <c r="K1863" s="69" t="str">
        <f>VLOOKUP(СВОД2023[[#This Row],[ФО]],СПРАВОЧНИК!H:P,2,0)</f>
        <v>Дальневосточный ФО</v>
      </c>
    </row>
    <row r="1864" spans="1:11" x14ac:dyDescent="0.2">
      <c r="A1864" t="s">
        <v>600</v>
      </c>
      <c r="B1864" t="s">
        <v>590</v>
      </c>
      <c r="C1864" s="1" t="s">
        <v>336</v>
      </c>
      <c r="D1864" s="1" t="s">
        <v>1602</v>
      </c>
      <c r="E1864" s="2">
        <v>24</v>
      </c>
      <c r="F1864" s="3">
        <v>19</v>
      </c>
      <c r="G1864" s="2">
        <v>163</v>
      </c>
      <c r="H1864" s="3">
        <v>184</v>
      </c>
      <c r="I1864" s="68" t="str">
        <f>VLOOKUP(C1864,СПРАВОЧНИК!B:D,2,0)</f>
        <v>ЯПОНИЯ</v>
      </c>
      <c r="J1864" s="68" t="str">
        <f>VLOOKUP(C1864,СПРАВОЧНИК!B:D,3,0)</f>
        <v>ИНОМАРКИ</v>
      </c>
      <c r="K1864" s="69" t="str">
        <f>VLOOKUP(СВОД2023[[#This Row],[ФО]],СПРАВОЧНИК!H:P,2,0)</f>
        <v>Дальневосточный ФО</v>
      </c>
    </row>
    <row r="1865" spans="1:11" x14ac:dyDescent="0.2">
      <c r="A1865" t="s">
        <v>600</v>
      </c>
      <c r="B1865" t="s">
        <v>590</v>
      </c>
      <c r="C1865" s="1" t="s">
        <v>336</v>
      </c>
      <c r="D1865" s="1" t="s">
        <v>339</v>
      </c>
      <c r="E1865" s="2">
        <v>109</v>
      </c>
      <c r="F1865" s="3">
        <v>71</v>
      </c>
      <c r="G1865" s="2">
        <v>543</v>
      </c>
      <c r="H1865" s="3">
        <v>498</v>
      </c>
      <c r="I1865" s="68" t="str">
        <f>VLOOKUP(C1865,СПРАВОЧНИК!B:D,2,0)</f>
        <v>ЯПОНИЯ</v>
      </c>
      <c r="J1865" s="68" t="str">
        <f>VLOOKUP(C1865,СПРАВОЧНИК!B:D,3,0)</f>
        <v>ИНОМАРКИ</v>
      </c>
      <c r="K1865" s="69" t="str">
        <f>VLOOKUP(СВОД2023[[#This Row],[ФО]],СПРАВОЧНИК!H:P,2,0)</f>
        <v>Дальневосточный ФО</v>
      </c>
    </row>
    <row r="1866" spans="1:11" x14ac:dyDescent="0.2">
      <c r="A1866" t="s">
        <v>600</v>
      </c>
      <c r="B1866" t="s">
        <v>590</v>
      </c>
      <c r="C1866" s="1" t="s">
        <v>336</v>
      </c>
      <c r="D1866" s="1" t="s">
        <v>1603</v>
      </c>
      <c r="E1866" s="2">
        <v>10</v>
      </c>
      <c r="F1866" s="3">
        <v>6</v>
      </c>
      <c r="G1866" s="2">
        <v>72</v>
      </c>
      <c r="H1866" s="3">
        <v>45</v>
      </c>
      <c r="I1866" s="68" t="str">
        <f>VLOOKUP(C1866,СПРАВОЧНИК!B:D,2,0)</f>
        <v>ЯПОНИЯ</v>
      </c>
      <c r="J1866" s="68" t="str">
        <f>VLOOKUP(C1866,СПРАВОЧНИК!B:D,3,0)</f>
        <v>ИНОМАРКИ</v>
      </c>
      <c r="K1866" s="69" t="str">
        <f>VLOOKUP(СВОД2023[[#This Row],[ФО]],СПРАВОЧНИК!H:P,2,0)</f>
        <v>Дальневосточный ФО</v>
      </c>
    </row>
    <row r="1867" spans="1:11" x14ac:dyDescent="0.2">
      <c r="A1867" t="s">
        <v>600</v>
      </c>
      <c r="B1867" t="s">
        <v>590</v>
      </c>
      <c r="C1867" s="1" t="s">
        <v>336</v>
      </c>
      <c r="D1867" s="1" t="s">
        <v>340</v>
      </c>
      <c r="E1867" s="2">
        <v>17</v>
      </c>
      <c r="F1867" s="3">
        <v>12</v>
      </c>
      <c r="G1867" s="2">
        <v>87</v>
      </c>
      <c r="H1867" s="3">
        <v>82</v>
      </c>
      <c r="I1867" s="68" t="str">
        <f>VLOOKUP(C1867,СПРАВОЧНИК!B:D,2,0)</f>
        <v>ЯПОНИЯ</v>
      </c>
      <c r="J1867" s="68" t="str">
        <f>VLOOKUP(C1867,СПРАВОЧНИК!B:D,3,0)</f>
        <v>ИНОМАРКИ</v>
      </c>
      <c r="K1867" s="69" t="str">
        <f>VLOOKUP(СВОД2023[[#This Row],[ФО]],СПРАВОЧНИК!H:P,2,0)</f>
        <v>Дальневосточный ФО</v>
      </c>
    </row>
    <row r="1868" spans="1:11" x14ac:dyDescent="0.2">
      <c r="A1868" t="s">
        <v>600</v>
      </c>
      <c r="B1868" t="s">
        <v>590</v>
      </c>
      <c r="C1868" s="1" t="s">
        <v>336</v>
      </c>
      <c r="D1868" s="1" t="s">
        <v>341</v>
      </c>
      <c r="E1868" s="2"/>
      <c r="F1868" s="3"/>
      <c r="G1868" s="2">
        <v>2</v>
      </c>
      <c r="H1868" s="3"/>
      <c r="I1868" s="68" t="str">
        <f>VLOOKUP(C1868,СПРАВОЧНИК!B:D,2,0)</f>
        <v>ЯПОНИЯ</v>
      </c>
      <c r="J1868" s="68" t="str">
        <f>VLOOKUP(C1868,СПРАВОЧНИК!B:D,3,0)</f>
        <v>ИНОМАРКИ</v>
      </c>
      <c r="K1868" s="69" t="str">
        <f>VLOOKUP(СВОД2023[[#This Row],[ФО]],СПРАВОЧНИК!H:P,2,0)</f>
        <v>Дальневосточный ФО</v>
      </c>
    </row>
    <row r="1869" spans="1:11" x14ac:dyDescent="0.2">
      <c r="A1869" t="s">
        <v>600</v>
      </c>
      <c r="B1869" t="s">
        <v>590</v>
      </c>
      <c r="C1869" s="1" t="s">
        <v>336</v>
      </c>
      <c r="D1869" s="1" t="s">
        <v>342</v>
      </c>
      <c r="E1869" s="2">
        <v>26</v>
      </c>
      <c r="F1869" s="3">
        <v>14</v>
      </c>
      <c r="G1869" s="2">
        <v>127</v>
      </c>
      <c r="H1869" s="3">
        <v>130</v>
      </c>
      <c r="I1869" s="68" t="str">
        <f>VLOOKUP(C1869,СПРАВОЧНИК!B:D,2,0)</f>
        <v>ЯПОНИЯ</v>
      </c>
      <c r="J1869" s="68" t="str">
        <f>VLOOKUP(C1869,СПРАВОЧНИК!B:D,3,0)</f>
        <v>ИНОМАРКИ</v>
      </c>
      <c r="K1869" s="69" t="str">
        <f>VLOOKUP(СВОД2023[[#This Row],[ФО]],СПРАВОЧНИК!H:P,2,0)</f>
        <v>Дальневосточный ФО</v>
      </c>
    </row>
    <row r="1870" spans="1:11" x14ac:dyDescent="0.2">
      <c r="A1870" t="s">
        <v>600</v>
      </c>
      <c r="B1870" t="s">
        <v>590</v>
      </c>
      <c r="C1870" s="1" t="s">
        <v>336</v>
      </c>
      <c r="D1870" s="1" t="s">
        <v>343</v>
      </c>
      <c r="E1870" s="2">
        <v>162</v>
      </c>
      <c r="F1870" s="3">
        <v>122</v>
      </c>
      <c r="G1870" s="2">
        <v>874</v>
      </c>
      <c r="H1870" s="3">
        <v>869</v>
      </c>
      <c r="I1870" s="68" t="str">
        <f>VLOOKUP(C1870,СПРАВОЧНИК!B:D,2,0)</f>
        <v>ЯПОНИЯ</v>
      </c>
      <c r="J1870" s="68" t="str">
        <f>VLOOKUP(C1870,СПРАВОЧНИК!B:D,3,0)</f>
        <v>ИНОМАРКИ</v>
      </c>
      <c r="K1870" s="69" t="str">
        <f>VLOOKUP(СВОД2023[[#This Row],[ФО]],СПРАВОЧНИК!H:P,2,0)</f>
        <v>Дальневосточный ФО</v>
      </c>
    </row>
    <row r="1871" spans="1:11" x14ac:dyDescent="0.2">
      <c r="A1871" t="s">
        <v>600</v>
      </c>
      <c r="B1871" t="s">
        <v>590</v>
      </c>
      <c r="C1871" s="1" t="s">
        <v>336</v>
      </c>
      <c r="D1871" s="1" t="s">
        <v>344</v>
      </c>
      <c r="E1871" s="2">
        <v>97</v>
      </c>
      <c r="F1871" s="3">
        <v>36</v>
      </c>
      <c r="G1871" s="2">
        <v>480</v>
      </c>
      <c r="H1871" s="3">
        <v>281</v>
      </c>
      <c r="I1871" s="68" t="str">
        <f>VLOOKUP(C1871,СПРАВОЧНИК!B:D,2,0)</f>
        <v>ЯПОНИЯ</v>
      </c>
      <c r="J1871" s="68" t="str">
        <f>VLOOKUP(C1871,СПРАВОЧНИК!B:D,3,0)</f>
        <v>ИНОМАРКИ</v>
      </c>
      <c r="K1871" s="69" t="str">
        <f>VLOOKUP(СВОД2023[[#This Row],[ФО]],СПРАВОЧНИК!H:P,2,0)</f>
        <v>Дальневосточный ФО</v>
      </c>
    </row>
    <row r="1872" spans="1:11" x14ac:dyDescent="0.2">
      <c r="A1872" t="s">
        <v>600</v>
      </c>
      <c r="B1872" t="s">
        <v>590</v>
      </c>
      <c r="C1872" s="1" t="s">
        <v>336</v>
      </c>
      <c r="D1872" s="1" t="s">
        <v>849</v>
      </c>
      <c r="E1872" s="2"/>
      <c r="F1872" s="3"/>
      <c r="G1872" s="2">
        <v>1</v>
      </c>
      <c r="H1872" s="3">
        <v>2</v>
      </c>
      <c r="I1872" s="68" t="str">
        <f>VLOOKUP(C1872,СПРАВОЧНИК!B:D,2,0)</f>
        <v>ЯПОНИЯ</v>
      </c>
      <c r="J1872" s="68" t="str">
        <f>VLOOKUP(C1872,СПРАВОЧНИК!B:D,3,0)</f>
        <v>ИНОМАРКИ</v>
      </c>
      <c r="K1872" s="69" t="str">
        <f>VLOOKUP(СВОД2023[[#This Row],[ФО]],СПРАВОЧНИК!H:P,2,0)</f>
        <v>Дальневосточный ФО</v>
      </c>
    </row>
    <row r="1873" spans="1:11" x14ac:dyDescent="0.2">
      <c r="A1873" t="s">
        <v>600</v>
      </c>
      <c r="B1873" t="s">
        <v>590</v>
      </c>
      <c r="C1873" s="1" t="s">
        <v>336</v>
      </c>
      <c r="D1873" s="1" t="s">
        <v>345</v>
      </c>
      <c r="E1873" s="2">
        <v>356</v>
      </c>
      <c r="F1873" s="3">
        <v>176</v>
      </c>
      <c r="G1873" s="2">
        <v>1700</v>
      </c>
      <c r="H1873" s="3">
        <v>1219</v>
      </c>
      <c r="I1873" s="68" t="str">
        <f>VLOOKUP(C1873,СПРАВОЧНИК!B:D,2,0)</f>
        <v>ЯПОНИЯ</v>
      </c>
      <c r="J1873" s="68" t="str">
        <f>VLOOKUP(C1873,СПРАВОЧНИК!B:D,3,0)</f>
        <v>ИНОМАРКИ</v>
      </c>
      <c r="K1873" s="69" t="str">
        <f>VLOOKUP(СВОД2023[[#This Row],[ФО]],СПРАВОЧНИК!H:P,2,0)</f>
        <v>Дальневосточный ФО</v>
      </c>
    </row>
    <row r="1874" spans="1:11" x14ac:dyDescent="0.2">
      <c r="A1874" t="s">
        <v>600</v>
      </c>
      <c r="B1874" t="s">
        <v>590</v>
      </c>
      <c r="C1874" s="1" t="s">
        <v>336</v>
      </c>
      <c r="D1874" s="1" t="s">
        <v>1604</v>
      </c>
      <c r="E1874" s="2">
        <v>1</v>
      </c>
      <c r="F1874" s="3">
        <v>1</v>
      </c>
      <c r="G1874" s="2">
        <v>4</v>
      </c>
      <c r="H1874" s="3">
        <v>4</v>
      </c>
      <c r="I1874" s="68" t="str">
        <f>VLOOKUP(C1874,СПРАВОЧНИК!B:D,2,0)</f>
        <v>ЯПОНИЯ</v>
      </c>
      <c r="J1874" s="68" t="str">
        <f>VLOOKUP(C1874,СПРАВОЧНИК!B:D,3,0)</f>
        <v>ИНОМАРКИ</v>
      </c>
      <c r="K1874" s="69" t="str">
        <f>VLOOKUP(СВОД2023[[#This Row],[ФО]],СПРАВОЧНИК!H:P,2,0)</f>
        <v>Дальневосточный ФО</v>
      </c>
    </row>
    <row r="1875" spans="1:11" x14ac:dyDescent="0.2">
      <c r="A1875" t="s">
        <v>600</v>
      </c>
      <c r="B1875" t="s">
        <v>590</v>
      </c>
      <c r="C1875" s="1" t="s">
        <v>336</v>
      </c>
      <c r="D1875" s="1" t="s">
        <v>1605</v>
      </c>
      <c r="E1875" s="2"/>
      <c r="F1875" s="3">
        <v>4</v>
      </c>
      <c r="G1875" s="2">
        <v>2</v>
      </c>
      <c r="H1875" s="3">
        <v>8</v>
      </c>
      <c r="I1875" s="68" t="str">
        <f>VLOOKUP(C1875,СПРАВОЧНИК!B:D,2,0)</f>
        <v>ЯПОНИЯ</v>
      </c>
      <c r="J1875" s="68" t="str">
        <f>VLOOKUP(C1875,СПРАВОЧНИК!B:D,3,0)</f>
        <v>ИНОМАРКИ</v>
      </c>
      <c r="K1875" s="69" t="str">
        <f>VLOOKUP(СВОД2023[[#This Row],[ФО]],СПРАВОЧНИК!H:P,2,0)</f>
        <v>Дальневосточный ФО</v>
      </c>
    </row>
    <row r="1876" spans="1:11" x14ac:dyDescent="0.2">
      <c r="A1876" t="s">
        <v>600</v>
      </c>
      <c r="B1876" t="s">
        <v>590</v>
      </c>
      <c r="C1876" s="1" t="s">
        <v>336</v>
      </c>
      <c r="D1876" s="1" t="s">
        <v>346</v>
      </c>
      <c r="E1876" s="2">
        <v>13</v>
      </c>
      <c r="F1876" s="3">
        <v>1</v>
      </c>
      <c r="G1876" s="2">
        <v>40</v>
      </c>
      <c r="H1876" s="3">
        <v>4</v>
      </c>
      <c r="I1876" s="68" t="str">
        <f>VLOOKUP(C1876,СПРАВОЧНИК!B:D,2,0)</f>
        <v>ЯПОНИЯ</v>
      </c>
      <c r="J1876" s="68" t="str">
        <f>VLOOKUP(C1876,СПРАВОЧНИК!B:D,3,0)</f>
        <v>ИНОМАРКИ</v>
      </c>
      <c r="K1876" s="69" t="str">
        <f>VLOOKUP(СВОД2023[[#This Row],[ФО]],СПРАВОЧНИК!H:P,2,0)</f>
        <v>Дальневосточный ФО</v>
      </c>
    </row>
    <row r="1877" spans="1:11" x14ac:dyDescent="0.2">
      <c r="A1877" t="s">
        <v>600</v>
      </c>
      <c r="B1877" t="s">
        <v>590</v>
      </c>
      <c r="C1877" s="1" t="s">
        <v>1606</v>
      </c>
      <c r="D1877" s="1" t="s">
        <v>1607</v>
      </c>
      <c r="E1877" s="2"/>
      <c r="F1877" s="3"/>
      <c r="G1877" s="2">
        <v>1</v>
      </c>
      <c r="H1877" s="3"/>
      <c r="I1877" s="68" t="str">
        <f>VLOOKUP(C1877,СПРАВОЧНИК!B:D,2,0)</f>
        <v>КИТАЙ</v>
      </c>
      <c r="J1877" s="68" t="str">
        <f>VLOOKUP(C1877,СПРАВОЧНИК!B:D,3,0)</f>
        <v>ИНОМАРКИ</v>
      </c>
      <c r="K1877" s="69" t="str">
        <f>VLOOKUP(СВОД2023[[#This Row],[ФО]],СПРАВОЧНИК!H:P,2,0)</f>
        <v>Дальневосточный ФО</v>
      </c>
    </row>
    <row r="1878" spans="1:11" x14ac:dyDescent="0.2">
      <c r="A1878" t="s">
        <v>600</v>
      </c>
      <c r="B1878" t="s">
        <v>590</v>
      </c>
      <c r="C1878" s="1" t="s">
        <v>1606</v>
      </c>
      <c r="D1878" s="1" t="s">
        <v>1608</v>
      </c>
      <c r="E1878" s="2"/>
      <c r="F1878" s="3"/>
      <c r="G1878" s="2">
        <v>1</v>
      </c>
      <c r="H1878" s="3"/>
      <c r="I1878" s="68" t="str">
        <f>VLOOKUP(C1878,СПРАВОЧНИК!B:D,2,0)</f>
        <v>КИТАЙ</v>
      </c>
      <c r="J1878" s="68" t="str">
        <f>VLOOKUP(C1878,СПРАВОЧНИК!B:D,3,0)</f>
        <v>ИНОМАРКИ</v>
      </c>
      <c r="K1878" s="69" t="str">
        <f>VLOOKUP(СВОД2023[[#This Row],[ФО]],СПРАВОЧНИК!H:P,2,0)</f>
        <v>Дальневосточный ФО</v>
      </c>
    </row>
    <row r="1879" spans="1:11" x14ac:dyDescent="0.2">
      <c r="A1879" t="s">
        <v>600</v>
      </c>
      <c r="B1879" t="s">
        <v>590</v>
      </c>
      <c r="C1879" s="1" t="s">
        <v>1606</v>
      </c>
      <c r="D1879" s="1" t="s">
        <v>1609</v>
      </c>
      <c r="E1879" s="2"/>
      <c r="F1879" s="3"/>
      <c r="G1879" s="2"/>
      <c r="H1879" s="3">
        <v>1</v>
      </c>
      <c r="I1879" s="68" t="str">
        <f>VLOOKUP(C1879,СПРАВОЧНИК!B:D,2,0)</f>
        <v>КИТАЙ</v>
      </c>
      <c r="J1879" s="68" t="str">
        <f>VLOOKUP(C1879,СПРАВОЧНИК!B:D,3,0)</f>
        <v>ИНОМАРКИ</v>
      </c>
      <c r="K1879" s="69" t="str">
        <f>VLOOKUP(СВОД2023[[#This Row],[ФО]],СПРАВОЧНИК!H:P,2,0)</f>
        <v>Дальневосточный ФО</v>
      </c>
    </row>
    <row r="1880" spans="1:11" x14ac:dyDescent="0.2">
      <c r="A1880" t="s">
        <v>600</v>
      </c>
      <c r="B1880" t="s">
        <v>590</v>
      </c>
      <c r="C1880" s="1" t="s">
        <v>1606</v>
      </c>
      <c r="D1880" s="1" t="s">
        <v>1610</v>
      </c>
      <c r="E1880" s="2">
        <v>3</v>
      </c>
      <c r="F1880" s="3">
        <v>1</v>
      </c>
      <c r="G1880" s="2">
        <v>9</v>
      </c>
      <c r="H1880" s="3">
        <v>8</v>
      </c>
      <c r="I1880" s="68" t="str">
        <f>VLOOKUP(C1880,СПРАВОЧНИК!B:D,2,0)</f>
        <v>КИТАЙ</v>
      </c>
      <c r="J1880" s="68" t="str">
        <f>VLOOKUP(C1880,СПРАВОЧНИК!B:D,3,0)</f>
        <v>ИНОМАРКИ</v>
      </c>
      <c r="K1880" s="69" t="str">
        <f>VLOOKUP(СВОД2023[[#This Row],[ФО]],СПРАВОЧНИК!H:P,2,0)</f>
        <v>Дальневосточный ФО</v>
      </c>
    </row>
    <row r="1881" spans="1:11" x14ac:dyDescent="0.2">
      <c r="A1881" t="s">
        <v>600</v>
      </c>
      <c r="B1881" t="s">
        <v>590</v>
      </c>
      <c r="C1881" s="1" t="s">
        <v>1606</v>
      </c>
      <c r="D1881" s="1" t="s">
        <v>1611</v>
      </c>
      <c r="E1881" s="2"/>
      <c r="F1881" s="3"/>
      <c r="G1881" s="2">
        <v>1</v>
      </c>
      <c r="H1881" s="3">
        <v>1</v>
      </c>
      <c r="I1881" s="68" t="str">
        <f>VLOOKUP(C1881,СПРАВОЧНИК!B:D,2,0)</f>
        <v>КИТАЙ</v>
      </c>
      <c r="J1881" s="68" t="str">
        <f>VLOOKUP(C1881,СПРАВОЧНИК!B:D,3,0)</f>
        <v>ИНОМАРКИ</v>
      </c>
      <c r="K1881" s="69" t="str">
        <f>VLOOKUP(СВОД2023[[#This Row],[ФО]],СПРАВОЧНИК!H:P,2,0)</f>
        <v>Дальневосточный ФО</v>
      </c>
    </row>
    <row r="1882" spans="1:11" x14ac:dyDescent="0.2">
      <c r="A1882" t="s">
        <v>600</v>
      </c>
      <c r="B1882" t="s">
        <v>590</v>
      </c>
      <c r="C1882" s="1" t="s">
        <v>1606</v>
      </c>
      <c r="D1882" s="1" t="s">
        <v>1612</v>
      </c>
      <c r="E1882" s="2">
        <v>2</v>
      </c>
      <c r="F1882" s="3">
        <v>1</v>
      </c>
      <c r="G1882" s="2">
        <v>7</v>
      </c>
      <c r="H1882" s="3">
        <v>5</v>
      </c>
      <c r="I1882" s="68" t="str">
        <f>VLOOKUP(C1882,СПРАВОЧНИК!B:D,2,0)</f>
        <v>КИТАЙ</v>
      </c>
      <c r="J1882" s="68" t="str">
        <f>VLOOKUP(C1882,СПРАВОЧНИК!B:D,3,0)</f>
        <v>ИНОМАРКИ</v>
      </c>
      <c r="K1882" s="69" t="str">
        <f>VLOOKUP(СВОД2023[[#This Row],[ФО]],СПРАВОЧНИК!H:P,2,0)</f>
        <v>Дальневосточный ФО</v>
      </c>
    </row>
    <row r="1883" spans="1:11" x14ac:dyDescent="0.2">
      <c r="A1883" t="s">
        <v>600</v>
      </c>
      <c r="B1883" t="s">
        <v>590</v>
      </c>
      <c r="C1883" s="1" t="s">
        <v>350</v>
      </c>
      <c r="D1883" s="1" t="s">
        <v>351</v>
      </c>
      <c r="E1883" s="2"/>
      <c r="F1883" s="3"/>
      <c r="G1883" s="2">
        <v>2</v>
      </c>
      <c r="H1883" s="3">
        <v>3</v>
      </c>
      <c r="I1883" s="68" t="str">
        <f>VLOOKUP(C1883,СПРАВОЧНИК!B:D,2,0)</f>
        <v>США</v>
      </c>
      <c r="J1883" s="68" t="str">
        <f>VLOOKUP(C1883,СПРАВОЧНИК!B:D,3,0)</f>
        <v>ИНОМАРКИ</v>
      </c>
      <c r="K1883" s="69" t="str">
        <f>VLOOKUP(СВОД2023[[#This Row],[ФО]],СПРАВОЧНИК!H:P,2,0)</f>
        <v>Дальневосточный ФО</v>
      </c>
    </row>
    <row r="1884" spans="1:11" x14ac:dyDescent="0.2">
      <c r="A1884" t="s">
        <v>600</v>
      </c>
      <c r="B1884" t="s">
        <v>590</v>
      </c>
      <c r="C1884" s="1" t="s">
        <v>350</v>
      </c>
      <c r="D1884" s="1" t="s">
        <v>1613</v>
      </c>
      <c r="E1884" s="2"/>
      <c r="F1884" s="3"/>
      <c r="G1884" s="2">
        <v>1</v>
      </c>
      <c r="H1884" s="3">
        <v>1</v>
      </c>
      <c r="I1884" s="68" t="str">
        <f>VLOOKUP(C1884,СПРАВОЧНИК!B:D,2,0)</f>
        <v>США</v>
      </c>
      <c r="J1884" s="68" t="str">
        <f>VLOOKUP(C1884,СПРАВОЧНИК!B:D,3,0)</f>
        <v>ИНОМАРКИ</v>
      </c>
      <c r="K1884" s="69" t="str">
        <f>VLOOKUP(СВОД2023[[#This Row],[ФО]],СПРАВОЧНИК!H:P,2,0)</f>
        <v>Дальневосточный ФО</v>
      </c>
    </row>
    <row r="1885" spans="1:11" x14ac:dyDescent="0.2">
      <c r="A1885" t="s">
        <v>600</v>
      </c>
      <c r="B1885" t="s">
        <v>590</v>
      </c>
      <c r="C1885" s="1" t="s">
        <v>350</v>
      </c>
      <c r="D1885" s="1" t="s">
        <v>1614</v>
      </c>
      <c r="E1885" s="2">
        <v>1</v>
      </c>
      <c r="F1885" s="3"/>
      <c r="G1885" s="2">
        <v>2</v>
      </c>
      <c r="H1885" s="3"/>
      <c r="I1885" s="68" t="str">
        <f>VLOOKUP(C1885,СПРАВОЧНИК!B:D,2,0)</f>
        <v>США</v>
      </c>
      <c r="J1885" s="68" t="str">
        <f>VLOOKUP(C1885,СПРАВОЧНИК!B:D,3,0)</f>
        <v>ИНОМАРКИ</v>
      </c>
      <c r="K1885" s="69" t="str">
        <f>VLOOKUP(СВОД2023[[#This Row],[ФО]],СПРАВОЧНИК!H:P,2,0)</f>
        <v>Дальневосточный ФО</v>
      </c>
    </row>
    <row r="1886" spans="1:11" x14ac:dyDescent="0.2">
      <c r="A1886" t="s">
        <v>600</v>
      </c>
      <c r="B1886" t="s">
        <v>590</v>
      </c>
      <c r="C1886" s="1" t="s">
        <v>350</v>
      </c>
      <c r="D1886" s="1" t="s">
        <v>355</v>
      </c>
      <c r="E1886" s="2">
        <v>2</v>
      </c>
      <c r="F1886" s="3"/>
      <c r="G1886" s="2">
        <v>10</v>
      </c>
      <c r="H1886" s="3">
        <v>9</v>
      </c>
      <c r="I1886" s="68" t="str">
        <f>VLOOKUP(C1886,СПРАВОЧНИК!B:D,2,0)</f>
        <v>США</v>
      </c>
      <c r="J1886" s="68" t="str">
        <f>VLOOKUP(C1886,СПРАВОЧНИК!B:D,3,0)</f>
        <v>ИНОМАРКИ</v>
      </c>
      <c r="K1886" s="69" t="str">
        <f>VLOOKUP(СВОД2023[[#This Row],[ФО]],СПРАВОЧНИК!H:P,2,0)</f>
        <v>Дальневосточный ФО</v>
      </c>
    </row>
    <row r="1887" spans="1:11" x14ac:dyDescent="0.2">
      <c r="A1887" t="s">
        <v>600</v>
      </c>
      <c r="B1887" t="s">
        <v>590</v>
      </c>
      <c r="C1887" s="1" t="s">
        <v>350</v>
      </c>
      <c r="D1887" s="1" t="s">
        <v>1615</v>
      </c>
      <c r="E1887" s="2"/>
      <c r="F1887" s="3"/>
      <c r="G1887" s="2">
        <v>1</v>
      </c>
      <c r="H1887" s="3"/>
      <c r="I1887" s="68" t="str">
        <f>VLOOKUP(C1887,СПРАВОЧНИК!B:D,2,0)</f>
        <v>США</v>
      </c>
      <c r="J1887" s="68" t="str">
        <f>VLOOKUP(C1887,СПРАВОЧНИК!B:D,3,0)</f>
        <v>ИНОМАРКИ</v>
      </c>
      <c r="K1887" s="69" t="str">
        <f>VLOOKUP(СВОД2023[[#This Row],[ФО]],СПРАВОЧНИК!H:P,2,0)</f>
        <v>Дальневосточный ФО</v>
      </c>
    </row>
    <row r="1888" spans="1:11" x14ac:dyDescent="0.2">
      <c r="A1888" t="s">
        <v>600</v>
      </c>
      <c r="B1888" t="s">
        <v>590</v>
      </c>
      <c r="C1888" s="1" t="s">
        <v>1061</v>
      </c>
      <c r="D1888" s="1" t="s">
        <v>1616</v>
      </c>
      <c r="E1888" s="2">
        <v>3</v>
      </c>
      <c r="F1888" s="3">
        <v>4</v>
      </c>
      <c r="G1888" s="2">
        <v>9</v>
      </c>
      <c r="H1888" s="3">
        <v>7</v>
      </c>
      <c r="I1888" s="68" t="str">
        <f>VLOOKUP(C1888,СПРАВОЧНИК!B:D,2,0)</f>
        <v>РОССИЯ</v>
      </c>
      <c r="J1888" s="68" t="str">
        <f>VLOOKUP(C1888,СПРАВОЧНИК!B:D,3,0)</f>
        <v>ОТЕЧЕСТВЕННЫЕ</v>
      </c>
      <c r="K1888" s="69" t="str">
        <f>VLOOKUP(СВОД2023[[#This Row],[ФО]],СПРАВОЧНИК!H:P,2,0)</f>
        <v>Дальневосточный ФО</v>
      </c>
    </row>
    <row r="1889" spans="1:11" x14ac:dyDescent="0.2">
      <c r="A1889" t="s">
        <v>600</v>
      </c>
      <c r="B1889" t="s">
        <v>590</v>
      </c>
      <c r="C1889" s="1" t="s">
        <v>1617</v>
      </c>
      <c r="D1889" s="1" t="s">
        <v>1618</v>
      </c>
      <c r="E1889" s="2">
        <v>2</v>
      </c>
      <c r="F1889" s="3"/>
      <c r="G1889" s="2">
        <v>3</v>
      </c>
      <c r="H1889" s="3"/>
      <c r="I1889" s="68" t="str">
        <f>VLOOKUP(C1889,СПРАВОЧНИК!B:D,2,0)</f>
        <v>КИТАЙ</v>
      </c>
      <c r="J1889" s="68" t="str">
        <f>VLOOKUP(C1889,СПРАВОЧНИК!B:D,3,0)</f>
        <v>ИНОМАРКИ</v>
      </c>
      <c r="K1889" s="69" t="str">
        <f>VLOOKUP(СВОД2023[[#This Row],[ФО]],СПРАВОЧНИК!H:P,2,0)</f>
        <v>Дальневосточный ФО</v>
      </c>
    </row>
    <row r="1890" spans="1:11" x14ac:dyDescent="0.2">
      <c r="A1890" t="s">
        <v>600</v>
      </c>
      <c r="B1890" t="s">
        <v>590</v>
      </c>
      <c r="C1890" s="1" t="s">
        <v>356</v>
      </c>
      <c r="D1890" s="1" t="s">
        <v>1619</v>
      </c>
      <c r="E1890" s="2">
        <v>1</v>
      </c>
      <c r="F1890" s="3"/>
      <c r="G1890" s="2">
        <v>1</v>
      </c>
      <c r="H1890" s="3">
        <v>2</v>
      </c>
      <c r="I1890" s="68" t="str">
        <f>VLOOKUP(C1890,СПРАВОЧНИК!B:D,2,0)</f>
        <v>ЕВРОПА</v>
      </c>
      <c r="J1890" s="68" t="str">
        <f>VLOOKUP(C1890,СПРАВОЧНИК!B:D,3,0)</f>
        <v>ИНОМАРКИ</v>
      </c>
      <c r="K1890" s="69" t="str">
        <f>VLOOKUP(СВОД2023[[#This Row],[ФО]],СПРАВОЧНИК!H:P,2,0)</f>
        <v>Дальневосточный ФО</v>
      </c>
    </row>
    <row r="1891" spans="1:11" x14ac:dyDescent="0.2">
      <c r="A1891" t="s">
        <v>600</v>
      </c>
      <c r="B1891" t="s">
        <v>590</v>
      </c>
      <c r="C1891" s="1" t="s">
        <v>356</v>
      </c>
      <c r="D1891" s="1" t="s">
        <v>358</v>
      </c>
      <c r="E1891" s="2"/>
      <c r="F1891" s="3"/>
      <c r="G1891" s="2">
        <v>2</v>
      </c>
      <c r="H1891" s="3">
        <v>1</v>
      </c>
      <c r="I1891" s="68" t="str">
        <f>VLOOKUP(C1891,СПРАВОЧНИК!B:D,2,0)</f>
        <v>ЕВРОПА</v>
      </c>
      <c r="J1891" s="68" t="str">
        <f>VLOOKUP(C1891,СПРАВОЧНИК!B:D,3,0)</f>
        <v>ИНОМАРКИ</v>
      </c>
      <c r="K1891" s="69" t="str">
        <f>VLOOKUP(СВОД2023[[#This Row],[ФО]],СПРАВОЧНИК!H:P,2,0)</f>
        <v>Дальневосточный ФО</v>
      </c>
    </row>
    <row r="1892" spans="1:11" x14ac:dyDescent="0.2">
      <c r="A1892" t="s">
        <v>600</v>
      </c>
      <c r="B1892" t="s">
        <v>590</v>
      </c>
      <c r="C1892" s="1" t="s">
        <v>356</v>
      </c>
      <c r="D1892" s="1" t="s">
        <v>1620</v>
      </c>
      <c r="E1892" s="2">
        <v>1</v>
      </c>
      <c r="F1892" s="3"/>
      <c r="G1892" s="2">
        <v>2</v>
      </c>
      <c r="H1892" s="3">
        <v>3</v>
      </c>
      <c r="I1892" s="68" t="str">
        <f>VLOOKUP(C1892,СПРАВОЧНИК!B:D,2,0)</f>
        <v>ЕВРОПА</v>
      </c>
      <c r="J1892" s="68" t="str">
        <f>VLOOKUP(C1892,СПРАВОЧНИК!B:D,3,0)</f>
        <v>ИНОМАРКИ</v>
      </c>
      <c r="K1892" s="69" t="str">
        <f>VLOOKUP(СВОД2023[[#This Row],[ФО]],СПРАВОЧНИК!H:P,2,0)</f>
        <v>Дальневосточный ФО</v>
      </c>
    </row>
    <row r="1893" spans="1:11" x14ac:dyDescent="0.2">
      <c r="A1893" t="s">
        <v>600</v>
      </c>
      <c r="B1893" t="s">
        <v>590</v>
      </c>
      <c r="C1893" s="1" t="s">
        <v>359</v>
      </c>
      <c r="D1893" s="1" t="s">
        <v>360</v>
      </c>
      <c r="E1893" s="2">
        <v>9</v>
      </c>
      <c r="F1893" s="3">
        <v>5</v>
      </c>
      <c r="G1893" s="2">
        <v>87</v>
      </c>
      <c r="H1893" s="3">
        <v>51</v>
      </c>
      <c r="I1893" s="68" t="str">
        <f>VLOOKUP(C1893,СПРАВОЧНИК!B:D,2,0)</f>
        <v>ЯПОНИЯ</v>
      </c>
      <c r="J1893" s="68" t="str">
        <f>VLOOKUP(C1893,СПРАВОЧНИК!B:D,3,0)</f>
        <v>ИНОМАРКИ</v>
      </c>
      <c r="K1893" s="69" t="str">
        <f>VLOOKUP(СВОД2023[[#This Row],[ФО]],СПРАВОЧНИК!H:P,2,0)</f>
        <v>Дальневосточный ФО</v>
      </c>
    </row>
    <row r="1894" spans="1:11" x14ac:dyDescent="0.2">
      <c r="A1894" t="s">
        <v>600</v>
      </c>
      <c r="B1894" t="s">
        <v>590</v>
      </c>
      <c r="C1894" s="1" t="s">
        <v>359</v>
      </c>
      <c r="D1894" s="1" t="s">
        <v>1621</v>
      </c>
      <c r="E1894" s="2">
        <v>6</v>
      </c>
      <c r="F1894" s="3">
        <v>7</v>
      </c>
      <c r="G1894" s="2">
        <v>33</v>
      </c>
      <c r="H1894" s="3">
        <v>27</v>
      </c>
      <c r="I1894" s="68" t="str">
        <f>VLOOKUP(C1894,СПРАВОЧНИК!B:D,2,0)</f>
        <v>ЯПОНИЯ</v>
      </c>
      <c r="J1894" s="68" t="str">
        <f>VLOOKUP(C1894,СПРАВОЧНИК!B:D,3,0)</f>
        <v>ИНОМАРКИ</v>
      </c>
      <c r="K1894" s="69" t="str">
        <f>VLOOKUP(СВОД2023[[#This Row],[ФО]],СПРАВОЧНИК!H:P,2,0)</f>
        <v>Дальневосточный ФО</v>
      </c>
    </row>
    <row r="1895" spans="1:11" x14ac:dyDescent="0.2">
      <c r="A1895" t="s">
        <v>600</v>
      </c>
      <c r="B1895" t="s">
        <v>590</v>
      </c>
      <c r="C1895" s="1" t="s">
        <v>359</v>
      </c>
      <c r="D1895" s="1" t="s">
        <v>1622</v>
      </c>
      <c r="E1895" s="2">
        <v>86</v>
      </c>
      <c r="F1895" s="3">
        <v>57</v>
      </c>
      <c r="G1895" s="2">
        <v>468</v>
      </c>
      <c r="H1895" s="3">
        <v>351</v>
      </c>
      <c r="I1895" s="68" t="str">
        <f>VLOOKUP(C1895,СПРАВОЧНИК!B:D,2,0)</f>
        <v>ЯПОНИЯ</v>
      </c>
      <c r="J1895" s="68" t="str">
        <f>VLOOKUP(C1895,СПРАВОЧНИК!B:D,3,0)</f>
        <v>ИНОМАРКИ</v>
      </c>
      <c r="K1895" s="69" t="str">
        <f>VLOOKUP(СВОД2023[[#This Row],[ФО]],СПРАВОЧНИК!H:P,2,0)</f>
        <v>Дальневосточный ФО</v>
      </c>
    </row>
    <row r="1896" spans="1:11" x14ac:dyDescent="0.2">
      <c r="A1896" t="s">
        <v>600</v>
      </c>
      <c r="B1896" t="s">
        <v>590</v>
      </c>
      <c r="C1896" s="1" t="s">
        <v>359</v>
      </c>
      <c r="D1896" s="1" t="s">
        <v>1623</v>
      </c>
      <c r="E1896" s="2">
        <v>5</v>
      </c>
      <c r="F1896" s="3">
        <v>2</v>
      </c>
      <c r="G1896" s="2">
        <v>21</v>
      </c>
      <c r="H1896" s="3">
        <v>20</v>
      </c>
      <c r="I1896" s="68" t="str">
        <f>VLOOKUP(C1896,СПРАВОЧНИК!B:D,2,0)</f>
        <v>ЯПОНИЯ</v>
      </c>
      <c r="J1896" s="68" t="str">
        <f>VLOOKUP(C1896,СПРАВОЧНИК!B:D,3,0)</f>
        <v>ИНОМАРКИ</v>
      </c>
      <c r="K1896" s="69" t="str">
        <f>VLOOKUP(СВОД2023[[#This Row],[ФО]],СПРАВОЧНИК!H:P,2,0)</f>
        <v>Дальневосточный ФО</v>
      </c>
    </row>
    <row r="1897" spans="1:11" x14ac:dyDescent="0.2">
      <c r="A1897" t="s">
        <v>600</v>
      </c>
      <c r="B1897" t="s">
        <v>590</v>
      </c>
      <c r="C1897" s="1" t="s">
        <v>359</v>
      </c>
      <c r="D1897" s="1" t="s">
        <v>1624</v>
      </c>
      <c r="E1897" s="2">
        <v>9</v>
      </c>
      <c r="F1897" s="3">
        <v>8</v>
      </c>
      <c r="G1897" s="2">
        <v>54</v>
      </c>
      <c r="H1897" s="3">
        <v>61</v>
      </c>
      <c r="I1897" s="68" t="str">
        <f>VLOOKUP(C1897,СПРАВОЧНИК!B:D,2,0)</f>
        <v>ЯПОНИЯ</v>
      </c>
      <c r="J1897" s="68" t="str">
        <f>VLOOKUP(C1897,СПРАВОЧНИК!B:D,3,0)</f>
        <v>ИНОМАРКИ</v>
      </c>
      <c r="K1897" s="69" t="str">
        <f>VLOOKUP(СВОД2023[[#This Row],[ФО]],СПРАВОЧНИК!H:P,2,0)</f>
        <v>Дальневосточный ФО</v>
      </c>
    </row>
    <row r="1898" spans="1:11" x14ac:dyDescent="0.2">
      <c r="A1898" t="s">
        <v>600</v>
      </c>
      <c r="B1898" t="s">
        <v>590</v>
      </c>
      <c r="C1898" s="1" t="s">
        <v>359</v>
      </c>
      <c r="D1898" s="1" t="s">
        <v>1625</v>
      </c>
      <c r="E1898" s="2">
        <v>1</v>
      </c>
      <c r="F1898" s="3">
        <v>2</v>
      </c>
      <c r="G1898" s="2">
        <v>12</v>
      </c>
      <c r="H1898" s="3">
        <v>18</v>
      </c>
      <c r="I1898" s="68" t="str">
        <f>VLOOKUP(C1898,СПРАВОЧНИК!B:D,2,0)</f>
        <v>ЯПОНИЯ</v>
      </c>
      <c r="J1898" s="68" t="str">
        <f>VLOOKUP(C1898,СПРАВОЧНИК!B:D,3,0)</f>
        <v>ИНОМАРКИ</v>
      </c>
      <c r="K1898" s="69" t="str">
        <f>VLOOKUP(СВОД2023[[#This Row],[ФО]],СПРАВОЧНИК!H:P,2,0)</f>
        <v>Дальневосточный ФО</v>
      </c>
    </row>
    <row r="1899" spans="1:11" x14ac:dyDescent="0.2">
      <c r="A1899" t="s">
        <v>600</v>
      </c>
      <c r="B1899" t="s">
        <v>590</v>
      </c>
      <c r="C1899" s="1" t="s">
        <v>359</v>
      </c>
      <c r="D1899" s="1" t="s">
        <v>1626</v>
      </c>
      <c r="E1899" s="2">
        <v>1</v>
      </c>
      <c r="F1899" s="3"/>
      <c r="G1899" s="2">
        <v>2</v>
      </c>
      <c r="H1899" s="3"/>
      <c r="I1899" s="68" t="str">
        <f>VLOOKUP(C1899,СПРАВОЧНИК!B:D,2,0)</f>
        <v>ЯПОНИЯ</v>
      </c>
      <c r="J1899" s="68" t="str">
        <f>VLOOKUP(C1899,СПРАВОЧНИК!B:D,3,0)</f>
        <v>ИНОМАРКИ</v>
      </c>
      <c r="K1899" s="69" t="str">
        <f>VLOOKUP(СВОД2023[[#This Row],[ФО]],СПРАВОЧНИК!H:P,2,0)</f>
        <v>Дальневосточный ФО</v>
      </c>
    </row>
    <row r="1900" spans="1:11" x14ac:dyDescent="0.2">
      <c r="A1900" t="s">
        <v>600</v>
      </c>
      <c r="B1900" t="s">
        <v>590</v>
      </c>
      <c r="C1900" s="1" t="s">
        <v>359</v>
      </c>
      <c r="D1900" s="1" t="s">
        <v>361</v>
      </c>
      <c r="E1900" s="2">
        <v>37</v>
      </c>
      <c r="F1900" s="3">
        <v>15</v>
      </c>
      <c r="G1900" s="2">
        <v>219</v>
      </c>
      <c r="H1900" s="3">
        <v>108</v>
      </c>
      <c r="I1900" s="68" t="str">
        <f>VLOOKUP(C1900,СПРАВОЧНИК!B:D,2,0)</f>
        <v>ЯПОНИЯ</v>
      </c>
      <c r="J1900" s="68" t="str">
        <f>VLOOKUP(C1900,СПРАВОЧНИК!B:D,3,0)</f>
        <v>ИНОМАРКИ</v>
      </c>
      <c r="K1900" s="69" t="str">
        <f>VLOOKUP(СВОД2023[[#This Row],[ФО]],СПРАВОЧНИК!H:P,2,0)</f>
        <v>Дальневосточный ФО</v>
      </c>
    </row>
    <row r="1901" spans="1:11" x14ac:dyDescent="0.2">
      <c r="A1901" t="s">
        <v>600</v>
      </c>
      <c r="B1901" t="s">
        <v>590</v>
      </c>
      <c r="C1901" s="1" t="s">
        <v>359</v>
      </c>
      <c r="D1901" s="1" t="s">
        <v>362</v>
      </c>
      <c r="E1901" s="2">
        <v>7</v>
      </c>
      <c r="F1901" s="3">
        <v>1</v>
      </c>
      <c r="G1901" s="2">
        <v>48</v>
      </c>
      <c r="H1901" s="3">
        <v>1</v>
      </c>
      <c r="I1901" s="68" t="str">
        <f>VLOOKUP(C1901,СПРАВОЧНИК!B:D,2,0)</f>
        <v>ЯПОНИЯ</v>
      </c>
      <c r="J1901" s="68" t="str">
        <f>VLOOKUP(C1901,СПРАВОЧНИК!B:D,3,0)</f>
        <v>ИНОМАРКИ</v>
      </c>
      <c r="K1901" s="69" t="str">
        <f>VLOOKUP(СВОД2023[[#This Row],[ФО]],СПРАВОЧНИК!H:P,2,0)</f>
        <v>Дальневосточный ФО</v>
      </c>
    </row>
    <row r="1902" spans="1:11" x14ac:dyDescent="0.2">
      <c r="A1902" t="s">
        <v>600</v>
      </c>
      <c r="B1902" t="s">
        <v>590</v>
      </c>
      <c r="C1902" s="1" t="s">
        <v>359</v>
      </c>
      <c r="D1902" s="1" t="s">
        <v>363</v>
      </c>
      <c r="E1902" s="2">
        <v>80</v>
      </c>
      <c r="F1902" s="3">
        <v>40</v>
      </c>
      <c r="G1902" s="2">
        <v>479</v>
      </c>
      <c r="H1902" s="3">
        <v>184</v>
      </c>
      <c r="I1902" s="68" t="str">
        <f>VLOOKUP(C1902,СПРАВОЧНИК!B:D,2,0)</f>
        <v>ЯПОНИЯ</v>
      </c>
      <c r="J1902" s="68" t="str">
        <f>VLOOKUP(C1902,СПРАВОЧНИК!B:D,3,0)</f>
        <v>ИНОМАРКИ</v>
      </c>
      <c r="K1902" s="69" t="str">
        <f>VLOOKUP(СВОД2023[[#This Row],[ФО]],СПРАВОЧНИК!H:P,2,0)</f>
        <v>Дальневосточный ФО</v>
      </c>
    </row>
    <row r="1903" spans="1:11" x14ac:dyDescent="0.2">
      <c r="A1903" t="s">
        <v>600</v>
      </c>
      <c r="B1903" t="s">
        <v>590</v>
      </c>
      <c r="C1903" s="1" t="s">
        <v>359</v>
      </c>
      <c r="D1903" s="1" t="s">
        <v>1627</v>
      </c>
      <c r="E1903" s="2">
        <v>32</v>
      </c>
      <c r="F1903" s="3">
        <v>31</v>
      </c>
      <c r="G1903" s="2">
        <v>132</v>
      </c>
      <c r="H1903" s="3">
        <v>147</v>
      </c>
      <c r="I1903" s="68" t="str">
        <f>VLOOKUP(C1903,СПРАВОЧНИК!B:D,2,0)</f>
        <v>ЯПОНИЯ</v>
      </c>
      <c r="J1903" s="68" t="str">
        <f>VLOOKUP(C1903,СПРАВОЧНИК!B:D,3,0)</f>
        <v>ИНОМАРКИ</v>
      </c>
      <c r="K1903" s="69" t="str">
        <f>VLOOKUP(СВОД2023[[#This Row],[ФО]],СПРАВОЧНИК!H:P,2,0)</f>
        <v>Дальневосточный ФО</v>
      </c>
    </row>
    <row r="1904" spans="1:11" x14ac:dyDescent="0.2">
      <c r="A1904" t="s">
        <v>600</v>
      </c>
      <c r="B1904" t="s">
        <v>590</v>
      </c>
      <c r="C1904" s="1" t="s">
        <v>359</v>
      </c>
      <c r="D1904" s="1" t="s">
        <v>365</v>
      </c>
      <c r="E1904" s="2">
        <v>32</v>
      </c>
      <c r="F1904" s="3">
        <v>13</v>
      </c>
      <c r="G1904" s="2">
        <v>171</v>
      </c>
      <c r="H1904" s="3">
        <v>33</v>
      </c>
      <c r="I1904" s="68" t="str">
        <f>VLOOKUP(C1904,СПРАВОЧНИК!B:D,2,0)</f>
        <v>ЯПОНИЯ</v>
      </c>
      <c r="J1904" s="68" t="str">
        <f>VLOOKUP(C1904,СПРАВОЧНИК!B:D,3,0)</f>
        <v>ИНОМАРКИ</v>
      </c>
      <c r="K1904" s="69" t="str">
        <f>VLOOKUP(СВОД2023[[#This Row],[ФО]],СПРАВОЧНИК!H:P,2,0)</f>
        <v>Дальневосточный ФО</v>
      </c>
    </row>
    <row r="1905" spans="1:11" x14ac:dyDescent="0.2">
      <c r="A1905" t="s">
        <v>600</v>
      </c>
      <c r="B1905" t="s">
        <v>590</v>
      </c>
      <c r="C1905" s="1" t="s">
        <v>359</v>
      </c>
      <c r="D1905" s="1" t="s">
        <v>366</v>
      </c>
      <c r="E1905" s="2">
        <v>1</v>
      </c>
      <c r="F1905" s="3">
        <v>2</v>
      </c>
      <c r="G1905" s="2">
        <v>12</v>
      </c>
      <c r="H1905" s="3">
        <v>20</v>
      </c>
      <c r="I1905" s="68" t="str">
        <f>VLOOKUP(C1905,СПРАВОЧНИК!B:D,2,0)</f>
        <v>ЯПОНИЯ</v>
      </c>
      <c r="J1905" s="68" t="str">
        <f>VLOOKUP(C1905,СПРАВОЧНИК!B:D,3,0)</f>
        <v>ИНОМАРКИ</v>
      </c>
      <c r="K1905" s="69" t="str">
        <f>VLOOKUP(СВОД2023[[#This Row],[ФО]],СПРАВОЧНИК!H:P,2,0)</f>
        <v>Дальневосточный ФО</v>
      </c>
    </row>
    <row r="1906" spans="1:11" x14ac:dyDescent="0.2">
      <c r="A1906" t="s">
        <v>600</v>
      </c>
      <c r="B1906" t="s">
        <v>590</v>
      </c>
      <c r="C1906" s="1" t="s">
        <v>359</v>
      </c>
      <c r="D1906" s="1" t="s">
        <v>834</v>
      </c>
      <c r="E1906" s="2">
        <v>226</v>
      </c>
      <c r="F1906" s="3">
        <v>187</v>
      </c>
      <c r="G1906" s="2">
        <v>1188</v>
      </c>
      <c r="H1906" s="3">
        <v>1071</v>
      </c>
      <c r="I1906" s="68" t="str">
        <f>VLOOKUP(C1906,СПРАВОЧНИК!B:D,2,0)</f>
        <v>ЯПОНИЯ</v>
      </c>
      <c r="J1906" s="68" t="str">
        <f>VLOOKUP(C1906,СПРАВОЧНИК!B:D,3,0)</f>
        <v>ИНОМАРКИ</v>
      </c>
      <c r="K1906" s="69" t="str">
        <f>VLOOKUP(СВОД2023[[#This Row],[ФО]],СПРАВОЧНИК!H:P,2,0)</f>
        <v>Дальневосточный ФО</v>
      </c>
    </row>
    <row r="1907" spans="1:11" x14ac:dyDescent="0.2">
      <c r="A1907" t="s">
        <v>600</v>
      </c>
      <c r="B1907" t="s">
        <v>590</v>
      </c>
      <c r="C1907" s="1" t="s">
        <v>359</v>
      </c>
      <c r="D1907" s="1" t="s">
        <v>1628</v>
      </c>
      <c r="E1907" s="2">
        <v>1</v>
      </c>
      <c r="F1907" s="3">
        <v>2</v>
      </c>
      <c r="G1907" s="2">
        <v>9</v>
      </c>
      <c r="H1907" s="3">
        <v>10</v>
      </c>
      <c r="I1907" s="68" t="str">
        <f>VLOOKUP(C1907,СПРАВОЧНИК!B:D,2,0)</f>
        <v>ЯПОНИЯ</v>
      </c>
      <c r="J1907" s="68" t="str">
        <f>VLOOKUP(C1907,СПРАВОЧНИК!B:D,3,0)</f>
        <v>ИНОМАРКИ</v>
      </c>
      <c r="K1907" s="69" t="str">
        <f>VLOOKUP(СВОД2023[[#This Row],[ФО]],СПРАВОЧНИК!H:P,2,0)</f>
        <v>Дальневосточный ФО</v>
      </c>
    </row>
    <row r="1908" spans="1:11" x14ac:dyDescent="0.2">
      <c r="A1908" t="s">
        <v>600</v>
      </c>
      <c r="B1908" t="s">
        <v>590</v>
      </c>
      <c r="C1908" s="1" t="s">
        <v>359</v>
      </c>
      <c r="D1908" s="1" t="s">
        <v>1629</v>
      </c>
      <c r="E1908" s="2"/>
      <c r="F1908" s="3"/>
      <c r="G1908" s="2">
        <v>2</v>
      </c>
      <c r="H1908" s="3">
        <v>1</v>
      </c>
      <c r="I1908" s="68" t="str">
        <f>VLOOKUP(C1908,СПРАВОЧНИК!B:D,2,0)</f>
        <v>ЯПОНИЯ</v>
      </c>
      <c r="J1908" s="68" t="str">
        <f>VLOOKUP(C1908,СПРАВОЧНИК!B:D,3,0)</f>
        <v>ИНОМАРКИ</v>
      </c>
      <c r="K1908" s="69" t="str">
        <f>VLOOKUP(СВОД2023[[#This Row],[ФО]],СПРАВОЧНИК!H:P,2,0)</f>
        <v>Дальневосточный ФО</v>
      </c>
    </row>
    <row r="1909" spans="1:11" x14ac:dyDescent="0.2">
      <c r="A1909" t="s">
        <v>600</v>
      </c>
      <c r="B1909" t="s">
        <v>590</v>
      </c>
      <c r="C1909" s="1" t="s">
        <v>359</v>
      </c>
      <c r="D1909" s="1" t="s">
        <v>1630</v>
      </c>
      <c r="E1909" s="2">
        <v>61</v>
      </c>
      <c r="F1909" s="3">
        <v>42</v>
      </c>
      <c r="G1909" s="2">
        <v>285</v>
      </c>
      <c r="H1909" s="3">
        <v>239</v>
      </c>
      <c r="I1909" s="68" t="str">
        <f>VLOOKUP(C1909,СПРАВОЧНИК!B:D,2,0)</f>
        <v>ЯПОНИЯ</v>
      </c>
      <c r="J1909" s="68" t="str">
        <f>VLOOKUP(C1909,СПРАВОЧНИК!B:D,3,0)</f>
        <v>ИНОМАРКИ</v>
      </c>
      <c r="K1909" s="69" t="str">
        <f>VLOOKUP(СВОД2023[[#This Row],[ФО]],СПРАВОЧНИК!H:P,2,0)</f>
        <v>Дальневосточный ФО</v>
      </c>
    </row>
    <row r="1910" spans="1:11" x14ac:dyDescent="0.2">
      <c r="A1910" t="s">
        <v>600</v>
      </c>
      <c r="B1910" t="s">
        <v>590</v>
      </c>
      <c r="C1910" s="1" t="s">
        <v>359</v>
      </c>
      <c r="D1910" s="1" t="s">
        <v>367</v>
      </c>
      <c r="E1910" s="2">
        <v>5</v>
      </c>
      <c r="F1910" s="3">
        <v>2</v>
      </c>
      <c r="G1910" s="2">
        <v>28</v>
      </c>
      <c r="H1910" s="3">
        <v>20</v>
      </c>
      <c r="I1910" s="68" t="str">
        <f>VLOOKUP(C1910,СПРАВОЧНИК!B:D,2,0)</f>
        <v>ЯПОНИЯ</v>
      </c>
      <c r="J1910" s="68" t="str">
        <f>VLOOKUP(C1910,СПРАВОЧНИК!B:D,3,0)</f>
        <v>ИНОМАРКИ</v>
      </c>
      <c r="K1910" s="69" t="str">
        <f>VLOOKUP(СВОД2023[[#This Row],[ФО]],СПРАВОЧНИК!H:P,2,0)</f>
        <v>Дальневосточный ФО</v>
      </c>
    </row>
    <row r="1911" spans="1:11" x14ac:dyDescent="0.2">
      <c r="A1911" t="s">
        <v>600</v>
      </c>
      <c r="B1911" t="s">
        <v>590</v>
      </c>
      <c r="C1911" s="1" t="s">
        <v>359</v>
      </c>
      <c r="D1911" s="1" t="s">
        <v>1631</v>
      </c>
      <c r="E1911" s="2"/>
      <c r="F1911" s="3"/>
      <c r="G1911" s="2">
        <v>3</v>
      </c>
      <c r="H1911" s="3">
        <v>8</v>
      </c>
      <c r="I1911" s="68" t="str">
        <f>VLOOKUP(C1911,СПРАВОЧНИК!B:D,2,0)</f>
        <v>ЯПОНИЯ</v>
      </c>
      <c r="J1911" s="68" t="str">
        <f>VLOOKUP(C1911,СПРАВОЧНИК!B:D,3,0)</f>
        <v>ИНОМАРКИ</v>
      </c>
      <c r="K1911" s="69" t="str">
        <f>VLOOKUP(СВОД2023[[#This Row],[ФО]],СПРАВОЧНИК!H:P,2,0)</f>
        <v>Дальневосточный ФО</v>
      </c>
    </row>
    <row r="1912" spans="1:11" x14ac:dyDescent="0.2">
      <c r="A1912" t="s">
        <v>600</v>
      </c>
      <c r="B1912" t="s">
        <v>590</v>
      </c>
      <c r="C1912" s="1" t="s">
        <v>359</v>
      </c>
      <c r="D1912" s="1" t="s">
        <v>1632</v>
      </c>
      <c r="E1912" s="2"/>
      <c r="F1912" s="3"/>
      <c r="G1912" s="2">
        <v>1</v>
      </c>
      <c r="H1912" s="3"/>
      <c r="I1912" s="68" t="str">
        <f>VLOOKUP(C1912,СПРАВОЧНИК!B:D,2,0)</f>
        <v>ЯПОНИЯ</v>
      </c>
      <c r="J1912" s="68" t="str">
        <f>VLOOKUP(C1912,СПРАВОЧНИК!B:D,3,0)</f>
        <v>ИНОМАРКИ</v>
      </c>
      <c r="K1912" s="69" t="str">
        <f>VLOOKUP(СВОД2023[[#This Row],[ФО]],СПРАВОЧНИК!H:P,2,0)</f>
        <v>Дальневосточный ФО</v>
      </c>
    </row>
    <row r="1913" spans="1:11" x14ac:dyDescent="0.2">
      <c r="A1913" t="s">
        <v>600</v>
      </c>
      <c r="B1913" t="s">
        <v>590</v>
      </c>
      <c r="C1913" s="1" t="s">
        <v>359</v>
      </c>
      <c r="D1913" s="1" t="s">
        <v>368</v>
      </c>
      <c r="E1913" s="2">
        <v>1</v>
      </c>
      <c r="F1913" s="3"/>
      <c r="G1913" s="2">
        <v>11</v>
      </c>
      <c r="H1913" s="3">
        <v>5</v>
      </c>
      <c r="I1913" s="68" t="str">
        <f>VLOOKUP(C1913,СПРАВОЧНИК!B:D,2,0)</f>
        <v>ЯПОНИЯ</v>
      </c>
      <c r="J1913" s="68" t="str">
        <f>VLOOKUP(C1913,СПРАВОЧНИК!B:D,3,0)</f>
        <v>ИНОМАРКИ</v>
      </c>
      <c r="K1913" s="69" t="str">
        <f>VLOOKUP(СВОД2023[[#This Row],[ФО]],СПРАВОЧНИК!H:P,2,0)</f>
        <v>Дальневосточный ФО</v>
      </c>
    </row>
    <row r="1914" spans="1:11" x14ac:dyDescent="0.2">
      <c r="A1914" t="s">
        <v>600</v>
      </c>
      <c r="B1914" t="s">
        <v>590</v>
      </c>
      <c r="C1914" s="1" t="s">
        <v>359</v>
      </c>
      <c r="D1914" s="1" t="s">
        <v>369</v>
      </c>
      <c r="E1914" s="2">
        <v>20</v>
      </c>
      <c r="F1914" s="3">
        <v>7</v>
      </c>
      <c r="G1914" s="2">
        <v>74</v>
      </c>
      <c r="H1914" s="3">
        <v>48</v>
      </c>
      <c r="I1914" s="68" t="str">
        <f>VLOOKUP(C1914,СПРАВОЧНИК!B:D,2,0)</f>
        <v>ЯПОНИЯ</v>
      </c>
      <c r="J1914" s="68" t="str">
        <f>VLOOKUP(C1914,СПРАВОЧНИК!B:D,3,0)</f>
        <v>ИНОМАРКИ</v>
      </c>
      <c r="K1914" s="69" t="str">
        <f>VLOOKUP(СВОД2023[[#This Row],[ФО]],СПРАВОЧНИК!H:P,2,0)</f>
        <v>Дальневосточный ФО</v>
      </c>
    </row>
    <row r="1915" spans="1:11" x14ac:dyDescent="0.2">
      <c r="A1915" t="s">
        <v>600</v>
      </c>
      <c r="B1915" t="s">
        <v>590</v>
      </c>
      <c r="C1915" s="1" t="s">
        <v>359</v>
      </c>
      <c r="D1915" s="1" t="s">
        <v>1633</v>
      </c>
      <c r="E1915" s="2">
        <v>1</v>
      </c>
      <c r="F1915" s="3"/>
      <c r="G1915" s="2">
        <v>6</v>
      </c>
      <c r="H1915" s="3">
        <v>7</v>
      </c>
      <c r="I1915" s="68" t="str">
        <f>VLOOKUP(C1915,СПРАВОЧНИК!B:D,2,0)</f>
        <v>ЯПОНИЯ</v>
      </c>
      <c r="J1915" s="68" t="str">
        <f>VLOOKUP(C1915,СПРАВОЧНИК!B:D,3,0)</f>
        <v>ИНОМАРКИ</v>
      </c>
      <c r="K1915" s="69" t="str">
        <f>VLOOKUP(СВОД2023[[#This Row],[ФО]],СПРАВОЧНИК!H:P,2,0)</f>
        <v>Дальневосточный ФО</v>
      </c>
    </row>
    <row r="1916" spans="1:11" x14ac:dyDescent="0.2">
      <c r="A1916" t="s">
        <v>600</v>
      </c>
      <c r="B1916" t="s">
        <v>590</v>
      </c>
      <c r="C1916" s="1" t="s">
        <v>359</v>
      </c>
      <c r="D1916" s="1" t="s">
        <v>1634</v>
      </c>
      <c r="E1916" s="2"/>
      <c r="F1916" s="3"/>
      <c r="G1916" s="2">
        <v>3</v>
      </c>
      <c r="H1916" s="3"/>
      <c r="I1916" s="68" t="str">
        <f>VLOOKUP(C1916,СПРАВОЧНИК!B:D,2,0)</f>
        <v>ЯПОНИЯ</v>
      </c>
      <c r="J1916" s="68" t="str">
        <f>VLOOKUP(C1916,СПРАВОЧНИК!B:D,3,0)</f>
        <v>ИНОМАРКИ</v>
      </c>
      <c r="K1916" s="69" t="str">
        <f>VLOOKUP(СВОД2023[[#This Row],[ФО]],СПРАВОЧНИК!H:P,2,0)</f>
        <v>Дальневосточный ФО</v>
      </c>
    </row>
    <row r="1917" spans="1:11" x14ac:dyDescent="0.2">
      <c r="A1917" t="s">
        <v>600</v>
      </c>
      <c r="B1917" t="s">
        <v>590</v>
      </c>
      <c r="C1917" s="1" t="s">
        <v>359</v>
      </c>
      <c r="D1917" s="1" t="s">
        <v>370</v>
      </c>
      <c r="E1917" s="2">
        <v>10</v>
      </c>
      <c r="F1917" s="3">
        <v>10</v>
      </c>
      <c r="G1917" s="2">
        <v>52</v>
      </c>
      <c r="H1917" s="3">
        <v>32</v>
      </c>
      <c r="I1917" s="68" t="str">
        <f>VLOOKUP(C1917,СПРАВОЧНИК!B:D,2,0)</f>
        <v>ЯПОНИЯ</v>
      </c>
      <c r="J1917" s="68" t="str">
        <f>VLOOKUP(C1917,СПРАВОЧНИК!B:D,3,0)</f>
        <v>ИНОМАРКИ</v>
      </c>
      <c r="K1917" s="69" t="str">
        <f>VLOOKUP(СВОД2023[[#This Row],[ФО]],СПРАВОЧНИК!H:P,2,0)</f>
        <v>Дальневосточный ФО</v>
      </c>
    </row>
    <row r="1918" spans="1:11" x14ac:dyDescent="0.2">
      <c r="A1918" t="s">
        <v>600</v>
      </c>
      <c r="B1918" t="s">
        <v>590</v>
      </c>
      <c r="C1918" s="1" t="s">
        <v>359</v>
      </c>
      <c r="D1918" s="1" t="s">
        <v>1635</v>
      </c>
      <c r="E1918" s="2"/>
      <c r="F1918" s="3"/>
      <c r="G1918" s="2">
        <v>3</v>
      </c>
      <c r="H1918" s="3">
        <v>1</v>
      </c>
      <c r="I1918" s="68" t="str">
        <f>VLOOKUP(C1918,СПРАВОЧНИК!B:D,2,0)</f>
        <v>ЯПОНИЯ</v>
      </c>
      <c r="J1918" s="68" t="str">
        <f>VLOOKUP(C1918,СПРАВОЧНИК!B:D,3,0)</f>
        <v>ИНОМАРКИ</v>
      </c>
      <c r="K1918" s="69" t="str">
        <f>VLOOKUP(СВОД2023[[#This Row],[ФО]],СПРАВОЧНИК!H:P,2,0)</f>
        <v>Дальневосточный ФО</v>
      </c>
    </row>
    <row r="1919" spans="1:11" x14ac:dyDescent="0.2">
      <c r="A1919" t="s">
        <v>600</v>
      </c>
      <c r="B1919" t="s">
        <v>590</v>
      </c>
      <c r="C1919" s="1" t="s">
        <v>359</v>
      </c>
      <c r="D1919" s="1" t="s">
        <v>1636</v>
      </c>
      <c r="E1919" s="2"/>
      <c r="F1919" s="3"/>
      <c r="G1919" s="2">
        <v>3</v>
      </c>
      <c r="H1919" s="3"/>
      <c r="I1919" s="68" t="str">
        <f>VLOOKUP(C1919,СПРАВОЧНИК!B:D,2,0)</f>
        <v>ЯПОНИЯ</v>
      </c>
      <c r="J1919" s="68" t="str">
        <f>VLOOKUP(C1919,СПРАВОЧНИК!B:D,3,0)</f>
        <v>ИНОМАРКИ</v>
      </c>
      <c r="K1919" s="69" t="str">
        <f>VLOOKUP(СВОД2023[[#This Row],[ФО]],СПРАВОЧНИК!H:P,2,0)</f>
        <v>Дальневосточный ФО</v>
      </c>
    </row>
    <row r="1920" spans="1:11" x14ac:dyDescent="0.2">
      <c r="A1920" t="s">
        <v>600</v>
      </c>
      <c r="B1920" t="s">
        <v>590</v>
      </c>
      <c r="C1920" s="1" t="s">
        <v>359</v>
      </c>
      <c r="D1920" s="1" t="s">
        <v>1637</v>
      </c>
      <c r="E1920" s="2"/>
      <c r="F1920" s="3"/>
      <c r="G1920" s="2">
        <v>1</v>
      </c>
      <c r="H1920" s="3">
        <v>1</v>
      </c>
      <c r="I1920" s="68" t="str">
        <f>VLOOKUP(C1920,СПРАВОЧНИК!B:D,2,0)</f>
        <v>ЯПОНИЯ</v>
      </c>
      <c r="J1920" s="68" t="str">
        <f>VLOOKUP(C1920,СПРАВОЧНИК!B:D,3,0)</f>
        <v>ИНОМАРКИ</v>
      </c>
      <c r="K1920" s="69" t="str">
        <f>VLOOKUP(СВОД2023[[#This Row],[ФО]],СПРАВОЧНИК!H:P,2,0)</f>
        <v>Дальневосточный ФО</v>
      </c>
    </row>
    <row r="1921" spans="1:11" x14ac:dyDescent="0.2">
      <c r="A1921" t="s">
        <v>600</v>
      </c>
      <c r="B1921" t="s">
        <v>590</v>
      </c>
      <c r="C1921" s="1" t="s">
        <v>359</v>
      </c>
      <c r="D1921" s="1" t="s">
        <v>372</v>
      </c>
      <c r="E1921" s="2">
        <v>1</v>
      </c>
      <c r="F1921" s="3">
        <v>1</v>
      </c>
      <c r="G1921" s="2">
        <v>3</v>
      </c>
      <c r="H1921" s="3">
        <v>9</v>
      </c>
      <c r="I1921" s="68" t="str">
        <f>VLOOKUP(C1921,СПРАВОЧНИК!B:D,2,0)</f>
        <v>ЯПОНИЯ</v>
      </c>
      <c r="J1921" s="68" t="str">
        <f>VLOOKUP(C1921,СПРАВОЧНИК!B:D,3,0)</f>
        <v>ИНОМАРКИ</v>
      </c>
      <c r="K1921" s="69" t="str">
        <f>VLOOKUP(СВОД2023[[#This Row],[ФО]],СПРАВОЧНИК!H:P,2,0)</f>
        <v>Дальневосточный ФО</v>
      </c>
    </row>
    <row r="1922" spans="1:11" x14ac:dyDescent="0.2">
      <c r="A1922" t="s">
        <v>600</v>
      </c>
      <c r="B1922" t="s">
        <v>590</v>
      </c>
      <c r="C1922" s="1" t="s">
        <v>359</v>
      </c>
      <c r="D1922" s="1" t="s">
        <v>1638</v>
      </c>
      <c r="E1922" s="2">
        <v>1</v>
      </c>
      <c r="F1922" s="3">
        <v>1</v>
      </c>
      <c r="G1922" s="2">
        <v>6</v>
      </c>
      <c r="H1922" s="3">
        <v>11</v>
      </c>
      <c r="I1922" s="68" t="str">
        <f>VLOOKUP(C1922,СПРАВОЧНИК!B:D,2,0)</f>
        <v>ЯПОНИЯ</v>
      </c>
      <c r="J1922" s="68" t="str">
        <f>VLOOKUP(C1922,СПРАВОЧНИК!B:D,3,0)</f>
        <v>ИНОМАРКИ</v>
      </c>
      <c r="K1922" s="69" t="str">
        <f>VLOOKUP(СВОД2023[[#This Row],[ФО]],СПРАВОЧНИК!H:P,2,0)</f>
        <v>Дальневосточный ФО</v>
      </c>
    </row>
    <row r="1923" spans="1:11" x14ac:dyDescent="0.2">
      <c r="A1923" t="s">
        <v>600</v>
      </c>
      <c r="B1923" t="s">
        <v>590</v>
      </c>
      <c r="C1923" s="1" t="s">
        <v>359</v>
      </c>
      <c r="D1923" s="1" t="s">
        <v>975</v>
      </c>
      <c r="E1923" s="2">
        <v>51</v>
      </c>
      <c r="F1923" s="3">
        <v>48</v>
      </c>
      <c r="G1923" s="2">
        <v>302</v>
      </c>
      <c r="H1923" s="3">
        <v>310</v>
      </c>
      <c r="I1923" s="68" t="str">
        <f>VLOOKUP(C1923,СПРАВОЧНИК!B:D,2,0)</f>
        <v>ЯПОНИЯ</v>
      </c>
      <c r="J1923" s="68" t="str">
        <f>VLOOKUP(C1923,СПРАВОЧНИК!B:D,3,0)</f>
        <v>ИНОМАРКИ</v>
      </c>
      <c r="K1923" s="69" t="str">
        <f>VLOOKUP(СВОД2023[[#This Row],[ФО]],СПРАВОЧНИК!H:P,2,0)</f>
        <v>Дальневосточный ФО</v>
      </c>
    </row>
    <row r="1924" spans="1:11" x14ac:dyDescent="0.2">
      <c r="A1924" t="s">
        <v>600</v>
      </c>
      <c r="B1924" t="s">
        <v>590</v>
      </c>
      <c r="C1924" s="1" t="s">
        <v>359</v>
      </c>
      <c r="D1924" s="1" t="s">
        <v>373</v>
      </c>
      <c r="E1924" s="2"/>
      <c r="F1924" s="3"/>
      <c r="G1924" s="2">
        <v>5</v>
      </c>
      <c r="H1924" s="3"/>
      <c r="I1924" s="68" t="str">
        <f>VLOOKUP(C1924,СПРАВОЧНИК!B:D,2,0)</f>
        <v>ЯПОНИЯ</v>
      </c>
      <c r="J1924" s="68" t="str">
        <f>VLOOKUP(C1924,СПРАВОЧНИК!B:D,3,0)</f>
        <v>ИНОМАРКИ</v>
      </c>
      <c r="K1924" s="69" t="str">
        <f>VLOOKUP(СВОД2023[[#This Row],[ФО]],СПРАВОЧНИК!H:P,2,0)</f>
        <v>Дальневосточный ФО</v>
      </c>
    </row>
    <row r="1925" spans="1:11" x14ac:dyDescent="0.2">
      <c r="A1925" t="s">
        <v>600</v>
      </c>
      <c r="B1925" t="s">
        <v>590</v>
      </c>
      <c r="C1925" s="1" t="s">
        <v>359</v>
      </c>
      <c r="D1925" s="1" t="s">
        <v>374</v>
      </c>
      <c r="E1925" s="2">
        <v>3</v>
      </c>
      <c r="F1925" s="3"/>
      <c r="G1925" s="2">
        <v>15</v>
      </c>
      <c r="H1925" s="3">
        <v>3</v>
      </c>
      <c r="I1925" s="68" t="str">
        <f>VLOOKUP(C1925,СПРАВОЧНИК!B:D,2,0)</f>
        <v>ЯПОНИЯ</v>
      </c>
      <c r="J1925" s="68" t="str">
        <f>VLOOKUP(C1925,СПРАВОЧНИК!B:D,3,0)</f>
        <v>ИНОМАРКИ</v>
      </c>
      <c r="K1925" s="69" t="str">
        <f>VLOOKUP(СВОД2023[[#This Row],[ФО]],СПРАВОЧНИК!H:P,2,0)</f>
        <v>Дальневосточный ФО</v>
      </c>
    </row>
    <row r="1926" spans="1:11" x14ac:dyDescent="0.2">
      <c r="A1926" t="s">
        <v>600</v>
      </c>
      <c r="B1926" t="s">
        <v>590</v>
      </c>
      <c r="C1926" s="1" t="s">
        <v>359</v>
      </c>
      <c r="D1926" s="1" t="s">
        <v>1639</v>
      </c>
      <c r="E1926" s="2">
        <v>20</v>
      </c>
      <c r="F1926" s="3">
        <v>12</v>
      </c>
      <c r="G1926" s="2">
        <v>112</v>
      </c>
      <c r="H1926" s="3">
        <v>105</v>
      </c>
      <c r="I1926" s="68" t="str">
        <f>VLOOKUP(C1926,СПРАВОЧНИК!B:D,2,0)</f>
        <v>ЯПОНИЯ</v>
      </c>
      <c r="J1926" s="68" t="str">
        <f>VLOOKUP(C1926,СПРАВОЧНИК!B:D,3,0)</f>
        <v>ИНОМАРКИ</v>
      </c>
      <c r="K1926" s="69" t="str">
        <f>VLOOKUP(СВОД2023[[#This Row],[ФО]],СПРАВОЧНИК!H:P,2,0)</f>
        <v>Дальневосточный ФО</v>
      </c>
    </row>
    <row r="1927" spans="1:11" x14ac:dyDescent="0.2">
      <c r="A1927" t="s">
        <v>600</v>
      </c>
      <c r="B1927" t="s">
        <v>590</v>
      </c>
      <c r="C1927" s="1" t="s">
        <v>359</v>
      </c>
      <c r="D1927" s="1" t="s">
        <v>1640</v>
      </c>
      <c r="E1927" s="2">
        <v>14</v>
      </c>
      <c r="F1927" s="3">
        <v>15</v>
      </c>
      <c r="G1927" s="2">
        <v>69</v>
      </c>
      <c r="H1927" s="3">
        <v>73</v>
      </c>
      <c r="I1927" s="68" t="str">
        <f>VLOOKUP(C1927,СПРАВОЧНИК!B:D,2,0)</f>
        <v>ЯПОНИЯ</v>
      </c>
      <c r="J1927" s="68" t="str">
        <f>VLOOKUP(C1927,СПРАВОЧНИК!B:D,3,0)</f>
        <v>ИНОМАРКИ</v>
      </c>
      <c r="K1927" s="69" t="str">
        <f>VLOOKUP(СВОД2023[[#This Row],[ФО]],СПРАВОЧНИК!H:P,2,0)</f>
        <v>Дальневосточный ФО</v>
      </c>
    </row>
    <row r="1928" spans="1:11" x14ac:dyDescent="0.2">
      <c r="A1928" t="s">
        <v>600</v>
      </c>
      <c r="B1928" t="s">
        <v>590</v>
      </c>
      <c r="C1928" s="1" t="s">
        <v>359</v>
      </c>
      <c r="D1928" s="1" t="s">
        <v>1641</v>
      </c>
      <c r="E1928" s="2">
        <v>1</v>
      </c>
      <c r="F1928" s="3"/>
      <c r="G1928" s="2">
        <v>3</v>
      </c>
      <c r="H1928" s="3"/>
      <c r="I1928" s="68" t="str">
        <f>VLOOKUP(C1928,СПРАВОЧНИК!B:D,2,0)</f>
        <v>ЯПОНИЯ</v>
      </c>
      <c r="J1928" s="68" t="str">
        <f>VLOOKUP(C1928,СПРАВОЧНИК!B:D,3,0)</f>
        <v>ИНОМАРКИ</v>
      </c>
      <c r="K1928" s="69" t="str">
        <f>VLOOKUP(СВОД2023[[#This Row],[ФО]],СПРАВОЧНИК!H:P,2,0)</f>
        <v>Дальневосточный ФО</v>
      </c>
    </row>
    <row r="1929" spans="1:11" x14ac:dyDescent="0.2">
      <c r="A1929" t="s">
        <v>600</v>
      </c>
      <c r="B1929" t="s">
        <v>590</v>
      </c>
      <c r="C1929" s="1" t="s">
        <v>359</v>
      </c>
      <c r="D1929" s="1" t="s">
        <v>1642</v>
      </c>
      <c r="E1929" s="2">
        <v>3</v>
      </c>
      <c r="F1929" s="3">
        <v>3</v>
      </c>
      <c r="G1929" s="2">
        <v>21</v>
      </c>
      <c r="H1929" s="3">
        <v>16</v>
      </c>
      <c r="I1929" s="68" t="str">
        <f>VLOOKUP(C1929,СПРАВОЧНИК!B:D,2,0)</f>
        <v>ЯПОНИЯ</v>
      </c>
      <c r="J1929" s="68" t="str">
        <f>VLOOKUP(C1929,СПРАВОЧНИК!B:D,3,0)</f>
        <v>ИНОМАРКИ</v>
      </c>
      <c r="K1929" s="69" t="str">
        <f>VLOOKUP(СВОД2023[[#This Row],[ФО]],СПРАВОЧНИК!H:P,2,0)</f>
        <v>Дальневосточный ФО</v>
      </c>
    </row>
    <row r="1930" spans="1:11" x14ac:dyDescent="0.2">
      <c r="A1930" t="s">
        <v>600</v>
      </c>
      <c r="B1930" t="s">
        <v>590</v>
      </c>
      <c r="C1930" s="1" t="s">
        <v>359</v>
      </c>
      <c r="D1930" s="1" t="s">
        <v>1643</v>
      </c>
      <c r="E1930" s="2">
        <v>3</v>
      </c>
      <c r="F1930" s="3"/>
      <c r="G1930" s="2">
        <v>7</v>
      </c>
      <c r="H1930" s="3"/>
      <c r="I1930" s="68" t="str">
        <f>VLOOKUP(C1930,СПРАВОЧНИК!B:D,2,0)</f>
        <v>ЯПОНИЯ</v>
      </c>
      <c r="J1930" s="68" t="str">
        <f>VLOOKUP(C1930,СПРАВОЧНИК!B:D,3,0)</f>
        <v>ИНОМАРКИ</v>
      </c>
      <c r="K1930" s="69" t="str">
        <f>VLOOKUP(СВОД2023[[#This Row],[ФО]],СПРАВОЧНИК!H:P,2,0)</f>
        <v>Дальневосточный ФО</v>
      </c>
    </row>
    <row r="1931" spans="1:11" x14ac:dyDescent="0.2">
      <c r="A1931" t="s">
        <v>600</v>
      </c>
      <c r="B1931" t="s">
        <v>590</v>
      </c>
      <c r="C1931" s="1" t="s">
        <v>359</v>
      </c>
      <c r="D1931" s="1" t="s">
        <v>1644</v>
      </c>
      <c r="E1931" s="2"/>
      <c r="F1931" s="3"/>
      <c r="G1931" s="2">
        <v>1</v>
      </c>
      <c r="H1931" s="3">
        <v>1</v>
      </c>
      <c r="I1931" s="68" t="str">
        <f>VLOOKUP(C1931,СПРАВОЧНИК!B:D,2,0)</f>
        <v>ЯПОНИЯ</v>
      </c>
      <c r="J1931" s="68" t="str">
        <f>VLOOKUP(C1931,СПРАВОЧНИК!B:D,3,0)</f>
        <v>ИНОМАРКИ</v>
      </c>
      <c r="K1931" s="69" t="str">
        <f>VLOOKUP(СВОД2023[[#This Row],[ФО]],СПРАВОЧНИК!H:P,2,0)</f>
        <v>Дальневосточный ФО</v>
      </c>
    </row>
    <row r="1932" spans="1:11" x14ac:dyDescent="0.2">
      <c r="A1932" t="s">
        <v>600</v>
      </c>
      <c r="B1932" t="s">
        <v>590</v>
      </c>
      <c r="C1932" s="1" t="s">
        <v>359</v>
      </c>
      <c r="D1932" s="1" t="s">
        <v>1645</v>
      </c>
      <c r="E1932" s="2">
        <v>37</v>
      </c>
      <c r="F1932" s="3">
        <v>22</v>
      </c>
      <c r="G1932" s="2">
        <v>156</v>
      </c>
      <c r="H1932" s="3">
        <v>134</v>
      </c>
      <c r="I1932" s="68" t="str">
        <f>VLOOKUP(C1932,СПРАВОЧНИК!B:D,2,0)</f>
        <v>ЯПОНИЯ</v>
      </c>
      <c r="J1932" s="68" t="str">
        <f>VLOOKUP(C1932,СПРАВОЧНИК!B:D,3,0)</f>
        <v>ИНОМАРКИ</v>
      </c>
      <c r="K1932" s="69" t="str">
        <f>VLOOKUP(СВОД2023[[#This Row],[ФО]],СПРАВОЧНИК!H:P,2,0)</f>
        <v>Дальневосточный ФО</v>
      </c>
    </row>
    <row r="1933" spans="1:11" x14ac:dyDescent="0.2">
      <c r="A1933" t="s">
        <v>600</v>
      </c>
      <c r="B1933" t="s">
        <v>590</v>
      </c>
      <c r="C1933" s="1" t="s">
        <v>359</v>
      </c>
      <c r="D1933" s="1" t="s">
        <v>1646</v>
      </c>
      <c r="E1933" s="2">
        <v>15</v>
      </c>
      <c r="F1933" s="3">
        <v>14</v>
      </c>
      <c r="G1933" s="2">
        <v>74</v>
      </c>
      <c r="H1933" s="3">
        <v>73</v>
      </c>
      <c r="I1933" s="68" t="str">
        <f>VLOOKUP(C1933,СПРАВОЧНИК!B:D,2,0)</f>
        <v>ЯПОНИЯ</v>
      </c>
      <c r="J1933" s="68" t="str">
        <f>VLOOKUP(C1933,СПРАВОЧНИК!B:D,3,0)</f>
        <v>ИНОМАРКИ</v>
      </c>
      <c r="K1933" s="69" t="str">
        <f>VLOOKUP(СВОД2023[[#This Row],[ФО]],СПРАВОЧНИК!H:P,2,0)</f>
        <v>Дальневосточный ФО</v>
      </c>
    </row>
    <row r="1934" spans="1:11" x14ac:dyDescent="0.2">
      <c r="A1934" t="s">
        <v>600</v>
      </c>
      <c r="B1934" t="s">
        <v>590</v>
      </c>
      <c r="C1934" s="1" t="s">
        <v>359</v>
      </c>
      <c r="D1934" s="1" t="s">
        <v>1647</v>
      </c>
      <c r="E1934" s="2"/>
      <c r="F1934" s="3">
        <v>1</v>
      </c>
      <c r="G1934" s="2"/>
      <c r="H1934" s="3">
        <v>1</v>
      </c>
      <c r="I1934" s="68" t="str">
        <f>VLOOKUP(C1934,СПРАВОЧНИК!B:D,2,0)</f>
        <v>ЯПОНИЯ</v>
      </c>
      <c r="J1934" s="68" t="str">
        <f>VLOOKUP(C1934,СПРАВОЧНИК!B:D,3,0)</f>
        <v>ИНОМАРКИ</v>
      </c>
      <c r="K1934" s="69" t="str">
        <f>VLOOKUP(СВОД2023[[#This Row],[ФО]],СПРАВОЧНИК!H:P,2,0)</f>
        <v>Дальневосточный ФО</v>
      </c>
    </row>
    <row r="1935" spans="1:11" x14ac:dyDescent="0.2">
      <c r="A1935" t="s">
        <v>600</v>
      </c>
      <c r="B1935" t="s">
        <v>590</v>
      </c>
      <c r="C1935" s="1" t="s">
        <v>377</v>
      </c>
      <c r="D1935" s="1" t="s">
        <v>378</v>
      </c>
      <c r="E1935" s="2">
        <v>2</v>
      </c>
      <c r="F1935" s="3">
        <v>4</v>
      </c>
      <c r="G1935" s="2">
        <v>26</v>
      </c>
      <c r="H1935" s="3">
        <v>15</v>
      </c>
      <c r="I1935" s="68" t="str">
        <f>VLOOKUP(C1935,СПРАВОЧНИК!B:D,2,0)</f>
        <v>ЕВРОПА</v>
      </c>
      <c r="J1935" s="68" t="str">
        <f>VLOOKUP(C1935,СПРАВОЧНИК!B:D,3,0)</f>
        <v>ИНОМАРКИ</v>
      </c>
      <c r="K1935" s="69" t="str">
        <f>VLOOKUP(СВОД2023[[#This Row],[ФО]],СПРАВОЧНИК!H:P,2,0)</f>
        <v>Дальневосточный ФО</v>
      </c>
    </row>
    <row r="1936" spans="1:11" x14ac:dyDescent="0.2">
      <c r="A1936" t="s">
        <v>600</v>
      </c>
      <c r="B1936" t="s">
        <v>590</v>
      </c>
      <c r="C1936" s="1" t="s">
        <v>377</v>
      </c>
      <c r="D1936" s="1" t="s">
        <v>379</v>
      </c>
      <c r="E1936" s="2">
        <v>1</v>
      </c>
      <c r="F1936" s="3"/>
      <c r="G1936" s="2">
        <v>12</v>
      </c>
      <c r="H1936" s="3">
        <v>1</v>
      </c>
      <c r="I1936" s="68" t="str">
        <f>VLOOKUP(C1936,СПРАВОЧНИК!B:D,2,0)</f>
        <v>ЕВРОПА</v>
      </c>
      <c r="J1936" s="68" t="str">
        <f>VLOOKUP(C1936,СПРАВОЧНИК!B:D,3,0)</f>
        <v>ИНОМАРКИ</v>
      </c>
      <c r="K1936" s="69" t="str">
        <f>VLOOKUP(СВОД2023[[#This Row],[ФО]],СПРАВОЧНИК!H:P,2,0)</f>
        <v>Дальневосточный ФО</v>
      </c>
    </row>
    <row r="1937" spans="1:11" x14ac:dyDescent="0.2">
      <c r="A1937" t="s">
        <v>600</v>
      </c>
      <c r="B1937" t="s">
        <v>590</v>
      </c>
      <c r="C1937" s="1" t="s">
        <v>377</v>
      </c>
      <c r="D1937" s="1" t="s">
        <v>1648</v>
      </c>
      <c r="E1937" s="2">
        <v>1</v>
      </c>
      <c r="F1937" s="3"/>
      <c r="G1937" s="2">
        <v>8</v>
      </c>
      <c r="H1937" s="3">
        <v>8</v>
      </c>
      <c r="I1937" s="68" t="str">
        <f>VLOOKUP(C1937,СПРАВОЧНИК!B:D,2,0)</f>
        <v>ЕВРОПА</v>
      </c>
      <c r="J1937" s="68" t="str">
        <f>VLOOKUP(C1937,СПРАВОЧНИК!B:D,3,0)</f>
        <v>ИНОМАРКИ</v>
      </c>
      <c r="K1937" s="69" t="str">
        <f>VLOOKUP(СВОД2023[[#This Row],[ФО]],СПРАВОЧНИК!H:P,2,0)</f>
        <v>Дальневосточный ФО</v>
      </c>
    </row>
    <row r="1938" spans="1:11" x14ac:dyDescent="0.2">
      <c r="A1938" t="s">
        <v>600</v>
      </c>
      <c r="B1938" t="s">
        <v>590</v>
      </c>
      <c r="C1938" s="1" t="s">
        <v>377</v>
      </c>
      <c r="D1938" s="1" t="s">
        <v>380</v>
      </c>
      <c r="E1938" s="2">
        <v>27</v>
      </c>
      <c r="F1938" s="3">
        <v>19</v>
      </c>
      <c r="G1938" s="2">
        <v>137</v>
      </c>
      <c r="H1938" s="3">
        <v>90</v>
      </c>
      <c r="I1938" s="68" t="str">
        <f>VLOOKUP(C1938,СПРАВОЧНИК!B:D,2,0)</f>
        <v>ЕВРОПА</v>
      </c>
      <c r="J1938" s="68" t="str">
        <f>VLOOKUP(C1938,СПРАВОЧНИК!B:D,3,0)</f>
        <v>ИНОМАРКИ</v>
      </c>
      <c r="K1938" s="69" t="str">
        <f>VLOOKUP(СВОД2023[[#This Row],[ФО]],СПРАВОЧНИК!H:P,2,0)</f>
        <v>Дальневосточный ФО</v>
      </c>
    </row>
    <row r="1939" spans="1:11" x14ac:dyDescent="0.2">
      <c r="A1939" t="s">
        <v>600</v>
      </c>
      <c r="B1939" t="s">
        <v>590</v>
      </c>
      <c r="C1939" s="1" t="s">
        <v>377</v>
      </c>
      <c r="D1939" s="1" t="s">
        <v>381</v>
      </c>
      <c r="E1939" s="2">
        <v>11</v>
      </c>
      <c r="F1939" s="3">
        <v>3</v>
      </c>
      <c r="G1939" s="2">
        <v>79</v>
      </c>
      <c r="H1939" s="3">
        <v>29</v>
      </c>
      <c r="I1939" s="68" t="str">
        <f>VLOOKUP(C1939,СПРАВОЧНИК!B:D,2,0)</f>
        <v>ЕВРОПА</v>
      </c>
      <c r="J1939" s="68" t="str">
        <f>VLOOKUP(C1939,СПРАВОЧНИК!B:D,3,0)</f>
        <v>ИНОМАРКИ</v>
      </c>
      <c r="K1939" s="69" t="str">
        <f>VLOOKUP(СВОД2023[[#This Row],[ФО]],СПРАВОЧНИК!H:P,2,0)</f>
        <v>Дальневосточный ФО</v>
      </c>
    </row>
    <row r="1940" spans="1:11" x14ac:dyDescent="0.2">
      <c r="A1940" t="s">
        <v>600</v>
      </c>
      <c r="B1940" t="s">
        <v>590</v>
      </c>
      <c r="C1940" s="1" t="s">
        <v>377</v>
      </c>
      <c r="D1940" s="1" t="s">
        <v>1649</v>
      </c>
      <c r="E1940" s="2">
        <v>1</v>
      </c>
      <c r="F1940" s="3"/>
      <c r="G1940" s="2">
        <v>2</v>
      </c>
      <c r="H1940" s="3"/>
      <c r="I1940" s="68" t="str">
        <f>VLOOKUP(C1940,СПРАВОЧНИК!B:D,2,0)</f>
        <v>ЕВРОПА</v>
      </c>
      <c r="J1940" s="68" t="str">
        <f>VLOOKUP(C1940,СПРАВОЧНИК!B:D,3,0)</f>
        <v>ИНОМАРКИ</v>
      </c>
      <c r="K1940" s="69" t="str">
        <f>VLOOKUP(СВОД2023[[#This Row],[ФО]],СПРАВОЧНИК!H:P,2,0)</f>
        <v>Дальневосточный ФО</v>
      </c>
    </row>
    <row r="1941" spans="1:11" x14ac:dyDescent="0.2">
      <c r="A1941" t="s">
        <v>600</v>
      </c>
      <c r="B1941" t="s">
        <v>590</v>
      </c>
      <c r="C1941" s="1" t="s">
        <v>377</v>
      </c>
      <c r="D1941" s="1" t="s">
        <v>1650</v>
      </c>
      <c r="E1941" s="2">
        <v>1</v>
      </c>
      <c r="F1941" s="3"/>
      <c r="G1941" s="2">
        <v>3</v>
      </c>
      <c r="H1941" s="3">
        <v>3</v>
      </c>
      <c r="I1941" s="68" t="str">
        <f>VLOOKUP(C1941,СПРАВОЧНИК!B:D,2,0)</f>
        <v>ЕВРОПА</v>
      </c>
      <c r="J1941" s="68" t="str">
        <f>VLOOKUP(C1941,СПРАВОЧНИК!B:D,3,0)</f>
        <v>ИНОМАРКИ</v>
      </c>
      <c r="K1941" s="69" t="str">
        <f>VLOOKUP(СВОД2023[[#This Row],[ФО]],СПРАВОЧНИК!H:P,2,0)</f>
        <v>Дальневосточный ФО</v>
      </c>
    </row>
    <row r="1942" spans="1:11" x14ac:dyDescent="0.2">
      <c r="A1942" t="s">
        <v>600</v>
      </c>
      <c r="B1942" t="s">
        <v>590</v>
      </c>
      <c r="C1942" s="1" t="s">
        <v>377</v>
      </c>
      <c r="D1942" s="1" t="s">
        <v>1651</v>
      </c>
      <c r="E1942" s="2"/>
      <c r="F1942" s="3"/>
      <c r="G1942" s="2">
        <v>2</v>
      </c>
      <c r="H1942" s="3">
        <v>2</v>
      </c>
      <c r="I1942" s="68" t="str">
        <f>VLOOKUP(C1942,СПРАВОЧНИК!B:D,2,0)</f>
        <v>ЕВРОПА</v>
      </c>
      <c r="J1942" s="68" t="str">
        <f>VLOOKUP(C1942,СПРАВОЧНИК!B:D,3,0)</f>
        <v>ИНОМАРКИ</v>
      </c>
      <c r="K1942" s="69" t="str">
        <f>VLOOKUP(СВОД2023[[#This Row],[ФО]],СПРАВОЧНИК!H:P,2,0)</f>
        <v>Дальневосточный ФО</v>
      </c>
    </row>
    <row r="1943" spans="1:11" x14ac:dyDescent="0.2">
      <c r="A1943" t="s">
        <v>600</v>
      </c>
      <c r="B1943" t="s">
        <v>590</v>
      </c>
      <c r="C1943" s="1" t="s">
        <v>377</v>
      </c>
      <c r="D1943" s="1" t="s">
        <v>382</v>
      </c>
      <c r="E1943" s="2">
        <v>1</v>
      </c>
      <c r="F1943" s="3">
        <v>2</v>
      </c>
      <c r="G1943" s="2">
        <v>25</v>
      </c>
      <c r="H1943" s="3">
        <v>20</v>
      </c>
      <c r="I1943" s="68" t="str">
        <f>VLOOKUP(C1943,СПРАВОЧНИК!B:D,2,0)</f>
        <v>ЕВРОПА</v>
      </c>
      <c r="J1943" s="68" t="str">
        <f>VLOOKUP(C1943,СПРАВОЧНИК!B:D,3,0)</f>
        <v>ИНОМАРКИ</v>
      </c>
      <c r="K1943" s="69" t="str">
        <f>VLOOKUP(СВОД2023[[#This Row],[ФО]],СПРАВОЧНИК!H:P,2,0)</f>
        <v>Дальневосточный ФО</v>
      </c>
    </row>
    <row r="1944" spans="1:11" x14ac:dyDescent="0.2">
      <c r="A1944" t="s">
        <v>600</v>
      </c>
      <c r="B1944" t="s">
        <v>590</v>
      </c>
      <c r="C1944" s="1" t="s">
        <v>377</v>
      </c>
      <c r="D1944" s="1" t="s">
        <v>383</v>
      </c>
      <c r="E1944" s="2">
        <v>39</v>
      </c>
      <c r="F1944" s="3">
        <v>16</v>
      </c>
      <c r="G1944" s="2">
        <v>161</v>
      </c>
      <c r="H1944" s="3">
        <v>128</v>
      </c>
      <c r="I1944" s="68" t="str">
        <f>VLOOKUP(C1944,СПРАВОЧНИК!B:D,2,0)</f>
        <v>ЕВРОПА</v>
      </c>
      <c r="J1944" s="68" t="str">
        <f>VLOOKUP(C1944,СПРАВОЧНИК!B:D,3,0)</f>
        <v>ИНОМАРКИ</v>
      </c>
      <c r="K1944" s="69" t="str">
        <f>VLOOKUP(СВОД2023[[#This Row],[ФО]],СПРАВОЧНИК!H:P,2,0)</f>
        <v>Дальневосточный ФО</v>
      </c>
    </row>
    <row r="1945" spans="1:11" x14ac:dyDescent="0.2">
      <c r="A1945" t="s">
        <v>600</v>
      </c>
      <c r="B1945" t="s">
        <v>590</v>
      </c>
      <c r="C1945" s="1" t="s">
        <v>377</v>
      </c>
      <c r="D1945" s="1" t="s">
        <v>384</v>
      </c>
      <c r="E1945" s="2">
        <v>32</v>
      </c>
      <c r="F1945" s="3">
        <v>16</v>
      </c>
      <c r="G1945" s="2">
        <v>152</v>
      </c>
      <c r="H1945" s="3">
        <v>114</v>
      </c>
      <c r="I1945" s="68" t="str">
        <f>VLOOKUP(C1945,СПРАВОЧНИК!B:D,2,0)</f>
        <v>ЕВРОПА</v>
      </c>
      <c r="J1945" s="68" t="str">
        <f>VLOOKUP(C1945,СПРАВОЧНИК!B:D,3,0)</f>
        <v>ИНОМАРКИ</v>
      </c>
      <c r="K1945" s="69" t="str">
        <f>VLOOKUP(СВОД2023[[#This Row],[ФО]],СПРАВОЧНИК!H:P,2,0)</f>
        <v>Дальневосточный ФО</v>
      </c>
    </row>
    <row r="1946" spans="1:11" x14ac:dyDescent="0.2">
      <c r="A1946" t="s">
        <v>600</v>
      </c>
      <c r="B1946" t="s">
        <v>590</v>
      </c>
      <c r="C1946" s="1" t="s">
        <v>377</v>
      </c>
      <c r="D1946" s="1" t="s">
        <v>385</v>
      </c>
      <c r="E1946" s="2">
        <v>8</v>
      </c>
      <c r="F1946" s="3">
        <v>2</v>
      </c>
      <c r="G1946" s="2">
        <v>48</v>
      </c>
      <c r="H1946" s="3">
        <v>23</v>
      </c>
      <c r="I1946" s="68" t="str">
        <f>VLOOKUP(C1946,СПРАВОЧНИК!B:D,2,0)</f>
        <v>ЕВРОПА</v>
      </c>
      <c r="J1946" s="68" t="str">
        <f>VLOOKUP(C1946,СПРАВОЧНИК!B:D,3,0)</f>
        <v>ИНОМАРКИ</v>
      </c>
      <c r="K1946" s="69" t="str">
        <f>VLOOKUP(СВОД2023[[#This Row],[ФО]],СПРАВОЧНИК!H:P,2,0)</f>
        <v>Дальневосточный ФО</v>
      </c>
    </row>
    <row r="1947" spans="1:11" x14ac:dyDescent="0.2">
      <c r="A1947" t="s">
        <v>600</v>
      </c>
      <c r="B1947" t="s">
        <v>590</v>
      </c>
      <c r="C1947" s="1" t="s">
        <v>377</v>
      </c>
      <c r="D1947" s="1" t="s">
        <v>386</v>
      </c>
      <c r="E1947" s="2"/>
      <c r="F1947" s="3">
        <v>2</v>
      </c>
      <c r="G1947" s="2">
        <v>2</v>
      </c>
      <c r="H1947" s="3">
        <v>4</v>
      </c>
      <c r="I1947" s="68" t="str">
        <f>VLOOKUP(C1947,СПРАВОЧНИК!B:D,2,0)</f>
        <v>ЕВРОПА</v>
      </c>
      <c r="J1947" s="68" t="str">
        <f>VLOOKUP(C1947,СПРАВОЧНИК!B:D,3,0)</f>
        <v>ИНОМАРКИ</v>
      </c>
      <c r="K1947" s="69" t="str">
        <f>VLOOKUP(СВОД2023[[#This Row],[ФО]],СПРАВОЧНИК!H:P,2,0)</f>
        <v>Дальневосточный ФО</v>
      </c>
    </row>
    <row r="1948" spans="1:11" x14ac:dyDescent="0.2">
      <c r="A1948" t="s">
        <v>600</v>
      </c>
      <c r="B1948" t="s">
        <v>590</v>
      </c>
      <c r="C1948" s="1" t="s">
        <v>377</v>
      </c>
      <c r="D1948" s="1" t="s">
        <v>387</v>
      </c>
      <c r="E1948" s="2">
        <v>12</v>
      </c>
      <c r="F1948" s="3">
        <v>6</v>
      </c>
      <c r="G1948" s="2">
        <v>64</v>
      </c>
      <c r="H1948" s="3">
        <v>43</v>
      </c>
      <c r="I1948" s="68" t="str">
        <f>VLOOKUP(C1948,СПРАВОЧНИК!B:D,2,0)</f>
        <v>ЕВРОПА</v>
      </c>
      <c r="J1948" s="68" t="str">
        <f>VLOOKUP(C1948,СПРАВОЧНИК!B:D,3,0)</f>
        <v>ИНОМАРКИ</v>
      </c>
      <c r="K1948" s="69" t="str">
        <f>VLOOKUP(СВОД2023[[#This Row],[ФО]],СПРАВОЧНИК!H:P,2,0)</f>
        <v>Дальневосточный ФО</v>
      </c>
    </row>
    <row r="1949" spans="1:11" x14ac:dyDescent="0.2">
      <c r="A1949" t="s">
        <v>600</v>
      </c>
      <c r="B1949" t="s">
        <v>590</v>
      </c>
      <c r="C1949" s="1" t="s">
        <v>377</v>
      </c>
      <c r="D1949" s="1" t="s">
        <v>388</v>
      </c>
      <c r="E1949" s="2">
        <v>20</v>
      </c>
      <c r="F1949" s="3">
        <v>13</v>
      </c>
      <c r="G1949" s="2">
        <v>141</v>
      </c>
      <c r="H1949" s="3">
        <v>87</v>
      </c>
      <c r="I1949" s="68" t="str">
        <f>VLOOKUP(C1949,СПРАВОЧНИК!B:D,2,0)</f>
        <v>ЕВРОПА</v>
      </c>
      <c r="J1949" s="68" t="str">
        <f>VLOOKUP(C1949,СПРАВОЧНИК!B:D,3,0)</f>
        <v>ИНОМАРКИ</v>
      </c>
      <c r="K1949" s="69" t="str">
        <f>VLOOKUP(СВОД2023[[#This Row],[ФО]],СПРАВОЧНИК!H:P,2,0)</f>
        <v>Дальневосточный ФО</v>
      </c>
    </row>
    <row r="1950" spans="1:11" x14ac:dyDescent="0.2">
      <c r="A1950" t="s">
        <v>600</v>
      </c>
      <c r="B1950" t="s">
        <v>590</v>
      </c>
      <c r="C1950" s="1" t="s">
        <v>377</v>
      </c>
      <c r="D1950" s="1" t="s">
        <v>1652</v>
      </c>
      <c r="E1950" s="2">
        <v>3</v>
      </c>
      <c r="F1950" s="3">
        <v>3</v>
      </c>
      <c r="G1950" s="2">
        <v>15</v>
      </c>
      <c r="H1950" s="3">
        <v>26</v>
      </c>
      <c r="I1950" s="68" t="str">
        <f>VLOOKUP(C1950,СПРАВОЧНИК!B:D,2,0)</f>
        <v>ЕВРОПА</v>
      </c>
      <c r="J1950" s="68" t="str">
        <f>VLOOKUP(C1950,СПРАВОЧНИК!B:D,3,0)</f>
        <v>ИНОМАРКИ</v>
      </c>
      <c r="K1950" s="69" t="str">
        <f>VLOOKUP(СВОД2023[[#This Row],[ФО]],СПРАВОЧНИК!H:P,2,0)</f>
        <v>Дальневосточный ФО</v>
      </c>
    </row>
    <row r="1951" spans="1:11" x14ac:dyDescent="0.2">
      <c r="A1951" t="s">
        <v>600</v>
      </c>
      <c r="B1951" t="s">
        <v>590</v>
      </c>
      <c r="C1951" s="1" t="s">
        <v>377</v>
      </c>
      <c r="D1951" s="1" t="s">
        <v>389</v>
      </c>
      <c r="E1951" s="2">
        <v>16</v>
      </c>
      <c r="F1951" s="3">
        <v>21</v>
      </c>
      <c r="G1951" s="2">
        <v>100</v>
      </c>
      <c r="H1951" s="3">
        <v>117</v>
      </c>
      <c r="I1951" s="68" t="str">
        <f>VLOOKUP(C1951,СПРАВОЧНИК!B:D,2,0)</f>
        <v>ЕВРОПА</v>
      </c>
      <c r="J1951" s="68" t="str">
        <f>VLOOKUP(C1951,СПРАВОЧНИК!B:D,3,0)</f>
        <v>ИНОМАРКИ</v>
      </c>
      <c r="K1951" s="69" t="str">
        <f>VLOOKUP(СВОД2023[[#This Row],[ФО]],СПРАВОЧНИК!H:P,2,0)</f>
        <v>Дальневосточный ФО</v>
      </c>
    </row>
    <row r="1952" spans="1:11" x14ac:dyDescent="0.2">
      <c r="A1952" t="s">
        <v>600</v>
      </c>
      <c r="B1952" t="s">
        <v>590</v>
      </c>
      <c r="C1952" s="1" t="s">
        <v>377</v>
      </c>
      <c r="D1952" s="1" t="s">
        <v>390</v>
      </c>
      <c r="E1952" s="2">
        <v>12</v>
      </c>
      <c r="F1952" s="3">
        <v>9</v>
      </c>
      <c r="G1952" s="2">
        <v>72</v>
      </c>
      <c r="H1952" s="3">
        <v>51</v>
      </c>
      <c r="I1952" s="68" t="str">
        <f>VLOOKUP(C1952,СПРАВОЧНИК!B:D,2,0)</f>
        <v>ЕВРОПА</v>
      </c>
      <c r="J1952" s="68" t="str">
        <f>VLOOKUP(C1952,СПРАВОЧНИК!B:D,3,0)</f>
        <v>ИНОМАРКИ</v>
      </c>
      <c r="K1952" s="69" t="str">
        <f>VLOOKUP(СВОД2023[[#This Row],[ФО]],СПРАВОЧНИК!H:P,2,0)</f>
        <v>Дальневосточный ФО</v>
      </c>
    </row>
    <row r="1953" spans="1:11" x14ac:dyDescent="0.2">
      <c r="A1953" t="s">
        <v>600</v>
      </c>
      <c r="B1953" t="s">
        <v>590</v>
      </c>
      <c r="C1953" s="1" t="s">
        <v>377</v>
      </c>
      <c r="D1953" s="1" t="s">
        <v>1653</v>
      </c>
      <c r="E1953" s="2">
        <v>1</v>
      </c>
      <c r="F1953" s="3"/>
      <c r="G1953" s="2">
        <v>1</v>
      </c>
      <c r="H1953" s="3"/>
      <c r="I1953" s="68" t="str">
        <f>VLOOKUP(C1953,СПРАВОЧНИК!B:D,2,0)</f>
        <v>ЕВРОПА</v>
      </c>
      <c r="J1953" s="68" t="str">
        <f>VLOOKUP(C1953,СПРАВОЧНИК!B:D,3,0)</f>
        <v>ИНОМАРКИ</v>
      </c>
      <c r="K1953" s="69" t="str">
        <f>VLOOKUP(СВОД2023[[#This Row],[ФО]],СПРАВОЧНИК!H:P,2,0)</f>
        <v>Дальневосточный ФО</v>
      </c>
    </row>
    <row r="1954" spans="1:11" x14ac:dyDescent="0.2">
      <c r="A1954" t="s">
        <v>600</v>
      </c>
      <c r="B1954" t="s">
        <v>590</v>
      </c>
      <c r="C1954" s="1" t="s">
        <v>377</v>
      </c>
      <c r="D1954" s="1" t="s">
        <v>1654</v>
      </c>
      <c r="E1954" s="2"/>
      <c r="F1954" s="3"/>
      <c r="G1954" s="2">
        <v>2</v>
      </c>
      <c r="H1954" s="3"/>
      <c r="I1954" s="68" t="str">
        <f>VLOOKUP(C1954,СПРАВОЧНИК!B:D,2,0)</f>
        <v>ЕВРОПА</v>
      </c>
      <c r="J1954" s="68" t="str">
        <f>VLOOKUP(C1954,СПРАВОЧНИК!B:D,3,0)</f>
        <v>ИНОМАРКИ</v>
      </c>
      <c r="K1954" s="69" t="str">
        <f>VLOOKUP(СВОД2023[[#This Row],[ФО]],СПРАВОЧНИК!H:P,2,0)</f>
        <v>Дальневосточный ФО</v>
      </c>
    </row>
    <row r="1955" spans="1:11" x14ac:dyDescent="0.2">
      <c r="A1955" t="s">
        <v>600</v>
      </c>
      <c r="B1955" t="s">
        <v>590</v>
      </c>
      <c r="C1955" s="1" t="s">
        <v>377</v>
      </c>
      <c r="D1955" s="1" t="s">
        <v>395</v>
      </c>
      <c r="E1955" s="2"/>
      <c r="F1955" s="3"/>
      <c r="G1955" s="2">
        <v>1</v>
      </c>
      <c r="H1955" s="3"/>
      <c r="I1955" s="68" t="str">
        <f>VLOOKUP(C1955,СПРАВОЧНИК!B:D,2,0)</f>
        <v>ЕВРОПА</v>
      </c>
      <c r="J1955" s="68" t="str">
        <f>VLOOKUP(C1955,СПРАВОЧНИК!B:D,3,0)</f>
        <v>ИНОМАРКИ</v>
      </c>
      <c r="K1955" s="69" t="str">
        <f>VLOOKUP(СВОД2023[[#This Row],[ФО]],СПРАВОЧНИК!H:P,2,0)</f>
        <v>Дальневосточный ФО</v>
      </c>
    </row>
    <row r="1956" spans="1:11" x14ac:dyDescent="0.2">
      <c r="A1956" t="s">
        <v>600</v>
      </c>
      <c r="B1956" t="s">
        <v>590</v>
      </c>
      <c r="C1956" s="1" t="s">
        <v>377</v>
      </c>
      <c r="D1956" s="1" t="s">
        <v>1655</v>
      </c>
      <c r="E1956" s="2"/>
      <c r="F1956" s="3"/>
      <c r="G1956" s="2"/>
      <c r="H1956" s="3">
        <v>1</v>
      </c>
      <c r="I1956" s="68" t="str">
        <f>VLOOKUP(C1956,СПРАВОЧНИК!B:D,2,0)</f>
        <v>ЕВРОПА</v>
      </c>
      <c r="J1956" s="68" t="str">
        <f>VLOOKUP(C1956,СПРАВОЧНИК!B:D,3,0)</f>
        <v>ИНОМАРКИ</v>
      </c>
      <c r="K1956" s="69" t="str">
        <f>VLOOKUP(СВОД2023[[#This Row],[ФО]],СПРАВОЧНИК!H:P,2,0)</f>
        <v>Дальневосточный ФО</v>
      </c>
    </row>
    <row r="1957" spans="1:11" x14ac:dyDescent="0.2">
      <c r="A1957" t="s">
        <v>600</v>
      </c>
      <c r="B1957" t="s">
        <v>590</v>
      </c>
      <c r="C1957" s="1" t="s">
        <v>377</v>
      </c>
      <c r="D1957" s="1" t="s">
        <v>1656</v>
      </c>
      <c r="E1957" s="2">
        <v>17</v>
      </c>
      <c r="F1957" s="3">
        <v>9</v>
      </c>
      <c r="G1957" s="2">
        <v>99</v>
      </c>
      <c r="H1957" s="3">
        <v>122</v>
      </c>
      <c r="I1957" s="68" t="str">
        <f>VLOOKUP(C1957,СПРАВОЧНИК!B:D,2,0)</f>
        <v>ЕВРОПА</v>
      </c>
      <c r="J1957" s="68" t="str">
        <f>VLOOKUP(C1957,СПРАВОЧНИК!B:D,3,0)</f>
        <v>ИНОМАРКИ</v>
      </c>
      <c r="K1957" s="69" t="str">
        <f>VLOOKUP(СВОД2023[[#This Row],[ФО]],СПРАВОЧНИК!H:P,2,0)</f>
        <v>Дальневосточный ФО</v>
      </c>
    </row>
    <row r="1958" spans="1:11" x14ac:dyDescent="0.2">
      <c r="A1958" t="s">
        <v>600</v>
      </c>
      <c r="B1958" t="s">
        <v>590</v>
      </c>
      <c r="C1958" s="1" t="s">
        <v>377</v>
      </c>
      <c r="D1958" s="1" t="s">
        <v>1657</v>
      </c>
      <c r="E1958" s="2"/>
      <c r="F1958" s="3"/>
      <c r="G1958" s="2">
        <v>1</v>
      </c>
      <c r="H1958" s="3">
        <v>2</v>
      </c>
      <c r="I1958" s="68" t="str">
        <f>VLOOKUP(C1958,СПРАВОЧНИК!B:D,2,0)</f>
        <v>ЕВРОПА</v>
      </c>
      <c r="J1958" s="68" t="str">
        <f>VLOOKUP(C1958,СПРАВОЧНИК!B:D,3,0)</f>
        <v>ИНОМАРКИ</v>
      </c>
      <c r="K1958" s="69" t="str">
        <f>VLOOKUP(СВОД2023[[#This Row],[ФО]],СПРАВОЧНИК!H:P,2,0)</f>
        <v>Дальневосточный ФО</v>
      </c>
    </row>
    <row r="1959" spans="1:11" x14ac:dyDescent="0.2">
      <c r="A1959" t="s">
        <v>600</v>
      </c>
      <c r="B1959" t="s">
        <v>590</v>
      </c>
      <c r="C1959" s="1" t="s">
        <v>377</v>
      </c>
      <c r="D1959" s="1" t="s">
        <v>396</v>
      </c>
      <c r="E1959" s="2">
        <v>27</v>
      </c>
      <c r="F1959" s="3">
        <v>21</v>
      </c>
      <c r="G1959" s="2">
        <v>159</v>
      </c>
      <c r="H1959" s="3">
        <v>158</v>
      </c>
      <c r="I1959" s="68" t="str">
        <f>VLOOKUP(C1959,СПРАВОЧНИК!B:D,2,0)</f>
        <v>ЕВРОПА</v>
      </c>
      <c r="J1959" s="68" t="str">
        <f>VLOOKUP(C1959,СПРАВОЧНИК!B:D,3,0)</f>
        <v>ИНОМАРКИ</v>
      </c>
      <c r="K1959" s="69" t="str">
        <f>VLOOKUP(СВОД2023[[#This Row],[ФО]],СПРАВОЧНИК!H:P,2,0)</f>
        <v>Дальневосточный ФО</v>
      </c>
    </row>
    <row r="1960" spans="1:11" x14ac:dyDescent="0.2">
      <c r="A1960" t="s">
        <v>600</v>
      </c>
      <c r="B1960" t="s">
        <v>590</v>
      </c>
      <c r="C1960" s="1" t="s">
        <v>377</v>
      </c>
      <c r="D1960" s="1" t="s">
        <v>1658</v>
      </c>
      <c r="E1960" s="2">
        <v>1</v>
      </c>
      <c r="F1960" s="3"/>
      <c r="G1960" s="2">
        <v>6</v>
      </c>
      <c r="H1960" s="3">
        <v>4</v>
      </c>
      <c r="I1960" s="68" t="str">
        <f>VLOOKUP(C1960,СПРАВОЧНИК!B:D,2,0)</f>
        <v>ЕВРОПА</v>
      </c>
      <c r="J1960" s="68" t="str">
        <f>VLOOKUP(C1960,СПРАВОЧНИК!B:D,3,0)</f>
        <v>ИНОМАРКИ</v>
      </c>
      <c r="K1960" s="69" t="str">
        <f>VLOOKUP(СВОД2023[[#This Row],[ФО]],СПРАВОЧНИК!H:P,2,0)</f>
        <v>Дальневосточный ФО</v>
      </c>
    </row>
    <row r="1961" spans="1:11" x14ac:dyDescent="0.2">
      <c r="A1961" t="s">
        <v>600</v>
      </c>
      <c r="B1961" t="s">
        <v>590</v>
      </c>
      <c r="C1961" s="1" t="s">
        <v>377</v>
      </c>
      <c r="D1961" s="1" t="s">
        <v>397</v>
      </c>
      <c r="E1961" s="2">
        <v>2</v>
      </c>
      <c r="F1961" s="3"/>
      <c r="G1961" s="2">
        <v>2</v>
      </c>
      <c r="H1961" s="3">
        <v>2</v>
      </c>
      <c r="I1961" s="68" t="str">
        <f>VLOOKUP(C1961,СПРАВОЧНИК!B:D,2,0)</f>
        <v>ЕВРОПА</v>
      </c>
      <c r="J1961" s="68" t="str">
        <f>VLOOKUP(C1961,СПРАВОЧНИК!B:D,3,0)</f>
        <v>ИНОМАРКИ</v>
      </c>
      <c r="K1961" s="69" t="str">
        <f>VLOOKUP(СВОД2023[[#This Row],[ФО]],СПРАВОЧНИК!H:P,2,0)</f>
        <v>Дальневосточный ФО</v>
      </c>
    </row>
    <row r="1962" spans="1:11" x14ac:dyDescent="0.2">
      <c r="A1962" t="s">
        <v>600</v>
      </c>
      <c r="B1962" t="s">
        <v>590</v>
      </c>
      <c r="C1962" s="1" t="s">
        <v>1659</v>
      </c>
      <c r="D1962" s="1" t="s">
        <v>1660</v>
      </c>
      <c r="E1962" s="2"/>
      <c r="F1962" s="3"/>
      <c r="G1962" s="2"/>
      <c r="H1962" s="3">
        <v>1</v>
      </c>
      <c r="I1962" s="68" t="str">
        <f>VLOOKUP(C1962,СПРАВОЧНИК!B:D,2,0)</f>
        <v>США</v>
      </c>
      <c r="J1962" s="68" t="str">
        <f>VLOOKUP(C1962,СПРАВОЧНИК!B:D,3,0)</f>
        <v>ИНОМАРКИ</v>
      </c>
      <c r="K1962" s="69" t="str">
        <f>VLOOKUP(СВОД2023[[#This Row],[ФО]],СПРАВОЧНИК!H:P,2,0)</f>
        <v>Дальневосточный ФО</v>
      </c>
    </row>
    <row r="1963" spans="1:11" x14ac:dyDescent="0.2">
      <c r="A1963" t="s">
        <v>600</v>
      </c>
      <c r="B1963" t="s">
        <v>590</v>
      </c>
      <c r="C1963" s="1" t="s">
        <v>398</v>
      </c>
      <c r="D1963" s="1" t="s">
        <v>400</v>
      </c>
      <c r="E1963" s="2"/>
      <c r="F1963" s="3"/>
      <c r="G1963" s="2">
        <v>1</v>
      </c>
      <c r="H1963" s="3"/>
      <c r="I1963" s="68" t="str">
        <f>VLOOKUP(C1963,СПРАВОЧНИК!B:D,2,0)</f>
        <v>КИТАЙ</v>
      </c>
      <c r="J1963" s="68" t="str">
        <f>VLOOKUP(C1963,СПРАВОЧНИК!B:D,3,0)</f>
        <v>ИНОМАРКИ</v>
      </c>
      <c r="K1963" s="69" t="str">
        <f>VLOOKUP(СВОД2023[[#This Row],[ФО]],СПРАВОЧНИК!H:P,2,0)</f>
        <v>Дальневосточный ФО</v>
      </c>
    </row>
    <row r="1964" spans="1:11" x14ac:dyDescent="0.2">
      <c r="A1964" t="s">
        <v>600</v>
      </c>
      <c r="B1964" t="s">
        <v>590</v>
      </c>
      <c r="C1964" s="1" t="s">
        <v>402</v>
      </c>
      <c r="D1964" s="1" t="s">
        <v>403</v>
      </c>
      <c r="E1964" s="2">
        <v>10</v>
      </c>
      <c r="F1964" s="3">
        <v>5</v>
      </c>
      <c r="G1964" s="2">
        <v>38</v>
      </c>
      <c r="H1964" s="3">
        <v>27</v>
      </c>
      <c r="I1964" s="68" t="str">
        <f>VLOOKUP(C1964,СПРАВОЧНИК!B:D,2,0)</f>
        <v>ЕВРОПА</v>
      </c>
      <c r="J1964" s="68" t="str">
        <f>VLOOKUP(C1964,СПРАВОЧНИК!B:D,3,0)</f>
        <v>ИНОМАРКИ</v>
      </c>
      <c r="K1964" s="69" t="str">
        <f>VLOOKUP(СВОД2023[[#This Row],[ФО]],СПРАВОЧНИК!H:P,2,0)</f>
        <v>Дальневосточный ФО</v>
      </c>
    </row>
    <row r="1965" spans="1:11" x14ac:dyDescent="0.2">
      <c r="A1965" t="s">
        <v>600</v>
      </c>
      <c r="B1965" t="s">
        <v>590</v>
      </c>
      <c r="C1965" s="1" t="s">
        <v>404</v>
      </c>
      <c r="D1965" s="1" t="s">
        <v>405</v>
      </c>
      <c r="E1965" s="2">
        <v>16</v>
      </c>
      <c r="F1965" s="3">
        <v>16</v>
      </c>
      <c r="G1965" s="2">
        <v>81</v>
      </c>
      <c r="H1965" s="3">
        <v>79</v>
      </c>
      <c r="I1965" s="68" t="str">
        <f>VLOOKUP(C1965,СПРАВОЧНИК!B:D,2,0)</f>
        <v>ЯПОНИЯ</v>
      </c>
      <c r="J1965" s="68" t="str">
        <f>VLOOKUP(C1965,СПРАВОЧНИК!B:D,3,0)</f>
        <v>ИНОМАРКИ</v>
      </c>
      <c r="K1965" s="69" t="str">
        <f>VLOOKUP(СВОД2023[[#This Row],[ФО]],СПРАВОЧНИК!H:P,2,0)</f>
        <v>Дальневосточный ФО</v>
      </c>
    </row>
    <row r="1966" spans="1:11" x14ac:dyDescent="0.2">
      <c r="A1966" t="s">
        <v>600</v>
      </c>
      <c r="B1966" t="s">
        <v>590</v>
      </c>
      <c r="C1966" s="1" t="s">
        <v>404</v>
      </c>
      <c r="D1966" s="1" t="s">
        <v>1661</v>
      </c>
      <c r="E1966" s="2"/>
      <c r="F1966" s="3"/>
      <c r="G1966" s="2">
        <v>1</v>
      </c>
      <c r="H1966" s="3"/>
      <c r="I1966" s="68" t="str">
        <f>VLOOKUP(C1966,СПРАВОЧНИК!B:D,2,0)</f>
        <v>ЯПОНИЯ</v>
      </c>
      <c r="J1966" s="68" t="str">
        <f>VLOOKUP(C1966,СПРАВОЧНИК!B:D,3,0)</f>
        <v>ИНОМАРКИ</v>
      </c>
      <c r="K1966" s="69" t="str">
        <f>VLOOKUP(СВОД2023[[#This Row],[ФО]],СПРАВОЧНИК!H:P,2,0)</f>
        <v>Дальневосточный ФО</v>
      </c>
    </row>
    <row r="1967" spans="1:11" x14ac:dyDescent="0.2">
      <c r="A1967" t="s">
        <v>600</v>
      </c>
      <c r="B1967" t="s">
        <v>590</v>
      </c>
      <c r="C1967" s="1" t="s">
        <v>404</v>
      </c>
      <c r="D1967" s="1" t="s">
        <v>406</v>
      </c>
      <c r="E1967" s="2">
        <v>15</v>
      </c>
      <c r="F1967" s="3">
        <v>6</v>
      </c>
      <c r="G1967" s="2">
        <v>67</v>
      </c>
      <c r="H1967" s="3">
        <v>70</v>
      </c>
      <c r="I1967" s="68" t="str">
        <f>VLOOKUP(C1967,СПРАВОЧНИК!B:D,2,0)</f>
        <v>ЯПОНИЯ</v>
      </c>
      <c r="J1967" s="68" t="str">
        <f>VLOOKUP(C1967,СПРАВОЧНИК!B:D,3,0)</f>
        <v>ИНОМАРКИ</v>
      </c>
      <c r="K1967" s="69" t="str">
        <f>VLOOKUP(СВОД2023[[#This Row],[ФО]],СПРАВОЧНИК!H:P,2,0)</f>
        <v>Дальневосточный ФО</v>
      </c>
    </row>
    <row r="1968" spans="1:11" x14ac:dyDescent="0.2">
      <c r="A1968" t="s">
        <v>600</v>
      </c>
      <c r="B1968" t="s">
        <v>590</v>
      </c>
      <c r="C1968" s="1" t="s">
        <v>404</v>
      </c>
      <c r="D1968" s="1" t="s">
        <v>1662</v>
      </c>
      <c r="E1968" s="2">
        <v>1</v>
      </c>
      <c r="F1968" s="3">
        <v>3</v>
      </c>
      <c r="G1968" s="2">
        <v>2</v>
      </c>
      <c r="H1968" s="3">
        <v>5</v>
      </c>
      <c r="I1968" s="68" t="str">
        <f>VLOOKUP(C1968,СПРАВОЧНИК!B:D,2,0)</f>
        <v>ЯПОНИЯ</v>
      </c>
      <c r="J1968" s="68" t="str">
        <f>VLOOKUP(C1968,СПРАВОЧНИК!B:D,3,0)</f>
        <v>ИНОМАРКИ</v>
      </c>
      <c r="K1968" s="69" t="str">
        <f>VLOOKUP(СВОД2023[[#This Row],[ФО]],СПРАВОЧНИК!H:P,2,0)</f>
        <v>Дальневосточный ФО</v>
      </c>
    </row>
    <row r="1969" spans="1:11" x14ac:dyDescent="0.2">
      <c r="A1969" t="s">
        <v>600</v>
      </c>
      <c r="B1969" t="s">
        <v>590</v>
      </c>
      <c r="C1969" s="1" t="s">
        <v>404</v>
      </c>
      <c r="D1969" s="1" t="s">
        <v>1663</v>
      </c>
      <c r="E1969" s="2">
        <v>7</v>
      </c>
      <c r="F1969" s="3">
        <v>3</v>
      </c>
      <c r="G1969" s="2">
        <v>36</v>
      </c>
      <c r="H1969" s="3">
        <v>29</v>
      </c>
      <c r="I1969" s="68" t="str">
        <f>VLOOKUP(C1969,СПРАВОЧНИК!B:D,2,0)</f>
        <v>ЯПОНИЯ</v>
      </c>
      <c r="J1969" s="68" t="str">
        <f>VLOOKUP(C1969,СПРАВОЧНИК!B:D,3,0)</f>
        <v>ИНОМАРКИ</v>
      </c>
      <c r="K1969" s="69" t="str">
        <f>VLOOKUP(СВОД2023[[#This Row],[ФО]],СПРАВОЧНИК!H:P,2,0)</f>
        <v>Дальневосточный ФО</v>
      </c>
    </row>
    <row r="1970" spans="1:11" x14ac:dyDescent="0.2">
      <c r="A1970" t="s">
        <v>600</v>
      </c>
      <c r="B1970" t="s">
        <v>590</v>
      </c>
      <c r="C1970" s="1" t="s">
        <v>404</v>
      </c>
      <c r="D1970" s="1" t="s">
        <v>1664</v>
      </c>
      <c r="E1970" s="2">
        <v>17</v>
      </c>
      <c r="F1970" s="3">
        <v>16</v>
      </c>
      <c r="G1970" s="2">
        <v>99</v>
      </c>
      <c r="H1970" s="3">
        <v>88</v>
      </c>
      <c r="I1970" s="68" t="str">
        <f>VLOOKUP(C1970,СПРАВОЧНИК!B:D,2,0)</f>
        <v>ЯПОНИЯ</v>
      </c>
      <c r="J1970" s="68" t="str">
        <f>VLOOKUP(C1970,СПРАВОЧНИК!B:D,3,0)</f>
        <v>ИНОМАРКИ</v>
      </c>
      <c r="K1970" s="69" t="str">
        <f>VLOOKUP(СВОД2023[[#This Row],[ФО]],СПРАВОЧНИК!H:P,2,0)</f>
        <v>Дальневосточный ФО</v>
      </c>
    </row>
    <row r="1971" spans="1:11" x14ac:dyDescent="0.2">
      <c r="A1971" t="s">
        <v>600</v>
      </c>
      <c r="B1971" t="s">
        <v>590</v>
      </c>
      <c r="C1971" s="1" t="s">
        <v>404</v>
      </c>
      <c r="D1971" s="1" t="s">
        <v>1665</v>
      </c>
      <c r="E1971" s="2">
        <v>38</v>
      </c>
      <c r="F1971" s="3">
        <v>40</v>
      </c>
      <c r="G1971" s="2">
        <v>248</v>
      </c>
      <c r="H1971" s="3">
        <v>199</v>
      </c>
      <c r="I1971" s="68" t="str">
        <f>VLOOKUP(C1971,СПРАВОЧНИК!B:D,2,0)</f>
        <v>ЯПОНИЯ</v>
      </c>
      <c r="J1971" s="68" t="str">
        <f>VLOOKUP(C1971,СПРАВОЧНИК!B:D,3,0)</f>
        <v>ИНОМАРКИ</v>
      </c>
      <c r="K1971" s="69" t="str">
        <f>VLOOKUP(СВОД2023[[#This Row],[ФО]],СПРАВОЧНИК!H:P,2,0)</f>
        <v>Дальневосточный ФО</v>
      </c>
    </row>
    <row r="1972" spans="1:11" x14ac:dyDescent="0.2">
      <c r="A1972" t="s">
        <v>600</v>
      </c>
      <c r="B1972" t="s">
        <v>590</v>
      </c>
      <c r="C1972" s="1" t="s">
        <v>404</v>
      </c>
      <c r="D1972" s="1" t="s">
        <v>1666</v>
      </c>
      <c r="E1972" s="2"/>
      <c r="F1972" s="3"/>
      <c r="G1972" s="2"/>
      <c r="H1972" s="3">
        <v>1</v>
      </c>
      <c r="I1972" s="68" t="str">
        <f>VLOOKUP(C1972,СПРАВОЧНИК!B:D,2,0)</f>
        <v>ЯПОНИЯ</v>
      </c>
      <c r="J1972" s="68" t="str">
        <f>VLOOKUP(C1972,СПРАВОЧНИК!B:D,3,0)</f>
        <v>ИНОМАРКИ</v>
      </c>
      <c r="K1972" s="69" t="str">
        <f>VLOOKUP(СВОД2023[[#This Row],[ФО]],СПРАВОЧНИК!H:P,2,0)</f>
        <v>Дальневосточный ФО</v>
      </c>
    </row>
    <row r="1973" spans="1:11" x14ac:dyDescent="0.2">
      <c r="A1973" t="s">
        <v>600</v>
      </c>
      <c r="B1973" t="s">
        <v>590</v>
      </c>
      <c r="C1973" s="1" t="s">
        <v>404</v>
      </c>
      <c r="D1973" s="1" t="s">
        <v>1667</v>
      </c>
      <c r="E1973" s="2">
        <v>6</v>
      </c>
      <c r="F1973" s="3">
        <v>13</v>
      </c>
      <c r="G1973" s="2">
        <v>25</v>
      </c>
      <c r="H1973" s="3">
        <v>38</v>
      </c>
      <c r="I1973" s="68" t="str">
        <f>VLOOKUP(C1973,СПРАВОЧНИК!B:D,2,0)</f>
        <v>ЯПОНИЯ</v>
      </c>
      <c r="J1973" s="68" t="str">
        <f>VLOOKUP(C1973,СПРАВОЧНИК!B:D,3,0)</f>
        <v>ИНОМАРКИ</v>
      </c>
      <c r="K1973" s="69" t="str">
        <f>VLOOKUP(СВОД2023[[#This Row],[ФО]],СПРАВОЧНИК!H:P,2,0)</f>
        <v>Дальневосточный ФО</v>
      </c>
    </row>
    <row r="1974" spans="1:11" x14ac:dyDescent="0.2">
      <c r="A1974" t="s">
        <v>600</v>
      </c>
      <c r="B1974" t="s">
        <v>590</v>
      </c>
      <c r="C1974" s="1" t="s">
        <v>404</v>
      </c>
      <c r="D1974" s="1" t="s">
        <v>1668</v>
      </c>
      <c r="E1974" s="2">
        <v>11</v>
      </c>
      <c r="F1974" s="3">
        <v>6</v>
      </c>
      <c r="G1974" s="2">
        <v>41</v>
      </c>
      <c r="H1974" s="3">
        <v>39</v>
      </c>
      <c r="I1974" s="68" t="str">
        <f>VLOOKUP(C1974,СПРАВОЧНИК!B:D,2,0)</f>
        <v>ЯПОНИЯ</v>
      </c>
      <c r="J1974" s="68" t="str">
        <f>VLOOKUP(C1974,СПРАВОЧНИК!B:D,3,0)</f>
        <v>ИНОМАРКИ</v>
      </c>
      <c r="K1974" s="69" t="str">
        <f>VLOOKUP(СВОД2023[[#This Row],[ФО]],СПРАВОЧНИК!H:P,2,0)</f>
        <v>Дальневосточный ФО</v>
      </c>
    </row>
    <row r="1975" spans="1:11" x14ac:dyDescent="0.2">
      <c r="A1975" t="s">
        <v>600</v>
      </c>
      <c r="B1975" t="s">
        <v>590</v>
      </c>
      <c r="C1975" s="1" t="s">
        <v>404</v>
      </c>
      <c r="D1975" s="1" t="s">
        <v>1669</v>
      </c>
      <c r="E1975" s="2"/>
      <c r="F1975" s="3"/>
      <c r="G1975" s="2">
        <v>2</v>
      </c>
      <c r="H1975" s="3">
        <v>2</v>
      </c>
      <c r="I1975" s="68" t="str">
        <f>VLOOKUP(C1975,СПРАВОЧНИК!B:D,2,0)</f>
        <v>ЯПОНИЯ</v>
      </c>
      <c r="J1975" s="68" t="str">
        <f>VLOOKUP(C1975,СПРАВОЧНИК!B:D,3,0)</f>
        <v>ИНОМАРКИ</v>
      </c>
      <c r="K1975" s="69" t="str">
        <f>VLOOKUP(СВОД2023[[#This Row],[ФО]],СПРАВОЧНИК!H:P,2,0)</f>
        <v>Дальневосточный ФО</v>
      </c>
    </row>
    <row r="1976" spans="1:11" x14ac:dyDescent="0.2">
      <c r="A1976" t="s">
        <v>600</v>
      </c>
      <c r="B1976" t="s">
        <v>590</v>
      </c>
      <c r="C1976" s="1" t="s">
        <v>404</v>
      </c>
      <c r="D1976" s="1" t="s">
        <v>407</v>
      </c>
      <c r="E1976" s="2">
        <v>69</v>
      </c>
      <c r="F1976" s="3">
        <v>26</v>
      </c>
      <c r="G1976" s="2">
        <v>417</v>
      </c>
      <c r="H1976" s="3">
        <v>159</v>
      </c>
      <c r="I1976" s="68" t="str">
        <f>VLOOKUP(C1976,СПРАВОЧНИК!B:D,2,0)</f>
        <v>ЯПОНИЯ</v>
      </c>
      <c r="J1976" s="68" t="str">
        <f>VLOOKUP(C1976,СПРАВОЧНИК!B:D,3,0)</f>
        <v>ИНОМАРКИ</v>
      </c>
      <c r="K1976" s="69" t="str">
        <f>VLOOKUP(СВОД2023[[#This Row],[ФО]],СПРАВОЧНИК!H:P,2,0)</f>
        <v>Дальневосточный ФО</v>
      </c>
    </row>
    <row r="1977" spans="1:11" x14ac:dyDescent="0.2">
      <c r="A1977" t="s">
        <v>600</v>
      </c>
      <c r="B1977" t="s">
        <v>590</v>
      </c>
      <c r="C1977" s="1" t="s">
        <v>404</v>
      </c>
      <c r="D1977" s="1" t="s">
        <v>1670</v>
      </c>
      <c r="E1977" s="2">
        <v>33</v>
      </c>
      <c r="F1977" s="3">
        <v>22</v>
      </c>
      <c r="G1977" s="2">
        <v>149</v>
      </c>
      <c r="H1977" s="3">
        <v>118</v>
      </c>
      <c r="I1977" s="68" t="str">
        <f>VLOOKUP(C1977,СПРАВОЧНИК!B:D,2,0)</f>
        <v>ЯПОНИЯ</v>
      </c>
      <c r="J1977" s="68" t="str">
        <f>VLOOKUP(C1977,СПРАВОЧНИК!B:D,3,0)</f>
        <v>ИНОМАРКИ</v>
      </c>
      <c r="K1977" s="69" t="str">
        <f>VLOOKUP(СВОД2023[[#This Row],[ФО]],СПРАВОЧНИК!H:P,2,0)</f>
        <v>Дальневосточный ФО</v>
      </c>
    </row>
    <row r="1978" spans="1:11" x14ac:dyDescent="0.2">
      <c r="A1978" t="s">
        <v>600</v>
      </c>
      <c r="B1978" t="s">
        <v>590</v>
      </c>
      <c r="C1978" s="1" t="s">
        <v>404</v>
      </c>
      <c r="D1978" s="1" t="s">
        <v>1671</v>
      </c>
      <c r="E1978" s="2"/>
      <c r="F1978" s="3">
        <v>1</v>
      </c>
      <c r="G1978" s="2">
        <v>2</v>
      </c>
      <c r="H1978" s="3">
        <v>3</v>
      </c>
      <c r="I1978" s="68" t="str">
        <f>VLOOKUP(C1978,СПРАВОЧНИК!B:D,2,0)</f>
        <v>ЯПОНИЯ</v>
      </c>
      <c r="J1978" s="68" t="str">
        <f>VLOOKUP(C1978,СПРАВОЧНИК!B:D,3,0)</f>
        <v>ИНОМАРКИ</v>
      </c>
      <c r="K1978" s="69" t="str">
        <f>VLOOKUP(СВОД2023[[#This Row],[ФО]],СПРАВОЧНИК!H:P,2,0)</f>
        <v>Дальневосточный ФО</v>
      </c>
    </row>
    <row r="1979" spans="1:11" x14ac:dyDescent="0.2">
      <c r="A1979" t="s">
        <v>600</v>
      </c>
      <c r="B1979" t="s">
        <v>590</v>
      </c>
      <c r="C1979" s="1" t="s">
        <v>404</v>
      </c>
      <c r="D1979" s="1" t="s">
        <v>1672</v>
      </c>
      <c r="E1979" s="2"/>
      <c r="F1979" s="3"/>
      <c r="G1979" s="2">
        <v>1</v>
      </c>
      <c r="H1979" s="3"/>
      <c r="I1979" s="68" t="str">
        <f>VLOOKUP(C1979,СПРАВОЧНИК!B:D,2,0)</f>
        <v>ЯПОНИЯ</v>
      </c>
      <c r="J1979" s="68" t="str">
        <f>VLOOKUP(C1979,СПРАВОЧНИК!B:D,3,0)</f>
        <v>ИНОМАРКИ</v>
      </c>
      <c r="K1979" s="69" t="str">
        <f>VLOOKUP(СВОД2023[[#This Row],[ФО]],СПРАВОЧНИК!H:P,2,0)</f>
        <v>Дальневосточный ФО</v>
      </c>
    </row>
    <row r="1980" spans="1:11" x14ac:dyDescent="0.2">
      <c r="A1980" t="s">
        <v>600</v>
      </c>
      <c r="B1980" t="s">
        <v>590</v>
      </c>
      <c r="C1980" s="1" t="s">
        <v>404</v>
      </c>
      <c r="D1980" s="1" t="s">
        <v>1673</v>
      </c>
      <c r="E1980" s="2">
        <v>2</v>
      </c>
      <c r="F1980" s="3"/>
      <c r="G1980" s="2">
        <v>4</v>
      </c>
      <c r="H1980" s="3">
        <v>3</v>
      </c>
      <c r="I1980" s="68" t="str">
        <f>VLOOKUP(C1980,СПРАВОЧНИК!B:D,2,0)</f>
        <v>ЯПОНИЯ</v>
      </c>
      <c r="J1980" s="68" t="str">
        <f>VLOOKUP(C1980,СПРАВОЧНИК!B:D,3,0)</f>
        <v>ИНОМАРКИ</v>
      </c>
      <c r="K1980" s="69" t="str">
        <f>VLOOKUP(СВОД2023[[#This Row],[ФО]],СПРАВОЧНИК!H:P,2,0)</f>
        <v>Дальневосточный ФО</v>
      </c>
    </row>
    <row r="1981" spans="1:11" x14ac:dyDescent="0.2">
      <c r="A1981" t="s">
        <v>600</v>
      </c>
      <c r="B1981" t="s">
        <v>590</v>
      </c>
      <c r="C1981" s="1" t="s">
        <v>404</v>
      </c>
      <c r="D1981" s="1" t="s">
        <v>1674</v>
      </c>
      <c r="E1981" s="2">
        <v>2</v>
      </c>
      <c r="F1981" s="3"/>
      <c r="G1981" s="2">
        <v>7</v>
      </c>
      <c r="H1981" s="3">
        <v>2</v>
      </c>
      <c r="I1981" s="68" t="str">
        <f>VLOOKUP(C1981,СПРАВОЧНИК!B:D,2,0)</f>
        <v>ЯПОНИЯ</v>
      </c>
      <c r="J1981" s="68" t="str">
        <f>VLOOKUP(C1981,СПРАВОЧНИК!B:D,3,0)</f>
        <v>ИНОМАРКИ</v>
      </c>
      <c r="K1981" s="69" t="str">
        <f>VLOOKUP(СВОД2023[[#This Row],[ФО]],СПРАВОЧНИК!H:P,2,0)</f>
        <v>Дальневосточный ФО</v>
      </c>
    </row>
    <row r="1982" spans="1:11" x14ac:dyDescent="0.2">
      <c r="A1982" t="s">
        <v>600</v>
      </c>
      <c r="B1982" t="s">
        <v>590</v>
      </c>
      <c r="C1982" s="1" t="s">
        <v>404</v>
      </c>
      <c r="D1982" s="1" t="s">
        <v>1675</v>
      </c>
      <c r="E1982" s="2">
        <v>22</v>
      </c>
      <c r="F1982" s="3">
        <v>11</v>
      </c>
      <c r="G1982" s="2">
        <v>112</v>
      </c>
      <c r="H1982" s="3">
        <v>95</v>
      </c>
      <c r="I1982" s="68" t="str">
        <f>VLOOKUP(C1982,СПРАВОЧНИК!B:D,2,0)</f>
        <v>ЯПОНИЯ</v>
      </c>
      <c r="J1982" s="68" t="str">
        <f>VLOOKUP(C1982,СПРАВОЧНИК!B:D,3,0)</f>
        <v>ИНОМАРКИ</v>
      </c>
      <c r="K1982" s="69" t="str">
        <f>VLOOKUP(СВОД2023[[#This Row],[ФО]],СПРАВОЧНИК!H:P,2,0)</f>
        <v>Дальневосточный ФО</v>
      </c>
    </row>
    <row r="1983" spans="1:11" x14ac:dyDescent="0.2">
      <c r="A1983" t="s">
        <v>600</v>
      </c>
      <c r="B1983" t="s">
        <v>590</v>
      </c>
      <c r="C1983" s="1" t="s">
        <v>404</v>
      </c>
      <c r="D1983" s="1" t="s">
        <v>1676</v>
      </c>
      <c r="E1983" s="2">
        <v>2</v>
      </c>
      <c r="F1983" s="3">
        <v>3</v>
      </c>
      <c r="G1983" s="2">
        <v>6</v>
      </c>
      <c r="H1983" s="3">
        <v>8</v>
      </c>
      <c r="I1983" s="68" t="str">
        <f>VLOOKUP(C1983,СПРАВОЧНИК!B:D,2,0)</f>
        <v>ЯПОНИЯ</v>
      </c>
      <c r="J1983" s="68" t="str">
        <f>VLOOKUP(C1983,СПРАВОЧНИК!B:D,3,0)</f>
        <v>ИНОМАРКИ</v>
      </c>
      <c r="K1983" s="69" t="str">
        <f>VLOOKUP(СВОД2023[[#This Row],[ФО]],СПРАВОЧНИК!H:P,2,0)</f>
        <v>Дальневосточный ФО</v>
      </c>
    </row>
    <row r="1984" spans="1:11" x14ac:dyDescent="0.2">
      <c r="A1984" t="s">
        <v>600</v>
      </c>
      <c r="B1984" t="s">
        <v>590</v>
      </c>
      <c r="C1984" s="1" t="s">
        <v>404</v>
      </c>
      <c r="D1984" s="1" t="s">
        <v>1677</v>
      </c>
      <c r="E1984" s="2"/>
      <c r="F1984" s="3"/>
      <c r="G1984" s="2">
        <v>6</v>
      </c>
      <c r="H1984" s="3">
        <v>1</v>
      </c>
      <c r="I1984" s="68" t="str">
        <f>VLOOKUP(C1984,СПРАВОЧНИК!B:D,2,0)</f>
        <v>ЯПОНИЯ</v>
      </c>
      <c r="J1984" s="68" t="str">
        <f>VLOOKUP(C1984,СПРАВОЧНИК!B:D,3,0)</f>
        <v>ИНОМАРКИ</v>
      </c>
      <c r="K1984" s="69" t="str">
        <f>VLOOKUP(СВОД2023[[#This Row],[ФО]],СПРАВОЧНИК!H:P,2,0)</f>
        <v>Дальневосточный ФО</v>
      </c>
    </row>
    <row r="1985" spans="1:11" x14ac:dyDescent="0.2">
      <c r="A1985" t="s">
        <v>600</v>
      </c>
      <c r="B1985" t="s">
        <v>590</v>
      </c>
      <c r="C1985" s="1" t="s">
        <v>404</v>
      </c>
      <c r="D1985" s="1" t="s">
        <v>1678</v>
      </c>
      <c r="E1985" s="2">
        <v>1</v>
      </c>
      <c r="F1985" s="3">
        <v>1</v>
      </c>
      <c r="G1985" s="2">
        <v>9</v>
      </c>
      <c r="H1985" s="3">
        <v>9</v>
      </c>
      <c r="I1985" s="68" t="str">
        <f>VLOOKUP(C1985,СПРАВОЧНИК!B:D,2,0)</f>
        <v>ЯПОНИЯ</v>
      </c>
      <c r="J1985" s="68" t="str">
        <f>VLOOKUP(C1985,СПРАВОЧНИК!B:D,3,0)</f>
        <v>ИНОМАРКИ</v>
      </c>
      <c r="K1985" s="69" t="str">
        <f>VLOOKUP(СВОД2023[[#This Row],[ФО]],СПРАВОЧНИК!H:P,2,0)</f>
        <v>Дальневосточный ФО</v>
      </c>
    </row>
    <row r="1986" spans="1:11" x14ac:dyDescent="0.2">
      <c r="A1986" t="s">
        <v>600</v>
      </c>
      <c r="B1986" t="s">
        <v>590</v>
      </c>
      <c r="C1986" s="1" t="s">
        <v>404</v>
      </c>
      <c r="D1986" s="1" t="s">
        <v>1679</v>
      </c>
      <c r="E1986" s="2">
        <v>53</v>
      </c>
      <c r="F1986" s="3">
        <v>40</v>
      </c>
      <c r="G1986" s="2">
        <v>286</v>
      </c>
      <c r="H1986" s="3">
        <v>269</v>
      </c>
      <c r="I1986" s="68" t="str">
        <f>VLOOKUP(C1986,СПРАВОЧНИК!B:D,2,0)</f>
        <v>ЯПОНИЯ</v>
      </c>
      <c r="J1986" s="68" t="str">
        <f>VLOOKUP(C1986,СПРАВОЧНИК!B:D,3,0)</f>
        <v>ИНОМАРКИ</v>
      </c>
      <c r="K1986" s="69" t="str">
        <f>VLOOKUP(СВОД2023[[#This Row],[ФО]],СПРАВОЧНИК!H:P,2,0)</f>
        <v>Дальневосточный ФО</v>
      </c>
    </row>
    <row r="1987" spans="1:11" x14ac:dyDescent="0.2">
      <c r="A1987" t="s">
        <v>600</v>
      </c>
      <c r="B1987" t="s">
        <v>590</v>
      </c>
      <c r="C1987" s="1" t="s">
        <v>404</v>
      </c>
      <c r="D1987" s="1" t="s">
        <v>1680</v>
      </c>
      <c r="E1987" s="2">
        <v>5</v>
      </c>
      <c r="F1987" s="3">
        <v>5</v>
      </c>
      <c r="G1987" s="2">
        <v>26</v>
      </c>
      <c r="H1987" s="3">
        <v>25</v>
      </c>
      <c r="I1987" s="68" t="str">
        <f>VLOOKUP(C1987,СПРАВОЧНИК!B:D,2,0)</f>
        <v>ЯПОНИЯ</v>
      </c>
      <c r="J1987" s="68" t="str">
        <f>VLOOKUP(C1987,СПРАВОЧНИК!B:D,3,0)</f>
        <v>ИНОМАРКИ</v>
      </c>
      <c r="K1987" s="69" t="str">
        <f>VLOOKUP(СВОД2023[[#This Row],[ФО]],СПРАВОЧНИК!H:P,2,0)</f>
        <v>Дальневосточный ФО</v>
      </c>
    </row>
    <row r="1988" spans="1:11" x14ac:dyDescent="0.2">
      <c r="A1988" t="s">
        <v>600</v>
      </c>
      <c r="B1988" t="s">
        <v>590</v>
      </c>
      <c r="C1988" s="1" t="s">
        <v>404</v>
      </c>
      <c r="D1988" s="1" t="s">
        <v>1681</v>
      </c>
      <c r="E1988" s="2">
        <v>14</v>
      </c>
      <c r="F1988" s="3">
        <v>23</v>
      </c>
      <c r="G1988" s="2">
        <v>80</v>
      </c>
      <c r="H1988" s="3">
        <v>96</v>
      </c>
      <c r="I1988" s="68" t="str">
        <f>VLOOKUP(C1988,СПРАВОЧНИК!B:D,2,0)</f>
        <v>ЯПОНИЯ</v>
      </c>
      <c r="J1988" s="68" t="str">
        <f>VLOOKUP(C1988,СПРАВОЧНИК!B:D,3,0)</f>
        <v>ИНОМАРКИ</v>
      </c>
      <c r="K1988" s="69" t="str">
        <f>VLOOKUP(СВОД2023[[#This Row],[ФО]],СПРАВОЧНИК!H:P,2,0)</f>
        <v>Дальневосточный ФО</v>
      </c>
    </row>
    <row r="1989" spans="1:11" x14ac:dyDescent="0.2">
      <c r="A1989" t="s">
        <v>600</v>
      </c>
      <c r="B1989" t="s">
        <v>590</v>
      </c>
      <c r="C1989" s="1" t="s">
        <v>404</v>
      </c>
      <c r="D1989" s="1" t="s">
        <v>1682</v>
      </c>
      <c r="E1989" s="2">
        <v>1</v>
      </c>
      <c r="F1989" s="3">
        <v>6</v>
      </c>
      <c r="G1989" s="2">
        <v>16</v>
      </c>
      <c r="H1989" s="3">
        <v>17</v>
      </c>
      <c r="I1989" s="68" t="str">
        <f>VLOOKUP(C1989,СПРАВОЧНИК!B:D,2,0)</f>
        <v>ЯПОНИЯ</v>
      </c>
      <c r="J1989" s="68" t="str">
        <f>VLOOKUP(C1989,СПРАВОЧНИК!B:D,3,0)</f>
        <v>ИНОМАРКИ</v>
      </c>
      <c r="K1989" s="69" t="str">
        <f>VLOOKUP(СВОД2023[[#This Row],[ФО]],СПРАВОЧНИК!H:P,2,0)</f>
        <v>Дальневосточный ФО</v>
      </c>
    </row>
    <row r="1990" spans="1:11" x14ac:dyDescent="0.2">
      <c r="A1990" t="s">
        <v>600</v>
      </c>
      <c r="B1990" t="s">
        <v>590</v>
      </c>
      <c r="C1990" s="1" t="s">
        <v>404</v>
      </c>
      <c r="D1990" s="1" t="s">
        <v>408</v>
      </c>
      <c r="E1990" s="2">
        <v>35</v>
      </c>
      <c r="F1990" s="3">
        <v>45</v>
      </c>
      <c r="G1990" s="2">
        <v>262</v>
      </c>
      <c r="H1990" s="3">
        <v>256</v>
      </c>
      <c r="I1990" s="68" t="str">
        <f>VLOOKUP(C1990,СПРАВОЧНИК!B:D,2,0)</f>
        <v>ЯПОНИЯ</v>
      </c>
      <c r="J1990" s="68" t="str">
        <f>VLOOKUP(C1990,СПРАВОЧНИК!B:D,3,0)</f>
        <v>ИНОМАРКИ</v>
      </c>
      <c r="K1990" s="69" t="str">
        <f>VLOOKUP(СВОД2023[[#This Row],[ФО]],СПРАВОЧНИК!H:P,2,0)</f>
        <v>Дальневосточный ФО</v>
      </c>
    </row>
    <row r="1991" spans="1:11" x14ac:dyDescent="0.2">
      <c r="A1991" t="s">
        <v>600</v>
      </c>
      <c r="B1991" t="s">
        <v>590</v>
      </c>
      <c r="C1991" s="1" t="s">
        <v>404</v>
      </c>
      <c r="D1991" s="1" t="s">
        <v>835</v>
      </c>
      <c r="E1991" s="2">
        <v>1</v>
      </c>
      <c r="F1991" s="3"/>
      <c r="G1991" s="2">
        <v>1</v>
      </c>
      <c r="H1991" s="3"/>
      <c r="I1991" s="68" t="str">
        <f>VLOOKUP(C1991,СПРАВОЧНИК!B:D,2,0)</f>
        <v>ЯПОНИЯ</v>
      </c>
      <c r="J1991" s="68" t="str">
        <f>VLOOKUP(C1991,СПРАВОЧНИК!B:D,3,0)</f>
        <v>ИНОМАРКИ</v>
      </c>
      <c r="K1991" s="69" t="str">
        <f>VLOOKUP(СВОД2023[[#This Row],[ФО]],СПРАВОЧНИК!H:P,2,0)</f>
        <v>Дальневосточный ФО</v>
      </c>
    </row>
    <row r="1992" spans="1:11" x14ac:dyDescent="0.2">
      <c r="A1992" t="s">
        <v>600</v>
      </c>
      <c r="B1992" t="s">
        <v>590</v>
      </c>
      <c r="C1992" s="1" t="s">
        <v>404</v>
      </c>
      <c r="D1992" s="1" t="s">
        <v>1683</v>
      </c>
      <c r="E1992" s="2">
        <v>1</v>
      </c>
      <c r="F1992" s="3"/>
      <c r="G1992" s="2">
        <v>11</v>
      </c>
      <c r="H1992" s="3">
        <v>9</v>
      </c>
      <c r="I1992" s="68" t="str">
        <f>VLOOKUP(C1992,СПРАВОЧНИК!B:D,2,0)</f>
        <v>ЯПОНИЯ</v>
      </c>
      <c r="J1992" s="68" t="str">
        <f>VLOOKUP(C1992,СПРАВОЧНИК!B:D,3,0)</f>
        <v>ИНОМАРКИ</v>
      </c>
      <c r="K1992" s="69" t="str">
        <f>VLOOKUP(СВОД2023[[#This Row],[ФО]],СПРАВОЧНИК!H:P,2,0)</f>
        <v>Дальневосточный ФО</v>
      </c>
    </row>
    <row r="1993" spans="1:11" x14ac:dyDescent="0.2">
      <c r="A1993" t="s">
        <v>600</v>
      </c>
      <c r="B1993" t="s">
        <v>590</v>
      </c>
      <c r="C1993" s="1" t="s">
        <v>404</v>
      </c>
      <c r="D1993" s="1" t="s">
        <v>843</v>
      </c>
      <c r="E1993" s="2">
        <v>1</v>
      </c>
      <c r="F1993" s="3"/>
      <c r="G1993" s="2">
        <v>10</v>
      </c>
      <c r="H1993" s="3">
        <v>4</v>
      </c>
      <c r="I1993" s="68" t="str">
        <f>VLOOKUP(C1993,СПРАВОЧНИК!B:D,2,0)</f>
        <v>ЯПОНИЯ</v>
      </c>
      <c r="J1993" s="68" t="str">
        <f>VLOOKUP(C1993,СПРАВОЧНИК!B:D,3,0)</f>
        <v>ИНОМАРКИ</v>
      </c>
      <c r="K1993" s="69" t="str">
        <f>VLOOKUP(СВОД2023[[#This Row],[ФО]],СПРАВОЧНИК!H:P,2,0)</f>
        <v>Дальневосточный ФО</v>
      </c>
    </row>
    <row r="1994" spans="1:11" x14ac:dyDescent="0.2">
      <c r="A1994" t="s">
        <v>600</v>
      </c>
      <c r="B1994" t="s">
        <v>590</v>
      </c>
      <c r="C1994" s="1" t="s">
        <v>404</v>
      </c>
      <c r="D1994" s="1" t="s">
        <v>411</v>
      </c>
      <c r="E1994" s="2">
        <v>6</v>
      </c>
      <c r="F1994" s="3">
        <v>3</v>
      </c>
      <c r="G1994" s="2">
        <v>48</v>
      </c>
      <c r="H1994" s="3">
        <v>45</v>
      </c>
      <c r="I1994" s="68" t="str">
        <f>VLOOKUP(C1994,СПРАВОЧНИК!B:D,2,0)</f>
        <v>ЯПОНИЯ</v>
      </c>
      <c r="J1994" s="68" t="str">
        <f>VLOOKUP(C1994,СПРАВОЧНИК!B:D,3,0)</f>
        <v>ИНОМАРКИ</v>
      </c>
      <c r="K1994" s="69" t="str">
        <f>VLOOKUP(СВОД2023[[#This Row],[ФО]],СПРАВОЧНИК!H:P,2,0)</f>
        <v>Дальневосточный ФО</v>
      </c>
    </row>
    <row r="1995" spans="1:11" x14ac:dyDescent="0.2">
      <c r="A1995" t="s">
        <v>600</v>
      </c>
      <c r="B1995" t="s">
        <v>590</v>
      </c>
      <c r="C1995" s="1" t="s">
        <v>404</v>
      </c>
      <c r="D1995" s="1" t="s">
        <v>412</v>
      </c>
      <c r="E1995" s="2">
        <v>127</v>
      </c>
      <c r="F1995" s="3">
        <v>105</v>
      </c>
      <c r="G1995" s="2">
        <v>884</v>
      </c>
      <c r="H1995" s="3">
        <v>613</v>
      </c>
      <c r="I1995" s="68" t="str">
        <f>VLOOKUP(C1995,СПРАВОЧНИК!B:D,2,0)</f>
        <v>ЯПОНИЯ</v>
      </c>
      <c r="J1995" s="68" t="str">
        <f>VLOOKUP(C1995,СПРАВОЧНИК!B:D,3,0)</f>
        <v>ИНОМАРКИ</v>
      </c>
      <c r="K1995" s="69" t="str">
        <f>VLOOKUP(СВОД2023[[#This Row],[ФО]],СПРАВОЧНИК!H:P,2,0)</f>
        <v>Дальневосточный ФО</v>
      </c>
    </row>
    <row r="1996" spans="1:11" x14ac:dyDescent="0.2">
      <c r="A1996" t="s">
        <v>600</v>
      </c>
      <c r="B1996" t="s">
        <v>590</v>
      </c>
      <c r="C1996" s="1" t="s">
        <v>404</v>
      </c>
      <c r="D1996" s="1" t="s">
        <v>413</v>
      </c>
      <c r="E1996" s="2">
        <v>264</v>
      </c>
      <c r="F1996" s="3">
        <v>242</v>
      </c>
      <c r="G1996" s="2">
        <v>1391</v>
      </c>
      <c r="H1996" s="3">
        <v>1358</v>
      </c>
      <c r="I1996" s="68" t="str">
        <f>VLOOKUP(C1996,СПРАВОЧНИК!B:D,2,0)</f>
        <v>ЯПОНИЯ</v>
      </c>
      <c r="J1996" s="68" t="str">
        <f>VLOOKUP(C1996,СПРАВОЧНИК!B:D,3,0)</f>
        <v>ИНОМАРКИ</v>
      </c>
      <c r="K1996" s="69" t="str">
        <f>VLOOKUP(СВОД2023[[#This Row],[ФО]],СПРАВОЧНИК!H:P,2,0)</f>
        <v>Дальневосточный ФО</v>
      </c>
    </row>
    <row r="1997" spans="1:11" x14ac:dyDescent="0.2">
      <c r="A1997" t="s">
        <v>600</v>
      </c>
      <c r="B1997" t="s">
        <v>590</v>
      </c>
      <c r="C1997" s="1" t="s">
        <v>404</v>
      </c>
      <c r="D1997" s="1" t="s">
        <v>1684</v>
      </c>
      <c r="E1997" s="2">
        <v>53</v>
      </c>
      <c r="F1997" s="3">
        <v>43</v>
      </c>
      <c r="G1997" s="2">
        <v>285</v>
      </c>
      <c r="H1997" s="3">
        <v>246</v>
      </c>
      <c r="I1997" s="68" t="str">
        <f>VLOOKUP(C1997,СПРАВОЧНИК!B:D,2,0)</f>
        <v>ЯПОНИЯ</v>
      </c>
      <c r="J1997" s="68" t="str">
        <f>VLOOKUP(C1997,СПРАВОЧНИК!B:D,3,0)</f>
        <v>ИНОМАРКИ</v>
      </c>
      <c r="K1997" s="69" t="str">
        <f>VLOOKUP(СВОД2023[[#This Row],[ФО]],СПРАВОЧНИК!H:P,2,0)</f>
        <v>Дальневосточный ФО</v>
      </c>
    </row>
    <row r="1998" spans="1:11" x14ac:dyDescent="0.2">
      <c r="A1998" t="s">
        <v>600</v>
      </c>
      <c r="B1998" t="s">
        <v>590</v>
      </c>
      <c r="C1998" s="1" t="s">
        <v>404</v>
      </c>
      <c r="D1998" s="1" t="s">
        <v>1685</v>
      </c>
      <c r="E1998" s="2">
        <v>68</v>
      </c>
      <c r="F1998" s="3">
        <v>63</v>
      </c>
      <c r="G1998" s="2">
        <v>334</v>
      </c>
      <c r="H1998" s="3">
        <v>343</v>
      </c>
      <c r="I1998" s="68" t="str">
        <f>VLOOKUP(C1998,СПРАВОЧНИК!B:D,2,0)</f>
        <v>ЯПОНИЯ</v>
      </c>
      <c r="J1998" s="68" t="str">
        <f>VLOOKUP(C1998,СПРАВОЧНИК!B:D,3,0)</f>
        <v>ИНОМАРКИ</v>
      </c>
      <c r="K1998" s="69" t="str">
        <f>VLOOKUP(СВОД2023[[#This Row],[ФО]],СПРАВОЧНИК!H:P,2,0)</f>
        <v>Дальневосточный ФО</v>
      </c>
    </row>
    <row r="1999" spans="1:11" x14ac:dyDescent="0.2">
      <c r="A1999" t="s">
        <v>600</v>
      </c>
      <c r="B1999" t="s">
        <v>590</v>
      </c>
      <c r="C1999" s="1" t="s">
        <v>404</v>
      </c>
      <c r="D1999" s="1" t="s">
        <v>1686</v>
      </c>
      <c r="E1999" s="2"/>
      <c r="F1999" s="3">
        <v>3</v>
      </c>
      <c r="G1999" s="2">
        <v>11</v>
      </c>
      <c r="H1999" s="3">
        <v>57</v>
      </c>
      <c r="I1999" s="68" t="str">
        <f>VLOOKUP(C1999,СПРАВОЧНИК!B:D,2,0)</f>
        <v>ЯПОНИЯ</v>
      </c>
      <c r="J1999" s="68" t="str">
        <f>VLOOKUP(C1999,СПРАВОЧНИК!B:D,3,0)</f>
        <v>ИНОМАРКИ</v>
      </c>
      <c r="K1999" s="69" t="str">
        <f>VLOOKUP(СВОД2023[[#This Row],[ФО]],СПРАВОЧНИК!H:P,2,0)</f>
        <v>Дальневосточный ФО</v>
      </c>
    </row>
    <row r="2000" spans="1:11" x14ac:dyDescent="0.2">
      <c r="A2000" t="s">
        <v>600</v>
      </c>
      <c r="B2000" t="s">
        <v>590</v>
      </c>
      <c r="C2000" s="1" t="s">
        <v>404</v>
      </c>
      <c r="D2000" s="1" t="s">
        <v>414</v>
      </c>
      <c r="E2000" s="2">
        <v>38</v>
      </c>
      <c r="F2000" s="3">
        <v>27</v>
      </c>
      <c r="G2000" s="2">
        <v>187</v>
      </c>
      <c r="H2000" s="3">
        <v>184</v>
      </c>
      <c r="I2000" s="68" t="str">
        <f>VLOOKUP(C2000,СПРАВОЧНИК!B:D,2,0)</f>
        <v>ЯПОНИЯ</v>
      </c>
      <c r="J2000" s="68" t="str">
        <f>VLOOKUP(C2000,СПРАВОЧНИК!B:D,3,0)</f>
        <v>ИНОМАРКИ</v>
      </c>
      <c r="K2000" s="69" t="str">
        <f>VLOOKUP(СВОД2023[[#This Row],[ФО]],СПРАВОЧНИК!H:P,2,0)</f>
        <v>Дальневосточный ФО</v>
      </c>
    </row>
    <row r="2001" spans="1:11" x14ac:dyDescent="0.2">
      <c r="A2001" t="s">
        <v>600</v>
      </c>
      <c r="B2001" t="s">
        <v>590</v>
      </c>
      <c r="C2001" s="1" t="s">
        <v>404</v>
      </c>
      <c r="D2001" s="1" t="s">
        <v>415</v>
      </c>
      <c r="E2001" s="2">
        <v>91</v>
      </c>
      <c r="F2001" s="3">
        <v>52</v>
      </c>
      <c r="G2001" s="2">
        <v>469</v>
      </c>
      <c r="H2001" s="3">
        <v>338</v>
      </c>
      <c r="I2001" s="68" t="str">
        <f>VLOOKUP(C2001,СПРАВОЧНИК!B:D,2,0)</f>
        <v>ЯПОНИЯ</v>
      </c>
      <c r="J2001" s="68" t="str">
        <f>VLOOKUP(C2001,СПРАВОЧНИК!B:D,3,0)</f>
        <v>ИНОМАРКИ</v>
      </c>
      <c r="K2001" s="69" t="str">
        <f>VLOOKUP(СВОД2023[[#This Row],[ФО]],СПРАВОЧНИК!H:P,2,0)</f>
        <v>Дальневосточный ФО</v>
      </c>
    </row>
    <row r="2002" spans="1:11" x14ac:dyDescent="0.2">
      <c r="A2002" t="s">
        <v>600</v>
      </c>
      <c r="B2002" t="s">
        <v>590</v>
      </c>
      <c r="C2002" s="1" t="s">
        <v>404</v>
      </c>
      <c r="D2002" s="1" t="s">
        <v>1687</v>
      </c>
      <c r="E2002" s="2"/>
      <c r="F2002" s="3"/>
      <c r="G2002" s="2"/>
      <c r="H2002" s="3">
        <v>1</v>
      </c>
      <c r="I2002" s="68" t="str">
        <f>VLOOKUP(C2002,СПРАВОЧНИК!B:D,2,0)</f>
        <v>ЯПОНИЯ</v>
      </c>
      <c r="J2002" s="68" t="str">
        <f>VLOOKUP(C2002,СПРАВОЧНИК!B:D,3,0)</f>
        <v>ИНОМАРКИ</v>
      </c>
      <c r="K2002" s="69" t="str">
        <f>VLOOKUP(СВОД2023[[#This Row],[ФО]],СПРАВОЧНИК!H:P,2,0)</f>
        <v>Дальневосточный ФО</v>
      </c>
    </row>
    <row r="2003" spans="1:11" x14ac:dyDescent="0.2">
      <c r="A2003" t="s">
        <v>600</v>
      </c>
      <c r="B2003" t="s">
        <v>590</v>
      </c>
      <c r="C2003" s="1" t="s">
        <v>404</v>
      </c>
      <c r="D2003" s="1" t="s">
        <v>1688</v>
      </c>
      <c r="E2003" s="2"/>
      <c r="F2003" s="3"/>
      <c r="G2003" s="2">
        <v>5</v>
      </c>
      <c r="H2003" s="3"/>
      <c r="I2003" s="68" t="str">
        <f>VLOOKUP(C2003,СПРАВОЧНИК!B:D,2,0)</f>
        <v>ЯПОНИЯ</v>
      </c>
      <c r="J2003" s="68" t="str">
        <f>VLOOKUP(C2003,СПРАВОЧНИК!B:D,3,0)</f>
        <v>ИНОМАРКИ</v>
      </c>
      <c r="K2003" s="69" t="str">
        <f>VLOOKUP(СВОД2023[[#This Row],[ФО]],СПРАВОЧНИК!H:P,2,0)</f>
        <v>Дальневосточный ФО</v>
      </c>
    </row>
    <row r="2004" spans="1:11" x14ac:dyDescent="0.2">
      <c r="A2004" t="s">
        <v>600</v>
      </c>
      <c r="B2004" t="s">
        <v>590</v>
      </c>
      <c r="C2004" s="1" t="s">
        <v>404</v>
      </c>
      <c r="D2004" s="1" t="s">
        <v>1689</v>
      </c>
      <c r="E2004" s="2"/>
      <c r="F2004" s="3"/>
      <c r="G2004" s="2">
        <v>1</v>
      </c>
      <c r="H2004" s="3"/>
      <c r="I2004" s="68" t="str">
        <f>VLOOKUP(C2004,СПРАВОЧНИК!B:D,2,0)</f>
        <v>ЯПОНИЯ</v>
      </c>
      <c r="J2004" s="68" t="str">
        <f>VLOOKUP(C2004,СПРАВОЧНИК!B:D,3,0)</f>
        <v>ИНОМАРКИ</v>
      </c>
      <c r="K2004" s="69" t="str">
        <f>VLOOKUP(СВОД2023[[#This Row],[ФО]],СПРАВОЧНИК!H:P,2,0)</f>
        <v>Дальневосточный ФО</v>
      </c>
    </row>
    <row r="2005" spans="1:11" x14ac:dyDescent="0.2">
      <c r="A2005" t="s">
        <v>600</v>
      </c>
      <c r="B2005" t="s">
        <v>590</v>
      </c>
      <c r="C2005" s="1" t="s">
        <v>404</v>
      </c>
      <c r="D2005" s="1" t="s">
        <v>1690</v>
      </c>
      <c r="E2005" s="2"/>
      <c r="F2005" s="3"/>
      <c r="G2005" s="2">
        <v>1</v>
      </c>
      <c r="H2005" s="3">
        <v>1</v>
      </c>
      <c r="I2005" s="68" t="str">
        <f>VLOOKUP(C2005,СПРАВОЧНИК!B:D,2,0)</f>
        <v>ЯПОНИЯ</v>
      </c>
      <c r="J2005" s="68" t="str">
        <f>VLOOKUP(C2005,СПРАВОЧНИК!B:D,3,0)</f>
        <v>ИНОМАРКИ</v>
      </c>
      <c r="K2005" s="69" t="str">
        <f>VLOOKUP(СВОД2023[[#This Row],[ФО]],СПРАВОЧНИК!H:P,2,0)</f>
        <v>Дальневосточный ФО</v>
      </c>
    </row>
    <row r="2006" spans="1:11" x14ac:dyDescent="0.2">
      <c r="A2006" t="s">
        <v>600</v>
      </c>
      <c r="B2006" t="s">
        <v>590</v>
      </c>
      <c r="C2006" s="1" t="s">
        <v>404</v>
      </c>
      <c r="D2006" s="1" t="s">
        <v>1691</v>
      </c>
      <c r="E2006" s="2"/>
      <c r="F2006" s="3"/>
      <c r="G2006" s="2">
        <v>1</v>
      </c>
      <c r="H2006" s="3">
        <v>2</v>
      </c>
      <c r="I2006" s="68" t="str">
        <f>VLOOKUP(C2006,СПРАВОЧНИК!B:D,2,0)</f>
        <v>ЯПОНИЯ</v>
      </c>
      <c r="J2006" s="68" t="str">
        <f>VLOOKUP(C2006,СПРАВОЧНИК!B:D,3,0)</f>
        <v>ИНОМАРКИ</v>
      </c>
      <c r="K2006" s="69" t="str">
        <f>VLOOKUP(СВОД2023[[#This Row],[ФО]],СПРАВОЧНИК!H:P,2,0)</f>
        <v>Дальневосточный ФО</v>
      </c>
    </row>
    <row r="2007" spans="1:11" x14ac:dyDescent="0.2">
      <c r="A2007" t="s">
        <v>600</v>
      </c>
      <c r="B2007" t="s">
        <v>590</v>
      </c>
      <c r="C2007" s="1" t="s">
        <v>404</v>
      </c>
      <c r="D2007" s="1" t="s">
        <v>1692</v>
      </c>
      <c r="E2007" s="2">
        <v>1</v>
      </c>
      <c r="F2007" s="3">
        <v>1</v>
      </c>
      <c r="G2007" s="2">
        <v>6</v>
      </c>
      <c r="H2007" s="3">
        <v>7</v>
      </c>
      <c r="I2007" s="68" t="str">
        <f>VLOOKUP(C2007,СПРАВОЧНИК!B:D,2,0)</f>
        <v>ЯПОНИЯ</v>
      </c>
      <c r="J2007" s="68" t="str">
        <f>VLOOKUP(C2007,СПРАВОЧНИК!B:D,3,0)</f>
        <v>ИНОМАРКИ</v>
      </c>
      <c r="K2007" s="69" t="str">
        <f>VLOOKUP(СВОД2023[[#This Row],[ФО]],СПРАВОЧНИК!H:P,2,0)</f>
        <v>Дальневосточный ФО</v>
      </c>
    </row>
    <row r="2008" spans="1:11" x14ac:dyDescent="0.2">
      <c r="A2008" t="s">
        <v>600</v>
      </c>
      <c r="B2008" t="s">
        <v>590</v>
      </c>
      <c r="C2008" s="1" t="s">
        <v>404</v>
      </c>
      <c r="D2008" s="1" t="s">
        <v>1693</v>
      </c>
      <c r="E2008" s="2"/>
      <c r="F2008" s="3"/>
      <c r="G2008" s="2">
        <v>3</v>
      </c>
      <c r="H2008" s="3">
        <v>5</v>
      </c>
      <c r="I2008" s="68" t="str">
        <f>VLOOKUP(C2008,СПРАВОЧНИК!B:D,2,0)</f>
        <v>ЯПОНИЯ</v>
      </c>
      <c r="J2008" s="68" t="str">
        <f>VLOOKUP(C2008,СПРАВОЧНИК!B:D,3,0)</f>
        <v>ИНОМАРКИ</v>
      </c>
      <c r="K2008" s="69" t="str">
        <f>VLOOKUP(СВОД2023[[#This Row],[ФО]],СПРАВОЧНИК!H:P,2,0)</f>
        <v>Дальневосточный ФО</v>
      </c>
    </row>
    <row r="2009" spans="1:11" x14ac:dyDescent="0.2">
      <c r="A2009" t="s">
        <v>600</v>
      </c>
      <c r="B2009" t="s">
        <v>590</v>
      </c>
      <c r="C2009" s="1" t="s">
        <v>1694</v>
      </c>
      <c r="D2009" s="1" t="s">
        <v>1695</v>
      </c>
      <c r="E2009" s="2"/>
      <c r="F2009" s="3"/>
      <c r="G2009" s="2">
        <v>1</v>
      </c>
      <c r="H2009" s="3"/>
      <c r="I2009" s="68" t="str">
        <f>VLOOKUP(C2009,СПРАВОЧНИК!B:D,2,0)</f>
        <v>ЯПОНИЯ</v>
      </c>
      <c r="J2009" s="68" t="str">
        <f>VLOOKUP(C2009,СПРАВОЧНИК!B:D,3,0)</f>
        <v>ИНОМАРКИ</v>
      </c>
      <c r="K2009" s="69" t="str">
        <f>VLOOKUP(СВОД2023[[#This Row],[ФО]],СПРАВОЧНИК!H:P,2,0)</f>
        <v>Дальневосточный ФО</v>
      </c>
    </row>
    <row r="2010" spans="1:11" x14ac:dyDescent="0.2">
      <c r="A2010" t="s">
        <v>600</v>
      </c>
      <c r="B2010" t="s">
        <v>590</v>
      </c>
      <c r="C2010" s="1" t="s">
        <v>1694</v>
      </c>
      <c r="D2010" s="1" t="s">
        <v>1696</v>
      </c>
      <c r="E2010" s="2">
        <v>1</v>
      </c>
      <c r="F2010" s="3"/>
      <c r="G2010" s="2">
        <v>1</v>
      </c>
      <c r="H2010" s="3"/>
      <c r="I2010" s="68" t="str">
        <f>VLOOKUP(C2010,СПРАВОЧНИК!B:D,2,0)</f>
        <v>ЯПОНИЯ</v>
      </c>
      <c r="J2010" s="68" t="str">
        <f>VLOOKUP(C2010,СПРАВОЧНИК!B:D,3,0)</f>
        <v>ИНОМАРКИ</v>
      </c>
      <c r="K2010" s="69" t="str">
        <f>VLOOKUP(СВОД2023[[#This Row],[ФО]],СПРАВОЧНИК!H:P,2,0)</f>
        <v>Дальневосточный ФО</v>
      </c>
    </row>
    <row r="2011" spans="1:11" x14ac:dyDescent="0.2">
      <c r="A2011" t="s">
        <v>600</v>
      </c>
      <c r="B2011" t="s">
        <v>590</v>
      </c>
      <c r="C2011" s="1" t="s">
        <v>1694</v>
      </c>
      <c r="D2011" s="1" t="s">
        <v>1697</v>
      </c>
      <c r="E2011" s="2"/>
      <c r="F2011" s="3"/>
      <c r="G2011" s="2"/>
      <c r="H2011" s="3">
        <v>1</v>
      </c>
      <c r="I2011" s="68" t="str">
        <f>VLOOKUP(C2011,СПРАВОЧНИК!B:D,2,0)</f>
        <v>ЯПОНИЯ</v>
      </c>
      <c r="J2011" s="68" t="str">
        <f>VLOOKUP(C2011,СПРАВОЧНИК!B:D,3,0)</f>
        <v>ИНОМАРКИ</v>
      </c>
      <c r="K2011" s="69" t="str">
        <f>VLOOKUP(СВОД2023[[#This Row],[ФО]],СПРАВОЧНИК!H:P,2,0)</f>
        <v>Дальневосточный ФО</v>
      </c>
    </row>
    <row r="2012" spans="1:11" x14ac:dyDescent="0.2">
      <c r="A2012" t="s">
        <v>600</v>
      </c>
      <c r="B2012" t="s">
        <v>590</v>
      </c>
      <c r="C2012" s="1" t="s">
        <v>418</v>
      </c>
      <c r="D2012" s="1" t="s">
        <v>1698</v>
      </c>
      <c r="E2012" s="2">
        <v>6</v>
      </c>
      <c r="F2012" s="3">
        <v>8</v>
      </c>
      <c r="G2012" s="2">
        <v>37</v>
      </c>
      <c r="H2012" s="3">
        <v>50</v>
      </c>
      <c r="I2012" s="68" t="str">
        <f>VLOOKUP(C2012,СПРАВОЧНИК!B:D,2,0)</f>
        <v>ЯПОНИЯ</v>
      </c>
      <c r="J2012" s="68" t="str">
        <f>VLOOKUP(C2012,СПРАВОЧНИК!B:D,3,0)</f>
        <v>ИНОМАРКИ</v>
      </c>
      <c r="K2012" s="69" t="str">
        <f>VLOOKUP(СВОД2023[[#This Row],[ФО]],СПРАВОЧНИК!H:P,2,0)</f>
        <v>Дальневосточный ФО</v>
      </c>
    </row>
    <row r="2013" spans="1:11" x14ac:dyDescent="0.2">
      <c r="A2013" t="s">
        <v>600</v>
      </c>
      <c r="B2013" t="s">
        <v>590</v>
      </c>
      <c r="C2013" s="1" t="s">
        <v>418</v>
      </c>
      <c r="D2013" s="1" t="s">
        <v>1699</v>
      </c>
      <c r="E2013" s="2">
        <v>20</v>
      </c>
      <c r="F2013" s="3">
        <v>30</v>
      </c>
      <c r="G2013" s="2">
        <v>166</v>
      </c>
      <c r="H2013" s="3">
        <v>107</v>
      </c>
      <c r="I2013" s="68" t="str">
        <f>VLOOKUP(C2013,СПРАВОЧНИК!B:D,2,0)</f>
        <v>ЯПОНИЯ</v>
      </c>
      <c r="J2013" s="68" t="str">
        <f>VLOOKUP(C2013,СПРАВОЧНИК!B:D,3,0)</f>
        <v>ИНОМАРКИ</v>
      </c>
      <c r="K2013" s="69" t="str">
        <f>VLOOKUP(СВОД2023[[#This Row],[ФО]],СПРАВОЧНИК!H:P,2,0)</f>
        <v>Дальневосточный ФО</v>
      </c>
    </row>
    <row r="2014" spans="1:11" x14ac:dyDescent="0.2">
      <c r="A2014" t="s">
        <v>600</v>
      </c>
      <c r="B2014" t="s">
        <v>590</v>
      </c>
      <c r="C2014" s="1" t="s">
        <v>418</v>
      </c>
      <c r="D2014" s="1" t="s">
        <v>1700</v>
      </c>
      <c r="E2014" s="2">
        <v>23</v>
      </c>
      <c r="F2014" s="3">
        <v>12</v>
      </c>
      <c r="G2014" s="2">
        <v>100</v>
      </c>
      <c r="H2014" s="3">
        <v>86</v>
      </c>
      <c r="I2014" s="68" t="str">
        <f>VLOOKUP(C2014,СПРАВОЧНИК!B:D,2,0)</f>
        <v>ЯПОНИЯ</v>
      </c>
      <c r="J2014" s="68" t="str">
        <f>VLOOKUP(C2014,СПРАВОЧНИК!B:D,3,0)</f>
        <v>ИНОМАРКИ</v>
      </c>
      <c r="K2014" s="69" t="str">
        <f>VLOOKUP(СВОД2023[[#This Row],[ФО]],СПРАВОЧНИК!H:P,2,0)</f>
        <v>Дальневосточный ФО</v>
      </c>
    </row>
    <row r="2015" spans="1:11" x14ac:dyDescent="0.2">
      <c r="A2015" t="s">
        <v>600</v>
      </c>
      <c r="B2015" t="s">
        <v>590</v>
      </c>
      <c r="C2015" s="1" t="s">
        <v>418</v>
      </c>
      <c r="D2015" s="1" t="s">
        <v>419</v>
      </c>
      <c r="E2015" s="2">
        <v>2</v>
      </c>
      <c r="F2015" s="3"/>
      <c r="G2015" s="2">
        <v>5</v>
      </c>
      <c r="H2015" s="3"/>
      <c r="I2015" s="68" t="str">
        <f>VLOOKUP(C2015,СПРАВОЧНИК!B:D,2,0)</f>
        <v>ЯПОНИЯ</v>
      </c>
      <c r="J2015" s="68" t="str">
        <f>VLOOKUP(C2015,СПРАВОЧНИК!B:D,3,0)</f>
        <v>ИНОМАРКИ</v>
      </c>
      <c r="K2015" s="69" t="str">
        <f>VLOOKUP(СВОД2023[[#This Row],[ФО]],СПРАВОЧНИК!H:P,2,0)</f>
        <v>Дальневосточный ФО</v>
      </c>
    </row>
    <row r="2016" spans="1:11" x14ac:dyDescent="0.2">
      <c r="A2016" t="s">
        <v>600</v>
      </c>
      <c r="B2016" t="s">
        <v>590</v>
      </c>
      <c r="C2016" s="1" t="s">
        <v>418</v>
      </c>
      <c r="D2016" s="1" t="s">
        <v>1701</v>
      </c>
      <c r="E2016" s="2">
        <v>1</v>
      </c>
      <c r="F2016" s="3"/>
      <c r="G2016" s="2">
        <v>4</v>
      </c>
      <c r="H2016" s="3">
        <v>9</v>
      </c>
      <c r="I2016" s="68" t="str">
        <f>VLOOKUP(C2016,СПРАВОЧНИК!B:D,2,0)</f>
        <v>ЯПОНИЯ</v>
      </c>
      <c r="J2016" s="68" t="str">
        <f>VLOOKUP(C2016,СПРАВОЧНИК!B:D,3,0)</f>
        <v>ИНОМАРКИ</v>
      </c>
      <c r="K2016" s="69" t="str">
        <f>VLOOKUP(СВОД2023[[#This Row],[ФО]],СПРАВОЧНИК!H:P,2,0)</f>
        <v>Дальневосточный ФО</v>
      </c>
    </row>
    <row r="2017" spans="1:11" x14ac:dyDescent="0.2">
      <c r="A2017" t="s">
        <v>600</v>
      </c>
      <c r="B2017" t="s">
        <v>590</v>
      </c>
      <c r="C2017" s="1" t="s">
        <v>418</v>
      </c>
      <c r="D2017" s="1" t="s">
        <v>1702</v>
      </c>
      <c r="E2017" s="2">
        <v>29</v>
      </c>
      <c r="F2017" s="3">
        <v>28</v>
      </c>
      <c r="G2017" s="2">
        <v>145</v>
      </c>
      <c r="H2017" s="3">
        <v>134</v>
      </c>
      <c r="I2017" s="68" t="str">
        <f>VLOOKUP(C2017,СПРАВОЧНИК!B:D,2,0)</f>
        <v>ЯПОНИЯ</v>
      </c>
      <c r="J2017" s="68" t="str">
        <f>VLOOKUP(C2017,СПРАВОЧНИК!B:D,3,0)</f>
        <v>ИНОМАРКИ</v>
      </c>
      <c r="K2017" s="69" t="str">
        <f>VLOOKUP(СВОД2023[[#This Row],[ФО]],СПРАВОЧНИК!H:P,2,0)</f>
        <v>Дальневосточный ФО</v>
      </c>
    </row>
    <row r="2018" spans="1:11" x14ac:dyDescent="0.2">
      <c r="A2018" t="s">
        <v>600</v>
      </c>
      <c r="B2018" t="s">
        <v>590</v>
      </c>
      <c r="C2018" s="1" t="s">
        <v>418</v>
      </c>
      <c r="D2018" s="1" t="s">
        <v>1703</v>
      </c>
      <c r="E2018" s="2">
        <v>10</v>
      </c>
      <c r="F2018" s="3">
        <v>6</v>
      </c>
      <c r="G2018" s="2">
        <v>77</v>
      </c>
      <c r="H2018" s="3">
        <v>58</v>
      </c>
      <c r="I2018" s="68" t="str">
        <f>VLOOKUP(C2018,СПРАВОЧНИК!B:D,2,0)</f>
        <v>ЯПОНИЯ</v>
      </c>
      <c r="J2018" s="68" t="str">
        <f>VLOOKUP(C2018,СПРАВОЧНИК!B:D,3,0)</f>
        <v>ИНОМАРКИ</v>
      </c>
      <c r="K2018" s="69" t="str">
        <f>VLOOKUP(СВОД2023[[#This Row],[ФО]],СПРАВОЧНИК!H:P,2,0)</f>
        <v>Дальневосточный ФО</v>
      </c>
    </row>
    <row r="2019" spans="1:11" x14ac:dyDescent="0.2">
      <c r="A2019" t="s">
        <v>600</v>
      </c>
      <c r="B2019" t="s">
        <v>590</v>
      </c>
      <c r="C2019" s="1" t="s">
        <v>418</v>
      </c>
      <c r="D2019" s="1" t="s">
        <v>1704</v>
      </c>
      <c r="E2019" s="2">
        <v>126</v>
      </c>
      <c r="F2019" s="3">
        <v>63</v>
      </c>
      <c r="G2019" s="2">
        <v>528</v>
      </c>
      <c r="H2019" s="3">
        <v>376</v>
      </c>
      <c r="I2019" s="68" t="str">
        <f>VLOOKUP(C2019,СПРАВОЧНИК!B:D,2,0)</f>
        <v>ЯПОНИЯ</v>
      </c>
      <c r="J2019" s="68" t="str">
        <f>VLOOKUP(C2019,СПРАВОЧНИК!B:D,3,0)</f>
        <v>ИНОМАРКИ</v>
      </c>
      <c r="K2019" s="69" t="str">
        <f>VLOOKUP(СВОД2023[[#This Row],[ФО]],СПРАВОЧНИК!H:P,2,0)</f>
        <v>Дальневосточный ФО</v>
      </c>
    </row>
    <row r="2020" spans="1:11" x14ac:dyDescent="0.2">
      <c r="A2020" t="s">
        <v>600</v>
      </c>
      <c r="B2020" t="s">
        <v>590</v>
      </c>
      <c r="C2020" s="1" t="s">
        <v>418</v>
      </c>
      <c r="D2020" s="1" t="s">
        <v>1705</v>
      </c>
      <c r="E2020" s="2">
        <v>1</v>
      </c>
      <c r="F2020" s="3">
        <v>3</v>
      </c>
      <c r="G2020" s="2">
        <v>3</v>
      </c>
      <c r="H2020" s="3">
        <v>4</v>
      </c>
      <c r="I2020" s="68" t="str">
        <f>VLOOKUP(C2020,СПРАВОЧНИК!B:D,2,0)</f>
        <v>ЯПОНИЯ</v>
      </c>
      <c r="J2020" s="68" t="str">
        <f>VLOOKUP(C2020,СПРАВОЧНИК!B:D,3,0)</f>
        <v>ИНОМАРКИ</v>
      </c>
      <c r="K2020" s="69" t="str">
        <f>VLOOKUP(СВОД2023[[#This Row],[ФО]],СПРАВОЧНИК!H:P,2,0)</f>
        <v>Дальневосточный ФО</v>
      </c>
    </row>
    <row r="2021" spans="1:11" x14ac:dyDescent="0.2">
      <c r="A2021" t="s">
        <v>600</v>
      </c>
      <c r="B2021" t="s">
        <v>590</v>
      </c>
      <c r="C2021" s="1" t="s">
        <v>418</v>
      </c>
      <c r="D2021" s="1" t="s">
        <v>1706</v>
      </c>
      <c r="E2021" s="2">
        <v>16</v>
      </c>
      <c r="F2021" s="3">
        <v>23</v>
      </c>
      <c r="G2021" s="2">
        <v>79</v>
      </c>
      <c r="H2021" s="3">
        <v>127</v>
      </c>
      <c r="I2021" s="68" t="str">
        <f>VLOOKUP(C2021,СПРАВОЧНИК!B:D,2,0)</f>
        <v>ЯПОНИЯ</v>
      </c>
      <c r="J2021" s="68" t="str">
        <f>VLOOKUP(C2021,СПРАВОЧНИК!B:D,3,0)</f>
        <v>ИНОМАРКИ</v>
      </c>
      <c r="K2021" s="69" t="str">
        <f>VLOOKUP(СВОД2023[[#This Row],[ФО]],СПРАВОЧНИК!H:P,2,0)</f>
        <v>Дальневосточный ФО</v>
      </c>
    </row>
    <row r="2022" spans="1:11" x14ac:dyDescent="0.2">
      <c r="A2022" t="s">
        <v>600</v>
      </c>
      <c r="B2022" t="s">
        <v>590</v>
      </c>
      <c r="C2022" s="1" t="s">
        <v>418</v>
      </c>
      <c r="D2022" s="1" t="s">
        <v>1707</v>
      </c>
      <c r="E2022" s="2">
        <v>11</v>
      </c>
      <c r="F2022" s="3">
        <v>15</v>
      </c>
      <c r="G2022" s="2">
        <v>67</v>
      </c>
      <c r="H2022" s="3">
        <v>64</v>
      </c>
      <c r="I2022" s="68" t="str">
        <f>VLOOKUP(C2022,СПРАВОЧНИК!B:D,2,0)</f>
        <v>ЯПОНИЯ</v>
      </c>
      <c r="J2022" s="68" t="str">
        <f>VLOOKUP(C2022,СПРАВОЧНИК!B:D,3,0)</f>
        <v>ИНОМАРКИ</v>
      </c>
      <c r="K2022" s="69" t="str">
        <f>VLOOKUP(СВОД2023[[#This Row],[ФО]],СПРАВОЧНИК!H:P,2,0)</f>
        <v>Дальневосточный ФО</v>
      </c>
    </row>
    <row r="2023" spans="1:11" x14ac:dyDescent="0.2">
      <c r="A2023" t="s">
        <v>600</v>
      </c>
      <c r="B2023" t="s">
        <v>590</v>
      </c>
      <c r="C2023" s="1" t="s">
        <v>418</v>
      </c>
      <c r="D2023" s="1" t="s">
        <v>1708</v>
      </c>
      <c r="E2023" s="2"/>
      <c r="F2023" s="3"/>
      <c r="G2023" s="2">
        <v>1</v>
      </c>
      <c r="H2023" s="3">
        <v>3</v>
      </c>
      <c r="I2023" s="68" t="str">
        <f>VLOOKUP(C2023,СПРАВОЧНИК!B:D,2,0)</f>
        <v>ЯПОНИЯ</v>
      </c>
      <c r="J2023" s="68" t="str">
        <f>VLOOKUP(C2023,СПРАВОЧНИК!B:D,3,0)</f>
        <v>ИНОМАРКИ</v>
      </c>
      <c r="K2023" s="69" t="str">
        <f>VLOOKUP(СВОД2023[[#This Row],[ФО]],СПРАВОЧНИК!H:P,2,0)</f>
        <v>Дальневосточный ФО</v>
      </c>
    </row>
    <row r="2024" spans="1:11" x14ac:dyDescent="0.2">
      <c r="A2024" t="s">
        <v>600</v>
      </c>
      <c r="B2024" t="s">
        <v>590</v>
      </c>
      <c r="C2024" s="1" t="s">
        <v>418</v>
      </c>
      <c r="D2024" s="1" t="s">
        <v>1709</v>
      </c>
      <c r="E2024" s="2"/>
      <c r="F2024" s="3"/>
      <c r="G2024" s="2">
        <v>1</v>
      </c>
      <c r="H2024" s="3"/>
      <c r="I2024" s="68" t="str">
        <f>VLOOKUP(C2024,СПРАВОЧНИК!B:D,2,0)</f>
        <v>ЯПОНИЯ</v>
      </c>
      <c r="J2024" s="68" t="str">
        <f>VLOOKUP(C2024,СПРАВОЧНИК!B:D,3,0)</f>
        <v>ИНОМАРКИ</v>
      </c>
      <c r="K2024" s="69" t="str">
        <f>VLOOKUP(СВОД2023[[#This Row],[ФО]],СПРАВОЧНИК!H:P,2,0)</f>
        <v>Дальневосточный ФО</v>
      </c>
    </row>
    <row r="2025" spans="1:11" x14ac:dyDescent="0.2">
      <c r="A2025" t="s">
        <v>600</v>
      </c>
      <c r="B2025" t="s">
        <v>590</v>
      </c>
      <c r="C2025" s="1" t="s">
        <v>418</v>
      </c>
      <c r="D2025" s="1" t="s">
        <v>1710</v>
      </c>
      <c r="E2025" s="2">
        <v>86</v>
      </c>
      <c r="F2025" s="3">
        <v>84</v>
      </c>
      <c r="G2025" s="2">
        <v>470</v>
      </c>
      <c r="H2025" s="3">
        <v>430</v>
      </c>
      <c r="I2025" s="68" t="str">
        <f>VLOOKUP(C2025,СПРАВОЧНИК!B:D,2,0)</f>
        <v>ЯПОНИЯ</v>
      </c>
      <c r="J2025" s="68" t="str">
        <f>VLOOKUP(C2025,СПРАВОЧНИК!B:D,3,0)</f>
        <v>ИНОМАРКИ</v>
      </c>
      <c r="K2025" s="69" t="str">
        <f>VLOOKUP(СВОД2023[[#This Row],[ФО]],СПРАВОЧНИК!H:P,2,0)</f>
        <v>Дальневосточный ФО</v>
      </c>
    </row>
    <row r="2026" spans="1:11" x14ac:dyDescent="0.2">
      <c r="A2026" t="s">
        <v>600</v>
      </c>
      <c r="B2026" t="s">
        <v>590</v>
      </c>
      <c r="C2026" s="1" t="s">
        <v>418</v>
      </c>
      <c r="D2026" s="1" t="s">
        <v>1403</v>
      </c>
      <c r="E2026" s="2">
        <v>51</v>
      </c>
      <c r="F2026" s="3">
        <v>45</v>
      </c>
      <c r="G2026" s="2">
        <v>240</v>
      </c>
      <c r="H2026" s="3">
        <v>215</v>
      </c>
      <c r="I2026" s="68" t="str">
        <f>VLOOKUP(C2026,СПРАВОЧНИК!B:D,2,0)</f>
        <v>ЯПОНИЯ</v>
      </c>
      <c r="J2026" s="68" t="str">
        <f>VLOOKUP(C2026,СПРАВОЧНИК!B:D,3,0)</f>
        <v>ИНОМАРКИ</v>
      </c>
      <c r="K2026" s="69" t="str">
        <f>VLOOKUP(СВОД2023[[#This Row],[ФО]],СПРАВОЧНИК!H:P,2,0)</f>
        <v>Дальневосточный ФО</v>
      </c>
    </row>
    <row r="2027" spans="1:11" x14ac:dyDescent="0.2">
      <c r="A2027" t="s">
        <v>600</v>
      </c>
      <c r="B2027" t="s">
        <v>590</v>
      </c>
      <c r="C2027" s="1" t="s">
        <v>418</v>
      </c>
      <c r="D2027" s="1" t="s">
        <v>420</v>
      </c>
      <c r="E2027" s="2">
        <v>40</v>
      </c>
      <c r="F2027" s="3">
        <v>21</v>
      </c>
      <c r="G2027" s="2">
        <v>204</v>
      </c>
      <c r="H2027" s="3">
        <v>178</v>
      </c>
      <c r="I2027" s="68" t="str">
        <f>VLOOKUP(C2027,СПРАВОЧНИК!B:D,2,0)</f>
        <v>ЯПОНИЯ</v>
      </c>
      <c r="J2027" s="68" t="str">
        <f>VLOOKUP(C2027,СПРАВОЧНИК!B:D,3,0)</f>
        <v>ИНОМАРКИ</v>
      </c>
      <c r="K2027" s="69" t="str">
        <f>VLOOKUP(СВОД2023[[#This Row],[ФО]],СПРАВОЧНИК!H:P,2,0)</f>
        <v>Дальневосточный ФО</v>
      </c>
    </row>
    <row r="2028" spans="1:11" x14ac:dyDescent="0.2">
      <c r="A2028" t="s">
        <v>600</v>
      </c>
      <c r="B2028" t="s">
        <v>590</v>
      </c>
      <c r="C2028" s="1" t="s">
        <v>418</v>
      </c>
      <c r="D2028" s="1" t="s">
        <v>1711</v>
      </c>
      <c r="E2028" s="2">
        <v>61</v>
      </c>
      <c r="F2028" s="3">
        <v>30</v>
      </c>
      <c r="G2028" s="2">
        <v>301</v>
      </c>
      <c r="H2028" s="3">
        <v>237</v>
      </c>
      <c r="I2028" s="68" t="str">
        <f>VLOOKUP(C2028,СПРАВОЧНИК!B:D,2,0)</f>
        <v>ЯПОНИЯ</v>
      </c>
      <c r="J2028" s="68" t="str">
        <f>VLOOKUP(C2028,СПРАВОЧНИК!B:D,3,0)</f>
        <v>ИНОМАРКИ</v>
      </c>
      <c r="K2028" s="69" t="str">
        <f>VLOOKUP(СВОД2023[[#This Row],[ФО]],СПРАВОЧНИК!H:P,2,0)</f>
        <v>Дальневосточный ФО</v>
      </c>
    </row>
    <row r="2029" spans="1:11" x14ac:dyDescent="0.2">
      <c r="A2029" t="s">
        <v>600</v>
      </c>
      <c r="B2029" t="s">
        <v>590</v>
      </c>
      <c r="C2029" s="1" t="s">
        <v>418</v>
      </c>
      <c r="D2029" s="1" t="s">
        <v>1712</v>
      </c>
      <c r="E2029" s="2">
        <v>18</v>
      </c>
      <c r="F2029" s="3">
        <v>19</v>
      </c>
      <c r="G2029" s="2">
        <v>118</v>
      </c>
      <c r="H2029" s="3">
        <v>117</v>
      </c>
      <c r="I2029" s="68" t="str">
        <f>VLOOKUP(C2029,СПРАВОЧНИК!B:D,2,0)</f>
        <v>ЯПОНИЯ</v>
      </c>
      <c r="J2029" s="68" t="str">
        <f>VLOOKUP(C2029,СПРАВОЧНИК!B:D,3,0)</f>
        <v>ИНОМАРКИ</v>
      </c>
      <c r="K2029" s="69" t="str">
        <f>VLOOKUP(СВОД2023[[#This Row],[ФО]],СПРАВОЧНИК!H:P,2,0)</f>
        <v>Дальневосточный ФО</v>
      </c>
    </row>
    <row r="2030" spans="1:11" x14ac:dyDescent="0.2">
      <c r="A2030" t="s">
        <v>600</v>
      </c>
      <c r="B2030" t="s">
        <v>590</v>
      </c>
      <c r="C2030" s="1" t="s">
        <v>418</v>
      </c>
      <c r="D2030" s="1" t="s">
        <v>1713</v>
      </c>
      <c r="E2030" s="2">
        <v>2</v>
      </c>
      <c r="F2030" s="3">
        <v>1</v>
      </c>
      <c r="G2030" s="2">
        <v>10</v>
      </c>
      <c r="H2030" s="3">
        <v>8</v>
      </c>
      <c r="I2030" s="68" t="str">
        <f>VLOOKUP(C2030,СПРАВОЧНИК!B:D,2,0)</f>
        <v>ЯПОНИЯ</v>
      </c>
      <c r="J2030" s="68" t="str">
        <f>VLOOKUP(C2030,СПРАВОЧНИК!B:D,3,0)</f>
        <v>ИНОМАРКИ</v>
      </c>
      <c r="K2030" s="69" t="str">
        <f>VLOOKUP(СВОД2023[[#This Row],[ФО]],СПРАВОЧНИК!H:P,2,0)</f>
        <v>Дальневосточный ФО</v>
      </c>
    </row>
    <row r="2031" spans="1:11" x14ac:dyDescent="0.2">
      <c r="A2031" t="s">
        <v>600</v>
      </c>
      <c r="B2031" t="s">
        <v>590</v>
      </c>
      <c r="C2031" s="1" t="s">
        <v>418</v>
      </c>
      <c r="D2031" s="1" t="s">
        <v>1714</v>
      </c>
      <c r="E2031" s="2">
        <v>1</v>
      </c>
      <c r="F2031" s="3"/>
      <c r="G2031" s="2">
        <v>1</v>
      </c>
      <c r="H2031" s="3"/>
      <c r="I2031" s="68" t="str">
        <f>VLOOKUP(C2031,СПРАВОЧНИК!B:D,2,0)</f>
        <v>ЯПОНИЯ</v>
      </c>
      <c r="J2031" s="68" t="str">
        <f>VLOOKUP(C2031,СПРАВОЧНИК!B:D,3,0)</f>
        <v>ИНОМАРКИ</v>
      </c>
      <c r="K2031" s="69" t="str">
        <f>VLOOKUP(СВОД2023[[#This Row],[ФО]],СПРАВОЧНИК!H:P,2,0)</f>
        <v>Дальневосточный ФО</v>
      </c>
    </row>
    <row r="2032" spans="1:11" x14ac:dyDescent="0.2">
      <c r="A2032" t="s">
        <v>600</v>
      </c>
      <c r="B2032" t="s">
        <v>590</v>
      </c>
      <c r="C2032" s="1" t="s">
        <v>418</v>
      </c>
      <c r="D2032" s="1" t="s">
        <v>1715</v>
      </c>
      <c r="E2032" s="2">
        <v>5</v>
      </c>
      <c r="F2032" s="3">
        <v>2</v>
      </c>
      <c r="G2032" s="2">
        <v>41</v>
      </c>
      <c r="H2032" s="3">
        <v>34</v>
      </c>
      <c r="I2032" s="68" t="str">
        <f>VLOOKUP(C2032,СПРАВОЧНИК!B:D,2,0)</f>
        <v>ЯПОНИЯ</v>
      </c>
      <c r="J2032" s="68" t="str">
        <f>VLOOKUP(C2032,СПРАВОЧНИК!B:D,3,0)</f>
        <v>ИНОМАРКИ</v>
      </c>
      <c r="K2032" s="69" t="str">
        <f>VLOOKUP(СВОД2023[[#This Row],[ФО]],СПРАВОЧНИК!H:P,2,0)</f>
        <v>Дальневосточный ФО</v>
      </c>
    </row>
    <row r="2033" spans="1:11" x14ac:dyDescent="0.2">
      <c r="A2033" t="s">
        <v>600</v>
      </c>
      <c r="B2033" t="s">
        <v>590</v>
      </c>
      <c r="C2033" s="1" t="s">
        <v>418</v>
      </c>
      <c r="D2033" s="1" t="s">
        <v>1716</v>
      </c>
      <c r="E2033" s="2">
        <v>21</v>
      </c>
      <c r="F2033" s="3">
        <v>12</v>
      </c>
      <c r="G2033" s="2">
        <v>87</v>
      </c>
      <c r="H2033" s="3">
        <v>76</v>
      </c>
      <c r="I2033" s="68" t="str">
        <f>VLOOKUP(C2033,СПРАВОЧНИК!B:D,2,0)</f>
        <v>ЯПОНИЯ</v>
      </c>
      <c r="J2033" s="68" t="str">
        <f>VLOOKUP(C2033,СПРАВОЧНИК!B:D,3,0)</f>
        <v>ИНОМАРКИ</v>
      </c>
      <c r="K2033" s="69" t="str">
        <f>VLOOKUP(СВОД2023[[#This Row],[ФО]],СПРАВОЧНИК!H:P,2,0)</f>
        <v>Дальневосточный ФО</v>
      </c>
    </row>
    <row r="2034" spans="1:11" x14ac:dyDescent="0.2">
      <c r="A2034" t="s">
        <v>600</v>
      </c>
      <c r="B2034" t="s">
        <v>590</v>
      </c>
      <c r="C2034" s="1" t="s">
        <v>418</v>
      </c>
      <c r="D2034" s="1" t="s">
        <v>421</v>
      </c>
      <c r="E2034" s="2"/>
      <c r="F2034" s="3">
        <v>1</v>
      </c>
      <c r="G2034" s="2">
        <v>5</v>
      </c>
      <c r="H2034" s="3">
        <v>3</v>
      </c>
      <c r="I2034" s="68" t="str">
        <f>VLOOKUP(C2034,СПРАВОЧНИК!B:D,2,0)</f>
        <v>ЯПОНИЯ</v>
      </c>
      <c r="J2034" s="68" t="str">
        <f>VLOOKUP(C2034,СПРАВОЧНИК!B:D,3,0)</f>
        <v>ИНОМАРКИ</v>
      </c>
      <c r="K2034" s="69" t="str">
        <f>VLOOKUP(СВОД2023[[#This Row],[ФО]],СПРАВОЧНИК!H:P,2,0)</f>
        <v>Дальневосточный ФО</v>
      </c>
    </row>
    <row r="2035" spans="1:11" x14ac:dyDescent="0.2">
      <c r="A2035" t="s">
        <v>600</v>
      </c>
      <c r="B2035" t="s">
        <v>590</v>
      </c>
      <c r="C2035" s="1" t="s">
        <v>418</v>
      </c>
      <c r="D2035" s="1" t="s">
        <v>1717</v>
      </c>
      <c r="E2035" s="2">
        <v>14</v>
      </c>
      <c r="F2035" s="3">
        <v>10</v>
      </c>
      <c r="G2035" s="2">
        <v>55</v>
      </c>
      <c r="H2035" s="3">
        <v>55</v>
      </c>
      <c r="I2035" s="68" t="str">
        <f>VLOOKUP(C2035,СПРАВОЧНИК!B:D,2,0)</f>
        <v>ЯПОНИЯ</v>
      </c>
      <c r="J2035" s="68" t="str">
        <f>VLOOKUP(C2035,СПРАВОЧНИК!B:D,3,0)</f>
        <v>ИНОМАРКИ</v>
      </c>
      <c r="K2035" s="69" t="str">
        <f>VLOOKUP(СВОД2023[[#This Row],[ФО]],СПРАВОЧНИК!H:P,2,0)</f>
        <v>Дальневосточный ФО</v>
      </c>
    </row>
    <row r="2036" spans="1:11" x14ac:dyDescent="0.2">
      <c r="A2036" t="s">
        <v>600</v>
      </c>
      <c r="B2036" t="s">
        <v>590</v>
      </c>
      <c r="C2036" s="1" t="s">
        <v>418</v>
      </c>
      <c r="D2036" s="1" t="s">
        <v>422</v>
      </c>
      <c r="E2036" s="2">
        <v>174</v>
      </c>
      <c r="F2036" s="3">
        <v>103</v>
      </c>
      <c r="G2036" s="2">
        <v>1035</v>
      </c>
      <c r="H2036" s="3">
        <v>799</v>
      </c>
      <c r="I2036" s="68" t="str">
        <f>VLOOKUP(C2036,СПРАВОЧНИК!B:D,2,0)</f>
        <v>ЯПОНИЯ</v>
      </c>
      <c r="J2036" s="68" t="str">
        <f>VLOOKUP(C2036,СПРАВОЧНИК!B:D,3,0)</f>
        <v>ИНОМАРКИ</v>
      </c>
      <c r="K2036" s="69" t="str">
        <f>VLOOKUP(СВОД2023[[#This Row],[ФО]],СПРАВОЧНИК!H:P,2,0)</f>
        <v>Дальневосточный ФО</v>
      </c>
    </row>
    <row r="2037" spans="1:11" x14ac:dyDescent="0.2">
      <c r="A2037" t="s">
        <v>600</v>
      </c>
      <c r="B2037" t="s">
        <v>590</v>
      </c>
      <c r="C2037" s="1" t="s">
        <v>418</v>
      </c>
      <c r="D2037" s="1" t="s">
        <v>423</v>
      </c>
      <c r="E2037" s="2">
        <v>12</v>
      </c>
      <c r="F2037" s="3">
        <v>9</v>
      </c>
      <c r="G2037" s="2">
        <v>65</v>
      </c>
      <c r="H2037" s="3">
        <v>44</v>
      </c>
      <c r="I2037" s="68" t="str">
        <f>VLOOKUP(C2037,СПРАВОЧНИК!B:D,2,0)</f>
        <v>ЯПОНИЯ</v>
      </c>
      <c r="J2037" s="68" t="str">
        <f>VLOOKUP(C2037,СПРАВОЧНИК!B:D,3,0)</f>
        <v>ИНОМАРКИ</v>
      </c>
      <c r="K2037" s="69" t="str">
        <f>VLOOKUP(СВОД2023[[#This Row],[ФО]],СПРАВОЧНИК!H:P,2,0)</f>
        <v>Дальневосточный ФО</v>
      </c>
    </row>
    <row r="2038" spans="1:11" x14ac:dyDescent="0.2">
      <c r="A2038" t="s">
        <v>600</v>
      </c>
      <c r="B2038" t="s">
        <v>590</v>
      </c>
      <c r="C2038" s="1" t="s">
        <v>418</v>
      </c>
      <c r="D2038" s="1" t="s">
        <v>1718</v>
      </c>
      <c r="E2038" s="2">
        <v>10</v>
      </c>
      <c r="F2038" s="3">
        <v>7</v>
      </c>
      <c r="G2038" s="2">
        <v>27</v>
      </c>
      <c r="H2038" s="3">
        <v>32</v>
      </c>
      <c r="I2038" s="68" t="str">
        <f>VLOOKUP(C2038,СПРАВОЧНИК!B:D,2,0)</f>
        <v>ЯПОНИЯ</v>
      </c>
      <c r="J2038" s="68" t="str">
        <f>VLOOKUP(C2038,СПРАВОЧНИК!B:D,3,0)</f>
        <v>ИНОМАРКИ</v>
      </c>
      <c r="K2038" s="69" t="str">
        <f>VLOOKUP(СВОД2023[[#This Row],[ФО]],СПРАВОЧНИК!H:P,2,0)</f>
        <v>Дальневосточный ФО</v>
      </c>
    </row>
    <row r="2039" spans="1:11" x14ac:dyDescent="0.2">
      <c r="A2039" t="s">
        <v>600</v>
      </c>
      <c r="B2039" t="s">
        <v>590</v>
      </c>
      <c r="C2039" s="1" t="s">
        <v>418</v>
      </c>
      <c r="D2039" s="1" t="s">
        <v>1719</v>
      </c>
      <c r="E2039" s="2"/>
      <c r="F2039" s="3">
        <v>1</v>
      </c>
      <c r="G2039" s="2"/>
      <c r="H2039" s="3">
        <v>2</v>
      </c>
      <c r="I2039" s="68" t="str">
        <f>VLOOKUP(C2039,СПРАВОЧНИК!B:D,2,0)</f>
        <v>ЯПОНИЯ</v>
      </c>
      <c r="J2039" s="68" t="str">
        <f>VLOOKUP(C2039,СПРАВОЧНИК!B:D,3,0)</f>
        <v>ИНОМАРКИ</v>
      </c>
      <c r="K2039" s="69" t="str">
        <f>VLOOKUP(СВОД2023[[#This Row],[ФО]],СПРАВОЧНИК!H:P,2,0)</f>
        <v>Дальневосточный ФО</v>
      </c>
    </row>
    <row r="2040" spans="1:11" x14ac:dyDescent="0.2">
      <c r="A2040" t="s">
        <v>600</v>
      </c>
      <c r="B2040" t="s">
        <v>590</v>
      </c>
      <c r="C2040" s="1" t="s">
        <v>418</v>
      </c>
      <c r="D2040" s="1" t="s">
        <v>1720</v>
      </c>
      <c r="E2040" s="2">
        <v>28</v>
      </c>
      <c r="F2040" s="3">
        <v>39</v>
      </c>
      <c r="G2040" s="2">
        <v>194</v>
      </c>
      <c r="H2040" s="3">
        <v>194</v>
      </c>
      <c r="I2040" s="68" t="str">
        <f>VLOOKUP(C2040,СПРАВОЧНИК!B:D,2,0)</f>
        <v>ЯПОНИЯ</v>
      </c>
      <c r="J2040" s="68" t="str">
        <f>VLOOKUP(C2040,СПРАВОЧНИК!B:D,3,0)</f>
        <v>ИНОМАРКИ</v>
      </c>
      <c r="K2040" s="69" t="str">
        <f>VLOOKUP(СВОД2023[[#This Row],[ФО]],СПРАВОЧНИК!H:P,2,0)</f>
        <v>Дальневосточный ФО</v>
      </c>
    </row>
    <row r="2041" spans="1:11" x14ac:dyDescent="0.2">
      <c r="A2041" t="s">
        <v>600</v>
      </c>
      <c r="B2041" t="s">
        <v>590</v>
      </c>
      <c r="C2041" s="1" t="s">
        <v>418</v>
      </c>
      <c r="D2041" s="1" t="s">
        <v>424</v>
      </c>
      <c r="E2041" s="2">
        <v>108</v>
      </c>
      <c r="F2041" s="3">
        <v>72</v>
      </c>
      <c r="G2041" s="2">
        <v>613</v>
      </c>
      <c r="H2041" s="3">
        <v>484</v>
      </c>
      <c r="I2041" s="68" t="str">
        <f>VLOOKUP(C2041,СПРАВОЧНИК!B:D,2,0)</f>
        <v>ЯПОНИЯ</v>
      </c>
      <c r="J2041" s="68" t="str">
        <f>VLOOKUP(C2041,СПРАВОЧНИК!B:D,3,0)</f>
        <v>ИНОМАРКИ</v>
      </c>
      <c r="K2041" s="69" t="str">
        <f>VLOOKUP(СВОД2023[[#This Row],[ФО]],СПРАВОЧНИК!H:P,2,0)</f>
        <v>Дальневосточный ФО</v>
      </c>
    </row>
    <row r="2042" spans="1:11" x14ac:dyDescent="0.2">
      <c r="A2042" t="s">
        <v>600</v>
      </c>
      <c r="B2042" t="s">
        <v>590</v>
      </c>
      <c r="C2042" s="1" t="s">
        <v>418</v>
      </c>
      <c r="D2042" s="1" t="s">
        <v>1721</v>
      </c>
      <c r="E2042" s="2"/>
      <c r="F2042" s="3"/>
      <c r="G2042" s="2">
        <v>1</v>
      </c>
      <c r="H2042" s="3">
        <v>1</v>
      </c>
      <c r="I2042" s="68" t="str">
        <f>VLOOKUP(C2042,СПРАВОЧНИК!B:D,2,0)</f>
        <v>ЯПОНИЯ</v>
      </c>
      <c r="J2042" s="68" t="str">
        <f>VLOOKUP(C2042,СПРАВОЧНИК!B:D,3,0)</f>
        <v>ИНОМАРКИ</v>
      </c>
      <c r="K2042" s="69" t="str">
        <f>VLOOKUP(СВОД2023[[#This Row],[ФО]],СПРАВОЧНИК!H:P,2,0)</f>
        <v>Дальневосточный ФО</v>
      </c>
    </row>
    <row r="2043" spans="1:11" x14ac:dyDescent="0.2">
      <c r="A2043" t="s">
        <v>600</v>
      </c>
      <c r="B2043" t="s">
        <v>590</v>
      </c>
      <c r="C2043" s="1" t="s">
        <v>418</v>
      </c>
      <c r="D2043" s="1" t="s">
        <v>1722</v>
      </c>
      <c r="E2043" s="2">
        <v>130</v>
      </c>
      <c r="F2043" s="3">
        <v>119</v>
      </c>
      <c r="G2043" s="2">
        <v>771</v>
      </c>
      <c r="H2043" s="3">
        <v>748</v>
      </c>
      <c r="I2043" s="68" t="str">
        <f>VLOOKUP(C2043,СПРАВОЧНИК!B:D,2,0)</f>
        <v>ЯПОНИЯ</v>
      </c>
      <c r="J2043" s="68" t="str">
        <f>VLOOKUP(C2043,СПРАВОЧНИК!B:D,3,0)</f>
        <v>ИНОМАРКИ</v>
      </c>
      <c r="K2043" s="69" t="str">
        <f>VLOOKUP(СВОД2023[[#This Row],[ФО]],СПРАВОЧНИК!H:P,2,0)</f>
        <v>Дальневосточный ФО</v>
      </c>
    </row>
    <row r="2044" spans="1:11" x14ac:dyDescent="0.2">
      <c r="A2044" t="s">
        <v>600</v>
      </c>
      <c r="B2044" t="s">
        <v>590</v>
      </c>
      <c r="C2044" s="1" t="s">
        <v>418</v>
      </c>
      <c r="D2044" s="1" t="s">
        <v>425</v>
      </c>
      <c r="E2044" s="2"/>
      <c r="F2044" s="3">
        <v>2</v>
      </c>
      <c r="G2044" s="2">
        <v>13</v>
      </c>
      <c r="H2044" s="3">
        <v>10</v>
      </c>
      <c r="I2044" s="68" t="str">
        <f>VLOOKUP(C2044,СПРАВОЧНИК!B:D,2,0)</f>
        <v>ЯПОНИЯ</v>
      </c>
      <c r="J2044" s="68" t="str">
        <f>VLOOKUP(C2044,СПРАВОЧНИК!B:D,3,0)</f>
        <v>ИНОМАРКИ</v>
      </c>
      <c r="K2044" s="69" t="str">
        <f>VLOOKUP(СВОД2023[[#This Row],[ФО]],СПРАВОЧНИК!H:P,2,0)</f>
        <v>Дальневосточный ФО</v>
      </c>
    </row>
    <row r="2045" spans="1:11" x14ac:dyDescent="0.2">
      <c r="A2045" t="s">
        <v>600</v>
      </c>
      <c r="B2045" t="s">
        <v>590</v>
      </c>
      <c r="C2045" s="1" t="s">
        <v>418</v>
      </c>
      <c r="D2045" s="1" t="s">
        <v>1723</v>
      </c>
      <c r="E2045" s="2">
        <v>1</v>
      </c>
      <c r="F2045" s="3"/>
      <c r="G2045" s="2">
        <v>6</v>
      </c>
      <c r="H2045" s="3">
        <v>1</v>
      </c>
      <c r="I2045" s="68" t="str">
        <f>VLOOKUP(C2045,СПРАВОЧНИК!B:D,2,0)</f>
        <v>ЯПОНИЯ</v>
      </c>
      <c r="J2045" s="68" t="str">
        <f>VLOOKUP(C2045,СПРАВОЧНИК!B:D,3,0)</f>
        <v>ИНОМАРКИ</v>
      </c>
      <c r="K2045" s="69" t="str">
        <f>VLOOKUP(СВОД2023[[#This Row],[ФО]],СПРАВОЧНИК!H:P,2,0)</f>
        <v>Дальневосточный ФО</v>
      </c>
    </row>
    <row r="2046" spans="1:11" x14ac:dyDescent="0.2">
      <c r="A2046" t="s">
        <v>600</v>
      </c>
      <c r="B2046" t="s">
        <v>590</v>
      </c>
      <c r="C2046" s="1" t="s">
        <v>418</v>
      </c>
      <c r="D2046" s="1" t="s">
        <v>1724</v>
      </c>
      <c r="E2046" s="2">
        <v>5</v>
      </c>
      <c r="F2046" s="3">
        <v>2</v>
      </c>
      <c r="G2046" s="2">
        <v>29</v>
      </c>
      <c r="H2046" s="3">
        <v>28</v>
      </c>
      <c r="I2046" s="68" t="str">
        <f>VLOOKUP(C2046,СПРАВОЧНИК!B:D,2,0)</f>
        <v>ЯПОНИЯ</v>
      </c>
      <c r="J2046" s="68" t="str">
        <f>VLOOKUP(C2046,СПРАВОЧНИК!B:D,3,0)</f>
        <v>ИНОМАРКИ</v>
      </c>
      <c r="K2046" s="69" t="str">
        <f>VLOOKUP(СВОД2023[[#This Row],[ФО]],СПРАВОЧНИК!H:P,2,0)</f>
        <v>Дальневосточный ФО</v>
      </c>
    </row>
    <row r="2047" spans="1:11" x14ac:dyDescent="0.2">
      <c r="A2047" t="s">
        <v>600</v>
      </c>
      <c r="B2047" t="s">
        <v>590</v>
      </c>
      <c r="C2047" s="1" t="s">
        <v>418</v>
      </c>
      <c r="D2047" s="1" t="s">
        <v>1725</v>
      </c>
      <c r="E2047" s="2">
        <v>14</v>
      </c>
      <c r="F2047" s="3">
        <v>10</v>
      </c>
      <c r="G2047" s="2">
        <v>59</v>
      </c>
      <c r="H2047" s="3">
        <v>60</v>
      </c>
      <c r="I2047" s="68" t="str">
        <f>VLOOKUP(C2047,СПРАВОЧНИК!B:D,2,0)</f>
        <v>ЯПОНИЯ</v>
      </c>
      <c r="J2047" s="68" t="str">
        <f>VLOOKUP(C2047,СПРАВОЧНИК!B:D,3,0)</f>
        <v>ИНОМАРКИ</v>
      </c>
      <c r="K2047" s="69" t="str">
        <f>VLOOKUP(СВОД2023[[#This Row],[ФО]],СПРАВОЧНИК!H:P,2,0)</f>
        <v>Дальневосточный ФО</v>
      </c>
    </row>
    <row r="2048" spans="1:11" x14ac:dyDescent="0.2">
      <c r="A2048" t="s">
        <v>600</v>
      </c>
      <c r="B2048" t="s">
        <v>590</v>
      </c>
      <c r="C2048" s="1" t="s">
        <v>418</v>
      </c>
      <c r="D2048" s="1" t="s">
        <v>426</v>
      </c>
      <c r="E2048" s="2">
        <v>55</v>
      </c>
      <c r="F2048" s="3">
        <v>50</v>
      </c>
      <c r="G2048" s="2">
        <v>327</v>
      </c>
      <c r="H2048" s="3">
        <v>285</v>
      </c>
      <c r="I2048" s="68" t="str">
        <f>VLOOKUP(C2048,СПРАВОЧНИК!B:D,2,0)</f>
        <v>ЯПОНИЯ</v>
      </c>
      <c r="J2048" s="68" t="str">
        <f>VLOOKUP(C2048,СПРАВОЧНИК!B:D,3,0)</f>
        <v>ИНОМАРКИ</v>
      </c>
      <c r="K2048" s="69" t="str">
        <f>VLOOKUP(СВОД2023[[#This Row],[ФО]],СПРАВОЧНИК!H:P,2,0)</f>
        <v>Дальневосточный ФО</v>
      </c>
    </row>
    <row r="2049" spans="1:11" x14ac:dyDescent="0.2">
      <c r="A2049" t="s">
        <v>600</v>
      </c>
      <c r="B2049" t="s">
        <v>590</v>
      </c>
      <c r="C2049" s="1" t="s">
        <v>418</v>
      </c>
      <c r="D2049" s="1" t="s">
        <v>1726</v>
      </c>
      <c r="E2049" s="2"/>
      <c r="F2049" s="3"/>
      <c r="G2049" s="2">
        <v>1</v>
      </c>
      <c r="H2049" s="3">
        <v>1</v>
      </c>
      <c r="I2049" s="68" t="str">
        <f>VLOOKUP(C2049,СПРАВОЧНИК!B:D,2,0)</f>
        <v>ЯПОНИЯ</v>
      </c>
      <c r="J2049" s="68" t="str">
        <f>VLOOKUP(C2049,СПРАВОЧНИК!B:D,3,0)</f>
        <v>ИНОМАРКИ</v>
      </c>
      <c r="K2049" s="69" t="str">
        <f>VLOOKUP(СВОД2023[[#This Row],[ФО]],СПРАВОЧНИК!H:P,2,0)</f>
        <v>Дальневосточный ФО</v>
      </c>
    </row>
    <row r="2050" spans="1:11" x14ac:dyDescent="0.2">
      <c r="A2050" t="s">
        <v>600</v>
      </c>
      <c r="B2050" t="s">
        <v>590</v>
      </c>
      <c r="C2050" s="1" t="s">
        <v>418</v>
      </c>
      <c r="D2050" s="1" t="s">
        <v>1727</v>
      </c>
      <c r="E2050" s="2"/>
      <c r="F2050" s="3"/>
      <c r="G2050" s="2">
        <v>1</v>
      </c>
      <c r="H2050" s="3">
        <v>1</v>
      </c>
      <c r="I2050" s="68" t="str">
        <f>VLOOKUP(C2050,СПРАВОЧНИК!B:D,2,0)</f>
        <v>ЯПОНИЯ</v>
      </c>
      <c r="J2050" s="68" t="str">
        <f>VLOOKUP(C2050,СПРАВОЧНИК!B:D,3,0)</f>
        <v>ИНОМАРКИ</v>
      </c>
      <c r="K2050" s="69" t="str">
        <f>VLOOKUP(СВОД2023[[#This Row],[ФО]],СПРАВОЧНИК!H:P,2,0)</f>
        <v>Дальневосточный ФО</v>
      </c>
    </row>
    <row r="2051" spans="1:11" x14ac:dyDescent="0.2">
      <c r="A2051" t="s">
        <v>600</v>
      </c>
      <c r="B2051" t="s">
        <v>590</v>
      </c>
      <c r="C2051" s="1" t="s">
        <v>418</v>
      </c>
      <c r="D2051" s="1" t="s">
        <v>1728</v>
      </c>
      <c r="E2051" s="2">
        <v>29</v>
      </c>
      <c r="F2051" s="3">
        <v>30</v>
      </c>
      <c r="G2051" s="2">
        <v>144</v>
      </c>
      <c r="H2051" s="3">
        <v>149</v>
      </c>
      <c r="I2051" s="68" t="str">
        <f>VLOOKUP(C2051,СПРАВОЧНИК!B:D,2,0)</f>
        <v>ЯПОНИЯ</v>
      </c>
      <c r="J2051" s="68" t="str">
        <f>VLOOKUP(C2051,СПРАВОЧНИК!B:D,3,0)</f>
        <v>ИНОМАРКИ</v>
      </c>
      <c r="K2051" s="69" t="str">
        <f>VLOOKUP(СВОД2023[[#This Row],[ФО]],СПРАВОЧНИК!H:P,2,0)</f>
        <v>Дальневосточный ФО</v>
      </c>
    </row>
    <row r="2052" spans="1:11" x14ac:dyDescent="0.2">
      <c r="A2052" t="s">
        <v>600</v>
      </c>
      <c r="B2052" t="s">
        <v>590</v>
      </c>
      <c r="C2052" s="1" t="s">
        <v>418</v>
      </c>
      <c r="D2052" s="1" t="s">
        <v>1729</v>
      </c>
      <c r="E2052" s="2">
        <v>17</v>
      </c>
      <c r="F2052" s="3">
        <v>13</v>
      </c>
      <c r="G2052" s="2">
        <v>77</v>
      </c>
      <c r="H2052" s="3">
        <v>75</v>
      </c>
      <c r="I2052" s="68" t="str">
        <f>VLOOKUP(C2052,СПРАВОЧНИК!B:D,2,0)</f>
        <v>ЯПОНИЯ</v>
      </c>
      <c r="J2052" s="68" t="str">
        <f>VLOOKUP(C2052,СПРАВОЧНИК!B:D,3,0)</f>
        <v>ИНОМАРКИ</v>
      </c>
      <c r="K2052" s="69" t="str">
        <f>VLOOKUP(СВОД2023[[#This Row],[ФО]],СПРАВОЧНИК!H:P,2,0)</f>
        <v>Дальневосточный ФО</v>
      </c>
    </row>
    <row r="2053" spans="1:11" x14ac:dyDescent="0.2">
      <c r="A2053" t="s">
        <v>600</v>
      </c>
      <c r="B2053" t="s">
        <v>590</v>
      </c>
      <c r="C2053" s="1" t="s">
        <v>418</v>
      </c>
      <c r="D2053" s="1" t="s">
        <v>1730</v>
      </c>
      <c r="E2053" s="2">
        <v>44</v>
      </c>
      <c r="F2053" s="3">
        <v>37</v>
      </c>
      <c r="G2053" s="2">
        <v>238</v>
      </c>
      <c r="H2053" s="3">
        <v>233</v>
      </c>
      <c r="I2053" s="68" t="str">
        <f>VLOOKUP(C2053,СПРАВОЧНИК!B:D,2,0)</f>
        <v>ЯПОНИЯ</v>
      </c>
      <c r="J2053" s="68" t="str">
        <f>VLOOKUP(C2053,СПРАВОЧНИК!B:D,3,0)</f>
        <v>ИНОМАРКИ</v>
      </c>
      <c r="K2053" s="69" t="str">
        <f>VLOOKUP(СВОД2023[[#This Row],[ФО]],СПРАВОЧНИК!H:P,2,0)</f>
        <v>Дальневосточный ФО</v>
      </c>
    </row>
    <row r="2054" spans="1:11" x14ac:dyDescent="0.2">
      <c r="A2054" t="s">
        <v>600</v>
      </c>
      <c r="B2054" t="s">
        <v>590</v>
      </c>
      <c r="C2054" s="1" t="s">
        <v>418</v>
      </c>
      <c r="D2054" s="1" t="s">
        <v>427</v>
      </c>
      <c r="E2054" s="2"/>
      <c r="F2054" s="3"/>
      <c r="G2054" s="2">
        <v>3</v>
      </c>
      <c r="H2054" s="3">
        <v>7</v>
      </c>
      <c r="I2054" s="68" t="str">
        <f>VLOOKUP(C2054,СПРАВОЧНИК!B:D,2,0)</f>
        <v>ЯПОНИЯ</v>
      </c>
      <c r="J2054" s="68" t="str">
        <f>VLOOKUP(C2054,СПРАВОЧНИК!B:D,3,0)</f>
        <v>ИНОМАРКИ</v>
      </c>
      <c r="K2054" s="69" t="str">
        <f>VLOOKUP(СВОД2023[[#This Row],[ФО]],СПРАВОЧНИК!H:P,2,0)</f>
        <v>Дальневосточный ФО</v>
      </c>
    </row>
    <row r="2055" spans="1:11" x14ac:dyDescent="0.2">
      <c r="A2055" t="s">
        <v>600</v>
      </c>
      <c r="B2055" t="s">
        <v>590</v>
      </c>
      <c r="C2055" s="1" t="s">
        <v>418</v>
      </c>
      <c r="D2055" s="1" t="s">
        <v>428</v>
      </c>
      <c r="E2055" s="2">
        <v>567</v>
      </c>
      <c r="F2055" s="3">
        <v>412</v>
      </c>
      <c r="G2055" s="2">
        <v>3106</v>
      </c>
      <c r="H2055" s="3">
        <v>2304</v>
      </c>
      <c r="I2055" s="68" t="str">
        <f>VLOOKUP(C2055,СПРАВОЧНИК!B:D,2,0)</f>
        <v>ЯПОНИЯ</v>
      </c>
      <c r="J2055" s="68" t="str">
        <f>VLOOKUP(C2055,СПРАВОЧНИК!B:D,3,0)</f>
        <v>ИНОМАРКИ</v>
      </c>
      <c r="K2055" s="69" t="str">
        <f>VLOOKUP(СВОД2023[[#This Row],[ФО]],СПРАВОЧНИК!H:P,2,0)</f>
        <v>Дальневосточный ФО</v>
      </c>
    </row>
    <row r="2056" spans="1:11" x14ac:dyDescent="0.2">
      <c r="A2056" t="s">
        <v>600</v>
      </c>
      <c r="B2056" t="s">
        <v>590</v>
      </c>
      <c r="C2056" s="1" t="s">
        <v>418</v>
      </c>
      <c r="D2056" s="1" t="s">
        <v>828</v>
      </c>
      <c r="E2056" s="2">
        <v>12</v>
      </c>
      <c r="F2056" s="3">
        <v>6</v>
      </c>
      <c r="G2056" s="2">
        <v>69</v>
      </c>
      <c r="H2056" s="3">
        <v>28</v>
      </c>
      <c r="I2056" s="68" t="str">
        <f>VLOOKUP(C2056,СПРАВОЧНИК!B:D,2,0)</f>
        <v>ЯПОНИЯ</v>
      </c>
      <c r="J2056" s="68" t="str">
        <f>VLOOKUP(C2056,СПРАВОЧНИК!B:D,3,0)</f>
        <v>ИНОМАРКИ</v>
      </c>
      <c r="K2056" s="69" t="str">
        <f>VLOOKUP(СВОД2023[[#This Row],[ФО]],СПРАВОЧНИК!H:P,2,0)</f>
        <v>Дальневосточный ФО</v>
      </c>
    </row>
    <row r="2057" spans="1:11" x14ac:dyDescent="0.2">
      <c r="A2057" t="s">
        <v>600</v>
      </c>
      <c r="B2057" t="s">
        <v>590</v>
      </c>
      <c r="C2057" s="1" t="s">
        <v>418</v>
      </c>
      <c r="D2057" s="1" t="s">
        <v>1731</v>
      </c>
      <c r="E2057" s="2">
        <v>5</v>
      </c>
      <c r="F2057" s="3">
        <v>5</v>
      </c>
      <c r="G2057" s="2">
        <v>33</v>
      </c>
      <c r="H2057" s="3">
        <v>35</v>
      </c>
      <c r="I2057" s="68" t="str">
        <f>VLOOKUP(C2057,СПРАВОЧНИК!B:D,2,0)</f>
        <v>ЯПОНИЯ</v>
      </c>
      <c r="J2057" s="68" t="str">
        <f>VLOOKUP(C2057,СПРАВОЧНИК!B:D,3,0)</f>
        <v>ИНОМАРКИ</v>
      </c>
      <c r="K2057" s="69" t="str">
        <f>VLOOKUP(СВОД2023[[#This Row],[ФО]],СПРАВОЧНИК!H:P,2,0)</f>
        <v>Дальневосточный ФО</v>
      </c>
    </row>
    <row r="2058" spans="1:11" x14ac:dyDescent="0.2">
      <c r="A2058" t="s">
        <v>600</v>
      </c>
      <c r="B2058" t="s">
        <v>590</v>
      </c>
      <c r="C2058" s="1" t="s">
        <v>418</v>
      </c>
      <c r="D2058" s="1" t="s">
        <v>429</v>
      </c>
      <c r="E2058" s="2">
        <v>18</v>
      </c>
      <c r="F2058" s="3">
        <v>13</v>
      </c>
      <c r="G2058" s="2">
        <v>78</v>
      </c>
      <c r="H2058" s="3">
        <v>94</v>
      </c>
      <c r="I2058" s="68" t="str">
        <f>VLOOKUP(C2058,СПРАВОЧНИК!B:D,2,0)</f>
        <v>ЯПОНИЯ</v>
      </c>
      <c r="J2058" s="68" t="str">
        <f>VLOOKUP(C2058,СПРАВОЧНИК!B:D,3,0)</f>
        <v>ИНОМАРКИ</v>
      </c>
      <c r="K2058" s="69" t="str">
        <f>VLOOKUP(СВОД2023[[#This Row],[ФО]],СПРАВОЧНИК!H:P,2,0)</f>
        <v>Дальневосточный ФО</v>
      </c>
    </row>
    <row r="2059" spans="1:11" x14ac:dyDescent="0.2">
      <c r="A2059" t="s">
        <v>600</v>
      </c>
      <c r="B2059" t="s">
        <v>590</v>
      </c>
      <c r="C2059" s="1" t="s">
        <v>418</v>
      </c>
      <c r="D2059" s="1" t="s">
        <v>430</v>
      </c>
      <c r="E2059" s="2">
        <v>60</v>
      </c>
      <c r="F2059" s="3">
        <v>52</v>
      </c>
      <c r="G2059" s="2">
        <v>272</v>
      </c>
      <c r="H2059" s="3">
        <v>338</v>
      </c>
      <c r="I2059" s="68" t="str">
        <f>VLOOKUP(C2059,СПРАВОЧНИК!B:D,2,0)</f>
        <v>ЯПОНИЯ</v>
      </c>
      <c r="J2059" s="68" t="str">
        <f>VLOOKUP(C2059,СПРАВОЧНИК!B:D,3,0)</f>
        <v>ИНОМАРКИ</v>
      </c>
      <c r="K2059" s="69" t="str">
        <f>VLOOKUP(СВОД2023[[#This Row],[ФО]],СПРАВОЧНИК!H:P,2,0)</f>
        <v>Дальневосточный ФО</v>
      </c>
    </row>
    <row r="2060" spans="1:11" x14ac:dyDescent="0.2">
      <c r="A2060" t="s">
        <v>600</v>
      </c>
      <c r="B2060" t="s">
        <v>590</v>
      </c>
      <c r="C2060" s="1" t="s">
        <v>418</v>
      </c>
      <c r="D2060" s="1" t="s">
        <v>1732</v>
      </c>
      <c r="E2060" s="2"/>
      <c r="F2060" s="3">
        <v>3</v>
      </c>
      <c r="G2060" s="2">
        <v>5</v>
      </c>
      <c r="H2060" s="3">
        <v>7</v>
      </c>
      <c r="I2060" s="68" t="str">
        <f>VLOOKUP(C2060,СПРАВОЧНИК!B:D,2,0)</f>
        <v>ЯПОНИЯ</v>
      </c>
      <c r="J2060" s="68" t="str">
        <f>VLOOKUP(C2060,СПРАВОЧНИК!B:D,3,0)</f>
        <v>ИНОМАРКИ</v>
      </c>
      <c r="K2060" s="69" t="str">
        <f>VLOOKUP(СВОД2023[[#This Row],[ФО]],СПРАВОЧНИК!H:P,2,0)</f>
        <v>Дальневосточный ФО</v>
      </c>
    </row>
    <row r="2061" spans="1:11" x14ac:dyDescent="0.2">
      <c r="A2061" t="s">
        <v>600</v>
      </c>
      <c r="B2061" t="s">
        <v>590</v>
      </c>
      <c r="C2061" s="1" t="s">
        <v>418</v>
      </c>
      <c r="D2061" s="1" t="s">
        <v>1733</v>
      </c>
      <c r="E2061" s="2">
        <v>5</v>
      </c>
      <c r="F2061" s="3">
        <v>11</v>
      </c>
      <c r="G2061" s="2">
        <v>47</v>
      </c>
      <c r="H2061" s="3">
        <v>50</v>
      </c>
      <c r="I2061" s="68" t="str">
        <f>VLOOKUP(C2061,СПРАВОЧНИК!B:D,2,0)</f>
        <v>ЯПОНИЯ</v>
      </c>
      <c r="J2061" s="68" t="str">
        <f>VLOOKUP(C2061,СПРАВОЧНИК!B:D,3,0)</f>
        <v>ИНОМАРКИ</v>
      </c>
      <c r="K2061" s="69" t="str">
        <f>VLOOKUP(СВОД2023[[#This Row],[ФО]],СПРАВОЧНИК!H:P,2,0)</f>
        <v>Дальневосточный ФО</v>
      </c>
    </row>
    <row r="2062" spans="1:11" x14ac:dyDescent="0.2">
      <c r="A2062" t="s">
        <v>600</v>
      </c>
      <c r="B2062" t="s">
        <v>590</v>
      </c>
      <c r="C2062" s="1" t="s">
        <v>418</v>
      </c>
      <c r="D2062" s="1" t="s">
        <v>1734</v>
      </c>
      <c r="E2062" s="2">
        <v>57</v>
      </c>
      <c r="F2062" s="3">
        <v>39</v>
      </c>
      <c r="G2062" s="2">
        <v>272</v>
      </c>
      <c r="H2062" s="3">
        <v>236</v>
      </c>
      <c r="I2062" s="68" t="str">
        <f>VLOOKUP(C2062,СПРАВОЧНИК!B:D,2,0)</f>
        <v>ЯПОНИЯ</v>
      </c>
      <c r="J2062" s="68" t="str">
        <f>VLOOKUP(C2062,СПРАВОЧНИК!B:D,3,0)</f>
        <v>ИНОМАРКИ</v>
      </c>
      <c r="K2062" s="69" t="str">
        <f>VLOOKUP(СВОД2023[[#This Row],[ФО]],СПРАВОЧНИК!H:P,2,0)</f>
        <v>Дальневосточный ФО</v>
      </c>
    </row>
    <row r="2063" spans="1:11" x14ac:dyDescent="0.2">
      <c r="A2063" t="s">
        <v>600</v>
      </c>
      <c r="B2063" t="s">
        <v>590</v>
      </c>
      <c r="C2063" s="1" t="s">
        <v>418</v>
      </c>
      <c r="D2063" s="1" t="s">
        <v>1735</v>
      </c>
      <c r="E2063" s="2">
        <v>27</v>
      </c>
      <c r="F2063" s="3">
        <v>14</v>
      </c>
      <c r="G2063" s="2">
        <v>161</v>
      </c>
      <c r="H2063" s="3">
        <v>123</v>
      </c>
      <c r="I2063" s="68" t="str">
        <f>VLOOKUP(C2063,СПРАВОЧНИК!B:D,2,0)</f>
        <v>ЯПОНИЯ</v>
      </c>
      <c r="J2063" s="68" t="str">
        <f>VLOOKUP(C2063,СПРАВОЧНИК!B:D,3,0)</f>
        <v>ИНОМАРКИ</v>
      </c>
      <c r="K2063" s="69" t="str">
        <f>VLOOKUP(СВОД2023[[#This Row],[ФО]],СПРАВОЧНИК!H:P,2,0)</f>
        <v>Дальневосточный ФО</v>
      </c>
    </row>
    <row r="2064" spans="1:11" x14ac:dyDescent="0.2">
      <c r="A2064" t="s">
        <v>600</v>
      </c>
      <c r="B2064" t="s">
        <v>590</v>
      </c>
      <c r="C2064" s="1" t="s">
        <v>418</v>
      </c>
      <c r="D2064" s="1" t="s">
        <v>1736</v>
      </c>
      <c r="E2064" s="2"/>
      <c r="F2064" s="3"/>
      <c r="G2064" s="2"/>
      <c r="H2064" s="3">
        <v>3</v>
      </c>
      <c r="I2064" s="68" t="str">
        <f>VLOOKUP(C2064,СПРАВОЧНИК!B:D,2,0)</f>
        <v>ЯПОНИЯ</v>
      </c>
      <c r="J2064" s="68" t="str">
        <f>VLOOKUP(C2064,СПРАВОЧНИК!B:D,3,0)</f>
        <v>ИНОМАРКИ</v>
      </c>
      <c r="K2064" s="69" t="str">
        <f>VLOOKUP(СВОД2023[[#This Row],[ФО]],СПРАВОЧНИК!H:P,2,0)</f>
        <v>Дальневосточный ФО</v>
      </c>
    </row>
    <row r="2065" spans="1:11" x14ac:dyDescent="0.2">
      <c r="A2065" t="s">
        <v>600</v>
      </c>
      <c r="B2065" t="s">
        <v>590</v>
      </c>
      <c r="C2065" s="1" t="s">
        <v>418</v>
      </c>
      <c r="D2065" s="1" t="s">
        <v>1737</v>
      </c>
      <c r="E2065" s="2">
        <v>74</v>
      </c>
      <c r="F2065" s="3">
        <v>63</v>
      </c>
      <c r="G2065" s="2">
        <v>477</v>
      </c>
      <c r="H2065" s="3">
        <v>431</v>
      </c>
      <c r="I2065" s="68" t="str">
        <f>VLOOKUP(C2065,СПРАВОЧНИК!B:D,2,0)</f>
        <v>ЯПОНИЯ</v>
      </c>
      <c r="J2065" s="68" t="str">
        <f>VLOOKUP(C2065,СПРАВОЧНИК!B:D,3,0)</f>
        <v>ИНОМАРКИ</v>
      </c>
      <c r="K2065" s="69" t="str">
        <f>VLOOKUP(СВОД2023[[#This Row],[ФО]],СПРАВОЧНИК!H:P,2,0)</f>
        <v>Дальневосточный ФО</v>
      </c>
    </row>
    <row r="2066" spans="1:11" x14ac:dyDescent="0.2">
      <c r="A2066" t="s">
        <v>600</v>
      </c>
      <c r="B2066" t="s">
        <v>590</v>
      </c>
      <c r="C2066" s="1" t="s">
        <v>418</v>
      </c>
      <c r="D2066" s="1" t="s">
        <v>1738</v>
      </c>
      <c r="E2066" s="2">
        <v>16</v>
      </c>
      <c r="F2066" s="3">
        <v>11</v>
      </c>
      <c r="G2066" s="2">
        <v>68</v>
      </c>
      <c r="H2066" s="3">
        <v>62</v>
      </c>
      <c r="I2066" s="68" t="str">
        <f>VLOOKUP(C2066,СПРАВОЧНИК!B:D,2,0)</f>
        <v>ЯПОНИЯ</v>
      </c>
      <c r="J2066" s="68" t="str">
        <f>VLOOKUP(C2066,СПРАВОЧНИК!B:D,3,0)</f>
        <v>ИНОМАРКИ</v>
      </c>
      <c r="K2066" s="69" t="str">
        <f>VLOOKUP(СВОД2023[[#This Row],[ФО]],СПРАВОЧНИК!H:P,2,0)</f>
        <v>Дальневосточный ФО</v>
      </c>
    </row>
    <row r="2067" spans="1:11" x14ac:dyDescent="0.2">
      <c r="A2067" t="s">
        <v>600</v>
      </c>
      <c r="B2067" t="s">
        <v>590</v>
      </c>
      <c r="C2067" s="1" t="s">
        <v>418</v>
      </c>
      <c r="D2067" s="1" t="s">
        <v>431</v>
      </c>
      <c r="E2067" s="2">
        <v>63</v>
      </c>
      <c r="F2067" s="3">
        <v>40</v>
      </c>
      <c r="G2067" s="2">
        <v>343</v>
      </c>
      <c r="H2067" s="3">
        <v>313</v>
      </c>
      <c r="I2067" s="68" t="str">
        <f>VLOOKUP(C2067,СПРАВОЧНИК!B:D,2,0)</f>
        <v>ЯПОНИЯ</v>
      </c>
      <c r="J2067" s="68" t="str">
        <f>VLOOKUP(C2067,СПРАВОЧНИК!B:D,3,0)</f>
        <v>ИНОМАРКИ</v>
      </c>
      <c r="K2067" s="69" t="str">
        <f>VLOOKUP(СВОД2023[[#This Row],[ФО]],СПРАВОЧНИК!H:P,2,0)</f>
        <v>Дальневосточный ФО</v>
      </c>
    </row>
    <row r="2068" spans="1:11" x14ac:dyDescent="0.2">
      <c r="A2068" t="s">
        <v>600</v>
      </c>
      <c r="B2068" t="s">
        <v>590</v>
      </c>
      <c r="C2068" s="1" t="s">
        <v>418</v>
      </c>
      <c r="D2068" s="1" t="s">
        <v>1739</v>
      </c>
      <c r="E2068" s="2"/>
      <c r="F2068" s="3">
        <v>1</v>
      </c>
      <c r="G2068" s="2">
        <v>3</v>
      </c>
      <c r="H2068" s="3">
        <v>2</v>
      </c>
      <c r="I2068" s="68" t="str">
        <f>VLOOKUP(C2068,СПРАВОЧНИК!B:D,2,0)</f>
        <v>ЯПОНИЯ</v>
      </c>
      <c r="J2068" s="68" t="str">
        <f>VLOOKUP(C2068,СПРАВОЧНИК!B:D,3,0)</f>
        <v>ИНОМАРКИ</v>
      </c>
      <c r="K2068" s="69" t="str">
        <f>VLOOKUP(СВОД2023[[#This Row],[ФО]],СПРАВОЧНИК!H:P,2,0)</f>
        <v>Дальневосточный ФО</v>
      </c>
    </row>
    <row r="2069" spans="1:11" x14ac:dyDescent="0.2">
      <c r="A2069" t="s">
        <v>600</v>
      </c>
      <c r="B2069" t="s">
        <v>590</v>
      </c>
      <c r="C2069" s="1" t="s">
        <v>418</v>
      </c>
      <c r="D2069" s="1" t="s">
        <v>1740</v>
      </c>
      <c r="E2069" s="2">
        <v>23</v>
      </c>
      <c r="F2069" s="3">
        <v>25</v>
      </c>
      <c r="G2069" s="2">
        <v>126</v>
      </c>
      <c r="H2069" s="3">
        <v>114</v>
      </c>
      <c r="I2069" s="68" t="str">
        <f>VLOOKUP(C2069,СПРАВОЧНИК!B:D,2,0)</f>
        <v>ЯПОНИЯ</v>
      </c>
      <c r="J2069" s="68" t="str">
        <f>VLOOKUP(C2069,СПРАВОЧНИК!B:D,3,0)</f>
        <v>ИНОМАРКИ</v>
      </c>
      <c r="K2069" s="69" t="str">
        <f>VLOOKUP(СВОД2023[[#This Row],[ФО]],СПРАВОЧНИК!H:P,2,0)</f>
        <v>Дальневосточный ФО</v>
      </c>
    </row>
    <row r="2070" spans="1:11" x14ac:dyDescent="0.2">
      <c r="A2070" t="s">
        <v>600</v>
      </c>
      <c r="B2070" t="s">
        <v>590</v>
      </c>
      <c r="C2070" s="1" t="s">
        <v>418</v>
      </c>
      <c r="D2070" s="1" t="s">
        <v>432</v>
      </c>
      <c r="E2070" s="2">
        <v>1</v>
      </c>
      <c r="F2070" s="3"/>
      <c r="G2070" s="2">
        <v>7</v>
      </c>
      <c r="H2070" s="3">
        <v>2</v>
      </c>
      <c r="I2070" s="68" t="str">
        <f>VLOOKUP(C2070,СПРАВОЧНИК!B:D,2,0)</f>
        <v>ЯПОНИЯ</v>
      </c>
      <c r="J2070" s="68" t="str">
        <f>VLOOKUP(C2070,СПРАВОЧНИК!B:D,3,0)</f>
        <v>ИНОМАРКИ</v>
      </c>
      <c r="K2070" s="69" t="str">
        <f>VLOOKUP(СВОД2023[[#This Row],[ФО]],СПРАВОЧНИК!H:P,2,0)</f>
        <v>Дальневосточный ФО</v>
      </c>
    </row>
    <row r="2071" spans="1:11" x14ac:dyDescent="0.2">
      <c r="A2071" t="s">
        <v>600</v>
      </c>
      <c r="B2071" t="s">
        <v>590</v>
      </c>
      <c r="C2071" s="1" t="s">
        <v>418</v>
      </c>
      <c r="D2071" s="1" t="s">
        <v>1741</v>
      </c>
      <c r="E2071" s="2"/>
      <c r="F2071" s="3">
        <v>1</v>
      </c>
      <c r="G2071" s="2">
        <v>6</v>
      </c>
      <c r="H2071" s="3">
        <v>13</v>
      </c>
      <c r="I2071" s="68" t="str">
        <f>VLOOKUP(C2071,СПРАВОЧНИК!B:D,2,0)</f>
        <v>ЯПОНИЯ</v>
      </c>
      <c r="J2071" s="68" t="str">
        <f>VLOOKUP(C2071,СПРАВОЧНИК!B:D,3,0)</f>
        <v>ИНОМАРКИ</v>
      </c>
      <c r="K2071" s="69" t="str">
        <f>VLOOKUP(СВОД2023[[#This Row],[ФО]],СПРАВОЧНИК!H:P,2,0)</f>
        <v>Дальневосточный ФО</v>
      </c>
    </row>
    <row r="2072" spans="1:11" x14ac:dyDescent="0.2">
      <c r="A2072" t="s">
        <v>600</v>
      </c>
      <c r="B2072" t="s">
        <v>590</v>
      </c>
      <c r="C2072" s="1" t="s">
        <v>418</v>
      </c>
      <c r="D2072" s="1" t="s">
        <v>1742</v>
      </c>
      <c r="E2072" s="2">
        <v>61</v>
      </c>
      <c r="F2072" s="3">
        <v>62</v>
      </c>
      <c r="G2072" s="2">
        <v>337</v>
      </c>
      <c r="H2072" s="3">
        <v>375</v>
      </c>
      <c r="I2072" s="68" t="str">
        <f>VLOOKUP(C2072,СПРАВОЧНИК!B:D,2,0)</f>
        <v>ЯПОНИЯ</v>
      </c>
      <c r="J2072" s="68" t="str">
        <f>VLOOKUP(C2072,СПРАВОЧНИК!B:D,3,0)</f>
        <v>ИНОМАРКИ</v>
      </c>
      <c r="K2072" s="69" t="str">
        <f>VLOOKUP(СВОД2023[[#This Row],[ФО]],СПРАВОЧНИК!H:P,2,0)</f>
        <v>Дальневосточный ФО</v>
      </c>
    </row>
    <row r="2073" spans="1:11" x14ac:dyDescent="0.2">
      <c r="A2073" t="s">
        <v>600</v>
      </c>
      <c r="B2073" t="s">
        <v>590</v>
      </c>
      <c r="C2073" s="1" t="s">
        <v>418</v>
      </c>
      <c r="D2073" s="1" t="s">
        <v>830</v>
      </c>
      <c r="E2073" s="2">
        <v>2</v>
      </c>
      <c r="F2073" s="3">
        <v>1</v>
      </c>
      <c r="G2073" s="2">
        <v>19</v>
      </c>
      <c r="H2073" s="3">
        <v>11</v>
      </c>
      <c r="I2073" s="68" t="str">
        <f>VLOOKUP(C2073,СПРАВОЧНИК!B:D,2,0)</f>
        <v>ЯПОНИЯ</v>
      </c>
      <c r="J2073" s="68" t="str">
        <f>VLOOKUP(C2073,СПРАВОЧНИК!B:D,3,0)</f>
        <v>ИНОМАРКИ</v>
      </c>
      <c r="K2073" s="69" t="str">
        <f>VLOOKUP(СВОД2023[[#This Row],[ФО]],СПРАВОЧНИК!H:P,2,0)</f>
        <v>Дальневосточный ФО</v>
      </c>
    </row>
    <row r="2074" spans="1:11" x14ac:dyDescent="0.2">
      <c r="A2074" t="s">
        <v>600</v>
      </c>
      <c r="B2074" t="s">
        <v>590</v>
      </c>
      <c r="C2074" s="1" t="s">
        <v>418</v>
      </c>
      <c r="D2074" s="1" t="s">
        <v>433</v>
      </c>
      <c r="E2074" s="2">
        <v>101</v>
      </c>
      <c r="F2074" s="3">
        <v>68</v>
      </c>
      <c r="G2074" s="2">
        <v>532</v>
      </c>
      <c r="H2074" s="3">
        <v>430</v>
      </c>
      <c r="I2074" s="68" t="str">
        <f>VLOOKUP(C2074,СПРАВОЧНИК!B:D,2,0)</f>
        <v>ЯПОНИЯ</v>
      </c>
      <c r="J2074" s="68" t="str">
        <f>VLOOKUP(C2074,СПРАВОЧНИК!B:D,3,0)</f>
        <v>ИНОМАРКИ</v>
      </c>
      <c r="K2074" s="69" t="str">
        <f>VLOOKUP(СВОД2023[[#This Row],[ФО]],СПРАВОЧНИК!H:P,2,0)</f>
        <v>Дальневосточный ФО</v>
      </c>
    </row>
    <row r="2075" spans="1:11" x14ac:dyDescent="0.2">
      <c r="A2075" t="s">
        <v>600</v>
      </c>
      <c r="B2075" t="s">
        <v>590</v>
      </c>
      <c r="C2075" s="1" t="s">
        <v>418</v>
      </c>
      <c r="D2075" s="1" t="s">
        <v>1743</v>
      </c>
      <c r="E2075" s="2"/>
      <c r="F2075" s="3">
        <v>2</v>
      </c>
      <c r="G2075" s="2">
        <v>2</v>
      </c>
      <c r="H2075" s="3">
        <v>12</v>
      </c>
      <c r="I2075" s="68" t="str">
        <f>VLOOKUP(C2075,СПРАВОЧНИК!B:D,2,0)</f>
        <v>ЯПОНИЯ</v>
      </c>
      <c r="J2075" s="68" t="str">
        <f>VLOOKUP(C2075,СПРАВОЧНИК!B:D,3,0)</f>
        <v>ИНОМАРКИ</v>
      </c>
      <c r="K2075" s="69" t="str">
        <f>VLOOKUP(СВОД2023[[#This Row],[ФО]],СПРАВОЧНИК!H:P,2,0)</f>
        <v>Дальневосточный ФО</v>
      </c>
    </row>
    <row r="2076" spans="1:11" x14ac:dyDescent="0.2">
      <c r="A2076" t="s">
        <v>600</v>
      </c>
      <c r="B2076" t="s">
        <v>590</v>
      </c>
      <c r="C2076" s="1" t="s">
        <v>418</v>
      </c>
      <c r="D2076" s="1" t="s">
        <v>1744</v>
      </c>
      <c r="E2076" s="2">
        <v>43</v>
      </c>
      <c r="F2076" s="3">
        <v>32</v>
      </c>
      <c r="G2076" s="2">
        <v>231</v>
      </c>
      <c r="H2076" s="3">
        <v>210</v>
      </c>
      <c r="I2076" s="68" t="str">
        <f>VLOOKUP(C2076,СПРАВОЧНИК!B:D,2,0)</f>
        <v>ЯПОНИЯ</v>
      </c>
      <c r="J2076" s="68" t="str">
        <f>VLOOKUP(C2076,СПРАВОЧНИК!B:D,3,0)</f>
        <v>ИНОМАРКИ</v>
      </c>
      <c r="K2076" s="69" t="str">
        <f>VLOOKUP(СВОД2023[[#This Row],[ФО]],СПРАВОЧНИК!H:P,2,0)</f>
        <v>Дальневосточный ФО</v>
      </c>
    </row>
    <row r="2077" spans="1:11" x14ac:dyDescent="0.2">
      <c r="A2077" t="s">
        <v>600</v>
      </c>
      <c r="B2077" t="s">
        <v>590</v>
      </c>
      <c r="C2077" s="1" t="s">
        <v>418</v>
      </c>
      <c r="D2077" s="1" t="s">
        <v>1745</v>
      </c>
      <c r="E2077" s="2">
        <v>2</v>
      </c>
      <c r="F2077" s="3">
        <v>2</v>
      </c>
      <c r="G2077" s="2">
        <v>14</v>
      </c>
      <c r="H2077" s="3">
        <v>12</v>
      </c>
      <c r="I2077" s="68" t="str">
        <f>VLOOKUP(C2077,СПРАВОЧНИК!B:D,2,0)</f>
        <v>ЯПОНИЯ</v>
      </c>
      <c r="J2077" s="68" t="str">
        <f>VLOOKUP(C2077,СПРАВОЧНИК!B:D,3,0)</f>
        <v>ИНОМАРКИ</v>
      </c>
      <c r="K2077" s="69" t="str">
        <f>VLOOKUP(СВОД2023[[#This Row],[ФО]],СПРАВОЧНИК!H:P,2,0)</f>
        <v>Дальневосточный ФО</v>
      </c>
    </row>
    <row r="2078" spans="1:11" x14ac:dyDescent="0.2">
      <c r="A2078" t="s">
        <v>600</v>
      </c>
      <c r="B2078" t="s">
        <v>590</v>
      </c>
      <c r="C2078" s="1" t="s">
        <v>418</v>
      </c>
      <c r="D2078" s="1" t="s">
        <v>1746</v>
      </c>
      <c r="E2078" s="2">
        <v>61</v>
      </c>
      <c r="F2078" s="3">
        <v>64</v>
      </c>
      <c r="G2078" s="2">
        <v>350</v>
      </c>
      <c r="H2078" s="3">
        <v>366</v>
      </c>
      <c r="I2078" s="68" t="str">
        <f>VLOOKUP(C2078,СПРАВОЧНИК!B:D,2,0)</f>
        <v>ЯПОНИЯ</v>
      </c>
      <c r="J2078" s="68" t="str">
        <f>VLOOKUP(C2078,СПРАВОЧНИК!B:D,3,0)</f>
        <v>ИНОМАРКИ</v>
      </c>
      <c r="K2078" s="69" t="str">
        <f>VLOOKUP(СВОД2023[[#This Row],[ФО]],СПРАВОЧНИК!H:P,2,0)</f>
        <v>Дальневосточный ФО</v>
      </c>
    </row>
    <row r="2079" spans="1:11" x14ac:dyDescent="0.2">
      <c r="A2079" t="s">
        <v>600</v>
      </c>
      <c r="B2079" t="s">
        <v>590</v>
      </c>
      <c r="C2079" s="1" t="s">
        <v>418</v>
      </c>
      <c r="D2079" s="1" t="s">
        <v>1747</v>
      </c>
      <c r="E2079" s="2">
        <v>4</v>
      </c>
      <c r="F2079" s="3">
        <v>3</v>
      </c>
      <c r="G2079" s="2">
        <v>30</v>
      </c>
      <c r="H2079" s="3">
        <v>11</v>
      </c>
      <c r="I2079" s="68" t="str">
        <f>VLOOKUP(C2079,СПРАВОЧНИК!B:D,2,0)</f>
        <v>ЯПОНИЯ</v>
      </c>
      <c r="J2079" s="68" t="str">
        <f>VLOOKUP(C2079,СПРАВОЧНИК!B:D,3,0)</f>
        <v>ИНОМАРКИ</v>
      </c>
      <c r="K2079" s="69" t="str">
        <f>VLOOKUP(СВОД2023[[#This Row],[ФО]],СПРАВОЧНИК!H:P,2,0)</f>
        <v>Дальневосточный ФО</v>
      </c>
    </row>
    <row r="2080" spans="1:11" x14ac:dyDescent="0.2">
      <c r="A2080" t="s">
        <v>600</v>
      </c>
      <c r="B2080" t="s">
        <v>590</v>
      </c>
      <c r="C2080" s="1" t="s">
        <v>418</v>
      </c>
      <c r="D2080" s="1" t="s">
        <v>1748</v>
      </c>
      <c r="E2080" s="2">
        <v>94</v>
      </c>
      <c r="F2080" s="3">
        <v>54</v>
      </c>
      <c r="G2080" s="2">
        <v>429</v>
      </c>
      <c r="H2080" s="3">
        <v>356</v>
      </c>
      <c r="I2080" s="68" t="str">
        <f>VLOOKUP(C2080,СПРАВОЧНИК!B:D,2,0)</f>
        <v>ЯПОНИЯ</v>
      </c>
      <c r="J2080" s="68" t="str">
        <f>VLOOKUP(C2080,СПРАВОЧНИК!B:D,3,0)</f>
        <v>ИНОМАРКИ</v>
      </c>
      <c r="K2080" s="69" t="str">
        <f>VLOOKUP(СВОД2023[[#This Row],[ФО]],СПРАВОЧНИК!H:P,2,0)</f>
        <v>Дальневосточный ФО</v>
      </c>
    </row>
    <row r="2081" spans="1:11" x14ac:dyDescent="0.2">
      <c r="A2081" t="s">
        <v>600</v>
      </c>
      <c r="B2081" t="s">
        <v>590</v>
      </c>
      <c r="C2081" s="1" t="s">
        <v>418</v>
      </c>
      <c r="D2081" s="1" t="s">
        <v>434</v>
      </c>
      <c r="E2081" s="2">
        <v>131</v>
      </c>
      <c r="F2081" s="3">
        <v>108</v>
      </c>
      <c r="G2081" s="2">
        <v>644</v>
      </c>
      <c r="H2081" s="3">
        <v>631</v>
      </c>
      <c r="I2081" s="68" t="str">
        <f>VLOOKUP(C2081,СПРАВОЧНИК!B:D,2,0)</f>
        <v>ЯПОНИЯ</v>
      </c>
      <c r="J2081" s="68" t="str">
        <f>VLOOKUP(C2081,СПРАВОЧНИК!B:D,3,0)</f>
        <v>ИНОМАРКИ</v>
      </c>
      <c r="K2081" s="69" t="str">
        <f>VLOOKUP(СВОД2023[[#This Row],[ФО]],СПРАВОЧНИК!H:P,2,0)</f>
        <v>Дальневосточный ФО</v>
      </c>
    </row>
    <row r="2082" spans="1:11" x14ac:dyDescent="0.2">
      <c r="A2082" t="s">
        <v>600</v>
      </c>
      <c r="B2082" t="s">
        <v>590</v>
      </c>
      <c r="C2082" s="1" t="s">
        <v>418</v>
      </c>
      <c r="D2082" s="1" t="s">
        <v>1749</v>
      </c>
      <c r="E2082" s="2">
        <v>215</v>
      </c>
      <c r="F2082" s="3">
        <v>186</v>
      </c>
      <c r="G2082" s="2">
        <v>1274</v>
      </c>
      <c r="H2082" s="3">
        <v>1091</v>
      </c>
      <c r="I2082" s="68" t="str">
        <f>VLOOKUP(C2082,СПРАВОЧНИК!B:D,2,0)</f>
        <v>ЯПОНИЯ</v>
      </c>
      <c r="J2082" s="68" t="str">
        <f>VLOOKUP(C2082,СПРАВОЧНИК!B:D,3,0)</f>
        <v>ИНОМАРКИ</v>
      </c>
      <c r="K2082" s="69" t="str">
        <f>VLOOKUP(СВОД2023[[#This Row],[ФО]],СПРАВОЧНИК!H:P,2,0)</f>
        <v>Дальневосточный ФО</v>
      </c>
    </row>
    <row r="2083" spans="1:11" x14ac:dyDescent="0.2">
      <c r="A2083" t="s">
        <v>600</v>
      </c>
      <c r="B2083" t="s">
        <v>590</v>
      </c>
      <c r="C2083" s="1" t="s">
        <v>418</v>
      </c>
      <c r="D2083" s="1" t="s">
        <v>1750</v>
      </c>
      <c r="E2083" s="2">
        <v>159</v>
      </c>
      <c r="F2083" s="3">
        <v>108</v>
      </c>
      <c r="G2083" s="2">
        <v>828</v>
      </c>
      <c r="H2083" s="3">
        <v>710</v>
      </c>
      <c r="I2083" s="68" t="str">
        <f>VLOOKUP(C2083,СПРАВОЧНИК!B:D,2,0)</f>
        <v>ЯПОНИЯ</v>
      </c>
      <c r="J2083" s="68" t="str">
        <f>VLOOKUP(C2083,СПРАВОЧНИК!B:D,3,0)</f>
        <v>ИНОМАРКИ</v>
      </c>
      <c r="K2083" s="69" t="str">
        <f>VLOOKUP(СВОД2023[[#This Row],[ФО]],СПРАВОЧНИК!H:P,2,0)</f>
        <v>Дальневосточный ФО</v>
      </c>
    </row>
    <row r="2084" spans="1:11" x14ac:dyDescent="0.2">
      <c r="A2084" t="s">
        <v>600</v>
      </c>
      <c r="B2084" t="s">
        <v>590</v>
      </c>
      <c r="C2084" s="1" t="s">
        <v>418</v>
      </c>
      <c r="D2084" s="1" t="s">
        <v>435</v>
      </c>
      <c r="E2084" s="2">
        <v>1</v>
      </c>
      <c r="F2084" s="3"/>
      <c r="G2084" s="2">
        <v>5</v>
      </c>
      <c r="H2084" s="3">
        <v>2</v>
      </c>
      <c r="I2084" s="68" t="str">
        <f>VLOOKUP(C2084,СПРАВОЧНИК!B:D,2,0)</f>
        <v>ЯПОНИЯ</v>
      </c>
      <c r="J2084" s="68" t="str">
        <f>VLOOKUP(C2084,СПРАВОЧНИК!B:D,3,0)</f>
        <v>ИНОМАРКИ</v>
      </c>
      <c r="K2084" s="69" t="str">
        <f>VLOOKUP(СВОД2023[[#This Row],[ФО]],СПРАВОЧНИК!H:P,2,0)</f>
        <v>Дальневосточный ФО</v>
      </c>
    </row>
    <row r="2085" spans="1:11" x14ac:dyDescent="0.2">
      <c r="A2085" t="s">
        <v>600</v>
      </c>
      <c r="B2085" t="s">
        <v>590</v>
      </c>
      <c r="C2085" s="1" t="s">
        <v>418</v>
      </c>
      <c r="D2085" s="1" t="s">
        <v>436</v>
      </c>
      <c r="E2085" s="2">
        <v>631</v>
      </c>
      <c r="F2085" s="3">
        <v>422</v>
      </c>
      <c r="G2085" s="2">
        <v>3468</v>
      </c>
      <c r="H2085" s="3">
        <v>2612</v>
      </c>
      <c r="I2085" s="68" t="str">
        <f>VLOOKUP(C2085,СПРАВОЧНИК!B:D,2,0)</f>
        <v>ЯПОНИЯ</v>
      </c>
      <c r="J2085" s="68" t="str">
        <f>VLOOKUP(C2085,СПРАВОЧНИК!B:D,3,0)</f>
        <v>ИНОМАРКИ</v>
      </c>
      <c r="K2085" s="69" t="str">
        <f>VLOOKUP(СВОД2023[[#This Row],[ФО]],СПРАВОЧНИК!H:P,2,0)</f>
        <v>Дальневосточный ФО</v>
      </c>
    </row>
    <row r="2086" spans="1:11" x14ac:dyDescent="0.2">
      <c r="A2086" t="s">
        <v>600</v>
      </c>
      <c r="B2086" t="s">
        <v>590</v>
      </c>
      <c r="C2086" s="1" t="s">
        <v>437</v>
      </c>
      <c r="D2086" s="1" t="s">
        <v>438</v>
      </c>
      <c r="E2086" s="2"/>
      <c r="F2086" s="3"/>
      <c r="G2086" s="2">
        <v>1</v>
      </c>
      <c r="H2086" s="3"/>
      <c r="I2086" s="68" t="str">
        <f>VLOOKUP(C2086,СПРАВОЧНИК!B:D,2,0)</f>
        <v>КИТАЙ</v>
      </c>
      <c r="J2086" s="68" t="str">
        <f>VLOOKUP(C2086,СПРАВОЧНИК!B:D,3,0)</f>
        <v>ИНОМАРКИ</v>
      </c>
      <c r="K2086" s="69" t="str">
        <f>VLOOKUP(СВОД2023[[#This Row],[ФО]],СПРАВОЧНИК!H:P,2,0)</f>
        <v>Дальневосточный ФО</v>
      </c>
    </row>
    <row r="2087" spans="1:11" x14ac:dyDescent="0.2">
      <c r="A2087" t="s">
        <v>600</v>
      </c>
      <c r="B2087" t="s">
        <v>590</v>
      </c>
      <c r="C2087" s="1" t="s">
        <v>439</v>
      </c>
      <c r="D2087" s="1" t="s">
        <v>1751</v>
      </c>
      <c r="E2087" s="2"/>
      <c r="F2087" s="3"/>
      <c r="G2087" s="2">
        <v>1</v>
      </c>
      <c r="H2087" s="3"/>
      <c r="I2087" s="68" t="str">
        <f>VLOOKUP(C2087,СПРАВОЧНИК!B:D,2,0)</f>
        <v>ЕВРОПА</v>
      </c>
      <c r="J2087" s="68" t="str">
        <f>VLOOKUP(C2087,СПРАВОЧНИК!B:D,3,0)</f>
        <v>ИНОМАРКИ</v>
      </c>
      <c r="K2087" s="69" t="str">
        <f>VLOOKUP(СВОД2023[[#This Row],[ФО]],СПРАВОЧНИК!H:P,2,0)</f>
        <v>Дальневосточный ФО</v>
      </c>
    </row>
    <row r="2088" spans="1:11" x14ac:dyDescent="0.2">
      <c r="A2088" t="s">
        <v>600</v>
      </c>
      <c r="B2088" t="s">
        <v>590</v>
      </c>
      <c r="C2088" s="1" t="s">
        <v>439</v>
      </c>
      <c r="D2088" s="1" t="s">
        <v>1752</v>
      </c>
      <c r="E2088" s="2">
        <v>2</v>
      </c>
      <c r="F2088" s="3">
        <v>1</v>
      </c>
      <c r="G2088" s="2">
        <v>12</v>
      </c>
      <c r="H2088" s="3">
        <v>9</v>
      </c>
      <c r="I2088" s="68" t="str">
        <f>VLOOKUP(C2088,СПРАВОЧНИК!B:D,2,0)</f>
        <v>ЕВРОПА</v>
      </c>
      <c r="J2088" s="68" t="str">
        <f>VLOOKUP(C2088,СПРАВОЧНИК!B:D,3,0)</f>
        <v>ИНОМАРКИ</v>
      </c>
      <c r="K2088" s="69" t="str">
        <f>VLOOKUP(СВОД2023[[#This Row],[ФО]],СПРАВОЧНИК!H:P,2,0)</f>
        <v>Дальневосточный ФО</v>
      </c>
    </row>
    <row r="2089" spans="1:11" x14ac:dyDescent="0.2">
      <c r="A2089" t="s">
        <v>600</v>
      </c>
      <c r="B2089" t="s">
        <v>590</v>
      </c>
      <c r="C2089" s="1" t="s">
        <v>439</v>
      </c>
      <c r="D2089" s="1" t="s">
        <v>440</v>
      </c>
      <c r="E2089" s="2">
        <v>22</v>
      </c>
      <c r="F2089" s="3">
        <v>6</v>
      </c>
      <c r="G2089" s="2">
        <v>85</v>
      </c>
      <c r="H2089" s="3">
        <v>53</v>
      </c>
      <c r="I2089" s="68" t="str">
        <f>VLOOKUP(C2089,СПРАВОЧНИК!B:D,2,0)</f>
        <v>ЕВРОПА</v>
      </c>
      <c r="J2089" s="68" t="str">
        <f>VLOOKUP(C2089,СПРАВОЧНИК!B:D,3,0)</f>
        <v>ИНОМАРКИ</v>
      </c>
      <c r="K2089" s="69" t="str">
        <f>VLOOKUP(СВОД2023[[#This Row],[ФО]],СПРАВОЧНИК!H:P,2,0)</f>
        <v>Дальневосточный ФО</v>
      </c>
    </row>
    <row r="2090" spans="1:11" x14ac:dyDescent="0.2">
      <c r="A2090" t="s">
        <v>600</v>
      </c>
      <c r="B2090" t="s">
        <v>590</v>
      </c>
      <c r="C2090" s="1" t="s">
        <v>439</v>
      </c>
      <c r="D2090" s="1" t="s">
        <v>1753</v>
      </c>
      <c r="E2090" s="2">
        <v>2</v>
      </c>
      <c r="F2090" s="3"/>
      <c r="G2090" s="2">
        <v>5</v>
      </c>
      <c r="H2090" s="3">
        <v>3</v>
      </c>
      <c r="I2090" s="68" t="str">
        <f>VLOOKUP(C2090,СПРАВОЧНИК!B:D,2,0)</f>
        <v>ЕВРОПА</v>
      </c>
      <c r="J2090" s="68" t="str">
        <f>VLOOKUP(C2090,СПРАВОЧНИК!B:D,3,0)</f>
        <v>ИНОМАРКИ</v>
      </c>
      <c r="K2090" s="69" t="str">
        <f>VLOOKUP(СВОД2023[[#This Row],[ФО]],СПРАВОЧНИК!H:P,2,0)</f>
        <v>Дальневосточный ФО</v>
      </c>
    </row>
    <row r="2091" spans="1:11" x14ac:dyDescent="0.2">
      <c r="A2091" t="s">
        <v>600</v>
      </c>
      <c r="B2091" t="s">
        <v>590</v>
      </c>
      <c r="C2091" s="1" t="s">
        <v>439</v>
      </c>
      <c r="D2091" s="1" t="s">
        <v>1754</v>
      </c>
      <c r="E2091" s="2">
        <v>2</v>
      </c>
      <c r="F2091" s="3">
        <v>1</v>
      </c>
      <c r="G2091" s="2">
        <v>5</v>
      </c>
      <c r="H2091" s="3">
        <v>6</v>
      </c>
      <c r="I2091" s="68" t="str">
        <f>VLOOKUP(C2091,СПРАВОЧНИК!B:D,2,0)</f>
        <v>ЕВРОПА</v>
      </c>
      <c r="J2091" s="68" t="str">
        <f>VLOOKUP(C2091,СПРАВОЧНИК!B:D,3,0)</f>
        <v>ИНОМАРКИ</v>
      </c>
      <c r="K2091" s="69" t="str">
        <f>VLOOKUP(СВОД2023[[#This Row],[ФО]],СПРАВОЧНИК!H:P,2,0)</f>
        <v>Дальневосточный ФО</v>
      </c>
    </row>
    <row r="2092" spans="1:11" x14ac:dyDescent="0.2">
      <c r="A2092" t="s">
        <v>600</v>
      </c>
      <c r="B2092" t="s">
        <v>590</v>
      </c>
      <c r="C2092" s="1" t="s">
        <v>439</v>
      </c>
      <c r="D2092" s="1" t="s">
        <v>1755</v>
      </c>
      <c r="E2092" s="2">
        <v>1</v>
      </c>
      <c r="F2092" s="3"/>
      <c r="G2092" s="2">
        <v>4</v>
      </c>
      <c r="H2092" s="3">
        <v>2</v>
      </c>
      <c r="I2092" s="68" t="str">
        <f>VLOOKUP(C2092,СПРАВОЧНИК!B:D,2,0)</f>
        <v>ЕВРОПА</v>
      </c>
      <c r="J2092" s="68" t="str">
        <f>VLOOKUP(C2092,СПРАВОЧНИК!B:D,3,0)</f>
        <v>ИНОМАРКИ</v>
      </c>
      <c r="K2092" s="69" t="str">
        <f>VLOOKUP(СВОД2023[[#This Row],[ФО]],СПРАВОЧНИК!H:P,2,0)</f>
        <v>Дальневосточный ФО</v>
      </c>
    </row>
    <row r="2093" spans="1:11" x14ac:dyDescent="0.2">
      <c r="A2093" t="s">
        <v>600</v>
      </c>
      <c r="B2093" t="s">
        <v>590</v>
      </c>
      <c r="C2093" s="1" t="s">
        <v>439</v>
      </c>
      <c r="D2093" s="1" t="s">
        <v>442</v>
      </c>
      <c r="E2093" s="2">
        <v>3</v>
      </c>
      <c r="F2093" s="3"/>
      <c r="G2093" s="2">
        <v>9</v>
      </c>
      <c r="H2093" s="3">
        <v>9</v>
      </c>
      <c r="I2093" s="68" t="str">
        <f>VLOOKUP(C2093,СПРАВОЧНИК!B:D,2,0)</f>
        <v>ЕВРОПА</v>
      </c>
      <c r="J2093" s="68" t="str">
        <f>VLOOKUP(C2093,СПРАВОЧНИК!B:D,3,0)</f>
        <v>ИНОМАРКИ</v>
      </c>
      <c r="K2093" s="69" t="str">
        <f>VLOOKUP(СВОД2023[[#This Row],[ФО]],СПРАВОЧНИК!H:P,2,0)</f>
        <v>Дальневосточный ФО</v>
      </c>
    </row>
    <row r="2094" spans="1:11" x14ac:dyDescent="0.2">
      <c r="A2094" t="s">
        <v>600</v>
      </c>
      <c r="B2094" t="s">
        <v>590</v>
      </c>
      <c r="C2094" s="1" t="s">
        <v>439</v>
      </c>
      <c r="D2094" s="1" t="s">
        <v>1756</v>
      </c>
      <c r="E2094" s="2"/>
      <c r="F2094" s="3">
        <v>1</v>
      </c>
      <c r="G2094" s="2">
        <v>2</v>
      </c>
      <c r="H2094" s="3">
        <v>4</v>
      </c>
      <c r="I2094" s="68" t="str">
        <f>VLOOKUP(C2094,СПРАВОЧНИК!B:D,2,0)</f>
        <v>ЕВРОПА</v>
      </c>
      <c r="J2094" s="68" t="str">
        <f>VLOOKUP(C2094,СПРАВОЧНИК!B:D,3,0)</f>
        <v>ИНОМАРКИ</v>
      </c>
      <c r="K2094" s="69" t="str">
        <f>VLOOKUP(СВОД2023[[#This Row],[ФО]],СПРАВОЧНИК!H:P,2,0)</f>
        <v>Дальневосточный ФО</v>
      </c>
    </row>
    <row r="2095" spans="1:11" x14ac:dyDescent="0.2">
      <c r="A2095" t="s">
        <v>600</v>
      </c>
      <c r="B2095" t="s">
        <v>590</v>
      </c>
      <c r="C2095" s="1" t="s">
        <v>439</v>
      </c>
      <c r="D2095" s="1" t="s">
        <v>1757</v>
      </c>
      <c r="E2095" s="2"/>
      <c r="F2095" s="3"/>
      <c r="G2095" s="2">
        <v>4</v>
      </c>
      <c r="H2095" s="3">
        <v>2</v>
      </c>
      <c r="I2095" s="68" t="str">
        <f>VLOOKUP(C2095,СПРАВОЧНИК!B:D,2,0)</f>
        <v>ЕВРОПА</v>
      </c>
      <c r="J2095" s="68" t="str">
        <f>VLOOKUP(C2095,СПРАВОЧНИК!B:D,3,0)</f>
        <v>ИНОМАРКИ</v>
      </c>
      <c r="K2095" s="69" t="str">
        <f>VLOOKUP(СВОД2023[[#This Row],[ФО]],СПРАВОЧНИК!H:P,2,0)</f>
        <v>Дальневосточный ФО</v>
      </c>
    </row>
    <row r="2096" spans="1:11" x14ac:dyDescent="0.2">
      <c r="A2096" t="s">
        <v>600</v>
      </c>
      <c r="B2096" t="s">
        <v>590</v>
      </c>
      <c r="C2096" s="1" t="s">
        <v>439</v>
      </c>
      <c r="D2096" s="1" t="s">
        <v>845</v>
      </c>
      <c r="E2096" s="2">
        <v>3</v>
      </c>
      <c r="F2096" s="3">
        <v>5</v>
      </c>
      <c r="G2096" s="2">
        <v>15</v>
      </c>
      <c r="H2096" s="3">
        <v>18</v>
      </c>
      <c r="I2096" s="68" t="str">
        <f>VLOOKUP(C2096,СПРАВОЧНИК!B:D,2,0)</f>
        <v>ЕВРОПА</v>
      </c>
      <c r="J2096" s="68" t="str">
        <f>VLOOKUP(C2096,СПРАВОЧНИК!B:D,3,0)</f>
        <v>ИНОМАРКИ</v>
      </c>
      <c r="K2096" s="69" t="str">
        <f>VLOOKUP(СВОД2023[[#This Row],[ФО]],СПРАВОЧНИК!H:P,2,0)</f>
        <v>Дальневосточный ФО</v>
      </c>
    </row>
    <row r="2097" spans="1:11" x14ac:dyDescent="0.2">
      <c r="A2097" t="s">
        <v>600</v>
      </c>
      <c r="B2097" t="s">
        <v>590</v>
      </c>
      <c r="C2097" s="1" t="s">
        <v>439</v>
      </c>
      <c r="D2097" s="1" t="s">
        <v>1758</v>
      </c>
      <c r="E2097" s="2">
        <v>1</v>
      </c>
      <c r="F2097" s="3"/>
      <c r="G2097" s="2">
        <v>1</v>
      </c>
      <c r="H2097" s="3">
        <v>2</v>
      </c>
      <c r="I2097" s="68" t="str">
        <f>VLOOKUP(C2097,СПРАВОЧНИК!B:D,2,0)</f>
        <v>ЕВРОПА</v>
      </c>
      <c r="J2097" s="68" t="str">
        <f>VLOOKUP(C2097,СПРАВОЧНИК!B:D,3,0)</f>
        <v>ИНОМАРКИ</v>
      </c>
      <c r="K2097" s="69" t="str">
        <f>VLOOKUP(СВОД2023[[#This Row],[ФО]],СПРАВОЧНИК!H:P,2,0)</f>
        <v>Дальневосточный ФО</v>
      </c>
    </row>
    <row r="2098" spans="1:11" x14ac:dyDescent="0.2">
      <c r="A2098" t="s">
        <v>600</v>
      </c>
      <c r="B2098" t="s">
        <v>590</v>
      </c>
      <c r="C2098" s="1" t="s">
        <v>439</v>
      </c>
      <c r="D2098" s="1" t="s">
        <v>1759</v>
      </c>
      <c r="E2098" s="2">
        <v>1</v>
      </c>
      <c r="F2098" s="3">
        <v>2</v>
      </c>
      <c r="G2098" s="2">
        <v>11</v>
      </c>
      <c r="H2098" s="3">
        <v>12</v>
      </c>
      <c r="I2098" s="68" t="str">
        <f>VLOOKUP(C2098,СПРАВОЧНИК!B:D,2,0)</f>
        <v>ЕВРОПА</v>
      </c>
      <c r="J2098" s="68" t="str">
        <f>VLOOKUP(C2098,СПРАВОЧНИК!B:D,3,0)</f>
        <v>ИНОМАРКИ</v>
      </c>
      <c r="K2098" s="69" t="str">
        <f>VLOOKUP(СВОД2023[[#This Row],[ФО]],СПРАВОЧНИК!H:P,2,0)</f>
        <v>Дальневосточный ФО</v>
      </c>
    </row>
    <row r="2099" spans="1:11" x14ac:dyDescent="0.2">
      <c r="A2099" t="s">
        <v>600</v>
      </c>
      <c r="B2099" t="s">
        <v>590</v>
      </c>
      <c r="C2099" s="1" t="s">
        <v>439</v>
      </c>
      <c r="D2099" s="1" t="s">
        <v>1760</v>
      </c>
      <c r="E2099" s="2"/>
      <c r="F2099" s="3">
        <v>3</v>
      </c>
      <c r="G2099" s="2">
        <v>5</v>
      </c>
      <c r="H2099" s="3">
        <v>10</v>
      </c>
      <c r="I2099" s="68" t="str">
        <f>VLOOKUP(C2099,СПРАВОЧНИК!B:D,2,0)</f>
        <v>ЕВРОПА</v>
      </c>
      <c r="J2099" s="68" t="str">
        <f>VLOOKUP(C2099,СПРАВОЧНИК!B:D,3,0)</f>
        <v>ИНОМАРКИ</v>
      </c>
      <c r="K2099" s="69" t="str">
        <f>VLOOKUP(СВОД2023[[#This Row],[ФО]],СПРАВОЧНИК!H:P,2,0)</f>
        <v>Дальневосточный ФО</v>
      </c>
    </row>
    <row r="2100" spans="1:11" x14ac:dyDescent="0.2">
      <c r="A2100" t="s">
        <v>600</v>
      </c>
      <c r="B2100" t="s">
        <v>590</v>
      </c>
      <c r="C2100" s="1" t="s">
        <v>445</v>
      </c>
      <c r="D2100" s="1" t="s">
        <v>1761</v>
      </c>
      <c r="E2100" s="2"/>
      <c r="F2100" s="3"/>
      <c r="G2100" s="2">
        <v>1</v>
      </c>
      <c r="H2100" s="3"/>
      <c r="I2100" s="68" t="str">
        <f>VLOOKUP(C2100,СПРАВОЧНИК!B:D,2,0)</f>
        <v>ЕВРОПА</v>
      </c>
      <c r="J2100" s="68" t="str">
        <f>VLOOKUP(C2100,СПРАВОЧНИК!B:D,3,0)</f>
        <v>ИНОМАРКИ</v>
      </c>
      <c r="K2100" s="69" t="str">
        <f>VLOOKUP(СВОД2023[[#This Row],[ФО]],СПРАВОЧНИК!H:P,2,0)</f>
        <v>Дальневосточный ФО</v>
      </c>
    </row>
    <row r="2101" spans="1:11" x14ac:dyDescent="0.2">
      <c r="A2101" t="s">
        <v>600</v>
      </c>
      <c r="B2101" t="s">
        <v>590</v>
      </c>
      <c r="C2101" s="1" t="s">
        <v>445</v>
      </c>
      <c r="D2101" s="1" t="s">
        <v>1762</v>
      </c>
      <c r="E2101" s="2"/>
      <c r="F2101" s="3">
        <v>2</v>
      </c>
      <c r="G2101" s="2">
        <v>2</v>
      </c>
      <c r="H2101" s="3">
        <v>5</v>
      </c>
      <c r="I2101" s="68" t="str">
        <f>VLOOKUP(C2101,СПРАВОЧНИК!B:D,2,0)</f>
        <v>ЕВРОПА</v>
      </c>
      <c r="J2101" s="68" t="str">
        <f>VLOOKUP(C2101,СПРАВОЧНИК!B:D,3,0)</f>
        <v>ИНОМАРКИ</v>
      </c>
      <c r="K2101" s="69" t="str">
        <f>VLOOKUP(СВОД2023[[#This Row],[ФО]],СПРАВОЧНИК!H:P,2,0)</f>
        <v>Дальневосточный ФО</v>
      </c>
    </row>
    <row r="2102" spans="1:11" x14ac:dyDescent="0.2">
      <c r="A2102" t="s">
        <v>600</v>
      </c>
      <c r="B2102" t="s">
        <v>590</v>
      </c>
      <c r="C2102" s="1" t="s">
        <v>445</v>
      </c>
      <c r="D2102" s="1" t="s">
        <v>446</v>
      </c>
      <c r="E2102" s="2">
        <v>1</v>
      </c>
      <c r="F2102" s="3"/>
      <c r="G2102" s="2">
        <v>1</v>
      </c>
      <c r="H2102" s="3">
        <v>1</v>
      </c>
      <c r="I2102" s="68" t="str">
        <f>VLOOKUP(C2102,СПРАВОЧНИК!B:D,2,0)</f>
        <v>ЕВРОПА</v>
      </c>
      <c r="J2102" s="68" t="str">
        <f>VLOOKUP(C2102,СПРАВОЧНИК!B:D,3,0)</f>
        <v>ИНОМАРКИ</v>
      </c>
      <c r="K2102" s="69" t="str">
        <f>VLOOKUP(СВОД2023[[#This Row],[ФО]],СПРАВОЧНИК!H:P,2,0)</f>
        <v>Дальневосточный ФО</v>
      </c>
    </row>
    <row r="2103" spans="1:11" x14ac:dyDescent="0.2">
      <c r="A2103" t="s">
        <v>600</v>
      </c>
      <c r="B2103" t="s">
        <v>590</v>
      </c>
      <c r="C2103" s="1" t="s">
        <v>445</v>
      </c>
      <c r="D2103" s="1" t="s">
        <v>1763</v>
      </c>
      <c r="E2103" s="2">
        <v>3</v>
      </c>
      <c r="F2103" s="3">
        <v>3</v>
      </c>
      <c r="G2103" s="2">
        <v>15</v>
      </c>
      <c r="H2103" s="3">
        <v>11</v>
      </c>
      <c r="I2103" s="68" t="str">
        <f>VLOOKUP(C2103,СПРАВОЧНИК!B:D,2,0)</f>
        <v>ЕВРОПА</v>
      </c>
      <c r="J2103" s="68" t="str">
        <f>VLOOKUP(C2103,СПРАВОЧНИК!B:D,3,0)</f>
        <v>ИНОМАРКИ</v>
      </c>
      <c r="K2103" s="69" t="str">
        <f>VLOOKUP(СВОД2023[[#This Row],[ФО]],СПРАВОЧНИК!H:P,2,0)</f>
        <v>Дальневосточный ФО</v>
      </c>
    </row>
    <row r="2104" spans="1:11" x14ac:dyDescent="0.2">
      <c r="A2104" t="s">
        <v>600</v>
      </c>
      <c r="B2104" t="s">
        <v>590</v>
      </c>
      <c r="C2104" s="1" t="s">
        <v>445</v>
      </c>
      <c r="D2104" s="1" t="s">
        <v>1764</v>
      </c>
      <c r="E2104" s="2"/>
      <c r="F2104" s="3"/>
      <c r="G2104" s="2"/>
      <c r="H2104" s="3">
        <v>1</v>
      </c>
      <c r="I2104" s="68" t="str">
        <f>VLOOKUP(C2104,СПРАВОЧНИК!B:D,2,0)</f>
        <v>ЕВРОПА</v>
      </c>
      <c r="J2104" s="68" t="str">
        <f>VLOOKUP(C2104,СПРАВОЧНИК!B:D,3,0)</f>
        <v>ИНОМАРКИ</v>
      </c>
      <c r="K2104" s="69" t="str">
        <f>VLOOKUP(СВОД2023[[#This Row],[ФО]],СПРАВОЧНИК!H:P,2,0)</f>
        <v>Дальневосточный ФО</v>
      </c>
    </row>
    <row r="2105" spans="1:11" x14ac:dyDescent="0.2">
      <c r="A2105" t="s">
        <v>600</v>
      </c>
      <c r="B2105" t="s">
        <v>590</v>
      </c>
      <c r="C2105" s="1" t="s">
        <v>445</v>
      </c>
      <c r="D2105" s="1" t="s">
        <v>1765</v>
      </c>
      <c r="E2105" s="2">
        <v>1</v>
      </c>
      <c r="F2105" s="3">
        <v>1</v>
      </c>
      <c r="G2105" s="2">
        <v>8</v>
      </c>
      <c r="H2105" s="3">
        <v>3</v>
      </c>
      <c r="I2105" s="68" t="str">
        <f>VLOOKUP(C2105,СПРАВОЧНИК!B:D,2,0)</f>
        <v>ЕВРОПА</v>
      </c>
      <c r="J2105" s="68" t="str">
        <f>VLOOKUP(C2105,СПРАВОЧНИК!B:D,3,0)</f>
        <v>ИНОМАРКИ</v>
      </c>
      <c r="K2105" s="69" t="str">
        <f>VLOOKUP(СВОД2023[[#This Row],[ФО]],СПРАВОЧНИК!H:P,2,0)</f>
        <v>Дальневосточный ФО</v>
      </c>
    </row>
    <row r="2106" spans="1:11" x14ac:dyDescent="0.2">
      <c r="A2106" t="s">
        <v>600</v>
      </c>
      <c r="B2106" t="s">
        <v>590</v>
      </c>
      <c r="C2106" s="1" t="s">
        <v>445</v>
      </c>
      <c r="D2106" s="1" t="s">
        <v>1766</v>
      </c>
      <c r="E2106" s="2"/>
      <c r="F2106" s="3"/>
      <c r="G2106" s="2"/>
      <c r="H2106" s="3">
        <v>1</v>
      </c>
      <c r="I2106" s="68" t="str">
        <f>VLOOKUP(C2106,СПРАВОЧНИК!B:D,2,0)</f>
        <v>ЕВРОПА</v>
      </c>
      <c r="J2106" s="68" t="str">
        <f>VLOOKUP(C2106,СПРАВОЧНИК!B:D,3,0)</f>
        <v>ИНОМАРКИ</v>
      </c>
      <c r="K2106" s="69" t="str">
        <f>VLOOKUP(СВОД2023[[#This Row],[ФО]],СПРАВОЧНИК!H:P,2,0)</f>
        <v>Дальневосточный ФО</v>
      </c>
    </row>
    <row r="2107" spans="1:11" x14ac:dyDescent="0.2">
      <c r="A2107" t="s">
        <v>600</v>
      </c>
      <c r="B2107" t="s">
        <v>590</v>
      </c>
      <c r="C2107" s="1" t="s">
        <v>445</v>
      </c>
      <c r="D2107" s="1" t="s">
        <v>447</v>
      </c>
      <c r="E2107" s="2"/>
      <c r="F2107" s="3"/>
      <c r="G2107" s="2">
        <v>3</v>
      </c>
      <c r="H2107" s="3">
        <v>1</v>
      </c>
      <c r="I2107" s="68" t="str">
        <f>VLOOKUP(C2107,СПРАВОЧНИК!B:D,2,0)</f>
        <v>ЕВРОПА</v>
      </c>
      <c r="J2107" s="68" t="str">
        <f>VLOOKUP(C2107,СПРАВОЧНИК!B:D,3,0)</f>
        <v>ИНОМАРКИ</v>
      </c>
      <c r="K2107" s="69" t="str">
        <f>VLOOKUP(СВОД2023[[#This Row],[ФО]],СПРАВОЧНИК!H:P,2,0)</f>
        <v>Дальневосточный ФО</v>
      </c>
    </row>
    <row r="2108" spans="1:11" x14ac:dyDescent="0.2">
      <c r="A2108" t="s">
        <v>600</v>
      </c>
      <c r="B2108" t="s">
        <v>590</v>
      </c>
      <c r="C2108" s="1" t="s">
        <v>445</v>
      </c>
      <c r="D2108" s="1" t="s">
        <v>448</v>
      </c>
      <c r="E2108" s="2"/>
      <c r="F2108" s="3"/>
      <c r="G2108" s="2">
        <v>11</v>
      </c>
      <c r="H2108" s="3">
        <v>2</v>
      </c>
      <c r="I2108" s="68" t="str">
        <f>VLOOKUP(C2108,СПРАВОЧНИК!B:D,2,0)</f>
        <v>ЕВРОПА</v>
      </c>
      <c r="J2108" s="68" t="str">
        <f>VLOOKUP(C2108,СПРАВОЧНИК!B:D,3,0)</f>
        <v>ИНОМАРКИ</v>
      </c>
      <c r="K2108" s="69" t="str">
        <f>VLOOKUP(СВОД2023[[#This Row],[ФО]],СПРАВОЧНИК!H:P,2,0)</f>
        <v>Дальневосточный ФО</v>
      </c>
    </row>
    <row r="2109" spans="1:11" x14ac:dyDescent="0.2">
      <c r="A2109" t="s">
        <v>600</v>
      </c>
      <c r="B2109" t="s">
        <v>590</v>
      </c>
      <c r="C2109" s="1" t="s">
        <v>445</v>
      </c>
      <c r="D2109" s="1" t="s">
        <v>1767</v>
      </c>
      <c r="E2109" s="2"/>
      <c r="F2109" s="3"/>
      <c r="G2109" s="2"/>
      <c r="H2109" s="3">
        <v>1</v>
      </c>
      <c r="I2109" s="68" t="str">
        <f>VLOOKUP(C2109,СПРАВОЧНИК!B:D,2,0)</f>
        <v>ЕВРОПА</v>
      </c>
      <c r="J2109" s="68" t="str">
        <f>VLOOKUP(C2109,СПРАВОЧНИК!B:D,3,0)</f>
        <v>ИНОМАРКИ</v>
      </c>
      <c r="K2109" s="69" t="str">
        <f>VLOOKUP(СВОД2023[[#This Row],[ФО]],СПРАВОЧНИК!H:P,2,0)</f>
        <v>Дальневосточный ФО</v>
      </c>
    </row>
    <row r="2110" spans="1:11" x14ac:dyDescent="0.2">
      <c r="A2110" t="s">
        <v>600</v>
      </c>
      <c r="B2110" t="s">
        <v>590</v>
      </c>
      <c r="C2110" s="1" t="s">
        <v>445</v>
      </c>
      <c r="D2110" s="1" t="s">
        <v>1768</v>
      </c>
      <c r="E2110" s="2">
        <v>2</v>
      </c>
      <c r="F2110" s="3"/>
      <c r="G2110" s="2">
        <v>10</v>
      </c>
      <c r="H2110" s="3">
        <v>11</v>
      </c>
      <c r="I2110" s="68" t="str">
        <f>VLOOKUP(C2110,СПРАВОЧНИК!B:D,2,0)</f>
        <v>ЕВРОПА</v>
      </c>
      <c r="J2110" s="68" t="str">
        <f>VLOOKUP(C2110,СПРАВОЧНИК!B:D,3,0)</f>
        <v>ИНОМАРКИ</v>
      </c>
      <c r="K2110" s="69" t="str">
        <f>VLOOKUP(СВОД2023[[#This Row],[ФО]],СПРАВОЧНИК!H:P,2,0)</f>
        <v>Дальневосточный ФО</v>
      </c>
    </row>
    <row r="2111" spans="1:11" x14ac:dyDescent="0.2">
      <c r="A2111" t="s">
        <v>600</v>
      </c>
      <c r="B2111" t="s">
        <v>590</v>
      </c>
      <c r="C2111" s="1" t="s">
        <v>445</v>
      </c>
      <c r="D2111" s="1" t="s">
        <v>1769</v>
      </c>
      <c r="E2111" s="2">
        <v>1</v>
      </c>
      <c r="F2111" s="3">
        <v>4</v>
      </c>
      <c r="G2111" s="2">
        <v>31</v>
      </c>
      <c r="H2111" s="3">
        <v>19</v>
      </c>
      <c r="I2111" s="68" t="str">
        <f>VLOOKUP(C2111,СПРАВОЧНИК!B:D,2,0)</f>
        <v>ЕВРОПА</v>
      </c>
      <c r="J2111" s="68" t="str">
        <f>VLOOKUP(C2111,СПРАВОЧНИК!B:D,3,0)</f>
        <v>ИНОМАРКИ</v>
      </c>
      <c r="K2111" s="69" t="str">
        <f>VLOOKUP(СВОД2023[[#This Row],[ФО]],СПРАВОЧНИК!H:P,2,0)</f>
        <v>Дальневосточный ФО</v>
      </c>
    </row>
    <row r="2112" spans="1:11" x14ac:dyDescent="0.2">
      <c r="A2112" t="s">
        <v>600</v>
      </c>
      <c r="B2112" t="s">
        <v>590</v>
      </c>
      <c r="C2112" s="1" t="s">
        <v>445</v>
      </c>
      <c r="D2112" s="1" t="s">
        <v>1770</v>
      </c>
      <c r="E2112" s="2">
        <v>1</v>
      </c>
      <c r="F2112" s="3"/>
      <c r="G2112" s="2">
        <v>5</v>
      </c>
      <c r="H2112" s="3">
        <v>1</v>
      </c>
      <c r="I2112" s="68" t="str">
        <f>VLOOKUP(C2112,СПРАВОЧНИК!B:D,2,0)</f>
        <v>ЕВРОПА</v>
      </c>
      <c r="J2112" s="68" t="str">
        <f>VLOOKUP(C2112,СПРАВОЧНИК!B:D,3,0)</f>
        <v>ИНОМАРКИ</v>
      </c>
      <c r="K2112" s="69" t="str">
        <f>VLOOKUP(СВОД2023[[#This Row],[ФО]],СПРАВОЧНИК!H:P,2,0)</f>
        <v>Дальневосточный ФО</v>
      </c>
    </row>
    <row r="2113" spans="1:11" x14ac:dyDescent="0.2">
      <c r="A2113" t="s">
        <v>600</v>
      </c>
      <c r="B2113" t="s">
        <v>590</v>
      </c>
      <c r="C2113" s="1" t="s">
        <v>445</v>
      </c>
      <c r="D2113" s="1" t="s">
        <v>1771</v>
      </c>
      <c r="E2113" s="2">
        <v>1</v>
      </c>
      <c r="F2113" s="3">
        <v>2</v>
      </c>
      <c r="G2113" s="2">
        <v>1</v>
      </c>
      <c r="H2113" s="3">
        <v>6</v>
      </c>
      <c r="I2113" s="68" t="str">
        <f>VLOOKUP(C2113,СПРАВОЧНИК!B:D,2,0)</f>
        <v>ЕВРОПА</v>
      </c>
      <c r="J2113" s="68" t="str">
        <f>VLOOKUP(C2113,СПРАВОЧНИК!B:D,3,0)</f>
        <v>ИНОМАРКИ</v>
      </c>
      <c r="K2113" s="69" t="str">
        <f>VLOOKUP(СВОД2023[[#This Row],[ФО]],СПРАВОЧНИК!H:P,2,0)</f>
        <v>Дальневосточный ФО</v>
      </c>
    </row>
    <row r="2114" spans="1:11" x14ac:dyDescent="0.2">
      <c r="A2114" t="s">
        <v>600</v>
      </c>
      <c r="B2114" t="s">
        <v>590</v>
      </c>
      <c r="C2114" s="1" t="s">
        <v>445</v>
      </c>
      <c r="D2114" s="1" t="s">
        <v>1772</v>
      </c>
      <c r="E2114" s="2"/>
      <c r="F2114" s="3"/>
      <c r="G2114" s="2">
        <v>1</v>
      </c>
      <c r="H2114" s="3">
        <v>1</v>
      </c>
      <c r="I2114" s="68" t="str">
        <f>VLOOKUP(C2114,СПРАВОЧНИК!B:D,2,0)</f>
        <v>ЕВРОПА</v>
      </c>
      <c r="J2114" s="68" t="str">
        <f>VLOOKUP(C2114,СПРАВОЧНИК!B:D,3,0)</f>
        <v>ИНОМАРКИ</v>
      </c>
      <c r="K2114" s="69" t="str">
        <f>VLOOKUP(СВОД2023[[#This Row],[ФО]],СПРАВОЧНИК!H:P,2,0)</f>
        <v>Дальневосточный ФО</v>
      </c>
    </row>
    <row r="2115" spans="1:11" x14ac:dyDescent="0.2">
      <c r="A2115" t="s">
        <v>600</v>
      </c>
      <c r="B2115" t="s">
        <v>590</v>
      </c>
      <c r="C2115" s="1" t="s">
        <v>445</v>
      </c>
      <c r="D2115" s="1" t="s">
        <v>449</v>
      </c>
      <c r="E2115" s="2"/>
      <c r="F2115" s="3"/>
      <c r="G2115" s="2">
        <v>1</v>
      </c>
      <c r="H2115" s="3">
        <v>6</v>
      </c>
      <c r="I2115" s="68" t="str">
        <f>VLOOKUP(C2115,СПРАВОЧНИК!B:D,2,0)</f>
        <v>ЕВРОПА</v>
      </c>
      <c r="J2115" s="68" t="str">
        <f>VLOOKUP(C2115,СПРАВОЧНИК!B:D,3,0)</f>
        <v>ИНОМАРКИ</v>
      </c>
      <c r="K2115" s="69" t="str">
        <f>VLOOKUP(СВОД2023[[#This Row],[ФО]],СПРАВОЧНИК!H:P,2,0)</f>
        <v>Дальневосточный ФО</v>
      </c>
    </row>
    <row r="2116" spans="1:11" x14ac:dyDescent="0.2">
      <c r="A2116" t="s">
        <v>600</v>
      </c>
      <c r="B2116" t="s">
        <v>590</v>
      </c>
      <c r="C2116" s="1" t="s">
        <v>445</v>
      </c>
      <c r="D2116" s="1" t="s">
        <v>450</v>
      </c>
      <c r="E2116" s="2"/>
      <c r="F2116" s="3"/>
      <c r="G2116" s="2"/>
      <c r="H2116" s="3">
        <v>1</v>
      </c>
      <c r="I2116" s="68" t="str">
        <f>VLOOKUP(C2116,СПРАВОЧНИК!B:D,2,0)</f>
        <v>ЕВРОПА</v>
      </c>
      <c r="J2116" s="68" t="str">
        <f>VLOOKUP(C2116,СПРАВОЧНИК!B:D,3,0)</f>
        <v>ИНОМАРКИ</v>
      </c>
      <c r="K2116" s="69" t="str">
        <f>VLOOKUP(СВОД2023[[#This Row],[ФО]],СПРАВОЧНИК!H:P,2,0)</f>
        <v>Дальневосточный ФО</v>
      </c>
    </row>
    <row r="2117" spans="1:11" x14ac:dyDescent="0.2">
      <c r="A2117" t="s">
        <v>600</v>
      </c>
      <c r="B2117" t="s">
        <v>590</v>
      </c>
      <c r="C2117" s="1" t="s">
        <v>445</v>
      </c>
      <c r="D2117" s="1" t="s">
        <v>636</v>
      </c>
      <c r="E2117" s="2"/>
      <c r="F2117" s="3"/>
      <c r="G2117" s="2">
        <v>2</v>
      </c>
      <c r="H2117" s="3"/>
      <c r="I2117" s="68" t="str">
        <f>VLOOKUP(C2117,СПРАВОЧНИК!B:D,2,0)</f>
        <v>ЕВРОПА</v>
      </c>
      <c r="J2117" s="68" t="str">
        <f>VLOOKUP(C2117,СПРАВОЧНИК!B:D,3,0)</f>
        <v>ИНОМАРКИ</v>
      </c>
      <c r="K2117" s="69" t="str">
        <f>VLOOKUP(СВОД2023[[#This Row],[ФО]],СПРАВОЧНИК!H:P,2,0)</f>
        <v>Дальневосточный ФО</v>
      </c>
    </row>
    <row r="2118" spans="1:11" x14ac:dyDescent="0.2">
      <c r="A2118" t="s">
        <v>600</v>
      </c>
      <c r="B2118" t="s">
        <v>590</v>
      </c>
      <c r="C2118" s="1" t="s">
        <v>445</v>
      </c>
      <c r="D2118" s="1" t="s">
        <v>1773</v>
      </c>
      <c r="E2118" s="2"/>
      <c r="F2118" s="3"/>
      <c r="G2118" s="2"/>
      <c r="H2118" s="3">
        <v>1</v>
      </c>
      <c r="I2118" s="68" t="str">
        <f>VLOOKUP(C2118,СПРАВОЧНИК!B:D,2,0)</f>
        <v>ЕВРОПА</v>
      </c>
      <c r="J2118" s="68" t="str">
        <f>VLOOKUP(C2118,СПРАВОЧНИК!B:D,3,0)</f>
        <v>ИНОМАРКИ</v>
      </c>
      <c r="K2118" s="69" t="str">
        <f>VLOOKUP(СВОД2023[[#This Row],[ФО]],СПРАВОЧНИК!H:P,2,0)</f>
        <v>Дальневосточный ФО</v>
      </c>
    </row>
    <row r="2119" spans="1:11" x14ac:dyDescent="0.2">
      <c r="A2119" t="s">
        <v>600</v>
      </c>
      <c r="B2119" t="s">
        <v>590</v>
      </c>
      <c r="C2119" s="1" t="s">
        <v>445</v>
      </c>
      <c r="D2119" s="1" t="s">
        <v>1774</v>
      </c>
      <c r="E2119" s="2"/>
      <c r="F2119" s="3"/>
      <c r="G2119" s="2">
        <v>2</v>
      </c>
      <c r="H2119" s="3">
        <v>1</v>
      </c>
      <c r="I2119" s="68" t="str">
        <f>VLOOKUP(C2119,СПРАВОЧНИК!B:D,2,0)</f>
        <v>ЕВРОПА</v>
      </c>
      <c r="J2119" s="68" t="str">
        <f>VLOOKUP(C2119,СПРАВОЧНИК!B:D,3,0)</f>
        <v>ИНОМАРКИ</v>
      </c>
      <c r="K2119" s="69" t="str">
        <f>VLOOKUP(СВОД2023[[#This Row],[ФО]],СПРАВОЧНИК!H:P,2,0)</f>
        <v>Дальневосточный ФО</v>
      </c>
    </row>
    <row r="2120" spans="1:11" x14ac:dyDescent="0.2">
      <c r="A2120" t="s">
        <v>600</v>
      </c>
      <c r="B2120" t="s">
        <v>590</v>
      </c>
      <c r="C2120" s="1" t="s">
        <v>1775</v>
      </c>
      <c r="D2120" s="1" t="s">
        <v>1776</v>
      </c>
      <c r="E2120" s="2"/>
      <c r="F2120" s="3"/>
      <c r="G2120" s="2"/>
      <c r="H2120" s="3">
        <v>1</v>
      </c>
      <c r="I2120" s="68" t="str">
        <f>VLOOKUP(C2120,СПРАВОЧНИК!B:D,2,0)</f>
        <v>США</v>
      </c>
      <c r="J2120" s="68" t="str">
        <f>VLOOKUP(C2120,СПРАВОЧНИК!B:D,3,0)</f>
        <v>ИНОМАРКИ</v>
      </c>
      <c r="K2120" s="69" t="str">
        <f>VLOOKUP(СВОД2023[[#This Row],[ФО]],СПРАВОЧНИК!H:P,2,0)</f>
        <v>Дальневосточный ФО</v>
      </c>
    </row>
    <row r="2121" spans="1:11" x14ac:dyDescent="0.2">
      <c r="A2121" t="s">
        <v>600</v>
      </c>
      <c r="B2121" t="s">
        <v>590</v>
      </c>
      <c r="C2121" s="1" t="s">
        <v>1777</v>
      </c>
      <c r="D2121" s="1" t="s">
        <v>1778</v>
      </c>
      <c r="E2121" s="2">
        <v>1</v>
      </c>
      <c r="F2121" s="3"/>
      <c r="G2121" s="2">
        <v>2</v>
      </c>
      <c r="H2121" s="3">
        <v>3</v>
      </c>
      <c r="I2121" s="68" t="str">
        <f>VLOOKUP(C2121,СПРАВОЧНИК!B:D,2,0)</f>
        <v>США</v>
      </c>
      <c r="J2121" s="68" t="str">
        <f>VLOOKUP(C2121,СПРАВОЧНИК!B:D,3,0)</f>
        <v>ИНОМАРКИ</v>
      </c>
      <c r="K2121" s="69" t="str">
        <f>VLOOKUP(СВОД2023[[#This Row],[ФО]],СПРАВОЧНИК!H:P,2,0)</f>
        <v>Дальневосточный ФО</v>
      </c>
    </row>
    <row r="2122" spans="1:11" x14ac:dyDescent="0.2">
      <c r="A2122" t="s">
        <v>600</v>
      </c>
      <c r="B2122" t="s">
        <v>590</v>
      </c>
      <c r="C2122" s="1" t="s">
        <v>453</v>
      </c>
      <c r="D2122" s="1" t="s">
        <v>454</v>
      </c>
      <c r="E2122" s="2"/>
      <c r="F2122" s="3"/>
      <c r="G2122" s="2">
        <v>1</v>
      </c>
      <c r="H2122" s="3">
        <v>1</v>
      </c>
      <c r="I2122" s="68" t="str">
        <f>VLOOKUP(C2122,СПРАВОЧНИК!B:D,2,0)</f>
        <v>ЕВРОПА</v>
      </c>
      <c r="J2122" s="68" t="str">
        <f>VLOOKUP(C2122,СПРАВОЧНИК!B:D,3,0)</f>
        <v>ИНОМАРКИ</v>
      </c>
      <c r="K2122" s="69" t="str">
        <f>VLOOKUP(СВОД2023[[#This Row],[ФО]],СПРАВОЧНИК!H:P,2,0)</f>
        <v>Дальневосточный ФО</v>
      </c>
    </row>
    <row r="2123" spans="1:11" x14ac:dyDescent="0.2">
      <c r="A2123" t="s">
        <v>600</v>
      </c>
      <c r="B2123" t="s">
        <v>590</v>
      </c>
      <c r="C2123" s="1" t="s">
        <v>453</v>
      </c>
      <c r="D2123" s="1" t="s">
        <v>455</v>
      </c>
      <c r="E2123" s="2">
        <v>8</v>
      </c>
      <c r="F2123" s="3">
        <v>14</v>
      </c>
      <c r="G2123" s="2">
        <v>69</v>
      </c>
      <c r="H2123" s="3">
        <v>69</v>
      </c>
      <c r="I2123" s="68" t="str">
        <f>VLOOKUP(C2123,СПРАВОЧНИК!B:D,2,0)</f>
        <v>ЕВРОПА</v>
      </c>
      <c r="J2123" s="68" t="str">
        <f>VLOOKUP(C2123,СПРАВОЧНИК!B:D,3,0)</f>
        <v>ИНОМАРКИ</v>
      </c>
      <c r="K2123" s="69" t="str">
        <f>VLOOKUP(СВОД2023[[#This Row],[ФО]],СПРАВОЧНИК!H:P,2,0)</f>
        <v>Дальневосточный ФО</v>
      </c>
    </row>
    <row r="2124" spans="1:11" x14ac:dyDescent="0.2">
      <c r="A2124" t="s">
        <v>600</v>
      </c>
      <c r="B2124" t="s">
        <v>590</v>
      </c>
      <c r="C2124" s="1" t="s">
        <v>453</v>
      </c>
      <c r="D2124" s="1" t="s">
        <v>456</v>
      </c>
      <c r="E2124" s="2"/>
      <c r="F2124" s="3">
        <v>1</v>
      </c>
      <c r="G2124" s="2">
        <v>1</v>
      </c>
      <c r="H2124" s="3">
        <v>2</v>
      </c>
      <c r="I2124" s="68" t="str">
        <f>VLOOKUP(C2124,СПРАВОЧНИК!B:D,2,0)</f>
        <v>ЕВРОПА</v>
      </c>
      <c r="J2124" s="68" t="str">
        <f>VLOOKUP(C2124,СПРАВОЧНИК!B:D,3,0)</f>
        <v>ИНОМАРКИ</v>
      </c>
      <c r="K2124" s="69" t="str">
        <f>VLOOKUP(СВОД2023[[#This Row],[ФО]],СПРАВОЧНИК!H:P,2,0)</f>
        <v>Дальневосточный ФО</v>
      </c>
    </row>
    <row r="2125" spans="1:11" x14ac:dyDescent="0.2">
      <c r="A2125" t="s">
        <v>600</v>
      </c>
      <c r="B2125" t="s">
        <v>590</v>
      </c>
      <c r="C2125" s="1" t="s">
        <v>453</v>
      </c>
      <c r="D2125" s="1" t="s">
        <v>457</v>
      </c>
      <c r="E2125" s="2">
        <v>2</v>
      </c>
      <c r="F2125" s="3">
        <v>1</v>
      </c>
      <c r="G2125" s="2">
        <v>10</v>
      </c>
      <c r="H2125" s="3">
        <v>8</v>
      </c>
      <c r="I2125" s="68" t="str">
        <f>VLOOKUP(C2125,СПРАВОЧНИК!B:D,2,0)</f>
        <v>ЕВРОПА</v>
      </c>
      <c r="J2125" s="68" t="str">
        <f>VLOOKUP(C2125,СПРАВОЧНИК!B:D,3,0)</f>
        <v>ИНОМАРКИ</v>
      </c>
      <c r="K2125" s="69" t="str">
        <f>VLOOKUP(СВОД2023[[#This Row],[ФО]],СПРАВОЧНИК!H:P,2,0)</f>
        <v>Дальневосточный ФО</v>
      </c>
    </row>
    <row r="2126" spans="1:11" x14ac:dyDescent="0.2">
      <c r="A2126" t="s">
        <v>600</v>
      </c>
      <c r="B2126" t="s">
        <v>590</v>
      </c>
      <c r="C2126" s="1" t="s">
        <v>453</v>
      </c>
      <c r="D2126" s="1" t="s">
        <v>458</v>
      </c>
      <c r="E2126" s="2">
        <v>1</v>
      </c>
      <c r="F2126" s="3"/>
      <c r="G2126" s="2">
        <v>5</v>
      </c>
      <c r="H2126" s="3">
        <v>11</v>
      </c>
      <c r="I2126" s="68" t="str">
        <f>VLOOKUP(C2126,СПРАВОЧНИК!B:D,2,0)</f>
        <v>ЕВРОПА</v>
      </c>
      <c r="J2126" s="68" t="str">
        <f>VLOOKUP(C2126,СПРАВОЧНИК!B:D,3,0)</f>
        <v>ИНОМАРКИ</v>
      </c>
      <c r="K2126" s="69" t="str">
        <f>VLOOKUP(СВОД2023[[#This Row],[ФО]],СПРАВОЧНИК!H:P,2,0)</f>
        <v>Дальневосточный ФО</v>
      </c>
    </row>
    <row r="2127" spans="1:11" x14ac:dyDescent="0.2">
      <c r="A2127" t="s">
        <v>600</v>
      </c>
      <c r="B2127" t="s">
        <v>590</v>
      </c>
      <c r="C2127" s="1" t="s">
        <v>453</v>
      </c>
      <c r="D2127" s="1" t="s">
        <v>831</v>
      </c>
      <c r="E2127" s="2">
        <v>1</v>
      </c>
      <c r="F2127" s="3"/>
      <c r="G2127" s="2">
        <v>1</v>
      </c>
      <c r="H2127" s="3"/>
      <c r="I2127" s="68" t="str">
        <f>VLOOKUP(C2127,СПРАВОЧНИК!B:D,2,0)</f>
        <v>ЕВРОПА</v>
      </c>
      <c r="J2127" s="68" t="str">
        <f>VLOOKUP(C2127,СПРАВОЧНИК!B:D,3,0)</f>
        <v>ИНОМАРКИ</v>
      </c>
      <c r="K2127" s="69" t="str">
        <f>VLOOKUP(СВОД2023[[#This Row],[ФО]],СПРАВОЧНИК!H:P,2,0)</f>
        <v>Дальневосточный ФО</v>
      </c>
    </row>
    <row r="2128" spans="1:11" x14ac:dyDescent="0.2">
      <c r="A2128" t="s">
        <v>600</v>
      </c>
      <c r="B2128" t="s">
        <v>590</v>
      </c>
      <c r="C2128" s="1" t="s">
        <v>453</v>
      </c>
      <c r="D2128" s="1" t="s">
        <v>460</v>
      </c>
      <c r="E2128" s="2"/>
      <c r="F2128" s="3"/>
      <c r="G2128" s="2">
        <v>1</v>
      </c>
      <c r="H2128" s="3">
        <v>1</v>
      </c>
      <c r="I2128" s="68" t="str">
        <f>VLOOKUP(C2128,СПРАВОЧНИК!B:D,2,0)</f>
        <v>ЕВРОПА</v>
      </c>
      <c r="J2128" s="68" t="str">
        <f>VLOOKUP(C2128,СПРАВОЧНИК!B:D,3,0)</f>
        <v>ИНОМАРКИ</v>
      </c>
      <c r="K2128" s="69" t="str">
        <f>VLOOKUP(СВОД2023[[#This Row],[ФО]],СПРАВОЧНИК!H:P,2,0)</f>
        <v>Дальневосточный ФО</v>
      </c>
    </row>
    <row r="2129" spans="1:11" x14ac:dyDescent="0.2">
      <c r="A2129" t="s">
        <v>600</v>
      </c>
      <c r="B2129" t="s">
        <v>590</v>
      </c>
      <c r="C2129" s="1" t="s">
        <v>453</v>
      </c>
      <c r="D2129" s="1" t="s">
        <v>461</v>
      </c>
      <c r="E2129" s="2"/>
      <c r="F2129" s="3"/>
      <c r="G2129" s="2">
        <v>1</v>
      </c>
      <c r="H2129" s="3">
        <v>1</v>
      </c>
      <c r="I2129" s="68" t="str">
        <f>VLOOKUP(C2129,СПРАВОЧНИК!B:D,2,0)</f>
        <v>ЕВРОПА</v>
      </c>
      <c r="J2129" s="68" t="str">
        <f>VLOOKUP(C2129,СПРАВОЧНИК!B:D,3,0)</f>
        <v>ИНОМАРКИ</v>
      </c>
      <c r="K2129" s="69" t="str">
        <f>VLOOKUP(СВОД2023[[#This Row],[ФО]],СПРАВОЧНИК!H:P,2,0)</f>
        <v>Дальневосточный ФО</v>
      </c>
    </row>
    <row r="2130" spans="1:11" x14ac:dyDescent="0.2">
      <c r="A2130" t="s">
        <v>600</v>
      </c>
      <c r="B2130" t="s">
        <v>590</v>
      </c>
      <c r="C2130" s="1" t="s">
        <v>1779</v>
      </c>
      <c r="D2130" s="1" t="s">
        <v>1780</v>
      </c>
      <c r="E2130" s="2"/>
      <c r="F2130" s="3"/>
      <c r="G2130" s="2">
        <v>1</v>
      </c>
      <c r="H2130" s="3"/>
      <c r="I2130" s="68" t="str">
        <f>VLOOKUP(C2130,СПРАВОЧНИК!B:D,2,0)</f>
        <v>ЯПОНИЯ</v>
      </c>
      <c r="J2130" s="68" t="str">
        <f>VLOOKUP(C2130,СПРАВОЧНИК!B:D,3,0)</f>
        <v>ИНОМАРКИ</v>
      </c>
      <c r="K2130" s="69" t="str">
        <f>VLOOKUP(СВОД2023[[#This Row],[ФО]],СПРАВОЧНИК!H:P,2,0)</f>
        <v>Дальневосточный ФО</v>
      </c>
    </row>
    <row r="2131" spans="1:11" x14ac:dyDescent="0.2">
      <c r="A2131" t="s">
        <v>600</v>
      </c>
      <c r="B2131" t="s">
        <v>590</v>
      </c>
      <c r="C2131" s="1" t="s">
        <v>462</v>
      </c>
      <c r="D2131" s="1" t="s">
        <v>1781</v>
      </c>
      <c r="E2131" s="2"/>
      <c r="F2131" s="3"/>
      <c r="G2131" s="2"/>
      <c r="H2131" s="3">
        <v>1</v>
      </c>
      <c r="I2131" s="68" t="str">
        <f>VLOOKUP(C2131,СПРАВОЧНИК!B:D,2,0)</f>
        <v>КОРЕЯ</v>
      </c>
      <c r="J2131" s="68" t="str">
        <f>VLOOKUP(C2131,СПРАВОЧНИК!B:D,3,0)</f>
        <v>ИНОМАРКИ</v>
      </c>
      <c r="K2131" s="69" t="str">
        <f>VLOOKUP(СВОД2023[[#This Row],[ФО]],СПРАВОЧНИК!H:P,2,0)</f>
        <v>Дальневосточный ФО</v>
      </c>
    </row>
    <row r="2132" spans="1:11" x14ac:dyDescent="0.2">
      <c r="A2132" t="s">
        <v>600</v>
      </c>
      <c r="B2132" t="s">
        <v>590</v>
      </c>
      <c r="C2132" s="1" t="s">
        <v>462</v>
      </c>
      <c r="D2132" s="1" t="s">
        <v>1782</v>
      </c>
      <c r="E2132" s="2"/>
      <c r="F2132" s="3"/>
      <c r="G2132" s="2">
        <v>1</v>
      </c>
      <c r="H2132" s="3"/>
      <c r="I2132" s="68" t="str">
        <f>VLOOKUP(C2132,СПРАВОЧНИК!B:D,2,0)</f>
        <v>КОРЕЯ</v>
      </c>
      <c r="J2132" s="68" t="str">
        <f>VLOOKUP(C2132,СПРАВОЧНИК!B:D,3,0)</f>
        <v>ИНОМАРКИ</v>
      </c>
      <c r="K2132" s="69" t="str">
        <f>VLOOKUP(СВОД2023[[#This Row],[ФО]],СПРАВОЧНИК!H:P,2,0)</f>
        <v>Дальневосточный ФО</v>
      </c>
    </row>
    <row r="2133" spans="1:11" x14ac:dyDescent="0.2">
      <c r="A2133" t="s">
        <v>600</v>
      </c>
      <c r="B2133" t="s">
        <v>590</v>
      </c>
      <c r="C2133" s="1" t="s">
        <v>462</v>
      </c>
      <c r="D2133" s="1" t="s">
        <v>463</v>
      </c>
      <c r="E2133" s="2"/>
      <c r="F2133" s="3"/>
      <c r="G2133" s="2">
        <v>1</v>
      </c>
      <c r="H2133" s="3">
        <v>1</v>
      </c>
      <c r="I2133" s="68" t="str">
        <f>VLOOKUP(C2133,СПРАВОЧНИК!B:D,2,0)</f>
        <v>КОРЕЯ</v>
      </c>
      <c r="J2133" s="68" t="str">
        <f>VLOOKUP(C2133,СПРАВОЧНИК!B:D,3,0)</f>
        <v>ИНОМАРКИ</v>
      </c>
      <c r="K2133" s="69" t="str">
        <f>VLOOKUP(СВОД2023[[#This Row],[ФО]],СПРАВОЧНИК!H:P,2,0)</f>
        <v>Дальневосточный ФО</v>
      </c>
    </row>
    <row r="2134" spans="1:11" x14ac:dyDescent="0.2">
      <c r="A2134" t="s">
        <v>600</v>
      </c>
      <c r="B2134" t="s">
        <v>590</v>
      </c>
      <c r="C2134" s="1" t="s">
        <v>464</v>
      </c>
      <c r="D2134" s="1" t="s">
        <v>465</v>
      </c>
      <c r="E2134" s="2">
        <v>3</v>
      </c>
      <c r="F2134" s="3">
        <v>1</v>
      </c>
      <c r="G2134" s="2">
        <v>12</v>
      </c>
      <c r="H2134" s="3">
        <v>14</v>
      </c>
      <c r="I2134" s="68" t="str">
        <f>VLOOKUP(C2134,СПРАВОЧНИК!B:D,2,0)</f>
        <v>ЕВРОПА</v>
      </c>
      <c r="J2134" s="68" t="str">
        <f>VLOOKUP(C2134,СПРАВОЧНИК!B:D,3,0)</f>
        <v>ИНОМАРКИ</v>
      </c>
      <c r="K2134" s="69" t="str">
        <f>VLOOKUP(СВОД2023[[#This Row],[ФО]],СПРАВОЧНИК!H:P,2,0)</f>
        <v>Дальневосточный ФО</v>
      </c>
    </row>
    <row r="2135" spans="1:11" x14ac:dyDescent="0.2">
      <c r="A2135" t="s">
        <v>600</v>
      </c>
      <c r="B2135" t="s">
        <v>590</v>
      </c>
      <c r="C2135" s="1" t="s">
        <v>464</v>
      </c>
      <c r="D2135" s="1" t="s">
        <v>650</v>
      </c>
      <c r="E2135" s="2"/>
      <c r="F2135" s="3"/>
      <c r="G2135" s="2">
        <v>2</v>
      </c>
      <c r="H2135" s="3"/>
      <c r="I2135" s="68" t="str">
        <f>VLOOKUP(C2135,СПРАВОЧНИК!B:D,2,0)</f>
        <v>ЕВРОПА</v>
      </c>
      <c r="J2135" s="68" t="str">
        <f>VLOOKUP(C2135,СПРАВОЧНИК!B:D,3,0)</f>
        <v>ИНОМАРКИ</v>
      </c>
      <c r="K2135" s="69" t="str">
        <f>VLOOKUP(СВОД2023[[#This Row],[ФО]],СПРАВОЧНИК!H:P,2,0)</f>
        <v>Дальневосточный ФО</v>
      </c>
    </row>
    <row r="2136" spans="1:11" x14ac:dyDescent="0.2">
      <c r="A2136" t="s">
        <v>600</v>
      </c>
      <c r="B2136" t="s">
        <v>590</v>
      </c>
      <c r="C2136" s="1" t="s">
        <v>464</v>
      </c>
      <c r="D2136" s="1" t="s">
        <v>466</v>
      </c>
      <c r="E2136" s="2">
        <v>14</v>
      </c>
      <c r="F2136" s="3">
        <v>16</v>
      </c>
      <c r="G2136" s="2">
        <v>95</v>
      </c>
      <c r="H2136" s="3">
        <v>88</v>
      </c>
      <c r="I2136" s="68" t="str">
        <f>VLOOKUP(C2136,СПРАВОЧНИК!B:D,2,0)</f>
        <v>ЕВРОПА</v>
      </c>
      <c r="J2136" s="68" t="str">
        <f>VLOOKUP(C2136,СПРАВОЧНИК!B:D,3,0)</f>
        <v>ИНОМАРКИ</v>
      </c>
      <c r="K2136" s="69" t="str">
        <f>VLOOKUP(СВОД2023[[#This Row],[ФО]],СПРАВОЧНИК!H:P,2,0)</f>
        <v>Дальневосточный ФО</v>
      </c>
    </row>
    <row r="2137" spans="1:11" x14ac:dyDescent="0.2">
      <c r="A2137" t="s">
        <v>600</v>
      </c>
      <c r="B2137" t="s">
        <v>590</v>
      </c>
      <c r="C2137" s="1" t="s">
        <v>464</v>
      </c>
      <c r="D2137" s="1" t="s">
        <v>1783</v>
      </c>
      <c r="E2137" s="2">
        <v>5</v>
      </c>
      <c r="F2137" s="3">
        <v>6</v>
      </c>
      <c r="G2137" s="2">
        <v>22</v>
      </c>
      <c r="H2137" s="3">
        <v>26</v>
      </c>
      <c r="I2137" s="68" t="str">
        <f>VLOOKUP(C2137,СПРАВОЧНИК!B:D,2,0)</f>
        <v>ЕВРОПА</v>
      </c>
      <c r="J2137" s="68" t="str">
        <f>VLOOKUP(C2137,СПРАВОЧНИК!B:D,3,0)</f>
        <v>ИНОМАРКИ</v>
      </c>
      <c r="K2137" s="69" t="str">
        <f>VLOOKUP(СВОД2023[[#This Row],[ФО]],СПРАВОЧНИК!H:P,2,0)</f>
        <v>Дальневосточный ФО</v>
      </c>
    </row>
    <row r="2138" spans="1:11" x14ac:dyDescent="0.2">
      <c r="A2138" t="s">
        <v>600</v>
      </c>
      <c r="B2138" t="s">
        <v>590</v>
      </c>
      <c r="C2138" s="1" t="s">
        <v>464</v>
      </c>
      <c r="D2138" s="1" t="s">
        <v>1784</v>
      </c>
      <c r="E2138" s="2"/>
      <c r="F2138" s="3"/>
      <c r="G2138" s="2">
        <v>2</v>
      </c>
      <c r="H2138" s="3">
        <v>1</v>
      </c>
      <c r="I2138" s="68" t="str">
        <f>VLOOKUP(C2138,СПРАВОЧНИК!B:D,2,0)</f>
        <v>ЕВРОПА</v>
      </c>
      <c r="J2138" s="68" t="str">
        <f>VLOOKUP(C2138,СПРАВОЧНИК!B:D,3,0)</f>
        <v>ИНОМАРКИ</v>
      </c>
      <c r="K2138" s="69" t="str">
        <f>VLOOKUP(СВОД2023[[#This Row],[ФО]],СПРАВОЧНИК!H:P,2,0)</f>
        <v>Дальневосточный ФО</v>
      </c>
    </row>
    <row r="2139" spans="1:11" x14ac:dyDescent="0.2">
      <c r="A2139" t="s">
        <v>600</v>
      </c>
      <c r="B2139" t="s">
        <v>590</v>
      </c>
      <c r="C2139" s="1" t="s">
        <v>464</v>
      </c>
      <c r="D2139" s="1" t="s">
        <v>1785</v>
      </c>
      <c r="E2139" s="2"/>
      <c r="F2139" s="3"/>
      <c r="G2139" s="2">
        <v>2</v>
      </c>
      <c r="H2139" s="3">
        <v>3</v>
      </c>
      <c r="I2139" s="68" t="str">
        <f>VLOOKUP(C2139,СПРАВОЧНИК!B:D,2,0)</f>
        <v>ЕВРОПА</v>
      </c>
      <c r="J2139" s="68" t="str">
        <f>VLOOKUP(C2139,СПРАВОЧНИК!B:D,3,0)</f>
        <v>ИНОМАРКИ</v>
      </c>
      <c r="K2139" s="69" t="str">
        <f>VLOOKUP(СВОД2023[[#This Row],[ФО]],СПРАВОЧНИК!H:P,2,0)</f>
        <v>Дальневосточный ФО</v>
      </c>
    </row>
    <row r="2140" spans="1:11" x14ac:dyDescent="0.2">
      <c r="A2140" t="s">
        <v>600</v>
      </c>
      <c r="B2140" t="s">
        <v>590</v>
      </c>
      <c r="C2140" s="1" t="s">
        <v>464</v>
      </c>
      <c r="D2140" s="1" t="s">
        <v>467</v>
      </c>
      <c r="E2140" s="2">
        <v>10</v>
      </c>
      <c r="F2140" s="3">
        <v>12</v>
      </c>
      <c r="G2140" s="2">
        <v>37</v>
      </c>
      <c r="H2140" s="3">
        <v>40</v>
      </c>
      <c r="I2140" s="68" t="str">
        <f>VLOOKUP(C2140,СПРАВОЧНИК!B:D,2,0)</f>
        <v>ЕВРОПА</v>
      </c>
      <c r="J2140" s="68" t="str">
        <f>VLOOKUP(C2140,СПРАВОЧНИК!B:D,3,0)</f>
        <v>ИНОМАРКИ</v>
      </c>
      <c r="K2140" s="69" t="str">
        <f>VLOOKUP(СВОД2023[[#This Row],[ФО]],СПРАВОЧНИК!H:P,2,0)</f>
        <v>Дальневосточный ФО</v>
      </c>
    </row>
    <row r="2141" spans="1:11" x14ac:dyDescent="0.2">
      <c r="A2141" t="s">
        <v>600</v>
      </c>
      <c r="B2141" t="s">
        <v>590</v>
      </c>
      <c r="C2141" s="1" t="s">
        <v>464</v>
      </c>
      <c r="D2141" s="1" t="s">
        <v>468</v>
      </c>
      <c r="E2141" s="2">
        <v>5</v>
      </c>
      <c r="F2141" s="3">
        <v>3</v>
      </c>
      <c r="G2141" s="2">
        <v>21</v>
      </c>
      <c r="H2141" s="3">
        <v>19</v>
      </c>
      <c r="I2141" s="68" t="str">
        <f>VLOOKUP(C2141,СПРАВОЧНИК!B:D,2,0)</f>
        <v>ЕВРОПА</v>
      </c>
      <c r="J2141" s="68" t="str">
        <f>VLOOKUP(C2141,СПРАВОЧНИК!B:D,3,0)</f>
        <v>ИНОМАРКИ</v>
      </c>
      <c r="K2141" s="69" t="str">
        <f>VLOOKUP(СВОД2023[[#This Row],[ФО]],СПРАВОЧНИК!H:P,2,0)</f>
        <v>Дальневосточный ФО</v>
      </c>
    </row>
    <row r="2142" spans="1:11" x14ac:dyDescent="0.2">
      <c r="A2142" t="s">
        <v>600</v>
      </c>
      <c r="B2142" t="s">
        <v>590</v>
      </c>
      <c r="C2142" s="1" t="s">
        <v>464</v>
      </c>
      <c r="D2142" s="1" t="s">
        <v>1786</v>
      </c>
      <c r="E2142" s="2"/>
      <c r="F2142" s="3">
        <v>2</v>
      </c>
      <c r="G2142" s="2">
        <v>5</v>
      </c>
      <c r="H2142" s="3">
        <v>7</v>
      </c>
      <c r="I2142" s="68" t="str">
        <f>VLOOKUP(C2142,СПРАВОЧНИК!B:D,2,0)</f>
        <v>ЕВРОПА</v>
      </c>
      <c r="J2142" s="68" t="str">
        <f>VLOOKUP(C2142,СПРАВОЧНИК!B:D,3,0)</f>
        <v>ИНОМАРКИ</v>
      </c>
      <c r="K2142" s="69" t="str">
        <f>VLOOKUP(СВОД2023[[#This Row],[ФО]],СПРАВОЧНИК!H:P,2,0)</f>
        <v>Дальневосточный ФО</v>
      </c>
    </row>
    <row r="2143" spans="1:11" x14ac:dyDescent="0.2">
      <c r="A2143" t="s">
        <v>600</v>
      </c>
      <c r="B2143" t="s">
        <v>590</v>
      </c>
      <c r="C2143" s="1" t="s">
        <v>464</v>
      </c>
      <c r="D2143" s="1" t="s">
        <v>1787</v>
      </c>
      <c r="E2143" s="2"/>
      <c r="F2143" s="3">
        <v>1</v>
      </c>
      <c r="G2143" s="2"/>
      <c r="H2143" s="3">
        <v>2</v>
      </c>
      <c r="I2143" s="68" t="str">
        <f>VLOOKUP(C2143,СПРАВОЧНИК!B:D,2,0)</f>
        <v>ЕВРОПА</v>
      </c>
      <c r="J2143" s="68" t="str">
        <f>VLOOKUP(C2143,СПРАВОЧНИК!B:D,3,0)</f>
        <v>ИНОМАРКИ</v>
      </c>
      <c r="K2143" s="69" t="str">
        <f>VLOOKUP(СВОД2023[[#This Row],[ФО]],СПРАВОЧНИК!H:P,2,0)</f>
        <v>Дальневосточный ФО</v>
      </c>
    </row>
    <row r="2144" spans="1:11" x14ac:dyDescent="0.2">
      <c r="A2144" t="s">
        <v>600</v>
      </c>
      <c r="B2144" t="s">
        <v>590</v>
      </c>
      <c r="C2144" s="1" t="s">
        <v>464</v>
      </c>
      <c r="D2144" s="1" t="s">
        <v>846</v>
      </c>
      <c r="E2144" s="2">
        <v>7</v>
      </c>
      <c r="F2144" s="3">
        <v>2</v>
      </c>
      <c r="G2144" s="2">
        <v>20</v>
      </c>
      <c r="H2144" s="3">
        <v>10</v>
      </c>
      <c r="I2144" s="68" t="str">
        <f>VLOOKUP(C2144,СПРАВОЧНИК!B:D,2,0)</f>
        <v>ЕВРОПА</v>
      </c>
      <c r="J2144" s="68" t="str">
        <f>VLOOKUP(C2144,СПРАВОЧНИК!B:D,3,0)</f>
        <v>ИНОМАРКИ</v>
      </c>
      <c r="K2144" s="69" t="str">
        <f>VLOOKUP(СВОД2023[[#This Row],[ФО]],СПРАВОЧНИК!H:P,2,0)</f>
        <v>Дальневосточный ФО</v>
      </c>
    </row>
    <row r="2145" spans="1:11" x14ac:dyDescent="0.2">
      <c r="A2145" t="s">
        <v>600</v>
      </c>
      <c r="B2145" t="s">
        <v>590</v>
      </c>
      <c r="C2145" s="1" t="s">
        <v>464</v>
      </c>
      <c r="D2145" s="1" t="s">
        <v>1788</v>
      </c>
      <c r="E2145" s="2">
        <v>1</v>
      </c>
      <c r="F2145" s="3"/>
      <c r="G2145" s="2">
        <v>6</v>
      </c>
      <c r="H2145" s="3">
        <v>3</v>
      </c>
      <c r="I2145" s="68" t="str">
        <f>VLOOKUP(C2145,СПРАВОЧНИК!B:D,2,0)</f>
        <v>ЕВРОПА</v>
      </c>
      <c r="J2145" s="68" t="str">
        <f>VLOOKUP(C2145,СПРАВОЧНИК!B:D,3,0)</f>
        <v>ИНОМАРКИ</v>
      </c>
      <c r="K2145" s="69" t="str">
        <f>VLOOKUP(СВОД2023[[#This Row],[ФО]],СПРАВОЧНИК!H:P,2,0)</f>
        <v>Дальневосточный ФО</v>
      </c>
    </row>
    <row r="2146" spans="1:11" x14ac:dyDescent="0.2">
      <c r="A2146" t="s">
        <v>600</v>
      </c>
      <c r="B2146" t="s">
        <v>590</v>
      </c>
      <c r="C2146" s="1" t="s">
        <v>464</v>
      </c>
      <c r="D2146" s="1" t="s">
        <v>1789</v>
      </c>
      <c r="E2146" s="2"/>
      <c r="F2146" s="3"/>
      <c r="G2146" s="2">
        <v>2</v>
      </c>
      <c r="H2146" s="3"/>
      <c r="I2146" s="68" t="str">
        <f>VLOOKUP(C2146,СПРАВОЧНИК!B:D,2,0)</f>
        <v>ЕВРОПА</v>
      </c>
      <c r="J2146" s="68" t="str">
        <f>VLOOKUP(C2146,СПРАВОЧНИК!B:D,3,0)</f>
        <v>ИНОМАРКИ</v>
      </c>
      <c r="K2146" s="69" t="str">
        <f>VLOOKUP(СВОД2023[[#This Row],[ФО]],СПРАВОЧНИК!H:P,2,0)</f>
        <v>Дальневосточный ФО</v>
      </c>
    </row>
    <row r="2147" spans="1:11" x14ac:dyDescent="0.2">
      <c r="A2147" t="s">
        <v>600</v>
      </c>
      <c r="B2147" t="s">
        <v>590</v>
      </c>
      <c r="C2147" s="1" t="s">
        <v>464</v>
      </c>
      <c r="D2147" s="1" t="s">
        <v>470</v>
      </c>
      <c r="E2147" s="2">
        <v>17</v>
      </c>
      <c r="F2147" s="3">
        <v>17</v>
      </c>
      <c r="G2147" s="2">
        <v>113</v>
      </c>
      <c r="H2147" s="3">
        <v>120</v>
      </c>
      <c r="I2147" s="68" t="str">
        <f>VLOOKUP(C2147,СПРАВОЧНИК!B:D,2,0)</f>
        <v>ЕВРОПА</v>
      </c>
      <c r="J2147" s="68" t="str">
        <f>VLOOKUP(C2147,СПРАВОЧНИК!B:D,3,0)</f>
        <v>ИНОМАРКИ</v>
      </c>
      <c r="K2147" s="69" t="str">
        <f>VLOOKUP(СВОД2023[[#This Row],[ФО]],СПРАВОЧНИК!H:P,2,0)</f>
        <v>Дальневосточный ФО</v>
      </c>
    </row>
    <row r="2148" spans="1:11" x14ac:dyDescent="0.2">
      <c r="A2148" t="s">
        <v>600</v>
      </c>
      <c r="B2148" t="s">
        <v>590</v>
      </c>
      <c r="C2148" s="1" t="s">
        <v>464</v>
      </c>
      <c r="D2148" s="1" t="s">
        <v>471</v>
      </c>
      <c r="E2148" s="2">
        <v>8</v>
      </c>
      <c r="F2148" s="3">
        <v>14</v>
      </c>
      <c r="G2148" s="2">
        <v>54</v>
      </c>
      <c r="H2148" s="3">
        <v>45</v>
      </c>
      <c r="I2148" s="68" t="str">
        <f>VLOOKUP(C2148,СПРАВОЧНИК!B:D,2,0)</f>
        <v>ЕВРОПА</v>
      </c>
      <c r="J2148" s="68" t="str">
        <f>VLOOKUP(C2148,СПРАВОЧНИК!B:D,3,0)</f>
        <v>ИНОМАРКИ</v>
      </c>
      <c r="K2148" s="69" t="str">
        <f>VLOOKUP(СВОД2023[[#This Row],[ФО]],СПРАВОЧНИК!H:P,2,0)</f>
        <v>Дальневосточный ФО</v>
      </c>
    </row>
    <row r="2149" spans="1:11" x14ac:dyDescent="0.2">
      <c r="A2149" t="s">
        <v>600</v>
      </c>
      <c r="B2149" t="s">
        <v>590</v>
      </c>
      <c r="C2149" s="1" t="s">
        <v>464</v>
      </c>
      <c r="D2149" s="1" t="s">
        <v>1790</v>
      </c>
      <c r="E2149" s="2">
        <v>1</v>
      </c>
      <c r="F2149" s="3">
        <v>2</v>
      </c>
      <c r="G2149" s="2">
        <v>7</v>
      </c>
      <c r="H2149" s="3">
        <v>6</v>
      </c>
      <c r="I2149" s="68" t="str">
        <f>VLOOKUP(C2149,СПРАВОЧНИК!B:D,2,0)</f>
        <v>ЕВРОПА</v>
      </c>
      <c r="J2149" s="68" t="str">
        <f>VLOOKUP(C2149,СПРАВОЧНИК!B:D,3,0)</f>
        <v>ИНОМАРКИ</v>
      </c>
      <c r="K2149" s="69" t="str">
        <f>VLOOKUP(СВОД2023[[#This Row],[ФО]],СПРАВОЧНИК!H:P,2,0)</f>
        <v>Дальневосточный ФО</v>
      </c>
    </row>
    <row r="2150" spans="1:11" x14ac:dyDescent="0.2">
      <c r="A2150" t="s">
        <v>600</v>
      </c>
      <c r="B2150" t="s">
        <v>590</v>
      </c>
      <c r="C2150" s="1" t="s">
        <v>464</v>
      </c>
      <c r="D2150" s="1" t="s">
        <v>1791</v>
      </c>
      <c r="E2150" s="2">
        <v>1</v>
      </c>
      <c r="F2150" s="3"/>
      <c r="G2150" s="2">
        <v>2</v>
      </c>
      <c r="H2150" s="3"/>
      <c r="I2150" s="68" t="str">
        <f>VLOOKUP(C2150,СПРАВОЧНИК!B:D,2,0)</f>
        <v>ЕВРОПА</v>
      </c>
      <c r="J2150" s="68" t="str">
        <f>VLOOKUP(C2150,СПРАВОЧНИК!B:D,3,0)</f>
        <v>ИНОМАРКИ</v>
      </c>
      <c r="K2150" s="69" t="str">
        <f>VLOOKUP(СВОД2023[[#This Row],[ФО]],СПРАВОЧНИК!H:P,2,0)</f>
        <v>Дальневосточный ФО</v>
      </c>
    </row>
    <row r="2151" spans="1:11" x14ac:dyDescent="0.2">
      <c r="A2151" t="s">
        <v>600</v>
      </c>
      <c r="B2151" t="s">
        <v>590</v>
      </c>
      <c r="C2151" s="1" t="s">
        <v>464</v>
      </c>
      <c r="D2151" s="1" t="s">
        <v>1792</v>
      </c>
      <c r="E2151" s="2"/>
      <c r="F2151" s="3"/>
      <c r="G2151" s="2">
        <v>1</v>
      </c>
      <c r="H2151" s="3">
        <v>2</v>
      </c>
      <c r="I2151" s="68" t="str">
        <f>VLOOKUP(C2151,СПРАВОЧНИК!B:D,2,0)</f>
        <v>ЕВРОПА</v>
      </c>
      <c r="J2151" s="68" t="str">
        <f>VLOOKUP(C2151,СПРАВОЧНИК!B:D,3,0)</f>
        <v>ИНОМАРКИ</v>
      </c>
      <c r="K2151" s="69" t="str">
        <f>VLOOKUP(СВОД2023[[#This Row],[ФО]],СПРАВОЧНИК!H:P,2,0)</f>
        <v>Дальневосточный ФО</v>
      </c>
    </row>
    <row r="2152" spans="1:11" x14ac:dyDescent="0.2">
      <c r="A2152" t="s">
        <v>600</v>
      </c>
      <c r="B2152" t="s">
        <v>590</v>
      </c>
      <c r="C2152" s="1" t="s">
        <v>475</v>
      </c>
      <c r="D2152" s="1" t="s">
        <v>1793</v>
      </c>
      <c r="E2152" s="2"/>
      <c r="F2152" s="3"/>
      <c r="G2152" s="2">
        <v>1</v>
      </c>
      <c r="H2152" s="3"/>
      <c r="I2152" s="68" t="str">
        <f>VLOOKUP(C2152,СПРАВОЧНИК!B:D,2,0)</f>
        <v>КИТАЙ</v>
      </c>
      <c r="J2152" s="68" t="str">
        <f>VLOOKUP(C2152,СПРАВОЧНИК!B:D,3,0)</f>
        <v>ИНОМАРКИ</v>
      </c>
      <c r="K2152" s="69" t="str">
        <f>VLOOKUP(СВОД2023[[#This Row],[ФО]],СПРАВОЧНИК!H:P,2,0)</f>
        <v>Дальневосточный ФО</v>
      </c>
    </row>
    <row r="2153" spans="1:11" x14ac:dyDescent="0.2">
      <c r="A2153" t="s">
        <v>600</v>
      </c>
      <c r="B2153" t="s">
        <v>590</v>
      </c>
      <c r="C2153" s="1" t="s">
        <v>476</v>
      </c>
      <c r="D2153" s="1" t="s">
        <v>477</v>
      </c>
      <c r="E2153" s="2"/>
      <c r="F2153" s="3"/>
      <c r="G2153" s="2">
        <v>2</v>
      </c>
      <c r="H2153" s="3">
        <v>1</v>
      </c>
      <c r="I2153" s="68" t="str">
        <f>VLOOKUP(C2153,СПРАВОЧНИК!B:D,2,0)</f>
        <v>ЕВРОПА</v>
      </c>
      <c r="J2153" s="68" t="str">
        <f>VLOOKUP(C2153,СПРАВОЧНИК!B:D,3,0)</f>
        <v>ИНОМАРКИ</v>
      </c>
      <c r="K2153" s="69" t="str">
        <f>VLOOKUP(СВОД2023[[#This Row],[ФО]],СПРАВОЧНИК!H:P,2,0)</f>
        <v>Дальневосточный ФО</v>
      </c>
    </row>
    <row r="2154" spans="1:11" x14ac:dyDescent="0.2">
      <c r="A2154" t="s">
        <v>600</v>
      </c>
      <c r="B2154" t="s">
        <v>590</v>
      </c>
      <c r="C2154" s="1" t="s">
        <v>476</v>
      </c>
      <c r="D2154" s="1" t="s">
        <v>480</v>
      </c>
      <c r="E2154" s="2"/>
      <c r="F2154" s="3"/>
      <c r="G2154" s="2"/>
      <c r="H2154" s="3">
        <v>2</v>
      </c>
      <c r="I2154" s="68" t="str">
        <f>VLOOKUP(C2154,СПРАВОЧНИК!B:D,2,0)</f>
        <v>ЕВРОПА</v>
      </c>
      <c r="J2154" s="68" t="str">
        <f>VLOOKUP(C2154,СПРАВОЧНИК!B:D,3,0)</f>
        <v>ИНОМАРКИ</v>
      </c>
      <c r="K2154" s="69" t="str">
        <f>VLOOKUP(СВОД2023[[#This Row],[ФО]],СПРАВОЧНИК!H:P,2,0)</f>
        <v>Дальневосточный ФО</v>
      </c>
    </row>
    <row r="2155" spans="1:11" x14ac:dyDescent="0.2">
      <c r="A2155" t="s">
        <v>600</v>
      </c>
      <c r="B2155" t="s">
        <v>590</v>
      </c>
      <c r="C2155" s="1" t="s">
        <v>1794</v>
      </c>
      <c r="D2155" s="1" t="s">
        <v>1795</v>
      </c>
      <c r="E2155" s="2"/>
      <c r="F2155" s="3"/>
      <c r="G2155" s="2">
        <v>1</v>
      </c>
      <c r="H2155" s="3"/>
      <c r="I2155" s="68" t="str">
        <f>VLOOKUP(C2155,СПРАВОЧНИК!B:D,2,0)</f>
        <v>ЕВРОПА</v>
      </c>
      <c r="J2155" s="68" t="str">
        <f>VLOOKUP(C2155,СПРАВОЧНИК!B:D,3,0)</f>
        <v>ИНОМАРКИ</v>
      </c>
      <c r="K2155" s="69" t="str">
        <f>VLOOKUP(СВОД2023[[#This Row],[ФО]],СПРАВОЧНИК!H:P,2,0)</f>
        <v>Дальневосточный ФО</v>
      </c>
    </row>
    <row r="2156" spans="1:11" x14ac:dyDescent="0.2">
      <c r="A2156" t="s">
        <v>600</v>
      </c>
      <c r="B2156" t="s">
        <v>590</v>
      </c>
      <c r="C2156" s="1" t="s">
        <v>1794</v>
      </c>
      <c r="D2156" s="1" t="s">
        <v>1796</v>
      </c>
      <c r="E2156" s="2"/>
      <c r="F2156" s="3"/>
      <c r="G2156" s="2"/>
      <c r="H2156" s="3">
        <v>1</v>
      </c>
      <c r="I2156" s="68" t="str">
        <f>VLOOKUP(C2156,СПРАВОЧНИК!B:D,2,0)</f>
        <v>ЕВРОПА</v>
      </c>
      <c r="J2156" s="68" t="str">
        <f>VLOOKUP(C2156,СПРАВОЧНИК!B:D,3,0)</f>
        <v>ИНОМАРКИ</v>
      </c>
      <c r="K2156" s="69" t="str">
        <f>VLOOKUP(СВОД2023[[#This Row],[ФО]],СПРАВОЧНИК!H:P,2,0)</f>
        <v>Дальневосточный ФО</v>
      </c>
    </row>
    <row r="2157" spans="1:11" x14ac:dyDescent="0.2">
      <c r="A2157" t="s">
        <v>600</v>
      </c>
      <c r="B2157" t="s">
        <v>590</v>
      </c>
      <c r="C2157" s="1" t="s">
        <v>1794</v>
      </c>
      <c r="D2157" s="1" t="s">
        <v>1797</v>
      </c>
      <c r="E2157" s="2"/>
      <c r="F2157" s="3"/>
      <c r="G2157" s="2">
        <v>1</v>
      </c>
      <c r="H2157" s="3"/>
      <c r="I2157" s="68" t="str">
        <f>VLOOKUP(C2157,СПРАВОЧНИК!B:D,2,0)</f>
        <v>ЕВРОПА</v>
      </c>
      <c r="J2157" s="68" t="str">
        <f>VLOOKUP(C2157,СПРАВОЧНИК!B:D,3,0)</f>
        <v>ИНОМАРКИ</v>
      </c>
      <c r="K2157" s="69" t="str">
        <f>VLOOKUP(СВОД2023[[#This Row],[ФО]],СПРАВОЧНИК!H:P,2,0)</f>
        <v>Дальневосточный ФО</v>
      </c>
    </row>
    <row r="2158" spans="1:11" x14ac:dyDescent="0.2">
      <c r="A2158" t="s">
        <v>600</v>
      </c>
      <c r="B2158" t="s">
        <v>590</v>
      </c>
      <c r="C2158" s="1" t="s">
        <v>1794</v>
      </c>
      <c r="D2158" s="1" t="s">
        <v>1798</v>
      </c>
      <c r="E2158" s="2">
        <v>1</v>
      </c>
      <c r="F2158" s="3"/>
      <c r="G2158" s="2">
        <v>1</v>
      </c>
      <c r="H2158" s="3">
        <v>2</v>
      </c>
      <c r="I2158" s="68" t="str">
        <f>VLOOKUP(C2158,СПРАВОЧНИК!B:D,2,0)</f>
        <v>ЕВРОПА</v>
      </c>
      <c r="J2158" s="68" t="str">
        <f>VLOOKUP(C2158,СПРАВОЧНИК!B:D,3,0)</f>
        <v>ИНОМАРКИ</v>
      </c>
      <c r="K2158" s="69" t="str">
        <f>VLOOKUP(СВОД2023[[#This Row],[ФО]],СПРАВОЧНИК!H:P,2,0)</f>
        <v>Дальневосточный ФО</v>
      </c>
    </row>
    <row r="2159" spans="1:11" x14ac:dyDescent="0.2">
      <c r="A2159" t="s">
        <v>600</v>
      </c>
      <c r="B2159" t="s">
        <v>590</v>
      </c>
      <c r="C2159" s="1" t="s">
        <v>1799</v>
      </c>
      <c r="D2159" s="1" t="s">
        <v>1800</v>
      </c>
      <c r="E2159" s="2"/>
      <c r="F2159" s="3"/>
      <c r="G2159" s="2">
        <v>1</v>
      </c>
      <c r="H2159" s="3"/>
      <c r="I2159" s="68" t="str">
        <f>VLOOKUP(C2159,СПРАВОЧНИК!B:D,2,0)</f>
        <v>ЕВРОПА</v>
      </c>
      <c r="J2159" s="68" t="str">
        <f>VLOOKUP(C2159,СПРАВОЧНИК!B:D,3,0)</f>
        <v>ИНОМАРКИ</v>
      </c>
      <c r="K2159" s="69" t="str">
        <f>VLOOKUP(СВОД2023[[#This Row],[ФО]],СПРАВОЧНИК!H:P,2,0)</f>
        <v>Дальневосточный ФО</v>
      </c>
    </row>
    <row r="2160" spans="1:11" x14ac:dyDescent="0.2">
      <c r="A2160" t="s">
        <v>600</v>
      </c>
      <c r="B2160" t="s">
        <v>590</v>
      </c>
      <c r="C2160" s="1" t="s">
        <v>1799</v>
      </c>
      <c r="D2160" s="1" t="s">
        <v>1801</v>
      </c>
      <c r="E2160" s="2"/>
      <c r="F2160" s="3"/>
      <c r="G2160" s="2"/>
      <c r="H2160" s="3">
        <v>2</v>
      </c>
      <c r="I2160" s="68" t="str">
        <f>VLOOKUP(C2160,СПРАВОЧНИК!B:D,2,0)</f>
        <v>ЕВРОПА</v>
      </c>
      <c r="J2160" s="68" t="str">
        <f>VLOOKUP(C2160,СПРАВОЧНИК!B:D,3,0)</f>
        <v>ИНОМАРКИ</v>
      </c>
      <c r="K2160" s="69" t="str">
        <f>VLOOKUP(СВОД2023[[#This Row],[ФО]],СПРАВОЧНИК!H:P,2,0)</f>
        <v>Дальневосточный ФО</v>
      </c>
    </row>
    <row r="2161" spans="1:11" x14ac:dyDescent="0.2">
      <c r="A2161" t="s">
        <v>600</v>
      </c>
      <c r="B2161" t="s">
        <v>590</v>
      </c>
      <c r="C2161" s="1" t="s">
        <v>1799</v>
      </c>
      <c r="D2161" s="1" t="s">
        <v>1802</v>
      </c>
      <c r="E2161" s="2"/>
      <c r="F2161" s="3"/>
      <c r="G2161" s="2">
        <v>1</v>
      </c>
      <c r="H2161" s="3">
        <v>1</v>
      </c>
      <c r="I2161" s="68" t="str">
        <f>VLOOKUP(C2161,СПРАВОЧНИК!B:D,2,0)</f>
        <v>ЕВРОПА</v>
      </c>
      <c r="J2161" s="68" t="str">
        <f>VLOOKUP(C2161,СПРАВОЧНИК!B:D,3,0)</f>
        <v>ИНОМАРКИ</v>
      </c>
      <c r="K2161" s="69" t="str">
        <f>VLOOKUP(СВОД2023[[#This Row],[ФО]],СПРАВОЧНИК!H:P,2,0)</f>
        <v>Дальневосточный ФО</v>
      </c>
    </row>
    <row r="2162" spans="1:11" x14ac:dyDescent="0.2">
      <c r="A2162" t="s">
        <v>600</v>
      </c>
      <c r="B2162" t="s">
        <v>590</v>
      </c>
      <c r="C2162" s="1" t="s">
        <v>815</v>
      </c>
      <c r="D2162" s="1" t="s">
        <v>1803</v>
      </c>
      <c r="E2162" s="2"/>
      <c r="F2162" s="3"/>
      <c r="G2162" s="2">
        <v>2</v>
      </c>
      <c r="H2162" s="3">
        <v>1</v>
      </c>
      <c r="I2162" s="68" t="str">
        <f>VLOOKUP(C2162,СПРАВОЧНИК!B:D,2,0)</f>
        <v>ЕВРОПА</v>
      </c>
      <c r="J2162" s="68" t="str">
        <f>VLOOKUP(C2162,СПРАВОЧНИК!B:D,3,0)</f>
        <v>ИНОМАРКИ</v>
      </c>
      <c r="K2162" s="69" t="str">
        <f>VLOOKUP(СВОД2023[[#This Row],[ФО]],СПРАВОЧНИК!H:P,2,0)</f>
        <v>Дальневосточный ФО</v>
      </c>
    </row>
    <row r="2163" spans="1:11" x14ac:dyDescent="0.2">
      <c r="A2163" t="s">
        <v>600</v>
      </c>
      <c r="B2163" t="s">
        <v>590</v>
      </c>
      <c r="C2163" s="1" t="s">
        <v>815</v>
      </c>
      <c r="D2163" s="1" t="s">
        <v>832</v>
      </c>
      <c r="E2163" s="2"/>
      <c r="F2163" s="3"/>
      <c r="G2163" s="2">
        <v>4</v>
      </c>
      <c r="H2163" s="3">
        <v>1</v>
      </c>
      <c r="I2163" s="68" t="str">
        <f>VLOOKUP(C2163,СПРАВОЧНИК!B:D,2,0)</f>
        <v>ЕВРОПА</v>
      </c>
      <c r="J2163" s="68" t="str">
        <f>VLOOKUP(C2163,СПРАВОЧНИК!B:D,3,0)</f>
        <v>ИНОМАРКИ</v>
      </c>
      <c r="K2163" s="69" t="str">
        <f>VLOOKUP(СВОД2023[[#This Row],[ФО]],СПРАВОЧНИК!H:P,2,0)</f>
        <v>Дальневосточный ФО</v>
      </c>
    </row>
    <row r="2164" spans="1:11" x14ac:dyDescent="0.2">
      <c r="A2164" t="s">
        <v>600</v>
      </c>
      <c r="B2164" t="s">
        <v>590</v>
      </c>
      <c r="C2164" s="1" t="s">
        <v>815</v>
      </c>
      <c r="D2164" s="1" t="s">
        <v>1804</v>
      </c>
      <c r="E2164" s="2"/>
      <c r="F2164" s="3"/>
      <c r="G2164" s="2"/>
      <c r="H2164" s="3">
        <v>1</v>
      </c>
      <c r="I2164" s="68" t="str">
        <f>VLOOKUP(C2164,СПРАВОЧНИК!B:D,2,0)</f>
        <v>ЕВРОПА</v>
      </c>
      <c r="J2164" s="68" t="str">
        <f>VLOOKUP(C2164,СПРАВОЧНИК!B:D,3,0)</f>
        <v>ИНОМАРКИ</v>
      </c>
      <c r="K2164" s="69" t="str">
        <f>VLOOKUP(СВОД2023[[#This Row],[ФО]],СПРАВОЧНИК!H:P,2,0)</f>
        <v>Дальневосточный ФО</v>
      </c>
    </row>
    <row r="2165" spans="1:11" x14ac:dyDescent="0.2">
      <c r="A2165" t="s">
        <v>600</v>
      </c>
      <c r="B2165" t="s">
        <v>590</v>
      </c>
      <c r="C2165" s="1" t="s">
        <v>1805</v>
      </c>
      <c r="D2165" s="1" t="s">
        <v>1806</v>
      </c>
      <c r="E2165" s="2">
        <v>1</v>
      </c>
      <c r="F2165" s="3"/>
      <c r="G2165" s="2">
        <v>2</v>
      </c>
      <c r="H2165" s="3">
        <v>1</v>
      </c>
      <c r="I2165" s="68" t="str">
        <f>VLOOKUP(C2165,СПРАВОЧНИК!B:D,2,0)</f>
        <v>США</v>
      </c>
      <c r="J2165" s="68" t="str">
        <f>VLOOKUP(C2165,СПРАВОЧНИК!B:D,3,0)</f>
        <v>ИНОМАРКИ</v>
      </c>
      <c r="K2165" s="69" t="str">
        <f>VLOOKUP(СВОД2023[[#This Row],[ФО]],СПРАВОЧНИК!H:P,2,0)</f>
        <v>Дальневосточный ФО</v>
      </c>
    </row>
    <row r="2166" spans="1:11" x14ac:dyDescent="0.2">
      <c r="A2166" t="s">
        <v>600</v>
      </c>
      <c r="B2166" t="s">
        <v>590</v>
      </c>
      <c r="C2166" s="1" t="s">
        <v>1807</v>
      </c>
      <c r="D2166" s="1" t="s">
        <v>1808</v>
      </c>
      <c r="E2166" s="2"/>
      <c r="F2166" s="3"/>
      <c r="G2166" s="2">
        <v>1</v>
      </c>
      <c r="H2166" s="3">
        <v>1</v>
      </c>
      <c r="I2166" s="68" t="str">
        <f>VLOOKUP(C2166,СПРАВОЧНИК!B:D,2,0)</f>
        <v>США</v>
      </c>
      <c r="J2166" s="68" t="str">
        <f>VLOOKUP(C2166,СПРАВОЧНИК!B:D,3,0)</f>
        <v>ИНОМАРКИ</v>
      </c>
      <c r="K2166" s="69" t="str">
        <f>VLOOKUP(СВОД2023[[#This Row],[ФО]],СПРАВОЧНИК!H:P,2,0)</f>
        <v>Дальневосточный ФО</v>
      </c>
    </row>
    <row r="2167" spans="1:11" x14ac:dyDescent="0.2">
      <c r="A2167" t="s">
        <v>600</v>
      </c>
      <c r="B2167" t="s">
        <v>590</v>
      </c>
      <c r="C2167" s="1" t="s">
        <v>1807</v>
      </c>
      <c r="D2167" s="1" t="s">
        <v>1809</v>
      </c>
      <c r="E2167" s="2"/>
      <c r="F2167" s="3"/>
      <c r="G2167" s="2">
        <v>1</v>
      </c>
      <c r="H2167" s="3"/>
      <c r="I2167" s="68" t="str">
        <f>VLOOKUP(C2167,СПРАВОЧНИК!B:D,2,0)</f>
        <v>США</v>
      </c>
      <c r="J2167" s="68" t="str">
        <f>VLOOKUP(C2167,СПРАВОЧНИК!B:D,3,0)</f>
        <v>ИНОМАРКИ</v>
      </c>
      <c r="K2167" s="69" t="str">
        <f>VLOOKUP(СВОД2023[[#This Row],[ФО]],СПРАВОЧНИК!H:P,2,0)</f>
        <v>Дальневосточный ФО</v>
      </c>
    </row>
    <row r="2168" spans="1:11" x14ac:dyDescent="0.2">
      <c r="A2168" t="s">
        <v>600</v>
      </c>
      <c r="B2168" t="s">
        <v>590</v>
      </c>
      <c r="C2168" s="1" t="s">
        <v>1209</v>
      </c>
      <c r="D2168" s="1" t="s">
        <v>1810</v>
      </c>
      <c r="E2168" s="2"/>
      <c r="F2168" s="3"/>
      <c r="G2168" s="2">
        <v>1</v>
      </c>
      <c r="H2168" s="3"/>
      <c r="I2168" s="68" t="str">
        <f>VLOOKUP(C2168,СПРАВОЧНИК!B:D,2,0)</f>
        <v>ЕВРОПА</v>
      </c>
      <c r="J2168" s="68" t="str">
        <f>VLOOKUP(C2168,СПРАВОЧНИК!B:D,3,0)</f>
        <v>ИНОМАРКИ</v>
      </c>
      <c r="K2168" s="69" t="str">
        <f>VLOOKUP(СВОД2023[[#This Row],[ФО]],СПРАВОЧНИК!H:P,2,0)</f>
        <v>Дальневосточный ФО</v>
      </c>
    </row>
    <row r="2169" spans="1:11" x14ac:dyDescent="0.2">
      <c r="A2169" t="s">
        <v>600</v>
      </c>
      <c r="B2169" t="s">
        <v>590</v>
      </c>
      <c r="C2169" s="1" t="s">
        <v>1209</v>
      </c>
      <c r="D2169" s="1" t="s">
        <v>1811</v>
      </c>
      <c r="E2169" s="2"/>
      <c r="F2169" s="3"/>
      <c r="G2169" s="2"/>
      <c r="H2169" s="3">
        <v>1</v>
      </c>
      <c r="I2169" s="68" t="str">
        <f>VLOOKUP(C2169,СПРАВОЧНИК!B:D,2,0)</f>
        <v>ЕВРОПА</v>
      </c>
      <c r="J2169" s="68" t="str">
        <f>VLOOKUP(C2169,СПРАВОЧНИК!B:D,3,0)</f>
        <v>ИНОМАРКИ</v>
      </c>
      <c r="K2169" s="69" t="str">
        <f>VLOOKUP(СВОД2023[[#This Row],[ФО]],СПРАВОЧНИК!H:P,2,0)</f>
        <v>Дальневосточный ФО</v>
      </c>
    </row>
    <row r="2170" spans="1:11" x14ac:dyDescent="0.2">
      <c r="A2170" t="s">
        <v>600</v>
      </c>
      <c r="B2170" t="s">
        <v>590</v>
      </c>
      <c r="C2170" s="1" t="s">
        <v>1209</v>
      </c>
      <c r="D2170" s="1" t="s">
        <v>1812</v>
      </c>
      <c r="E2170" s="2">
        <v>1</v>
      </c>
      <c r="F2170" s="3"/>
      <c r="G2170" s="2">
        <v>1</v>
      </c>
      <c r="H2170" s="3"/>
      <c r="I2170" s="68" t="str">
        <f>VLOOKUP(C2170,СПРАВОЧНИК!B:D,2,0)</f>
        <v>ЕВРОПА</v>
      </c>
      <c r="J2170" s="68" t="str">
        <f>VLOOKUP(C2170,СПРАВОЧНИК!B:D,3,0)</f>
        <v>ИНОМАРКИ</v>
      </c>
      <c r="K2170" s="69" t="str">
        <f>VLOOKUP(СВОД2023[[#This Row],[ФО]],СПРАВОЧНИК!H:P,2,0)</f>
        <v>Дальневосточный ФО</v>
      </c>
    </row>
    <row r="2171" spans="1:11" x14ac:dyDescent="0.2">
      <c r="A2171" t="s">
        <v>600</v>
      </c>
      <c r="B2171" t="s">
        <v>590</v>
      </c>
      <c r="C2171" s="1" t="s">
        <v>1813</v>
      </c>
      <c r="D2171" s="1" t="s">
        <v>1814</v>
      </c>
      <c r="E2171" s="2">
        <v>8</v>
      </c>
      <c r="F2171" s="3">
        <v>4</v>
      </c>
      <c r="G2171" s="2">
        <v>37</v>
      </c>
      <c r="H2171" s="3">
        <v>38</v>
      </c>
      <c r="I2171" s="68" t="str">
        <f>VLOOKUP(C2171,СПРАВОЧНИК!B:D,2,0)</f>
        <v>РОССИЯ</v>
      </c>
      <c r="J2171" s="68" t="str">
        <f>VLOOKUP(C2171,СПРАВОЧНИК!B:D,3,0)</f>
        <v>ОТЕЧЕСТВЕННЫЕ</v>
      </c>
      <c r="K2171" s="69" t="str">
        <f>VLOOKUP(СВОД2023[[#This Row],[ФО]],СПРАВОЧНИК!H:P,2,0)</f>
        <v>Дальневосточный ФО</v>
      </c>
    </row>
    <row r="2172" spans="1:11" x14ac:dyDescent="0.2">
      <c r="A2172" t="s">
        <v>600</v>
      </c>
      <c r="B2172" t="s">
        <v>590</v>
      </c>
      <c r="C2172" s="1" t="s">
        <v>482</v>
      </c>
      <c r="D2172" s="1" t="s">
        <v>483</v>
      </c>
      <c r="E2172" s="2"/>
      <c r="F2172" s="3">
        <v>1</v>
      </c>
      <c r="G2172" s="2">
        <v>7</v>
      </c>
      <c r="H2172" s="3">
        <v>4</v>
      </c>
      <c r="I2172" s="68" t="str">
        <f>VLOOKUP(C2172,СПРАВОЧНИК!B:D,2,0)</f>
        <v>ЕВРОПА</v>
      </c>
      <c r="J2172" s="68" t="str">
        <f>VLOOKUP(C2172,СПРАВОЧНИК!B:D,3,0)</f>
        <v>ИНОМАРКИ</v>
      </c>
      <c r="K2172" s="69" t="str">
        <f>VLOOKUP(СВОД2023[[#This Row],[ФО]],СПРАВОЧНИК!H:P,2,0)</f>
        <v>Дальневосточный ФО</v>
      </c>
    </row>
    <row r="2173" spans="1:11" x14ac:dyDescent="0.2">
      <c r="A2173" t="s">
        <v>600</v>
      </c>
      <c r="B2173" t="s">
        <v>590</v>
      </c>
      <c r="C2173" s="1" t="s">
        <v>482</v>
      </c>
      <c r="D2173" s="1" t="s">
        <v>484</v>
      </c>
      <c r="E2173" s="2">
        <v>1</v>
      </c>
      <c r="F2173" s="3"/>
      <c r="G2173" s="2">
        <v>6</v>
      </c>
      <c r="H2173" s="3">
        <v>1</v>
      </c>
      <c r="I2173" s="68" t="str">
        <f>VLOOKUP(C2173,СПРАВОЧНИК!B:D,2,0)</f>
        <v>ЕВРОПА</v>
      </c>
      <c r="J2173" s="68" t="str">
        <f>VLOOKUP(C2173,СПРАВОЧНИК!B:D,3,0)</f>
        <v>ИНОМАРКИ</v>
      </c>
      <c r="K2173" s="69" t="str">
        <f>VLOOKUP(СВОД2023[[#This Row],[ФО]],СПРАВОЧНИК!H:P,2,0)</f>
        <v>Дальневосточный ФО</v>
      </c>
    </row>
    <row r="2174" spans="1:11" x14ac:dyDescent="0.2">
      <c r="A2174" t="s">
        <v>600</v>
      </c>
      <c r="B2174" t="s">
        <v>590</v>
      </c>
      <c r="C2174" s="1" t="s">
        <v>482</v>
      </c>
      <c r="D2174" s="1" t="s">
        <v>485</v>
      </c>
      <c r="E2174" s="2">
        <v>1</v>
      </c>
      <c r="F2174" s="3">
        <v>2</v>
      </c>
      <c r="G2174" s="2">
        <v>7</v>
      </c>
      <c r="H2174" s="3">
        <v>7</v>
      </c>
      <c r="I2174" s="68" t="str">
        <f>VLOOKUP(C2174,СПРАВОЧНИК!B:D,2,0)</f>
        <v>ЕВРОПА</v>
      </c>
      <c r="J2174" s="68" t="str">
        <f>VLOOKUP(C2174,СПРАВОЧНИК!B:D,3,0)</f>
        <v>ИНОМАРКИ</v>
      </c>
      <c r="K2174" s="69" t="str">
        <f>VLOOKUP(СВОД2023[[#This Row],[ФО]],СПРАВОЧНИК!H:P,2,0)</f>
        <v>Дальневосточный ФО</v>
      </c>
    </row>
    <row r="2175" spans="1:11" x14ac:dyDescent="0.2">
      <c r="A2175" t="s">
        <v>600</v>
      </c>
      <c r="B2175" t="s">
        <v>590</v>
      </c>
      <c r="C2175" s="1" t="s">
        <v>482</v>
      </c>
      <c r="D2175" s="1" t="s">
        <v>486</v>
      </c>
      <c r="E2175" s="2">
        <v>6</v>
      </c>
      <c r="F2175" s="3">
        <v>8</v>
      </c>
      <c r="G2175" s="2">
        <v>53</v>
      </c>
      <c r="H2175" s="3">
        <v>45</v>
      </c>
      <c r="I2175" s="68" t="str">
        <f>VLOOKUP(C2175,СПРАВОЧНИК!B:D,2,0)</f>
        <v>ЕВРОПА</v>
      </c>
      <c r="J2175" s="68" t="str">
        <f>VLOOKUP(C2175,СПРАВОЧНИК!B:D,3,0)</f>
        <v>ИНОМАРКИ</v>
      </c>
      <c r="K2175" s="69" t="str">
        <f>VLOOKUP(СВОД2023[[#This Row],[ФО]],СПРАВОЧНИК!H:P,2,0)</f>
        <v>Дальневосточный ФО</v>
      </c>
    </row>
    <row r="2176" spans="1:11" x14ac:dyDescent="0.2">
      <c r="A2176" t="s">
        <v>600</v>
      </c>
      <c r="B2176" t="s">
        <v>590</v>
      </c>
      <c r="C2176" s="1" t="s">
        <v>482</v>
      </c>
      <c r="D2176" s="1" t="s">
        <v>488</v>
      </c>
      <c r="E2176" s="2">
        <v>3</v>
      </c>
      <c r="F2176" s="3">
        <v>8</v>
      </c>
      <c r="G2176" s="2">
        <v>32</v>
      </c>
      <c r="H2176" s="3">
        <v>34</v>
      </c>
      <c r="I2176" s="68" t="str">
        <f>VLOOKUP(C2176,СПРАВОЧНИК!B:D,2,0)</f>
        <v>ЕВРОПА</v>
      </c>
      <c r="J2176" s="68" t="str">
        <f>VLOOKUP(C2176,СПРАВОЧНИК!B:D,3,0)</f>
        <v>ИНОМАРКИ</v>
      </c>
      <c r="K2176" s="69" t="str">
        <f>VLOOKUP(СВОД2023[[#This Row],[ФО]],СПРАВОЧНИК!H:P,2,0)</f>
        <v>Дальневосточный ФО</v>
      </c>
    </row>
    <row r="2177" spans="1:11" x14ac:dyDescent="0.2">
      <c r="A2177" t="s">
        <v>600</v>
      </c>
      <c r="B2177" t="s">
        <v>590</v>
      </c>
      <c r="C2177" s="1" t="s">
        <v>482</v>
      </c>
      <c r="D2177" s="1" t="s">
        <v>489</v>
      </c>
      <c r="E2177" s="2">
        <v>3</v>
      </c>
      <c r="F2177" s="3">
        <v>1</v>
      </c>
      <c r="G2177" s="2">
        <v>8</v>
      </c>
      <c r="H2177" s="3">
        <v>4</v>
      </c>
      <c r="I2177" s="68" t="str">
        <f>VLOOKUP(C2177,СПРАВОЧНИК!B:D,2,0)</f>
        <v>ЕВРОПА</v>
      </c>
      <c r="J2177" s="68" t="str">
        <f>VLOOKUP(C2177,СПРАВОЧНИК!B:D,3,0)</f>
        <v>ИНОМАРКИ</v>
      </c>
      <c r="K2177" s="69" t="str">
        <f>VLOOKUP(СВОД2023[[#This Row],[ФО]],СПРАВОЧНИК!H:P,2,0)</f>
        <v>Дальневосточный ФО</v>
      </c>
    </row>
    <row r="2178" spans="1:11" x14ac:dyDescent="0.2">
      <c r="A2178" t="s">
        <v>600</v>
      </c>
      <c r="B2178" t="s">
        <v>590</v>
      </c>
      <c r="C2178" s="1" t="s">
        <v>482</v>
      </c>
      <c r="D2178" s="1" t="s">
        <v>1815</v>
      </c>
      <c r="E2178" s="2">
        <v>2</v>
      </c>
      <c r="F2178" s="3">
        <v>2</v>
      </c>
      <c r="G2178" s="2">
        <v>8</v>
      </c>
      <c r="H2178" s="3">
        <v>9</v>
      </c>
      <c r="I2178" s="68" t="str">
        <f>VLOOKUP(C2178,СПРАВОЧНИК!B:D,2,0)</f>
        <v>ЕВРОПА</v>
      </c>
      <c r="J2178" s="68" t="str">
        <f>VLOOKUP(C2178,СПРАВОЧНИК!B:D,3,0)</f>
        <v>ИНОМАРКИ</v>
      </c>
      <c r="K2178" s="69" t="str">
        <f>VLOOKUP(СВОД2023[[#This Row],[ФО]],СПРАВОЧНИК!H:P,2,0)</f>
        <v>Дальневосточный ФО</v>
      </c>
    </row>
    <row r="2179" spans="1:11" x14ac:dyDescent="0.2">
      <c r="A2179" t="s">
        <v>600</v>
      </c>
      <c r="B2179" t="s">
        <v>590</v>
      </c>
      <c r="C2179" s="1" t="s">
        <v>494</v>
      </c>
      <c r="D2179" s="1" t="s">
        <v>1816</v>
      </c>
      <c r="E2179" s="2"/>
      <c r="F2179" s="3"/>
      <c r="G2179" s="2">
        <v>2</v>
      </c>
      <c r="H2179" s="3">
        <v>1</v>
      </c>
      <c r="I2179" s="68" t="str">
        <f>VLOOKUP(C2179,СПРАВОЧНИК!B:D,2,0)</f>
        <v>ЕВРОПА</v>
      </c>
      <c r="J2179" s="68" t="str">
        <f>VLOOKUP(C2179,СПРАВОЧНИК!B:D,3,0)</f>
        <v>ИНОМАРКИ</v>
      </c>
      <c r="K2179" s="69" t="str">
        <f>VLOOKUP(СВОД2023[[#This Row],[ФО]],СПРАВОЧНИК!H:P,2,0)</f>
        <v>Дальневосточный ФО</v>
      </c>
    </row>
    <row r="2180" spans="1:11" x14ac:dyDescent="0.2">
      <c r="A2180" t="s">
        <v>600</v>
      </c>
      <c r="B2180" t="s">
        <v>590</v>
      </c>
      <c r="C2180" s="1" t="s">
        <v>494</v>
      </c>
      <c r="D2180" s="1" t="s">
        <v>495</v>
      </c>
      <c r="E2180" s="2">
        <v>1</v>
      </c>
      <c r="F2180" s="3"/>
      <c r="G2180" s="2">
        <v>2</v>
      </c>
      <c r="H2180" s="3">
        <v>2</v>
      </c>
      <c r="I2180" s="68" t="str">
        <f>VLOOKUP(C2180,СПРАВОЧНИК!B:D,2,0)</f>
        <v>ЕВРОПА</v>
      </c>
      <c r="J2180" s="68" t="str">
        <f>VLOOKUP(C2180,СПРАВОЧНИК!B:D,3,0)</f>
        <v>ИНОМАРКИ</v>
      </c>
      <c r="K2180" s="69" t="str">
        <f>VLOOKUP(СВОД2023[[#This Row],[ФО]],СПРАВОЧНИК!H:P,2,0)</f>
        <v>Дальневосточный ФО</v>
      </c>
    </row>
    <row r="2181" spans="1:11" x14ac:dyDescent="0.2">
      <c r="A2181" t="s">
        <v>600</v>
      </c>
      <c r="B2181" t="s">
        <v>590</v>
      </c>
      <c r="C2181" s="1" t="s">
        <v>494</v>
      </c>
      <c r="D2181" s="1" t="s">
        <v>1817</v>
      </c>
      <c r="E2181" s="2"/>
      <c r="F2181" s="3"/>
      <c r="G2181" s="2"/>
      <c r="H2181" s="3">
        <v>1</v>
      </c>
      <c r="I2181" s="68" t="str">
        <f>VLOOKUP(C2181,СПРАВОЧНИК!B:D,2,0)</f>
        <v>ЕВРОПА</v>
      </c>
      <c r="J2181" s="68" t="str">
        <f>VLOOKUP(C2181,СПРАВОЧНИК!B:D,3,0)</f>
        <v>ИНОМАРКИ</v>
      </c>
      <c r="K2181" s="69" t="str">
        <f>VLOOKUP(СВОД2023[[#This Row],[ФО]],СПРАВОЧНИК!H:P,2,0)</f>
        <v>Дальневосточный ФО</v>
      </c>
    </row>
    <row r="2182" spans="1:11" x14ac:dyDescent="0.2">
      <c r="A2182" t="s">
        <v>600</v>
      </c>
      <c r="B2182" t="s">
        <v>590</v>
      </c>
      <c r="C2182" s="1" t="s">
        <v>494</v>
      </c>
      <c r="D2182" s="1" t="s">
        <v>652</v>
      </c>
      <c r="E2182" s="2">
        <v>1</v>
      </c>
      <c r="F2182" s="3"/>
      <c r="G2182" s="2">
        <v>2</v>
      </c>
      <c r="H2182" s="3">
        <v>1</v>
      </c>
      <c r="I2182" s="68" t="str">
        <f>VLOOKUP(C2182,СПРАВОЧНИК!B:D,2,0)</f>
        <v>ЕВРОПА</v>
      </c>
      <c r="J2182" s="68" t="str">
        <f>VLOOKUP(C2182,СПРАВОЧНИК!B:D,3,0)</f>
        <v>ИНОМАРКИ</v>
      </c>
      <c r="K2182" s="69" t="str">
        <f>VLOOKUP(СВОД2023[[#This Row],[ФО]],СПРАВОЧНИК!H:P,2,0)</f>
        <v>Дальневосточный ФО</v>
      </c>
    </row>
    <row r="2183" spans="1:11" x14ac:dyDescent="0.2">
      <c r="A2183" t="s">
        <v>600</v>
      </c>
      <c r="B2183" t="s">
        <v>590</v>
      </c>
      <c r="C2183" s="1" t="s">
        <v>498</v>
      </c>
      <c r="D2183" s="1" t="s">
        <v>1818</v>
      </c>
      <c r="E2183" s="2">
        <v>9</v>
      </c>
      <c r="F2183" s="3">
        <v>7</v>
      </c>
      <c r="G2183" s="2">
        <v>40</v>
      </c>
      <c r="H2183" s="3">
        <v>50</v>
      </c>
      <c r="I2183" s="68" t="str">
        <f>VLOOKUP(C2183,СПРАВОЧНИК!B:D,2,0)</f>
        <v>КОРЕЯ</v>
      </c>
      <c r="J2183" s="68" t="str">
        <f>VLOOKUP(C2183,СПРАВОЧНИК!B:D,3,0)</f>
        <v>ИНОМАРКИ</v>
      </c>
      <c r="K2183" s="69" t="str">
        <f>VLOOKUP(СВОД2023[[#This Row],[ФО]],СПРАВОЧНИК!H:P,2,0)</f>
        <v>Дальневосточный ФО</v>
      </c>
    </row>
    <row r="2184" spans="1:11" x14ac:dyDescent="0.2">
      <c r="A2184" t="s">
        <v>600</v>
      </c>
      <c r="B2184" t="s">
        <v>590</v>
      </c>
      <c r="C2184" s="1" t="s">
        <v>498</v>
      </c>
      <c r="D2184" s="1" t="s">
        <v>1819</v>
      </c>
      <c r="E2184" s="2">
        <v>2</v>
      </c>
      <c r="F2184" s="3">
        <v>3</v>
      </c>
      <c r="G2184" s="2">
        <v>16</v>
      </c>
      <c r="H2184" s="3">
        <v>20</v>
      </c>
      <c r="I2184" s="68" t="str">
        <f>VLOOKUP(C2184,СПРАВОЧНИК!B:D,2,0)</f>
        <v>КОРЕЯ</v>
      </c>
      <c r="J2184" s="68" t="str">
        <f>VLOOKUP(C2184,СПРАВОЧНИК!B:D,3,0)</f>
        <v>ИНОМАРКИ</v>
      </c>
      <c r="K2184" s="69" t="str">
        <f>VLOOKUP(СВОД2023[[#This Row],[ФО]],СПРАВОЧНИК!H:P,2,0)</f>
        <v>Дальневосточный ФО</v>
      </c>
    </row>
    <row r="2185" spans="1:11" x14ac:dyDescent="0.2">
      <c r="A2185" t="s">
        <v>600</v>
      </c>
      <c r="B2185" t="s">
        <v>590</v>
      </c>
      <c r="C2185" s="1" t="s">
        <v>498</v>
      </c>
      <c r="D2185" s="1" t="s">
        <v>1820</v>
      </c>
      <c r="E2185" s="2">
        <v>17</v>
      </c>
      <c r="F2185" s="3">
        <v>18</v>
      </c>
      <c r="G2185" s="2">
        <v>75</v>
      </c>
      <c r="H2185" s="3">
        <v>81</v>
      </c>
      <c r="I2185" s="68" t="str">
        <f>VLOOKUP(C2185,СПРАВОЧНИК!B:D,2,0)</f>
        <v>КОРЕЯ</v>
      </c>
      <c r="J2185" s="68" t="str">
        <f>VLOOKUP(C2185,СПРАВОЧНИК!B:D,3,0)</f>
        <v>ИНОМАРКИ</v>
      </c>
      <c r="K2185" s="69" t="str">
        <f>VLOOKUP(СВОД2023[[#This Row],[ФО]],СПРАВОЧНИК!H:P,2,0)</f>
        <v>Дальневосточный ФО</v>
      </c>
    </row>
    <row r="2186" spans="1:11" x14ac:dyDescent="0.2">
      <c r="A2186" t="s">
        <v>600</v>
      </c>
      <c r="B2186" t="s">
        <v>590</v>
      </c>
      <c r="C2186" s="1" t="s">
        <v>498</v>
      </c>
      <c r="D2186" s="1" t="s">
        <v>1821</v>
      </c>
      <c r="E2186" s="2">
        <v>4</v>
      </c>
      <c r="F2186" s="3">
        <v>2</v>
      </c>
      <c r="G2186" s="2">
        <v>28</v>
      </c>
      <c r="H2186" s="3">
        <v>23</v>
      </c>
      <c r="I2186" s="68" t="str">
        <f>VLOOKUP(C2186,СПРАВОЧНИК!B:D,2,0)</f>
        <v>КОРЕЯ</v>
      </c>
      <c r="J2186" s="68" t="str">
        <f>VLOOKUP(C2186,СПРАВОЧНИК!B:D,3,0)</f>
        <v>ИНОМАРКИ</v>
      </c>
      <c r="K2186" s="69" t="str">
        <f>VLOOKUP(СВОД2023[[#This Row],[ФО]],СПРАВОЧНИК!H:P,2,0)</f>
        <v>Дальневосточный ФО</v>
      </c>
    </row>
    <row r="2187" spans="1:11" x14ac:dyDescent="0.2">
      <c r="A2187" t="s">
        <v>600</v>
      </c>
      <c r="B2187" t="s">
        <v>590</v>
      </c>
      <c r="C2187" s="1" t="s">
        <v>498</v>
      </c>
      <c r="D2187" s="1" t="s">
        <v>499</v>
      </c>
      <c r="E2187" s="2">
        <v>16</v>
      </c>
      <c r="F2187" s="3">
        <v>2</v>
      </c>
      <c r="G2187" s="2">
        <v>70</v>
      </c>
      <c r="H2187" s="3">
        <v>24</v>
      </c>
      <c r="I2187" s="68" t="str">
        <f>VLOOKUP(C2187,СПРАВОЧНИК!B:D,2,0)</f>
        <v>КОРЕЯ</v>
      </c>
      <c r="J2187" s="68" t="str">
        <f>VLOOKUP(C2187,СПРАВОЧНИК!B:D,3,0)</f>
        <v>ИНОМАРКИ</v>
      </c>
      <c r="K2187" s="69" t="str">
        <f>VLOOKUP(СВОД2023[[#This Row],[ФО]],СПРАВОЧНИК!H:P,2,0)</f>
        <v>Дальневосточный ФО</v>
      </c>
    </row>
    <row r="2188" spans="1:11" x14ac:dyDescent="0.2">
      <c r="A2188" t="s">
        <v>600</v>
      </c>
      <c r="B2188" t="s">
        <v>590</v>
      </c>
      <c r="C2188" s="1" t="s">
        <v>498</v>
      </c>
      <c r="D2188" s="1" t="s">
        <v>1822</v>
      </c>
      <c r="E2188" s="2"/>
      <c r="F2188" s="3">
        <v>1</v>
      </c>
      <c r="G2188" s="2"/>
      <c r="H2188" s="3">
        <v>3</v>
      </c>
      <c r="I2188" s="68" t="str">
        <f>VLOOKUP(C2188,СПРАВОЧНИК!B:D,2,0)</f>
        <v>КОРЕЯ</v>
      </c>
      <c r="J2188" s="68" t="str">
        <f>VLOOKUP(C2188,СПРАВОЧНИК!B:D,3,0)</f>
        <v>ИНОМАРКИ</v>
      </c>
      <c r="K2188" s="69" t="str">
        <f>VLOOKUP(СВОД2023[[#This Row],[ФО]],СПРАВОЧНИК!H:P,2,0)</f>
        <v>Дальневосточный ФО</v>
      </c>
    </row>
    <row r="2189" spans="1:11" x14ac:dyDescent="0.2">
      <c r="A2189" t="s">
        <v>600</v>
      </c>
      <c r="B2189" t="s">
        <v>590</v>
      </c>
      <c r="C2189" s="1" t="s">
        <v>498</v>
      </c>
      <c r="D2189" s="1" t="s">
        <v>630</v>
      </c>
      <c r="E2189" s="2">
        <v>1</v>
      </c>
      <c r="F2189" s="3"/>
      <c r="G2189" s="2">
        <v>2</v>
      </c>
      <c r="H2189" s="3"/>
      <c r="I2189" s="68" t="str">
        <f>VLOOKUP(C2189,СПРАВОЧНИК!B:D,2,0)</f>
        <v>КОРЕЯ</v>
      </c>
      <c r="J2189" s="68" t="str">
        <f>VLOOKUP(C2189,СПРАВОЧНИК!B:D,3,0)</f>
        <v>ИНОМАРКИ</v>
      </c>
      <c r="K2189" s="69" t="str">
        <f>VLOOKUP(СВОД2023[[#This Row],[ФО]],СПРАВОЧНИК!H:P,2,0)</f>
        <v>Дальневосточный ФО</v>
      </c>
    </row>
    <row r="2190" spans="1:11" x14ac:dyDescent="0.2">
      <c r="A2190" t="s">
        <v>600</v>
      </c>
      <c r="B2190" t="s">
        <v>590</v>
      </c>
      <c r="C2190" s="1" t="s">
        <v>500</v>
      </c>
      <c r="D2190" s="1" t="s">
        <v>1823</v>
      </c>
      <c r="E2190" s="2"/>
      <c r="F2190" s="3"/>
      <c r="G2190" s="2">
        <v>1</v>
      </c>
      <c r="H2190" s="3"/>
      <c r="I2190" s="68" t="str">
        <f>VLOOKUP(C2190,СПРАВОЧНИК!B:D,2,0)</f>
        <v>ЯПОНИЯ</v>
      </c>
      <c r="J2190" s="68" t="str">
        <f>VLOOKUP(C2190,СПРАВОЧНИК!B:D,3,0)</f>
        <v>ИНОМАРКИ</v>
      </c>
      <c r="K2190" s="69" t="str">
        <f>VLOOKUP(СВОД2023[[#This Row],[ФО]],СПРАВОЧНИК!H:P,2,0)</f>
        <v>Дальневосточный ФО</v>
      </c>
    </row>
    <row r="2191" spans="1:11" x14ac:dyDescent="0.2">
      <c r="A2191" t="s">
        <v>600</v>
      </c>
      <c r="B2191" t="s">
        <v>590</v>
      </c>
      <c r="C2191" s="1" t="s">
        <v>500</v>
      </c>
      <c r="D2191" s="1" t="s">
        <v>501</v>
      </c>
      <c r="E2191" s="2">
        <v>1</v>
      </c>
      <c r="F2191" s="3"/>
      <c r="G2191" s="2">
        <v>1</v>
      </c>
      <c r="H2191" s="3"/>
      <c r="I2191" s="68" t="str">
        <f>VLOOKUP(C2191,СПРАВОЧНИК!B:D,2,0)</f>
        <v>ЯПОНИЯ</v>
      </c>
      <c r="J2191" s="68" t="str">
        <f>VLOOKUP(C2191,СПРАВОЧНИК!B:D,3,0)</f>
        <v>ИНОМАРКИ</v>
      </c>
      <c r="K2191" s="69" t="str">
        <f>VLOOKUP(СВОД2023[[#This Row],[ФО]],СПРАВОЧНИК!H:P,2,0)</f>
        <v>Дальневосточный ФО</v>
      </c>
    </row>
    <row r="2192" spans="1:11" x14ac:dyDescent="0.2">
      <c r="A2192" t="s">
        <v>600</v>
      </c>
      <c r="B2192" t="s">
        <v>590</v>
      </c>
      <c r="C2192" s="1" t="s">
        <v>500</v>
      </c>
      <c r="D2192" s="1" t="s">
        <v>1824</v>
      </c>
      <c r="E2192" s="2">
        <v>4</v>
      </c>
      <c r="F2192" s="3">
        <v>3</v>
      </c>
      <c r="G2192" s="2">
        <v>32</v>
      </c>
      <c r="H2192" s="3">
        <v>18</v>
      </c>
      <c r="I2192" s="68" t="str">
        <f>VLOOKUP(C2192,СПРАВОЧНИК!B:D,2,0)</f>
        <v>ЯПОНИЯ</v>
      </c>
      <c r="J2192" s="68" t="str">
        <f>VLOOKUP(C2192,СПРАВОЧНИК!B:D,3,0)</f>
        <v>ИНОМАРКИ</v>
      </c>
      <c r="K2192" s="69" t="str">
        <f>VLOOKUP(СВОД2023[[#This Row],[ФО]],СПРАВОЧНИК!H:P,2,0)</f>
        <v>Дальневосточный ФО</v>
      </c>
    </row>
    <row r="2193" spans="1:11" x14ac:dyDescent="0.2">
      <c r="A2193" t="s">
        <v>600</v>
      </c>
      <c r="B2193" t="s">
        <v>590</v>
      </c>
      <c r="C2193" s="1" t="s">
        <v>500</v>
      </c>
      <c r="D2193" s="1" t="s">
        <v>502</v>
      </c>
      <c r="E2193" s="2"/>
      <c r="F2193" s="3"/>
      <c r="G2193" s="2">
        <v>6</v>
      </c>
      <c r="H2193" s="3">
        <v>2</v>
      </c>
      <c r="I2193" s="68" t="str">
        <f>VLOOKUP(C2193,СПРАВОЧНИК!B:D,2,0)</f>
        <v>ЯПОНИЯ</v>
      </c>
      <c r="J2193" s="68" t="str">
        <f>VLOOKUP(C2193,СПРАВОЧНИК!B:D,3,0)</f>
        <v>ИНОМАРКИ</v>
      </c>
      <c r="K2193" s="69" t="str">
        <f>VLOOKUP(СВОД2023[[#This Row],[ФО]],СПРАВОЧНИК!H:P,2,0)</f>
        <v>Дальневосточный ФО</v>
      </c>
    </row>
    <row r="2194" spans="1:11" x14ac:dyDescent="0.2">
      <c r="A2194" t="s">
        <v>600</v>
      </c>
      <c r="B2194" t="s">
        <v>590</v>
      </c>
      <c r="C2194" s="1" t="s">
        <v>500</v>
      </c>
      <c r="D2194" s="1" t="s">
        <v>1825</v>
      </c>
      <c r="E2194" s="2"/>
      <c r="F2194" s="3">
        <v>1</v>
      </c>
      <c r="G2194" s="2">
        <v>2</v>
      </c>
      <c r="H2194" s="3">
        <v>1</v>
      </c>
      <c r="I2194" s="68" t="str">
        <f>VLOOKUP(C2194,СПРАВОЧНИК!B:D,2,0)</f>
        <v>ЯПОНИЯ</v>
      </c>
      <c r="J2194" s="68" t="str">
        <f>VLOOKUP(C2194,СПРАВОЧНИК!B:D,3,0)</f>
        <v>ИНОМАРКИ</v>
      </c>
      <c r="K2194" s="69" t="str">
        <f>VLOOKUP(СВОД2023[[#This Row],[ФО]],СПРАВОЧНИК!H:P,2,0)</f>
        <v>Дальневосточный ФО</v>
      </c>
    </row>
    <row r="2195" spans="1:11" x14ac:dyDescent="0.2">
      <c r="A2195" t="s">
        <v>600</v>
      </c>
      <c r="B2195" t="s">
        <v>590</v>
      </c>
      <c r="C2195" s="1" t="s">
        <v>500</v>
      </c>
      <c r="D2195" s="1" t="s">
        <v>1826</v>
      </c>
      <c r="E2195" s="2">
        <v>3</v>
      </c>
      <c r="F2195" s="3">
        <v>3</v>
      </c>
      <c r="G2195" s="2">
        <v>20</v>
      </c>
      <c r="H2195" s="3">
        <v>32</v>
      </c>
      <c r="I2195" s="68" t="str">
        <f>VLOOKUP(C2195,СПРАВОЧНИК!B:D,2,0)</f>
        <v>ЯПОНИЯ</v>
      </c>
      <c r="J2195" s="68" t="str">
        <f>VLOOKUP(C2195,СПРАВОЧНИК!B:D,3,0)</f>
        <v>ИНОМАРКИ</v>
      </c>
      <c r="K2195" s="69" t="str">
        <f>VLOOKUP(СВОД2023[[#This Row],[ФО]],СПРАВОЧНИК!H:P,2,0)</f>
        <v>Дальневосточный ФО</v>
      </c>
    </row>
    <row r="2196" spans="1:11" x14ac:dyDescent="0.2">
      <c r="A2196" t="s">
        <v>600</v>
      </c>
      <c r="B2196" t="s">
        <v>590</v>
      </c>
      <c r="C2196" s="1" t="s">
        <v>500</v>
      </c>
      <c r="D2196" s="1" t="s">
        <v>503</v>
      </c>
      <c r="E2196" s="2">
        <v>731</v>
      </c>
      <c r="F2196" s="3">
        <v>434</v>
      </c>
      <c r="G2196" s="2">
        <v>3955</v>
      </c>
      <c r="H2196" s="3">
        <v>2197</v>
      </c>
      <c r="I2196" s="68" t="str">
        <f>VLOOKUP(C2196,СПРАВОЧНИК!B:D,2,0)</f>
        <v>ЯПОНИЯ</v>
      </c>
      <c r="J2196" s="68" t="str">
        <f>VLOOKUP(C2196,СПРАВОЧНИК!B:D,3,0)</f>
        <v>ИНОМАРКИ</v>
      </c>
      <c r="K2196" s="69" t="str">
        <f>VLOOKUP(СВОД2023[[#This Row],[ФО]],СПРАВОЧНИК!H:P,2,0)</f>
        <v>Дальневосточный ФО</v>
      </c>
    </row>
    <row r="2197" spans="1:11" x14ac:dyDescent="0.2">
      <c r="A2197" t="s">
        <v>600</v>
      </c>
      <c r="B2197" t="s">
        <v>590</v>
      </c>
      <c r="C2197" s="1" t="s">
        <v>500</v>
      </c>
      <c r="D2197" s="1" t="s">
        <v>504</v>
      </c>
      <c r="E2197" s="2">
        <v>170</v>
      </c>
      <c r="F2197" s="3">
        <v>109</v>
      </c>
      <c r="G2197" s="2">
        <v>803</v>
      </c>
      <c r="H2197" s="3">
        <v>664</v>
      </c>
      <c r="I2197" s="68" t="str">
        <f>VLOOKUP(C2197,СПРАВОЧНИК!B:D,2,0)</f>
        <v>ЯПОНИЯ</v>
      </c>
      <c r="J2197" s="68" t="str">
        <f>VLOOKUP(C2197,СПРАВОЧНИК!B:D,3,0)</f>
        <v>ИНОМАРКИ</v>
      </c>
      <c r="K2197" s="69" t="str">
        <f>VLOOKUP(СВОД2023[[#This Row],[ФО]],СПРАВОЧНИК!H:P,2,0)</f>
        <v>Дальневосточный ФО</v>
      </c>
    </row>
    <row r="2198" spans="1:11" x14ac:dyDescent="0.2">
      <c r="A2198" t="s">
        <v>600</v>
      </c>
      <c r="B2198" t="s">
        <v>590</v>
      </c>
      <c r="C2198" s="1" t="s">
        <v>500</v>
      </c>
      <c r="D2198" s="1" t="s">
        <v>1827</v>
      </c>
      <c r="E2198" s="2"/>
      <c r="F2198" s="3"/>
      <c r="G2198" s="2">
        <v>4</v>
      </c>
      <c r="H2198" s="3">
        <v>6</v>
      </c>
      <c r="I2198" s="68" t="str">
        <f>VLOOKUP(C2198,СПРАВОЧНИК!B:D,2,0)</f>
        <v>ЯПОНИЯ</v>
      </c>
      <c r="J2198" s="68" t="str">
        <f>VLOOKUP(C2198,СПРАВОЧНИК!B:D,3,0)</f>
        <v>ИНОМАРКИ</v>
      </c>
      <c r="K2198" s="69" t="str">
        <f>VLOOKUP(СВОД2023[[#This Row],[ФО]],СПРАВОЧНИК!H:P,2,0)</f>
        <v>Дальневосточный ФО</v>
      </c>
    </row>
    <row r="2199" spans="1:11" x14ac:dyDescent="0.2">
      <c r="A2199" t="s">
        <v>600</v>
      </c>
      <c r="B2199" t="s">
        <v>590</v>
      </c>
      <c r="C2199" s="1" t="s">
        <v>500</v>
      </c>
      <c r="D2199" s="1" t="s">
        <v>505</v>
      </c>
      <c r="E2199" s="2">
        <v>137</v>
      </c>
      <c r="F2199" s="3">
        <v>96</v>
      </c>
      <c r="G2199" s="2">
        <v>741</v>
      </c>
      <c r="H2199" s="3">
        <v>611</v>
      </c>
      <c r="I2199" s="68" t="str">
        <f>VLOOKUP(C2199,СПРАВОЧНИК!B:D,2,0)</f>
        <v>ЯПОНИЯ</v>
      </c>
      <c r="J2199" s="68" t="str">
        <f>VLOOKUP(C2199,СПРАВОЧНИК!B:D,3,0)</f>
        <v>ИНОМАРКИ</v>
      </c>
      <c r="K2199" s="69" t="str">
        <f>VLOOKUP(СВОД2023[[#This Row],[ФО]],СПРАВОЧНИК!H:P,2,0)</f>
        <v>Дальневосточный ФО</v>
      </c>
    </row>
    <row r="2200" spans="1:11" x14ac:dyDescent="0.2">
      <c r="A2200" t="s">
        <v>600</v>
      </c>
      <c r="B2200" t="s">
        <v>590</v>
      </c>
      <c r="C2200" s="1" t="s">
        <v>500</v>
      </c>
      <c r="D2200" s="1" t="s">
        <v>1828</v>
      </c>
      <c r="E2200" s="2">
        <v>1</v>
      </c>
      <c r="F2200" s="3">
        <v>1</v>
      </c>
      <c r="G2200" s="2">
        <v>5</v>
      </c>
      <c r="H2200" s="3">
        <v>9</v>
      </c>
      <c r="I2200" s="68" t="str">
        <f>VLOOKUP(C2200,СПРАВОЧНИК!B:D,2,0)</f>
        <v>ЯПОНИЯ</v>
      </c>
      <c r="J2200" s="68" t="str">
        <f>VLOOKUP(C2200,СПРАВОЧНИК!B:D,3,0)</f>
        <v>ИНОМАРКИ</v>
      </c>
      <c r="K2200" s="69" t="str">
        <f>VLOOKUP(СВОД2023[[#This Row],[ФО]],СПРАВОЧНИК!H:P,2,0)</f>
        <v>Дальневосточный ФО</v>
      </c>
    </row>
    <row r="2201" spans="1:11" x14ac:dyDescent="0.2">
      <c r="A2201" t="s">
        <v>600</v>
      </c>
      <c r="B2201" t="s">
        <v>590</v>
      </c>
      <c r="C2201" s="1" t="s">
        <v>500</v>
      </c>
      <c r="D2201" s="1" t="s">
        <v>506</v>
      </c>
      <c r="E2201" s="2">
        <v>76</v>
      </c>
      <c r="F2201" s="3">
        <v>38</v>
      </c>
      <c r="G2201" s="2">
        <v>392</v>
      </c>
      <c r="H2201" s="3">
        <v>232</v>
      </c>
      <c r="I2201" s="68" t="str">
        <f>VLOOKUP(C2201,СПРАВОЧНИК!B:D,2,0)</f>
        <v>ЯПОНИЯ</v>
      </c>
      <c r="J2201" s="68" t="str">
        <f>VLOOKUP(C2201,СПРАВОЧНИК!B:D,3,0)</f>
        <v>ИНОМАРКИ</v>
      </c>
      <c r="K2201" s="69" t="str">
        <f>VLOOKUP(СВОД2023[[#This Row],[ФО]],СПРАВОЧНИК!H:P,2,0)</f>
        <v>Дальневосточный ФО</v>
      </c>
    </row>
    <row r="2202" spans="1:11" x14ac:dyDescent="0.2">
      <c r="A2202" t="s">
        <v>600</v>
      </c>
      <c r="B2202" t="s">
        <v>590</v>
      </c>
      <c r="C2202" s="1" t="s">
        <v>500</v>
      </c>
      <c r="D2202" s="1" t="s">
        <v>507</v>
      </c>
      <c r="E2202" s="2">
        <v>33</v>
      </c>
      <c r="F2202" s="3">
        <v>25</v>
      </c>
      <c r="G2202" s="2">
        <v>169</v>
      </c>
      <c r="H2202" s="3">
        <v>126</v>
      </c>
      <c r="I2202" s="68" t="str">
        <f>VLOOKUP(C2202,СПРАВОЧНИК!B:D,2,0)</f>
        <v>ЯПОНИЯ</v>
      </c>
      <c r="J2202" s="68" t="str">
        <f>VLOOKUP(C2202,СПРАВОЧНИК!B:D,3,0)</f>
        <v>ИНОМАРКИ</v>
      </c>
      <c r="K2202" s="69" t="str">
        <f>VLOOKUP(СВОД2023[[#This Row],[ФО]],СПРАВОЧНИК!H:P,2,0)</f>
        <v>Дальневосточный ФО</v>
      </c>
    </row>
    <row r="2203" spans="1:11" x14ac:dyDescent="0.2">
      <c r="A2203" t="s">
        <v>600</v>
      </c>
      <c r="B2203" t="s">
        <v>590</v>
      </c>
      <c r="C2203" s="1" t="s">
        <v>500</v>
      </c>
      <c r="D2203" s="1" t="s">
        <v>1829</v>
      </c>
      <c r="E2203" s="2">
        <v>4</v>
      </c>
      <c r="F2203" s="3">
        <v>3</v>
      </c>
      <c r="G2203" s="2">
        <v>35</v>
      </c>
      <c r="H2203" s="3">
        <v>33</v>
      </c>
      <c r="I2203" s="68" t="str">
        <f>VLOOKUP(C2203,СПРАВОЧНИК!B:D,2,0)</f>
        <v>ЯПОНИЯ</v>
      </c>
      <c r="J2203" s="68" t="str">
        <f>VLOOKUP(C2203,СПРАВОЧНИК!B:D,3,0)</f>
        <v>ИНОМАРКИ</v>
      </c>
      <c r="K2203" s="69" t="str">
        <f>VLOOKUP(СВОД2023[[#This Row],[ФО]],СПРАВОЧНИК!H:P,2,0)</f>
        <v>Дальневосточный ФО</v>
      </c>
    </row>
    <row r="2204" spans="1:11" x14ac:dyDescent="0.2">
      <c r="A2204" t="s">
        <v>600</v>
      </c>
      <c r="B2204" t="s">
        <v>590</v>
      </c>
      <c r="C2204" s="1" t="s">
        <v>500</v>
      </c>
      <c r="D2204" s="1" t="s">
        <v>1830</v>
      </c>
      <c r="E2204" s="2"/>
      <c r="F2204" s="3"/>
      <c r="G2204" s="2"/>
      <c r="H2204" s="3">
        <v>2</v>
      </c>
      <c r="I2204" s="68" t="str">
        <f>VLOOKUP(C2204,СПРАВОЧНИК!B:D,2,0)</f>
        <v>ЯПОНИЯ</v>
      </c>
      <c r="J2204" s="68" t="str">
        <f>VLOOKUP(C2204,СПРАВОЧНИК!B:D,3,0)</f>
        <v>ИНОМАРКИ</v>
      </c>
      <c r="K2204" s="69" t="str">
        <f>VLOOKUP(СВОД2023[[#This Row],[ФО]],СПРАВОЧНИК!H:P,2,0)</f>
        <v>Дальневосточный ФО</v>
      </c>
    </row>
    <row r="2205" spans="1:11" x14ac:dyDescent="0.2">
      <c r="A2205" t="s">
        <v>600</v>
      </c>
      <c r="B2205" t="s">
        <v>590</v>
      </c>
      <c r="C2205" s="1" t="s">
        <v>500</v>
      </c>
      <c r="D2205" s="1" t="s">
        <v>1831</v>
      </c>
      <c r="E2205" s="2">
        <v>8</v>
      </c>
      <c r="F2205" s="3">
        <v>9</v>
      </c>
      <c r="G2205" s="2">
        <v>35</v>
      </c>
      <c r="H2205" s="3">
        <v>38</v>
      </c>
      <c r="I2205" s="68" t="str">
        <f>VLOOKUP(C2205,СПРАВОЧНИК!B:D,2,0)</f>
        <v>ЯПОНИЯ</v>
      </c>
      <c r="J2205" s="68" t="str">
        <f>VLOOKUP(C2205,СПРАВОЧНИК!B:D,3,0)</f>
        <v>ИНОМАРКИ</v>
      </c>
      <c r="K2205" s="69" t="str">
        <f>VLOOKUP(СВОД2023[[#This Row],[ФО]],СПРАВОЧНИК!H:P,2,0)</f>
        <v>Дальневосточный ФО</v>
      </c>
    </row>
    <row r="2206" spans="1:11" x14ac:dyDescent="0.2">
      <c r="A2206" t="s">
        <v>600</v>
      </c>
      <c r="B2206" t="s">
        <v>590</v>
      </c>
      <c r="C2206" s="1" t="s">
        <v>500</v>
      </c>
      <c r="D2206" s="1" t="s">
        <v>1832</v>
      </c>
      <c r="E2206" s="2"/>
      <c r="F2206" s="3"/>
      <c r="G2206" s="2"/>
      <c r="H2206" s="3">
        <v>2</v>
      </c>
      <c r="I2206" s="68" t="str">
        <f>VLOOKUP(C2206,СПРАВОЧНИК!B:D,2,0)</f>
        <v>ЯПОНИЯ</v>
      </c>
      <c r="J2206" s="68" t="str">
        <f>VLOOKUP(C2206,СПРАВОЧНИК!B:D,3,0)</f>
        <v>ИНОМАРКИ</v>
      </c>
      <c r="K2206" s="69" t="str">
        <f>VLOOKUP(СВОД2023[[#This Row],[ФО]],СПРАВОЧНИК!H:P,2,0)</f>
        <v>Дальневосточный ФО</v>
      </c>
    </row>
    <row r="2207" spans="1:11" x14ac:dyDescent="0.2">
      <c r="A2207" t="s">
        <v>600</v>
      </c>
      <c r="B2207" t="s">
        <v>590</v>
      </c>
      <c r="C2207" s="1" t="s">
        <v>500</v>
      </c>
      <c r="D2207" s="1" t="s">
        <v>1833</v>
      </c>
      <c r="E2207" s="2">
        <v>4</v>
      </c>
      <c r="F2207" s="3">
        <v>9</v>
      </c>
      <c r="G2207" s="2">
        <v>29</v>
      </c>
      <c r="H2207" s="3">
        <v>45</v>
      </c>
      <c r="I2207" s="68" t="str">
        <f>VLOOKUP(C2207,СПРАВОЧНИК!B:D,2,0)</f>
        <v>ЯПОНИЯ</v>
      </c>
      <c r="J2207" s="68" t="str">
        <f>VLOOKUP(C2207,СПРАВОЧНИК!B:D,3,0)</f>
        <v>ИНОМАРКИ</v>
      </c>
      <c r="K2207" s="69" t="str">
        <f>VLOOKUP(СВОД2023[[#This Row],[ФО]],СПРАВОЧНИК!H:P,2,0)</f>
        <v>Дальневосточный ФО</v>
      </c>
    </row>
    <row r="2208" spans="1:11" x14ac:dyDescent="0.2">
      <c r="A2208" t="s">
        <v>600</v>
      </c>
      <c r="B2208" t="s">
        <v>590</v>
      </c>
      <c r="C2208" s="1" t="s">
        <v>500</v>
      </c>
      <c r="D2208" s="1" t="s">
        <v>1834</v>
      </c>
      <c r="E2208" s="2">
        <v>1</v>
      </c>
      <c r="F2208" s="3"/>
      <c r="G2208" s="2">
        <v>2</v>
      </c>
      <c r="H2208" s="3">
        <v>3</v>
      </c>
      <c r="I2208" s="68" t="str">
        <f>VLOOKUP(C2208,СПРАВОЧНИК!B:D,2,0)</f>
        <v>ЯПОНИЯ</v>
      </c>
      <c r="J2208" s="68" t="str">
        <f>VLOOKUP(C2208,СПРАВОЧНИК!B:D,3,0)</f>
        <v>ИНОМАРКИ</v>
      </c>
      <c r="K2208" s="69" t="str">
        <f>VLOOKUP(СВОД2023[[#This Row],[ФО]],СПРАВОЧНИК!H:P,2,0)</f>
        <v>Дальневосточный ФО</v>
      </c>
    </row>
    <row r="2209" spans="1:11" x14ac:dyDescent="0.2">
      <c r="A2209" t="s">
        <v>600</v>
      </c>
      <c r="B2209" t="s">
        <v>590</v>
      </c>
      <c r="C2209" s="1" t="s">
        <v>500</v>
      </c>
      <c r="D2209" s="1" t="s">
        <v>509</v>
      </c>
      <c r="E2209" s="2">
        <v>127</v>
      </c>
      <c r="F2209" s="3">
        <v>76</v>
      </c>
      <c r="G2209" s="2">
        <v>699</v>
      </c>
      <c r="H2209" s="3">
        <v>419</v>
      </c>
      <c r="I2209" s="68" t="str">
        <f>VLOOKUP(C2209,СПРАВОЧНИК!B:D,2,0)</f>
        <v>ЯПОНИЯ</v>
      </c>
      <c r="J2209" s="68" t="str">
        <f>VLOOKUP(C2209,СПРАВОЧНИК!B:D,3,0)</f>
        <v>ИНОМАРКИ</v>
      </c>
      <c r="K2209" s="69" t="str">
        <f>VLOOKUP(СВОД2023[[#This Row],[ФО]],СПРАВОЧНИК!H:P,2,0)</f>
        <v>Дальневосточный ФО</v>
      </c>
    </row>
    <row r="2210" spans="1:11" x14ac:dyDescent="0.2">
      <c r="A2210" t="s">
        <v>600</v>
      </c>
      <c r="B2210" t="s">
        <v>590</v>
      </c>
      <c r="C2210" s="1" t="s">
        <v>500</v>
      </c>
      <c r="D2210" s="1" t="s">
        <v>1835</v>
      </c>
      <c r="E2210" s="2"/>
      <c r="F2210" s="3"/>
      <c r="G2210" s="2">
        <v>3</v>
      </c>
      <c r="H2210" s="3">
        <v>4</v>
      </c>
      <c r="I2210" s="68" t="str">
        <f>VLOOKUP(C2210,СПРАВОЧНИК!B:D,2,0)</f>
        <v>ЯПОНИЯ</v>
      </c>
      <c r="J2210" s="68" t="str">
        <f>VLOOKUP(C2210,СПРАВОЧНИК!B:D,3,0)</f>
        <v>ИНОМАРКИ</v>
      </c>
      <c r="K2210" s="69" t="str">
        <f>VLOOKUP(СВОД2023[[#This Row],[ФО]],СПРАВОЧНИК!H:P,2,0)</f>
        <v>Дальневосточный ФО</v>
      </c>
    </row>
    <row r="2211" spans="1:11" x14ac:dyDescent="0.2">
      <c r="A2211" t="s">
        <v>600</v>
      </c>
      <c r="B2211" t="s">
        <v>590</v>
      </c>
      <c r="C2211" s="1" t="s">
        <v>500</v>
      </c>
      <c r="D2211" s="1" t="s">
        <v>1836</v>
      </c>
      <c r="E2211" s="2">
        <v>8</v>
      </c>
      <c r="F2211" s="3">
        <v>9</v>
      </c>
      <c r="G2211" s="2">
        <v>65</v>
      </c>
      <c r="H2211" s="3">
        <v>57</v>
      </c>
      <c r="I2211" s="68" t="str">
        <f>VLOOKUP(C2211,СПРАВОЧНИК!B:D,2,0)</f>
        <v>ЯПОНИЯ</v>
      </c>
      <c r="J2211" s="68" t="str">
        <f>VLOOKUP(C2211,СПРАВОЧНИК!B:D,3,0)</f>
        <v>ИНОМАРКИ</v>
      </c>
      <c r="K2211" s="69" t="str">
        <f>VLOOKUP(СВОД2023[[#This Row],[ФО]],СПРАВОЧНИК!H:P,2,0)</f>
        <v>Дальневосточный ФО</v>
      </c>
    </row>
    <row r="2212" spans="1:11" x14ac:dyDescent="0.2">
      <c r="A2212" t="s">
        <v>600</v>
      </c>
      <c r="B2212" t="s">
        <v>590</v>
      </c>
      <c r="C2212" s="1" t="s">
        <v>500</v>
      </c>
      <c r="D2212" s="1" t="s">
        <v>510</v>
      </c>
      <c r="E2212" s="2">
        <v>3</v>
      </c>
      <c r="F2212" s="3">
        <v>3</v>
      </c>
      <c r="G2212" s="2">
        <v>47</v>
      </c>
      <c r="H2212" s="3">
        <v>10</v>
      </c>
      <c r="I2212" s="68" t="str">
        <f>VLOOKUP(C2212,СПРАВОЧНИК!B:D,2,0)</f>
        <v>ЯПОНИЯ</v>
      </c>
      <c r="J2212" s="68" t="str">
        <f>VLOOKUP(C2212,СПРАВОЧНИК!B:D,3,0)</f>
        <v>ИНОМАРКИ</v>
      </c>
      <c r="K2212" s="69" t="str">
        <f>VLOOKUP(СВОД2023[[#This Row],[ФО]],СПРАВОЧНИК!H:P,2,0)</f>
        <v>Дальневосточный ФО</v>
      </c>
    </row>
    <row r="2213" spans="1:11" x14ac:dyDescent="0.2">
      <c r="A2213" t="s">
        <v>600</v>
      </c>
      <c r="B2213" t="s">
        <v>590</v>
      </c>
      <c r="C2213" s="1" t="s">
        <v>511</v>
      </c>
      <c r="D2213" s="1" t="s">
        <v>1837</v>
      </c>
      <c r="E2213" s="2">
        <v>14</v>
      </c>
      <c r="F2213" s="3">
        <v>9</v>
      </c>
      <c r="G2213" s="2">
        <v>54</v>
      </c>
      <c r="H2213" s="3">
        <v>51</v>
      </c>
      <c r="I2213" s="68" t="str">
        <f>VLOOKUP(C2213,СПРАВОЧНИК!B:D,2,0)</f>
        <v>ЯПОНИЯ</v>
      </c>
      <c r="J2213" s="68" t="str">
        <f>VLOOKUP(C2213,СПРАВОЧНИК!B:D,3,0)</f>
        <v>ИНОМАРКИ</v>
      </c>
      <c r="K2213" s="69" t="str">
        <f>VLOOKUP(СВОД2023[[#This Row],[ФО]],СПРАВОЧНИК!H:P,2,0)</f>
        <v>Дальневосточный ФО</v>
      </c>
    </row>
    <row r="2214" spans="1:11" x14ac:dyDescent="0.2">
      <c r="A2214" t="s">
        <v>600</v>
      </c>
      <c r="B2214" t="s">
        <v>590</v>
      </c>
      <c r="C2214" s="1" t="s">
        <v>511</v>
      </c>
      <c r="D2214" s="1" t="s">
        <v>512</v>
      </c>
      <c r="E2214" s="2">
        <v>48</v>
      </c>
      <c r="F2214" s="3">
        <v>63</v>
      </c>
      <c r="G2214" s="2">
        <v>284</v>
      </c>
      <c r="H2214" s="3">
        <v>297</v>
      </c>
      <c r="I2214" s="68" t="str">
        <f>VLOOKUP(C2214,СПРАВОЧНИК!B:D,2,0)</f>
        <v>ЯПОНИЯ</v>
      </c>
      <c r="J2214" s="68" t="str">
        <f>VLOOKUP(C2214,СПРАВОЧНИК!B:D,3,0)</f>
        <v>ИНОМАРКИ</v>
      </c>
      <c r="K2214" s="69" t="str">
        <f>VLOOKUP(СВОД2023[[#This Row],[ФО]],СПРАВОЧНИК!H:P,2,0)</f>
        <v>Дальневосточный ФО</v>
      </c>
    </row>
    <row r="2215" spans="1:11" x14ac:dyDescent="0.2">
      <c r="A2215" t="s">
        <v>600</v>
      </c>
      <c r="B2215" t="s">
        <v>590</v>
      </c>
      <c r="C2215" s="1" t="s">
        <v>511</v>
      </c>
      <c r="D2215" s="1" t="s">
        <v>513</v>
      </c>
      <c r="E2215" s="2">
        <v>1</v>
      </c>
      <c r="F2215" s="3">
        <v>4</v>
      </c>
      <c r="G2215" s="2">
        <v>15</v>
      </c>
      <c r="H2215" s="3">
        <v>21</v>
      </c>
      <c r="I2215" s="68" t="str">
        <f>VLOOKUP(C2215,СПРАВОЧНИК!B:D,2,0)</f>
        <v>ЯПОНИЯ</v>
      </c>
      <c r="J2215" s="68" t="str">
        <f>VLOOKUP(C2215,СПРАВОЧНИК!B:D,3,0)</f>
        <v>ИНОМАРКИ</v>
      </c>
      <c r="K2215" s="69" t="str">
        <f>VLOOKUP(СВОД2023[[#This Row],[ФО]],СПРАВОЧНИК!H:P,2,0)</f>
        <v>Дальневосточный ФО</v>
      </c>
    </row>
    <row r="2216" spans="1:11" x14ac:dyDescent="0.2">
      <c r="A2216" t="s">
        <v>600</v>
      </c>
      <c r="B2216" t="s">
        <v>590</v>
      </c>
      <c r="C2216" s="1" t="s">
        <v>511</v>
      </c>
      <c r="D2216" s="1" t="s">
        <v>1838</v>
      </c>
      <c r="E2216" s="2">
        <v>5</v>
      </c>
      <c r="F2216" s="3"/>
      <c r="G2216" s="2">
        <v>19</v>
      </c>
      <c r="H2216" s="3">
        <v>10</v>
      </c>
      <c r="I2216" s="68" t="str">
        <f>VLOOKUP(C2216,СПРАВОЧНИК!B:D,2,0)</f>
        <v>ЯПОНИЯ</v>
      </c>
      <c r="J2216" s="68" t="str">
        <f>VLOOKUP(C2216,СПРАВОЧНИК!B:D,3,0)</f>
        <v>ИНОМАРКИ</v>
      </c>
      <c r="K2216" s="69" t="str">
        <f>VLOOKUP(СВОД2023[[#This Row],[ФО]],СПРАВОЧНИК!H:P,2,0)</f>
        <v>Дальневосточный ФО</v>
      </c>
    </row>
    <row r="2217" spans="1:11" x14ac:dyDescent="0.2">
      <c r="A2217" t="s">
        <v>600</v>
      </c>
      <c r="B2217" t="s">
        <v>590</v>
      </c>
      <c r="C2217" s="1" t="s">
        <v>511</v>
      </c>
      <c r="D2217" s="1" t="s">
        <v>1839</v>
      </c>
      <c r="E2217" s="2">
        <v>6</v>
      </c>
      <c r="F2217" s="3">
        <v>4</v>
      </c>
      <c r="G2217" s="2">
        <v>28</v>
      </c>
      <c r="H2217" s="3">
        <v>22</v>
      </c>
      <c r="I2217" s="68" t="str">
        <f>VLOOKUP(C2217,СПРАВОЧНИК!B:D,2,0)</f>
        <v>ЯПОНИЯ</v>
      </c>
      <c r="J2217" s="68" t="str">
        <f>VLOOKUP(C2217,СПРАВОЧНИК!B:D,3,0)</f>
        <v>ИНОМАРКИ</v>
      </c>
      <c r="K2217" s="69" t="str">
        <f>VLOOKUP(СВОД2023[[#This Row],[ФО]],СПРАВОЧНИК!H:P,2,0)</f>
        <v>Дальневосточный ФО</v>
      </c>
    </row>
    <row r="2218" spans="1:11" x14ac:dyDescent="0.2">
      <c r="A2218" t="s">
        <v>600</v>
      </c>
      <c r="B2218" t="s">
        <v>590</v>
      </c>
      <c r="C2218" s="1" t="s">
        <v>511</v>
      </c>
      <c r="D2218" s="1" t="s">
        <v>515</v>
      </c>
      <c r="E2218" s="2">
        <v>304</v>
      </c>
      <c r="F2218" s="3">
        <v>233</v>
      </c>
      <c r="G2218" s="2">
        <v>1571</v>
      </c>
      <c r="H2218" s="3">
        <v>1243</v>
      </c>
      <c r="I2218" s="68" t="str">
        <f>VLOOKUP(C2218,СПРАВОЧНИК!B:D,2,0)</f>
        <v>ЯПОНИЯ</v>
      </c>
      <c r="J2218" s="68" t="str">
        <f>VLOOKUP(C2218,СПРАВОЧНИК!B:D,3,0)</f>
        <v>ИНОМАРКИ</v>
      </c>
      <c r="K2218" s="69" t="str">
        <f>VLOOKUP(СВОД2023[[#This Row],[ФО]],СПРАВОЧНИК!H:P,2,0)</f>
        <v>Дальневосточный ФО</v>
      </c>
    </row>
    <row r="2219" spans="1:11" x14ac:dyDescent="0.2">
      <c r="A2219" t="s">
        <v>600</v>
      </c>
      <c r="B2219" t="s">
        <v>590</v>
      </c>
      <c r="C2219" s="1" t="s">
        <v>511</v>
      </c>
      <c r="D2219" s="1" t="s">
        <v>1840</v>
      </c>
      <c r="E2219" s="2"/>
      <c r="F2219" s="3"/>
      <c r="G2219" s="2">
        <v>1</v>
      </c>
      <c r="H2219" s="3"/>
      <c r="I2219" s="68" t="str">
        <f>VLOOKUP(C2219,СПРАВОЧНИК!B:D,2,0)</f>
        <v>ЯПОНИЯ</v>
      </c>
      <c r="J2219" s="68" t="str">
        <f>VLOOKUP(C2219,СПРАВОЧНИК!B:D,3,0)</f>
        <v>ИНОМАРКИ</v>
      </c>
      <c r="K2219" s="69" t="str">
        <f>VLOOKUP(СВОД2023[[#This Row],[ФО]],СПРАВОЧНИК!H:P,2,0)</f>
        <v>Дальневосточный ФО</v>
      </c>
    </row>
    <row r="2220" spans="1:11" x14ac:dyDescent="0.2">
      <c r="A2220" t="s">
        <v>600</v>
      </c>
      <c r="B2220" t="s">
        <v>590</v>
      </c>
      <c r="C2220" s="1" t="s">
        <v>511</v>
      </c>
      <c r="D2220" s="1" t="s">
        <v>516</v>
      </c>
      <c r="E2220" s="2">
        <v>78</v>
      </c>
      <c r="F2220" s="3">
        <v>60</v>
      </c>
      <c r="G2220" s="2">
        <v>450</v>
      </c>
      <c r="H2220" s="3">
        <v>399</v>
      </c>
      <c r="I2220" s="68" t="str">
        <f>VLOOKUP(C2220,СПРАВОЧНИК!B:D,2,0)</f>
        <v>ЯПОНИЯ</v>
      </c>
      <c r="J2220" s="68" t="str">
        <f>VLOOKUP(C2220,СПРАВОЧНИК!B:D,3,0)</f>
        <v>ИНОМАРКИ</v>
      </c>
      <c r="K2220" s="69" t="str">
        <f>VLOOKUP(СВОД2023[[#This Row],[ФО]],СПРАВОЧНИК!H:P,2,0)</f>
        <v>Дальневосточный ФО</v>
      </c>
    </row>
    <row r="2221" spans="1:11" x14ac:dyDescent="0.2">
      <c r="A2221" t="s">
        <v>600</v>
      </c>
      <c r="B2221" t="s">
        <v>590</v>
      </c>
      <c r="C2221" s="1" t="s">
        <v>511</v>
      </c>
      <c r="D2221" s="1" t="s">
        <v>517</v>
      </c>
      <c r="E2221" s="2">
        <v>27</v>
      </c>
      <c r="F2221" s="3">
        <v>16</v>
      </c>
      <c r="G2221" s="2">
        <v>123</v>
      </c>
      <c r="H2221" s="3">
        <v>110</v>
      </c>
      <c r="I2221" s="68" t="str">
        <f>VLOOKUP(C2221,СПРАВОЧНИК!B:D,2,0)</f>
        <v>ЯПОНИЯ</v>
      </c>
      <c r="J2221" s="68" t="str">
        <f>VLOOKUP(C2221,СПРАВОЧНИК!B:D,3,0)</f>
        <v>ИНОМАРКИ</v>
      </c>
      <c r="K2221" s="69" t="str">
        <f>VLOOKUP(СВОД2023[[#This Row],[ФО]],СПРАВОЧНИК!H:P,2,0)</f>
        <v>Дальневосточный ФО</v>
      </c>
    </row>
    <row r="2222" spans="1:11" x14ac:dyDescent="0.2">
      <c r="A2222" t="s">
        <v>600</v>
      </c>
      <c r="B2222" t="s">
        <v>590</v>
      </c>
      <c r="C2222" s="1" t="s">
        <v>511</v>
      </c>
      <c r="D2222" s="1" t="s">
        <v>518</v>
      </c>
      <c r="E2222" s="2">
        <v>21</v>
      </c>
      <c r="F2222" s="3">
        <v>9</v>
      </c>
      <c r="G2222" s="2">
        <v>103</v>
      </c>
      <c r="H2222" s="3">
        <v>72</v>
      </c>
      <c r="I2222" s="68" t="str">
        <f>VLOOKUP(C2222,СПРАВОЧНИК!B:D,2,0)</f>
        <v>ЯПОНИЯ</v>
      </c>
      <c r="J2222" s="68" t="str">
        <f>VLOOKUP(C2222,СПРАВОЧНИК!B:D,3,0)</f>
        <v>ИНОМАРКИ</v>
      </c>
      <c r="K2222" s="69" t="str">
        <f>VLOOKUP(СВОД2023[[#This Row],[ФО]],СПРАВОЧНИК!H:P,2,0)</f>
        <v>Дальневосточный ФО</v>
      </c>
    </row>
    <row r="2223" spans="1:11" x14ac:dyDescent="0.2">
      <c r="A2223" t="s">
        <v>600</v>
      </c>
      <c r="B2223" t="s">
        <v>590</v>
      </c>
      <c r="C2223" s="1" t="s">
        <v>511</v>
      </c>
      <c r="D2223" s="1" t="s">
        <v>519</v>
      </c>
      <c r="E2223" s="2">
        <v>247</v>
      </c>
      <c r="F2223" s="3">
        <v>179</v>
      </c>
      <c r="G2223" s="2">
        <v>1285</v>
      </c>
      <c r="H2223" s="3">
        <v>922</v>
      </c>
      <c r="I2223" s="68" t="str">
        <f>VLOOKUP(C2223,СПРАВОЧНИК!B:D,2,0)</f>
        <v>ЯПОНИЯ</v>
      </c>
      <c r="J2223" s="68" t="str">
        <f>VLOOKUP(C2223,СПРАВОЧНИК!B:D,3,0)</f>
        <v>ИНОМАРКИ</v>
      </c>
      <c r="K2223" s="69" t="str">
        <f>VLOOKUP(СВОД2023[[#This Row],[ФО]],СПРАВОЧНИК!H:P,2,0)</f>
        <v>Дальневосточный ФО</v>
      </c>
    </row>
    <row r="2224" spans="1:11" x14ac:dyDescent="0.2">
      <c r="A2224" t="s">
        <v>600</v>
      </c>
      <c r="B2224" t="s">
        <v>590</v>
      </c>
      <c r="C2224" s="1" t="s">
        <v>511</v>
      </c>
      <c r="D2224" s="1" t="s">
        <v>1841</v>
      </c>
      <c r="E2224" s="2">
        <v>30</v>
      </c>
      <c r="F2224" s="3">
        <v>20</v>
      </c>
      <c r="G2224" s="2">
        <v>96</v>
      </c>
      <c r="H2224" s="3">
        <v>83</v>
      </c>
      <c r="I2224" s="68" t="str">
        <f>VLOOKUP(C2224,СПРАВОЧНИК!B:D,2,0)</f>
        <v>ЯПОНИЯ</v>
      </c>
      <c r="J2224" s="68" t="str">
        <f>VLOOKUP(C2224,СПРАВОЧНИК!B:D,3,0)</f>
        <v>ИНОМАРКИ</v>
      </c>
      <c r="K2224" s="69" t="str">
        <f>VLOOKUP(СВОД2023[[#This Row],[ФО]],СПРАВОЧНИК!H:P,2,0)</f>
        <v>Дальневосточный ФО</v>
      </c>
    </row>
    <row r="2225" spans="1:11" x14ac:dyDescent="0.2">
      <c r="A2225" t="s">
        <v>600</v>
      </c>
      <c r="B2225" t="s">
        <v>590</v>
      </c>
      <c r="C2225" s="1" t="s">
        <v>511</v>
      </c>
      <c r="D2225" s="1" t="s">
        <v>1842</v>
      </c>
      <c r="E2225" s="2">
        <v>1</v>
      </c>
      <c r="F2225" s="3"/>
      <c r="G2225" s="2">
        <v>1</v>
      </c>
      <c r="H2225" s="3">
        <v>2</v>
      </c>
      <c r="I2225" s="68" t="str">
        <f>VLOOKUP(C2225,СПРАВОЧНИК!B:D,2,0)</f>
        <v>ЯПОНИЯ</v>
      </c>
      <c r="J2225" s="68" t="str">
        <f>VLOOKUP(C2225,СПРАВОЧНИК!B:D,3,0)</f>
        <v>ИНОМАРКИ</v>
      </c>
      <c r="K2225" s="69" t="str">
        <f>VLOOKUP(СВОД2023[[#This Row],[ФО]],СПРАВОЧНИК!H:P,2,0)</f>
        <v>Дальневосточный ФО</v>
      </c>
    </row>
    <row r="2226" spans="1:11" x14ac:dyDescent="0.2">
      <c r="A2226" t="s">
        <v>600</v>
      </c>
      <c r="B2226" t="s">
        <v>590</v>
      </c>
      <c r="C2226" s="1" t="s">
        <v>511</v>
      </c>
      <c r="D2226" s="1" t="s">
        <v>1843</v>
      </c>
      <c r="E2226" s="2">
        <v>1</v>
      </c>
      <c r="F2226" s="3"/>
      <c r="G2226" s="2">
        <v>2</v>
      </c>
      <c r="H2226" s="3">
        <v>2</v>
      </c>
      <c r="I2226" s="68" t="str">
        <f>VLOOKUP(C2226,СПРАВОЧНИК!B:D,2,0)</f>
        <v>ЯПОНИЯ</v>
      </c>
      <c r="J2226" s="68" t="str">
        <f>VLOOKUP(C2226,СПРАВОЧНИК!B:D,3,0)</f>
        <v>ИНОМАРКИ</v>
      </c>
      <c r="K2226" s="69" t="str">
        <f>VLOOKUP(СВОД2023[[#This Row],[ФО]],СПРАВОЧНИК!H:P,2,0)</f>
        <v>Дальневосточный ФО</v>
      </c>
    </row>
    <row r="2227" spans="1:11" x14ac:dyDescent="0.2">
      <c r="A2227" t="s">
        <v>600</v>
      </c>
      <c r="B2227" t="s">
        <v>590</v>
      </c>
      <c r="C2227" s="1" t="s">
        <v>511</v>
      </c>
      <c r="D2227" s="1" t="s">
        <v>1844</v>
      </c>
      <c r="E2227" s="2"/>
      <c r="F2227" s="3"/>
      <c r="G2227" s="2">
        <v>4</v>
      </c>
      <c r="H2227" s="3">
        <v>1</v>
      </c>
      <c r="I2227" s="68" t="str">
        <f>VLOOKUP(C2227,СПРАВОЧНИК!B:D,2,0)</f>
        <v>ЯПОНИЯ</v>
      </c>
      <c r="J2227" s="68" t="str">
        <f>VLOOKUP(C2227,СПРАВОЧНИК!B:D,3,0)</f>
        <v>ИНОМАРКИ</v>
      </c>
      <c r="K2227" s="69" t="str">
        <f>VLOOKUP(СВОД2023[[#This Row],[ФО]],СПРАВОЧНИК!H:P,2,0)</f>
        <v>Дальневосточный ФО</v>
      </c>
    </row>
    <row r="2228" spans="1:11" x14ac:dyDescent="0.2">
      <c r="A2228" t="s">
        <v>600</v>
      </c>
      <c r="B2228" t="s">
        <v>590</v>
      </c>
      <c r="C2228" s="1" t="s">
        <v>511</v>
      </c>
      <c r="D2228" s="1" t="s">
        <v>1845</v>
      </c>
      <c r="E2228" s="2">
        <v>2</v>
      </c>
      <c r="F2228" s="3">
        <v>1</v>
      </c>
      <c r="G2228" s="2">
        <v>12</v>
      </c>
      <c r="H2228" s="3">
        <v>14</v>
      </c>
      <c r="I2228" s="68" t="str">
        <f>VLOOKUP(C2228,СПРАВОЧНИК!B:D,2,0)</f>
        <v>ЯПОНИЯ</v>
      </c>
      <c r="J2228" s="68" t="str">
        <f>VLOOKUP(C2228,СПРАВОЧНИК!B:D,3,0)</f>
        <v>ИНОМАРКИ</v>
      </c>
      <c r="K2228" s="69" t="str">
        <f>VLOOKUP(СВОД2023[[#This Row],[ФО]],СПРАВОЧНИК!H:P,2,0)</f>
        <v>Дальневосточный ФО</v>
      </c>
    </row>
    <row r="2229" spans="1:11" x14ac:dyDescent="0.2">
      <c r="A2229" t="s">
        <v>600</v>
      </c>
      <c r="B2229" t="s">
        <v>590</v>
      </c>
      <c r="C2229" s="1" t="s">
        <v>511</v>
      </c>
      <c r="D2229" s="1" t="s">
        <v>1846</v>
      </c>
      <c r="E2229" s="2">
        <v>1</v>
      </c>
      <c r="F2229" s="3">
        <v>1</v>
      </c>
      <c r="G2229" s="2">
        <v>1</v>
      </c>
      <c r="H2229" s="3">
        <v>2</v>
      </c>
      <c r="I2229" s="68" t="str">
        <f>VLOOKUP(C2229,СПРАВОЧНИК!B:D,2,0)</f>
        <v>ЯПОНИЯ</v>
      </c>
      <c r="J2229" s="68" t="str">
        <f>VLOOKUP(C2229,СПРАВОЧНИК!B:D,3,0)</f>
        <v>ИНОМАРКИ</v>
      </c>
      <c r="K2229" s="69" t="str">
        <f>VLOOKUP(СВОД2023[[#This Row],[ФО]],СПРАВОЧНИК!H:P,2,0)</f>
        <v>Дальневосточный ФО</v>
      </c>
    </row>
    <row r="2230" spans="1:11" x14ac:dyDescent="0.2">
      <c r="A2230" t="s">
        <v>600</v>
      </c>
      <c r="B2230" t="s">
        <v>590</v>
      </c>
      <c r="C2230" s="1" t="s">
        <v>511</v>
      </c>
      <c r="D2230" s="1" t="s">
        <v>520</v>
      </c>
      <c r="E2230" s="2">
        <v>58</v>
      </c>
      <c r="F2230" s="3">
        <v>29</v>
      </c>
      <c r="G2230" s="2">
        <v>298</v>
      </c>
      <c r="H2230" s="3">
        <v>184</v>
      </c>
      <c r="I2230" s="68" t="str">
        <f>VLOOKUP(C2230,СПРАВОЧНИК!B:D,2,0)</f>
        <v>ЯПОНИЯ</v>
      </c>
      <c r="J2230" s="68" t="str">
        <f>VLOOKUP(C2230,СПРАВОЧНИК!B:D,3,0)</f>
        <v>ИНОМАРКИ</v>
      </c>
      <c r="K2230" s="69" t="str">
        <f>VLOOKUP(СВОД2023[[#This Row],[ФО]],СПРАВОЧНИК!H:P,2,0)</f>
        <v>Дальневосточный ФО</v>
      </c>
    </row>
    <row r="2231" spans="1:11" x14ac:dyDescent="0.2">
      <c r="A2231" t="s">
        <v>600</v>
      </c>
      <c r="B2231" t="s">
        <v>590</v>
      </c>
      <c r="C2231" s="1" t="s">
        <v>511</v>
      </c>
      <c r="D2231" s="1" t="s">
        <v>1847</v>
      </c>
      <c r="E2231" s="2">
        <v>3</v>
      </c>
      <c r="F2231" s="3">
        <v>3</v>
      </c>
      <c r="G2231" s="2">
        <v>14</v>
      </c>
      <c r="H2231" s="3">
        <v>10</v>
      </c>
      <c r="I2231" s="68" t="str">
        <f>VLOOKUP(C2231,СПРАВОЧНИК!B:D,2,0)</f>
        <v>ЯПОНИЯ</v>
      </c>
      <c r="J2231" s="68" t="str">
        <f>VLOOKUP(C2231,СПРАВОЧНИК!B:D,3,0)</f>
        <v>ИНОМАРКИ</v>
      </c>
      <c r="K2231" s="69" t="str">
        <f>VLOOKUP(СВОД2023[[#This Row],[ФО]],СПРАВОЧНИК!H:P,2,0)</f>
        <v>Дальневосточный ФО</v>
      </c>
    </row>
    <row r="2232" spans="1:11" x14ac:dyDescent="0.2">
      <c r="A2232" t="s">
        <v>600</v>
      </c>
      <c r="B2232" t="s">
        <v>590</v>
      </c>
      <c r="C2232" s="1" t="s">
        <v>511</v>
      </c>
      <c r="D2232" s="1" t="s">
        <v>1848</v>
      </c>
      <c r="E2232" s="2">
        <v>3</v>
      </c>
      <c r="F2232" s="3">
        <v>2</v>
      </c>
      <c r="G2232" s="2">
        <v>11</v>
      </c>
      <c r="H2232" s="3">
        <v>19</v>
      </c>
      <c r="I2232" s="68" t="str">
        <f>VLOOKUP(C2232,СПРАВОЧНИК!B:D,2,0)</f>
        <v>ЯПОНИЯ</v>
      </c>
      <c r="J2232" s="68" t="str">
        <f>VLOOKUP(C2232,СПРАВОЧНИК!B:D,3,0)</f>
        <v>ИНОМАРКИ</v>
      </c>
      <c r="K2232" s="69" t="str">
        <f>VLOOKUP(СВОД2023[[#This Row],[ФО]],СПРАВОЧНИК!H:P,2,0)</f>
        <v>Дальневосточный ФО</v>
      </c>
    </row>
    <row r="2233" spans="1:11" x14ac:dyDescent="0.2">
      <c r="A2233" t="s">
        <v>600</v>
      </c>
      <c r="B2233" t="s">
        <v>590</v>
      </c>
      <c r="C2233" s="1" t="s">
        <v>511</v>
      </c>
      <c r="D2233" s="1" t="s">
        <v>1849</v>
      </c>
      <c r="E2233" s="2"/>
      <c r="F2233" s="3"/>
      <c r="G2233" s="2">
        <v>1</v>
      </c>
      <c r="H2233" s="3">
        <v>1</v>
      </c>
      <c r="I2233" s="68" t="str">
        <f>VLOOKUP(C2233,СПРАВОЧНИК!B:D,2,0)</f>
        <v>ЯПОНИЯ</v>
      </c>
      <c r="J2233" s="68" t="str">
        <f>VLOOKUP(C2233,СПРАВОЧНИК!B:D,3,0)</f>
        <v>ИНОМАРКИ</v>
      </c>
      <c r="K2233" s="69" t="str">
        <f>VLOOKUP(СВОД2023[[#This Row],[ФО]],СПРАВОЧНИК!H:P,2,0)</f>
        <v>Дальневосточный ФО</v>
      </c>
    </row>
    <row r="2234" spans="1:11" x14ac:dyDescent="0.2">
      <c r="A2234" t="s">
        <v>600</v>
      </c>
      <c r="B2234" t="s">
        <v>590</v>
      </c>
      <c r="C2234" s="1" t="s">
        <v>511</v>
      </c>
      <c r="D2234" s="1" t="s">
        <v>522</v>
      </c>
      <c r="E2234" s="2">
        <v>199</v>
      </c>
      <c r="F2234" s="3">
        <v>119</v>
      </c>
      <c r="G2234" s="2">
        <v>994</v>
      </c>
      <c r="H2234" s="3">
        <v>736</v>
      </c>
      <c r="I2234" s="68" t="str">
        <f>VLOOKUP(C2234,СПРАВОЧНИК!B:D,2,0)</f>
        <v>ЯПОНИЯ</v>
      </c>
      <c r="J2234" s="68" t="str">
        <f>VLOOKUP(C2234,СПРАВОЧНИК!B:D,3,0)</f>
        <v>ИНОМАРКИ</v>
      </c>
      <c r="K2234" s="69" t="str">
        <f>VLOOKUP(СВОД2023[[#This Row],[ФО]],СПРАВОЧНИК!H:P,2,0)</f>
        <v>Дальневосточный ФО</v>
      </c>
    </row>
    <row r="2235" spans="1:11" x14ac:dyDescent="0.2">
      <c r="A2235" t="s">
        <v>600</v>
      </c>
      <c r="B2235" t="s">
        <v>590</v>
      </c>
      <c r="C2235" s="1" t="s">
        <v>511</v>
      </c>
      <c r="D2235" s="1" t="s">
        <v>523</v>
      </c>
      <c r="E2235" s="2">
        <v>42</v>
      </c>
      <c r="F2235" s="3">
        <v>35</v>
      </c>
      <c r="G2235" s="2">
        <v>257</v>
      </c>
      <c r="H2235" s="3">
        <v>189</v>
      </c>
      <c r="I2235" s="68" t="str">
        <f>VLOOKUP(C2235,СПРАВОЧНИК!B:D,2,0)</f>
        <v>ЯПОНИЯ</v>
      </c>
      <c r="J2235" s="68" t="str">
        <f>VLOOKUP(C2235,СПРАВОЧНИК!B:D,3,0)</f>
        <v>ИНОМАРКИ</v>
      </c>
      <c r="K2235" s="69" t="str">
        <f>VLOOKUP(СВОД2023[[#This Row],[ФО]],СПРАВОЧНИК!H:P,2,0)</f>
        <v>Дальневосточный ФО</v>
      </c>
    </row>
    <row r="2236" spans="1:11" x14ac:dyDescent="0.2">
      <c r="A2236" t="s">
        <v>600</v>
      </c>
      <c r="B2236" t="s">
        <v>590</v>
      </c>
      <c r="C2236" s="1" t="s">
        <v>511</v>
      </c>
      <c r="D2236" s="1" t="s">
        <v>631</v>
      </c>
      <c r="E2236" s="2">
        <v>50</v>
      </c>
      <c r="F2236" s="3">
        <v>56</v>
      </c>
      <c r="G2236" s="2">
        <v>233</v>
      </c>
      <c r="H2236" s="3">
        <v>306</v>
      </c>
      <c r="I2236" s="68" t="str">
        <f>VLOOKUP(C2236,СПРАВОЧНИК!B:D,2,0)</f>
        <v>ЯПОНИЯ</v>
      </c>
      <c r="J2236" s="68" t="str">
        <f>VLOOKUP(C2236,СПРАВОЧНИК!B:D,3,0)</f>
        <v>ИНОМАРКИ</v>
      </c>
      <c r="K2236" s="69" t="str">
        <f>VLOOKUP(СВОД2023[[#This Row],[ФО]],СПРАВОЧНИК!H:P,2,0)</f>
        <v>Дальневосточный ФО</v>
      </c>
    </row>
    <row r="2237" spans="1:11" x14ac:dyDescent="0.2">
      <c r="A2237" t="s">
        <v>600</v>
      </c>
      <c r="B2237" t="s">
        <v>590</v>
      </c>
      <c r="C2237" s="1" t="s">
        <v>511</v>
      </c>
      <c r="D2237" s="1" t="s">
        <v>1850</v>
      </c>
      <c r="E2237" s="2"/>
      <c r="F2237" s="3"/>
      <c r="G2237" s="2">
        <v>1</v>
      </c>
      <c r="H2237" s="3"/>
      <c r="I2237" s="68" t="str">
        <f>VLOOKUP(C2237,СПРАВОЧНИК!B:D,2,0)</f>
        <v>ЯПОНИЯ</v>
      </c>
      <c r="J2237" s="68" t="str">
        <f>VLOOKUP(C2237,СПРАВОЧНИК!B:D,3,0)</f>
        <v>ИНОМАРКИ</v>
      </c>
      <c r="K2237" s="69" t="str">
        <f>VLOOKUP(СВОД2023[[#This Row],[ФО]],СПРАВОЧНИК!H:P,2,0)</f>
        <v>Дальневосточный ФО</v>
      </c>
    </row>
    <row r="2238" spans="1:11" x14ac:dyDescent="0.2">
      <c r="A2238" t="s">
        <v>600</v>
      </c>
      <c r="B2238" t="s">
        <v>590</v>
      </c>
      <c r="C2238" s="1" t="s">
        <v>511</v>
      </c>
      <c r="D2238" s="1" t="s">
        <v>524</v>
      </c>
      <c r="E2238" s="2">
        <v>26</v>
      </c>
      <c r="F2238" s="3">
        <v>5</v>
      </c>
      <c r="G2238" s="2">
        <v>114</v>
      </c>
      <c r="H2238" s="3">
        <v>46</v>
      </c>
      <c r="I2238" s="68" t="str">
        <f>VLOOKUP(C2238,СПРАВОЧНИК!B:D,2,0)</f>
        <v>ЯПОНИЯ</v>
      </c>
      <c r="J2238" s="68" t="str">
        <f>VLOOKUP(C2238,СПРАВОЧНИК!B:D,3,0)</f>
        <v>ИНОМАРКИ</v>
      </c>
      <c r="K2238" s="69" t="str">
        <f>VLOOKUP(СВОД2023[[#This Row],[ФО]],СПРАВОЧНИК!H:P,2,0)</f>
        <v>Дальневосточный ФО</v>
      </c>
    </row>
    <row r="2239" spans="1:11" x14ac:dyDescent="0.2">
      <c r="A2239" t="s">
        <v>600</v>
      </c>
      <c r="B2239" t="s">
        <v>590</v>
      </c>
      <c r="C2239" s="1" t="s">
        <v>1144</v>
      </c>
      <c r="D2239" s="1" t="s">
        <v>1851</v>
      </c>
      <c r="E2239" s="2">
        <v>5</v>
      </c>
      <c r="F2239" s="3">
        <v>7</v>
      </c>
      <c r="G2239" s="2">
        <v>16</v>
      </c>
      <c r="H2239" s="3">
        <v>22</v>
      </c>
      <c r="I2239" s="68" t="str">
        <f>VLOOKUP(C2239,СПРАВОЧНИК!B:D,2,0)</f>
        <v>РОССИЯ</v>
      </c>
      <c r="J2239" s="68" t="str">
        <f>VLOOKUP(C2239,СПРАВОЧНИК!B:D,3,0)</f>
        <v>ОТЕЧЕСТВЕННЫЕ</v>
      </c>
      <c r="K2239" s="69" t="str">
        <f>VLOOKUP(СВОД2023[[#This Row],[ФО]],СПРАВОЧНИК!H:P,2,0)</f>
        <v>Дальневосточный ФО</v>
      </c>
    </row>
    <row r="2240" spans="1:11" x14ac:dyDescent="0.2">
      <c r="A2240" t="s">
        <v>600</v>
      </c>
      <c r="B2240" t="s">
        <v>590</v>
      </c>
      <c r="C2240" s="1" t="s">
        <v>1144</v>
      </c>
      <c r="D2240" s="1" t="s">
        <v>1852</v>
      </c>
      <c r="E2240" s="2"/>
      <c r="F2240" s="3"/>
      <c r="G2240" s="2"/>
      <c r="H2240" s="3">
        <v>1</v>
      </c>
      <c r="I2240" s="68" t="str">
        <f>VLOOKUP(C2240,СПРАВОЧНИК!B:D,2,0)</f>
        <v>РОССИЯ</v>
      </c>
      <c r="J2240" s="68" t="str">
        <f>VLOOKUP(C2240,СПРАВОЧНИК!B:D,3,0)</f>
        <v>ОТЕЧЕСТВЕННЫЕ</v>
      </c>
      <c r="K2240" s="69" t="str">
        <f>VLOOKUP(СВОД2023[[#This Row],[ФО]],СПРАВОЧНИК!H:P,2,0)</f>
        <v>Дальневосточный ФО</v>
      </c>
    </row>
    <row r="2241" spans="1:11" x14ac:dyDescent="0.2">
      <c r="A2241" t="s">
        <v>600</v>
      </c>
      <c r="B2241" t="s">
        <v>590</v>
      </c>
      <c r="C2241" s="1" t="s">
        <v>1144</v>
      </c>
      <c r="D2241" s="1" t="s">
        <v>1853</v>
      </c>
      <c r="E2241" s="2"/>
      <c r="F2241" s="3"/>
      <c r="G2241" s="2">
        <v>1</v>
      </c>
      <c r="H2241" s="3"/>
      <c r="I2241" s="68" t="str">
        <f>VLOOKUP(C2241,СПРАВОЧНИК!B:D,2,0)</f>
        <v>РОССИЯ</v>
      </c>
      <c r="J2241" s="68" t="str">
        <f>VLOOKUP(C2241,СПРАВОЧНИК!B:D,3,0)</f>
        <v>ОТЕЧЕСТВЕННЫЕ</v>
      </c>
      <c r="K2241" s="69" t="str">
        <f>VLOOKUP(СВОД2023[[#This Row],[ФО]],СПРАВОЧНИК!H:P,2,0)</f>
        <v>Дальневосточный ФО</v>
      </c>
    </row>
    <row r="2242" spans="1:11" x14ac:dyDescent="0.2">
      <c r="A2242" t="s">
        <v>600</v>
      </c>
      <c r="B2242" t="s">
        <v>590</v>
      </c>
      <c r="C2242" s="1" t="s">
        <v>1144</v>
      </c>
      <c r="D2242" s="1" t="s">
        <v>1854</v>
      </c>
      <c r="E2242" s="2"/>
      <c r="F2242" s="3"/>
      <c r="G2242" s="2"/>
      <c r="H2242" s="3">
        <v>2</v>
      </c>
      <c r="I2242" s="68" t="str">
        <f>VLOOKUP(C2242,СПРАВОЧНИК!B:D,2,0)</f>
        <v>РОССИЯ</v>
      </c>
      <c r="J2242" s="68" t="str">
        <f>VLOOKUP(C2242,СПРАВОЧНИК!B:D,3,0)</f>
        <v>ОТЕЧЕСТВЕННЫЕ</v>
      </c>
      <c r="K2242" s="69" t="str">
        <f>VLOOKUP(СВОД2023[[#This Row],[ФО]],СПРАВОЧНИК!H:P,2,0)</f>
        <v>Дальневосточный ФО</v>
      </c>
    </row>
    <row r="2243" spans="1:11" x14ac:dyDescent="0.2">
      <c r="A2243" t="s">
        <v>600</v>
      </c>
      <c r="B2243" t="s">
        <v>590</v>
      </c>
      <c r="C2243" s="1" t="s">
        <v>1144</v>
      </c>
      <c r="D2243" s="1" t="s">
        <v>1855</v>
      </c>
      <c r="E2243" s="2">
        <v>2</v>
      </c>
      <c r="F2243" s="3">
        <v>1</v>
      </c>
      <c r="G2243" s="2">
        <v>4</v>
      </c>
      <c r="H2243" s="3">
        <v>5</v>
      </c>
      <c r="I2243" s="68" t="str">
        <f>VLOOKUP(C2243,СПРАВОЧНИК!B:D,2,0)</f>
        <v>РОССИЯ</v>
      </c>
      <c r="J2243" s="68" t="str">
        <f>VLOOKUP(C2243,СПРАВОЧНИК!B:D,3,0)</f>
        <v>ОТЕЧЕСТВЕННЫЕ</v>
      </c>
      <c r="K2243" s="69" t="str">
        <f>VLOOKUP(СВОД2023[[#This Row],[ФО]],СПРАВОЧНИК!H:P,2,0)</f>
        <v>Дальневосточный ФО</v>
      </c>
    </row>
    <row r="2244" spans="1:11" x14ac:dyDescent="0.2">
      <c r="A2244" t="s">
        <v>600</v>
      </c>
      <c r="B2244" t="s">
        <v>590</v>
      </c>
      <c r="C2244" s="1" t="s">
        <v>1144</v>
      </c>
      <c r="D2244" s="1" t="s">
        <v>1856</v>
      </c>
      <c r="E2244" s="2">
        <v>1</v>
      </c>
      <c r="F2244" s="3">
        <v>1</v>
      </c>
      <c r="G2244" s="2">
        <v>2</v>
      </c>
      <c r="H2244" s="3">
        <v>3</v>
      </c>
      <c r="I2244" s="68" t="str">
        <f>VLOOKUP(C2244,СПРАВОЧНИК!B:D,2,0)</f>
        <v>РОССИЯ</v>
      </c>
      <c r="J2244" s="68" t="str">
        <f>VLOOKUP(C2244,СПРАВОЧНИК!B:D,3,0)</f>
        <v>ОТЕЧЕСТВЕННЫЕ</v>
      </c>
      <c r="K2244" s="69" t="str">
        <f>VLOOKUP(СВОД2023[[#This Row],[ФО]],СПРАВОЧНИК!H:P,2,0)</f>
        <v>Дальневосточный ФО</v>
      </c>
    </row>
    <row r="2245" spans="1:11" x14ac:dyDescent="0.2">
      <c r="A2245" t="s">
        <v>600</v>
      </c>
      <c r="B2245" t="s">
        <v>590</v>
      </c>
      <c r="C2245" s="1" t="s">
        <v>1144</v>
      </c>
      <c r="D2245" s="1" t="s">
        <v>1857</v>
      </c>
      <c r="E2245" s="2"/>
      <c r="F2245" s="3"/>
      <c r="G2245" s="2"/>
      <c r="H2245" s="3">
        <v>1</v>
      </c>
      <c r="I2245" s="68" t="str">
        <f>VLOOKUP(C2245,СПРАВОЧНИК!B:D,2,0)</f>
        <v>РОССИЯ</v>
      </c>
      <c r="J2245" s="68" t="str">
        <f>VLOOKUP(C2245,СПРАВОЧНИК!B:D,3,0)</f>
        <v>ОТЕЧЕСТВЕННЫЕ</v>
      </c>
      <c r="K2245" s="69" t="str">
        <f>VLOOKUP(СВОД2023[[#This Row],[ФО]],СПРАВОЧНИК!H:P,2,0)</f>
        <v>Дальневосточный ФО</v>
      </c>
    </row>
    <row r="2246" spans="1:11" x14ac:dyDescent="0.2">
      <c r="A2246" t="s">
        <v>600</v>
      </c>
      <c r="B2246" t="s">
        <v>590</v>
      </c>
      <c r="C2246" s="1" t="s">
        <v>1144</v>
      </c>
      <c r="D2246" s="1" t="s">
        <v>1858</v>
      </c>
      <c r="E2246" s="2"/>
      <c r="F2246" s="3"/>
      <c r="G2246" s="2">
        <v>1</v>
      </c>
      <c r="H2246" s="3">
        <v>3</v>
      </c>
      <c r="I2246" s="68" t="str">
        <f>VLOOKUP(C2246,СПРАВОЧНИК!B:D,2,0)</f>
        <v>РОССИЯ</v>
      </c>
      <c r="J2246" s="68" t="str">
        <f>VLOOKUP(C2246,СПРАВОЧНИК!B:D,3,0)</f>
        <v>ОТЕЧЕСТВЕННЫЕ</v>
      </c>
      <c r="K2246" s="69" t="str">
        <f>VLOOKUP(СВОД2023[[#This Row],[ФО]],СПРАВОЧНИК!H:P,2,0)</f>
        <v>Дальневосточный ФО</v>
      </c>
    </row>
    <row r="2247" spans="1:11" x14ac:dyDescent="0.2">
      <c r="A2247" t="s">
        <v>600</v>
      </c>
      <c r="B2247" t="s">
        <v>590</v>
      </c>
      <c r="C2247" s="1" t="s">
        <v>528</v>
      </c>
      <c r="D2247" s="1" t="s">
        <v>529</v>
      </c>
      <c r="E2247" s="2">
        <v>2</v>
      </c>
      <c r="F2247" s="3">
        <v>2</v>
      </c>
      <c r="G2247" s="2">
        <v>6</v>
      </c>
      <c r="H2247" s="3">
        <v>5</v>
      </c>
      <c r="I2247" s="68" t="str">
        <f>VLOOKUP(C2247,СПРАВОЧНИК!B:D,2,0)</f>
        <v>США</v>
      </c>
      <c r="J2247" s="68" t="str">
        <f>VLOOKUP(C2247,СПРАВОЧНИК!B:D,3,0)</f>
        <v>ИНОМАРКИ</v>
      </c>
      <c r="K2247" s="69" t="str">
        <f>VLOOKUP(СВОД2023[[#This Row],[ФО]],СПРАВОЧНИК!H:P,2,0)</f>
        <v>Дальневосточный ФО</v>
      </c>
    </row>
    <row r="2248" spans="1:11" x14ac:dyDescent="0.2">
      <c r="A2248" t="s">
        <v>600</v>
      </c>
      <c r="B2248" t="s">
        <v>590</v>
      </c>
      <c r="C2248" s="1" t="s">
        <v>528</v>
      </c>
      <c r="D2248" s="1" t="s">
        <v>530</v>
      </c>
      <c r="E2248" s="2">
        <v>1</v>
      </c>
      <c r="F2248" s="3"/>
      <c r="G2248" s="2">
        <v>4</v>
      </c>
      <c r="H2248" s="3">
        <v>1</v>
      </c>
      <c r="I2248" s="68" t="str">
        <f>VLOOKUP(C2248,СПРАВОЧНИК!B:D,2,0)</f>
        <v>США</v>
      </c>
      <c r="J2248" s="68" t="str">
        <f>VLOOKUP(C2248,СПРАВОЧНИК!B:D,3,0)</f>
        <v>ИНОМАРКИ</v>
      </c>
      <c r="K2248" s="69" t="str">
        <f>VLOOKUP(СВОД2023[[#This Row],[ФО]],СПРАВОЧНИК!H:P,2,0)</f>
        <v>Дальневосточный ФО</v>
      </c>
    </row>
    <row r="2249" spans="1:11" x14ac:dyDescent="0.2">
      <c r="A2249" t="s">
        <v>600</v>
      </c>
      <c r="B2249" t="s">
        <v>590</v>
      </c>
      <c r="C2249" s="1" t="s">
        <v>528</v>
      </c>
      <c r="D2249" s="1" t="s">
        <v>531</v>
      </c>
      <c r="E2249" s="2"/>
      <c r="F2249" s="3"/>
      <c r="G2249" s="2">
        <v>1</v>
      </c>
      <c r="H2249" s="3">
        <v>1</v>
      </c>
      <c r="I2249" s="68" t="str">
        <f>VLOOKUP(C2249,СПРАВОЧНИК!B:D,2,0)</f>
        <v>США</v>
      </c>
      <c r="J2249" s="68" t="str">
        <f>VLOOKUP(C2249,СПРАВОЧНИК!B:D,3,0)</f>
        <v>ИНОМАРКИ</v>
      </c>
      <c r="K2249" s="69" t="str">
        <f>VLOOKUP(СВОД2023[[#This Row],[ФО]],СПРАВОЧНИК!H:P,2,0)</f>
        <v>Дальневосточный ФО</v>
      </c>
    </row>
    <row r="2250" spans="1:11" x14ac:dyDescent="0.2">
      <c r="A2250" t="s">
        <v>600</v>
      </c>
      <c r="B2250" t="s">
        <v>590</v>
      </c>
      <c r="C2250" s="1" t="s">
        <v>528</v>
      </c>
      <c r="D2250" s="1" t="s">
        <v>532</v>
      </c>
      <c r="E2250" s="2"/>
      <c r="F2250" s="3"/>
      <c r="G2250" s="2">
        <v>1</v>
      </c>
      <c r="H2250" s="3"/>
      <c r="I2250" s="68" t="str">
        <f>VLOOKUP(C2250,СПРАВОЧНИК!B:D,2,0)</f>
        <v>США</v>
      </c>
      <c r="J2250" s="68" t="str">
        <f>VLOOKUP(C2250,СПРАВОЧНИК!B:D,3,0)</f>
        <v>ИНОМАРКИ</v>
      </c>
      <c r="K2250" s="69" t="str">
        <f>VLOOKUP(СВОД2023[[#This Row],[ФО]],СПРАВОЧНИК!H:P,2,0)</f>
        <v>Дальневосточный ФО</v>
      </c>
    </row>
    <row r="2251" spans="1:11" x14ac:dyDescent="0.2">
      <c r="A2251" t="s">
        <v>600</v>
      </c>
      <c r="B2251" t="s">
        <v>590</v>
      </c>
      <c r="C2251" s="1" t="s">
        <v>1859</v>
      </c>
      <c r="D2251" s="1" t="s">
        <v>1860</v>
      </c>
      <c r="E2251" s="2"/>
      <c r="F2251" s="3"/>
      <c r="G2251" s="2">
        <v>1</v>
      </c>
      <c r="H2251" s="3"/>
      <c r="I2251" s="68" t="str">
        <f>VLOOKUP(C2251,СПРАВОЧНИК!B:D,2,0)</f>
        <v>КИТАЙ</v>
      </c>
      <c r="J2251" s="68" t="str">
        <f>VLOOKUP(C2251,СПРАВОЧНИК!B:D,3,0)</f>
        <v>ИНОМАРКИ</v>
      </c>
      <c r="K2251" s="69" t="str">
        <f>VLOOKUP(СВОД2023[[#This Row],[ФО]],СПРАВОЧНИК!H:P,2,0)</f>
        <v>Дальневосточный ФО</v>
      </c>
    </row>
    <row r="2252" spans="1:11" x14ac:dyDescent="0.2">
      <c r="A2252" t="s">
        <v>600</v>
      </c>
      <c r="B2252" t="s">
        <v>590</v>
      </c>
      <c r="C2252" s="1" t="s">
        <v>533</v>
      </c>
      <c r="D2252" s="1" t="s">
        <v>1861</v>
      </c>
      <c r="E2252" s="2">
        <v>35</v>
      </c>
      <c r="F2252" s="3">
        <v>26</v>
      </c>
      <c r="G2252" s="2">
        <v>189</v>
      </c>
      <c r="H2252" s="3">
        <v>140</v>
      </c>
      <c r="I2252" s="68" t="str">
        <f>VLOOKUP(C2252,СПРАВОЧНИК!B:D,2,0)</f>
        <v>ЯПОНИЯ</v>
      </c>
      <c r="J2252" s="68" t="str">
        <f>VLOOKUP(C2252,СПРАВОЧНИК!B:D,3,0)</f>
        <v>ИНОМАРКИ</v>
      </c>
      <c r="K2252" s="69" t="str">
        <f>VLOOKUP(СВОД2023[[#This Row],[ФО]],СПРАВОЧНИК!H:P,2,0)</f>
        <v>Дальневосточный ФО</v>
      </c>
    </row>
    <row r="2253" spans="1:11" x14ac:dyDescent="0.2">
      <c r="A2253" t="s">
        <v>600</v>
      </c>
      <c r="B2253" t="s">
        <v>590</v>
      </c>
      <c r="C2253" s="1" t="s">
        <v>533</v>
      </c>
      <c r="D2253" s="1" t="s">
        <v>1862</v>
      </c>
      <c r="E2253" s="2">
        <v>465</v>
      </c>
      <c r="F2253" s="3">
        <v>328</v>
      </c>
      <c r="G2253" s="2">
        <v>2425</v>
      </c>
      <c r="H2253" s="3">
        <v>1827</v>
      </c>
      <c r="I2253" s="68" t="str">
        <f>VLOOKUP(C2253,СПРАВОЧНИК!B:D,2,0)</f>
        <v>ЯПОНИЯ</v>
      </c>
      <c r="J2253" s="68" t="str">
        <f>VLOOKUP(C2253,СПРАВОЧНИК!B:D,3,0)</f>
        <v>ИНОМАРКИ</v>
      </c>
      <c r="K2253" s="69" t="str">
        <f>VLOOKUP(СВОД2023[[#This Row],[ФО]],СПРАВОЧНИК!H:P,2,0)</f>
        <v>Дальневосточный ФО</v>
      </c>
    </row>
    <row r="2254" spans="1:11" x14ac:dyDescent="0.2">
      <c r="A2254" t="s">
        <v>600</v>
      </c>
      <c r="B2254" t="s">
        <v>590</v>
      </c>
      <c r="C2254" s="1" t="s">
        <v>533</v>
      </c>
      <c r="D2254" s="1" t="s">
        <v>534</v>
      </c>
      <c r="E2254" s="2">
        <v>84</v>
      </c>
      <c r="F2254" s="3">
        <v>47</v>
      </c>
      <c r="G2254" s="2">
        <v>470</v>
      </c>
      <c r="H2254" s="3">
        <v>272</v>
      </c>
      <c r="I2254" s="68" t="str">
        <f>VLOOKUP(C2254,СПРАВОЧНИК!B:D,2,0)</f>
        <v>ЯПОНИЯ</v>
      </c>
      <c r="J2254" s="68" t="str">
        <f>VLOOKUP(C2254,СПРАВОЧНИК!B:D,3,0)</f>
        <v>ИНОМАРКИ</v>
      </c>
      <c r="K2254" s="69" t="str">
        <f>VLOOKUP(СВОД2023[[#This Row],[ФО]],СПРАВОЧНИК!H:P,2,0)</f>
        <v>Дальневосточный ФО</v>
      </c>
    </row>
    <row r="2255" spans="1:11" x14ac:dyDescent="0.2">
      <c r="A2255" t="s">
        <v>600</v>
      </c>
      <c r="B2255" t="s">
        <v>590</v>
      </c>
      <c r="C2255" s="1" t="s">
        <v>533</v>
      </c>
      <c r="D2255" s="1" t="s">
        <v>1863</v>
      </c>
      <c r="E2255" s="2">
        <v>5</v>
      </c>
      <c r="F2255" s="3">
        <v>14</v>
      </c>
      <c r="G2255" s="2">
        <v>42</v>
      </c>
      <c r="H2255" s="3">
        <v>43</v>
      </c>
      <c r="I2255" s="68" t="str">
        <f>VLOOKUP(C2255,СПРАВОЧНИК!B:D,2,0)</f>
        <v>ЯПОНИЯ</v>
      </c>
      <c r="J2255" s="68" t="str">
        <f>VLOOKUP(C2255,СПРАВОЧНИК!B:D,3,0)</f>
        <v>ИНОМАРКИ</v>
      </c>
      <c r="K2255" s="69" t="str">
        <f>VLOOKUP(СВОД2023[[#This Row],[ФО]],СПРАВОЧНИК!H:P,2,0)</f>
        <v>Дальневосточный ФО</v>
      </c>
    </row>
    <row r="2256" spans="1:11" x14ac:dyDescent="0.2">
      <c r="A2256" t="s">
        <v>600</v>
      </c>
      <c r="B2256" t="s">
        <v>590</v>
      </c>
      <c r="C2256" s="1" t="s">
        <v>533</v>
      </c>
      <c r="D2256" s="1" t="s">
        <v>999</v>
      </c>
      <c r="E2256" s="2">
        <v>288</v>
      </c>
      <c r="F2256" s="3">
        <v>220</v>
      </c>
      <c r="G2256" s="2">
        <v>1721</v>
      </c>
      <c r="H2256" s="3">
        <v>1360</v>
      </c>
      <c r="I2256" s="68" t="str">
        <f>VLOOKUP(C2256,СПРАВОЧНИК!B:D,2,0)</f>
        <v>ЯПОНИЯ</v>
      </c>
      <c r="J2256" s="68" t="str">
        <f>VLOOKUP(C2256,СПРАВОЧНИК!B:D,3,0)</f>
        <v>ИНОМАРКИ</v>
      </c>
      <c r="K2256" s="69" t="str">
        <f>VLOOKUP(СВОД2023[[#This Row],[ФО]],СПРАВОЧНИК!H:P,2,0)</f>
        <v>Дальневосточный ФО</v>
      </c>
    </row>
    <row r="2257" spans="1:11" x14ac:dyDescent="0.2">
      <c r="A2257" t="s">
        <v>600</v>
      </c>
      <c r="B2257" t="s">
        <v>590</v>
      </c>
      <c r="C2257" s="1" t="s">
        <v>533</v>
      </c>
      <c r="D2257" s="1" t="s">
        <v>1864</v>
      </c>
      <c r="E2257" s="2">
        <v>20</v>
      </c>
      <c r="F2257" s="3">
        <v>21</v>
      </c>
      <c r="G2257" s="2">
        <v>87</v>
      </c>
      <c r="H2257" s="3">
        <v>100</v>
      </c>
      <c r="I2257" s="68" t="str">
        <f>VLOOKUP(C2257,СПРАВОЧНИК!B:D,2,0)</f>
        <v>ЯПОНИЯ</v>
      </c>
      <c r="J2257" s="68" t="str">
        <f>VLOOKUP(C2257,СПРАВОЧНИК!B:D,3,0)</f>
        <v>ИНОМАРКИ</v>
      </c>
      <c r="K2257" s="69" t="str">
        <f>VLOOKUP(СВОД2023[[#This Row],[ФО]],СПРАВОЧНИК!H:P,2,0)</f>
        <v>Дальневосточный ФО</v>
      </c>
    </row>
    <row r="2258" spans="1:11" x14ac:dyDescent="0.2">
      <c r="A2258" t="s">
        <v>600</v>
      </c>
      <c r="B2258" t="s">
        <v>590</v>
      </c>
      <c r="C2258" s="1" t="s">
        <v>533</v>
      </c>
      <c r="D2258" s="1" t="s">
        <v>1865</v>
      </c>
      <c r="E2258" s="2">
        <v>67</v>
      </c>
      <c r="F2258" s="3">
        <v>32</v>
      </c>
      <c r="G2258" s="2">
        <v>316</v>
      </c>
      <c r="H2258" s="3">
        <v>278</v>
      </c>
      <c r="I2258" s="68" t="str">
        <f>VLOOKUP(C2258,СПРАВОЧНИК!B:D,2,0)</f>
        <v>ЯПОНИЯ</v>
      </c>
      <c r="J2258" s="68" t="str">
        <f>VLOOKUP(C2258,СПРАВОЧНИК!B:D,3,0)</f>
        <v>ИНОМАРКИ</v>
      </c>
      <c r="K2258" s="69" t="str">
        <f>VLOOKUP(СВОД2023[[#This Row],[ФО]],СПРАВОЧНИК!H:P,2,0)</f>
        <v>Дальневосточный ФО</v>
      </c>
    </row>
    <row r="2259" spans="1:11" x14ac:dyDescent="0.2">
      <c r="A2259" t="s">
        <v>600</v>
      </c>
      <c r="B2259" t="s">
        <v>590</v>
      </c>
      <c r="C2259" s="1" t="s">
        <v>533</v>
      </c>
      <c r="D2259" s="1" t="s">
        <v>535</v>
      </c>
      <c r="E2259" s="2">
        <v>1</v>
      </c>
      <c r="F2259" s="3">
        <v>1</v>
      </c>
      <c r="G2259" s="2">
        <v>9</v>
      </c>
      <c r="H2259" s="3">
        <v>7</v>
      </c>
      <c r="I2259" s="68" t="str">
        <f>VLOOKUP(C2259,СПРАВОЧНИК!B:D,2,0)</f>
        <v>ЯПОНИЯ</v>
      </c>
      <c r="J2259" s="68" t="str">
        <f>VLOOKUP(C2259,СПРАВОЧНИК!B:D,3,0)</f>
        <v>ИНОМАРКИ</v>
      </c>
      <c r="K2259" s="69" t="str">
        <f>VLOOKUP(СВОД2023[[#This Row],[ФО]],СПРАВОЧНИК!H:P,2,0)</f>
        <v>Дальневосточный ФО</v>
      </c>
    </row>
    <row r="2260" spans="1:11" x14ac:dyDescent="0.2">
      <c r="A2260" t="s">
        <v>600</v>
      </c>
      <c r="B2260" t="s">
        <v>590</v>
      </c>
      <c r="C2260" s="1" t="s">
        <v>533</v>
      </c>
      <c r="D2260" s="1" t="s">
        <v>1866</v>
      </c>
      <c r="E2260" s="2">
        <v>10</v>
      </c>
      <c r="F2260" s="3">
        <v>10</v>
      </c>
      <c r="G2260" s="2">
        <v>62</v>
      </c>
      <c r="H2260" s="3">
        <v>64</v>
      </c>
      <c r="I2260" s="68" t="str">
        <f>VLOOKUP(C2260,СПРАВОЧНИК!B:D,2,0)</f>
        <v>ЯПОНИЯ</v>
      </c>
      <c r="J2260" s="68" t="str">
        <f>VLOOKUP(C2260,СПРАВОЧНИК!B:D,3,0)</f>
        <v>ИНОМАРКИ</v>
      </c>
      <c r="K2260" s="69" t="str">
        <f>VLOOKUP(СВОД2023[[#This Row],[ФО]],СПРАВОЧНИК!H:P,2,0)</f>
        <v>Дальневосточный ФО</v>
      </c>
    </row>
    <row r="2261" spans="1:11" x14ac:dyDescent="0.2">
      <c r="A2261" t="s">
        <v>600</v>
      </c>
      <c r="B2261" t="s">
        <v>590</v>
      </c>
      <c r="C2261" s="1" t="s">
        <v>533</v>
      </c>
      <c r="D2261" s="1" t="s">
        <v>1867</v>
      </c>
      <c r="E2261" s="2">
        <v>22</v>
      </c>
      <c r="F2261" s="3">
        <v>14</v>
      </c>
      <c r="G2261" s="2">
        <v>97</v>
      </c>
      <c r="H2261" s="3">
        <v>92</v>
      </c>
      <c r="I2261" s="68" t="str">
        <f>VLOOKUP(C2261,СПРАВОЧНИК!B:D,2,0)</f>
        <v>ЯПОНИЯ</v>
      </c>
      <c r="J2261" s="68" t="str">
        <f>VLOOKUP(C2261,СПРАВОЧНИК!B:D,3,0)</f>
        <v>ИНОМАРКИ</v>
      </c>
      <c r="K2261" s="69" t="str">
        <f>VLOOKUP(СВОД2023[[#This Row],[ФО]],СПРАВОЧНИК!H:P,2,0)</f>
        <v>Дальневосточный ФО</v>
      </c>
    </row>
    <row r="2262" spans="1:11" x14ac:dyDescent="0.2">
      <c r="A2262" t="s">
        <v>600</v>
      </c>
      <c r="B2262" t="s">
        <v>590</v>
      </c>
      <c r="C2262" s="1" t="s">
        <v>533</v>
      </c>
      <c r="D2262" s="1" t="s">
        <v>1868</v>
      </c>
      <c r="E2262" s="2">
        <v>67</v>
      </c>
      <c r="F2262" s="3">
        <v>50</v>
      </c>
      <c r="G2262" s="2">
        <v>350</v>
      </c>
      <c r="H2262" s="3">
        <v>325</v>
      </c>
      <c r="I2262" s="68" t="str">
        <f>VLOOKUP(C2262,СПРАВОЧНИК!B:D,2,0)</f>
        <v>ЯПОНИЯ</v>
      </c>
      <c r="J2262" s="68" t="str">
        <f>VLOOKUP(C2262,СПРАВОЧНИК!B:D,3,0)</f>
        <v>ИНОМАРКИ</v>
      </c>
      <c r="K2262" s="69" t="str">
        <f>VLOOKUP(СВОД2023[[#This Row],[ФО]],СПРАВОЧНИК!H:P,2,0)</f>
        <v>Дальневосточный ФО</v>
      </c>
    </row>
    <row r="2263" spans="1:11" x14ac:dyDescent="0.2">
      <c r="A2263" t="s">
        <v>600</v>
      </c>
      <c r="B2263" t="s">
        <v>590</v>
      </c>
      <c r="C2263" s="1" t="s">
        <v>533</v>
      </c>
      <c r="D2263" s="1" t="s">
        <v>1869</v>
      </c>
      <c r="E2263" s="2">
        <v>2</v>
      </c>
      <c r="F2263" s="3">
        <v>4</v>
      </c>
      <c r="G2263" s="2">
        <v>10</v>
      </c>
      <c r="H2263" s="3">
        <v>18</v>
      </c>
      <c r="I2263" s="68" t="str">
        <f>VLOOKUP(C2263,СПРАВОЧНИК!B:D,2,0)</f>
        <v>ЯПОНИЯ</v>
      </c>
      <c r="J2263" s="68" t="str">
        <f>VLOOKUP(C2263,СПРАВОЧНИК!B:D,3,0)</f>
        <v>ИНОМАРКИ</v>
      </c>
      <c r="K2263" s="69" t="str">
        <f>VLOOKUP(СВОД2023[[#This Row],[ФО]],СПРАВОЧНИК!H:P,2,0)</f>
        <v>Дальневосточный ФО</v>
      </c>
    </row>
    <row r="2264" spans="1:11" x14ac:dyDescent="0.2">
      <c r="A2264" t="s">
        <v>600</v>
      </c>
      <c r="B2264" t="s">
        <v>590</v>
      </c>
      <c r="C2264" s="1" t="s">
        <v>533</v>
      </c>
      <c r="D2264" s="1" t="s">
        <v>1870</v>
      </c>
      <c r="E2264" s="2">
        <v>1</v>
      </c>
      <c r="F2264" s="3"/>
      <c r="G2264" s="2">
        <v>4</v>
      </c>
      <c r="H2264" s="3">
        <v>1</v>
      </c>
      <c r="I2264" s="68" t="str">
        <f>VLOOKUP(C2264,СПРАВОЧНИК!B:D,2,0)</f>
        <v>ЯПОНИЯ</v>
      </c>
      <c r="J2264" s="68" t="str">
        <f>VLOOKUP(C2264,СПРАВОЧНИК!B:D,3,0)</f>
        <v>ИНОМАРКИ</v>
      </c>
      <c r="K2264" s="69" t="str">
        <f>VLOOKUP(СВОД2023[[#This Row],[ФО]],СПРАВОЧНИК!H:P,2,0)</f>
        <v>Дальневосточный ФО</v>
      </c>
    </row>
    <row r="2265" spans="1:11" x14ac:dyDescent="0.2">
      <c r="A2265" t="s">
        <v>600</v>
      </c>
      <c r="B2265" t="s">
        <v>590</v>
      </c>
      <c r="C2265" s="1" t="s">
        <v>533</v>
      </c>
      <c r="D2265" s="1" t="s">
        <v>1871</v>
      </c>
      <c r="E2265" s="2">
        <v>8</v>
      </c>
      <c r="F2265" s="3">
        <v>12</v>
      </c>
      <c r="G2265" s="2">
        <v>66</v>
      </c>
      <c r="H2265" s="3">
        <v>59</v>
      </c>
      <c r="I2265" s="68" t="str">
        <f>VLOOKUP(C2265,СПРАВОЧНИК!B:D,2,0)</f>
        <v>ЯПОНИЯ</v>
      </c>
      <c r="J2265" s="68" t="str">
        <f>VLOOKUP(C2265,СПРАВОЧНИК!B:D,3,0)</f>
        <v>ИНОМАРКИ</v>
      </c>
      <c r="K2265" s="69" t="str">
        <f>VLOOKUP(СВОД2023[[#This Row],[ФО]],СПРАВОЧНИК!H:P,2,0)</f>
        <v>Дальневосточный ФО</v>
      </c>
    </row>
    <row r="2266" spans="1:11" x14ac:dyDescent="0.2">
      <c r="A2266" t="s">
        <v>600</v>
      </c>
      <c r="B2266" t="s">
        <v>590</v>
      </c>
      <c r="C2266" s="1" t="s">
        <v>533</v>
      </c>
      <c r="D2266" s="1" t="s">
        <v>1872</v>
      </c>
      <c r="E2266" s="2">
        <v>273</v>
      </c>
      <c r="F2266" s="3">
        <v>220</v>
      </c>
      <c r="G2266" s="2">
        <v>1401</v>
      </c>
      <c r="H2266" s="3">
        <v>1264</v>
      </c>
      <c r="I2266" s="68" t="str">
        <f>VLOOKUP(C2266,СПРАВОЧНИК!B:D,2,0)</f>
        <v>ЯПОНИЯ</v>
      </c>
      <c r="J2266" s="68" t="str">
        <f>VLOOKUP(C2266,СПРАВОЧНИК!B:D,3,0)</f>
        <v>ИНОМАРКИ</v>
      </c>
      <c r="K2266" s="69" t="str">
        <f>VLOOKUP(СВОД2023[[#This Row],[ФО]],СПРАВОЧНИК!H:P,2,0)</f>
        <v>Дальневосточный ФО</v>
      </c>
    </row>
    <row r="2267" spans="1:11" x14ac:dyDescent="0.2">
      <c r="A2267" t="s">
        <v>600</v>
      </c>
      <c r="B2267" t="s">
        <v>590</v>
      </c>
      <c r="C2267" s="1" t="s">
        <v>533</v>
      </c>
      <c r="D2267" s="1" t="s">
        <v>1873</v>
      </c>
      <c r="E2267" s="2">
        <v>51</v>
      </c>
      <c r="F2267" s="3">
        <v>65</v>
      </c>
      <c r="G2267" s="2">
        <v>292</v>
      </c>
      <c r="H2267" s="3">
        <v>289</v>
      </c>
      <c r="I2267" s="68" t="str">
        <f>VLOOKUP(C2267,СПРАВОЧНИК!B:D,2,0)</f>
        <v>ЯПОНИЯ</v>
      </c>
      <c r="J2267" s="68" t="str">
        <f>VLOOKUP(C2267,СПРАВОЧНИК!B:D,3,0)</f>
        <v>ИНОМАРКИ</v>
      </c>
      <c r="K2267" s="69" t="str">
        <f>VLOOKUP(СВОД2023[[#This Row],[ФО]],СПРАВОЧНИК!H:P,2,0)</f>
        <v>Дальневосточный ФО</v>
      </c>
    </row>
    <row r="2268" spans="1:11" x14ac:dyDescent="0.2">
      <c r="A2268" t="s">
        <v>600</v>
      </c>
      <c r="B2268" t="s">
        <v>590</v>
      </c>
      <c r="C2268" s="1" t="s">
        <v>533</v>
      </c>
      <c r="D2268" s="1" t="s">
        <v>536</v>
      </c>
      <c r="E2268" s="2">
        <v>335</v>
      </c>
      <c r="F2268" s="3">
        <v>277</v>
      </c>
      <c r="G2268" s="2">
        <v>1720</v>
      </c>
      <c r="H2268" s="3">
        <v>1650</v>
      </c>
      <c r="I2268" s="68" t="str">
        <f>VLOOKUP(C2268,СПРАВОЧНИК!B:D,2,0)</f>
        <v>ЯПОНИЯ</v>
      </c>
      <c r="J2268" s="68" t="str">
        <f>VLOOKUP(C2268,СПРАВОЧНИК!B:D,3,0)</f>
        <v>ИНОМАРКИ</v>
      </c>
      <c r="K2268" s="69" t="str">
        <f>VLOOKUP(СВОД2023[[#This Row],[ФО]],СПРАВОЧНИК!H:P,2,0)</f>
        <v>Дальневосточный ФО</v>
      </c>
    </row>
    <row r="2269" spans="1:11" x14ac:dyDescent="0.2">
      <c r="A2269" t="s">
        <v>600</v>
      </c>
      <c r="B2269" t="s">
        <v>590</v>
      </c>
      <c r="C2269" s="1" t="s">
        <v>533</v>
      </c>
      <c r="D2269" s="1" t="s">
        <v>1874</v>
      </c>
      <c r="E2269" s="2">
        <v>12</v>
      </c>
      <c r="F2269" s="3">
        <v>8</v>
      </c>
      <c r="G2269" s="2">
        <v>55</v>
      </c>
      <c r="H2269" s="3">
        <v>58</v>
      </c>
      <c r="I2269" s="68" t="str">
        <f>VLOOKUP(C2269,СПРАВОЧНИК!B:D,2,0)</f>
        <v>ЯПОНИЯ</v>
      </c>
      <c r="J2269" s="68" t="str">
        <f>VLOOKUP(C2269,СПРАВОЧНИК!B:D,3,0)</f>
        <v>ИНОМАРКИ</v>
      </c>
      <c r="K2269" s="69" t="str">
        <f>VLOOKUP(СВОД2023[[#This Row],[ФО]],СПРАВОЧНИК!H:P,2,0)</f>
        <v>Дальневосточный ФО</v>
      </c>
    </row>
    <row r="2270" spans="1:11" x14ac:dyDescent="0.2">
      <c r="A2270" t="s">
        <v>600</v>
      </c>
      <c r="B2270" t="s">
        <v>590</v>
      </c>
      <c r="C2270" s="1" t="s">
        <v>533</v>
      </c>
      <c r="D2270" s="1" t="s">
        <v>1875</v>
      </c>
      <c r="E2270" s="2">
        <v>234</v>
      </c>
      <c r="F2270" s="3">
        <v>199</v>
      </c>
      <c r="G2270" s="2">
        <v>1136</v>
      </c>
      <c r="H2270" s="3">
        <v>1103</v>
      </c>
      <c r="I2270" s="68" t="str">
        <f>VLOOKUP(C2270,СПРАВОЧНИК!B:D,2,0)</f>
        <v>ЯПОНИЯ</v>
      </c>
      <c r="J2270" s="68" t="str">
        <f>VLOOKUP(C2270,СПРАВОЧНИК!B:D,3,0)</f>
        <v>ИНОМАРКИ</v>
      </c>
      <c r="K2270" s="69" t="str">
        <f>VLOOKUP(СВОД2023[[#This Row],[ФО]],СПРАВОЧНИК!H:P,2,0)</f>
        <v>Дальневосточный ФО</v>
      </c>
    </row>
    <row r="2271" spans="1:11" x14ac:dyDescent="0.2">
      <c r="A2271" t="s">
        <v>600</v>
      </c>
      <c r="B2271" t="s">
        <v>590</v>
      </c>
      <c r="C2271" s="1" t="s">
        <v>533</v>
      </c>
      <c r="D2271" s="1" t="s">
        <v>1876</v>
      </c>
      <c r="E2271" s="2">
        <v>12</v>
      </c>
      <c r="F2271" s="3">
        <v>15</v>
      </c>
      <c r="G2271" s="2">
        <v>66</v>
      </c>
      <c r="H2271" s="3">
        <v>68</v>
      </c>
      <c r="I2271" s="68" t="str">
        <f>VLOOKUP(C2271,СПРАВОЧНИК!B:D,2,0)</f>
        <v>ЯПОНИЯ</v>
      </c>
      <c r="J2271" s="68" t="str">
        <f>VLOOKUP(C2271,СПРАВОЧНИК!B:D,3,0)</f>
        <v>ИНОМАРКИ</v>
      </c>
      <c r="K2271" s="69" t="str">
        <f>VLOOKUP(СВОД2023[[#This Row],[ФО]],СПРАВОЧНИК!H:P,2,0)</f>
        <v>Дальневосточный ФО</v>
      </c>
    </row>
    <row r="2272" spans="1:11" x14ac:dyDescent="0.2">
      <c r="A2272" t="s">
        <v>600</v>
      </c>
      <c r="B2272" t="s">
        <v>590</v>
      </c>
      <c r="C2272" s="1" t="s">
        <v>533</v>
      </c>
      <c r="D2272" s="1" t="s">
        <v>1877</v>
      </c>
      <c r="E2272" s="2">
        <v>3</v>
      </c>
      <c r="F2272" s="3"/>
      <c r="G2272" s="2">
        <v>19</v>
      </c>
      <c r="H2272" s="3">
        <v>15</v>
      </c>
      <c r="I2272" s="68" t="str">
        <f>VLOOKUP(C2272,СПРАВОЧНИК!B:D,2,0)</f>
        <v>ЯПОНИЯ</v>
      </c>
      <c r="J2272" s="68" t="str">
        <f>VLOOKUP(C2272,СПРАВОЧНИК!B:D,3,0)</f>
        <v>ИНОМАРКИ</v>
      </c>
      <c r="K2272" s="69" t="str">
        <f>VLOOKUP(СВОД2023[[#This Row],[ФО]],СПРАВОЧНИК!H:P,2,0)</f>
        <v>Дальневосточный ФО</v>
      </c>
    </row>
    <row r="2273" spans="1:11" x14ac:dyDescent="0.2">
      <c r="A2273" t="s">
        <v>600</v>
      </c>
      <c r="B2273" t="s">
        <v>590</v>
      </c>
      <c r="C2273" s="1" t="s">
        <v>533</v>
      </c>
      <c r="D2273" s="1" t="s">
        <v>1878</v>
      </c>
      <c r="E2273" s="2"/>
      <c r="F2273" s="3"/>
      <c r="G2273" s="2"/>
      <c r="H2273" s="3">
        <v>2</v>
      </c>
      <c r="I2273" s="68" t="str">
        <f>VLOOKUP(C2273,СПРАВОЧНИК!B:D,2,0)</f>
        <v>ЯПОНИЯ</v>
      </c>
      <c r="J2273" s="68" t="str">
        <f>VLOOKUP(C2273,СПРАВОЧНИК!B:D,3,0)</f>
        <v>ИНОМАРКИ</v>
      </c>
      <c r="K2273" s="69" t="str">
        <f>VLOOKUP(СВОД2023[[#This Row],[ФО]],СПРАВОЧНИК!H:P,2,0)</f>
        <v>Дальневосточный ФО</v>
      </c>
    </row>
    <row r="2274" spans="1:11" x14ac:dyDescent="0.2">
      <c r="A2274" t="s">
        <v>600</v>
      </c>
      <c r="B2274" t="s">
        <v>590</v>
      </c>
      <c r="C2274" s="1" t="s">
        <v>533</v>
      </c>
      <c r="D2274" s="1" t="s">
        <v>1879</v>
      </c>
      <c r="E2274" s="2">
        <v>144</v>
      </c>
      <c r="F2274" s="3">
        <v>112</v>
      </c>
      <c r="G2274" s="2">
        <v>680</v>
      </c>
      <c r="H2274" s="3">
        <v>622</v>
      </c>
      <c r="I2274" s="68" t="str">
        <f>VLOOKUP(C2274,СПРАВОЧНИК!B:D,2,0)</f>
        <v>ЯПОНИЯ</v>
      </c>
      <c r="J2274" s="68" t="str">
        <f>VLOOKUP(C2274,СПРАВОЧНИК!B:D,3,0)</f>
        <v>ИНОМАРКИ</v>
      </c>
      <c r="K2274" s="69" t="str">
        <f>VLOOKUP(СВОД2023[[#This Row],[ФО]],СПРАВОЧНИК!H:P,2,0)</f>
        <v>Дальневосточный ФО</v>
      </c>
    </row>
    <row r="2275" spans="1:11" x14ac:dyDescent="0.2">
      <c r="A2275" t="s">
        <v>600</v>
      </c>
      <c r="B2275" t="s">
        <v>590</v>
      </c>
      <c r="C2275" s="1" t="s">
        <v>533</v>
      </c>
      <c r="D2275" s="1" t="s">
        <v>537</v>
      </c>
      <c r="E2275" s="2">
        <v>354</v>
      </c>
      <c r="F2275" s="3">
        <v>218</v>
      </c>
      <c r="G2275" s="2">
        <v>2141</v>
      </c>
      <c r="H2275" s="3">
        <v>967</v>
      </c>
      <c r="I2275" s="68" t="str">
        <f>VLOOKUP(C2275,СПРАВОЧНИК!B:D,2,0)</f>
        <v>ЯПОНИЯ</v>
      </c>
      <c r="J2275" s="68" t="str">
        <f>VLOOKUP(C2275,СПРАВОЧНИК!B:D,3,0)</f>
        <v>ИНОМАРКИ</v>
      </c>
      <c r="K2275" s="69" t="str">
        <f>VLOOKUP(СВОД2023[[#This Row],[ФО]],СПРАВОЧНИК!H:P,2,0)</f>
        <v>Дальневосточный ФО</v>
      </c>
    </row>
    <row r="2276" spans="1:11" x14ac:dyDescent="0.2">
      <c r="A2276" t="s">
        <v>600</v>
      </c>
      <c r="B2276" t="s">
        <v>590</v>
      </c>
      <c r="C2276" s="1" t="s">
        <v>533</v>
      </c>
      <c r="D2276" s="1" t="s">
        <v>538</v>
      </c>
      <c r="E2276" s="2">
        <v>2181</v>
      </c>
      <c r="F2276" s="3">
        <v>1627</v>
      </c>
      <c r="G2276" s="2">
        <v>11123</v>
      </c>
      <c r="H2276" s="3">
        <v>9201</v>
      </c>
      <c r="I2276" s="68" t="str">
        <f>VLOOKUP(C2276,СПРАВОЧНИК!B:D,2,0)</f>
        <v>ЯПОНИЯ</v>
      </c>
      <c r="J2276" s="68" t="str">
        <f>VLOOKUP(C2276,СПРАВОЧНИК!B:D,3,0)</f>
        <v>ИНОМАРКИ</v>
      </c>
      <c r="K2276" s="69" t="str">
        <f>VLOOKUP(СВОД2023[[#This Row],[ФО]],СПРАВОЧНИК!H:P,2,0)</f>
        <v>Дальневосточный ФО</v>
      </c>
    </row>
    <row r="2277" spans="1:11" x14ac:dyDescent="0.2">
      <c r="A2277" t="s">
        <v>600</v>
      </c>
      <c r="B2277" t="s">
        <v>590</v>
      </c>
      <c r="C2277" s="1" t="s">
        <v>533</v>
      </c>
      <c r="D2277" s="1" t="s">
        <v>1880</v>
      </c>
      <c r="E2277" s="2">
        <v>250</v>
      </c>
      <c r="F2277" s="3">
        <v>293</v>
      </c>
      <c r="G2277" s="2">
        <v>1359</v>
      </c>
      <c r="H2277" s="3">
        <v>1402</v>
      </c>
      <c r="I2277" s="68" t="str">
        <f>VLOOKUP(C2277,СПРАВОЧНИК!B:D,2,0)</f>
        <v>ЯПОНИЯ</v>
      </c>
      <c r="J2277" s="68" t="str">
        <f>VLOOKUP(C2277,СПРАВОЧНИК!B:D,3,0)</f>
        <v>ИНОМАРКИ</v>
      </c>
      <c r="K2277" s="69" t="str">
        <f>VLOOKUP(СВОД2023[[#This Row],[ФО]],СПРАВОЧНИК!H:P,2,0)</f>
        <v>Дальневосточный ФО</v>
      </c>
    </row>
    <row r="2278" spans="1:11" x14ac:dyDescent="0.2">
      <c r="A2278" t="s">
        <v>600</v>
      </c>
      <c r="B2278" t="s">
        <v>590</v>
      </c>
      <c r="C2278" s="1" t="s">
        <v>533</v>
      </c>
      <c r="D2278" s="1" t="s">
        <v>1881</v>
      </c>
      <c r="E2278" s="2">
        <v>118</v>
      </c>
      <c r="F2278" s="3">
        <v>105</v>
      </c>
      <c r="G2278" s="2">
        <v>541</v>
      </c>
      <c r="H2278" s="3">
        <v>586</v>
      </c>
      <c r="I2278" s="68" t="str">
        <f>VLOOKUP(C2278,СПРАВОЧНИК!B:D,2,0)</f>
        <v>ЯПОНИЯ</v>
      </c>
      <c r="J2278" s="68" t="str">
        <f>VLOOKUP(C2278,СПРАВОЧНИК!B:D,3,0)</f>
        <v>ИНОМАРКИ</v>
      </c>
      <c r="K2278" s="69" t="str">
        <f>VLOOKUP(СВОД2023[[#This Row],[ФО]],СПРАВОЧНИК!H:P,2,0)</f>
        <v>Дальневосточный ФО</v>
      </c>
    </row>
    <row r="2279" spans="1:11" x14ac:dyDescent="0.2">
      <c r="A2279" t="s">
        <v>600</v>
      </c>
      <c r="B2279" t="s">
        <v>590</v>
      </c>
      <c r="C2279" s="1" t="s">
        <v>533</v>
      </c>
      <c r="D2279" s="1" t="s">
        <v>1002</v>
      </c>
      <c r="E2279" s="2">
        <v>435</v>
      </c>
      <c r="F2279" s="3">
        <v>381</v>
      </c>
      <c r="G2279" s="2">
        <v>2360</v>
      </c>
      <c r="H2279" s="3">
        <v>2062</v>
      </c>
      <c r="I2279" s="68" t="str">
        <f>VLOOKUP(C2279,СПРАВОЧНИК!B:D,2,0)</f>
        <v>ЯПОНИЯ</v>
      </c>
      <c r="J2279" s="68" t="str">
        <f>VLOOKUP(C2279,СПРАВОЧНИК!B:D,3,0)</f>
        <v>ИНОМАРКИ</v>
      </c>
      <c r="K2279" s="69" t="str">
        <f>VLOOKUP(СВОД2023[[#This Row],[ФО]],СПРАВОЧНИК!H:P,2,0)</f>
        <v>Дальневосточный ФО</v>
      </c>
    </row>
    <row r="2280" spans="1:11" x14ac:dyDescent="0.2">
      <c r="A2280" t="s">
        <v>600</v>
      </c>
      <c r="B2280" t="s">
        <v>590</v>
      </c>
      <c r="C2280" s="1" t="s">
        <v>533</v>
      </c>
      <c r="D2280" s="1" t="s">
        <v>1882</v>
      </c>
      <c r="E2280" s="2">
        <v>1</v>
      </c>
      <c r="F2280" s="3"/>
      <c r="G2280" s="2">
        <v>6</v>
      </c>
      <c r="H2280" s="3">
        <v>4</v>
      </c>
      <c r="I2280" s="68" t="str">
        <f>VLOOKUP(C2280,СПРАВОЧНИК!B:D,2,0)</f>
        <v>ЯПОНИЯ</v>
      </c>
      <c r="J2280" s="68" t="str">
        <f>VLOOKUP(C2280,СПРАВОЧНИК!B:D,3,0)</f>
        <v>ИНОМАРКИ</v>
      </c>
      <c r="K2280" s="69" t="str">
        <f>VLOOKUP(СВОД2023[[#This Row],[ФО]],СПРАВОЧНИК!H:P,2,0)</f>
        <v>Дальневосточный ФО</v>
      </c>
    </row>
    <row r="2281" spans="1:11" x14ac:dyDescent="0.2">
      <c r="A2281" t="s">
        <v>600</v>
      </c>
      <c r="B2281" t="s">
        <v>590</v>
      </c>
      <c r="C2281" s="1" t="s">
        <v>533</v>
      </c>
      <c r="D2281" s="1" t="s">
        <v>1883</v>
      </c>
      <c r="E2281" s="2">
        <v>4</v>
      </c>
      <c r="F2281" s="3">
        <v>1</v>
      </c>
      <c r="G2281" s="2">
        <v>13</v>
      </c>
      <c r="H2281" s="3">
        <v>10</v>
      </c>
      <c r="I2281" s="68" t="str">
        <f>VLOOKUP(C2281,СПРАВОЧНИК!B:D,2,0)</f>
        <v>ЯПОНИЯ</v>
      </c>
      <c r="J2281" s="68" t="str">
        <f>VLOOKUP(C2281,СПРАВОЧНИК!B:D,3,0)</f>
        <v>ИНОМАРКИ</v>
      </c>
      <c r="K2281" s="69" t="str">
        <f>VLOOKUP(СВОД2023[[#This Row],[ФО]],СПРАВОЧНИК!H:P,2,0)</f>
        <v>Дальневосточный ФО</v>
      </c>
    </row>
    <row r="2282" spans="1:11" x14ac:dyDescent="0.2">
      <c r="A2282" t="s">
        <v>600</v>
      </c>
      <c r="B2282" t="s">
        <v>590</v>
      </c>
      <c r="C2282" s="1" t="s">
        <v>533</v>
      </c>
      <c r="D2282" s="1" t="s">
        <v>1884</v>
      </c>
      <c r="E2282" s="2">
        <v>11</v>
      </c>
      <c r="F2282" s="3">
        <v>13</v>
      </c>
      <c r="G2282" s="2">
        <v>103</v>
      </c>
      <c r="H2282" s="3">
        <v>89</v>
      </c>
      <c r="I2282" s="68" t="str">
        <f>VLOOKUP(C2282,СПРАВОЧНИК!B:D,2,0)</f>
        <v>ЯПОНИЯ</v>
      </c>
      <c r="J2282" s="68" t="str">
        <f>VLOOKUP(C2282,СПРАВОЧНИК!B:D,3,0)</f>
        <v>ИНОМАРКИ</v>
      </c>
      <c r="K2282" s="69" t="str">
        <f>VLOOKUP(СВОД2023[[#This Row],[ФО]],СПРАВОЧНИК!H:P,2,0)</f>
        <v>Дальневосточный ФО</v>
      </c>
    </row>
    <row r="2283" spans="1:11" x14ac:dyDescent="0.2">
      <c r="A2283" t="s">
        <v>600</v>
      </c>
      <c r="B2283" t="s">
        <v>590</v>
      </c>
      <c r="C2283" s="1" t="s">
        <v>533</v>
      </c>
      <c r="D2283" s="1" t="s">
        <v>1885</v>
      </c>
      <c r="E2283" s="2">
        <v>1</v>
      </c>
      <c r="F2283" s="3"/>
      <c r="G2283" s="2">
        <v>4</v>
      </c>
      <c r="H2283" s="3">
        <v>7</v>
      </c>
      <c r="I2283" s="68" t="str">
        <f>VLOOKUP(C2283,СПРАВОЧНИК!B:D,2,0)</f>
        <v>ЯПОНИЯ</v>
      </c>
      <c r="J2283" s="68" t="str">
        <f>VLOOKUP(C2283,СПРАВОЧНИК!B:D,3,0)</f>
        <v>ИНОМАРКИ</v>
      </c>
      <c r="K2283" s="69" t="str">
        <f>VLOOKUP(СВОД2023[[#This Row],[ФО]],СПРАВОЧНИК!H:P,2,0)</f>
        <v>Дальневосточный ФО</v>
      </c>
    </row>
    <row r="2284" spans="1:11" x14ac:dyDescent="0.2">
      <c r="A2284" t="s">
        <v>600</v>
      </c>
      <c r="B2284" t="s">
        <v>590</v>
      </c>
      <c r="C2284" s="1" t="s">
        <v>533</v>
      </c>
      <c r="D2284" s="1" t="s">
        <v>1003</v>
      </c>
      <c r="E2284" s="2">
        <v>85</v>
      </c>
      <c r="F2284" s="3">
        <v>20</v>
      </c>
      <c r="G2284" s="2">
        <v>387</v>
      </c>
      <c r="H2284" s="3">
        <v>94</v>
      </c>
      <c r="I2284" s="68" t="str">
        <f>VLOOKUP(C2284,СПРАВОЧНИК!B:D,2,0)</f>
        <v>ЯПОНИЯ</v>
      </c>
      <c r="J2284" s="68" t="str">
        <f>VLOOKUP(C2284,СПРАВОЧНИК!B:D,3,0)</f>
        <v>ИНОМАРКИ</v>
      </c>
      <c r="K2284" s="69" t="str">
        <f>VLOOKUP(СВОД2023[[#This Row],[ФО]],СПРАВОЧНИК!H:P,2,0)</f>
        <v>Дальневосточный ФО</v>
      </c>
    </row>
    <row r="2285" spans="1:11" x14ac:dyDescent="0.2">
      <c r="A2285" t="s">
        <v>600</v>
      </c>
      <c r="B2285" t="s">
        <v>590</v>
      </c>
      <c r="C2285" s="1" t="s">
        <v>533</v>
      </c>
      <c r="D2285" s="1" t="s">
        <v>1886</v>
      </c>
      <c r="E2285" s="2">
        <v>48</v>
      </c>
      <c r="F2285" s="3">
        <v>32</v>
      </c>
      <c r="G2285" s="2">
        <v>232</v>
      </c>
      <c r="H2285" s="3">
        <v>203</v>
      </c>
      <c r="I2285" s="68" t="str">
        <f>VLOOKUP(C2285,СПРАВОЧНИК!B:D,2,0)</f>
        <v>ЯПОНИЯ</v>
      </c>
      <c r="J2285" s="68" t="str">
        <f>VLOOKUP(C2285,СПРАВОЧНИК!B:D,3,0)</f>
        <v>ИНОМАРКИ</v>
      </c>
      <c r="K2285" s="69" t="str">
        <f>VLOOKUP(СВОД2023[[#This Row],[ФО]],СПРАВОЧНИК!H:P,2,0)</f>
        <v>Дальневосточный ФО</v>
      </c>
    </row>
    <row r="2286" spans="1:11" x14ac:dyDescent="0.2">
      <c r="A2286" t="s">
        <v>600</v>
      </c>
      <c r="B2286" t="s">
        <v>590</v>
      </c>
      <c r="C2286" s="1" t="s">
        <v>533</v>
      </c>
      <c r="D2286" s="1" t="s">
        <v>539</v>
      </c>
      <c r="E2286" s="2">
        <v>12</v>
      </c>
      <c r="F2286" s="3">
        <v>11</v>
      </c>
      <c r="G2286" s="2">
        <v>87</v>
      </c>
      <c r="H2286" s="3">
        <v>69</v>
      </c>
      <c r="I2286" s="68" t="str">
        <f>VLOOKUP(C2286,СПРАВОЧНИК!B:D,2,0)</f>
        <v>ЯПОНИЯ</v>
      </c>
      <c r="J2286" s="68" t="str">
        <f>VLOOKUP(C2286,СПРАВОЧНИК!B:D,3,0)</f>
        <v>ИНОМАРКИ</v>
      </c>
      <c r="K2286" s="69" t="str">
        <f>VLOOKUP(СВОД2023[[#This Row],[ФО]],СПРАВОЧНИК!H:P,2,0)</f>
        <v>Дальневосточный ФО</v>
      </c>
    </row>
    <row r="2287" spans="1:11" x14ac:dyDescent="0.2">
      <c r="A2287" t="s">
        <v>600</v>
      </c>
      <c r="B2287" t="s">
        <v>590</v>
      </c>
      <c r="C2287" s="1" t="s">
        <v>533</v>
      </c>
      <c r="D2287" s="1" t="s">
        <v>540</v>
      </c>
      <c r="E2287" s="2">
        <v>24</v>
      </c>
      <c r="F2287" s="3">
        <v>8</v>
      </c>
      <c r="G2287" s="2">
        <v>103</v>
      </c>
      <c r="H2287" s="3">
        <v>80</v>
      </c>
      <c r="I2287" s="68" t="str">
        <f>VLOOKUP(C2287,СПРАВОЧНИК!B:D,2,0)</f>
        <v>ЯПОНИЯ</v>
      </c>
      <c r="J2287" s="68" t="str">
        <f>VLOOKUP(C2287,СПРАВОЧНИК!B:D,3,0)</f>
        <v>ИНОМАРКИ</v>
      </c>
      <c r="K2287" s="69" t="str">
        <f>VLOOKUP(СВОД2023[[#This Row],[ФО]],СПРАВОЧНИК!H:P,2,0)</f>
        <v>Дальневосточный ФО</v>
      </c>
    </row>
    <row r="2288" spans="1:11" x14ac:dyDescent="0.2">
      <c r="A2288" t="s">
        <v>600</v>
      </c>
      <c r="B2288" t="s">
        <v>590</v>
      </c>
      <c r="C2288" s="1" t="s">
        <v>533</v>
      </c>
      <c r="D2288" s="1" t="s">
        <v>1887</v>
      </c>
      <c r="E2288" s="2">
        <v>61</v>
      </c>
      <c r="F2288" s="3">
        <v>54</v>
      </c>
      <c r="G2288" s="2">
        <v>311</v>
      </c>
      <c r="H2288" s="3">
        <v>295</v>
      </c>
      <c r="I2288" s="68" t="str">
        <f>VLOOKUP(C2288,СПРАВОЧНИК!B:D,2,0)</f>
        <v>ЯПОНИЯ</v>
      </c>
      <c r="J2288" s="68" t="str">
        <f>VLOOKUP(C2288,СПРАВОЧНИК!B:D,3,0)</f>
        <v>ИНОМАРКИ</v>
      </c>
      <c r="K2288" s="69" t="str">
        <f>VLOOKUP(СВОД2023[[#This Row],[ФО]],СПРАВОЧНИК!H:P,2,0)</f>
        <v>Дальневосточный ФО</v>
      </c>
    </row>
    <row r="2289" spans="1:11" x14ac:dyDescent="0.2">
      <c r="A2289" t="s">
        <v>600</v>
      </c>
      <c r="B2289" t="s">
        <v>590</v>
      </c>
      <c r="C2289" s="1" t="s">
        <v>533</v>
      </c>
      <c r="D2289" s="1" t="s">
        <v>1888</v>
      </c>
      <c r="E2289" s="2">
        <v>59</v>
      </c>
      <c r="F2289" s="3">
        <v>48</v>
      </c>
      <c r="G2289" s="2">
        <v>310</v>
      </c>
      <c r="H2289" s="3">
        <v>304</v>
      </c>
      <c r="I2289" s="68" t="str">
        <f>VLOOKUP(C2289,СПРАВОЧНИК!B:D,2,0)</f>
        <v>ЯПОНИЯ</v>
      </c>
      <c r="J2289" s="68" t="str">
        <f>VLOOKUP(C2289,СПРАВОЧНИК!B:D,3,0)</f>
        <v>ИНОМАРКИ</v>
      </c>
      <c r="K2289" s="69" t="str">
        <f>VLOOKUP(СВОД2023[[#This Row],[ФО]],СПРАВОЧНИК!H:P,2,0)</f>
        <v>Дальневосточный ФО</v>
      </c>
    </row>
    <row r="2290" spans="1:11" x14ac:dyDescent="0.2">
      <c r="A2290" t="s">
        <v>600</v>
      </c>
      <c r="B2290" t="s">
        <v>590</v>
      </c>
      <c r="C2290" s="1" t="s">
        <v>533</v>
      </c>
      <c r="D2290" s="1" t="s">
        <v>541</v>
      </c>
      <c r="E2290" s="2">
        <v>11</v>
      </c>
      <c r="F2290" s="3">
        <v>10</v>
      </c>
      <c r="G2290" s="2">
        <v>53</v>
      </c>
      <c r="H2290" s="3">
        <v>44</v>
      </c>
      <c r="I2290" s="68" t="str">
        <f>VLOOKUP(C2290,СПРАВОЧНИК!B:D,2,0)</f>
        <v>ЯПОНИЯ</v>
      </c>
      <c r="J2290" s="68" t="str">
        <f>VLOOKUP(C2290,СПРАВОЧНИК!B:D,3,0)</f>
        <v>ИНОМАРКИ</v>
      </c>
      <c r="K2290" s="69" t="str">
        <f>VLOOKUP(СВОД2023[[#This Row],[ФО]],СПРАВОЧНИК!H:P,2,0)</f>
        <v>Дальневосточный ФО</v>
      </c>
    </row>
    <row r="2291" spans="1:11" x14ac:dyDescent="0.2">
      <c r="A2291" t="s">
        <v>600</v>
      </c>
      <c r="B2291" t="s">
        <v>590</v>
      </c>
      <c r="C2291" s="1" t="s">
        <v>533</v>
      </c>
      <c r="D2291" s="1" t="s">
        <v>542</v>
      </c>
      <c r="E2291" s="2">
        <v>4</v>
      </c>
      <c r="F2291" s="3">
        <v>1</v>
      </c>
      <c r="G2291" s="2">
        <v>13</v>
      </c>
      <c r="H2291" s="3">
        <v>4</v>
      </c>
      <c r="I2291" s="68" t="str">
        <f>VLOOKUP(C2291,СПРАВОЧНИК!B:D,2,0)</f>
        <v>ЯПОНИЯ</v>
      </c>
      <c r="J2291" s="68" t="str">
        <f>VLOOKUP(C2291,СПРАВОЧНИК!B:D,3,0)</f>
        <v>ИНОМАРКИ</v>
      </c>
      <c r="K2291" s="69" t="str">
        <f>VLOOKUP(СВОД2023[[#This Row],[ФО]],СПРАВОЧНИК!H:P,2,0)</f>
        <v>Дальневосточный ФО</v>
      </c>
    </row>
    <row r="2292" spans="1:11" x14ac:dyDescent="0.2">
      <c r="A2292" t="s">
        <v>600</v>
      </c>
      <c r="B2292" t="s">
        <v>590</v>
      </c>
      <c r="C2292" s="1" t="s">
        <v>533</v>
      </c>
      <c r="D2292" s="1" t="s">
        <v>543</v>
      </c>
      <c r="E2292" s="2">
        <v>557</v>
      </c>
      <c r="F2292" s="3">
        <v>359</v>
      </c>
      <c r="G2292" s="2">
        <v>3271</v>
      </c>
      <c r="H2292" s="3">
        <v>2006</v>
      </c>
      <c r="I2292" s="68" t="str">
        <f>VLOOKUP(C2292,СПРАВОЧНИК!B:D,2,0)</f>
        <v>ЯПОНИЯ</v>
      </c>
      <c r="J2292" s="68" t="str">
        <f>VLOOKUP(C2292,СПРАВОЧНИК!B:D,3,0)</f>
        <v>ИНОМАРКИ</v>
      </c>
      <c r="K2292" s="69" t="str">
        <f>VLOOKUP(СВОД2023[[#This Row],[ФО]],СПРАВОЧНИК!H:P,2,0)</f>
        <v>Дальневосточный ФО</v>
      </c>
    </row>
    <row r="2293" spans="1:11" x14ac:dyDescent="0.2">
      <c r="A2293" t="s">
        <v>600</v>
      </c>
      <c r="B2293" t="s">
        <v>590</v>
      </c>
      <c r="C2293" s="1" t="s">
        <v>533</v>
      </c>
      <c r="D2293" s="1" t="s">
        <v>544</v>
      </c>
      <c r="E2293" s="2">
        <v>29</v>
      </c>
      <c r="F2293" s="3">
        <v>21</v>
      </c>
      <c r="G2293" s="2">
        <v>164</v>
      </c>
      <c r="H2293" s="3">
        <v>168</v>
      </c>
      <c r="I2293" s="68" t="str">
        <f>VLOOKUP(C2293,СПРАВОЧНИК!B:D,2,0)</f>
        <v>ЯПОНИЯ</v>
      </c>
      <c r="J2293" s="68" t="str">
        <f>VLOOKUP(C2293,СПРАВОЧНИК!B:D,3,0)</f>
        <v>ИНОМАРКИ</v>
      </c>
      <c r="K2293" s="69" t="str">
        <f>VLOOKUP(СВОД2023[[#This Row],[ФО]],СПРАВОЧНИК!H:P,2,0)</f>
        <v>Дальневосточный ФО</v>
      </c>
    </row>
    <row r="2294" spans="1:11" x14ac:dyDescent="0.2">
      <c r="A2294" t="s">
        <v>600</v>
      </c>
      <c r="B2294" t="s">
        <v>590</v>
      </c>
      <c r="C2294" s="1" t="s">
        <v>533</v>
      </c>
      <c r="D2294" s="1" t="s">
        <v>1889</v>
      </c>
      <c r="E2294" s="2">
        <v>257</v>
      </c>
      <c r="F2294" s="3">
        <v>201</v>
      </c>
      <c r="G2294" s="2">
        <v>1305</v>
      </c>
      <c r="H2294" s="3">
        <v>1201</v>
      </c>
      <c r="I2294" s="68" t="str">
        <f>VLOOKUP(C2294,СПРАВОЧНИК!B:D,2,0)</f>
        <v>ЯПОНИЯ</v>
      </c>
      <c r="J2294" s="68" t="str">
        <f>VLOOKUP(C2294,СПРАВОЧНИК!B:D,3,0)</f>
        <v>ИНОМАРКИ</v>
      </c>
      <c r="K2294" s="69" t="str">
        <f>VLOOKUP(СВОД2023[[#This Row],[ФО]],СПРАВОЧНИК!H:P,2,0)</f>
        <v>Дальневосточный ФО</v>
      </c>
    </row>
    <row r="2295" spans="1:11" x14ac:dyDescent="0.2">
      <c r="A2295" t="s">
        <v>600</v>
      </c>
      <c r="B2295" t="s">
        <v>590</v>
      </c>
      <c r="C2295" s="1" t="s">
        <v>533</v>
      </c>
      <c r="D2295" s="1" t="s">
        <v>1890</v>
      </c>
      <c r="E2295" s="2">
        <v>5</v>
      </c>
      <c r="F2295" s="3">
        <v>5</v>
      </c>
      <c r="G2295" s="2">
        <v>24</v>
      </c>
      <c r="H2295" s="3">
        <v>15</v>
      </c>
      <c r="I2295" s="68" t="str">
        <f>VLOOKUP(C2295,СПРАВОЧНИК!B:D,2,0)</f>
        <v>ЯПОНИЯ</v>
      </c>
      <c r="J2295" s="68" t="str">
        <f>VLOOKUP(C2295,СПРАВОЧНИК!B:D,3,0)</f>
        <v>ИНОМАРКИ</v>
      </c>
      <c r="K2295" s="69" t="str">
        <f>VLOOKUP(СВОД2023[[#This Row],[ФО]],СПРАВОЧНИК!H:P,2,0)</f>
        <v>Дальневосточный ФО</v>
      </c>
    </row>
    <row r="2296" spans="1:11" x14ac:dyDescent="0.2">
      <c r="A2296" t="s">
        <v>600</v>
      </c>
      <c r="B2296" t="s">
        <v>590</v>
      </c>
      <c r="C2296" s="1" t="s">
        <v>533</v>
      </c>
      <c r="D2296" s="1" t="s">
        <v>1891</v>
      </c>
      <c r="E2296" s="2">
        <v>67</v>
      </c>
      <c r="F2296" s="3">
        <v>49</v>
      </c>
      <c r="G2296" s="2">
        <v>368</v>
      </c>
      <c r="H2296" s="3">
        <v>280</v>
      </c>
      <c r="I2296" s="68" t="str">
        <f>VLOOKUP(C2296,СПРАВОЧНИК!B:D,2,0)</f>
        <v>ЯПОНИЯ</v>
      </c>
      <c r="J2296" s="68" t="str">
        <f>VLOOKUP(C2296,СПРАВОЧНИК!B:D,3,0)</f>
        <v>ИНОМАРКИ</v>
      </c>
      <c r="K2296" s="69" t="str">
        <f>VLOOKUP(СВОД2023[[#This Row],[ФО]],СПРАВОЧНИК!H:P,2,0)</f>
        <v>Дальневосточный ФО</v>
      </c>
    </row>
    <row r="2297" spans="1:11" x14ac:dyDescent="0.2">
      <c r="A2297" t="s">
        <v>600</v>
      </c>
      <c r="B2297" t="s">
        <v>590</v>
      </c>
      <c r="C2297" s="1" t="s">
        <v>533</v>
      </c>
      <c r="D2297" s="1" t="s">
        <v>1892</v>
      </c>
      <c r="E2297" s="2">
        <v>151</v>
      </c>
      <c r="F2297" s="3">
        <v>138</v>
      </c>
      <c r="G2297" s="2">
        <v>791</v>
      </c>
      <c r="H2297" s="3">
        <v>738</v>
      </c>
      <c r="I2297" s="68" t="str">
        <f>VLOOKUP(C2297,СПРАВОЧНИК!B:D,2,0)</f>
        <v>ЯПОНИЯ</v>
      </c>
      <c r="J2297" s="68" t="str">
        <f>VLOOKUP(C2297,СПРАВОЧНИК!B:D,3,0)</f>
        <v>ИНОМАРКИ</v>
      </c>
      <c r="K2297" s="69" t="str">
        <f>VLOOKUP(СВОД2023[[#This Row],[ФО]],СПРАВОЧНИК!H:P,2,0)</f>
        <v>Дальневосточный ФО</v>
      </c>
    </row>
    <row r="2298" spans="1:11" x14ac:dyDescent="0.2">
      <c r="A2298" t="s">
        <v>600</v>
      </c>
      <c r="B2298" t="s">
        <v>590</v>
      </c>
      <c r="C2298" s="1" t="s">
        <v>533</v>
      </c>
      <c r="D2298" s="1" t="s">
        <v>1893</v>
      </c>
      <c r="E2298" s="2">
        <v>40</v>
      </c>
      <c r="F2298" s="3">
        <v>35</v>
      </c>
      <c r="G2298" s="2">
        <v>200</v>
      </c>
      <c r="H2298" s="3">
        <v>181</v>
      </c>
      <c r="I2298" s="68" t="str">
        <f>VLOOKUP(C2298,СПРАВОЧНИК!B:D,2,0)</f>
        <v>ЯПОНИЯ</v>
      </c>
      <c r="J2298" s="68" t="str">
        <f>VLOOKUP(C2298,СПРАВОЧНИК!B:D,3,0)</f>
        <v>ИНОМАРКИ</v>
      </c>
      <c r="K2298" s="69" t="str">
        <f>VLOOKUP(СВОД2023[[#This Row],[ФО]],СПРАВОЧНИК!H:P,2,0)</f>
        <v>Дальневосточный ФО</v>
      </c>
    </row>
    <row r="2299" spans="1:11" x14ac:dyDescent="0.2">
      <c r="A2299" t="s">
        <v>600</v>
      </c>
      <c r="B2299" t="s">
        <v>590</v>
      </c>
      <c r="C2299" s="1" t="s">
        <v>533</v>
      </c>
      <c r="D2299" s="1" t="s">
        <v>545</v>
      </c>
      <c r="E2299" s="2">
        <v>11</v>
      </c>
      <c r="F2299" s="3">
        <v>2</v>
      </c>
      <c r="G2299" s="2">
        <v>64</v>
      </c>
      <c r="H2299" s="3">
        <v>5</v>
      </c>
      <c r="I2299" s="68" t="str">
        <f>VLOOKUP(C2299,СПРАВОЧНИК!B:D,2,0)</f>
        <v>ЯПОНИЯ</v>
      </c>
      <c r="J2299" s="68" t="str">
        <f>VLOOKUP(C2299,СПРАВОЧНИК!B:D,3,0)</f>
        <v>ИНОМАРКИ</v>
      </c>
      <c r="K2299" s="69" t="str">
        <f>VLOOKUP(СВОД2023[[#This Row],[ФО]],СПРАВОЧНИК!H:P,2,0)</f>
        <v>Дальневосточный ФО</v>
      </c>
    </row>
    <row r="2300" spans="1:11" x14ac:dyDescent="0.2">
      <c r="A2300" t="s">
        <v>600</v>
      </c>
      <c r="B2300" t="s">
        <v>590</v>
      </c>
      <c r="C2300" s="1" t="s">
        <v>533</v>
      </c>
      <c r="D2300" s="1" t="s">
        <v>546</v>
      </c>
      <c r="E2300" s="2">
        <v>1355</v>
      </c>
      <c r="F2300" s="3">
        <v>939</v>
      </c>
      <c r="G2300" s="2">
        <v>7685</v>
      </c>
      <c r="H2300" s="3">
        <v>5822</v>
      </c>
      <c r="I2300" s="68" t="str">
        <f>VLOOKUP(C2300,СПРАВОЧНИК!B:D,2,0)</f>
        <v>ЯПОНИЯ</v>
      </c>
      <c r="J2300" s="68" t="str">
        <f>VLOOKUP(C2300,СПРАВОЧНИК!B:D,3,0)</f>
        <v>ИНОМАРКИ</v>
      </c>
      <c r="K2300" s="69" t="str">
        <f>VLOOKUP(СВОД2023[[#This Row],[ФО]],СПРАВОЧНИК!H:P,2,0)</f>
        <v>Дальневосточный ФО</v>
      </c>
    </row>
    <row r="2301" spans="1:11" x14ac:dyDescent="0.2">
      <c r="A2301" t="s">
        <v>600</v>
      </c>
      <c r="B2301" t="s">
        <v>590</v>
      </c>
      <c r="C2301" s="1" t="s">
        <v>533</v>
      </c>
      <c r="D2301" s="1" t="s">
        <v>547</v>
      </c>
      <c r="E2301" s="2">
        <v>216</v>
      </c>
      <c r="F2301" s="3">
        <v>171</v>
      </c>
      <c r="G2301" s="2">
        <v>1170</v>
      </c>
      <c r="H2301" s="3">
        <v>1272</v>
      </c>
      <c r="I2301" s="68" t="str">
        <f>VLOOKUP(C2301,СПРАВОЧНИК!B:D,2,0)</f>
        <v>ЯПОНИЯ</v>
      </c>
      <c r="J2301" s="68" t="str">
        <f>VLOOKUP(C2301,СПРАВОЧНИК!B:D,3,0)</f>
        <v>ИНОМАРКИ</v>
      </c>
      <c r="K2301" s="69" t="str">
        <f>VLOOKUP(СВОД2023[[#This Row],[ФО]],СПРАВОЧНИК!H:P,2,0)</f>
        <v>Дальневосточный ФО</v>
      </c>
    </row>
    <row r="2302" spans="1:11" x14ac:dyDescent="0.2">
      <c r="A2302" t="s">
        <v>600</v>
      </c>
      <c r="B2302" t="s">
        <v>590</v>
      </c>
      <c r="C2302" s="1" t="s">
        <v>533</v>
      </c>
      <c r="D2302" s="1" t="s">
        <v>548</v>
      </c>
      <c r="E2302" s="2">
        <v>1</v>
      </c>
      <c r="F2302" s="3">
        <v>2</v>
      </c>
      <c r="G2302" s="2">
        <v>6</v>
      </c>
      <c r="H2302" s="3">
        <v>9</v>
      </c>
      <c r="I2302" s="68" t="str">
        <f>VLOOKUP(C2302,СПРАВОЧНИК!B:D,2,0)</f>
        <v>ЯПОНИЯ</v>
      </c>
      <c r="J2302" s="68" t="str">
        <f>VLOOKUP(C2302,СПРАВОЧНИК!B:D,3,0)</f>
        <v>ИНОМАРКИ</v>
      </c>
      <c r="K2302" s="69" t="str">
        <f>VLOOKUP(СВОД2023[[#This Row],[ФО]],СПРАВОЧНИК!H:P,2,0)</f>
        <v>Дальневосточный ФО</v>
      </c>
    </row>
    <row r="2303" spans="1:11" x14ac:dyDescent="0.2">
      <c r="A2303" t="s">
        <v>600</v>
      </c>
      <c r="B2303" t="s">
        <v>590</v>
      </c>
      <c r="C2303" s="1" t="s">
        <v>533</v>
      </c>
      <c r="D2303" s="1" t="s">
        <v>1894</v>
      </c>
      <c r="E2303" s="2">
        <v>432</v>
      </c>
      <c r="F2303" s="3">
        <v>381</v>
      </c>
      <c r="G2303" s="2">
        <v>2099</v>
      </c>
      <c r="H2303" s="3">
        <v>2021</v>
      </c>
      <c r="I2303" s="68" t="str">
        <f>VLOOKUP(C2303,СПРАВОЧНИК!B:D,2,0)</f>
        <v>ЯПОНИЯ</v>
      </c>
      <c r="J2303" s="68" t="str">
        <f>VLOOKUP(C2303,СПРАВОЧНИК!B:D,3,0)</f>
        <v>ИНОМАРКИ</v>
      </c>
      <c r="K2303" s="69" t="str">
        <f>VLOOKUP(СВОД2023[[#This Row],[ФО]],СПРАВОЧНИК!H:P,2,0)</f>
        <v>Дальневосточный ФО</v>
      </c>
    </row>
    <row r="2304" spans="1:11" x14ac:dyDescent="0.2">
      <c r="A2304" t="s">
        <v>600</v>
      </c>
      <c r="B2304" t="s">
        <v>590</v>
      </c>
      <c r="C2304" s="1" t="s">
        <v>533</v>
      </c>
      <c r="D2304" s="1" t="s">
        <v>1895</v>
      </c>
      <c r="E2304" s="2">
        <v>79</v>
      </c>
      <c r="F2304" s="3">
        <v>43</v>
      </c>
      <c r="G2304" s="2">
        <v>422</v>
      </c>
      <c r="H2304" s="3">
        <v>357</v>
      </c>
      <c r="I2304" s="68" t="str">
        <f>VLOOKUP(C2304,СПРАВОЧНИК!B:D,2,0)</f>
        <v>ЯПОНИЯ</v>
      </c>
      <c r="J2304" s="68" t="str">
        <f>VLOOKUP(C2304,СПРАВОЧНИК!B:D,3,0)</f>
        <v>ИНОМАРКИ</v>
      </c>
      <c r="K2304" s="69" t="str">
        <f>VLOOKUP(СВОД2023[[#This Row],[ФО]],СПРАВОЧНИК!H:P,2,0)</f>
        <v>Дальневосточный ФО</v>
      </c>
    </row>
    <row r="2305" spans="1:11" x14ac:dyDescent="0.2">
      <c r="A2305" t="s">
        <v>600</v>
      </c>
      <c r="B2305" t="s">
        <v>590</v>
      </c>
      <c r="C2305" s="1" t="s">
        <v>533</v>
      </c>
      <c r="D2305" s="1" t="s">
        <v>1896</v>
      </c>
      <c r="E2305" s="2">
        <v>4</v>
      </c>
      <c r="F2305" s="3">
        <v>2</v>
      </c>
      <c r="G2305" s="2">
        <v>16</v>
      </c>
      <c r="H2305" s="3">
        <v>14</v>
      </c>
      <c r="I2305" s="68" t="str">
        <f>VLOOKUP(C2305,СПРАВОЧНИК!B:D,2,0)</f>
        <v>ЯПОНИЯ</v>
      </c>
      <c r="J2305" s="68" t="str">
        <f>VLOOKUP(C2305,СПРАВОЧНИК!B:D,3,0)</f>
        <v>ИНОМАРКИ</v>
      </c>
      <c r="K2305" s="69" t="str">
        <f>VLOOKUP(СВОД2023[[#This Row],[ФО]],СПРАВОЧНИК!H:P,2,0)</f>
        <v>Дальневосточный ФО</v>
      </c>
    </row>
    <row r="2306" spans="1:11" x14ac:dyDescent="0.2">
      <c r="A2306" t="s">
        <v>600</v>
      </c>
      <c r="B2306" t="s">
        <v>590</v>
      </c>
      <c r="C2306" s="1" t="s">
        <v>533</v>
      </c>
      <c r="D2306" s="1" t="s">
        <v>1897</v>
      </c>
      <c r="E2306" s="2">
        <v>1</v>
      </c>
      <c r="F2306" s="3">
        <v>1</v>
      </c>
      <c r="G2306" s="2">
        <v>3</v>
      </c>
      <c r="H2306" s="3">
        <v>1</v>
      </c>
      <c r="I2306" s="68" t="str">
        <f>VLOOKUP(C2306,СПРАВОЧНИК!B:D,2,0)</f>
        <v>ЯПОНИЯ</v>
      </c>
      <c r="J2306" s="68" t="str">
        <f>VLOOKUP(C2306,СПРАВОЧНИК!B:D,3,0)</f>
        <v>ИНОМАРКИ</v>
      </c>
      <c r="K2306" s="69" t="str">
        <f>VLOOKUP(СВОД2023[[#This Row],[ФО]],СПРАВОЧНИК!H:P,2,0)</f>
        <v>Дальневосточный ФО</v>
      </c>
    </row>
    <row r="2307" spans="1:11" x14ac:dyDescent="0.2">
      <c r="A2307" t="s">
        <v>600</v>
      </c>
      <c r="B2307" t="s">
        <v>590</v>
      </c>
      <c r="C2307" s="1" t="s">
        <v>533</v>
      </c>
      <c r="D2307" s="1" t="s">
        <v>1898</v>
      </c>
      <c r="E2307" s="2"/>
      <c r="F2307" s="3">
        <v>2</v>
      </c>
      <c r="G2307" s="2">
        <v>2</v>
      </c>
      <c r="H2307" s="3">
        <v>6</v>
      </c>
      <c r="I2307" s="68" t="str">
        <f>VLOOKUP(C2307,СПРАВОЧНИК!B:D,2,0)</f>
        <v>ЯПОНИЯ</v>
      </c>
      <c r="J2307" s="68" t="str">
        <f>VLOOKUP(C2307,СПРАВОЧНИК!B:D,3,0)</f>
        <v>ИНОМАРКИ</v>
      </c>
      <c r="K2307" s="69" t="str">
        <f>VLOOKUP(СВОД2023[[#This Row],[ФО]],СПРАВОЧНИК!H:P,2,0)</f>
        <v>Дальневосточный ФО</v>
      </c>
    </row>
    <row r="2308" spans="1:11" x14ac:dyDescent="0.2">
      <c r="A2308" t="s">
        <v>600</v>
      </c>
      <c r="B2308" t="s">
        <v>590</v>
      </c>
      <c r="C2308" s="1" t="s">
        <v>533</v>
      </c>
      <c r="D2308" s="1" t="s">
        <v>1899</v>
      </c>
      <c r="E2308" s="2">
        <v>46</v>
      </c>
      <c r="F2308" s="3">
        <v>44</v>
      </c>
      <c r="G2308" s="2">
        <v>277</v>
      </c>
      <c r="H2308" s="3">
        <v>278</v>
      </c>
      <c r="I2308" s="68" t="str">
        <f>VLOOKUP(C2308,СПРАВОЧНИК!B:D,2,0)</f>
        <v>ЯПОНИЯ</v>
      </c>
      <c r="J2308" s="68" t="str">
        <f>VLOOKUP(C2308,СПРАВОЧНИК!B:D,3,0)</f>
        <v>ИНОМАРКИ</v>
      </c>
      <c r="K2308" s="69" t="str">
        <f>VLOOKUP(СВОД2023[[#This Row],[ФО]],СПРАВОЧНИК!H:P,2,0)</f>
        <v>Дальневосточный ФО</v>
      </c>
    </row>
    <row r="2309" spans="1:11" x14ac:dyDescent="0.2">
      <c r="A2309" t="s">
        <v>600</v>
      </c>
      <c r="B2309" t="s">
        <v>590</v>
      </c>
      <c r="C2309" s="1" t="s">
        <v>533</v>
      </c>
      <c r="D2309" s="1" t="s">
        <v>1005</v>
      </c>
      <c r="E2309" s="2">
        <v>160</v>
      </c>
      <c r="F2309" s="3">
        <v>81</v>
      </c>
      <c r="G2309" s="2">
        <v>869</v>
      </c>
      <c r="H2309" s="3">
        <v>528</v>
      </c>
      <c r="I2309" s="68" t="str">
        <f>VLOOKUP(C2309,СПРАВОЧНИК!B:D,2,0)</f>
        <v>ЯПОНИЯ</v>
      </c>
      <c r="J2309" s="68" t="str">
        <f>VLOOKUP(C2309,СПРАВОЧНИК!B:D,3,0)</f>
        <v>ИНОМАРКИ</v>
      </c>
      <c r="K2309" s="69" t="str">
        <f>VLOOKUP(СВОД2023[[#This Row],[ФО]],СПРАВОЧНИК!H:P,2,0)</f>
        <v>Дальневосточный ФО</v>
      </c>
    </row>
    <row r="2310" spans="1:11" x14ac:dyDescent="0.2">
      <c r="A2310" t="s">
        <v>600</v>
      </c>
      <c r="B2310" t="s">
        <v>590</v>
      </c>
      <c r="C2310" s="1" t="s">
        <v>533</v>
      </c>
      <c r="D2310" s="1" t="s">
        <v>1900</v>
      </c>
      <c r="E2310" s="2">
        <v>14</v>
      </c>
      <c r="F2310" s="3">
        <v>19</v>
      </c>
      <c r="G2310" s="2">
        <v>65</v>
      </c>
      <c r="H2310" s="3">
        <v>81</v>
      </c>
      <c r="I2310" s="68" t="str">
        <f>VLOOKUP(C2310,СПРАВОЧНИК!B:D,2,0)</f>
        <v>ЯПОНИЯ</v>
      </c>
      <c r="J2310" s="68" t="str">
        <f>VLOOKUP(C2310,СПРАВОЧНИК!B:D,3,0)</f>
        <v>ИНОМАРКИ</v>
      </c>
      <c r="K2310" s="69" t="str">
        <f>VLOOKUP(СВОД2023[[#This Row],[ФО]],СПРАВОЧНИК!H:P,2,0)</f>
        <v>Дальневосточный ФО</v>
      </c>
    </row>
    <row r="2311" spans="1:11" x14ac:dyDescent="0.2">
      <c r="A2311" t="s">
        <v>600</v>
      </c>
      <c r="B2311" t="s">
        <v>590</v>
      </c>
      <c r="C2311" s="1" t="s">
        <v>533</v>
      </c>
      <c r="D2311" s="1" t="s">
        <v>549</v>
      </c>
      <c r="E2311" s="2">
        <v>279</v>
      </c>
      <c r="F2311" s="3">
        <v>240</v>
      </c>
      <c r="G2311" s="2">
        <v>1578</v>
      </c>
      <c r="H2311" s="3">
        <v>1409</v>
      </c>
      <c r="I2311" s="68" t="str">
        <f>VLOOKUP(C2311,СПРАВОЧНИК!B:D,2,0)</f>
        <v>ЯПОНИЯ</v>
      </c>
      <c r="J2311" s="68" t="str">
        <f>VLOOKUP(C2311,СПРАВОЧНИК!B:D,3,0)</f>
        <v>ИНОМАРКИ</v>
      </c>
      <c r="K2311" s="69" t="str">
        <f>VLOOKUP(СВОД2023[[#This Row],[ФО]],СПРАВОЧНИК!H:P,2,0)</f>
        <v>Дальневосточный ФО</v>
      </c>
    </row>
    <row r="2312" spans="1:11" x14ac:dyDescent="0.2">
      <c r="A2312" t="s">
        <v>600</v>
      </c>
      <c r="B2312" t="s">
        <v>590</v>
      </c>
      <c r="C2312" s="1" t="s">
        <v>533</v>
      </c>
      <c r="D2312" s="1" t="s">
        <v>1901</v>
      </c>
      <c r="E2312" s="2"/>
      <c r="F2312" s="3"/>
      <c r="G2312" s="2">
        <v>5</v>
      </c>
      <c r="H2312" s="3">
        <v>5</v>
      </c>
      <c r="I2312" s="68" t="str">
        <f>VLOOKUP(C2312,СПРАВОЧНИК!B:D,2,0)</f>
        <v>ЯПОНИЯ</v>
      </c>
      <c r="J2312" s="68" t="str">
        <f>VLOOKUP(C2312,СПРАВОЧНИК!B:D,3,0)</f>
        <v>ИНОМАРКИ</v>
      </c>
      <c r="K2312" s="69" t="str">
        <f>VLOOKUP(СВОД2023[[#This Row],[ФО]],СПРАВОЧНИК!H:P,2,0)</f>
        <v>Дальневосточный ФО</v>
      </c>
    </row>
    <row r="2313" spans="1:11" x14ac:dyDescent="0.2">
      <c r="A2313" t="s">
        <v>600</v>
      </c>
      <c r="B2313" t="s">
        <v>590</v>
      </c>
      <c r="C2313" s="1" t="s">
        <v>533</v>
      </c>
      <c r="D2313" s="1" t="s">
        <v>1006</v>
      </c>
      <c r="E2313" s="2">
        <v>3</v>
      </c>
      <c r="F2313" s="3">
        <v>1</v>
      </c>
      <c r="G2313" s="2">
        <v>15</v>
      </c>
      <c r="H2313" s="3">
        <v>13</v>
      </c>
      <c r="I2313" s="68" t="str">
        <f>VLOOKUP(C2313,СПРАВОЧНИК!B:D,2,0)</f>
        <v>ЯПОНИЯ</v>
      </c>
      <c r="J2313" s="68" t="str">
        <f>VLOOKUP(C2313,СПРАВОЧНИК!B:D,3,0)</f>
        <v>ИНОМАРКИ</v>
      </c>
      <c r="K2313" s="69" t="str">
        <f>VLOOKUP(СВОД2023[[#This Row],[ФО]],СПРАВОЧНИК!H:P,2,0)</f>
        <v>Дальневосточный ФО</v>
      </c>
    </row>
    <row r="2314" spans="1:11" x14ac:dyDescent="0.2">
      <c r="A2314" t="s">
        <v>600</v>
      </c>
      <c r="B2314" t="s">
        <v>590</v>
      </c>
      <c r="C2314" s="1" t="s">
        <v>533</v>
      </c>
      <c r="D2314" s="1" t="s">
        <v>1902</v>
      </c>
      <c r="E2314" s="2">
        <v>110</v>
      </c>
      <c r="F2314" s="3">
        <v>86</v>
      </c>
      <c r="G2314" s="2">
        <v>489</v>
      </c>
      <c r="H2314" s="3">
        <v>543</v>
      </c>
      <c r="I2314" s="68" t="str">
        <f>VLOOKUP(C2314,СПРАВОЧНИК!B:D,2,0)</f>
        <v>ЯПОНИЯ</v>
      </c>
      <c r="J2314" s="68" t="str">
        <f>VLOOKUP(C2314,СПРАВОЧНИК!B:D,3,0)</f>
        <v>ИНОМАРКИ</v>
      </c>
      <c r="K2314" s="69" t="str">
        <f>VLOOKUP(СВОД2023[[#This Row],[ФО]],СПРАВОЧНИК!H:P,2,0)</f>
        <v>Дальневосточный ФО</v>
      </c>
    </row>
    <row r="2315" spans="1:11" x14ac:dyDescent="0.2">
      <c r="A2315" t="s">
        <v>600</v>
      </c>
      <c r="B2315" t="s">
        <v>590</v>
      </c>
      <c r="C2315" s="1" t="s">
        <v>533</v>
      </c>
      <c r="D2315" s="1" t="s">
        <v>1903</v>
      </c>
      <c r="E2315" s="2">
        <v>29</v>
      </c>
      <c r="F2315" s="3">
        <v>19</v>
      </c>
      <c r="G2315" s="2">
        <v>126</v>
      </c>
      <c r="H2315" s="3">
        <v>130</v>
      </c>
      <c r="I2315" s="68" t="str">
        <f>VLOOKUP(C2315,СПРАВОЧНИК!B:D,2,0)</f>
        <v>ЯПОНИЯ</v>
      </c>
      <c r="J2315" s="68" t="str">
        <f>VLOOKUP(C2315,СПРАВОЧНИК!B:D,3,0)</f>
        <v>ИНОМАРКИ</v>
      </c>
      <c r="K2315" s="69" t="str">
        <f>VLOOKUP(СВОД2023[[#This Row],[ФО]],СПРАВОЧНИК!H:P,2,0)</f>
        <v>Дальневосточный ФО</v>
      </c>
    </row>
    <row r="2316" spans="1:11" x14ac:dyDescent="0.2">
      <c r="A2316" t="s">
        <v>600</v>
      </c>
      <c r="B2316" t="s">
        <v>590</v>
      </c>
      <c r="C2316" s="1" t="s">
        <v>533</v>
      </c>
      <c r="D2316" s="1" t="s">
        <v>1007</v>
      </c>
      <c r="E2316" s="2">
        <v>359</v>
      </c>
      <c r="F2316" s="3">
        <v>256</v>
      </c>
      <c r="G2316" s="2">
        <v>1824</v>
      </c>
      <c r="H2316" s="3">
        <v>1428</v>
      </c>
      <c r="I2316" s="68" t="str">
        <f>VLOOKUP(C2316,СПРАВОЧНИК!B:D,2,0)</f>
        <v>ЯПОНИЯ</v>
      </c>
      <c r="J2316" s="68" t="str">
        <f>VLOOKUP(C2316,СПРАВОЧНИК!B:D,3,0)</f>
        <v>ИНОМАРКИ</v>
      </c>
      <c r="K2316" s="69" t="str">
        <f>VLOOKUP(СВОД2023[[#This Row],[ФО]],СПРАВОЧНИК!H:P,2,0)</f>
        <v>Дальневосточный ФО</v>
      </c>
    </row>
    <row r="2317" spans="1:11" x14ac:dyDescent="0.2">
      <c r="A2317" t="s">
        <v>600</v>
      </c>
      <c r="B2317" t="s">
        <v>590</v>
      </c>
      <c r="C2317" s="1" t="s">
        <v>533</v>
      </c>
      <c r="D2317" s="1" t="s">
        <v>1904</v>
      </c>
      <c r="E2317" s="2"/>
      <c r="F2317" s="3"/>
      <c r="G2317" s="2">
        <v>1</v>
      </c>
      <c r="H2317" s="3"/>
      <c r="I2317" s="68" t="str">
        <f>VLOOKUP(C2317,СПРАВОЧНИК!B:D,2,0)</f>
        <v>ЯПОНИЯ</v>
      </c>
      <c r="J2317" s="68" t="str">
        <f>VLOOKUP(C2317,СПРАВОЧНИК!B:D,3,0)</f>
        <v>ИНОМАРКИ</v>
      </c>
      <c r="K2317" s="69" t="str">
        <f>VLOOKUP(СВОД2023[[#This Row],[ФО]],СПРАВОЧНИК!H:P,2,0)</f>
        <v>Дальневосточный ФО</v>
      </c>
    </row>
    <row r="2318" spans="1:11" x14ac:dyDescent="0.2">
      <c r="A2318" t="s">
        <v>600</v>
      </c>
      <c r="B2318" t="s">
        <v>590</v>
      </c>
      <c r="C2318" s="1" t="s">
        <v>533</v>
      </c>
      <c r="D2318" s="1" t="s">
        <v>550</v>
      </c>
      <c r="E2318" s="2">
        <v>1084</v>
      </c>
      <c r="F2318" s="3">
        <v>794</v>
      </c>
      <c r="G2318" s="2">
        <v>6326</v>
      </c>
      <c r="H2318" s="3">
        <v>4931</v>
      </c>
      <c r="I2318" s="68" t="str">
        <f>VLOOKUP(C2318,СПРАВОЧНИК!B:D,2,0)</f>
        <v>ЯПОНИЯ</v>
      </c>
      <c r="J2318" s="68" t="str">
        <f>VLOOKUP(C2318,СПРАВОЧНИК!B:D,3,0)</f>
        <v>ИНОМАРКИ</v>
      </c>
      <c r="K2318" s="69" t="str">
        <f>VLOOKUP(СВОД2023[[#This Row],[ФО]],СПРАВОЧНИК!H:P,2,0)</f>
        <v>Дальневосточный ФО</v>
      </c>
    </row>
    <row r="2319" spans="1:11" x14ac:dyDescent="0.2">
      <c r="A2319" t="s">
        <v>600</v>
      </c>
      <c r="B2319" t="s">
        <v>590</v>
      </c>
      <c r="C2319" s="1" t="s">
        <v>533</v>
      </c>
      <c r="D2319" s="1" t="s">
        <v>551</v>
      </c>
      <c r="E2319" s="2">
        <v>359</v>
      </c>
      <c r="F2319" s="3">
        <v>261</v>
      </c>
      <c r="G2319" s="2">
        <v>1938</v>
      </c>
      <c r="H2319" s="3">
        <v>1551</v>
      </c>
      <c r="I2319" s="68" t="str">
        <f>VLOOKUP(C2319,СПРАВОЧНИК!B:D,2,0)</f>
        <v>ЯПОНИЯ</v>
      </c>
      <c r="J2319" s="68" t="str">
        <f>VLOOKUP(C2319,СПРАВОЧНИК!B:D,3,0)</f>
        <v>ИНОМАРКИ</v>
      </c>
      <c r="K2319" s="69" t="str">
        <f>VLOOKUP(СВОД2023[[#This Row],[ФО]],СПРАВОЧНИК!H:P,2,0)</f>
        <v>Дальневосточный ФО</v>
      </c>
    </row>
    <row r="2320" spans="1:11" x14ac:dyDescent="0.2">
      <c r="A2320" t="s">
        <v>600</v>
      </c>
      <c r="B2320" t="s">
        <v>590</v>
      </c>
      <c r="C2320" s="1" t="s">
        <v>533</v>
      </c>
      <c r="D2320" s="1" t="s">
        <v>1905</v>
      </c>
      <c r="E2320" s="2">
        <v>17</v>
      </c>
      <c r="F2320" s="3">
        <v>16</v>
      </c>
      <c r="G2320" s="2">
        <v>115</v>
      </c>
      <c r="H2320" s="3">
        <v>95</v>
      </c>
      <c r="I2320" s="68" t="str">
        <f>VLOOKUP(C2320,СПРАВОЧНИК!B:D,2,0)</f>
        <v>ЯПОНИЯ</v>
      </c>
      <c r="J2320" s="68" t="str">
        <f>VLOOKUP(C2320,СПРАВОЧНИК!B:D,3,0)</f>
        <v>ИНОМАРКИ</v>
      </c>
      <c r="K2320" s="69" t="str">
        <f>VLOOKUP(СВОД2023[[#This Row],[ФО]],СПРАВОЧНИК!H:P,2,0)</f>
        <v>Дальневосточный ФО</v>
      </c>
    </row>
    <row r="2321" spans="1:11" x14ac:dyDescent="0.2">
      <c r="A2321" t="s">
        <v>600</v>
      </c>
      <c r="B2321" t="s">
        <v>590</v>
      </c>
      <c r="C2321" s="1" t="s">
        <v>533</v>
      </c>
      <c r="D2321" s="1" t="s">
        <v>1906</v>
      </c>
      <c r="E2321" s="2">
        <v>4</v>
      </c>
      <c r="F2321" s="3"/>
      <c r="G2321" s="2">
        <v>16</v>
      </c>
      <c r="H2321" s="3">
        <v>7</v>
      </c>
      <c r="I2321" s="68" t="str">
        <f>VLOOKUP(C2321,СПРАВОЧНИК!B:D,2,0)</f>
        <v>ЯПОНИЯ</v>
      </c>
      <c r="J2321" s="68" t="str">
        <f>VLOOKUP(C2321,СПРАВОЧНИК!B:D,3,0)</f>
        <v>ИНОМАРКИ</v>
      </c>
      <c r="K2321" s="69" t="str">
        <f>VLOOKUP(СВОД2023[[#This Row],[ФО]],СПРАВОЧНИК!H:P,2,0)</f>
        <v>Дальневосточный ФО</v>
      </c>
    </row>
    <row r="2322" spans="1:11" x14ac:dyDescent="0.2">
      <c r="A2322" t="s">
        <v>600</v>
      </c>
      <c r="B2322" t="s">
        <v>590</v>
      </c>
      <c r="C2322" s="1" t="s">
        <v>533</v>
      </c>
      <c r="D2322" s="1" t="s">
        <v>1907</v>
      </c>
      <c r="E2322" s="2">
        <v>219</v>
      </c>
      <c r="F2322" s="3">
        <v>136</v>
      </c>
      <c r="G2322" s="2">
        <v>1170</v>
      </c>
      <c r="H2322" s="3">
        <v>821</v>
      </c>
      <c r="I2322" s="68" t="str">
        <f>VLOOKUP(C2322,СПРАВОЧНИК!B:D,2,0)</f>
        <v>ЯПОНИЯ</v>
      </c>
      <c r="J2322" s="68" t="str">
        <f>VLOOKUP(C2322,СПРАВОЧНИК!B:D,3,0)</f>
        <v>ИНОМАРКИ</v>
      </c>
      <c r="K2322" s="69" t="str">
        <f>VLOOKUP(СВОД2023[[#This Row],[ФО]],СПРАВОЧНИК!H:P,2,0)</f>
        <v>Дальневосточный ФО</v>
      </c>
    </row>
    <row r="2323" spans="1:11" x14ac:dyDescent="0.2">
      <c r="A2323" t="s">
        <v>600</v>
      </c>
      <c r="B2323" t="s">
        <v>590</v>
      </c>
      <c r="C2323" s="1" t="s">
        <v>533</v>
      </c>
      <c r="D2323" s="1" t="s">
        <v>1908</v>
      </c>
      <c r="E2323" s="2">
        <v>70</v>
      </c>
      <c r="F2323" s="3">
        <v>72</v>
      </c>
      <c r="G2323" s="2">
        <v>362</v>
      </c>
      <c r="H2323" s="3">
        <v>344</v>
      </c>
      <c r="I2323" s="68" t="str">
        <f>VLOOKUP(C2323,СПРАВОЧНИК!B:D,2,0)</f>
        <v>ЯПОНИЯ</v>
      </c>
      <c r="J2323" s="68" t="str">
        <f>VLOOKUP(C2323,СПРАВОЧНИК!B:D,3,0)</f>
        <v>ИНОМАРКИ</v>
      </c>
      <c r="K2323" s="69" t="str">
        <f>VLOOKUP(СВОД2023[[#This Row],[ФО]],СПРАВОЧНИК!H:P,2,0)</f>
        <v>Дальневосточный ФО</v>
      </c>
    </row>
    <row r="2324" spans="1:11" x14ac:dyDescent="0.2">
      <c r="A2324" t="s">
        <v>600</v>
      </c>
      <c r="B2324" t="s">
        <v>590</v>
      </c>
      <c r="C2324" s="1" t="s">
        <v>533</v>
      </c>
      <c r="D2324" s="1" t="s">
        <v>552</v>
      </c>
      <c r="E2324" s="2">
        <v>551</v>
      </c>
      <c r="F2324" s="3">
        <v>251</v>
      </c>
      <c r="G2324" s="2">
        <v>2873</v>
      </c>
      <c r="H2324" s="3">
        <v>1521</v>
      </c>
      <c r="I2324" s="68" t="str">
        <f>VLOOKUP(C2324,СПРАВОЧНИК!B:D,2,0)</f>
        <v>ЯПОНИЯ</v>
      </c>
      <c r="J2324" s="68" t="str">
        <f>VLOOKUP(C2324,СПРАВОЧНИК!B:D,3,0)</f>
        <v>ИНОМАРКИ</v>
      </c>
      <c r="K2324" s="69" t="str">
        <f>VLOOKUP(СВОД2023[[#This Row],[ФО]],СПРАВОЧНИК!H:P,2,0)</f>
        <v>Дальневосточный ФО</v>
      </c>
    </row>
    <row r="2325" spans="1:11" x14ac:dyDescent="0.2">
      <c r="A2325" t="s">
        <v>600</v>
      </c>
      <c r="B2325" t="s">
        <v>590</v>
      </c>
      <c r="C2325" s="1" t="s">
        <v>533</v>
      </c>
      <c r="D2325" s="1" t="s">
        <v>553</v>
      </c>
      <c r="E2325" s="2">
        <v>19</v>
      </c>
      <c r="F2325" s="3">
        <v>7</v>
      </c>
      <c r="G2325" s="2">
        <v>88</v>
      </c>
      <c r="H2325" s="3">
        <v>52</v>
      </c>
      <c r="I2325" s="68" t="str">
        <f>VLOOKUP(C2325,СПРАВОЧНИК!B:D,2,0)</f>
        <v>ЯПОНИЯ</v>
      </c>
      <c r="J2325" s="68" t="str">
        <f>VLOOKUP(C2325,СПРАВОЧНИК!B:D,3,0)</f>
        <v>ИНОМАРКИ</v>
      </c>
      <c r="K2325" s="69" t="str">
        <f>VLOOKUP(СВОД2023[[#This Row],[ФО]],СПРАВОЧНИК!H:P,2,0)</f>
        <v>Дальневосточный ФО</v>
      </c>
    </row>
    <row r="2326" spans="1:11" x14ac:dyDescent="0.2">
      <c r="A2326" t="s">
        <v>600</v>
      </c>
      <c r="B2326" t="s">
        <v>590</v>
      </c>
      <c r="C2326" s="1" t="s">
        <v>533</v>
      </c>
      <c r="D2326" s="1" t="s">
        <v>554</v>
      </c>
      <c r="E2326" s="2">
        <v>10</v>
      </c>
      <c r="F2326" s="3">
        <v>7</v>
      </c>
      <c r="G2326" s="2">
        <v>53</v>
      </c>
      <c r="H2326" s="3">
        <v>65</v>
      </c>
      <c r="I2326" s="68" t="str">
        <f>VLOOKUP(C2326,СПРАВОЧНИК!B:D,2,0)</f>
        <v>ЯПОНИЯ</v>
      </c>
      <c r="J2326" s="68" t="str">
        <f>VLOOKUP(C2326,СПРАВОЧНИК!B:D,3,0)</f>
        <v>ИНОМАРКИ</v>
      </c>
      <c r="K2326" s="69" t="str">
        <f>VLOOKUP(СВОД2023[[#This Row],[ФО]],СПРАВОЧНИК!H:P,2,0)</f>
        <v>Дальневосточный ФО</v>
      </c>
    </row>
    <row r="2327" spans="1:11" x14ac:dyDescent="0.2">
      <c r="A2327" t="s">
        <v>600</v>
      </c>
      <c r="B2327" t="s">
        <v>590</v>
      </c>
      <c r="C2327" s="1" t="s">
        <v>533</v>
      </c>
      <c r="D2327" s="1" t="s">
        <v>1909</v>
      </c>
      <c r="E2327" s="2">
        <v>2</v>
      </c>
      <c r="F2327" s="3"/>
      <c r="G2327" s="2">
        <v>11</v>
      </c>
      <c r="H2327" s="3">
        <v>10</v>
      </c>
      <c r="I2327" s="68" t="str">
        <f>VLOOKUP(C2327,СПРАВОЧНИК!B:D,2,0)</f>
        <v>ЯПОНИЯ</v>
      </c>
      <c r="J2327" s="68" t="str">
        <f>VLOOKUP(C2327,СПРАВОЧНИК!B:D,3,0)</f>
        <v>ИНОМАРКИ</v>
      </c>
      <c r="K2327" s="69" t="str">
        <f>VLOOKUP(СВОД2023[[#This Row],[ФО]],СПРАВОЧНИК!H:P,2,0)</f>
        <v>Дальневосточный ФО</v>
      </c>
    </row>
    <row r="2328" spans="1:11" x14ac:dyDescent="0.2">
      <c r="A2328" t="s">
        <v>600</v>
      </c>
      <c r="B2328" t="s">
        <v>590</v>
      </c>
      <c r="C2328" s="1" t="s">
        <v>533</v>
      </c>
      <c r="D2328" s="1" t="s">
        <v>555</v>
      </c>
      <c r="E2328" s="2">
        <v>137</v>
      </c>
      <c r="F2328" s="3">
        <v>111</v>
      </c>
      <c r="G2328" s="2">
        <v>790</v>
      </c>
      <c r="H2328" s="3">
        <v>643</v>
      </c>
      <c r="I2328" s="68" t="str">
        <f>VLOOKUP(C2328,СПРАВОЧНИК!B:D,2,0)</f>
        <v>ЯПОНИЯ</v>
      </c>
      <c r="J2328" s="68" t="str">
        <f>VLOOKUP(C2328,СПРАВОЧНИК!B:D,3,0)</f>
        <v>ИНОМАРКИ</v>
      </c>
      <c r="K2328" s="69" t="str">
        <f>VLOOKUP(СВОД2023[[#This Row],[ФО]],СПРАВОЧНИК!H:P,2,0)</f>
        <v>Дальневосточный ФО</v>
      </c>
    </row>
    <row r="2329" spans="1:11" x14ac:dyDescent="0.2">
      <c r="A2329" t="s">
        <v>600</v>
      </c>
      <c r="B2329" t="s">
        <v>590</v>
      </c>
      <c r="C2329" s="1" t="s">
        <v>533</v>
      </c>
      <c r="D2329" s="1" t="s">
        <v>1910</v>
      </c>
      <c r="E2329" s="2">
        <v>35</v>
      </c>
      <c r="F2329" s="3">
        <v>17</v>
      </c>
      <c r="G2329" s="2">
        <v>162</v>
      </c>
      <c r="H2329" s="3">
        <v>166</v>
      </c>
      <c r="I2329" s="68" t="str">
        <f>VLOOKUP(C2329,СПРАВОЧНИК!B:D,2,0)</f>
        <v>ЯПОНИЯ</v>
      </c>
      <c r="J2329" s="68" t="str">
        <f>VLOOKUP(C2329,СПРАВОЧНИК!B:D,3,0)</f>
        <v>ИНОМАРКИ</v>
      </c>
      <c r="K2329" s="69" t="str">
        <f>VLOOKUP(СВОД2023[[#This Row],[ФО]],СПРАВОЧНИК!H:P,2,0)</f>
        <v>Дальневосточный ФО</v>
      </c>
    </row>
    <row r="2330" spans="1:11" x14ac:dyDescent="0.2">
      <c r="A2330" t="s">
        <v>600</v>
      </c>
      <c r="B2330" t="s">
        <v>590</v>
      </c>
      <c r="C2330" s="1" t="s">
        <v>533</v>
      </c>
      <c r="D2330" s="1" t="s">
        <v>1911</v>
      </c>
      <c r="E2330" s="2">
        <v>1</v>
      </c>
      <c r="F2330" s="3">
        <v>4</v>
      </c>
      <c r="G2330" s="2">
        <v>3</v>
      </c>
      <c r="H2330" s="3">
        <v>15</v>
      </c>
      <c r="I2330" s="68" t="str">
        <f>VLOOKUP(C2330,СПРАВОЧНИК!B:D,2,0)</f>
        <v>ЯПОНИЯ</v>
      </c>
      <c r="J2330" s="68" t="str">
        <f>VLOOKUP(C2330,СПРАВОЧНИК!B:D,3,0)</f>
        <v>ИНОМАРКИ</v>
      </c>
      <c r="K2330" s="69" t="str">
        <f>VLOOKUP(СВОД2023[[#This Row],[ФО]],СПРАВОЧНИК!H:P,2,0)</f>
        <v>Дальневосточный ФО</v>
      </c>
    </row>
    <row r="2331" spans="1:11" x14ac:dyDescent="0.2">
      <c r="A2331" t="s">
        <v>600</v>
      </c>
      <c r="B2331" t="s">
        <v>590</v>
      </c>
      <c r="C2331" s="1" t="s">
        <v>533</v>
      </c>
      <c r="D2331" s="1" t="s">
        <v>556</v>
      </c>
      <c r="E2331" s="2">
        <v>6</v>
      </c>
      <c r="F2331" s="3">
        <v>3</v>
      </c>
      <c r="G2331" s="2">
        <v>37</v>
      </c>
      <c r="H2331" s="3">
        <v>29</v>
      </c>
      <c r="I2331" s="68" t="str">
        <f>VLOOKUP(C2331,СПРАВОЧНИК!B:D,2,0)</f>
        <v>ЯПОНИЯ</v>
      </c>
      <c r="J2331" s="68" t="str">
        <f>VLOOKUP(C2331,СПРАВОЧНИК!B:D,3,0)</f>
        <v>ИНОМАРКИ</v>
      </c>
      <c r="K2331" s="69" t="str">
        <f>VLOOKUP(СВОД2023[[#This Row],[ФО]],СПРАВОЧНИК!H:P,2,0)</f>
        <v>Дальневосточный ФО</v>
      </c>
    </row>
    <row r="2332" spans="1:11" x14ac:dyDescent="0.2">
      <c r="A2332" t="s">
        <v>600</v>
      </c>
      <c r="B2332" t="s">
        <v>590</v>
      </c>
      <c r="C2332" s="1" t="s">
        <v>533</v>
      </c>
      <c r="D2332" s="1" t="s">
        <v>1912</v>
      </c>
      <c r="E2332" s="2">
        <v>1</v>
      </c>
      <c r="F2332" s="3"/>
      <c r="G2332" s="2">
        <v>1</v>
      </c>
      <c r="H2332" s="3">
        <v>1</v>
      </c>
      <c r="I2332" s="68" t="str">
        <f>VLOOKUP(C2332,СПРАВОЧНИК!B:D,2,0)</f>
        <v>ЯПОНИЯ</v>
      </c>
      <c r="J2332" s="68" t="str">
        <f>VLOOKUP(C2332,СПРАВОЧНИК!B:D,3,0)</f>
        <v>ИНОМАРКИ</v>
      </c>
      <c r="K2332" s="69" t="str">
        <f>VLOOKUP(СВОД2023[[#This Row],[ФО]],СПРАВОЧНИК!H:P,2,0)</f>
        <v>Дальневосточный ФО</v>
      </c>
    </row>
    <row r="2333" spans="1:11" x14ac:dyDescent="0.2">
      <c r="A2333" t="s">
        <v>600</v>
      </c>
      <c r="B2333" t="s">
        <v>590</v>
      </c>
      <c r="C2333" s="1" t="s">
        <v>533</v>
      </c>
      <c r="D2333" s="1" t="s">
        <v>557</v>
      </c>
      <c r="E2333" s="2">
        <v>2</v>
      </c>
      <c r="F2333" s="3"/>
      <c r="G2333" s="2">
        <v>2</v>
      </c>
      <c r="H2333" s="3">
        <v>5</v>
      </c>
      <c r="I2333" s="68" t="str">
        <f>VLOOKUP(C2333,СПРАВОЧНИК!B:D,2,0)</f>
        <v>ЯПОНИЯ</v>
      </c>
      <c r="J2333" s="68" t="str">
        <f>VLOOKUP(C2333,СПРАВОЧНИК!B:D,3,0)</f>
        <v>ИНОМАРКИ</v>
      </c>
      <c r="K2333" s="69" t="str">
        <f>VLOOKUP(СВОД2023[[#This Row],[ФО]],СПРАВОЧНИК!H:P,2,0)</f>
        <v>Дальневосточный ФО</v>
      </c>
    </row>
    <row r="2334" spans="1:11" x14ac:dyDescent="0.2">
      <c r="A2334" t="s">
        <v>600</v>
      </c>
      <c r="B2334" t="s">
        <v>590</v>
      </c>
      <c r="C2334" s="1" t="s">
        <v>533</v>
      </c>
      <c r="D2334" s="1" t="s">
        <v>1008</v>
      </c>
      <c r="E2334" s="2">
        <v>107</v>
      </c>
      <c r="F2334" s="3">
        <v>75</v>
      </c>
      <c r="G2334" s="2">
        <v>565</v>
      </c>
      <c r="H2334" s="3">
        <v>408</v>
      </c>
      <c r="I2334" s="68" t="str">
        <f>VLOOKUP(C2334,СПРАВОЧНИК!B:D,2,0)</f>
        <v>ЯПОНИЯ</v>
      </c>
      <c r="J2334" s="68" t="str">
        <f>VLOOKUP(C2334,СПРАВОЧНИК!B:D,3,0)</f>
        <v>ИНОМАРКИ</v>
      </c>
      <c r="K2334" s="69" t="str">
        <f>VLOOKUP(СВОД2023[[#This Row],[ФО]],СПРАВОЧНИК!H:P,2,0)</f>
        <v>Дальневосточный ФО</v>
      </c>
    </row>
    <row r="2335" spans="1:11" x14ac:dyDescent="0.2">
      <c r="A2335" t="s">
        <v>600</v>
      </c>
      <c r="B2335" t="s">
        <v>590</v>
      </c>
      <c r="C2335" s="1" t="s">
        <v>533</v>
      </c>
      <c r="D2335" s="1" t="s">
        <v>1913</v>
      </c>
      <c r="E2335" s="2">
        <v>8</v>
      </c>
      <c r="F2335" s="3">
        <v>3</v>
      </c>
      <c r="G2335" s="2">
        <v>26</v>
      </c>
      <c r="H2335" s="3">
        <v>13</v>
      </c>
      <c r="I2335" s="68" t="str">
        <f>VLOOKUP(C2335,СПРАВОЧНИК!B:D,2,0)</f>
        <v>ЯПОНИЯ</v>
      </c>
      <c r="J2335" s="68" t="str">
        <f>VLOOKUP(C2335,СПРАВОЧНИК!B:D,3,0)</f>
        <v>ИНОМАРКИ</v>
      </c>
      <c r="K2335" s="69" t="str">
        <f>VLOOKUP(СВОД2023[[#This Row],[ФО]],СПРАВОЧНИК!H:P,2,0)</f>
        <v>Дальневосточный ФО</v>
      </c>
    </row>
    <row r="2336" spans="1:11" x14ac:dyDescent="0.2">
      <c r="A2336" t="s">
        <v>600</v>
      </c>
      <c r="B2336" t="s">
        <v>590</v>
      </c>
      <c r="C2336" s="1" t="s">
        <v>533</v>
      </c>
      <c r="D2336" s="1" t="s">
        <v>1914</v>
      </c>
      <c r="E2336" s="2"/>
      <c r="F2336" s="3"/>
      <c r="G2336" s="2">
        <v>1</v>
      </c>
      <c r="H2336" s="3"/>
      <c r="I2336" s="68" t="str">
        <f>VLOOKUP(C2336,СПРАВОЧНИК!B:D,2,0)</f>
        <v>ЯПОНИЯ</v>
      </c>
      <c r="J2336" s="68" t="str">
        <f>VLOOKUP(C2336,СПРАВОЧНИК!B:D,3,0)</f>
        <v>ИНОМАРКИ</v>
      </c>
      <c r="K2336" s="69" t="str">
        <f>VLOOKUP(СВОД2023[[#This Row],[ФО]],СПРАВОЧНИК!H:P,2,0)</f>
        <v>Дальневосточный ФО</v>
      </c>
    </row>
    <row r="2337" spans="1:11" x14ac:dyDescent="0.2">
      <c r="A2337" t="s">
        <v>600</v>
      </c>
      <c r="B2337" t="s">
        <v>590</v>
      </c>
      <c r="C2337" s="1" t="s">
        <v>533</v>
      </c>
      <c r="D2337" s="1" t="s">
        <v>558</v>
      </c>
      <c r="E2337" s="2">
        <v>11</v>
      </c>
      <c r="F2337" s="3">
        <v>14</v>
      </c>
      <c r="G2337" s="2">
        <v>113</v>
      </c>
      <c r="H2337" s="3">
        <v>101</v>
      </c>
      <c r="I2337" s="68" t="str">
        <f>VLOOKUP(C2337,СПРАВОЧНИК!B:D,2,0)</f>
        <v>ЯПОНИЯ</v>
      </c>
      <c r="J2337" s="68" t="str">
        <f>VLOOKUP(C2337,СПРАВОЧНИК!B:D,3,0)</f>
        <v>ИНОМАРКИ</v>
      </c>
      <c r="K2337" s="69" t="str">
        <f>VLOOKUP(СВОД2023[[#This Row],[ФО]],СПРАВОЧНИК!H:P,2,0)</f>
        <v>Дальневосточный ФО</v>
      </c>
    </row>
    <row r="2338" spans="1:11" x14ac:dyDescent="0.2">
      <c r="A2338" t="s">
        <v>600</v>
      </c>
      <c r="B2338" t="s">
        <v>590</v>
      </c>
      <c r="C2338" s="1" t="s">
        <v>533</v>
      </c>
      <c r="D2338" s="1" t="s">
        <v>1915</v>
      </c>
      <c r="E2338" s="2"/>
      <c r="F2338" s="3">
        <v>1</v>
      </c>
      <c r="G2338" s="2">
        <v>6</v>
      </c>
      <c r="H2338" s="3">
        <v>7</v>
      </c>
      <c r="I2338" s="68" t="str">
        <f>VLOOKUP(C2338,СПРАВОЧНИК!B:D,2,0)</f>
        <v>ЯПОНИЯ</v>
      </c>
      <c r="J2338" s="68" t="str">
        <f>VLOOKUP(C2338,СПРАВОЧНИК!B:D,3,0)</f>
        <v>ИНОМАРКИ</v>
      </c>
      <c r="K2338" s="69" t="str">
        <f>VLOOKUP(СВОД2023[[#This Row],[ФО]],СПРАВОЧНИК!H:P,2,0)</f>
        <v>Дальневосточный ФО</v>
      </c>
    </row>
    <row r="2339" spans="1:11" x14ac:dyDescent="0.2">
      <c r="A2339" t="s">
        <v>600</v>
      </c>
      <c r="B2339" t="s">
        <v>590</v>
      </c>
      <c r="C2339" s="1" t="s">
        <v>533</v>
      </c>
      <c r="D2339" s="1" t="s">
        <v>1916</v>
      </c>
      <c r="E2339" s="2">
        <v>30</v>
      </c>
      <c r="F2339" s="3">
        <v>25</v>
      </c>
      <c r="G2339" s="2">
        <v>153</v>
      </c>
      <c r="H2339" s="3">
        <v>141</v>
      </c>
      <c r="I2339" s="68" t="str">
        <f>VLOOKUP(C2339,СПРАВОЧНИК!B:D,2,0)</f>
        <v>ЯПОНИЯ</v>
      </c>
      <c r="J2339" s="68" t="str">
        <f>VLOOKUP(C2339,СПРАВОЧНИК!B:D,3,0)</f>
        <v>ИНОМАРКИ</v>
      </c>
      <c r="K2339" s="69" t="str">
        <f>VLOOKUP(СВОД2023[[#This Row],[ФО]],СПРАВОЧНИК!H:P,2,0)</f>
        <v>Дальневосточный ФО</v>
      </c>
    </row>
    <row r="2340" spans="1:11" x14ac:dyDescent="0.2">
      <c r="A2340" t="s">
        <v>600</v>
      </c>
      <c r="B2340" t="s">
        <v>590</v>
      </c>
      <c r="C2340" s="1" t="s">
        <v>533</v>
      </c>
      <c r="D2340" s="1" t="s">
        <v>1917</v>
      </c>
      <c r="E2340" s="2">
        <v>232</v>
      </c>
      <c r="F2340" s="3">
        <v>144</v>
      </c>
      <c r="G2340" s="2">
        <v>1250</v>
      </c>
      <c r="H2340" s="3">
        <v>894</v>
      </c>
      <c r="I2340" s="68" t="str">
        <f>VLOOKUP(C2340,СПРАВОЧНИК!B:D,2,0)</f>
        <v>ЯПОНИЯ</v>
      </c>
      <c r="J2340" s="68" t="str">
        <f>VLOOKUP(C2340,СПРАВОЧНИК!B:D,3,0)</f>
        <v>ИНОМАРКИ</v>
      </c>
      <c r="K2340" s="69" t="str">
        <f>VLOOKUP(СВОД2023[[#This Row],[ФО]],СПРАВОЧНИК!H:P,2,0)</f>
        <v>Дальневосточный ФО</v>
      </c>
    </row>
    <row r="2341" spans="1:11" x14ac:dyDescent="0.2">
      <c r="A2341" t="s">
        <v>600</v>
      </c>
      <c r="B2341" t="s">
        <v>590</v>
      </c>
      <c r="C2341" s="1" t="s">
        <v>533</v>
      </c>
      <c r="D2341" s="1" t="s">
        <v>559</v>
      </c>
      <c r="E2341" s="2">
        <v>1</v>
      </c>
      <c r="F2341" s="3">
        <v>3</v>
      </c>
      <c r="G2341" s="2">
        <v>9</v>
      </c>
      <c r="H2341" s="3">
        <v>10</v>
      </c>
      <c r="I2341" s="68" t="str">
        <f>VLOOKUP(C2341,СПРАВОЧНИК!B:D,2,0)</f>
        <v>ЯПОНИЯ</v>
      </c>
      <c r="J2341" s="68" t="str">
        <f>VLOOKUP(C2341,СПРАВОЧНИК!B:D,3,0)</f>
        <v>ИНОМАРКИ</v>
      </c>
      <c r="K2341" s="69" t="str">
        <f>VLOOKUP(СВОД2023[[#This Row],[ФО]],СПРАВОЧНИК!H:P,2,0)</f>
        <v>Дальневосточный ФО</v>
      </c>
    </row>
    <row r="2342" spans="1:11" x14ac:dyDescent="0.2">
      <c r="A2342" t="s">
        <v>600</v>
      </c>
      <c r="B2342" t="s">
        <v>590</v>
      </c>
      <c r="C2342" s="1" t="s">
        <v>533</v>
      </c>
      <c r="D2342" s="1" t="s">
        <v>525</v>
      </c>
      <c r="E2342" s="2">
        <v>32</v>
      </c>
      <c r="F2342" s="3">
        <v>13</v>
      </c>
      <c r="G2342" s="2">
        <v>94</v>
      </c>
      <c r="H2342" s="3">
        <v>53</v>
      </c>
      <c r="I2342" s="68" t="str">
        <f>VLOOKUP(C2342,СПРАВОЧНИК!B:D,2,0)</f>
        <v>ЯПОНИЯ</v>
      </c>
      <c r="J2342" s="68" t="str">
        <f>VLOOKUP(C2342,СПРАВОЧНИК!B:D,3,0)</f>
        <v>ИНОМАРКИ</v>
      </c>
      <c r="K2342" s="69" t="str">
        <f>VLOOKUP(СВОД2023[[#This Row],[ФО]],СПРАВОЧНИК!H:P,2,0)</f>
        <v>Дальневосточный ФО</v>
      </c>
    </row>
    <row r="2343" spans="1:11" x14ac:dyDescent="0.2">
      <c r="A2343" t="s">
        <v>600</v>
      </c>
      <c r="B2343" t="s">
        <v>590</v>
      </c>
      <c r="C2343" s="1" t="s">
        <v>533</v>
      </c>
      <c r="D2343" s="1" t="s">
        <v>1918</v>
      </c>
      <c r="E2343" s="2">
        <v>11</v>
      </c>
      <c r="F2343" s="3">
        <v>13</v>
      </c>
      <c r="G2343" s="2">
        <v>50</v>
      </c>
      <c r="H2343" s="3">
        <v>50</v>
      </c>
      <c r="I2343" s="68" t="str">
        <f>VLOOKUP(C2343,СПРАВОЧНИК!B:D,2,0)</f>
        <v>ЯПОНИЯ</v>
      </c>
      <c r="J2343" s="68" t="str">
        <f>VLOOKUP(C2343,СПРАВОЧНИК!B:D,3,0)</f>
        <v>ИНОМАРКИ</v>
      </c>
      <c r="K2343" s="69" t="str">
        <f>VLOOKUP(СВОД2023[[#This Row],[ФО]],СПРАВОЧНИК!H:P,2,0)</f>
        <v>Дальневосточный ФО</v>
      </c>
    </row>
    <row r="2344" spans="1:11" x14ac:dyDescent="0.2">
      <c r="A2344" t="s">
        <v>600</v>
      </c>
      <c r="B2344" t="s">
        <v>590</v>
      </c>
      <c r="C2344" s="1" t="s">
        <v>533</v>
      </c>
      <c r="D2344" s="1" t="s">
        <v>1919</v>
      </c>
      <c r="E2344" s="2"/>
      <c r="F2344" s="3">
        <v>1</v>
      </c>
      <c r="G2344" s="2">
        <v>2</v>
      </c>
      <c r="H2344" s="3">
        <v>5</v>
      </c>
      <c r="I2344" s="68" t="str">
        <f>VLOOKUP(C2344,СПРАВОЧНИК!B:D,2,0)</f>
        <v>ЯПОНИЯ</v>
      </c>
      <c r="J2344" s="68" t="str">
        <f>VLOOKUP(C2344,СПРАВОЧНИК!B:D,3,0)</f>
        <v>ИНОМАРКИ</v>
      </c>
      <c r="K2344" s="69" t="str">
        <f>VLOOKUP(СВОД2023[[#This Row],[ФО]],СПРАВОЧНИК!H:P,2,0)</f>
        <v>Дальневосточный ФО</v>
      </c>
    </row>
    <row r="2345" spans="1:11" x14ac:dyDescent="0.2">
      <c r="A2345" t="s">
        <v>600</v>
      </c>
      <c r="B2345" t="s">
        <v>590</v>
      </c>
      <c r="C2345" s="1" t="s">
        <v>533</v>
      </c>
      <c r="D2345" s="1" t="s">
        <v>1920</v>
      </c>
      <c r="E2345" s="2">
        <v>1</v>
      </c>
      <c r="F2345" s="3">
        <v>1</v>
      </c>
      <c r="G2345" s="2">
        <v>5</v>
      </c>
      <c r="H2345" s="3">
        <v>6</v>
      </c>
      <c r="I2345" s="68" t="str">
        <f>VLOOKUP(C2345,СПРАВОЧНИК!B:D,2,0)</f>
        <v>ЯПОНИЯ</v>
      </c>
      <c r="J2345" s="68" t="str">
        <f>VLOOKUP(C2345,СПРАВОЧНИК!B:D,3,0)</f>
        <v>ИНОМАРКИ</v>
      </c>
      <c r="K2345" s="69" t="str">
        <f>VLOOKUP(СВОД2023[[#This Row],[ФО]],СПРАВОЧНИК!H:P,2,0)</f>
        <v>Дальневосточный ФО</v>
      </c>
    </row>
    <row r="2346" spans="1:11" x14ac:dyDescent="0.2">
      <c r="A2346" t="s">
        <v>600</v>
      </c>
      <c r="B2346" t="s">
        <v>590</v>
      </c>
      <c r="C2346" s="1" t="s">
        <v>533</v>
      </c>
      <c r="D2346" s="1" t="s">
        <v>1921</v>
      </c>
      <c r="E2346" s="2">
        <v>34</v>
      </c>
      <c r="F2346" s="3">
        <v>17</v>
      </c>
      <c r="G2346" s="2">
        <v>155</v>
      </c>
      <c r="H2346" s="3">
        <v>121</v>
      </c>
      <c r="I2346" s="68" t="str">
        <f>VLOOKUP(C2346,СПРАВОЧНИК!B:D,2,0)</f>
        <v>ЯПОНИЯ</v>
      </c>
      <c r="J2346" s="68" t="str">
        <f>VLOOKUP(C2346,СПРАВОЧНИК!B:D,3,0)</f>
        <v>ИНОМАРКИ</v>
      </c>
      <c r="K2346" s="69" t="str">
        <f>VLOOKUP(СВОД2023[[#This Row],[ФО]],СПРАВОЧНИК!H:P,2,0)</f>
        <v>Дальневосточный ФО</v>
      </c>
    </row>
    <row r="2347" spans="1:11" x14ac:dyDescent="0.2">
      <c r="A2347" t="s">
        <v>600</v>
      </c>
      <c r="B2347" t="s">
        <v>590</v>
      </c>
      <c r="C2347" s="1" t="s">
        <v>533</v>
      </c>
      <c r="D2347" s="1" t="s">
        <v>1922</v>
      </c>
      <c r="E2347" s="2">
        <v>2</v>
      </c>
      <c r="F2347" s="3">
        <v>2</v>
      </c>
      <c r="G2347" s="2">
        <v>5</v>
      </c>
      <c r="H2347" s="3">
        <v>6</v>
      </c>
      <c r="I2347" s="68" t="str">
        <f>VLOOKUP(C2347,СПРАВОЧНИК!B:D,2,0)</f>
        <v>ЯПОНИЯ</v>
      </c>
      <c r="J2347" s="68" t="str">
        <f>VLOOKUP(C2347,СПРАВОЧНИК!B:D,3,0)</f>
        <v>ИНОМАРКИ</v>
      </c>
      <c r="K2347" s="69" t="str">
        <f>VLOOKUP(СВОД2023[[#This Row],[ФО]],СПРАВОЧНИК!H:P,2,0)</f>
        <v>Дальневосточный ФО</v>
      </c>
    </row>
    <row r="2348" spans="1:11" x14ac:dyDescent="0.2">
      <c r="A2348" t="s">
        <v>600</v>
      </c>
      <c r="B2348" t="s">
        <v>590</v>
      </c>
      <c r="C2348" s="1" t="s">
        <v>533</v>
      </c>
      <c r="D2348" s="1" t="s">
        <v>1923</v>
      </c>
      <c r="E2348" s="2">
        <v>6</v>
      </c>
      <c r="F2348" s="3">
        <v>4</v>
      </c>
      <c r="G2348" s="2">
        <v>28</v>
      </c>
      <c r="H2348" s="3">
        <v>13</v>
      </c>
      <c r="I2348" s="68" t="str">
        <f>VLOOKUP(C2348,СПРАВОЧНИК!B:D,2,0)</f>
        <v>ЯПОНИЯ</v>
      </c>
      <c r="J2348" s="68" t="str">
        <f>VLOOKUP(C2348,СПРАВОЧНИК!B:D,3,0)</f>
        <v>ИНОМАРКИ</v>
      </c>
      <c r="K2348" s="69" t="str">
        <f>VLOOKUP(СВОД2023[[#This Row],[ФО]],СПРАВОЧНИК!H:P,2,0)</f>
        <v>Дальневосточный ФО</v>
      </c>
    </row>
    <row r="2349" spans="1:11" x14ac:dyDescent="0.2">
      <c r="A2349" t="s">
        <v>600</v>
      </c>
      <c r="B2349" t="s">
        <v>590</v>
      </c>
      <c r="C2349" s="1" t="s">
        <v>533</v>
      </c>
      <c r="D2349" s="1" t="s">
        <v>1924</v>
      </c>
      <c r="E2349" s="2">
        <v>1</v>
      </c>
      <c r="F2349" s="3"/>
      <c r="G2349" s="2">
        <v>1</v>
      </c>
      <c r="H2349" s="3"/>
      <c r="I2349" s="68" t="str">
        <f>VLOOKUP(C2349,СПРАВОЧНИК!B:D,2,0)</f>
        <v>ЯПОНИЯ</v>
      </c>
      <c r="J2349" s="68" t="str">
        <f>VLOOKUP(C2349,СПРАВОЧНИК!B:D,3,0)</f>
        <v>ИНОМАРКИ</v>
      </c>
      <c r="K2349" s="69" t="str">
        <f>VLOOKUP(СВОД2023[[#This Row],[ФО]],СПРАВОЧНИК!H:P,2,0)</f>
        <v>Дальневосточный ФО</v>
      </c>
    </row>
    <row r="2350" spans="1:11" x14ac:dyDescent="0.2">
      <c r="A2350" t="s">
        <v>600</v>
      </c>
      <c r="B2350" t="s">
        <v>590</v>
      </c>
      <c r="C2350" s="1" t="s">
        <v>533</v>
      </c>
      <c r="D2350" s="1" t="s">
        <v>560</v>
      </c>
      <c r="E2350" s="2">
        <v>58</v>
      </c>
      <c r="F2350" s="3"/>
      <c r="G2350" s="2">
        <v>223</v>
      </c>
      <c r="H2350" s="3"/>
      <c r="I2350" s="68" t="str">
        <f>VLOOKUP(C2350,СПРАВОЧНИК!B:D,2,0)</f>
        <v>ЯПОНИЯ</v>
      </c>
      <c r="J2350" s="68" t="str">
        <f>VLOOKUP(C2350,СПРАВОЧНИК!B:D,3,0)</f>
        <v>ИНОМАРКИ</v>
      </c>
      <c r="K2350" s="69" t="str">
        <f>VLOOKUP(СВОД2023[[#This Row],[ФО]],СПРАВОЧНИК!H:P,2,0)</f>
        <v>Дальневосточный ФО</v>
      </c>
    </row>
    <row r="2351" spans="1:11" x14ac:dyDescent="0.2">
      <c r="A2351" t="s">
        <v>600</v>
      </c>
      <c r="B2351" t="s">
        <v>590</v>
      </c>
      <c r="C2351" s="1" t="s">
        <v>533</v>
      </c>
      <c r="D2351" s="1" t="s">
        <v>1925</v>
      </c>
      <c r="E2351" s="2">
        <v>1</v>
      </c>
      <c r="F2351" s="3">
        <v>2</v>
      </c>
      <c r="G2351" s="2">
        <v>16</v>
      </c>
      <c r="H2351" s="3">
        <v>8</v>
      </c>
      <c r="I2351" s="68" t="str">
        <f>VLOOKUP(C2351,СПРАВОЧНИК!B:D,2,0)</f>
        <v>ЯПОНИЯ</v>
      </c>
      <c r="J2351" s="68" t="str">
        <f>VLOOKUP(C2351,СПРАВОЧНИК!B:D,3,0)</f>
        <v>ИНОМАРКИ</v>
      </c>
      <c r="K2351" s="69" t="str">
        <f>VLOOKUP(СВОД2023[[#This Row],[ФО]],СПРАВОЧНИК!H:P,2,0)</f>
        <v>Дальневосточный ФО</v>
      </c>
    </row>
    <row r="2352" spans="1:11" x14ac:dyDescent="0.2">
      <c r="A2352" t="s">
        <v>600</v>
      </c>
      <c r="B2352" t="s">
        <v>590</v>
      </c>
      <c r="C2352" s="1" t="s">
        <v>533</v>
      </c>
      <c r="D2352" s="1" t="s">
        <v>1926</v>
      </c>
      <c r="E2352" s="2">
        <v>187</v>
      </c>
      <c r="F2352" s="3">
        <v>176</v>
      </c>
      <c r="G2352" s="2">
        <v>994</v>
      </c>
      <c r="H2352" s="3">
        <v>984</v>
      </c>
      <c r="I2352" s="68" t="str">
        <f>VLOOKUP(C2352,СПРАВОЧНИК!B:D,2,0)</f>
        <v>ЯПОНИЯ</v>
      </c>
      <c r="J2352" s="68" t="str">
        <f>VLOOKUP(C2352,СПРАВОЧНИК!B:D,3,0)</f>
        <v>ИНОМАРКИ</v>
      </c>
      <c r="K2352" s="69" t="str">
        <f>VLOOKUP(СВОД2023[[#This Row],[ФО]],СПРАВОЧНИК!H:P,2,0)</f>
        <v>Дальневосточный ФО</v>
      </c>
    </row>
    <row r="2353" spans="1:11" x14ac:dyDescent="0.2">
      <c r="A2353" t="s">
        <v>600</v>
      </c>
      <c r="B2353" t="s">
        <v>590</v>
      </c>
      <c r="C2353" s="1" t="s">
        <v>533</v>
      </c>
      <c r="D2353" s="1" t="s">
        <v>1009</v>
      </c>
      <c r="E2353" s="2"/>
      <c r="F2353" s="3"/>
      <c r="G2353" s="2">
        <v>7</v>
      </c>
      <c r="H2353" s="3">
        <v>8</v>
      </c>
      <c r="I2353" s="68" t="str">
        <f>VLOOKUP(C2353,СПРАВОЧНИК!B:D,2,0)</f>
        <v>ЯПОНИЯ</v>
      </c>
      <c r="J2353" s="68" t="str">
        <f>VLOOKUP(C2353,СПРАВОЧНИК!B:D,3,0)</f>
        <v>ИНОМАРКИ</v>
      </c>
      <c r="K2353" s="69" t="str">
        <f>VLOOKUP(СВОД2023[[#This Row],[ФО]],СПРАВОЧНИК!H:P,2,0)</f>
        <v>Дальневосточный ФО</v>
      </c>
    </row>
    <row r="2354" spans="1:11" x14ac:dyDescent="0.2">
      <c r="A2354" t="s">
        <v>600</v>
      </c>
      <c r="B2354" t="s">
        <v>590</v>
      </c>
      <c r="C2354" s="1" t="s">
        <v>533</v>
      </c>
      <c r="D2354" s="1" t="s">
        <v>1927</v>
      </c>
      <c r="E2354" s="2">
        <v>52</v>
      </c>
      <c r="F2354" s="3">
        <v>18</v>
      </c>
      <c r="G2354" s="2">
        <v>246</v>
      </c>
      <c r="H2354" s="3">
        <v>126</v>
      </c>
      <c r="I2354" s="68" t="str">
        <f>VLOOKUP(C2354,СПРАВОЧНИК!B:D,2,0)</f>
        <v>ЯПОНИЯ</v>
      </c>
      <c r="J2354" s="68" t="str">
        <f>VLOOKUP(C2354,СПРАВОЧНИК!B:D,3,0)</f>
        <v>ИНОМАРКИ</v>
      </c>
      <c r="K2354" s="69" t="str">
        <f>VLOOKUP(СВОД2023[[#This Row],[ФО]],СПРАВОЧНИК!H:P,2,0)</f>
        <v>Дальневосточный ФО</v>
      </c>
    </row>
    <row r="2355" spans="1:11" x14ac:dyDescent="0.2">
      <c r="A2355" t="s">
        <v>600</v>
      </c>
      <c r="B2355" t="s">
        <v>590</v>
      </c>
      <c r="C2355" s="1" t="s">
        <v>533</v>
      </c>
      <c r="D2355" s="1" t="s">
        <v>1010</v>
      </c>
      <c r="E2355" s="2">
        <v>51</v>
      </c>
      <c r="F2355" s="3">
        <v>15</v>
      </c>
      <c r="G2355" s="2">
        <v>286</v>
      </c>
      <c r="H2355" s="3">
        <v>104</v>
      </c>
      <c r="I2355" s="68" t="str">
        <f>VLOOKUP(C2355,СПРАВОЧНИК!B:D,2,0)</f>
        <v>ЯПОНИЯ</v>
      </c>
      <c r="J2355" s="68" t="str">
        <f>VLOOKUP(C2355,СПРАВОЧНИК!B:D,3,0)</f>
        <v>ИНОМАРКИ</v>
      </c>
      <c r="K2355" s="69" t="str">
        <f>VLOOKUP(СВОД2023[[#This Row],[ФО]],СПРАВОЧНИК!H:P,2,0)</f>
        <v>Дальневосточный ФО</v>
      </c>
    </row>
    <row r="2356" spans="1:11" x14ac:dyDescent="0.2">
      <c r="A2356" t="s">
        <v>600</v>
      </c>
      <c r="B2356" t="s">
        <v>590</v>
      </c>
      <c r="C2356" s="1" t="s">
        <v>533</v>
      </c>
      <c r="D2356" s="1" t="s">
        <v>561</v>
      </c>
      <c r="E2356" s="2">
        <v>6</v>
      </c>
      <c r="F2356" s="3">
        <v>3</v>
      </c>
      <c r="G2356" s="2">
        <v>32</v>
      </c>
      <c r="H2356" s="3">
        <v>24</v>
      </c>
      <c r="I2356" s="68" t="str">
        <f>VLOOKUP(C2356,СПРАВОЧНИК!B:D,2,0)</f>
        <v>ЯПОНИЯ</v>
      </c>
      <c r="J2356" s="68" t="str">
        <f>VLOOKUP(C2356,СПРАВОЧНИК!B:D,3,0)</f>
        <v>ИНОМАРКИ</v>
      </c>
      <c r="K2356" s="69" t="str">
        <f>VLOOKUP(СВОД2023[[#This Row],[ФО]],СПРАВОЧНИК!H:P,2,0)</f>
        <v>Дальневосточный ФО</v>
      </c>
    </row>
    <row r="2357" spans="1:11" x14ac:dyDescent="0.2">
      <c r="A2357" t="s">
        <v>600</v>
      </c>
      <c r="B2357" t="s">
        <v>590</v>
      </c>
      <c r="C2357" s="1" t="s">
        <v>533</v>
      </c>
      <c r="D2357" s="1" t="s">
        <v>1928</v>
      </c>
      <c r="E2357" s="2">
        <v>25</v>
      </c>
      <c r="F2357" s="3">
        <v>20</v>
      </c>
      <c r="G2357" s="2">
        <v>99</v>
      </c>
      <c r="H2357" s="3">
        <v>111</v>
      </c>
      <c r="I2357" s="68" t="str">
        <f>VLOOKUP(C2357,СПРАВОЧНИК!B:D,2,0)</f>
        <v>ЯПОНИЯ</v>
      </c>
      <c r="J2357" s="68" t="str">
        <f>VLOOKUP(C2357,СПРАВОЧНИК!B:D,3,0)</f>
        <v>ИНОМАРКИ</v>
      </c>
      <c r="K2357" s="69" t="str">
        <f>VLOOKUP(СВОД2023[[#This Row],[ФО]],СПРАВОЧНИК!H:P,2,0)</f>
        <v>Дальневосточный ФО</v>
      </c>
    </row>
    <row r="2358" spans="1:11" x14ac:dyDescent="0.2">
      <c r="A2358" t="s">
        <v>600</v>
      </c>
      <c r="B2358" t="s">
        <v>590</v>
      </c>
      <c r="C2358" s="1" t="s">
        <v>533</v>
      </c>
      <c r="D2358" s="1" t="s">
        <v>1929</v>
      </c>
      <c r="E2358" s="2"/>
      <c r="F2358" s="3">
        <v>1</v>
      </c>
      <c r="G2358" s="2">
        <v>2</v>
      </c>
      <c r="H2358" s="3">
        <v>1</v>
      </c>
      <c r="I2358" s="68" t="str">
        <f>VLOOKUP(C2358,СПРАВОЧНИК!B:D,2,0)</f>
        <v>ЯПОНИЯ</v>
      </c>
      <c r="J2358" s="68" t="str">
        <f>VLOOKUP(C2358,СПРАВОЧНИК!B:D,3,0)</f>
        <v>ИНОМАРКИ</v>
      </c>
      <c r="K2358" s="69" t="str">
        <f>VLOOKUP(СВОД2023[[#This Row],[ФО]],СПРАВОЧНИК!H:P,2,0)</f>
        <v>Дальневосточный ФО</v>
      </c>
    </row>
    <row r="2359" spans="1:11" x14ac:dyDescent="0.2">
      <c r="A2359" t="s">
        <v>600</v>
      </c>
      <c r="B2359" t="s">
        <v>590</v>
      </c>
      <c r="C2359" s="1" t="s">
        <v>533</v>
      </c>
      <c r="D2359" s="1" t="s">
        <v>1930</v>
      </c>
      <c r="E2359" s="2">
        <v>189</v>
      </c>
      <c r="F2359" s="3">
        <v>142</v>
      </c>
      <c r="G2359" s="2">
        <v>1020</v>
      </c>
      <c r="H2359" s="3">
        <v>859</v>
      </c>
      <c r="I2359" s="68" t="str">
        <f>VLOOKUP(C2359,СПРАВОЧНИК!B:D,2,0)</f>
        <v>ЯПОНИЯ</v>
      </c>
      <c r="J2359" s="68" t="str">
        <f>VLOOKUP(C2359,СПРАВОЧНИК!B:D,3,0)</f>
        <v>ИНОМАРКИ</v>
      </c>
      <c r="K2359" s="69" t="str">
        <f>VLOOKUP(СВОД2023[[#This Row],[ФО]],СПРАВОЧНИК!H:P,2,0)</f>
        <v>Дальневосточный ФО</v>
      </c>
    </row>
    <row r="2360" spans="1:11" x14ac:dyDescent="0.2">
      <c r="A2360" t="s">
        <v>600</v>
      </c>
      <c r="B2360" t="s">
        <v>590</v>
      </c>
      <c r="C2360" s="1" t="s">
        <v>533</v>
      </c>
      <c r="D2360" s="1" t="s">
        <v>1931</v>
      </c>
      <c r="E2360" s="2">
        <v>771</v>
      </c>
      <c r="F2360" s="3">
        <v>584</v>
      </c>
      <c r="G2360" s="2">
        <v>3921</v>
      </c>
      <c r="H2360" s="3">
        <v>3216</v>
      </c>
      <c r="I2360" s="68" t="str">
        <f>VLOOKUP(C2360,СПРАВОЧНИК!B:D,2,0)</f>
        <v>ЯПОНИЯ</v>
      </c>
      <c r="J2360" s="68" t="str">
        <f>VLOOKUP(C2360,СПРАВОЧНИК!B:D,3,0)</f>
        <v>ИНОМАРКИ</v>
      </c>
      <c r="K2360" s="69" t="str">
        <f>VLOOKUP(СВОД2023[[#This Row],[ФО]],СПРАВОЧНИК!H:P,2,0)</f>
        <v>Дальневосточный ФО</v>
      </c>
    </row>
    <row r="2361" spans="1:11" x14ac:dyDescent="0.2">
      <c r="A2361" t="s">
        <v>600</v>
      </c>
      <c r="B2361" t="s">
        <v>590</v>
      </c>
      <c r="C2361" s="1" t="s">
        <v>533</v>
      </c>
      <c r="D2361" s="1" t="s">
        <v>1932</v>
      </c>
      <c r="E2361" s="2">
        <v>13</v>
      </c>
      <c r="F2361" s="3">
        <v>15</v>
      </c>
      <c r="G2361" s="2">
        <v>73</v>
      </c>
      <c r="H2361" s="3">
        <v>64</v>
      </c>
      <c r="I2361" s="68" t="str">
        <f>VLOOKUP(C2361,СПРАВОЧНИК!B:D,2,0)</f>
        <v>ЯПОНИЯ</v>
      </c>
      <c r="J2361" s="68" t="str">
        <f>VLOOKUP(C2361,СПРАВОЧНИК!B:D,3,0)</f>
        <v>ИНОМАРКИ</v>
      </c>
      <c r="K2361" s="69" t="str">
        <f>VLOOKUP(СВОД2023[[#This Row],[ФО]],СПРАВОЧНИК!H:P,2,0)</f>
        <v>Дальневосточный ФО</v>
      </c>
    </row>
    <row r="2362" spans="1:11" x14ac:dyDescent="0.2">
      <c r="A2362" t="s">
        <v>600</v>
      </c>
      <c r="B2362" t="s">
        <v>590</v>
      </c>
      <c r="C2362" s="1" t="s">
        <v>533</v>
      </c>
      <c r="D2362" s="1" t="s">
        <v>562</v>
      </c>
      <c r="E2362" s="2">
        <v>226</v>
      </c>
      <c r="F2362" s="3">
        <v>108</v>
      </c>
      <c r="G2362" s="2">
        <v>1123</v>
      </c>
      <c r="H2362" s="3">
        <v>645</v>
      </c>
      <c r="I2362" s="68" t="str">
        <f>VLOOKUP(C2362,СПРАВОЧНИК!B:D,2,0)</f>
        <v>ЯПОНИЯ</v>
      </c>
      <c r="J2362" s="68" t="str">
        <f>VLOOKUP(C2362,СПРАВОЧНИК!B:D,3,0)</f>
        <v>ИНОМАРКИ</v>
      </c>
      <c r="K2362" s="69" t="str">
        <f>VLOOKUP(СВОД2023[[#This Row],[ФО]],СПРАВОЧНИК!H:P,2,0)</f>
        <v>Дальневосточный ФО</v>
      </c>
    </row>
    <row r="2363" spans="1:11" x14ac:dyDescent="0.2">
      <c r="A2363" t="s">
        <v>600</v>
      </c>
      <c r="B2363" t="s">
        <v>590</v>
      </c>
      <c r="C2363" s="1" t="s">
        <v>533</v>
      </c>
      <c r="D2363" s="1" t="s">
        <v>1933</v>
      </c>
      <c r="E2363" s="2">
        <v>1</v>
      </c>
      <c r="F2363" s="3">
        <v>7</v>
      </c>
      <c r="G2363" s="2">
        <v>9</v>
      </c>
      <c r="H2363" s="3">
        <v>21</v>
      </c>
      <c r="I2363" s="68" t="str">
        <f>VLOOKUP(C2363,СПРАВОЧНИК!B:D,2,0)</f>
        <v>ЯПОНИЯ</v>
      </c>
      <c r="J2363" s="68" t="str">
        <f>VLOOKUP(C2363,СПРАВОЧНИК!B:D,3,0)</f>
        <v>ИНОМАРКИ</v>
      </c>
      <c r="K2363" s="69" t="str">
        <f>VLOOKUP(СВОД2023[[#This Row],[ФО]],СПРАВОЧНИК!H:P,2,0)</f>
        <v>Дальневосточный ФО</v>
      </c>
    </row>
    <row r="2364" spans="1:11" x14ac:dyDescent="0.2">
      <c r="A2364" t="s">
        <v>600</v>
      </c>
      <c r="B2364" t="s">
        <v>590</v>
      </c>
      <c r="C2364" s="1" t="s">
        <v>533</v>
      </c>
      <c r="D2364" s="1" t="s">
        <v>1934</v>
      </c>
      <c r="E2364" s="2">
        <v>7</v>
      </c>
      <c r="F2364" s="3">
        <v>8</v>
      </c>
      <c r="G2364" s="2">
        <v>54</v>
      </c>
      <c r="H2364" s="3">
        <v>58</v>
      </c>
      <c r="I2364" s="68" t="str">
        <f>VLOOKUP(C2364,СПРАВОЧНИК!B:D,2,0)</f>
        <v>ЯПОНИЯ</v>
      </c>
      <c r="J2364" s="68" t="str">
        <f>VLOOKUP(C2364,СПРАВОЧНИК!B:D,3,0)</f>
        <v>ИНОМАРКИ</v>
      </c>
      <c r="K2364" s="69" t="str">
        <f>VLOOKUP(СВОД2023[[#This Row],[ФО]],СПРАВОЧНИК!H:P,2,0)</f>
        <v>Дальневосточный ФО</v>
      </c>
    </row>
    <row r="2365" spans="1:11" x14ac:dyDescent="0.2">
      <c r="A2365" t="s">
        <v>600</v>
      </c>
      <c r="B2365" t="s">
        <v>590</v>
      </c>
      <c r="C2365" s="1" t="s">
        <v>533</v>
      </c>
      <c r="D2365" s="1" t="s">
        <v>1935</v>
      </c>
      <c r="E2365" s="2">
        <v>24</v>
      </c>
      <c r="F2365" s="3">
        <v>15</v>
      </c>
      <c r="G2365" s="2">
        <v>119</v>
      </c>
      <c r="H2365" s="3">
        <v>111</v>
      </c>
      <c r="I2365" s="68" t="str">
        <f>VLOOKUP(C2365,СПРАВОЧНИК!B:D,2,0)</f>
        <v>ЯПОНИЯ</v>
      </c>
      <c r="J2365" s="68" t="str">
        <f>VLOOKUP(C2365,СПРАВОЧНИК!B:D,3,0)</f>
        <v>ИНОМАРКИ</v>
      </c>
      <c r="K2365" s="69" t="str">
        <f>VLOOKUP(СВОД2023[[#This Row],[ФО]],СПРАВОЧНИК!H:P,2,0)</f>
        <v>Дальневосточный ФО</v>
      </c>
    </row>
    <row r="2366" spans="1:11" x14ac:dyDescent="0.2">
      <c r="A2366" t="s">
        <v>600</v>
      </c>
      <c r="B2366" t="s">
        <v>590</v>
      </c>
      <c r="C2366" s="1" t="s">
        <v>533</v>
      </c>
      <c r="D2366" s="1" t="s">
        <v>1936</v>
      </c>
      <c r="E2366" s="2">
        <v>540</v>
      </c>
      <c r="F2366" s="3">
        <v>377</v>
      </c>
      <c r="G2366" s="2">
        <v>2732</v>
      </c>
      <c r="H2366" s="3">
        <v>2020</v>
      </c>
      <c r="I2366" s="68" t="str">
        <f>VLOOKUP(C2366,СПРАВОЧНИК!B:D,2,0)</f>
        <v>ЯПОНИЯ</v>
      </c>
      <c r="J2366" s="68" t="str">
        <f>VLOOKUP(C2366,СПРАВОЧНИК!B:D,3,0)</f>
        <v>ИНОМАРКИ</v>
      </c>
      <c r="K2366" s="69" t="str">
        <f>VLOOKUP(СВОД2023[[#This Row],[ФО]],СПРАВОЧНИК!H:P,2,0)</f>
        <v>Дальневосточный ФО</v>
      </c>
    </row>
    <row r="2367" spans="1:11" x14ac:dyDescent="0.2">
      <c r="A2367" t="s">
        <v>600</v>
      </c>
      <c r="B2367" t="s">
        <v>590</v>
      </c>
      <c r="C2367" s="1" t="s">
        <v>533</v>
      </c>
      <c r="D2367" s="1" t="s">
        <v>563</v>
      </c>
      <c r="E2367" s="2">
        <v>11</v>
      </c>
      <c r="F2367" s="3">
        <v>5</v>
      </c>
      <c r="G2367" s="2">
        <v>36</v>
      </c>
      <c r="H2367" s="3">
        <v>19</v>
      </c>
      <c r="I2367" s="68" t="str">
        <f>VLOOKUP(C2367,СПРАВОЧНИК!B:D,2,0)</f>
        <v>ЯПОНИЯ</v>
      </c>
      <c r="J2367" s="68" t="str">
        <f>VLOOKUP(C2367,СПРАВОЧНИК!B:D,3,0)</f>
        <v>ИНОМАРКИ</v>
      </c>
      <c r="K2367" s="69" t="str">
        <f>VLOOKUP(СВОД2023[[#This Row],[ФО]],СПРАВОЧНИК!H:P,2,0)</f>
        <v>Дальневосточный ФО</v>
      </c>
    </row>
    <row r="2368" spans="1:11" x14ac:dyDescent="0.2">
      <c r="A2368" t="s">
        <v>600</v>
      </c>
      <c r="B2368" t="s">
        <v>590</v>
      </c>
      <c r="C2368" s="1" t="s">
        <v>533</v>
      </c>
      <c r="D2368" s="1" t="s">
        <v>1937</v>
      </c>
      <c r="E2368" s="2">
        <v>9</v>
      </c>
      <c r="F2368" s="3">
        <v>11</v>
      </c>
      <c r="G2368" s="2">
        <v>46</v>
      </c>
      <c r="H2368" s="3">
        <v>54</v>
      </c>
      <c r="I2368" s="68" t="str">
        <f>VLOOKUP(C2368,СПРАВОЧНИК!B:D,2,0)</f>
        <v>ЯПОНИЯ</v>
      </c>
      <c r="J2368" s="68" t="str">
        <f>VLOOKUP(C2368,СПРАВОЧНИК!B:D,3,0)</f>
        <v>ИНОМАРКИ</v>
      </c>
      <c r="K2368" s="69" t="str">
        <f>VLOOKUP(СВОД2023[[#This Row],[ФО]],СПРАВОЧНИК!H:P,2,0)</f>
        <v>Дальневосточный ФО</v>
      </c>
    </row>
    <row r="2369" spans="1:11" x14ac:dyDescent="0.2">
      <c r="A2369" t="s">
        <v>600</v>
      </c>
      <c r="B2369" t="s">
        <v>590</v>
      </c>
      <c r="C2369" s="1" t="s">
        <v>564</v>
      </c>
      <c r="D2369" s="1" t="s">
        <v>565</v>
      </c>
      <c r="E2369" s="2">
        <v>90</v>
      </c>
      <c r="F2369" s="3">
        <v>87</v>
      </c>
      <c r="G2369" s="2">
        <v>446</v>
      </c>
      <c r="H2369" s="3">
        <v>437</v>
      </c>
      <c r="I2369" s="68" t="str">
        <f>VLOOKUP(C2369,СПРАВОЧНИК!B:D,2,0)</f>
        <v>РОССИЯ</v>
      </c>
      <c r="J2369" s="68" t="str">
        <f>VLOOKUP(C2369,СПРАВОЧНИК!B:D,3,0)</f>
        <v>ОТЕЧЕСТВЕННЫЕ</v>
      </c>
      <c r="K2369" s="69" t="str">
        <f>VLOOKUP(СВОД2023[[#This Row],[ФО]],СПРАВОЧНИК!H:P,2,0)</f>
        <v>Дальневосточный ФО</v>
      </c>
    </row>
    <row r="2370" spans="1:11" x14ac:dyDescent="0.2">
      <c r="A2370" t="s">
        <v>600</v>
      </c>
      <c r="B2370" t="s">
        <v>590</v>
      </c>
      <c r="C2370" s="1" t="s">
        <v>564</v>
      </c>
      <c r="D2370" s="1" t="s">
        <v>1938</v>
      </c>
      <c r="E2370" s="2">
        <v>2</v>
      </c>
      <c r="F2370" s="3">
        <v>1</v>
      </c>
      <c r="G2370" s="2">
        <v>6</v>
      </c>
      <c r="H2370" s="3">
        <v>8</v>
      </c>
      <c r="I2370" s="68" t="str">
        <f>VLOOKUP(C2370,СПРАВОЧНИК!B:D,2,0)</f>
        <v>РОССИЯ</v>
      </c>
      <c r="J2370" s="68" t="str">
        <f>VLOOKUP(C2370,СПРАВОЧНИК!B:D,3,0)</f>
        <v>ОТЕЧЕСТВЕННЫЕ</v>
      </c>
      <c r="K2370" s="69" t="str">
        <f>VLOOKUP(СВОД2023[[#This Row],[ФО]],СПРАВОЧНИК!H:P,2,0)</f>
        <v>Дальневосточный ФО</v>
      </c>
    </row>
    <row r="2371" spans="1:11" x14ac:dyDescent="0.2">
      <c r="A2371" t="s">
        <v>600</v>
      </c>
      <c r="B2371" t="s">
        <v>590</v>
      </c>
      <c r="C2371" s="1" t="s">
        <v>564</v>
      </c>
      <c r="D2371" s="1" t="s">
        <v>1939</v>
      </c>
      <c r="E2371" s="2"/>
      <c r="F2371" s="3"/>
      <c r="G2371" s="2">
        <v>1</v>
      </c>
      <c r="H2371" s="3"/>
      <c r="I2371" s="68" t="str">
        <f>VLOOKUP(C2371,СПРАВОЧНИК!B:D,2,0)</f>
        <v>РОССИЯ</v>
      </c>
      <c r="J2371" s="68" t="str">
        <f>VLOOKUP(C2371,СПРАВОЧНИК!B:D,3,0)</f>
        <v>ОТЕЧЕСТВЕННЫЕ</v>
      </c>
      <c r="K2371" s="69" t="str">
        <f>VLOOKUP(СВОД2023[[#This Row],[ФО]],СПРАВОЧНИК!H:P,2,0)</f>
        <v>Дальневосточный ФО</v>
      </c>
    </row>
    <row r="2372" spans="1:11" x14ac:dyDescent="0.2">
      <c r="A2372" t="s">
        <v>600</v>
      </c>
      <c r="B2372" t="s">
        <v>590</v>
      </c>
      <c r="C2372" s="1" t="s">
        <v>564</v>
      </c>
      <c r="D2372" s="1" t="s">
        <v>1940</v>
      </c>
      <c r="E2372" s="2">
        <v>2</v>
      </c>
      <c r="F2372" s="3"/>
      <c r="G2372" s="2">
        <v>5</v>
      </c>
      <c r="H2372" s="3">
        <v>3</v>
      </c>
      <c r="I2372" s="68" t="str">
        <f>VLOOKUP(C2372,СПРАВОЧНИК!B:D,2,0)</f>
        <v>РОССИЯ</v>
      </c>
      <c r="J2372" s="68" t="str">
        <f>VLOOKUP(C2372,СПРАВОЧНИК!B:D,3,0)</f>
        <v>ОТЕЧЕСТВЕННЫЕ</v>
      </c>
      <c r="K2372" s="69" t="str">
        <f>VLOOKUP(СВОД2023[[#This Row],[ФО]],СПРАВОЧНИК!H:P,2,0)</f>
        <v>Дальневосточный ФО</v>
      </c>
    </row>
    <row r="2373" spans="1:11" x14ac:dyDescent="0.2">
      <c r="A2373" t="s">
        <v>600</v>
      </c>
      <c r="B2373" t="s">
        <v>590</v>
      </c>
      <c r="C2373" s="1" t="s">
        <v>564</v>
      </c>
      <c r="D2373" s="1" t="s">
        <v>1941</v>
      </c>
      <c r="E2373" s="2">
        <v>2</v>
      </c>
      <c r="F2373" s="3"/>
      <c r="G2373" s="2">
        <v>7</v>
      </c>
      <c r="H2373" s="3"/>
      <c r="I2373" s="68" t="str">
        <f>VLOOKUP(C2373,СПРАВОЧНИК!B:D,2,0)</f>
        <v>РОССИЯ</v>
      </c>
      <c r="J2373" s="68" t="str">
        <f>VLOOKUP(C2373,СПРАВОЧНИК!B:D,3,0)</f>
        <v>ОТЕЧЕСТВЕННЫЕ</v>
      </c>
      <c r="K2373" s="69" t="str">
        <f>VLOOKUP(СВОД2023[[#This Row],[ФО]],СПРАВОЧНИК!H:P,2,0)</f>
        <v>Дальневосточный ФО</v>
      </c>
    </row>
    <row r="2374" spans="1:11" x14ac:dyDescent="0.2">
      <c r="A2374" t="s">
        <v>600</v>
      </c>
      <c r="B2374" t="s">
        <v>590</v>
      </c>
      <c r="C2374" s="1" t="s">
        <v>564</v>
      </c>
      <c r="D2374" s="1" t="s">
        <v>566</v>
      </c>
      <c r="E2374" s="2">
        <v>88</v>
      </c>
      <c r="F2374" s="3">
        <v>74</v>
      </c>
      <c r="G2374" s="2">
        <v>491</v>
      </c>
      <c r="H2374" s="3">
        <v>501</v>
      </c>
      <c r="I2374" s="68" t="str">
        <f>VLOOKUP(C2374,СПРАВОЧНИК!B:D,2,0)</f>
        <v>РОССИЯ</v>
      </c>
      <c r="J2374" s="68" t="str">
        <f>VLOOKUP(C2374,СПРАВОЧНИК!B:D,3,0)</f>
        <v>ОТЕЧЕСТВЕННЫЕ</v>
      </c>
      <c r="K2374" s="69" t="str">
        <f>VLOOKUP(СВОД2023[[#This Row],[ФО]],СПРАВОЧНИК!H:P,2,0)</f>
        <v>Дальневосточный ФО</v>
      </c>
    </row>
    <row r="2375" spans="1:11" x14ac:dyDescent="0.2">
      <c r="A2375" t="s">
        <v>600</v>
      </c>
      <c r="B2375" t="s">
        <v>590</v>
      </c>
      <c r="C2375" s="1" t="s">
        <v>564</v>
      </c>
      <c r="D2375" s="1" t="s">
        <v>1942</v>
      </c>
      <c r="E2375" s="2">
        <v>2</v>
      </c>
      <c r="F2375" s="3">
        <v>1</v>
      </c>
      <c r="G2375" s="2">
        <v>6</v>
      </c>
      <c r="H2375" s="3">
        <v>3</v>
      </c>
      <c r="I2375" s="68" t="str">
        <f>VLOOKUP(C2375,СПРАВОЧНИК!B:D,2,0)</f>
        <v>РОССИЯ</v>
      </c>
      <c r="J2375" s="68" t="str">
        <f>VLOOKUP(C2375,СПРАВОЧНИК!B:D,3,0)</f>
        <v>ОТЕЧЕСТВЕННЫЕ</v>
      </c>
      <c r="K2375" s="69" t="str">
        <f>VLOOKUP(СВОД2023[[#This Row],[ФО]],СПРАВОЧНИК!H:P,2,0)</f>
        <v>Дальневосточный ФО</v>
      </c>
    </row>
    <row r="2376" spans="1:11" x14ac:dyDescent="0.2">
      <c r="A2376" t="s">
        <v>600</v>
      </c>
      <c r="B2376" t="s">
        <v>590</v>
      </c>
      <c r="C2376" s="1" t="s">
        <v>564</v>
      </c>
      <c r="D2376" s="1" t="s">
        <v>1943</v>
      </c>
      <c r="E2376" s="2">
        <v>7</v>
      </c>
      <c r="F2376" s="3">
        <v>11</v>
      </c>
      <c r="G2376" s="2">
        <v>19</v>
      </c>
      <c r="H2376" s="3">
        <v>32</v>
      </c>
      <c r="I2376" s="68" t="str">
        <f>VLOOKUP(C2376,СПРАВОЧНИК!B:D,2,0)</f>
        <v>РОССИЯ</v>
      </c>
      <c r="J2376" s="68" t="str">
        <f>VLOOKUP(C2376,СПРАВОЧНИК!B:D,3,0)</f>
        <v>ОТЕЧЕСТВЕННЫЕ</v>
      </c>
      <c r="K2376" s="69" t="str">
        <f>VLOOKUP(СВОД2023[[#This Row],[ФО]],СПРАВОЧНИК!H:P,2,0)</f>
        <v>Дальневосточный ФО</v>
      </c>
    </row>
    <row r="2377" spans="1:11" x14ac:dyDescent="0.2">
      <c r="A2377" t="s">
        <v>600</v>
      </c>
      <c r="B2377" t="s">
        <v>590</v>
      </c>
      <c r="C2377" s="1" t="s">
        <v>564</v>
      </c>
      <c r="D2377" s="1" t="s">
        <v>1944</v>
      </c>
      <c r="E2377" s="2">
        <v>8</v>
      </c>
      <c r="F2377" s="3">
        <v>7</v>
      </c>
      <c r="G2377" s="2">
        <v>32</v>
      </c>
      <c r="H2377" s="3">
        <v>31</v>
      </c>
      <c r="I2377" s="68" t="str">
        <f>VLOOKUP(C2377,СПРАВОЧНИК!B:D,2,0)</f>
        <v>РОССИЯ</v>
      </c>
      <c r="J2377" s="68" t="str">
        <f>VLOOKUP(C2377,СПРАВОЧНИК!B:D,3,0)</f>
        <v>ОТЕЧЕСТВЕННЫЕ</v>
      </c>
      <c r="K2377" s="69" t="str">
        <f>VLOOKUP(СВОД2023[[#This Row],[ФО]],СПРАВОЧНИК!H:P,2,0)</f>
        <v>Дальневосточный ФО</v>
      </c>
    </row>
    <row r="2378" spans="1:11" x14ac:dyDescent="0.2">
      <c r="A2378" t="s">
        <v>600</v>
      </c>
      <c r="B2378" t="s">
        <v>590</v>
      </c>
      <c r="C2378" s="1" t="s">
        <v>564</v>
      </c>
      <c r="D2378" s="1" t="s">
        <v>567</v>
      </c>
      <c r="E2378" s="2"/>
      <c r="F2378" s="3"/>
      <c r="G2378" s="2"/>
      <c r="H2378" s="3">
        <v>1</v>
      </c>
      <c r="I2378" s="68" t="str">
        <f>VLOOKUP(C2378,СПРАВОЧНИК!B:D,2,0)</f>
        <v>РОССИЯ</v>
      </c>
      <c r="J2378" s="68" t="str">
        <f>VLOOKUP(C2378,СПРАВОЧНИК!B:D,3,0)</f>
        <v>ОТЕЧЕСТВЕННЫЕ</v>
      </c>
      <c r="K2378" s="69" t="str">
        <f>VLOOKUP(СВОД2023[[#This Row],[ФО]],СПРАВОЧНИК!H:P,2,0)</f>
        <v>Дальневосточный ФО</v>
      </c>
    </row>
    <row r="2379" spans="1:11" x14ac:dyDescent="0.2">
      <c r="A2379" t="s">
        <v>600</v>
      </c>
      <c r="B2379" t="s">
        <v>590</v>
      </c>
      <c r="C2379" s="1" t="s">
        <v>568</v>
      </c>
      <c r="D2379" s="1" t="s">
        <v>1011</v>
      </c>
      <c r="E2379" s="2"/>
      <c r="F2379" s="3"/>
      <c r="G2379" s="2">
        <v>7</v>
      </c>
      <c r="H2379" s="3">
        <v>3</v>
      </c>
      <c r="I2379" s="68" t="str">
        <f>VLOOKUP(C2379,СПРАВОЧНИК!B:D,2,0)</f>
        <v>ЕВРОПА</v>
      </c>
      <c r="J2379" s="68" t="str">
        <f>VLOOKUP(C2379,СПРАВОЧНИК!B:D,3,0)</f>
        <v>ИНОМАРКИ</v>
      </c>
      <c r="K2379" s="69" t="str">
        <f>VLOOKUP(СВОД2023[[#This Row],[ФО]],СПРАВОЧНИК!H:P,2,0)</f>
        <v>Дальневосточный ФО</v>
      </c>
    </row>
    <row r="2380" spans="1:11" x14ac:dyDescent="0.2">
      <c r="A2380" t="s">
        <v>600</v>
      </c>
      <c r="B2380" t="s">
        <v>590</v>
      </c>
      <c r="C2380" s="1" t="s">
        <v>568</v>
      </c>
      <c r="D2380" s="1" t="s">
        <v>1945</v>
      </c>
      <c r="E2380" s="2">
        <v>3</v>
      </c>
      <c r="F2380" s="3">
        <v>2</v>
      </c>
      <c r="G2380" s="2">
        <v>10</v>
      </c>
      <c r="H2380" s="3">
        <v>12</v>
      </c>
      <c r="I2380" s="68" t="str">
        <f>VLOOKUP(C2380,СПРАВОЧНИК!B:D,2,0)</f>
        <v>ЕВРОПА</v>
      </c>
      <c r="J2380" s="68" t="str">
        <f>VLOOKUP(C2380,СПРАВОЧНИК!B:D,3,0)</f>
        <v>ИНОМАРКИ</v>
      </c>
      <c r="K2380" s="69" t="str">
        <f>VLOOKUP(СВОД2023[[#This Row],[ФО]],СПРАВОЧНИК!H:P,2,0)</f>
        <v>Дальневосточный ФО</v>
      </c>
    </row>
    <row r="2381" spans="1:11" x14ac:dyDescent="0.2">
      <c r="A2381" t="s">
        <v>600</v>
      </c>
      <c r="B2381" t="s">
        <v>590</v>
      </c>
      <c r="C2381" s="1" t="s">
        <v>568</v>
      </c>
      <c r="D2381" s="1" t="s">
        <v>1012</v>
      </c>
      <c r="E2381" s="2">
        <v>1</v>
      </c>
      <c r="F2381" s="3">
        <v>1</v>
      </c>
      <c r="G2381" s="2">
        <v>3</v>
      </c>
      <c r="H2381" s="3">
        <v>2</v>
      </c>
      <c r="I2381" s="68" t="str">
        <f>VLOOKUP(C2381,СПРАВОЧНИК!B:D,2,0)</f>
        <v>ЕВРОПА</v>
      </c>
      <c r="J2381" s="68" t="str">
        <f>VLOOKUP(C2381,СПРАВОЧНИК!B:D,3,0)</f>
        <v>ИНОМАРКИ</v>
      </c>
      <c r="K2381" s="69" t="str">
        <f>VLOOKUP(СВОД2023[[#This Row],[ФО]],СПРАВОЧНИК!H:P,2,0)</f>
        <v>Дальневосточный ФО</v>
      </c>
    </row>
    <row r="2382" spans="1:11" x14ac:dyDescent="0.2">
      <c r="A2382" t="s">
        <v>600</v>
      </c>
      <c r="B2382" t="s">
        <v>590</v>
      </c>
      <c r="C2382" s="1" t="s">
        <v>568</v>
      </c>
      <c r="D2382" s="1" t="s">
        <v>1013</v>
      </c>
      <c r="E2382" s="2">
        <v>2</v>
      </c>
      <c r="F2382" s="3">
        <v>2</v>
      </c>
      <c r="G2382" s="2">
        <v>12</v>
      </c>
      <c r="H2382" s="3">
        <v>9</v>
      </c>
      <c r="I2382" s="68" t="str">
        <f>VLOOKUP(C2382,СПРАВОЧНИК!B:D,2,0)</f>
        <v>ЕВРОПА</v>
      </c>
      <c r="J2382" s="68" t="str">
        <f>VLOOKUP(C2382,СПРАВОЧНИК!B:D,3,0)</f>
        <v>ИНОМАРКИ</v>
      </c>
      <c r="K2382" s="69" t="str">
        <f>VLOOKUP(СВОД2023[[#This Row],[ФО]],СПРАВОЧНИК!H:P,2,0)</f>
        <v>Дальневосточный ФО</v>
      </c>
    </row>
    <row r="2383" spans="1:11" x14ac:dyDescent="0.2">
      <c r="A2383" t="s">
        <v>600</v>
      </c>
      <c r="B2383" t="s">
        <v>590</v>
      </c>
      <c r="C2383" s="1" t="s">
        <v>568</v>
      </c>
      <c r="D2383" s="1" t="s">
        <v>1946</v>
      </c>
      <c r="E2383" s="2">
        <v>1</v>
      </c>
      <c r="F2383" s="3"/>
      <c r="G2383" s="2">
        <v>1</v>
      </c>
      <c r="H2383" s="3"/>
      <c r="I2383" s="68" t="str">
        <f>VLOOKUP(C2383,СПРАВОЧНИК!B:D,2,0)</f>
        <v>ЕВРОПА</v>
      </c>
      <c r="J2383" s="68" t="str">
        <f>VLOOKUP(C2383,СПРАВОЧНИК!B:D,3,0)</f>
        <v>ИНОМАРКИ</v>
      </c>
      <c r="K2383" s="69" t="str">
        <f>VLOOKUP(СВОД2023[[#This Row],[ФО]],СПРАВОЧНИК!H:P,2,0)</f>
        <v>Дальневосточный ФО</v>
      </c>
    </row>
    <row r="2384" spans="1:11" x14ac:dyDescent="0.2">
      <c r="A2384" t="s">
        <v>600</v>
      </c>
      <c r="B2384" t="s">
        <v>590</v>
      </c>
      <c r="C2384" s="1" t="s">
        <v>568</v>
      </c>
      <c r="D2384" s="1" t="s">
        <v>1015</v>
      </c>
      <c r="E2384" s="2">
        <v>11</v>
      </c>
      <c r="F2384" s="3">
        <v>5</v>
      </c>
      <c r="G2384" s="2">
        <v>46</v>
      </c>
      <c r="H2384" s="3">
        <v>28</v>
      </c>
      <c r="I2384" s="68" t="str">
        <f>VLOOKUP(C2384,СПРАВОЧНИК!B:D,2,0)</f>
        <v>ЕВРОПА</v>
      </c>
      <c r="J2384" s="68" t="str">
        <f>VLOOKUP(C2384,СПРАВОЧНИК!B:D,3,0)</f>
        <v>ИНОМАРКИ</v>
      </c>
      <c r="K2384" s="69" t="str">
        <f>VLOOKUP(СВОД2023[[#This Row],[ФО]],СПРАВОЧНИК!H:P,2,0)</f>
        <v>Дальневосточный ФО</v>
      </c>
    </row>
    <row r="2385" spans="1:11" x14ac:dyDescent="0.2">
      <c r="A2385" t="s">
        <v>600</v>
      </c>
      <c r="B2385" t="s">
        <v>590</v>
      </c>
      <c r="C2385" s="1" t="s">
        <v>568</v>
      </c>
      <c r="D2385" s="1" t="s">
        <v>1947</v>
      </c>
      <c r="E2385" s="2"/>
      <c r="F2385" s="3"/>
      <c r="G2385" s="2">
        <v>1</v>
      </c>
      <c r="H2385" s="3">
        <v>3</v>
      </c>
      <c r="I2385" s="68" t="str">
        <f>VLOOKUP(C2385,СПРАВОЧНИК!B:D,2,0)</f>
        <v>ЕВРОПА</v>
      </c>
      <c r="J2385" s="68" t="str">
        <f>VLOOKUP(C2385,СПРАВОЧНИК!B:D,3,0)</f>
        <v>ИНОМАРКИ</v>
      </c>
      <c r="K2385" s="69" t="str">
        <f>VLOOKUP(СВОД2023[[#This Row],[ФО]],СПРАВОЧНИК!H:P,2,0)</f>
        <v>Дальневосточный ФО</v>
      </c>
    </row>
    <row r="2386" spans="1:11" x14ac:dyDescent="0.2">
      <c r="A2386" t="s">
        <v>600</v>
      </c>
      <c r="B2386" t="s">
        <v>590</v>
      </c>
      <c r="C2386" s="1" t="s">
        <v>568</v>
      </c>
      <c r="D2386" s="1" t="s">
        <v>569</v>
      </c>
      <c r="E2386" s="2">
        <v>10</v>
      </c>
      <c r="F2386" s="3">
        <v>1</v>
      </c>
      <c r="G2386" s="2">
        <v>27</v>
      </c>
      <c r="H2386" s="3">
        <v>18</v>
      </c>
      <c r="I2386" s="68" t="str">
        <f>VLOOKUP(C2386,СПРАВОЧНИК!B:D,2,0)</f>
        <v>ЕВРОПА</v>
      </c>
      <c r="J2386" s="68" t="str">
        <f>VLOOKUP(C2386,СПРАВОЧНИК!B:D,3,0)</f>
        <v>ИНОМАРКИ</v>
      </c>
      <c r="K2386" s="69" t="str">
        <f>VLOOKUP(СВОД2023[[#This Row],[ФО]],СПРАВОЧНИК!H:P,2,0)</f>
        <v>Дальневосточный ФО</v>
      </c>
    </row>
    <row r="2387" spans="1:11" x14ac:dyDescent="0.2">
      <c r="A2387" t="s">
        <v>600</v>
      </c>
      <c r="B2387" t="s">
        <v>590</v>
      </c>
      <c r="C2387" s="1" t="s">
        <v>568</v>
      </c>
      <c r="D2387" s="1" t="s">
        <v>1019</v>
      </c>
      <c r="E2387" s="2">
        <v>17</v>
      </c>
      <c r="F2387" s="3">
        <v>16</v>
      </c>
      <c r="G2387" s="2">
        <v>99</v>
      </c>
      <c r="H2387" s="3">
        <v>76</v>
      </c>
      <c r="I2387" s="68" t="str">
        <f>VLOOKUP(C2387,СПРАВОЧНИК!B:D,2,0)</f>
        <v>ЕВРОПА</v>
      </c>
      <c r="J2387" s="68" t="str">
        <f>VLOOKUP(C2387,СПРАВОЧНИК!B:D,3,0)</f>
        <v>ИНОМАРКИ</v>
      </c>
      <c r="K2387" s="69" t="str">
        <f>VLOOKUP(СВОД2023[[#This Row],[ФО]],СПРАВОЧНИК!H:P,2,0)</f>
        <v>Дальневосточный ФО</v>
      </c>
    </row>
    <row r="2388" spans="1:11" x14ac:dyDescent="0.2">
      <c r="A2388" t="s">
        <v>600</v>
      </c>
      <c r="B2388" t="s">
        <v>590</v>
      </c>
      <c r="C2388" s="1" t="s">
        <v>568</v>
      </c>
      <c r="D2388" s="1" t="s">
        <v>1948</v>
      </c>
      <c r="E2388" s="2"/>
      <c r="F2388" s="3">
        <v>1</v>
      </c>
      <c r="G2388" s="2"/>
      <c r="H2388" s="3">
        <v>2</v>
      </c>
      <c r="I2388" s="68" t="str">
        <f>VLOOKUP(C2388,СПРАВОЧНИК!B:D,2,0)</f>
        <v>ЕВРОПА</v>
      </c>
      <c r="J2388" s="68" t="str">
        <f>VLOOKUP(C2388,СПРАВОЧНИК!B:D,3,0)</f>
        <v>ИНОМАРКИ</v>
      </c>
      <c r="K2388" s="69" t="str">
        <f>VLOOKUP(СВОД2023[[#This Row],[ФО]],СПРАВОЧНИК!H:P,2,0)</f>
        <v>Дальневосточный ФО</v>
      </c>
    </row>
    <row r="2389" spans="1:11" x14ac:dyDescent="0.2">
      <c r="A2389" t="s">
        <v>600</v>
      </c>
      <c r="B2389" t="s">
        <v>590</v>
      </c>
      <c r="C2389" s="1" t="s">
        <v>568</v>
      </c>
      <c r="D2389" s="1" t="s">
        <v>1020</v>
      </c>
      <c r="E2389" s="2">
        <v>30</v>
      </c>
      <c r="F2389" s="3">
        <v>28</v>
      </c>
      <c r="G2389" s="2">
        <v>218</v>
      </c>
      <c r="H2389" s="3">
        <v>152</v>
      </c>
      <c r="I2389" s="68" t="str">
        <f>VLOOKUP(C2389,СПРАВОЧНИК!B:D,2,0)</f>
        <v>ЕВРОПА</v>
      </c>
      <c r="J2389" s="68" t="str">
        <f>VLOOKUP(C2389,СПРАВОЧНИК!B:D,3,0)</f>
        <v>ИНОМАРКИ</v>
      </c>
      <c r="K2389" s="69" t="str">
        <f>VLOOKUP(СВОД2023[[#This Row],[ФО]],СПРАВОЧНИК!H:P,2,0)</f>
        <v>Дальневосточный ФО</v>
      </c>
    </row>
    <row r="2390" spans="1:11" x14ac:dyDescent="0.2">
      <c r="A2390" t="s">
        <v>600</v>
      </c>
      <c r="B2390" t="s">
        <v>590</v>
      </c>
      <c r="C2390" s="1" t="s">
        <v>568</v>
      </c>
      <c r="D2390" s="1" t="s">
        <v>1949</v>
      </c>
      <c r="E2390" s="2"/>
      <c r="F2390" s="3"/>
      <c r="G2390" s="2"/>
      <c r="H2390" s="3">
        <v>1</v>
      </c>
      <c r="I2390" s="68" t="str">
        <f>VLOOKUP(C2390,СПРАВОЧНИК!B:D,2,0)</f>
        <v>ЕВРОПА</v>
      </c>
      <c r="J2390" s="68" t="str">
        <f>VLOOKUP(C2390,СПРАВОЧНИК!B:D,3,0)</f>
        <v>ИНОМАРКИ</v>
      </c>
      <c r="K2390" s="69" t="str">
        <f>VLOOKUP(СВОД2023[[#This Row],[ФО]],СПРАВОЧНИК!H:P,2,0)</f>
        <v>Дальневосточный ФО</v>
      </c>
    </row>
    <row r="2391" spans="1:11" x14ac:dyDescent="0.2">
      <c r="A2391" t="s">
        <v>600</v>
      </c>
      <c r="B2391" t="s">
        <v>590</v>
      </c>
      <c r="C2391" s="1" t="s">
        <v>568</v>
      </c>
      <c r="D2391" s="1" t="s">
        <v>1950</v>
      </c>
      <c r="E2391" s="2"/>
      <c r="F2391" s="3"/>
      <c r="G2391" s="2">
        <v>1</v>
      </c>
      <c r="H2391" s="3"/>
      <c r="I2391" s="68" t="str">
        <f>VLOOKUP(C2391,СПРАВОЧНИК!B:D,2,0)</f>
        <v>ЕВРОПА</v>
      </c>
      <c r="J2391" s="68" t="str">
        <f>VLOOKUP(C2391,СПРАВОЧНИК!B:D,3,0)</f>
        <v>ИНОМАРКИ</v>
      </c>
      <c r="K2391" s="69" t="str">
        <f>VLOOKUP(СВОД2023[[#This Row],[ФО]],СПРАВОЧНИК!H:P,2,0)</f>
        <v>Дальневосточный ФО</v>
      </c>
    </row>
    <row r="2392" spans="1:11" x14ac:dyDescent="0.2">
      <c r="A2392" t="s">
        <v>600</v>
      </c>
      <c r="B2392" t="s">
        <v>590</v>
      </c>
      <c r="C2392" s="1" t="s">
        <v>568</v>
      </c>
      <c r="D2392" s="1" t="s">
        <v>1951</v>
      </c>
      <c r="E2392" s="2">
        <v>1</v>
      </c>
      <c r="F2392" s="3">
        <v>6</v>
      </c>
      <c r="G2392" s="2">
        <v>23</v>
      </c>
      <c r="H2392" s="3">
        <v>24</v>
      </c>
      <c r="I2392" s="68" t="str">
        <f>VLOOKUP(C2392,СПРАВОЧНИК!B:D,2,0)</f>
        <v>ЕВРОПА</v>
      </c>
      <c r="J2392" s="68" t="str">
        <f>VLOOKUP(C2392,СПРАВОЧНИК!B:D,3,0)</f>
        <v>ИНОМАРКИ</v>
      </c>
      <c r="K2392" s="69" t="str">
        <f>VLOOKUP(СВОД2023[[#This Row],[ФО]],СПРАВОЧНИК!H:P,2,0)</f>
        <v>Дальневосточный ФО</v>
      </c>
    </row>
    <row r="2393" spans="1:11" x14ac:dyDescent="0.2">
      <c r="A2393" t="s">
        <v>600</v>
      </c>
      <c r="B2393" t="s">
        <v>590</v>
      </c>
      <c r="C2393" s="1" t="s">
        <v>568</v>
      </c>
      <c r="D2393" s="1" t="s">
        <v>1021</v>
      </c>
      <c r="E2393" s="2"/>
      <c r="F2393" s="3"/>
      <c r="G2393" s="2"/>
      <c r="H2393" s="3">
        <v>1</v>
      </c>
      <c r="I2393" s="68" t="str">
        <f>VLOOKUP(C2393,СПРАВОЧНИК!B:D,2,0)</f>
        <v>ЕВРОПА</v>
      </c>
      <c r="J2393" s="68" t="str">
        <f>VLOOKUP(C2393,СПРАВОЧНИК!B:D,3,0)</f>
        <v>ИНОМАРКИ</v>
      </c>
      <c r="K2393" s="69" t="str">
        <f>VLOOKUP(СВОД2023[[#This Row],[ФО]],СПРАВОЧНИК!H:P,2,0)</f>
        <v>Дальневосточный ФО</v>
      </c>
    </row>
    <row r="2394" spans="1:11" x14ac:dyDescent="0.2">
      <c r="A2394" t="s">
        <v>600</v>
      </c>
      <c r="B2394" t="s">
        <v>590</v>
      </c>
      <c r="C2394" s="1" t="s">
        <v>568</v>
      </c>
      <c r="D2394" s="1" t="s">
        <v>1022</v>
      </c>
      <c r="E2394" s="2">
        <v>20</v>
      </c>
      <c r="F2394" s="3">
        <v>18</v>
      </c>
      <c r="G2394" s="2">
        <v>122</v>
      </c>
      <c r="H2394" s="3">
        <v>85</v>
      </c>
      <c r="I2394" s="68" t="str">
        <f>VLOOKUP(C2394,СПРАВОЧНИК!B:D,2,0)</f>
        <v>ЕВРОПА</v>
      </c>
      <c r="J2394" s="68" t="str">
        <f>VLOOKUP(C2394,СПРАВОЧНИК!B:D,3,0)</f>
        <v>ИНОМАРКИ</v>
      </c>
      <c r="K2394" s="69" t="str">
        <f>VLOOKUP(СВОД2023[[#This Row],[ФО]],СПРАВОЧНИК!H:P,2,0)</f>
        <v>Дальневосточный ФО</v>
      </c>
    </row>
    <row r="2395" spans="1:11" x14ac:dyDescent="0.2">
      <c r="A2395" t="s">
        <v>600</v>
      </c>
      <c r="B2395" t="s">
        <v>590</v>
      </c>
      <c r="C2395" s="1" t="s">
        <v>568</v>
      </c>
      <c r="D2395" s="1" t="s">
        <v>1023</v>
      </c>
      <c r="E2395" s="2">
        <v>16</v>
      </c>
      <c r="F2395" s="3">
        <v>15</v>
      </c>
      <c r="G2395" s="2">
        <v>102</v>
      </c>
      <c r="H2395" s="3">
        <v>97</v>
      </c>
      <c r="I2395" s="68" t="str">
        <f>VLOOKUP(C2395,СПРАВОЧНИК!B:D,2,0)</f>
        <v>ЕВРОПА</v>
      </c>
      <c r="J2395" s="68" t="str">
        <f>VLOOKUP(C2395,СПРАВОЧНИК!B:D,3,0)</f>
        <v>ИНОМАРКИ</v>
      </c>
      <c r="K2395" s="69" t="str">
        <f>VLOOKUP(СВОД2023[[#This Row],[ФО]],СПРАВОЧНИК!H:P,2,0)</f>
        <v>Дальневосточный ФО</v>
      </c>
    </row>
    <row r="2396" spans="1:11" x14ac:dyDescent="0.2">
      <c r="A2396" t="s">
        <v>600</v>
      </c>
      <c r="B2396" t="s">
        <v>590</v>
      </c>
      <c r="C2396" s="1" t="s">
        <v>568</v>
      </c>
      <c r="D2396" s="1" t="s">
        <v>1952</v>
      </c>
      <c r="E2396" s="2">
        <v>1</v>
      </c>
      <c r="F2396" s="3"/>
      <c r="G2396" s="2">
        <v>10</v>
      </c>
      <c r="H2396" s="3">
        <v>8</v>
      </c>
      <c r="I2396" s="68" t="str">
        <f>VLOOKUP(C2396,СПРАВОЧНИК!B:D,2,0)</f>
        <v>ЕВРОПА</v>
      </c>
      <c r="J2396" s="68" t="str">
        <f>VLOOKUP(C2396,СПРАВОЧНИК!B:D,3,0)</f>
        <v>ИНОМАРКИ</v>
      </c>
      <c r="K2396" s="69" t="str">
        <f>VLOOKUP(СВОД2023[[#This Row],[ФО]],СПРАВОЧНИК!H:P,2,0)</f>
        <v>Дальневосточный ФО</v>
      </c>
    </row>
    <row r="2397" spans="1:11" x14ac:dyDescent="0.2">
      <c r="A2397" t="s">
        <v>600</v>
      </c>
      <c r="B2397" t="s">
        <v>590</v>
      </c>
      <c r="C2397" s="1" t="s">
        <v>568</v>
      </c>
      <c r="D2397" s="1" t="s">
        <v>1953</v>
      </c>
      <c r="E2397" s="2"/>
      <c r="F2397" s="3">
        <v>1</v>
      </c>
      <c r="G2397" s="2">
        <v>4</v>
      </c>
      <c r="H2397" s="3">
        <v>5</v>
      </c>
      <c r="I2397" s="68" t="str">
        <f>VLOOKUP(C2397,СПРАВОЧНИК!B:D,2,0)</f>
        <v>ЕВРОПА</v>
      </c>
      <c r="J2397" s="68" t="str">
        <f>VLOOKUP(C2397,СПРАВОЧНИК!B:D,3,0)</f>
        <v>ИНОМАРКИ</v>
      </c>
      <c r="K2397" s="69" t="str">
        <f>VLOOKUP(СВОД2023[[#This Row],[ФО]],СПРАВОЧНИК!H:P,2,0)</f>
        <v>Дальневосточный ФО</v>
      </c>
    </row>
    <row r="2398" spans="1:11" x14ac:dyDescent="0.2">
      <c r="A2398" t="s">
        <v>600</v>
      </c>
      <c r="B2398" t="s">
        <v>590</v>
      </c>
      <c r="C2398" s="1" t="s">
        <v>568</v>
      </c>
      <c r="D2398" s="1" t="s">
        <v>1954</v>
      </c>
      <c r="E2398" s="2">
        <v>1</v>
      </c>
      <c r="F2398" s="3"/>
      <c r="G2398" s="2">
        <v>1</v>
      </c>
      <c r="H2398" s="3"/>
      <c r="I2398" s="68" t="str">
        <f>VLOOKUP(C2398,СПРАВОЧНИК!B:D,2,0)</f>
        <v>ЕВРОПА</v>
      </c>
      <c r="J2398" s="68" t="str">
        <f>VLOOKUP(C2398,СПРАВОЧНИК!B:D,3,0)</f>
        <v>ИНОМАРКИ</v>
      </c>
      <c r="K2398" s="69" t="str">
        <f>VLOOKUP(СВОД2023[[#This Row],[ФО]],СПРАВОЧНИК!H:P,2,0)</f>
        <v>Дальневосточный ФО</v>
      </c>
    </row>
    <row r="2399" spans="1:11" x14ac:dyDescent="0.2">
      <c r="A2399" t="s">
        <v>600</v>
      </c>
      <c r="B2399" t="s">
        <v>590</v>
      </c>
      <c r="C2399" s="1" t="s">
        <v>568</v>
      </c>
      <c r="D2399" s="1" t="s">
        <v>1026</v>
      </c>
      <c r="E2399" s="2"/>
      <c r="F2399" s="3"/>
      <c r="G2399" s="2">
        <v>1</v>
      </c>
      <c r="H2399" s="3"/>
      <c r="I2399" s="68" t="str">
        <f>VLOOKUP(C2399,СПРАВОЧНИК!B:D,2,0)</f>
        <v>ЕВРОПА</v>
      </c>
      <c r="J2399" s="68" t="str">
        <f>VLOOKUP(C2399,СПРАВОЧНИК!B:D,3,0)</f>
        <v>ИНОМАРКИ</v>
      </c>
      <c r="K2399" s="69" t="str">
        <f>VLOOKUP(СВОД2023[[#This Row],[ФО]],СПРАВОЧНИК!H:P,2,0)</f>
        <v>Дальневосточный ФО</v>
      </c>
    </row>
    <row r="2400" spans="1:11" x14ac:dyDescent="0.2">
      <c r="A2400" t="s">
        <v>600</v>
      </c>
      <c r="B2400" t="s">
        <v>590</v>
      </c>
      <c r="C2400" s="1" t="s">
        <v>568</v>
      </c>
      <c r="D2400" s="1" t="s">
        <v>1027</v>
      </c>
      <c r="E2400" s="2">
        <v>1</v>
      </c>
      <c r="F2400" s="3"/>
      <c r="G2400" s="2">
        <v>4</v>
      </c>
      <c r="H2400" s="3"/>
      <c r="I2400" s="68" t="str">
        <f>VLOOKUP(C2400,СПРАВОЧНИК!B:D,2,0)</f>
        <v>ЕВРОПА</v>
      </c>
      <c r="J2400" s="68" t="str">
        <f>VLOOKUP(C2400,СПРАВОЧНИК!B:D,3,0)</f>
        <v>ИНОМАРКИ</v>
      </c>
      <c r="K2400" s="69" t="str">
        <f>VLOOKUP(СВОД2023[[#This Row],[ФО]],СПРАВОЧНИК!H:P,2,0)</f>
        <v>Дальневосточный ФО</v>
      </c>
    </row>
    <row r="2401" spans="1:11" x14ac:dyDescent="0.2">
      <c r="A2401" t="s">
        <v>600</v>
      </c>
      <c r="B2401" t="s">
        <v>590</v>
      </c>
      <c r="C2401" s="1" t="s">
        <v>570</v>
      </c>
      <c r="D2401" s="1" t="s">
        <v>1955</v>
      </c>
      <c r="E2401" s="2"/>
      <c r="F2401" s="3"/>
      <c r="G2401" s="2"/>
      <c r="H2401" s="3">
        <v>2</v>
      </c>
      <c r="I2401" s="68" t="str">
        <f>VLOOKUP(C2401,СПРАВОЧНИК!B:D,2,0)</f>
        <v>ЕВРОПА</v>
      </c>
      <c r="J2401" s="68" t="str">
        <f>VLOOKUP(C2401,СПРАВОЧНИК!B:D,3,0)</f>
        <v>ИНОМАРКИ</v>
      </c>
      <c r="K2401" s="69" t="str">
        <f>VLOOKUP(СВОД2023[[#This Row],[ФО]],СПРАВОЧНИК!H:P,2,0)</f>
        <v>Дальневосточный ФО</v>
      </c>
    </row>
    <row r="2402" spans="1:11" x14ac:dyDescent="0.2">
      <c r="A2402" t="s">
        <v>600</v>
      </c>
      <c r="B2402" t="s">
        <v>590</v>
      </c>
      <c r="C2402" s="1" t="s">
        <v>570</v>
      </c>
      <c r="D2402" s="1" t="s">
        <v>571</v>
      </c>
      <c r="E2402" s="2"/>
      <c r="F2402" s="3">
        <v>2</v>
      </c>
      <c r="G2402" s="2">
        <v>5</v>
      </c>
      <c r="H2402" s="3">
        <v>5</v>
      </c>
      <c r="I2402" s="68" t="str">
        <f>VLOOKUP(C2402,СПРАВОЧНИК!B:D,2,0)</f>
        <v>ЕВРОПА</v>
      </c>
      <c r="J2402" s="68" t="str">
        <f>VLOOKUP(C2402,СПРАВОЧНИК!B:D,3,0)</f>
        <v>ИНОМАРКИ</v>
      </c>
      <c r="K2402" s="69" t="str">
        <f>VLOOKUP(СВОД2023[[#This Row],[ФО]],СПРАВОЧНИК!H:P,2,0)</f>
        <v>Дальневосточный ФО</v>
      </c>
    </row>
    <row r="2403" spans="1:11" x14ac:dyDescent="0.2">
      <c r="A2403" t="s">
        <v>600</v>
      </c>
      <c r="B2403" t="s">
        <v>590</v>
      </c>
      <c r="C2403" s="1" t="s">
        <v>570</v>
      </c>
      <c r="D2403" s="1" t="s">
        <v>572</v>
      </c>
      <c r="E2403" s="2">
        <v>3</v>
      </c>
      <c r="F2403" s="3">
        <v>3</v>
      </c>
      <c r="G2403" s="2">
        <v>9</v>
      </c>
      <c r="H2403" s="3">
        <v>11</v>
      </c>
      <c r="I2403" s="68" t="str">
        <f>VLOOKUP(C2403,СПРАВОЧНИК!B:D,2,0)</f>
        <v>ЕВРОПА</v>
      </c>
      <c r="J2403" s="68" t="str">
        <f>VLOOKUP(C2403,СПРАВОЧНИК!B:D,3,0)</f>
        <v>ИНОМАРКИ</v>
      </c>
      <c r="K2403" s="69" t="str">
        <f>VLOOKUP(СВОД2023[[#This Row],[ФО]],СПРАВОЧНИК!H:P,2,0)</f>
        <v>Дальневосточный ФО</v>
      </c>
    </row>
    <row r="2404" spans="1:11" x14ac:dyDescent="0.2">
      <c r="A2404" t="s">
        <v>600</v>
      </c>
      <c r="B2404" t="s">
        <v>590</v>
      </c>
      <c r="C2404" s="1" t="s">
        <v>570</v>
      </c>
      <c r="D2404" s="1" t="s">
        <v>1956</v>
      </c>
      <c r="E2404" s="2"/>
      <c r="F2404" s="3"/>
      <c r="G2404" s="2">
        <v>4</v>
      </c>
      <c r="H2404" s="3">
        <v>1</v>
      </c>
      <c r="I2404" s="68" t="str">
        <f>VLOOKUP(C2404,СПРАВОЧНИК!B:D,2,0)</f>
        <v>ЕВРОПА</v>
      </c>
      <c r="J2404" s="68" t="str">
        <f>VLOOKUP(C2404,СПРАВОЧНИК!B:D,3,0)</f>
        <v>ИНОМАРКИ</v>
      </c>
      <c r="K2404" s="69" t="str">
        <f>VLOOKUP(СВОД2023[[#This Row],[ФО]],СПРАВОЧНИК!H:P,2,0)</f>
        <v>Дальневосточный ФО</v>
      </c>
    </row>
    <row r="2405" spans="1:11" x14ac:dyDescent="0.2">
      <c r="A2405" t="s">
        <v>600</v>
      </c>
      <c r="B2405" t="s">
        <v>590</v>
      </c>
      <c r="C2405" s="1" t="s">
        <v>570</v>
      </c>
      <c r="D2405" s="1" t="s">
        <v>573</v>
      </c>
      <c r="E2405" s="2">
        <v>1</v>
      </c>
      <c r="F2405" s="3"/>
      <c r="G2405" s="2">
        <v>1</v>
      </c>
      <c r="H2405" s="3"/>
      <c r="I2405" s="68" t="str">
        <f>VLOOKUP(C2405,СПРАВОЧНИК!B:D,2,0)</f>
        <v>ЕВРОПА</v>
      </c>
      <c r="J2405" s="68" t="str">
        <f>VLOOKUP(C2405,СПРАВОЧНИК!B:D,3,0)</f>
        <v>ИНОМАРКИ</v>
      </c>
      <c r="K2405" s="69" t="str">
        <f>VLOOKUP(СВОД2023[[#This Row],[ФО]],СПРАВОЧНИК!H:P,2,0)</f>
        <v>Дальневосточный ФО</v>
      </c>
    </row>
    <row r="2406" spans="1:11" x14ac:dyDescent="0.2">
      <c r="A2406" t="s">
        <v>600</v>
      </c>
      <c r="B2406" t="s">
        <v>590</v>
      </c>
      <c r="C2406" s="1" t="s">
        <v>570</v>
      </c>
      <c r="D2406" s="1" t="s">
        <v>1957</v>
      </c>
      <c r="E2406" s="2">
        <v>1</v>
      </c>
      <c r="F2406" s="3"/>
      <c r="G2406" s="2">
        <v>4</v>
      </c>
      <c r="H2406" s="3">
        <v>2</v>
      </c>
      <c r="I2406" s="68" t="str">
        <f>VLOOKUP(C2406,СПРАВОЧНИК!B:D,2,0)</f>
        <v>ЕВРОПА</v>
      </c>
      <c r="J2406" s="68" t="str">
        <f>VLOOKUP(C2406,СПРАВОЧНИК!B:D,3,0)</f>
        <v>ИНОМАРКИ</v>
      </c>
      <c r="K2406" s="69" t="str">
        <f>VLOOKUP(СВОД2023[[#This Row],[ФО]],СПРАВОЧНИК!H:P,2,0)</f>
        <v>Дальневосточный ФО</v>
      </c>
    </row>
    <row r="2407" spans="1:11" x14ac:dyDescent="0.2">
      <c r="A2407" t="s">
        <v>600</v>
      </c>
      <c r="B2407" t="s">
        <v>590</v>
      </c>
      <c r="C2407" s="1" t="s">
        <v>570</v>
      </c>
      <c r="D2407" s="1" t="s">
        <v>574</v>
      </c>
      <c r="E2407" s="2"/>
      <c r="F2407" s="3">
        <v>3</v>
      </c>
      <c r="G2407" s="2">
        <v>8</v>
      </c>
      <c r="H2407" s="3">
        <v>7</v>
      </c>
      <c r="I2407" s="68" t="str">
        <f>VLOOKUP(C2407,СПРАВОЧНИК!B:D,2,0)</f>
        <v>ЕВРОПА</v>
      </c>
      <c r="J2407" s="68" t="str">
        <f>VLOOKUP(C2407,СПРАВОЧНИК!B:D,3,0)</f>
        <v>ИНОМАРКИ</v>
      </c>
      <c r="K2407" s="69" t="str">
        <f>VLOOKUP(СВОД2023[[#This Row],[ФО]],СПРАВОЧНИК!H:P,2,0)</f>
        <v>Дальневосточный ФО</v>
      </c>
    </row>
    <row r="2408" spans="1:11" x14ac:dyDescent="0.2">
      <c r="A2408" t="s">
        <v>600</v>
      </c>
      <c r="B2408" t="s">
        <v>590</v>
      </c>
      <c r="C2408" s="1" t="s">
        <v>570</v>
      </c>
      <c r="D2408" s="1" t="s">
        <v>1958</v>
      </c>
      <c r="E2408" s="2"/>
      <c r="F2408" s="3"/>
      <c r="G2408" s="2"/>
      <c r="H2408" s="3">
        <v>1</v>
      </c>
      <c r="I2408" s="68" t="str">
        <f>VLOOKUP(C2408,СПРАВОЧНИК!B:D,2,0)</f>
        <v>ЕВРОПА</v>
      </c>
      <c r="J2408" s="68" t="str">
        <f>VLOOKUP(C2408,СПРАВОЧНИК!B:D,3,0)</f>
        <v>ИНОМАРКИ</v>
      </c>
      <c r="K2408" s="69" t="str">
        <f>VLOOKUP(СВОД2023[[#This Row],[ФО]],СПРАВОЧНИК!H:P,2,0)</f>
        <v>Дальневосточный ФО</v>
      </c>
    </row>
    <row r="2409" spans="1:11" x14ac:dyDescent="0.2">
      <c r="A2409" t="s">
        <v>600</v>
      </c>
      <c r="B2409" t="s">
        <v>590</v>
      </c>
      <c r="C2409" s="1" t="s">
        <v>570</v>
      </c>
      <c r="D2409" s="1" t="s">
        <v>575</v>
      </c>
      <c r="E2409" s="2"/>
      <c r="F2409" s="3"/>
      <c r="G2409" s="2">
        <v>1</v>
      </c>
      <c r="H2409" s="3">
        <v>1</v>
      </c>
      <c r="I2409" s="68" t="str">
        <f>VLOOKUP(C2409,СПРАВОЧНИК!B:D,2,0)</f>
        <v>ЕВРОПА</v>
      </c>
      <c r="J2409" s="68" t="str">
        <f>VLOOKUP(C2409,СПРАВОЧНИК!B:D,3,0)</f>
        <v>ИНОМАРКИ</v>
      </c>
      <c r="K2409" s="69" t="str">
        <f>VLOOKUP(СВОД2023[[#This Row],[ФО]],СПРАВОЧНИК!H:P,2,0)</f>
        <v>Дальневосточный ФО</v>
      </c>
    </row>
    <row r="2410" spans="1:11" x14ac:dyDescent="0.2">
      <c r="A2410" t="s">
        <v>600</v>
      </c>
      <c r="B2410" t="s">
        <v>590</v>
      </c>
      <c r="C2410" s="1" t="s">
        <v>570</v>
      </c>
      <c r="D2410" s="1" t="s">
        <v>1959</v>
      </c>
      <c r="E2410" s="2"/>
      <c r="F2410" s="3"/>
      <c r="G2410" s="2">
        <v>1</v>
      </c>
      <c r="H2410" s="3"/>
      <c r="I2410" s="68" t="str">
        <f>VLOOKUP(C2410,СПРАВОЧНИК!B:D,2,0)</f>
        <v>ЕВРОПА</v>
      </c>
      <c r="J2410" s="68" t="str">
        <f>VLOOKUP(C2410,СПРАВОЧНИК!B:D,3,0)</f>
        <v>ИНОМАРКИ</v>
      </c>
      <c r="K2410" s="69" t="str">
        <f>VLOOKUP(СВОД2023[[#This Row],[ФО]],СПРАВОЧНИК!H:P,2,0)</f>
        <v>Дальневосточный ФО</v>
      </c>
    </row>
    <row r="2411" spans="1:11" x14ac:dyDescent="0.2">
      <c r="A2411" t="s">
        <v>600</v>
      </c>
      <c r="B2411" t="s">
        <v>590</v>
      </c>
      <c r="C2411" s="1" t="s">
        <v>570</v>
      </c>
      <c r="D2411" s="1" t="s">
        <v>1960</v>
      </c>
      <c r="E2411" s="2"/>
      <c r="F2411" s="3"/>
      <c r="G2411" s="2">
        <v>1</v>
      </c>
      <c r="H2411" s="3"/>
      <c r="I2411" s="68" t="str">
        <f>VLOOKUP(C2411,СПРАВОЧНИК!B:D,2,0)</f>
        <v>ЕВРОПА</v>
      </c>
      <c r="J2411" s="68" t="str">
        <f>VLOOKUP(C2411,СПРАВОЧНИК!B:D,3,0)</f>
        <v>ИНОМАРКИ</v>
      </c>
      <c r="K2411" s="69" t="str">
        <f>VLOOKUP(СВОД2023[[#This Row],[ФО]],СПРАВОЧНИК!H:P,2,0)</f>
        <v>Дальневосточный ФО</v>
      </c>
    </row>
    <row r="2412" spans="1:11" x14ac:dyDescent="0.2">
      <c r="A2412" t="s">
        <v>600</v>
      </c>
      <c r="B2412" t="s">
        <v>590</v>
      </c>
      <c r="C2412" s="1" t="s">
        <v>570</v>
      </c>
      <c r="D2412" s="1" t="s">
        <v>1961</v>
      </c>
      <c r="E2412" s="2"/>
      <c r="F2412" s="3"/>
      <c r="G2412" s="2">
        <v>3</v>
      </c>
      <c r="H2412" s="3"/>
      <c r="I2412" s="68" t="str">
        <f>VLOOKUP(C2412,СПРАВОЧНИК!B:D,2,0)</f>
        <v>ЕВРОПА</v>
      </c>
      <c r="J2412" s="68" t="str">
        <f>VLOOKUP(C2412,СПРАВОЧНИК!B:D,3,0)</f>
        <v>ИНОМАРКИ</v>
      </c>
      <c r="K2412" s="69" t="str">
        <f>VLOOKUP(СВОД2023[[#This Row],[ФО]],СПРАВОЧНИК!H:P,2,0)</f>
        <v>Дальневосточный ФО</v>
      </c>
    </row>
    <row r="2413" spans="1:11" x14ac:dyDescent="0.2">
      <c r="A2413" t="s">
        <v>600</v>
      </c>
      <c r="B2413" t="s">
        <v>590</v>
      </c>
      <c r="C2413" s="1" t="s">
        <v>570</v>
      </c>
      <c r="D2413" s="1" t="s">
        <v>1962</v>
      </c>
      <c r="E2413" s="2"/>
      <c r="F2413" s="3"/>
      <c r="G2413" s="2"/>
      <c r="H2413" s="3">
        <v>1</v>
      </c>
      <c r="I2413" s="68" t="str">
        <f>VLOOKUP(C2413,СПРАВОЧНИК!B:D,2,0)</f>
        <v>ЕВРОПА</v>
      </c>
      <c r="J2413" s="68" t="str">
        <f>VLOOKUP(C2413,СПРАВОЧНИК!B:D,3,0)</f>
        <v>ИНОМАРКИ</v>
      </c>
      <c r="K2413" s="69" t="str">
        <f>VLOOKUP(СВОД2023[[#This Row],[ФО]],СПРАВОЧНИК!H:P,2,0)</f>
        <v>Дальневосточный ФО</v>
      </c>
    </row>
    <row r="2414" spans="1:11" x14ac:dyDescent="0.2">
      <c r="A2414" t="s">
        <v>600</v>
      </c>
      <c r="B2414" t="s">
        <v>590</v>
      </c>
      <c r="C2414" s="1" t="s">
        <v>570</v>
      </c>
      <c r="D2414" s="1" t="s">
        <v>1963</v>
      </c>
      <c r="E2414" s="2">
        <v>1</v>
      </c>
      <c r="F2414" s="3"/>
      <c r="G2414" s="2">
        <v>1</v>
      </c>
      <c r="H2414" s="3"/>
      <c r="I2414" s="68" t="str">
        <f>VLOOKUP(C2414,СПРАВОЧНИК!B:D,2,0)</f>
        <v>ЕВРОПА</v>
      </c>
      <c r="J2414" s="68" t="str">
        <f>VLOOKUP(C2414,СПРАВОЧНИК!B:D,3,0)</f>
        <v>ИНОМАРКИ</v>
      </c>
      <c r="K2414" s="69" t="str">
        <f>VLOOKUP(СВОД2023[[#This Row],[ФО]],СПРАВОЧНИК!H:P,2,0)</f>
        <v>Дальневосточный ФО</v>
      </c>
    </row>
    <row r="2415" spans="1:11" x14ac:dyDescent="0.2">
      <c r="A2415" t="s">
        <v>600</v>
      </c>
      <c r="B2415" t="s">
        <v>590</v>
      </c>
      <c r="C2415" s="1" t="s">
        <v>570</v>
      </c>
      <c r="D2415" s="1" t="s">
        <v>1964</v>
      </c>
      <c r="E2415" s="2"/>
      <c r="F2415" s="3"/>
      <c r="G2415" s="2">
        <v>1</v>
      </c>
      <c r="H2415" s="3"/>
      <c r="I2415" s="68" t="str">
        <f>VLOOKUP(C2415,СПРАВОЧНИК!B:D,2,0)</f>
        <v>ЕВРОПА</v>
      </c>
      <c r="J2415" s="68" t="str">
        <f>VLOOKUP(C2415,СПРАВОЧНИК!B:D,3,0)</f>
        <v>ИНОМАРКИ</v>
      </c>
      <c r="K2415" s="69" t="str">
        <f>VLOOKUP(СВОД2023[[#This Row],[ФО]],СПРАВОЧНИК!H:P,2,0)</f>
        <v>Дальневосточный ФО</v>
      </c>
    </row>
    <row r="2416" spans="1:11" x14ac:dyDescent="0.2">
      <c r="A2416" t="s">
        <v>600</v>
      </c>
      <c r="B2416" t="s">
        <v>590</v>
      </c>
      <c r="C2416" s="1" t="s">
        <v>570</v>
      </c>
      <c r="D2416" s="1" t="s">
        <v>576</v>
      </c>
      <c r="E2416" s="2"/>
      <c r="F2416" s="3"/>
      <c r="G2416" s="2">
        <v>2</v>
      </c>
      <c r="H2416" s="3">
        <v>2</v>
      </c>
      <c r="I2416" s="68" t="str">
        <f>VLOOKUP(C2416,СПРАВОЧНИК!B:D,2,0)</f>
        <v>ЕВРОПА</v>
      </c>
      <c r="J2416" s="68" t="str">
        <f>VLOOKUP(C2416,СПРАВОЧНИК!B:D,3,0)</f>
        <v>ИНОМАРКИ</v>
      </c>
      <c r="K2416" s="69" t="str">
        <f>VLOOKUP(СВОД2023[[#This Row],[ФО]],СПРАВОЧНИК!H:P,2,0)</f>
        <v>Дальневосточный ФО</v>
      </c>
    </row>
    <row r="2417" spans="1:11" x14ac:dyDescent="0.2">
      <c r="A2417" t="s">
        <v>600</v>
      </c>
      <c r="B2417" t="s">
        <v>590</v>
      </c>
      <c r="C2417" s="1" t="s">
        <v>570</v>
      </c>
      <c r="D2417" s="1" t="s">
        <v>577</v>
      </c>
      <c r="E2417" s="2">
        <v>2</v>
      </c>
      <c r="F2417" s="3">
        <v>3</v>
      </c>
      <c r="G2417" s="2">
        <v>17</v>
      </c>
      <c r="H2417" s="3">
        <v>12</v>
      </c>
      <c r="I2417" s="68" t="str">
        <f>VLOOKUP(C2417,СПРАВОЧНИК!B:D,2,0)</f>
        <v>ЕВРОПА</v>
      </c>
      <c r="J2417" s="68" t="str">
        <f>VLOOKUP(C2417,СПРАВОЧНИК!B:D,3,0)</f>
        <v>ИНОМАРКИ</v>
      </c>
      <c r="K2417" s="69" t="str">
        <f>VLOOKUP(СВОД2023[[#This Row],[ФО]],СПРАВОЧНИК!H:P,2,0)</f>
        <v>Дальневосточный ФО</v>
      </c>
    </row>
    <row r="2418" spans="1:11" x14ac:dyDescent="0.2">
      <c r="A2418" t="s">
        <v>600</v>
      </c>
      <c r="B2418" t="s">
        <v>590</v>
      </c>
      <c r="C2418" s="1" t="s">
        <v>570</v>
      </c>
      <c r="D2418" s="1" t="s">
        <v>1965</v>
      </c>
      <c r="E2418" s="2">
        <v>1</v>
      </c>
      <c r="F2418" s="3">
        <v>1</v>
      </c>
      <c r="G2418" s="2">
        <v>1</v>
      </c>
      <c r="H2418" s="3">
        <v>1</v>
      </c>
      <c r="I2418" s="68" t="str">
        <f>VLOOKUP(C2418,СПРАВОЧНИК!B:D,2,0)</f>
        <v>ЕВРОПА</v>
      </c>
      <c r="J2418" s="68" t="str">
        <f>VLOOKUP(C2418,СПРАВОЧНИК!B:D,3,0)</f>
        <v>ИНОМАРКИ</v>
      </c>
      <c r="K2418" s="69" t="str">
        <f>VLOOKUP(СВОД2023[[#This Row],[ФО]],СПРАВОЧНИК!H:P,2,0)</f>
        <v>Дальневосточный ФО</v>
      </c>
    </row>
    <row r="2419" spans="1:11" x14ac:dyDescent="0.2">
      <c r="A2419" t="s">
        <v>600</v>
      </c>
      <c r="B2419" t="s">
        <v>590</v>
      </c>
      <c r="C2419" s="1" t="s">
        <v>570</v>
      </c>
      <c r="D2419" s="1" t="s">
        <v>578</v>
      </c>
      <c r="E2419" s="2">
        <v>9</v>
      </c>
      <c r="F2419" s="3">
        <v>4</v>
      </c>
      <c r="G2419" s="2">
        <v>34</v>
      </c>
      <c r="H2419" s="3">
        <v>28</v>
      </c>
      <c r="I2419" s="68" t="str">
        <f>VLOOKUP(C2419,СПРАВОЧНИК!B:D,2,0)</f>
        <v>ЕВРОПА</v>
      </c>
      <c r="J2419" s="68" t="str">
        <f>VLOOKUP(C2419,СПРАВОЧНИК!B:D,3,0)</f>
        <v>ИНОМАРКИ</v>
      </c>
      <c r="K2419" s="69" t="str">
        <f>VLOOKUP(СВОД2023[[#This Row],[ФО]],СПРАВОЧНИК!H:P,2,0)</f>
        <v>Дальневосточный ФО</v>
      </c>
    </row>
    <row r="2420" spans="1:11" x14ac:dyDescent="0.2">
      <c r="A2420" t="s">
        <v>600</v>
      </c>
      <c r="B2420" t="s">
        <v>590</v>
      </c>
      <c r="C2420" s="1" t="s">
        <v>1966</v>
      </c>
      <c r="D2420" s="1" t="s">
        <v>1967</v>
      </c>
      <c r="E2420" s="2"/>
      <c r="F2420" s="3"/>
      <c r="G2420" s="2"/>
      <c r="H2420" s="3">
        <v>1</v>
      </c>
      <c r="I2420" s="68" t="str">
        <f>VLOOKUP(C2420,СПРАВОЧНИК!B:D,2,0)</f>
        <v>США</v>
      </c>
      <c r="J2420" s="68" t="str">
        <f>VLOOKUP(C2420,СПРАВОЧНИК!B:D,3,0)</f>
        <v>ИНОМАРКИ</v>
      </c>
      <c r="K2420" s="69" t="str">
        <f>VLOOKUP(СВОД2023[[#This Row],[ФО]],СПРАВОЧНИК!H:P,2,0)</f>
        <v>Дальневосточный ФО</v>
      </c>
    </row>
    <row r="2421" spans="1:11" x14ac:dyDescent="0.2">
      <c r="A2421" t="s">
        <v>600</v>
      </c>
      <c r="B2421" t="s">
        <v>590</v>
      </c>
      <c r="C2421" s="1" t="s">
        <v>1083</v>
      </c>
      <c r="D2421" s="1" t="s">
        <v>1968</v>
      </c>
      <c r="E2421" s="2"/>
      <c r="F2421" s="3"/>
      <c r="G2421" s="2">
        <v>2</v>
      </c>
      <c r="H2421" s="3"/>
      <c r="I2421" s="68" t="str">
        <f>VLOOKUP(C2421,СПРАВОЧНИК!B:D,2,0)</f>
        <v>РОССИЯ</v>
      </c>
      <c r="J2421" s="68" t="str">
        <f>VLOOKUP(C2421,СПРАВОЧНИК!B:D,3,0)</f>
        <v>ОТЕЧЕСТВЕННЫЕ</v>
      </c>
      <c r="K2421" s="69" t="str">
        <f>VLOOKUP(СВОД2023[[#This Row],[ФО]],СПРАВОЧНИК!H:P,2,0)</f>
        <v>Дальневосточный ФО</v>
      </c>
    </row>
    <row r="2422" spans="1:11" x14ac:dyDescent="0.2">
      <c r="A2422" t="s">
        <v>600</v>
      </c>
      <c r="B2422" t="s">
        <v>590</v>
      </c>
      <c r="C2422" s="1" t="s">
        <v>1083</v>
      </c>
      <c r="D2422" s="1" t="s">
        <v>1969</v>
      </c>
      <c r="E2422" s="2">
        <v>1</v>
      </c>
      <c r="F2422" s="3">
        <v>2</v>
      </c>
      <c r="G2422" s="2">
        <v>6</v>
      </c>
      <c r="H2422" s="3">
        <v>17</v>
      </c>
      <c r="I2422" s="68" t="str">
        <f>VLOOKUP(C2422,СПРАВОЧНИК!B:D,2,0)</f>
        <v>РОССИЯ</v>
      </c>
      <c r="J2422" s="68" t="str">
        <f>VLOOKUP(C2422,СПРАВОЧНИК!B:D,3,0)</f>
        <v>ОТЕЧЕСТВЕННЫЕ</v>
      </c>
      <c r="K2422" s="69" t="str">
        <f>VLOOKUP(СВОД2023[[#This Row],[ФО]],СПРАВОЧНИК!H:P,2,0)</f>
        <v>Дальневосточный ФО</v>
      </c>
    </row>
    <row r="2423" spans="1:11" x14ac:dyDescent="0.2">
      <c r="A2423" t="s">
        <v>600</v>
      </c>
      <c r="B2423" t="s">
        <v>590</v>
      </c>
      <c r="C2423" s="1" t="s">
        <v>1083</v>
      </c>
      <c r="D2423" s="1" t="s">
        <v>1970</v>
      </c>
      <c r="E2423" s="2"/>
      <c r="F2423" s="3"/>
      <c r="G2423" s="2">
        <v>1</v>
      </c>
      <c r="H2423" s="3">
        <v>3</v>
      </c>
      <c r="I2423" s="68" t="str">
        <f>VLOOKUP(C2423,СПРАВОЧНИК!B:D,2,0)</f>
        <v>РОССИЯ</v>
      </c>
      <c r="J2423" s="68" t="str">
        <f>VLOOKUP(C2423,СПРАВОЧНИК!B:D,3,0)</f>
        <v>ОТЕЧЕСТВЕННЫЕ</v>
      </c>
      <c r="K2423" s="69" t="str">
        <f>VLOOKUP(СВОД2023[[#This Row],[ФО]],СПРАВОЧНИК!H:P,2,0)</f>
        <v>Дальневосточный ФО</v>
      </c>
    </row>
    <row r="2424" spans="1:11" x14ac:dyDescent="0.2">
      <c r="A2424" t="s">
        <v>600</v>
      </c>
      <c r="B2424" t="s">
        <v>590</v>
      </c>
      <c r="C2424" s="1" t="s">
        <v>1083</v>
      </c>
      <c r="D2424" s="1" t="s">
        <v>1971</v>
      </c>
      <c r="E2424" s="2">
        <v>1</v>
      </c>
      <c r="F2424" s="3"/>
      <c r="G2424" s="2">
        <v>2</v>
      </c>
      <c r="H2424" s="3"/>
      <c r="I2424" s="68" t="str">
        <f>VLOOKUP(C2424,СПРАВОЧНИК!B:D,2,0)</f>
        <v>РОССИЯ</v>
      </c>
      <c r="J2424" s="68" t="str">
        <f>VLOOKUP(C2424,СПРАВОЧНИК!B:D,3,0)</f>
        <v>ОТЕЧЕСТВЕННЫЕ</v>
      </c>
      <c r="K2424" s="69" t="str">
        <f>VLOOKUP(СВОД2023[[#This Row],[ФО]],СПРАВОЧНИК!H:P,2,0)</f>
        <v>Дальневосточный ФО</v>
      </c>
    </row>
    <row r="2425" spans="1:11" x14ac:dyDescent="0.2">
      <c r="A2425" t="s">
        <v>600</v>
      </c>
      <c r="B2425" t="s">
        <v>590</v>
      </c>
      <c r="C2425" s="1" t="s">
        <v>1083</v>
      </c>
      <c r="D2425" s="1" t="s">
        <v>1972</v>
      </c>
      <c r="E2425" s="2">
        <v>2</v>
      </c>
      <c r="F2425" s="3"/>
      <c r="G2425" s="2">
        <v>3</v>
      </c>
      <c r="H2425" s="3">
        <v>2</v>
      </c>
      <c r="I2425" s="68" t="str">
        <f>VLOOKUP(C2425,СПРАВОЧНИК!B:D,2,0)</f>
        <v>РОССИЯ</v>
      </c>
      <c r="J2425" s="68" t="str">
        <f>VLOOKUP(C2425,СПРАВОЧНИК!B:D,3,0)</f>
        <v>ОТЕЧЕСТВЕННЫЕ</v>
      </c>
      <c r="K2425" s="69" t="str">
        <f>VLOOKUP(СВОД2023[[#This Row],[ФО]],СПРАВОЧНИК!H:P,2,0)</f>
        <v>Дальневосточный ФО</v>
      </c>
    </row>
    <row r="2426" spans="1:11" x14ac:dyDescent="0.2">
      <c r="A2426" t="s">
        <v>600</v>
      </c>
      <c r="B2426" t="s">
        <v>590</v>
      </c>
      <c r="C2426" s="1" t="s">
        <v>1083</v>
      </c>
      <c r="D2426" s="1" t="s">
        <v>1973</v>
      </c>
      <c r="E2426" s="2"/>
      <c r="F2426" s="3"/>
      <c r="G2426" s="2">
        <v>1</v>
      </c>
      <c r="H2426" s="3"/>
      <c r="I2426" s="68" t="str">
        <f>VLOOKUP(C2426,СПРАВОЧНИК!B:D,2,0)</f>
        <v>РОССИЯ</v>
      </c>
      <c r="J2426" s="68" t="str">
        <f>VLOOKUP(C2426,СПРАВОЧНИК!B:D,3,0)</f>
        <v>ОТЕЧЕСТВЕННЫЕ</v>
      </c>
      <c r="K2426" s="69" t="str">
        <f>VLOOKUP(СВОД2023[[#This Row],[ФО]],СПРАВОЧНИК!H:P,2,0)</f>
        <v>Дальневосточный ФО</v>
      </c>
    </row>
    <row r="2427" spans="1:11" x14ac:dyDescent="0.2">
      <c r="A2427" t="s">
        <v>600</v>
      </c>
      <c r="B2427" t="s">
        <v>590</v>
      </c>
      <c r="C2427" s="1" t="s">
        <v>1083</v>
      </c>
      <c r="D2427" s="1" t="s">
        <v>1974</v>
      </c>
      <c r="E2427" s="2"/>
      <c r="F2427" s="3"/>
      <c r="G2427" s="2">
        <v>2</v>
      </c>
      <c r="H2427" s="3">
        <v>3</v>
      </c>
      <c r="I2427" s="68" t="str">
        <f>VLOOKUP(C2427,СПРАВОЧНИК!B:D,2,0)</f>
        <v>РОССИЯ</v>
      </c>
      <c r="J2427" s="68" t="str">
        <f>VLOOKUP(C2427,СПРАВОЧНИК!B:D,3,0)</f>
        <v>ОТЕЧЕСТВЕННЫЕ</v>
      </c>
      <c r="K2427" s="69" t="str">
        <f>VLOOKUP(СВОД2023[[#This Row],[ФО]],СПРАВОЧНИК!H:P,2,0)</f>
        <v>Дальневосточный ФО</v>
      </c>
    </row>
    <row r="2428" spans="1:11" x14ac:dyDescent="0.2">
      <c r="A2428" t="s">
        <v>600</v>
      </c>
      <c r="B2428" t="s">
        <v>590</v>
      </c>
      <c r="C2428" s="1" t="s">
        <v>1083</v>
      </c>
      <c r="D2428" s="1" t="s">
        <v>1975</v>
      </c>
      <c r="E2428" s="2">
        <v>3</v>
      </c>
      <c r="F2428" s="3">
        <v>1</v>
      </c>
      <c r="G2428" s="2">
        <v>8</v>
      </c>
      <c r="H2428" s="3">
        <v>5</v>
      </c>
      <c r="I2428" s="68" t="str">
        <f>VLOOKUP(C2428,СПРАВОЧНИК!B:D,2,0)</f>
        <v>РОССИЯ</v>
      </c>
      <c r="J2428" s="68" t="str">
        <f>VLOOKUP(C2428,СПРАВОЧНИК!B:D,3,0)</f>
        <v>ОТЕЧЕСТВЕННЫЕ</v>
      </c>
      <c r="K2428" s="69" t="str">
        <f>VLOOKUP(СВОД2023[[#This Row],[ФО]],СПРАВОЧНИК!H:P,2,0)</f>
        <v>Дальневосточный ФО</v>
      </c>
    </row>
    <row r="2429" spans="1:11" x14ac:dyDescent="0.2">
      <c r="A2429" t="s">
        <v>600</v>
      </c>
      <c r="B2429" t="s">
        <v>590</v>
      </c>
      <c r="C2429" s="1" t="s">
        <v>1976</v>
      </c>
      <c r="D2429" s="1" t="s">
        <v>1977</v>
      </c>
      <c r="E2429" s="2"/>
      <c r="F2429" s="3"/>
      <c r="G2429" s="2"/>
      <c r="H2429" s="3">
        <v>1</v>
      </c>
      <c r="I2429" s="68" t="str">
        <f>VLOOKUP(C2429,СПРАВОЧНИК!B:D,2,0)</f>
        <v>КИТАЙ</v>
      </c>
      <c r="J2429" s="68" t="str">
        <f>VLOOKUP(C2429,СПРАВОЧНИК!B:D,3,0)</f>
        <v>ИНОМАРКИ</v>
      </c>
      <c r="K2429" s="69" t="str">
        <f>VLOOKUP(СВОД2023[[#This Row],[ФО]],СПРАВОЧНИК!H:P,2,0)</f>
        <v>Дальневосточный ФО</v>
      </c>
    </row>
    <row r="2430" spans="1:11" x14ac:dyDescent="0.2">
      <c r="A2430" t="s">
        <v>600</v>
      </c>
      <c r="B2430" t="s">
        <v>591</v>
      </c>
      <c r="C2430" s="1" t="s">
        <v>2</v>
      </c>
      <c r="D2430" s="1" t="s">
        <v>1978</v>
      </c>
      <c r="E2430" s="2"/>
      <c r="F2430" s="3"/>
      <c r="G2430" s="2"/>
      <c r="H2430" s="3">
        <v>1</v>
      </c>
      <c r="I2430" s="68" t="str">
        <f>VLOOKUP(C2430,СПРАВОЧНИК!B:D,2,0)</f>
        <v>ЯПОНИЯ</v>
      </c>
      <c r="J2430" s="68" t="str">
        <f>VLOOKUP(C2430,СПРАВОЧНИК!B:D,3,0)</f>
        <v>ИНОМАРКИ</v>
      </c>
      <c r="K2430" s="69" t="str">
        <f>VLOOKUP(СВОД2023[[#This Row],[ФО]],СПРАВОЧНИК!H:P,2,0)</f>
        <v>Приволжский ФО</v>
      </c>
    </row>
    <row r="2431" spans="1:11" x14ac:dyDescent="0.2">
      <c r="A2431" t="s">
        <v>600</v>
      </c>
      <c r="B2431" t="s">
        <v>591</v>
      </c>
      <c r="C2431" s="1" t="s">
        <v>2</v>
      </c>
      <c r="D2431" s="1" t="s">
        <v>3</v>
      </c>
      <c r="E2431" s="2"/>
      <c r="F2431" s="3"/>
      <c r="G2431" s="2">
        <v>3</v>
      </c>
      <c r="H2431" s="3"/>
      <c r="I2431" s="68" t="str">
        <f>VLOOKUP(C2431,СПРАВОЧНИК!B:D,2,0)</f>
        <v>ЯПОНИЯ</v>
      </c>
      <c r="J2431" s="68" t="str">
        <f>VLOOKUP(C2431,СПРАВОЧНИК!B:D,3,0)</f>
        <v>ИНОМАРКИ</v>
      </c>
      <c r="K2431" s="69" t="str">
        <f>VLOOKUP(СВОД2023[[#This Row],[ФО]],СПРАВОЧНИК!H:P,2,0)</f>
        <v>Приволжский ФО</v>
      </c>
    </row>
    <row r="2432" spans="1:11" x14ac:dyDescent="0.2">
      <c r="A2432" t="s">
        <v>600</v>
      </c>
      <c r="B2432" t="s">
        <v>591</v>
      </c>
      <c r="C2432" s="1" t="s">
        <v>2</v>
      </c>
      <c r="D2432" s="1" t="s">
        <v>1979</v>
      </c>
      <c r="E2432" s="2"/>
      <c r="F2432" s="3"/>
      <c r="G2432" s="2"/>
      <c r="H2432" s="3">
        <v>1</v>
      </c>
      <c r="I2432" s="68" t="str">
        <f>VLOOKUP(C2432,СПРАВОЧНИК!B:D,2,0)</f>
        <v>ЯПОНИЯ</v>
      </c>
      <c r="J2432" s="68" t="str">
        <f>VLOOKUP(C2432,СПРАВОЧНИК!B:D,3,0)</f>
        <v>ИНОМАРКИ</v>
      </c>
      <c r="K2432" s="69" t="str">
        <f>VLOOKUP(СВОД2023[[#This Row],[ФО]],СПРАВОЧНИК!H:P,2,0)</f>
        <v>Приволжский ФО</v>
      </c>
    </row>
    <row r="2433" spans="1:11" x14ac:dyDescent="0.2">
      <c r="A2433" t="s">
        <v>600</v>
      </c>
      <c r="B2433" t="s">
        <v>591</v>
      </c>
      <c r="C2433" s="1" t="s">
        <v>2</v>
      </c>
      <c r="D2433" s="1" t="s">
        <v>4</v>
      </c>
      <c r="E2433" s="2">
        <v>12</v>
      </c>
      <c r="F2433" s="3">
        <v>4</v>
      </c>
      <c r="G2433" s="2">
        <v>59</v>
      </c>
      <c r="H2433" s="3">
        <v>34</v>
      </c>
      <c r="I2433" s="68" t="str">
        <f>VLOOKUP(C2433,СПРАВОЧНИК!B:D,2,0)</f>
        <v>ЯПОНИЯ</v>
      </c>
      <c r="J2433" s="68" t="str">
        <f>VLOOKUP(C2433,СПРАВОЧНИК!B:D,3,0)</f>
        <v>ИНОМАРКИ</v>
      </c>
      <c r="K2433" s="69" t="str">
        <f>VLOOKUP(СВОД2023[[#This Row],[ФО]],СПРАВОЧНИК!H:P,2,0)</f>
        <v>Приволжский ФО</v>
      </c>
    </row>
    <row r="2434" spans="1:11" x14ac:dyDescent="0.2">
      <c r="A2434" t="s">
        <v>600</v>
      </c>
      <c r="B2434" t="s">
        <v>591</v>
      </c>
      <c r="C2434" s="1" t="s">
        <v>2</v>
      </c>
      <c r="D2434" s="1" t="s">
        <v>5</v>
      </c>
      <c r="E2434" s="2">
        <v>2</v>
      </c>
      <c r="F2434" s="3">
        <v>3</v>
      </c>
      <c r="G2434" s="2">
        <v>26</v>
      </c>
      <c r="H2434" s="3">
        <v>14</v>
      </c>
      <c r="I2434" s="68" t="str">
        <f>VLOOKUP(C2434,СПРАВОЧНИК!B:D,2,0)</f>
        <v>ЯПОНИЯ</v>
      </c>
      <c r="J2434" s="68" t="str">
        <f>VLOOKUP(C2434,СПРАВОЧНИК!B:D,3,0)</f>
        <v>ИНОМАРКИ</v>
      </c>
      <c r="K2434" s="69" t="str">
        <f>VLOOKUP(СВОД2023[[#This Row],[ФО]],СПРАВОЧНИК!H:P,2,0)</f>
        <v>Приволжский ФО</v>
      </c>
    </row>
    <row r="2435" spans="1:11" x14ac:dyDescent="0.2">
      <c r="A2435" t="s">
        <v>600</v>
      </c>
      <c r="B2435" t="s">
        <v>591</v>
      </c>
      <c r="C2435" s="1" t="s">
        <v>2</v>
      </c>
      <c r="D2435" s="1" t="s">
        <v>1295</v>
      </c>
      <c r="E2435" s="2">
        <v>1</v>
      </c>
      <c r="F2435" s="3"/>
      <c r="G2435" s="2">
        <v>1</v>
      </c>
      <c r="H2435" s="3"/>
      <c r="I2435" s="68" t="str">
        <f>VLOOKUP(C2435,СПРАВОЧНИК!B:D,2,0)</f>
        <v>ЯПОНИЯ</v>
      </c>
      <c r="J2435" s="68" t="str">
        <f>VLOOKUP(C2435,СПРАВОЧНИК!B:D,3,0)</f>
        <v>ИНОМАРКИ</v>
      </c>
      <c r="K2435" s="69" t="str">
        <f>VLOOKUP(СВОД2023[[#This Row],[ФО]],СПРАВОЧНИК!H:P,2,0)</f>
        <v>Приволжский ФО</v>
      </c>
    </row>
    <row r="2436" spans="1:11" x14ac:dyDescent="0.2">
      <c r="A2436" t="s">
        <v>600</v>
      </c>
      <c r="B2436" t="s">
        <v>591</v>
      </c>
      <c r="C2436" s="1" t="s">
        <v>2</v>
      </c>
      <c r="D2436" s="1" t="s">
        <v>1296</v>
      </c>
      <c r="E2436" s="2">
        <v>1</v>
      </c>
      <c r="F2436" s="3"/>
      <c r="G2436" s="2">
        <v>4</v>
      </c>
      <c r="H2436" s="3"/>
      <c r="I2436" s="68" t="str">
        <f>VLOOKUP(C2436,СПРАВОЧНИК!B:D,2,0)</f>
        <v>ЯПОНИЯ</v>
      </c>
      <c r="J2436" s="68" t="str">
        <f>VLOOKUP(C2436,СПРАВОЧНИК!B:D,3,0)</f>
        <v>ИНОМАРКИ</v>
      </c>
      <c r="K2436" s="69" t="str">
        <f>VLOOKUP(СВОД2023[[#This Row],[ФО]],СПРАВОЧНИК!H:P,2,0)</f>
        <v>Приволжский ФО</v>
      </c>
    </row>
    <row r="2437" spans="1:11" x14ac:dyDescent="0.2">
      <c r="A2437" t="s">
        <v>600</v>
      </c>
      <c r="B2437" t="s">
        <v>591</v>
      </c>
      <c r="C2437" s="1" t="s">
        <v>2</v>
      </c>
      <c r="D2437" s="1" t="s">
        <v>1980</v>
      </c>
      <c r="E2437" s="2"/>
      <c r="F2437" s="3"/>
      <c r="G2437" s="2">
        <v>1</v>
      </c>
      <c r="H2437" s="3">
        <v>1</v>
      </c>
      <c r="I2437" s="68" t="str">
        <f>VLOOKUP(C2437,СПРАВОЧНИК!B:D,2,0)</f>
        <v>ЯПОНИЯ</v>
      </c>
      <c r="J2437" s="68" t="str">
        <f>VLOOKUP(C2437,СПРАВОЧНИК!B:D,3,0)</f>
        <v>ИНОМАРКИ</v>
      </c>
      <c r="K2437" s="69" t="str">
        <f>VLOOKUP(СВОД2023[[#This Row],[ФО]],СПРАВОЧНИК!H:P,2,0)</f>
        <v>Приволжский ФО</v>
      </c>
    </row>
    <row r="2438" spans="1:11" x14ac:dyDescent="0.2">
      <c r="A2438" t="s">
        <v>600</v>
      </c>
      <c r="B2438" t="s">
        <v>591</v>
      </c>
      <c r="C2438" s="1" t="s">
        <v>2</v>
      </c>
      <c r="D2438" s="1" t="s">
        <v>6</v>
      </c>
      <c r="E2438" s="2">
        <v>1</v>
      </c>
      <c r="F2438" s="3"/>
      <c r="G2438" s="2">
        <v>4</v>
      </c>
      <c r="H2438" s="3">
        <v>2</v>
      </c>
      <c r="I2438" s="68" t="str">
        <f>VLOOKUP(C2438,СПРАВОЧНИК!B:D,2,0)</f>
        <v>ЯПОНИЯ</v>
      </c>
      <c r="J2438" s="68" t="str">
        <f>VLOOKUP(C2438,СПРАВОЧНИК!B:D,3,0)</f>
        <v>ИНОМАРКИ</v>
      </c>
      <c r="K2438" s="69" t="str">
        <f>VLOOKUP(СВОД2023[[#This Row],[ФО]],СПРАВОЧНИК!H:P,2,0)</f>
        <v>Приволжский ФО</v>
      </c>
    </row>
    <row r="2439" spans="1:11" x14ac:dyDescent="0.2">
      <c r="A2439" t="s">
        <v>600</v>
      </c>
      <c r="B2439" t="s">
        <v>591</v>
      </c>
      <c r="C2439" s="1" t="s">
        <v>2</v>
      </c>
      <c r="D2439" s="1" t="s">
        <v>1297</v>
      </c>
      <c r="E2439" s="2">
        <v>1</v>
      </c>
      <c r="F2439" s="3"/>
      <c r="G2439" s="2">
        <v>5</v>
      </c>
      <c r="H2439" s="3"/>
      <c r="I2439" s="68" t="str">
        <f>VLOOKUP(C2439,СПРАВОЧНИК!B:D,2,0)</f>
        <v>ЯПОНИЯ</v>
      </c>
      <c r="J2439" s="68" t="str">
        <f>VLOOKUP(C2439,СПРАВОЧНИК!B:D,3,0)</f>
        <v>ИНОМАРКИ</v>
      </c>
      <c r="K2439" s="69" t="str">
        <f>VLOOKUP(СВОД2023[[#This Row],[ФО]],СПРАВОЧНИК!H:P,2,0)</f>
        <v>Приволжский ФО</v>
      </c>
    </row>
    <row r="2440" spans="1:11" x14ac:dyDescent="0.2">
      <c r="A2440" t="s">
        <v>600</v>
      </c>
      <c r="B2440" t="s">
        <v>591</v>
      </c>
      <c r="C2440" s="1" t="s">
        <v>2</v>
      </c>
      <c r="D2440" s="1" t="s">
        <v>1298</v>
      </c>
      <c r="E2440" s="2">
        <v>2</v>
      </c>
      <c r="F2440" s="3"/>
      <c r="G2440" s="2">
        <v>6</v>
      </c>
      <c r="H2440" s="3">
        <v>3</v>
      </c>
      <c r="I2440" s="68" t="str">
        <f>VLOOKUP(C2440,СПРАВОЧНИК!B:D,2,0)</f>
        <v>ЯПОНИЯ</v>
      </c>
      <c r="J2440" s="68" t="str">
        <f>VLOOKUP(C2440,СПРАВОЧНИК!B:D,3,0)</f>
        <v>ИНОМАРКИ</v>
      </c>
      <c r="K2440" s="69" t="str">
        <f>VLOOKUP(СВОД2023[[#This Row],[ФО]],СПРАВОЧНИК!H:P,2,0)</f>
        <v>Приволжский ФО</v>
      </c>
    </row>
    <row r="2441" spans="1:11" x14ac:dyDescent="0.2">
      <c r="A2441" t="s">
        <v>600</v>
      </c>
      <c r="B2441" t="s">
        <v>591</v>
      </c>
      <c r="C2441" s="1" t="s">
        <v>7</v>
      </c>
      <c r="D2441" s="1" t="s">
        <v>1299</v>
      </c>
      <c r="E2441" s="2">
        <v>1</v>
      </c>
      <c r="F2441" s="3">
        <v>1</v>
      </c>
      <c r="G2441" s="2">
        <v>2</v>
      </c>
      <c r="H2441" s="3">
        <v>1</v>
      </c>
      <c r="I2441" s="68" t="str">
        <f>VLOOKUP(C2441,СПРАВОЧНИК!B:D,2,0)</f>
        <v>ЕВРОПА</v>
      </c>
      <c r="J2441" s="68" t="str">
        <f>VLOOKUP(C2441,СПРАВОЧНИК!B:D,3,0)</f>
        <v>ИНОМАРКИ</v>
      </c>
      <c r="K2441" s="69" t="str">
        <f>VLOOKUP(СВОД2023[[#This Row],[ФО]],СПРАВОЧНИК!H:P,2,0)</f>
        <v>Приволжский ФО</v>
      </c>
    </row>
    <row r="2442" spans="1:11" x14ac:dyDescent="0.2">
      <c r="A2442" t="s">
        <v>600</v>
      </c>
      <c r="B2442" t="s">
        <v>591</v>
      </c>
      <c r="C2442" s="1" t="s">
        <v>7</v>
      </c>
      <c r="D2442" s="1" t="s">
        <v>1300</v>
      </c>
      <c r="E2442" s="2">
        <v>2</v>
      </c>
      <c r="F2442" s="3"/>
      <c r="G2442" s="2">
        <v>8</v>
      </c>
      <c r="H2442" s="3">
        <v>2</v>
      </c>
      <c r="I2442" s="68" t="str">
        <f>VLOOKUP(C2442,СПРАВОЧНИК!B:D,2,0)</f>
        <v>ЕВРОПА</v>
      </c>
      <c r="J2442" s="68" t="str">
        <f>VLOOKUP(C2442,СПРАВОЧНИК!B:D,3,0)</f>
        <v>ИНОМАРКИ</v>
      </c>
      <c r="K2442" s="69" t="str">
        <f>VLOOKUP(СВОД2023[[#This Row],[ФО]],СПРАВОЧНИК!H:P,2,0)</f>
        <v>Приволжский ФО</v>
      </c>
    </row>
    <row r="2443" spans="1:11" x14ac:dyDescent="0.2">
      <c r="A2443" t="s">
        <v>600</v>
      </c>
      <c r="B2443" t="s">
        <v>591</v>
      </c>
      <c r="C2443" s="1" t="s">
        <v>7</v>
      </c>
      <c r="D2443" s="1" t="s">
        <v>1981</v>
      </c>
      <c r="E2443" s="2"/>
      <c r="F2443" s="3">
        <v>1</v>
      </c>
      <c r="G2443" s="2"/>
      <c r="H2443" s="3">
        <v>1</v>
      </c>
      <c r="I2443" s="68" t="str">
        <f>VLOOKUP(C2443,СПРАВОЧНИК!B:D,2,0)</f>
        <v>ЕВРОПА</v>
      </c>
      <c r="J2443" s="68" t="str">
        <f>VLOOKUP(C2443,СПРАВОЧНИК!B:D,3,0)</f>
        <v>ИНОМАРКИ</v>
      </c>
      <c r="K2443" s="69" t="str">
        <f>VLOOKUP(СВОД2023[[#This Row],[ФО]],СПРАВОЧНИК!H:P,2,0)</f>
        <v>Приволжский ФО</v>
      </c>
    </row>
    <row r="2444" spans="1:11" x14ac:dyDescent="0.2">
      <c r="A2444" t="s">
        <v>600</v>
      </c>
      <c r="B2444" t="s">
        <v>591</v>
      </c>
      <c r="C2444" s="1" t="s">
        <v>7</v>
      </c>
      <c r="D2444" s="1" t="s">
        <v>1301</v>
      </c>
      <c r="E2444" s="2">
        <v>3</v>
      </c>
      <c r="F2444" s="3">
        <v>1</v>
      </c>
      <c r="G2444" s="2">
        <v>11</v>
      </c>
      <c r="H2444" s="3">
        <v>12</v>
      </c>
      <c r="I2444" s="68" t="str">
        <f>VLOOKUP(C2444,СПРАВОЧНИК!B:D,2,0)</f>
        <v>ЕВРОПА</v>
      </c>
      <c r="J2444" s="68" t="str">
        <f>VLOOKUP(C2444,СПРАВОЧНИК!B:D,3,0)</f>
        <v>ИНОМАРКИ</v>
      </c>
      <c r="K2444" s="69" t="str">
        <f>VLOOKUP(СВОД2023[[#This Row],[ФО]],СПРАВОЧНИК!H:P,2,0)</f>
        <v>Приволжский ФО</v>
      </c>
    </row>
    <row r="2445" spans="1:11" x14ac:dyDescent="0.2">
      <c r="A2445" t="s">
        <v>600</v>
      </c>
      <c r="B2445" t="s">
        <v>591</v>
      </c>
      <c r="C2445" s="1" t="s">
        <v>7</v>
      </c>
      <c r="D2445" s="1" t="s">
        <v>1982</v>
      </c>
      <c r="E2445" s="2">
        <v>1</v>
      </c>
      <c r="F2445" s="3">
        <v>1</v>
      </c>
      <c r="G2445" s="2">
        <v>8</v>
      </c>
      <c r="H2445" s="3">
        <v>3</v>
      </c>
      <c r="I2445" s="68" t="str">
        <f>VLOOKUP(C2445,СПРАВОЧНИК!B:D,2,0)</f>
        <v>ЕВРОПА</v>
      </c>
      <c r="J2445" s="68" t="str">
        <f>VLOOKUP(C2445,СПРАВОЧНИК!B:D,3,0)</f>
        <v>ИНОМАРКИ</v>
      </c>
      <c r="K2445" s="69" t="str">
        <f>VLOOKUP(СВОД2023[[#This Row],[ФО]],СПРАВОЧНИК!H:P,2,0)</f>
        <v>Приволжский ФО</v>
      </c>
    </row>
    <row r="2446" spans="1:11" x14ac:dyDescent="0.2">
      <c r="A2446" t="s">
        <v>600</v>
      </c>
      <c r="B2446" t="s">
        <v>591</v>
      </c>
      <c r="C2446" s="1" t="s">
        <v>7</v>
      </c>
      <c r="D2446" s="1" t="s">
        <v>1983</v>
      </c>
      <c r="E2446" s="2"/>
      <c r="F2446" s="3"/>
      <c r="G2446" s="2">
        <v>1</v>
      </c>
      <c r="H2446" s="3">
        <v>1</v>
      </c>
      <c r="I2446" s="68" t="str">
        <f>VLOOKUP(C2446,СПРАВОЧНИК!B:D,2,0)</f>
        <v>ЕВРОПА</v>
      </c>
      <c r="J2446" s="68" t="str">
        <f>VLOOKUP(C2446,СПРАВОЧНИК!B:D,3,0)</f>
        <v>ИНОМАРКИ</v>
      </c>
      <c r="K2446" s="69" t="str">
        <f>VLOOKUP(СВОД2023[[#This Row],[ФО]],СПРАВОЧНИК!H:P,2,0)</f>
        <v>Приволжский ФО</v>
      </c>
    </row>
    <row r="2447" spans="1:11" x14ac:dyDescent="0.2">
      <c r="A2447" t="s">
        <v>600</v>
      </c>
      <c r="B2447" t="s">
        <v>591</v>
      </c>
      <c r="C2447" s="1" t="s">
        <v>7</v>
      </c>
      <c r="D2447" s="1" t="s">
        <v>1984</v>
      </c>
      <c r="E2447" s="2"/>
      <c r="F2447" s="3"/>
      <c r="G2447" s="2">
        <v>1</v>
      </c>
      <c r="H2447" s="3"/>
      <c r="I2447" s="68" t="str">
        <f>VLOOKUP(C2447,СПРАВОЧНИК!B:D,2,0)</f>
        <v>ЕВРОПА</v>
      </c>
      <c r="J2447" s="68" t="str">
        <f>VLOOKUP(C2447,СПРАВОЧНИК!B:D,3,0)</f>
        <v>ИНОМАРКИ</v>
      </c>
      <c r="K2447" s="69" t="str">
        <f>VLOOKUP(СВОД2023[[#This Row],[ФО]],СПРАВОЧНИК!H:P,2,0)</f>
        <v>Приволжский ФО</v>
      </c>
    </row>
    <row r="2448" spans="1:11" x14ac:dyDescent="0.2">
      <c r="A2448" t="s">
        <v>600</v>
      </c>
      <c r="B2448" t="s">
        <v>591</v>
      </c>
      <c r="C2448" s="1" t="s">
        <v>7</v>
      </c>
      <c r="D2448" s="1" t="s">
        <v>1985</v>
      </c>
      <c r="E2448" s="2"/>
      <c r="F2448" s="3"/>
      <c r="G2448" s="2">
        <v>1</v>
      </c>
      <c r="H2448" s="3">
        <v>2</v>
      </c>
      <c r="I2448" s="68" t="str">
        <f>VLOOKUP(C2448,СПРАВОЧНИК!B:D,2,0)</f>
        <v>ЕВРОПА</v>
      </c>
      <c r="J2448" s="68" t="str">
        <f>VLOOKUP(C2448,СПРАВОЧНИК!B:D,3,0)</f>
        <v>ИНОМАРКИ</v>
      </c>
      <c r="K2448" s="69" t="str">
        <f>VLOOKUP(СВОД2023[[#This Row],[ФО]],СПРАВОЧНИК!H:P,2,0)</f>
        <v>Приволжский ФО</v>
      </c>
    </row>
    <row r="2449" spans="1:11" x14ac:dyDescent="0.2">
      <c r="A2449" t="s">
        <v>600</v>
      </c>
      <c r="B2449" t="s">
        <v>591</v>
      </c>
      <c r="C2449" s="1" t="s">
        <v>7</v>
      </c>
      <c r="D2449" s="1" t="s">
        <v>8</v>
      </c>
      <c r="E2449" s="2">
        <v>2</v>
      </c>
      <c r="F2449" s="3"/>
      <c r="G2449" s="2">
        <v>17</v>
      </c>
      <c r="H2449" s="3">
        <v>1</v>
      </c>
      <c r="I2449" s="68" t="str">
        <f>VLOOKUP(C2449,СПРАВОЧНИК!B:D,2,0)</f>
        <v>ЕВРОПА</v>
      </c>
      <c r="J2449" s="68" t="str">
        <f>VLOOKUP(C2449,СПРАВОЧНИК!B:D,3,0)</f>
        <v>ИНОМАРКИ</v>
      </c>
      <c r="K2449" s="69" t="str">
        <f>VLOOKUP(СВОД2023[[#This Row],[ФО]],СПРАВОЧНИК!H:P,2,0)</f>
        <v>Приволжский ФО</v>
      </c>
    </row>
    <row r="2450" spans="1:11" x14ac:dyDescent="0.2">
      <c r="A2450" t="s">
        <v>600</v>
      </c>
      <c r="B2450" t="s">
        <v>591</v>
      </c>
      <c r="C2450" s="1" t="s">
        <v>7</v>
      </c>
      <c r="D2450" s="1" t="s">
        <v>1302</v>
      </c>
      <c r="E2450" s="2">
        <v>3</v>
      </c>
      <c r="F2450" s="3"/>
      <c r="G2450" s="2">
        <v>5</v>
      </c>
      <c r="H2450" s="3">
        <v>1</v>
      </c>
      <c r="I2450" s="68" t="str">
        <f>VLOOKUP(C2450,СПРАВОЧНИК!B:D,2,0)</f>
        <v>ЕВРОПА</v>
      </c>
      <c r="J2450" s="68" t="str">
        <f>VLOOKUP(C2450,СПРАВОЧНИК!B:D,3,0)</f>
        <v>ИНОМАРКИ</v>
      </c>
      <c r="K2450" s="69" t="str">
        <f>VLOOKUP(СВОД2023[[#This Row],[ФО]],СПРАВОЧНИК!H:P,2,0)</f>
        <v>Приволжский ФО</v>
      </c>
    </row>
    <row r="2451" spans="1:11" x14ac:dyDescent="0.2">
      <c r="A2451" t="s">
        <v>600</v>
      </c>
      <c r="B2451" t="s">
        <v>591</v>
      </c>
      <c r="C2451" s="1" t="s">
        <v>7</v>
      </c>
      <c r="D2451" s="1" t="s">
        <v>1986</v>
      </c>
      <c r="E2451" s="2"/>
      <c r="F2451" s="3"/>
      <c r="G2451" s="2">
        <v>1</v>
      </c>
      <c r="H2451" s="3">
        <v>1</v>
      </c>
      <c r="I2451" s="68" t="str">
        <f>VLOOKUP(C2451,СПРАВОЧНИК!B:D,2,0)</f>
        <v>ЕВРОПА</v>
      </c>
      <c r="J2451" s="68" t="str">
        <f>VLOOKUP(C2451,СПРАВОЧНИК!B:D,3,0)</f>
        <v>ИНОМАРКИ</v>
      </c>
      <c r="K2451" s="69" t="str">
        <f>VLOOKUP(СВОД2023[[#This Row],[ФО]],СПРАВОЧНИК!H:P,2,0)</f>
        <v>Приволжский ФО</v>
      </c>
    </row>
    <row r="2452" spans="1:11" x14ac:dyDescent="0.2">
      <c r="A2452" t="s">
        <v>600</v>
      </c>
      <c r="B2452" t="s">
        <v>591</v>
      </c>
      <c r="C2452" s="1" t="s">
        <v>7</v>
      </c>
      <c r="D2452" s="1" t="s">
        <v>1303</v>
      </c>
      <c r="E2452" s="2"/>
      <c r="F2452" s="3"/>
      <c r="G2452" s="2">
        <v>1</v>
      </c>
      <c r="H2452" s="3"/>
      <c r="I2452" s="68" t="str">
        <f>VLOOKUP(C2452,СПРАВОЧНИК!B:D,2,0)</f>
        <v>ЕВРОПА</v>
      </c>
      <c r="J2452" s="68" t="str">
        <f>VLOOKUP(C2452,СПРАВОЧНИК!B:D,3,0)</f>
        <v>ИНОМАРКИ</v>
      </c>
      <c r="K2452" s="69" t="str">
        <f>VLOOKUP(СВОД2023[[#This Row],[ФО]],СПРАВОЧНИК!H:P,2,0)</f>
        <v>Приволжский ФО</v>
      </c>
    </row>
    <row r="2453" spans="1:11" x14ac:dyDescent="0.2">
      <c r="A2453" t="s">
        <v>600</v>
      </c>
      <c r="B2453" t="s">
        <v>591</v>
      </c>
      <c r="C2453" s="1" t="s">
        <v>7</v>
      </c>
      <c r="D2453" s="1" t="s">
        <v>9</v>
      </c>
      <c r="E2453" s="2">
        <v>1</v>
      </c>
      <c r="F2453" s="3"/>
      <c r="G2453" s="2">
        <v>5</v>
      </c>
      <c r="H2453" s="3">
        <v>2</v>
      </c>
      <c r="I2453" s="68" t="str">
        <f>VLOOKUP(C2453,СПРАВОЧНИК!B:D,2,0)</f>
        <v>ЕВРОПА</v>
      </c>
      <c r="J2453" s="68" t="str">
        <f>VLOOKUP(C2453,СПРАВОЧНИК!B:D,3,0)</f>
        <v>ИНОМАРКИ</v>
      </c>
      <c r="K2453" s="69" t="str">
        <f>VLOOKUP(СВОД2023[[#This Row],[ФО]],СПРАВОЧНИК!H:P,2,0)</f>
        <v>Приволжский ФО</v>
      </c>
    </row>
    <row r="2454" spans="1:11" x14ac:dyDescent="0.2">
      <c r="A2454" t="s">
        <v>600</v>
      </c>
      <c r="B2454" t="s">
        <v>591</v>
      </c>
      <c r="C2454" s="1" t="s">
        <v>7</v>
      </c>
      <c r="D2454" s="1" t="s">
        <v>1987</v>
      </c>
      <c r="E2454" s="2"/>
      <c r="F2454" s="3"/>
      <c r="G2454" s="2">
        <v>2</v>
      </c>
      <c r="H2454" s="3">
        <v>1</v>
      </c>
      <c r="I2454" s="68" t="str">
        <f>VLOOKUP(C2454,СПРАВОЧНИК!B:D,2,0)</f>
        <v>ЕВРОПА</v>
      </c>
      <c r="J2454" s="68" t="str">
        <f>VLOOKUP(C2454,СПРАВОЧНИК!B:D,3,0)</f>
        <v>ИНОМАРКИ</v>
      </c>
      <c r="K2454" s="69" t="str">
        <f>VLOOKUP(СВОД2023[[#This Row],[ФО]],СПРАВОЧНИК!H:P,2,0)</f>
        <v>Приволжский ФО</v>
      </c>
    </row>
    <row r="2455" spans="1:11" x14ac:dyDescent="0.2">
      <c r="A2455" t="s">
        <v>600</v>
      </c>
      <c r="B2455" t="s">
        <v>591</v>
      </c>
      <c r="C2455" s="1" t="s">
        <v>1032</v>
      </c>
      <c r="D2455" s="1" t="s">
        <v>1304</v>
      </c>
      <c r="E2455" s="2">
        <v>1</v>
      </c>
      <c r="F2455" s="3"/>
      <c r="G2455" s="2">
        <v>1</v>
      </c>
      <c r="H2455" s="3"/>
      <c r="I2455" s="68" t="str">
        <f>VLOOKUP(C2455,СПРАВОЧНИК!B:D,2,0)</f>
        <v>ЕВРОПА</v>
      </c>
      <c r="J2455" s="68" t="str">
        <f>VLOOKUP(C2455,СПРАВОЧНИК!B:D,3,0)</f>
        <v>ИНОМАРКИ</v>
      </c>
      <c r="K2455" s="69" t="str">
        <f>VLOOKUP(СВОД2023[[#This Row],[ФО]],СПРАВОЧНИК!H:P,2,0)</f>
        <v>Приволжский ФО</v>
      </c>
    </row>
    <row r="2456" spans="1:11" x14ac:dyDescent="0.2">
      <c r="A2456" t="s">
        <v>600</v>
      </c>
      <c r="B2456" t="s">
        <v>591</v>
      </c>
      <c r="C2456" s="1" t="s">
        <v>1032</v>
      </c>
      <c r="D2456" s="1" t="s">
        <v>1988</v>
      </c>
      <c r="E2456" s="2"/>
      <c r="F2456" s="3"/>
      <c r="G2456" s="2"/>
      <c r="H2456" s="3">
        <v>2</v>
      </c>
      <c r="I2456" s="68" t="str">
        <f>VLOOKUP(C2456,СПРАВОЧНИК!B:D,2,0)</f>
        <v>ЕВРОПА</v>
      </c>
      <c r="J2456" s="68" t="str">
        <f>VLOOKUP(C2456,СПРАВОЧНИК!B:D,3,0)</f>
        <v>ИНОМАРКИ</v>
      </c>
      <c r="K2456" s="69" t="str">
        <f>VLOOKUP(СВОД2023[[#This Row],[ФО]],СПРАВОЧНИК!H:P,2,0)</f>
        <v>Приволжский ФО</v>
      </c>
    </row>
    <row r="2457" spans="1:11" x14ac:dyDescent="0.2">
      <c r="A2457" t="s">
        <v>600</v>
      </c>
      <c r="B2457" t="s">
        <v>591</v>
      </c>
      <c r="C2457" s="1" t="s">
        <v>1101</v>
      </c>
      <c r="D2457" s="1" t="s">
        <v>1305</v>
      </c>
      <c r="E2457" s="2">
        <v>1</v>
      </c>
      <c r="F2457" s="3"/>
      <c r="G2457" s="2">
        <v>4</v>
      </c>
      <c r="H2457" s="3">
        <v>1</v>
      </c>
      <c r="I2457" s="68" t="str">
        <f>VLOOKUP(C2457,СПРАВОЧНИК!B:D,2,0)</f>
        <v>КОРЕЯ</v>
      </c>
      <c r="J2457" s="68" t="str">
        <f>VLOOKUP(C2457,СПРАВОЧНИК!B:D,3,0)</f>
        <v>ИНОМАРКИ</v>
      </c>
      <c r="K2457" s="69" t="str">
        <f>VLOOKUP(СВОД2023[[#This Row],[ФО]],СПРАВОЧНИК!H:P,2,0)</f>
        <v>Приволжский ФО</v>
      </c>
    </row>
    <row r="2458" spans="1:11" x14ac:dyDescent="0.2">
      <c r="A2458" t="s">
        <v>600</v>
      </c>
      <c r="B2458" t="s">
        <v>591</v>
      </c>
      <c r="C2458" s="1" t="s">
        <v>15</v>
      </c>
      <c r="D2458" s="1" t="s">
        <v>1989</v>
      </c>
      <c r="E2458" s="2"/>
      <c r="F2458" s="3"/>
      <c r="G2458" s="2">
        <v>1</v>
      </c>
      <c r="H2458" s="3"/>
      <c r="I2458" s="68" t="str">
        <f>VLOOKUP(C2458,СПРАВОЧНИК!B:D,2,0)</f>
        <v>ЕВРОПА</v>
      </c>
      <c r="J2458" s="68" t="str">
        <f>VLOOKUP(C2458,СПРАВОЧНИК!B:D,3,0)</f>
        <v>ИНОМАРКИ</v>
      </c>
      <c r="K2458" s="69" t="str">
        <f>VLOOKUP(СВОД2023[[#This Row],[ФО]],СПРАВОЧНИК!H:P,2,0)</f>
        <v>Приволжский ФО</v>
      </c>
    </row>
    <row r="2459" spans="1:11" x14ac:dyDescent="0.2">
      <c r="A2459" t="s">
        <v>600</v>
      </c>
      <c r="B2459" t="s">
        <v>591</v>
      </c>
      <c r="C2459" s="1" t="s">
        <v>15</v>
      </c>
      <c r="D2459" s="1" t="s">
        <v>623</v>
      </c>
      <c r="E2459" s="2"/>
      <c r="F2459" s="3"/>
      <c r="G2459" s="2">
        <v>1</v>
      </c>
      <c r="H2459" s="3"/>
      <c r="I2459" s="68" t="str">
        <f>VLOOKUP(C2459,СПРАВОЧНИК!B:D,2,0)</f>
        <v>ЕВРОПА</v>
      </c>
      <c r="J2459" s="68" t="str">
        <f>VLOOKUP(C2459,СПРАВОЧНИК!B:D,3,0)</f>
        <v>ИНОМАРКИ</v>
      </c>
      <c r="K2459" s="69" t="str">
        <f>VLOOKUP(СВОД2023[[#This Row],[ФО]],СПРАВОЧНИК!H:P,2,0)</f>
        <v>Приволжский ФО</v>
      </c>
    </row>
    <row r="2460" spans="1:11" x14ac:dyDescent="0.2">
      <c r="A2460" t="s">
        <v>600</v>
      </c>
      <c r="B2460" t="s">
        <v>591</v>
      </c>
      <c r="C2460" s="1" t="s">
        <v>15</v>
      </c>
      <c r="D2460" s="1" t="s">
        <v>1990</v>
      </c>
      <c r="E2460" s="2"/>
      <c r="F2460" s="3"/>
      <c r="G2460" s="2">
        <v>1</v>
      </c>
      <c r="H2460" s="3">
        <v>1</v>
      </c>
      <c r="I2460" s="68" t="str">
        <f>VLOOKUP(C2460,СПРАВОЧНИК!B:D,2,0)</f>
        <v>ЕВРОПА</v>
      </c>
      <c r="J2460" s="68" t="str">
        <f>VLOOKUP(C2460,СПРАВОЧНИК!B:D,3,0)</f>
        <v>ИНОМАРКИ</v>
      </c>
      <c r="K2460" s="69" t="str">
        <f>VLOOKUP(СВОД2023[[#This Row],[ФО]],СПРАВОЧНИК!H:P,2,0)</f>
        <v>Приволжский ФО</v>
      </c>
    </row>
    <row r="2461" spans="1:11" x14ac:dyDescent="0.2">
      <c r="A2461" t="s">
        <v>600</v>
      </c>
      <c r="B2461" t="s">
        <v>591</v>
      </c>
      <c r="C2461" s="1" t="s">
        <v>18</v>
      </c>
      <c r="D2461" s="1" t="s">
        <v>1306</v>
      </c>
      <c r="E2461" s="2">
        <v>1</v>
      </c>
      <c r="F2461" s="3"/>
      <c r="G2461" s="2">
        <v>20</v>
      </c>
      <c r="H2461" s="3">
        <v>14</v>
      </c>
      <c r="I2461" s="68" t="str">
        <f>VLOOKUP(C2461,СПРАВОЧНИК!B:D,2,0)</f>
        <v>ЕВРОПА</v>
      </c>
      <c r="J2461" s="68" t="str">
        <f>VLOOKUP(C2461,СПРАВОЧНИК!B:D,3,0)</f>
        <v>ИНОМАРКИ</v>
      </c>
      <c r="K2461" s="69" t="str">
        <f>VLOOKUP(СВОД2023[[#This Row],[ФО]],СПРАВОЧНИК!H:P,2,0)</f>
        <v>Приволжский ФО</v>
      </c>
    </row>
    <row r="2462" spans="1:11" x14ac:dyDescent="0.2">
      <c r="A2462" t="s">
        <v>600</v>
      </c>
      <c r="B2462" t="s">
        <v>591</v>
      </c>
      <c r="C2462" s="1" t="s">
        <v>18</v>
      </c>
      <c r="D2462" s="1" t="s">
        <v>1991</v>
      </c>
      <c r="E2462" s="2">
        <v>2</v>
      </c>
      <c r="F2462" s="3">
        <v>8</v>
      </c>
      <c r="G2462" s="2">
        <v>47</v>
      </c>
      <c r="H2462" s="3">
        <v>24</v>
      </c>
      <c r="I2462" s="68" t="str">
        <f>VLOOKUP(C2462,СПРАВОЧНИК!B:D,2,0)</f>
        <v>ЕВРОПА</v>
      </c>
      <c r="J2462" s="68" t="str">
        <f>VLOOKUP(C2462,СПРАВОЧНИК!B:D,3,0)</f>
        <v>ИНОМАРКИ</v>
      </c>
      <c r="K2462" s="69" t="str">
        <f>VLOOKUP(СВОД2023[[#This Row],[ФО]],СПРАВОЧНИК!H:P,2,0)</f>
        <v>Приволжский ФО</v>
      </c>
    </row>
    <row r="2463" spans="1:11" x14ac:dyDescent="0.2">
      <c r="A2463" t="s">
        <v>600</v>
      </c>
      <c r="B2463" t="s">
        <v>591</v>
      </c>
      <c r="C2463" s="1" t="s">
        <v>18</v>
      </c>
      <c r="D2463" s="1" t="s">
        <v>1307</v>
      </c>
      <c r="E2463" s="2">
        <v>3</v>
      </c>
      <c r="F2463" s="3">
        <v>2</v>
      </c>
      <c r="G2463" s="2">
        <v>9</v>
      </c>
      <c r="H2463" s="3">
        <v>3</v>
      </c>
      <c r="I2463" s="68" t="str">
        <f>VLOOKUP(C2463,СПРАВОЧНИК!B:D,2,0)</f>
        <v>ЕВРОПА</v>
      </c>
      <c r="J2463" s="68" t="str">
        <f>VLOOKUP(C2463,СПРАВОЧНИК!B:D,3,0)</f>
        <v>ИНОМАРКИ</v>
      </c>
      <c r="K2463" s="69" t="str">
        <f>VLOOKUP(СВОД2023[[#This Row],[ФО]],СПРАВОЧНИК!H:P,2,0)</f>
        <v>Приволжский ФО</v>
      </c>
    </row>
    <row r="2464" spans="1:11" x14ac:dyDescent="0.2">
      <c r="A2464" t="s">
        <v>600</v>
      </c>
      <c r="B2464" t="s">
        <v>591</v>
      </c>
      <c r="C2464" s="1" t="s">
        <v>18</v>
      </c>
      <c r="D2464" s="1" t="s">
        <v>944</v>
      </c>
      <c r="E2464" s="2">
        <v>128</v>
      </c>
      <c r="F2464" s="3">
        <v>65</v>
      </c>
      <c r="G2464" s="2">
        <v>630</v>
      </c>
      <c r="H2464" s="3">
        <v>374</v>
      </c>
      <c r="I2464" s="68" t="str">
        <f>VLOOKUP(C2464,СПРАВОЧНИК!B:D,2,0)</f>
        <v>ЕВРОПА</v>
      </c>
      <c r="J2464" s="68" t="str">
        <f>VLOOKUP(C2464,СПРАВОЧНИК!B:D,3,0)</f>
        <v>ИНОМАРКИ</v>
      </c>
      <c r="K2464" s="69" t="str">
        <f>VLOOKUP(СВОД2023[[#This Row],[ФО]],СПРАВОЧНИК!H:P,2,0)</f>
        <v>Приволжский ФО</v>
      </c>
    </row>
    <row r="2465" spans="1:11" x14ac:dyDescent="0.2">
      <c r="A2465" t="s">
        <v>600</v>
      </c>
      <c r="B2465" t="s">
        <v>591</v>
      </c>
      <c r="C2465" s="1" t="s">
        <v>18</v>
      </c>
      <c r="D2465" s="1" t="s">
        <v>945</v>
      </c>
      <c r="E2465" s="2">
        <v>3</v>
      </c>
      <c r="F2465" s="3">
        <v>1</v>
      </c>
      <c r="G2465" s="2">
        <v>11</v>
      </c>
      <c r="H2465" s="3">
        <v>3</v>
      </c>
      <c r="I2465" s="68" t="str">
        <f>VLOOKUP(C2465,СПРАВОЧНИК!B:D,2,0)</f>
        <v>ЕВРОПА</v>
      </c>
      <c r="J2465" s="68" t="str">
        <f>VLOOKUP(C2465,СПРАВОЧНИК!B:D,3,0)</f>
        <v>ИНОМАРКИ</v>
      </c>
      <c r="K2465" s="69" t="str">
        <f>VLOOKUP(СВОД2023[[#This Row],[ФО]],СПРАВОЧНИК!H:P,2,0)</f>
        <v>Приволжский ФО</v>
      </c>
    </row>
    <row r="2466" spans="1:11" x14ac:dyDescent="0.2">
      <c r="A2466" t="s">
        <v>600</v>
      </c>
      <c r="B2466" t="s">
        <v>591</v>
      </c>
      <c r="C2466" s="1" t="s">
        <v>18</v>
      </c>
      <c r="D2466" s="1" t="s">
        <v>946</v>
      </c>
      <c r="E2466" s="2">
        <v>348</v>
      </c>
      <c r="F2466" s="3">
        <v>203</v>
      </c>
      <c r="G2466" s="2">
        <v>1793</v>
      </c>
      <c r="H2466" s="3">
        <v>1160</v>
      </c>
      <c r="I2466" s="68" t="str">
        <f>VLOOKUP(C2466,СПРАВОЧНИК!B:D,2,0)</f>
        <v>ЕВРОПА</v>
      </c>
      <c r="J2466" s="68" t="str">
        <f>VLOOKUP(C2466,СПРАВОЧНИК!B:D,3,0)</f>
        <v>ИНОМАРКИ</v>
      </c>
      <c r="K2466" s="69" t="str">
        <f>VLOOKUP(СВОД2023[[#This Row],[ФО]],СПРАВОЧНИК!H:P,2,0)</f>
        <v>Приволжский ФО</v>
      </c>
    </row>
    <row r="2467" spans="1:11" x14ac:dyDescent="0.2">
      <c r="A2467" t="s">
        <v>600</v>
      </c>
      <c r="B2467" t="s">
        <v>591</v>
      </c>
      <c r="C2467" s="1" t="s">
        <v>18</v>
      </c>
      <c r="D2467" s="1" t="s">
        <v>947</v>
      </c>
      <c r="E2467" s="2">
        <v>68</v>
      </c>
      <c r="F2467" s="3">
        <v>45</v>
      </c>
      <c r="G2467" s="2">
        <v>386</v>
      </c>
      <c r="H2467" s="3">
        <v>225</v>
      </c>
      <c r="I2467" s="68" t="str">
        <f>VLOOKUP(C2467,СПРАВОЧНИК!B:D,2,0)</f>
        <v>ЕВРОПА</v>
      </c>
      <c r="J2467" s="68" t="str">
        <f>VLOOKUP(C2467,СПРАВОЧНИК!B:D,3,0)</f>
        <v>ИНОМАРКИ</v>
      </c>
      <c r="K2467" s="69" t="str">
        <f>VLOOKUP(СВОД2023[[#This Row],[ФО]],СПРАВОЧНИК!H:P,2,0)</f>
        <v>Приволжский ФО</v>
      </c>
    </row>
    <row r="2468" spans="1:11" x14ac:dyDescent="0.2">
      <c r="A2468" t="s">
        <v>600</v>
      </c>
      <c r="B2468" t="s">
        <v>591</v>
      </c>
      <c r="C2468" s="1" t="s">
        <v>18</v>
      </c>
      <c r="D2468" s="1" t="s">
        <v>948</v>
      </c>
      <c r="E2468" s="2">
        <v>353</v>
      </c>
      <c r="F2468" s="3">
        <v>208</v>
      </c>
      <c r="G2468" s="2">
        <v>1858</v>
      </c>
      <c r="H2468" s="3">
        <v>1236</v>
      </c>
      <c r="I2468" s="68" t="str">
        <f>VLOOKUP(C2468,СПРАВОЧНИК!B:D,2,0)</f>
        <v>ЕВРОПА</v>
      </c>
      <c r="J2468" s="68" t="str">
        <f>VLOOKUP(C2468,СПРАВОЧНИК!B:D,3,0)</f>
        <v>ИНОМАРКИ</v>
      </c>
      <c r="K2468" s="69" t="str">
        <f>VLOOKUP(СВОД2023[[#This Row],[ФО]],СПРАВОЧНИК!H:P,2,0)</f>
        <v>Приволжский ФО</v>
      </c>
    </row>
    <row r="2469" spans="1:11" x14ac:dyDescent="0.2">
      <c r="A2469" t="s">
        <v>600</v>
      </c>
      <c r="B2469" t="s">
        <v>591</v>
      </c>
      <c r="C2469" s="1" t="s">
        <v>18</v>
      </c>
      <c r="D2469" s="1" t="s">
        <v>949</v>
      </c>
      <c r="E2469" s="2">
        <v>36</v>
      </c>
      <c r="F2469" s="3">
        <v>24</v>
      </c>
      <c r="G2469" s="2">
        <v>215</v>
      </c>
      <c r="H2469" s="3">
        <v>136</v>
      </c>
      <c r="I2469" s="68" t="str">
        <f>VLOOKUP(C2469,СПРАВОЧНИК!B:D,2,0)</f>
        <v>ЕВРОПА</v>
      </c>
      <c r="J2469" s="68" t="str">
        <f>VLOOKUP(C2469,СПРАВОЧНИК!B:D,3,0)</f>
        <v>ИНОМАРКИ</v>
      </c>
      <c r="K2469" s="69" t="str">
        <f>VLOOKUP(СВОД2023[[#This Row],[ФО]],СПРАВОЧНИК!H:P,2,0)</f>
        <v>Приволжский ФО</v>
      </c>
    </row>
    <row r="2470" spans="1:11" x14ac:dyDescent="0.2">
      <c r="A2470" t="s">
        <v>600</v>
      </c>
      <c r="B2470" t="s">
        <v>591</v>
      </c>
      <c r="C2470" s="1" t="s">
        <v>18</v>
      </c>
      <c r="D2470" s="1" t="s">
        <v>950</v>
      </c>
      <c r="E2470" s="2">
        <v>57</v>
      </c>
      <c r="F2470" s="3">
        <v>36</v>
      </c>
      <c r="G2470" s="2">
        <v>220</v>
      </c>
      <c r="H2470" s="3">
        <v>224</v>
      </c>
      <c r="I2470" s="68" t="str">
        <f>VLOOKUP(C2470,СПРАВОЧНИК!B:D,2,0)</f>
        <v>ЕВРОПА</v>
      </c>
      <c r="J2470" s="68" t="str">
        <f>VLOOKUP(C2470,СПРАВОЧНИК!B:D,3,0)</f>
        <v>ИНОМАРКИ</v>
      </c>
      <c r="K2470" s="69" t="str">
        <f>VLOOKUP(СВОД2023[[#This Row],[ФО]],СПРАВОЧНИК!H:P,2,0)</f>
        <v>Приволжский ФО</v>
      </c>
    </row>
    <row r="2471" spans="1:11" x14ac:dyDescent="0.2">
      <c r="A2471" t="s">
        <v>600</v>
      </c>
      <c r="B2471" t="s">
        <v>591</v>
      </c>
      <c r="C2471" s="1" t="s">
        <v>18</v>
      </c>
      <c r="D2471" s="1" t="s">
        <v>1308</v>
      </c>
      <c r="E2471" s="2">
        <v>47</v>
      </c>
      <c r="F2471" s="3">
        <v>44</v>
      </c>
      <c r="G2471" s="2">
        <v>266</v>
      </c>
      <c r="H2471" s="3">
        <v>272</v>
      </c>
      <c r="I2471" s="68" t="str">
        <f>VLOOKUP(C2471,СПРАВОЧНИК!B:D,2,0)</f>
        <v>ЕВРОПА</v>
      </c>
      <c r="J2471" s="68" t="str">
        <f>VLOOKUP(C2471,СПРАВОЧНИК!B:D,3,0)</f>
        <v>ИНОМАРКИ</v>
      </c>
      <c r="K2471" s="69" t="str">
        <f>VLOOKUP(СВОД2023[[#This Row],[ФО]],СПРАВОЧНИК!H:P,2,0)</f>
        <v>Приволжский ФО</v>
      </c>
    </row>
    <row r="2472" spans="1:11" x14ac:dyDescent="0.2">
      <c r="A2472" t="s">
        <v>600</v>
      </c>
      <c r="B2472" t="s">
        <v>591</v>
      </c>
      <c r="C2472" s="1" t="s">
        <v>18</v>
      </c>
      <c r="D2472" s="1" t="s">
        <v>1992</v>
      </c>
      <c r="E2472" s="2"/>
      <c r="F2472" s="3"/>
      <c r="G2472" s="2">
        <v>2</v>
      </c>
      <c r="H2472" s="3">
        <v>1</v>
      </c>
      <c r="I2472" s="68" t="str">
        <f>VLOOKUP(C2472,СПРАВОЧНИК!B:D,2,0)</f>
        <v>ЕВРОПА</v>
      </c>
      <c r="J2472" s="68" t="str">
        <f>VLOOKUP(C2472,СПРАВОЧНИК!B:D,3,0)</f>
        <v>ИНОМАРКИ</v>
      </c>
      <c r="K2472" s="69" t="str">
        <f>VLOOKUP(СВОД2023[[#This Row],[ФО]],СПРАВОЧНИК!H:P,2,0)</f>
        <v>Приволжский ФО</v>
      </c>
    </row>
    <row r="2473" spans="1:11" x14ac:dyDescent="0.2">
      <c r="A2473" t="s">
        <v>600</v>
      </c>
      <c r="B2473" t="s">
        <v>591</v>
      </c>
      <c r="C2473" s="1" t="s">
        <v>18</v>
      </c>
      <c r="D2473" s="1" t="s">
        <v>1309</v>
      </c>
      <c r="E2473" s="2">
        <v>114</v>
      </c>
      <c r="F2473" s="3">
        <v>96</v>
      </c>
      <c r="G2473" s="2">
        <v>599</v>
      </c>
      <c r="H2473" s="3">
        <v>550</v>
      </c>
      <c r="I2473" s="68" t="str">
        <f>VLOOKUP(C2473,СПРАВОЧНИК!B:D,2,0)</f>
        <v>ЕВРОПА</v>
      </c>
      <c r="J2473" s="68" t="str">
        <f>VLOOKUP(C2473,СПРАВОЧНИК!B:D,3,0)</f>
        <v>ИНОМАРКИ</v>
      </c>
      <c r="K2473" s="69" t="str">
        <f>VLOOKUP(СВОД2023[[#This Row],[ФО]],СПРАВОЧНИК!H:P,2,0)</f>
        <v>Приволжский ФО</v>
      </c>
    </row>
    <row r="2474" spans="1:11" x14ac:dyDescent="0.2">
      <c r="A2474" t="s">
        <v>600</v>
      </c>
      <c r="B2474" t="s">
        <v>591</v>
      </c>
      <c r="C2474" s="1" t="s">
        <v>18</v>
      </c>
      <c r="D2474" s="1" t="s">
        <v>1310</v>
      </c>
      <c r="E2474" s="2">
        <v>1</v>
      </c>
      <c r="F2474" s="3">
        <v>1</v>
      </c>
      <c r="G2474" s="2">
        <v>8</v>
      </c>
      <c r="H2474" s="3">
        <v>7</v>
      </c>
      <c r="I2474" s="68" t="str">
        <f>VLOOKUP(C2474,СПРАВОЧНИК!B:D,2,0)</f>
        <v>ЕВРОПА</v>
      </c>
      <c r="J2474" s="68" t="str">
        <f>VLOOKUP(C2474,СПРАВОЧНИК!B:D,3,0)</f>
        <v>ИНОМАРКИ</v>
      </c>
      <c r="K2474" s="69" t="str">
        <f>VLOOKUP(СВОД2023[[#This Row],[ФО]],СПРАВОЧНИК!H:P,2,0)</f>
        <v>Приволжский ФО</v>
      </c>
    </row>
    <row r="2475" spans="1:11" x14ac:dyDescent="0.2">
      <c r="A2475" t="s">
        <v>600</v>
      </c>
      <c r="B2475" t="s">
        <v>591</v>
      </c>
      <c r="C2475" s="1" t="s">
        <v>18</v>
      </c>
      <c r="D2475" s="1" t="s">
        <v>1993</v>
      </c>
      <c r="E2475" s="2"/>
      <c r="F2475" s="3"/>
      <c r="G2475" s="2">
        <v>1</v>
      </c>
      <c r="H2475" s="3"/>
      <c r="I2475" s="68" t="str">
        <f>VLOOKUP(C2475,СПРАВОЧНИК!B:D,2,0)</f>
        <v>ЕВРОПА</v>
      </c>
      <c r="J2475" s="68" t="str">
        <f>VLOOKUP(C2475,СПРАВОЧНИК!B:D,3,0)</f>
        <v>ИНОМАРКИ</v>
      </c>
      <c r="K2475" s="69" t="str">
        <f>VLOOKUP(СВОД2023[[#This Row],[ФО]],СПРАВОЧНИК!H:P,2,0)</f>
        <v>Приволжский ФО</v>
      </c>
    </row>
    <row r="2476" spans="1:11" x14ac:dyDescent="0.2">
      <c r="A2476" t="s">
        <v>600</v>
      </c>
      <c r="B2476" t="s">
        <v>591</v>
      </c>
      <c r="C2476" s="1" t="s">
        <v>18</v>
      </c>
      <c r="D2476" s="1" t="s">
        <v>1994</v>
      </c>
      <c r="E2476" s="2"/>
      <c r="F2476" s="3"/>
      <c r="G2476" s="2">
        <v>1</v>
      </c>
      <c r="H2476" s="3"/>
      <c r="I2476" s="68" t="str">
        <f>VLOOKUP(C2476,СПРАВОЧНИК!B:D,2,0)</f>
        <v>ЕВРОПА</v>
      </c>
      <c r="J2476" s="68" t="str">
        <f>VLOOKUP(C2476,СПРАВОЧНИК!B:D,3,0)</f>
        <v>ИНОМАРКИ</v>
      </c>
      <c r="K2476" s="69" t="str">
        <f>VLOOKUP(СВОД2023[[#This Row],[ФО]],СПРАВОЧНИК!H:P,2,0)</f>
        <v>Приволжский ФО</v>
      </c>
    </row>
    <row r="2477" spans="1:11" x14ac:dyDescent="0.2">
      <c r="A2477" t="s">
        <v>600</v>
      </c>
      <c r="B2477" t="s">
        <v>591</v>
      </c>
      <c r="C2477" s="1" t="s">
        <v>18</v>
      </c>
      <c r="D2477" s="1" t="s">
        <v>951</v>
      </c>
      <c r="E2477" s="2">
        <v>1</v>
      </c>
      <c r="F2477" s="3"/>
      <c r="G2477" s="2">
        <v>14</v>
      </c>
      <c r="H2477" s="3">
        <v>13</v>
      </c>
      <c r="I2477" s="68" t="str">
        <f>VLOOKUP(C2477,СПРАВОЧНИК!B:D,2,0)</f>
        <v>ЕВРОПА</v>
      </c>
      <c r="J2477" s="68" t="str">
        <f>VLOOKUP(C2477,СПРАВОЧНИК!B:D,3,0)</f>
        <v>ИНОМАРКИ</v>
      </c>
      <c r="K2477" s="69" t="str">
        <f>VLOOKUP(СВОД2023[[#This Row],[ФО]],СПРАВОЧНИК!H:P,2,0)</f>
        <v>Приволжский ФО</v>
      </c>
    </row>
    <row r="2478" spans="1:11" x14ac:dyDescent="0.2">
      <c r="A2478" t="s">
        <v>600</v>
      </c>
      <c r="B2478" t="s">
        <v>591</v>
      </c>
      <c r="C2478" s="1" t="s">
        <v>18</v>
      </c>
      <c r="D2478" s="1" t="s">
        <v>953</v>
      </c>
      <c r="E2478" s="2">
        <v>1</v>
      </c>
      <c r="F2478" s="3"/>
      <c r="G2478" s="2">
        <v>12</v>
      </c>
      <c r="H2478" s="3"/>
      <c r="I2478" s="68" t="str">
        <f>VLOOKUP(C2478,СПРАВОЧНИК!B:D,2,0)</f>
        <v>ЕВРОПА</v>
      </c>
      <c r="J2478" s="68" t="str">
        <f>VLOOKUP(C2478,СПРАВОЧНИК!B:D,3,0)</f>
        <v>ИНОМАРКИ</v>
      </c>
      <c r="K2478" s="69" t="str">
        <f>VLOOKUP(СВОД2023[[#This Row],[ФО]],СПРАВОЧНИК!H:P,2,0)</f>
        <v>Приволжский ФО</v>
      </c>
    </row>
    <row r="2479" spans="1:11" x14ac:dyDescent="0.2">
      <c r="A2479" t="s">
        <v>600</v>
      </c>
      <c r="B2479" t="s">
        <v>591</v>
      </c>
      <c r="C2479" s="1" t="s">
        <v>18</v>
      </c>
      <c r="D2479" s="1" t="s">
        <v>954</v>
      </c>
      <c r="E2479" s="2">
        <v>112</v>
      </c>
      <c r="F2479" s="3">
        <v>50</v>
      </c>
      <c r="G2479" s="2">
        <v>601</v>
      </c>
      <c r="H2479" s="3">
        <v>320</v>
      </c>
      <c r="I2479" s="68" t="str">
        <f>VLOOKUP(C2479,СПРАВОЧНИК!B:D,2,0)</f>
        <v>ЕВРОПА</v>
      </c>
      <c r="J2479" s="68" t="str">
        <f>VLOOKUP(C2479,СПРАВОЧНИК!B:D,3,0)</f>
        <v>ИНОМАРКИ</v>
      </c>
      <c r="K2479" s="69" t="str">
        <f>VLOOKUP(СВОД2023[[#This Row],[ФО]],СПРАВОЧНИК!H:P,2,0)</f>
        <v>Приволжский ФО</v>
      </c>
    </row>
    <row r="2480" spans="1:11" x14ac:dyDescent="0.2">
      <c r="A2480" t="s">
        <v>600</v>
      </c>
      <c r="B2480" t="s">
        <v>591</v>
      </c>
      <c r="C2480" s="1" t="s">
        <v>18</v>
      </c>
      <c r="D2480" s="1" t="s">
        <v>956</v>
      </c>
      <c r="E2480" s="2">
        <v>187</v>
      </c>
      <c r="F2480" s="3">
        <v>104</v>
      </c>
      <c r="G2480" s="2">
        <v>928</v>
      </c>
      <c r="H2480" s="3">
        <v>526</v>
      </c>
      <c r="I2480" s="68" t="str">
        <f>VLOOKUP(C2480,СПРАВОЧНИК!B:D,2,0)</f>
        <v>ЕВРОПА</v>
      </c>
      <c r="J2480" s="68" t="str">
        <f>VLOOKUP(C2480,СПРАВОЧНИК!B:D,3,0)</f>
        <v>ИНОМАРКИ</v>
      </c>
      <c r="K2480" s="69" t="str">
        <f>VLOOKUP(СВОД2023[[#This Row],[ФО]],СПРАВОЧНИК!H:P,2,0)</f>
        <v>Приволжский ФО</v>
      </c>
    </row>
    <row r="2481" spans="1:11" x14ac:dyDescent="0.2">
      <c r="A2481" t="s">
        <v>600</v>
      </c>
      <c r="B2481" t="s">
        <v>591</v>
      </c>
      <c r="C2481" s="1" t="s">
        <v>18</v>
      </c>
      <c r="D2481" s="1" t="s">
        <v>957</v>
      </c>
      <c r="E2481" s="2">
        <v>131</v>
      </c>
      <c r="F2481" s="3">
        <v>107</v>
      </c>
      <c r="G2481" s="2">
        <v>725</v>
      </c>
      <c r="H2481" s="3">
        <v>518</v>
      </c>
      <c r="I2481" s="68" t="str">
        <f>VLOOKUP(C2481,СПРАВОЧНИК!B:D,2,0)</f>
        <v>ЕВРОПА</v>
      </c>
      <c r="J2481" s="68" t="str">
        <f>VLOOKUP(C2481,СПРАВОЧНИК!B:D,3,0)</f>
        <v>ИНОМАРКИ</v>
      </c>
      <c r="K2481" s="69" t="str">
        <f>VLOOKUP(СВОД2023[[#This Row],[ФО]],СПРАВОЧНИК!H:P,2,0)</f>
        <v>Приволжский ФО</v>
      </c>
    </row>
    <row r="2482" spans="1:11" x14ac:dyDescent="0.2">
      <c r="A2482" t="s">
        <v>600</v>
      </c>
      <c r="B2482" t="s">
        <v>591</v>
      </c>
      <c r="C2482" s="1" t="s">
        <v>18</v>
      </c>
      <c r="D2482" s="1" t="s">
        <v>958</v>
      </c>
      <c r="E2482" s="2">
        <v>26</v>
      </c>
      <c r="F2482" s="3">
        <v>9</v>
      </c>
      <c r="G2482" s="2">
        <v>167</v>
      </c>
      <c r="H2482" s="3">
        <v>86</v>
      </c>
      <c r="I2482" s="68" t="str">
        <f>VLOOKUP(C2482,СПРАВОЧНИК!B:D,2,0)</f>
        <v>ЕВРОПА</v>
      </c>
      <c r="J2482" s="68" t="str">
        <f>VLOOKUP(C2482,СПРАВОЧНИК!B:D,3,0)</f>
        <v>ИНОМАРКИ</v>
      </c>
      <c r="K2482" s="69" t="str">
        <f>VLOOKUP(СВОД2023[[#This Row],[ФО]],СПРАВОЧНИК!H:P,2,0)</f>
        <v>Приволжский ФО</v>
      </c>
    </row>
    <row r="2483" spans="1:11" x14ac:dyDescent="0.2">
      <c r="A2483" t="s">
        <v>600</v>
      </c>
      <c r="B2483" t="s">
        <v>591</v>
      </c>
      <c r="C2483" s="1" t="s">
        <v>18</v>
      </c>
      <c r="D2483" s="1" t="s">
        <v>959</v>
      </c>
      <c r="E2483" s="2"/>
      <c r="F2483" s="3">
        <v>1</v>
      </c>
      <c r="G2483" s="2">
        <v>3</v>
      </c>
      <c r="H2483" s="3">
        <v>1</v>
      </c>
      <c r="I2483" s="68" t="str">
        <f>VLOOKUP(C2483,СПРАВОЧНИК!B:D,2,0)</f>
        <v>ЕВРОПА</v>
      </c>
      <c r="J2483" s="68" t="str">
        <f>VLOOKUP(C2483,СПРАВОЧНИК!B:D,3,0)</f>
        <v>ИНОМАРКИ</v>
      </c>
      <c r="K2483" s="69" t="str">
        <f>VLOOKUP(СВОД2023[[#This Row],[ФО]],СПРАВОЧНИК!H:P,2,0)</f>
        <v>Приволжский ФО</v>
      </c>
    </row>
    <row r="2484" spans="1:11" x14ac:dyDescent="0.2">
      <c r="A2484" t="s">
        <v>600</v>
      </c>
      <c r="B2484" t="s">
        <v>591</v>
      </c>
      <c r="C2484" s="1" t="s">
        <v>18</v>
      </c>
      <c r="D2484" s="1" t="s">
        <v>960</v>
      </c>
      <c r="E2484" s="2">
        <v>1</v>
      </c>
      <c r="F2484" s="3">
        <v>2</v>
      </c>
      <c r="G2484" s="2">
        <v>6</v>
      </c>
      <c r="H2484" s="3">
        <v>5</v>
      </c>
      <c r="I2484" s="68" t="str">
        <f>VLOOKUP(C2484,СПРАВОЧНИК!B:D,2,0)</f>
        <v>ЕВРОПА</v>
      </c>
      <c r="J2484" s="68" t="str">
        <f>VLOOKUP(C2484,СПРАВОЧНИК!B:D,3,0)</f>
        <v>ИНОМАРКИ</v>
      </c>
      <c r="K2484" s="69" t="str">
        <f>VLOOKUP(СВОД2023[[#This Row],[ФО]],СПРАВОЧНИК!H:P,2,0)</f>
        <v>Приволжский ФО</v>
      </c>
    </row>
    <row r="2485" spans="1:11" x14ac:dyDescent="0.2">
      <c r="A2485" t="s">
        <v>600</v>
      </c>
      <c r="B2485" t="s">
        <v>591</v>
      </c>
      <c r="C2485" s="1" t="s">
        <v>18</v>
      </c>
      <c r="D2485" s="1" t="s">
        <v>961</v>
      </c>
      <c r="E2485" s="2"/>
      <c r="F2485" s="3"/>
      <c r="G2485" s="2">
        <v>3</v>
      </c>
      <c r="H2485" s="3">
        <v>2</v>
      </c>
      <c r="I2485" s="68" t="str">
        <f>VLOOKUP(C2485,СПРАВОЧНИК!B:D,2,0)</f>
        <v>ЕВРОПА</v>
      </c>
      <c r="J2485" s="68" t="str">
        <f>VLOOKUP(C2485,СПРАВОЧНИК!B:D,3,0)</f>
        <v>ИНОМАРКИ</v>
      </c>
      <c r="K2485" s="69" t="str">
        <f>VLOOKUP(СВОД2023[[#This Row],[ФО]],СПРАВОЧНИК!H:P,2,0)</f>
        <v>Приволжский ФО</v>
      </c>
    </row>
    <row r="2486" spans="1:11" x14ac:dyDescent="0.2">
      <c r="A2486" t="s">
        <v>600</v>
      </c>
      <c r="B2486" t="s">
        <v>591</v>
      </c>
      <c r="C2486" s="1" t="s">
        <v>18</v>
      </c>
      <c r="D2486" s="1" t="s">
        <v>962</v>
      </c>
      <c r="E2486" s="2"/>
      <c r="F2486" s="3"/>
      <c r="G2486" s="2">
        <v>1</v>
      </c>
      <c r="H2486" s="3">
        <v>1</v>
      </c>
      <c r="I2486" s="68" t="str">
        <f>VLOOKUP(C2486,СПРАВОЧНИК!B:D,2,0)</f>
        <v>ЕВРОПА</v>
      </c>
      <c r="J2486" s="68" t="str">
        <f>VLOOKUP(C2486,СПРАВОЧНИК!B:D,3,0)</f>
        <v>ИНОМАРКИ</v>
      </c>
      <c r="K2486" s="69" t="str">
        <f>VLOOKUP(СВОД2023[[#This Row],[ФО]],СПРАВОЧНИК!H:P,2,0)</f>
        <v>Приволжский ФО</v>
      </c>
    </row>
    <row r="2487" spans="1:11" x14ac:dyDescent="0.2">
      <c r="A2487" t="s">
        <v>600</v>
      </c>
      <c r="B2487" t="s">
        <v>591</v>
      </c>
      <c r="C2487" s="1" t="s">
        <v>18</v>
      </c>
      <c r="D2487" s="1" t="s">
        <v>1995</v>
      </c>
      <c r="E2487" s="2">
        <v>1</v>
      </c>
      <c r="F2487" s="3"/>
      <c r="G2487" s="2">
        <v>4</v>
      </c>
      <c r="H2487" s="3"/>
      <c r="I2487" s="68" t="str">
        <f>VLOOKUP(C2487,СПРАВОЧНИК!B:D,2,0)</f>
        <v>ЕВРОПА</v>
      </c>
      <c r="J2487" s="68" t="str">
        <f>VLOOKUP(C2487,СПРАВОЧНИК!B:D,3,0)</f>
        <v>ИНОМАРКИ</v>
      </c>
      <c r="K2487" s="69" t="str">
        <f>VLOOKUP(СВОД2023[[#This Row],[ФО]],СПРАВОЧНИК!H:P,2,0)</f>
        <v>Приволжский ФО</v>
      </c>
    </row>
    <row r="2488" spans="1:11" x14ac:dyDescent="0.2">
      <c r="A2488" t="s">
        <v>600</v>
      </c>
      <c r="B2488" t="s">
        <v>591</v>
      </c>
      <c r="C2488" s="1" t="s">
        <v>18</v>
      </c>
      <c r="D2488" s="1" t="s">
        <v>963</v>
      </c>
      <c r="E2488" s="2"/>
      <c r="F2488" s="3"/>
      <c r="G2488" s="2">
        <v>3</v>
      </c>
      <c r="H2488" s="3">
        <v>1</v>
      </c>
      <c r="I2488" s="68" t="str">
        <f>VLOOKUP(C2488,СПРАВОЧНИК!B:D,2,0)</f>
        <v>ЕВРОПА</v>
      </c>
      <c r="J2488" s="68" t="str">
        <f>VLOOKUP(C2488,СПРАВОЧНИК!B:D,3,0)</f>
        <v>ИНОМАРКИ</v>
      </c>
      <c r="K2488" s="69" t="str">
        <f>VLOOKUP(СВОД2023[[#This Row],[ФО]],СПРАВОЧНИК!H:P,2,0)</f>
        <v>Приволжский ФО</v>
      </c>
    </row>
    <row r="2489" spans="1:11" x14ac:dyDescent="0.2">
      <c r="A2489" t="s">
        <v>600</v>
      </c>
      <c r="B2489" t="s">
        <v>591</v>
      </c>
      <c r="C2489" s="1" t="s">
        <v>18</v>
      </c>
      <c r="D2489" s="1" t="s">
        <v>964</v>
      </c>
      <c r="E2489" s="2">
        <v>1</v>
      </c>
      <c r="F2489" s="3">
        <v>2</v>
      </c>
      <c r="G2489" s="2">
        <v>7</v>
      </c>
      <c r="H2489" s="3">
        <v>2</v>
      </c>
      <c r="I2489" s="68" t="str">
        <f>VLOOKUP(C2489,СПРАВОЧНИК!B:D,2,0)</f>
        <v>ЕВРОПА</v>
      </c>
      <c r="J2489" s="68" t="str">
        <f>VLOOKUP(C2489,СПРАВОЧНИК!B:D,3,0)</f>
        <v>ИНОМАРКИ</v>
      </c>
      <c r="K2489" s="69" t="str">
        <f>VLOOKUP(СВОД2023[[#This Row],[ФО]],СПРАВОЧНИК!H:P,2,0)</f>
        <v>Приволжский ФО</v>
      </c>
    </row>
    <row r="2490" spans="1:11" x14ac:dyDescent="0.2">
      <c r="A2490" t="s">
        <v>600</v>
      </c>
      <c r="B2490" t="s">
        <v>591</v>
      </c>
      <c r="C2490" s="1" t="s">
        <v>18</v>
      </c>
      <c r="D2490" s="1" t="s">
        <v>965</v>
      </c>
      <c r="E2490" s="2"/>
      <c r="F2490" s="3">
        <v>1</v>
      </c>
      <c r="G2490" s="2">
        <v>2</v>
      </c>
      <c r="H2490" s="3">
        <v>2</v>
      </c>
      <c r="I2490" s="68" t="str">
        <f>VLOOKUP(C2490,СПРАВОЧНИК!B:D,2,0)</f>
        <v>ЕВРОПА</v>
      </c>
      <c r="J2490" s="68" t="str">
        <f>VLOOKUP(C2490,СПРАВОЧНИК!B:D,3,0)</f>
        <v>ИНОМАРКИ</v>
      </c>
      <c r="K2490" s="69" t="str">
        <f>VLOOKUP(СВОД2023[[#This Row],[ФО]],СПРАВОЧНИК!H:P,2,0)</f>
        <v>Приволжский ФО</v>
      </c>
    </row>
    <row r="2491" spans="1:11" x14ac:dyDescent="0.2">
      <c r="A2491" t="s">
        <v>600</v>
      </c>
      <c r="B2491" t="s">
        <v>591</v>
      </c>
      <c r="C2491" s="1" t="s">
        <v>18</v>
      </c>
      <c r="D2491" s="1" t="s">
        <v>966</v>
      </c>
      <c r="E2491" s="2"/>
      <c r="F2491" s="3"/>
      <c r="G2491" s="2">
        <v>1</v>
      </c>
      <c r="H2491" s="3">
        <v>2</v>
      </c>
      <c r="I2491" s="68" t="str">
        <f>VLOOKUP(C2491,СПРАВОЧНИК!B:D,2,0)</f>
        <v>ЕВРОПА</v>
      </c>
      <c r="J2491" s="68" t="str">
        <f>VLOOKUP(C2491,СПРАВОЧНИК!B:D,3,0)</f>
        <v>ИНОМАРКИ</v>
      </c>
      <c r="K2491" s="69" t="str">
        <f>VLOOKUP(СВОД2023[[#This Row],[ФО]],СПРАВОЧНИК!H:P,2,0)</f>
        <v>Приволжский ФО</v>
      </c>
    </row>
    <row r="2492" spans="1:11" x14ac:dyDescent="0.2">
      <c r="A2492" t="s">
        <v>600</v>
      </c>
      <c r="B2492" t="s">
        <v>591</v>
      </c>
      <c r="C2492" s="1" t="s">
        <v>18</v>
      </c>
      <c r="D2492" s="1" t="s">
        <v>1311</v>
      </c>
      <c r="E2492" s="2">
        <v>1</v>
      </c>
      <c r="F2492" s="3"/>
      <c r="G2492" s="2">
        <v>7</v>
      </c>
      <c r="H2492" s="3">
        <v>3</v>
      </c>
      <c r="I2492" s="68" t="str">
        <f>VLOOKUP(C2492,СПРАВОЧНИК!B:D,2,0)</f>
        <v>ЕВРОПА</v>
      </c>
      <c r="J2492" s="68" t="str">
        <f>VLOOKUP(C2492,СПРАВОЧНИК!B:D,3,0)</f>
        <v>ИНОМАРКИ</v>
      </c>
      <c r="K2492" s="69" t="str">
        <f>VLOOKUP(СВОД2023[[#This Row],[ФО]],СПРАВОЧНИК!H:P,2,0)</f>
        <v>Приволжский ФО</v>
      </c>
    </row>
    <row r="2493" spans="1:11" x14ac:dyDescent="0.2">
      <c r="A2493" t="s">
        <v>600</v>
      </c>
      <c r="B2493" t="s">
        <v>591</v>
      </c>
      <c r="C2493" s="1" t="s">
        <v>18</v>
      </c>
      <c r="D2493" s="1" t="s">
        <v>967</v>
      </c>
      <c r="E2493" s="2">
        <v>3</v>
      </c>
      <c r="F2493" s="3">
        <v>2</v>
      </c>
      <c r="G2493" s="2">
        <v>15</v>
      </c>
      <c r="H2493" s="3">
        <v>8</v>
      </c>
      <c r="I2493" s="68" t="str">
        <f>VLOOKUP(C2493,СПРАВОЧНИК!B:D,2,0)</f>
        <v>ЕВРОПА</v>
      </c>
      <c r="J2493" s="68" t="str">
        <f>VLOOKUP(C2493,СПРАВОЧНИК!B:D,3,0)</f>
        <v>ИНОМАРКИ</v>
      </c>
      <c r="K2493" s="69" t="str">
        <f>VLOOKUP(СВОД2023[[#This Row],[ФО]],СПРАВОЧНИК!H:P,2,0)</f>
        <v>Приволжский ФО</v>
      </c>
    </row>
    <row r="2494" spans="1:11" x14ac:dyDescent="0.2">
      <c r="A2494" t="s">
        <v>600</v>
      </c>
      <c r="B2494" t="s">
        <v>591</v>
      </c>
      <c r="C2494" s="1" t="s">
        <v>18</v>
      </c>
      <c r="D2494" s="1" t="s">
        <v>968</v>
      </c>
      <c r="E2494" s="2"/>
      <c r="F2494" s="3"/>
      <c r="G2494" s="2">
        <v>4</v>
      </c>
      <c r="H2494" s="3">
        <v>2</v>
      </c>
      <c r="I2494" s="68" t="str">
        <f>VLOOKUP(C2494,СПРАВОЧНИК!B:D,2,0)</f>
        <v>ЕВРОПА</v>
      </c>
      <c r="J2494" s="68" t="str">
        <f>VLOOKUP(C2494,СПРАВОЧНИК!B:D,3,0)</f>
        <v>ИНОМАРКИ</v>
      </c>
      <c r="K2494" s="69" t="str">
        <f>VLOOKUP(СВОД2023[[#This Row],[ФО]],СПРАВОЧНИК!H:P,2,0)</f>
        <v>Приволжский ФО</v>
      </c>
    </row>
    <row r="2495" spans="1:11" x14ac:dyDescent="0.2">
      <c r="A2495" t="s">
        <v>600</v>
      </c>
      <c r="B2495" t="s">
        <v>591</v>
      </c>
      <c r="C2495" s="1" t="s">
        <v>18</v>
      </c>
      <c r="D2495" s="1" t="s">
        <v>969</v>
      </c>
      <c r="E2495" s="2"/>
      <c r="F2495" s="3">
        <v>1</v>
      </c>
      <c r="G2495" s="2">
        <v>7</v>
      </c>
      <c r="H2495" s="3">
        <v>1</v>
      </c>
      <c r="I2495" s="68" t="str">
        <f>VLOOKUP(C2495,СПРАВОЧНИК!B:D,2,0)</f>
        <v>ЕВРОПА</v>
      </c>
      <c r="J2495" s="68" t="str">
        <f>VLOOKUP(C2495,СПРАВОЧНИК!B:D,3,0)</f>
        <v>ИНОМАРКИ</v>
      </c>
      <c r="K2495" s="69" t="str">
        <f>VLOOKUP(СВОД2023[[#This Row],[ФО]],СПРАВОЧНИК!H:P,2,0)</f>
        <v>Приволжский ФО</v>
      </c>
    </row>
    <row r="2496" spans="1:11" x14ac:dyDescent="0.2">
      <c r="A2496" t="s">
        <v>600</v>
      </c>
      <c r="B2496" t="s">
        <v>591</v>
      </c>
      <c r="C2496" s="1" t="s">
        <v>18</v>
      </c>
      <c r="D2496" s="1" t="s">
        <v>970</v>
      </c>
      <c r="E2496" s="2">
        <v>2</v>
      </c>
      <c r="F2496" s="3">
        <v>1</v>
      </c>
      <c r="G2496" s="2">
        <v>8</v>
      </c>
      <c r="H2496" s="3">
        <v>4</v>
      </c>
      <c r="I2496" s="68" t="str">
        <f>VLOOKUP(C2496,СПРАВОЧНИК!B:D,2,0)</f>
        <v>ЕВРОПА</v>
      </c>
      <c r="J2496" s="68" t="str">
        <f>VLOOKUP(C2496,СПРАВОЧНИК!B:D,3,0)</f>
        <v>ИНОМАРКИ</v>
      </c>
      <c r="K2496" s="69" t="str">
        <f>VLOOKUP(СВОД2023[[#This Row],[ФО]],СПРАВОЧНИК!H:P,2,0)</f>
        <v>Приволжский ФО</v>
      </c>
    </row>
    <row r="2497" spans="1:11" x14ac:dyDescent="0.2">
      <c r="A2497" t="s">
        <v>600</v>
      </c>
      <c r="B2497" t="s">
        <v>591</v>
      </c>
      <c r="C2497" s="1" t="s">
        <v>18</v>
      </c>
      <c r="D2497" s="1" t="s">
        <v>971</v>
      </c>
      <c r="E2497" s="2">
        <v>2</v>
      </c>
      <c r="F2497" s="3"/>
      <c r="G2497" s="2">
        <v>8</v>
      </c>
      <c r="H2497" s="3"/>
      <c r="I2497" s="68" t="str">
        <f>VLOOKUP(C2497,СПРАВОЧНИК!B:D,2,0)</f>
        <v>ЕВРОПА</v>
      </c>
      <c r="J2497" s="68" t="str">
        <f>VLOOKUP(C2497,СПРАВОЧНИК!B:D,3,0)</f>
        <v>ИНОМАРКИ</v>
      </c>
      <c r="K2497" s="69" t="str">
        <f>VLOOKUP(СВОД2023[[#This Row],[ФО]],СПРАВОЧНИК!H:P,2,0)</f>
        <v>Приволжский ФО</v>
      </c>
    </row>
    <row r="2498" spans="1:11" x14ac:dyDescent="0.2">
      <c r="A2498" t="s">
        <v>600</v>
      </c>
      <c r="B2498" t="s">
        <v>591</v>
      </c>
      <c r="C2498" s="1" t="s">
        <v>18</v>
      </c>
      <c r="D2498" s="1" t="s">
        <v>972</v>
      </c>
      <c r="E2498" s="2">
        <v>1</v>
      </c>
      <c r="F2498" s="3"/>
      <c r="G2498" s="2">
        <v>2</v>
      </c>
      <c r="H2498" s="3">
        <v>3</v>
      </c>
      <c r="I2498" s="68" t="str">
        <f>VLOOKUP(C2498,СПРАВОЧНИК!B:D,2,0)</f>
        <v>ЕВРОПА</v>
      </c>
      <c r="J2498" s="68" t="str">
        <f>VLOOKUP(C2498,СПРАВОЧНИК!B:D,3,0)</f>
        <v>ИНОМАРКИ</v>
      </c>
      <c r="K2498" s="69" t="str">
        <f>VLOOKUP(СВОД2023[[#This Row],[ФО]],СПРАВОЧНИК!H:P,2,0)</f>
        <v>Приволжский ФО</v>
      </c>
    </row>
    <row r="2499" spans="1:11" x14ac:dyDescent="0.2">
      <c r="A2499" t="s">
        <v>600</v>
      </c>
      <c r="B2499" t="s">
        <v>591</v>
      </c>
      <c r="C2499" s="1" t="s">
        <v>18</v>
      </c>
      <c r="D2499" s="1" t="s">
        <v>973</v>
      </c>
      <c r="E2499" s="2">
        <v>4</v>
      </c>
      <c r="F2499" s="3"/>
      <c r="G2499" s="2">
        <v>10</v>
      </c>
      <c r="H2499" s="3">
        <v>3</v>
      </c>
      <c r="I2499" s="68" t="str">
        <f>VLOOKUP(C2499,СПРАВОЧНИК!B:D,2,0)</f>
        <v>ЕВРОПА</v>
      </c>
      <c r="J2499" s="68" t="str">
        <f>VLOOKUP(C2499,СПРАВОЧНИК!B:D,3,0)</f>
        <v>ИНОМАРКИ</v>
      </c>
      <c r="K2499" s="69" t="str">
        <f>VLOOKUP(СВОД2023[[#This Row],[ФО]],СПРАВОЧНИК!H:P,2,0)</f>
        <v>Приволжский ФО</v>
      </c>
    </row>
    <row r="2500" spans="1:11" x14ac:dyDescent="0.2">
      <c r="A2500" t="s">
        <v>600</v>
      </c>
      <c r="B2500" t="s">
        <v>591</v>
      </c>
      <c r="C2500" s="1" t="s">
        <v>18</v>
      </c>
      <c r="D2500" s="1" t="s">
        <v>974</v>
      </c>
      <c r="E2500" s="2">
        <v>18</v>
      </c>
      <c r="F2500" s="3">
        <v>10</v>
      </c>
      <c r="G2500" s="2">
        <v>75</v>
      </c>
      <c r="H2500" s="3">
        <v>52</v>
      </c>
      <c r="I2500" s="68" t="str">
        <f>VLOOKUP(C2500,СПРАВОЧНИК!B:D,2,0)</f>
        <v>ЕВРОПА</v>
      </c>
      <c r="J2500" s="68" t="str">
        <f>VLOOKUP(C2500,СПРАВОЧНИК!B:D,3,0)</f>
        <v>ИНОМАРКИ</v>
      </c>
      <c r="K2500" s="69" t="str">
        <f>VLOOKUP(СВОД2023[[#This Row],[ФО]],СПРАВОЧНИК!H:P,2,0)</f>
        <v>Приволжский ФО</v>
      </c>
    </row>
    <row r="2501" spans="1:11" x14ac:dyDescent="0.2">
      <c r="A2501" t="s">
        <v>600</v>
      </c>
      <c r="B2501" t="s">
        <v>591</v>
      </c>
      <c r="C2501" s="1" t="s">
        <v>1996</v>
      </c>
      <c r="D2501" s="1" t="s">
        <v>1997</v>
      </c>
      <c r="E2501" s="2"/>
      <c r="F2501" s="3"/>
      <c r="G2501" s="2">
        <v>1</v>
      </c>
      <c r="H2501" s="3">
        <v>1</v>
      </c>
      <c r="I2501" s="68" t="str">
        <f>VLOOKUP(C2501,СПРАВОЧНИК!B:D,2,0)</f>
        <v>РОССИЯ</v>
      </c>
      <c r="J2501" s="68" t="str">
        <f>VLOOKUP(C2501,СПРАВОЧНИК!B:D,3,0)</f>
        <v>ОТЕЧЕСТВЕННЫЕ</v>
      </c>
      <c r="K2501" s="69" t="str">
        <f>VLOOKUP(СВОД2023[[#This Row],[ФО]],СПРАВОЧНИК!H:P,2,0)</f>
        <v>Приволжский ФО</v>
      </c>
    </row>
    <row r="2502" spans="1:11" x14ac:dyDescent="0.2">
      <c r="A2502" t="s">
        <v>600</v>
      </c>
      <c r="B2502" t="s">
        <v>591</v>
      </c>
      <c r="C2502" s="1" t="s">
        <v>1996</v>
      </c>
      <c r="D2502" s="1" t="s">
        <v>1998</v>
      </c>
      <c r="E2502" s="2"/>
      <c r="F2502" s="3">
        <v>1</v>
      </c>
      <c r="G2502" s="2"/>
      <c r="H2502" s="3">
        <v>1</v>
      </c>
      <c r="I2502" s="68" t="str">
        <f>VLOOKUP(C2502,СПРАВОЧНИК!B:D,2,0)</f>
        <v>РОССИЯ</v>
      </c>
      <c r="J2502" s="68" t="str">
        <f>VLOOKUP(C2502,СПРАВОЧНИК!B:D,3,0)</f>
        <v>ОТЕЧЕСТВЕННЫЕ</v>
      </c>
      <c r="K2502" s="69" t="str">
        <f>VLOOKUP(СВОД2023[[#This Row],[ФО]],СПРАВОЧНИК!H:P,2,0)</f>
        <v>Приволжский ФО</v>
      </c>
    </row>
    <row r="2503" spans="1:11" x14ac:dyDescent="0.2">
      <c r="A2503" t="s">
        <v>600</v>
      </c>
      <c r="B2503" t="s">
        <v>591</v>
      </c>
      <c r="C2503" s="1" t="s">
        <v>1035</v>
      </c>
      <c r="D2503" s="1" t="s">
        <v>1999</v>
      </c>
      <c r="E2503" s="2">
        <v>11</v>
      </c>
      <c r="F2503" s="3"/>
      <c r="G2503" s="2">
        <v>22</v>
      </c>
      <c r="H2503" s="3"/>
      <c r="I2503" s="68" t="str">
        <f>VLOOKUP(C2503,СПРАВОЧНИК!B:D,2,0)</f>
        <v>РОССИЯ</v>
      </c>
      <c r="J2503" s="68" t="str">
        <f>VLOOKUP(C2503,СПРАВОЧНИК!B:D,3,0)</f>
        <v>ОТЕЧЕСТВЕННЫЕ</v>
      </c>
      <c r="K2503" s="69" t="str">
        <f>VLOOKUP(СВОД2023[[#This Row],[ФО]],СПРАВОЧНИК!H:P,2,0)</f>
        <v>Приволжский ФО</v>
      </c>
    </row>
    <row r="2504" spans="1:11" x14ac:dyDescent="0.2">
      <c r="A2504" t="s">
        <v>600</v>
      </c>
      <c r="B2504" t="s">
        <v>591</v>
      </c>
      <c r="C2504" s="1" t="s">
        <v>1035</v>
      </c>
      <c r="D2504" s="1" t="s">
        <v>1312</v>
      </c>
      <c r="E2504" s="2"/>
      <c r="F2504" s="3"/>
      <c r="G2504" s="2">
        <v>5</v>
      </c>
      <c r="H2504" s="3">
        <v>2</v>
      </c>
      <c r="I2504" s="68" t="str">
        <f>VLOOKUP(C2504,СПРАВОЧНИК!B:D,2,0)</f>
        <v>РОССИЯ</v>
      </c>
      <c r="J2504" s="68" t="str">
        <f>VLOOKUP(C2504,СПРАВОЧНИК!B:D,3,0)</f>
        <v>ОТЕЧЕСТВЕННЫЕ</v>
      </c>
      <c r="K2504" s="69" t="str">
        <f>VLOOKUP(СВОД2023[[#This Row],[ФО]],СПРАВОЧНИК!H:P,2,0)</f>
        <v>Приволжский ФО</v>
      </c>
    </row>
    <row r="2505" spans="1:11" x14ac:dyDescent="0.2">
      <c r="A2505" t="s">
        <v>600</v>
      </c>
      <c r="B2505" t="s">
        <v>591</v>
      </c>
      <c r="C2505" s="1" t="s">
        <v>1035</v>
      </c>
      <c r="D2505" s="1" t="s">
        <v>2000</v>
      </c>
      <c r="E2505" s="2">
        <v>1</v>
      </c>
      <c r="F2505" s="3"/>
      <c r="G2505" s="2">
        <v>1</v>
      </c>
      <c r="H2505" s="3">
        <v>1</v>
      </c>
      <c r="I2505" s="68" t="str">
        <f>VLOOKUP(C2505,СПРАВОЧНИК!B:D,2,0)</f>
        <v>РОССИЯ</v>
      </c>
      <c r="J2505" s="68" t="str">
        <f>VLOOKUP(C2505,СПРАВОЧНИК!B:D,3,0)</f>
        <v>ОТЕЧЕСТВЕННЫЕ</v>
      </c>
      <c r="K2505" s="69" t="str">
        <f>VLOOKUP(СВОД2023[[#This Row],[ФО]],СПРАВОЧНИК!H:P,2,0)</f>
        <v>Приволжский ФО</v>
      </c>
    </row>
    <row r="2506" spans="1:11" x14ac:dyDescent="0.2">
      <c r="A2506" t="s">
        <v>600</v>
      </c>
      <c r="B2506" t="s">
        <v>591</v>
      </c>
      <c r="C2506" s="1" t="s">
        <v>1035</v>
      </c>
      <c r="D2506" s="1" t="s">
        <v>2001</v>
      </c>
      <c r="E2506" s="2"/>
      <c r="F2506" s="3"/>
      <c r="G2506" s="2">
        <v>2</v>
      </c>
      <c r="H2506" s="3"/>
      <c r="I2506" s="68" t="str">
        <f>VLOOKUP(C2506,СПРАВОЧНИК!B:D,2,0)</f>
        <v>РОССИЯ</v>
      </c>
      <c r="J2506" s="68" t="str">
        <f>VLOOKUP(C2506,СПРАВОЧНИК!B:D,3,0)</f>
        <v>ОТЕЧЕСТВЕННЫЕ</v>
      </c>
      <c r="K2506" s="69" t="str">
        <f>VLOOKUP(СВОД2023[[#This Row],[ФО]],СПРАВОЧНИК!H:P,2,0)</f>
        <v>Приволжский ФО</v>
      </c>
    </row>
    <row r="2507" spans="1:11" x14ac:dyDescent="0.2">
      <c r="A2507" t="s">
        <v>600</v>
      </c>
      <c r="B2507" t="s">
        <v>591</v>
      </c>
      <c r="C2507" s="1" t="s">
        <v>1035</v>
      </c>
      <c r="D2507" s="1" t="s">
        <v>1313</v>
      </c>
      <c r="E2507" s="2">
        <v>8</v>
      </c>
      <c r="F2507" s="3">
        <v>3</v>
      </c>
      <c r="G2507" s="2">
        <v>40</v>
      </c>
      <c r="H2507" s="3">
        <v>22</v>
      </c>
      <c r="I2507" s="68" t="str">
        <f>VLOOKUP(C2507,СПРАВОЧНИК!B:D,2,0)</f>
        <v>РОССИЯ</v>
      </c>
      <c r="J2507" s="68" t="str">
        <f>VLOOKUP(C2507,СПРАВОЧНИК!B:D,3,0)</f>
        <v>ОТЕЧЕСТВЕННЫЕ</v>
      </c>
      <c r="K2507" s="69" t="str">
        <f>VLOOKUP(СВОД2023[[#This Row],[ФО]],СПРАВОЧНИК!H:P,2,0)</f>
        <v>Приволжский ФО</v>
      </c>
    </row>
    <row r="2508" spans="1:11" x14ac:dyDescent="0.2">
      <c r="A2508" t="s">
        <v>600</v>
      </c>
      <c r="B2508" t="s">
        <v>591</v>
      </c>
      <c r="C2508" s="1" t="s">
        <v>1035</v>
      </c>
      <c r="D2508" s="1" t="s">
        <v>1314</v>
      </c>
      <c r="E2508" s="2">
        <v>32</v>
      </c>
      <c r="F2508" s="3">
        <v>41</v>
      </c>
      <c r="G2508" s="2">
        <v>135</v>
      </c>
      <c r="H2508" s="3">
        <v>151</v>
      </c>
      <c r="I2508" s="68" t="str">
        <f>VLOOKUP(C2508,СПРАВОЧНИК!B:D,2,0)</f>
        <v>РОССИЯ</v>
      </c>
      <c r="J2508" s="68" t="str">
        <f>VLOOKUP(C2508,СПРАВОЧНИК!B:D,3,0)</f>
        <v>ОТЕЧЕСТВЕННЫЕ</v>
      </c>
      <c r="K2508" s="69" t="str">
        <f>VLOOKUP(СВОД2023[[#This Row],[ФО]],СПРАВОЧНИК!H:P,2,0)</f>
        <v>Приволжский ФО</v>
      </c>
    </row>
    <row r="2509" spans="1:11" x14ac:dyDescent="0.2">
      <c r="A2509" t="s">
        <v>600</v>
      </c>
      <c r="B2509" t="s">
        <v>591</v>
      </c>
      <c r="C2509" s="1" t="s">
        <v>1035</v>
      </c>
      <c r="D2509" s="1" t="s">
        <v>2002</v>
      </c>
      <c r="E2509" s="2"/>
      <c r="F2509" s="3"/>
      <c r="G2509" s="2">
        <v>4</v>
      </c>
      <c r="H2509" s="3">
        <v>1</v>
      </c>
      <c r="I2509" s="68" t="str">
        <f>VLOOKUP(C2509,СПРАВОЧНИК!B:D,2,0)</f>
        <v>РОССИЯ</v>
      </c>
      <c r="J2509" s="68" t="str">
        <f>VLOOKUP(C2509,СПРАВОЧНИК!B:D,3,0)</f>
        <v>ОТЕЧЕСТВЕННЫЕ</v>
      </c>
      <c r="K2509" s="69" t="str">
        <f>VLOOKUP(СВОД2023[[#This Row],[ФО]],СПРАВОЧНИК!H:P,2,0)</f>
        <v>Приволжский ФО</v>
      </c>
    </row>
    <row r="2510" spans="1:11" x14ac:dyDescent="0.2">
      <c r="A2510" t="s">
        <v>600</v>
      </c>
      <c r="B2510" t="s">
        <v>591</v>
      </c>
      <c r="C2510" s="1" t="s">
        <v>1035</v>
      </c>
      <c r="D2510" s="1" t="s">
        <v>2003</v>
      </c>
      <c r="E2510" s="2"/>
      <c r="F2510" s="3"/>
      <c r="G2510" s="2"/>
      <c r="H2510" s="3">
        <v>1</v>
      </c>
      <c r="I2510" s="68" t="str">
        <f>VLOOKUP(C2510,СПРАВОЧНИК!B:D,2,0)</f>
        <v>РОССИЯ</v>
      </c>
      <c r="J2510" s="68" t="str">
        <f>VLOOKUP(C2510,СПРАВОЧНИК!B:D,3,0)</f>
        <v>ОТЕЧЕСТВЕННЫЕ</v>
      </c>
      <c r="K2510" s="69" t="str">
        <f>VLOOKUP(СВОД2023[[#This Row],[ФО]],СПРАВОЧНИК!H:P,2,0)</f>
        <v>Приволжский ФО</v>
      </c>
    </row>
    <row r="2511" spans="1:11" x14ac:dyDescent="0.2">
      <c r="A2511" t="s">
        <v>600</v>
      </c>
      <c r="B2511" t="s">
        <v>591</v>
      </c>
      <c r="C2511" s="1" t="s">
        <v>1035</v>
      </c>
      <c r="D2511" s="1" t="s">
        <v>1315</v>
      </c>
      <c r="E2511" s="2">
        <v>2</v>
      </c>
      <c r="F2511" s="3"/>
      <c r="G2511" s="2">
        <v>8</v>
      </c>
      <c r="H2511" s="3">
        <v>2</v>
      </c>
      <c r="I2511" s="68" t="str">
        <f>VLOOKUP(C2511,СПРАВОЧНИК!B:D,2,0)</f>
        <v>РОССИЯ</v>
      </c>
      <c r="J2511" s="68" t="str">
        <f>VLOOKUP(C2511,СПРАВОЧНИК!B:D,3,0)</f>
        <v>ОТЕЧЕСТВЕННЫЕ</v>
      </c>
      <c r="K2511" s="69" t="str">
        <f>VLOOKUP(СВОД2023[[#This Row],[ФО]],СПРАВОЧНИК!H:P,2,0)</f>
        <v>Приволжский ФО</v>
      </c>
    </row>
    <row r="2512" spans="1:11" x14ac:dyDescent="0.2">
      <c r="A2512" t="s">
        <v>600</v>
      </c>
      <c r="B2512" t="s">
        <v>591</v>
      </c>
      <c r="C2512" s="1" t="s">
        <v>1035</v>
      </c>
      <c r="D2512" s="1" t="s">
        <v>2004</v>
      </c>
      <c r="E2512" s="2">
        <v>1</v>
      </c>
      <c r="F2512" s="3">
        <v>1</v>
      </c>
      <c r="G2512" s="2">
        <v>3</v>
      </c>
      <c r="H2512" s="3">
        <v>1</v>
      </c>
      <c r="I2512" s="68" t="str">
        <f>VLOOKUP(C2512,СПРАВОЧНИК!B:D,2,0)</f>
        <v>РОССИЯ</v>
      </c>
      <c r="J2512" s="68" t="str">
        <f>VLOOKUP(C2512,СПРАВОЧНИК!B:D,3,0)</f>
        <v>ОТЕЧЕСТВЕННЫЕ</v>
      </c>
      <c r="K2512" s="69" t="str">
        <f>VLOOKUP(СВОД2023[[#This Row],[ФО]],СПРАВОЧНИК!H:P,2,0)</f>
        <v>Приволжский ФО</v>
      </c>
    </row>
    <row r="2513" spans="1:11" x14ac:dyDescent="0.2">
      <c r="A2513" t="s">
        <v>600</v>
      </c>
      <c r="B2513" t="s">
        <v>591</v>
      </c>
      <c r="C2513" s="1" t="s">
        <v>1035</v>
      </c>
      <c r="D2513" s="1" t="s">
        <v>2005</v>
      </c>
      <c r="E2513" s="2">
        <v>2</v>
      </c>
      <c r="F2513" s="3">
        <v>1</v>
      </c>
      <c r="G2513" s="2">
        <v>5</v>
      </c>
      <c r="H2513" s="3">
        <v>2</v>
      </c>
      <c r="I2513" s="68" t="str">
        <f>VLOOKUP(C2513,СПРАВОЧНИК!B:D,2,0)</f>
        <v>РОССИЯ</v>
      </c>
      <c r="J2513" s="68" t="str">
        <f>VLOOKUP(C2513,СПРАВОЧНИК!B:D,3,0)</f>
        <v>ОТЕЧЕСТВЕННЫЕ</v>
      </c>
      <c r="K2513" s="69" t="str">
        <f>VLOOKUP(СВОД2023[[#This Row],[ФО]],СПРАВОЧНИК!H:P,2,0)</f>
        <v>Приволжский ФО</v>
      </c>
    </row>
    <row r="2514" spans="1:11" x14ac:dyDescent="0.2">
      <c r="A2514" t="s">
        <v>600</v>
      </c>
      <c r="B2514" t="s">
        <v>591</v>
      </c>
      <c r="C2514" s="1" t="s">
        <v>1035</v>
      </c>
      <c r="D2514" s="1" t="s">
        <v>2006</v>
      </c>
      <c r="E2514" s="2">
        <v>1</v>
      </c>
      <c r="F2514" s="3">
        <v>1</v>
      </c>
      <c r="G2514" s="2">
        <v>4</v>
      </c>
      <c r="H2514" s="3">
        <v>5</v>
      </c>
      <c r="I2514" s="68" t="str">
        <f>VLOOKUP(C2514,СПРАВОЧНИК!B:D,2,0)</f>
        <v>РОССИЯ</v>
      </c>
      <c r="J2514" s="68" t="str">
        <f>VLOOKUP(C2514,СПРАВОЧНИК!B:D,3,0)</f>
        <v>ОТЕЧЕСТВЕННЫЕ</v>
      </c>
      <c r="K2514" s="69" t="str">
        <f>VLOOKUP(СВОД2023[[#This Row],[ФО]],СПРАВОЧНИК!H:P,2,0)</f>
        <v>Приволжский ФО</v>
      </c>
    </row>
    <row r="2515" spans="1:11" x14ac:dyDescent="0.2">
      <c r="A2515" t="s">
        <v>600</v>
      </c>
      <c r="B2515" t="s">
        <v>591</v>
      </c>
      <c r="C2515" s="1" t="s">
        <v>1035</v>
      </c>
      <c r="D2515" s="1" t="s">
        <v>1316</v>
      </c>
      <c r="E2515" s="2">
        <v>3</v>
      </c>
      <c r="F2515" s="3">
        <v>3</v>
      </c>
      <c r="G2515" s="2">
        <v>7</v>
      </c>
      <c r="H2515" s="3">
        <v>6</v>
      </c>
      <c r="I2515" s="68" t="str">
        <f>VLOOKUP(C2515,СПРАВОЧНИК!B:D,2,0)</f>
        <v>РОССИЯ</v>
      </c>
      <c r="J2515" s="68" t="str">
        <f>VLOOKUP(C2515,СПРАВОЧНИК!B:D,3,0)</f>
        <v>ОТЕЧЕСТВЕННЫЕ</v>
      </c>
      <c r="K2515" s="69" t="str">
        <f>VLOOKUP(СВОД2023[[#This Row],[ФО]],СПРАВОЧНИК!H:P,2,0)</f>
        <v>Приволжский ФО</v>
      </c>
    </row>
    <row r="2516" spans="1:11" x14ac:dyDescent="0.2">
      <c r="A2516" t="s">
        <v>600</v>
      </c>
      <c r="B2516" t="s">
        <v>591</v>
      </c>
      <c r="C2516" s="1" t="s">
        <v>1035</v>
      </c>
      <c r="D2516" s="1" t="s">
        <v>1317</v>
      </c>
      <c r="E2516" s="2">
        <v>25</v>
      </c>
      <c r="F2516" s="3">
        <v>26</v>
      </c>
      <c r="G2516" s="2">
        <v>83</v>
      </c>
      <c r="H2516" s="3">
        <v>67</v>
      </c>
      <c r="I2516" s="68" t="str">
        <f>VLOOKUP(C2516,СПРАВОЧНИК!B:D,2,0)</f>
        <v>РОССИЯ</v>
      </c>
      <c r="J2516" s="68" t="str">
        <f>VLOOKUP(C2516,СПРАВОЧНИК!B:D,3,0)</f>
        <v>ОТЕЧЕСТВЕННЫЕ</v>
      </c>
      <c r="K2516" s="69" t="str">
        <f>VLOOKUP(СВОД2023[[#This Row],[ФО]],СПРАВОЧНИК!H:P,2,0)</f>
        <v>Приволжский ФО</v>
      </c>
    </row>
    <row r="2517" spans="1:11" x14ac:dyDescent="0.2">
      <c r="A2517" t="s">
        <v>600</v>
      </c>
      <c r="B2517" t="s">
        <v>591</v>
      </c>
      <c r="C2517" s="1" t="s">
        <v>1035</v>
      </c>
      <c r="D2517" s="1" t="s">
        <v>2007</v>
      </c>
      <c r="E2517" s="2"/>
      <c r="F2517" s="3"/>
      <c r="G2517" s="2">
        <v>1</v>
      </c>
      <c r="H2517" s="3"/>
      <c r="I2517" s="68" t="str">
        <f>VLOOKUP(C2517,СПРАВОЧНИК!B:D,2,0)</f>
        <v>РОССИЯ</v>
      </c>
      <c r="J2517" s="68" t="str">
        <f>VLOOKUP(C2517,СПРАВОЧНИК!B:D,3,0)</f>
        <v>ОТЕЧЕСТВЕННЫЕ</v>
      </c>
      <c r="K2517" s="69" t="str">
        <f>VLOOKUP(СВОД2023[[#This Row],[ФО]],СПРАВОЧНИК!H:P,2,0)</f>
        <v>Приволжский ФО</v>
      </c>
    </row>
    <row r="2518" spans="1:11" x14ac:dyDescent="0.2">
      <c r="A2518" t="s">
        <v>600</v>
      </c>
      <c r="B2518" t="s">
        <v>591</v>
      </c>
      <c r="C2518" s="1" t="s">
        <v>676</v>
      </c>
      <c r="D2518" s="1" t="s">
        <v>2008</v>
      </c>
      <c r="E2518" s="2"/>
      <c r="F2518" s="3">
        <v>1</v>
      </c>
      <c r="G2518" s="2"/>
      <c r="H2518" s="3">
        <v>1</v>
      </c>
      <c r="I2518" s="68" t="str">
        <f>VLOOKUP(C2518,СПРАВОЧНИК!B:D,2,0)</f>
        <v>КИТАЙ</v>
      </c>
      <c r="J2518" s="68" t="str">
        <f>VLOOKUP(C2518,СПРАВОЧНИК!B:D,3,0)</f>
        <v>ИНОМАРКИ</v>
      </c>
      <c r="K2518" s="69" t="str">
        <f>VLOOKUP(СВОД2023[[#This Row],[ФО]],СПРАВОЧНИК!H:P,2,0)</f>
        <v>Приволжский ФО</v>
      </c>
    </row>
    <row r="2519" spans="1:11" x14ac:dyDescent="0.2">
      <c r="A2519" t="s">
        <v>600</v>
      </c>
      <c r="B2519" t="s">
        <v>591</v>
      </c>
      <c r="C2519" s="1" t="s">
        <v>24</v>
      </c>
      <c r="D2519" s="1" t="s">
        <v>25</v>
      </c>
      <c r="E2519" s="2">
        <v>2</v>
      </c>
      <c r="F2519" s="3">
        <v>1</v>
      </c>
      <c r="G2519" s="2">
        <v>3</v>
      </c>
      <c r="H2519" s="3">
        <v>6</v>
      </c>
      <c r="I2519" s="68" t="str">
        <f>VLOOKUP(C2519,СПРАВОЧНИК!B:D,2,0)</f>
        <v>ЕВРОПА</v>
      </c>
      <c r="J2519" s="68" t="str">
        <f>VLOOKUP(C2519,СПРАВОЧНИК!B:D,3,0)</f>
        <v>ИНОМАРКИ</v>
      </c>
      <c r="K2519" s="69" t="str">
        <f>VLOOKUP(СВОД2023[[#This Row],[ФО]],СПРАВОЧНИК!H:P,2,0)</f>
        <v>Приволжский ФО</v>
      </c>
    </row>
    <row r="2520" spans="1:11" x14ac:dyDescent="0.2">
      <c r="A2520" t="s">
        <v>600</v>
      </c>
      <c r="B2520" t="s">
        <v>591</v>
      </c>
      <c r="C2520" s="1" t="s">
        <v>24</v>
      </c>
      <c r="D2520" s="1" t="s">
        <v>26</v>
      </c>
      <c r="E2520" s="2">
        <v>4</v>
      </c>
      <c r="F2520" s="3">
        <v>3</v>
      </c>
      <c r="G2520" s="2">
        <v>14</v>
      </c>
      <c r="H2520" s="3">
        <v>15</v>
      </c>
      <c r="I2520" s="68" t="str">
        <f>VLOOKUP(C2520,СПРАВОЧНИК!B:D,2,0)</f>
        <v>ЕВРОПА</v>
      </c>
      <c r="J2520" s="68" t="str">
        <f>VLOOKUP(C2520,СПРАВОЧНИК!B:D,3,0)</f>
        <v>ИНОМАРКИ</v>
      </c>
      <c r="K2520" s="69" t="str">
        <f>VLOOKUP(СВОД2023[[#This Row],[ФО]],СПРАВОЧНИК!H:P,2,0)</f>
        <v>Приволжский ФО</v>
      </c>
    </row>
    <row r="2521" spans="1:11" x14ac:dyDescent="0.2">
      <c r="A2521" t="s">
        <v>600</v>
      </c>
      <c r="B2521" t="s">
        <v>591</v>
      </c>
      <c r="C2521" s="1" t="s">
        <v>24</v>
      </c>
      <c r="D2521" s="1" t="s">
        <v>27</v>
      </c>
      <c r="E2521" s="2"/>
      <c r="F2521" s="3">
        <v>2</v>
      </c>
      <c r="G2521" s="2">
        <v>3</v>
      </c>
      <c r="H2521" s="3">
        <v>7</v>
      </c>
      <c r="I2521" s="68" t="str">
        <f>VLOOKUP(C2521,СПРАВОЧНИК!B:D,2,0)</f>
        <v>ЕВРОПА</v>
      </c>
      <c r="J2521" s="68" t="str">
        <f>VLOOKUP(C2521,СПРАВОЧНИК!B:D,3,0)</f>
        <v>ИНОМАРКИ</v>
      </c>
      <c r="K2521" s="69" t="str">
        <f>VLOOKUP(СВОД2023[[#This Row],[ФО]],СПРАВОЧНИК!H:P,2,0)</f>
        <v>Приволжский ФО</v>
      </c>
    </row>
    <row r="2522" spans="1:11" x14ac:dyDescent="0.2">
      <c r="A2522" t="s">
        <v>600</v>
      </c>
      <c r="B2522" t="s">
        <v>591</v>
      </c>
      <c r="C2522" s="1" t="s">
        <v>24</v>
      </c>
      <c r="D2522" s="1" t="s">
        <v>837</v>
      </c>
      <c r="E2522" s="2"/>
      <c r="F2522" s="3"/>
      <c r="G2522" s="2">
        <v>1</v>
      </c>
      <c r="H2522" s="3"/>
      <c r="I2522" s="68" t="str">
        <f>VLOOKUP(C2522,СПРАВОЧНИК!B:D,2,0)</f>
        <v>ЕВРОПА</v>
      </c>
      <c r="J2522" s="68" t="str">
        <f>VLOOKUP(C2522,СПРАВОЧНИК!B:D,3,0)</f>
        <v>ИНОМАРКИ</v>
      </c>
      <c r="K2522" s="69" t="str">
        <f>VLOOKUP(СВОД2023[[#This Row],[ФО]],СПРАВОЧНИК!H:P,2,0)</f>
        <v>Приволжский ФО</v>
      </c>
    </row>
    <row r="2523" spans="1:11" x14ac:dyDescent="0.2">
      <c r="A2523" t="s">
        <v>600</v>
      </c>
      <c r="B2523" t="s">
        <v>591</v>
      </c>
      <c r="C2523" s="1" t="s">
        <v>29</v>
      </c>
      <c r="D2523" s="1" t="s">
        <v>30</v>
      </c>
      <c r="E2523" s="2"/>
      <c r="F2523" s="3"/>
      <c r="G2523" s="2"/>
      <c r="H2523" s="3">
        <v>1</v>
      </c>
      <c r="I2523" s="68" t="str">
        <f>VLOOKUP(C2523,СПРАВОЧНИК!B:D,2,0)</f>
        <v>ЕВРОПА</v>
      </c>
      <c r="J2523" s="68" t="str">
        <f>VLOOKUP(C2523,СПРАВОЧНИК!B:D,3,0)</f>
        <v>ИНОМАРКИ</v>
      </c>
      <c r="K2523" s="69" t="str">
        <f>VLOOKUP(СВОД2023[[#This Row],[ФО]],СПРАВОЧНИК!H:P,2,0)</f>
        <v>Приволжский ФО</v>
      </c>
    </row>
    <row r="2524" spans="1:11" x14ac:dyDescent="0.2">
      <c r="A2524" t="s">
        <v>600</v>
      </c>
      <c r="B2524" t="s">
        <v>591</v>
      </c>
      <c r="C2524" s="1" t="s">
        <v>29</v>
      </c>
      <c r="D2524" s="1" t="s">
        <v>31</v>
      </c>
      <c r="E2524" s="2">
        <v>8</v>
      </c>
      <c r="F2524" s="3">
        <v>2</v>
      </c>
      <c r="G2524" s="2">
        <v>26</v>
      </c>
      <c r="H2524" s="3">
        <v>38</v>
      </c>
      <c r="I2524" s="68" t="str">
        <f>VLOOKUP(C2524,СПРАВОЧНИК!B:D,2,0)</f>
        <v>ЕВРОПА</v>
      </c>
      <c r="J2524" s="68" t="str">
        <f>VLOOKUP(C2524,СПРАВОЧНИК!B:D,3,0)</f>
        <v>ИНОМАРКИ</v>
      </c>
      <c r="K2524" s="69" t="str">
        <f>VLOOKUP(СВОД2023[[#This Row],[ФО]],СПРАВОЧНИК!H:P,2,0)</f>
        <v>Приволжский ФО</v>
      </c>
    </row>
    <row r="2525" spans="1:11" x14ac:dyDescent="0.2">
      <c r="A2525" t="s">
        <v>600</v>
      </c>
      <c r="B2525" t="s">
        <v>591</v>
      </c>
      <c r="C2525" s="1" t="s">
        <v>29</v>
      </c>
      <c r="D2525" s="1" t="s">
        <v>1318</v>
      </c>
      <c r="E2525" s="2">
        <v>1</v>
      </c>
      <c r="F2525" s="3">
        <v>1</v>
      </c>
      <c r="G2525" s="2">
        <v>6</v>
      </c>
      <c r="H2525" s="3">
        <v>1</v>
      </c>
      <c r="I2525" s="68" t="str">
        <f>VLOOKUP(C2525,СПРАВОЧНИК!B:D,2,0)</f>
        <v>ЕВРОПА</v>
      </c>
      <c r="J2525" s="68" t="str">
        <f>VLOOKUP(C2525,СПРАВОЧНИК!B:D,3,0)</f>
        <v>ИНОМАРКИ</v>
      </c>
      <c r="K2525" s="69" t="str">
        <f>VLOOKUP(СВОД2023[[#This Row],[ФО]],СПРАВОЧНИК!H:P,2,0)</f>
        <v>Приволжский ФО</v>
      </c>
    </row>
    <row r="2526" spans="1:11" x14ac:dyDescent="0.2">
      <c r="A2526" t="s">
        <v>600</v>
      </c>
      <c r="B2526" t="s">
        <v>591</v>
      </c>
      <c r="C2526" s="1" t="s">
        <v>29</v>
      </c>
      <c r="D2526" s="1" t="s">
        <v>34</v>
      </c>
      <c r="E2526" s="2">
        <v>1</v>
      </c>
      <c r="F2526" s="3"/>
      <c r="G2526" s="2">
        <v>2</v>
      </c>
      <c r="H2526" s="3">
        <v>1</v>
      </c>
      <c r="I2526" s="68" t="str">
        <f>VLOOKUP(C2526,СПРАВОЧНИК!B:D,2,0)</f>
        <v>ЕВРОПА</v>
      </c>
      <c r="J2526" s="68" t="str">
        <f>VLOOKUP(C2526,СПРАВОЧНИК!B:D,3,0)</f>
        <v>ИНОМАРКИ</v>
      </c>
      <c r="K2526" s="69" t="str">
        <f>VLOOKUP(СВОД2023[[#This Row],[ФО]],СПРАВОЧНИК!H:P,2,0)</f>
        <v>Приволжский ФО</v>
      </c>
    </row>
    <row r="2527" spans="1:11" x14ac:dyDescent="0.2">
      <c r="A2527" t="s">
        <v>600</v>
      </c>
      <c r="B2527" t="s">
        <v>591</v>
      </c>
      <c r="C2527" s="1" t="s">
        <v>29</v>
      </c>
      <c r="D2527" s="1" t="s">
        <v>624</v>
      </c>
      <c r="E2527" s="2">
        <v>122</v>
      </c>
      <c r="F2527" s="3">
        <v>55</v>
      </c>
      <c r="G2527" s="2">
        <v>591</v>
      </c>
      <c r="H2527" s="3">
        <v>335</v>
      </c>
      <c r="I2527" s="68" t="str">
        <f>VLOOKUP(C2527,СПРАВОЧНИК!B:D,2,0)</f>
        <v>ЕВРОПА</v>
      </c>
      <c r="J2527" s="68" t="str">
        <f>VLOOKUP(C2527,СПРАВОЧНИК!B:D,3,0)</f>
        <v>ИНОМАРКИ</v>
      </c>
      <c r="K2527" s="69" t="str">
        <f>VLOOKUP(СВОД2023[[#This Row],[ФО]],СПРАВОЧНИК!H:P,2,0)</f>
        <v>Приволжский ФО</v>
      </c>
    </row>
    <row r="2528" spans="1:11" x14ac:dyDescent="0.2">
      <c r="A2528" t="s">
        <v>600</v>
      </c>
      <c r="B2528" t="s">
        <v>591</v>
      </c>
      <c r="C2528" s="1" t="s">
        <v>29</v>
      </c>
      <c r="D2528" s="1" t="s">
        <v>35</v>
      </c>
      <c r="E2528" s="2">
        <v>13</v>
      </c>
      <c r="F2528" s="3">
        <v>2</v>
      </c>
      <c r="G2528" s="2">
        <v>54</v>
      </c>
      <c r="H2528" s="3">
        <v>12</v>
      </c>
      <c r="I2528" s="68" t="str">
        <f>VLOOKUP(C2528,СПРАВОЧНИК!B:D,2,0)</f>
        <v>ЕВРОПА</v>
      </c>
      <c r="J2528" s="68" t="str">
        <f>VLOOKUP(C2528,СПРАВОЧНИК!B:D,3,0)</f>
        <v>ИНОМАРКИ</v>
      </c>
      <c r="K2528" s="69" t="str">
        <f>VLOOKUP(СВОД2023[[#This Row],[ФО]],СПРАВОЧНИК!H:P,2,0)</f>
        <v>Приволжский ФО</v>
      </c>
    </row>
    <row r="2529" spans="1:11" x14ac:dyDescent="0.2">
      <c r="A2529" t="s">
        <v>600</v>
      </c>
      <c r="B2529" t="s">
        <v>591</v>
      </c>
      <c r="C2529" s="1" t="s">
        <v>29</v>
      </c>
      <c r="D2529" s="1" t="s">
        <v>838</v>
      </c>
      <c r="E2529" s="2">
        <v>8</v>
      </c>
      <c r="F2529" s="3">
        <v>1</v>
      </c>
      <c r="G2529" s="2">
        <v>25</v>
      </c>
      <c r="H2529" s="3">
        <v>7</v>
      </c>
      <c r="I2529" s="68" t="str">
        <f>VLOOKUP(C2529,СПРАВОЧНИК!B:D,2,0)</f>
        <v>ЕВРОПА</v>
      </c>
      <c r="J2529" s="68" t="str">
        <f>VLOOKUP(C2529,СПРАВОЧНИК!B:D,3,0)</f>
        <v>ИНОМАРКИ</v>
      </c>
      <c r="K2529" s="69" t="str">
        <f>VLOOKUP(СВОД2023[[#This Row],[ФО]],СПРАВОЧНИК!H:P,2,0)</f>
        <v>Приволжский ФО</v>
      </c>
    </row>
    <row r="2530" spans="1:11" x14ac:dyDescent="0.2">
      <c r="A2530" t="s">
        <v>600</v>
      </c>
      <c r="B2530" t="s">
        <v>591</v>
      </c>
      <c r="C2530" s="1" t="s">
        <v>29</v>
      </c>
      <c r="D2530" s="1" t="s">
        <v>36</v>
      </c>
      <c r="E2530" s="2">
        <v>444</v>
      </c>
      <c r="F2530" s="3">
        <v>253</v>
      </c>
      <c r="G2530" s="2">
        <v>2318</v>
      </c>
      <c r="H2530" s="3">
        <v>1276</v>
      </c>
      <c r="I2530" s="68" t="str">
        <f>VLOOKUP(C2530,СПРАВОЧНИК!B:D,2,0)</f>
        <v>ЕВРОПА</v>
      </c>
      <c r="J2530" s="68" t="str">
        <f>VLOOKUP(C2530,СПРАВОЧНИК!B:D,3,0)</f>
        <v>ИНОМАРКИ</v>
      </c>
      <c r="K2530" s="69" t="str">
        <f>VLOOKUP(СВОД2023[[#This Row],[ФО]],СПРАВОЧНИК!H:P,2,0)</f>
        <v>Приволжский ФО</v>
      </c>
    </row>
    <row r="2531" spans="1:11" x14ac:dyDescent="0.2">
      <c r="A2531" t="s">
        <v>600</v>
      </c>
      <c r="B2531" t="s">
        <v>591</v>
      </c>
      <c r="C2531" s="1" t="s">
        <v>29</v>
      </c>
      <c r="D2531" s="1" t="s">
        <v>1319</v>
      </c>
      <c r="E2531" s="2">
        <v>22</v>
      </c>
      <c r="F2531" s="3">
        <v>2</v>
      </c>
      <c r="G2531" s="2">
        <v>90</v>
      </c>
      <c r="H2531" s="3">
        <v>39</v>
      </c>
      <c r="I2531" s="68" t="str">
        <f>VLOOKUP(C2531,СПРАВОЧНИК!B:D,2,0)</f>
        <v>ЕВРОПА</v>
      </c>
      <c r="J2531" s="68" t="str">
        <f>VLOOKUP(C2531,СПРАВОЧНИК!B:D,3,0)</f>
        <v>ИНОМАРКИ</v>
      </c>
      <c r="K2531" s="69" t="str">
        <f>VLOOKUP(СВОД2023[[#This Row],[ФО]],СПРАВОЧНИК!H:P,2,0)</f>
        <v>Приволжский ФО</v>
      </c>
    </row>
    <row r="2532" spans="1:11" x14ac:dyDescent="0.2">
      <c r="A2532" t="s">
        <v>600</v>
      </c>
      <c r="B2532" t="s">
        <v>591</v>
      </c>
      <c r="C2532" s="1" t="s">
        <v>29</v>
      </c>
      <c r="D2532" s="1" t="s">
        <v>37</v>
      </c>
      <c r="E2532" s="2">
        <v>30</v>
      </c>
      <c r="F2532" s="3">
        <v>12</v>
      </c>
      <c r="G2532" s="2">
        <v>162</v>
      </c>
      <c r="H2532" s="3">
        <v>63</v>
      </c>
      <c r="I2532" s="68" t="str">
        <f>VLOOKUP(C2532,СПРАВОЧНИК!B:D,2,0)</f>
        <v>ЕВРОПА</v>
      </c>
      <c r="J2532" s="68" t="str">
        <f>VLOOKUP(C2532,СПРАВОЧНИК!B:D,3,0)</f>
        <v>ИНОМАРКИ</v>
      </c>
      <c r="K2532" s="69" t="str">
        <f>VLOOKUP(СВОД2023[[#This Row],[ФО]],СПРАВОЧНИК!H:P,2,0)</f>
        <v>Приволжский ФО</v>
      </c>
    </row>
    <row r="2533" spans="1:11" x14ac:dyDescent="0.2">
      <c r="A2533" t="s">
        <v>600</v>
      </c>
      <c r="B2533" t="s">
        <v>591</v>
      </c>
      <c r="C2533" s="1" t="s">
        <v>29</v>
      </c>
      <c r="D2533" s="1" t="s">
        <v>38</v>
      </c>
      <c r="E2533" s="2">
        <v>470</v>
      </c>
      <c r="F2533" s="3">
        <v>328</v>
      </c>
      <c r="G2533" s="2">
        <v>2495</v>
      </c>
      <c r="H2533" s="3">
        <v>1651</v>
      </c>
      <c r="I2533" s="68" t="str">
        <f>VLOOKUP(C2533,СПРАВОЧНИК!B:D,2,0)</f>
        <v>ЕВРОПА</v>
      </c>
      <c r="J2533" s="68" t="str">
        <f>VLOOKUP(C2533,СПРАВОЧНИК!B:D,3,0)</f>
        <v>ИНОМАРКИ</v>
      </c>
      <c r="K2533" s="69" t="str">
        <f>VLOOKUP(СВОД2023[[#This Row],[ФО]],СПРАВОЧНИК!H:P,2,0)</f>
        <v>Приволжский ФО</v>
      </c>
    </row>
    <row r="2534" spans="1:11" x14ac:dyDescent="0.2">
      <c r="A2534" t="s">
        <v>600</v>
      </c>
      <c r="B2534" t="s">
        <v>591</v>
      </c>
      <c r="C2534" s="1" t="s">
        <v>29</v>
      </c>
      <c r="D2534" s="1" t="s">
        <v>1320</v>
      </c>
      <c r="E2534" s="2">
        <v>11</v>
      </c>
      <c r="F2534" s="3">
        <v>9</v>
      </c>
      <c r="G2534" s="2">
        <v>66</v>
      </c>
      <c r="H2534" s="3">
        <v>37</v>
      </c>
      <c r="I2534" s="68" t="str">
        <f>VLOOKUP(C2534,СПРАВОЧНИК!B:D,2,0)</f>
        <v>ЕВРОПА</v>
      </c>
      <c r="J2534" s="68" t="str">
        <f>VLOOKUP(C2534,СПРАВОЧНИК!B:D,3,0)</f>
        <v>ИНОМАРКИ</v>
      </c>
      <c r="K2534" s="69" t="str">
        <f>VLOOKUP(СВОД2023[[#This Row],[ФО]],СПРАВОЧНИК!H:P,2,0)</f>
        <v>Приволжский ФО</v>
      </c>
    </row>
    <row r="2535" spans="1:11" x14ac:dyDescent="0.2">
      <c r="A2535" t="s">
        <v>600</v>
      </c>
      <c r="B2535" t="s">
        <v>591</v>
      </c>
      <c r="C2535" s="1" t="s">
        <v>29</v>
      </c>
      <c r="D2535" s="1" t="s">
        <v>1321</v>
      </c>
      <c r="E2535" s="2">
        <v>12</v>
      </c>
      <c r="F2535" s="3">
        <v>17</v>
      </c>
      <c r="G2535" s="2">
        <v>57</v>
      </c>
      <c r="H2535" s="3">
        <v>54</v>
      </c>
      <c r="I2535" s="68" t="str">
        <f>VLOOKUP(C2535,СПРАВОЧНИК!B:D,2,0)</f>
        <v>ЕВРОПА</v>
      </c>
      <c r="J2535" s="68" t="str">
        <f>VLOOKUP(C2535,СПРАВОЧНИК!B:D,3,0)</f>
        <v>ИНОМАРКИ</v>
      </c>
      <c r="K2535" s="69" t="str">
        <f>VLOOKUP(СВОД2023[[#This Row],[ФО]],СПРАВОЧНИК!H:P,2,0)</f>
        <v>Приволжский ФО</v>
      </c>
    </row>
    <row r="2536" spans="1:11" x14ac:dyDescent="0.2">
      <c r="A2536" t="s">
        <v>600</v>
      </c>
      <c r="B2536" t="s">
        <v>591</v>
      </c>
      <c r="C2536" s="1" t="s">
        <v>29</v>
      </c>
      <c r="D2536" s="1" t="s">
        <v>1322</v>
      </c>
      <c r="E2536" s="2">
        <v>6</v>
      </c>
      <c r="F2536" s="3"/>
      <c r="G2536" s="2">
        <v>11</v>
      </c>
      <c r="H2536" s="3">
        <v>7</v>
      </c>
      <c r="I2536" s="68" t="str">
        <f>VLOOKUP(C2536,СПРАВОЧНИК!B:D,2,0)</f>
        <v>ЕВРОПА</v>
      </c>
      <c r="J2536" s="68" t="str">
        <f>VLOOKUP(C2536,СПРАВОЧНИК!B:D,3,0)</f>
        <v>ИНОМАРКИ</v>
      </c>
      <c r="K2536" s="69" t="str">
        <f>VLOOKUP(СВОД2023[[#This Row],[ФО]],СПРАВОЧНИК!H:P,2,0)</f>
        <v>Приволжский ФО</v>
      </c>
    </row>
    <row r="2537" spans="1:11" x14ac:dyDescent="0.2">
      <c r="A2537" t="s">
        <v>600</v>
      </c>
      <c r="B2537" t="s">
        <v>591</v>
      </c>
      <c r="C2537" s="1" t="s">
        <v>29</v>
      </c>
      <c r="D2537" s="1" t="s">
        <v>39</v>
      </c>
      <c r="E2537" s="2">
        <v>11</v>
      </c>
      <c r="F2537" s="3">
        <v>8</v>
      </c>
      <c r="G2537" s="2">
        <v>55</v>
      </c>
      <c r="H2537" s="3">
        <v>43</v>
      </c>
      <c r="I2537" s="68" t="str">
        <f>VLOOKUP(C2537,СПРАВОЧНИК!B:D,2,0)</f>
        <v>ЕВРОПА</v>
      </c>
      <c r="J2537" s="68" t="str">
        <f>VLOOKUP(C2537,СПРАВОЧНИК!B:D,3,0)</f>
        <v>ИНОМАРКИ</v>
      </c>
      <c r="K2537" s="69" t="str">
        <f>VLOOKUP(СВОД2023[[#This Row],[ФО]],СПРАВОЧНИК!H:P,2,0)</f>
        <v>Приволжский ФО</v>
      </c>
    </row>
    <row r="2538" spans="1:11" x14ac:dyDescent="0.2">
      <c r="A2538" t="s">
        <v>600</v>
      </c>
      <c r="B2538" t="s">
        <v>591</v>
      </c>
      <c r="C2538" s="1" t="s">
        <v>29</v>
      </c>
      <c r="D2538" s="1" t="s">
        <v>40</v>
      </c>
      <c r="E2538" s="2">
        <v>81</v>
      </c>
      <c r="F2538" s="3">
        <v>42</v>
      </c>
      <c r="G2538" s="2">
        <v>390</v>
      </c>
      <c r="H2538" s="3">
        <v>294</v>
      </c>
      <c r="I2538" s="68" t="str">
        <f>VLOOKUP(C2538,СПРАВОЧНИК!B:D,2,0)</f>
        <v>ЕВРОПА</v>
      </c>
      <c r="J2538" s="68" t="str">
        <f>VLOOKUP(C2538,СПРАВОЧНИК!B:D,3,0)</f>
        <v>ИНОМАРКИ</v>
      </c>
      <c r="K2538" s="69" t="str">
        <f>VLOOKUP(СВОД2023[[#This Row],[ФО]],СПРАВОЧНИК!H:P,2,0)</f>
        <v>Приволжский ФО</v>
      </c>
    </row>
    <row r="2539" spans="1:11" x14ac:dyDescent="0.2">
      <c r="A2539" t="s">
        <v>600</v>
      </c>
      <c r="B2539" t="s">
        <v>591</v>
      </c>
      <c r="C2539" s="1" t="s">
        <v>29</v>
      </c>
      <c r="D2539" s="1" t="s">
        <v>41</v>
      </c>
      <c r="E2539" s="2">
        <v>8</v>
      </c>
      <c r="F2539" s="3">
        <v>3</v>
      </c>
      <c r="G2539" s="2">
        <v>24</v>
      </c>
      <c r="H2539" s="3">
        <v>16</v>
      </c>
      <c r="I2539" s="68" t="str">
        <f>VLOOKUP(C2539,СПРАВОЧНИК!B:D,2,0)</f>
        <v>ЕВРОПА</v>
      </c>
      <c r="J2539" s="68" t="str">
        <f>VLOOKUP(C2539,СПРАВОЧНИК!B:D,3,0)</f>
        <v>ИНОМАРКИ</v>
      </c>
      <c r="K2539" s="69" t="str">
        <f>VLOOKUP(СВОД2023[[#This Row],[ФО]],СПРАВОЧНИК!H:P,2,0)</f>
        <v>Приволжский ФО</v>
      </c>
    </row>
    <row r="2540" spans="1:11" x14ac:dyDescent="0.2">
      <c r="A2540" t="s">
        <v>600</v>
      </c>
      <c r="B2540" t="s">
        <v>591</v>
      </c>
      <c r="C2540" s="1" t="s">
        <v>29</v>
      </c>
      <c r="D2540" s="1" t="s">
        <v>2009</v>
      </c>
      <c r="E2540" s="2">
        <v>1</v>
      </c>
      <c r="F2540" s="3">
        <v>2</v>
      </c>
      <c r="G2540" s="2">
        <v>1</v>
      </c>
      <c r="H2540" s="3">
        <v>3</v>
      </c>
      <c r="I2540" s="68" t="str">
        <f>VLOOKUP(C2540,СПРАВОЧНИК!B:D,2,0)</f>
        <v>ЕВРОПА</v>
      </c>
      <c r="J2540" s="68" t="str">
        <f>VLOOKUP(C2540,СПРАВОЧНИК!B:D,3,0)</f>
        <v>ИНОМАРКИ</v>
      </c>
      <c r="K2540" s="69" t="str">
        <f>VLOOKUP(СВОД2023[[#This Row],[ФО]],СПРАВОЧНИК!H:P,2,0)</f>
        <v>Приволжский ФО</v>
      </c>
    </row>
    <row r="2541" spans="1:11" x14ac:dyDescent="0.2">
      <c r="A2541" t="s">
        <v>600</v>
      </c>
      <c r="B2541" t="s">
        <v>591</v>
      </c>
      <c r="C2541" s="1" t="s">
        <v>29</v>
      </c>
      <c r="D2541" s="1" t="s">
        <v>42</v>
      </c>
      <c r="E2541" s="2"/>
      <c r="F2541" s="3"/>
      <c r="G2541" s="2">
        <v>4</v>
      </c>
      <c r="H2541" s="3">
        <v>3</v>
      </c>
      <c r="I2541" s="68" t="str">
        <f>VLOOKUP(C2541,СПРАВОЧНИК!B:D,2,0)</f>
        <v>ЕВРОПА</v>
      </c>
      <c r="J2541" s="68" t="str">
        <f>VLOOKUP(C2541,СПРАВОЧНИК!B:D,3,0)</f>
        <v>ИНОМАРКИ</v>
      </c>
      <c r="K2541" s="69" t="str">
        <f>VLOOKUP(СВОД2023[[#This Row],[ФО]],СПРАВОЧНИК!H:P,2,0)</f>
        <v>Приволжский ФО</v>
      </c>
    </row>
    <row r="2542" spans="1:11" x14ac:dyDescent="0.2">
      <c r="A2542" t="s">
        <v>600</v>
      </c>
      <c r="B2542" t="s">
        <v>591</v>
      </c>
      <c r="C2542" s="1" t="s">
        <v>29</v>
      </c>
      <c r="D2542" s="1" t="s">
        <v>43</v>
      </c>
      <c r="E2542" s="2">
        <v>1</v>
      </c>
      <c r="F2542" s="3"/>
      <c r="G2542" s="2">
        <v>2</v>
      </c>
      <c r="H2542" s="3">
        <v>2</v>
      </c>
      <c r="I2542" s="68" t="str">
        <f>VLOOKUP(C2542,СПРАВОЧНИК!B:D,2,0)</f>
        <v>ЕВРОПА</v>
      </c>
      <c r="J2542" s="68" t="str">
        <f>VLOOKUP(C2542,СПРАВОЧНИК!B:D,3,0)</f>
        <v>ИНОМАРКИ</v>
      </c>
      <c r="K2542" s="69" t="str">
        <f>VLOOKUP(СВОД2023[[#This Row],[ФО]],СПРАВОЧНИК!H:P,2,0)</f>
        <v>Приволжский ФО</v>
      </c>
    </row>
    <row r="2543" spans="1:11" x14ac:dyDescent="0.2">
      <c r="A2543" t="s">
        <v>600</v>
      </c>
      <c r="B2543" t="s">
        <v>591</v>
      </c>
      <c r="C2543" s="1" t="s">
        <v>29</v>
      </c>
      <c r="D2543" s="1" t="s">
        <v>44</v>
      </c>
      <c r="E2543" s="2">
        <v>1</v>
      </c>
      <c r="F2543" s="3">
        <v>1</v>
      </c>
      <c r="G2543" s="2">
        <v>12</v>
      </c>
      <c r="H2543" s="3">
        <v>7</v>
      </c>
      <c r="I2543" s="68" t="str">
        <f>VLOOKUP(C2543,СПРАВОЧНИК!B:D,2,0)</f>
        <v>ЕВРОПА</v>
      </c>
      <c r="J2543" s="68" t="str">
        <f>VLOOKUP(C2543,СПРАВОЧНИК!B:D,3,0)</f>
        <v>ИНОМАРКИ</v>
      </c>
      <c r="K2543" s="69" t="str">
        <f>VLOOKUP(СВОД2023[[#This Row],[ФО]],СПРАВОЧНИК!H:P,2,0)</f>
        <v>Приволжский ФО</v>
      </c>
    </row>
    <row r="2544" spans="1:11" x14ac:dyDescent="0.2">
      <c r="A2544" t="s">
        <v>600</v>
      </c>
      <c r="B2544" t="s">
        <v>591</v>
      </c>
      <c r="C2544" s="1" t="s">
        <v>29</v>
      </c>
      <c r="D2544" s="1" t="s">
        <v>45</v>
      </c>
      <c r="E2544" s="2">
        <v>5</v>
      </c>
      <c r="F2544" s="3">
        <v>2</v>
      </c>
      <c r="G2544" s="2">
        <v>25</v>
      </c>
      <c r="H2544" s="3">
        <v>10</v>
      </c>
      <c r="I2544" s="68" t="str">
        <f>VLOOKUP(C2544,СПРАВОЧНИК!B:D,2,0)</f>
        <v>ЕВРОПА</v>
      </c>
      <c r="J2544" s="68" t="str">
        <f>VLOOKUP(C2544,СПРАВОЧНИК!B:D,3,0)</f>
        <v>ИНОМАРКИ</v>
      </c>
      <c r="K2544" s="69" t="str">
        <f>VLOOKUP(СВОД2023[[#This Row],[ФО]],СПРАВОЧНИК!H:P,2,0)</f>
        <v>Приволжский ФО</v>
      </c>
    </row>
    <row r="2545" spans="1:11" x14ac:dyDescent="0.2">
      <c r="A2545" t="s">
        <v>600</v>
      </c>
      <c r="B2545" t="s">
        <v>591</v>
      </c>
      <c r="C2545" s="1" t="s">
        <v>29</v>
      </c>
      <c r="D2545" s="1" t="s">
        <v>1323</v>
      </c>
      <c r="E2545" s="2">
        <v>1</v>
      </c>
      <c r="F2545" s="3">
        <v>1</v>
      </c>
      <c r="G2545" s="2">
        <v>3</v>
      </c>
      <c r="H2545" s="3">
        <v>3</v>
      </c>
      <c r="I2545" s="68" t="str">
        <f>VLOOKUP(C2545,СПРАВОЧНИК!B:D,2,0)</f>
        <v>ЕВРОПА</v>
      </c>
      <c r="J2545" s="68" t="str">
        <f>VLOOKUP(C2545,СПРАВОЧНИК!B:D,3,0)</f>
        <v>ИНОМАРКИ</v>
      </c>
      <c r="K2545" s="69" t="str">
        <f>VLOOKUP(СВОД2023[[#This Row],[ФО]],СПРАВОЧНИК!H:P,2,0)</f>
        <v>Приволжский ФО</v>
      </c>
    </row>
    <row r="2546" spans="1:11" x14ac:dyDescent="0.2">
      <c r="A2546" t="s">
        <v>600</v>
      </c>
      <c r="B2546" t="s">
        <v>591</v>
      </c>
      <c r="C2546" s="1" t="s">
        <v>29</v>
      </c>
      <c r="D2546" s="1" t="s">
        <v>46</v>
      </c>
      <c r="E2546" s="2">
        <v>1</v>
      </c>
      <c r="F2546" s="3"/>
      <c r="G2546" s="2">
        <v>2</v>
      </c>
      <c r="H2546" s="3">
        <v>2</v>
      </c>
      <c r="I2546" s="68" t="str">
        <f>VLOOKUP(C2546,СПРАВОЧНИК!B:D,2,0)</f>
        <v>ЕВРОПА</v>
      </c>
      <c r="J2546" s="68" t="str">
        <f>VLOOKUP(C2546,СПРАВОЧНИК!B:D,3,0)</f>
        <v>ИНОМАРКИ</v>
      </c>
      <c r="K2546" s="69" t="str">
        <f>VLOOKUP(СВОД2023[[#This Row],[ФО]],СПРАВОЧНИК!H:P,2,0)</f>
        <v>Приволжский ФО</v>
      </c>
    </row>
    <row r="2547" spans="1:11" x14ac:dyDescent="0.2">
      <c r="A2547" t="s">
        <v>600</v>
      </c>
      <c r="B2547" t="s">
        <v>591</v>
      </c>
      <c r="C2547" s="1" t="s">
        <v>29</v>
      </c>
      <c r="D2547" s="1" t="s">
        <v>47</v>
      </c>
      <c r="E2547" s="2">
        <v>163</v>
      </c>
      <c r="F2547" s="3">
        <v>72</v>
      </c>
      <c r="G2547" s="2">
        <v>918</v>
      </c>
      <c r="H2547" s="3">
        <v>434</v>
      </c>
      <c r="I2547" s="68" t="str">
        <f>VLOOKUP(C2547,СПРАВОЧНИК!B:D,2,0)</f>
        <v>ЕВРОПА</v>
      </c>
      <c r="J2547" s="68" t="str">
        <f>VLOOKUP(C2547,СПРАВОЧНИК!B:D,3,0)</f>
        <v>ИНОМАРКИ</v>
      </c>
      <c r="K2547" s="69" t="str">
        <f>VLOOKUP(СВОД2023[[#This Row],[ФО]],СПРАВОЧНИК!H:P,2,0)</f>
        <v>Приволжский ФО</v>
      </c>
    </row>
    <row r="2548" spans="1:11" x14ac:dyDescent="0.2">
      <c r="A2548" t="s">
        <v>600</v>
      </c>
      <c r="B2548" t="s">
        <v>591</v>
      </c>
      <c r="C2548" s="1" t="s">
        <v>29</v>
      </c>
      <c r="D2548" s="1" t="s">
        <v>48</v>
      </c>
      <c r="E2548" s="2">
        <v>15</v>
      </c>
      <c r="F2548" s="3">
        <v>5</v>
      </c>
      <c r="G2548" s="2">
        <v>86</v>
      </c>
      <c r="H2548" s="3">
        <v>40</v>
      </c>
      <c r="I2548" s="68" t="str">
        <f>VLOOKUP(C2548,СПРАВОЧНИК!B:D,2,0)</f>
        <v>ЕВРОПА</v>
      </c>
      <c r="J2548" s="68" t="str">
        <f>VLOOKUP(C2548,СПРАВОЧНИК!B:D,3,0)</f>
        <v>ИНОМАРКИ</v>
      </c>
      <c r="K2548" s="69" t="str">
        <f>VLOOKUP(СВОД2023[[#This Row],[ФО]],СПРАВОЧНИК!H:P,2,0)</f>
        <v>Приволжский ФО</v>
      </c>
    </row>
    <row r="2549" spans="1:11" x14ac:dyDescent="0.2">
      <c r="A2549" t="s">
        <v>600</v>
      </c>
      <c r="B2549" t="s">
        <v>591</v>
      </c>
      <c r="C2549" s="1" t="s">
        <v>29</v>
      </c>
      <c r="D2549" s="1" t="s">
        <v>49</v>
      </c>
      <c r="E2549" s="2">
        <v>317</v>
      </c>
      <c r="F2549" s="3">
        <v>154</v>
      </c>
      <c r="G2549" s="2">
        <v>1887</v>
      </c>
      <c r="H2549" s="3">
        <v>912</v>
      </c>
      <c r="I2549" s="68" t="str">
        <f>VLOOKUP(C2549,СПРАВОЧНИК!B:D,2,0)</f>
        <v>ЕВРОПА</v>
      </c>
      <c r="J2549" s="68" t="str">
        <f>VLOOKUP(C2549,СПРАВОЧНИК!B:D,3,0)</f>
        <v>ИНОМАРКИ</v>
      </c>
      <c r="K2549" s="69" t="str">
        <f>VLOOKUP(СВОД2023[[#This Row],[ФО]],СПРАВОЧНИК!H:P,2,0)</f>
        <v>Приволжский ФО</v>
      </c>
    </row>
    <row r="2550" spans="1:11" x14ac:dyDescent="0.2">
      <c r="A2550" t="s">
        <v>600</v>
      </c>
      <c r="B2550" t="s">
        <v>591</v>
      </c>
      <c r="C2550" s="1" t="s">
        <v>29</v>
      </c>
      <c r="D2550" s="1" t="s">
        <v>632</v>
      </c>
      <c r="E2550" s="2"/>
      <c r="F2550" s="3"/>
      <c r="G2550" s="2">
        <v>7</v>
      </c>
      <c r="H2550" s="3"/>
      <c r="I2550" s="68" t="str">
        <f>VLOOKUP(C2550,СПРАВОЧНИК!B:D,2,0)</f>
        <v>ЕВРОПА</v>
      </c>
      <c r="J2550" s="68" t="str">
        <f>VLOOKUP(C2550,СПРАВОЧНИК!B:D,3,0)</f>
        <v>ИНОМАРКИ</v>
      </c>
      <c r="K2550" s="69" t="str">
        <f>VLOOKUP(СВОД2023[[#This Row],[ФО]],СПРАВОЧНИК!H:P,2,0)</f>
        <v>Приволжский ФО</v>
      </c>
    </row>
    <row r="2551" spans="1:11" x14ac:dyDescent="0.2">
      <c r="A2551" t="s">
        <v>600</v>
      </c>
      <c r="B2551" t="s">
        <v>591</v>
      </c>
      <c r="C2551" s="1" t="s">
        <v>29</v>
      </c>
      <c r="D2551" s="1" t="s">
        <v>50</v>
      </c>
      <c r="E2551" s="2">
        <v>66</v>
      </c>
      <c r="F2551" s="3">
        <v>27</v>
      </c>
      <c r="G2551" s="2">
        <v>397</v>
      </c>
      <c r="H2551" s="3">
        <v>188</v>
      </c>
      <c r="I2551" s="68" t="str">
        <f>VLOOKUP(C2551,СПРАВОЧНИК!B:D,2,0)</f>
        <v>ЕВРОПА</v>
      </c>
      <c r="J2551" s="68" t="str">
        <f>VLOOKUP(C2551,СПРАВОЧНИК!B:D,3,0)</f>
        <v>ИНОМАРКИ</v>
      </c>
      <c r="K2551" s="69" t="str">
        <f>VLOOKUP(СВОД2023[[#This Row],[ФО]],СПРАВОЧНИК!H:P,2,0)</f>
        <v>Приволжский ФО</v>
      </c>
    </row>
    <row r="2552" spans="1:11" x14ac:dyDescent="0.2">
      <c r="A2552" t="s">
        <v>600</v>
      </c>
      <c r="B2552" t="s">
        <v>591</v>
      </c>
      <c r="C2552" s="1" t="s">
        <v>29</v>
      </c>
      <c r="D2552" s="1" t="s">
        <v>51</v>
      </c>
      <c r="E2552" s="2">
        <v>1</v>
      </c>
      <c r="F2552" s="3"/>
      <c r="G2552" s="2">
        <v>4</v>
      </c>
      <c r="H2552" s="3"/>
      <c r="I2552" s="68" t="str">
        <f>VLOOKUP(C2552,СПРАВОЧНИК!B:D,2,0)</f>
        <v>ЕВРОПА</v>
      </c>
      <c r="J2552" s="68" t="str">
        <f>VLOOKUP(C2552,СПРАВОЧНИК!B:D,3,0)</f>
        <v>ИНОМАРКИ</v>
      </c>
      <c r="K2552" s="69" t="str">
        <f>VLOOKUP(СВОД2023[[#This Row],[ФО]],СПРАВОЧНИК!H:P,2,0)</f>
        <v>Приволжский ФО</v>
      </c>
    </row>
    <row r="2553" spans="1:11" x14ac:dyDescent="0.2">
      <c r="A2553" t="s">
        <v>600</v>
      </c>
      <c r="B2553" t="s">
        <v>591</v>
      </c>
      <c r="C2553" s="1" t="s">
        <v>29</v>
      </c>
      <c r="D2553" s="1" t="s">
        <v>52</v>
      </c>
      <c r="E2553" s="2">
        <v>369</v>
      </c>
      <c r="F2553" s="3">
        <v>207</v>
      </c>
      <c r="G2553" s="2">
        <v>2156</v>
      </c>
      <c r="H2553" s="3">
        <v>1336</v>
      </c>
      <c r="I2553" s="68" t="str">
        <f>VLOOKUP(C2553,СПРАВОЧНИК!B:D,2,0)</f>
        <v>ЕВРОПА</v>
      </c>
      <c r="J2553" s="68" t="str">
        <f>VLOOKUP(C2553,СПРАВОЧНИК!B:D,3,0)</f>
        <v>ИНОМАРКИ</v>
      </c>
      <c r="K2553" s="69" t="str">
        <f>VLOOKUP(СВОД2023[[#This Row],[ФО]],СПРАВОЧНИК!H:P,2,0)</f>
        <v>Приволжский ФО</v>
      </c>
    </row>
    <row r="2554" spans="1:11" x14ac:dyDescent="0.2">
      <c r="A2554" t="s">
        <v>600</v>
      </c>
      <c r="B2554" t="s">
        <v>591</v>
      </c>
      <c r="C2554" s="1" t="s">
        <v>29</v>
      </c>
      <c r="D2554" s="1" t="s">
        <v>53</v>
      </c>
      <c r="E2554" s="2">
        <v>11</v>
      </c>
      <c r="F2554" s="3">
        <v>5</v>
      </c>
      <c r="G2554" s="2">
        <v>44</v>
      </c>
      <c r="H2554" s="3">
        <v>54</v>
      </c>
      <c r="I2554" s="68" t="str">
        <f>VLOOKUP(C2554,СПРАВОЧНИК!B:D,2,0)</f>
        <v>ЕВРОПА</v>
      </c>
      <c r="J2554" s="68" t="str">
        <f>VLOOKUP(C2554,СПРАВОЧНИК!B:D,3,0)</f>
        <v>ИНОМАРКИ</v>
      </c>
      <c r="K2554" s="69" t="str">
        <f>VLOOKUP(СВОД2023[[#This Row],[ФО]],СПРАВОЧНИК!H:P,2,0)</f>
        <v>Приволжский ФО</v>
      </c>
    </row>
    <row r="2555" spans="1:11" x14ac:dyDescent="0.2">
      <c r="A2555" t="s">
        <v>600</v>
      </c>
      <c r="B2555" t="s">
        <v>591</v>
      </c>
      <c r="C2555" s="1" t="s">
        <v>29</v>
      </c>
      <c r="D2555" s="1" t="s">
        <v>54</v>
      </c>
      <c r="E2555" s="2">
        <v>140</v>
      </c>
      <c r="F2555" s="3">
        <v>109</v>
      </c>
      <c r="G2555" s="2">
        <v>864</v>
      </c>
      <c r="H2555" s="3">
        <v>622</v>
      </c>
      <c r="I2555" s="68" t="str">
        <f>VLOOKUP(C2555,СПРАВОЧНИК!B:D,2,0)</f>
        <v>ЕВРОПА</v>
      </c>
      <c r="J2555" s="68" t="str">
        <f>VLOOKUP(C2555,СПРАВОЧНИК!B:D,3,0)</f>
        <v>ИНОМАРКИ</v>
      </c>
      <c r="K2555" s="69" t="str">
        <f>VLOOKUP(СВОД2023[[#This Row],[ФО]],СПРАВОЧНИК!H:P,2,0)</f>
        <v>Приволжский ФО</v>
      </c>
    </row>
    <row r="2556" spans="1:11" x14ac:dyDescent="0.2">
      <c r="A2556" t="s">
        <v>600</v>
      </c>
      <c r="B2556" t="s">
        <v>591</v>
      </c>
      <c r="C2556" s="1" t="s">
        <v>29</v>
      </c>
      <c r="D2556" s="1" t="s">
        <v>55</v>
      </c>
      <c r="E2556" s="2">
        <v>11</v>
      </c>
      <c r="F2556" s="3">
        <v>6</v>
      </c>
      <c r="G2556" s="2">
        <v>41</v>
      </c>
      <c r="H2556" s="3">
        <v>39</v>
      </c>
      <c r="I2556" s="68" t="str">
        <f>VLOOKUP(C2556,СПРАВОЧНИК!B:D,2,0)</f>
        <v>ЕВРОПА</v>
      </c>
      <c r="J2556" s="68" t="str">
        <f>VLOOKUP(C2556,СПРАВОЧНИК!B:D,3,0)</f>
        <v>ИНОМАРКИ</v>
      </c>
      <c r="K2556" s="69" t="str">
        <f>VLOOKUP(СВОД2023[[#This Row],[ФО]],СПРАВОЧНИК!H:P,2,0)</f>
        <v>Приволжский ФО</v>
      </c>
    </row>
    <row r="2557" spans="1:11" x14ac:dyDescent="0.2">
      <c r="A2557" t="s">
        <v>600</v>
      </c>
      <c r="B2557" t="s">
        <v>591</v>
      </c>
      <c r="C2557" s="1" t="s">
        <v>29</v>
      </c>
      <c r="D2557" s="1" t="s">
        <v>56</v>
      </c>
      <c r="E2557" s="2">
        <v>42</v>
      </c>
      <c r="F2557" s="3">
        <v>26</v>
      </c>
      <c r="G2557" s="2">
        <v>251</v>
      </c>
      <c r="H2557" s="3">
        <v>142</v>
      </c>
      <c r="I2557" s="68" t="str">
        <f>VLOOKUP(C2557,СПРАВОЧНИК!B:D,2,0)</f>
        <v>ЕВРОПА</v>
      </c>
      <c r="J2557" s="68" t="str">
        <f>VLOOKUP(C2557,СПРАВОЧНИК!B:D,3,0)</f>
        <v>ИНОМАРКИ</v>
      </c>
      <c r="K2557" s="69" t="str">
        <f>VLOOKUP(СВОД2023[[#This Row],[ФО]],СПРАВОЧНИК!H:P,2,0)</f>
        <v>Приволжский ФО</v>
      </c>
    </row>
    <row r="2558" spans="1:11" x14ac:dyDescent="0.2">
      <c r="A2558" t="s">
        <v>600</v>
      </c>
      <c r="B2558" t="s">
        <v>591</v>
      </c>
      <c r="C2558" s="1" t="s">
        <v>29</v>
      </c>
      <c r="D2558" s="1" t="s">
        <v>2010</v>
      </c>
      <c r="E2558" s="2">
        <v>1</v>
      </c>
      <c r="F2558" s="3">
        <v>1</v>
      </c>
      <c r="G2558" s="2">
        <v>2</v>
      </c>
      <c r="H2558" s="3">
        <v>1</v>
      </c>
      <c r="I2558" s="68" t="str">
        <f>VLOOKUP(C2558,СПРАВОЧНИК!B:D,2,0)</f>
        <v>ЕВРОПА</v>
      </c>
      <c r="J2558" s="68" t="str">
        <f>VLOOKUP(C2558,СПРАВОЧНИК!B:D,3,0)</f>
        <v>ИНОМАРКИ</v>
      </c>
      <c r="K2558" s="69" t="str">
        <f>VLOOKUP(СВОД2023[[#This Row],[ФО]],СПРАВОЧНИК!H:P,2,0)</f>
        <v>Приволжский ФО</v>
      </c>
    </row>
    <row r="2559" spans="1:11" x14ac:dyDescent="0.2">
      <c r="A2559" t="s">
        <v>600</v>
      </c>
      <c r="B2559" t="s">
        <v>591</v>
      </c>
      <c r="C2559" s="1" t="s">
        <v>29</v>
      </c>
      <c r="D2559" s="1" t="s">
        <v>57</v>
      </c>
      <c r="E2559" s="2">
        <v>9</v>
      </c>
      <c r="F2559" s="3">
        <v>2</v>
      </c>
      <c r="G2559" s="2">
        <v>32</v>
      </c>
      <c r="H2559" s="3">
        <v>15</v>
      </c>
      <c r="I2559" s="68" t="str">
        <f>VLOOKUP(C2559,СПРАВОЧНИК!B:D,2,0)</f>
        <v>ЕВРОПА</v>
      </c>
      <c r="J2559" s="68" t="str">
        <f>VLOOKUP(C2559,СПРАВОЧНИК!B:D,3,0)</f>
        <v>ИНОМАРКИ</v>
      </c>
      <c r="K2559" s="69" t="str">
        <f>VLOOKUP(СВОД2023[[#This Row],[ФО]],СПРАВОЧНИК!H:P,2,0)</f>
        <v>Приволжский ФО</v>
      </c>
    </row>
    <row r="2560" spans="1:11" x14ac:dyDescent="0.2">
      <c r="A2560" t="s">
        <v>600</v>
      </c>
      <c r="B2560" t="s">
        <v>591</v>
      </c>
      <c r="C2560" s="1" t="s">
        <v>29</v>
      </c>
      <c r="D2560" s="1" t="s">
        <v>58</v>
      </c>
      <c r="E2560" s="2"/>
      <c r="F2560" s="3"/>
      <c r="G2560" s="2">
        <v>2</v>
      </c>
      <c r="H2560" s="3"/>
      <c r="I2560" s="68" t="str">
        <f>VLOOKUP(C2560,СПРАВОЧНИК!B:D,2,0)</f>
        <v>ЕВРОПА</v>
      </c>
      <c r="J2560" s="68" t="str">
        <f>VLOOKUP(C2560,СПРАВОЧНИК!B:D,3,0)</f>
        <v>ИНОМАРКИ</v>
      </c>
      <c r="K2560" s="69" t="str">
        <f>VLOOKUP(СВОД2023[[#This Row],[ФО]],СПРАВОЧНИК!H:P,2,0)</f>
        <v>Приволжский ФО</v>
      </c>
    </row>
    <row r="2561" spans="1:11" x14ac:dyDescent="0.2">
      <c r="A2561" t="s">
        <v>600</v>
      </c>
      <c r="B2561" t="s">
        <v>591</v>
      </c>
      <c r="C2561" s="1" t="s">
        <v>1324</v>
      </c>
      <c r="D2561" s="1" t="s">
        <v>1325</v>
      </c>
      <c r="E2561" s="2">
        <v>170</v>
      </c>
      <c r="F2561" s="3">
        <v>138</v>
      </c>
      <c r="G2561" s="2">
        <v>820</v>
      </c>
      <c r="H2561" s="3">
        <v>798</v>
      </c>
      <c r="I2561" s="68" t="str">
        <f>VLOOKUP(C2561,СПРАВОЧНИК!B:D,2,0)</f>
        <v>РОССИЯ</v>
      </c>
      <c r="J2561" s="68" t="str">
        <f>VLOOKUP(C2561,СПРАВОЧНИК!B:D,3,0)</f>
        <v>ОТЕЧЕСТВЕННЫЕ</v>
      </c>
      <c r="K2561" s="69" t="str">
        <f>VLOOKUP(СВОД2023[[#This Row],[ФО]],СПРАВОЧНИК!H:P,2,0)</f>
        <v>Приволжский ФО</v>
      </c>
    </row>
    <row r="2562" spans="1:11" x14ac:dyDescent="0.2">
      <c r="A2562" t="s">
        <v>600</v>
      </c>
      <c r="B2562" t="s">
        <v>591</v>
      </c>
      <c r="C2562" s="1" t="s">
        <v>1104</v>
      </c>
      <c r="D2562" s="1" t="s">
        <v>2011</v>
      </c>
      <c r="E2562" s="2">
        <v>2</v>
      </c>
      <c r="F2562" s="3">
        <v>2</v>
      </c>
      <c r="G2562" s="2">
        <v>7</v>
      </c>
      <c r="H2562" s="3">
        <v>9</v>
      </c>
      <c r="I2562" s="68" t="str">
        <f>VLOOKUP(C2562,СПРАВОЧНИК!B:D,2,0)</f>
        <v>КИТАЙ</v>
      </c>
      <c r="J2562" s="68" t="str">
        <f>VLOOKUP(C2562,СПРАВОЧНИК!B:D,3,0)</f>
        <v>ИНОМАРКИ</v>
      </c>
      <c r="K2562" s="69" t="str">
        <f>VLOOKUP(СВОД2023[[#This Row],[ФО]],СПРАВОЧНИК!H:P,2,0)</f>
        <v>Приволжский ФО</v>
      </c>
    </row>
    <row r="2563" spans="1:11" x14ac:dyDescent="0.2">
      <c r="A2563" t="s">
        <v>600</v>
      </c>
      <c r="B2563" t="s">
        <v>591</v>
      </c>
      <c r="C2563" s="1" t="s">
        <v>1104</v>
      </c>
      <c r="D2563" s="1" t="s">
        <v>2012</v>
      </c>
      <c r="E2563" s="2"/>
      <c r="F2563" s="3"/>
      <c r="G2563" s="2"/>
      <c r="H2563" s="3">
        <v>1</v>
      </c>
      <c r="I2563" s="68" t="str">
        <f>VLOOKUP(C2563,СПРАВОЧНИК!B:D,2,0)</f>
        <v>КИТАЙ</v>
      </c>
      <c r="J2563" s="68" t="str">
        <f>VLOOKUP(C2563,СПРАВОЧНИК!B:D,3,0)</f>
        <v>ИНОМАРКИ</v>
      </c>
      <c r="K2563" s="69" t="str">
        <f>VLOOKUP(СВОД2023[[#This Row],[ФО]],СПРАВОЧНИК!H:P,2,0)</f>
        <v>Приволжский ФО</v>
      </c>
    </row>
    <row r="2564" spans="1:11" x14ac:dyDescent="0.2">
      <c r="A2564" t="s">
        <v>600</v>
      </c>
      <c r="B2564" t="s">
        <v>591</v>
      </c>
      <c r="C2564" s="1" t="s">
        <v>1104</v>
      </c>
      <c r="D2564" s="1" t="s">
        <v>2013</v>
      </c>
      <c r="E2564" s="2"/>
      <c r="F2564" s="3"/>
      <c r="G2564" s="2"/>
      <c r="H2564" s="3">
        <v>1</v>
      </c>
      <c r="I2564" s="68" t="str">
        <f>VLOOKUP(C2564,СПРАВОЧНИК!B:D,2,0)</f>
        <v>КИТАЙ</v>
      </c>
      <c r="J2564" s="68" t="str">
        <f>VLOOKUP(C2564,СПРАВОЧНИК!B:D,3,0)</f>
        <v>ИНОМАРКИ</v>
      </c>
      <c r="K2564" s="69" t="str">
        <f>VLOOKUP(СВОД2023[[#This Row],[ФО]],СПРАВОЧНИК!H:P,2,0)</f>
        <v>Приволжский ФО</v>
      </c>
    </row>
    <row r="2565" spans="1:11" x14ac:dyDescent="0.2">
      <c r="A2565" t="s">
        <v>600</v>
      </c>
      <c r="B2565" t="s">
        <v>591</v>
      </c>
      <c r="C2565" s="1" t="s">
        <v>1104</v>
      </c>
      <c r="D2565" s="1" t="s">
        <v>1326</v>
      </c>
      <c r="E2565" s="2">
        <v>10</v>
      </c>
      <c r="F2565" s="3">
        <v>11</v>
      </c>
      <c r="G2565" s="2">
        <v>51</v>
      </c>
      <c r="H2565" s="3">
        <v>50</v>
      </c>
      <c r="I2565" s="68" t="str">
        <f>VLOOKUP(C2565,СПРАВОЧНИК!B:D,2,0)</f>
        <v>КИТАЙ</v>
      </c>
      <c r="J2565" s="68" t="str">
        <f>VLOOKUP(C2565,СПРАВОЧНИК!B:D,3,0)</f>
        <v>ИНОМАРКИ</v>
      </c>
      <c r="K2565" s="69" t="str">
        <f>VLOOKUP(СВОД2023[[#This Row],[ФО]],СПРАВОЧНИК!H:P,2,0)</f>
        <v>Приволжский ФО</v>
      </c>
    </row>
    <row r="2566" spans="1:11" x14ac:dyDescent="0.2">
      <c r="A2566" t="s">
        <v>600</v>
      </c>
      <c r="B2566" t="s">
        <v>591</v>
      </c>
      <c r="C2566" s="1" t="s">
        <v>1104</v>
      </c>
      <c r="D2566" s="1" t="s">
        <v>2014</v>
      </c>
      <c r="E2566" s="2"/>
      <c r="F2566" s="3"/>
      <c r="G2566" s="2">
        <v>1</v>
      </c>
      <c r="H2566" s="3">
        <v>2</v>
      </c>
      <c r="I2566" s="68" t="str">
        <f>VLOOKUP(C2566,СПРАВОЧНИК!B:D,2,0)</f>
        <v>КИТАЙ</v>
      </c>
      <c r="J2566" s="68" t="str">
        <f>VLOOKUP(C2566,СПРАВОЧНИК!B:D,3,0)</f>
        <v>ИНОМАРКИ</v>
      </c>
      <c r="K2566" s="69" t="str">
        <f>VLOOKUP(СВОД2023[[#This Row],[ФО]],СПРАВОЧНИК!H:P,2,0)</f>
        <v>Приволжский ФО</v>
      </c>
    </row>
    <row r="2567" spans="1:11" x14ac:dyDescent="0.2">
      <c r="A2567" t="s">
        <v>600</v>
      </c>
      <c r="B2567" t="s">
        <v>591</v>
      </c>
      <c r="C2567" s="1" t="s">
        <v>1104</v>
      </c>
      <c r="D2567" s="1" t="s">
        <v>2015</v>
      </c>
      <c r="E2567" s="2">
        <v>3</v>
      </c>
      <c r="F2567" s="3">
        <v>2</v>
      </c>
      <c r="G2567" s="2">
        <v>17</v>
      </c>
      <c r="H2567" s="3">
        <v>17</v>
      </c>
      <c r="I2567" s="68" t="str">
        <f>VLOOKUP(C2567,СПРАВОЧНИК!B:D,2,0)</f>
        <v>КИТАЙ</v>
      </c>
      <c r="J2567" s="68" t="str">
        <f>VLOOKUP(C2567,СПРАВОЧНИК!B:D,3,0)</f>
        <v>ИНОМАРКИ</v>
      </c>
      <c r="K2567" s="69" t="str">
        <f>VLOOKUP(СВОД2023[[#This Row],[ФО]],СПРАВОЧНИК!H:P,2,0)</f>
        <v>Приволжский ФО</v>
      </c>
    </row>
    <row r="2568" spans="1:11" x14ac:dyDescent="0.2">
      <c r="A2568" t="s">
        <v>600</v>
      </c>
      <c r="B2568" t="s">
        <v>591</v>
      </c>
      <c r="C2568" s="1" t="s">
        <v>59</v>
      </c>
      <c r="D2568" s="1" t="s">
        <v>2016</v>
      </c>
      <c r="E2568" s="2"/>
      <c r="F2568" s="3"/>
      <c r="G2568" s="2">
        <v>1</v>
      </c>
      <c r="H2568" s="3">
        <v>3</v>
      </c>
      <c r="I2568" s="68" t="str">
        <f>VLOOKUP(C2568,СПРАВОЧНИК!B:D,2,0)</f>
        <v>США</v>
      </c>
      <c r="J2568" s="68" t="str">
        <f>VLOOKUP(C2568,СПРАВОЧНИК!B:D,3,0)</f>
        <v>ИНОМАРКИ</v>
      </c>
      <c r="K2568" s="69" t="str">
        <f>VLOOKUP(СВОД2023[[#This Row],[ФО]],СПРАВОЧНИК!H:P,2,0)</f>
        <v>Приволжский ФО</v>
      </c>
    </row>
    <row r="2569" spans="1:11" x14ac:dyDescent="0.2">
      <c r="A2569" t="s">
        <v>600</v>
      </c>
      <c r="B2569" t="s">
        <v>591</v>
      </c>
      <c r="C2569" s="1" t="s">
        <v>59</v>
      </c>
      <c r="D2569" s="1" t="s">
        <v>642</v>
      </c>
      <c r="E2569" s="2"/>
      <c r="F2569" s="3">
        <v>1</v>
      </c>
      <c r="G2569" s="2"/>
      <c r="H2569" s="3">
        <v>1</v>
      </c>
      <c r="I2569" s="68" t="str">
        <f>VLOOKUP(C2569,СПРАВОЧНИК!B:D,2,0)</f>
        <v>США</v>
      </c>
      <c r="J2569" s="68" t="str">
        <f>VLOOKUP(C2569,СПРАВОЧНИК!B:D,3,0)</f>
        <v>ИНОМАРКИ</v>
      </c>
      <c r="K2569" s="69" t="str">
        <f>VLOOKUP(СВОД2023[[#This Row],[ФО]],СПРАВОЧНИК!H:P,2,0)</f>
        <v>Приволжский ФО</v>
      </c>
    </row>
    <row r="2570" spans="1:11" x14ac:dyDescent="0.2">
      <c r="A2570" t="s">
        <v>600</v>
      </c>
      <c r="B2570" t="s">
        <v>591</v>
      </c>
      <c r="C2570" s="1" t="s">
        <v>59</v>
      </c>
      <c r="D2570" s="1" t="s">
        <v>2017</v>
      </c>
      <c r="E2570" s="2"/>
      <c r="F2570" s="3"/>
      <c r="G2570" s="2"/>
      <c r="H2570" s="3">
        <v>1</v>
      </c>
      <c r="I2570" s="68" t="str">
        <f>VLOOKUP(C2570,СПРАВОЧНИК!B:D,2,0)</f>
        <v>США</v>
      </c>
      <c r="J2570" s="68" t="str">
        <f>VLOOKUP(C2570,СПРАВОЧНИК!B:D,3,0)</f>
        <v>ИНОМАРКИ</v>
      </c>
      <c r="K2570" s="69" t="str">
        <f>VLOOKUP(СВОД2023[[#This Row],[ФО]],СПРАВОЧНИК!H:P,2,0)</f>
        <v>Приволжский ФО</v>
      </c>
    </row>
    <row r="2571" spans="1:11" x14ac:dyDescent="0.2">
      <c r="A2571" t="s">
        <v>600</v>
      </c>
      <c r="B2571" t="s">
        <v>591</v>
      </c>
      <c r="C2571" s="1" t="s">
        <v>59</v>
      </c>
      <c r="D2571" s="1" t="s">
        <v>60</v>
      </c>
      <c r="E2571" s="2">
        <v>3</v>
      </c>
      <c r="F2571" s="3"/>
      <c r="G2571" s="2">
        <v>10</v>
      </c>
      <c r="H2571" s="3">
        <v>4</v>
      </c>
      <c r="I2571" s="68" t="str">
        <f>VLOOKUP(C2571,СПРАВОЧНИК!B:D,2,0)</f>
        <v>США</v>
      </c>
      <c r="J2571" s="68" t="str">
        <f>VLOOKUP(C2571,СПРАВОЧНИК!B:D,3,0)</f>
        <v>ИНОМАРКИ</v>
      </c>
      <c r="K2571" s="69" t="str">
        <f>VLOOKUP(СВОД2023[[#This Row],[ФО]],СПРАВОЧНИК!H:P,2,0)</f>
        <v>Приволжский ФО</v>
      </c>
    </row>
    <row r="2572" spans="1:11" x14ac:dyDescent="0.2">
      <c r="A2572" t="s">
        <v>600</v>
      </c>
      <c r="B2572" t="s">
        <v>591</v>
      </c>
      <c r="C2572" s="1" t="s">
        <v>59</v>
      </c>
      <c r="D2572" s="1" t="s">
        <v>61</v>
      </c>
      <c r="E2572" s="2"/>
      <c r="F2572" s="3"/>
      <c r="G2572" s="2">
        <v>1</v>
      </c>
      <c r="H2572" s="3"/>
      <c r="I2572" s="68" t="str">
        <f>VLOOKUP(C2572,СПРАВОЧНИК!B:D,2,0)</f>
        <v>США</v>
      </c>
      <c r="J2572" s="68" t="str">
        <f>VLOOKUP(C2572,СПРАВОЧНИК!B:D,3,0)</f>
        <v>ИНОМАРКИ</v>
      </c>
      <c r="K2572" s="69" t="str">
        <f>VLOOKUP(СВОД2023[[#This Row],[ФО]],СПРАВОЧНИК!H:P,2,0)</f>
        <v>Приволжский ФО</v>
      </c>
    </row>
    <row r="2573" spans="1:11" x14ac:dyDescent="0.2">
      <c r="A2573" t="s">
        <v>600</v>
      </c>
      <c r="B2573" t="s">
        <v>591</v>
      </c>
      <c r="C2573" s="1" t="s">
        <v>59</v>
      </c>
      <c r="D2573" s="1" t="s">
        <v>2018</v>
      </c>
      <c r="E2573" s="2"/>
      <c r="F2573" s="3"/>
      <c r="G2573" s="2"/>
      <c r="H2573" s="3">
        <v>1</v>
      </c>
      <c r="I2573" s="68" t="str">
        <f>VLOOKUP(C2573,СПРАВОЧНИК!B:D,2,0)</f>
        <v>США</v>
      </c>
      <c r="J2573" s="68" t="str">
        <f>VLOOKUP(C2573,СПРАВОЧНИК!B:D,3,0)</f>
        <v>ИНОМАРКИ</v>
      </c>
      <c r="K2573" s="69" t="str">
        <f>VLOOKUP(СВОД2023[[#This Row],[ФО]],СПРАВОЧНИК!H:P,2,0)</f>
        <v>Приволжский ФО</v>
      </c>
    </row>
    <row r="2574" spans="1:11" x14ac:dyDescent="0.2">
      <c r="A2574" t="s">
        <v>600</v>
      </c>
      <c r="B2574" t="s">
        <v>591</v>
      </c>
      <c r="C2574" s="1" t="s">
        <v>59</v>
      </c>
      <c r="D2574" s="1" t="s">
        <v>2019</v>
      </c>
      <c r="E2574" s="2"/>
      <c r="F2574" s="3"/>
      <c r="G2574" s="2">
        <v>1</v>
      </c>
      <c r="H2574" s="3"/>
      <c r="I2574" s="68" t="str">
        <f>VLOOKUP(C2574,СПРАВОЧНИК!B:D,2,0)</f>
        <v>США</v>
      </c>
      <c r="J2574" s="68" t="str">
        <f>VLOOKUP(C2574,СПРАВОЧНИК!B:D,3,0)</f>
        <v>ИНОМАРКИ</v>
      </c>
      <c r="K2574" s="69" t="str">
        <f>VLOOKUP(СВОД2023[[#This Row],[ФО]],СПРАВОЧНИК!H:P,2,0)</f>
        <v>Приволжский ФО</v>
      </c>
    </row>
    <row r="2575" spans="1:11" x14ac:dyDescent="0.2">
      <c r="A2575" t="s">
        <v>600</v>
      </c>
      <c r="B2575" t="s">
        <v>591</v>
      </c>
      <c r="C2575" s="1" t="s">
        <v>59</v>
      </c>
      <c r="D2575" s="1" t="s">
        <v>2020</v>
      </c>
      <c r="E2575" s="2"/>
      <c r="F2575" s="3"/>
      <c r="G2575" s="2">
        <v>1</v>
      </c>
      <c r="H2575" s="3"/>
      <c r="I2575" s="68" t="str">
        <f>VLOOKUP(C2575,СПРАВОЧНИК!B:D,2,0)</f>
        <v>США</v>
      </c>
      <c r="J2575" s="68" t="str">
        <f>VLOOKUP(C2575,СПРАВОЧНИК!B:D,3,0)</f>
        <v>ИНОМАРКИ</v>
      </c>
      <c r="K2575" s="69" t="str">
        <f>VLOOKUP(СВОД2023[[#This Row],[ФО]],СПРАВОЧНИК!H:P,2,0)</f>
        <v>Приволжский ФО</v>
      </c>
    </row>
    <row r="2576" spans="1:11" x14ac:dyDescent="0.2">
      <c r="A2576" t="s">
        <v>600</v>
      </c>
      <c r="B2576" t="s">
        <v>591</v>
      </c>
      <c r="C2576" s="1" t="s">
        <v>59</v>
      </c>
      <c r="D2576" s="1" t="s">
        <v>2021</v>
      </c>
      <c r="E2576" s="2"/>
      <c r="F2576" s="3">
        <v>1</v>
      </c>
      <c r="G2576" s="2">
        <v>3</v>
      </c>
      <c r="H2576" s="3">
        <v>2</v>
      </c>
      <c r="I2576" s="68" t="str">
        <f>VLOOKUP(C2576,СПРАВОЧНИК!B:D,2,0)</f>
        <v>США</v>
      </c>
      <c r="J2576" s="68" t="str">
        <f>VLOOKUP(C2576,СПРАВОЧНИК!B:D,3,0)</f>
        <v>ИНОМАРКИ</v>
      </c>
      <c r="K2576" s="69" t="str">
        <f>VLOOKUP(СВОД2023[[#This Row],[ФО]],СПРАВОЧНИК!H:P,2,0)</f>
        <v>Приволжский ФО</v>
      </c>
    </row>
    <row r="2577" spans="1:11" x14ac:dyDescent="0.2">
      <c r="A2577" t="s">
        <v>600</v>
      </c>
      <c r="B2577" t="s">
        <v>591</v>
      </c>
      <c r="C2577" s="1" t="s">
        <v>59</v>
      </c>
      <c r="D2577" s="1" t="s">
        <v>2022</v>
      </c>
      <c r="E2577" s="2"/>
      <c r="F2577" s="3"/>
      <c r="G2577" s="2">
        <v>1</v>
      </c>
      <c r="H2577" s="3">
        <v>1</v>
      </c>
      <c r="I2577" s="68" t="str">
        <f>VLOOKUP(C2577,СПРАВОЧНИК!B:D,2,0)</f>
        <v>США</v>
      </c>
      <c r="J2577" s="68" t="str">
        <f>VLOOKUP(C2577,СПРАВОЧНИК!B:D,3,0)</f>
        <v>ИНОМАРКИ</v>
      </c>
      <c r="K2577" s="69" t="str">
        <f>VLOOKUP(СВОД2023[[#This Row],[ФО]],СПРАВОЧНИК!H:P,2,0)</f>
        <v>Приволжский ФО</v>
      </c>
    </row>
    <row r="2578" spans="1:11" x14ac:dyDescent="0.2">
      <c r="A2578" t="s">
        <v>600</v>
      </c>
      <c r="B2578" t="s">
        <v>591</v>
      </c>
      <c r="C2578" s="1" t="s">
        <v>62</v>
      </c>
      <c r="D2578" s="1" t="s">
        <v>2023</v>
      </c>
      <c r="E2578" s="2">
        <v>1</v>
      </c>
      <c r="F2578" s="3"/>
      <c r="G2578" s="2">
        <v>1</v>
      </c>
      <c r="H2578" s="3"/>
      <c r="I2578" s="68" t="str">
        <f>VLOOKUP(C2578,СПРАВОЧНИК!B:D,2,0)</f>
        <v>КИТАЙ</v>
      </c>
      <c r="J2578" s="68" t="str">
        <f>VLOOKUP(C2578,СПРАВОЧНИК!B:D,3,0)</f>
        <v>ИНОМАРКИ</v>
      </c>
      <c r="K2578" s="69" t="str">
        <f>VLOOKUP(СВОД2023[[#This Row],[ФО]],СПРАВОЧНИК!H:P,2,0)</f>
        <v>Приволжский ФО</v>
      </c>
    </row>
    <row r="2579" spans="1:11" x14ac:dyDescent="0.2">
      <c r="A2579" t="s">
        <v>600</v>
      </c>
      <c r="B2579" t="s">
        <v>591</v>
      </c>
      <c r="C2579" s="1" t="s">
        <v>62</v>
      </c>
      <c r="D2579" s="1" t="s">
        <v>1327</v>
      </c>
      <c r="E2579" s="2">
        <v>20</v>
      </c>
      <c r="F2579" s="3">
        <v>17</v>
      </c>
      <c r="G2579" s="2">
        <v>101</v>
      </c>
      <c r="H2579" s="3">
        <v>126</v>
      </c>
      <c r="I2579" s="68" t="str">
        <f>VLOOKUP(C2579,СПРАВОЧНИК!B:D,2,0)</f>
        <v>КИТАЙ</v>
      </c>
      <c r="J2579" s="68" t="str">
        <f>VLOOKUP(C2579,СПРАВОЧНИК!B:D,3,0)</f>
        <v>ИНОМАРКИ</v>
      </c>
      <c r="K2579" s="69" t="str">
        <f>VLOOKUP(СВОД2023[[#This Row],[ФО]],СПРАВОЧНИК!H:P,2,0)</f>
        <v>Приволжский ФО</v>
      </c>
    </row>
    <row r="2580" spans="1:11" x14ac:dyDescent="0.2">
      <c r="A2580" t="s">
        <v>600</v>
      </c>
      <c r="B2580" t="s">
        <v>591</v>
      </c>
      <c r="C2580" s="1" t="s">
        <v>62</v>
      </c>
      <c r="D2580" s="1" t="s">
        <v>2024</v>
      </c>
      <c r="E2580" s="2">
        <v>120</v>
      </c>
      <c r="F2580" s="3">
        <v>24</v>
      </c>
      <c r="G2580" s="2">
        <v>676</v>
      </c>
      <c r="H2580" s="3">
        <v>153</v>
      </c>
      <c r="I2580" s="68" t="str">
        <f>VLOOKUP(C2580,СПРАВОЧНИК!B:D,2,0)</f>
        <v>КИТАЙ</v>
      </c>
      <c r="J2580" s="68" t="str">
        <f>VLOOKUP(C2580,СПРАВОЧНИК!B:D,3,0)</f>
        <v>ИНОМАРКИ</v>
      </c>
      <c r="K2580" s="69" t="str">
        <f>VLOOKUP(СВОД2023[[#This Row],[ФО]],СПРАВОЧНИК!H:P,2,0)</f>
        <v>Приволжский ФО</v>
      </c>
    </row>
    <row r="2581" spans="1:11" x14ac:dyDescent="0.2">
      <c r="A2581" t="s">
        <v>600</v>
      </c>
      <c r="B2581" t="s">
        <v>591</v>
      </c>
      <c r="C2581" s="1" t="s">
        <v>62</v>
      </c>
      <c r="D2581" s="1" t="s">
        <v>64</v>
      </c>
      <c r="E2581" s="2"/>
      <c r="F2581" s="3"/>
      <c r="G2581" s="2">
        <v>2</v>
      </c>
      <c r="H2581" s="3"/>
      <c r="I2581" s="68" t="str">
        <f>VLOOKUP(C2581,СПРАВОЧНИК!B:D,2,0)</f>
        <v>КИТАЙ</v>
      </c>
      <c r="J2581" s="68" t="str">
        <f>VLOOKUP(C2581,СПРАВОЧНИК!B:D,3,0)</f>
        <v>ИНОМАРКИ</v>
      </c>
      <c r="K2581" s="69" t="str">
        <f>VLOOKUP(СВОД2023[[#This Row],[ФО]],СПРАВОЧНИК!H:P,2,0)</f>
        <v>Приволжский ФО</v>
      </c>
    </row>
    <row r="2582" spans="1:11" x14ac:dyDescent="0.2">
      <c r="A2582" t="s">
        <v>600</v>
      </c>
      <c r="B2582" t="s">
        <v>591</v>
      </c>
      <c r="C2582" s="1" t="s">
        <v>62</v>
      </c>
      <c r="D2582" s="1" t="s">
        <v>65</v>
      </c>
      <c r="E2582" s="2"/>
      <c r="F2582" s="3"/>
      <c r="G2582" s="2"/>
      <c r="H2582" s="3">
        <v>1</v>
      </c>
      <c r="I2582" s="68" t="str">
        <f>VLOOKUP(C2582,СПРАВОЧНИК!B:D,2,0)</f>
        <v>КИТАЙ</v>
      </c>
      <c r="J2582" s="68" t="str">
        <f>VLOOKUP(C2582,СПРАВОЧНИК!B:D,3,0)</f>
        <v>ИНОМАРКИ</v>
      </c>
      <c r="K2582" s="69" t="str">
        <f>VLOOKUP(СВОД2023[[#This Row],[ФО]],СПРАВОЧНИК!H:P,2,0)</f>
        <v>Приволжский ФО</v>
      </c>
    </row>
    <row r="2583" spans="1:11" x14ac:dyDescent="0.2">
      <c r="A2583" t="s">
        <v>600</v>
      </c>
      <c r="B2583" t="s">
        <v>591</v>
      </c>
      <c r="C2583" s="1" t="s">
        <v>62</v>
      </c>
      <c r="D2583" s="1" t="s">
        <v>66</v>
      </c>
      <c r="E2583" s="2"/>
      <c r="F2583" s="3"/>
      <c r="G2583" s="2">
        <v>1</v>
      </c>
      <c r="H2583" s="3"/>
      <c r="I2583" s="68" t="str">
        <f>VLOOKUP(C2583,СПРАВОЧНИК!B:D,2,0)</f>
        <v>КИТАЙ</v>
      </c>
      <c r="J2583" s="68" t="str">
        <f>VLOOKUP(C2583,СПРАВОЧНИК!B:D,3,0)</f>
        <v>ИНОМАРКИ</v>
      </c>
      <c r="K2583" s="69" t="str">
        <f>VLOOKUP(СВОД2023[[#This Row],[ФО]],СПРАВОЧНИК!H:P,2,0)</f>
        <v>Приволжский ФО</v>
      </c>
    </row>
    <row r="2584" spans="1:11" x14ac:dyDescent="0.2">
      <c r="A2584" t="s">
        <v>600</v>
      </c>
      <c r="B2584" t="s">
        <v>591</v>
      </c>
      <c r="C2584" s="1" t="s">
        <v>62</v>
      </c>
      <c r="D2584" s="1" t="s">
        <v>67</v>
      </c>
      <c r="E2584" s="2"/>
      <c r="F2584" s="3"/>
      <c r="G2584" s="2">
        <v>1</v>
      </c>
      <c r="H2584" s="3"/>
      <c r="I2584" s="68" t="str">
        <f>VLOOKUP(C2584,СПРАВОЧНИК!B:D,2,0)</f>
        <v>КИТАЙ</v>
      </c>
      <c r="J2584" s="68" t="str">
        <f>VLOOKUP(C2584,СПРАВОЧНИК!B:D,3,0)</f>
        <v>ИНОМАРКИ</v>
      </c>
      <c r="K2584" s="69" t="str">
        <f>VLOOKUP(СВОД2023[[#This Row],[ФО]],СПРАВОЧНИК!H:P,2,0)</f>
        <v>Приволжский ФО</v>
      </c>
    </row>
    <row r="2585" spans="1:11" x14ac:dyDescent="0.2">
      <c r="A2585" t="s">
        <v>600</v>
      </c>
      <c r="B2585" t="s">
        <v>591</v>
      </c>
      <c r="C2585" s="1" t="s">
        <v>62</v>
      </c>
      <c r="D2585" s="1" t="s">
        <v>68</v>
      </c>
      <c r="E2585" s="2">
        <v>1</v>
      </c>
      <c r="F2585" s="3"/>
      <c r="G2585" s="2">
        <v>1</v>
      </c>
      <c r="H2585" s="3"/>
      <c r="I2585" s="68" t="str">
        <f>VLOOKUP(C2585,СПРАВОЧНИК!B:D,2,0)</f>
        <v>КИТАЙ</v>
      </c>
      <c r="J2585" s="68" t="str">
        <f>VLOOKUP(C2585,СПРАВОЧНИК!B:D,3,0)</f>
        <v>ИНОМАРКИ</v>
      </c>
      <c r="K2585" s="69" t="str">
        <f>VLOOKUP(СВОД2023[[#This Row],[ФО]],СПРАВОЧНИК!H:P,2,0)</f>
        <v>Приволжский ФО</v>
      </c>
    </row>
    <row r="2586" spans="1:11" x14ac:dyDescent="0.2">
      <c r="A2586" t="s">
        <v>600</v>
      </c>
      <c r="B2586" t="s">
        <v>591</v>
      </c>
      <c r="C2586" s="1" t="s">
        <v>62</v>
      </c>
      <c r="D2586" s="1" t="s">
        <v>69</v>
      </c>
      <c r="E2586" s="2"/>
      <c r="F2586" s="3"/>
      <c r="G2586" s="2">
        <v>1</v>
      </c>
      <c r="H2586" s="3"/>
      <c r="I2586" s="68" t="str">
        <f>VLOOKUP(C2586,СПРАВОЧНИК!B:D,2,0)</f>
        <v>КИТАЙ</v>
      </c>
      <c r="J2586" s="68" t="str">
        <f>VLOOKUP(C2586,СПРАВОЧНИК!B:D,3,0)</f>
        <v>ИНОМАРКИ</v>
      </c>
      <c r="K2586" s="69" t="str">
        <f>VLOOKUP(СВОД2023[[#This Row],[ФО]],СПРАВОЧНИК!H:P,2,0)</f>
        <v>Приволжский ФО</v>
      </c>
    </row>
    <row r="2587" spans="1:11" x14ac:dyDescent="0.2">
      <c r="A2587" t="s">
        <v>600</v>
      </c>
      <c r="B2587" t="s">
        <v>591</v>
      </c>
      <c r="C2587" s="1" t="s">
        <v>70</v>
      </c>
      <c r="D2587" s="1" t="s">
        <v>2025</v>
      </c>
      <c r="E2587" s="2">
        <v>2</v>
      </c>
      <c r="F2587" s="3">
        <v>1</v>
      </c>
      <c r="G2587" s="2">
        <v>7</v>
      </c>
      <c r="H2587" s="3">
        <v>2</v>
      </c>
      <c r="I2587" s="68" t="str">
        <f>VLOOKUP(C2587,СПРАВОЧНИК!B:D,2,0)</f>
        <v>США</v>
      </c>
      <c r="J2587" s="68" t="str">
        <f>VLOOKUP(C2587,СПРАВОЧНИК!B:D,3,0)</f>
        <v>ИНОМАРКИ</v>
      </c>
      <c r="K2587" s="69" t="str">
        <f>VLOOKUP(СВОД2023[[#This Row],[ФО]],СПРАВОЧНИК!H:P,2,0)</f>
        <v>Приволжский ФО</v>
      </c>
    </row>
    <row r="2588" spans="1:11" x14ac:dyDescent="0.2">
      <c r="A2588" t="s">
        <v>600</v>
      </c>
      <c r="B2588" t="s">
        <v>591</v>
      </c>
      <c r="C2588" s="1" t="s">
        <v>70</v>
      </c>
      <c r="D2588" s="1" t="s">
        <v>1328</v>
      </c>
      <c r="E2588" s="2">
        <v>7</v>
      </c>
      <c r="F2588" s="3">
        <v>2</v>
      </c>
      <c r="G2588" s="2">
        <v>37</v>
      </c>
      <c r="H2588" s="3">
        <v>14</v>
      </c>
      <c r="I2588" s="68" t="str">
        <f>VLOOKUP(C2588,СПРАВОЧНИК!B:D,2,0)</f>
        <v>США</v>
      </c>
      <c r="J2588" s="68" t="str">
        <f>VLOOKUP(C2588,СПРАВОЧНИК!B:D,3,0)</f>
        <v>ИНОМАРКИ</v>
      </c>
      <c r="K2588" s="69" t="str">
        <f>VLOOKUP(СВОД2023[[#This Row],[ФО]],СПРАВОЧНИК!H:P,2,0)</f>
        <v>Приволжский ФО</v>
      </c>
    </row>
    <row r="2589" spans="1:11" x14ac:dyDescent="0.2">
      <c r="A2589" t="s">
        <v>600</v>
      </c>
      <c r="B2589" t="s">
        <v>591</v>
      </c>
      <c r="C2589" s="1" t="s">
        <v>70</v>
      </c>
      <c r="D2589" s="1" t="s">
        <v>2026</v>
      </c>
      <c r="E2589" s="2">
        <v>2</v>
      </c>
      <c r="F2589" s="3"/>
      <c r="G2589" s="2">
        <v>4</v>
      </c>
      <c r="H2589" s="3"/>
      <c r="I2589" s="68" t="str">
        <f>VLOOKUP(C2589,СПРАВОЧНИК!B:D,2,0)</f>
        <v>США</v>
      </c>
      <c r="J2589" s="68" t="str">
        <f>VLOOKUP(C2589,СПРАВОЧНИК!B:D,3,0)</f>
        <v>ИНОМАРКИ</v>
      </c>
      <c r="K2589" s="69" t="str">
        <f>VLOOKUP(СВОД2023[[#This Row],[ФО]],СПРАВОЧНИК!H:P,2,0)</f>
        <v>Приволжский ФО</v>
      </c>
    </row>
    <row r="2590" spans="1:11" x14ac:dyDescent="0.2">
      <c r="A2590" t="s">
        <v>600</v>
      </c>
      <c r="B2590" t="s">
        <v>591</v>
      </c>
      <c r="C2590" s="1" t="s">
        <v>70</v>
      </c>
      <c r="D2590" s="1" t="s">
        <v>823</v>
      </c>
      <c r="E2590" s="2">
        <v>11</v>
      </c>
      <c r="F2590" s="3">
        <v>6</v>
      </c>
      <c r="G2590" s="2">
        <v>66</v>
      </c>
      <c r="H2590" s="3">
        <v>65</v>
      </c>
      <c r="I2590" s="68" t="str">
        <f>VLOOKUP(C2590,СПРАВОЧНИК!B:D,2,0)</f>
        <v>США</v>
      </c>
      <c r="J2590" s="68" t="str">
        <f>VLOOKUP(C2590,СПРАВОЧНИК!B:D,3,0)</f>
        <v>ИНОМАРКИ</v>
      </c>
      <c r="K2590" s="69" t="str">
        <f>VLOOKUP(СВОД2023[[#This Row],[ФО]],СПРАВОЧНИК!H:P,2,0)</f>
        <v>Приволжский ФО</v>
      </c>
    </row>
    <row r="2591" spans="1:11" x14ac:dyDescent="0.2">
      <c r="A2591" t="s">
        <v>600</v>
      </c>
      <c r="B2591" t="s">
        <v>591</v>
      </c>
      <c r="C2591" s="1" t="s">
        <v>70</v>
      </c>
      <c r="D2591" s="1" t="s">
        <v>1331</v>
      </c>
      <c r="E2591" s="2">
        <v>1</v>
      </c>
      <c r="F2591" s="3"/>
      <c r="G2591" s="2">
        <v>3</v>
      </c>
      <c r="H2591" s="3"/>
      <c r="I2591" s="68" t="str">
        <f>VLOOKUP(C2591,СПРАВОЧНИК!B:D,2,0)</f>
        <v>США</v>
      </c>
      <c r="J2591" s="68" t="str">
        <f>VLOOKUP(C2591,СПРАВОЧНИК!B:D,3,0)</f>
        <v>ИНОМАРКИ</v>
      </c>
      <c r="K2591" s="69" t="str">
        <f>VLOOKUP(СВОД2023[[#This Row],[ФО]],СПРАВОЧНИК!H:P,2,0)</f>
        <v>Приволжский ФО</v>
      </c>
    </row>
    <row r="2592" spans="1:11" x14ac:dyDescent="0.2">
      <c r="A2592" t="s">
        <v>600</v>
      </c>
      <c r="B2592" t="s">
        <v>591</v>
      </c>
      <c r="C2592" s="1" t="s">
        <v>70</v>
      </c>
      <c r="D2592" s="1" t="s">
        <v>2027</v>
      </c>
      <c r="E2592" s="2"/>
      <c r="F2592" s="3"/>
      <c r="G2592" s="2"/>
      <c r="H2592" s="3">
        <v>1</v>
      </c>
      <c r="I2592" s="68" t="str">
        <f>VLOOKUP(C2592,СПРАВОЧНИК!B:D,2,0)</f>
        <v>США</v>
      </c>
      <c r="J2592" s="68" t="str">
        <f>VLOOKUP(C2592,СПРАВОЧНИК!B:D,3,0)</f>
        <v>ИНОМАРКИ</v>
      </c>
      <c r="K2592" s="69" t="str">
        <f>VLOOKUP(СВОД2023[[#This Row],[ФО]],СПРАВОЧНИК!H:P,2,0)</f>
        <v>Приволжский ФО</v>
      </c>
    </row>
    <row r="2593" spans="1:11" x14ac:dyDescent="0.2">
      <c r="A2593" t="s">
        <v>600</v>
      </c>
      <c r="B2593" t="s">
        <v>591</v>
      </c>
      <c r="C2593" s="1" t="s">
        <v>70</v>
      </c>
      <c r="D2593" s="1" t="s">
        <v>2028</v>
      </c>
      <c r="E2593" s="2"/>
      <c r="F2593" s="3">
        <v>1</v>
      </c>
      <c r="G2593" s="2"/>
      <c r="H2593" s="3">
        <v>3</v>
      </c>
      <c r="I2593" s="68" t="str">
        <f>VLOOKUP(C2593,СПРАВОЧНИК!B:D,2,0)</f>
        <v>США</v>
      </c>
      <c r="J2593" s="68" t="str">
        <f>VLOOKUP(C2593,СПРАВОЧНИК!B:D,3,0)</f>
        <v>ИНОМАРКИ</v>
      </c>
      <c r="K2593" s="69" t="str">
        <f>VLOOKUP(СВОД2023[[#This Row],[ФО]],СПРАВОЧНИК!H:P,2,0)</f>
        <v>Приволжский ФО</v>
      </c>
    </row>
    <row r="2594" spans="1:11" x14ac:dyDescent="0.2">
      <c r="A2594" t="s">
        <v>600</v>
      </c>
      <c r="B2594" t="s">
        <v>591</v>
      </c>
      <c r="C2594" s="1" t="s">
        <v>70</v>
      </c>
      <c r="D2594" s="1" t="s">
        <v>1332</v>
      </c>
      <c r="E2594" s="2">
        <v>27</v>
      </c>
      <c r="F2594" s="3">
        <v>13</v>
      </c>
      <c r="G2594" s="2">
        <v>85</v>
      </c>
      <c r="H2594" s="3">
        <v>77</v>
      </c>
      <c r="I2594" s="68" t="str">
        <f>VLOOKUP(C2594,СПРАВОЧНИК!B:D,2,0)</f>
        <v>США</v>
      </c>
      <c r="J2594" s="68" t="str">
        <f>VLOOKUP(C2594,СПРАВОЧНИК!B:D,3,0)</f>
        <v>ИНОМАРКИ</v>
      </c>
      <c r="K2594" s="69" t="str">
        <f>VLOOKUP(СВОД2023[[#This Row],[ФО]],СПРАВОЧНИК!H:P,2,0)</f>
        <v>Приволжский ФО</v>
      </c>
    </row>
    <row r="2595" spans="1:11" x14ac:dyDescent="0.2">
      <c r="A2595" t="s">
        <v>600</v>
      </c>
      <c r="B2595" t="s">
        <v>591</v>
      </c>
      <c r="C2595" s="1" t="s">
        <v>70</v>
      </c>
      <c r="D2595" s="1" t="s">
        <v>1333</v>
      </c>
      <c r="E2595" s="2">
        <v>1</v>
      </c>
      <c r="F2595" s="3">
        <v>1</v>
      </c>
      <c r="G2595" s="2">
        <v>8</v>
      </c>
      <c r="H2595" s="3">
        <v>5</v>
      </c>
      <c r="I2595" s="68" t="str">
        <f>VLOOKUP(C2595,СПРАВОЧНИК!B:D,2,0)</f>
        <v>США</v>
      </c>
      <c r="J2595" s="68" t="str">
        <f>VLOOKUP(C2595,СПРАВОЧНИК!B:D,3,0)</f>
        <v>ИНОМАРКИ</v>
      </c>
      <c r="K2595" s="69" t="str">
        <f>VLOOKUP(СВОД2023[[#This Row],[ФО]],СПРАВОЧНИК!H:P,2,0)</f>
        <v>Приволжский ФО</v>
      </c>
    </row>
    <row r="2596" spans="1:11" x14ac:dyDescent="0.2">
      <c r="A2596" t="s">
        <v>600</v>
      </c>
      <c r="B2596" t="s">
        <v>591</v>
      </c>
      <c r="C2596" s="1" t="s">
        <v>70</v>
      </c>
      <c r="D2596" s="1" t="s">
        <v>2029</v>
      </c>
      <c r="E2596" s="2"/>
      <c r="F2596" s="3"/>
      <c r="G2596" s="2">
        <v>1</v>
      </c>
      <c r="H2596" s="3"/>
      <c r="I2596" s="68" t="str">
        <f>VLOOKUP(C2596,СПРАВОЧНИК!B:D,2,0)</f>
        <v>США</v>
      </c>
      <c r="J2596" s="68" t="str">
        <f>VLOOKUP(C2596,СПРАВОЧНИК!B:D,3,0)</f>
        <v>ИНОМАРКИ</v>
      </c>
      <c r="K2596" s="69" t="str">
        <f>VLOOKUP(СВОД2023[[#This Row],[ФО]],СПРАВОЧНИК!H:P,2,0)</f>
        <v>Приволжский ФО</v>
      </c>
    </row>
    <row r="2597" spans="1:11" x14ac:dyDescent="0.2">
      <c r="A2597" t="s">
        <v>600</v>
      </c>
      <c r="B2597" t="s">
        <v>591</v>
      </c>
      <c r="C2597" s="1" t="s">
        <v>70</v>
      </c>
      <c r="D2597" s="1" t="s">
        <v>71</v>
      </c>
      <c r="E2597" s="2">
        <v>2</v>
      </c>
      <c r="F2597" s="3">
        <v>1</v>
      </c>
      <c r="G2597" s="2">
        <v>4</v>
      </c>
      <c r="H2597" s="3">
        <v>4</v>
      </c>
      <c r="I2597" s="68" t="str">
        <f>VLOOKUP(C2597,СПРАВОЧНИК!B:D,2,0)</f>
        <v>США</v>
      </c>
      <c r="J2597" s="68" t="str">
        <f>VLOOKUP(C2597,СПРАВОЧНИК!B:D,3,0)</f>
        <v>ИНОМАРКИ</v>
      </c>
      <c r="K2597" s="69" t="str">
        <f>VLOOKUP(СВОД2023[[#This Row],[ФО]],СПРАВОЧНИК!H:P,2,0)</f>
        <v>Приволжский ФО</v>
      </c>
    </row>
    <row r="2598" spans="1:11" x14ac:dyDescent="0.2">
      <c r="A2598" t="s">
        <v>600</v>
      </c>
      <c r="B2598" t="s">
        <v>591</v>
      </c>
      <c r="C2598" s="1" t="s">
        <v>70</v>
      </c>
      <c r="D2598" s="1" t="s">
        <v>72</v>
      </c>
      <c r="E2598" s="2">
        <v>5</v>
      </c>
      <c r="F2598" s="3">
        <v>4</v>
      </c>
      <c r="G2598" s="2">
        <v>24</v>
      </c>
      <c r="H2598" s="3">
        <v>14</v>
      </c>
      <c r="I2598" s="68" t="str">
        <f>VLOOKUP(C2598,СПРАВОЧНИК!B:D,2,0)</f>
        <v>США</v>
      </c>
      <c r="J2598" s="68" t="str">
        <f>VLOOKUP(C2598,СПРАВОЧНИК!B:D,3,0)</f>
        <v>ИНОМАРКИ</v>
      </c>
      <c r="K2598" s="69" t="str">
        <f>VLOOKUP(СВОД2023[[#This Row],[ФО]],СПРАВОЧНИК!H:P,2,0)</f>
        <v>Приволжский ФО</v>
      </c>
    </row>
    <row r="2599" spans="1:11" x14ac:dyDescent="0.2">
      <c r="A2599" t="s">
        <v>600</v>
      </c>
      <c r="B2599" t="s">
        <v>591</v>
      </c>
      <c r="C2599" s="1" t="s">
        <v>70</v>
      </c>
      <c r="D2599" s="1" t="s">
        <v>73</v>
      </c>
      <c r="E2599" s="2">
        <v>4</v>
      </c>
      <c r="F2599" s="3">
        <v>1</v>
      </c>
      <c r="G2599" s="2">
        <v>7</v>
      </c>
      <c r="H2599" s="3">
        <v>2</v>
      </c>
      <c r="I2599" s="68" t="str">
        <f>VLOOKUP(C2599,СПРАВОЧНИК!B:D,2,0)</f>
        <v>США</v>
      </c>
      <c r="J2599" s="68" t="str">
        <f>VLOOKUP(C2599,СПРАВОЧНИК!B:D,3,0)</f>
        <v>ИНОМАРКИ</v>
      </c>
      <c r="K2599" s="69" t="str">
        <f>VLOOKUP(СВОД2023[[#This Row],[ФО]],СПРАВОЧНИК!H:P,2,0)</f>
        <v>Приволжский ФО</v>
      </c>
    </row>
    <row r="2600" spans="1:11" x14ac:dyDescent="0.2">
      <c r="A2600" t="s">
        <v>600</v>
      </c>
      <c r="B2600" t="s">
        <v>591</v>
      </c>
      <c r="C2600" s="1" t="s">
        <v>70</v>
      </c>
      <c r="D2600" s="1" t="s">
        <v>1334</v>
      </c>
      <c r="E2600" s="2"/>
      <c r="F2600" s="3"/>
      <c r="G2600" s="2">
        <v>1</v>
      </c>
      <c r="H2600" s="3"/>
      <c r="I2600" s="68" t="str">
        <f>VLOOKUP(C2600,СПРАВОЧНИК!B:D,2,0)</f>
        <v>США</v>
      </c>
      <c r="J2600" s="68" t="str">
        <f>VLOOKUP(C2600,СПРАВОЧНИК!B:D,3,0)</f>
        <v>ИНОМАРКИ</v>
      </c>
      <c r="K2600" s="69" t="str">
        <f>VLOOKUP(СВОД2023[[#This Row],[ФО]],СПРАВОЧНИК!H:P,2,0)</f>
        <v>Приволжский ФО</v>
      </c>
    </row>
    <row r="2601" spans="1:11" x14ac:dyDescent="0.2">
      <c r="A2601" t="s">
        <v>600</v>
      </c>
      <c r="B2601" t="s">
        <v>591</v>
      </c>
      <c r="C2601" s="1" t="s">
        <v>70</v>
      </c>
      <c r="D2601" s="1" t="s">
        <v>74</v>
      </c>
      <c r="E2601" s="2">
        <v>17</v>
      </c>
      <c r="F2601" s="3">
        <v>12</v>
      </c>
      <c r="G2601" s="2">
        <v>97</v>
      </c>
      <c r="H2601" s="3">
        <v>70</v>
      </c>
      <c r="I2601" s="68" t="str">
        <f>VLOOKUP(C2601,СПРАВОЧНИК!B:D,2,0)</f>
        <v>США</v>
      </c>
      <c r="J2601" s="68" t="str">
        <f>VLOOKUP(C2601,СПРАВОЧНИК!B:D,3,0)</f>
        <v>ИНОМАРКИ</v>
      </c>
      <c r="K2601" s="69" t="str">
        <f>VLOOKUP(СВОД2023[[#This Row],[ФО]],СПРАВОЧНИК!H:P,2,0)</f>
        <v>Приволжский ФО</v>
      </c>
    </row>
    <row r="2602" spans="1:11" x14ac:dyDescent="0.2">
      <c r="A2602" t="s">
        <v>600</v>
      </c>
      <c r="B2602" t="s">
        <v>591</v>
      </c>
      <c r="C2602" s="1" t="s">
        <v>70</v>
      </c>
      <c r="D2602" s="1" t="s">
        <v>2030</v>
      </c>
      <c r="E2602" s="2"/>
      <c r="F2602" s="3"/>
      <c r="G2602" s="2">
        <v>1</v>
      </c>
      <c r="H2602" s="3"/>
      <c r="I2602" s="68" t="str">
        <f>VLOOKUP(C2602,СПРАВОЧНИК!B:D,2,0)</f>
        <v>США</v>
      </c>
      <c r="J2602" s="68" t="str">
        <f>VLOOKUP(C2602,СПРАВОЧНИК!B:D,3,0)</f>
        <v>ИНОМАРКИ</v>
      </c>
      <c r="K2602" s="69" t="str">
        <f>VLOOKUP(СВОД2023[[#This Row],[ФО]],СПРАВОЧНИК!H:P,2,0)</f>
        <v>Приволжский ФО</v>
      </c>
    </row>
    <row r="2603" spans="1:11" x14ac:dyDescent="0.2">
      <c r="A2603" t="s">
        <v>600</v>
      </c>
      <c r="B2603" t="s">
        <v>591</v>
      </c>
      <c r="C2603" s="1" t="s">
        <v>70</v>
      </c>
      <c r="D2603" s="1" t="s">
        <v>2031</v>
      </c>
      <c r="E2603" s="2"/>
      <c r="F2603" s="3"/>
      <c r="G2603" s="2">
        <v>2</v>
      </c>
      <c r="H2603" s="3">
        <v>1</v>
      </c>
      <c r="I2603" s="68" t="str">
        <f>VLOOKUP(C2603,СПРАВОЧНИК!B:D,2,0)</f>
        <v>США</v>
      </c>
      <c r="J2603" s="68" t="str">
        <f>VLOOKUP(C2603,СПРАВОЧНИК!B:D,3,0)</f>
        <v>ИНОМАРКИ</v>
      </c>
      <c r="K2603" s="69" t="str">
        <f>VLOOKUP(СВОД2023[[#This Row],[ФО]],СПРАВОЧНИК!H:P,2,0)</f>
        <v>Приволжский ФО</v>
      </c>
    </row>
    <row r="2604" spans="1:11" x14ac:dyDescent="0.2">
      <c r="A2604" t="s">
        <v>600</v>
      </c>
      <c r="B2604" t="s">
        <v>591</v>
      </c>
      <c r="C2604" s="1" t="s">
        <v>75</v>
      </c>
      <c r="D2604" s="1" t="s">
        <v>2032</v>
      </c>
      <c r="E2604" s="2"/>
      <c r="F2604" s="3"/>
      <c r="G2604" s="2">
        <v>1</v>
      </c>
      <c r="H2604" s="3"/>
      <c r="I2604" s="68" t="str">
        <f>VLOOKUP(C2604,СПРАВОЧНИК!B:D,2,0)</f>
        <v>КИТАЙ</v>
      </c>
      <c r="J2604" s="68" t="str">
        <f>VLOOKUP(C2604,СПРАВОЧНИК!B:D,3,0)</f>
        <v>ИНОМАРКИ</v>
      </c>
      <c r="K2604" s="69" t="str">
        <f>VLOOKUP(СВОД2023[[#This Row],[ФО]],СПРАВОЧНИК!H:P,2,0)</f>
        <v>Приволжский ФО</v>
      </c>
    </row>
    <row r="2605" spans="1:11" x14ac:dyDescent="0.2">
      <c r="A2605" t="s">
        <v>600</v>
      </c>
      <c r="B2605" t="s">
        <v>591</v>
      </c>
      <c r="C2605" s="1" t="s">
        <v>75</v>
      </c>
      <c r="D2605" s="1" t="s">
        <v>76</v>
      </c>
      <c r="E2605" s="2">
        <v>23</v>
      </c>
      <c r="F2605" s="3">
        <v>14</v>
      </c>
      <c r="G2605" s="2">
        <v>132</v>
      </c>
      <c r="H2605" s="3">
        <v>74</v>
      </c>
      <c r="I2605" s="68" t="str">
        <f>VLOOKUP(C2605,СПРАВОЧНИК!B:D,2,0)</f>
        <v>КИТАЙ</v>
      </c>
      <c r="J2605" s="68" t="str">
        <f>VLOOKUP(C2605,СПРАВОЧНИК!B:D,3,0)</f>
        <v>ИНОМАРКИ</v>
      </c>
      <c r="K2605" s="69" t="str">
        <f>VLOOKUP(СВОД2023[[#This Row],[ФО]],СПРАВОЧНИК!H:P,2,0)</f>
        <v>Приволжский ФО</v>
      </c>
    </row>
    <row r="2606" spans="1:11" x14ac:dyDescent="0.2">
      <c r="A2606" t="s">
        <v>600</v>
      </c>
      <c r="B2606" t="s">
        <v>591</v>
      </c>
      <c r="C2606" s="1" t="s">
        <v>75</v>
      </c>
      <c r="D2606" s="1" t="s">
        <v>77</v>
      </c>
      <c r="E2606" s="2">
        <v>1</v>
      </c>
      <c r="F2606" s="3">
        <v>3</v>
      </c>
      <c r="G2606" s="2">
        <v>14</v>
      </c>
      <c r="H2606" s="3">
        <v>5</v>
      </c>
      <c r="I2606" s="68" t="str">
        <f>VLOOKUP(C2606,СПРАВОЧНИК!B:D,2,0)</f>
        <v>КИТАЙ</v>
      </c>
      <c r="J2606" s="68" t="str">
        <f>VLOOKUP(C2606,СПРАВОЧНИК!B:D,3,0)</f>
        <v>ИНОМАРКИ</v>
      </c>
      <c r="K2606" s="69" t="str">
        <f>VLOOKUP(СВОД2023[[#This Row],[ФО]],СПРАВОЧНИК!H:P,2,0)</f>
        <v>Приволжский ФО</v>
      </c>
    </row>
    <row r="2607" spans="1:11" x14ac:dyDescent="0.2">
      <c r="A2607" t="s">
        <v>600</v>
      </c>
      <c r="B2607" t="s">
        <v>591</v>
      </c>
      <c r="C2607" s="1" t="s">
        <v>75</v>
      </c>
      <c r="D2607" s="1" t="s">
        <v>78</v>
      </c>
      <c r="E2607" s="2">
        <v>5</v>
      </c>
      <c r="F2607" s="3">
        <v>2</v>
      </c>
      <c r="G2607" s="2">
        <v>32</v>
      </c>
      <c r="H2607" s="3">
        <v>14</v>
      </c>
      <c r="I2607" s="68" t="str">
        <f>VLOOKUP(C2607,СПРАВОЧНИК!B:D,2,0)</f>
        <v>КИТАЙ</v>
      </c>
      <c r="J2607" s="68" t="str">
        <f>VLOOKUP(C2607,СПРАВОЧНИК!B:D,3,0)</f>
        <v>ИНОМАРКИ</v>
      </c>
      <c r="K2607" s="69" t="str">
        <f>VLOOKUP(СВОД2023[[#This Row],[ФО]],СПРАВОЧНИК!H:P,2,0)</f>
        <v>Приволжский ФО</v>
      </c>
    </row>
    <row r="2608" spans="1:11" x14ac:dyDescent="0.2">
      <c r="A2608" t="s">
        <v>600</v>
      </c>
      <c r="B2608" t="s">
        <v>591</v>
      </c>
      <c r="C2608" s="1" t="s">
        <v>75</v>
      </c>
      <c r="D2608" s="1" t="s">
        <v>829</v>
      </c>
      <c r="E2608" s="2"/>
      <c r="F2608" s="3">
        <v>1</v>
      </c>
      <c r="G2608" s="2">
        <v>14</v>
      </c>
      <c r="H2608" s="3">
        <v>8</v>
      </c>
      <c r="I2608" s="68" t="str">
        <f>VLOOKUP(C2608,СПРАВОЧНИК!B:D,2,0)</f>
        <v>КИТАЙ</v>
      </c>
      <c r="J2608" s="68" t="str">
        <f>VLOOKUP(C2608,СПРАВОЧНИК!B:D,3,0)</f>
        <v>ИНОМАРКИ</v>
      </c>
      <c r="K2608" s="69" t="str">
        <f>VLOOKUP(СВОД2023[[#This Row],[ФО]],СПРАВОЧНИК!H:P,2,0)</f>
        <v>Приволжский ФО</v>
      </c>
    </row>
    <row r="2609" spans="1:11" x14ac:dyDescent="0.2">
      <c r="A2609" t="s">
        <v>600</v>
      </c>
      <c r="B2609" t="s">
        <v>591</v>
      </c>
      <c r="C2609" s="1" t="s">
        <v>75</v>
      </c>
      <c r="D2609" s="1" t="s">
        <v>80</v>
      </c>
      <c r="E2609" s="2"/>
      <c r="F2609" s="3"/>
      <c r="G2609" s="2">
        <v>1</v>
      </c>
      <c r="H2609" s="3"/>
      <c r="I2609" s="68" t="str">
        <f>VLOOKUP(C2609,СПРАВОЧНИК!B:D,2,0)</f>
        <v>КИТАЙ</v>
      </c>
      <c r="J2609" s="68" t="str">
        <f>VLOOKUP(C2609,СПРАВОЧНИК!B:D,3,0)</f>
        <v>ИНОМАРКИ</v>
      </c>
      <c r="K2609" s="69" t="str">
        <f>VLOOKUP(СВОД2023[[#This Row],[ФО]],СПРАВОЧНИК!H:P,2,0)</f>
        <v>Приволжский ФО</v>
      </c>
    </row>
    <row r="2610" spans="1:11" x14ac:dyDescent="0.2">
      <c r="A2610" t="s">
        <v>600</v>
      </c>
      <c r="B2610" t="s">
        <v>591</v>
      </c>
      <c r="C2610" s="1" t="s">
        <v>75</v>
      </c>
      <c r="D2610" s="1" t="s">
        <v>2033</v>
      </c>
      <c r="E2610" s="2"/>
      <c r="F2610" s="3"/>
      <c r="G2610" s="2"/>
      <c r="H2610" s="3">
        <v>1</v>
      </c>
      <c r="I2610" s="68" t="str">
        <f>VLOOKUP(C2610,СПРАВОЧНИК!B:D,2,0)</f>
        <v>КИТАЙ</v>
      </c>
      <c r="J2610" s="68" t="str">
        <f>VLOOKUP(C2610,СПРАВОЧНИК!B:D,3,0)</f>
        <v>ИНОМАРКИ</v>
      </c>
      <c r="K2610" s="69" t="str">
        <f>VLOOKUP(СВОД2023[[#This Row],[ФО]],СПРАВОЧНИК!H:P,2,0)</f>
        <v>Приволжский ФО</v>
      </c>
    </row>
    <row r="2611" spans="1:11" x14ac:dyDescent="0.2">
      <c r="A2611" t="s">
        <v>600</v>
      </c>
      <c r="B2611" t="s">
        <v>591</v>
      </c>
      <c r="C2611" s="1" t="s">
        <v>75</v>
      </c>
      <c r="D2611" s="1" t="s">
        <v>81</v>
      </c>
      <c r="E2611" s="2"/>
      <c r="F2611" s="3"/>
      <c r="G2611" s="2">
        <v>1</v>
      </c>
      <c r="H2611" s="3"/>
      <c r="I2611" s="68" t="str">
        <f>VLOOKUP(C2611,СПРАВОЧНИК!B:D,2,0)</f>
        <v>КИТАЙ</v>
      </c>
      <c r="J2611" s="68" t="str">
        <f>VLOOKUP(C2611,СПРАВОЧНИК!B:D,3,0)</f>
        <v>ИНОМАРКИ</v>
      </c>
      <c r="K2611" s="69" t="str">
        <f>VLOOKUP(СВОД2023[[#This Row],[ФО]],СПРАВОЧНИК!H:P,2,0)</f>
        <v>Приволжский ФО</v>
      </c>
    </row>
    <row r="2612" spans="1:11" x14ac:dyDescent="0.2">
      <c r="A2612" t="s">
        <v>600</v>
      </c>
      <c r="B2612" t="s">
        <v>591</v>
      </c>
      <c r="C2612" s="1" t="s">
        <v>83</v>
      </c>
      <c r="D2612" s="1" t="s">
        <v>84</v>
      </c>
      <c r="E2612" s="2">
        <v>81</v>
      </c>
      <c r="F2612" s="3">
        <v>114</v>
      </c>
      <c r="G2612" s="2">
        <v>457</v>
      </c>
      <c r="H2612" s="3">
        <v>427</v>
      </c>
      <c r="I2612" s="68" t="str">
        <f>VLOOKUP(C2612,СПРАВОЧНИК!B:D,2,0)</f>
        <v>КИТАЙ</v>
      </c>
      <c r="J2612" s="68" t="str">
        <f>VLOOKUP(C2612,СПРАВОЧНИК!B:D,3,0)</f>
        <v>ИНОМАРКИ</v>
      </c>
      <c r="K2612" s="69" t="str">
        <f>VLOOKUP(СВОД2023[[#This Row],[ФО]],СПРАВОЧНИК!H:P,2,0)</f>
        <v>Приволжский ФО</v>
      </c>
    </row>
    <row r="2613" spans="1:11" x14ac:dyDescent="0.2">
      <c r="A2613" t="s">
        <v>600</v>
      </c>
      <c r="B2613" t="s">
        <v>591</v>
      </c>
      <c r="C2613" s="1" t="s">
        <v>83</v>
      </c>
      <c r="D2613" s="1" t="s">
        <v>1335</v>
      </c>
      <c r="E2613" s="2">
        <v>6</v>
      </c>
      <c r="F2613" s="3">
        <v>6</v>
      </c>
      <c r="G2613" s="2">
        <v>34</v>
      </c>
      <c r="H2613" s="3">
        <v>24</v>
      </c>
      <c r="I2613" s="68" t="str">
        <f>VLOOKUP(C2613,СПРАВОЧНИК!B:D,2,0)</f>
        <v>КИТАЙ</v>
      </c>
      <c r="J2613" s="68" t="str">
        <f>VLOOKUP(C2613,СПРАВОЧНИК!B:D,3,0)</f>
        <v>ИНОМАРКИ</v>
      </c>
      <c r="K2613" s="69" t="str">
        <f>VLOOKUP(СВОД2023[[#This Row],[ФО]],СПРАВОЧНИК!H:P,2,0)</f>
        <v>Приволжский ФО</v>
      </c>
    </row>
    <row r="2614" spans="1:11" x14ac:dyDescent="0.2">
      <c r="A2614" t="s">
        <v>600</v>
      </c>
      <c r="B2614" t="s">
        <v>591</v>
      </c>
      <c r="C2614" s="1" t="s">
        <v>83</v>
      </c>
      <c r="D2614" s="1" t="s">
        <v>85</v>
      </c>
      <c r="E2614" s="2">
        <v>14</v>
      </c>
      <c r="F2614" s="3">
        <v>21</v>
      </c>
      <c r="G2614" s="2">
        <v>114</v>
      </c>
      <c r="H2614" s="3">
        <v>94</v>
      </c>
      <c r="I2614" s="68" t="str">
        <f>VLOOKUP(C2614,СПРАВОЧНИК!B:D,2,0)</f>
        <v>КИТАЙ</v>
      </c>
      <c r="J2614" s="68" t="str">
        <f>VLOOKUP(C2614,СПРАВОЧНИК!B:D,3,0)</f>
        <v>ИНОМАРКИ</v>
      </c>
      <c r="K2614" s="69" t="str">
        <f>VLOOKUP(СВОД2023[[#This Row],[ФО]],СПРАВОЧНИК!H:P,2,0)</f>
        <v>Приволжский ФО</v>
      </c>
    </row>
    <row r="2615" spans="1:11" x14ac:dyDescent="0.2">
      <c r="A2615" t="s">
        <v>600</v>
      </c>
      <c r="B2615" t="s">
        <v>591</v>
      </c>
      <c r="C2615" s="1" t="s">
        <v>83</v>
      </c>
      <c r="D2615" s="1" t="s">
        <v>2034</v>
      </c>
      <c r="E2615" s="2">
        <v>1</v>
      </c>
      <c r="F2615" s="3"/>
      <c r="G2615" s="2">
        <v>5</v>
      </c>
      <c r="H2615" s="3">
        <v>4</v>
      </c>
      <c r="I2615" s="68" t="str">
        <f>VLOOKUP(C2615,СПРАВОЧНИК!B:D,2,0)</f>
        <v>КИТАЙ</v>
      </c>
      <c r="J2615" s="68" t="str">
        <f>VLOOKUP(C2615,СПРАВОЧНИК!B:D,3,0)</f>
        <v>ИНОМАРКИ</v>
      </c>
      <c r="K2615" s="69" t="str">
        <f>VLOOKUP(СВОД2023[[#This Row],[ФО]],СПРАВОЧНИК!H:P,2,0)</f>
        <v>Приволжский ФО</v>
      </c>
    </row>
    <row r="2616" spans="1:11" x14ac:dyDescent="0.2">
      <c r="A2616" t="s">
        <v>600</v>
      </c>
      <c r="B2616" t="s">
        <v>591</v>
      </c>
      <c r="C2616" s="1" t="s">
        <v>83</v>
      </c>
      <c r="D2616" s="1" t="s">
        <v>1336</v>
      </c>
      <c r="E2616" s="2">
        <v>72</v>
      </c>
      <c r="F2616" s="3">
        <v>78</v>
      </c>
      <c r="G2616" s="2">
        <v>420</v>
      </c>
      <c r="H2616" s="3">
        <v>376</v>
      </c>
      <c r="I2616" s="68" t="str">
        <f>VLOOKUP(C2616,СПРАВОЧНИК!B:D,2,0)</f>
        <v>КИТАЙ</v>
      </c>
      <c r="J2616" s="68" t="str">
        <f>VLOOKUP(C2616,СПРАВОЧНИК!B:D,3,0)</f>
        <v>ИНОМАРКИ</v>
      </c>
      <c r="K2616" s="69" t="str">
        <f>VLOOKUP(СВОД2023[[#This Row],[ФО]],СПРАВОЧНИК!H:P,2,0)</f>
        <v>Приволжский ФО</v>
      </c>
    </row>
    <row r="2617" spans="1:11" x14ac:dyDescent="0.2">
      <c r="A2617" t="s">
        <v>600</v>
      </c>
      <c r="B2617" t="s">
        <v>591</v>
      </c>
      <c r="C2617" s="1" t="s">
        <v>83</v>
      </c>
      <c r="D2617" s="1" t="s">
        <v>86</v>
      </c>
      <c r="E2617" s="2"/>
      <c r="F2617" s="3"/>
      <c r="G2617" s="2">
        <v>1</v>
      </c>
      <c r="H2617" s="3"/>
      <c r="I2617" s="68" t="str">
        <f>VLOOKUP(C2617,СПРАВОЧНИК!B:D,2,0)</f>
        <v>КИТАЙ</v>
      </c>
      <c r="J2617" s="68" t="str">
        <f>VLOOKUP(C2617,СПРАВОЧНИК!B:D,3,0)</f>
        <v>ИНОМАРКИ</v>
      </c>
      <c r="K2617" s="69" t="str">
        <f>VLOOKUP(СВОД2023[[#This Row],[ФО]],СПРАВОЧНИК!H:P,2,0)</f>
        <v>Приволжский ФО</v>
      </c>
    </row>
    <row r="2618" spans="1:11" x14ac:dyDescent="0.2">
      <c r="A2618" t="s">
        <v>600</v>
      </c>
      <c r="B2618" t="s">
        <v>591</v>
      </c>
      <c r="C2618" s="1" t="s">
        <v>83</v>
      </c>
      <c r="D2618" s="1" t="s">
        <v>87</v>
      </c>
      <c r="E2618" s="2"/>
      <c r="F2618" s="3"/>
      <c r="G2618" s="2"/>
      <c r="H2618" s="3">
        <v>5</v>
      </c>
      <c r="I2618" s="68" t="str">
        <f>VLOOKUP(C2618,СПРАВОЧНИК!B:D,2,0)</f>
        <v>КИТАЙ</v>
      </c>
      <c r="J2618" s="68" t="str">
        <f>VLOOKUP(C2618,СПРАВОЧНИК!B:D,3,0)</f>
        <v>ИНОМАРКИ</v>
      </c>
      <c r="K2618" s="69" t="str">
        <f>VLOOKUP(СВОД2023[[#This Row],[ФО]],СПРАВОЧНИК!H:P,2,0)</f>
        <v>Приволжский ФО</v>
      </c>
    </row>
    <row r="2619" spans="1:11" x14ac:dyDescent="0.2">
      <c r="A2619" t="s">
        <v>600</v>
      </c>
      <c r="B2619" t="s">
        <v>591</v>
      </c>
      <c r="C2619" s="1" t="s">
        <v>83</v>
      </c>
      <c r="D2619" s="1" t="s">
        <v>1337</v>
      </c>
      <c r="E2619" s="2">
        <v>34</v>
      </c>
      <c r="F2619" s="3">
        <v>29</v>
      </c>
      <c r="G2619" s="2">
        <v>173</v>
      </c>
      <c r="H2619" s="3">
        <v>173</v>
      </c>
      <c r="I2619" s="68" t="str">
        <f>VLOOKUP(C2619,СПРАВОЧНИК!B:D,2,0)</f>
        <v>КИТАЙ</v>
      </c>
      <c r="J2619" s="68" t="str">
        <f>VLOOKUP(C2619,СПРАВОЧНИК!B:D,3,0)</f>
        <v>ИНОМАРКИ</v>
      </c>
      <c r="K2619" s="69" t="str">
        <f>VLOOKUP(СВОД2023[[#This Row],[ФО]],СПРАВОЧНИК!H:P,2,0)</f>
        <v>Приволжский ФО</v>
      </c>
    </row>
    <row r="2620" spans="1:11" x14ac:dyDescent="0.2">
      <c r="A2620" t="s">
        <v>600</v>
      </c>
      <c r="B2620" t="s">
        <v>591</v>
      </c>
      <c r="C2620" s="1" t="s">
        <v>83</v>
      </c>
      <c r="D2620" s="1" t="s">
        <v>1338</v>
      </c>
      <c r="E2620" s="2">
        <v>47</v>
      </c>
      <c r="F2620" s="3">
        <v>26</v>
      </c>
      <c r="G2620" s="2">
        <v>247</v>
      </c>
      <c r="H2620" s="3">
        <v>185</v>
      </c>
      <c r="I2620" s="68" t="str">
        <f>VLOOKUP(C2620,СПРАВОЧНИК!B:D,2,0)</f>
        <v>КИТАЙ</v>
      </c>
      <c r="J2620" s="68" t="str">
        <f>VLOOKUP(C2620,СПРАВОЧНИК!B:D,3,0)</f>
        <v>ИНОМАРКИ</v>
      </c>
      <c r="K2620" s="69" t="str">
        <f>VLOOKUP(СВОД2023[[#This Row],[ФО]],СПРАВОЧНИК!H:P,2,0)</f>
        <v>Приволжский ФО</v>
      </c>
    </row>
    <row r="2621" spans="1:11" x14ac:dyDescent="0.2">
      <c r="A2621" t="s">
        <v>600</v>
      </c>
      <c r="B2621" t="s">
        <v>591</v>
      </c>
      <c r="C2621" s="1" t="s">
        <v>83</v>
      </c>
      <c r="D2621" s="1" t="s">
        <v>89</v>
      </c>
      <c r="E2621" s="2">
        <v>2</v>
      </c>
      <c r="F2621" s="3"/>
      <c r="G2621" s="2">
        <v>2</v>
      </c>
      <c r="H2621" s="3"/>
      <c r="I2621" s="68" t="str">
        <f>VLOOKUP(C2621,СПРАВОЧНИК!B:D,2,0)</f>
        <v>КИТАЙ</v>
      </c>
      <c r="J2621" s="68" t="str">
        <f>VLOOKUP(C2621,СПРАВОЧНИК!B:D,3,0)</f>
        <v>ИНОМАРКИ</v>
      </c>
      <c r="K2621" s="69" t="str">
        <f>VLOOKUP(СВОД2023[[#This Row],[ФО]],СПРАВОЧНИК!H:P,2,0)</f>
        <v>Приволжский ФО</v>
      </c>
    </row>
    <row r="2622" spans="1:11" x14ac:dyDescent="0.2">
      <c r="A2622" t="s">
        <v>600</v>
      </c>
      <c r="B2622" t="s">
        <v>591</v>
      </c>
      <c r="C2622" s="1" t="s">
        <v>83</v>
      </c>
      <c r="D2622" s="1" t="s">
        <v>2035</v>
      </c>
      <c r="E2622" s="2">
        <v>28</v>
      </c>
      <c r="F2622" s="3">
        <v>26</v>
      </c>
      <c r="G2622" s="2">
        <v>182</v>
      </c>
      <c r="H2622" s="3">
        <v>137</v>
      </c>
      <c r="I2622" s="68" t="str">
        <f>VLOOKUP(C2622,СПРАВОЧНИК!B:D,2,0)</f>
        <v>КИТАЙ</v>
      </c>
      <c r="J2622" s="68" t="str">
        <f>VLOOKUP(C2622,СПРАВОЧНИК!B:D,3,0)</f>
        <v>ИНОМАРКИ</v>
      </c>
      <c r="K2622" s="69" t="str">
        <f>VLOOKUP(СВОД2023[[#This Row],[ФО]],СПРАВОЧНИК!H:P,2,0)</f>
        <v>Приволжский ФО</v>
      </c>
    </row>
    <row r="2623" spans="1:11" x14ac:dyDescent="0.2">
      <c r="A2623" t="s">
        <v>600</v>
      </c>
      <c r="B2623" t="s">
        <v>591</v>
      </c>
      <c r="C2623" s="1" t="s">
        <v>83</v>
      </c>
      <c r="D2623" s="1" t="s">
        <v>2036</v>
      </c>
      <c r="E2623" s="2">
        <v>8</v>
      </c>
      <c r="F2623" s="3">
        <v>9</v>
      </c>
      <c r="G2623" s="2">
        <v>31</v>
      </c>
      <c r="H2623" s="3">
        <v>15</v>
      </c>
      <c r="I2623" s="68" t="str">
        <f>VLOOKUP(C2623,СПРАВОЧНИК!B:D,2,0)</f>
        <v>КИТАЙ</v>
      </c>
      <c r="J2623" s="68" t="str">
        <f>VLOOKUP(C2623,СПРАВОЧНИК!B:D,3,0)</f>
        <v>ИНОМАРКИ</v>
      </c>
      <c r="K2623" s="69" t="str">
        <f>VLOOKUP(СВОД2023[[#This Row],[ФО]],СПРАВОЧНИК!H:P,2,0)</f>
        <v>Приволжский ФО</v>
      </c>
    </row>
    <row r="2624" spans="1:11" x14ac:dyDescent="0.2">
      <c r="A2624" t="s">
        <v>600</v>
      </c>
      <c r="B2624" t="s">
        <v>591</v>
      </c>
      <c r="C2624" s="1" t="s">
        <v>83</v>
      </c>
      <c r="D2624" s="1" t="s">
        <v>1339</v>
      </c>
      <c r="E2624" s="2">
        <v>19</v>
      </c>
      <c r="F2624" s="3">
        <v>10</v>
      </c>
      <c r="G2624" s="2">
        <v>89</v>
      </c>
      <c r="H2624" s="3">
        <v>44</v>
      </c>
      <c r="I2624" s="68" t="str">
        <f>VLOOKUP(C2624,СПРАВОЧНИК!B:D,2,0)</f>
        <v>КИТАЙ</v>
      </c>
      <c r="J2624" s="68" t="str">
        <f>VLOOKUP(C2624,СПРАВОЧНИК!B:D,3,0)</f>
        <v>ИНОМАРКИ</v>
      </c>
      <c r="K2624" s="69" t="str">
        <f>VLOOKUP(СВОД2023[[#This Row],[ФО]],СПРАВОЧНИК!H:P,2,0)</f>
        <v>Приволжский ФО</v>
      </c>
    </row>
    <row r="2625" spans="1:11" x14ac:dyDescent="0.2">
      <c r="A2625" t="s">
        <v>600</v>
      </c>
      <c r="B2625" t="s">
        <v>591</v>
      </c>
      <c r="C2625" s="1" t="s">
        <v>83</v>
      </c>
      <c r="D2625" s="1" t="s">
        <v>91</v>
      </c>
      <c r="E2625" s="2">
        <v>54</v>
      </c>
      <c r="F2625" s="3">
        <v>20</v>
      </c>
      <c r="G2625" s="2">
        <v>310</v>
      </c>
      <c r="H2625" s="3">
        <v>119</v>
      </c>
      <c r="I2625" s="68" t="str">
        <f>VLOOKUP(C2625,СПРАВОЧНИК!B:D,2,0)</f>
        <v>КИТАЙ</v>
      </c>
      <c r="J2625" s="68" t="str">
        <f>VLOOKUP(C2625,СПРАВОЧНИК!B:D,3,0)</f>
        <v>ИНОМАРКИ</v>
      </c>
      <c r="K2625" s="69" t="str">
        <f>VLOOKUP(СВОД2023[[#This Row],[ФО]],СПРАВОЧНИК!H:P,2,0)</f>
        <v>Приволжский ФО</v>
      </c>
    </row>
    <row r="2626" spans="1:11" x14ac:dyDescent="0.2">
      <c r="A2626" t="s">
        <v>600</v>
      </c>
      <c r="B2626" t="s">
        <v>591</v>
      </c>
      <c r="C2626" s="1" t="s">
        <v>83</v>
      </c>
      <c r="D2626" s="1" t="s">
        <v>92</v>
      </c>
      <c r="E2626" s="2">
        <v>11</v>
      </c>
      <c r="F2626" s="3"/>
      <c r="G2626" s="2">
        <v>43</v>
      </c>
      <c r="H2626" s="3"/>
      <c r="I2626" s="68" t="str">
        <f>VLOOKUP(C2626,СПРАВОЧНИК!B:D,2,0)</f>
        <v>КИТАЙ</v>
      </c>
      <c r="J2626" s="68" t="str">
        <f>VLOOKUP(C2626,СПРАВОЧНИК!B:D,3,0)</f>
        <v>ИНОМАРКИ</v>
      </c>
      <c r="K2626" s="69" t="str">
        <f>VLOOKUP(СВОД2023[[#This Row],[ФО]],СПРАВОЧНИК!H:P,2,0)</f>
        <v>Приволжский ФО</v>
      </c>
    </row>
    <row r="2627" spans="1:11" x14ac:dyDescent="0.2">
      <c r="A2627" t="s">
        <v>600</v>
      </c>
      <c r="B2627" t="s">
        <v>591</v>
      </c>
      <c r="C2627" s="1" t="s">
        <v>83</v>
      </c>
      <c r="D2627" s="1" t="s">
        <v>2037</v>
      </c>
      <c r="E2627" s="2">
        <v>3</v>
      </c>
      <c r="F2627" s="3">
        <v>2</v>
      </c>
      <c r="G2627" s="2">
        <v>9</v>
      </c>
      <c r="H2627" s="3">
        <v>4</v>
      </c>
      <c r="I2627" s="68" t="str">
        <f>VLOOKUP(C2627,СПРАВОЧНИК!B:D,2,0)</f>
        <v>КИТАЙ</v>
      </c>
      <c r="J2627" s="68" t="str">
        <f>VLOOKUP(C2627,СПРАВОЧНИК!B:D,3,0)</f>
        <v>ИНОМАРКИ</v>
      </c>
      <c r="K2627" s="69" t="str">
        <f>VLOOKUP(СВОД2023[[#This Row],[ФО]],СПРАВОЧНИК!H:P,2,0)</f>
        <v>Приволжский ФО</v>
      </c>
    </row>
    <row r="2628" spans="1:11" x14ac:dyDescent="0.2">
      <c r="A2628" t="s">
        <v>600</v>
      </c>
      <c r="B2628" t="s">
        <v>591</v>
      </c>
      <c r="C2628" s="1" t="s">
        <v>83</v>
      </c>
      <c r="D2628" s="1" t="s">
        <v>93</v>
      </c>
      <c r="E2628" s="2">
        <v>5</v>
      </c>
      <c r="F2628" s="3">
        <v>2</v>
      </c>
      <c r="G2628" s="2">
        <v>23</v>
      </c>
      <c r="H2628" s="3">
        <v>11</v>
      </c>
      <c r="I2628" s="68" t="str">
        <f>VLOOKUP(C2628,СПРАВОЧНИК!B:D,2,0)</f>
        <v>КИТАЙ</v>
      </c>
      <c r="J2628" s="68" t="str">
        <f>VLOOKUP(C2628,СПРАВОЧНИК!B:D,3,0)</f>
        <v>ИНОМАРКИ</v>
      </c>
      <c r="K2628" s="69" t="str">
        <f>VLOOKUP(СВОД2023[[#This Row],[ФО]],СПРАВОЧНИК!H:P,2,0)</f>
        <v>Приволжский ФО</v>
      </c>
    </row>
    <row r="2629" spans="1:11" x14ac:dyDescent="0.2">
      <c r="A2629" t="s">
        <v>600</v>
      </c>
      <c r="B2629" t="s">
        <v>591</v>
      </c>
      <c r="C2629" s="1" t="s">
        <v>83</v>
      </c>
      <c r="D2629" s="1" t="s">
        <v>94</v>
      </c>
      <c r="E2629" s="2">
        <v>52</v>
      </c>
      <c r="F2629" s="3">
        <v>16</v>
      </c>
      <c r="G2629" s="2">
        <v>281</v>
      </c>
      <c r="H2629" s="3">
        <v>92</v>
      </c>
      <c r="I2629" s="68" t="str">
        <f>VLOOKUP(C2629,СПРАВОЧНИК!B:D,2,0)</f>
        <v>КИТАЙ</v>
      </c>
      <c r="J2629" s="68" t="str">
        <f>VLOOKUP(C2629,СПРАВОЧНИК!B:D,3,0)</f>
        <v>ИНОМАРКИ</v>
      </c>
      <c r="K2629" s="69" t="str">
        <f>VLOOKUP(СВОД2023[[#This Row],[ФО]],СПРАВОЧНИК!H:P,2,0)</f>
        <v>Приволжский ФО</v>
      </c>
    </row>
    <row r="2630" spans="1:11" x14ac:dyDescent="0.2">
      <c r="A2630" t="s">
        <v>600</v>
      </c>
      <c r="B2630" t="s">
        <v>591</v>
      </c>
      <c r="C2630" s="1" t="s">
        <v>83</v>
      </c>
      <c r="D2630" s="1" t="s">
        <v>95</v>
      </c>
      <c r="E2630" s="2">
        <v>9</v>
      </c>
      <c r="F2630" s="3">
        <v>4</v>
      </c>
      <c r="G2630" s="2">
        <v>61</v>
      </c>
      <c r="H2630" s="3">
        <v>32</v>
      </c>
      <c r="I2630" s="68" t="str">
        <f>VLOOKUP(C2630,СПРАВОЧНИК!B:D,2,0)</f>
        <v>КИТАЙ</v>
      </c>
      <c r="J2630" s="68" t="str">
        <f>VLOOKUP(C2630,СПРАВОЧНИК!B:D,3,0)</f>
        <v>ИНОМАРКИ</v>
      </c>
      <c r="K2630" s="69" t="str">
        <f>VLOOKUP(СВОД2023[[#This Row],[ФО]],СПРАВОЧНИК!H:P,2,0)</f>
        <v>Приволжский ФО</v>
      </c>
    </row>
    <row r="2631" spans="1:11" x14ac:dyDescent="0.2">
      <c r="A2631" t="s">
        <v>600</v>
      </c>
      <c r="B2631" t="s">
        <v>591</v>
      </c>
      <c r="C2631" s="1" t="s">
        <v>83</v>
      </c>
      <c r="D2631" s="1" t="s">
        <v>96</v>
      </c>
      <c r="E2631" s="2">
        <v>19</v>
      </c>
      <c r="F2631" s="3">
        <v>11</v>
      </c>
      <c r="G2631" s="2">
        <v>94</v>
      </c>
      <c r="H2631" s="3">
        <v>25</v>
      </c>
      <c r="I2631" s="68" t="str">
        <f>VLOOKUP(C2631,СПРАВОЧНИК!B:D,2,0)</f>
        <v>КИТАЙ</v>
      </c>
      <c r="J2631" s="68" t="str">
        <f>VLOOKUP(C2631,СПРАВОЧНИК!B:D,3,0)</f>
        <v>ИНОМАРКИ</v>
      </c>
      <c r="K2631" s="69" t="str">
        <f>VLOOKUP(СВОД2023[[#This Row],[ФО]],СПРАВОЧНИК!H:P,2,0)</f>
        <v>Приволжский ФО</v>
      </c>
    </row>
    <row r="2632" spans="1:11" x14ac:dyDescent="0.2">
      <c r="A2632" t="s">
        <v>600</v>
      </c>
      <c r="B2632" t="s">
        <v>591</v>
      </c>
      <c r="C2632" s="1" t="s">
        <v>83</v>
      </c>
      <c r="D2632" s="1" t="s">
        <v>97</v>
      </c>
      <c r="E2632" s="2">
        <v>2</v>
      </c>
      <c r="F2632" s="3"/>
      <c r="G2632" s="2">
        <v>20</v>
      </c>
      <c r="H2632" s="3"/>
      <c r="I2632" s="68" t="str">
        <f>VLOOKUP(C2632,СПРАВОЧНИК!B:D,2,0)</f>
        <v>КИТАЙ</v>
      </c>
      <c r="J2632" s="68" t="str">
        <f>VLOOKUP(C2632,СПРАВОЧНИК!B:D,3,0)</f>
        <v>ИНОМАРКИ</v>
      </c>
      <c r="K2632" s="69" t="str">
        <f>VLOOKUP(СВОД2023[[#This Row],[ФО]],СПРАВОЧНИК!H:P,2,0)</f>
        <v>Приволжский ФО</v>
      </c>
    </row>
    <row r="2633" spans="1:11" x14ac:dyDescent="0.2">
      <c r="A2633" t="s">
        <v>600</v>
      </c>
      <c r="B2633" t="s">
        <v>591</v>
      </c>
      <c r="C2633" s="1" t="s">
        <v>83</v>
      </c>
      <c r="D2633" s="1" t="s">
        <v>2038</v>
      </c>
      <c r="E2633" s="2"/>
      <c r="F2633" s="3">
        <v>1</v>
      </c>
      <c r="G2633" s="2"/>
      <c r="H2633" s="3">
        <v>1</v>
      </c>
      <c r="I2633" s="68" t="str">
        <f>VLOOKUP(C2633,СПРАВОЧНИК!B:D,2,0)</f>
        <v>КИТАЙ</v>
      </c>
      <c r="J2633" s="68" t="str">
        <f>VLOOKUP(C2633,СПРАВОЧНИК!B:D,3,0)</f>
        <v>ИНОМАРКИ</v>
      </c>
      <c r="K2633" s="69" t="str">
        <f>VLOOKUP(СВОД2023[[#This Row],[ФО]],СПРАВОЧНИК!H:P,2,0)</f>
        <v>Приволжский ФО</v>
      </c>
    </row>
    <row r="2634" spans="1:11" x14ac:dyDescent="0.2">
      <c r="A2634" t="s">
        <v>600</v>
      </c>
      <c r="B2634" t="s">
        <v>591</v>
      </c>
      <c r="C2634" s="1" t="s">
        <v>83</v>
      </c>
      <c r="D2634" s="1" t="s">
        <v>2039</v>
      </c>
      <c r="E2634" s="2">
        <v>4</v>
      </c>
      <c r="F2634" s="3"/>
      <c r="G2634" s="2">
        <v>17</v>
      </c>
      <c r="H2634" s="3">
        <v>21</v>
      </c>
      <c r="I2634" s="68" t="str">
        <f>VLOOKUP(C2634,СПРАВОЧНИК!B:D,2,0)</f>
        <v>КИТАЙ</v>
      </c>
      <c r="J2634" s="68" t="str">
        <f>VLOOKUP(C2634,СПРАВОЧНИК!B:D,3,0)</f>
        <v>ИНОМАРКИ</v>
      </c>
      <c r="K2634" s="69" t="str">
        <f>VLOOKUP(СВОД2023[[#This Row],[ФО]],СПРАВОЧНИК!H:P,2,0)</f>
        <v>Приволжский ФО</v>
      </c>
    </row>
    <row r="2635" spans="1:11" x14ac:dyDescent="0.2">
      <c r="A2635" t="s">
        <v>600</v>
      </c>
      <c r="B2635" t="s">
        <v>591</v>
      </c>
      <c r="C2635" s="1" t="s">
        <v>83</v>
      </c>
      <c r="D2635" s="1" t="s">
        <v>2040</v>
      </c>
      <c r="E2635" s="2"/>
      <c r="F2635" s="3"/>
      <c r="G2635" s="2"/>
      <c r="H2635" s="3">
        <v>1</v>
      </c>
      <c r="I2635" s="68" t="str">
        <f>VLOOKUP(C2635,СПРАВОЧНИК!B:D,2,0)</f>
        <v>КИТАЙ</v>
      </c>
      <c r="J2635" s="68" t="str">
        <f>VLOOKUP(C2635,СПРАВОЧНИК!B:D,3,0)</f>
        <v>ИНОМАРКИ</v>
      </c>
      <c r="K2635" s="69" t="str">
        <f>VLOOKUP(СВОД2023[[#This Row],[ФО]],СПРАВОЧНИК!H:P,2,0)</f>
        <v>Приволжский ФО</v>
      </c>
    </row>
    <row r="2636" spans="1:11" x14ac:dyDescent="0.2">
      <c r="A2636" t="s">
        <v>600</v>
      </c>
      <c r="B2636" t="s">
        <v>591</v>
      </c>
      <c r="C2636" s="1" t="s">
        <v>83</v>
      </c>
      <c r="D2636" s="1" t="s">
        <v>2041</v>
      </c>
      <c r="E2636" s="2">
        <v>14</v>
      </c>
      <c r="F2636" s="3">
        <v>9</v>
      </c>
      <c r="G2636" s="2">
        <v>46</v>
      </c>
      <c r="H2636" s="3">
        <v>43</v>
      </c>
      <c r="I2636" s="68" t="str">
        <f>VLOOKUP(C2636,СПРАВОЧНИК!B:D,2,0)</f>
        <v>КИТАЙ</v>
      </c>
      <c r="J2636" s="68" t="str">
        <f>VLOOKUP(C2636,СПРАВОЧНИК!B:D,3,0)</f>
        <v>ИНОМАРКИ</v>
      </c>
      <c r="K2636" s="69" t="str">
        <f>VLOOKUP(СВОД2023[[#This Row],[ФО]],СПРАВОЧНИК!H:P,2,0)</f>
        <v>Приволжский ФО</v>
      </c>
    </row>
    <row r="2637" spans="1:11" x14ac:dyDescent="0.2">
      <c r="A2637" t="s">
        <v>600</v>
      </c>
      <c r="B2637" t="s">
        <v>591</v>
      </c>
      <c r="C2637" s="1" t="s">
        <v>83</v>
      </c>
      <c r="D2637" s="1" t="s">
        <v>1340</v>
      </c>
      <c r="E2637" s="2">
        <v>17</v>
      </c>
      <c r="F2637" s="3">
        <v>10</v>
      </c>
      <c r="G2637" s="2">
        <v>76</v>
      </c>
      <c r="H2637" s="3">
        <v>73</v>
      </c>
      <c r="I2637" s="68" t="str">
        <f>VLOOKUP(C2637,СПРАВОЧНИК!B:D,2,0)</f>
        <v>КИТАЙ</v>
      </c>
      <c r="J2637" s="68" t="str">
        <f>VLOOKUP(C2637,СПРАВОЧНИК!B:D,3,0)</f>
        <v>ИНОМАРКИ</v>
      </c>
      <c r="K2637" s="69" t="str">
        <f>VLOOKUP(СВОД2023[[#This Row],[ФО]],СПРАВОЧНИК!H:P,2,0)</f>
        <v>Приволжский ФО</v>
      </c>
    </row>
    <row r="2638" spans="1:11" x14ac:dyDescent="0.2">
      <c r="A2638" t="s">
        <v>600</v>
      </c>
      <c r="B2638" t="s">
        <v>591</v>
      </c>
      <c r="C2638" s="1" t="s">
        <v>83</v>
      </c>
      <c r="D2638" s="1" t="s">
        <v>98</v>
      </c>
      <c r="E2638" s="2">
        <v>178</v>
      </c>
      <c r="F2638" s="3">
        <v>159</v>
      </c>
      <c r="G2638" s="2">
        <v>1019</v>
      </c>
      <c r="H2638" s="3">
        <v>914</v>
      </c>
      <c r="I2638" s="68" t="str">
        <f>VLOOKUP(C2638,СПРАВОЧНИК!B:D,2,0)</f>
        <v>КИТАЙ</v>
      </c>
      <c r="J2638" s="68" t="str">
        <f>VLOOKUP(C2638,СПРАВОЧНИК!B:D,3,0)</f>
        <v>ИНОМАРКИ</v>
      </c>
      <c r="K2638" s="69" t="str">
        <f>VLOOKUP(СВОД2023[[#This Row],[ФО]],СПРАВОЧНИК!H:P,2,0)</f>
        <v>Приволжский ФО</v>
      </c>
    </row>
    <row r="2639" spans="1:11" x14ac:dyDescent="0.2">
      <c r="A2639" t="s">
        <v>600</v>
      </c>
      <c r="B2639" t="s">
        <v>591</v>
      </c>
      <c r="C2639" s="1" t="s">
        <v>99</v>
      </c>
      <c r="D2639" s="1" t="s">
        <v>2042</v>
      </c>
      <c r="E2639" s="2"/>
      <c r="F2639" s="3"/>
      <c r="G2639" s="2">
        <v>1</v>
      </c>
      <c r="H2639" s="3">
        <v>1</v>
      </c>
      <c r="I2639" s="68" t="str">
        <f>VLOOKUP(C2639,СПРАВОЧНИК!B:D,2,0)</f>
        <v>США</v>
      </c>
      <c r="J2639" s="68" t="str">
        <f>VLOOKUP(C2639,СПРАВОЧНИК!B:D,3,0)</f>
        <v>ИНОМАРКИ</v>
      </c>
      <c r="K2639" s="69" t="str">
        <f>VLOOKUP(СВОД2023[[#This Row],[ФО]],СПРАВОЧНИК!H:P,2,0)</f>
        <v>Приволжский ФО</v>
      </c>
    </row>
    <row r="2640" spans="1:11" x14ac:dyDescent="0.2">
      <c r="A2640" t="s">
        <v>600</v>
      </c>
      <c r="B2640" t="s">
        <v>591</v>
      </c>
      <c r="C2640" s="1" t="s">
        <v>99</v>
      </c>
      <c r="D2640" s="1" t="s">
        <v>100</v>
      </c>
      <c r="E2640" s="2">
        <v>5</v>
      </c>
      <c r="F2640" s="3">
        <v>10</v>
      </c>
      <c r="G2640" s="2">
        <v>36</v>
      </c>
      <c r="H2640" s="3">
        <v>41</v>
      </c>
      <c r="I2640" s="68" t="str">
        <f>VLOOKUP(C2640,СПРАВОЧНИК!B:D,2,0)</f>
        <v>США</v>
      </c>
      <c r="J2640" s="68" t="str">
        <f>VLOOKUP(C2640,СПРАВОЧНИК!B:D,3,0)</f>
        <v>ИНОМАРКИ</v>
      </c>
      <c r="K2640" s="69" t="str">
        <f>VLOOKUP(СВОД2023[[#This Row],[ФО]],СПРАВОЧНИК!H:P,2,0)</f>
        <v>Приволжский ФО</v>
      </c>
    </row>
    <row r="2641" spans="1:11" x14ac:dyDescent="0.2">
      <c r="A2641" t="s">
        <v>600</v>
      </c>
      <c r="B2641" t="s">
        <v>591</v>
      </c>
      <c r="C2641" s="1" t="s">
        <v>99</v>
      </c>
      <c r="D2641" s="1" t="s">
        <v>101</v>
      </c>
      <c r="E2641" s="2"/>
      <c r="F2641" s="3"/>
      <c r="G2641" s="2">
        <v>2</v>
      </c>
      <c r="H2641" s="3">
        <v>1</v>
      </c>
      <c r="I2641" s="68" t="str">
        <f>VLOOKUP(C2641,СПРАВОЧНИК!B:D,2,0)</f>
        <v>США</v>
      </c>
      <c r="J2641" s="68" t="str">
        <f>VLOOKUP(C2641,СПРАВОЧНИК!B:D,3,0)</f>
        <v>ИНОМАРКИ</v>
      </c>
      <c r="K2641" s="69" t="str">
        <f>VLOOKUP(СВОД2023[[#This Row],[ФО]],СПРАВОЧНИК!H:P,2,0)</f>
        <v>Приволжский ФО</v>
      </c>
    </row>
    <row r="2642" spans="1:11" x14ac:dyDescent="0.2">
      <c r="A2642" t="s">
        <v>600</v>
      </c>
      <c r="B2642" t="s">
        <v>591</v>
      </c>
      <c r="C2642" s="1" t="s">
        <v>99</v>
      </c>
      <c r="D2642" s="1" t="s">
        <v>102</v>
      </c>
      <c r="E2642" s="2">
        <v>15</v>
      </c>
      <c r="F2642" s="3">
        <v>11</v>
      </c>
      <c r="G2642" s="2">
        <v>69</v>
      </c>
      <c r="H2642" s="3">
        <v>45</v>
      </c>
      <c r="I2642" s="68" t="str">
        <f>VLOOKUP(C2642,СПРАВОЧНИК!B:D,2,0)</f>
        <v>США</v>
      </c>
      <c r="J2642" s="68" t="str">
        <f>VLOOKUP(C2642,СПРАВОЧНИК!B:D,3,0)</f>
        <v>ИНОМАРКИ</v>
      </c>
      <c r="K2642" s="69" t="str">
        <f>VLOOKUP(СВОД2023[[#This Row],[ФО]],СПРАВОЧНИК!H:P,2,0)</f>
        <v>Приволжский ФО</v>
      </c>
    </row>
    <row r="2643" spans="1:11" x14ac:dyDescent="0.2">
      <c r="A2643" t="s">
        <v>600</v>
      </c>
      <c r="B2643" t="s">
        <v>591</v>
      </c>
      <c r="C2643" s="1" t="s">
        <v>99</v>
      </c>
      <c r="D2643" s="1" t="s">
        <v>1341</v>
      </c>
      <c r="E2643" s="2"/>
      <c r="F2643" s="3">
        <v>2</v>
      </c>
      <c r="G2643" s="2">
        <v>1</v>
      </c>
      <c r="H2643" s="3">
        <v>2</v>
      </c>
      <c r="I2643" s="68" t="str">
        <f>VLOOKUP(C2643,СПРАВОЧНИК!B:D,2,0)</f>
        <v>США</v>
      </c>
      <c r="J2643" s="68" t="str">
        <f>VLOOKUP(C2643,СПРАВОЧНИК!B:D,3,0)</f>
        <v>ИНОМАРКИ</v>
      </c>
      <c r="K2643" s="69" t="str">
        <f>VLOOKUP(СВОД2023[[#This Row],[ФО]],СПРАВОЧНИК!H:P,2,0)</f>
        <v>Приволжский ФО</v>
      </c>
    </row>
    <row r="2644" spans="1:11" x14ac:dyDescent="0.2">
      <c r="A2644" t="s">
        <v>600</v>
      </c>
      <c r="B2644" t="s">
        <v>591</v>
      </c>
      <c r="C2644" s="1" t="s">
        <v>99</v>
      </c>
      <c r="D2644" s="1" t="s">
        <v>1342</v>
      </c>
      <c r="E2644" s="2">
        <v>770</v>
      </c>
      <c r="F2644" s="3">
        <v>575</v>
      </c>
      <c r="G2644" s="2">
        <v>3928</v>
      </c>
      <c r="H2644" s="3">
        <v>2967</v>
      </c>
      <c r="I2644" s="68" t="str">
        <f>VLOOKUP(C2644,СПРАВОЧНИК!B:D,2,0)</f>
        <v>США</v>
      </c>
      <c r="J2644" s="68" t="str">
        <f>VLOOKUP(C2644,СПРАВОЧНИК!B:D,3,0)</f>
        <v>ИНОМАРКИ</v>
      </c>
      <c r="K2644" s="69" t="str">
        <f>VLOOKUP(СВОД2023[[#This Row],[ФО]],СПРАВОЧНИК!H:P,2,0)</f>
        <v>Приволжский ФО</v>
      </c>
    </row>
    <row r="2645" spans="1:11" x14ac:dyDescent="0.2">
      <c r="A2645" t="s">
        <v>600</v>
      </c>
      <c r="B2645" t="s">
        <v>591</v>
      </c>
      <c r="C2645" s="1" t="s">
        <v>99</v>
      </c>
      <c r="D2645" s="1" t="s">
        <v>103</v>
      </c>
      <c r="E2645" s="2">
        <v>94</v>
      </c>
      <c r="F2645" s="3">
        <v>57</v>
      </c>
      <c r="G2645" s="2">
        <v>506</v>
      </c>
      <c r="H2645" s="3">
        <v>353</v>
      </c>
      <c r="I2645" s="68" t="str">
        <f>VLOOKUP(C2645,СПРАВОЧНИК!B:D,2,0)</f>
        <v>США</v>
      </c>
      <c r="J2645" s="68" t="str">
        <f>VLOOKUP(C2645,СПРАВОЧНИК!B:D,3,0)</f>
        <v>ИНОМАРКИ</v>
      </c>
      <c r="K2645" s="69" t="str">
        <f>VLOOKUP(СВОД2023[[#This Row],[ФО]],СПРАВОЧНИК!H:P,2,0)</f>
        <v>Приволжский ФО</v>
      </c>
    </row>
    <row r="2646" spans="1:11" x14ac:dyDescent="0.2">
      <c r="A2646" t="s">
        <v>600</v>
      </c>
      <c r="B2646" t="s">
        <v>591</v>
      </c>
      <c r="C2646" s="1" t="s">
        <v>99</v>
      </c>
      <c r="D2646" s="1" t="s">
        <v>2043</v>
      </c>
      <c r="E2646" s="2">
        <v>1</v>
      </c>
      <c r="F2646" s="3"/>
      <c r="G2646" s="2">
        <v>1</v>
      </c>
      <c r="H2646" s="3">
        <v>2</v>
      </c>
      <c r="I2646" s="68" t="str">
        <f>VLOOKUP(C2646,СПРАВОЧНИК!B:D,2,0)</f>
        <v>США</v>
      </c>
      <c r="J2646" s="68" t="str">
        <f>VLOOKUP(C2646,СПРАВОЧНИК!B:D,3,0)</f>
        <v>ИНОМАРКИ</v>
      </c>
      <c r="K2646" s="69" t="str">
        <f>VLOOKUP(СВОД2023[[#This Row],[ФО]],СПРАВОЧНИК!H:P,2,0)</f>
        <v>Приволжский ФО</v>
      </c>
    </row>
    <row r="2647" spans="1:11" x14ac:dyDescent="0.2">
      <c r="A2647" t="s">
        <v>600</v>
      </c>
      <c r="B2647" t="s">
        <v>591</v>
      </c>
      <c r="C2647" s="1" t="s">
        <v>99</v>
      </c>
      <c r="D2647" s="1" t="s">
        <v>1343</v>
      </c>
      <c r="E2647" s="2">
        <v>42</v>
      </c>
      <c r="F2647" s="3">
        <v>35</v>
      </c>
      <c r="G2647" s="2">
        <v>250</v>
      </c>
      <c r="H2647" s="3">
        <v>193</v>
      </c>
      <c r="I2647" s="68" t="str">
        <f>VLOOKUP(C2647,СПРАВОЧНИК!B:D,2,0)</f>
        <v>США</v>
      </c>
      <c r="J2647" s="68" t="str">
        <f>VLOOKUP(C2647,СПРАВОЧНИК!B:D,3,0)</f>
        <v>ИНОМАРКИ</v>
      </c>
      <c r="K2647" s="69" t="str">
        <f>VLOOKUP(СВОД2023[[#This Row],[ФО]],СПРАВОЧНИК!H:P,2,0)</f>
        <v>Приволжский ФО</v>
      </c>
    </row>
    <row r="2648" spans="1:11" x14ac:dyDescent="0.2">
      <c r="A2648" t="s">
        <v>600</v>
      </c>
      <c r="B2648" t="s">
        <v>591</v>
      </c>
      <c r="C2648" s="1" t="s">
        <v>99</v>
      </c>
      <c r="D2648" s="1" t="s">
        <v>2044</v>
      </c>
      <c r="E2648" s="2">
        <v>5</v>
      </c>
      <c r="F2648" s="3">
        <v>1</v>
      </c>
      <c r="G2648" s="2">
        <v>16</v>
      </c>
      <c r="H2648" s="3">
        <v>15</v>
      </c>
      <c r="I2648" s="68" t="str">
        <f>VLOOKUP(C2648,СПРАВОЧНИК!B:D,2,0)</f>
        <v>США</v>
      </c>
      <c r="J2648" s="68" t="str">
        <f>VLOOKUP(C2648,СПРАВОЧНИК!B:D,3,0)</f>
        <v>ИНОМАРКИ</v>
      </c>
      <c r="K2648" s="69" t="str">
        <f>VLOOKUP(СВОД2023[[#This Row],[ФО]],СПРАВОЧНИК!H:P,2,0)</f>
        <v>Приволжский ФО</v>
      </c>
    </row>
    <row r="2649" spans="1:11" x14ac:dyDescent="0.2">
      <c r="A2649" t="s">
        <v>600</v>
      </c>
      <c r="B2649" t="s">
        <v>591</v>
      </c>
      <c r="C2649" s="1" t="s">
        <v>99</v>
      </c>
      <c r="D2649" s="1" t="s">
        <v>104</v>
      </c>
      <c r="E2649" s="2">
        <v>1</v>
      </c>
      <c r="F2649" s="3"/>
      <c r="G2649" s="2">
        <v>1</v>
      </c>
      <c r="H2649" s="3"/>
      <c r="I2649" s="68" t="str">
        <f>VLOOKUP(C2649,СПРАВОЧНИК!B:D,2,0)</f>
        <v>США</v>
      </c>
      <c r="J2649" s="68" t="str">
        <f>VLOOKUP(C2649,СПРАВОЧНИК!B:D,3,0)</f>
        <v>ИНОМАРКИ</v>
      </c>
      <c r="K2649" s="69" t="str">
        <f>VLOOKUP(СВОД2023[[#This Row],[ФО]],СПРАВОЧНИК!H:P,2,0)</f>
        <v>Приволжский ФО</v>
      </c>
    </row>
    <row r="2650" spans="1:11" x14ac:dyDescent="0.2">
      <c r="A2650" t="s">
        <v>600</v>
      </c>
      <c r="B2650" t="s">
        <v>591</v>
      </c>
      <c r="C2650" s="1" t="s">
        <v>99</v>
      </c>
      <c r="D2650" s="1" t="s">
        <v>1344</v>
      </c>
      <c r="E2650" s="2">
        <v>792</v>
      </c>
      <c r="F2650" s="3">
        <v>682</v>
      </c>
      <c r="G2650" s="2">
        <v>4297</v>
      </c>
      <c r="H2650" s="3">
        <v>3493</v>
      </c>
      <c r="I2650" s="68" t="str">
        <f>VLOOKUP(C2650,СПРАВОЧНИК!B:D,2,0)</f>
        <v>США</v>
      </c>
      <c r="J2650" s="68" t="str">
        <f>VLOOKUP(C2650,СПРАВОЧНИК!B:D,3,0)</f>
        <v>ИНОМАРКИ</v>
      </c>
      <c r="K2650" s="69" t="str">
        <f>VLOOKUP(СВОД2023[[#This Row],[ФО]],СПРАВОЧНИК!H:P,2,0)</f>
        <v>Приволжский ФО</v>
      </c>
    </row>
    <row r="2651" spans="1:11" x14ac:dyDescent="0.2">
      <c r="A2651" t="s">
        <v>600</v>
      </c>
      <c r="B2651" t="s">
        <v>591</v>
      </c>
      <c r="C2651" s="1" t="s">
        <v>99</v>
      </c>
      <c r="D2651" s="1" t="s">
        <v>2045</v>
      </c>
      <c r="E2651" s="2">
        <v>1</v>
      </c>
      <c r="F2651" s="3"/>
      <c r="G2651" s="2">
        <v>4</v>
      </c>
      <c r="H2651" s="3">
        <v>1</v>
      </c>
      <c r="I2651" s="68" t="str">
        <f>VLOOKUP(C2651,СПРАВОЧНИК!B:D,2,0)</f>
        <v>США</v>
      </c>
      <c r="J2651" s="68" t="str">
        <f>VLOOKUP(C2651,СПРАВОЧНИК!B:D,3,0)</f>
        <v>ИНОМАРКИ</v>
      </c>
      <c r="K2651" s="69" t="str">
        <f>VLOOKUP(СВОД2023[[#This Row],[ФО]],СПРАВОЧНИК!H:P,2,0)</f>
        <v>Приволжский ФО</v>
      </c>
    </row>
    <row r="2652" spans="1:11" x14ac:dyDescent="0.2">
      <c r="A2652" t="s">
        <v>600</v>
      </c>
      <c r="B2652" t="s">
        <v>591</v>
      </c>
      <c r="C2652" s="1" t="s">
        <v>99</v>
      </c>
      <c r="D2652" s="1" t="s">
        <v>2046</v>
      </c>
      <c r="E2652" s="2"/>
      <c r="F2652" s="3">
        <v>1</v>
      </c>
      <c r="G2652" s="2"/>
      <c r="H2652" s="3">
        <v>1</v>
      </c>
      <c r="I2652" s="68" t="str">
        <f>VLOOKUP(C2652,СПРАВОЧНИК!B:D,2,0)</f>
        <v>США</v>
      </c>
      <c r="J2652" s="68" t="str">
        <f>VLOOKUP(C2652,СПРАВОЧНИК!B:D,3,0)</f>
        <v>ИНОМАРКИ</v>
      </c>
      <c r="K2652" s="69" t="str">
        <f>VLOOKUP(СВОД2023[[#This Row],[ФО]],СПРАВОЧНИК!H:P,2,0)</f>
        <v>Приволжский ФО</v>
      </c>
    </row>
    <row r="2653" spans="1:11" x14ac:dyDescent="0.2">
      <c r="A2653" t="s">
        <v>600</v>
      </c>
      <c r="B2653" t="s">
        <v>591</v>
      </c>
      <c r="C2653" s="1" t="s">
        <v>99</v>
      </c>
      <c r="D2653" s="1" t="s">
        <v>106</v>
      </c>
      <c r="E2653" s="2">
        <v>7</v>
      </c>
      <c r="F2653" s="3">
        <v>6</v>
      </c>
      <c r="G2653" s="2">
        <v>37</v>
      </c>
      <c r="H2653" s="3">
        <v>11</v>
      </c>
      <c r="I2653" s="68" t="str">
        <f>VLOOKUP(C2653,СПРАВОЧНИК!B:D,2,0)</f>
        <v>США</v>
      </c>
      <c r="J2653" s="68" t="str">
        <f>VLOOKUP(C2653,СПРАВОЧНИК!B:D,3,0)</f>
        <v>ИНОМАРКИ</v>
      </c>
      <c r="K2653" s="69" t="str">
        <f>VLOOKUP(СВОД2023[[#This Row],[ФО]],СПРАВОЧНИК!H:P,2,0)</f>
        <v>Приволжский ФО</v>
      </c>
    </row>
    <row r="2654" spans="1:11" x14ac:dyDescent="0.2">
      <c r="A2654" t="s">
        <v>600</v>
      </c>
      <c r="B2654" t="s">
        <v>591</v>
      </c>
      <c r="C2654" s="1" t="s">
        <v>99</v>
      </c>
      <c r="D2654" s="1" t="s">
        <v>1347</v>
      </c>
      <c r="E2654" s="2">
        <v>1758</v>
      </c>
      <c r="F2654" s="3">
        <v>1532</v>
      </c>
      <c r="G2654" s="2">
        <v>10262</v>
      </c>
      <c r="H2654" s="3">
        <v>9418</v>
      </c>
      <c r="I2654" s="68" t="str">
        <f>VLOOKUP(C2654,СПРАВОЧНИК!B:D,2,0)</f>
        <v>США</v>
      </c>
      <c r="J2654" s="68" t="str">
        <f>VLOOKUP(C2654,СПРАВОЧНИК!B:D,3,0)</f>
        <v>ИНОМАРКИ</v>
      </c>
      <c r="K2654" s="69" t="str">
        <f>VLOOKUP(СВОД2023[[#This Row],[ФО]],СПРАВОЧНИК!H:P,2,0)</f>
        <v>Приволжский ФО</v>
      </c>
    </row>
    <row r="2655" spans="1:11" x14ac:dyDescent="0.2">
      <c r="A2655" t="s">
        <v>600</v>
      </c>
      <c r="B2655" t="s">
        <v>591</v>
      </c>
      <c r="C2655" s="1" t="s">
        <v>99</v>
      </c>
      <c r="D2655" s="1" t="s">
        <v>1348</v>
      </c>
      <c r="E2655" s="2">
        <v>31</v>
      </c>
      <c r="F2655" s="3">
        <v>21</v>
      </c>
      <c r="G2655" s="2">
        <v>155</v>
      </c>
      <c r="H2655" s="3">
        <v>111</v>
      </c>
      <c r="I2655" s="68" t="str">
        <f>VLOOKUP(C2655,СПРАВОЧНИК!B:D,2,0)</f>
        <v>США</v>
      </c>
      <c r="J2655" s="68" t="str">
        <f>VLOOKUP(C2655,СПРАВОЧНИК!B:D,3,0)</f>
        <v>ИНОМАРКИ</v>
      </c>
      <c r="K2655" s="69" t="str">
        <f>VLOOKUP(СВОД2023[[#This Row],[ФО]],СПРАВОЧНИК!H:P,2,0)</f>
        <v>Приволжский ФО</v>
      </c>
    </row>
    <row r="2656" spans="1:11" x14ac:dyDescent="0.2">
      <c r="A2656" t="s">
        <v>600</v>
      </c>
      <c r="B2656" t="s">
        <v>591</v>
      </c>
      <c r="C2656" s="1" t="s">
        <v>99</v>
      </c>
      <c r="D2656" s="1" t="s">
        <v>107</v>
      </c>
      <c r="E2656" s="2">
        <v>1</v>
      </c>
      <c r="F2656" s="3">
        <v>1</v>
      </c>
      <c r="G2656" s="2">
        <v>12</v>
      </c>
      <c r="H2656" s="3">
        <v>8</v>
      </c>
      <c r="I2656" s="68" t="str">
        <f>VLOOKUP(C2656,СПРАВОЧНИК!B:D,2,0)</f>
        <v>США</v>
      </c>
      <c r="J2656" s="68" t="str">
        <f>VLOOKUP(C2656,СПРАВОЧНИК!B:D,3,0)</f>
        <v>ИНОМАРКИ</v>
      </c>
      <c r="K2656" s="69" t="str">
        <f>VLOOKUP(СВОД2023[[#This Row],[ФО]],СПРАВОЧНИК!H:P,2,0)</f>
        <v>Приволжский ФО</v>
      </c>
    </row>
    <row r="2657" spans="1:11" x14ac:dyDescent="0.2">
      <c r="A2657" t="s">
        <v>600</v>
      </c>
      <c r="B2657" t="s">
        <v>591</v>
      </c>
      <c r="C2657" s="1" t="s">
        <v>99</v>
      </c>
      <c r="D2657" s="1" t="s">
        <v>108</v>
      </c>
      <c r="E2657" s="2">
        <v>8</v>
      </c>
      <c r="F2657" s="3"/>
      <c r="G2657" s="2">
        <v>22</v>
      </c>
      <c r="H2657" s="3">
        <v>2</v>
      </c>
      <c r="I2657" s="68" t="str">
        <f>VLOOKUP(C2657,СПРАВОЧНИК!B:D,2,0)</f>
        <v>США</v>
      </c>
      <c r="J2657" s="68" t="str">
        <f>VLOOKUP(C2657,СПРАВОЧНИК!B:D,3,0)</f>
        <v>ИНОМАРКИ</v>
      </c>
      <c r="K2657" s="69" t="str">
        <f>VLOOKUP(СВОД2023[[#This Row],[ФО]],СПРАВОЧНИК!H:P,2,0)</f>
        <v>Приволжский ФО</v>
      </c>
    </row>
    <row r="2658" spans="1:11" x14ac:dyDescent="0.2">
      <c r="A2658" t="s">
        <v>600</v>
      </c>
      <c r="B2658" t="s">
        <v>591</v>
      </c>
      <c r="C2658" s="1" t="s">
        <v>99</v>
      </c>
      <c r="D2658" s="1" t="s">
        <v>1349</v>
      </c>
      <c r="E2658" s="2"/>
      <c r="F2658" s="3">
        <v>1</v>
      </c>
      <c r="G2658" s="2">
        <v>1</v>
      </c>
      <c r="H2658" s="3">
        <v>3</v>
      </c>
      <c r="I2658" s="68" t="str">
        <f>VLOOKUP(C2658,СПРАВОЧНИК!B:D,2,0)</f>
        <v>США</v>
      </c>
      <c r="J2658" s="68" t="str">
        <f>VLOOKUP(C2658,СПРАВОЧНИК!B:D,3,0)</f>
        <v>ИНОМАРКИ</v>
      </c>
      <c r="K2658" s="69" t="str">
        <f>VLOOKUP(СВОД2023[[#This Row],[ФО]],СПРАВОЧНИК!H:P,2,0)</f>
        <v>Приволжский ФО</v>
      </c>
    </row>
    <row r="2659" spans="1:11" x14ac:dyDescent="0.2">
      <c r="A2659" t="s">
        <v>600</v>
      </c>
      <c r="B2659" t="s">
        <v>591</v>
      </c>
      <c r="C2659" s="1" t="s">
        <v>99</v>
      </c>
      <c r="D2659" s="1" t="s">
        <v>109</v>
      </c>
      <c r="E2659" s="2">
        <v>100</v>
      </c>
      <c r="F2659" s="3">
        <v>84</v>
      </c>
      <c r="G2659" s="2">
        <v>560</v>
      </c>
      <c r="H2659" s="3">
        <v>424</v>
      </c>
      <c r="I2659" s="68" t="str">
        <f>VLOOKUP(C2659,СПРАВОЧНИК!B:D,2,0)</f>
        <v>США</v>
      </c>
      <c r="J2659" s="68" t="str">
        <f>VLOOKUP(C2659,СПРАВОЧНИК!B:D,3,0)</f>
        <v>ИНОМАРКИ</v>
      </c>
      <c r="K2659" s="69" t="str">
        <f>VLOOKUP(СВОД2023[[#This Row],[ФО]],СПРАВОЧНИК!H:P,2,0)</f>
        <v>Приволжский ФО</v>
      </c>
    </row>
    <row r="2660" spans="1:11" x14ac:dyDescent="0.2">
      <c r="A2660" t="s">
        <v>600</v>
      </c>
      <c r="B2660" t="s">
        <v>591</v>
      </c>
      <c r="C2660" s="1" t="s">
        <v>99</v>
      </c>
      <c r="D2660" s="1" t="s">
        <v>2047</v>
      </c>
      <c r="E2660" s="2"/>
      <c r="F2660" s="3"/>
      <c r="G2660" s="2">
        <v>1</v>
      </c>
      <c r="H2660" s="3">
        <v>1</v>
      </c>
      <c r="I2660" s="68" t="str">
        <f>VLOOKUP(C2660,СПРАВОЧНИК!B:D,2,0)</f>
        <v>США</v>
      </c>
      <c r="J2660" s="68" t="str">
        <f>VLOOKUP(C2660,СПРАВОЧНИК!B:D,3,0)</f>
        <v>ИНОМАРКИ</v>
      </c>
      <c r="K2660" s="69" t="str">
        <f>VLOOKUP(СВОД2023[[#This Row],[ФО]],СПРАВОЧНИК!H:P,2,0)</f>
        <v>Приволжский ФО</v>
      </c>
    </row>
    <row r="2661" spans="1:11" x14ac:dyDescent="0.2">
      <c r="A2661" t="s">
        <v>600</v>
      </c>
      <c r="B2661" t="s">
        <v>591</v>
      </c>
      <c r="C2661" s="1" t="s">
        <v>99</v>
      </c>
      <c r="D2661" s="1" t="s">
        <v>110</v>
      </c>
      <c r="E2661" s="2">
        <v>2</v>
      </c>
      <c r="F2661" s="3">
        <v>1</v>
      </c>
      <c r="G2661" s="2">
        <v>4</v>
      </c>
      <c r="H2661" s="3">
        <v>1</v>
      </c>
      <c r="I2661" s="68" t="str">
        <f>VLOOKUP(C2661,СПРАВОЧНИК!B:D,2,0)</f>
        <v>США</v>
      </c>
      <c r="J2661" s="68" t="str">
        <f>VLOOKUP(C2661,СПРАВОЧНИК!B:D,3,0)</f>
        <v>ИНОМАРКИ</v>
      </c>
      <c r="K2661" s="69" t="str">
        <f>VLOOKUP(СВОД2023[[#This Row],[ФО]],СПРАВОЧНИК!H:P,2,0)</f>
        <v>Приволжский ФО</v>
      </c>
    </row>
    <row r="2662" spans="1:11" x14ac:dyDescent="0.2">
      <c r="A2662" t="s">
        <v>600</v>
      </c>
      <c r="B2662" t="s">
        <v>591</v>
      </c>
      <c r="C2662" s="1" t="s">
        <v>99</v>
      </c>
      <c r="D2662" s="1" t="s">
        <v>1350</v>
      </c>
      <c r="E2662" s="2">
        <v>710</v>
      </c>
      <c r="F2662" s="3">
        <v>480</v>
      </c>
      <c r="G2662" s="2">
        <v>3737</v>
      </c>
      <c r="H2662" s="3">
        <v>2634</v>
      </c>
      <c r="I2662" s="68" t="str">
        <f>VLOOKUP(C2662,СПРАВОЧНИК!B:D,2,0)</f>
        <v>США</v>
      </c>
      <c r="J2662" s="68" t="str">
        <f>VLOOKUP(C2662,СПРАВОЧНИК!B:D,3,0)</f>
        <v>ИНОМАРКИ</v>
      </c>
      <c r="K2662" s="69" t="str">
        <f>VLOOKUP(СВОД2023[[#This Row],[ФО]],СПРАВОЧНИК!H:P,2,0)</f>
        <v>Приволжский ФО</v>
      </c>
    </row>
    <row r="2663" spans="1:11" x14ac:dyDescent="0.2">
      <c r="A2663" t="s">
        <v>600</v>
      </c>
      <c r="B2663" t="s">
        <v>591</v>
      </c>
      <c r="C2663" s="1" t="s">
        <v>99</v>
      </c>
      <c r="D2663" s="1" t="s">
        <v>111</v>
      </c>
      <c r="E2663" s="2">
        <v>21</v>
      </c>
      <c r="F2663" s="3">
        <v>4</v>
      </c>
      <c r="G2663" s="2">
        <v>93</v>
      </c>
      <c r="H2663" s="3">
        <v>16</v>
      </c>
      <c r="I2663" s="68" t="str">
        <f>VLOOKUP(C2663,СПРАВОЧНИК!B:D,2,0)</f>
        <v>США</v>
      </c>
      <c r="J2663" s="68" t="str">
        <f>VLOOKUP(C2663,СПРАВОЧНИК!B:D,3,0)</f>
        <v>ИНОМАРКИ</v>
      </c>
      <c r="K2663" s="69" t="str">
        <f>VLOOKUP(СВОД2023[[#This Row],[ФО]],СПРАВОЧНИК!H:P,2,0)</f>
        <v>Приволжский ФО</v>
      </c>
    </row>
    <row r="2664" spans="1:11" x14ac:dyDescent="0.2">
      <c r="A2664" t="s">
        <v>600</v>
      </c>
      <c r="B2664" t="s">
        <v>591</v>
      </c>
      <c r="C2664" s="1" t="s">
        <v>99</v>
      </c>
      <c r="D2664" s="1" t="s">
        <v>643</v>
      </c>
      <c r="E2664" s="2">
        <v>1</v>
      </c>
      <c r="F2664" s="3"/>
      <c r="G2664" s="2">
        <v>11</v>
      </c>
      <c r="H2664" s="3">
        <v>10</v>
      </c>
      <c r="I2664" s="68" t="str">
        <f>VLOOKUP(C2664,СПРАВОЧНИК!B:D,2,0)</f>
        <v>США</v>
      </c>
      <c r="J2664" s="68" t="str">
        <f>VLOOKUP(C2664,СПРАВОЧНИК!B:D,3,0)</f>
        <v>ИНОМАРКИ</v>
      </c>
      <c r="K2664" s="69" t="str">
        <f>VLOOKUP(СВОД2023[[#This Row],[ФО]],СПРАВОЧНИК!H:P,2,0)</f>
        <v>Приволжский ФО</v>
      </c>
    </row>
    <row r="2665" spans="1:11" x14ac:dyDescent="0.2">
      <c r="A2665" t="s">
        <v>600</v>
      </c>
      <c r="B2665" t="s">
        <v>591</v>
      </c>
      <c r="C2665" s="1" t="s">
        <v>99</v>
      </c>
      <c r="D2665" s="1" t="s">
        <v>2048</v>
      </c>
      <c r="E2665" s="2"/>
      <c r="F2665" s="3"/>
      <c r="G2665" s="2">
        <v>1</v>
      </c>
      <c r="H2665" s="3">
        <v>1</v>
      </c>
      <c r="I2665" s="68" t="str">
        <f>VLOOKUP(C2665,СПРАВОЧНИК!B:D,2,0)</f>
        <v>США</v>
      </c>
      <c r="J2665" s="68" t="str">
        <f>VLOOKUP(C2665,СПРАВОЧНИК!B:D,3,0)</f>
        <v>ИНОМАРКИ</v>
      </c>
      <c r="K2665" s="69" t="str">
        <f>VLOOKUP(СВОД2023[[#This Row],[ФО]],СПРАВОЧНИК!H:P,2,0)</f>
        <v>Приволжский ФО</v>
      </c>
    </row>
    <row r="2666" spans="1:11" x14ac:dyDescent="0.2">
      <c r="A2666" t="s">
        <v>600</v>
      </c>
      <c r="B2666" t="s">
        <v>591</v>
      </c>
      <c r="C2666" s="1" t="s">
        <v>99</v>
      </c>
      <c r="D2666" s="1" t="s">
        <v>2049</v>
      </c>
      <c r="E2666" s="2">
        <v>1</v>
      </c>
      <c r="F2666" s="3"/>
      <c r="G2666" s="2">
        <v>1</v>
      </c>
      <c r="H2666" s="3"/>
      <c r="I2666" s="68" t="str">
        <f>VLOOKUP(C2666,СПРАВОЧНИК!B:D,2,0)</f>
        <v>США</v>
      </c>
      <c r="J2666" s="68" t="str">
        <f>VLOOKUP(C2666,СПРАВОЧНИК!B:D,3,0)</f>
        <v>ИНОМАРКИ</v>
      </c>
      <c r="K2666" s="69" t="str">
        <f>VLOOKUP(СВОД2023[[#This Row],[ФО]],СПРАВОЧНИК!H:P,2,0)</f>
        <v>Приволжский ФО</v>
      </c>
    </row>
    <row r="2667" spans="1:11" x14ac:dyDescent="0.2">
      <c r="A2667" t="s">
        <v>600</v>
      </c>
      <c r="B2667" t="s">
        <v>591</v>
      </c>
      <c r="C2667" s="1" t="s">
        <v>99</v>
      </c>
      <c r="D2667" s="1" t="s">
        <v>2050</v>
      </c>
      <c r="E2667" s="2"/>
      <c r="F2667" s="3"/>
      <c r="G2667" s="2">
        <v>1</v>
      </c>
      <c r="H2667" s="3">
        <v>1</v>
      </c>
      <c r="I2667" s="68" t="str">
        <f>VLOOKUP(C2667,СПРАВОЧНИК!B:D,2,0)</f>
        <v>США</v>
      </c>
      <c r="J2667" s="68" t="str">
        <f>VLOOKUP(C2667,СПРАВОЧНИК!B:D,3,0)</f>
        <v>ИНОМАРКИ</v>
      </c>
      <c r="K2667" s="69" t="str">
        <f>VLOOKUP(СВОД2023[[#This Row],[ФО]],СПРАВОЧНИК!H:P,2,0)</f>
        <v>Приволжский ФО</v>
      </c>
    </row>
    <row r="2668" spans="1:11" x14ac:dyDescent="0.2">
      <c r="A2668" t="s">
        <v>600</v>
      </c>
      <c r="B2668" t="s">
        <v>591</v>
      </c>
      <c r="C2668" s="1" t="s">
        <v>99</v>
      </c>
      <c r="D2668" s="1" t="s">
        <v>1351</v>
      </c>
      <c r="E2668" s="2">
        <v>1</v>
      </c>
      <c r="F2668" s="3"/>
      <c r="G2668" s="2">
        <v>4</v>
      </c>
      <c r="H2668" s="3">
        <v>6</v>
      </c>
      <c r="I2668" s="68" t="str">
        <f>VLOOKUP(C2668,СПРАВОЧНИК!B:D,2,0)</f>
        <v>США</v>
      </c>
      <c r="J2668" s="68" t="str">
        <f>VLOOKUP(C2668,СПРАВОЧНИК!B:D,3,0)</f>
        <v>ИНОМАРКИ</v>
      </c>
      <c r="K2668" s="69" t="str">
        <f>VLOOKUP(СВОД2023[[#This Row],[ФО]],СПРАВОЧНИК!H:P,2,0)</f>
        <v>Приволжский ФО</v>
      </c>
    </row>
    <row r="2669" spans="1:11" x14ac:dyDescent="0.2">
      <c r="A2669" t="s">
        <v>600</v>
      </c>
      <c r="B2669" t="s">
        <v>591</v>
      </c>
      <c r="C2669" s="1" t="s">
        <v>99</v>
      </c>
      <c r="D2669" s="1" t="s">
        <v>112</v>
      </c>
      <c r="E2669" s="2">
        <v>39</v>
      </c>
      <c r="F2669" s="3">
        <v>11</v>
      </c>
      <c r="G2669" s="2">
        <v>168</v>
      </c>
      <c r="H2669" s="3">
        <v>40</v>
      </c>
      <c r="I2669" s="68" t="str">
        <f>VLOOKUP(C2669,СПРАВОЧНИК!B:D,2,0)</f>
        <v>США</v>
      </c>
      <c r="J2669" s="68" t="str">
        <f>VLOOKUP(C2669,СПРАВОЧНИК!B:D,3,0)</f>
        <v>ИНОМАРКИ</v>
      </c>
      <c r="K2669" s="69" t="str">
        <f>VLOOKUP(СВОД2023[[#This Row],[ФО]],СПРАВОЧНИК!H:P,2,0)</f>
        <v>Приволжский ФО</v>
      </c>
    </row>
    <row r="2670" spans="1:11" x14ac:dyDescent="0.2">
      <c r="A2670" t="s">
        <v>600</v>
      </c>
      <c r="B2670" t="s">
        <v>591</v>
      </c>
      <c r="C2670" s="1" t="s">
        <v>99</v>
      </c>
      <c r="D2670" s="1" t="s">
        <v>644</v>
      </c>
      <c r="E2670" s="2">
        <v>41</v>
      </c>
      <c r="F2670" s="3">
        <v>23</v>
      </c>
      <c r="G2670" s="2">
        <v>192</v>
      </c>
      <c r="H2670" s="3">
        <v>126</v>
      </c>
      <c r="I2670" s="68" t="str">
        <f>VLOOKUP(C2670,СПРАВОЧНИК!B:D,2,0)</f>
        <v>США</v>
      </c>
      <c r="J2670" s="68" t="str">
        <f>VLOOKUP(C2670,СПРАВОЧНИК!B:D,3,0)</f>
        <v>ИНОМАРКИ</v>
      </c>
      <c r="K2670" s="69" t="str">
        <f>VLOOKUP(СВОД2023[[#This Row],[ФО]],СПРАВОЧНИК!H:P,2,0)</f>
        <v>Приволжский ФО</v>
      </c>
    </row>
    <row r="2671" spans="1:11" x14ac:dyDescent="0.2">
      <c r="A2671" t="s">
        <v>600</v>
      </c>
      <c r="B2671" t="s">
        <v>591</v>
      </c>
      <c r="C2671" s="1" t="s">
        <v>99</v>
      </c>
      <c r="D2671" s="1" t="s">
        <v>113</v>
      </c>
      <c r="E2671" s="2">
        <v>88</v>
      </c>
      <c r="F2671" s="3">
        <v>70</v>
      </c>
      <c r="G2671" s="2">
        <v>514</v>
      </c>
      <c r="H2671" s="3">
        <v>340</v>
      </c>
      <c r="I2671" s="68" t="str">
        <f>VLOOKUP(C2671,СПРАВОЧНИК!B:D,2,0)</f>
        <v>США</v>
      </c>
      <c r="J2671" s="68" t="str">
        <f>VLOOKUP(C2671,СПРАВОЧНИК!B:D,3,0)</f>
        <v>ИНОМАРКИ</v>
      </c>
      <c r="K2671" s="69" t="str">
        <f>VLOOKUP(СВОД2023[[#This Row],[ФО]],СПРАВОЧНИК!H:P,2,0)</f>
        <v>Приволжский ФО</v>
      </c>
    </row>
    <row r="2672" spans="1:11" x14ac:dyDescent="0.2">
      <c r="A2672" t="s">
        <v>600</v>
      </c>
      <c r="B2672" t="s">
        <v>591</v>
      </c>
      <c r="C2672" s="1" t="s">
        <v>99</v>
      </c>
      <c r="D2672" s="1" t="s">
        <v>114</v>
      </c>
      <c r="E2672" s="2">
        <v>1</v>
      </c>
      <c r="F2672" s="3"/>
      <c r="G2672" s="2">
        <v>2</v>
      </c>
      <c r="H2672" s="3">
        <v>5</v>
      </c>
      <c r="I2672" s="68" t="str">
        <f>VLOOKUP(C2672,СПРАВОЧНИК!B:D,2,0)</f>
        <v>США</v>
      </c>
      <c r="J2672" s="68" t="str">
        <f>VLOOKUP(C2672,СПРАВОЧНИК!B:D,3,0)</f>
        <v>ИНОМАРКИ</v>
      </c>
      <c r="K2672" s="69" t="str">
        <f>VLOOKUP(СВОД2023[[#This Row],[ФО]],СПРАВОЧНИК!H:P,2,0)</f>
        <v>Приволжский ФО</v>
      </c>
    </row>
    <row r="2673" spans="1:11" x14ac:dyDescent="0.2">
      <c r="A2673" t="s">
        <v>600</v>
      </c>
      <c r="B2673" t="s">
        <v>591</v>
      </c>
      <c r="C2673" s="1" t="s">
        <v>99</v>
      </c>
      <c r="D2673" s="1" t="s">
        <v>2051</v>
      </c>
      <c r="E2673" s="2">
        <v>1</v>
      </c>
      <c r="F2673" s="3"/>
      <c r="G2673" s="2">
        <v>2</v>
      </c>
      <c r="H2673" s="3"/>
      <c r="I2673" s="68" t="str">
        <f>VLOOKUP(C2673,СПРАВОЧНИК!B:D,2,0)</f>
        <v>США</v>
      </c>
      <c r="J2673" s="68" t="str">
        <f>VLOOKUP(C2673,СПРАВОЧНИК!B:D,3,0)</f>
        <v>ИНОМАРКИ</v>
      </c>
      <c r="K2673" s="69" t="str">
        <f>VLOOKUP(СВОД2023[[#This Row],[ФО]],СПРАВОЧНИК!H:P,2,0)</f>
        <v>Приволжский ФО</v>
      </c>
    </row>
    <row r="2674" spans="1:11" x14ac:dyDescent="0.2">
      <c r="A2674" t="s">
        <v>600</v>
      </c>
      <c r="B2674" t="s">
        <v>591</v>
      </c>
      <c r="C2674" s="1" t="s">
        <v>99</v>
      </c>
      <c r="D2674" s="1" t="s">
        <v>115</v>
      </c>
      <c r="E2674" s="2">
        <v>11</v>
      </c>
      <c r="F2674" s="3">
        <v>11</v>
      </c>
      <c r="G2674" s="2">
        <v>87</v>
      </c>
      <c r="H2674" s="3">
        <v>73</v>
      </c>
      <c r="I2674" s="68" t="str">
        <f>VLOOKUP(C2674,СПРАВОЧНИК!B:D,2,0)</f>
        <v>США</v>
      </c>
      <c r="J2674" s="68" t="str">
        <f>VLOOKUP(C2674,СПРАВОЧНИК!B:D,3,0)</f>
        <v>ИНОМАРКИ</v>
      </c>
      <c r="K2674" s="69" t="str">
        <f>VLOOKUP(СВОД2023[[#This Row],[ФО]],СПРАВОЧНИК!H:P,2,0)</f>
        <v>Приволжский ФО</v>
      </c>
    </row>
    <row r="2675" spans="1:11" x14ac:dyDescent="0.2">
      <c r="A2675" t="s">
        <v>600</v>
      </c>
      <c r="B2675" t="s">
        <v>591</v>
      </c>
      <c r="C2675" s="1" t="s">
        <v>99</v>
      </c>
      <c r="D2675" s="1" t="s">
        <v>116</v>
      </c>
      <c r="E2675" s="2">
        <v>6</v>
      </c>
      <c r="F2675" s="3">
        <v>4</v>
      </c>
      <c r="G2675" s="2">
        <v>43</v>
      </c>
      <c r="H2675" s="3">
        <v>30</v>
      </c>
      <c r="I2675" s="68" t="str">
        <f>VLOOKUP(C2675,СПРАВОЧНИК!B:D,2,0)</f>
        <v>США</v>
      </c>
      <c r="J2675" s="68" t="str">
        <f>VLOOKUP(C2675,СПРАВОЧНИК!B:D,3,0)</f>
        <v>ИНОМАРКИ</v>
      </c>
      <c r="K2675" s="69" t="str">
        <f>VLOOKUP(СВОД2023[[#This Row],[ФО]],СПРАВОЧНИК!H:P,2,0)</f>
        <v>Приволжский ФО</v>
      </c>
    </row>
    <row r="2676" spans="1:11" x14ac:dyDescent="0.2">
      <c r="A2676" t="s">
        <v>600</v>
      </c>
      <c r="B2676" t="s">
        <v>591</v>
      </c>
      <c r="C2676" s="1" t="s">
        <v>99</v>
      </c>
      <c r="D2676" s="1" t="s">
        <v>117</v>
      </c>
      <c r="E2676" s="2">
        <v>11</v>
      </c>
      <c r="F2676" s="3">
        <v>16</v>
      </c>
      <c r="G2676" s="2">
        <v>84</v>
      </c>
      <c r="H2676" s="3">
        <v>75</v>
      </c>
      <c r="I2676" s="68" t="str">
        <f>VLOOKUP(C2676,СПРАВОЧНИК!B:D,2,0)</f>
        <v>США</v>
      </c>
      <c r="J2676" s="68" t="str">
        <f>VLOOKUP(C2676,СПРАВОЧНИК!B:D,3,0)</f>
        <v>ИНОМАРКИ</v>
      </c>
      <c r="K2676" s="69" t="str">
        <f>VLOOKUP(СВОД2023[[#This Row],[ФО]],СПРАВОЧНИК!H:P,2,0)</f>
        <v>Приволжский ФО</v>
      </c>
    </row>
    <row r="2677" spans="1:11" x14ac:dyDescent="0.2">
      <c r="A2677" t="s">
        <v>600</v>
      </c>
      <c r="B2677" t="s">
        <v>591</v>
      </c>
      <c r="C2677" s="1" t="s">
        <v>99</v>
      </c>
      <c r="D2677" s="1" t="s">
        <v>2052</v>
      </c>
      <c r="E2677" s="2">
        <v>2</v>
      </c>
      <c r="F2677" s="3"/>
      <c r="G2677" s="2">
        <v>3</v>
      </c>
      <c r="H2677" s="3"/>
      <c r="I2677" s="68" t="str">
        <f>VLOOKUP(C2677,СПРАВОЧНИК!B:D,2,0)</f>
        <v>США</v>
      </c>
      <c r="J2677" s="68" t="str">
        <f>VLOOKUP(C2677,СПРАВОЧНИК!B:D,3,0)</f>
        <v>ИНОМАРКИ</v>
      </c>
      <c r="K2677" s="69" t="str">
        <f>VLOOKUP(СВОД2023[[#This Row],[ФО]],СПРАВОЧНИК!H:P,2,0)</f>
        <v>Приволжский ФО</v>
      </c>
    </row>
    <row r="2678" spans="1:11" x14ac:dyDescent="0.2">
      <c r="A2678" t="s">
        <v>600</v>
      </c>
      <c r="B2678" t="s">
        <v>591</v>
      </c>
      <c r="C2678" s="1" t="s">
        <v>99</v>
      </c>
      <c r="D2678" s="1" t="s">
        <v>1352</v>
      </c>
      <c r="E2678" s="2">
        <v>9</v>
      </c>
      <c r="F2678" s="3">
        <v>13</v>
      </c>
      <c r="G2678" s="2">
        <v>72</v>
      </c>
      <c r="H2678" s="3">
        <v>71</v>
      </c>
      <c r="I2678" s="68" t="str">
        <f>VLOOKUP(C2678,СПРАВОЧНИК!B:D,2,0)</f>
        <v>США</v>
      </c>
      <c r="J2678" s="68" t="str">
        <f>VLOOKUP(C2678,СПРАВОЧНИК!B:D,3,0)</f>
        <v>ИНОМАРКИ</v>
      </c>
      <c r="K2678" s="69" t="str">
        <f>VLOOKUP(СВОД2023[[#This Row],[ФО]],СПРАВОЧНИК!H:P,2,0)</f>
        <v>Приволжский ФО</v>
      </c>
    </row>
    <row r="2679" spans="1:11" x14ac:dyDescent="0.2">
      <c r="A2679" t="s">
        <v>600</v>
      </c>
      <c r="B2679" t="s">
        <v>591</v>
      </c>
      <c r="C2679" s="1" t="s">
        <v>99</v>
      </c>
      <c r="D2679" s="1" t="s">
        <v>118</v>
      </c>
      <c r="E2679" s="2">
        <v>14</v>
      </c>
      <c r="F2679" s="3">
        <v>10</v>
      </c>
      <c r="G2679" s="2">
        <v>66</v>
      </c>
      <c r="H2679" s="3">
        <v>44</v>
      </c>
      <c r="I2679" s="68" t="str">
        <f>VLOOKUP(C2679,СПРАВОЧНИК!B:D,2,0)</f>
        <v>США</v>
      </c>
      <c r="J2679" s="68" t="str">
        <f>VLOOKUP(C2679,СПРАВОЧНИК!B:D,3,0)</f>
        <v>ИНОМАРКИ</v>
      </c>
      <c r="K2679" s="69" t="str">
        <f>VLOOKUP(СВОД2023[[#This Row],[ФО]],СПРАВОЧНИК!H:P,2,0)</f>
        <v>Приволжский ФО</v>
      </c>
    </row>
    <row r="2680" spans="1:11" x14ac:dyDescent="0.2">
      <c r="A2680" t="s">
        <v>600</v>
      </c>
      <c r="B2680" t="s">
        <v>591</v>
      </c>
      <c r="C2680" s="1" t="s">
        <v>119</v>
      </c>
      <c r="D2680" s="1" t="s">
        <v>2053</v>
      </c>
      <c r="E2680" s="2">
        <v>2</v>
      </c>
      <c r="F2680" s="3"/>
      <c r="G2680" s="2">
        <v>4</v>
      </c>
      <c r="H2680" s="3"/>
      <c r="I2680" s="68" t="str">
        <f>VLOOKUP(C2680,СПРАВОЧНИК!B:D,2,0)</f>
        <v>США</v>
      </c>
      <c r="J2680" s="68" t="str">
        <f>VLOOKUP(C2680,СПРАВОЧНИК!B:D,3,0)</f>
        <v>ИНОМАРКИ</v>
      </c>
      <c r="K2680" s="69" t="str">
        <f>VLOOKUP(СВОД2023[[#This Row],[ФО]],СПРАВОЧНИК!H:P,2,0)</f>
        <v>Приволжский ФО</v>
      </c>
    </row>
    <row r="2681" spans="1:11" x14ac:dyDescent="0.2">
      <c r="A2681" t="s">
        <v>600</v>
      </c>
      <c r="B2681" t="s">
        <v>591</v>
      </c>
      <c r="C2681" s="1" t="s">
        <v>119</v>
      </c>
      <c r="D2681" s="1" t="s">
        <v>2054</v>
      </c>
      <c r="E2681" s="2"/>
      <c r="F2681" s="3"/>
      <c r="G2681" s="2">
        <v>1</v>
      </c>
      <c r="H2681" s="3">
        <v>2</v>
      </c>
      <c r="I2681" s="68" t="str">
        <f>VLOOKUP(C2681,СПРАВОЧНИК!B:D,2,0)</f>
        <v>США</v>
      </c>
      <c r="J2681" s="68" t="str">
        <f>VLOOKUP(C2681,СПРАВОЧНИК!B:D,3,0)</f>
        <v>ИНОМАРКИ</v>
      </c>
      <c r="K2681" s="69" t="str">
        <f>VLOOKUP(СВОД2023[[#This Row],[ФО]],СПРАВОЧНИК!H:P,2,0)</f>
        <v>Приволжский ФО</v>
      </c>
    </row>
    <row r="2682" spans="1:11" x14ac:dyDescent="0.2">
      <c r="A2682" t="s">
        <v>600</v>
      </c>
      <c r="B2682" t="s">
        <v>591</v>
      </c>
      <c r="C2682" s="1" t="s">
        <v>119</v>
      </c>
      <c r="D2682" s="1" t="s">
        <v>1353</v>
      </c>
      <c r="E2682" s="2">
        <v>15</v>
      </c>
      <c r="F2682" s="3">
        <v>7</v>
      </c>
      <c r="G2682" s="2">
        <v>52</v>
      </c>
      <c r="H2682" s="3">
        <v>36</v>
      </c>
      <c r="I2682" s="68" t="str">
        <f>VLOOKUP(C2682,СПРАВОЧНИК!B:D,2,0)</f>
        <v>США</v>
      </c>
      <c r="J2682" s="68" t="str">
        <f>VLOOKUP(C2682,СПРАВОЧНИК!B:D,3,0)</f>
        <v>ИНОМАРКИ</v>
      </c>
      <c r="K2682" s="69" t="str">
        <f>VLOOKUP(СВОД2023[[#This Row],[ФО]],СПРАВОЧНИК!H:P,2,0)</f>
        <v>Приволжский ФО</v>
      </c>
    </row>
    <row r="2683" spans="1:11" x14ac:dyDescent="0.2">
      <c r="A2683" t="s">
        <v>600</v>
      </c>
      <c r="B2683" t="s">
        <v>591</v>
      </c>
      <c r="C2683" s="1" t="s">
        <v>119</v>
      </c>
      <c r="D2683" s="1" t="s">
        <v>2055</v>
      </c>
      <c r="E2683" s="2"/>
      <c r="F2683" s="3"/>
      <c r="G2683" s="2"/>
      <c r="H2683" s="3">
        <v>1</v>
      </c>
      <c r="I2683" s="68" t="str">
        <f>VLOOKUP(C2683,СПРАВОЧНИК!B:D,2,0)</f>
        <v>США</v>
      </c>
      <c r="J2683" s="68" t="str">
        <f>VLOOKUP(C2683,СПРАВОЧНИК!B:D,3,0)</f>
        <v>ИНОМАРКИ</v>
      </c>
      <c r="K2683" s="69" t="str">
        <f>VLOOKUP(СВОД2023[[#This Row],[ФО]],СПРАВОЧНИК!H:P,2,0)</f>
        <v>Приволжский ФО</v>
      </c>
    </row>
    <row r="2684" spans="1:11" x14ac:dyDescent="0.2">
      <c r="A2684" t="s">
        <v>600</v>
      </c>
      <c r="B2684" t="s">
        <v>591</v>
      </c>
      <c r="C2684" s="1" t="s">
        <v>119</v>
      </c>
      <c r="D2684" s="1" t="s">
        <v>2056</v>
      </c>
      <c r="E2684" s="2"/>
      <c r="F2684" s="3">
        <v>1</v>
      </c>
      <c r="G2684" s="2">
        <v>1</v>
      </c>
      <c r="H2684" s="3">
        <v>5</v>
      </c>
      <c r="I2684" s="68" t="str">
        <f>VLOOKUP(C2684,СПРАВОЧНИК!B:D,2,0)</f>
        <v>США</v>
      </c>
      <c r="J2684" s="68" t="str">
        <f>VLOOKUP(C2684,СПРАВОЧНИК!B:D,3,0)</f>
        <v>ИНОМАРКИ</v>
      </c>
      <c r="K2684" s="69" t="str">
        <f>VLOOKUP(СВОД2023[[#This Row],[ФО]],СПРАВОЧНИК!H:P,2,0)</f>
        <v>Приволжский ФО</v>
      </c>
    </row>
    <row r="2685" spans="1:11" x14ac:dyDescent="0.2">
      <c r="A2685" t="s">
        <v>600</v>
      </c>
      <c r="B2685" t="s">
        <v>591</v>
      </c>
      <c r="C2685" s="1" t="s">
        <v>119</v>
      </c>
      <c r="D2685" s="1" t="s">
        <v>1354</v>
      </c>
      <c r="E2685" s="2"/>
      <c r="F2685" s="3">
        <v>1</v>
      </c>
      <c r="G2685" s="2">
        <v>5</v>
      </c>
      <c r="H2685" s="3">
        <v>4</v>
      </c>
      <c r="I2685" s="68" t="str">
        <f>VLOOKUP(C2685,СПРАВОЧНИК!B:D,2,0)</f>
        <v>США</v>
      </c>
      <c r="J2685" s="68" t="str">
        <f>VLOOKUP(C2685,СПРАВОЧНИК!B:D,3,0)</f>
        <v>ИНОМАРКИ</v>
      </c>
      <c r="K2685" s="69" t="str">
        <f>VLOOKUP(СВОД2023[[#This Row],[ФО]],СПРАВОЧНИК!H:P,2,0)</f>
        <v>Приволжский ФО</v>
      </c>
    </row>
    <row r="2686" spans="1:11" x14ac:dyDescent="0.2">
      <c r="A2686" t="s">
        <v>600</v>
      </c>
      <c r="B2686" t="s">
        <v>591</v>
      </c>
      <c r="C2686" s="1" t="s">
        <v>119</v>
      </c>
      <c r="D2686" s="1" t="s">
        <v>1355</v>
      </c>
      <c r="E2686" s="2">
        <v>1</v>
      </c>
      <c r="F2686" s="3"/>
      <c r="G2686" s="2">
        <v>5</v>
      </c>
      <c r="H2686" s="3">
        <v>6</v>
      </c>
      <c r="I2686" s="68" t="str">
        <f>VLOOKUP(C2686,СПРАВОЧНИК!B:D,2,0)</f>
        <v>США</v>
      </c>
      <c r="J2686" s="68" t="str">
        <f>VLOOKUP(C2686,СПРАВОЧНИК!B:D,3,0)</f>
        <v>ИНОМАРКИ</v>
      </c>
      <c r="K2686" s="69" t="str">
        <f>VLOOKUP(СВОД2023[[#This Row],[ФО]],СПРАВОЧНИК!H:P,2,0)</f>
        <v>Приволжский ФО</v>
      </c>
    </row>
    <row r="2687" spans="1:11" x14ac:dyDescent="0.2">
      <c r="A2687" t="s">
        <v>600</v>
      </c>
      <c r="B2687" t="s">
        <v>591</v>
      </c>
      <c r="C2687" s="1" t="s">
        <v>119</v>
      </c>
      <c r="D2687" s="1" t="s">
        <v>2057</v>
      </c>
      <c r="E2687" s="2">
        <v>1</v>
      </c>
      <c r="F2687" s="3"/>
      <c r="G2687" s="2">
        <v>1</v>
      </c>
      <c r="H2687" s="3">
        <v>4</v>
      </c>
      <c r="I2687" s="68" t="str">
        <f>VLOOKUP(C2687,СПРАВОЧНИК!B:D,2,0)</f>
        <v>США</v>
      </c>
      <c r="J2687" s="68" t="str">
        <f>VLOOKUP(C2687,СПРАВОЧНИК!B:D,3,0)</f>
        <v>ИНОМАРКИ</v>
      </c>
      <c r="K2687" s="69" t="str">
        <f>VLOOKUP(СВОД2023[[#This Row],[ФО]],СПРАВОЧНИК!H:P,2,0)</f>
        <v>Приволжский ФО</v>
      </c>
    </row>
    <row r="2688" spans="1:11" x14ac:dyDescent="0.2">
      <c r="A2688" t="s">
        <v>600</v>
      </c>
      <c r="B2688" t="s">
        <v>591</v>
      </c>
      <c r="C2688" s="1" t="s">
        <v>119</v>
      </c>
      <c r="D2688" s="1" t="s">
        <v>2058</v>
      </c>
      <c r="E2688" s="2">
        <v>1</v>
      </c>
      <c r="F2688" s="3">
        <v>2</v>
      </c>
      <c r="G2688" s="2">
        <v>7</v>
      </c>
      <c r="H2688" s="3">
        <v>5</v>
      </c>
      <c r="I2688" s="68" t="str">
        <f>VLOOKUP(C2688,СПРАВОЧНИК!B:D,2,0)</f>
        <v>США</v>
      </c>
      <c r="J2688" s="68" t="str">
        <f>VLOOKUP(C2688,СПРАВОЧНИК!B:D,3,0)</f>
        <v>ИНОМАРКИ</v>
      </c>
      <c r="K2688" s="69" t="str">
        <f>VLOOKUP(СВОД2023[[#This Row],[ФО]],СПРАВОЧНИК!H:P,2,0)</f>
        <v>Приволжский ФО</v>
      </c>
    </row>
    <row r="2689" spans="1:11" x14ac:dyDescent="0.2">
      <c r="A2689" t="s">
        <v>600</v>
      </c>
      <c r="B2689" t="s">
        <v>591</v>
      </c>
      <c r="C2689" s="1" t="s">
        <v>119</v>
      </c>
      <c r="D2689" s="1" t="s">
        <v>1356</v>
      </c>
      <c r="E2689" s="2"/>
      <c r="F2689" s="3">
        <v>2</v>
      </c>
      <c r="G2689" s="2">
        <v>6</v>
      </c>
      <c r="H2689" s="3">
        <v>7</v>
      </c>
      <c r="I2689" s="68" t="str">
        <f>VLOOKUP(C2689,СПРАВОЧНИК!B:D,2,0)</f>
        <v>США</v>
      </c>
      <c r="J2689" s="68" t="str">
        <f>VLOOKUP(C2689,СПРАВОЧНИК!B:D,3,0)</f>
        <v>ИНОМАРКИ</v>
      </c>
      <c r="K2689" s="69" t="str">
        <f>VLOOKUP(СВОД2023[[#This Row],[ФО]],СПРАВОЧНИК!H:P,2,0)</f>
        <v>Приволжский ФО</v>
      </c>
    </row>
    <row r="2690" spans="1:11" x14ac:dyDescent="0.2">
      <c r="A2690" t="s">
        <v>600</v>
      </c>
      <c r="B2690" t="s">
        <v>591</v>
      </c>
      <c r="C2690" s="1" t="s">
        <v>119</v>
      </c>
      <c r="D2690" s="1" t="s">
        <v>2059</v>
      </c>
      <c r="E2690" s="2">
        <v>1</v>
      </c>
      <c r="F2690" s="3"/>
      <c r="G2690" s="2">
        <v>1</v>
      </c>
      <c r="H2690" s="3"/>
      <c r="I2690" s="68" t="str">
        <f>VLOOKUP(C2690,СПРАВОЧНИК!B:D,2,0)</f>
        <v>США</v>
      </c>
      <c r="J2690" s="68" t="str">
        <f>VLOOKUP(C2690,СПРАВОЧНИК!B:D,3,0)</f>
        <v>ИНОМАРКИ</v>
      </c>
      <c r="K2690" s="69" t="str">
        <f>VLOOKUP(СВОД2023[[#This Row],[ФО]],СПРАВОЧНИК!H:P,2,0)</f>
        <v>Приволжский ФО</v>
      </c>
    </row>
    <row r="2691" spans="1:11" x14ac:dyDescent="0.2">
      <c r="A2691" t="s">
        <v>600</v>
      </c>
      <c r="B2691" t="s">
        <v>591</v>
      </c>
      <c r="C2691" s="1" t="s">
        <v>119</v>
      </c>
      <c r="D2691" s="1" t="s">
        <v>645</v>
      </c>
      <c r="E2691" s="2">
        <v>2</v>
      </c>
      <c r="F2691" s="3">
        <v>3</v>
      </c>
      <c r="G2691" s="2">
        <v>12</v>
      </c>
      <c r="H2691" s="3">
        <v>13</v>
      </c>
      <c r="I2691" s="68" t="str">
        <f>VLOOKUP(C2691,СПРАВОЧНИК!B:D,2,0)</f>
        <v>США</v>
      </c>
      <c r="J2691" s="68" t="str">
        <f>VLOOKUP(C2691,СПРАВОЧНИК!B:D,3,0)</f>
        <v>ИНОМАРКИ</v>
      </c>
      <c r="K2691" s="69" t="str">
        <f>VLOOKUP(СВОД2023[[#This Row],[ФО]],СПРАВОЧНИК!H:P,2,0)</f>
        <v>Приволжский ФО</v>
      </c>
    </row>
    <row r="2692" spans="1:11" x14ac:dyDescent="0.2">
      <c r="A2692" t="s">
        <v>600</v>
      </c>
      <c r="B2692" t="s">
        <v>591</v>
      </c>
      <c r="C2692" s="1" t="s">
        <v>119</v>
      </c>
      <c r="D2692" s="1" t="s">
        <v>1357</v>
      </c>
      <c r="E2692" s="2">
        <v>11</v>
      </c>
      <c r="F2692" s="3">
        <v>6</v>
      </c>
      <c r="G2692" s="2">
        <v>60</v>
      </c>
      <c r="H2692" s="3">
        <v>39</v>
      </c>
      <c r="I2692" s="68" t="str">
        <f>VLOOKUP(C2692,СПРАВОЧНИК!B:D,2,0)</f>
        <v>США</v>
      </c>
      <c r="J2692" s="68" t="str">
        <f>VLOOKUP(C2692,СПРАВОЧНИК!B:D,3,0)</f>
        <v>ИНОМАРКИ</v>
      </c>
      <c r="K2692" s="69" t="str">
        <f>VLOOKUP(СВОД2023[[#This Row],[ФО]],СПРАВОЧНИК!H:P,2,0)</f>
        <v>Приволжский ФО</v>
      </c>
    </row>
    <row r="2693" spans="1:11" x14ac:dyDescent="0.2">
      <c r="A2693" t="s">
        <v>600</v>
      </c>
      <c r="B2693" t="s">
        <v>591</v>
      </c>
      <c r="C2693" s="1" t="s">
        <v>119</v>
      </c>
      <c r="D2693" s="1" t="s">
        <v>1358</v>
      </c>
      <c r="E2693" s="2">
        <v>7</v>
      </c>
      <c r="F2693" s="3">
        <v>12</v>
      </c>
      <c r="G2693" s="2">
        <v>56</v>
      </c>
      <c r="H2693" s="3">
        <v>49</v>
      </c>
      <c r="I2693" s="68" t="str">
        <f>VLOOKUP(C2693,СПРАВОЧНИК!B:D,2,0)</f>
        <v>США</v>
      </c>
      <c r="J2693" s="68" t="str">
        <f>VLOOKUP(C2693,СПРАВОЧНИК!B:D,3,0)</f>
        <v>ИНОМАРКИ</v>
      </c>
      <c r="K2693" s="69" t="str">
        <f>VLOOKUP(СВОД2023[[#This Row],[ФО]],СПРАВОЧНИК!H:P,2,0)</f>
        <v>Приволжский ФО</v>
      </c>
    </row>
    <row r="2694" spans="1:11" x14ac:dyDescent="0.2">
      <c r="A2694" t="s">
        <v>600</v>
      </c>
      <c r="B2694" t="s">
        <v>591</v>
      </c>
      <c r="C2694" s="1" t="s">
        <v>119</v>
      </c>
      <c r="D2694" s="1" t="s">
        <v>2060</v>
      </c>
      <c r="E2694" s="2">
        <v>1</v>
      </c>
      <c r="F2694" s="3"/>
      <c r="G2694" s="2">
        <v>5</v>
      </c>
      <c r="H2694" s="3">
        <v>7</v>
      </c>
      <c r="I2694" s="68" t="str">
        <f>VLOOKUP(C2694,СПРАВОЧНИК!B:D,2,0)</f>
        <v>США</v>
      </c>
      <c r="J2694" s="68" t="str">
        <f>VLOOKUP(C2694,СПРАВОЧНИК!B:D,3,0)</f>
        <v>ИНОМАРКИ</v>
      </c>
      <c r="K2694" s="69" t="str">
        <f>VLOOKUP(СВОД2023[[#This Row],[ФО]],СПРАВОЧНИК!H:P,2,0)</f>
        <v>Приволжский ФО</v>
      </c>
    </row>
    <row r="2695" spans="1:11" x14ac:dyDescent="0.2">
      <c r="A2695" t="s">
        <v>600</v>
      </c>
      <c r="B2695" t="s">
        <v>591</v>
      </c>
      <c r="C2695" s="1" t="s">
        <v>119</v>
      </c>
      <c r="D2695" s="1" t="s">
        <v>1359</v>
      </c>
      <c r="E2695" s="2">
        <v>2</v>
      </c>
      <c r="F2695" s="3">
        <v>4</v>
      </c>
      <c r="G2695" s="2">
        <v>20</v>
      </c>
      <c r="H2695" s="3">
        <v>15</v>
      </c>
      <c r="I2695" s="68" t="str">
        <f>VLOOKUP(C2695,СПРАВОЧНИК!B:D,2,0)</f>
        <v>США</v>
      </c>
      <c r="J2695" s="68" t="str">
        <f>VLOOKUP(C2695,СПРАВОЧНИК!B:D,3,0)</f>
        <v>ИНОМАРКИ</v>
      </c>
      <c r="K2695" s="69" t="str">
        <f>VLOOKUP(СВОД2023[[#This Row],[ФО]],СПРАВОЧНИК!H:P,2,0)</f>
        <v>Приволжский ФО</v>
      </c>
    </row>
    <row r="2696" spans="1:11" x14ac:dyDescent="0.2">
      <c r="A2696" t="s">
        <v>600</v>
      </c>
      <c r="B2696" t="s">
        <v>591</v>
      </c>
      <c r="C2696" s="1" t="s">
        <v>119</v>
      </c>
      <c r="D2696" s="1" t="s">
        <v>120</v>
      </c>
      <c r="E2696" s="2">
        <v>10</v>
      </c>
      <c r="F2696" s="3">
        <v>6</v>
      </c>
      <c r="G2696" s="2">
        <v>41</v>
      </c>
      <c r="H2696" s="3">
        <v>40</v>
      </c>
      <c r="I2696" s="68" t="str">
        <f>VLOOKUP(C2696,СПРАВОЧНИК!B:D,2,0)</f>
        <v>США</v>
      </c>
      <c r="J2696" s="68" t="str">
        <f>VLOOKUP(C2696,СПРАВОЧНИК!B:D,3,0)</f>
        <v>ИНОМАРКИ</v>
      </c>
      <c r="K2696" s="69" t="str">
        <f>VLOOKUP(СВОД2023[[#This Row],[ФО]],СПРАВОЧНИК!H:P,2,0)</f>
        <v>Приволжский ФО</v>
      </c>
    </row>
    <row r="2697" spans="1:11" x14ac:dyDescent="0.2">
      <c r="A2697" t="s">
        <v>600</v>
      </c>
      <c r="B2697" t="s">
        <v>591</v>
      </c>
      <c r="C2697" s="1" t="s">
        <v>121</v>
      </c>
      <c r="D2697" s="1" t="s">
        <v>2061</v>
      </c>
      <c r="E2697" s="2">
        <v>2</v>
      </c>
      <c r="F2697" s="3">
        <v>1</v>
      </c>
      <c r="G2697" s="2">
        <v>24</v>
      </c>
      <c r="H2697" s="3">
        <v>20</v>
      </c>
      <c r="I2697" s="68" t="str">
        <f>VLOOKUP(C2697,СПРАВОЧНИК!B:D,2,0)</f>
        <v>ЕВРОПА</v>
      </c>
      <c r="J2697" s="68" t="str">
        <f>VLOOKUP(C2697,СПРАВОЧНИК!B:D,3,0)</f>
        <v>ИНОМАРКИ</v>
      </c>
      <c r="K2697" s="69" t="str">
        <f>VLOOKUP(СВОД2023[[#This Row],[ФО]],СПРАВОЧНИК!H:P,2,0)</f>
        <v>Приволжский ФО</v>
      </c>
    </row>
    <row r="2698" spans="1:11" x14ac:dyDescent="0.2">
      <c r="A2698" t="s">
        <v>600</v>
      </c>
      <c r="B2698" t="s">
        <v>591</v>
      </c>
      <c r="C2698" s="1" t="s">
        <v>121</v>
      </c>
      <c r="D2698" s="1" t="s">
        <v>2062</v>
      </c>
      <c r="E2698" s="2">
        <v>5</v>
      </c>
      <c r="F2698" s="3">
        <v>2</v>
      </c>
      <c r="G2698" s="2">
        <v>24</v>
      </c>
      <c r="H2698" s="3">
        <v>11</v>
      </c>
      <c r="I2698" s="68" t="str">
        <f>VLOOKUP(C2698,СПРАВОЧНИК!B:D,2,0)</f>
        <v>ЕВРОПА</v>
      </c>
      <c r="J2698" s="68" t="str">
        <f>VLOOKUP(C2698,СПРАВОЧНИК!B:D,3,0)</f>
        <v>ИНОМАРКИ</v>
      </c>
      <c r="K2698" s="69" t="str">
        <f>VLOOKUP(СВОД2023[[#This Row],[ФО]],СПРАВОЧНИК!H:P,2,0)</f>
        <v>Приволжский ФО</v>
      </c>
    </row>
    <row r="2699" spans="1:11" x14ac:dyDescent="0.2">
      <c r="A2699" t="s">
        <v>600</v>
      </c>
      <c r="B2699" t="s">
        <v>591</v>
      </c>
      <c r="C2699" s="1" t="s">
        <v>121</v>
      </c>
      <c r="D2699" s="1" t="s">
        <v>1360</v>
      </c>
      <c r="E2699" s="2">
        <v>28</v>
      </c>
      <c r="F2699" s="3">
        <v>25</v>
      </c>
      <c r="G2699" s="2">
        <v>158</v>
      </c>
      <c r="H2699" s="3">
        <v>106</v>
      </c>
      <c r="I2699" s="68" t="str">
        <f>VLOOKUP(C2699,СПРАВОЧНИК!B:D,2,0)</f>
        <v>ЕВРОПА</v>
      </c>
      <c r="J2699" s="68" t="str">
        <f>VLOOKUP(C2699,СПРАВОЧНИК!B:D,3,0)</f>
        <v>ИНОМАРКИ</v>
      </c>
      <c r="K2699" s="69" t="str">
        <f>VLOOKUP(СВОД2023[[#This Row],[ФО]],СПРАВОЧНИК!H:P,2,0)</f>
        <v>Приволжский ФО</v>
      </c>
    </row>
    <row r="2700" spans="1:11" x14ac:dyDescent="0.2">
      <c r="A2700" t="s">
        <v>600</v>
      </c>
      <c r="B2700" t="s">
        <v>591</v>
      </c>
      <c r="C2700" s="1" t="s">
        <v>121</v>
      </c>
      <c r="D2700" s="1" t="s">
        <v>122</v>
      </c>
      <c r="E2700" s="2">
        <v>3</v>
      </c>
      <c r="F2700" s="3">
        <v>2</v>
      </c>
      <c r="G2700" s="2">
        <v>10</v>
      </c>
      <c r="H2700" s="3">
        <v>4</v>
      </c>
      <c r="I2700" s="68" t="str">
        <f>VLOOKUP(C2700,СПРАВОЧНИК!B:D,2,0)</f>
        <v>ЕВРОПА</v>
      </c>
      <c r="J2700" s="68" t="str">
        <f>VLOOKUP(C2700,СПРАВОЧНИК!B:D,3,0)</f>
        <v>ИНОМАРКИ</v>
      </c>
      <c r="K2700" s="69" t="str">
        <f>VLOOKUP(СВОД2023[[#This Row],[ФО]],СПРАВОЧНИК!H:P,2,0)</f>
        <v>Приволжский ФО</v>
      </c>
    </row>
    <row r="2701" spans="1:11" x14ac:dyDescent="0.2">
      <c r="A2701" t="s">
        <v>600</v>
      </c>
      <c r="B2701" t="s">
        <v>591</v>
      </c>
      <c r="C2701" s="1" t="s">
        <v>121</v>
      </c>
      <c r="D2701" s="1" t="s">
        <v>2063</v>
      </c>
      <c r="E2701" s="2">
        <v>20</v>
      </c>
      <c r="F2701" s="3">
        <v>11</v>
      </c>
      <c r="G2701" s="2">
        <v>104</v>
      </c>
      <c r="H2701" s="3">
        <v>53</v>
      </c>
      <c r="I2701" s="68" t="str">
        <f>VLOOKUP(C2701,СПРАВОЧНИК!B:D,2,0)</f>
        <v>ЕВРОПА</v>
      </c>
      <c r="J2701" s="68" t="str">
        <f>VLOOKUP(C2701,СПРАВОЧНИК!B:D,3,0)</f>
        <v>ИНОМАРКИ</v>
      </c>
      <c r="K2701" s="69" t="str">
        <f>VLOOKUP(СВОД2023[[#This Row],[ФО]],СПРАВОЧНИК!H:P,2,0)</f>
        <v>Приволжский ФО</v>
      </c>
    </row>
    <row r="2702" spans="1:11" x14ac:dyDescent="0.2">
      <c r="A2702" t="s">
        <v>600</v>
      </c>
      <c r="B2702" t="s">
        <v>591</v>
      </c>
      <c r="C2702" s="1" t="s">
        <v>121</v>
      </c>
      <c r="D2702" s="1" t="s">
        <v>123</v>
      </c>
      <c r="E2702" s="2">
        <v>238</v>
      </c>
      <c r="F2702" s="3">
        <v>160</v>
      </c>
      <c r="G2702" s="2">
        <v>1250</v>
      </c>
      <c r="H2702" s="3">
        <v>920</v>
      </c>
      <c r="I2702" s="68" t="str">
        <f>VLOOKUP(C2702,СПРАВОЧНИК!B:D,2,0)</f>
        <v>ЕВРОПА</v>
      </c>
      <c r="J2702" s="68" t="str">
        <f>VLOOKUP(C2702,СПРАВОЧНИК!B:D,3,0)</f>
        <v>ИНОМАРКИ</v>
      </c>
      <c r="K2702" s="69" t="str">
        <f>VLOOKUP(СВОД2023[[#This Row],[ФО]],СПРАВОЧНИК!H:P,2,0)</f>
        <v>Приволжский ФО</v>
      </c>
    </row>
    <row r="2703" spans="1:11" x14ac:dyDescent="0.2">
      <c r="A2703" t="s">
        <v>600</v>
      </c>
      <c r="B2703" t="s">
        <v>591</v>
      </c>
      <c r="C2703" s="1" t="s">
        <v>121</v>
      </c>
      <c r="D2703" s="1" t="s">
        <v>2064</v>
      </c>
      <c r="E2703" s="2">
        <v>6</v>
      </c>
      <c r="F2703" s="3">
        <v>7</v>
      </c>
      <c r="G2703" s="2">
        <v>59</v>
      </c>
      <c r="H2703" s="3">
        <v>43</v>
      </c>
      <c r="I2703" s="68" t="str">
        <f>VLOOKUP(C2703,СПРАВОЧНИК!B:D,2,0)</f>
        <v>ЕВРОПА</v>
      </c>
      <c r="J2703" s="68" t="str">
        <f>VLOOKUP(C2703,СПРАВОЧНИК!B:D,3,0)</f>
        <v>ИНОМАРКИ</v>
      </c>
      <c r="K2703" s="69" t="str">
        <f>VLOOKUP(СВОД2023[[#This Row],[ФО]],СПРАВОЧНИК!H:P,2,0)</f>
        <v>Приволжский ФО</v>
      </c>
    </row>
    <row r="2704" spans="1:11" x14ac:dyDescent="0.2">
      <c r="A2704" t="s">
        <v>600</v>
      </c>
      <c r="B2704" t="s">
        <v>591</v>
      </c>
      <c r="C2704" s="1" t="s">
        <v>121</v>
      </c>
      <c r="D2704" s="1" t="s">
        <v>1361</v>
      </c>
      <c r="E2704" s="2">
        <v>11</v>
      </c>
      <c r="F2704" s="3">
        <v>9</v>
      </c>
      <c r="G2704" s="2">
        <v>89</v>
      </c>
      <c r="H2704" s="3">
        <v>48</v>
      </c>
      <c r="I2704" s="68" t="str">
        <f>VLOOKUP(C2704,СПРАВОЧНИК!B:D,2,0)</f>
        <v>ЕВРОПА</v>
      </c>
      <c r="J2704" s="68" t="str">
        <f>VLOOKUP(C2704,СПРАВОЧНИК!B:D,3,0)</f>
        <v>ИНОМАРКИ</v>
      </c>
      <c r="K2704" s="69" t="str">
        <f>VLOOKUP(СВОД2023[[#This Row],[ФО]],СПРАВОЧНИК!H:P,2,0)</f>
        <v>Приволжский ФО</v>
      </c>
    </row>
    <row r="2705" spans="1:11" x14ac:dyDescent="0.2">
      <c r="A2705" t="s">
        <v>600</v>
      </c>
      <c r="B2705" t="s">
        <v>591</v>
      </c>
      <c r="C2705" s="1" t="s">
        <v>121</v>
      </c>
      <c r="D2705" s="1" t="s">
        <v>1362</v>
      </c>
      <c r="E2705" s="2">
        <v>40</v>
      </c>
      <c r="F2705" s="3">
        <v>24</v>
      </c>
      <c r="G2705" s="2">
        <v>194</v>
      </c>
      <c r="H2705" s="3">
        <v>163</v>
      </c>
      <c r="I2705" s="68" t="str">
        <f>VLOOKUP(C2705,СПРАВОЧНИК!B:D,2,0)</f>
        <v>ЕВРОПА</v>
      </c>
      <c r="J2705" s="68" t="str">
        <f>VLOOKUP(C2705,СПРАВОЧНИК!B:D,3,0)</f>
        <v>ИНОМАРКИ</v>
      </c>
      <c r="K2705" s="69" t="str">
        <f>VLOOKUP(СВОД2023[[#This Row],[ФО]],СПРАВОЧНИК!H:P,2,0)</f>
        <v>Приволжский ФО</v>
      </c>
    </row>
    <row r="2706" spans="1:11" x14ac:dyDescent="0.2">
      <c r="A2706" t="s">
        <v>600</v>
      </c>
      <c r="B2706" t="s">
        <v>591</v>
      </c>
      <c r="C2706" s="1" t="s">
        <v>121</v>
      </c>
      <c r="D2706" s="1" t="s">
        <v>124</v>
      </c>
      <c r="E2706" s="2">
        <v>6</v>
      </c>
      <c r="F2706" s="3">
        <v>1</v>
      </c>
      <c r="G2706" s="2">
        <v>23</v>
      </c>
      <c r="H2706" s="3">
        <v>3</v>
      </c>
      <c r="I2706" s="68" t="str">
        <f>VLOOKUP(C2706,СПРАВОЧНИК!B:D,2,0)</f>
        <v>ЕВРОПА</v>
      </c>
      <c r="J2706" s="68" t="str">
        <f>VLOOKUP(C2706,СПРАВОЧНИК!B:D,3,0)</f>
        <v>ИНОМАРКИ</v>
      </c>
      <c r="K2706" s="69" t="str">
        <f>VLOOKUP(СВОД2023[[#This Row],[ФО]],СПРАВОЧНИК!H:P,2,0)</f>
        <v>Приволжский ФО</v>
      </c>
    </row>
    <row r="2707" spans="1:11" x14ac:dyDescent="0.2">
      <c r="A2707" t="s">
        <v>600</v>
      </c>
      <c r="B2707" t="s">
        <v>591</v>
      </c>
      <c r="C2707" s="1" t="s">
        <v>121</v>
      </c>
      <c r="D2707" s="1" t="s">
        <v>2065</v>
      </c>
      <c r="E2707" s="2"/>
      <c r="F2707" s="3"/>
      <c r="G2707" s="2">
        <v>1</v>
      </c>
      <c r="H2707" s="3"/>
      <c r="I2707" s="68" t="str">
        <f>VLOOKUP(C2707,СПРАВОЧНИК!B:D,2,0)</f>
        <v>ЕВРОПА</v>
      </c>
      <c r="J2707" s="68" t="str">
        <f>VLOOKUP(C2707,СПРАВОЧНИК!B:D,3,0)</f>
        <v>ИНОМАРКИ</v>
      </c>
      <c r="K2707" s="69" t="str">
        <f>VLOOKUP(СВОД2023[[#This Row],[ФО]],СПРАВОЧНИК!H:P,2,0)</f>
        <v>Приволжский ФО</v>
      </c>
    </row>
    <row r="2708" spans="1:11" x14ac:dyDescent="0.2">
      <c r="A2708" t="s">
        <v>600</v>
      </c>
      <c r="B2708" t="s">
        <v>591</v>
      </c>
      <c r="C2708" s="1" t="s">
        <v>121</v>
      </c>
      <c r="D2708" s="1" t="s">
        <v>2066</v>
      </c>
      <c r="E2708" s="2">
        <v>1</v>
      </c>
      <c r="F2708" s="3">
        <v>1</v>
      </c>
      <c r="G2708" s="2">
        <v>2</v>
      </c>
      <c r="H2708" s="3">
        <v>4</v>
      </c>
      <c r="I2708" s="68" t="str">
        <f>VLOOKUP(C2708,СПРАВОЧНИК!B:D,2,0)</f>
        <v>ЕВРОПА</v>
      </c>
      <c r="J2708" s="68" t="str">
        <f>VLOOKUP(C2708,СПРАВОЧНИК!B:D,3,0)</f>
        <v>ИНОМАРКИ</v>
      </c>
      <c r="K2708" s="69" t="str">
        <f>VLOOKUP(СВОД2023[[#This Row],[ФО]],СПРАВОЧНИК!H:P,2,0)</f>
        <v>Приволжский ФО</v>
      </c>
    </row>
    <row r="2709" spans="1:11" x14ac:dyDescent="0.2">
      <c r="A2709" t="s">
        <v>600</v>
      </c>
      <c r="B2709" t="s">
        <v>591</v>
      </c>
      <c r="C2709" s="1" t="s">
        <v>121</v>
      </c>
      <c r="D2709" s="1" t="s">
        <v>1363</v>
      </c>
      <c r="E2709" s="2">
        <v>31</v>
      </c>
      <c r="F2709" s="3">
        <v>27</v>
      </c>
      <c r="G2709" s="2">
        <v>193</v>
      </c>
      <c r="H2709" s="3">
        <v>156</v>
      </c>
      <c r="I2709" s="68" t="str">
        <f>VLOOKUP(C2709,СПРАВОЧНИК!B:D,2,0)</f>
        <v>ЕВРОПА</v>
      </c>
      <c r="J2709" s="68" t="str">
        <f>VLOOKUP(C2709,СПРАВОЧНИК!B:D,3,0)</f>
        <v>ИНОМАРКИ</v>
      </c>
      <c r="K2709" s="69" t="str">
        <f>VLOOKUP(СВОД2023[[#This Row],[ФО]],СПРАВОЧНИК!H:P,2,0)</f>
        <v>Приволжский ФО</v>
      </c>
    </row>
    <row r="2710" spans="1:11" x14ac:dyDescent="0.2">
      <c r="A2710" t="s">
        <v>600</v>
      </c>
      <c r="B2710" t="s">
        <v>591</v>
      </c>
      <c r="C2710" s="1" t="s">
        <v>121</v>
      </c>
      <c r="D2710" s="1" t="s">
        <v>1364</v>
      </c>
      <c r="E2710" s="2">
        <v>8</v>
      </c>
      <c r="F2710" s="3">
        <v>14</v>
      </c>
      <c r="G2710" s="2">
        <v>75</v>
      </c>
      <c r="H2710" s="3">
        <v>78</v>
      </c>
      <c r="I2710" s="68" t="str">
        <f>VLOOKUP(C2710,СПРАВОЧНИК!B:D,2,0)</f>
        <v>ЕВРОПА</v>
      </c>
      <c r="J2710" s="68" t="str">
        <f>VLOOKUP(C2710,СПРАВОЧНИК!B:D,3,0)</f>
        <v>ИНОМАРКИ</v>
      </c>
      <c r="K2710" s="69" t="str">
        <f>VLOOKUP(СВОД2023[[#This Row],[ФО]],СПРАВОЧНИК!H:P,2,0)</f>
        <v>Приволжский ФО</v>
      </c>
    </row>
    <row r="2711" spans="1:11" x14ac:dyDescent="0.2">
      <c r="A2711" t="s">
        <v>600</v>
      </c>
      <c r="B2711" t="s">
        <v>591</v>
      </c>
      <c r="C2711" s="1" t="s">
        <v>121</v>
      </c>
      <c r="D2711" s="1" t="s">
        <v>2067</v>
      </c>
      <c r="E2711" s="2"/>
      <c r="F2711" s="3"/>
      <c r="G2711" s="2">
        <v>1</v>
      </c>
      <c r="H2711" s="3"/>
      <c r="I2711" s="68" t="str">
        <f>VLOOKUP(C2711,СПРАВОЧНИК!B:D,2,0)</f>
        <v>ЕВРОПА</v>
      </c>
      <c r="J2711" s="68" t="str">
        <f>VLOOKUP(C2711,СПРАВОЧНИК!B:D,3,0)</f>
        <v>ИНОМАРКИ</v>
      </c>
      <c r="K2711" s="69" t="str">
        <f>VLOOKUP(СВОД2023[[#This Row],[ФО]],СПРАВОЧНИК!H:P,2,0)</f>
        <v>Приволжский ФО</v>
      </c>
    </row>
    <row r="2712" spans="1:11" x14ac:dyDescent="0.2">
      <c r="A2712" t="s">
        <v>600</v>
      </c>
      <c r="B2712" t="s">
        <v>591</v>
      </c>
      <c r="C2712" s="1" t="s">
        <v>121</v>
      </c>
      <c r="D2712" s="1" t="s">
        <v>2068</v>
      </c>
      <c r="E2712" s="2">
        <v>1</v>
      </c>
      <c r="F2712" s="3"/>
      <c r="G2712" s="2">
        <v>2</v>
      </c>
      <c r="H2712" s="3"/>
      <c r="I2712" s="68" t="str">
        <f>VLOOKUP(C2712,СПРАВОЧНИК!B:D,2,0)</f>
        <v>ЕВРОПА</v>
      </c>
      <c r="J2712" s="68" t="str">
        <f>VLOOKUP(C2712,СПРАВОЧНИК!B:D,3,0)</f>
        <v>ИНОМАРКИ</v>
      </c>
      <c r="K2712" s="69" t="str">
        <f>VLOOKUP(СВОД2023[[#This Row],[ФО]],СПРАВОЧНИК!H:P,2,0)</f>
        <v>Приволжский ФО</v>
      </c>
    </row>
    <row r="2713" spans="1:11" x14ac:dyDescent="0.2">
      <c r="A2713" t="s">
        <v>600</v>
      </c>
      <c r="B2713" t="s">
        <v>591</v>
      </c>
      <c r="C2713" s="1" t="s">
        <v>121</v>
      </c>
      <c r="D2713" s="1" t="s">
        <v>1365</v>
      </c>
      <c r="E2713" s="2">
        <v>5</v>
      </c>
      <c r="F2713" s="3"/>
      <c r="G2713" s="2">
        <v>9</v>
      </c>
      <c r="H2713" s="3">
        <v>6</v>
      </c>
      <c r="I2713" s="68" t="str">
        <f>VLOOKUP(C2713,СПРАВОЧНИК!B:D,2,0)</f>
        <v>ЕВРОПА</v>
      </c>
      <c r="J2713" s="68" t="str">
        <f>VLOOKUP(C2713,СПРАВОЧНИК!B:D,3,0)</f>
        <v>ИНОМАРКИ</v>
      </c>
      <c r="K2713" s="69" t="str">
        <f>VLOOKUP(СВОД2023[[#This Row],[ФО]],СПРАВОЧНИК!H:P,2,0)</f>
        <v>Приволжский ФО</v>
      </c>
    </row>
    <row r="2714" spans="1:11" x14ac:dyDescent="0.2">
      <c r="A2714" t="s">
        <v>600</v>
      </c>
      <c r="B2714" t="s">
        <v>591</v>
      </c>
      <c r="C2714" s="1" t="s">
        <v>121</v>
      </c>
      <c r="D2714" s="1" t="s">
        <v>1366</v>
      </c>
      <c r="E2714" s="2">
        <v>14</v>
      </c>
      <c r="F2714" s="3">
        <v>11</v>
      </c>
      <c r="G2714" s="2">
        <v>76</v>
      </c>
      <c r="H2714" s="3">
        <v>60</v>
      </c>
      <c r="I2714" s="68" t="str">
        <f>VLOOKUP(C2714,СПРАВОЧНИК!B:D,2,0)</f>
        <v>ЕВРОПА</v>
      </c>
      <c r="J2714" s="68" t="str">
        <f>VLOOKUP(C2714,СПРАВОЧНИК!B:D,3,0)</f>
        <v>ИНОМАРКИ</v>
      </c>
      <c r="K2714" s="69" t="str">
        <f>VLOOKUP(СВОД2023[[#This Row],[ФО]],СПРАВОЧНИК!H:P,2,0)</f>
        <v>Приволжский ФО</v>
      </c>
    </row>
    <row r="2715" spans="1:11" x14ac:dyDescent="0.2">
      <c r="A2715" t="s">
        <v>600</v>
      </c>
      <c r="B2715" t="s">
        <v>591</v>
      </c>
      <c r="C2715" s="1" t="s">
        <v>121</v>
      </c>
      <c r="D2715" s="1" t="s">
        <v>1367</v>
      </c>
      <c r="E2715" s="2">
        <v>4</v>
      </c>
      <c r="F2715" s="3">
        <v>1</v>
      </c>
      <c r="G2715" s="2">
        <v>20</v>
      </c>
      <c r="H2715" s="3">
        <v>6</v>
      </c>
      <c r="I2715" s="68" t="str">
        <f>VLOOKUP(C2715,СПРАВОЧНИК!B:D,2,0)</f>
        <v>ЕВРОПА</v>
      </c>
      <c r="J2715" s="68" t="str">
        <f>VLOOKUP(C2715,СПРАВОЧНИК!B:D,3,0)</f>
        <v>ИНОМАРКИ</v>
      </c>
      <c r="K2715" s="69" t="str">
        <f>VLOOKUP(СВОД2023[[#This Row],[ФО]],СПРАВОЧНИК!H:P,2,0)</f>
        <v>Приволжский ФО</v>
      </c>
    </row>
    <row r="2716" spans="1:11" x14ac:dyDescent="0.2">
      <c r="A2716" t="s">
        <v>600</v>
      </c>
      <c r="B2716" t="s">
        <v>591</v>
      </c>
      <c r="C2716" s="1" t="s">
        <v>121</v>
      </c>
      <c r="D2716" s="1" t="s">
        <v>2069</v>
      </c>
      <c r="E2716" s="2">
        <v>1</v>
      </c>
      <c r="F2716" s="3">
        <v>2</v>
      </c>
      <c r="G2716" s="2">
        <v>1</v>
      </c>
      <c r="H2716" s="3">
        <v>3</v>
      </c>
      <c r="I2716" s="68" t="str">
        <f>VLOOKUP(C2716,СПРАВОЧНИК!B:D,2,0)</f>
        <v>ЕВРОПА</v>
      </c>
      <c r="J2716" s="68" t="str">
        <f>VLOOKUP(C2716,СПРАВОЧНИК!B:D,3,0)</f>
        <v>ИНОМАРКИ</v>
      </c>
      <c r="K2716" s="69" t="str">
        <f>VLOOKUP(СВОД2023[[#This Row],[ФО]],СПРАВОЧНИК!H:P,2,0)</f>
        <v>Приволжский ФО</v>
      </c>
    </row>
    <row r="2717" spans="1:11" x14ac:dyDescent="0.2">
      <c r="A2717" t="s">
        <v>600</v>
      </c>
      <c r="B2717" t="s">
        <v>591</v>
      </c>
      <c r="C2717" s="1" t="s">
        <v>121</v>
      </c>
      <c r="D2717" s="1" t="s">
        <v>2070</v>
      </c>
      <c r="E2717" s="2"/>
      <c r="F2717" s="3"/>
      <c r="G2717" s="2">
        <v>2</v>
      </c>
      <c r="H2717" s="3"/>
      <c r="I2717" s="68" t="str">
        <f>VLOOKUP(C2717,СПРАВОЧНИК!B:D,2,0)</f>
        <v>ЕВРОПА</v>
      </c>
      <c r="J2717" s="68" t="str">
        <f>VLOOKUP(C2717,СПРАВОЧНИК!B:D,3,0)</f>
        <v>ИНОМАРКИ</v>
      </c>
      <c r="K2717" s="69" t="str">
        <f>VLOOKUP(СВОД2023[[#This Row],[ФО]],СПРАВОЧНИК!H:P,2,0)</f>
        <v>Приволжский ФО</v>
      </c>
    </row>
    <row r="2718" spans="1:11" x14ac:dyDescent="0.2">
      <c r="A2718" t="s">
        <v>600</v>
      </c>
      <c r="B2718" t="s">
        <v>591</v>
      </c>
      <c r="C2718" s="1" t="s">
        <v>121</v>
      </c>
      <c r="D2718" s="1" t="s">
        <v>1368</v>
      </c>
      <c r="E2718" s="2">
        <v>2</v>
      </c>
      <c r="F2718" s="3">
        <v>1</v>
      </c>
      <c r="G2718" s="2">
        <v>16</v>
      </c>
      <c r="H2718" s="3">
        <v>11</v>
      </c>
      <c r="I2718" s="68" t="str">
        <f>VLOOKUP(C2718,СПРАВОЧНИК!B:D,2,0)</f>
        <v>ЕВРОПА</v>
      </c>
      <c r="J2718" s="68" t="str">
        <f>VLOOKUP(C2718,СПРАВОЧНИК!B:D,3,0)</f>
        <v>ИНОМАРКИ</v>
      </c>
      <c r="K2718" s="69" t="str">
        <f>VLOOKUP(СВОД2023[[#This Row],[ФО]],СПРАВОЧНИК!H:P,2,0)</f>
        <v>Приволжский ФО</v>
      </c>
    </row>
    <row r="2719" spans="1:11" x14ac:dyDescent="0.2">
      <c r="A2719" t="s">
        <v>600</v>
      </c>
      <c r="B2719" t="s">
        <v>591</v>
      </c>
      <c r="C2719" s="1" t="s">
        <v>121</v>
      </c>
      <c r="D2719" s="1" t="s">
        <v>2071</v>
      </c>
      <c r="E2719" s="2">
        <v>4</v>
      </c>
      <c r="F2719" s="3">
        <v>4</v>
      </c>
      <c r="G2719" s="2">
        <v>32</v>
      </c>
      <c r="H2719" s="3">
        <v>33</v>
      </c>
      <c r="I2719" s="68" t="str">
        <f>VLOOKUP(C2719,СПРАВОЧНИК!B:D,2,0)</f>
        <v>ЕВРОПА</v>
      </c>
      <c r="J2719" s="68" t="str">
        <f>VLOOKUP(C2719,СПРАВОЧНИК!B:D,3,0)</f>
        <v>ИНОМАРКИ</v>
      </c>
      <c r="K2719" s="69" t="str">
        <f>VLOOKUP(СВОД2023[[#This Row],[ФО]],СПРАВОЧНИК!H:P,2,0)</f>
        <v>Приволжский ФО</v>
      </c>
    </row>
    <row r="2720" spans="1:11" x14ac:dyDescent="0.2">
      <c r="A2720" t="s">
        <v>600</v>
      </c>
      <c r="B2720" t="s">
        <v>591</v>
      </c>
      <c r="C2720" s="1" t="s">
        <v>127</v>
      </c>
      <c r="D2720" s="1" t="s">
        <v>128</v>
      </c>
      <c r="E2720" s="2">
        <v>10</v>
      </c>
      <c r="F2720" s="3">
        <v>1</v>
      </c>
      <c r="G2720" s="2">
        <v>34</v>
      </c>
      <c r="H2720" s="3">
        <v>3</v>
      </c>
      <c r="I2720" s="68" t="str">
        <f>VLOOKUP(C2720,СПРАВОЧНИК!B:D,2,0)</f>
        <v>ЕВРОПА</v>
      </c>
      <c r="J2720" s="68" t="str">
        <f>VLOOKUP(C2720,СПРАВОЧНИК!B:D,3,0)</f>
        <v>ИНОМАРКИ</v>
      </c>
      <c r="K2720" s="69" t="str">
        <f>VLOOKUP(СВОД2023[[#This Row],[ФО]],СПРАВОЧНИК!H:P,2,0)</f>
        <v>Приволжский ФО</v>
      </c>
    </row>
    <row r="2721" spans="1:11" x14ac:dyDescent="0.2">
      <c r="A2721" t="s">
        <v>600</v>
      </c>
      <c r="B2721" t="s">
        <v>591</v>
      </c>
      <c r="C2721" s="1" t="s">
        <v>127</v>
      </c>
      <c r="D2721" s="1" t="s">
        <v>2072</v>
      </c>
      <c r="E2721" s="2">
        <v>2</v>
      </c>
      <c r="F2721" s="3"/>
      <c r="G2721" s="2">
        <v>7</v>
      </c>
      <c r="H2721" s="3">
        <v>4</v>
      </c>
      <c r="I2721" s="68" t="str">
        <f>VLOOKUP(C2721,СПРАВОЧНИК!B:D,2,0)</f>
        <v>ЕВРОПА</v>
      </c>
      <c r="J2721" s="68" t="str">
        <f>VLOOKUP(C2721,СПРАВОЧНИК!B:D,3,0)</f>
        <v>ИНОМАРКИ</v>
      </c>
      <c r="K2721" s="69" t="str">
        <f>VLOOKUP(СВОД2023[[#This Row],[ФО]],СПРАВОЧНИК!H:P,2,0)</f>
        <v>Приволжский ФО</v>
      </c>
    </row>
    <row r="2722" spans="1:11" x14ac:dyDescent="0.2">
      <c r="A2722" t="s">
        <v>600</v>
      </c>
      <c r="B2722" t="s">
        <v>591</v>
      </c>
      <c r="C2722" s="1" t="s">
        <v>127</v>
      </c>
      <c r="D2722" s="1" t="s">
        <v>2073</v>
      </c>
      <c r="E2722" s="2">
        <v>6</v>
      </c>
      <c r="F2722" s="3">
        <v>5</v>
      </c>
      <c r="G2722" s="2">
        <v>39</v>
      </c>
      <c r="H2722" s="3">
        <v>16</v>
      </c>
      <c r="I2722" s="68" t="str">
        <f>VLOOKUP(C2722,СПРАВОЧНИК!B:D,2,0)</f>
        <v>ЕВРОПА</v>
      </c>
      <c r="J2722" s="68" t="str">
        <f>VLOOKUP(C2722,СПРАВОЧНИК!B:D,3,0)</f>
        <v>ИНОМАРКИ</v>
      </c>
      <c r="K2722" s="69" t="str">
        <f>VLOOKUP(СВОД2023[[#This Row],[ФО]],СПРАВОЧНИК!H:P,2,0)</f>
        <v>Приволжский ФО</v>
      </c>
    </row>
    <row r="2723" spans="1:11" x14ac:dyDescent="0.2">
      <c r="A2723" t="s">
        <v>600</v>
      </c>
      <c r="B2723" t="s">
        <v>591</v>
      </c>
      <c r="C2723" s="1" t="s">
        <v>127</v>
      </c>
      <c r="D2723" s="1" t="s">
        <v>2074</v>
      </c>
      <c r="E2723" s="2">
        <v>3</v>
      </c>
      <c r="F2723" s="3">
        <v>3</v>
      </c>
      <c r="G2723" s="2">
        <v>12</v>
      </c>
      <c r="H2723" s="3">
        <v>13</v>
      </c>
      <c r="I2723" s="68" t="str">
        <f>VLOOKUP(C2723,СПРАВОЧНИК!B:D,2,0)</f>
        <v>ЕВРОПА</v>
      </c>
      <c r="J2723" s="68" t="str">
        <f>VLOOKUP(C2723,СПРАВОЧНИК!B:D,3,0)</f>
        <v>ИНОМАРКИ</v>
      </c>
      <c r="K2723" s="69" t="str">
        <f>VLOOKUP(СВОД2023[[#This Row],[ФО]],СПРАВОЧНИК!H:P,2,0)</f>
        <v>Приволжский ФО</v>
      </c>
    </row>
    <row r="2724" spans="1:11" x14ac:dyDescent="0.2">
      <c r="A2724" t="s">
        <v>600</v>
      </c>
      <c r="B2724" t="s">
        <v>591</v>
      </c>
      <c r="C2724" s="1" t="s">
        <v>127</v>
      </c>
      <c r="D2724" s="1" t="s">
        <v>2075</v>
      </c>
      <c r="E2724" s="2">
        <v>1</v>
      </c>
      <c r="F2724" s="3"/>
      <c r="G2724" s="2">
        <v>1</v>
      </c>
      <c r="H2724" s="3"/>
      <c r="I2724" s="68" t="str">
        <f>VLOOKUP(C2724,СПРАВОЧНИК!B:D,2,0)</f>
        <v>ЕВРОПА</v>
      </c>
      <c r="J2724" s="68" t="str">
        <f>VLOOKUP(C2724,СПРАВОЧНИК!B:D,3,0)</f>
        <v>ИНОМАРКИ</v>
      </c>
      <c r="K2724" s="69" t="str">
        <f>VLOOKUP(СВОД2023[[#This Row],[ФО]],СПРАВОЧНИК!H:P,2,0)</f>
        <v>Приволжский ФО</v>
      </c>
    </row>
    <row r="2725" spans="1:11" x14ac:dyDescent="0.2">
      <c r="A2725" t="s">
        <v>600</v>
      </c>
      <c r="B2725" t="s">
        <v>591</v>
      </c>
      <c r="C2725" s="1" t="s">
        <v>2076</v>
      </c>
      <c r="D2725" s="1" t="s">
        <v>2077</v>
      </c>
      <c r="E2725" s="2"/>
      <c r="F2725" s="3"/>
      <c r="G2725" s="2">
        <v>1</v>
      </c>
      <c r="H2725" s="3"/>
      <c r="I2725" s="68" t="str">
        <f>VLOOKUP(C2725,СПРАВОЧНИК!B:D,2,0)</f>
        <v>КИТАЙ</v>
      </c>
      <c r="J2725" s="68" t="str">
        <f>VLOOKUP(C2725,СПРАВОЧНИК!B:D,3,0)</f>
        <v>ИНОМАРКИ</v>
      </c>
      <c r="K2725" s="69" t="str">
        <f>VLOOKUP(СВОД2023[[#This Row],[ФО]],СПРАВОЧНИК!H:P,2,0)</f>
        <v>Приволжский ФО</v>
      </c>
    </row>
    <row r="2726" spans="1:11" x14ac:dyDescent="0.2">
      <c r="A2726" t="s">
        <v>600</v>
      </c>
      <c r="B2726" t="s">
        <v>591</v>
      </c>
      <c r="C2726" s="1" t="s">
        <v>2076</v>
      </c>
      <c r="D2726" s="1" t="s">
        <v>2078</v>
      </c>
      <c r="E2726" s="2"/>
      <c r="F2726" s="3">
        <v>1</v>
      </c>
      <c r="G2726" s="2">
        <v>1</v>
      </c>
      <c r="H2726" s="3">
        <v>3</v>
      </c>
      <c r="I2726" s="68" t="str">
        <f>VLOOKUP(C2726,СПРАВОЧНИК!B:D,2,0)</f>
        <v>КИТАЙ</v>
      </c>
      <c r="J2726" s="68" t="str">
        <f>VLOOKUP(C2726,СПРАВОЧНИК!B:D,3,0)</f>
        <v>ИНОМАРКИ</v>
      </c>
      <c r="K2726" s="69" t="str">
        <f>VLOOKUP(СВОД2023[[#This Row],[ФО]],СПРАВОЧНИК!H:P,2,0)</f>
        <v>Приволжский ФО</v>
      </c>
    </row>
    <row r="2727" spans="1:11" x14ac:dyDescent="0.2">
      <c r="A2727" t="s">
        <v>600</v>
      </c>
      <c r="B2727" t="s">
        <v>591</v>
      </c>
      <c r="C2727" s="1" t="s">
        <v>129</v>
      </c>
      <c r="D2727" s="1" t="s">
        <v>2079</v>
      </c>
      <c r="E2727" s="2"/>
      <c r="F2727" s="3"/>
      <c r="G2727" s="2">
        <v>1</v>
      </c>
      <c r="H2727" s="3"/>
      <c r="I2727" s="68" t="str">
        <f>VLOOKUP(C2727,СПРАВОЧНИК!B:D,2,0)</f>
        <v>КОРЕЯ</v>
      </c>
      <c r="J2727" s="68" t="str">
        <f>VLOOKUP(C2727,СПРАВОЧНИК!B:D,3,0)</f>
        <v>ИНОМАРКИ</v>
      </c>
      <c r="K2727" s="69" t="str">
        <f>VLOOKUP(СВОД2023[[#This Row],[ФО]],СПРАВОЧНИК!H:P,2,0)</f>
        <v>Приволжский ФО</v>
      </c>
    </row>
    <row r="2728" spans="1:11" x14ac:dyDescent="0.2">
      <c r="A2728" t="s">
        <v>600</v>
      </c>
      <c r="B2728" t="s">
        <v>591</v>
      </c>
      <c r="C2728" s="1" t="s">
        <v>129</v>
      </c>
      <c r="D2728" s="1" t="s">
        <v>1370</v>
      </c>
      <c r="E2728" s="2">
        <v>12</v>
      </c>
      <c r="F2728" s="3">
        <v>9</v>
      </c>
      <c r="G2728" s="2">
        <v>41</v>
      </c>
      <c r="H2728" s="3">
        <v>34</v>
      </c>
      <c r="I2728" s="68" t="str">
        <f>VLOOKUP(C2728,СПРАВОЧНИК!B:D,2,0)</f>
        <v>КОРЕЯ</v>
      </c>
      <c r="J2728" s="68" t="str">
        <f>VLOOKUP(C2728,СПРАВОЧНИК!B:D,3,0)</f>
        <v>ИНОМАРКИ</v>
      </c>
      <c r="K2728" s="69" t="str">
        <f>VLOOKUP(СВОД2023[[#This Row],[ФО]],СПРАВОЧНИК!H:P,2,0)</f>
        <v>Приволжский ФО</v>
      </c>
    </row>
    <row r="2729" spans="1:11" x14ac:dyDescent="0.2">
      <c r="A2729" t="s">
        <v>600</v>
      </c>
      <c r="B2729" t="s">
        <v>591</v>
      </c>
      <c r="C2729" s="1" t="s">
        <v>129</v>
      </c>
      <c r="D2729" s="1" t="s">
        <v>2080</v>
      </c>
      <c r="E2729" s="2"/>
      <c r="F2729" s="3">
        <v>1</v>
      </c>
      <c r="G2729" s="2">
        <v>1</v>
      </c>
      <c r="H2729" s="3">
        <v>1</v>
      </c>
      <c r="I2729" s="68" t="str">
        <f>VLOOKUP(C2729,СПРАВОЧНИК!B:D,2,0)</f>
        <v>КОРЕЯ</v>
      </c>
      <c r="J2729" s="68" t="str">
        <f>VLOOKUP(C2729,СПРАВОЧНИК!B:D,3,0)</f>
        <v>ИНОМАРКИ</v>
      </c>
      <c r="K2729" s="69" t="str">
        <f>VLOOKUP(СВОД2023[[#This Row],[ФО]],СПРАВОЧНИК!H:P,2,0)</f>
        <v>Приволжский ФО</v>
      </c>
    </row>
    <row r="2730" spans="1:11" x14ac:dyDescent="0.2">
      <c r="A2730" t="s">
        <v>600</v>
      </c>
      <c r="B2730" t="s">
        <v>591</v>
      </c>
      <c r="C2730" s="1" t="s">
        <v>129</v>
      </c>
      <c r="D2730" s="1" t="s">
        <v>2081</v>
      </c>
      <c r="E2730" s="2">
        <v>1</v>
      </c>
      <c r="F2730" s="3"/>
      <c r="G2730" s="2">
        <v>5</v>
      </c>
      <c r="H2730" s="3">
        <v>3</v>
      </c>
      <c r="I2730" s="68" t="str">
        <f>VLOOKUP(C2730,СПРАВОЧНИК!B:D,2,0)</f>
        <v>КОРЕЯ</v>
      </c>
      <c r="J2730" s="68" t="str">
        <f>VLOOKUP(C2730,СПРАВОЧНИК!B:D,3,0)</f>
        <v>ИНОМАРКИ</v>
      </c>
      <c r="K2730" s="69" t="str">
        <f>VLOOKUP(СВОД2023[[#This Row],[ФО]],СПРАВОЧНИК!H:P,2,0)</f>
        <v>Приволжский ФО</v>
      </c>
    </row>
    <row r="2731" spans="1:11" x14ac:dyDescent="0.2">
      <c r="A2731" t="s">
        <v>600</v>
      </c>
      <c r="B2731" t="s">
        <v>591</v>
      </c>
      <c r="C2731" s="1" t="s">
        <v>129</v>
      </c>
      <c r="D2731" s="1" t="s">
        <v>1371</v>
      </c>
      <c r="E2731" s="2"/>
      <c r="F2731" s="3">
        <v>1</v>
      </c>
      <c r="G2731" s="2">
        <v>2</v>
      </c>
      <c r="H2731" s="3">
        <v>3</v>
      </c>
      <c r="I2731" s="68" t="str">
        <f>VLOOKUP(C2731,СПРАВОЧНИК!B:D,2,0)</f>
        <v>КОРЕЯ</v>
      </c>
      <c r="J2731" s="68" t="str">
        <f>VLOOKUP(C2731,СПРАВОЧНИК!B:D,3,0)</f>
        <v>ИНОМАРКИ</v>
      </c>
      <c r="K2731" s="69" t="str">
        <f>VLOOKUP(СВОД2023[[#This Row],[ФО]],СПРАВОЧНИК!H:P,2,0)</f>
        <v>Приволжский ФО</v>
      </c>
    </row>
    <row r="2732" spans="1:11" x14ac:dyDescent="0.2">
      <c r="A2732" t="s">
        <v>600</v>
      </c>
      <c r="B2732" t="s">
        <v>591</v>
      </c>
      <c r="C2732" s="1" t="s">
        <v>129</v>
      </c>
      <c r="D2732" s="1" t="s">
        <v>1372</v>
      </c>
      <c r="E2732" s="2">
        <v>202</v>
      </c>
      <c r="F2732" s="3">
        <v>213</v>
      </c>
      <c r="G2732" s="2">
        <v>1175</v>
      </c>
      <c r="H2732" s="3">
        <v>231</v>
      </c>
      <c r="I2732" s="68" t="str">
        <f>VLOOKUP(C2732,СПРАВОЧНИК!B:D,2,0)</f>
        <v>КОРЕЯ</v>
      </c>
      <c r="J2732" s="68" t="str">
        <f>VLOOKUP(C2732,СПРАВОЧНИК!B:D,3,0)</f>
        <v>ИНОМАРКИ</v>
      </c>
      <c r="K2732" s="69" t="str">
        <f>VLOOKUP(СВОД2023[[#This Row],[ФО]],СПРАВОЧНИК!H:P,2,0)</f>
        <v>Приволжский ФО</v>
      </c>
    </row>
    <row r="2733" spans="1:11" x14ac:dyDescent="0.2">
      <c r="A2733" t="s">
        <v>600</v>
      </c>
      <c r="B2733" t="s">
        <v>591</v>
      </c>
      <c r="C2733" s="1" t="s">
        <v>129</v>
      </c>
      <c r="D2733" s="1" t="s">
        <v>1373</v>
      </c>
      <c r="E2733" s="2">
        <v>680</v>
      </c>
      <c r="F2733" s="3">
        <v>666</v>
      </c>
      <c r="G2733" s="2">
        <v>3460</v>
      </c>
      <c r="H2733" s="3">
        <v>3017</v>
      </c>
      <c r="I2733" s="68" t="str">
        <f>VLOOKUP(C2733,СПРАВОЧНИК!B:D,2,0)</f>
        <v>КОРЕЯ</v>
      </c>
      <c r="J2733" s="68" t="str">
        <f>VLOOKUP(C2733,СПРАВОЧНИК!B:D,3,0)</f>
        <v>ИНОМАРКИ</v>
      </c>
      <c r="K2733" s="69" t="str">
        <f>VLOOKUP(СВОД2023[[#This Row],[ФО]],СПРАВОЧНИК!H:P,2,0)</f>
        <v>Приволжский ФО</v>
      </c>
    </row>
    <row r="2734" spans="1:11" x14ac:dyDescent="0.2">
      <c r="A2734" t="s">
        <v>600</v>
      </c>
      <c r="B2734" t="s">
        <v>591</v>
      </c>
      <c r="C2734" s="1" t="s">
        <v>129</v>
      </c>
      <c r="D2734" s="1" t="s">
        <v>1374</v>
      </c>
      <c r="E2734" s="2">
        <v>831</v>
      </c>
      <c r="F2734" s="3">
        <v>777</v>
      </c>
      <c r="G2734" s="2">
        <v>4406</v>
      </c>
      <c r="H2734" s="3">
        <v>4062</v>
      </c>
      <c r="I2734" s="68" t="str">
        <f>VLOOKUP(C2734,СПРАВОЧНИК!B:D,2,0)</f>
        <v>КОРЕЯ</v>
      </c>
      <c r="J2734" s="68" t="str">
        <f>VLOOKUP(C2734,СПРАВОЧНИК!B:D,3,0)</f>
        <v>ИНОМАРКИ</v>
      </c>
      <c r="K2734" s="69" t="str">
        <f>VLOOKUP(СВОД2023[[#This Row],[ФО]],СПРАВОЧНИК!H:P,2,0)</f>
        <v>Приволжский ФО</v>
      </c>
    </row>
    <row r="2735" spans="1:11" x14ac:dyDescent="0.2">
      <c r="A2735" t="s">
        <v>600</v>
      </c>
      <c r="B2735" t="s">
        <v>591</v>
      </c>
      <c r="C2735" s="1" t="s">
        <v>129</v>
      </c>
      <c r="D2735" s="1" t="s">
        <v>1375</v>
      </c>
      <c r="E2735" s="2">
        <v>4</v>
      </c>
      <c r="F2735" s="3">
        <v>1</v>
      </c>
      <c r="G2735" s="2">
        <v>20</v>
      </c>
      <c r="H2735" s="3">
        <v>14</v>
      </c>
      <c r="I2735" s="68" t="str">
        <f>VLOOKUP(C2735,СПРАВОЧНИК!B:D,2,0)</f>
        <v>КОРЕЯ</v>
      </c>
      <c r="J2735" s="68" t="str">
        <f>VLOOKUP(C2735,СПРАВОЧНИК!B:D,3,0)</f>
        <v>ИНОМАРКИ</v>
      </c>
      <c r="K2735" s="69" t="str">
        <f>VLOOKUP(СВОД2023[[#This Row],[ФО]],СПРАВОЧНИК!H:P,2,0)</f>
        <v>Приволжский ФО</v>
      </c>
    </row>
    <row r="2736" spans="1:11" x14ac:dyDescent="0.2">
      <c r="A2736" t="s">
        <v>600</v>
      </c>
      <c r="B2736" t="s">
        <v>591</v>
      </c>
      <c r="C2736" s="1" t="s">
        <v>129</v>
      </c>
      <c r="D2736" s="1" t="s">
        <v>2082</v>
      </c>
      <c r="E2736" s="2">
        <v>1</v>
      </c>
      <c r="F2736" s="3">
        <v>1</v>
      </c>
      <c r="G2736" s="2">
        <v>5</v>
      </c>
      <c r="H2736" s="3">
        <v>2</v>
      </c>
      <c r="I2736" s="68" t="str">
        <f>VLOOKUP(C2736,СПРАВОЧНИК!B:D,2,0)</f>
        <v>КОРЕЯ</v>
      </c>
      <c r="J2736" s="68" t="str">
        <f>VLOOKUP(C2736,СПРАВОЧНИК!B:D,3,0)</f>
        <v>ИНОМАРКИ</v>
      </c>
      <c r="K2736" s="69" t="str">
        <f>VLOOKUP(СВОД2023[[#This Row],[ФО]],СПРАВОЧНИК!H:P,2,0)</f>
        <v>Приволжский ФО</v>
      </c>
    </row>
    <row r="2737" spans="1:11" x14ac:dyDescent="0.2">
      <c r="A2737" t="s">
        <v>600</v>
      </c>
      <c r="B2737" t="s">
        <v>591</v>
      </c>
      <c r="C2737" s="1" t="s">
        <v>129</v>
      </c>
      <c r="D2737" s="1" t="s">
        <v>2083</v>
      </c>
      <c r="E2737" s="2"/>
      <c r="F2737" s="3"/>
      <c r="G2737" s="2">
        <v>1</v>
      </c>
      <c r="H2737" s="3"/>
      <c r="I2737" s="68" t="str">
        <f>VLOOKUP(C2737,СПРАВОЧНИК!B:D,2,0)</f>
        <v>КОРЕЯ</v>
      </c>
      <c r="J2737" s="68" t="str">
        <f>VLOOKUP(C2737,СПРАВОЧНИК!B:D,3,0)</f>
        <v>ИНОМАРКИ</v>
      </c>
      <c r="K2737" s="69" t="str">
        <f>VLOOKUP(СВОД2023[[#This Row],[ФО]],СПРАВОЧНИК!H:P,2,0)</f>
        <v>Приволжский ФО</v>
      </c>
    </row>
    <row r="2738" spans="1:11" x14ac:dyDescent="0.2">
      <c r="A2738" t="s">
        <v>600</v>
      </c>
      <c r="B2738" t="s">
        <v>591</v>
      </c>
      <c r="C2738" s="1" t="s">
        <v>129</v>
      </c>
      <c r="D2738" s="1" t="s">
        <v>2084</v>
      </c>
      <c r="E2738" s="2"/>
      <c r="F2738" s="3"/>
      <c r="G2738" s="2">
        <v>2</v>
      </c>
      <c r="H2738" s="3">
        <v>1</v>
      </c>
      <c r="I2738" s="68" t="str">
        <f>VLOOKUP(C2738,СПРАВОЧНИК!B:D,2,0)</f>
        <v>КОРЕЯ</v>
      </c>
      <c r="J2738" s="68" t="str">
        <f>VLOOKUP(C2738,СПРАВОЧНИК!B:D,3,0)</f>
        <v>ИНОМАРКИ</v>
      </c>
      <c r="K2738" s="69" t="str">
        <f>VLOOKUP(СВОД2023[[#This Row],[ФО]],СПРАВОЧНИК!H:P,2,0)</f>
        <v>Приволжский ФО</v>
      </c>
    </row>
    <row r="2739" spans="1:11" x14ac:dyDescent="0.2">
      <c r="A2739" t="s">
        <v>600</v>
      </c>
      <c r="B2739" t="s">
        <v>591</v>
      </c>
      <c r="C2739" s="1" t="s">
        <v>129</v>
      </c>
      <c r="D2739" s="1" t="s">
        <v>130</v>
      </c>
      <c r="E2739" s="2">
        <v>3</v>
      </c>
      <c r="F2739" s="3">
        <v>3</v>
      </c>
      <c r="G2739" s="2">
        <v>8</v>
      </c>
      <c r="H2739" s="3">
        <v>6</v>
      </c>
      <c r="I2739" s="68" t="str">
        <f>VLOOKUP(C2739,СПРАВОЧНИК!B:D,2,0)</f>
        <v>КОРЕЯ</v>
      </c>
      <c r="J2739" s="68" t="str">
        <f>VLOOKUP(C2739,СПРАВОЧНИК!B:D,3,0)</f>
        <v>ИНОМАРКИ</v>
      </c>
      <c r="K2739" s="69" t="str">
        <f>VLOOKUP(СВОД2023[[#This Row],[ФО]],СПРАВОЧНИК!H:P,2,0)</f>
        <v>Приволжский ФО</v>
      </c>
    </row>
    <row r="2740" spans="1:11" x14ac:dyDescent="0.2">
      <c r="A2740" t="s">
        <v>600</v>
      </c>
      <c r="B2740" t="s">
        <v>591</v>
      </c>
      <c r="C2740" s="1" t="s">
        <v>129</v>
      </c>
      <c r="D2740" s="1" t="s">
        <v>1376</v>
      </c>
      <c r="E2740" s="2">
        <v>69</v>
      </c>
      <c r="F2740" s="3">
        <v>67</v>
      </c>
      <c r="G2740" s="2">
        <v>437</v>
      </c>
      <c r="H2740" s="3">
        <v>375</v>
      </c>
      <c r="I2740" s="68" t="str">
        <f>VLOOKUP(C2740,СПРАВОЧНИК!B:D,2,0)</f>
        <v>КОРЕЯ</v>
      </c>
      <c r="J2740" s="68" t="str">
        <f>VLOOKUP(C2740,СПРАВОЧНИК!B:D,3,0)</f>
        <v>ИНОМАРКИ</v>
      </c>
      <c r="K2740" s="69" t="str">
        <f>VLOOKUP(СВОД2023[[#This Row],[ФО]],СПРАВОЧНИК!H:P,2,0)</f>
        <v>Приволжский ФО</v>
      </c>
    </row>
    <row r="2741" spans="1:11" x14ac:dyDescent="0.2">
      <c r="A2741" t="s">
        <v>600</v>
      </c>
      <c r="B2741" t="s">
        <v>591</v>
      </c>
      <c r="C2741" s="1" t="s">
        <v>129</v>
      </c>
      <c r="D2741" s="1" t="s">
        <v>1377</v>
      </c>
      <c r="E2741" s="2">
        <v>9</v>
      </c>
      <c r="F2741" s="3">
        <v>5</v>
      </c>
      <c r="G2741" s="2">
        <v>34</v>
      </c>
      <c r="H2741" s="3">
        <v>28</v>
      </c>
      <c r="I2741" s="68" t="str">
        <f>VLOOKUP(C2741,СПРАВОЧНИК!B:D,2,0)</f>
        <v>КОРЕЯ</v>
      </c>
      <c r="J2741" s="68" t="str">
        <f>VLOOKUP(C2741,СПРАВОЧНИК!B:D,3,0)</f>
        <v>ИНОМАРКИ</v>
      </c>
      <c r="K2741" s="69" t="str">
        <f>VLOOKUP(СВОД2023[[#This Row],[ФО]],СПРАВОЧНИК!H:P,2,0)</f>
        <v>Приволжский ФО</v>
      </c>
    </row>
    <row r="2742" spans="1:11" x14ac:dyDescent="0.2">
      <c r="A2742" t="s">
        <v>600</v>
      </c>
      <c r="B2742" t="s">
        <v>591</v>
      </c>
      <c r="C2742" s="1" t="s">
        <v>129</v>
      </c>
      <c r="D2742" s="1" t="s">
        <v>2085</v>
      </c>
      <c r="E2742" s="2">
        <v>1</v>
      </c>
      <c r="F2742" s="3">
        <v>2</v>
      </c>
      <c r="G2742" s="2">
        <v>1</v>
      </c>
      <c r="H2742" s="3">
        <v>2</v>
      </c>
      <c r="I2742" s="68" t="str">
        <f>VLOOKUP(C2742,СПРАВОЧНИК!B:D,2,0)</f>
        <v>КОРЕЯ</v>
      </c>
      <c r="J2742" s="68" t="str">
        <f>VLOOKUP(C2742,СПРАВОЧНИК!B:D,3,0)</f>
        <v>ИНОМАРКИ</v>
      </c>
      <c r="K2742" s="69" t="str">
        <f>VLOOKUP(СВОД2023[[#This Row],[ФО]],СПРАВОЧНИК!H:P,2,0)</f>
        <v>Приволжский ФО</v>
      </c>
    </row>
    <row r="2743" spans="1:11" x14ac:dyDescent="0.2">
      <c r="A2743" t="s">
        <v>600</v>
      </c>
      <c r="B2743" t="s">
        <v>591</v>
      </c>
      <c r="C2743" s="1" t="s">
        <v>129</v>
      </c>
      <c r="D2743" s="1" t="s">
        <v>2086</v>
      </c>
      <c r="E2743" s="2"/>
      <c r="F2743" s="3"/>
      <c r="G2743" s="2">
        <v>1</v>
      </c>
      <c r="H2743" s="3"/>
      <c r="I2743" s="68" t="str">
        <f>VLOOKUP(C2743,СПРАВОЧНИК!B:D,2,0)</f>
        <v>КОРЕЯ</v>
      </c>
      <c r="J2743" s="68" t="str">
        <f>VLOOKUP(C2743,СПРАВОЧНИК!B:D,3,0)</f>
        <v>ИНОМАРКИ</v>
      </c>
      <c r="K2743" s="69" t="str">
        <f>VLOOKUP(СВОД2023[[#This Row],[ФО]],СПРАВОЧНИК!H:P,2,0)</f>
        <v>Приволжский ФО</v>
      </c>
    </row>
    <row r="2744" spans="1:11" x14ac:dyDescent="0.2">
      <c r="A2744" t="s">
        <v>600</v>
      </c>
      <c r="B2744" t="s">
        <v>591</v>
      </c>
      <c r="C2744" s="1" t="s">
        <v>129</v>
      </c>
      <c r="D2744" s="1" t="s">
        <v>2087</v>
      </c>
      <c r="E2744" s="2"/>
      <c r="F2744" s="3"/>
      <c r="G2744" s="2">
        <v>1</v>
      </c>
      <c r="H2744" s="3"/>
      <c r="I2744" s="68" t="str">
        <f>VLOOKUP(C2744,СПРАВОЧНИК!B:D,2,0)</f>
        <v>КОРЕЯ</v>
      </c>
      <c r="J2744" s="68" t="str">
        <f>VLOOKUP(C2744,СПРАВОЧНИК!B:D,3,0)</f>
        <v>ИНОМАРКИ</v>
      </c>
      <c r="K2744" s="69" t="str">
        <f>VLOOKUP(СВОД2023[[#This Row],[ФО]],СПРАВОЧНИК!H:P,2,0)</f>
        <v>Приволжский ФО</v>
      </c>
    </row>
    <row r="2745" spans="1:11" x14ac:dyDescent="0.2">
      <c r="A2745" t="s">
        <v>600</v>
      </c>
      <c r="B2745" t="s">
        <v>591</v>
      </c>
      <c r="C2745" s="1" t="s">
        <v>129</v>
      </c>
      <c r="D2745" s="1" t="s">
        <v>1378</v>
      </c>
      <c r="E2745" s="2">
        <v>2</v>
      </c>
      <c r="F2745" s="3">
        <v>1</v>
      </c>
      <c r="G2745" s="2">
        <v>10</v>
      </c>
      <c r="H2745" s="3">
        <v>9</v>
      </c>
      <c r="I2745" s="68" t="str">
        <f>VLOOKUP(C2745,СПРАВОЧНИК!B:D,2,0)</f>
        <v>КОРЕЯ</v>
      </c>
      <c r="J2745" s="68" t="str">
        <f>VLOOKUP(C2745,СПРАВОЧНИК!B:D,3,0)</f>
        <v>ИНОМАРКИ</v>
      </c>
      <c r="K2745" s="69" t="str">
        <f>VLOOKUP(СВОД2023[[#This Row],[ФО]],СПРАВОЧНИК!H:P,2,0)</f>
        <v>Приволжский ФО</v>
      </c>
    </row>
    <row r="2746" spans="1:11" x14ac:dyDescent="0.2">
      <c r="A2746" t="s">
        <v>600</v>
      </c>
      <c r="B2746" t="s">
        <v>591</v>
      </c>
      <c r="C2746" s="1" t="s">
        <v>129</v>
      </c>
      <c r="D2746" s="1" t="s">
        <v>1379</v>
      </c>
      <c r="E2746" s="2">
        <v>2</v>
      </c>
      <c r="F2746" s="3">
        <v>3</v>
      </c>
      <c r="G2746" s="2">
        <v>11</v>
      </c>
      <c r="H2746" s="3">
        <v>11</v>
      </c>
      <c r="I2746" s="68" t="str">
        <f>VLOOKUP(C2746,СПРАВОЧНИК!B:D,2,0)</f>
        <v>КОРЕЯ</v>
      </c>
      <c r="J2746" s="68" t="str">
        <f>VLOOKUP(C2746,СПРАВОЧНИК!B:D,3,0)</f>
        <v>ИНОМАРКИ</v>
      </c>
      <c r="K2746" s="69" t="str">
        <f>VLOOKUP(СВОД2023[[#This Row],[ФО]],СПРАВОЧНИК!H:P,2,0)</f>
        <v>Приволжский ФО</v>
      </c>
    </row>
    <row r="2747" spans="1:11" x14ac:dyDescent="0.2">
      <c r="A2747" t="s">
        <v>600</v>
      </c>
      <c r="B2747" t="s">
        <v>591</v>
      </c>
      <c r="C2747" s="1" t="s">
        <v>131</v>
      </c>
      <c r="D2747" s="1" t="s">
        <v>839</v>
      </c>
      <c r="E2747" s="2"/>
      <c r="F2747" s="3">
        <v>1</v>
      </c>
      <c r="G2747" s="2">
        <v>6</v>
      </c>
      <c r="H2747" s="3">
        <v>9</v>
      </c>
      <c r="I2747" s="68" t="str">
        <f>VLOOKUP(C2747,СПРАВОЧНИК!B:D,2,0)</f>
        <v>ЯПОНИЯ</v>
      </c>
      <c r="J2747" s="68" t="str">
        <f>VLOOKUP(C2747,СПРАВОЧНИК!B:D,3,0)</f>
        <v>ИНОМАРКИ</v>
      </c>
      <c r="K2747" s="69" t="str">
        <f>VLOOKUP(СВОД2023[[#This Row],[ФО]],СПРАВОЧНИК!H:P,2,0)</f>
        <v>Приволжский ФО</v>
      </c>
    </row>
    <row r="2748" spans="1:11" x14ac:dyDescent="0.2">
      <c r="A2748" t="s">
        <v>600</v>
      </c>
      <c r="B2748" t="s">
        <v>591</v>
      </c>
      <c r="C2748" s="1" t="s">
        <v>131</v>
      </c>
      <c r="D2748" s="1" t="s">
        <v>1382</v>
      </c>
      <c r="E2748" s="2"/>
      <c r="F2748" s="3"/>
      <c r="G2748" s="2">
        <v>2</v>
      </c>
      <c r="H2748" s="3">
        <v>2</v>
      </c>
      <c r="I2748" s="68" t="str">
        <f>VLOOKUP(C2748,СПРАВОЧНИК!B:D,2,0)</f>
        <v>ЯПОНИЯ</v>
      </c>
      <c r="J2748" s="68" t="str">
        <f>VLOOKUP(C2748,СПРАВОЧНИК!B:D,3,0)</f>
        <v>ИНОМАРКИ</v>
      </c>
      <c r="K2748" s="69" t="str">
        <f>VLOOKUP(СВОД2023[[#This Row],[ФО]],СПРАВОЧНИК!H:P,2,0)</f>
        <v>Приволжский ФО</v>
      </c>
    </row>
    <row r="2749" spans="1:11" x14ac:dyDescent="0.2">
      <c r="A2749" t="s">
        <v>600</v>
      </c>
      <c r="B2749" t="s">
        <v>591</v>
      </c>
      <c r="C2749" s="1" t="s">
        <v>131</v>
      </c>
      <c r="D2749" s="1" t="s">
        <v>1383</v>
      </c>
      <c r="E2749" s="2">
        <v>6</v>
      </c>
      <c r="F2749" s="3">
        <v>2</v>
      </c>
      <c r="G2749" s="2">
        <v>15</v>
      </c>
      <c r="H2749" s="3">
        <v>5</v>
      </c>
      <c r="I2749" s="68" t="str">
        <f>VLOOKUP(C2749,СПРАВОЧНИК!B:D,2,0)</f>
        <v>ЯПОНИЯ</v>
      </c>
      <c r="J2749" s="68" t="str">
        <f>VLOOKUP(C2749,СПРАВОЧНИК!B:D,3,0)</f>
        <v>ИНОМАРКИ</v>
      </c>
      <c r="K2749" s="69" t="str">
        <f>VLOOKUP(СВОД2023[[#This Row],[ФО]],СПРАВОЧНИК!H:P,2,0)</f>
        <v>Приволжский ФО</v>
      </c>
    </row>
    <row r="2750" spans="1:11" x14ac:dyDescent="0.2">
      <c r="A2750" t="s">
        <v>600</v>
      </c>
      <c r="B2750" t="s">
        <v>591</v>
      </c>
      <c r="C2750" s="1" t="s">
        <v>131</v>
      </c>
      <c r="D2750" s="1" t="s">
        <v>1384</v>
      </c>
      <c r="E2750" s="2"/>
      <c r="F2750" s="3"/>
      <c r="G2750" s="2">
        <v>1</v>
      </c>
      <c r="H2750" s="3">
        <v>1</v>
      </c>
      <c r="I2750" s="68" t="str">
        <f>VLOOKUP(C2750,СПРАВОЧНИК!B:D,2,0)</f>
        <v>ЯПОНИЯ</v>
      </c>
      <c r="J2750" s="68" t="str">
        <f>VLOOKUP(C2750,СПРАВОЧНИК!B:D,3,0)</f>
        <v>ИНОМАРКИ</v>
      </c>
      <c r="K2750" s="69" t="str">
        <f>VLOOKUP(СВОД2023[[#This Row],[ФО]],СПРАВОЧНИК!H:P,2,0)</f>
        <v>Приволжский ФО</v>
      </c>
    </row>
    <row r="2751" spans="1:11" x14ac:dyDescent="0.2">
      <c r="A2751" t="s">
        <v>600</v>
      </c>
      <c r="B2751" t="s">
        <v>591</v>
      </c>
      <c r="C2751" s="1" t="s">
        <v>131</v>
      </c>
      <c r="D2751" s="1" t="s">
        <v>1385</v>
      </c>
      <c r="E2751" s="2"/>
      <c r="F2751" s="3"/>
      <c r="G2751" s="2">
        <v>1</v>
      </c>
      <c r="H2751" s="3"/>
      <c r="I2751" s="68" t="str">
        <f>VLOOKUP(C2751,СПРАВОЧНИК!B:D,2,0)</f>
        <v>ЯПОНИЯ</v>
      </c>
      <c r="J2751" s="68" t="str">
        <f>VLOOKUP(C2751,СПРАВОЧНИК!B:D,3,0)</f>
        <v>ИНОМАРКИ</v>
      </c>
      <c r="K2751" s="69" t="str">
        <f>VLOOKUP(СВОД2023[[#This Row],[ФО]],СПРАВОЧНИК!H:P,2,0)</f>
        <v>Приволжский ФО</v>
      </c>
    </row>
    <row r="2752" spans="1:11" x14ac:dyDescent="0.2">
      <c r="A2752" t="s">
        <v>600</v>
      </c>
      <c r="B2752" t="s">
        <v>591</v>
      </c>
      <c r="C2752" s="1" t="s">
        <v>131</v>
      </c>
      <c r="D2752" s="1" t="s">
        <v>132</v>
      </c>
      <c r="E2752" s="2"/>
      <c r="F2752" s="3"/>
      <c r="G2752" s="2">
        <v>4</v>
      </c>
      <c r="H2752" s="3"/>
      <c r="I2752" s="68" t="str">
        <f>VLOOKUP(C2752,СПРАВОЧНИК!B:D,2,0)</f>
        <v>ЯПОНИЯ</v>
      </c>
      <c r="J2752" s="68" t="str">
        <f>VLOOKUP(C2752,СПРАВОЧНИК!B:D,3,0)</f>
        <v>ИНОМАРКИ</v>
      </c>
      <c r="K2752" s="69" t="str">
        <f>VLOOKUP(СВОД2023[[#This Row],[ФО]],СПРАВОЧНИК!H:P,2,0)</f>
        <v>Приволжский ФО</v>
      </c>
    </row>
    <row r="2753" spans="1:11" x14ac:dyDescent="0.2">
      <c r="A2753" t="s">
        <v>600</v>
      </c>
      <c r="B2753" t="s">
        <v>591</v>
      </c>
      <c r="C2753" s="1" t="s">
        <v>131</v>
      </c>
      <c r="D2753" s="1" t="s">
        <v>1386</v>
      </c>
      <c r="E2753" s="2"/>
      <c r="F2753" s="3"/>
      <c r="G2753" s="2">
        <v>2</v>
      </c>
      <c r="H2753" s="3">
        <v>2</v>
      </c>
      <c r="I2753" s="68" t="str">
        <f>VLOOKUP(C2753,СПРАВОЧНИК!B:D,2,0)</f>
        <v>ЯПОНИЯ</v>
      </c>
      <c r="J2753" s="68" t="str">
        <f>VLOOKUP(C2753,СПРАВОЧНИК!B:D,3,0)</f>
        <v>ИНОМАРКИ</v>
      </c>
      <c r="K2753" s="69" t="str">
        <f>VLOOKUP(СВОД2023[[#This Row],[ФО]],СПРАВОЧНИК!H:P,2,0)</f>
        <v>Приволжский ФО</v>
      </c>
    </row>
    <row r="2754" spans="1:11" x14ac:dyDescent="0.2">
      <c r="A2754" t="s">
        <v>600</v>
      </c>
      <c r="B2754" t="s">
        <v>591</v>
      </c>
      <c r="C2754" s="1" t="s">
        <v>131</v>
      </c>
      <c r="D2754" s="1" t="s">
        <v>1387</v>
      </c>
      <c r="E2754" s="2">
        <v>1</v>
      </c>
      <c r="F2754" s="3">
        <v>1</v>
      </c>
      <c r="G2754" s="2">
        <v>3</v>
      </c>
      <c r="H2754" s="3">
        <v>3</v>
      </c>
      <c r="I2754" s="68" t="str">
        <f>VLOOKUP(C2754,СПРАВОЧНИК!B:D,2,0)</f>
        <v>ЯПОНИЯ</v>
      </c>
      <c r="J2754" s="68" t="str">
        <f>VLOOKUP(C2754,СПРАВОЧНИК!B:D,3,0)</f>
        <v>ИНОМАРКИ</v>
      </c>
      <c r="K2754" s="69" t="str">
        <f>VLOOKUP(СВОД2023[[#This Row],[ФО]],СПРАВОЧНИК!H:P,2,0)</f>
        <v>Приволжский ФО</v>
      </c>
    </row>
    <row r="2755" spans="1:11" x14ac:dyDescent="0.2">
      <c r="A2755" t="s">
        <v>600</v>
      </c>
      <c r="B2755" t="s">
        <v>591</v>
      </c>
      <c r="C2755" s="1" t="s">
        <v>131</v>
      </c>
      <c r="D2755" s="1" t="s">
        <v>1388</v>
      </c>
      <c r="E2755" s="2">
        <v>1</v>
      </c>
      <c r="F2755" s="3"/>
      <c r="G2755" s="2">
        <v>2</v>
      </c>
      <c r="H2755" s="3">
        <v>4</v>
      </c>
      <c r="I2755" s="68" t="str">
        <f>VLOOKUP(C2755,СПРАВОЧНИК!B:D,2,0)</f>
        <v>ЯПОНИЯ</v>
      </c>
      <c r="J2755" s="68" t="str">
        <f>VLOOKUP(C2755,СПРАВОЧНИК!B:D,3,0)</f>
        <v>ИНОМАРКИ</v>
      </c>
      <c r="K2755" s="69" t="str">
        <f>VLOOKUP(СВОД2023[[#This Row],[ФО]],СПРАВОЧНИК!H:P,2,0)</f>
        <v>Приволжский ФО</v>
      </c>
    </row>
    <row r="2756" spans="1:11" x14ac:dyDescent="0.2">
      <c r="A2756" t="s">
        <v>600</v>
      </c>
      <c r="B2756" t="s">
        <v>591</v>
      </c>
      <c r="C2756" s="1" t="s">
        <v>131</v>
      </c>
      <c r="D2756" s="1" t="s">
        <v>133</v>
      </c>
      <c r="E2756" s="2">
        <v>1</v>
      </c>
      <c r="F2756" s="3"/>
      <c r="G2756" s="2">
        <v>1</v>
      </c>
      <c r="H2756" s="3">
        <v>2</v>
      </c>
      <c r="I2756" s="68" t="str">
        <f>VLOOKUP(C2756,СПРАВОЧНИК!B:D,2,0)</f>
        <v>ЯПОНИЯ</v>
      </c>
      <c r="J2756" s="68" t="str">
        <f>VLOOKUP(C2756,СПРАВОЧНИК!B:D,3,0)</f>
        <v>ИНОМАРКИ</v>
      </c>
      <c r="K2756" s="69" t="str">
        <f>VLOOKUP(СВОД2023[[#This Row],[ФО]],СПРАВОЧНИК!H:P,2,0)</f>
        <v>Приволжский ФО</v>
      </c>
    </row>
    <row r="2757" spans="1:11" x14ac:dyDescent="0.2">
      <c r="A2757" t="s">
        <v>600</v>
      </c>
      <c r="B2757" t="s">
        <v>591</v>
      </c>
      <c r="C2757" s="1" t="s">
        <v>131</v>
      </c>
      <c r="D2757" s="1" t="s">
        <v>1389</v>
      </c>
      <c r="E2757" s="2"/>
      <c r="F2757" s="3"/>
      <c r="G2757" s="2">
        <v>1</v>
      </c>
      <c r="H2757" s="3"/>
      <c r="I2757" s="68" t="str">
        <f>VLOOKUP(C2757,СПРАВОЧНИК!B:D,2,0)</f>
        <v>ЯПОНИЯ</v>
      </c>
      <c r="J2757" s="68" t="str">
        <f>VLOOKUP(C2757,СПРАВОЧНИК!B:D,3,0)</f>
        <v>ИНОМАРКИ</v>
      </c>
      <c r="K2757" s="69" t="str">
        <f>VLOOKUP(СВОД2023[[#This Row],[ФО]],СПРАВОЧНИК!H:P,2,0)</f>
        <v>Приволжский ФО</v>
      </c>
    </row>
    <row r="2758" spans="1:11" x14ac:dyDescent="0.2">
      <c r="A2758" t="s">
        <v>600</v>
      </c>
      <c r="B2758" t="s">
        <v>591</v>
      </c>
      <c r="C2758" s="1" t="s">
        <v>131</v>
      </c>
      <c r="D2758" s="1" t="s">
        <v>2088</v>
      </c>
      <c r="E2758" s="2"/>
      <c r="F2758" s="3"/>
      <c r="G2758" s="2">
        <v>2</v>
      </c>
      <c r="H2758" s="3">
        <v>1</v>
      </c>
      <c r="I2758" s="68" t="str">
        <f>VLOOKUP(C2758,СПРАВОЧНИК!B:D,2,0)</f>
        <v>ЯПОНИЯ</v>
      </c>
      <c r="J2758" s="68" t="str">
        <f>VLOOKUP(C2758,СПРАВОЧНИК!B:D,3,0)</f>
        <v>ИНОМАРКИ</v>
      </c>
      <c r="K2758" s="69" t="str">
        <f>VLOOKUP(СВОД2023[[#This Row],[ФО]],СПРАВОЧНИК!H:P,2,0)</f>
        <v>Приволжский ФО</v>
      </c>
    </row>
    <row r="2759" spans="1:11" x14ac:dyDescent="0.2">
      <c r="A2759" t="s">
        <v>600</v>
      </c>
      <c r="B2759" t="s">
        <v>591</v>
      </c>
      <c r="C2759" s="1" t="s">
        <v>131</v>
      </c>
      <c r="D2759" s="1" t="s">
        <v>2089</v>
      </c>
      <c r="E2759" s="2"/>
      <c r="F2759" s="3"/>
      <c r="G2759" s="2">
        <v>3</v>
      </c>
      <c r="H2759" s="3">
        <v>2</v>
      </c>
      <c r="I2759" s="68" t="str">
        <f>VLOOKUP(C2759,СПРАВОЧНИК!B:D,2,0)</f>
        <v>ЯПОНИЯ</v>
      </c>
      <c r="J2759" s="68" t="str">
        <f>VLOOKUP(C2759,СПРАВОЧНИК!B:D,3,0)</f>
        <v>ИНОМАРКИ</v>
      </c>
      <c r="K2759" s="69" t="str">
        <f>VLOOKUP(СВОД2023[[#This Row],[ФО]],СПРАВОЧНИК!H:P,2,0)</f>
        <v>Приволжский ФО</v>
      </c>
    </row>
    <row r="2760" spans="1:11" x14ac:dyDescent="0.2">
      <c r="A2760" t="s">
        <v>600</v>
      </c>
      <c r="B2760" t="s">
        <v>591</v>
      </c>
      <c r="C2760" s="1" t="s">
        <v>131</v>
      </c>
      <c r="D2760" s="1" t="s">
        <v>134</v>
      </c>
      <c r="E2760" s="2"/>
      <c r="F2760" s="3"/>
      <c r="G2760" s="2"/>
      <c r="H2760" s="3">
        <v>1</v>
      </c>
      <c r="I2760" s="68" t="str">
        <f>VLOOKUP(C2760,СПРАВОЧНИК!B:D,2,0)</f>
        <v>ЯПОНИЯ</v>
      </c>
      <c r="J2760" s="68" t="str">
        <f>VLOOKUP(C2760,СПРАВОЧНИК!B:D,3,0)</f>
        <v>ИНОМАРКИ</v>
      </c>
      <c r="K2760" s="69" t="str">
        <f>VLOOKUP(СВОД2023[[#This Row],[ФО]],СПРАВОЧНИК!H:P,2,0)</f>
        <v>Приволжский ФО</v>
      </c>
    </row>
    <row r="2761" spans="1:11" x14ac:dyDescent="0.2">
      <c r="A2761" t="s">
        <v>600</v>
      </c>
      <c r="B2761" t="s">
        <v>591</v>
      </c>
      <c r="C2761" s="1" t="s">
        <v>131</v>
      </c>
      <c r="D2761" s="1" t="s">
        <v>135</v>
      </c>
      <c r="E2761" s="2">
        <v>10</v>
      </c>
      <c r="F2761" s="3"/>
      <c r="G2761" s="2">
        <v>34</v>
      </c>
      <c r="H2761" s="3">
        <v>28</v>
      </c>
      <c r="I2761" s="68" t="str">
        <f>VLOOKUP(C2761,СПРАВОЧНИК!B:D,2,0)</f>
        <v>ЯПОНИЯ</v>
      </c>
      <c r="J2761" s="68" t="str">
        <f>VLOOKUP(C2761,СПРАВОЧНИК!B:D,3,0)</f>
        <v>ИНОМАРКИ</v>
      </c>
      <c r="K2761" s="69" t="str">
        <f>VLOOKUP(СВОД2023[[#This Row],[ФО]],СПРАВОЧНИК!H:P,2,0)</f>
        <v>Приволжский ФО</v>
      </c>
    </row>
    <row r="2762" spans="1:11" x14ac:dyDescent="0.2">
      <c r="A2762" t="s">
        <v>600</v>
      </c>
      <c r="B2762" t="s">
        <v>591</v>
      </c>
      <c r="C2762" s="1" t="s">
        <v>131</v>
      </c>
      <c r="D2762" s="1" t="s">
        <v>136</v>
      </c>
      <c r="E2762" s="2">
        <v>12</v>
      </c>
      <c r="F2762" s="3">
        <v>3</v>
      </c>
      <c r="G2762" s="2">
        <v>57</v>
      </c>
      <c r="H2762" s="3">
        <v>31</v>
      </c>
      <c r="I2762" s="68" t="str">
        <f>VLOOKUP(C2762,СПРАВОЧНИК!B:D,2,0)</f>
        <v>ЯПОНИЯ</v>
      </c>
      <c r="J2762" s="68" t="str">
        <f>VLOOKUP(C2762,СПРАВОЧНИК!B:D,3,0)</f>
        <v>ИНОМАРКИ</v>
      </c>
      <c r="K2762" s="69" t="str">
        <f>VLOOKUP(СВОД2023[[#This Row],[ФО]],СПРАВОЧНИК!H:P,2,0)</f>
        <v>Приволжский ФО</v>
      </c>
    </row>
    <row r="2763" spans="1:11" x14ac:dyDescent="0.2">
      <c r="A2763" t="s">
        <v>600</v>
      </c>
      <c r="B2763" t="s">
        <v>591</v>
      </c>
      <c r="C2763" s="1" t="s">
        <v>131</v>
      </c>
      <c r="D2763" s="1" t="s">
        <v>1392</v>
      </c>
      <c r="E2763" s="2">
        <v>3</v>
      </c>
      <c r="F2763" s="3"/>
      <c r="G2763" s="2">
        <v>8</v>
      </c>
      <c r="H2763" s="3">
        <v>4</v>
      </c>
      <c r="I2763" s="68" t="str">
        <f>VLOOKUP(C2763,СПРАВОЧНИК!B:D,2,0)</f>
        <v>ЯПОНИЯ</v>
      </c>
      <c r="J2763" s="68" t="str">
        <f>VLOOKUP(C2763,СПРАВОЧНИК!B:D,3,0)</f>
        <v>ИНОМАРКИ</v>
      </c>
      <c r="K2763" s="69" t="str">
        <f>VLOOKUP(СВОД2023[[#This Row],[ФО]],СПРАВОЧНИК!H:P,2,0)</f>
        <v>Приволжский ФО</v>
      </c>
    </row>
    <row r="2764" spans="1:11" x14ac:dyDescent="0.2">
      <c r="A2764" t="s">
        <v>600</v>
      </c>
      <c r="B2764" t="s">
        <v>591</v>
      </c>
      <c r="C2764" s="1" t="s">
        <v>131</v>
      </c>
      <c r="D2764" s="1" t="s">
        <v>137</v>
      </c>
      <c r="E2764" s="2">
        <v>1</v>
      </c>
      <c r="F2764" s="3">
        <v>1</v>
      </c>
      <c r="G2764" s="2">
        <v>1</v>
      </c>
      <c r="H2764" s="3">
        <v>1</v>
      </c>
      <c r="I2764" s="68" t="str">
        <f>VLOOKUP(C2764,СПРАВОЧНИК!B:D,2,0)</f>
        <v>ЯПОНИЯ</v>
      </c>
      <c r="J2764" s="68" t="str">
        <f>VLOOKUP(C2764,СПРАВОЧНИК!B:D,3,0)</f>
        <v>ИНОМАРКИ</v>
      </c>
      <c r="K2764" s="69" t="str">
        <f>VLOOKUP(СВОД2023[[#This Row],[ФО]],СПРАВОЧНИК!H:P,2,0)</f>
        <v>Приволжский ФО</v>
      </c>
    </row>
    <row r="2765" spans="1:11" x14ac:dyDescent="0.2">
      <c r="A2765" t="s">
        <v>600</v>
      </c>
      <c r="B2765" t="s">
        <v>591</v>
      </c>
      <c r="C2765" s="1" t="s">
        <v>131</v>
      </c>
      <c r="D2765" s="1" t="s">
        <v>1394</v>
      </c>
      <c r="E2765" s="2">
        <v>4</v>
      </c>
      <c r="F2765" s="3">
        <v>1</v>
      </c>
      <c r="G2765" s="2">
        <v>12</v>
      </c>
      <c r="H2765" s="3">
        <v>7</v>
      </c>
      <c r="I2765" s="68" t="str">
        <f>VLOOKUP(C2765,СПРАВОЧНИК!B:D,2,0)</f>
        <v>ЯПОНИЯ</v>
      </c>
      <c r="J2765" s="68" t="str">
        <f>VLOOKUP(C2765,СПРАВОЧНИК!B:D,3,0)</f>
        <v>ИНОМАРКИ</v>
      </c>
      <c r="K2765" s="69" t="str">
        <f>VLOOKUP(СВОД2023[[#This Row],[ФО]],СПРАВОЧНИК!H:P,2,0)</f>
        <v>Приволжский ФО</v>
      </c>
    </row>
    <row r="2766" spans="1:11" x14ac:dyDescent="0.2">
      <c r="A2766" t="s">
        <v>600</v>
      </c>
      <c r="B2766" t="s">
        <v>591</v>
      </c>
      <c r="C2766" s="1" t="s">
        <v>131</v>
      </c>
      <c r="D2766" s="1" t="s">
        <v>1395</v>
      </c>
      <c r="E2766" s="2">
        <v>1</v>
      </c>
      <c r="F2766" s="3">
        <v>2</v>
      </c>
      <c r="G2766" s="2">
        <v>6</v>
      </c>
      <c r="H2766" s="3">
        <v>4</v>
      </c>
      <c r="I2766" s="68" t="str">
        <f>VLOOKUP(C2766,СПРАВОЧНИК!B:D,2,0)</f>
        <v>ЯПОНИЯ</v>
      </c>
      <c r="J2766" s="68" t="str">
        <f>VLOOKUP(C2766,СПРАВОЧНИК!B:D,3,0)</f>
        <v>ИНОМАРКИ</v>
      </c>
      <c r="K2766" s="69" t="str">
        <f>VLOOKUP(СВОД2023[[#This Row],[ФО]],СПРАВОЧНИК!H:P,2,0)</f>
        <v>Приволжский ФО</v>
      </c>
    </row>
    <row r="2767" spans="1:11" x14ac:dyDescent="0.2">
      <c r="A2767" t="s">
        <v>600</v>
      </c>
      <c r="B2767" t="s">
        <v>591</v>
      </c>
      <c r="C2767" s="1" t="s">
        <v>131</v>
      </c>
      <c r="D2767" s="1" t="s">
        <v>1396</v>
      </c>
      <c r="E2767" s="2">
        <v>3</v>
      </c>
      <c r="F2767" s="3">
        <v>4</v>
      </c>
      <c r="G2767" s="2">
        <v>17</v>
      </c>
      <c r="H2767" s="3">
        <v>16</v>
      </c>
      <c r="I2767" s="68" t="str">
        <f>VLOOKUP(C2767,СПРАВОЧНИК!B:D,2,0)</f>
        <v>ЯПОНИЯ</v>
      </c>
      <c r="J2767" s="68" t="str">
        <f>VLOOKUP(C2767,СПРАВОЧНИК!B:D,3,0)</f>
        <v>ИНОМАРКИ</v>
      </c>
      <c r="K2767" s="69" t="str">
        <f>VLOOKUP(СВОД2023[[#This Row],[ФО]],СПРАВОЧНИК!H:P,2,0)</f>
        <v>Приволжский ФО</v>
      </c>
    </row>
    <row r="2768" spans="1:11" x14ac:dyDescent="0.2">
      <c r="A2768" t="s">
        <v>600</v>
      </c>
      <c r="B2768" t="s">
        <v>591</v>
      </c>
      <c r="C2768" s="1" t="s">
        <v>131</v>
      </c>
      <c r="D2768" s="1" t="s">
        <v>1397</v>
      </c>
      <c r="E2768" s="2">
        <v>10</v>
      </c>
      <c r="F2768" s="3">
        <v>8</v>
      </c>
      <c r="G2768" s="2">
        <v>49</v>
      </c>
      <c r="H2768" s="3">
        <v>47</v>
      </c>
      <c r="I2768" s="68" t="str">
        <f>VLOOKUP(C2768,СПРАВОЧНИК!B:D,2,0)</f>
        <v>ЯПОНИЯ</v>
      </c>
      <c r="J2768" s="68" t="str">
        <f>VLOOKUP(C2768,СПРАВОЧНИК!B:D,3,0)</f>
        <v>ИНОМАРКИ</v>
      </c>
      <c r="K2768" s="69" t="str">
        <f>VLOOKUP(СВОД2023[[#This Row],[ФО]],СПРАВОЧНИК!H:P,2,0)</f>
        <v>Приволжский ФО</v>
      </c>
    </row>
    <row r="2769" spans="1:11" x14ac:dyDescent="0.2">
      <c r="A2769" t="s">
        <v>600</v>
      </c>
      <c r="B2769" t="s">
        <v>591</v>
      </c>
      <c r="C2769" s="1" t="s">
        <v>131</v>
      </c>
      <c r="D2769" s="1" t="s">
        <v>1398</v>
      </c>
      <c r="E2769" s="2">
        <v>4</v>
      </c>
      <c r="F2769" s="3"/>
      <c r="G2769" s="2">
        <v>16</v>
      </c>
      <c r="H2769" s="3">
        <v>1</v>
      </c>
      <c r="I2769" s="68" t="str">
        <f>VLOOKUP(C2769,СПРАВОЧНИК!B:D,2,0)</f>
        <v>ЯПОНИЯ</v>
      </c>
      <c r="J2769" s="68" t="str">
        <f>VLOOKUP(C2769,СПРАВОЧНИК!B:D,3,0)</f>
        <v>ИНОМАРКИ</v>
      </c>
      <c r="K2769" s="69" t="str">
        <f>VLOOKUP(СВОД2023[[#This Row],[ФО]],СПРАВОЧНИК!H:P,2,0)</f>
        <v>Приволжский ФО</v>
      </c>
    </row>
    <row r="2770" spans="1:11" x14ac:dyDescent="0.2">
      <c r="A2770" t="s">
        <v>600</v>
      </c>
      <c r="B2770" t="s">
        <v>591</v>
      </c>
      <c r="C2770" s="1" t="s">
        <v>131</v>
      </c>
      <c r="D2770" s="1" t="s">
        <v>1399</v>
      </c>
      <c r="E2770" s="2">
        <v>1</v>
      </c>
      <c r="F2770" s="3"/>
      <c r="G2770" s="2">
        <v>4</v>
      </c>
      <c r="H2770" s="3">
        <v>2</v>
      </c>
      <c r="I2770" s="68" t="str">
        <f>VLOOKUP(C2770,СПРАВОЧНИК!B:D,2,0)</f>
        <v>ЯПОНИЯ</v>
      </c>
      <c r="J2770" s="68" t="str">
        <f>VLOOKUP(C2770,СПРАВОЧНИК!B:D,3,0)</f>
        <v>ИНОМАРКИ</v>
      </c>
      <c r="K2770" s="69" t="str">
        <f>VLOOKUP(СВОД2023[[#This Row],[ФО]],СПРАВОЧНИК!H:P,2,0)</f>
        <v>Приволжский ФО</v>
      </c>
    </row>
    <row r="2771" spans="1:11" x14ac:dyDescent="0.2">
      <c r="A2771" t="s">
        <v>600</v>
      </c>
      <c r="B2771" t="s">
        <v>591</v>
      </c>
      <c r="C2771" s="1" t="s">
        <v>131</v>
      </c>
      <c r="D2771" s="1" t="s">
        <v>1400</v>
      </c>
      <c r="E2771" s="2">
        <v>1</v>
      </c>
      <c r="F2771" s="3">
        <v>2</v>
      </c>
      <c r="G2771" s="2">
        <v>12</v>
      </c>
      <c r="H2771" s="3">
        <v>23</v>
      </c>
      <c r="I2771" s="68" t="str">
        <f>VLOOKUP(C2771,СПРАВОЧНИК!B:D,2,0)</f>
        <v>ЯПОНИЯ</v>
      </c>
      <c r="J2771" s="68" t="str">
        <f>VLOOKUP(C2771,СПРАВОЧНИК!B:D,3,0)</f>
        <v>ИНОМАРКИ</v>
      </c>
      <c r="K2771" s="69" t="str">
        <f>VLOOKUP(СВОД2023[[#This Row],[ФО]],СПРАВОЧНИК!H:P,2,0)</f>
        <v>Приволжский ФО</v>
      </c>
    </row>
    <row r="2772" spans="1:11" x14ac:dyDescent="0.2">
      <c r="A2772" t="s">
        <v>600</v>
      </c>
      <c r="B2772" t="s">
        <v>591</v>
      </c>
      <c r="C2772" s="1" t="s">
        <v>138</v>
      </c>
      <c r="D2772" s="1" t="s">
        <v>1402</v>
      </c>
      <c r="E2772" s="2">
        <v>69</v>
      </c>
      <c r="F2772" s="3">
        <v>63</v>
      </c>
      <c r="G2772" s="2">
        <v>435</v>
      </c>
      <c r="H2772" s="3">
        <v>342</v>
      </c>
      <c r="I2772" s="68" t="str">
        <f>VLOOKUP(C2772,СПРАВОЧНИК!B:D,2,0)</f>
        <v>ЕВРОПА</v>
      </c>
      <c r="J2772" s="68" t="str">
        <f>VLOOKUP(C2772,СПРАВОЧНИК!B:D,3,0)</f>
        <v>ИНОМАРКИ</v>
      </c>
      <c r="K2772" s="69" t="str">
        <f>VLOOKUP(СВОД2023[[#This Row],[ФО]],СПРАВОЧНИК!H:P,2,0)</f>
        <v>Приволжский ФО</v>
      </c>
    </row>
    <row r="2773" spans="1:11" x14ac:dyDescent="0.2">
      <c r="A2773" t="s">
        <v>600</v>
      </c>
      <c r="B2773" t="s">
        <v>591</v>
      </c>
      <c r="C2773" s="1" t="s">
        <v>138</v>
      </c>
      <c r="D2773" s="1" t="s">
        <v>139</v>
      </c>
      <c r="E2773" s="2">
        <v>494</v>
      </c>
      <c r="F2773" s="3">
        <v>361</v>
      </c>
      <c r="G2773" s="2">
        <v>2484</v>
      </c>
      <c r="H2773" s="3">
        <v>2096</v>
      </c>
      <c r="I2773" s="68" t="str">
        <f>VLOOKUP(C2773,СПРАВОЧНИК!B:D,2,0)</f>
        <v>ЕВРОПА</v>
      </c>
      <c r="J2773" s="68" t="str">
        <f>VLOOKUP(C2773,СПРАВОЧНИК!B:D,3,0)</f>
        <v>ИНОМАРКИ</v>
      </c>
      <c r="K2773" s="69" t="str">
        <f>VLOOKUP(СВОД2023[[#This Row],[ФО]],СПРАВОЧНИК!H:P,2,0)</f>
        <v>Приволжский ФО</v>
      </c>
    </row>
    <row r="2774" spans="1:11" x14ac:dyDescent="0.2">
      <c r="A2774" t="s">
        <v>600</v>
      </c>
      <c r="B2774" t="s">
        <v>591</v>
      </c>
      <c r="C2774" s="1" t="s">
        <v>1404</v>
      </c>
      <c r="D2774" s="1" t="s">
        <v>1405</v>
      </c>
      <c r="E2774" s="2"/>
      <c r="F2774" s="3"/>
      <c r="G2774" s="2">
        <v>8</v>
      </c>
      <c r="H2774" s="3">
        <v>5</v>
      </c>
      <c r="I2774" s="68" t="str">
        <f>VLOOKUP(C2774,СПРАВОЧНИК!B:D,2,0)</f>
        <v>КИТАЙ</v>
      </c>
      <c r="J2774" s="68" t="str">
        <f>VLOOKUP(C2774,СПРАВОЧНИК!B:D,3,0)</f>
        <v>ИНОМАРКИ</v>
      </c>
      <c r="K2774" s="69" t="str">
        <f>VLOOKUP(СВОД2023[[#This Row],[ФО]],СПРАВОЧНИК!H:P,2,0)</f>
        <v>Приволжский ФО</v>
      </c>
    </row>
    <row r="2775" spans="1:11" x14ac:dyDescent="0.2">
      <c r="A2775" t="s">
        <v>600</v>
      </c>
      <c r="B2775" t="s">
        <v>591</v>
      </c>
      <c r="C2775" s="1" t="s">
        <v>1404</v>
      </c>
      <c r="D2775" s="1" t="s">
        <v>2090</v>
      </c>
      <c r="E2775" s="2"/>
      <c r="F2775" s="3">
        <v>1</v>
      </c>
      <c r="G2775" s="2"/>
      <c r="H2775" s="3">
        <v>2</v>
      </c>
      <c r="I2775" s="68" t="str">
        <f>VLOOKUP(C2775,СПРАВОЧНИК!B:D,2,0)</f>
        <v>КИТАЙ</v>
      </c>
      <c r="J2775" s="68" t="str">
        <f>VLOOKUP(C2775,СПРАВОЧНИК!B:D,3,0)</f>
        <v>ИНОМАРКИ</v>
      </c>
      <c r="K2775" s="69" t="str">
        <f>VLOOKUP(СВОД2023[[#This Row],[ФО]],СПРАВОЧНИК!H:P,2,0)</f>
        <v>Приволжский ФО</v>
      </c>
    </row>
    <row r="2776" spans="1:11" x14ac:dyDescent="0.2">
      <c r="A2776" t="s">
        <v>600</v>
      </c>
      <c r="B2776" t="s">
        <v>591</v>
      </c>
      <c r="C2776" s="1" t="s">
        <v>1404</v>
      </c>
      <c r="D2776" s="1" t="s">
        <v>1406</v>
      </c>
      <c r="E2776" s="2">
        <v>13</v>
      </c>
      <c r="F2776" s="3">
        <v>9</v>
      </c>
      <c r="G2776" s="2">
        <v>58</v>
      </c>
      <c r="H2776" s="3">
        <v>52</v>
      </c>
      <c r="I2776" s="68" t="str">
        <f>VLOOKUP(C2776,СПРАВОЧНИК!B:D,2,0)</f>
        <v>КИТАЙ</v>
      </c>
      <c r="J2776" s="68" t="str">
        <f>VLOOKUP(C2776,СПРАВОЧНИК!B:D,3,0)</f>
        <v>ИНОМАРКИ</v>
      </c>
      <c r="K2776" s="69" t="str">
        <f>VLOOKUP(СВОД2023[[#This Row],[ФО]],СПРАВОЧНИК!H:P,2,0)</f>
        <v>Приволжский ФО</v>
      </c>
    </row>
    <row r="2777" spans="1:11" x14ac:dyDescent="0.2">
      <c r="A2777" t="s">
        <v>600</v>
      </c>
      <c r="B2777" t="s">
        <v>591</v>
      </c>
      <c r="C2777" s="1" t="s">
        <v>1404</v>
      </c>
      <c r="D2777" s="1" t="s">
        <v>2091</v>
      </c>
      <c r="E2777" s="2"/>
      <c r="F2777" s="3">
        <v>2</v>
      </c>
      <c r="G2777" s="2">
        <v>4</v>
      </c>
      <c r="H2777" s="3">
        <v>8</v>
      </c>
      <c r="I2777" s="68" t="str">
        <f>VLOOKUP(C2777,СПРАВОЧНИК!B:D,2,0)</f>
        <v>КИТАЙ</v>
      </c>
      <c r="J2777" s="68" t="str">
        <f>VLOOKUP(C2777,СПРАВОЧНИК!B:D,3,0)</f>
        <v>ИНОМАРКИ</v>
      </c>
      <c r="K2777" s="69" t="str">
        <f>VLOOKUP(СВОД2023[[#This Row],[ФО]],СПРАВОЧНИК!H:P,2,0)</f>
        <v>Приволжский ФО</v>
      </c>
    </row>
    <row r="2778" spans="1:11" x14ac:dyDescent="0.2">
      <c r="A2778" t="s">
        <v>600</v>
      </c>
      <c r="B2778" t="s">
        <v>591</v>
      </c>
      <c r="C2778" s="1" t="s">
        <v>140</v>
      </c>
      <c r="D2778" s="1" t="s">
        <v>141</v>
      </c>
      <c r="E2778" s="2">
        <v>2</v>
      </c>
      <c r="F2778" s="3"/>
      <c r="G2778" s="2">
        <v>5</v>
      </c>
      <c r="H2778" s="3">
        <v>2</v>
      </c>
      <c r="I2778" s="68" t="str">
        <f>VLOOKUP(C2778,СПРАВОЧНИК!B:D,2,0)</f>
        <v>КИТАЙ</v>
      </c>
      <c r="J2778" s="68" t="str">
        <f>VLOOKUP(C2778,СПРАВОЧНИК!B:D,3,0)</f>
        <v>ИНОМАРКИ</v>
      </c>
      <c r="K2778" s="69" t="str">
        <f>VLOOKUP(СВОД2023[[#This Row],[ФО]],СПРАВОЧНИК!H:P,2,0)</f>
        <v>Приволжский ФО</v>
      </c>
    </row>
    <row r="2779" spans="1:11" x14ac:dyDescent="0.2">
      <c r="A2779" t="s">
        <v>600</v>
      </c>
      <c r="B2779" t="s">
        <v>591</v>
      </c>
      <c r="C2779" s="1" t="s">
        <v>142</v>
      </c>
      <c r="D2779" s="1" t="s">
        <v>2092</v>
      </c>
      <c r="E2779" s="2">
        <v>1</v>
      </c>
      <c r="F2779" s="3">
        <v>1</v>
      </c>
      <c r="G2779" s="2">
        <v>7</v>
      </c>
      <c r="H2779" s="3">
        <v>3</v>
      </c>
      <c r="I2779" s="68" t="str">
        <f>VLOOKUP(C2779,СПРАВОЧНИК!B:D,2,0)</f>
        <v>США</v>
      </c>
      <c r="J2779" s="68" t="str">
        <f>VLOOKUP(C2779,СПРАВОЧНИК!B:D,3,0)</f>
        <v>ИНОМАРКИ</v>
      </c>
      <c r="K2779" s="69" t="str">
        <f>VLOOKUP(СВОД2023[[#This Row],[ФО]],СПРАВОЧНИК!H:P,2,0)</f>
        <v>Приволжский ФО</v>
      </c>
    </row>
    <row r="2780" spans="1:11" x14ac:dyDescent="0.2">
      <c r="A2780" t="s">
        <v>600</v>
      </c>
      <c r="B2780" t="s">
        <v>591</v>
      </c>
      <c r="C2780" s="1" t="s">
        <v>142</v>
      </c>
      <c r="D2780" s="1" t="s">
        <v>1408</v>
      </c>
      <c r="E2780" s="2">
        <v>24</v>
      </c>
      <c r="F2780" s="3">
        <v>19</v>
      </c>
      <c r="G2780" s="2">
        <v>135</v>
      </c>
      <c r="H2780" s="3">
        <v>118</v>
      </c>
      <c r="I2780" s="68" t="str">
        <f>VLOOKUP(C2780,СПРАВОЧНИК!B:D,2,0)</f>
        <v>США</v>
      </c>
      <c r="J2780" s="68" t="str">
        <f>VLOOKUP(C2780,СПРАВОЧНИК!B:D,3,0)</f>
        <v>ИНОМАРКИ</v>
      </c>
      <c r="K2780" s="69" t="str">
        <f>VLOOKUP(СВОД2023[[#This Row],[ФО]],СПРАВОЧНИК!H:P,2,0)</f>
        <v>Приволжский ФО</v>
      </c>
    </row>
    <row r="2781" spans="1:11" x14ac:dyDescent="0.2">
      <c r="A2781" t="s">
        <v>600</v>
      </c>
      <c r="B2781" t="s">
        <v>591</v>
      </c>
      <c r="C2781" s="1" t="s">
        <v>142</v>
      </c>
      <c r="D2781" s="1" t="s">
        <v>143</v>
      </c>
      <c r="E2781" s="2">
        <v>3</v>
      </c>
      <c r="F2781" s="3"/>
      <c r="G2781" s="2">
        <v>10</v>
      </c>
      <c r="H2781" s="3">
        <v>1</v>
      </c>
      <c r="I2781" s="68" t="str">
        <f>VLOOKUP(C2781,СПРАВОЧНИК!B:D,2,0)</f>
        <v>США</v>
      </c>
      <c r="J2781" s="68" t="str">
        <f>VLOOKUP(C2781,СПРАВОЧНИК!B:D,3,0)</f>
        <v>ИНОМАРКИ</v>
      </c>
      <c r="K2781" s="69" t="str">
        <f>VLOOKUP(СВОД2023[[#This Row],[ФО]],СПРАВОЧНИК!H:P,2,0)</f>
        <v>Приволжский ФО</v>
      </c>
    </row>
    <row r="2782" spans="1:11" x14ac:dyDescent="0.2">
      <c r="A2782" t="s">
        <v>600</v>
      </c>
      <c r="B2782" t="s">
        <v>591</v>
      </c>
      <c r="C2782" s="1" t="s">
        <v>142</v>
      </c>
      <c r="D2782" s="1" t="s">
        <v>144</v>
      </c>
      <c r="E2782" s="2">
        <v>20</v>
      </c>
      <c r="F2782" s="3">
        <v>6</v>
      </c>
      <c r="G2782" s="2">
        <v>64</v>
      </c>
      <c r="H2782" s="3">
        <v>17</v>
      </c>
      <c r="I2782" s="68" t="str">
        <f>VLOOKUP(C2782,СПРАВОЧНИК!B:D,2,0)</f>
        <v>США</v>
      </c>
      <c r="J2782" s="68" t="str">
        <f>VLOOKUP(C2782,СПРАВОЧНИК!B:D,3,0)</f>
        <v>ИНОМАРКИ</v>
      </c>
      <c r="K2782" s="69" t="str">
        <f>VLOOKUP(СВОД2023[[#This Row],[ФО]],СПРАВОЧНИК!H:P,2,0)</f>
        <v>Приволжский ФО</v>
      </c>
    </row>
    <row r="2783" spans="1:11" x14ac:dyDescent="0.2">
      <c r="A2783" t="s">
        <v>600</v>
      </c>
      <c r="B2783" t="s">
        <v>591</v>
      </c>
      <c r="C2783" s="1" t="s">
        <v>142</v>
      </c>
      <c r="D2783" s="1" t="s">
        <v>2093</v>
      </c>
      <c r="E2783" s="2"/>
      <c r="F2783" s="3"/>
      <c r="G2783" s="2">
        <v>1</v>
      </c>
      <c r="H2783" s="3"/>
      <c r="I2783" s="68" t="str">
        <f>VLOOKUP(C2783,СПРАВОЧНИК!B:D,2,0)</f>
        <v>США</v>
      </c>
      <c r="J2783" s="68" t="str">
        <f>VLOOKUP(C2783,СПРАВОЧНИК!B:D,3,0)</f>
        <v>ИНОМАРКИ</v>
      </c>
      <c r="K2783" s="69" t="str">
        <f>VLOOKUP(СВОД2023[[#This Row],[ФО]],СПРАВОЧНИК!H:P,2,0)</f>
        <v>Приволжский ФО</v>
      </c>
    </row>
    <row r="2784" spans="1:11" x14ac:dyDescent="0.2">
      <c r="A2784" t="s">
        <v>600</v>
      </c>
      <c r="B2784" t="s">
        <v>591</v>
      </c>
      <c r="C2784" s="1" t="s">
        <v>142</v>
      </c>
      <c r="D2784" s="1" t="s">
        <v>1410</v>
      </c>
      <c r="E2784" s="2">
        <v>7</v>
      </c>
      <c r="F2784" s="3">
        <v>1</v>
      </c>
      <c r="G2784" s="2">
        <v>18</v>
      </c>
      <c r="H2784" s="3">
        <v>14</v>
      </c>
      <c r="I2784" s="68" t="str">
        <f>VLOOKUP(C2784,СПРАВОЧНИК!B:D,2,0)</f>
        <v>США</v>
      </c>
      <c r="J2784" s="68" t="str">
        <f>VLOOKUP(C2784,СПРАВОЧНИК!B:D,3,0)</f>
        <v>ИНОМАРКИ</v>
      </c>
      <c r="K2784" s="69" t="str">
        <f>VLOOKUP(СВОД2023[[#This Row],[ФО]],СПРАВОЧНИК!H:P,2,0)</f>
        <v>Приволжский ФО</v>
      </c>
    </row>
    <row r="2785" spans="1:11" x14ac:dyDescent="0.2">
      <c r="A2785" t="s">
        <v>600</v>
      </c>
      <c r="B2785" t="s">
        <v>591</v>
      </c>
      <c r="C2785" s="1" t="s">
        <v>142</v>
      </c>
      <c r="D2785" s="1" t="s">
        <v>2094</v>
      </c>
      <c r="E2785" s="2">
        <v>2</v>
      </c>
      <c r="F2785" s="3"/>
      <c r="G2785" s="2">
        <v>4</v>
      </c>
      <c r="H2785" s="3"/>
      <c r="I2785" s="68" t="str">
        <f>VLOOKUP(C2785,СПРАВОЧНИК!B:D,2,0)</f>
        <v>США</v>
      </c>
      <c r="J2785" s="68" t="str">
        <f>VLOOKUP(C2785,СПРАВОЧНИК!B:D,3,0)</f>
        <v>ИНОМАРКИ</v>
      </c>
      <c r="K2785" s="69" t="str">
        <f>VLOOKUP(СВОД2023[[#This Row],[ФО]],СПРАВОЧНИК!H:P,2,0)</f>
        <v>Приволжский ФО</v>
      </c>
    </row>
    <row r="2786" spans="1:11" x14ac:dyDescent="0.2">
      <c r="A2786" t="s">
        <v>600</v>
      </c>
      <c r="B2786" t="s">
        <v>591</v>
      </c>
      <c r="C2786" s="1" t="s">
        <v>142</v>
      </c>
      <c r="D2786" s="1" t="s">
        <v>1411</v>
      </c>
      <c r="E2786" s="2">
        <v>4</v>
      </c>
      <c r="F2786" s="3">
        <v>4</v>
      </c>
      <c r="G2786" s="2">
        <v>23</v>
      </c>
      <c r="H2786" s="3">
        <v>20</v>
      </c>
      <c r="I2786" s="68" t="str">
        <f>VLOOKUP(C2786,СПРАВОЧНИК!B:D,2,0)</f>
        <v>США</v>
      </c>
      <c r="J2786" s="68" t="str">
        <f>VLOOKUP(C2786,СПРАВОЧНИК!B:D,3,0)</f>
        <v>ИНОМАРКИ</v>
      </c>
      <c r="K2786" s="69" t="str">
        <f>VLOOKUP(СВОД2023[[#This Row],[ФО]],СПРАВОЧНИК!H:P,2,0)</f>
        <v>Приволжский ФО</v>
      </c>
    </row>
    <row r="2787" spans="1:11" x14ac:dyDescent="0.2">
      <c r="A2787" t="s">
        <v>600</v>
      </c>
      <c r="B2787" t="s">
        <v>591</v>
      </c>
      <c r="C2787" s="1" t="s">
        <v>142</v>
      </c>
      <c r="D2787" s="1" t="s">
        <v>1412</v>
      </c>
      <c r="E2787" s="2">
        <v>10</v>
      </c>
      <c r="F2787" s="3">
        <v>11</v>
      </c>
      <c r="G2787" s="2">
        <v>57</v>
      </c>
      <c r="H2787" s="3">
        <v>58</v>
      </c>
      <c r="I2787" s="68" t="str">
        <f>VLOOKUP(C2787,СПРАВОЧНИК!B:D,2,0)</f>
        <v>США</v>
      </c>
      <c r="J2787" s="68" t="str">
        <f>VLOOKUP(C2787,СПРАВОЧНИК!B:D,3,0)</f>
        <v>ИНОМАРКИ</v>
      </c>
      <c r="K2787" s="69" t="str">
        <f>VLOOKUP(СВОД2023[[#This Row],[ФО]],СПРАВОЧНИК!H:P,2,0)</f>
        <v>Приволжский ФО</v>
      </c>
    </row>
    <row r="2788" spans="1:11" x14ac:dyDescent="0.2">
      <c r="A2788" t="s">
        <v>600</v>
      </c>
      <c r="B2788" t="s">
        <v>591</v>
      </c>
      <c r="C2788" s="1" t="s">
        <v>142</v>
      </c>
      <c r="D2788" s="1" t="s">
        <v>1413</v>
      </c>
      <c r="E2788" s="2"/>
      <c r="F2788" s="3"/>
      <c r="G2788" s="2"/>
      <c r="H2788" s="3">
        <v>1</v>
      </c>
      <c r="I2788" s="68" t="str">
        <f>VLOOKUP(C2788,СПРАВОЧНИК!B:D,2,0)</f>
        <v>США</v>
      </c>
      <c r="J2788" s="68" t="str">
        <f>VLOOKUP(C2788,СПРАВОЧНИК!B:D,3,0)</f>
        <v>ИНОМАРКИ</v>
      </c>
      <c r="K2788" s="69" t="str">
        <f>VLOOKUP(СВОД2023[[#This Row],[ФО]],СПРАВОЧНИК!H:P,2,0)</f>
        <v>Приволжский ФО</v>
      </c>
    </row>
    <row r="2789" spans="1:11" x14ac:dyDescent="0.2">
      <c r="A2789" t="s">
        <v>600</v>
      </c>
      <c r="B2789" t="s">
        <v>591</v>
      </c>
      <c r="C2789" s="1" t="s">
        <v>142</v>
      </c>
      <c r="D2789" s="1" t="s">
        <v>145</v>
      </c>
      <c r="E2789" s="2">
        <v>1</v>
      </c>
      <c r="F2789" s="3">
        <v>1</v>
      </c>
      <c r="G2789" s="2">
        <v>11</v>
      </c>
      <c r="H2789" s="3">
        <v>3</v>
      </c>
      <c r="I2789" s="68" t="str">
        <f>VLOOKUP(C2789,СПРАВОЧНИК!B:D,2,0)</f>
        <v>США</v>
      </c>
      <c r="J2789" s="68" t="str">
        <f>VLOOKUP(C2789,СПРАВОЧНИК!B:D,3,0)</f>
        <v>ИНОМАРКИ</v>
      </c>
      <c r="K2789" s="69" t="str">
        <f>VLOOKUP(СВОД2023[[#This Row],[ФО]],СПРАВОЧНИК!H:P,2,0)</f>
        <v>Приволжский ФО</v>
      </c>
    </row>
    <row r="2790" spans="1:11" x14ac:dyDescent="0.2">
      <c r="A2790" t="s">
        <v>600</v>
      </c>
      <c r="B2790" t="s">
        <v>591</v>
      </c>
      <c r="C2790" s="1" t="s">
        <v>142</v>
      </c>
      <c r="D2790" s="1" t="s">
        <v>146</v>
      </c>
      <c r="E2790" s="2">
        <v>20</v>
      </c>
      <c r="F2790" s="3">
        <v>10</v>
      </c>
      <c r="G2790" s="2">
        <v>141</v>
      </c>
      <c r="H2790" s="3">
        <v>81</v>
      </c>
      <c r="I2790" s="68" t="str">
        <f>VLOOKUP(C2790,СПРАВОЧНИК!B:D,2,0)</f>
        <v>США</v>
      </c>
      <c r="J2790" s="68" t="str">
        <f>VLOOKUP(C2790,СПРАВОЧНИК!B:D,3,0)</f>
        <v>ИНОМАРКИ</v>
      </c>
      <c r="K2790" s="69" t="str">
        <f>VLOOKUP(СВОД2023[[#This Row],[ФО]],СПРАВОЧНИК!H:P,2,0)</f>
        <v>Приволжский ФО</v>
      </c>
    </row>
    <row r="2791" spans="1:11" x14ac:dyDescent="0.2">
      <c r="A2791" t="s">
        <v>600</v>
      </c>
      <c r="B2791" t="s">
        <v>591</v>
      </c>
      <c r="C2791" s="1" t="s">
        <v>142</v>
      </c>
      <c r="D2791" s="1" t="s">
        <v>1414</v>
      </c>
      <c r="E2791" s="2"/>
      <c r="F2791" s="3">
        <v>5</v>
      </c>
      <c r="G2791" s="2">
        <v>13</v>
      </c>
      <c r="H2791" s="3">
        <v>14</v>
      </c>
      <c r="I2791" s="68" t="str">
        <f>VLOOKUP(C2791,СПРАВОЧНИК!B:D,2,0)</f>
        <v>США</v>
      </c>
      <c r="J2791" s="68" t="str">
        <f>VLOOKUP(C2791,СПРАВОЧНИК!B:D,3,0)</f>
        <v>ИНОМАРКИ</v>
      </c>
      <c r="K2791" s="69" t="str">
        <f>VLOOKUP(СВОД2023[[#This Row],[ФО]],СПРАВОЧНИК!H:P,2,0)</f>
        <v>Приволжский ФО</v>
      </c>
    </row>
    <row r="2792" spans="1:11" x14ac:dyDescent="0.2">
      <c r="A2792" t="s">
        <v>600</v>
      </c>
      <c r="B2792" t="s">
        <v>591</v>
      </c>
      <c r="C2792" s="1" t="s">
        <v>142</v>
      </c>
      <c r="D2792" s="1" t="s">
        <v>1415</v>
      </c>
      <c r="E2792" s="2">
        <v>1</v>
      </c>
      <c r="F2792" s="3">
        <v>3</v>
      </c>
      <c r="G2792" s="2">
        <v>7</v>
      </c>
      <c r="H2792" s="3">
        <v>8</v>
      </c>
      <c r="I2792" s="68" t="str">
        <f>VLOOKUP(C2792,СПРАВОЧНИК!B:D,2,0)</f>
        <v>США</v>
      </c>
      <c r="J2792" s="68" t="str">
        <f>VLOOKUP(C2792,СПРАВОЧНИК!B:D,3,0)</f>
        <v>ИНОМАРКИ</v>
      </c>
      <c r="K2792" s="69" t="str">
        <f>VLOOKUP(СВОД2023[[#This Row],[ФО]],СПРАВОЧНИК!H:P,2,0)</f>
        <v>Приволжский ФО</v>
      </c>
    </row>
    <row r="2793" spans="1:11" x14ac:dyDescent="0.2">
      <c r="A2793" t="s">
        <v>600</v>
      </c>
      <c r="B2793" t="s">
        <v>591</v>
      </c>
      <c r="C2793" s="1" t="s">
        <v>142</v>
      </c>
      <c r="D2793" s="1" t="s">
        <v>1416</v>
      </c>
      <c r="E2793" s="2"/>
      <c r="F2793" s="3"/>
      <c r="G2793" s="2"/>
      <c r="H2793" s="3">
        <v>1</v>
      </c>
      <c r="I2793" s="68" t="str">
        <f>VLOOKUP(C2793,СПРАВОЧНИК!B:D,2,0)</f>
        <v>США</v>
      </c>
      <c r="J2793" s="68" t="str">
        <f>VLOOKUP(C2793,СПРАВОЧНИК!B:D,3,0)</f>
        <v>ИНОМАРКИ</v>
      </c>
      <c r="K2793" s="69" t="str">
        <f>VLOOKUP(СВОД2023[[#This Row],[ФО]],СПРАВОЧНИК!H:P,2,0)</f>
        <v>Приволжский ФО</v>
      </c>
    </row>
    <row r="2794" spans="1:11" x14ac:dyDescent="0.2">
      <c r="A2794" t="s">
        <v>600</v>
      </c>
      <c r="B2794" t="s">
        <v>591</v>
      </c>
      <c r="C2794" s="1" t="s">
        <v>147</v>
      </c>
      <c r="D2794" s="1" t="s">
        <v>1417</v>
      </c>
      <c r="E2794" s="2">
        <v>4</v>
      </c>
      <c r="F2794" s="3">
        <v>3</v>
      </c>
      <c r="G2794" s="2">
        <v>18</v>
      </c>
      <c r="H2794" s="3">
        <v>15</v>
      </c>
      <c r="I2794" s="68" t="str">
        <f>VLOOKUP(C2794,СПРАВОЧНИК!B:D,2,0)</f>
        <v>КИТАЙ</v>
      </c>
      <c r="J2794" s="68" t="str">
        <f>VLOOKUP(C2794,СПРАВОЧНИК!B:D,3,0)</f>
        <v>ИНОМАРКИ</v>
      </c>
      <c r="K2794" s="69" t="str">
        <f>VLOOKUP(СВОД2023[[#This Row],[ФО]],СПРАВОЧНИК!H:P,2,0)</f>
        <v>Приволжский ФО</v>
      </c>
    </row>
    <row r="2795" spans="1:11" x14ac:dyDescent="0.2">
      <c r="A2795" t="s">
        <v>600</v>
      </c>
      <c r="B2795" t="s">
        <v>591</v>
      </c>
      <c r="C2795" s="1" t="s">
        <v>147</v>
      </c>
      <c r="D2795" s="1" t="s">
        <v>2095</v>
      </c>
      <c r="E2795" s="2">
        <v>9</v>
      </c>
      <c r="F2795" s="3">
        <v>10</v>
      </c>
      <c r="G2795" s="2">
        <v>36</v>
      </c>
      <c r="H2795" s="3">
        <v>38</v>
      </c>
      <c r="I2795" s="68" t="str">
        <f>VLOOKUP(C2795,СПРАВОЧНИК!B:D,2,0)</f>
        <v>КИТАЙ</v>
      </c>
      <c r="J2795" s="68" t="str">
        <f>VLOOKUP(C2795,СПРАВОЧНИК!B:D,3,0)</f>
        <v>ИНОМАРКИ</v>
      </c>
      <c r="K2795" s="69" t="str">
        <f>VLOOKUP(СВОД2023[[#This Row],[ФО]],СПРАВОЧНИК!H:P,2,0)</f>
        <v>Приволжский ФО</v>
      </c>
    </row>
    <row r="2796" spans="1:11" x14ac:dyDescent="0.2">
      <c r="A2796" t="s">
        <v>600</v>
      </c>
      <c r="B2796" t="s">
        <v>591</v>
      </c>
      <c r="C2796" s="1" t="s">
        <v>147</v>
      </c>
      <c r="D2796" s="1" t="s">
        <v>2096</v>
      </c>
      <c r="E2796" s="2"/>
      <c r="F2796" s="3">
        <v>1</v>
      </c>
      <c r="G2796" s="2">
        <v>1</v>
      </c>
      <c r="H2796" s="3">
        <v>1</v>
      </c>
      <c r="I2796" s="68" t="str">
        <f>VLOOKUP(C2796,СПРАВОЧНИК!B:D,2,0)</f>
        <v>КИТАЙ</v>
      </c>
      <c r="J2796" s="68" t="str">
        <f>VLOOKUP(C2796,СПРАВОЧНИК!B:D,3,0)</f>
        <v>ИНОМАРКИ</v>
      </c>
      <c r="K2796" s="69" t="str">
        <f>VLOOKUP(СВОД2023[[#This Row],[ФО]],СПРАВОЧНИК!H:P,2,0)</f>
        <v>Приволжский ФО</v>
      </c>
    </row>
    <row r="2797" spans="1:11" x14ac:dyDescent="0.2">
      <c r="A2797" t="s">
        <v>600</v>
      </c>
      <c r="B2797" t="s">
        <v>591</v>
      </c>
      <c r="C2797" s="1" t="s">
        <v>147</v>
      </c>
      <c r="D2797" s="1" t="s">
        <v>2097</v>
      </c>
      <c r="E2797" s="2"/>
      <c r="F2797" s="3">
        <v>3</v>
      </c>
      <c r="G2797" s="2">
        <v>18</v>
      </c>
      <c r="H2797" s="3">
        <v>6</v>
      </c>
      <c r="I2797" s="68" t="str">
        <f>VLOOKUP(C2797,СПРАВОЧНИК!B:D,2,0)</f>
        <v>КИТАЙ</v>
      </c>
      <c r="J2797" s="68" t="str">
        <f>VLOOKUP(C2797,СПРАВОЧНИК!B:D,3,0)</f>
        <v>ИНОМАРКИ</v>
      </c>
      <c r="K2797" s="69" t="str">
        <f>VLOOKUP(СВОД2023[[#This Row],[ФО]],СПРАВОЧНИК!H:P,2,0)</f>
        <v>Приволжский ФО</v>
      </c>
    </row>
    <row r="2798" spans="1:11" x14ac:dyDescent="0.2">
      <c r="A2798" t="s">
        <v>600</v>
      </c>
      <c r="B2798" t="s">
        <v>591</v>
      </c>
      <c r="C2798" s="1" t="s">
        <v>147</v>
      </c>
      <c r="D2798" s="1" t="s">
        <v>150</v>
      </c>
      <c r="E2798" s="2">
        <v>1</v>
      </c>
      <c r="F2798" s="3"/>
      <c r="G2798" s="2">
        <v>1</v>
      </c>
      <c r="H2798" s="3"/>
      <c r="I2798" s="68" t="str">
        <f>VLOOKUP(C2798,СПРАВОЧНИК!B:D,2,0)</f>
        <v>КИТАЙ</v>
      </c>
      <c r="J2798" s="68" t="str">
        <f>VLOOKUP(C2798,СПРАВОЧНИК!B:D,3,0)</f>
        <v>ИНОМАРКИ</v>
      </c>
      <c r="K2798" s="69" t="str">
        <f>VLOOKUP(СВОД2023[[#This Row],[ФО]],СПРАВОЧНИК!H:P,2,0)</f>
        <v>Приволжский ФО</v>
      </c>
    </row>
    <row r="2799" spans="1:11" x14ac:dyDescent="0.2">
      <c r="A2799" t="s">
        <v>600</v>
      </c>
      <c r="B2799" t="s">
        <v>591</v>
      </c>
      <c r="C2799" s="1" t="s">
        <v>1418</v>
      </c>
      <c r="D2799" s="1" t="s">
        <v>2098</v>
      </c>
      <c r="E2799" s="2"/>
      <c r="F2799" s="3"/>
      <c r="G2799" s="2">
        <v>1</v>
      </c>
      <c r="H2799" s="3">
        <v>1</v>
      </c>
      <c r="I2799" s="68" t="str">
        <f>VLOOKUP(C2799,СПРАВОЧНИК!B:D,2,0)</f>
        <v>КИТАЙ</v>
      </c>
      <c r="J2799" s="68" t="str">
        <f>VLOOKUP(C2799,СПРАВОЧНИК!B:D,3,0)</f>
        <v>ИНОМАРКИ</v>
      </c>
      <c r="K2799" s="69" t="str">
        <f>VLOOKUP(СВОД2023[[#This Row],[ФО]],СПРАВОЧНИК!H:P,2,0)</f>
        <v>Приволжский ФО</v>
      </c>
    </row>
    <row r="2800" spans="1:11" x14ac:dyDescent="0.2">
      <c r="A2800" t="s">
        <v>600</v>
      </c>
      <c r="B2800" t="s">
        <v>591</v>
      </c>
      <c r="C2800" s="1" t="s">
        <v>1418</v>
      </c>
      <c r="D2800" s="1" t="s">
        <v>1419</v>
      </c>
      <c r="E2800" s="2"/>
      <c r="F2800" s="3">
        <v>2</v>
      </c>
      <c r="G2800" s="2">
        <v>4</v>
      </c>
      <c r="H2800" s="3">
        <v>11</v>
      </c>
      <c r="I2800" s="68" t="str">
        <f>VLOOKUP(C2800,СПРАВОЧНИК!B:D,2,0)</f>
        <v>КИТАЙ</v>
      </c>
      <c r="J2800" s="68" t="str">
        <f>VLOOKUP(C2800,СПРАВОЧНИК!B:D,3,0)</f>
        <v>ИНОМАРКИ</v>
      </c>
      <c r="K2800" s="69" t="str">
        <f>VLOOKUP(СВОД2023[[#This Row],[ФО]],СПРАВОЧНИК!H:P,2,0)</f>
        <v>Приволжский ФО</v>
      </c>
    </row>
    <row r="2801" spans="1:11" x14ac:dyDescent="0.2">
      <c r="A2801" t="s">
        <v>600</v>
      </c>
      <c r="B2801" t="s">
        <v>591</v>
      </c>
      <c r="C2801" s="1" t="s">
        <v>1418</v>
      </c>
      <c r="D2801" s="1" t="s">
        <v>1420</v>
      </c>
      <c r="E2801" s="2">
        <v>2</v>
      </c>
      <c r="F2801" s="3">
        <v>3</v>
      </c>
      <c r="G2801" s="2">
        <v>10</v>
      </c>
      <c r="H2801" s="3">
        <v>9</v>
      </c>
      <c r="I2801" s="68" t="str">
        <f>VLOOKUP(C2801,СПРАВОЧНИК!B:D,2,0)</f>
        <v>КИТАЙ</v>
      </c>
      <c r="J2801" s="68" t="str">
        <f>VLOOKUP(C2801,СПРАВОЧНИК!B:D,3,0)</f>
        <v>ИНОМАРКИ</v>
      </c>
      <c r="K2801" s="69" t="str">
        <f>VLOOKUP(СВОД2023[[#This Row],[ФО]],СПРАВОЧНИК!H:P,2,0)</f>
        <v>Приволжский ФО</v>
      </c>
    </row>
    <row r="2802" spans="1:11" x14ac:dyDescent="0.2">
      <c r="A2802" t="s">
        <v>600</v>
      </c>
      <c r="B2802" t="s">
        <v>591</v>
      </c>
      <c r="C2802" s="1" t="s">
        <v>1418</v>
      </c>
      <c r="D2802" s="1" t="s">
        <v>2099</v>
      </c>
      <c r="E2802" s="2"/>
      <c r="F2802" s="3"/>
      <c r="G2802" s="2">
        <v>1</v>
      </c>
      <c r="H2802" s="3"/>
      <c r="I2802" s="68" t="str">
        <f>VLOOKUP(C2802,СПРАВОЧНИК!B:D,2,0)</f>
        <v>КИТАЙ</v>
      </c>
      <c r="J2802" s="68" t="str">
        <f>VLOOKUP(C2802,СПРАВОЧНИК!B:D,3,0)</f>
        <v>ИНОМАРКИ</v>
      </c>
      <c r="K2802" s="69" t="str">
        <f>VLOOKUP(СВОД2023[[#This Row],[ФО]],СПРАВОЧНИК!H:P,2,0)</f>
        <v>Приволжский ФО</v>
      </c>
    </row>
    <row r="2803" spans="1:11" x14ac:dyDescent="0.2">
      <c r="A2803" t="s">
        <v>600</v>
      </c>
      <c r="B2803" t="s">
        <v>591</v>
      </c>
      <c r="C2803" s="1" t="s">
        <v>2100</v>
      </c>
      <c r="D2803" s="1" t="s">
        <v>2101</v>
      </c>
      <c r="E2803" s="2">
        <v>6</v>
      </c>
      <c r="F2803" s="3">
        <v>5</v>
      </c>
      <c r="G2803" s="2">
        <v>24</v>
      </c>
      <c r="H2803" s="3">
        <v>17</v>
      </c>
      <c r="I2803" s="68" t="str">
        <f>VLOOKUP(C2803,СПРАВОЧНИК!B:D,2,0)</f>
        <v>КИТАЙ</v>
      </c>
      <c r="J2803" s="68" t="str">
        <f>VLOOKUP(C2803,СПРАВОЧНИК!B:D,3,0)</f>
        <v>ИНОМАРКИ</v>
      </c>
      <c r="K2803" s="69" t="str">
        <f>VLOOKUP(СВОД2023[[#This Row],[ФО]],СПРАВОЧНИК!H:P,2,0)</f>
        <v>Приволжский ФО</v>
      </c>
    </row>
    <row r="2804" spans="1:11" x14ac:dyDescent="0.2">
      <c r="A2804" t="s">
        <v>600</v>
      </c>
      <c r="B2804" t="s">
        <v>591</v>
      </c>
      <c r="C2804" s="1" t="s">
        <v>2100</v>
      </c>
      <c r="D2804" s="1" t="s">
        <v>2102</v>
      </c>
      <c r="E2804" s="2">
        <v>1</v>
      </c>
      <c r="F2804" s="3"/>
      <c r="G2804" s="2">
        <v>1</v>
      </c>
      <c r="H2804" s="3">
        <v>2</v>
      </c>
      <c r="I2804" s="68" t="str">
        <f>VLOOKUP(C2804,СПРАВОЧНИК!B:D,2,0)</f>
        <v>КИТАЙ</v>
      </c>
      <c r="J2804" s="68" t="str">
        <f>VLOOKUP(C2804,СПРАВОЧНИК!B:D,3,0)</f>
        <v>ИНОМАРКИ</v>
      </c>
      <c r="K2804" s="69" t="str">
        <f>VLOOKUP(СВОД2023[[#This Row],[ФО]],СПРАВОЧНИК!H:P,2,0)</f>
        <v>Приволжский ФО</v>
      </c>
    </row>
    <row r="2805" spans="1:11" x14ac:dyDescent="0.2">
      <c r="A2805" t="s">
        <v>600</v>
      </c>
      <c r="B2805" t="s">
        <v>591</v>
      </c>
      <c r="C2805" s="1" t="s">
        <v>156</v>
      </c>
      <c r="D2805" s="1" t="s">
        <v>157</v>
      </c>
      <c r="E2805" s="2">
        <v>5</v>
      </c>
      <c r="F2805" s="3"/>
      <c r="G2805" s="2">
        <v>20</v>
      </c>
      <c r="H2805" s="3"/>
      <c r="I2805" s="68" t="str">
        <f>VLOOKUP(C2805,СПРАВОЧНИК!B:D,2,0)</f>
        <v>КИТАЙ</v>
      </c>
      <c r="J2805" s="68" t="str">
        <f>VLOOKUP(C2805,СПРАВОЧНИК!B:D,3,0)</f>
        <v>ИНОМАРКИ</v>
      </c>
      <c r="K2805" s="69" t="str">
        <f>VLOOKUP(СВОД2023[[#This Row],[ФО]],СПРАВОЧНИК!H:P,2,0)</f>
        <v>Приволжский ФО</v>
      </c>
    </row>
    <row r="2806" spans="1:11" x14ac:dyDescent="0.2">
      <c r="A2806" t="s">
        <v>600</v>
      </c>
      <c r="B2806" t="s">
        <v>591</v>
      </c>
      <c r="C2806" s="1" t="s">
        <v>156</v>
      </c>
      <c r="D2806" s="1" t="s">
        <v>158</v>
      </c>
      <c r="E2806" s="2">
        <v>14</v>
      </c>
      <c r="F2806" s="3">
        <v>3</v>
      </c>
      <c r="G2806" s="2">
        <v>61</v>
      </c>
      <c r="H2806" s="3">
        <v>9</v>
      </c>
      <c r="I2806" s="68" t="str">
        <f>VLOOKUP(C2806,СПРАВОЧНИК!B:D,2,0)</f>
        <v>КИТАЙ</v>
      </c>
      <c r="J2806" s="68" t="str">
        <f>VLOOKUP(C2806,СПРАВОЧНИК!B:D,3,0)</f>
        <v>ИНОМАРКИ</v>
      </c>
      <c r="K2806" s="69" t="str">
        <f>VLOOKUP(СВОД2023[[#This Row],[ФО]],СПРАВОЧНИК!H:P,2,0)</f>
        <v>Приволжский ФО</v>
      </c>
    </row>
    <row r="2807" spans="1:11" x14ac:dyDescent="0.2">
      <c r="A2807" t="s">
        <v>600</v>
      </c>
      <c r="B2807" t="s">
        <v>591</v>
      </c>
      <c r="C2807" s="1" t="s">
        <v>156</v>
      </c>
      <c r="D2807" s="1" t="s">
        <v>159</v>
      </c>
      <c r="E2807" s="2">
        <v>6</v>
      </c>
      <c r="F2807" s="3">
        <v>2</v>
      </c>
      <c r="G2807" s="2">
        <v>26</v>
      </c>
      <c r="H2807" s="3">
        <v>2</v>
      </c>
      <c r="I2807" s="68" t="str">
        <f>VLOOKUP(C2807,СПРАВОЧНИК!B:D,2,0)</f>
        <v>КИТАЙ</v>
      </c>
      <c r="J2807" s="68" t="str">
        <f>VLOOKUP(C2807,СПРАВОЧНИК!B:D,3,0)</f>
        <v>ИНОМАРКИ</v>
      </c>
      <c r="K2807" s="69" t="str">
        <f>VLOOKUP(СВОД2023[[#This Row],[ФО]],СПРАВОЧНИК!H:P,2,0)</f>
        <v>Приволжский ФО</v>
      </c>
    </row>
    <row r="2808" spans="1:11" x14ac:dyDescent="0.2">
      <c r="A2808" t="s">
        <v>600</v>
      </c>
      <c r="B2808" t="s">
        <v>591</v>
      </c>
      <c r="C2808" s="1" t="s">
        <v>160</v>
      </c>
      <c r="D2808" s="1" t="s">
        <v>161</v>
      </c>
      <c r="E2808" s="2">
        <v>3</v>
      </c>
      <c r="F2808" s="3">
        <v>10</v>
      </c>
      <c r="G2808" s="2">
        <v>41</v>
      </c>
      <c r="H2808" s="3">
        <v>47</v>
      </c>
      <c r="I2808" s="68" t="str">
        <f>VLOOKUP(C2808,СПРАВОЧНИК!B:D,2,0)</f>
        <v>КИТАЙ</v>
      </c>
      <c r="J2808" s="68" t="str">
        <f>VLOOKUP(C2808,СПРАВОЧНИК!B:D,3,0)</f>
        <v>ИНОМАРКИ</v>
      </c>
      <c r="K2808" s="69" t="str">
        <f>VLOOKUP(СВОД2023[[#This Row],[ФО]],СПРАВОЧНИК!H:P,2,0)</f>
        <v>Приволжский ФО</v>
      </c>
    </row>
    <row r="2809" spans="1:11" x14ac:dyDescent="0.2">
      <c r="A2809" t="s">
        <v>600</v>
      </c>
      <c r="B2809" t="s">
        <v>591</v>
      </c>
      <c r="C2809" s="1" t="s">
        <v>160</v>
      </c>
      <c r="D2809" s="1" t="s">
        <v>162</v>
      </c>
      <c r="E2809" s="2"/>
      <c r="F2809" s="3"/>
      <c r="G2809" s="2"/>
      <c r="H2809" s="3">
        <v>1</v>
      </c>
      <c r="I2809" s="68" t="str">
        <f>VLOOKUP(C2809,СПРАВОЧНИК!B:D,2,0)</f>
        <v>КИТАЙ</v>
      </c>
      <c r="J2809" s="68" t="str">
        <f>VLOOKUP(C2809,СПРАВОЧНИК!B:D,3,0)</f>
        <v>ИНОМАРКИ</v>
      </c>
      <c r="K2809" s="69" t="str">
        <f>VLOOKUP(СВОД2023[[#This Row],[ФО]],СПРАВОЧНИК!H:P,2,0)</f>
        <v>Приволжский ФО</v>
      </c>
    </row>
    <row r="2810" spans="1:11" x14ac:dyDescent="0.2">
      <c r="A2810" t="s">
        <v>600</v>
      </c>
      <c r="B2810" t="s">
        <v>591</v>
      </c>
      <c r="C2810" s="1" t="s">
        <v>160</v>
      </c>
      <c r="D2810" s="1" t="s">
        <v>163</v>
      </c>
      <c r="E2810" s="2"/>
      <c r="F2810" s="3"/>
      <c r="G2810" s="2">
        <v>2</v>
      </c>
      <c r="H2810" s="3"/>
      <c r="I2810" s="68" t="str">
        <f>VLOOKUP(C2810,СПРАВОЧНИК!B:D,2,0)</f>
        <v>КИТАЙ</v>
      </c>
      <c r="J2810" s="68" t="str">
        <f>VLOOKUP(C2810,СПРАВОЧНИК!B:D,3,0)</f>
        <v>ИНОМАРКИ</v>
      </c>
      <c r="K2810" s="69" t="str">
        <f>VLOOKUP(СВОД2023[[#This Row],[ФО]],СПРАВОЧНИК!H:P,2,0)</f>
        <v>Приволжский ФО</v>
      </c>
    </row>
    <row r="2811" spans="1:11" x14ac:dyDescent="0.2">
      <c r="A2811" t="s">
        <v>600</v>
      </c>
      <c r="B2811" t="s">
        <v>591</v>
      </c>
      <c r="C2811" s="1" t="s">
        <v>160</v>
      </c>
      <c r="D2811" s="1" t="s">
        <v>164</v>
      </c>
      <c r="E2811" s="2">
        <v>8</v>
      </c>
      <c r="F2811" s="3">
        <v>5</v>
      </c>
      <c r="G2811" s="2">
        <v>34</v>
      </c>
      <c r="H2811" s="3">
        <v>13</v>
      </c>
      <c r="I2811" s="68" t="str">
        <f>VLOOKUP(C2811,СПРАВОЧНИК!B:D,2,0)</f>
        <v>КИТАЙ</v>
      </c>
      <c r="J2811" s="68" t="str">
        <f>VLOOKUP(C2811,СПРАВОЧНИК!B:D,3,0)</f>
        <v>ИНОМАРКИ</v>
      </c>
      <c r="K2811" s="69" t="str">
        <f>VLOOKUP(СВОД2023[[#This Row],[ФО]],СПРАВОЧНИК!H:P,2,0)</f>
        <v>Приволжский ФО</v>
      </c>
    </row>
    <row r="2812" spans="1:11" x14ac:dyDescent="0.2">
      <c r="A2812" t="s">
        <v>600</v>
      </c>
      <c r="B2812" t="s">
        <v>591</v>
      </c>
      <c r="C2812" s="1" t="s">
        <v>160</v>
      </c>
      <c r="D2812" s="1" t="s">
        <v>165</v>
      </c>
      <c r="E2812" s="2">
        <v>9</v>
      </c>
      <c r="F2812" s="3">
        <v>7</v>
      </c>
      <c r="G2812" s="2">
        <v>45</v>
      </c>
      <c r="H2812" s="3">
        <v>23</v>
      </c>
      <c r="I2812" s="68" t="str">
        <f>VLOOKUP(C2812,СПРАВОЧНИК!B:D,2,0)</f>
        <v>КИТАЙ</v>
      </c>
      <c r="J2812" s="68" t="str">
        <f>VLOOKUP(C2812,СПРАВОЧНИК!B:D,3,0)</f>
        <v>ИНОМАРКИ</v>
      </c>
      <c r="K2812" s="69" t="str">
        <f>VLOOKUP(СВОД2023[[#This Row],[ФО]],СПРАВОЧНИК!H:P,2,0)</f>
        <v>Приволжский ФО</v>
      </c>
    </row>
    <row r="2813" spans="1:11" x14ac:dyDescent="0.2">
      <c r="A2813" t="s">
        <v>600</v>
      </c>
      <c r="B2813" t="s">
        <v>591</v>
      </c>
      <c r="C2813" s="1" t="s">
        <v>160</v>
      </c>
      <c r="D2813" s="1" t="s">
        <v>2103</v>
      </c>
      <c r="E2813" s="2"/>
      <c r="F2813" s="3"/>
      <c r="G2813" s="2"/>
      <c r="H2813" s="3">
        <v>1</v>
      </c>
      <c r="I2813" s="68" t="str">
        <f>VLOOKUP(C2813,СПРАВОЧНИК!B:D,2,0)</f>
        <v>КИТАЙ</v>
      </c>
      <c r="J2813" s="68" t="str">
        <f>VLOOKUP(C2813,СПРАВОЧНИК!B:D,3,0)</f>
        <v>ИНОМАРКИ</v>
      </c>
      <c r="K2813" s="69" t="str">
        <f>VLOOKUP(СВОД2023[[#This Row],[ФО]],СПРАВОЧНИК!H:P,2,0)</f>
        <v>Приволжский ФО</v>
      </c>
    </row>
    <row r="2814" spans="1:11" x14ac:dyDescent="0.2">
      <c r="A2814" t="s">
        <v>600</v>
      </c>
      <c r="B2814" t="s">
        <v>591</v>
      </c>
      <c r="C2814" s="1" t="s">
        <v>160</v>
      </c>
      <c r="D2814" s="1" t="s">
        <v>1421</v>
      </c>
      <c r="E2814" s="2"/>
      <c r="F2814" s="3">
        <v>1</v>
      </c>
      <c r="G2814" s="2">
        <v>8</v>
      </c>
      <c r="H2814" s="3">
        <v>5</v>
      </c>
      <c r="I2814" s="68" t="str">
        <f>VLOOKUP(C2814,СПРАВОЧНИК!B:D,2,0)</f>
        <v>КИТАЙ</v>
      </c>
      <c r="J2814" s="68" t="str">
        <f>VLOOKUP(C2814,СПРАВОЧНИК!B:D,3,0)</f>
        <v>ИНОМАРКИ</v>
      </c>
      <c r="K2814" s="69" t="str">
        <f>VLOOKUP(СВОД2023[[#This Row],[ФО]],СПРАВОЧНИК!H:P,2,0)</f>
        <v>Приволжский ФО</v>
      </c>
    </row>
    <row r="2815" spans="1:11" x14ac:dyDescent="0.2">
      <c r="A2815" t="s">
        <v>600</v>
      </c>
      <c r="B2815" t="s">
        <v>591</v>
      </c>
      <c r="C2815" s="1" t="s">
        <v>160</v>
      </c>
      <c r="D2815" s="1" t="s">
        <v>2104</v>
      </c>
      <c r="E2815" s="2">
        <v>1</v>
      </c>
      <c r="F2815" s="3"/>
      <c r="G2815" s="2">
        <v>4</v>
      </c>
      <c r="H2815" s="3">
        <v>3</v>
      </c>
      <c r="I2815" s="68" t="str">
        <f>VLOOKUP(C2815,СПРАВОЧНИК!B:D,2,0)</f>
        <v>КИТАЙ</v>
      </c>
      <c r="J2815" s="68" t="str">
        <f>VLOOKUP(C2815,СПРАВОЧНИК!B:D,3,0)</f>
        <v>ИНОМАРКИ</v>
      </c>
      <c r="K2815" s="69" t="str">
        <f>VLOOKUP(СВОД2023[[#This Row],[ФО]],СПРАВОЧНИК!H:P,2,0)</f>
        <v>Приволжский ФО</v>
      </c>
    </row>
    <row r="2816" spans="1:11" x14ac:dyDescent="0.2">
      <c r="A2816" t="s">
        <v>600</v>
      </c>
      <c r="B2816" t="s">
        <v>591</v>
      </c>
      <c r="C2816" s="1" t="s">
        <v>160</v>
      </c>
      <c r="D2816" s="1" t="s">
        <v>2105</v>
      </c>
      <c r="E2816" s="2">
        <v>15</v>
      </c>
      <c r="F2816" s="3">
        <v>9</v>
      </c>
      <c r="G2816" s="2">
        <v>61</v>
      </c>
      <c r="H2816" s="3">
        <v>40</v>
      </c>
      <c r="I2816" s="68" t="str">
        <f>VLOOKUP(C2816,СПРАВОЧНИК!B:D,2,0)</f>
        <v>КИТАЙ</v>
      </c>
      <c r="J2816" s="68" t="str">
        <f>VLOOKUP(C2816,СПРАВОЧНИК!B:D,3,0)</f>
        <v>ИНОМАРКИ</v>
      </c>
      <c r="K2816" s="69" t="str">
        <f>VLOOKUP(СВОД2023[[#This Row],[ФО]],СПРАВОЧНИК!H:P,2,0)</f>
        <v>Приволжский ФО</v>
      </c>
    </row>
    <row r="2817" spans="1:11" x14ac:dyDescent="0.2">
      <c r="A2817" t="s">
        <v>600</v>
      </c>
      <c r="B2817" t="s">
        <v>591</v>
      </c>
      <c r="C2817" s="1" t="s">
        <v>160</v>
      </c>
      <c r="D2817" s="1" t="s">
        <v>1422</v>
      </c>
      <c r="E2817" s="2">
        <v>1</v>
      </c>
      <c r="F2817" s="3">
        <v>5</v>
      </c>
      <c r="G2817" s="2">
        <v>20</v>
      </c>
      <c r="H2817" s="3">
        <v>29</v>
      </c>
      <c r="I2817" s="68" t="str">
        <f>VLOOKUP(C2817,СПРАВОЧНИК!B:D,2,0)</f>
        <v>КИТАЙ</v>
      </c>
      <c r="J2817" s="68" t="str">
        <f>VLOOKUP(C2817,СПРАВОЧНИК!B:D,3,0)</f>
        <v>ИНОМАРКИ</v>
      </c>
      <c r="K2817" s="69" t="str">
        <f>VLOOKUP(СВОД2023[[#This Row],[ФО]],СПРАВОЧНИК!H:P,2,0)</f>
        <v>Приволжский ФО</v>
      </c>
    </row>
    <row r="2818" spans="1:11" x14ac:dyDescent="0.2">
      <c r="A2818" t="s">
        <v>600</v>
      </c>
      <c r="B2818" t="s">
        <v>591</v>
      </c>
      <c r="C2818" s="1" t="s">
        <v>166</v>
      </c>
      <c r="D2818" s="1" t="s">
        <v>2106</v>
      </c>
      <c r="E2818" s="2"/>
      <c r="F2818" s="3"/>
      <c r="G2818" s="2">
        <v>1</v>
      </c>
      <c r="H2818" s="3">
        <v>2</v>
      </c>
      <c r="I2818" s="68" t="str">
        <f>VLOOKUP(C2818,СПРАВОЧНИК!B:D,2,0)</f>
        <v>ЕВРОПА</v>
      </c>
      <c r="J2818" s="68" t="str">
        <f>VLOOKUP(C2818,СПРАВОЧНИК!B:D,3,0)</f>
        <v>ИНОМАРКИ</v>
      </c>
      <c r="K2818" s="69" t="str">
        <f>VLOOKUP(СВОД2023[[#This Row],[ФО]],СПРАВОЧНИК!H:P,2,0)</f>
        <v>Приволжский ФО</v>
      </c>
    </row>
    <row r="2819" spans="1:11" x14ac:dyDescent="0.2">
      <c r="A2819" t="s">
        <v>600</v>
      </c>
      <c r="B2819" t="s">
        <v>591</v>
      </c>
      <c r="C2819" s="1" t="s">
        <v>166</v>
      </c>
      <c r="D2819" s="1" t="s">
        <v>2107</v>
      </c>
      <c r="E2819" s="2">
        <v>2</v>
      </c>
      <c r="F2819" s="3"/>
      <c r="G2819" s="2">
        <v>2</v>
      </c>
      <c r="H2819" s="3">
        <v>1</v>
      </c>
      <c r="I2819" s="68" t="str">
        <f>VLOOKUP(C2819,СПРАВОЧНИК!B:D,2,0)</f>
        <v>ЕВРОПА</v>
      </c>
      <c r="J2819" s="68" t="str">
        <f>VLOOKUP(C2819,СПРАВОЧНИК!B:D,3,0)</f>
        <v>ИНОМАРКИ</v>
      </c>
      <c r="K2819" s="69" t="str">
        <f>VLOOKUP(СВОД2023[[#This Row],[ФО]],СПРАВОЧНИК!H:P,2,0)</f>
        <v>Приволжский ФО</v>
      </c>
    </row>
    <row r="2820" spans="1:11" x14ac:dyDescent="0.2">
      <c r="A2820" t="s">
        <v>600</v>
      </c>
      <c r="B2820" t="s">
        <v>591</v>
      </c>
      <c r="C2820" s="1" t="s">
        <v>166</v>
      </c>
      <c r="D2820" s="1" t="s">
        <v>167</v>
      </c>
      <c r="E2820" s="2">
        <v>1</v>
      </c>
      <c r="F2820" s="3"/>
      <c r="G2820" s="2">
        <v>2</v>
      </c>
      <c r="H2820" s="3"/>
      <c r="I2820" s="68" t="str">
        <f>VLOOKUP(C2820,СПРАВОЧНИК!B:D,2,0)</f>
        <v>ЕВРОПА</v>
      </c>
      <c r="J2820" s="68" t="str">
        <f>VLOOKUP(C2820,СПРАВОЧНИК!B:D,3,0)</f>
        <v>ИНОМАРКИ</v>
      </c>
      <c r="K2820" s="69" t="str">
        <f>VLOOKUP(СВОД2023[[#This Row],[ФО]],СПРАВОЧНИК!H:P,2,0)</f>
        <v>Приволжский ФО</v>
      </c>
    </row>
    <row r="2821" spans="1:11" x14ac:dyDescent="0.2">
      <c r="A2821" t="s">
        <v>600</v>
      </c>
      <c r="B2821" t="s">
        <v>591</v>
      </c>
      <c r="C2821" s="1" t="s">
        <v>166</v>
      </c>
      <c r="D2821" s="1" t="s">
        <v>2108</v>
      </c>
      <c r="E2821" s="2"/>
      <c r="F2821" s="3"/>
      <c r="G2821" s="2">
        <v>1</v>
      </c>
      <c r="H2821" s="3"/>
      <c r="I2821" s="68" t="str">
        <f>VLOOKUP(C2821,СПРАВОЧНИК!B:D,2,0)</f>
        <v>ЕВРОПА</v>
      </c>
      <c r="J2821" s="68" t="str">
        <f>VLOOKUP(C2821,СПРАВОЧНИК!B:D,3,0)</f>
        <v>ИНОМАРКИ</v>
      </c>
      <c r="K2821" s="69" t="str">
        <f>VLOOKUP(СВОД2023[[#This Row],[ФО]],СПРАВОЧНИК!H:P,2,0)</f>
        <v>Приволжский ФО</v>
      </c>
    </row>
    <row r="2822" spans="1:11" x14ac:dyDescent="0.2">
      <c r="A2822" t="s">
        <v>600</v>
      </c>
      <c r="B2822" t="s">
        <v>591</v>
      </c>
      <c r="C2822" s="1" t="s">
        <v>173</v>
      </c>
      <c r="D2822" s="1" t="s">
        <v>1425</v>
      </c>
      <c r="E2822" s="2">
        <v>184</v>
      </c>
      <c r="F2822" s="3">
        <v>161</v>
      </c>
      <c r="G2822" s="2">
        <v>999</v>
      </c>
      <c r="H2822" s="3">
        <v>844</v>
      </c>
      <c r="I2822" s="68" t="str">
        <f>VLOOKUP(C2822,СПРАВОЧНИК!B:D,2,0)</f>
        <v>ЕВРОПА</v>
      </c>
      <c r="J2822" s="68" t="str">
        <f>VLOOKUP(C2822,СПРАВОЧНИК!B:D,3,0)</f>
        <v>ИНОМАРКИ</v>
      </c>
      <c r="K2822" s="69" t="str">
        <f>VLOOKUP(СВОД2023[[#This Row],[ФО]],СПРАВОЧНИК!H:P,2,0)</f>
        <v>Приволжский ФО</v>
      </c>
    </row>
    <row r="2823" spans="1:11" x14ac:dyDescent="0.2">
      <c r="A2823" t="s">
        <v>600</v>
      </c>
      <c r="B2823" t="s">
        <v>591</v>
      </c>
      <c r="C2823" s="1" t="s">
        <v>173</v>
      </c>
      <c r="D2823" s="1" t="s">
        <v>2109</v>
      </c>
      <c r="E2823" s="2">
        <v>6</v>
      </c>
      <c r="F2823" s="3">
        <v>5</v>
      </c>
      <c r="G2823" s="2">
        <v>30</v>
      </c>
      <c r="H2823" s="3">
        <v>32</v>
      </c>
      <c r="I2823" s="68" t="str">
        <f>VLOOKUP(C2823,СПРАВОЧНИК!B:D,2,0)</f>
        <v>ЕВРОПА</v>
      </c>
      <c r="J2823" s="68" t="str">
        <f>VLOOKUP(C2823,СПРАВОЧНИК!B:D,3,0)</f>
        <v>ИНОМАРКИ</v>
      </c>
      <c r="K2823" s="69" t="str">
        <f>VLOOKUP(СВОД2023[[#This Row],[ФО]],СПРАВОЧНИК!H:P,2,0)</f>
        <v>Приволжский ФО</v>
      </c>
    </row>
    <row r="2824" spans="1:11" x14ac:dyDescent="0.2">
      <c r="A2824" t="s">
        <v>600</v>
      </c>
      <c r="B2824" t="s">
        <v>591</v>
      </c>
      <c r="C2824" s="1" t="s">
        <v>173</v>
      </c>
      <c r="D2824" s="1" t="s">
        <v>2110</v>
      </c>
      <c r="E2824" s="2"/>
      <c r="F2824" s="3"/>
      <c r="G2824" s="2">
        <v>1</v>
      </c>
      <c r="H2824" s="3">
        <v>1</v>
      </c>
      <c r="I2824" s="68" t="str">
        <f>VLOOKUP(C2824,СПРАВОЧНИК!B:D,2,0)</f>
        <v>ЕВРОПА</v>
      </c>
      <c r="J2824" s="68" t="str">
        <f>VLOOKUP(C2824,СПРАВОЧНИК!B:D,3,0)</f>
        <v>ИНОМАРКИ</v>
      </c>
      <c r="K2824" s="69" t="str">
        <f>VLOOKUP(СВОД2023[[#This Row],[ФО]],СПРАВОЧНИК!H:P,2,0)</f>
        <v>Приволжский ФО</v>
      </c>
    </row>
    <row r="2825" spans="1:11" x14ac:dyDescent="0.2">
      <c r="A2825" t="s">
        <v>600</v>
      </c>
      <c r="B2825" t="s">
        <v>591</v>
      </c>
      <c r="C2825" s="1" t="s">
        <v>173</v>
      </c>
      <c r="D2825" s="1" t="s">
        <v>2111</v>
      </c>
      <c r="E2825" s="2"/>
      <c r="F2825" s="3"/>
      <c r="G2825" s="2"/>
      <c r="H2825" s="3">
        <v>1</v>
      </c>
      <c r="I2825" s="68" t="str">
        <f>VLOOKUP(C2825,СПРАВОЧНИК!B:D,2,0)</f>
        <v>ЕВРОПА</v>
      </c>
      <c r="J2825" s="68" t="str">
        <f>VLOOKUP(C2825,СПРАВОЧНИК!B:D,3,0)</f>
        <v>ИНОМАРКИ</v>
      </c>
      <c r="K2825" s="69" t="str">
        <f>VLOOKUP(СВОД2023[[#This Row],[ФО]],СПРАВОЧНИК!H:P,2,0)</f>
        <v>Приволжский ФО</v>
      </c>
    </row>
    <row r="2826" spans="1:11" x14ac:dyDescent="0.2">
      <c r="A2826" t="s">
        <v>600</v>
      </c>
      <c r="B2826" t="s">
        <v>591</v>
      </c>
      <c r="C2826" s="1" t="s">
        <v>173</v>
      </c>
      <c r="D2826" s="1" t="s">
        <v>174</v>
      </c>
      <c r="E2826" s="2">
        <v>51</v>
      </c>
      <c r="F2826" s="3">
        <v>30</v>
      </c>
      <c r="G2826" s="2">
        <v>263</v>
      </c>
      <c r="H2826" s="3">
        <v>228</v>
      </c>
      <c r="I2826" s="68" t="str">
        <f>VLOOKUP(C2826,СПРАВОЧНИК!B:D,2,0)</f>
        <v>ЕВРОПА</v>
      </c>
      <c r="J2826" s="68" t="str">
        <f>VLOOKUP(C2826,СПРАВОЧНИК!B:D,3,0)</f>
        <v>ИНОМАРКИ</v>
      </c>
      <c r="K2826" s="69" t="str">
        <f>VLOOKUP(СВОД2023[[#This Row],[ФО]],СПРАВОЧНИК!H:P,2,0)</f>
        <v>Приволжский ФО</v>
      </c>
    </row>
    <row r="2827" spans="1:11" x14ac:dyDescent="0.2">
      <c r="A2827" t="s">
        <v>600</v>
      </c>
      <c r="B2827" t="s">
        <v>591</v>
      </c>
      <c r="C2827" s="1" t="s">
        <v>173</v>
      </c>
      <c r="D2827" s="1" t="s">
        <v>175</v>
      </c>
      <c r="E2827" s="2"/>
      <c r="F2827" s="3">
        <v>1</v>
      </c>
      <c r="G2827" s="2">
        <v>2</v>
      </c>
      <c r="H2827" s="3">
        <v>3</v>
      </c>
      <c r="I2827" s="68" t="str">
        <f>VLOOKUP(C2827,СПРАВОЧНИК!B:D,2,0)</f>
        <v>ЕВРОПА</v>
      </c>
      <c r="J2827" s="68" t="str">
        <f>VLOOKUP(C2827,СПРАВОЧНИК!B:D,3,0)</f>
        <v>ИНОМАРКИ</v>
      </c>
      <c r="K2827" s="69" t="str">
        <f>VLOOKUP(СВОД2023[[#This Row],[ФО]],СПРАВОЧНИК!H:P,2,0)</f>
        <v>Приволжский ФО</v>
      </c>
    </row>
    <row r="2828" spans="1:11" x14ac:dyDescent="0.2">
      <c r="A2828" t="s">
        <v>600</v>
      </c>
      <c r="B2828" t="s">
        <v>591</v>
      </c>
      <c r="C2828" s="1" t="s">
        <v>173</v>
      </c>
      <c r="D2828" s="1" t="s">
        <v>2112</v>
      </c>
      <c r="E2828" s="2"/>
      <c r="F2828" s="3"/>
      <c r="G2828" s="2"/>
      <c r="H2828" s="3">
        <v>1</v>
      </c>
      <c r="I2828" s="68" t="str">
        <f>VLOOKUP(C2828,СПРАВОЧНИК!B:D,2,0)</f>
        <v>ЕВРОПА</v>
      </c>
      <c r="J2828" s="68" t="str">
        <f>VLOOKUP(C2828,СПРАВОЧНИК!B:D,3,0)</f>
        <v>ИНОМАРКИ</v>
      </c>
      <c r="K2828" s="69" t="str">
        <f>VLOOKUP(СВОД2023[[#This Row],[ФО]],СПРАВОЧНИК!H:P,2,0)</f>
        <v>Приволжский ФО</v>
      </c>
    </row>
    <row r="2829" spans="1:11" x14ac:dyDescent="0.2">
      <c r="A2829" t="s">
        <v>600</v>
      </c>
      <c r="B2829" t="s">
        <v>591</v>
      </c>
      <c r="C2829" s="1" t="s">
        <v>173</v>
      </c>
      <c r="D2829" s="1" t="s">
        <v>2113</v>
      </c>
      <c r="E2829" s="2"/>
      <c r="F2829" s="3">
        <v>1</v>
      </c>
      <c r="G2829" s="2"/>
      <c r="H2829" s="3">
        <v>1</v>
      </c>
      <c r="I2829" s="68" t="str">
        <f>VLOOKUP(C2829,СПРАВОЧНИК!B:D,2,0)</f>
        <v>ЕВРОПА</v>
      </c>
      <c r="J2829" s="68" t="str">
        <f>VLOOKUP(C2829,СПРАВОЧНИК!B:D,3,0)</f>
        <v>ИНОМАРКИ</v>
      </c>
      <c r="K2829" s="69" t="str">
        <f>VLOOKUP(СВОД2023[[#This Row],[ФО]],СПРАВОЧНИК!H:P,2,0)</f>
        <v>Приволжский ФО</v>
      </c>
    </row>
    <row r="2830" spans="1:11" x14ac:dyDescent="0.2">
      <c r="A2830" t="s">
        <v>600</v>
      </c>
      <c r="B2830" t="s">
        <v>591</v>
      </c>
      <c r="C2830" s="1" t="s">
        <v>173</v>
      </c>
      <c r="D2830" s="1" t="s">
        <v>1426</v>
      </c>
      <c r="E2830" s="2">
        <v>1</v>
      </c>
      <c r="F2830" s="3">
        <v>2</v>
      </c>
      <c r="G2830" s="2">
        <v>7</v>
      </c>
      <c r="H2830" s="3">
        <v>4</v>
      </c>
      <c r="I2830" s="68" t="str">
        <f>VLOOKUP(C2830,СПРАВОЧНИК!B:D,2,0)</f>
        <v>ЕВРОПА</v>
      </c>
      <c r="J2830" s="68" t="str">
        <f>VLOOKUP(C2830,СПРАВОЧНИК!B:D,3,0)</f>
        <v>ИНОМАРКИ</v>
      </c>
      <c r="K2830" s="69" t="str">
        <f>VLOOKUP(СВОД2023[[#This Row],[ФО]],СПРАВОЧНИК!H:P,2,0)</f>
        <v>Приволжский ФО</v>
      </c>
    </row>
    <row r="2831" spans="1:11" x14ac:dyDescent="0.2">
      <c r="A2831" t="s">
        <v>600</v>
      </c>
      <c r="B2831" t="s">
        <v>591</v>
      </c>
      <c r="C2831" s="1" t="s">
        <v>173</v>
      </c>
      <c r="D2831" s="1" t="s">
        <v>176</v>
      </c>
      <c r="E2831" s="2"/>
      <c r="F2831" s="3"/>
      <c r="G2831" s="2">
        <v>1</v>
      </c>
      <c r="H2831" s="3">
        <v>1</v>
      </c>
      <c r="I2831" s="68" t="str">
        <f>VLOOKUP(C2831,СПРАВОЧНИК!B:D,2,0)</f>
        <v>ЕВРОПА</v>
      </c>
      <c r="J2831" s="68" t="str">
        <f>VLOOKUP(C2831,СПРАВОЧНИК!B:D,3,0)</f>
        <v>ИНОМАРКИ</v>
      </c>
      <c r="K2831" s="69" t="str">
        <f>VLOOKUP(СВОД2023[[#This Row],[ФО]],СПРАВОЧНИК!H:P,2,0)</f>
        <v>Приволжский ФО</v>
      </c>
    </row>
    <row r="2832" spans="1:11" x14ac:dyDescent="0.2">
      <c r="A2832" t="s">
        <v>600</v>
      </c>
      <c r="B2832" t="s">
        <v>591</v>
      </c>
      <c r="C2832" s="1" t="s">
        <v>173</v>
      </c>
      <c r="D2832" s="1" t="s">
        <v>2114</v>
      </c>
      <c r="E2832" s="2"/>
      <c r="F2832" s="3"/>
      <c r="G2832" s="2">
        <v>1</v>
      </c>
      <c r="H2832" s="3"/>
      <c r="I2832" s="68" t="str">
        <f>VLOOKUP(C2832,СПРАВОЧНИК!B:D,2,0)</f>
        <v>ЕВРОПА</v>
      </c>
      <c r="J2832" s="68" t="str">
        <f>VLOOKUP(C2832,СПРАВОЧНИК!B:D,3,0)</f>
        <v>ИНОМАРКИ</v>
      </c>
      <c r="K2832" s="69" t="str">
        <f>VLOOKUP(СВОД2023[[#This Row],[ФО]],СПРАВОЧНИК!H:P,2,0)</f>
        <v>Приволжский ФО</v>
      </c>
    </row>
    <row r="2833" spans="1:11" x14ac:dyDescent="0.2">
      <c r="A2833" t="s">
        <v>600</v>
      </c>
      <c r="B2833" t="s">
        <v>591</v>
      </c>
      <c r="C2833" s="1" t="s">
        <v>173</v>
      </c>
      <c r="D2833" s="1" t="s">
        <v>2115</v>
      </c>
      <c r="E2833" s="2"/>
      <c r="F2833" s="3"/>
      <c r="G2833" s="2">
        <v>1</v>
      </c>
      <c r="H2833" s="3">
        <v>1</v>
      </c>
      <c r="I2833" s="68" t="str">
        <f>VLOOKUP(C2833,СПРАВОЧНИК!B:D,2,0)</f>
        <v>ЕВРОПА</v>
      </c>
      <c r="J2833" s="68" t="str">
        <f>VLOOKUP(C2833,СПРАВОЧНИК!B:D,3,0)</f>
        <v>ИНОМАРКИ</v>
      </c>
      <c r="K2833" s="69" t="str">
        <f>VLOOKUP(СВОД2023[[#This Row],[ФО]],СПРАВОЧНИК!H:P,2,0)</f>
        <v>Приволжский ФО</v>
      </c>
    </row>
    <row r="2834" spans="1:11" x14ac:dyDescent="0.2">
      <c r="A2834" t="s">
        <v>600</v>
      </c>
      <c r="B2834" t="s">
        <v>591</v>
      </c>
      <c r="C2834" s="1" t="s">
        <v>173</v>
      </c>
      <c r="D2834" s="1" t="s">
        <v>2116</v>
      </c>
      <c r="E2834" s="2"/>
      <c r="F2834" s="3"/>
      <c r="G2834" s="2">
        <v>2</v>
      </c>
      <c r="H2834" s="3"/>
      <c r="I2834" s="68" t="str">
        <f>VLOOKUP(C2834,СПРАВОЧНИК!B:D,2,0)</f>
        <v>ЕВРОПА</v>
      </c>
      <c r="J2834" s="68" t="str">
        <f>VLOOKUP(C2834,СПРАВОЧНИК!B:D,3,0)</f>
        <v>ИНОМАРКИ</v>
      </c>
      <c r="K2834" s="69" t="str">
        <f>VLOOKUP(СВОД2023[[#This Row],[ФО]],СПРАВОЧНИК!H:P,2,0)</f>
        <v>Приволжский ФО</v>
      </c>
    </row>
    <row r="2835" spans="1:11" x14ac:dyDescent="0.2">
      <c r="A2835" t="s">
        <v>600</v>
      </c>
      <c r="B2835" t="s">
        <v>591</v>
      </c>
      <c r="C2835" s="1" t="s">
        <v>173</v>
      </c>
      <c r="D2835" s="1" t="s">
        <v>2117</v>
      </c>
      <c r="E2835" s="2"/>
      <c r="F2835" s="3"/>
      <c r="G2835" s="2">
        <v>1</v>
      </c>
      <c r="H2835" s="3">
        <v>1</v>
      </c>
      <c r="I2835" s="68" t="str">
        <f>VLOOKUP(C2835,СПРАВОЧНИК!B:D,2,0)</f>
        <v>ЕВРОПА</v>
      </c>
      <c r="J2835" s="68" t="str">
        <f>VLOOKUP(C2835,СПРАВОЧНИК!B:D,3,0)</f>
        <v>ИНОМАРКИ</v>
      </c>
      <c r="K2835" s="69" t="str">
        <f>VLOOKUP(СВОД2023[[#This Row],[ФО]],СПРАВОЧНИК!H:P,2,0)</f>
        <v>Приволжский ФО</v>
      </c>
    </row>
    <row r="2836" spans="1:11" x14ac:dyDescent="0.2">
      <c r="A2836" t="s">
        <v>600</v>
      </c>
      <c r="B2836" t="s">
        <v>591</v>
      </c>
      <c r="C2836" s="1" t="s">
        <v>173</v>
      </c>
      <c r="D2836" s="1" t="s">
        <v>1427</v>
      </c>
      <c r="E2836" s="2">
        <v>10</v>
      </c>
      <c r="F2836" s="3">
        <v>2</v>
      </c>
      <c r="G2836" s="2">
        <v>55</v>
      </c>
      <c r="H2836" s="3">
        <v>43</v>
      </c>
      <c r="I2836" s="68" t="str">
        <f>VLOOKUP(C2836,СПРАВОЧНИК!B:D,2,0)</f>
        <v>ЕВРОПА</v>
      </c>
      <c r="J2836" s="68" t="str">
        <f>VLOOKUP(C2836,СПРАВОЧНИК!B:D,3,0)</f>
        <v>ИНОМАРКИ</v>
      </c>
      <c r="K2836" s="69" t="str">
        <f>VLOOKUP(СВОД2023[[#This Row],[ФО]],СПРАВОЧНИК!H:P,2,0)</f>
        <v>Приволжский ФО</v>
      </c>
    </row>
    <row r="2837" spans="1:11" x14ac:dyDescent="0.2">
      <c r="A2837" t="s">
        <v>600</v>
      </c>
      <c r="B2837" t="s">
        <v>591</v>
      </c>
      <c r="C2837" s="1" t="s">
        <v>173</v>
      </c>
      <c r="D2837" s="1" t="s">
        <v>2118</v>
      </c>
      <c r="E2837" s="2">
        <v>7</v>
      </c>
      <c r="F2837" s="3">
        <v>2</v>
      </c>
      <c r="G2837" s="2">
        <v>10</v>
      </c>
      <c r="H2837" s="3">
        <v>17</v>
      </c>
      <c r="I2837" s="68" t="str">
        <f>VLOOKUP(C2837,СПРАВОЧНИК!B:D,2,0)</f>
        <v>ЕВРОПА</v>
      </c>
      <c r="J2837" s="68" t="str">
        <f>VLOOKUP(C2837,СПРАВОЧНИК!B:D,3,0)</f>
        <v>ИНОМАРКИ</v>
      </c>
      <c r="K2837" s="69" t="str">
        <f>VLOOKUP(СВОД2023[[#This Row],[ФО]],СПРАВОЧНИК!H:P,2,0)</f>
        <v>Приволжский ФО</v>
      </c>
    </row>
    <row r="2838" spans="1:11" x14ac:dyDescent="0.2">
      <c r="A2838" t="s">
        <v>600</v>
      </c>
      <c r="B2838" t="s">
        <v>591</v>
      </c>
      <c r="C2838" s="1" t="s">
        <v>173</v>
      </c>
      <c r="D2838" s="1" t="s">
        <v>2119</v>
      </c>
      <c r="E2838" s="2"/>
      <c r="F2838" s="3"/>
      <c r="G2838" s="2">
        <v>1</v>
      </c>
      <c r="H2838" s="3"/>
      <c r="I2838" s="68" t="str">
        <f>VLOOKUP(C2838,СПРАВОЧНИК!B:D,2,0)</f>
        <v>ЕВРОПА</v>
      </c>
      <c r="J2838" s="68" t="str">
        <f>VLOOKUP(C2838,СПРАВОЧНИК!B:D,3,0)</f>
        <v>ИНОМАРКИ</v>
      </c>
      <c r="K2838" s="69" t="str">
        <f>VLOOKUP(СВОД2023[[#This Row],[ФО]],СПРАВОЧНИК!H:P,2,0)</f>
        <v>Приволжский ФО</v>
      </c>
    </row>
    <row r="2839" spans="1:11" x14ac:dyDescent="0.2">
      <c r="A2839" t="s">
        <v>600</v>
      </c>
      <c r="B2839" t="s">
        <v>591</v>
      </c>
      <c r="C2839" s="1" t="s">
        <v>173</v>
      </c>
      <c r="D2839" s="1" t="s">
        <v>2120</v>
      </c>
      <c r="E2839" s="2">
        <v>2</v>
      </c>
      <c r="F2839" s="3">
        <v>5</v>
      </c>
      <c r="G2839" s="2">
        <v>11</v>
      </c>
      <c r="H2839" s="3">
        <v>14</v>
      </c>
      <c r="I2839" s="68" t="str">
        <f>VLOOKUP(C2839,СПРАВОЧНИК!B:D,2,0)</f>
        <v>ЕВРОПА</v>
      </c>
      <c r="J2839" s="68" t="str">
        <f>VLOOKUP(C2839,СПРАВОЧНИК!B:D,3,0)</f>
        <v>ИНОМАРКИ</v>
      </c>
      <c r="K2839" s="69" t="str">
        <f>VLOOKUP(СВОД2023[[#This Row],[ФО]],СПРАВОЧНИК!H:P,2,0)</f>
        <v>Приволжский ФО</v>
      </c>
    </row>
    <row r="2840" spans="1:11" x14ac:dyDescent="0.2">
      <c r="A2840" t="s">
        <v>600</v>
      </c>
      <c r="B2840" t="s">
        <v>591</v>
      </c>
      <c r="C2840" s="1" t="s">
        <v>173</v>
      </c>
      <c r="D2840" s="1" t="s">
        <v>1428</v>
      </c>
      <c r="E2840" s="2">
        <v>13</v>
      </c>
      <c r="F2840" s="3">
        <v>3</v>
      </c>
      <c r="G2840" s="2">
        <v>69</v>
      </c>
      <c r="H2840" s="3">
        <v>47</v>
      </c>
      <c r="I2840" s="68" t="str">
        <f>VLOOKUP(C2840,СПРАВОЧНИК!B:D,2,0)</f>
        <v>ЕВРОПА</v>
      </c>
      <c r="J2840" s="68" t="str">
        <f>VLOOKUP(C2840,СПРАВОЧНИК!B:D,3,0)</f>
        <v>ИНОМАРКИ</v>
      </c>
      <c r="K2840" s="69" t="str">
        <f>VLOOKUP(СВОД2023[[#This Row],[ФО]],СПРАВОЧНИК!H:P,2,0)</f>
        <v>Приволжский ФО</v>
      </c>
    </row>
    <row r="2841" spans="1:11" x14ac:dyDescent="0.2">
      <c r="A2841" t="s">
        <v>600</v>
      </c>
      <c r="B2841" t="s">
        <v>591</v>
      </c>
      <c r="C2841" s="1" t="s">
        <v>173</v>
      </c>
      <c r="D2841" s="1" t="s">
        <v>1429</v>
      </c>
      <c r="E2841" s="2">
        <v>28</v>
      </c>
      <c r="F2841" s="3">
        <v>33</v>
      </c>
      <c r="G2841" s="2">
        <v>186</v>
      </c>
      <c r="H2841" s="3">
        <v>228</v>
      </c>
      <c r="I2841" s="68" t="str">
        <f>VLOOKUP(C2841,СПРАВОЧНИК!B:D,2,0)</f>
        <v>ЕВРОПА</v>
      </c>
      <c r="J2841" s="68" t="str">
        <f>VLOOKUP(C2841,СПРАВОЧНИК!B:D,3,0)</f>
        <v>ИНОМАРКИ</v>
      </c>
      <c r="K2841" s="69" t="str">
        <f>VLOOKUP(СВОД2023[[#This Row],[ФО]],СПРАВОЧНИК!H:P,2,0)</f>
        <v>Приволжский ФО</v>
      </c>
    </row>
    <row r="2842" spans="1:11" x14ac:dyDescent="0.2">
      <c r="A2842" t="s">
        <v>600</v>
      </c>
      <c r="B2842" t="s">
        <v>591</v>
      </c>
      <c r="C2842" s="1" t="s">
        <v>173</v>
      </c>
      <c r="D2842" s="1" t="s">
        <v>2121</v>
      </c>
      <c r="E2842" s="2">
        <v>2</v>
      </c>
      <c r="F2842" s="3">
        <v>1</v>
      </c>
      <c r="G2842" s="2">
        <v>8</v>
      </c>
      <c r="H2842" s="3">
        <v>15</v>
      </c>
      <c r="I2842" s="68" t="str">
        <f>VLOOKUP(C2842,СПРАВОЧНИК!B:D,2,0)</f>
        <v>ЕВРОПА</v>
      </c>
      <c r="J2842" s="68" t="str">
        <f>VLOOKUP(C2842,СПРАВОЧНИК!B:D,3,0)</f>
        <v>ИНОМАРКИ</v>
      </c>
      <c r="K2842" s="69" t="str">
        <f>VLOOKUP(СВОД2023[[#This Row],[ФО]],СПРАВОЧНИК!H:P,2,0)</f>
        <v>Приволжский ФО</v>
      </c>
    </row>
    <row r="2843" spans="1:11" x14ac:dyDescent="0.2">
      <c r="A2843" t="s">
        <v>600</v>
      </c>
      <c r="B2843" t="s">
        <v>591</v>
      </c>
      <c r="C2843" s="1" t="s">
        <v>173</v>
      </c>
      <c r="D2843" s="1" t="s">
        <v>2122</v>
      </c>
      <c r="E2843" s="2"/>
      <c r="F2843" s="3"/>
      <c r="G2843" s="2">
        <v>1</v>
      </c>
      <c r="H2843" s="3"/>
      <c r="I2843" s="68" t="str">
        <f>VLOOKUP(C2843,СПРАВОЧНИК!B:D,2,0)</f>
        <v>ЕВРОПА</v>
      </c>
      <c r="J2843" s="68" t="str">
        <f>VLOOKUP(C2843,СПРАВОЧНИК!B:D,3,0)</f>
        <v>ИНОМАРКИ</v>
      </c>
      <c r="K2843" s="69" t="str">
        <f>VLOOKUP(СВОД2023[[#This Row],[ФО]],СПРАВОЧНИК!H:P,2,0)</f>
        <v>Приволжский ФО</v>
      </c>
    </row>
    <row r="2844" spans="1:11" x14ac:dyDescent="0.2">
      <c r="A2844" t="s">
        <v>600</v>
      </c>
      <c r="B2844" t="s">
        <v>591</v>
      </c>
      <c r="C2844" s="1" t="s">
        <v>173</v>
      </c>
      <c r="D2844" s="1" t="s">
        <v>2123</v>
      </c>
      <c r="E2844" s="2"/>
      <c r="F2844" s="3"/>
      <c r="G2844" s="2"/>
      <c r="H2844" s="3">
        <v>2</v>
      </c>
      <c r="I2844" s="68" t="str">
        <f>VLOOKUP(C2844,СПРАВОЧНИК!B:D,2,0)</f>
        <v>ЕВРОПА</v>
      </c>
      <c r="J2844" s="68" t="str">
        <f>VLOOKUP(C2844,СПРАВОЧНИК!B:D,3,0)</f>
        <v>ИНОМАРКИ</v>
      </c>
      <c r="K2844" s="69" t="str">
        <f>VLOOKUP(СВОД2023[[#This Row],[ФО]],СПРАВОЧНИК!H:P,2,0)</f>
        <v>Приволжский ФО</v>
      </c>
    </row>
    <row r="2845" spans="1:11" x14ac:dyDescent="0.2">
      <c r="A2845" t="s">
        <v>600</v>
      </c>
      <c r="B2845" t="s">
        <v>591</v>
      </c>
      <c r="C2845" s="1" t="s">
        <v>173</v>
      </c>
      <c r="D2845" s="1" t="s">
        <v>2124</v>
      </c>
      <c r="E2845" s="2">
        <v>1</v>
      </c>
      <c r="F2845" s="3">
        <v>1</v>
      </c>
      <c r="G2845" s="2">
        <v>12</v>
      </c>
      <c r="H2845" s="3">
        <v>13</v>
      </c>
      <c r="I2845" s="68" t="str">
        <f>VLOOKUP(C2845,СПРАВОЧНИК!B:D,2,0)</f>
        <v>ЕВРОПА</v>
      </c>
      <c r="J2845" s="68" t="str">
        <f>VLOOKUP(C2845,СПРАВОЧНИК!B:D,3,0)</f>
        <v>ИНОМАРКИ</v>
      </c>
      <c r="K2845" s="69" t="str">
        <f>VLOOKUP(СВОД2023[[#This Row],[ФО]],СПРАВОЧНИК!H:P,2,0)</f>
        <v>Приволжский ФО</v>
      </c>
    </row>
    <row r="2846" spans="1:11" x14ac:dyDescent="0.2">
      <c r="A2846" t="s">
        <v>600</v>
      </c>
      <c r="B2846" t="s">
        <v>591</v>
      </c>
      <c r="C2846" s="1" t="s">
        <v>173</v>
      </c>
      <c r="D2846" s="1" t="s">
        <v>2125</v>
      </c>
      <c r="E2846" s="2"/>
      <c r="F2846" s="3">
        <v>1</v>
      </c>
      <c r="G2846" s="2">
        <v>2</v>
      </c>
      <c r="H2846" s="3">
        <v>3</v>
      </c>
      <c r="I2846" s="68" t="str">
        <f>VLOOKUP(C2846,СПРАВОЧНИК!B:D,2,0)</f>
        <v>ЕВРОПА</v>
      </c>
      <c r="J2846" s="68" t="str">
        <f>VLOOKUP(C2846,СПРАВОЧНИК!B:D,3,0)</f>
        <v>ИНОМАРКИ</v>
      </c>
      <c r="K2846" s="69" t="str">
        <f>VLOOKUP(СВОД2023[[#This Row],[ФО]],СПРАВОЧНИК!H:P,2,0)</f>
        <v>Приволжский ФО</v>
      </c>
    </row>
    <row r="2847" spans="1:11" x14ac:dyDescent="0.2">
      <c r="A2847" t="s">
        <v>600</v>
      </c>
      <c r="B2847" t="s">
        <v>591</v>
      </c>
      <c r="C2847" s="1" t="s">
        <v>173</v>
      </c>
      <c r="D2847" s="1" t="s">
        <v>1430</v>
      </c>
      <c r="E2847" s="2">
        <v>1</v>
      </c>
      <c r="F2847" s="3">
        <v>3</v>
      </c>
      <c r="G2847" s="2">
        <v>4</v>
      </c>
      <c r="H2847" s="3">
        <v>11</v>
      </c>
      <c r="I2847" s="68" t="str">
        <f>VLOOKUP(C2847,СПРАВОЧНИК!B:D,2,0)</f>
        <v>ЕВРОПА</v>
      </c>
      <c r="J2847" s="68" t="str">
        <f>VLOOKUP(C2847,СПРАВОЧНИК!B:D,3,0)</f>
        <v>ИНОМАРКИ</v>
      </c>
      <c r="K2847" s="69" t="str">
        <f>VLOOKUP(СВОД2023[[#This Row],[ФО]],СПРАВОЧНИК!H:P,2,0)</f>
        <v>Приволжский ФО</v>
      </c>
    </row>
    <row r="2848" spans="1:11" x14ac:dyDescent="0.2">
      <c r="A2848" t="s">
        <v>600</v>
      </c>
      <c r="B2848" t="s">
        <v>591</v>
      </c>
      <c r="C2848" s="1" t="s">
        <v>173</v>
      </c>
      <c r="D2848" s="1" t="s">
        <v>2126</v>
      </c>
      <c r="E2848" s="2">
        <v>1</v>
      </c>
      <c r="F2848" s="3"/>
      <c r="G2848" s="2">
        <v>2</v>
      </c>
      <c r="H2848" s="3">
        <v>2</v>
      </c>
      <c r="I2848" s="68" t="str">
        <f>VLOOKUP(C2848,СПРАВОЧНИК!B:D,2,0)</f>
        <v>ЕВРОПА</v>
      </c>
      <c r="J2848" s="68" t="str">
        <f>VLOOKUP(C2848,СПРАВОЧНИК!B:D,3,0)</f>
        <v>ИНОМАРКИ</v>
      </c>
      <c r="K2848" s="69" t="str">
        <f>VLOOKUP(СВОД2023[[#This Row],[ФО]],СПРАВОЧНИК!H:P,2,0)</f>
        <v>Приволжский ФО</v>
      </c>
    </row>
    <row r="2849" spans="1:11" x14ac:dyDescent="0.2">
      <c r="A2849" t="s">
        <v>600</v>
      </c>
      <c r="B2849" t="s">
        <v>591</v>
      </c>
      <c r="C2849" s="1" t="s">
        <v>173</v>
      </c>
      <c r="D2849" s="1" t="s">
        <v>2127</v>
      </c>
      <c r="E2849" s="2"/>
      <c r="F2849" s="3"/>
      <c r="G2849" s="2"/>
      <c r="H2849" s="3">
        <v>1</v>
      </c>
      <c r="I2849" s="68" t="str">
        <f>VLOOKUP(C2849,СПРАВОЧНИК!B:D,2,0)</f>
        <v>ЕВРОПА</v>
      </c>
      <c r="J2849" s="68" t="str">
        <f>VLOOKUP(C2849,СПРАВОЧНИК!B:D,3,0)</f>
        <v>ИНОМАРКИ</v>
      </c>
      <c r="K2849" s="69" t="str">
        <f>VLOOKUP(СВОД2023[[#This Row],[ФО]],СПРАВОЧНИК!H:P,2,0)</f>
        <v>Приволжский ФО</v>
      </c>
    </row>
    <row r="2850" spans="1:11" x14ac:dyDescent="0.2">
      <c r="A2850" t="s">
        <v>600</v>
      </c>
      <c r="B2850" t="s">
        <v>591</v>
      </c>
      <c r="C2850" s="1" t="s">
        <v>177</v>
      </c>
      <c r="D2850" s="1" t="s">
        <v>2128</v>
      </c>
      <c r="E2850" s="2"/>
      <c r="F2850" s="3"/>
      <c r="G2850" s="2">
        <v>1</v>
      </c>
      <c r="H2850" s="3"/>
      <c r="I2850" s="68" t="str">
        <f>VLOOKUP(C2850,СПРАВОЧНИК!B:D,2,0)</f>
        <v>США</v>
      </c>
      <c r="J2850" s="68" t="str">
        <f>VLOOKUP(C2850,СПРАВОЧНИК!B:D,3,0)</f>
        <v>ИНОМАРКИ</v>
      </c>
      <c r="K2850" s="69" t="str">
        <f>VLOOKUP(СВОД2023[[#This Row],[ФО]],СПРАВОЧНИК!H:P,2,0)</f>
        <v>Приволжский ФО</v>
      </c>
    </row>
    <row r="2851" spans="1:11" x14ac:dyDescent="0.2">
      <c r="A2851" t="s">
        <v>600</v>
      </c>
      <c r="B2851" t="s">
        <v>591</v>
      </c>
      <c r="C2851" s="1" t="s">
        <v>177</v>
      </c>
      <c r="D2851" s="1" t="s">
        <v>178</v>
      </c>
      <c r="E2851" s="2">
        <v>1</v>
      </c>
      <c r="F2851" s="3"/>
      <c r="G2851" s="2">
        <v>4</v>
      </c>
      <c r="H2851" s="3"/>
      <c r="I2851" s="68" t="str">
        <f>VLOOKUP(C2851,СПРАВОЧНИК!B:D,2,0)</f>
        <v>США</v>
      </c>
      <c r="J2851" s="68" t="str">
        <f>VLOOKUP(C2851,СПРАВОЧНИК!B:D,3,0)</f>
        <v>ИНОМАРКИ</v>
      </c>
      <c r="K2851" s="69" t="str">
        <f>VLOOKUP(СВОД2023[[#This Row],[ФО]],СПРАВОЧНИК!H:P,2,0)</f>
        <v>Приволжский ФО</v>
      </c>
    </row>
    <row r="2852" spans="1:11" x14ac:dyDescent="0.2">
      <c r="A2852" t="s">
        <v>600</v>
      </c>
      <c r="B2852" t="s">
        <v>591</v>
      </c>
      <c r="C2852" s="1" t="s">
        <v>177</v>
      </c>
      <c r="D2852" s="1" t="s">
        <v>2129</v>
      </c>
      <c r="E2852" s="2"/>
      <c r="F2852" s="3"/>
      <c r="G2852" s="2">
        <v>2</v>
      </c>
      <c r="H2852" s="3"/>
      <c r="I2852" s="68" t="str">
        <f>VLOOKUP(C2852,СПРАВОЧНИК!B:D,2,0)</f>
        <v>США</v>
      </c>
      <c r="J2852" s="68" t="str">
        <f>VLOOKUP(C2852,СПРАВОЧНИК!B:D,3,0)</f>
        <v>ИНОМАРКИ</v>
      </c>
      <c r="K2852" s="69" t="str">
        <f>VLOOKUP(СВОД2023[[#This Row],[ФО]],СПРАВОЧНИК!H:P,2,0)</f>
        <v>Приволжский ФО</v>
      </c>
    </row>
    <row r="2853" spans="1:11" x14ac:dyDescent="0.2">
      <c r="A2853" t="s">
        <v>600</v>
      </c>
      <c r="B2853" t="s">
        <v>591</v>
      </c>
      <c r="C2853" s="1" t="s">
        <v>177</v>
      </c>
      <c r="D2853" s="1" t="s">
        <v>2130</v>
      </c>
      <c r="E2853" s="2"/>
      <c r="F2853" s="3"/>
      <c r="G2853" s="2">
        <v>1</v>
      </c>
      <c r="H2853" s="3"/>
      <c r="I2853" s="68" t="str">
        <f>VLOOKUP(C2853,СПРАВОЧНИК!B:D,2,0)</f>
        <v>США</v>
      </c>
      <c r="J2853" s="68" t="str">
        <f>VLOOKUP(C2853,СПРАВОЧНИК!B:D,3,0)</f>
        <v>ИНОМАРКИ</v>
      </c>
      <c r="K2853" s="69" t="str">
        <f>VLOOKUP(СВОД2023[[#This Row],[ФО]],СПРАВОЧНИК!H:P,2,0)</f>
        <v>Приволжский ФО</v>
      </c>
    </row>
    <row r="2854" spans="1:11" x14ac:dyDescent="0.2">
      <c r="A2854" t="s">
        <v>600</v>
      </c>
      <c r="B2854" t="s">
        <v>591</v>
      </c>
      <c r="C2854" s="1" t="s">
        <v>177</v>
      </c>
      <c r="D2854" s="1" t="s">
        <v>2131</v>
      </c>
      <c r="E2854" s="2"/>
      <c r="F2854" s="3"/>
      <c r="G2854" s="2"/>
      <c r="H2854" s="3">
        <v>1</v>
      </c>
      <c r="I2854" s="68" t="str">
        <f>VLOOKUP(C2854,СПРАВОЧНИК!B:D,2,0)</f>
        <v>США</v>
      </c>
      <c r="J2854" s="68" t="str">
        <f>VLOOKUP(C2854,СПРАВОЧНИК!B:D,3,0)</f>
        <v>ИНОМАРКИ</v>
      </c>
      <c r="K2854" s="69" t="str">
        <f>VLOOKUP(СВОД2023[[#This Row],[ФО]],СПРАВОЧНИК!H:P,2,0)</f>
        <v>Приволжский ФО</v>
      </c>
    </row>
    <row r="2855" spans="1:11" x14ac:dyDescent="0.2">
      <c r="A2855" t="s">
        <v>600</v>
      </c>
      <c r="B2855" t="s">
        <v>591</v>
      </c>
      <c r="C2855" s="1" t="s">
        <v>177</v>
      </c>
      <c r="D2855" s="1" t="s">
        <v>821</v>
      </c>
      <c r="E2855" s="2">
        <v>42</v>
      </c>
      <c r="F2855" s="3">
        <v>24</v>
      </c>
      <c r="G2855" s="2">
        <v>246</v>
      </c>
      <c r="H2855" s="3">
        <v>156</v>
      </c>
      <c r="I2855" s="68" t="str">
        <f>VLOOKUP(C2855,СПРАВОЧНИК!B:D,2,0)</f>
        <v>США</v>
      </c>
      <c r="J2855" s="68" t="str">
        <f>VLOOKUP(C2855,СПРАВОЧНИК!B:D,3,0)</f>
        <v>ИНОМАРКИ</v>
      </c>
      <c r="K2855" s="69" t="str">
        <f>VLOOKUP(СВОД2023[[#This Row],[ФО]],СПРАВОЧНИК!H:P,2,0)</f>
        <v>Приволжский ФО</v>
      </c>
    </row>
    <row r="2856" spans="1:11" x14ac:dyDescent="0.2">
      <c r="A2856" t="s">
        <v>600</v>
      </c>
      <c r="B2856" t="s">
        <v>591</v>
      </c>
      <c r="C2856" s="1" t="s">
        <v>177</v>
      </c>
      <c r="D2856" s="1" t="s">
        <v>179</v>
      </c>
      <c r="E2856" s="2">
        <v>4</v>
      </c>
      <c r="F2856" s="3"/>
      <c r="G2856" s="2">
        <v>20</v>
      </c>
      <c r="H2856" s="3">
        <v>7</v>
      </c>
      <c r="I2856" s="68" t="str">
        <f>VLOOKUP(C2856,СПРАВОЧНИК!B:D,2,0)</f>
        <v>США</v>
      </c>
      <c r="J2856" s="68" t="str">
        <f>VLOOKUP(C2856,СПРАВОЧНИК!B:D,3,0)</f>
        <v>ИНОМАРКИ</v>
      </c>
      <c r="K2856" s="69" t="str">
        <f>VLOOKUP(СВОД2023[[#This Row],[ФО]],СПРАВОЧНИК!H:P,2,0)</f>
        <v>Приволжский ФО</v>
      </c>
    </row>
    <row r="2857" spans="1:11" x14ac:dyDescent="0.2">
      <c r="A2857" t="s">
        <v>600</v>
      </c>
      <c r="B2857" t="s">
        <v>591</v>
      </c>
      <c r="C2857" s="1" t="s">
        <v>177</v>
      </c>
      <c r="D2857" s="1" t="s">
        <v>180</v>
      </c>
      <c r="E2857" s="2">
        <v>44</v>
      </c>
      <c r="F2857" s="3">
        <v>23</v>
      </c>
      <c r="G2857" s="2">
        <v>236</v>
      </c>
      <c r="H2857" s="3">
        <v>119</v>
      </c>
      <c r="I2857" s="68" t="str">
        <f>VLOOKUP(C2857,СПРАВОЧНИК!B:D,2,0)</f>
        <v>США</v>
      </c>
      <c r="J2857" s="68" t="str">
        <f>VLOOKUP(C2857,СПРАВОЧНИК!B:D,3,0)</f>
        <v>ИНОМАРКИ</v>
      </c>
      <c r="K2857" s="69" t="str">
        <f>VLOOKUP(СВОД2023[[#This Row],[ФО]],СПРАВОЧНИК!H:P,2,0)</f>
        <v>Приволжский ФО</v>
      </c>
    </row>
    <row r="2858" spans="1:11" x14ac:dyDescent="0.2">
      <c r="A2858" t="s">
        <v>600</v>
      </c>
      <c r="B2858" t="s">
        <v>591</v>
      </c>
      <c r="C2858" s="1" t="s">
        <v>177</v>
      </c>
      <c r="D2858" s="1" t="s">
        <v>1431</v>
      </c>
      <c r="E2858" s="2">
        <v>4</v>
      </c>
      <c r="F2858" s="3">
        <v>4</v>
      </c>
      <c r="G2858" s="2">
        <v>33</v>
      </c>
      <c r="H2858" s="3">
        <v>21</v>
      </c>
      <c r="I2858" s="68" t="str">
        <f>VLOOKUP(C2858,СПРАВОЧНИК!B:D,2,0)</f>
        <v>США</v>
      </c>
      <c r="J2858" s="68" t="str">
        <f>VLOOKUP(C2858,СПРАВОЧНИК!B:D,3,0)</f>
        <v>ИНОМАРКИ</v>
      </c>
      <c r="K2858" s="69" t="str">
        <f>VLOOKUP(СВОД2023[[#This Row],[ФО]],СПРАВОЧНИК!H:P,2,0)</f>
        <v>Приволжский ФО</v>
      </c>
    </row>
    <row r="2859" spans="1:11" x14ac:dyDescent="0.2">
      <c r="A2859" t="s">
        <v>600</v>
      </c>
      <c r="B2859" t="s">
        <v>591</v>
      </c>
      <c r="C2859" s="1" t="s">
        <v>177</v>
      </c>
      <c r="D2859" s="1" t="s">
        <v>181</v>
      </c>
      <c r="E2859" s="2">
        <v>1</v>
      </c>
      <c r="F2859" s="3">
        <v>1</v>
      </c>
      <c r="G2859" s="2">
        <v>12</v>
      </c>
      <c r="H2859" s="3">
        <v>6</v>
      </c>
      <c r="I2859" s="68" t="str">
        <f>VLOOKUP(C2859,СПРАВОЧНИК!B:D,2,0)</f>
        <v>США</v>
      </c>
      <c r="J2859" s="68" t="str">
        <f>VLOOKUP(C2859,СПРАВОЧНИК!B:D,3,0)</f>
        <v>ИНОМАРКИ</v>
      </c>
      <c r="K2859" s="69" t="str">
        <f>VLOOKUP(СВОД2023[[#This Row],[ФО]],СПРАВОЧНИК!H:P,2,0)</f>
        <v>Приволжский ФО</v>
      </c>
    </row>
    <row r="2860" spans="1:11" x14ac:dyDescent="0.2">
      <c r="A2860" t="s">
        <v>600</v>
      </c>
      <c r="B2860" t="s">
        <v>591</v>
      </c>
      <c r="C2860" s="1" t="s">
        <v>177</v>
      </c>
      <c r="D2860" s="1" t="s">
        <v>182</v>
      </c>
      <c r="E2860" s="2">
        <v>54</v>
      </c>
      <c r="F2860" s="3">
        <v>46</v>
      </c>
      <c r="G2860" s="2">
        <v>264</v>
      </c>
      <c r="H2860" s="3">
        <v>231</v>
      </c>
      <c r="I2860" s="68" t="str">
        <f>VLOOKUP(C2860,СПРАВОЧНИК!B:D,2,0)</f>
        <v>США</v>
      </c>
      <c r="J2860" s="68" t="str">
        <f>VLOOKUP(C2860,СПРАВОЧНИК!B:D,3,0)</f>
        <v>ИНОМАРКИ</v>
      </c>
      <c r="K2860" s="69" t="str">
        <f>VLOOKUP(СВОД2023[[#This Row],[ФО]],СПРАВОЧНИК!H:P,2,0)</f>
        <v>Приволжский ФО</v>
      </c>
    </row>
    <row r="2861" spans="1:11" x14ac:dyDescent="0.2">
      <c r="A2861" t="s">
        <v>600</v>
      </c>
      <c r="B2861" t="s">
        <v>591</v>
      </c>
      <c r="C2861" s="1" t="s">
        <v>177</v>
      </c>
      <c r="D2861" s="1" t="s">
        <v>1433</v>
      </c>
      <c r="E2861" s="2"/>
      <c r="F2861" s="3"/>
      <c r="G2861" s="2">
        <v>3</v>
      </c>
      <c r="H2861" s="3">
        <v>2</v>
      </c>
      <c r="I2861" s="68" t="str">
        <f>VLOOKUP(C2861,СПРАВОЧНИК!B:D,2,0)</f>
        <v>США</v>
      </c>
      <c r="J2861" s="68" t="str">
        <f>VLOOKUP(C2861,СПРАВОЧНИК!B:D,3,0)</f>
        <v>ИНОМАРКИ</v>
      </c>
      <c r="K2861" s="69" t="str">
        <f>VLOOKUP(СВОД2023[[#This Row],[ФО]],СПРАВОЧНИК!H:P,2,0)</f>
        <v>Приволжский ФО</v>
      </c>
    </row>
    <row r="2862" spans="1:11" x14ac:dyDescent="0.2">
      <c r="A2862" t="s">
        <v>600</v>
      </c>
      <c r="B2862" t="s">
        <v>591</v>
      </c>
      <c r="C2862" s="1" t="s">
        <v>177</v>
      </c>
      <c r="D2862" s="1" t="s">
        <v>183</v>
      </c>
      <c r="E2862" s="2">
        <v>177</v>
      </c>
      <c r="F2862" s="3">
        <v>109</v>
      </c>
      <c r="G2862" s="2">
        <v>830</v>
      </c>
      <c r="H2862" s="3">
        <v>620</v>
      </c>
      <c r="I2862" s="68" t="str">
        <f>VLOOKUP(C2862,СПРАВОЧНИК!B:D,2,0)</f>
        <v>США</v>
      </c>
      <c r="J2862" s="68" t="str">
        <f>VLOOKUP(C2862,СПРАВОЧНИК!B:D,3,0)</f>
        <v>ИНОМАРКИ</v>
      </c>
      <c r="K2862" s="69" t="str">
        <f>VLOOKUP(СВОД2023[[#This Row],[ФО]],СПРАВОЧНИК!H:P,2,0)</f>
        <v>Приволжский ФО</v>
      </c>
    </row>
    <row r="2863" spans="1:11" x14ac:dyDescent="0.2">
      <c r="A2863" t="s">
        <v>600</v>
      </c>
      <c r="B2863" t="s">
        <v>591</v>
      </c>
      <c r="C2863" s="1" t="s">
        <v>177</v>
      </c>
      <c r="D2863" s="1" t="s">
        <v>2132</v>
      </c>
      <c r="E2863" s="2"/>
      <c r="F2863" s="3"/>
      <c r="G2863" s="2">
        <v>2</v>
      </c>
      <c r="H2863" s="3"/>
      <c r="I2863" s="68" t="str">
        <f>VLOOKUP(C2863,СПРАВОЧНИК!B:D,2,0)</f>
        <v>США</v>
      </c>
      <c r="J2863" s="68" t="str">
        <f>VLOOKUP(C2863,СПРАВОЧНИК!B:D,3,0)</f>
        <v>ИНОМАРКИ</v>
      </c>
      <c r="K2863" s="69" t="str">
        <f>VLOOKUP(СВОД2023[[#This Row],[ФО]],СПРАВОЧНИК!H:P,2,0)</f>
        <v>Приволжский ФО</v>
      </c>
    </row>
    <row r="2864" spans="1:11" x14ac:dyDescent="0.2">
      <c r="A2864" t="s">
        <v>600</v>
      </c>
      <c r="B2864" t="s">
        <v>591</v>
      </c>
      <c r="C2864" s="1" t="s">
        <v>177</v>
      </c>
      <c r="D2864" s="1" t="s">
        <v>1434</v>
      </c>
      <c r="E2864" s="2">
        <v>53</v>
      </c>
      <c r="F2864" s="3">
        <v>49</v>
      </c>
      <c r="G2864" s="2">
        <v>272</v>
      </c>
      <c r="H2864" s="3">
        <v>223</v>
      </c>
      <c r="I2864" s="68" t="str">
        <f>VLOOKUP(C2864,СПРАВОЧНИК!B:D,2,0)</f>
        <v>США</v>
      </c>
      <c r="J2864" s="68" t="str">
        <f>VLOOKUP(C2864,СПРАВОЧНИК!B:D,3,0)</f>
        <v>ИНОМАРКИ</v>
      </c>
      <c r="K2864" s="69" t="str">
        <f>VLOOKUP(СВОД2023[[#This Row],[ФО]],СПРАВОЧНИК!H:P,2,0)</f>
        <v>Приволжский ФО</v>
      </c>
    </row>
    <row r="2865" spans="1:11" x14ac:dyDescent="0.2">
      <c r="A2865" t="s">
        <v>600</v>
      </c>
      <c r="B2865" t="s">
        <v>591</v>
      </c>
      <c r="C2865" s="1" t="s">
        <v>177</v>
      </c>
      <c r="D2865" s="1" t="s">
        <v>646</v>
      </c>
      <c r="E2865" s="2">
        <v>2063</v>
      </c>
      <c r="F2865" s="3">
        <v>1504</v>
      </c>
      <c r="G2865" s="2">
        <v>10844</v>
      </c>
      <c r="H2865" s="3">
        <v>7919</v>
      </c>
      <c r="I2865" s="68" t="str">
        <f>VLOOKUP(C2865,СПРАВОЧНИК!B:D,2,0)</f>
        <v>США</v>
      </c>
      <c r="J2865" s="68" t="str">
        <f>VLOOKUP(C2865,СПРАВОЧНИК!B:D,3,0)</f>
        <v>ИНОМАРКИ</v>
      </c>
      <c r="K2865" s="69" t="str">
        <f>VLOOKUP(СВОД2023[[#This Row],[ФО]],СПРАВОЧНИК!H:P,2,0)</f>
        <v>Приволжский ФО</v>
      </c>
    </row>
    <row r="2866" spans="1:11" x14ac:dyDescent="0.2">
      <c r="A2866" t="s">
        <v>600</v>
      </c>
      <c r="B2866" t="s">
        <v>591</v>
      </c>
      <c r="C2866" s="1" t="s">
        <v>177</v>
      </c>
      <c r="D2866" s="1" t="s">
        <v>2133</v>
      </c>
      <c r="E2866" s="2">
        <v>6</v>
      </c>
      <c r="F2866" s="3"/>
      <c r="G2866" s="2">
        <v>20</v>
      </c>
      <c r="H2866" s="3">
        <v>12</v>
      </c>
      <c r="I2866" s="68" t="str">
        <f>VLOOKUP(C2866,СПРАВОЧНИК!B:D,2,0)</f>
        <v>США</v>
      </c>
      <c r="J2866" s="68" t="str">
        <f>VLOOKUP(C2866,СПРАВОЧНИК!B:D,3,0)</f>
        <v>ИНОМАРКИ</v>
      </c>
      <c r="K2866" s="69" t="str">
        <f>VLOOKUP(СВОД2023[[#This Row],[ФО]],СПРАВОЧНИК!H:P,2,0)</f>
        <v>Приволжский ФО</v>
      </c>
    </row>
    <row r="2867" spans="1:11" x14ac:dyDescent="0.2">
      <c r="A2867" t="s">
        <v>600</v>
      </c>
      <c r="B2867" t="s">
        <v>591</v>
      </c>
      <c r="C2867" s="1" t="s">
        <v>177</v>
      </c>
      <c r="D2867" s="1" t="s">
        <v>1436</v>
      </c>
      <c r="E2867" s="2"/>
      <c r="F2867" s="3"/>
      <c r="G2867" s="2"/>
      <c r="H2867" s="3">
        <v>2</v>
      </c>
      <c r="I2867" s="68" t="str">
        <f>VLOOKUP(C2867,СПРАВОЧНИК!B:D,2,0)</f>
        <v>США</v>
      </c>
      <c r="J2867" s="68" t="str">
        <f>VLOOKUP(C2867,СПРАВОЧНИК!B:D,3,0)</f>
        <v>ИНОМАРКИ</v>
      </c>
      <c r="K2867" s="69" t="str">
        <f>VLOOKUP(СВОД2023[[#This Row],[ФО]],СПРАВОЧНИК!H:P,2,0)</f>
        <v>Приволжский ФО</v>
      </c>
    </row>
    <row r="2868" spans="1:11" x14ac:dyDescent="0.2">
      <c r="A2868" t="s">
        <v>600</v>
      </c>
      <c r="B2868" t="s">
        <v>591</v>
      </c>
      <c r="C2868" s="1" t="s">
        <v>177</v>
      </c>
      <c r="D2868" s="1" t="s">
        <v>2134</v>
      </c>
      <c r="E2868" s="2"/>
      <c r="F2868" s="3"/>
      <c r="G2868" s="2">
        <v>1</v>
      </c>
      <c r="H2868" s="3"/>
      <c r="I2868" s="68" t="str">
        <f>VLOOKUP(C2868,СПРАВОЧНИК!B:D,2,0)</f>
        <v>США</v>
      </c>
      <c r="J2868" s="68" t="str">
        <f>VLOOKUP(C2868,СПРАВОЧНИК!B:D,3,0)</f>
        <v>ИНОМАРКИ</v>
      </c>
      <c r="K2868" s="69" t="str">
        <f>VLOOKUP(СВОД2023[[#This Row],[ФО]],СПРАВОЧНИК!H:P,2,0)</f>
        <v>Приволжский ФО</v>
      </c>
    </row>
    <row r="2869" spans="1:11" x14ac:dyDescent="0.2">
      <c r="A2869" t="s">
        <v>600</v>
      </c>
      <c r="B2869" t="s">
        <v>591</v>
      </c>
      <c r="C2869" s="1" t="s">
        <v>177</v>
      </c>
      <c r="D2869" s="1" t="s">
        <v>184</v>
      </c>
      <c r="E2869" s="2">
        <v>295</v>
      </c>
      <c r="F2869" s="3">
        <v>218</v>
      </c>
      <c r="G2869" s="2">
        <v>1466</v>
      </c>
      <c r="H2869" s="3">
        <v>1084</v>
      </c>
      <c r="I2869" s="68" t="str">
        <f>VLOOKUP(C2869,СПРАВОЧНИК!B:D,2,0)</f>
        <v>США</v>
      </c>
      <c r="J2869" s="68" t="str">
        <f>VLOOKUP(C2869,СПРАВОЧНИК!B:D,3,0)</f>
        <v>ИНОМАРКИ</v>
      </c>
      <c r="K2869" s="69" t="str">
        <f>VLOOKUP(СВОД2023[[#This Row],[ФО]],СПРАВОЧНИК!H:P,2,0)</f>
        <v>Приволжский ФО</v>
      </c>
    </row>
    <row r="2870" spans="1:11" x14ac:dyDescent="0.2">
      <c r="A2870" t="s">
        <v>600</v>
      </c>
      <c r="B2870" t="s">
        <v>591</v>
      </c>
      <c r="C2870" s="1" t="s">
        <v>177</v>
      </c>
      <c r="D2870" s="1" t="s">
        <v>1437</v>
      </c>
      <c r="E2870" s="2">
        <v>18</v>
      </c>
      <c r="F2870" s="3">
        <v>8</v>
      </c>
      <c r="G2870" s="2">
        <v>73</v>
      </c>
      <c r="H2870" s="3">
        <v>58</v>
      </c>
      <c r="I2870" s="68" t="str">
        <f>VLOOKUP(C2870,СПРАВОЧНИК!B:D,2,0)</f>
        <v>США</v>
      </c>
      <c r="J2870" s="68" t="str">
        <f>VLOOKUP(C2870,СПРАВОЧНИК!B:D,3,0)</f>
        <v>ИНОМАРКИ</v>
      </c>
      <c r="K2870" s="69" t="str">
        <f>VLOOKUP(СВОД2023[[#This Row],[ФО]],СПРАВОЧНИК!H:P,2,0)</f>
        <v>Приволжский ФО</v>
      </c>
    </row>
    <row r="2871" spans="1:11" x14ac:dyDescent="0.2">
      <c r="A2871" t="s">
        <v>600</v>
      </c>
      <c r="B2871" t="s">
        <v>591</v>
      </c>
      <c r="C2871" s="1" t="s">
        <v>177</v>
      </c>
      <c r="D2871" s="1" t="s">
        <v>2135</v>
      </c>
      <c r="E2871" s="2">
        <v>1</v>
      </c>
      <c r="F2871" s="3"/>
      <c r="G2871" s="2">
        <v>3</v>
      </c>
      <c r="H2871" s="3">
        <v>1</v>
      </c>
      <c r="I2871" s="68" t="str">
        <f>VLOOKUP(C2871,СПРАВОЧНИК!B:D,2,0)</f>
        <v>США</v>
      </c>
      <c r="J2871" s="68" t="str">
        <f>VLOOKUP(C2871,СПРАВОЧНИК!B:D,3,0)</f>
        <v>ИНОМАРКИ</v>
      </c>
      <c r="K2871" s="69" t="str">
        <f>VLOOKUP(СВОД2023[[#This Row],[ФО]],СПРАВОЧНИК!H:P,2,0)</f>
        <v>Приволжский ФО</v>
      </c>
    </row>
    <row r="2872" spans="1:11" x14ac:dyDescent="0.2">
      <c r="A2872" t="s">
        <v>600</v>
      </c>
      <c r="B2872" t="s">
        <v>591</v>
      </c>
      <c r="C2872" s="1" t="s">
        <v>177</v>
      </c>
      <c r="D2872" s="1" t="s">
        <v>2136</v>
      </c>
      <c r="E2872" s="2">
        <v>4</v>
      </c>
      <c r="F2872" s="3">
        <v>1</v>
      </c>
      <c r="G2872" s="2">
        <v>15</v>
      </c>
      <c r="H2872" s="3">
        <v>6</v>
      </c>
      <c r="I2872" s="68" t="str">
        <f>VLOOKUP(C2872,СПРАВОЧНИК!B:D,2,0)</f>
        <v>США</v>
      </c>
      <c r="J2872" s="68" t="str">
        <f>VLOOKUP(C2872,СПРАВОЧНИК!B:D,3,0)</f>
        <v>ИНОМАРКИ</v>
      </c>
      <c r="K2872" s="69" t="str">
        <f>VLOOKUP(СВОД2023[[#This Row],[ФО]],СПРАВОЧНИК!H:P,2,0)</f>
        <v>Приволжский ФО</v>
      </c>
    </row>
    <row r="2873" spans="1:11" x14ac:dyDescent="0.2">
      <c r="A2873" t="s">
        <v>600</v>
      </c>
      <c r="B2873" t="s">
        <v>591</v>
      </c>
      <c r="C2873" s="1" t="s">
        <v>177</v>
      </c>
      <c r="D2873" s="1" t="s">
        <v>1440</v>
      </c>
      <c r="E2873" s="2">
        <v>151</v>
      </c>
      <c r="F2873" s="3">
        <v>102</v>
      </c>
      <c r="G2873" s="2">
        <v>865</v>
      </c>
      <c r="H2873" s="3">
        <v>558</v>
      </c>
      <c r="I2873" s="68" t="str">
        <f>VLOOKUP(C2873,СПРАВОЧНИК!B:D,2,0)</f>
        <v>США</v>
      </c>
      <c r="J2873" s="68" t="str">
        <f>VLOOKUP(C2873,СПРАВОЧНИК!B:D,3,0)</f>
        <v>ИНОМАРКИ</v>
      </c>
      <c r="K2873" s="69" t="str">
        <f>VLOOKUP(СВОД2023[[#This Row],[ФО]],СПРАВОЧНИК!H:P,2,0)</f>
        <v>Приволжский ФО</v>
      </c>
    </row>
    <row r="2874" spans="1:11" x14ac:dyDescent="0.2">
      <c r="A2874" t="s">
        <v>600</v>
      </c>
      <c r="B2874" t="s">
        <v>591</v>
      </c>
      <c r="C2874" s="1" t="s">
        <v>177</v>
      </c>
      <c r="D2874" s="1" t="s">
        <v>1441</v>
      </c>
      <c r="E2874" s="2">
        <v>18</v>
      </c>
      <c r="F2874" s="3">
        <v>12</v>
      </c>
      <c r="G2874" s="2">
        <v>101</v>
      </c>
      <c r="H2874" s="3">
        <v>89</v>
      </c>
      <c r="I2874" s="68" t="str">
        <f>VLOOKUP(C2874,СПРАВОЧНИК!B:D,2,0)</f>
        <v>США</v>
      </c>
      <c r="J2874" s="68" t="str">
        <f>VLOOKUP(C2874,СПРАВОЧНИК!B:D,3,0)</f>
        <v>ИНОМАРКИ</v>
      </c>
      <c r="K2874" s="69" t="str">
        <f>VLOOKUP(СВОД2023[[#This Row],[ФО]],СПРАВОЧНИК!H:P,2,0)</f>
        <v>Приволжский ФО</v>
      </c>
    </row>
    <row r="2875" spans="1:11" x14ac:dyDescent="0.2">
      <c r="A2875" t="s">
        <v>600</v>
      </c>
      <c r="B2875" t="s">
        <v>591</v>
      </c>
      <c r="C2875" s="1" t="s">
        <v>177</v>
      </c>
      <c r="D2875" s="1" t="s">
        <v>185</v>
      </c>
      <c r="E2875" s="2">
        <v>264</v>
      </c>
      <c r="F2875" s="3">
        <v>217</v>
      </c>
      <c r="G2875" s="2">
        <v>1579</v>
      </c>
      <c r="H2875" s="3">
        <v>1204</v>
      </c>
      <c r="I2875" s="68" t="str">
        <f>VLOOKUP(C2875,СПРАВОЧНИК!B:D,2,0)</f>
        <v>США</v>
      </c>
      <c r="J2875" s="68" t="str">
        <f>VLOOKUP(C2875,СПРАВОЧНИК!B:D,3,0)</f>
        <v>ИНОМАРКИ</v>
      </c>
      <c r="K2875" s="69" t="str">
        <f>VLOOKUP(СВОД2023[[#This Row],[ФО]],СПРАВОЧНИК!H:P,2,0)</f>
        <v>Приволжский ФО</v>
      </c>
    </row>
    <row r="2876" spans="1:11" x14ac:dyDescent="0.2">
      <c r="A2876" t="s">
        <v>600</v>
      </c>
      <c r="B2876" t="s">
        <v>591</v>
      </c>
      <c r="C2876" s="1" t="s">
        <v>177</v>
      </c>
      <c r="D2876" s="1" t="s">
        <v>186</v>
      </c>
      <c r="E2876" s="2">
        <v>35</v>
      </c>
      <c r="F2876" s="3">
        <v>7</v>
      </c>
      <c r="G2876" s="2">
        <v>125</v>
      </c>
      <c r="H2876" s="3">
        <v>57</v>
      </c>
      <c r="I2876" s="68" t="str">
        <f>VLOOKUP(C2876,СПРАВОЧНИК!B:D,2,0)</f>
        <v>США</v>
      </c>
      <c r="J2876" s="68" t="str">
        <f>VLOOKUP(C2876,СПРАВОЧНИК!B:D,3,0)</f>
        <v>ИНОМАРКИ</v>
      </c>
      <c r="K2876" s="69" t="str">
        <f>VLOOKUP(СВОД2023[[#This Row],[ФО]],СПРАВОЧНИК!H:P,2,0)</f>
        <v>Приволжский ФО</v>
      </c>
    </row>
    <row r="2877" spans="1:11" x14ac:dyDescent="0.2">
      <c r="A2877" t="s">
        <v>600</v>
      </c>
      <c r="B2877" t="s">
        <v>591</v>
      </c>
      <c r="C2877" s="1" t="s">
        <v>177</v>
      </c>
      <c r="D2877" s="1" t="s">
        <v>2137</v>
      </c>
      <c r="E2877" s="2"/>
      <c r="F2877" s="3">
        <v>1</v>
      </c>
      <c r="G2877" s="2">
        <v>1</v>
      </c>
      <c r="H2877" s="3">
        <v>1</v>
      </c>
      <c r="I2877" s="68" t="str">
        <f>VLOOKUP(C2877,СПРАВОЧНИК!B:D,2,0)</f>
        <v>США</v>
      </c>
      <c r="J2877" s="68" t="str">
        <f>VLOOKUP(C2877,СПРАВОЧНИК!B:D,3,0)</f>
        <v>ИНОМАРКИ</v>
      </c>
      <c r="K2877" s="69" t="str">
        <f>VLOOKUP(СВОД2023[[#This Row],[ФО]],СПРАВОЧНИК!H:P,2,0)</f>
        <v>Приволжский ФО</v>
      </c>
    </row>
    <row r="2878" spans="1:11" x14ac:dyDescent="0.2">
      <c r="A2878" t="s">
        <v>600</v>
      </c>
      <c r="B2878" t="s">
        <v>591</v>
      </c>
      <c r="C2878" s="1" t="s">
        <v>177</v>
      </c>
      <c r="D2878" s="1" t="s">
        <v>1442</v>
      </c>
      <c r="E2878" s="2"/>
      <c r="F2878" s="3">
        <v>2</v>
      </c>
      <c r="G2878" s="2">
        <v>3</v>
      </c>
      <c r="H2878" s="3">
        <v>4</v>
      </c>
      <c r="I2878" s="68" t="str">
        <f>VLOOKUP(C2878,СПРАВОЧНИК!B:D,2,0)</f>
        <v>США</v>
      </c>
      <c r="J2878" s="68" t="str">
        <f>VLOOKUP(C2878,СПРАВОЧНИК!B:D,3,0)</f>
        <v>ИНОМАРКИ</v>
      </c>
      <c r="K2878" s="69" t="str">
        <f>VLOOKUP(СВОД2023[[#This Row],[ФО]],СПРАВОЧНИК!H:P,2,0)</f>
        <v>Приволжский ФО</v>
      </c>
    </row>
    <row r="2879" spans="1:11" x14ac:dyDescent="0.2">
      <c r="A2879" t="s">
        <v>600</v>
      </c>
      <c r="B2879" t="s">
        <v>591</v>
      </c>
      <c r="C2879" s="1" t="s">
        <v>177</v>
      </c>
      <c r="D2879" s="1" t="s">
        <v>2138</v>
      </c>
      <c r="E2879" s="2"/>
      <c r="F2879" s="3"/>
      <c r="G2879" s="2">
        <v>1</v>
      </c>
      <c r="H2879" s="3">
        <v>2</v>
      </c>
      <c r="I2879" s="68" t="str">
        <f>VLOOKUP(C2879,СПРАВОЧНИК!B:D,2,0)</f>
        <v>США</v>
      </c>
      <c r="J2879" s="68" t="str">
        <f>VLOOKUP(C2879,СПРАВОЧНИК!B:D,3,0)</f>
        <v>ИНОМАРКИ</v>
      </c>
      <c r="K2879" s="69" t="str">
        <f>VLOOKUP(СВОД2023[[#This Row],[ФО]],СПРАВОЧНИК!H:P,2,0)</f>
        <v>Приволжский ФО</v>
      </c>
    </row>
    <row r="2880" spans="1:11" x14ac:dyDescent="0.2">
      <c r="A2880" t="s">
        <v>600</v>
      </c>
      <c r="B2880" t="s">
        <v>591</v>
      </c>
      <c r="C2880" s="1" t="s">
        <v>177</v>
      </c>
      <c r="D2880" s="1" t="s">
        <v>2139</v>
      </c>
      <c r="E2880" s="2">
        <v>3</v>
      </c>
      <c r="F2880" s="3">
        <v>6</v>
      </c>
      <c r="G2880" s="2">
        <v>13</v>
      </c>
      <c r="H2880" s="3">
        <v>20</v>
      </c>
      <c r="I2880" s="68" t="str">
        <f>VLOOKUP(C2880,СПРАВОЧНИК!B:D,2,0)</f>
        <v>США</v>
      </c>
      <c r="J2880" s="68" t="str">
        <f>VLOOKUP(C2880,СПРАВОЧНИК!B:D,3,0)</f>
        <v>ИНОМАРКИ</v>
      </c>
      <c r="K2880" s="69" t="str">
        <f>VLOOKUP(СВОД2023[[#This Row],[ФО]],СПРАВОЧНИК!H:P,2,0)</f>
        <v>Приволжский ФО</v>
      </c>
    </row>
    <row r="2881" spans="1:11" x14ac:dyDescent="0.2">
      <c r="A2881" t="s">
        <v>600</v>
      </c>
      <c r="B2881" t="s">
        <v>591</v>
      </c>
      <c r="C2881" s="1" t="s">
        <v>177</v>
      </c>
      <c r="D2881" s="1" t="s">
        <v>1443</v>
      </c>
      <c r="E2881" s="2">
        <v>20</v>
      </c>
      <c r="F2881" s="3">
        <v>12</v>
      </c>
      <c r="G2881" s="2">
        <v>85</v>
      </c>
      <c r="H2881" s="3">
        <v>57</v>
      </c>
      <c r="I2881" s="68" t="str">
        <f>VLOOKUP(C2881,СПРАВОЧНИК!B:D,2,0)</f>
        <v>США</v>
      </c>
      <c r="J2881" s="68" t="str">
        <f>VLOOKUP(C2881,СПРАВОЧНИК!B:D,3,0)</f>
        <v>ИНОМАРКИ</v>
      </c>
      <c r="K2881" s="69" t="str">
        <f>VLOOKUP(СВОД2023[[#This Row],[ФО]],СПРАВОЧНИК!H:P,2,0)</f>
        <v>Приволжский ФО</v>
      </c>
    </row>
    <row r="2882" spans="1:11" x14ac:dyDescent="0.2">
      <c r="A2882" t="s">
        <v>600</v>
      </c>
      <c r="B2882" t="s">
        <v>591</v>
      </c>
      <c r="C2882" s="1" t="s">
        <v>177</v>
      </c>
      <c r="D2882" s="1" t="s">
        <v>2140</v>
      </c>
      <c r="E2882" s="2"/>
      <c r="F2882" s="3"/>
      <c r="G2882" s="2"/>
      <c r="H2882" s="3">
        <v>2</v>
      </c>
      <c r="I2882" s="68" t="str">
        <f>VLOOKUP(C2882,СПРАВОЧНИК!B:D,2,0)</f>
        <v>США</v>
      </c>
      <c r="J2882" s="68" t="str">
        <f>VLOOKUP(C2882,СПРАВОЧНИК!B:D,3,0)</f>
        <v>ИНОМАРКИ</v>
      </c>
      <c r="K2882" s="69" t="str">
        <f>VLOOKUP(СВОД2023[[#This Row],[ФО]],СПРАВОЧНИК!H:P,2,0)</f>
        <v>Приволжский ФО</v>
      </c>
    </row>
    <row r="2883" spans="1:11" x14ac:dyDescent="0.2">
      <c r="A2883" t="s">
        <v>600</v>
      </c>
      <c r="B2883" t="s">
        <v>591</v>
      </c>
      <c r="C2883" s="1" t="s">
        <v>177</v>
      </c>
      <c r="D2883" s="1" t="s">
        <v>1445</v>
      </c>
      <c r="E2883" s="2">
        <v>2</v>
      </c>
      <c r="F2883" s="3">
        <v>6</v>
      </c>
      <c r="G2883" s="2">
        <v>9</v>
      </c>
      <c r="H2883" s="3">
        <v>11</v>
      </c>
      <c r="I2883" s="68" t="str">
        <f>VLOOKUP(C2883,СПРАВОЧНИК!B:D,2,0)</f>
        <v>США</v>
      </c>
      <c r="J2883" s="68" t="str">
        <f>VLOOKUP(C2883,СПРАВОЧНИК!B:D,3,0)</f>
        <v>ИНОМАРКИ</v>
      </c>
      <c r="K2883" s="69" t="str">
        <f>VLOOKUP(СВОД2023[[#This Row],[ФО]],СПРАВОЧНИК!H:P,2,0)</f>
        <v>Приволжский ФО</v>
      </c>
    </row>
    <row r="2884" spans="1:11" x14ac:dyDescent="0.2">
      <c r="A2884" t="s">
        <v>600</v>
      </c>
      <c r="B2884" t="s">
        <v>591</v>
      </c>
      <c r="C2884" s="1" t="s">
        <v>177</v>
      </c>
      <c r="D2884" s="1" t="s">
        <v>1446</v>
      </c>
      <c r="E2884" s="2"/>
      <c r="F2884" s="3"/>
      <c r="G2884" s="2">
        <v>1</v>
      </c>
      <c r="H2884" s="3"/>
      <c r="I2884" s="68" t="str">
        <f>VLOOKUP(C2884,СПРАВОЧНИК!B:D,2,0)</f>
        <v>США</v>
      </c>
      <c r="J2884" s="68" t="str">
        <f>VLOOKUP(C2884,СПРАВОЧНИК!B:D,3,0)</f>
        <v>ИНОМАРКИ</v>
      </c>
      <c r="K2884" s="69" t="str">
        <f>VLOOKUP(СВОД2023[[#This Row],[ФО]],СПРАВОЧНИК!H:P,2,0)</f>
        <v>Приволжский ФО</v>
      </c>
    </row>
    <row r="2885" spans="1:11" x14ac:dyDescent="0.2">
      <c r="A2885" t="s">
        <v>600</v>
      </c>
      <c r="B2885" t="s">
        <v>591</v>
      </c>
      <c r="C2885" s="1" t="s">
        <v>177</v>
      </c>
      <c r="D2885" s="1" t="s">
        <v>2141</v>
      </c>
      <c r="E2885" s="2"/>
      <c r="F2885" s="3">
        <v>1</v>
      </c>
      <c r="G2885" s="2">
        <v>3</v>
      </c>
      <c r="H2885" s="3">
        <v>1</v>
      </c>
      <c r="I2885" s="68" t="str">
        <f>VLOOKUP(C2885,СПРАВОЧНИК!B:D,2,0)</f>
        <v>США</v>
      </c>
      <c r="J2885" s="68" t="str">
        <f>VLOOKUP(C2885,СПРАВОЧНИК!B:D,3,0)</f>
        <v>ИНОМАРКИ</v>
      </c>
      <c r="K2885" s="69" t="str">
        <f>VLOOKUP(СВОД2023[[#This Row],[ФО]],СПРАВОЧНИК!H:P,2,0)</f>
        <v>Приволжский ФО</v>
      </c>
    </row>
    <row r="2886" spans="1:11" x14ac:dyDescent="0.2">
      <c r="A2886" t="s">
        <v>600</v>
      </c>
      <c r="B2886" t="s">
        <v>591</v>
      </c>
      <c r="C2886" s="1" t="s">
        <v>177</v>
      </c>
      <c r="D2886" s="1" t="s">
        <v>1447</v>
      </c>
      <c r="E2886" s="2"/>
      <c r="F2886" s="3"/>
      <c r="G2886" s="2"/>
      <c r="H2886" s="3">
        <v>1</v>
      </c>
      <c r="I2886" s="68" t="str">
        <f>VLOOKUP(C2886,СПРАВОЧНИК!B:D,2,0)</f>
        <v>США</v>
      </c>
      <c r="J2886" s="68" t="str">
        <f>VLOOKUP(C2886,СПРАВОЧНИК!B:D,3,0)</f>
        <v>ИНОМАРКИ</v>
      </c>
      <c r="K2886" s="69" t="str">
        <f>VLOOKUP(СВОД2023[[#This Row],[ФО]],СПРАВОЧНИК!H:P,2,0)</f>
        <v>Приволжский ФО</v>
      </c>
    </row>
    <row r="2887" spans="1:11" x14ac:dyDescent="0.2">
      <c r="A2887" t="s">
        <v>600</v>
      </c>
      <c r="B2887" t="s">
        <v>591</v>
      </c>
      <c r="C2887" s="1" t="s">
        <v>177</v>
      </c>
      <c r="D2887" s="1" t="s">
        <v>2142</v>
      </c>
      <c r="E2887" s="2"/>
      <c r="F2887" s="3"/>
      <c r="G2887" s="2">
        <v>2</v>
      </c>
      <c r="H2887" s="3"/>
      <c r="I2887" s="68" t="str">
        <f>VLOOKUP(C2887,СПРАВОЧНИК!B:D,2,0)</f>
        <v>США</v>
      </c>
      <c r="J2887" s="68" t="str">
        <f>VLOOKUP(C2887,СПРАВОЧНИК!B:D,3,0)</f>
        <v>ИНОМАРКИ</v>
      </c>
      <c r="K2887" s="69" t="str">
        <f>VLOOKUP(СВОД2023[[#This Row],[ФО]],СПРАВОЧНИК!H:P,2,0)</f>
        <v>Приволжский ФО</v>
      </c>
    </row>
    <row r="2888" spans="1:11" x14ac:dyDescent="0.2">
      <c r="A2888" t="s">
        <v>600</v>
      </c>
      <c r="B2888" t="s">
        <v>591</v>
      </c>
      <c r="C2888" s="1" t="s">
        <v>671</v>
      </c>
      <c r="D2888" s="1" t="s">
        <v>2143</v>
      </c>
      <c r="E2888" s="2">
        <v>1</v>
      </c>
      <c r="F2888" s="3">
        <v>2</v>
      </c>
      <c r="G2888" s="2">
        <v>5</v>
      </c>
      <c r="H2888" s="3">
        <v>10</v>
      </c>
      <c r="I2888" s="68" t="str">
        <f>VLOOKUP(C2888,СПРАВОЧНИК!B:D,2,0)</f>
        <v>КИТАЙ</v>
      </c>
      <c r="J2888" s="68" t="str">
        <f>VLOOKUP(C2888,СПРАВОЧНИК!B:D,3,0)</f>
        <v>ИНОМАРКИ</v>
      </c>
      <c r="K2888" s="69" t="str">
        <f>VLOOKUP(СВОД2023[[#This Row],[ФО]],СПРАВОЧНИК!H:P,2,0)</f>
        <v>Приволжский ФО</v>
      </c>
    </row>
    <row r="2889" spans="1:11" x14ac:dyDescent="0.2">
      <c r="A2889" t="s">
        <v>600</v>
      </c>
      <c r="B2889" t="s">
        <v>591</v>
      </c>
      <c r="C2889" s="1" t="s">
        <v>188</v>
      </c>
      <c r="D2889" s="1" t="s">
        <v>190</v>
      </c>
      <c r="E2889" s="2"/>
      <c r="F2889" s="3"/>
      <c r="G2889" s="2"/>
      <c r="H2889" s="3">
        <v>1</v>
      </c>
      <c r="I2889" s="68" t="str">
        <f>VLOOKUP(C2889,СПРАВОЧНИК!B:D,2,0)</f>
        <v>КИТАЙ</v>
      </c>
      <c r="J2889" s="68" t="str">
        <f>VLOOKUP(C2889,СПРАВОЧНИК!B:D,3,0)</f>
        <v>ИНОМАРКИ</v>
      </c>
      <c r="K2889" s="69" t="str">
        <f>VLOOKUP(СВОД2023[[#This Row],[ФО]],СПРАВОЧНИК!H:P,2,0)</f>
        <v>Приволжский ФО</v>
      </c>
    </row>
    <row r="2890" spans="1:11" x14ac:dyDescent="0.2">
      <c r="A2890" t="s">
        <v>600</v>
      </c>
      <c r="B2890" t="s">
        <v>591</v>
      </c>
      <c r="C2890" s="1" t="s">
        <v>188</v>
      </c>
      <c r="D2890" s="1" t="s">
        <v>191</v>
      </c>
      <c r="E2890" s="2"/>
      <c r="F2890" s="3"/>
      <c r="G2890" s="2">
        <v>1</v>
      </c>
      <c r="H2890" s="3">
        <v>1</v>
      </c>
      <c r="I2890" s="68" t="str">
        <f>VLOOKUP(C2890,СПРАВОЧНИК!B:D,2,0)</f>
        <v>КИТАЙ</v>
      </c>
      <c r="J2890" s="68" t="str">
        <f>VLOOKUP(C2890,СПРАВОЧНИК!B:D,3,0)</f>
        <v>ИНОМАРКИ</v>
      </c>
      <c r="K2890" s="69" t="str">
        <f>VLOOKUP(СВОД2023[[#This Row],[ФО]],СПРАВОЧНИК!H:P,2,0)</f>
        <v>Приволжский ФО</v>
      </c>
    </row>
    <row r="2891" spans="1:11" x14ac:dyDescent="0.2">
      <c r="A2891" t="s">
        <v>600</v>
      </c>
      <c r="B2891" t="s">
        <v>591</v>
      </c>
      <c r="C2891" s="1" t="s">
        <v>188</v>
      </c>
      <c r="D2891" s="1" t="s">
        <v>192</v>
      </c>
      <c r="E2891" s="2">
        <v>2</v>
      </c>
      <c r="F2891" s="3">
        <v>2</v>
      </c>
      <c r="G2891" s="2">
        <v>12</v>
      </c>
      <c r="H2891" s="3">
        <v>6</v>
      </c>
      <c r="I2891" s="68" t="str">
        <f>VLOOKUP(C2891,СПРАВОЧНИК!B:D,2,0)</f>
        <v>КИТАЙ</v>
      </c>
      <c r="J2891" s="68" t="str">
        <f>VLOOKUP(C2891,СПРАВОЧНИК!B:D,3,0)</f>
        <v>ИНОМАРКИ</v>
      </c>
      <c r="K2891" s="69" t="str">
        <f>VLOOKUP(СВОД2023[[#This Row],[ФО]],СПРАВОЧНИК!H:P,2,0)</f>
        <v>Приволжский ФО</v>
      </c>
    </row>
    <row r="2892" spans="1:11" x14ac:dyDescent="0.2">
      <c r="A2892" t="s">
        <v>600</v>
      </c>
      <c r="B2892" t="s">
        <v>591</v>
      </c>
      <c r="C2892" s="1" t="s">
        <v>193</v>
      </c>
      <c r="D2892" s="1" t="s">
        <v>1448</v>
      </c>
      <c r="E2892" s="2">
        <v>2</v>
      </c>
      <c r="F2892" s="3"/>
      <c r="G2892" s="2">
        <v>5</v>
      </c>
      <c r="H2892" s="3">
        <v>1</v>
      </c>
      <c r="I2892" s="68" t="str">
        <f>VLOOKUP(C2892,СПРАВОЧНИК!B:D,2,0)</f>
        <v>РОССИЯ</v>
      </c>
      <c r="J2892" s="68" t="str">
        <f>VLOOKUP(C2892,СПРАВОЧНИК!B:D,3,0)</f>
        <v>ОТЕЧЕСТВЕННЫЕ</v>
      </c>
      <c r="K2892" s="69" t="str">
        <f>VLOOKUP(СВОД2023[[#This Row],[ФО]],СПРАВОЧНИК!H:P,2,0)</f>
        <v>Приволжский ФО</v>
      </c>
    </row>
    <row r="2893" spans="1:11" x14ac:dyDescent="0.2">
      <c r="A2893" t="s">
        <v>600</v>
      </c>
      <c r="B2893" t="s">
        <v>591</v>
      </c>
      <c r="C2893" s="1" t="s">
        <v>193</v>
      </c>
      <c r="D2893" s="1" t="s">
        <v>1449</v>
      </c>
      <c r="E2893" s="2"/>
      <c r="F2893" s="3"/>
      <c r="G2893" s="2"/>
      <c r="H2893" s="3">
        <v>1</v>
      </c>
      <c r="I2893" s="68" t="str">
        <f>VLOOKUP(C2893,СПРАВОЧНИК!B:D,2,0)</f>
        <v>РОССИЯ</v>
      </c>
      <c r="J2893" s="68" t="str">
        <f>VLOOKUP(C2893,СПРАВОЧНИК!B:D,3,0)</f>
        <v>ОТЕЧЕСТВЕННЫЕ</v>
      </c>
      <c r="K2893" s="69" t="str">
        <f>VLOOKUP(СВОД2023[[#This Row],[ФО]],СПРАВОЧНИК!H:P,2,0)</f>
        <v>Приволжский ФО</v>
      </c>
    </row>
    <row r="2894" spans="1:11" x14ac:dyDescent="0.2">
      <c r="A2894" t="s">
        <v>600</v>
      </c>
      <c r="B2894" t="s">
        <v>591</v>
      </c>
      <c r="C2894" s="1" t="s">
        <v>193</v>
      </c>
      <c r="D2894" s="1" t="s">
        <v>2144</v>
      </c>
      <c r="E2894" s="2"/>
      <c r="F2894" s="3"/>
      <c r="G2894" s="2">
        <v>2</v>
      </c>
      <c r="H2894" s="3">
        <v>3</v>
      </c>
      <c r="I2894" s="68" t="str">
        <f>VLOOKUP(C2894,СПРАВОЧНИК!B:D,2,0)</f>
        <v>РОССИЯ</v>
      </c>
      <c r="J2894" s="68" t="str">
        <f>VLOOKUP(C2894,СПРАВОЧНИК!B:D,3,0)</f>
        <v>ОТЕЧЕСТВЕННЫЕ</v>
      </c>
      <c r="K2894" s="69" t="str">
        <f>VLOOKUP(СВОД2023[[#This Row],[ФО]],СПРАВОЧНИК!H:P,2,0)</f>
        <v>Приволжский ФО</v>
      </c>
    </row>
    <row r="2895" spans="1:11" x14ac:dyDescent="0.2">
      <c r="A2895" t="s">
        <v>600</v>
      </c>
      <c r="B2895" t="s">
        <v>591</v>
      </c>
      <c r="C2895" s="1" t="s">
        <v>193</v>
      </c>
      <c r="D2895" s="1" t="s">
        <v>194</v>
      </c>
      <c r="E2895" s="2"/>
      <c r="F2895" s="3"/>
      <c r="G2895" s="2"/>
      <c r="H2895" s="3">
        <v>1</v>
      </c>
      <c r="I2895" s="68" t="str">
        <f>VLOOKUP(C2895,СПРАВОЧНИК!B:D,2,0)</f>
        <v>РОССИЯ</v>
      </c>
      <c r="J2895" s="68" t="str">
        <f>VLOOKUP(C2895,СПРАВОЧНИК!B:D,3,0)</f>
        <v>ОТЕЧЕСТВЕННЫЕ</v>
      </c>
      <c r="K2895" s="69" t="str">
        <f>VLOOKUP(СВОД2023[[#This Row],[ФО]],СПРАВОЧНИК!H:P,2,0)</f>
        <v>Приволжский ФО</v>
      </c>
    </row>
    <row r="2896" spans="1:11" x14ac:dyDescent="0.2">
      <c r="A2896" t="s">
        <v>600</v>
      </c>
      <c r="B2896" t="s">
        <v>591</v>
      </c>
      <c r="C2896" s="1" t="s">
        <v>193</v>
      </c>
      <c r="D2896" s="1" t="s">
        <v>1450</v>
      </c>
      <c r="E2896" s="2">
        <v>36</v>
      </c>
      <c r="F2896" s="3">
        <v>35</v>
      </c>
      <c r="G2896" s="2">
        <v>158</v>
      </c>
      <c r="H2896" s="3">
        <v>143</v>
      </c>
      <c r="I2896" s="68" t="str">
        <f>VLOOKUP(C2896,СПРАВОЧНИК!B:D,2,0)</f>
        <v>РОССИЯ</v>
      </c>
      <c r="J2896" s="68" t="str">
        <f>VLOOKUP(C2896,СПРАВОЧНИК!B:D,3,0)</f>
        <v>ОТЕЧЕСТВЕННЫЕ</v>
      </c>
      <c r="K2896" s="69" t="str">
        <f>VLOOKUP(СВОД2023[[#This Row],[ФО]],СПРАВОЧНИК!H:P,2,0)</f>
        <v>Приволжский ФО</v>
      </c>
    </row>
    <row r="2897" spans="1:11" x14ac:dyDescent="0.2">
      <c r="A2897" t="s">
        <v>600</v>
      </c>
      <c r="B2897" t="s">
        <v>591</v>
      </c>
      <c r="C2897" s="1" t="s">
        <v>193</v>
      </c>
      <c r="D2897" s="1" t="s">
        <v>1451</v>
      </c>
      <c r="E2897" s="2">
        <v>104</v>
      </c>
      <c r="F2897" s="3">
        <v>80</v>
      </c>
      <c r="G2897" s="2">
        <v>469</v>
      </c>
      <c r="H2897" s="3">
        <v>416</v>
      </c>
      <c r="I2897" s="68" t="str">
        <f>VLOOKUP(C2897,СПРАВОЧНИК!B:D,2,0)</f>
        <v>РОССИЯ</v>
      </c>
      <c r="J2897" s="68" t="str">
        <f>VLOOKUP(C2897,СПРАВОЧНИК!B:D,3,0)</f>
        <v>ОТЕЧЕСТВЕННЫЕ</v>
      </c>
      <c r="K2897" s="69" t="str">
        <f>VLOOKUP(СВОД2023[[#This Row],[ФО]],СПРАВОЧНИК!H:P,2,0)</f>
        <v>Приволжский ФО</v>
      </c>
    </row>
    <row r="2898" spans="1:11" x14ac:dyDescent="0.2">
      <c r="A2898" t="s">
        <v>600</v>
      </c>
      <c r="B2898" t="s">
        <v>591</v>
      </c>
      <c r="C2898" s="1" t="s">
        <v>193</v>
      </c>
      <c r="D2898" s="1" t="s">
        <v>1452</v>
      </c>
      <c r="E2898" s="2">
        <v>214</v>
      </c>
      <c r="F2898" s="3">
        <v>229</v>
      </c>
      <c r="G2898" s="2">
        <v>1017</v>
      </c>
      <c r="H2898" s="3">
        <v>1140</v>
      </c>
      <c r="I2898" s="68" t="str">
        <f>VLOOKUP(C2898,СПРАВОЧНИК!B:D,2,0)</f>
        <v>РОССИЯ</v>
      </c>
      <c r="J2898" s="68" t="str">
        <f>VLOOKUP(C2898,СПРАВОЧНИК!B:D,3,0)</f>
        <v>ОТЕЧЕСТВЕННЫЕ</v>
      </c>
      <c r="K2898" s="69" t="str">
        <f>VLOOKUP(СВОД2023[[#This Row],[ФО]],СПРАВОЧНИК!H:P,2,0)</f>
        <v>Приволжский ФО</v>
      </c>
    </row>
    <row r="2899" spans="1:11" x14ac:dyDescent="0.2">
      <c r="A2899" t="s">
        <v>600</v>
      </c>
      <c r="B2899" t="s">
        <v>591</v>
      </c>
      <c r="C2899" s="1" t="s">
        <v>193</v>
      </c>
      <c r="D2899" s="1" t="s">
        <v>2145</v>
      </c>
      <c r="E2899" s="2"/>
      <c r="F2899" s="3">
        <v>1</v>
      </c>
      <c r="G2899" s="2">
        <v>2</v>
      </c>
      <c r="H2899" s="3">
        <v>1</v>
      </c>
      <c r="I2899" s="68" t="str">
        <f>VLOOKUP(C2899,СПРАВОЧНИК!B:D,2,0)</f>
        <v>РОССИЯ</v>
      </c>
      <c r="J2899" s="68" t="str">
        <f>VLOOKUP(C2899,СПРАВОЧНИК!B:D,3,0)</f>
        <v>ОТЕЧЕСТВЕННЫЕ</v>
      </c>
      <c r="K2899" s="69" t="str">
        <f>VLOOKUP(СВОД2023[[#This Row],[ФО]],СПРАВОЧНИК!H:P,2,0)</f>
        <v>Приволжский ФО</v>
      </c>
    </row>
    <row r="2900" spans="1:11" x14ac:dyDescent="0.2">
      <c r="A2900" t="s">
        <v>600</v>
      </c>
      <c r="B2900" t="s">
        <v>591</v>
      </c>
      <c r="C2900" s="1" t="s">
        <v>193</v>
      </c>
      <c r="D2900" s="1" t="s">
        <v>1453</v>
      </c>
      <c r="E2900" s="2">
        <v>6</v>
      </c>
      <c r="F2900" s="3">
        <v>11</v>
      </c>
      <c r="G2900" s="2">
        <v>35</v>
      </c>
      <c r="H2900" s="3">
        <v>44</v>
      </c>
      <c r="I2900" s="68" t="str">
        <f>VLOOKUP(C2900,СПРАВОЧНИК!B:D,2,0)</f>
        <v>РОССИЯ</v>
      </c>
      <c r="J2900" s="68" t="str">
        <f>VLOOKUP(C2900,СПРАВОЧНИК!B:D,3,0)</f>
        <v>ОТЕЧЕСТВЕННЫЕ</v>
      </c>
      <c r="K2900" s="69" t="str">
        <f>VLOOKUP(СВОД2023[[#This Row],[ФО]],СПРАВОЧНИК!H:P,2,0)</f>
        <v>Приволжский ФО</v>
      </c>
    </row>
    <row r="2901" spans="1:11" x14ac:dyDescent="0.2">
      <c r="A2901" t="s">
        <v>600</v>
      </c>
      <c r="B2901" t="s">
        <v>591</v>
      </c>
      <c r="C2901" s="1" t="s">
        <v>193</v>
      </c>
      <c r="D2901" s="1" t="s">
        <v>2146</v>
      </c>
      <c r="E2901" s="2"/>
      <c r="F2901" s="3"/>
      <c r="G2901" s="2"/>
      <c r="H2901" s="3">
        <v>2</v>
      </c>
      <c r="I2901" s="68" t="str">
        <f>VLOOKUP(C2901,СПРАВОЧНИК!B:D,2,0)</f>
        <v>РОССИЯ</v>
      </c>
      <c r="J2901" s="68" t="str">
        <f>VLOOKUP(C2901,СПРАВОЧНИК!B:D,3,0)</f>
        <v>ОТЕЧЕСТВЕННЫЕ</v>
      </c>
      <c r="K2901" s="69" t="str">
        <f>VLOOKUP(СВОД2023[[#This Row],[ФО]],СПРАВОЧНИК!H:P,2,0)</f>
        <v>Приволжский ФО</v>
      </c>
    </row>
    <row r="2902" spans="1:11" x14ac:dyDescent="0.2">
      <c r="A2902" t="s">
        <v>600</v>
      </c>
      <c r="B2902" t="s">
        <v>591</v>
      </c>
      <c r="C2902" s="1" t="s">
        <v>193</v>
      </c>
      <c r="D2902" s="1" t="s">
        <v>1454</v>
      </c>
      <c r="E2902" s="2"/>
      <c r="F2902" s="3"/>
      <c r="G2902" s="2">
        <v>4</v>
      </c>
      <c r="H2902" s="3"/>
      <c r="I2902" s="68" t="str">
        <f>VLOOKUP(C2902,СПРАВОЧНИК!B:D,2,0)</f>
        <v>РОССИЯ</v>
      </c>
      <c r="J2902" s="68" t="str">
        <f>VLOOKUP(C2902,СПРАВОЧНИК!B:D,3,0)</f>
        <v>ОТЕЧЕСТВЕННЫЕ</v>
      </c>
      <c r="K2902" s="69" t="str">
        <f>VLOOKUP(СВОД2023[[#This Row],[ФО]],СПРАВОЧНИК!H:P,2,0)</f>
        <v>Приволжский ФО</v>
      </c>
    </row>
    <row r="2903" spans="1:11" x14ac:dyDescent="0.2">
      <c r="A2903" t="s">
        <v>600</v>
      </c>
      <c r="B2903" t="s">
        <v>591</v>
      </c>
      <c r="C2903" s="1" t="s">
        <v>193</v>
      </c>
      <c r="D2903" s="1" t="s">
        <v>1455</v>
      </c>
      <c r="E2903" s="2">
        <v>1</v>
      </c>
      <c r="F2903" s="3"/>
      <c r="G2903" s="2">
        <v>10</v>
      </c>
      <c r="H2903" s="3">
        <v>11</v>
      </c>
      <c r="I2903" s="68" t="str">
        <f>VLOOKUP(C2903,СПРАВОЧНИК!B:D,2,0)</f>
        <v>РОССИЯ</v>
      </c>
      <c r="J2903" s="68" t="str">
        <f>VLOOKUP(C2903,СПРАВОЧНИК!B:D,3,0)</f>
        <v>ОТЕЧЕСТВЕННЫЕ</v>
      </c>
      <c r="K2903" s="69" t="str">
        <f>VLOOKUP(СВОД2023[[#This Row],[ФО]],СПРАВОЧНИК!H:P,2,0)</f>
        <v>Приволжский ФО</v>
      </c>
    </row>
    <row r="2904" spans="1:11" x14ac:dyDescent="0.2">
      <c r="A2904" t="s">
        <v>600</v>
      </c>
      <c r="B2904" t="s">
        <v>591</v>
      </c>
      <c r="C2904" s="1" t="s">
        <v>193</v>
      </c>
      <c r="D2904" s="1" t="s">
        <v>1456</v>
      </c>
      <c r="E2904" s="2">
        <v>18</v>
      </c>
      <c r="F2904" s="3">
        <v>23</v>
      </c>
      <c r="G2904" s="2">
        <v>53</v>
      </c>
      <c r="H2904" s="3">
        <v>76</v>
      </c>
      <c r="I2904" s="68" t="str">
        <f>VLOOKUP(C2904,СПРАВОЧНИК!B:D,2,0)</f>
        <v>РОССИЯ</v>
      </c>
      <c r="J2904" s="68" t="str">
        <f>VLOOKUP(C2904,СПРАВОЧНИК!B:D,3,0)</f>
        <v>ОТЕЧЕСТВЕННЫЕ</v>
      </c>
      <c r="K2904" s="69" t="str">
        <f>VLOOKUP(СВОД2023[[#This Row],[ФО]],СПРАВОЧНИК!H:P,2,0)</f>
        <v>Приволжский ФО</v>
      </c>
    </row>
    <row r="2905" spans="1:11" x14ac:dyDescent="0.2">
      <c r="A2905" t="s">
        <v>600</v>
      </c>
      <c r="B2905" t="s">
        <v>591</v>
      </c>
      <c r="C2905" s="1" t="s">
        <v>193</v>
      </c>
      <c r="D2905" s="1" t="s">
        <v>1457</v>
      </c>
      <c r="E2905" s="2"/>
      <c r="F2905" s="3"/>
      <c r="G2905" s="2">
        <v>2</v>
      </c>
      <c r="H2905" s="3">
        <v>1</v>
      </c>
      <c r="I2905" s="68" t="str">
        <f>VLOOKUP(C2905,СПРАВОЧНИК!B:D,2,0)</f>
        <v>РОССИЯ</v>
      </c>
      <c r="J2905" s="68" t="str">
        <f>VLOOKUP(C2905,СПРАВОЧНИК!B:D,3,0)</f>
        <v>ОТЕЧЕСТВЕННЫЕ</v>
      </c>
      <c r="K2905" s="69" t="str">
        <f>VLOOKUP(СВОД2023[[#This Row],[ФО]],СПРАВОЧНИК!H:P,2,0)</f>
        <v>Приволжский ФО</v>
      </c>
    </row>
    <row r="2906" spans="1:11" x14ac:dyDescent="0.2">
      <c r="A2906" t="s">
        <v>600</v>
      </c>
      <c r="B2906" t="s">
        <v>591</v>
      </c>
      <c r="C2906" s="1" t="s">
        <v>193</v>
      </c>
      <c r="D2906" s="1" t="s">
        <v>2147</v>
      </c>
      <c r="E2906" s="2"/>
      <c r="F2906" s="3"/>
      <c r="G2906" s="2"/>
      <c r="H2906" s="3">
        <v>1</v>
      </c>
      <c r="I2906" s="68" t="str">
        <f>VLOOKUP(C2906,СПРАВОЧНИК!B:D,2,0)</f>
        <v>РОССИЯ</v>
      </c>
      <c r="J2906" s="68" t="str">
        <f>VLOOKUP(C2906,СПРАВОЧНИК!B:D,3,0)</f>
        <v>ОТЕЧЕСТВЕННЫЕ</v>
      </c>
      <c r="K2906" s="69" t="str">
        <f>VLOOKUP(СВОД2023[[#This Row],[ФО]],СПРАВОЧНИК!H:P,2,0)</f>
        <v>Приволжский ФО</v>
      </c>
    </row>
    <row r="2907" spans="1:11" x14ac:dyDescent="0.2">
      <c r="A2907" t="s">
        <v>600</v>
      </c>
      <c r="B2907" t="s">
        <v>591</v>
      </c>
      <c r="C2907" s="1" t="s">
        <v>193</v>
      </c>
      <c r="D2907" s="1" t="s">
        <v>2148</v>
      </c>
      <c r="E2907" s="2">
        <v>1</v>
      </c>
      <c r="F2907" s="3"/>
      <c r="G2907" s="2">
        <v>1</v>
      </c>
      <c r="H2907" s="3"/>
      <c r="I2907" s="68" t="str">
        <f>VLOOKUP(C2907,СПРАВОЧНИК!B:D,2,0)</f>
        <v>РОССИЯ</v>
      </c>
      <c r="J2907" s="68" t="str">
        <f>VLOOKUP(C2907,СПРАВОЧНИК!B:D,3,0)</f>
        <v>ОТЕЧЕСТВЕННЫЕ</v>
      </c>
      <c r="K2907" s="69" t="str">
        <f>VLOOKUP(СВОД2023[[#This Row],[ФО]],СПРАВОЧНИК!H:P,2,0)</f>
        <v>Приволжский ФО</v>
      </c>
    </row>
    <row r="2908" spans="1:11" x14ac:dyDescent="0.2">
      <c r="A2908" t="s">
        <v>600</v>
      </c>
      <c r="B2908" t="s">
        <v>591</v>
      </c>
      <c r="C2908" s="1" t="s">
        <v>193</v>
      </c>
      <c r="D2908" s="1" t="s">
        <v>824</v>
      </c>
      <c r="E2908" s="2">
        <v>6</v>
      </c>
      <c r="F2908" s="3">
        <v>111</v>
      </c>
      <c r="G2908" s="2">
        <v>12</v>
      </c>
      <c r="H2908" s="3">
        <v>117</v>
      </c>
      <c r="I2908" s="68" t="str">
        <f>VLOOKUP(C2908,СПРАВОЧНИК!B:D,2,0)</f>
        <v>РОССИЯ</v>
      </c>
      <c r="J2908" s="68" t="str">
        <f>VLOOKUP(C2908,СПРАВОЧНИК!B:D,3,0)</f>
        <v>ОТЕЧЕСТВЕННЫЕ</v>
      </c>
      <c r="K2908" s="69" t="str">
        <f>VLOOKUP(СВОД2023[[#This Row],[ФО]],СПРАВОЧНИК!H:P,2,0)</f>
        <v>Приволжский ФО</v>
      </c>
    </row>
    <row r="2909" spans="1:11" x14ac:dyDescent="0.2">
      <c r="A2909" t="s">
        <v>600</v>
      </c>
      <c r="B2909" t="s">
        <v>591</v>
      </c>
      <c r="C2909" s="1" t="s">
        <v>193</v>
      </c>
      <c r="D2909" s="1" t="s">
        <v>1458</v>
      </c>
      <c r="E2909" s="2">
        <v>30</v>
      </c>
      <c r="F2909" s="3">
        <v>14</v>
      </c>
      <c r="G2909" s="2">
        <v>147</v>
      </c>
      <c r="H2909" s="3">
        <v>100</v>
      </c>
      <c r="I2909" s="68" t="str">
        <f>VLOOKUP(C2909,СПРАВОЧНИК!B:D,2,0)</f>
        <v>РОССИЯ</v>
      </c>
      <c r="J2909" s="68" t="str">
        <f>VLOOKUP(C2909,СПРАВОЧНИК!B:D,3,0)</f>
        <v>ОТЕЧЕСТВЕННЫЕ</v>
      </c>
      <c r="K2909" s="69" t="str">
        <f>VLOOKUP(СВОД2023[[#This Row],[ФО]],СПРАВОЧНИК!H:P,2,0)</f>
        <v>Приволжский ФО</v>
      </c>
    </row>
    <row r="2910" spans="1:11" x14ac:dyDescent="0.2">
      <c r="A2910" t="s">
        <v>600</v>
      </c>
      <c r="B2910" t="s">
        <v>591</v>
      </c>
      <c r="C2910" s="1" t="s">
        <v>195</v>
      </c>
      <c r="D2910" s="1" t="s">
        <v>196</v>
      </c>
      <c r="E2910" s="2">
        <v>73</v>
      </c>
      <c r="F2910" s="3">
        <v>33</v>
      </c>
      <c r="G2910" s="2">
        <v>331</v>
      </c>
      <c r="H2910" s="3">
        <v>155</v>
      </c>
      <c r="I2910" s="68" t="str">
        <f>VLOOKUP(C2910,СПРАВОЧНИК!B:D,2,0)</f>
        <v>КИТАЙ</v>
      </c>
      <c r="J2910" s="68" t="str">
        <f>VLOOKUP(C2910,СПРАВОЧНИК!B:D,3,0)</f>
        <v>ИНОМАРКИ</v>
      </c>
      <c r="K2910" s="69" t="str">
        <f>VLOOKUP(СВОД2023[[#This Row],[ФО]],СПРАВОЧНИК!H:P,2,0)</f>
        <v>Приволжский ФО</v>
      </c>
    </row>
    <row r="2911" spans="1:11" x14ac:dyDescent="0.2">
      <c r="A2911" t="s">
        <v>600</v>
      </c>
      <c r="B2911" t="s">
        <v>591</v>
      </c>
      <c r="C2911" s="1" t="s">
        <v>195</v>
      </c>
      <c r="D2911" s="1" t="s">
        <v>197</v>
      </c>
      <c r="E2911" s="2">
        <v>18</v>
      </c>
      <c r="F2911" s="3">
        <v>3</v>
      </c>
      <c r="G2911" s="2">
        <v>66</v>
      </c>
      <c r="H2911" s="3">
        <v>7</v>
      </c>
      <c r="I2911" s="68" t="str">
        <f>VLOOKUP(C2911,СПРАВОЧНИК!B:D,2,0)</f>
        <v>КИТАЙ</v>
      </c>
      <c r="J2911" s="68" t="str">
        <f>VLOOKUP(C2911,СПРАВОЧНИК!B:D,3,0)</f>
        <v>ИНОМАРКИ</v>
      </c>
      <c r="K2911" s="69" t="str">
        <f>VLOOKUP(СВОД2023[[#This Row],[ФО]],СПРАВОЧНИК!H:P,2,0)</f>
        <v>Приволжский ФО</v>
      </c>
    </row>
    <row r="2912" spans="1:11" x14ac:dyDescent="0.2">
      <c r="A2912" t="s">
        <v>600</v>
      </c>
      <c r="B2912" t="s">
        <v>591</v>
      </c>
      <c r="C2912" s="1" t="s">
        <v>195</v>
      </c>
      <c r="D2912" s="1" t="s">
        <v>1460</v>
      </c>
      <c r="E2912" s="2">
        <v>9</v>
      </c>
      <c r="F2912" s="3">
        <v>9</v>
      </c>
      <c r="G2912" s="2">
        <v>58</v>
      </c>
      <c r="H2912" s="3">
        <v>50</v>
      </c>
      <c r="I2912" s="69" t="str">
        <f>VLOOKUP(C2912,СПРАВОЧНИК!B:D,2,0)</f>
        <v>КИТАЙ</v>
      </c>
      <c r="J2912" s="69" t="str">
        <f>VLOOKUP(C2912,СПРАВОЧНИК!B:D,3,0)</f>
        <v>ИНОМАРКИ</v>
      </c>
      <c r="K2912" s="69" t="str">
        <f>VLOOKUP(СВОД2023[[#This Row],[ФО]],СПРАВОЧНИК!H:P,2,0)</f>
        <v>Приволжский ФО</v>
      </c>
    </row>
    <row r="2913" spans="1:11" x14ac:dyDescent="0.2">
      <c r="A2913" t="s">
        <v>600</v>
      </c>
      <c r="B2913" t="s">
        <v>591</v>
      </c>
      <c r="C2913" s="1" t="s">
        <v>195</v>
      </c>
      <c r="D2913" s="1" t="s">
        <v>198</v>
      </c>
      <c r="E2913" s="2">
        <v>48</v>
      </c>
      <c r="F2913" s="3">
        <v>24</v>
      </c>
      <c r="G2913" s="2">
        <v>242</v>
      </c>
      <c r="H2913" s="3">
        <v>90</v>
      </c>
      <c r="I2913" s="69" t="str">
        <f>VLOOKUP(C2913,СПРАВОЧНИК!B:D,2,0)</f>
        <v>КИТАЙ</v>
      </c>
      <c r="J2913" s="69" t="str">
        <f>VLOOKUP(C2913,СПРАВОЧНИК!B:D,3,0)</f>
        <v>ИНОМАРКИ</v>
      </c>
      <c r="K2913" s="69" t="str">
        <f>VLOOKUP(СВОД2023[[#This Row],[ФО]],СПРАВОЧНИК!H:P,2,0)</f>
        <v>Приволжский ФО</v>
      </c>
    </row>
    <row r="2914" spans="1:11" x14ac:dyDescent="0.2">
      <c r="A2914" t="s">
        <v>600</v>
      </c>
      <c r="B2914" t="s">
        <v>591</v>
      </c>
      <c r="C2914" s="1" t="s">
        <v>195</v>
      </c>
      <c r="D2914" s="1" t="s">
        <v>199</v>
      </c>
      <c r="E2914" s="2">
        <v>144</v>
      </c>
      <c r="F2914" s="3">
        <v>114</v>
      </c>
      <c r="G2914" s="2">
        <v>759</v>
      </c>
      <c r="H2914" s="3">
        <v>695</v>
      </c>
      <c r="I2914" s="69" t="str">
        <f>VLOOKUP(C2914,СПРАВОЧНИК!B:D,2,0)</f>
        <v>КИТАЙ</v>
      </c>
      <c r="J2914" s="69" t="str">
        <f>VLOOKUP(C2914,СПРАВОЧНИК!B:D,3,0)</f>
        <v>ИНОМАРКИ</v>
      </c>
      <c r="K2914" s="69" t="str">
        <f>VLOOKUP(СВОД2023[[#This Row],[ФО]],СПРАВОЧНИК!H:P,2,0)</f>
        <v>Приволжский ФО</v>
      </c>
    </row>
    <row r="2915" spans="1:11" x14ac:dyDescent="0.2">
      <c r="A2915" t="s">
        <v>600</v>
      </c>
      <c r="B2915" t="s">
        <v>591</v>
      </c>
      <c r="C2915" s="1" t="s">
        <v>195</v>
      </c>
      <c r="D2915" s="1" t="s">
        <v>200</v>
      </c>
      <c r="E2915" s="2">
        <v>9</v>
      </c>
      <c r="F2915" s="3">
        <v>5</v>
      </c>
      <c r="G2915" s="2">
        <v>60</v>
      </c>
      <c r="H2915" s="3">
        <v>32</v>
      </c>
      <c r="I2915" s="69" t="str">
        <f>VLOOKUP(C2915,СПРАВОЧНИК!B:D,2,0)</f>
        <v>КИТАЙ</v>
      </c>
      <c r="J2915" s="69" t="str">
        <f>VLOOKUP(C2915,СПРАВОЧНИК!B:D,3,0)</f>
        <v>ИНОМАРКИ</v>
      </c>
      <c r="K2915" s="69" t="str">
        <f>VLOOKUP(СВОД2023[[#This Row],[ФО]],СПРАВОЧНИК!H:P,2,0)</f>
        <v>Приволжский ФО</v>
      </c>
    </row>
    <row r="2916" spans="1:11" x14ac:dyDescent="0.2">
      <c r="A2916" t="s">
        <v>600</v>
      </c>
      <c r="B2916" t="s">
        <v>591</v>
      </c>
      <c r="C2916" s="1" t="s">
        <v>195</v>
      </c>
      <c r="D2916" s="1" t="s">
        <v>2149</v>
      </c>
      <c r="E2916" s="2"/>
      <c r="F2916" s="3"/>
      <c r="G2916" s="2"/>
      <c r="H2916" s="3">
        <v>2</v>
      </c>
      <c r="I2916" s="69" t="str">
        <f>VLOOKUP(C2916,СПРАВОЧНИК!B:D,2,0)</f>
        <v>КИТАЙ</v>
      </c>
      <c r="J2916" s="69" t="str">
        <f>VLOOKUP(C2916,СПРАВОЧНИК!B:D,3,0)</f>
        <v>ИНОМАРКИ</v>
      </c>
      <c r="K2916" s="69" t="str">
        <f>VLOOKUP(СВОД2023[[#This Row],[ФО]],СПРАВОЧНИК!H:P,2,0)</f>
        <v>Приволжский ФО</v>
      </c>
    </row>
    <row r="2917" spans="1:11" x14ac:dyDescent="0.2">
      <c r="A2917" t="s">
        <v>600</v>
      </c>
      <c r="B2917" t="s">
        <v>591</v>
      </c>
      <c r="C2917" s="1" t="s">
        <v>195</v>
      </c>
      <c r="D2917" s="1" t="s">
        <v>201</v>
      </c>
      <c r="E2917" s="2">
        <v>54</v>
      </c>
      <c r="F2917" s="3">
        <v>35</v>
      </c>
      <c r="G2917" s="2">
        <v>281</v>
      </c>
      <c r="H2917" s="3">
        <v>217</v>
      </c>
      <c r="I2917" s="69" t="str">
        <f>VLOOKUP(C2917,СПРАВОЧНИК!B:D,2,0)</f>
        <v>КИТАЙ</v>
      </c>
      <c r="J2917" s="69" t="str">
        <f>VLOOKUP(C2917,СПРАВОЧНИК!B:D,3,0)</f>
        <v>ИНОМАРКИ</v>
      </c>
      <c r="K2917" s="69" t="str">
        <f>VLOOKUP(СВОД2023[[#This Row],[ФО]],СПРАВОЧНИК!H:P,2,0)</f>
        <v>Приволжский ФО</v>
      </c>
    </row>
    <row r="2918" spans="1:11" x14ac:dyDescent="0.2">
      <c r="A2918" t="s">
        <v>600</v>
      </c>
      <c r="B2918" t="s">
        <v>591</v>
      </c>
      <c r="C2918" s="1" t="s">
        <v>195</v>
      </c>
      <c r="D2918" s="1" t="s">
        <v>2150</v>
      </c>
      <c r="E2918" s="2">
        <v>28</v>
      </c>
      <c r="F2918" s="3">
        <v>15</v>
      </c>
      <c r="G2918" s="2">
        <v>119</v>
      </c>
      <c r="H2918" s="3">
        <v>66</v>
      </c>
      <c r="I2918" s="69" t="str">
        <f>VLOOKUP(C2918,СПРАВОЧНИК!B:D,2,0)</f>
        <v>КИТАЙ</v>
      </c>
      <c r="J2918" s="69" t="str">
        <f>VLOOKUP(C2918,СПРАВОЧНИК!B:D,3,0)</f>
        <v>ИНОМАРКИ</v>
      </c>
      <c r="K2918" s="69" t="str">
        <f>VLOOKUP(СВОД2023[[#This Row],[ФО]],СПРАВОЧНИК!H:P,2,0)</f>
        <v>Приволжский ФО</v>
      </c>
    </row>
    <row r="2919" spans="1:11" x14ac:dyDescent="0.2">
      <c r="A2919" t="s">
        <v>600</v>
      </c>
      <c r="B2919" t="s">
        <v>591</v>
      </c>
      <c r="C2919" s="1" t="s">
        <v>195</v>
      </c>
      <c r="D2919" s="1" t="s">
        <v>203</v>
      </c>
      <c r="E2919" s="2">
        <v>2</v>
      </c>
      <c r="F2919" s="3"/>
      <c r="G2919" s="2">
        <v>9</v>
      </c>
      <c r="H2919" s="3">
        <v>1</v>
      </c>
      <c r="I2919" s="69" t="str">
        <f>VLOOKUP(C2919,СПРАВОЧНИК!B:D,2,0)</f>
        <v>КИТАЙ</v>
      </c>
      <c r="J2919" s="69" t="str">
        <f>VLOOKUP(C2919,СПРАВОЧНИК!B:D,3,0)</f>
        <v>ИНОМАРКИ</v>
      </c>
      <c r="K2919" s="69" t="str">
        <f>VLOOKUP(СВОД2023[[#This Row],[ФО]],СПРАВОЧНИК!H:P,2,0)</f>
        <v>Приволжский ФО</v>
      </c>
    </row>
    <row r="2920" spans="1:11" x14ac:dyDescent="0.2">
      <c r="A2920" t="s">
        <v>600</v>
      </c>
      <c r="B2920" t="s">
        <v>591</v>
      </c>
      <c r="C2920" s="1" t="s">
        <v>195</v>
      </c>
      <c r="D2920" s="1" t="s">
        <v>1461</v>
      </c>
      <c r="E2920" s="2">
        <v>110</v>
      </c>
      <c r="F2920" s="3">
        <v>85</v>
      </c>
      <c r="G2920" s="2">
        <v>545</v>
      </c>
      <c r="H2920" s="3">
        <v>471</v>
      </c>
      <c r="I2920" s="69" t="str">
        <f>VLOOKUP(C2920,СПРАВОЧНИК!B:D,2,0)</f>
        <v>КИТАЙ</v>
      </c>
      <c r="J2920" s="69" t="str">
        <f>VLOOKUP(C2920,СПРАВОЧНИК!B:D,3,0)</f>
        <v>ИНОМАРКИ</v>
      </c>
      <c r="K2920" s="69" t="str">
        <f>VLOOKUP(СВОД2023[[#This Row],[ФО]],СПРАВОЧНИК!H:P,2,0)</f>
        <v>Приволжский ФО</v>
      </c>
    </row>
    <row r="2921" spans="1:11" x14ac:dyDescent="0.2">
      <c r="A2921" t="s">
        <v>600</v>
      </c>
      <c r="B2921" t="s">
        <v>591</v>
      </c>
      <c r="C2921" s="1" t="s">
        <v>195</v>
      </c>
      <c r="D2921" s="1" t="s">
        <v>1462</v>
      </c>
      <c r="E2921" s="2">
        <v>85</v>
      </c>
      <c r="F2921" s="3">
        <v>57</v>
      </c>
      <c r="G2921" s="2">
        <v>397</v>
      </c>
      <c r="H2921" s="3">
        <v>320</v>
      </c>
      <c r="I2921" s="69" t="str">
        <f>VLOOKUP(C2921,СПРАВОЧНИК!B:D,2,0)</f>
        <v>КИТАЙ</v>
      </c>
      <c r="J2921" s="69" t="str">
        <f>VLOOKUP(C2921,СПРАВОЧНИК!B:D,3,0)</f>
        <v>ИНОМАРКИ</v>
      </c>
      <c r="K2921" s="69" t="str">
        <f>VLOOKUP(СВОД2023[[#This Row],[ФО]],СПРАВОЧНИК!H:P,2,0)</f>
        <v>Приволжский ФО</v>
      </c>
    </row>
    <row r="2922" spans="1:11" x14ac:dyDescent="0.2">
      <c r="A2922" t="s">
        <v>600</v>
      </c>
      <c r="B2922" t="s">
        <v>591</v>
      </c>
      <c r="C2922" s="1" t="s">
        <v>195</v>
      </c>
      <c r="D2922" s="1" t="s">
        <v>204</v>
      </c>
      <c r="E2922" s="2">
        <v>2</v>
      </c>
      <c r="F2922" s="3"/>
      <c r="G2922" s="2">
        <v>2</v>
      </c>
      <c r="H2922" s="3"/>
      <c r="I2922" s="69" t="str">
        <f>VLOOKUP(C2922,СПРАВОЧНИК!B:D,2,0)</f>
        <v>КИТАЙ</v>
      </c>
      <c r="J2922" s="69" t="str">
        <f>VLOOKUP(C2922,СПРАВОЧНИК!B:D,3,0)</f>
        <v>ИНОМАРКИ</v>
      </c>
      <c r="K2922" s="69" t="str">
        <f>VLOOKUP(СВОД2023[[#This Row],[ФО]],СПРАВОЧНИК!H:P,2,0)</f>
        <v>Приволжский ФО</v>
      </c>
    </row>
    <row r="2923" spans="1:11" x14ac:dyDescent="0.2">
      <c r="A2923" t="s">
        <v>600</v>
      </c>
      <c r="B2923" t="s">
        <v>591</v>
      </c>
      <c r="C2923" s="1" t="s">
        <v>195</v>
      </c>
      <c r="D2923" s="1" t="s">
        <v>206</v>
      </c>
      <c r="E2923" s="2">
        <v>28</v>
      </c>
      <c r="F2923" s="3">
        <v>4</v>
      </c>
      <c r="G2923" s="2">
        <v>111</v>
      </c>
      <c r="H2923" s="3">
        <v>13</v>
      </c>
      <c r="I2923" s="69" t="str">
        <f>VLOOKUP(C2923,СПРАВОЧНИК!B:D,2,0)</f>
        <v>КИТАЙ</v>
      </c>
      <c r="J2923" s="69" t="str">
        <f>VLOOKUP(C2923,СПРАВОЧНИК!B:D,3,0)</f>
        <v>ИНОМАРКИ</v>
      </c>
      <c r="K2923" s="69" t="str">
        <f>VLOOKUP(СВОД2023[[#This Row],[ФО]],СПРАВОЧНИК!H:P,2,0)</f>
        <v>Приволжский ФО</v>
      </c>
    </row>
    <row r="2924" spans="1:11" x14ac:dyDescent="0.2">
      <c r="A2924" t="s">
        <v>600</v>
      </c>
      <c r="B2924" t="s">
        <v>591</v>
      </c>
      <c r="C2924" s="1" t="s">
        <v>195</v>
      </c>
      <c r="D2924" s="1" t="s">
        <v>1463</v>
      </c>
      <c r="E2924" s="2">
        <v>9</v>
      </c>
      <c r="F2924" s="3">
        <v>7</v>
      </c>
      <c r="G2924" s="2">
        <v>34</v>
      </c>
      <c r="H2924" s="3">
        <v>30</v>
      </c>
      <c r="I2924" s="69" t="str">
        <f>VLOOKUP(C2924,СПРАВОЧНИК!B:D,2,0)</f>
        <v>КИТАЙ</v>
      </c>
      <c r="J2924" s="69" t="str">
        <f>VLOOKUP(C2924,СПРАВОЧНИК!B:D,3,0)</f>
        <v>ИНОМАРКИ</v>
      </c>
      <c r="K2924" s="69" t="str">
        <f>VLOOKUP(СВОД2023[[#This Row],[ФО]],СПРАВОЧНИК!H:P,2,0)</f>
        <v>Приволжский ФО</v>
      </c>
    </row>
    <row r="2925" spans="1:11" x14ac:dyDescent="0.2">
      <c r="A2925" t="s">
        <v>600</v>
      </c>
      <c r="B2925" t="s">
        <v>591</v>
      </c>
      <c r="C2925" s="1" t="s">
        <v>195</v>
      </c>
      <c r="D2925" s="1" t="s">
        <v>207</v>
      </c>
      <c r="E2925" s="2"/>
      <c r="F2925" s="3"/>
      <c r="G2925" s="2">
        <v>1</v>
      </c>
      <c r="H2925" s="3"/>
      <c r="I2925" s="69" t="str">
        <f>VLOOKUP(C2925,СПРАВОЧНИК!B:D,2,0)</f>
        <v>КИТАЙ</v>
      </c>
      <c r="J2925" s="69" t="str">
        <f>VLOOKUP(C2925,СПРАВОЧНИК!B:D,3,0)</f>
        <v>ИНОМАРКИ</v>
      </c>
      <c r="K2925" s="69" t="str">
        <f>VLOOKUP(СВОД2023[[#This Row],[ФО]],СПРАВОЧНИК!H:P,2,0)</f>
        <v>Приволжский ФО</v>
      </c>
    </row>
    <row r="2926" spans="1:11" x14ac:dyDescent="0.2">
      <c r="A2926" t="s">
        <v>600</v>
      </c>
      <c r="B2926" t="s">
        <v>591</v>
      </c>
      <c r="C2926" s="1" t="s">
        <v>195</v>
      </c>
      <c r="D2926" s="1" t="s">
        <v>208</v>
      </c>
      <c r="E2926" s="2">
        <v>1</v>
      </c>
      <c r="F2926" s="3"/>
      <c r="G2926" s="2">
        <v>3</v>
      </c>
      <c r="H2926" s="3"/>
      <c r="I2926" s="69" t="str">
        <f>VLOOKUP(C2926,СПРАВОЧНИК!B:D,2,0)</f>
        <v>КИТАЙ</v>
      </c>
      <c r="J2926" s="69" t="str">
        <f>VLOOKUP(C2926,СПРАВОЧНИК!B:D,3,0)</f>
        <v>ИНОМАРКИ</v>
      </c>
      <c r="K2926" s="69" t="str">
        <f>VLOOKUP(СВОД2023[[#This Row],[ФО]],СПРАВОЧНИК!H:P,2,0)</f>
        <v>Приволжский ФО</v>
      </c>
    </row>
    <row r="2927" spans="1:11" x14ac:dyDescent="0.2">
      <c r="A2927" t="s">
        <v>600</v>
      </c>
      <c r="B2927" t="s">
        <v>591</v>
      </c>
      <c r="C2927" s="1" t="s">
        <v>209</v>
      </c>
      <c r="D2927" s="1" t="s">
        <v>210</v>
      </c>
      <c r="E2927" s="2">
        <v>12</v>
      </c>
      <c r="F2927" s="3">
        <v>6</v>
      </c>
      <c r="G2927" s="2">
        <v>67</v>
      </c>
      <c r="H2927" s="3">
        <v>36</v>
      </c>
      <c r="I2927" s="69" t="str">
        <f>VLOOKUP(C2927,СПРАВОЧНИК!B:D,2,0)</f>
        <v>КОРЕЯ</v>
      </c>
      <c r="J2927" s="69" t="str">
        <f>VLOOKUP(C2927,СПРАВОЧНИК!B:D,3,0)</f>
        <v>ИНОМАРКИ</v>
      </c>
      <c r="K2927" s="69" t="str">
        <f>VLOOKUP(СВОД2023[[#This Row],[ФО]],СПРАВОЧНИК!H:P,2,0)</f>
        <v>Приволжский ФО</v>
      </c>
    </row>
    <row r="2928" spans="1:11" x14ac:dyDescent="0.2">
      <c r="A2928" t="s">
        <v>600</v>
      </c>
      <c r="B2928" t="s">
        <v>591</v>
      </c>
      <c r="C2928" s="1" t="s">
        <v>209</v>
      </c>
      <c r="D2928" s="1" t="s">
        <v>211</v>
      </c>
      <c r="E2928" s="2">
        <v>19</v>
      </c>
      <c r="F2928" s="3">
        <v>11</v>
      </c>
      <c r="G2928" s="2">
        <v>91</v>
      </c>
      <c r="H2928" s="3">
        <v>68</v>
      </c>
      <c r="I2928" s="69" t="str">
        <f>VLOOKUP(C2928,СПРАВОЧНИК!B:D,2,0)</f>
        <v>КОРЕЯ</v>
      </c>
      <c r="J2928" s="69" t="str">
        <f>VLOOKUP(C2928,СПРАВОЧНИК!B:D,3,0)</f>
        <v>ИНОМАРКИ</v>
      </c>
      <c r="K2928" s="69" t="str">
        <f>VLOOKUP(СВОД2023[[#This Row],[ФО]],СПРАВОЧНИК!H:P,2,0)</f>
        <v>Приволжский ФО</v>
      </c>
    </row>
    <row r="2929" spans="1:11" x14ac:dyDescent="0.2">
      <c r="A2929" t="s">
        <v>600</v>
      </c>
      <c r="B2929" t="s">
        <v>591</v>
      </c>
      <c r="C2929" s="1" t="s">
        <v>209</v>
      </c>
      <c r="D2929" s="1" t="s">
        <v>212</v>
      </c>
      <c r="E2929" s="2">
        <v>1</v>
      </c>
      <c r="F2929" s="3">
        <v>2</v>
      </c>
      <c r="G2929" s="2">
        <v>9</v>
      </c>
      <c r="H2929" s="3">
        <v>7</v>
      </c>
      <c r="I2929" s="69" t="str">
        <f>VLOOKUP(C2929,СПРАВОЧНИК!B:D,2,0)</f>
        <v>КОРЕЯ</v>
      </c>
      <c r="J2929" s="69" t="str">
        <f>VLOOKUP(C2929,СПРАВОЧНИК!B:D,3,0)</f>
        <v>ИНОМАРКИ</v>
      </c>
      <c r="K2929" s="69" t="str">
        <f>VLOOKUP(СВОД2023[[#This Row],[ФО]],СПРАВОЧНИК!H:P,2,0)</f>
        <v>Приволжский ФО</v>
      </c>
    </row>
    <row r="2930" spans="1:11" x14ac:dyDescent="0.2">
      <c r="A2930" t="s">
        <v>600</v>
      </c>
      <c r="B2930" t="s">
        <v>591</v>
      </c>
      <c r="C2930" s="1" t="s">
        <v>209</v>
      </c>
      <c r="D2930" s="1" t="s">
        <v>213</v>
      </c>
      <c r="E2930" s="2">
        <v>2</v>
      </c>
      <c r="F2930" s="3">
        <v>1</v>
      </c>
      <c r="G2930" s="2">
        <v>22</v>
      </c>
      <c r="H2930" s="3">
        <v>5</v>
      </c>
      <c r="I2930" s="69" t="str">
        <f>VLOOKUP(C2930,СПРАВОЧНИК!B:D,2,0)</f>
        <v>КОРЕЯ</v>
      </c>
      <c r="J2930" s="69" t="str">
        <f>VLOOKUP(C2930,СПРАВОЧНИК!B:D,3,0)</f>
        <v>ИНОМАРКИ</v>
      </c>
      <c r="K2930" s="69" t="str">
        <f>VLOOKUP(СВОД2023[[#This Row],[ФО]],СПРАВОЧНИК!H:P,2,0)</f>
        <v>Приволжский ФО</v>
      </c>
    </row>
    <row r="2931" spans="1:11" x14ac:dyDescent="0.2">
      <c r="A2931" t="s">
        <v>600</v>
      </c>
      <c r="B2931" t="s">
        <v>591</v>
      </c>
      <c r="C2931" s="1" t="s">
        <v>209</v>
      </c>
      <c r="D2931" s="1" t="s">
        <v>214</v>
      </c>
      <c r="E2931" s="2">
        <v>22</v>
      </c>
      <c r="F2931" s="3">
        <v>5</v>
      </c>
      <c r="G2931" s="2">
        <v>79</v>
      </c>
      <c r="H2931" s="3">
        <v>19</v>
      </c>
      <c r="I2931" s="69" t="str">
        <f>VLOOKUP(C2931,СПРАВОЧНИК!B:D,2,0)</f>
        <v>КОРЕЯ</v>
      </c>
      <c r="J2931" s="69" t="str">
        <f>VLOOKUP(C2931,СПРАВОЧНИК!B:D,3,0)</f>
        <v>ИНОМАРКИ</v>
      </c>
      <c r="K2931" s="69" t="str">
        <f>VLOOKUP(СВОД2023[[#This Row],[ФО]],СПРАВОЧНИК!H:P,2,0)</f>
        <v>Приволжский ФО</v>
      </c>
    </row>
    <row r="2932" spans="1:11" x14ac:dyDescent="0.2">
      <c r="A2932" t="s">
        <v>600</v>
      </c>
      <c r="B2932" t="s">
        <v>591</v>
      </c>
      <c r="C2932" s="1" t="s">
        <v>1088</v>
      </c>
      <c r="D2932" s="1" t="s">
        <v>2151</v>
      </c>
      <c r="E2932" s="2"/>
      <c r="F2932" s="3">
        <v>1</v>
      </c>
      <c r="G2932" s="2"/>
      <c r="H2932" s="3">
        <v>2</v>
      </c>
      <c r="I2932" s="69" t="str">
        <f>VLOOKUP(C2932,СПРАВОЧНИК!B:D,2,0)</f>
        <v>ЯПОНИЯ</v>
      </c>
      <c r="J2932" s="69" t="str">
        <f>VLOOKUP(C2932,СПРАВОЧНИК!B:D,3,0)</f>
        <v>ИНОМАРКИ</v>
      </c>
      <c r="K2932" s="69" t="str">
        <f>VLOOKUP(СВОД2023[[#This Row],[ФО]],СПРАВОЧНИК!H:P,2,0)</f>
        <v>Приволжский ФО</v>
      </c>
    </row>
    <row r="2933" spans="1:11" x14ac:dyDescent="0.2">
      <c r="A2933" t="s">
        <v>600</v>
      </c>
      <c r="B2933" t="s">
        <v>591</v>
      </c>
      <c r="C2933" s="1" t="s">
        <v>215</v>
      </c>
      <c r="D2933" s="1" t="s">
        <v>216</v>
      </c>
      <c r="E2933" s="2"/>
      <c r="F2933" s="3">
        <v>1</v>
      </c>
      <c r="G2933" s="2">
        <v>1</v>
      </c>
      <c r="H2933" s="3">
        <v>2</v>
      </c>
      <c r="I2933" s="69" t="str">
        <f>VLOOKUP(C2933,СПРАВОЧНИК!B:D,2,0)</f>
        <v>США</v>
      </c>
      <c r="J2933" s="69" t="str">
        <f>VLOOKUP(C2933,СПРАВОЧНИК!B:D,3,0)</f>
        <v>ИНОМАРКИ</v>
      </c>
      <c r="K2933" s="69" t="str">
        <f>VLOOKUP(СВОД2023[[#This Row],[ФО]],СПРАВОЧНИК!H:P,2,0)</f>
        <v>Приволжский ФО</v>
      </c>
    </row>
    <row r="2934" spans="1:11" x14ac:dyDescent="0.2">
      <c r="A2934" t="s">
        <v>600</v>
      </c>
      <c r="B2934" t="s">
        <v>591</v>
      </c>
      <c r="C2934" s="1" t="s">
        <v>215</v>
      </c>
      <c r="D2934" s="1" t="s">
        <v>1464</v>
      </c>
      <c r="E2934" s="2"/>
      <c r="F2934" s="3"/>
      <c r="G2934" s="2">
        <v>3</v>
      </c>
      <c r="H2934" s="3">
        <v>1</v>
      </c>
      <c r="I2934" s="69" t="str">
        <f>VLOOKUP(C2934,СПРАВОЧНИК!B:D,2,0)</f>
        <v>США</v>
      </c>
      <c r="J2934" s="69" t="str">
        <f>VLOOKUP(C2934,СПРАВОЧНИК!B:D,3,0)</f>
        <v>ИНОМАРКИ</v>
      </c>
      <c r="K2934" s="69" t="str">
        <f>VLOOKUP(СВОД2023[[#This Row],[ФО]],СПРАВОЧНИК!H:P,2,0)</f>
        <v>Приволжский ФО</v>
      </c>
    </row>
    <row r="2935" spans="1:11" x14ac:dyDescent="0.2">
      <c r="A2935" t="s">
        <v>600</v>
      </c>
      <c r="B2935" t="s">
        <v>591</v>
      </c>
      <c r="C2935" s="1" t="s">
        <v>215</v>
      </c>
      <c r="D2935" s="1" t="s">
        <v>1465</v>
      </c>
      <c r="E2935" s="2"/>
      <c r="F2935" s="3"/>
      <c r="G2935" s="2"/>
      <c r="H2935" s="3">
        <v>1</v>
      </c>
      <c r="I2935" s="69" t="str">
        <f>VLOOKUP(C2935,СПРАВОЧНИК!B:D,2,0)</f>
        <v>США</v>
      </c>
      <c r="J2935" s="69" t="str">
        <f>VLOOKUP(C2935,СПРАВОЧНИК!B:D,3,0)</f>
        <v>ИНОМАРКИ</v>
      </c>
      <c r="K2935" s="69" t="str">
        <f>VLOOKUP(СВОД2023[[#This Row],[ФО]],СПРАВОЧНИК!H:P,2,0)</f>
        <v>Приволжский ФО</v>
      </c>
    </row>
    <row r="2936" spans="1:11" x14ac:dyDescent="0.2">
      <c r="A2936" t="s">
        <v>600</v>
      </c>
      <c r="B2936" t="s">
        <v>591</v>
      </c>
      <c r="C2936" s="1" t="s">
        <v>215</v>
      </c>
      <c r="D2936" s="1" t="s">
        <v>217</v>
      </c>
      <c r="E2936" s="2">
        <v>2</v>
      </c>
      <c r="F2936" s="3">
        <v>1</v>
      </c>
      <c r="G2936" s="2">
        <v>17</v>
      </c>
      <c r="H2936" s="3">
        <v>4</v>
      </c>
      <c r="I2936" s="69" t="str">
        <f>VLOOKUP(C2936,СПРАВОЧНИК!B:D,2,0)</f>
        <v>США</v>
      </c>
      <c r="J2936" s="69" t="str">
        <f>VLOOKUP(C2936,СПРАВОЧНИК!B:D,3,0)</f>
        <v>ИНОМАРКИ</v>
      </c>
      <c r="K2936" s="69" t="str">
        <f>VLOOKUP(СВОД2023[[#This Row],[ФО]],СПРАВОЧНИК!H:P,2,0)</f>
        <v>Приволжский ФО</v>
      </c>
    </row>
    <row r="2937" spans="1:11" x14ac:dyDescent="0.2">
      <c r="A2937" t="s">
        <v>600</v>
      </c>
      <c r="B2937" t="s">
        <v>591</v>
      </c>
      <c r="C2937" s="1" t="s">
        <v>215</v>
      </c>
      <c r="D2937" s="1" t="s">
        <v>2152</v>
      </c>
      <c r="E2937" s="2"/>
      <c r="F2937" s="3"/>
      <c r="G2937" s="2"/>
      <c r="H2937" s="3">
        <v>1</v>
      </c>
      <c r="I2937" s="69" t="str">
        <f>VLOOKUP(C2937,СПРАВОЧНИК!B:D,2,0)</f>
        <v>США</v>
      </c>
      <c r="J2937" s="69" t="str">
        <f>VLOOKUP(C2937,СПРАВОЧНИК!B:D,3,0)</f>
        <v>ИНОМАРКИ</v>
      </c>
      <c r="K2937" s="69" t="str">
        <f>VLOOKUP(СВОД2023[[#This Row],[ФО]],СПРАВОЧНИК!H:P,2,0)</f>
        <v>Приволжский ФО</v>
      </c>
    </row>
    <row r="2938" spans="1:11" x14ac:dyDescent="0.2">
      <c r="A2938" t="s">
        <v>600</v>
      </c>
      <c r="B2938" t="s">
        <v>591</v>
      </c>
      <c r="C2938" s="1" t="s">
        <v>215</v>
      </c>
      <c r="D2938" s="1" t="s">
        <v>218</v>
      </c>
      <c r="E2938" s="2">
        <v>1</v>
      </c>
      <c r="F2938" s="3"/>
      <c r="G2938" s="2">
        <v>3</v>
      </c>
      <c r="H2938" s="3"/>
      <c r="I2938" s="69" t="str">
        <f>VLOOKUP(C2938,СПРАВОЧНИК!B:D,2,0)</f>
        <v>США</v>
      </c>
      <c r="J2938" s="69" t="str">
        <f>VLOOKUP(C2938,СПРАВОЧНИК!B:D,3,0)</f>
        <v>ИНОМАРКИ</v>
      </c>
      <c r="K2938" s="69" t="str">
        <f>VLOOKUP(СВОД2023[[#This Row],[ФО]],СПРАВОЧНИК!H:P,2,0)</f>
        <v>Приволжский ФО</v>
      </c>
    </row>
    <row r="2939" spans="1:11" x14ac:dyDescent="0.2">
      <c r="A2939" t="s">
        <v>600</v>
      </c>
      <c r="B2939" t="s">
        <v>591</v>
      </c>
      <c r="C2939" s="1" t="s">
        <v>657</v>
      </c>
      <c r="D2939" s="1" t="s">
        <v>1466</v>
      </c>
      <c r="E2939" s="2">
        <v>2</v>
      </c>
      <c r="F2939" s="3"/>
      <c r="G2939" s="2">
        <v>3</v>
      </c>
      <c r="H2939" s="3">
        <v>4</v>
      </c>
      <c r="I2939" s="69" t="str">
        <f>VLOOKUP(C2939,СПРАВОЧНИК!B:D,2,0)</f>
        <v>КИТАЙ</v>
      </c>
      <c r="J2939" s="69" t="str">
        <f>VLOOKUP(C2939,СПРАВОЧНИК!B:D,3,0)</f>
        <v>ИНОМАРКИ</v>
      </c>
      <c r="K2939" s="69" t="str">
        <f>VLOOKUP(СВОД2023[[#This Row],[ФО]],СПРАВОЧНИК!H:P,2,0)</f>
        <v>Приволжский ФО</v>
      </c>
    </row>
    <row r="2940" spans="1:11" x14ac:dyDescent="0.2">
      <c r="A2940" t="s">
        <v>600</v>
      </c>
      <c r="B2940" t="s">
        <v>591</v>
      </c>
      <c r="C2940" s="1" t="s">
        <v>657</v>
      </c>
      <c r="D2940" s="1" t="s">
        <v>2153</v>
      </c>
      <c r="E2940" s="2"/>
      <c r="F2940" s="3">
        <v>2</v>
      </c>
      <c r="G2940" s="2">
        <v>2</v>
      </c>
      <c r="H2940" s="3">
        <v>3</v>
      </c>
      <c r="I2940" s="69" t="str">
        <f>VLOOKUP(C2940,СПРАВОЧНИК!B:D,2,0)</f>
        <v>КИТАЙ</v>
      </c>
      <c r="J2940" s="69" t="str">
        <f>VLOOKUP(C2940,СПРАВОЧНИК!B:D,3,0)</f>
        <v>ИНОМАРКИ</v>
      </c>
      <c r="K2940" s="69" t="str">
        <f>VLOOKUP(СВОД2023[[#This Row],[ФО]],СПРАВОЧНИК!H:P,2,0)</f>
        <v>Приволжский ФО</v>
      </c>
    </row>
    <row r="2941" spans="1:11" x14ac:dyDescent="0.2">
      <c r="A2941" t="s">
        <v>600</v>
      </c>
      <c r="B2941" t="s">
        <v>591</v>
      </c>
      <c r="C2941" s="1" t="s">
        <v>657</v>
      </c>
      <c r="D2941" s="1" t="s">
        <v>1467</v>
      </c>
      <c r="E2941" s="2">
        <v>52</v>
      </c>
      <c r="F2941" s="3">
        <v>33</v>
      </c>
      <c r="G2941" s="2">
        <v>264</v>
      </c>
      <c r="H2941" s="3">
        <v>189</v>
      </c>
      <c r="I2941" s="69" t="str">
        <f>VLOOKUP(C2941,СПРАВОЧНИК!B:D,2,0)</f>
        <v>КИТАЙ</v>
      </c>
      <c r="J2941" s="69" t="str">
        <f>VLOOKUP(C2941,СПРАВОЧНИК!B:D,3,0)</f>
        <v>ИНОМАРКИ</v>
      </c>
      <c r="K2941" s="69" t="str">
        <f>VLOOKUP(СВОД2023[[#This Row],[ФО]],СПРАВОЧНИК!H:P,2,0)</f>
        <v>Приволжский ФО</v>
      </c>
    </row>
    <row r="2942" spans="1:11" x14ac:dyDescent="0.2">
      <c r="A2942" t="s">
        <v>600</v>
      </c>
      <c r="B2942" t="s">
        <v>591</v>
      </c>
      <c r="C2942" s="1" t="s">
        <v>657</v>
      </c>
      <c r="D2942" s="1" t="s">
        <v>2154</v>
      </c>
      <c r="E2942" s="2">
        <v>2</v>
      </c>
      <c r="F2942" s="3">
        <v>1</v>
      </c>
      <c r="G2942" s="2">
        <v>14</v>
      </c>
      <c r="H2942" s="3">
        <v>14</v>
      </c>
      <c r="I2942" s="69" t="str">
        <f>VLOOKUP(C2942,СПРАВОЧНИК!B:D,2,0)</f>
        <v>КИТАЙ</v>
      </c>
      <c r="J2942" s="69" t="str">
        <f>VLOOKUP(C2942,СПРАВОЧНИК!B:D,3,0)</f>
        <v>ИНОМАРКИ</v>
      </c>
      <c r="K2942" s="69" t="str">
        <f>VLOOKUP(СВОД2023[[#This Row],[ФО]],СПРАВОЧНИК!H:P,2,0)</f>
        <v>Приволжский ФО</v>
      </c>
    </row>
    <row r="2943" spans="1:11" x14ac:dyDescent="0.2">
      <c r="A2943" t="s">
        <v>600</v>
      </c>
      <c r="B2943" t="s">
        <v>591</v>
      </c>
      <c r="C2943" s="1" t="s">
        <v>657</v>
      </c>
      <c r="D2943" s="1" t="s">
        <v>2155</v>
      </c>
      <c r="E2943" s="2">
        <v>4</v>
      </c>
      <c r="F2943" s="3">
        <v>1</v>
      </c>
      <c r="G2943" s="2">
        <v>12</v>
      </c>
      <c r="H2943" s="3">
        <v>16</v>
      </c>
      <c r="I2943" s="69" t="str">
        <f>VLOOKUP(C2943,СПРАВОЧНИК!B:D,2,0)</f>
        <v>КИТАЙ</v>
      </c>
      <c r="J2943" s="69" t="str">
        <f>VLOOKUP(C2943,СПРАВОЧНИК!B:D,3,0)</f>
        <v>ИНОМАРКИ</v>
      </c>
      <c r="K2943" s="69" t="str">
        <f>VLOOKUP(СВОД2023[[#This Row],[ФО]],СПРАВОЧНИК!H:P,2,0)</f>
        <v>Приволжский ФО</v>
      </c>
    </row>
    <row r="2944" spans="1:11" x14ac:dyDescent="0.2">
      <c r="A2944" t="s">
        <v>600</v>
      </c>
      <c r="B2944" t="s">
        <v>591</v>
      </c>
      <c r="C2944" s="1" t="s">
        <v>657</v>
      </c>
      <c r="D2944" s="1" t="s">
        <v>2156</v>
      </c>
      <c r="E2944" s="2">
        <v>1</v>
      </c>
      <c r="F2944" s="3"/>
      <c r="G2944" s="2">
        <v>1</v>
      </c>
      <c r="H2944" s="3"/>
      <c r="I2944" s="69" t="str">
        <f>VLOOKUP(C2944,СПРАВОЧНИК!B:D,2,0)</f>
        <v>КИТАЙ</v>
      </c>
      <c r="J2944" s="69" t="str">
        <f>VLOOKUP(C2944,СПРАВОЧНИК!B:D,3,0)</f>
        <v>ИНОМАРКИ</v>
      </c>
      <c r="K2944" s="69" t="str">
        <f>VLOOKUP(СВОД2023[[#This Row],[ФО]],СПРАВОЧНИК!H:P,2,0)</f>
        <v>Приволжский ФО</v>
      </c>
    </row>
    <row r="2945" spans="1:11" x14ac:dyDescent="0.2">
      <c r="A2945" t="s">
        <v>600</v>
      </c>
      <c r="B2945" t="s">
        <v>591</v>
      </c>
      <c r="C2945" s="1" t="s">
        <v>657</v>
      </c>
      <c r="D2945" s="1" t="s">
        <v>2157</v>
      </c>
      <c r="E2945" s="2"/>
      <c r="F2945" s="3"/>
      <c r="G2945" s="2"/>
      <c r="H2945" s="3">
        <v>1</v>
      </c>
      <c r="I2945" s="69" t="str">
        <f>VLOOKUP(C2945,СПРАВОЧНИК!B:D,2,0)</f>
        <v>КИТАЙ</v>
      </c>
      <c r="J2945" s="69" t="str">
        <f>VLOOKUP(C2945,СПРАВОЧНИК!B:D,3,0)</f>
        <v>ИНОМАРКИ</v>
      </c>
      <c r="K2945" s="69" t="str">
        <f>VLOOKUP(СВОД2023[[#This Row],[ФО]],СПРАВОЧНИК!H:P,2,0)</f>
        <v>Приволжский ФО</v>
      </c>
    </row>
    <row r="2946" spans="1:11" x14ac:dyDescent="0.2">
      <c r="A2946" t="s">
        <v>600</v>
      </c>
      <c r="B2946" t="s">
        <v>591</v>
      </c>
      <c r="C2946" s="1" t="s">
        <v>657</v>
      </c>
      <c r="D2946" s="1" t="s">
        <v>2158</v>
      </c>
      <c r="E2946" s="2"/>
      <c r="F2946" s="3">
        <v>1</v>
      </c>
      <c r="G2946" s="2">
        <v>2</v>
      </c>
      <c r="H2946" s="3">
        <v>5</v>
      </c>
      <c r="I2946" s="69" t="str">
        <f>VLOOKUP(C2946,СПРАВОЧНИК!B:D,2,0)</f>
        <v>КИТАЙ</v>
      </c>
      <c r="J2946" s="69" t="str">
        <f>VLOOKUP(C2946,СПРАВОЧНИК!B:D,3,0)</f>
        <v>ИНОМАРКИ</v>
      </c>
      <c r="K2946" s="69" t="str">
        <f>VLOOKUP(СВОД2023[[#This Row],[ФО]],СПРАВОЧНИК!H:P,2,0)</f>
        <v>Приволжский ФО</v>
      </c>
    </row>
    <row r="2947" spans="1:11" x14ac:dyDescent="0.2">
      <c r="A2947" t="s">
        <v>600</v>
      </c>
      <c r="B2947" t="s">
        <v>591</v>
      </c>
      <c r="C2947" s="1" t="s">
        <v>657</v>
      </c>
      <c r="D2947" s="1" t="s">
        <v>1468</v>
      </c>
      <c r="E2947" s="2">
        <v>136</v>
      </c>
      <c r="F2947" s="3">
        <v>96</v>
      </c>
      <c r="G2947" s="2">
        <v>748</v>
      </c>
      <c r="H2947" s="3">
        <v>634</v>
      </c>
      <c r="I2947" s="69" t="str">
        <f>VLOOKUP(C2947,СПРАВОЧНИК!B:D,2,0)</f>
        <v>КИТАЙ</v>
      </c>
      <c r="J2947" s="69" t="str">
        <f>VLOOKUP(C2947,СПРАВОЧНИК!B:D,3,0)</f>
        <v>ИНОМАРКИ</v>
      </c>
      <c r="K2947" s="69" t="str">
        <f>VLOOKUP(СВОД2023[[#This Row],[ФО]],СПРАВОЧНИК!H:P,2,0)</f>
        <v>Приволжский ФО</v>
      </c>
    </row>
    <row r="2948" spans="1:11" x14ac:dyDescent="0.2">
      <c r="A2948" t="s">
        <v>600</v>
      </c>
      <c r="B2948" t="s">
        <v>591</v>
      </c>
      <c r="C2948" s="1" t="s">
        <v>657</v>
      </c>
      <c r="D2948" s="1" t="s">
        <v>2159</v>
      </c>
      <c r="E2948" s="2"/>
      <c r="F2948" s="3"/>
      <c r="G2948" s="2">
        <v>1</v>
      </c>
      <c r="H2948" s="3"/>
      <c r="I2948" s="69" t="str">
        <f>VLOOKUP(C2948,СПРАВОЧНИК!B:D,2,0)</f>
        <v>КИТАЙ</v>
      </c>
      <c r="J2948" s="69" t="str">
        <f>VLOOKUP(C2948,СПРАВОЧНИК!B:D,3,0)</f>
        <v>ИНОМАРКИ</v>
      </c>
      <c r="K2948" s="69" t="str">
        <f>VLOOKUP(СВОД2023[[#This Row],[ФО]],СПРАВОЧНИК!H:P,2,0)</f>
        <v>Приволжский ФО</v>
      </c>
    </row>
    <row r="2949" spans="1:11" x14ac:dyDescent="0.2">
      <c r="A2949" t="s">
        <v>600</v>
      </c>
      <c r="B2949" t="s">
        <v>591</v>
      </c>
      <c r="C2949" s="1" t="s">
        <v>657</v>
      </c>
      <c r="D2949" s="1" t="s">
        <v>1469</v>
      </c>
      <c r="E2949" s="2">
        <v>33</v>
      </c>
      <c r="F2949" s="3">
        <v>24</v>
      </c>
      <c r="G2949" s="2">
        <v>150</v>
      </c>
      <c r="H2949" s="3">
        <v>115</v>
      </c>
      <c r="I2949" s="69" t="str">
        <f>VLOOKUP(C2949,СПРАВОЧНИК!B:D,2,0)</f>
        <v>КИТАЙ</v>
      </c>
      <c r="J2949" s="69" t="str">
        <f>VLOOKUP(C2949,СПРАВОЧНИК!B:D,3,0)</f>
        <v>ИНОМАРКИ</v>
      </c>
      <c r="K2949" s="69" t="str">
        <f>VLOOKUP(СВОД2023[[#This Row],[ФО]],СПРАВОЧНИК!H:P,2,0)</f>
        <v>Приволжский ФО</v>
      </c>
    </row>
    <row r="2950" spans="1:11" x14ac:dyDescent="0.2">
      <c r="A2950" t="s">
        <v>600</v>
      </c>
      <c r="B2950" t="s">
        <v>591</v>
      </c>
      <c r="C2950" s="1" t="s">
        <v>2160</v>
      </c>
      <c r="D2950" s="1" t="s">
        <v>2161</v>
      </c>
      <c r="E2950" s="2">
        <v>9</v>
      </c>
      <c r="F2950" s="3">
        <v>10</v>
      </c>
      <c r="G2950" s="2">
        <v>41</v>
      </c>
      <c r="H2950" s="3">
        <v>35</v>
      </c>
      <c r="I2950" s="69" t="str">
        <f>VLOOKUP(C2950,СПРАВОЧНИК!B:D,2,0)</f>
        <v>КИТАЙ</v>
      </c>
      <c r="J2950" s="69" t="str">
        <f>VLOOKUP(C2950,СПРАВОЧНИК!B:D,3,0)</f>
        <v>ИНОМАРКИ</v>
      </c>
      <c r="K2950" s="69" t="str">
        <f>VLOOKUP(СВОД2023[[#This Row],[ФО]],СПРАВОЧНИК!H:P,2,0)</f>
        <v>Приволжский ФО</v>
      </c>
    </row>
    <row r="2951" spans="1:11" x14ac:dyDescent="0.2">
      <c r="A2951" t="s">
        <v>600</v>
      </c>
      <c r="B2951" t="s">
        <v>591</v>
      </c>
      <c r="C2951" s="1" t="s">
        <v>2160</v>
      </c>
      <c r="D2951" s="1" t="s">
        <v>2162</v>
      </c>
      <c r="E2951" s="2">
        <v>3</v>
      </c>
      <c r="F2951" s="3">
        <v>3</v>
      </c>
      <c r="G2951" s="2">
        <v>7</v>
      </c>
      <c r="H2951" s="3">
        <v>6</v>
      </c>
      <c r="I2951" s="69" t="str">
        <f>VLOOKUP(C2951,СПРАВОЧНИК!B:D,2,0)</f>
        <v>КИТАЙ</v>
      </c>
      <c r="J2951" s="69" t="str">
        <f>VLOOKUP(C2951,СПРАВОЧНИК!B:D,3,0)</f>
        <v>ИНОМАРКИ</v>
      </c>
      <c r="K2951" s="69" t="str">
        <f>VLOOKUP(СВОД2023[[#This Row],[ФО]],СПРАВОЧНИК!H:P,2,0)</f>
        <v>Приволжский ФО</v>
      </c>
    </row>
    <row r="2952" spans="1:11" x14ac:dyDescent="0.2">
      <c r="A2952" t="s">
        <v>600</v>
      </c>
      <c r="B2952" t="s">
        <v>591</v>
      </c>
      <c r="C2952" s="1" t="s">
        <v>2160</v>
      </c>
      <c r="D2952" s="1" t="s">
        <v>2163</v>
      </c>
      <c r="E2952" s="2">
        <v>1</v>
      </c>
      <c r="F2952" s="3">
        <v>1</v>
      </c>
      <c r="G2952" s="2">
        <v>9</v>
      </c>
      <c r="H2952" s="3">
        <v>3</v>
      </c>
      <c r="I2952" s="69" t="str">
        <f>VLOOKUP(C2952,СПРАВОЧНИК!B:D,2,0)</f>
        <v>КИТАЙ</v>
      </c>
      <c r="J2952" s="69" t="str">
        <f>VLOOKUP(C2952,СПРАВОЧНИК!B:D,3,0)</f>
        <v>ИНОМАРКИ</v>
      </c>
      <c r="K2952" s="69" t="str">
        <f>VLOOKUP(СВОД2023[[#This Row],[ФО]],СПРАВОЧНИК!H:P,2,0)</f>
        <v>Приволжский ФО</v>
      </c>
    </row>
    <row r="2953" spans="1:11" x14ac:dyDescent="0.2">
      <c r="A2953" t="s">
        <v>600</v>
      </c>
      <c r="B2953" t="s">
        <v>591</v>
      </c>
      <c r="C2953" s="1" t="s">
        <v>2164</v>
      </c>
      <c r="D2953" s="1" t="s">
        <v>2165</v>
      </c>
      <c r="E2953" s="2">
        <v>1</v>
      </c>
      <c r="F2953" s="3">
        <v>3</v>
      </c>
      <c r="G2953" s="2">
        <v>13</v>
      </c>
      <c r="H2953" s="3">
        <v>9</v>
      </c>
      <c r="I2953" s="69" t="str">
        <f>VLOOKUP(C2953,СПРАВОЧНИК!B:D,2,0)</f>
        <v>КИТАЙ</v>
      </c>
      <c r="J2953" s="69" t="str">
        <f>VLOOKUP(C2953,СПРАВОЧНИК!B:D,3,0)</f>
        <v>ИНОМАРКИ</v>
      </c>
      <c r="K2953" s="69" t="str">
        <f>VLOOKUP(СВОД2023[[#This Row],[ФО]],СПРАВОЧНИК!H:P,2,0)</f>
        <v>Приволжский ФО</v>
      </c>
    </row>
    <row r="2954" spans="1:11" x14ac:dyDescent="0.2">
      <c r="A2954" t="s">
        <v>600</v>
      </c>
      <c r="B2954" t="s">
        <v>591</v>
      </c>
      <c r="C2954" s="1" t="s">
        <v>2164</v>
      </c>
      <c r="D2954" s="1" t="s">
        <v>2166</v>
      </c>
      <c r="E2954" s="2"/>
      <c r="F2954" s="3">
        <v>1</v>
      </c>
      <c r="G2954" s="2">
        <v>10</v>
      </c>
      <c r="H2954" s="3">
        <v>12</v>
      </c>
      <c r="I2954" s="69" t="str">
        <f>VLOOKUP(C2954,СПРАВОЧНИК!B:D,2,0)</f>
        <v>КИТАЙ</v>
      </c>
      <c r="J2954" s="69" t="str">
        <f>VLOOKUP(C2954,СПРАВОЧНИК!B:D,3,0)</f>
        <v>ИНОМАРКИ</v>
      </c>
      <c r="K2954" s="69" t="str">
        <f>VLOOKUP(СВОД2023[[#This Row],[ФО]],СПРАВОЧНИК!H:P,2,0)</f>
        <v>Приволжский ФО</v>
      </c>
    </row>
    <row r="2955" spans="1:11" x14ac:dyDescent="0.2">
      <c r="A2955" t="s">
        <v>600</v>
      </c>
      <c r="B2955" t="s">
        <v>591</v>
      </c>
      <c r="C2955" s="1" t="s">
        <v>219</v>
      </c>
      <c r="D2955" s="1" t="s">
        <v>220</v>
      </c>
      <c r="E2955" s="2">
        <v>6</v>
      </c>
      <c r="F2955" s="3"/>
      <c r="G2955" s="2">
        <v>12</v>
      </c>
      <c r="H2955" s="3"/>
      <c r="I2955" s="69" t="str">
        <f>VLOOKUP(C2955,СПРАВОЧНИК!B:D,2,0)</f>
        <v>КИТАЙ</v>
      </c>
      <c r="J2955" s="69" t="str">
        <f>VLOOKUP(C2955,СПРАВОЧНИК!B:D,3,0)</f>
        <v>ИНОМАРКИ</v>
      </c>
      <c r="K2955" s="69" t="str">
        <f>VLOOKUP(СВОД2023[[#This Row],[ФО]],СПРАВОЧНИК!H:P,2,0)</f>
        <v>Приволжский ФО</v>
      </c>
    </row>
    <row r="2956" spans="1:11" x14ac:dyDescent="0.2">
      <c r="A2956" t="s">
        <v>600</v>
      </c>
      <c r="B2956" t="s">
        <v>591</v>
      </c>
      <c r="C2956" s="1" t="s">
        <v>219</v>
      </c>
      <c r="D2956" s="1" t="s">
        <v>221</v>
      </c>
      <c r="E2956" s="2">
        <v>50</v>
      </c>
      <c r="F2956" s="3">
        <v>32</v>
      </c>
      <c r="G2956" s="2">
        <v>279</v>
      </c>
      <c r="H2956" s="3">
        <v>145</v>
      </c>
      <c r="I2956" s="69" t="str">
        <f>VLOOKUP(C2956,СПРАВОЧНИК!B:D,2,0)</f>
        <v>КИТАЙ</v>
      </c>
      <c r="J2956" s="69" t="str">
        <f>VLOOKUP(C2956,СПРАВОЧНИК!B:D,3,0)</f>
        <v>ИНОМАРКИ</v>
      </c>
      <c r="K2956" s="69" t="str">
        <f>VLOOKUP(СВОД2023[[#This Row],[ФО]],СПРАВОЧНИК!H:P,2,0)</f>
        <v>Приволжский ФО</v>
      </c>
    </row>
    <row r="2957" spans="1:11" x14ac:dyDescent="0.2">
      <c r="A2957" t="s">
        <v>600</v>
      </c>
      <c r="B2957" t="s">
        <v>591</v>
      </c>
      <c r="C2957" s="1" t="s">
        <v>219</v>
      </c>
      <c r="D2957" s="1" t="s">
        <v>222</v>
      </c>
      <c r="E2957" s="2">
        <v>43</v>
      </c>
      <c r="F2957" s="3">
        <v>28</v>
      </c>
      <c r="G2957" s="2">
        <v>213</v>
      </c>
      <c r="H2957" s="3">
        <v>111</v>
      </c>
      <c r="I2957" s="69" t="str">
        <f>VLOOKUP(C2957,СПРАВОЧНИК!B:D,2,0)</f>
        <v>КИТАЙ</v>
      </c>
      <c r="J2957" s="69" t="str">
        <f>VLOOKUP(C2957,СПРАВОЧНИК!B:D,3,0)</f>
        <v>ИНОМАРКИ</v>
      </c>
      <c r="K2957" s="69" t="str">
        <f>VLOOKUP(СВОД2023[[#This Row],[ФО]],СПРАВОЧНИК!H:P,2,0)</f>
        <v>Приволжский ФО</v>
      </c>
    </row>
    <row r="2958" spans="1:11" x14ac:dyDescent="0.2">
      <c r="A2958" t="s">
        <v>600</v>
      </c>
      <c r="B2958" t="s">
        <v>591</v>
      </c>
      <c r="C2958" s="1" t="s">
        <v>219</v>
      </c>
      <c r="D2958" s="1" t="s">
        <v>1470</v>
      </c>
      <c r="E2958" s="2">
        <v>9</v>
      </c>
      <c r="F2958" s="3">
        <v>2</v>
      </c>
      <c r="G2958" s="2">
        <v>39</v>
      </c>
      <c r="H2958" s="3">
        <v>17</v>
      </c>
      <c r="I2958" s="69" t="str">
        <f>VLOOKUP(C2958,СПРАВОЧНИК!B:D,2,0)</f>
        <v>КИТАЙ</v>
      </c>
      <c r="J2958" s="69" t="str">
        <f>VLOOKUP(C2958,СПРАВОЧНИК!B:D,3,0)</f>
        <v>ИНОМАРКИ</v>
      </c>
      <c r="K2958" s="69" t="str">
        <f>VLOOKUP(СВОД2023[[#This Row],[ФО]],СПРАВОЧНИК!H:P,2,0)</f>
        <v>Приволжский ФО</v>
      </c>
    </row>
    <row r="2959" spans="1:11" x14ac:dyDescent="0.2">
      <c r="A2959" t="s">
        <v>600</v>
      </c>
      <c r="B2959" t="s">
        <v>591</v>
      </c>
      <c r="C2959" s="1" t="s">
        <v>219</v>
      </c>
      <c r="D2959" s="1" t="s">
        <v>223</v>
      </c>
      <c r="E2959" s="2">
        <v>3</v>
      </c>
      <c r="F2959" s="3">
        <v>2</v>
      </c>
      <c r="G2959" s="2">
        <v>22</v>
      </c>
      <c r="H2959" s="3">
        <v>20</v>
      </c>
      <c r="I2959" s="69" t="str">
        <f>VLOOKUP(C2959,СПРАВОЧНИК!B:D,2,0)</f>
        <v>КИТАЙ</v>
      </c>
      <c r="J2959" s="69" t="str">
        <f>VLOOKUP(C2959,СПРАВОЧНИК!B:D,3,0)</f>
        <v>ИНОМАРКИ</v>
      </c>
      <c r="K2959" s="69" t="str">
        <f>VLOOKUP(СВОД2023[[#This Row],[ФО]],СПРАВОЧНИК!H:P,2,0)</f>
        <v>Приволжский ФО</v>
      </c>
    </row>
    <row r="2960" spans="1:11" x14ac:dyDescent="0.2">
      <c r="A2960" t="s">
        <v>600</v>
      </c>
      <c r="B2960" t="s">
        <v>591</v>
      </c>
      <c r="C2960" s="1" t="s">
        <v>219</v>
      </c>
      <c r="D2960" s="1" t="s">
        <v>224</v>
      </c>
      <c r="E2960" s="2">
        <v>19</v>
      </c>
      <c r="F2960" s="3">
        <v>9</v>
      </c>
      <c r="G2960" s="2">
        <v>143</v>
      </c>
      <c r="H2960" s="3">
        <v>99</v>
      </c>
      <c r="I2960" s="69" t="str">
        <f>VLOOKUP(C2960,СПРАВОЧНИК!B:D,2,0)</f>
        <v>КИТАЙ</v>
      </c>
      <c r="J2960" s="69" t="str">
        <f>VLOOKUP(C2960,СПРАВОЧНИК!B:D,3,0)</f>
        <v>ИНОМАРКИ</v>
      </c>
      <c r="K2960" s="69" t="str">
        <f>VLOOKUP(СВОД2023[[#This Row],[ФО]],СПРАВОЧНИК!H:P,2,0)</f>
        <v>Приволжский ФО</v>
      </c>
    </row>
    <row r="2961" spans="1:11" x14ac:dyDescent="0.2">
      <c r="A2961" t="s">
        <v>600</v>
      </c>
      <c r="B2961" t="s">
        <v>591</v>
      </c>
      <c r="C2961" s="1" t="s">
        <v>219</v>
      </c>
      <c r="D2961" s="1" t="s">
        <v>2167</v>
      </c>
      <c r="E2961" s="2"/>
      <c r="F2961" s="3">
        <v>1</v>
      </c>
      <c r="G2961" s="2"/>
      <c r="H2961" s="3">
        <v>4</v>
      </c>
      <c r="I2961" s="69" t="str">
        <f>VLOOKUP(C2961,СПРАВОЧНИК!B:D,2,0)</f>
        <v>КИТАЙ</v>
      </c>
      <c r="J2961" s="69" t="str">
        <f>VLOOKUP(C2961,СПРАВОЧНИК!B:D,3,0)</f>
        <v>ИНОМАРКИ</v>
      </c>
      <c r="K2961" s="69" t="str">
        <f>VLOOKUP(СВОД2023[[#This Row],[ФО]],СПРАВОЧНИК!H:P,2,0)</f>
        <v>Приволжский ФО</v>
      </c>
    </row>
    <row r="2962" spans="1:11" x14ac:dyDescent="0.2">
      <c r="A2962" t="s">
        <v>600</v>
      </c>
      <c r="B2962" t="s">
        <v>591</v>
      </c>
      <c r="C2962" s="1" t="s">
        <v>219</v>
      </c>
      <c r="D2962" s="1" t="s">
        <v>225</v>
      </c>
      <c r="E2962" s="2">
        <v>17</v>
      </c>
      <c r="F2962" s="3">
        <v>10</v>
      </c>
      <c r="G2962" s="2">
        <v>74</v>
      </c>
      <c r="H2962" s="3">
        <v>44</v>
      </c>
      <c r="I2962" s="69" t="str">
        <f>VLOOKUP(C2962,СПРАВОЧНИК!B:D,2,0)</f>
        <v>КИТАЙ</v>
      </c>
      <c r="J2962" s="69" t="str">
        <f>VLOOKUP(C2962,СПРАВОЧНИК!B:D,3,0)</f>
        <v>ИНОМАРКИ</v>
      </c>
      <c r="K2962" s="69" t="str">
        <f>VLOOKUP(СВОД2023[[#This Row],[ФО]],СПРАВОЧНИК!H:P,2,0)</f>
        <v>Приволжский ФО</v>
      </c>
    </row>
    <row r="2963" spans="1:11" x14ac:dyDescent="0.2">
      <c r="A2963" t="s">
        <v>600</v>
      </c>
      <c r="B2963" t="s">
        <v>591</v>
      </c>
      <c r="C2963" s="1" t="s">
        <v>219</v>
      </c>
      <c r="D2963" s="1" t="s">
        <v>226</v>
      </c>
      <c r="E2963" s="2">
        <v>26</v>
      </c>
      <c r="F2963" s="3">
        <v>15</v>
      </c>
      <c r="G2963" s="2">
        <v>133</v>
      </c>
      <c r="H2963" s="3">
        <v>49</v>
      </c>
      <c r="I2963" s="69" t="str">
        <f>VLOOKUP(C2963,СПРАВОЧНИК!B:D,2,0)</f>
        <v>КИТАЙ</v>
      </c>
      <c r="J2963" s="69" t="str">
        <f>VLOOKUP(C2963,СПРАВОЧНИК!B:D,3,0)</f>
        <v>ИНОМАРКИ</v>
      </c>
      <c r="K2963" s="69" t="str">
        <f>VLOOKUP(СВОД2023[[#This Row],[ФО]],СПРАВОЧНИК!H:P,2,0)</f>
        <v>Приволжский ФО</v>
      </c>
    </row>
    <row r="2964" spans="1:11" x14ac:dyDescent="0.2">
      <c r="A2964" t="s">
        <v>600</v>
      </c>
      <c r="B2964" t="s">
        <v>591</v>
      </c>
      <c r="C2964" s="1" t="s">
        <v>2168</v>
      </c>
      <c r="D2964" s="1" t="s">
        <v>2169</v>
      </c>
      <c r="E2964" s="2"/>
      <c r="F2964" s="3"/>
      <c r="G2964" s="2">
        <v>5</v>
      </c>
      <c r="H2964" s="3">
        <v>4</v>
      </c>
      <c r="I2964" s="69" t="str">
        <f>VLOOKUP(C2964,СПРАВОЧНИК!B:D,2,0)</f>
        <v>КИТАЙ</v>
      </c>
      <c r="J2964" s="69" t="str">
        <f>VLOOKUP(C2964,СПРАВОЧНИК!B:D,3,0)</f>
        <v>ИНОМАРКИ</v>
      </c>
      <c r="K2964" s="69" t="str">
        <f>VLOOKUP(СВОД2023[[#This Row],[ФО]],СПРАВОЧНИК!H:P,2,0)</f>
        <v>Приволжский ФО</v>
      </c>
    </row>
    <row r="2965" spans="1:11" x14ac:dyDescent="0.2">
      <c r="A2965" t="s">
        <v>600</v>
      </c>
      <c r="B2965" t="s">
        <v>591</v>
      </c>
      <c r="C2965" s="1" t="s">
        <v>2168</v>
      </c>
      <c r="D2965" s="1" t="s">
        <v>2170</v>
      </c>
      <c r="E2965" s="2"/>
      <c r="F2965" s="3"/>
      <c r="G2965" s="2">
        <v>3</v>
      </c>
      <c r="H2965" s="3"/>
      <c r="I2965" s="69" t="str">
        <f>VLOOKUP(C2965,СПРАВОЧНИК!B:D,2,0)</f>
        <v>КИТАЙ</v>
      </c>
      <c r="J2965" s="69" t="str">
        <f>VLOOKUP(C2965,СПРАВОЧНИК!B:D,3,0)</f>
        <v>ИНОМАРКИ</v>
      </c>
      <c r="K2965" s="69" t="str">
        <f>VLOOKUP(СВОД2023[[#This Row],[ФО]],СПРАВОЧНИК!H:P,2,0)</f>
        <v>Приволжский ФО</v>
      </c>
    </row>
    <row r="2966" spans="1:11" x14ac:dyDescent="0.2">
      <c r="A2966" t="s">
        <v>600</v>
      </c>
      <c r="B2966" t="s">
        <v>591</v>
      </c>
      <c r="C2966" s="1" t="s">
        <v>230</v>
      </c>
      <c r="D2966" s="1" t="s">
        <v>231</v>
      </c>
      <c r="E2966" s="2">
        <v>156</v>
      </c>
      <c r="F2966" s="3">
        <v>116</v>
      </c>
      <c r="G2966" s="2">
        <v>864</v>
      </c>
      <c r="H2966" s="3">
        <v>566</v>
      </c>
      <c r="I2966" s="69" t="str">
        <f>VLOOKUP(C2966,СПРАВОЧНИК!B:D,2,0)</f>
        <v>ЯПОНИЯ</v>
      </c>
      <c r="J2966" s="69" t="str">
        <f>VLOOKUP(C2966,СПРАВОЧНИК!B:D,3,0)</f>
        <v>ИНОМАРКИ</v>
      </c>
      <c r="K2966" s="69" t="str">
        <f>VLOOKUP(СВОД2023[[#This Row],[ФО]],СПРАВОЧНИК!H:P,2,0)</f>
        <v>Приволжский ФО</v>
      </c>
    </row>
    <row r="2967" spans="1:11" x14ac:dyDescent="0.2">
      <c r="A2967" t="s">
        <v>600</v>
      </c>
      <c r="B2967" t="s">
        <v>591</v>
      </c>
      <c r="C2967" s="1" t="s">
        <v>230</v>
      </c>
      <c r="D2967" s="1" t="s">
        <v>1471</v>
      </c>
      <c r="E2967" s="2">
        <v>5</v>
      </c>
      <c r="F2967" s="3">
        <v>3</v>
      </c>
      <c r="G2967" s="2">
        <v>18</v>
      </c>
      <c r="H2967" s="3">
        <v>16</v>
      </c>
      <c r="I2967" s="69" t="str">
        <f>VLOOKUP(C2967,СПРАВОЧНИК!B:D,2,0)</f>
        <v>ЯПОНИЯ</v>
      </c>
      <c r="J2967" s="69" t="str">
        <f>VLOOKUP(C2967,СПРАВОЧНИК!B:D,3,0)</f>
        <v>ИНОМАРКИ</v>
      </c>
      <c r="K2967" s="69" t="str">
        <f>VLOOKUP(СВОД2023[[#This Row],[ФО]],СПРАВОЧНИК!H:P,2,0)</f>
        <v>Приволжский ФО</v>
      </c>
    </row>
    <row r="2968" spans="1:11" x14ac:dyDescent="0.2">
      <c r="A2968" t="s">
        <v>600</v>
      </c>
      <c r="B2968" t="s">
        <v>591</v>
      </c>
      <c r="C2968" s="1" t="s">
        <v>230</v>
      </c>
      <c r="D2968" s="1" t="s">
        <v>1472</v>
      </c>
      <c r="E2968" s="2">
        <v>2</v>
      </c>
      <c r="F2968" s="3"/>
      <c r="G2968" s="2">
        <v>3</v>
      </c>
      <c r="H2968" s="3">
        <v>4</v>
      </c>
      <c r="I2968" s="69" t="str">
        <f>VLOOKUP(C2968,СПРАВОЧНИК!B:D,2,0)</f>
        <v>ЯПОНИЯ</v>
      </c>
      <c r="J2968" s="69" t="str">
        <f>VLOOKUP(C2968,СПРАВОЧНИК!B:D,3,0)</f>
        <v>ИНОМАРКИ</v>
      </c>
      <c r="K2968" s="69" t="str">
        <f>VLOOKUP(СВОД2023[[#This Row],[ФО]],СПРАВОЧНИК!H:P,2,0)</f>
        <v>Приволжский ФО</v>
      </c>
    </row>
    <row r="2969" spans="1:11" x14ac:dyDescent="0.2">
      <c r="A2969" t="s">
        <v>600</v>
      </c>
      <c r="B2969" t="s">
        <v>591</v>
      </c>
      <c r="C2969" s="1" t="s">
        <v>230</v>
      </c>
      <c r="D2969" s="1" t="s">
        <v>1473</v>
      </c>
      <c r="E2969" s="2"/>
      <c r="F2969" s="3"/>
      <c r="G2969" s="2">
        <v>3</v>
      </c>
      <c r="H2969" s="3"/>
      <c r="I2969" s="69" t="str">
        <f>VLOOKUP(C2969,СПРАВОЧНИК!B:D,2,0)</f>
        <v>ЯПОНИЯ</v>
      </c>
      <c r="J2969" s="69" t="str">
        <f>VLOOKUP(C2969,СПРАВОЧНИК!B:D,3,0)</f>
        <v>ИНОМАРКИ</v>
      </c>
      <c r="K2969" s="69" t="str">
        <f>VLOOKUP(СВОД2023[[#This Row],[ФО]],СПРАВОЧНИК!H:P,2,0)</f>
        <v>Приволжский ФО</v>
      </c>
    </row>
    <row r="2970" spans="1:11" x14ac:dyDescent="0.2">
      <c r="A2970" t="s">
        <v>600</v>
      </c>
      <c r="B2970" t="s">
        <v>591</v>
      </c>
      <c r="C2970" s="1" t="s">
        <v>230</v>
      </c>
      <c r="D2970" s="1" t="s">
        <v>1475</v>
      </c>
      <c r="E2970" s="2">
        <v>4</v>
      </c>
      <c r="F2970" s="3">
        <v>3</v>
      </c>
      <c r="G2970" s="2">
        <v>13</v>
      </c>
      <c r="H2970" s="3">
        <v>8</v>
      </c>
      <c r="I2970" s="69" t="str">
        <f>VLOOKUP(C2970,СПРАВОЧНИК!B:D,2,0)</f>
        <v>ЯПОНИЯ</v>
      </c>
      <c r="J2970" s="69" t="str">
        <f>VLOOKUP(C2970,СПРАВОЧНИК!B:D,3,0)</f>
        <v>ИНОМАРКИ</v>
      </c>
      <c r="K2970" s="69" t="str">
        <f>VLOOKUP(СВОД2023[[#This Row],[ФО]],СПРАВОЧНИК!H:P,2,0)</f>
        <v>Приволжский ФО</v>
      </c>
    </row>
    <row r="2971" spans="1:11" x14ac:dyDescent="0.2">
      <c r="A2971" t="s">
        <v>600</v>
      </c>
      <c r="B2971" t="s">
        <v>591</v>
      </c>
      <c r="C2971" s="1" t="s">
        <v>230</v>
      </c>
      <c r="D2971" s="1" t="s">
        <v>638</v>
      </c>
      <c r="E2971" s="2"/>
      <c r="F2971" s="3"/>
      <c r="G2971" s="2">
        <v>3</v>
      </c>
      <c r="H2971" s="3">
        <v>2</v>
      </c>
      <c r="I2971" s="69" t="str">
        <f>VLOOKUP(C2971,СПРАВОЧНИК!B:D,2,0)</f>
        <v>ЯПОНИЯ</v>
      </c>
      <c r="J2971" s="69" t="str">
        <f>VLOOKUP(C2971,СПРАВОЧНИК!B:D,3,0)</f>
        <v>ИНОМАРКИ</v>
      </c>
      <c r="K2971" s="69" t="str">
        <f>VLOOKUP(СВОД2023[[#This Row],[ФО]],СПРАВОЧНИК!H:P,2,0)</f>
        <v>Приволжский ФО</v>
      </c>
    </row>
    <row r="2972" spans="1:11" x14ac:dyDescent="0.2">
      <c r="A2972" t="s">
        <v>600</v>
      </c>
      <c r="B2972" t="s">
        <v>591</v>
      </c>
      <c r="C2972" s="1" t="s">
        <v>230</v>
      </c>
      <c r="D2972" s="1" t="s">
        <v>232</v>
      </c>
      <c r="E2972" s="2">
        <v>435</v>
      </c>
      <c r="F2972" s="3">
        <v>288</v>
      </c>
      <c r="G2972" s="2">
        <v>2303</v>
      </c>
      <c r="H2972" s="3">
        <v>1446</v>
      </c>
      <c r="I2972" s="69" t="str">
        <f>VLOOKUP(C2972,СПРАВОЧНИК!B:D,2,0)</f>
        <v>ЯПОНИЯ</v>
      </c>
      <c r="J2972" s="69" t="str">
        <f>VLOOKUP(C2972,СПРАВОЧНИК!B:D,3,0)</f>
        <v>ИНОМАРКИ</v>
      </c>
      <c r="K2972" s="69" t="str">
        <f>VLOOKUP(СВОД2023[[#This Row],[ФО]],СПРАВОЧНИК!H:P,2,0)</f>
        <v>Приволжский ФО</v>
      </c>
    </row>
    <row r="2973" spans="1:11" x14ac:dyDescent="0.2">
      <c r="A2973" t="s">
        <v>600</v>
      </c>
      <c r="B2973" t="s">
        <v>591</v>
      </c>
      <c r="C2973" s="1" t="s">
        <v>230</v>
      </c>
      <c r="D2973" s="1" t="s">
        <v>1476</v>
      </c>
      <c r="E2973" s="2"/>
      <c r="F2973" s="3"/>
      <c r="G2973" s="2"/>
      <c r="H2973" s="3">
        <v>1</v>
      </c>
      <c r="I2973" s="69" t="str">
        <f>VLOOKUP(C2973,СПРАВОЧНИК!B:D,2,0)</f>
        <v>ЯПОНИЯ</v>
      </c>
      <c r="J2973" s="69" t="str">
        <f>VLOOKUP(C2973,СПРАВОЧНИК!B:D,3,0)</f>
        <v>ИНОМАРКИ</v>
      </c>
      <c r="K2973" s="69" t="str">
        <f>VLOOKUP(СВОД2023[[#This Row],[ФО]],СПРАВОЧНИК!H:P,2,0)</f>
        <v>Приволжский ФО</v>
      </c>
    </row>
    <row r="2974" spans="1:11" x14ac:dyDescent="0.2">
      <c r="A2974" t="s">
        <v>600</v>
      </c>
      <c r="B2974" t="s">
        <v>591</v>
      </c>
      <c r="C2974" s="1" t="s">
        <v>230</v>
      </c>
      <c r="D2974" s="1" t="s">
        <v>1477</v>
      </c>
      <c r="E2974" s="2">
        <v>2</v>
      </c>
      <c r="F2974" s="3">
        <v>1</v>
      </c>
      <c r="G2974" s="2">
        <v>20</v>
      </c>
      <c r="H2974" s="3">
        <v>7</v>
      </c>
      <c r="I2974" s="69" t="str">
        <f>VLOOKUP(C2974,СПРАВОЧНИК!B:D,2,0)</f>
        <v>ЯПОНИЯ</v>
      </c>
      <c r="J2974" s="69" t="str">
        <f>VLOOKUP(C2974,СПРАВОЧНИК!B:D,3,0)</f>
        <v>ИНОМАРКИ</v>
      </c>
      <c r="K2974" s="69" t="str">
        <f>VLOOKUP(СВОД2023[[#This Row],[ФО]],СПРАВОЧНИК!H:P,2,0)</f>
        <v>Приволжский ФО</v>
      </c>
    </row>
    <row r="2975" spans="1:11" x14ac:dyDescent="0.2">
      <c r="A2975" t="s">
        <v>600</v>
      </c>
      <c r="B2975" t="s">
        <v>591</v>
      </c>
      <c r="C2975" s="1" t="s">
        <v>230</v>
      </c>
      <c r="D2975" s="1" t="s">
        <v>1478</v>
      </c>
      <c r="E2975" s="2">
        <v>6</v>
      </c>
      <c r="F2975" s="3">
        <v>7</v>
      </c>
      <c r="G2975" s="2">
        <v>36</v>
      </c>
      <c r="H2975" s="3">
        <v>24</v>
      </c>
      <c r="I2975" s="69" t="str">
        <f>VLOOKUP(C2975,СПРАВОЧНИК!B:D,2,0)</f>
        <v>ЯПОНИЯ</v>
      </c>
      <c r="J2975" s="69" t="str">
        <f>VLOOKUP(C2975,СПРАВОЧНИК!B:D,3,0)</f>
        <v>ИНОМАРКИ</v>
      </c>
      <c r="K2975" s="69" t="str">
        <f>VLOOKUP(СВОД2023[[#This Row],[ФО]],СПРАВОЧНИК!H:P,2,0)</f>
        <v>Приволжский ФО</v>
      </c>
    </row>
    <row r="2976" spans="1:11" x14ac:dyDescent="0.2">
      <c r="A2976" t="s">
        <v>600</v>
      </c>
      <c r="B2976" t="s">
        <v>591</v>
      </c>
      <c r="C2976" s="1" t="s">
        <v>230</v>
      </c>
      <c r="D2976" s="1" t="s">
        <v>233</v>
      </c>
      <c r="E2976" s="2">
        <v>269</v>
      </c>
      <c r="F2976" s="3">
        <v>186</v>
      </c>
      <c r="G2976" s="2">
        <v>1527</v>
      </c>
      <c r="H2976" s="3">
        <v>1012</v>
      </c>
      <c r="I2976" s="69" t="str">
        <f>VLOOKUP(C2976,СПРАВОЧНИК!B:D,2,0)</f>
        <v>ЯПОНИЯ</v>
      </c>
      <c r="J2976" s="69" t="str">
        <f>VLOOKUP(C2976,СПРАВОЧНИК!B:D,3,0)</f>
        <v>ИНОМАРКИ</v>
      </c>
      <c r="K2976" s="69" t="str">
        <f>VLOOKUP(СВОД2023[[#This Row],[ФО]],СПРАВОЧНИК!H:P,2,0)</f>
        <v>Приволжский ФО</v>
      </c>
    </row>
    <row r="2977" spans="1:11" x14ac:dyDescent="0.2">
      <c r="A2977" t="s">
        <v>600</v>
      </c>
      <c r="B2977" t="s">
        <v>591</v>
      </c>
      <c r="C2977" s="1" t="s">
        <v>230</v>
      </c>
      <c r="D2977" s="1" t="s">
        <v>1479</v>
      </c>
      <c r="E2977" s="2">
        <v>1</v>
      </c>
      <c r="F2977" s="3">
        <v>1</v>
      </c>
      <c r="G2977" s="2">
        <v>3</v>
      </c>
      <c r="H2977" s="3">
        <v>1</v>
      </c>
      <c r="I2977" s="69" t="str">
        <f>VLOOKUP(C2977,СПРАВОЧНИК!B:D,2,0)</f>
        <v>ЯПОНИЯ</v>
      </c>
      <c r="J2977" s="69" t="str">
        <f>VLOOKUP(C2977,СПРАВОЧНИК!B:D,3,0)</f>
        <v>ИНОМАРКИ</v>
      </c>
      <c r="K2977" s="69" t="str">
        <f>VLOOKUP(СВОД2023[[#This Row],[ФО]],СПРАВОЧНИК!H:P,2,0)</f>
        <v>Приволжский ФО</v>
      </c>
    </row>
    <row r="2978" spans="1:11" x14ac:dyDescent="0.2">
      <c r="A2978" t="s">
        <v>600</v>
      </c>
      <c r="B2978" t="s">
        <v>591</v>
      </c>
      <c r="C2978" s="1" t="s">
        <v>230</v>
      </c>
      <c r="D2978" s="1" t="s">
        <v>1480</v>
      </c>
      <c r="E2978" s="2">
        <v>2</v>
      </c>
      <c r="F2978" s="3">
        <v>2</v>
      </c>
      <c r="G2978" s="2">
        <v>12</v>
      </c>
      <c r="H2978" s="3">
        <v>4</v>
      </c>
      <c r="I2978" s="69" t="str">
        <f>VLOOKUP(C2978,СПРАВОЧНИК!B:D,2,0)</f>
        <v>ЯПОНИЯ</v>
      </c>
      <c r="J2978" s="69" t="str">
        <f>VLOOKUP(C2978,СПРАВОЧНИК!B:D,3,0)</f>
        <v>ИНОМАРКИ</v>
      </c>
      <c r="K2978" s="69" t="str">
        <f>VLOOKUP(СВОД2023[[#This Row],[ФО]],СПРАВОЧНИК!H:P,2,0)</f>
        <v>Приволжский ФО</v>
      </c>
    </row>
    <row r="2979" spans="1:11" x14ac:dyDescent="0.2">
      <c r="A2979" t="s">
        <v>600</v>
      </c>
      <c r="B2979" t="s">
        <v>591</v>
      </c>
      <c r="C2979" s="1" t="s">
        <v>230</v>
      </c>
      <c r="D2979" s="1" t="s">
        <v>1481</v>
      </c>
      <c r="E2979" s="2">
        <v>1</v>
      </c>
      <c r="F2979" s="3">
        <v>3</v>
      </c>
      <c r="G2979" s="2">
        <v>8</v>
      </c>
      <c r="H2979" s="3">
        <v>10</v>
      </c>
      <c r="I2979" s="69" t="str">
        <f>VLOOKUP(C2979,СПРАВОЧНИК!B:D,2,0)</f>
        <v>ЯПОНИЯ</v>
      </c>
      <c r="J2979" s="69" t="str">
        <f>VLOOKUP(C2979,СПРАВОЧНИК!B:D,3,0)</f>
        <v>ИНОМАРКИ</v>
      </c>
      <c r="K2979" s="69" t="str">
        <f>VLOOKUP(СВОД2023[[#This Row],[ФО]],СПРАВОЧНИК!H:P,2,0)</f>
        <v>Приволжский ФО</v>
      </c>
    </row>
    <row r="2980" spans="1:11" x14ac:dyDescent="0.2">
      <c r="A2980" t="s">
        <v>600</v>
      </c>
      <c r="B2980" t="s">
        <v>591</v>
      </c>
      <c r="C2980" s="1" t="s">
        <v>230</v>
      </c>
      <c r="D2980" s="1" t="s">
        <v>1482</v>
      </c>
      <c r="E2980" s="2">
        <v>3</v>
      </c>
      <c r="F2980" s="3"/>
      <c r="G2980" s="2">
        <v>31</v>
      </c>
      <c r="H2980" s="3">
        <v>15</v>
      </c>
      <c r="I2980" s="69" t="str">
        <f>VLOOKUP(C2980,СПРАВОЧНИК!B:D,2,0)</f>
        <v>ЯПОНИЯ</v>
      </c>
      <c r="J2980" s="69" t="str">
        <f>VLOOKUP(C2980,СПРАВОЧНИК!B:D,3,0)</f>
        <v>ИНОМАРКИ</v>
      </c>
      <c r="K2980" s="69" t="str">
        <f>VLOOKUP(СВОД2023[[#This Row],[ФО]],СПРАВОЧНИК!H:P,2,0)</f>
        <v>Приволжский ФО</v>
      </c>
    </row>
    <row r="2981" spans="1:11" x14ac:dyDescent="0.2">
      <c r="A2981" t="s">
        <v>600</v>
      </c>
      <c r="B2981" t="s">
        <v>591</v>
      </c>
      <c r="C2981" s="1" t="s">
        <v>230</v>
      </c>
      <c r="D2981" s="1" t="s">
        <v>1483</v>
      </c>
      <c r="E2981" s="2">
        <v>34</v>
      </c>
      <c r="F2981" s="3"/>
      <c r="G2981" s="2">
        <v>158</v>
      </c>
      <c r="H2981" s="3">
        <v>2</v>
      </c>
      <c r="I2981" s="69" t="str">
        <f>VLOOKUP(C2981,СПРАВОЧНИК!B:D,2,0)</f>
        <v>ЯПОНИЯ</v>
      </c>
      <c r="J2981" s="69" t="str">
        <f>VLOOKUP(C2981,СПРАВОЧНИК!B:D,3,0)</f>
        <v>ИНОМАРКИ</v>
      </c>
      <c r="K2981" s="69" t="str">
        <f>VLOOKUP(СВОД2023[[#This Row],[ФО]],СПРАВОЧНИК!H:P,2,0)</f>
        <v>Приволжский ФО</v>
      </c>
    </row>
    <row r="2982" spans="1:11" x14ac:dyDescent="0.2">
      <c r="A2982" t="s">
        <v>600</v>
      </c>
      <c r="B2982" t="s">
        <v>591</v>
      </c>
      <c r="C2982" s="1" t="s">
        <v>230</v>
      </c>
      <c r="D2982" s="1" t="s">
        <v>234</v>
      </c>
      <c r="E2982" s="2">
        <v>64</v>
      </c>
      <c r="F2982" s="3">
        <v>29</v>
      </c>
      <c r="G2982" s="2">
        <v>289</v>
      </c>
      <c r="H2982" s="3">
        <v>141</v>
      </c>
      <c r="I2982" s="69" t="str">
        <f>VLOOKUP(C2982,СПРАВОЧНИК!B:D,2,0)</f>
        <v>ЯПОНИЯ</v>
      </c>
      <c r="J2982" s="69" t="str">
        <f>VLOOKUP(C2982,СПРАВОЧНИК!B:D,3,0)</f>
        <v>ИНОМАРКИ</v>
      </c>
      <c r="K2982" s="69" t="str">
        <f>VLOOKUP(СВОД2023[[#This Row],[ФО]],СПРАВОЧНИК!H:P,2,0)</f>
        <v>Приволжский ФО</v>
      </c>
    </row>
    <row r="2983" spans="1:11" x14ac:dyDescent="0.2">
      <c r="A2983" t="s">
        <v>600</v>
      </c>
      <c r="B2983" t="s">
        <v>591</v>
      </c>
      <c r="C2983" s="1" t="s">
        <v>230</v>
      </c>
      <c r="D2983" s="1" t="s">
        <v>235</v>
      </c>
      <c r="E2983" s="2">
        <v>165</v>
      </c>
      <c r="F2983" s="3">
        <v>41</v>
      </c>
      <c r="G2983" s="2">
        <v>728</v>
      </c>
      <c r="H2983" s="3">
        <v>224</v>
      </c>
      <c r="I2983" s="69" t="str">
        <f>VLOOKUP(C2983,СПРАВОЧНИК!B:D,2,0)</f>
        <v>ЯПОНИЯ</v>
      </c>
      <c r="J2983" s="69" t="str">
        <f>VLOOKUP(C2983,СПРАВОЧНИК!B:D,3,0)</f>
        <v>ИНОМАРКИ</v>
      </c>
      <c r="K2983" s="69" t="str">
        <f>VLOOKUP(СВОД2023[[#This Row],[ФО]],СПРАВОЧНИК!H:P,2,0)</f>
        <v>Приволжский ФО</v>
      </c>
    </row>
    <row r="2984" spans="1:11" x14ac:dyDescent="0.2">
      <c r="A2984" t="s">
        <v>600</v>
      </c>
      <c r="B2984" t="s">
        <v>591</v>
      </c>
      <c r="C2984" s="1" t="s">
        <v>230</v>
      </c>
      <c r="D2984" s="1" t="s">
        <v>1484</v>
      </c>
      <c r="E2984" s="2">
        <v>4</v>
      </c>
      <c r="F2984" s="3">
        <v>1</v>
      </c>
      <c r="G2984" s="2">
        <v>14</v>
      </c>
      <c r="H2984" s="3">
        <v>4</v>
      </c>
      <c r="I2984" s="69" t="str">
        <f>VLOOKUP(C2984,СПРАВОЧНИК!B:D,2,0)</f>
        <v>ЯПОНИЯ</v>
      </c>
      <c r="J2984" s="69" t="str">
        <f>VLOOKUP(C2984,СПРАВОЧНИК!B:D,3,0)</f>
        <v>ИНОМАРКИ</v>
      </c>
      <c r="K2984" s="69" t="str">
        <f>VLOOKUP(СВОД2023[[#This Row],[ФО]],СПРАВОЧНИК!H:P,2,0)</f>
        <v>Приволжский ФО</v>
      </c>
    </row>
    <row r="2985" spans="1:11" x14ac:dyDescent="0.2">
      <c r="A2985" t="s">
        <v>600</v>
      </c>
      <c r="B2985" t="s">
        <v>591</v>
      </c>
      <c r="C2985" s="1" t="s">
        <v>230</v>
      </c>
      <c r="D2985" s="1" t="s">
        <v>1485</v>
      </c>
      <c r="E2985" s="2"/>
      <c r="F2985" s="3"/>
      <c r="G2985" s="2"/>
      <c r="H2985" s="3">
        <v>1</v>
      </c>
      <c r="I2985" s="69" t="str">
        <f>VLOOKUP(C2985,СПРАВОЧНИК!B:D,2,0)</f>
        <v>ЯПОНИЯ</v>
      </c>
      <c r="J2985" s="69" t="str">
        <f>VLOOKUP(C2985,СПРАВОЧНИК!B:D,3,0)</f>
        <v>ИНОМАРКИ</v>
      </c>
      <c r="K2985" s="69" t="str">
        <f>VLOOKUP(СВОД2023[[#This Row],[ФО]],СПРАВОЧНИК!H:P,2,0)</f>
        <v>Приволжский ФО</v>
      </c>
    </row>
    <row r="2986" spans="1:11" x14ac:dyDescent="0.2">
      <c r="A2986" t="s">
        <v>600</v>
      </c>
      <c r="B2986" t="s">
        <v>591</v>
      </c>
      <c r="C2986" s="1" t="s">
        <v>230</v>
      </c>
      <c r="D2986" s="1" t="s">
        <v>1486</v>
      </c>
      <c r="E2986" s="2"/>
      <c r="F2986" s="3"/>
      <c r="G2986" s="2">
        <v>8</v>
      </c>
      <c r="H2986" s="3"/>
      <c r="I2986" s="69" t="str">
        <f>VLOOKUP(C2986,СПРАВОЧНИК!B:D,2,0)</f>
        <v>ЯПОНИЯ</v>
      </c>
      <c r="J2986" s="69" t="str">
        <f>VLOOKUP(C2986,СПРАВОЧНИК!B:D,3,0)</f>
        <v>ИНОМАРКИ</v>
      </c>
      <c r="K2986" s="69" t="str">
        <f>VLOOKUP(СВОД2023[[#This Row],[ФО]],СПРАВОЧНИК!H:P,2,0)</f>
        <v>Приволжский ФО</v>
      </c>
    </row>
    <row r="2987" spans="1:11" x14ac:dyDescent="0.2">
      <c r="A2987" t="s">
        <v>600</v>
      </c>
      <c r="B2987" t="s">
        <v>591</v>
      </c>
      <c r="C2987" s="1" t="s">
        <v>230</v>
      </c>
      <c r="D2987" s="1" t="s">
        <v>2171</v>
      </c>
      <c r="E2987" s="2"/>
      <c r="F2987" s="3"/>
      <c r="G2987" s="2">
        <v>1</v>
      </c>
      <c r="H2987" s="3"/>
      <c r="I2987" s="69" t="str">
        <f>VLOOKUP(C2987,СПРАВОЧНИК!B:D,2,0)</f>
        <v>ЯПОНИЯ</v>
      </c>
      <c r="J2987" s="69" t="str">
        <f>VLOOKUP(C2987,СПРАВОЧНИК!B:D,3,0)</f>
        <v>ИНОМАРКИ</v>
      </c>
      <c r="K2987" s="69" t="str">
        <f>VLOOKUP(СВОД2023[[#This Row],[ФО]],СПРАВОЧНИК!H:P,2,0)</f>
        <v>Приволжский ФО</v>
      </c>
    </row>
    <row r="2988" spans="1:11" x14ac:dyDescent="0.2">
      <c r="A2988" t="s">
        <v>600</v>
      </c>
      <c r="B2988" t="s">
        <v>591</v>
      </c>
      <c r="C2988" s="1" t="s">
        <v>230</v>
      </c>
      <c r="D2988" s="1" t="s">
        <v>639</v>
      </c>
      <c r="E2988" s="2">
        <v>14</v>
      </c>
      <c r="F2988" s="3">
        <v>4</v>
      </c>
      <c r="G2988" s="2">
        <v>59</v>
      </c>
      <c r="H2988" s="3">
        <v>20</v>
      </c>
      <c r="I2988" s="69" t="str">
        <f>VLOOKUP(C2988,СПРАВОЧНИК!B:D,2,0)</f>
        <v>ЯПОНИЯ</v>
      </c>
      <c r="J2988" s="69" t="str">
        <f>VLOOKUP(C2988,СПРАВОЧНИК!B:D,3,0)</f>
        <v>ИНОМАРКИ</v>
      </c>
      <c r="K2988" s="69" t="str">
        <f>VLOOKUP(СВОД2023[[#This Row],[ФО]],СПРАВОЧНИК!H:P,2,0)</f>
        <v>Приволжский ФО</v>
      </c>
    </row>
    <row r="2989" spans="1:11" x14ac:dyDescent="0.2">
      <c r="A2989" t="s">
        <v>600</v>
      </c>
      <c r="B2989" t="s">
        <v>591</v>
      </c>
      <c r="C2989" s="1" t="s">
        <v>230</v>
      </c>
      <c r="D2989" s="1" t="s">
        <v>1487</v>
      </c>
      <c r="E2989" s="2">
        <v>1</v>
      </c>
      <c r="F2989" s="3">
        <v>2</v>
      </c>
      <c r="G2989" s="2">
        <v>16</v>
      </c>
      <c r="H2989" s="3">
        <v>11</v>
      </c>
      <c r="I2989" s="69" t="str">
        <f>VLOOKUP(C2989,СПРАВОЧНИК!B:D,2,0)</f>
        <v>ЯПОНИЯ</v>
      </c>
      <c r="J2989" s="69" t="str">
        <f>VLOOKUP(C2989,СПРАВОЧНИК!B:D,3,0)</f>
        <v>ИНОМАРКИ</v>
      </c>
      <c r="K2989" s="69" t="str">
        <f>VLOOKUP(СВОД2023[[#This Row],[ФО]],СПРАВОЧНИК!H:P,2,0)</f>
        <v>Приволжский ФО</v>
      </c>
    </row>
    <row r="2990" spans="1:11" x14ac:dyDescent="0.2">
      <c r="A2990" t="s">
        <v>600</v>
      </c>
      <c r="B2990" t="s">
        <v>591</v>
      </c>
      <c r="C2990" s="1" t="s">
        <v>230</v>
      </c>
      <c r="D2990" s="1" t="s">
        <v>1488</v>
      </c>
      <c r="E2990" s="2"/>
      <c r="F2990" s="3"/>
      <c r="G2990" s="2">
        <v>1</v>
      </c>
      <c r="H2990" s="3"/>
      <c r="I2990" s="69" t="str">
        <f>VLOOKUP(C2990,СПРАВОЧНИК!B:D,2,0)</f>
        <v>ЯПОНИЯ</v>
      </c>
      <c r="J2990" s="69" t="str">
        <f>VLOOKUP(C2990,СПРАВОЧНИК!B:D,3,0)</f>
        <v>ИНОМАРКИ</v>
      </c>
      <c r="K2990" s="69" t="str">
        <f>VLOOKUP(СВОД2023[[#This Row],[ФО]],СПРАВОЧНИК!H:P,2,0)</f>
        <v>Приволжский ФО</v>
      </c>
    </row>
    <row r="2991" spans="1:11" x14ac:dyDescent="0.2">
      <c r="A2991" t="s">
        <v>600</v>
      </c>
      <c r="B2991" t="s">
        <v>591</v>
      </c>
      <c r="C2991" s="1" t="s">
        <v>230</v>
      </c>
      <c r="D2991" s="1" t="s">
        <v>647</v>
      </c>
      <c r="E2991" s="2"/>
      <c r="F2991" s="3"/>
      <c r="G2991" s="2">
        <v>1</v>
      </c>
      <c r="H2991" s="3">
        <v>3</v>
      </c>
      <c r="I2991" s="69" t="str">
        <f>VLOOKUP(C2991,СПРАВОЧНИК!B:D,2,0)</f>
        <v>ЯПОНИЯ</v>
      </c>
      <c r="J2991" s="69" t="str">
        <f>VLOOKUP(C2991,СПРАВОЧНИК!B:D,3,0)</f>
        <v>ИНОМАРКИ</v>
      </c>
      <c r="K2991" s="69" t="str">
        <f>VLOOKUP(СВОД2023[[#This Row],[ФО]],СПРАВОЧНИК!H:P,2,0)</f>
        <v>Приволжский ФО</v>
      </c>
    </row>
    <row r="2992" spans="1:11" x14ac:dyDescent="0.2">
      <c r="A2992" t="s">
        <v>600</v>
      </c>
      <c r="B2992" t="s">
        <v>591</v>
      </c>
      <c r="C2992" s="1" t="s">
        <v>230</v>
      </c>
      <c r="D2992" s="1" t="s">
        <v>240</v>
      </c>
      <c r="E2992" s="2"/>
      <c r="F2992" s="3"/>
      <c r="G2992" s="2"/>
      <c r="H2992" s="3">
        <v>1</v>
      </c>
      <c r="I2992" s="69" t="str">
        <f>VLOOKUP(C2992,СПРАВОЧНИК!B:D,2,0)</f>
        <v>ЯПОНИЯ</v>
      </c>
      <c r="J2992" s="69" t="str">
        <f>VLOOKUP(C2992,СПРАВОЧНИК!B:D,3,0)</f>
        <v>ИНОМАРКИ</v>
      </c>
      <c r="K2992" s="69" t="str">
        <f>VLOOKUP(СВОД2023[[#This Row],[ФО]],СПРАВОЧНИК!H:P,2,0)</f>
        <v>Приволжский ФО</v>
      </c>
    </row>
    <row r="2993" spans="1:11" x14ac:dyDescent="0.2">
      <c r="A2993" t="s">
        <v>600</v>
      </c>
      <c r="B2993" t="s">
        <v>591</v>
      </c>
      <c r="C2993" s="1" t="s">
        <v>230</v>
      </c>
      <c r="D2993" s="1" t="s">
        <v>1489</v>
      </c>
      <c r="E2993" s="2"/>
      <c r="F2993" s="3"/>
      <c r="G2993" s="2">
        <v>2</v>
      </c>
      <c r="H2993" s="3">
        <v>3</v>
      </c>
      <c r="I2993" s="69" t="str">
        <f>VLOOKUP(C2993,СПРАВОЧНИК!B:D,2,0)</f>
        <v>ЯПОНИЯ</v>
      </c>
      <c r="J2993" s="69" t="str">
        <f>VLOOKUP(C2993,СПРАВОЧНИК!B:D,3,0)</f>
        <v>ИНОМАРКИ</v>
      </c>
      <c r="K2993" s="69" t="str">
        <f>VLOOKUP(СВОД2023[[#This Row],[ФО]],СПРАВОЧНИК!H:P,2,0)</f>
        <v>Приволжский ФО</v>
      </c>
    </row>
    <row r="2994" spans="1:11" x14ac:dyDescent="0.2">
      <c r="A2994" t="s">
        <v>600</v>
      </c>
      <c r="B2994" t="s">
        <v>591</v>
      </c>
      <c r="C2994" s="1" t="s">
        <v>230</v>
      </c>
      <c r="D2994" s="1" t="s">
        <v>242</v>
      </c>
      <c r="E2994" s="2">
        <v>43</v>
      </c>
      <c r="F2994" s="3">
        <v>27</v>
      </c>
      <c r="G2994" s="2">
        <v>194</v>
      </c>
      <c r="H2994" s="3">
        <v>146</v>
      </c>
      <c r="I2994" s="69" t="str">
        <f>VLOOKUP(C2994,СПРАВОЧНИК!B:D,2,0)</f>
        <v>ЯПОНИЯ</v>
      </c>
      <c r="J2994" s="69" t="str">
        <f>VLOOKUP(C2994,СПРАВОЧНИК!B:D,3,0)</f>
        <v>ИНОМАРКИ</v>
      </c>
      <c r="K2994" s="69" t="str">
        <f>VLOOKUP(СВОД2023[[#This Row],[ФО]],СПРАВОЧНИК!H:P,2,0)</f>
        <v>Приволжский ФО</v>
      </c>
    </row>
    <row r="2995" spans="1:11" x14ac:dyDescent="0.2">
      <c r="A2995" t="s">
        <v>600</v>
      </c>
      <c r="B2995" t="s">
        <v>591</v>
      </c>
      <c r="C2995" s="1" t="s">
        <v>230</v>
      </c>
      <c r="D2995" s="1" t="s">
        <v>243</v>
      </c>
      <c r="E2995" s="2">
        <v>13</v>
      </c>
      <c r="F2995" s="3">
        <v>13</v>
      </c>
      <c r="G2995" s="2">
        <v>77</v>
      </c>
      <c r="H2995" s="3">
        <v>41</v>
      </c>
      <c r="I2995" s="69" t="str">
        <f>VLOOKUP(C2995,СПРАВОЧНИК!B:D,2,0)</f>
        <v>ЯПОНИЯ</v>
      </c>
      <c r="J2995" s="69" t="str">
        <f>VLOOKUP(C2995,СПРАВОЧНИК!B:D,3,0)</f>
        <v>ИНОМАРКИ</v>
      </c>
      <c r="K2995" s="69" t="str">
        <f>VLOOKUP(СВОД2023[[#This Row],[ФО]],СПРАВОЧНИК!H:P,2,0)</f>
        <v>Приволжский ФО</v>
      </c>
    </row>
    <row r="2996" spans="1:11" x14ac:dyDescent="0.2">
      <c r="A2996" t="s">
        <v>600</v>
      </c>
      <c r="B2996" t="s">
        <v>591</v>
      </c>
      <c r="C2996" s="1" t="s">
        <v>230</v>
      </c>
      <c r="D2996" s="1" t="s">
        <v>1490</v>
      </c>
      <c r="E2996" s="2">
        <v>3</v>
      </c>
      <c r="F2996" s="3"/>
      <c r="G2996" s="2">
        <v>4</v>
      </c>
      <c r="H2996" s="3">
        <v>2</v>
      </c>
      <c r="I2996" s="69" t="str">
        <f>VLOOKUP(C2996,СПРАВОЧНИК!B:D,2,0)</f>
        <v>ЯПОНИЯ</v>
      </c>
      <c r="J2996" s="69" t="str">
        <f>VLOOKUP(C2996,СПРАВОЧНИК!B:D,3,0)</f>
        <v>ИНОМАРКИ</v>
      </c>
      <c r="K2996" s="69" t="str">
        <f>VLOOKUP(СВОД2023[[#This Row],[ФО]],СПРАВОЧНИК!H:P,2,0)</f>
        <v>Приволжский ФО</v>
      </c>
    </row>
    <row r="2997" spans="1:11" x14ac:dyDescent="0.2">
      <c r="A2997" t="s">
        <v>600</v>
      </c>
      <c r="B2997" t="s">
        <v>591</v>
      </c>
      <c r="C2997" s="1" t="s">
        <v>230</v>
      </c>
      <c r="D2997" s="1" t="s">
        <v>1491</v>
      </c>
      <c r="E2997" s="2">
        <v>5</v>
      </c>
      <c r="F2997" s="3">
        <v>5</v>
      </c>
      <c r="G2997" s="2">
        <v>19</v>
      </c>
      <c r="H2997" s="3">
        <v>21</v>
      </c>
      <c r="I2997" s="69" t="str">
        <f>VLOOKUP(C2997,СПРАВОЧНИК!B:D,2,0)</f>
        <v>ЯПОНИЯ</v>
      </c>
      <c r="J2997" s="69" t="str">
        <f>VLOOKUP(C2997,СПРАВОЧНИК!B:D,3,0)</f>
        <v>ИНОМАРКИ</v>
      </c>
      <c r="K2997" s="69" t="str">
        <f>VLOOKUP(СВОД2023[[#This Row],[ФО]],СПРАВОЧНИК!H:P,2,0)</f>
        <v>Приволжский ФО</v>
      </c>
    </row>
    <row r="2998" spans="1:11" x14ac:dyDescent="0.2">
      <c r="A2998" t="s">
        <v>600</v>
      </c>
      <c r="B2998" t="s">
        <v>591</v>
      </c>
      <c r="C2998" s="1" t="s">
        <v>230</v>
      </c>
      <c r="D2998" s="1" t="s">
        <v>244</v>
      </c>
      <c r="E2998" s="2">
        <v>12</v>
      </c>
      <c r="F2998" s="3">
        <v>3</v>
      </c>
      <c r="G2998" s="2">
        <v>27</v>
      </c>
      <c r="H2998" s="3">
        <v>3</v>
      </c>
      <c r="I2998" s="69" t="str">
        <f>VLOOKUP(C2998,СПРАВОЧНИК!B:D,2,0)</f>
        <v>ЯПОНИЯ</v>
      </c>
      <c r="J2998" s="69" t="str">
        <f>VLOOKUP(C2998,СПРАВОЧНИК!B:D,3,0)</f>
        <v>ИНОМАРКИ</v>
      </c>
      <c r="K2998" s="69" t="str">
        <f>VLOOKUP(СВОД2023[[#This Row],[ФО]],СПРАВОЧНИК!H:P,2,0)</f>
        <v>Приволжский ФО</v>
      </c>
    </row>
    <row r="2999" spans="1:11" x14ac:dyDescent="0.2">
      <c r="A2999" t="s">
        <v>600</v>
      </c>
      <c r="B2999" t="s">
        <v>591</v>
      </c>
      <c r="C2999" s="1" t="s">
        <v>230</v>
      </c>
      <c r="D2999" s="1" t="s">
        <v>1492</v>
      </c>
      <c r="E2999" s="2">
        <v>20</v>
      </c>
      <c r="F2999" s="3">
        <v>11</v>
      </c>
      <c r="G2999" s="2">
        <v>85</v>
      </c>
      <c r="H2999" s="3">
        <v>73</v>
      </c>
      <c r="I2999" s="69" t="str">
        <f>VLOOKUP(C2999,СПРАВОЧНИК!B:D,2,0)</f>
        <v>ЯПОНИЯ</v>
      </c>
      <c r="J2999" s="69" t="str">
        <f>VLOOKUP(C2999,СПРАВОЧНИК!B:D,3,0)</f>
        <v>ИНОМАРКИ</v>
      </c>
      <c r="K2999" s="69" t="str">
        <f>VLOOKUP(СВОД2023[[#This Row],[ФО]],СПРАВОЧНИК!H:P,2,0)</f>
        <v>Приволжский ФО</v>
      </c>
    </row>
    <row r="3000" spans="1:11" x14ac:dyDescent="0.2">
      <c r="A3000" t="s">
        <v>600</v>
      </c>
      <c r="B3000" t="s">
        <v>591</v>
      </c>
      <c r="C3000" s="1" t="s">
        <v>230</v>
      </c>
      <c r="D3000" s="1" t="s">
        <v>1493</v>
      </c>
      <c r="E3000" s="2">
        <v>2</v>
      </c>
      <c r="F3000" s="3">
        <v>4</v>
      </c>
      <c r="G3000" s="2">
        <v>12</v>
      </c>
      <c r="H3000" s="3">
        <v>15</v>
      </c>
      <c r="I3000" s="69" t="str">
        <f>VLOOKUP(C3000,СПРАВОЧНИК!B:D,2,0)</f>
        <v>ЯПОНИЯ</v>
      </c>
      <c r="J3000" s="69" t="str">
        <f>VLOOKUP(C3000,СПРАВОЧНИК!B:D,3,0)</f>
        <v>ИНОМАРКИ</v>
      </c>
      <c r="K3000" s="69" t="str">
        <f>VLOOKUP(СВОД2023[[#This Row],[ФО]],СПРАВОЧНИК!H:P,2,0)</f>
        <v>Приволжский ФО</v>
      </c>
    </row>
    <row r="3001" spans="1:11" x14ac:dyDescent="0.2">
      <c r="A3001" t="s">
        <v>600</v>
      </c>
      <c r="B3001" t="s">
        <v>591</v>
      </c>
      <c r="C3001" s="1" t="s">
        <v>230</v>
      </c>
      <c r="D3001" s="1" t="s">
        <v>1494</v>
      </c>
      <c r="E3001" s="2"/>
      <c r="F3001" s="3">
        <v>1</v>
      </c>
      <c r="G3001" s="2">
        <v>2</v>
      </c>
      <c r="H3001" s="3">
        <v>3</v>
      </c>
      <c r="I3001" s="69" t="str">
        <f>VLOOKUP(C3001,СПРАВОЧНИК!B:D,2,0)</f>
        <v>ЯПОНИЯ</v>
      </c>
      <c r="J3001" s="69" t="str">
        <f>VLOOKUP(C3001,СПРАВОЧНИК!B:D,3,0)</f>
        <v>ИНОМАРКИ</v>
      </c>
      <c r="K3001" s="69" t="str">
        <f>VLOOKUP(СВОД2023[[#This Row],[ФО]],СПРАВОЧНИК!H:P,2,0)</f>
        <v>Приволжский ФО</v>
      </c>
    </row>
    <row r="3002" spans="1:11" x14ac:dyDescent="0.2">
      <c r="A3002" t="s">
        <v>600</v>
      </c>
      <c r="B3002" t="s">
        <v>591</v>
      </c>
      <c r="C3002" s="1" t="s">
        <v>230</v>
      </c>
      <c r="D3002" s="1" t="s">
        <v>1495</v>
      </c>
      <c r="E3002" s="2">
        <v>4</v>
      </c>
      <c r="F3002" s="3">
        <v>4</v>
      </c>
      <c r="G3002" s="2">
        <v>31</v>
      </c>
      <c r="H3002" s="3">
        <v>17</v>
      </c>
      <c r="I3002" s="69" t="str">
        <f>VLOOKUP(C3002,СПРАВОЧНИК!B:D,2,0)</f>
        <v>ЯПОНИЯ</v>
      </c>
      <c r="J3002" s="69" t="str">
        <f>VLOOKUP(C3002,СПРАВОЧНИК!B:D,3,0)</f>
        <v>ИНОМАРКИ</v>
      </c>
      <c r="K3002" s="69" t="str">
        <f>VLOOKUP(СВОД2023[[#This Row],[ФО]],СПРАВОЧНИК!H:P,2,0)</f>
        <v>Приволжский ФО</v>
      </c>
    </row>
    <row r="3003" spans="1:11" x14ac:dyDescent="0.2">
      <c r="A3003" t="s">
        <v>600</v>
      </c>
      <c r="B3003" t="s">
        <v>591</v>
      </c>
      <c r="C3003" s="1" t="s">
        <v>230</v>
      </c>
      <c r="D3003" s="1" t="s">
        <v>1496</v>
      </c>
      <c r="E3003" s="2">
        <v>1</v>
      </c>
      <c r="F3003" s="3">
        <v>3</v>
      </c>
      <c r="G3003" s="2">
        <v>21</v>
      </c>
      <c r="H3003" s="3">
        <v>17</v>
      </c>
      <c r="I3003" s="69" t="str">
        <f>VLOOKUP(C3003,СПРАВОЧНИК!B:D,2,0)</f>
        <v>ЯПОНИЯ</v>
      </c>
      <c r="J3003" s="69" t="str">
        <f>VLOOKUP(C3003,СПРАВОЧНИК!B:D,3,0)</f>
        <v>ИНОМАРКИ</v>
      </c>
      <c r="K3003" s="69" t="str">
        <f>VLOOKUP(СВОД2023[[#This Row],[ФО]],СПРАВОЧНИК!H:P,2,0)</f>
        <v>Приволжский ФО</v>
      </c>
    </row>
    <row r="3004" spans="1:11" x14ac:dyDescent="0.2">
      <c r="A3004" t="s">
        <v>600</v>
      </c>
      <c r="B3004" t="s">
        <v>591</v>
      </c>
      <c r="C3004" s="1" t="s">
        <v>230</v>
      </c>
      <c r="D3004" s="1" t="s">
        <v>1497</v>
      </c>
      <c r="E3004" s="2">
        <v>1</v>
      </c>
      <c r="F3004" s="3">
        <v>1</v>
      </c>
      <c r="G3004" s="2">
        <v>2</v>
      </c>
      <c r="H3004" s="3">
        <v>2</v>
      </c>
      <c r="I3004" s="69" t="str">
        <f>VLOOKUP(C3004,СПРАВОЧНИК!B:D,2,0)</f>
        <v>ЯПОНИЯ</v>
      </c>
      <c r="J3004" s="69" t="str">
        <f>VLOOKUP(C3004,СПРАВОЧНИК!B:D,3,0)</f>
        <v>ИНОМАРКИ</v>
      </c>
      <c r="K3004" s="69" t="str">
        <f>VLOOKUP(СВОД2023[[#This Row],[ФО]],СПРАВОЧНИК!H:P,2,0)</f>
        <v>Приволжский ФО</v>
      </c>
    </row>
    <row r="3005" spans="1:11" x14ac:dyDescent="0.2">
      <c r="A3005" t="s">
        <v>600</v>
      </c>
      <c r="B3005" t="s">
        <v>591</v>
      </c>
      <c r="C3005" s="1" t="s">
        <v>230</v>
      </c>
      <c r="D3005" s="1" t="s">
        <v>245</v>
      </c>
      <c r="E3005" s="2">
        <v>22</v>
      </c>
      <c r="F3005" s="3">
        <v>4</v>
      </c>
      <c r="G3005" s="2">
        <v>80</v>
      </c>
      <c r="H3005" s="3">
        <v>29</v>
      </c>
      <c r="I3005" s="69" t="str">
        <f>VLOOKUP(C3005,СПРАВОЧНИК!B:D,2,0)</f>
        <v>ЯПОНИЯ</v>
      </c>
      <c r="J3005" s="69" t="str">
        <f>VLOOKUP(C3005,СПРАВОЧНИК!B:D,3,0)</f>
        <v>ИНОМАРКИ</v>
      </c>
      <c r="K3005" s="69" t="str">
        <f>VLOOKUP(СВОД2023[[#This Row],[ФО]],СПРАВОЧНИК!H:P,2,0)</f>
        <v>Приволжский ФО</v>
      </c>
    </row>
    <row r="3006" spans="1:11" x14ac:dyDescent="0.2">
      <c r="A3006" t="s">
        <v>600</v>
      </c>
      <c r="B3006" t="s">
        <v>591</v>
      </c>
      <c r="C3006" s="1" t="s">
        <v>230</v>
      </c>
      <c r="D3006" s="1" t="s">
        <v>246</v>
      </c>
      <c r="E3006" s="2">
        <v>26</v>
      </c>
      <c r="F3006" s="3">
        <v>12</v>
      </c>
      <c r="G3006" s="2">
        <v>99</v>
      </c>
      <c r="H3006" s="3">
        <v>36</v>
      </c>
      <c r="I3006" s="69" t="str">
        <f>VLOOKUP(C3006,СПРАВОЧНИК!B:D,2,0)</f>
        <v>ЯПОНИЯ</v>
      </c>
      <c r="J3006" s="69" t="str">
        <f>VLOOKUP(C3006,СПРАВОЧНИК!B:D,3,0)</f>
        <v>ИНОМАРКИ</v>
      </c>
      <c r="K3006" s="69" t="str">
        <f>VLOOKUP(СВОД2023[[#This Row],[ФО]],СПРАВОЧНИК!H:P,2,0)</f>
        <v>Приволжский ФО</v>
      </c>
    </row>
    <row r="3007" spans="1:11" x14ac:dyDescent="0.2">
      <c r="A3007" t="s">
        <v>600</v>
      </c>
      <c r="B3007" t="s">
        <v>591</v>
      </c>
      <c r="C3007" s="1" t="s">
        <v>230</v>
      </c>
      <c r="D3007" s="1" t="s">
        <v>1498</v>
      </c>
      <c r="E3007" s="2">
        <v>2</v>
      </c>
      <c r="F3007" s="3">
        <v>2</v>
      </c>
      <c r="G3007" s="2">
        <v>9</v>
      </c>
      <c r="H3007" s="3">
        <v>9</v>
      </c>
      <c r="I3007" s="69" t="str">
        <f>VLOOKUP(C3007,СПРАВОЧНИК!B:D,2,0)</f>
        <v>ЯПОНИЯ</v>
      </c>
      <c r="J3007" s="69" t="str">
        <f>VLOOKUP(C3007,СПРАВОЧНИК!B:D,3,0)</f>
        <v>ИНОМАРКИ</v>
      </c>
      <c r="K3007" s="69" t="str">
        <f>VLOOKUP(СВОД2023[[#This Row],[ФО]],СПРАВОЧНИК!H:P,2,0)</f>
        <v>Приволжский ФО</v>
      </c>
    </row>
    <row r="3008" spans="1:11" x14ac:dyDescent="0.2">
      <c r="A3008" t="s">
        <v>600</v>
      </c>
      <c r="B3008" t="s">
        <v>591</v>
      </c>
      <c r="C3008" s="1" t="s">
        <v>230</v>
      </c>
      <c r="D3008" s="1" t="s">
        <v>634</v>
      </c>
      <c r="E3008" s="2">
        <v>1</v>
      </c>
      <c r="F3008" s="3"/>
      <c r="G3008" s="2">
        <v>2</v>
      </c>
      <c r="H3008" s="3">
        <v>3</v>
      </c>
      <c r="I3008" s="69" t="str">
        <f>VLOOKUP(C3008,СПРАВОЧНИК!B:D,2,0)</f>
        <v>ЯПОНИЯ</v>
      </c>
      <c r="J3008" s="69" t="str">
        <f>VLOOKUP(C3008,СПРАВОЧНИК!B:D,3,0)</f>
        <v>ИНОМАРКИ</v>
      </c>
      <c r="K3008" s="69" t="str">
        <f>VLOOKUP(СВОД2023[[#This Row],[ФО]],СПРАВОЧНИК!H:P,2,0)</f>
        <v>Приволжский ФО</v>
      </c>
    </row>
    <row r="3009" spans="1:11" x14ac:dyDescent="0.2">
      <c r="A3009" t="s">
        <v>600</v>
      </c>
      <c r="B3009" t="s">
        <v>591</v>
      </c>
      <c r="C3009" s="1" t="s">
        <v>230</v>
      </c>
      <c r="D3009" s="1" t="s">
        <v>247</v>
      </c>
      <c r="E3009" s="2">
        <v>17</v>
      </c>
      <c r="F3009" s="3">
        <v>5</v>
      </c>
      <c r="G3009" s="2">
        <v>68</v>
      </c>
      <c r="H3009" s="3">
        <v>55</v>
      </c>
      <c r="I3009" s="69" t="str">
        <f>VLOOKUP(C3009,СПРАВОЧНИК!B:D,2,0)</f>
        <v>ЯПОНИЯ</v>
      </c>
      <c r="J3009" s="69" t="str">
        <f>VLOOKUP(C3009,СПРАВОЧНИК!B:D,3,0)</f>
        <v>ИНОМАРКИ</v>
      </c>
      <c r="K3009" s="69" t="str">
        <f>VLOOKUP(СВОД2023[[#This Row],[ФО]],СПРАВОЧНИК!H:P,2,0)</f>
        <v>Приволжский ФО</v>
      </c>
    </row>
    <row r="3010" spans="1:11" x14ac:dyDescent="0.2">
      <c r="A3010" t="s">
        <v>600</v>
      </c>
      <c r="B3010" t="s">
        <v>591</v>
      </c>
      <c r="C3010" s="1" t="s">
        <v>230</v>
      </c>
      <c r="D3010" s="1" t="s">
        <v>1499</v>
      </c>
      <c r="E3010" s="2">
        <v>7</v>
      </c>
      <c r="F3010" s="3">
        <v>2</v>
      </c>
      <c r="G3010" s="2">
        <v>22</v>
      </c>
      <c r="H3010" s="3">
        <v>17</v>
      </c>
      <c r="I3010" s="69" t="str">
        <f>VLOOKUP(C3010,СПРАВОЧНИК!B:D,2,0)</f>
        <v>ЯПОНИЯ</v>
      </c>
      <c r="J3010" s="69" t="str">
        <f>VLOOKUP(C3010,СПРАВОЧНИК!B:D,3,0)</f>
        <v>ИНОМАРКИ</v>
      </c>
      <c r="K3010" s="69" t="str">
        <f>VLOOKUP(СВОД2023[[#This Row],[ФО]],СПРАВОЧНИК!H:P,2,0)</f>
        <v>Приволжский ФО</v>
      </c>
    </row>
    <row r="3011" spans="1:11" x14ac:dyDescent="0.2">
      <c r="A3011" t="s">
        <v>600</v>
      </c>
      <c r="B3011" t="s">
        <v>591</v>
      </c>
      <c r="C3011" s="1" t="s">
        <v>230</v>
      </c>
      <c r="D3011" s="1" t="s">
        <v>1500</v>
      </c>
      <c r="E3011" s="2">
        <v>1</v>
      </c>
      <c r="F3011" s="3"/>
      <c r="G3011" s="2">
        <v>3</v>
      </c>
      <c r="H3011" s="3">
        <v>1</v>
      </c>
      <c r="I3011" s="69" t="str">
        <f>VLOOKUP(C3011,СПРАВОЧНИК!B:D,2,0)</f>
        <v>ЯПОНИЯ</v>
      </c>
      <c r="J3011" s="69" t="str">
        <f>VLOOKUP(C3011,СПРАВОЧНИК!B:D,3,0)</f>
        <v>ИНОМАРКИ</v>
      </c>
      <c r="K3011" s="69" t="str">
        <f>VLOOKUP(СВОД2023[[#This Row],[ФО]],СПРАВОЧНИК!H:P,2,0)</f>
        <v>Приволжский ФО</v>
      </c>
    </row>
    <row r="3012" spans="1:11" x14ac:dyDescent="0.2">
      <c r="A3012" t="s">
        <v>600</v>
      </c>
      <c r="B3012" t="s">
        <v>591</v>
      </c>
      <c r="C3012" s="1" t="s">
        <v>230</v>
      </c>
      <c r="D3012" s="1" t="s">
        <v>640</v>
      </c>
      <c r="E3012" s="2">
        <v>1</v>
      </c>
      <c r="F3012" s="3">
        <v>2</v>
      </c>
      <c r="G3012" s="2">
        <v>11</v>
      </c>
      <c r="H3012" s="3">
        <v>5</v>
      </c>
      <c r="I3012" s="69" t="str">
        <f>VLOOKUP(C3012,СПРАВОЧНИК!B:D,2,0)</f>
        <v>ЯПОНИЯ</v>
      </c>
      <c r="J3012" s="69" t="str">
        <f>VLOOKUP(C3012,СПРАВОЧНИК!B:D,3,0)</f>
        <v>ИНОМАРКИ</v>
      </c>
      <c r="K3012" s="69" t="str">
        <f>VLOOKUP(СВОД2023[[#This Row],[ФО]],СПРАВОЧНИК!H:P,2,0)</f>
        <v>Приволжский ФО</v>
      </c>
    </row>
    <row r="3013" spans="1:11" x14ac:dyDescent="0.2">
      <c r="A3013" t="s">
        <v>600</v>
      </c>
      <c r="B3013" t="s">
        <v>591</v>
      </c>
      <c r="C3013" s="1" t="s">
        <v>230</v>
      </c>
      <c r="D3013" s="1" t="s">
        <v>1501</v>
      </c>
      <c r="E3013" s="2"/>
      <c r="F3013" s="3"/>
      <c r="G3013" s="2">
        <v>2</v>
      </c>
      <c r="H3013" s="3">
        <v>1</v>
      </c>
      <c r="I3013" s="69" t="str">
        <f>VLOOKUP(C3013,СПРАВОЧНИК!B:D,2,0)</f>
        <v>ЯПОНИЯ</v>
      </c>
      <c r="J3013" s="69" t="str">
        <f>VLOOKUP(C3013,СПРАВОЧНИК!B:D,3,0)</f>
        <v>ИНОМАРКИ</v>
      </c>
      <c r="K3013" s="69" t="str">
        <f>VLOOKUP(СВОД2023[[#This Row],[ФО]],СПРАВОЧНИК!H:P,2,0)</f>
        <v>Приволжский ФО</v>
      </c>
    </row>
    <row r="3014" spans="1:11" x14ac:dyDescent="0.2">
      <c r="A3014" t="s">
        <v>600</v>
      </c>
      <c r="B3014" t="s">
        <v>591</v>
      </c>
      <c r="C3014" s="1" t="s">
        <v>230</v>
      </c>
      <c r="D3014" s="1" t="s">
        <v>1502</v>
      </c>
      <c r="E3014" s="2"/>
      <c r="F3014" s="3"/>
      <c r="G3014" s="2">
        <v>1</v>
      </c>
      <c r="H3014" s="3"/>
      <c r="I3014" s="69" t="str">
        <f>VLOOKUP(C3014,СПРАВОЧНИК!B:D,2,0)</f>
        <v>ЯПОНИЯ</v>
      </c>
      <c r="J3014" s="69" t="str">
        <f>VLOOKUP(C3014,СПРАВОЧНИК!B:D,3,0)</f>
        <v>ИНОМАРКИ</v>
      </c>
      <c r="K3014" s="69" t="str">
        <f>VLOOKUP(СВОД2023[[#This Row],[ФО]],СПРАВОЧНИК!H:P,2,0)</f>
        <v>Приволжский ФО</v>
      </c>
    </row>
    <row r="3015" spans="1:11" x14ac:dyDescent="0.2">
      <c r="A3015" t="s">
        <v>600</v>
      </c>
      <c r="B3015" t="s">
        <v>591</v>
      </c>
      <c r="C3015" s="1" t="s">
        <v>230</v>
      </c>
      <c r="D3015" s="1" t="s">
        <v>248</v>
      </c>
      <c r="E3015" s="2">
        <v>40</v>
      </c>
      <c r="F3015" s="3">
        <v>5</v>
      </c>
      <c r="G3015" s="2">
        <v>127</v>
      </c>
      <c r="H3015" s="3">
        <v>37</v>
      </c>
      <c r="I3015" s="69" t="str">
        <f>VLOOKUP(C3015,СПРАВОЧНИК!B:D,2,0)</f>
        <v>ЯПОНИЯ</v>
      </c>
      <c r="J3015" s="69" t="str">
        <f>VLOOKUP(C3015,СПРАВОЧНИК!B:D,3,0)</f>
        <v>ИНОМАРКИ</v>
      </c>
      <c r="K3015" s="69" t="str">
        <f>VLOOKUP(СВОД2023[[#This Row],[ФО]],СПРАВОЧНИК!H:P,2,0)</f>
        <v>Приволжский ФО</v>
      </c>
    </row>
    <row r="3016" spans="1:11" x14ac:dyDescent="0.2">
      <c r="A3016" t="s">
        <v>600</v>
      </c>
      <c r="B3016" t="s">
        <v>591</v>
      </c>
      <c r="C3016" s="1" t="s">
        <v>230</v>
      </c>
      <c r="D3016" s="1" t="s">
        <v>1503</v>
      </c>
      <c r="E3016" s="2">
        <v>2</v>
      </c>
      <c r="F3016" s="3">
        <v>1</v>
      </c>
      <c r="G3016" s="2">
        <v>12</v>
      </c>
      <c r="H3016" s="3">
        <v>4</v>
      </c>
      <c r="I3016" s="69" t="str">
        <f>VLOOKUP(C3016,СПРАВОЧНИК!B:D,2,0)</f>
        <v>ЯПОНИЯ</v>
      </c>
      <c r="J3016" s="69" t="str">
        <f>VLOOKUP(C3016,СПРАВОЧНИК!B:D,3,0)</f>
        <v>ИНОМАРКИ</v>
      </c>
      <c r="K3016" s="69" t="str">
        <f>VLOOKUP(СВОД2023[[#This Row],[ФО]],СПРАВОЧНИК!H:P,2,0)</f>
        <v>Приволжский ФО</v>
      </c>
    </row>
    <row r="3017" spans="1:11" x14ac:dyDescent="0.2">
      <c r="A3017" t="s">
        <v>600</v>
      </c>
      <c r="B3017" t="s">
        <v>591</v>
      </c>
      <c r="C3017" s="1" t="s">
        <v>230</v>
      </c>
      <c r="D3017" s="1" t="s">
        <v>249</v>
      </c>
      <c r="E3017" s="2">
        <v>102</v>
      </c>
      <c r="F3017" s="3">
        <v>18</v>
      </c>
      <c r="G3017" s="2">
        <v>483</v>
      </c>
      <c r="H3017" s="3">
        <v>123</v>
      </c>
      <c r="I3017" s="69" t="str">
        <f>VLOOKUP(C3017,СПРАВОЧНИК!B:D,2,0)</f>
        <v>ЯПОНИЯ</v>
      </c>
      <c r="J3017" s="69" t="str">
        <f>VLOOKUP(C3017,СПРАВОЧНИК!B:D,3,0)</f>
        <v>ИНОМАРКИ</v>
      </c>
      <c r="K3017" s="69" t="str">
        <f>VLOOKUP(СВОД2023[[#This Row],[ФО]],СПРАВОЧНИК!H:P,2,0)</f>
        <v>Приволжский ФО</v>
      </c>
    </row>
    <row r="3018" spans="1:11" x14ac:dyDescent="0.2">
      <c r="A3018" t="s">
        <v>600</v>
      </c>
      <c r="B3018" t="s">
        <v>591</v>
      </c>
      <c r="C3018" s="1" t="s">
        <v>230</v>
      </c>
      <c r="D3018" s="1" t="s">
        <v>1504</v>
      </c>
      <c r="E3018" s="2">
        <v>16</v>
      </c>
      <c r="F3018" s="3">
        <v>9</v>
      </c>
      <c r="G3018" s="2">
        <v>73</v>
      </c>
      <c r="H3018" s="3">
        <v>37</v>
      </c>
      <c r="I3018" s="69" t="str">
        <f>VLOOKUP(C3018,СПРАВОЧНИК!B:D,2,0)</f>
        <v>ЯПОНИЯ</v>
      </c>
      <c r="J3018" s="69" t="str">
        <f>VLOOKUP(C3018,СПРАВОЧНИК!B:D,3,0)</f>
        <v>ИНОМАРКИ</v>
      </c>
      <c r="K3018" s="69" t="str">
        <f>VLOOKUP(СВОД2023[[#This Row],[ФО]],СПРАВОЧНИК!H:P,2,0)</f>
        <v>Приволжский ФО</v>
      </c>
    </row>
    <row r="3019" spans="1:11" x14ac:dyDescent="0.2">
      <c r="A3019" t="s">
        <v>600</v>
      </c>
      <c r="B3019" t="s">
        <v>591</v>
      </c>
      <c r="C3019" s="1" t="s">
        <v>230</v>
      </c>
      <c r="D3019" s="1" t="s">
        <v>1505</v>
      </c>
      <c r="E3019" s="2"/>
      <c r="F3019" s="3">
        <v>1</v>
      </c>
      <c r="G3019" s="2"/>
      <c r="H3019" s="3">
        <v>1</v>
      </c>
      <c r="I3019" s="69" t="str">
        <f>VLOOKUP(C3019,СПРАВОЧНИК!B:D,2,0)</f>
        <v>ЯПОНИЯ</v>
      </c>
      <c r="J3019" s="69" t="str">
        <f>VLOOKUP(C3019,СПРАВОЧНИК!B:D,3,0)</f>
        <v>ИНОМАРКИ</v>
      </c>
      <c r="K3019" s="69" t="str">
        <f>VLOOKUP(СВОД2023[[#This Row],[ФО]],СПРАВОЧНИК!H:P,2,0)</f>
        <v>Приволжский ФО</v>
      </c>
    </row>
    <row r="3020" spans="1:11" x14ac:dyDescent="0.2">
      <c r="A3020" t="s">
        <v>600</v>
      </c>
      <c r="B3020" t="s">
        <v>591</v>
      </c>
      <c r="C3020" s="1" t="s">
        <v>230</v>
      </c>
      <c r="D3020" s="1" t="s">
        <v>1507</v>
      </c>
      <c r="E3020" s="2">
        <v>1</v>
      </c>
      <c r="F3020" s="3"/>
      <c r="G3020" s="2">
        <v>4</v>
      </c>
      <c r="H3020" s="3">
        <v>2</v>
      </c>
      <c r="I3020" s="69" t="str">
        <f>VLOOKUP(C3020,СПРАВОЧНИК!B:D,2,0)</f>
        <v>ЯПОНИЯ</v>
      </c>
      <c r="J3020" s="69" t="str">
        <f>VLOOKUP(C3020,СПРАВОЧНИК!B:D,3,0)</f>
        <v>ИНОМАРКИ</v>
      </c>
      <c r="K3020" s="69" t="str">
        <f>VLOOKUP(СВОД2023[[#This Row],[ФО]],СПРАВОЧНИК!H:P,2,0)</f>
        <v>Приволжский ФО</v>
      </c>
    </row>
    <row r="3021" spans="1:11" x14ac:dyDescent="0.2">
      <c r="A3021" t="s">
        <v>600</v>
      </c>
      <c r="B3021" t="s">
        <v>591</v>
      </c>
      <c r="C3021" s="1" t="s">
        <v>230</v>
      </c>
      <c r="D3021" s="1" t="s">
        <v>1508</v>
      </c>
      <c r="E3021" s="2"/>
      <c r="F3021" s="3"/>
      <c r="G3021" s="2">
        <v>2</v>
      </c>
      <c r="H3021" s="3">
        <v>1</v>
      </c>
      <c r="I3021" s="69" t="str">
        <f>VLOOKUP(C3021,СПРАВОЧНИК!B:D,2,0)</f>
        <v>ЯПОНИЯ</v>
      </c>
      <c r="J3021" s="69" t="str">
        <f>VLOOKUP(C3021,СПРАВОЧНИК!B:D,3,0)</f>
        <v>ИНОМАРКИ</v>
      </c>
      <c r="K3021" s="69" t="str">
        <f>VLOOKUP(СВОД2023[[#This Row],[ФО]],СПРАВОЧНИК!H:P,2,0)</f>
        <v>Приволжский ФО</v>
      </c>
    </row>
    <row r="3022" spans="1:11" x14ac:dyDescent="0.2">
      <c r="A3022" t="s">
        <v>600</v>
      </c>
      <c r="B3022" t="s">
        <v>591</v>
      </c>
      <c r="C3022" s="1" t="s">
        <v>230</v>
      </c>
      <c r="D3022" s="1" t="s">
        <v>250</v>
      </c>
      <c r="E3022" s="2">
        <v>25</v>
      </c>
      <c r="F3022" s="3">
        <v>7</v>
      </c>
      <c r="G3022" s="2">
        <v>138</v>
      </c>
      <c r="H3022" s="3">
        <v>39</v>
      </c>
      <c r="I3022" s="69" t="str">
        <f>VLOOKUP(C3022,СПРАВОЧНИК!B:D,2,0)</f>
        <v>ЯПОНИЯ</v>
      </c>
      <c r="J3022" s="69" t="str">
        <f>VLOOKUP(C3022,СПРАВОЧНИК!B:D,3,0)</f>
        <v>ИНОМАРКИ</v>
      </c>
      <c r="K3022" s="69" t="str">
        <f>VLOOKUP(СВОД2023[[#This Row],[ФО]],СПРАВОЧНИК!H:P,2,0)</f>
        <v>Приволжский ФО</v>
      </c>
    </row>
    <row r="3023" spans="1:11" x14ac:dyDescent="0.2">
      <c r="A3023" t="s">
        <v>600</v>
      </c>
      <c r="B3023" t="s">
        <v>591</v>
      </c>
      <c r="C3023" s="1" t="s">
        <v>230</v>
      </c>
      <c r="D3023" s="1" t="s">
        <v>1509</v>
      </c>
      <c r="E3023" s="2">
        <v>1</v>
      </c>
      <c r="F3023" s="3"/>
      <c r="G3023" s="2">
        <v>3</v>
      </c>
      <c r="H3023" s="3">
        <v>1</v>
      </c>
      <c r="I3023" s="69" t="str">
        <f>VLOOKUP(C3023,СПРАВОЧНИК!B:D,2,0)</f>
        <v>ЯПОНИЯ</v>
      </c>
      <c r="J3023" s="69" t="str">
        <f>VLOOKUP(C3023,СПРАВОЧНИК!B:D,3,0)</f>
        <v>ИНОМАРКИ</v>
      </c>
      <c r="K3023" s="69" t="str">
        <f>VLOOKUP(СВОД2023[[#This Row],[ФО]],СПРАВОЧНИК!H:P,2,0)</f>
        <v>Приволжский ФО</v>
      </c>
    </row>
    <row r="3024" spans="1:11" x14ac:dyDescent="0.2">
      <c r="A3024" t="s">
        <v>600</v>
      </c>
      <c r="B3024" t="s">
        <v>591</v>
      </c>
      <c r="C3024" s="1" t="s">
        <v>230</v>
      </c>
      <c r="D3024" s="1" t="s">
        <v>1510</v>
      </c>
      <c r="E3024" s="2">
        <v>1</v>
      </c>
      <c r="F3024" s="3"/>
      <c r="G3024" s="2">
        <v>4</v>
      </c>
      <c r="H3024" s="3">
        <v>2</v>
      </c>
      <c r="I3024" s="69" t="str">
        <f>VLOOKUP(C3024,СПРАВОЧНИК!B:D,2,0)</f>
        <v>ЯПОНИЯ</v>
      </c>
      <c r="J3024" s="69" t="str">
        <f>VLOOKUP(C3024,СПРАВОЧНИК!B:D,3,0)</f>
        <v>ИНОМАРКИ</v>
      </c>
      <c r="K3024" s="69" t="str">
        <f>VLOOKUP(СВОД2023[[#This Row],[ФО]],СПРАВОЧНИК!H:P,2,0)</f>
        <v>Приволжский ФО</v>
      </c>
    </row>
    <row r="3025" spans="1:11" x14ac:dyDescent="0.2">
      <c r="A3025" t="s">
        <v>600</v>
      </c>
      <c r="B3025" t="s">
        <v>591</v>
      </c>
      <c r="C3025" s="1" t="s">
        <v>251</v>
      </c>
      <c r="D3025" s="1" t="s">
        <v>252</v>
      </c>
      <c r="E3025" s="2"/>
      <c r="F3025" s="3"/>
      <c r="G3025" s="2">
        <v>1</v>
      </c>
      <c r="H3025" s="3"/>
      <c r="I3025" s="69" t="str">
        <f>VLOOKUP(C3025,СПРАВОЧНИК!B:D,2,0)</f>
        <v>КИТАЙ</v>
      </c>
      <c r="J3025" s="69" t="str">
        <f>VLOOKUP(C3025,СПРАВОЧНИК!B:D,3,0)</f>
        <v>ИНОМАРКИ</v>
      </c>
      <c r="K3025" s="69" t="str">
        <f>VLOOKUP(СВОД2023[[#This Row],[ФО]],СПРАВОЧНИК!H:P,2,0)</f>
        <v>Приволжский ФО</v>
      </c>
    </row>
    <row r="3026" spans="1:11" x14ac:dyDescent="0.2">
      <c r="A3026" t="s">
        <v>600</v>
      </c>
      <c r="B3026" t="s">
        <v>591</v>
      </c>
      <c r="C3026" s="1" t="s">
        <v>2172</v>
      </c>
      <c r="D3026" s="1" t="s">
        <v>2173</v>
      </c>
      <c r="E3026" s="2"/>
      <c r="F3026" s="3">
        <v>1</v>
      </c>
      <c r="G3026" s="2"/>
      <c r="H3026" s="3">
        <v>1</v>
      </c>
      <c r="I3026" s="69" t="str">
        <f>VLOOKUP(C3026,СПРАВОЧНИК!B:D,2,0)</f>
        <v>ЕВРОПА</v>
      </c>
      <c r="J3026" s="69" t="str">
        <f>VLOOKUP(C3026,СПРАВОЧНИК!B:D,3,0)</f>
        <v>ИНОМАРКИ</v>
      </c>
      <c r="K3026" s="69" t="str">
        <f>VLOOKUP(СВОД2023[[#This Row],[ФО]],СПРАВОЧНИК!H:P,2,0)</f>
        <v>Приволжский ФО</v>
      </c>
    </row>
    <row r="3027" spans="1:11" x14ac:dyDescent="0.2">
      <c r="A3027" t="s">
        <v>600</v>
      </c>
      <c r="B3027" t="s">
        <v>591</v>
      </c>
      <c r="C3027" s="1" t="s">
        <v>1511</v>
      </c>
      <c r="D3027" s="1" t="s">
        <v>2174</v>
      </c>
      <c r="E3027" s="2"/>
      <c r="F3027" s="3"/>
      <c r="G3027" s="2"/>
      <c r="H3027" s="3">
        <v>1</v>
      </c>
      <c r="I3027" s="69" t="str">
        <f>VLOOKUP(C3027,СПРАВОЧНИК!B:D,2,0)</f>
        <v>ЕВРОПА</v>
      </c>
      <c r="J3027" s="69" t="str">
        <f>VLOOKUP(C3027,СПРАВОЧНИК!B:D,3,0)</f>
        <v>ИНОМАРКИ</v>
      </c>
      <c r="K3027" s="69" t="str">
        <f>VLOOKUP(СВОД2023[[#This Row],[ФО]],СПРАВОЧНИК!H:P,2,0)</f>
        <v>Приволжский ФО</v>
      </c>
    </row>
    <row r="3028" spans="1:11" x14ac:dyDescent="0.2">
      <c r="A3028" t="s">
        <v>600</v>
      </c>
      <c r="B3028" t="s">
        <v>591</v>
      </c>
      <c r="C3028" s="1" t="s">
        <v>1511</v>
      </c>
      <c r="D3028" s="1" t="s">
        <v>1512</v>
      </c>
      <c r="E3028" s="2">
        <v>9</v>
      </c>
      <c r="F3028" s="3">
        <v>4</v>
      </c>
      <c r="G3028" s="2">
        <v>38</v>
      </c>
      <c r="H3028" s="3">
        <v>22</v>
      </c>
      <c r="I3028" s="69" t="str">
        <f>VLOOKUP(C3028,СПРАВОЧНИК!B:D,2,0)</f>
        <v>ЕВРОПА</v>
      </c>
      <c r="J3028" s="69" t="str">
        <f>VLOOKUP(C3028,СПРАВОЧНИК!B:D,3,0)</f>
        <v>ИНОМАРКИ</v>
      </c>
      <c r="K3028" s="69" t="str">
        <f>VLOOKUP(СВОД2023[[#This Row],[ФО]],СПРАВОЧНИК!H:P,2,0)</f>
        <v>Приволжский ФО</v>
      </c>
    </row>
    <row r="3029" spans="1:11" x14ac:dyDescent="0.2">
      <c r="A3029" t="s">
        <v>600</v>
      </c>
      <c r="B3029" t="s">
        <v>591</v>
      </c>
      <c r="C3029" s="1" t="s">
        <v>1511</v>
      </c>
      <c r="D3029" s="1" t="s">
        <v>1513</v>
      </c>
      <c r="E3029" s="2">
        <v>4</v>
      </c>
      <c r="F3029" s="3">
        <v>6</v>
      </c>
      <c r="G3029" s="2">
        <v>30</v>
      </c>
      <c r="H3029" s="3">
        <v>32</v>
      </c>
      <c r="I3029" s="69" t="str">
        <f>VLOOKUP(C3029,СПРАВОЧНИК!B:D,2,0)</f>
        <v>ЕВРОПА</v>
      </c>
      <c r="J3029" s="69" t="str">
        <f>VLOOKUP(C3029,СПРАВОЧНИК!B:D,3,0)</f>
        <v>ИНОМАРКИ</v>
      </c>
      <c r="K3029" s="69" t="str">
        <f>VLOOKUP(СВОД2023[[#This Row],[ФО]],СПРАВОЧНИК!H:P,2,0)</f>
        <v>Приволжский ФО</v>
      </c>
    </row>
    <row r="3030" spans="1:11" x14ac:dyDescent="0.2">
      <c r="A3030" t="s">
        <v>600</v>
      </c>
      <c r="B3030" t="s">
        <v>591</v>
      </c>
      <c r="C3030" s="1" t="s">
        <v>1511</v>
      </c>
      <c r="D3030" s="1" t="s">
        <v>2175</v>
      </c>
      <c r="E3030" s="2"/>
      <c r="F3030" s="3"/>
      <c r="G3030" s="2"/>
      <c r="H3030" s="3">
        <v>1</v>
      </c>
      <c r="I3030" s="69" t="str">
        <f>VLOOKUP(C3030,СПРАВОЧНИК!B:D,2,0)</f>
        <v>ЕВРОПА</v>
      </c>
      <c r="J3030" s="69" t="str">
        <f>VLOOKUP(C3030,СПРАВОЧНИК!B:D,3,0)</f>
        <v>ИНОМАРКИ</v>
      </c>
      <c r="K3030" s="69" t="str">
        <f>VLOOKUP(СВОД2023[[#This Row],[ФО]],СПРАВОЧНИК!H:P,2,0)</f>
        <v>Приволжский ФО</v>
      </c>
    </row>
    <row r="3031" spans="1:11" x14ac:dyDescent="0.2">
      <c r="A3031" t="s">
        <v>600</v>
      </c>
      <c r="B3031" t="s">
        <v>591</v>
      </c>
      <c r="C3031" s="1" t="s">
        <v>257</v>
      </c>
      <c r="D3031" s="1" t="s">
        <v>2176</v>
      </c>
      <c r="E3031" s="2">
        <v>2</v>
      </c>
      <c r="F3031" s="3">
        <v>3</v>
      </c>
      <c r="G3031" s="2">
        <v>8</v>
      </c>
      <c r="H3031" s="3">
        <v>14</v>
      </c>
      <c r="I3031" s="69" t="str">
        <f>VLOOKUP(C3031,СПРАВОЧНИК!B:D,2,0)</f>
        <v>КОРЕЯ</v>
      </c>
      <c r="J3031" s="69" t="str">
        <f>VLOOKUP(C3031,СПРАВОЧНИК!B:D,3,0)</f>
        <v>ИНОМАРКИ</v>
      </c>
      <c r="K3031" s="69" t="str">
        <f>VLOOKUP(СВОД2023[[#This Row],[ФО]],СПРАВОЧНИК!H:P,2,0)</f>
        <v>Приволжский ФО</v>
      </c>
    </row>
    <row r="3032" spans="1:11" x14ac:dyDescent="0.2">
      <c r="A3032" t="s">
        <v>600</v>
      </c>
      <c r="B3032" t="s">
        <v>591</v>
      </c>
      <c r="C3032" s="1" t="s">
        <v>257</v>
      </c>
      <c r="D3032" s="1" t="s">
        <v>976</v>
      </c>
      <c r="E3032" s="2">
        <v>20</v>
      </c>
      <c r="F3032" s="3">
        <v>11</v>
      </c>
      <c r="G3032" s="2">
        <v>64</v>
      </c>
      <c r="H3032" s="3">
        <v>31</v>
      </c>
      <c r="I3032" s="69" t="str">
        <f>VLOOKUP(C3032,СПРАВОЧНИК!B:D,2,0)</f>
        <v>КОРЕЯ</v>
      </c>
      <c r="J3032" s="69" t="str">
        <f>VLOOKUP(C3032,СПРАВОЧНИК!B:D,3,0)</f>
        <v>ИНОМАРКИ</v>
      </c>
      <c r="K3032" s="69" t="str">
        <f>VLOOKUP(СВОД2023[[#This Row],[ФО]],СПРАВОЧНИК!H:P,2,0)</f>
        <v>Приволжский ФО</v>
      </c>
    </row>
    <row r="3033" spans="1:11" x14ac:dyDescent="0.2">
      <c r="A3033" t="s">
        <v>600</v>
      </c>
      <c r="B3033" t="s">
        <v>591</v>
      </c>
      <c r="C3033" s="1" t="s">
        <v>257</v>
      </c>
      <c r="D3033" s="1" t="s">
        <v>2177</v>
      </c>
      <c r="E3033" s="2"/>
      <c r="F3033" s="3"/>
      <c r="G3033" s="2">
        <v>1</v>
      </c>
      <c r="H3033" s="3"/>
      <c r="I3033" s="69" t="str">
        <f>VLOOKUP(C3033,СПРАВОЧНИК!B:D,2,0)</f>
        <v>КОРЕЯ</v>
      </c>
      <c r="J3033" s="69" t="str">
        <f>VLOOKUP(C3033,СПРАВОЧНИК!B:D,3,0)</f>
        <v>ИНОМАРКИ</v>
      </c>
      <c r="K3033" s="69" t="str">
        <f>VLOOKUP(СВОД2023[[#This Row],[ФО]],СПРАВОЧНИК!H:P,2,0)</f>
        <v>Приволжский ФО</v>
      </c>
    </row>
    <row r="3034" spans="1:11" x14ac:dyDescent="0.2">
      <c r="A3034" t="s">
        <v>600</v>
      </c>
      <c r="B3034" t="s">
        <v>591</v>
      </c>
      <c r="C3034" s="1" t="s">
        <v>257</v>
      </c>
      <c r="D3034" s="1" t="s">
        <v>977</v>
      </c>
      <c r="E3034" s="2">
        <v>545</v>
      </c>
      <c r="F3034" s="3">
        <v>463</v>
      </c>
      <c r="G3034" s="2">
        <v>3037</v>
      </c>
      <c r="H3034" s="3">
        <v>2302</v>
      </c>
      <c r="I3034" s="69" t="str">
        <f>VLOOKUP(C3034,СПРАВОЧНИК!B:D,2,0)</f>
        <v>КОРЕЯ</v>
      </c>
      <c r="J3034" s="69" t="str">
        <f>VLOOKUP(C3034,СПРАВОЧНИК!B:D,3,0)</f>
        <v>ИНОМАРКИ</v>
      </c>
      <c r="K3034" s="69" t="str">
        <f>VLOOKUP(СВОД2023[[#This Row],[ФО]],СПРАВОЧНИК!H:P,2,0)</f>
        <v>Приволжский ФО</v>
      </c>
    </row>
    <row r="3035" spans="1:11" x14ac:dyDescent="0.2">
      <c r="A3035" t="s">
        <v>600</v>
      </c>
      <c r="B3035" t="s">
        <v>591</v>
      </c>
      <c r="C3035" s="1" t="s">
        <v>257</v>
      </c>
      <c r="D3035" s="1" t="s">
        <v>1514</v>
      </c>
      <c r="E3035" s="2">
        <v>13</v>
      </c>
      <c r="F3035" s="3">
        <v>4</v>
      </c>
      <c r="G3035" s="2">
        <v>70</v>
      </c>
      <c r="H3035" s="3">
        <v>57</v>
      </c>
      <c r="I3035" s="69" t="str">
        <f>VLOOKUP(C3035,СПРАВОЧНИК!B:D,2,0)</f>
        <v>КОРЕЯ</v>
      </c>
      <c r="J3035" s="69" t="str">
        <f>VLOOKUP(C3035,СПРАВОЧНИК!B:D,3,0)</f>
        <v>ИНОМАРКИ</v>
      </c>
      <c r="K3035" s="69" t="str">
        <f>VLOOKUP(СВОД2023[[#This Row],[ФО]],СПРАВОЧНИК!H:P,2,0)</f>
        <v>Приволжский ФО</v>
      </c>
    </row>
    <row r="3036" spans="1:11" x14ac:dyDescent="0.2">
      <c r="A3036" t="s">
        <v>600</v>
      </c>
      <c r="B3036" t="s">
        <v>591</v>
      </c>
      <c r="C3036" s="1" t="s">
        <v>257</v>
      </c>
      <c r="D3036" s="1" t="s">
        <v>1515</v>
      </c>
      <c r="E3036" s="2">
        <v>5</v>
      </c>
      <c r="F3036" s="3">
        <v>9</v>
      </c>
      <c r="G3036" s="2">
        <v>27</v>
      </c>
      <c r="H3036" s="3">
        <v>37</v>
      </c>
      <c r="I3036" s="69" t="str">
        <f>VLOOKUP(C3036,СПРАВОЧНИК!B:D,2,0)</f>
        <v>КОРЕЯ</v>
      </c>
      <c r="J3036" s="69" t="str">
        <f>VLOOKUP(C3036,СПРАВОЧНИК!B:D,3,0)</f>
        <v>ИНОМАРКИ</v>
      </c>
      <c r="K3036" s="69" t="str">
        <f>VLOOKUP(СВОД2023[[#This Row],[ФО]],СПРАВОЧНИК!H:P,2,0)</f>
        <v>Приволжский ФО</v>
      </c>
    </row>
    <row r="3037" spans="1:11" x14ac:dyDescent="0.2">
      <c r="A3037" t="s">
        <v>600</v>
      </c>
      <c r="B3037" t="s">
        <v>591</v>
      </c>
      <c r="C3037" s="1" t="s">
        <v>257</v>
      </c>
      <c r="D3037" s="1" t="s">
        <v>209</v>
      </c>
      <c r="E3037" s="2">
        <v>13</v>
      </c>
      <c r="F3037" s="3">
        <v>10</v>
      </c>
      <c r="G3037" s="2">
        <v>59</v>
      </c>
      <c r="H3037" s="3">
        <v>58</v>
      </c>
      <c r="I3037" s="69" t="str">
        <f>VLOOKUP(C3037,СПРАВОЧНИК!B:D,2,0)</f>
        <v>КОРЕЯ</v>
      </c>
      <c r="J3037" s="69" t="str">
        <f>VLOOKUP(C3037,СПРАВОЧНИК!B:D,3,0)</f>
        <v>ИНОМАРКИ</v>
      </c>
      <c r="K3037" s="69" t="str">
        <f>VLOOKUP(СВОД2023[[#This Row],[ФО]],СПРАВОЧНИК!H:P,2,0)</f>
        <v>Приволжский ФО</v>
      </c>
    </row>
    <row r="3038" spans="1:11" x14ac:dyDescent="0.2">
      <c r="A3038" t="s">
        <v>600</v>
      </c>
      <c r="B3038" t="s">
        <v>591</v>
      </c>
      <c r="C3038" s="1" t="s">
        <v>257</v>
      </c>
      <c r="D3038" s="1" t="s">
        <v>1516</v>
      </c>
      <c r="E3038" s="2">
        <v>394</v>
      </c>
      <c r="F3038" s="3">
        <v>323</v>
      </c>
      <c r="G3038" s="2">
        <v>1992</v>
      </c>
      <c r="H3038" s="3">
        <v>1602</v>
      </c>
      <c r="I3038" s="69" t="str">
        <f>VLOOKUP(C3038,СПРАВОЧНИК!B:D,2,0)</f>
        <v>КОРЕЯ</v>
      </c>
      <c r="J3038" s="69" t="str">
        <f>VLOOKUP(C3038,СПРАВОЧНИК!B:D,3,0)</f>
        <v>ИНОМАРКИ</v>
      </c>
      <c r="K3038" s="69" t="str">
        <f>VLOOKUP(СВОД2023[[#This Row],[ФО]],СПРАВОЧНИК!H:P,2,0)</f>
        <v>Приволжский ФО</v>
      </c>
    </row>
    <row r="3039" spans="1:11" x14ac:dyDescent="0.2">
      <c r="A3039" t="s">
        <v>600</v>
      </c>
      <c r="B3039" t="s">
        <v>591</v>
      </c>
      <c r="C3039" s="1" t="s">
        <v>257</v>
      </c>
      <c r="D3039" s="1" t="s">
        <v>978</v>
      </c>
      <c r="E3039" s="2">
        <v>23</v>
      </c>
      <c r="F3039" s="3">
        <v>6</v>
      </c>
      <c r="G3039" s="2">
        <v>83</v>
      </c>
      <c r="H3039" s="3">
        <v>47</v>
      </c>
      <c r="I3039" s="69" t="str">
        <f>VLOOKUP(C3039,СПРАВОЧНИК!B:D,2,0)</f>
        <v>КОРЕЯ</v>
      </c>
      <c r="J3039" s="69" t="str">
        <f>VLOOKUP(C3039,СПРАВОЧНИК!B:D,3,0)</f>
        <v>ИНОМАРКИ</v>
      </c>
      <c r="K3039" s="69" t="str">
        <f>VLOOKUP(СВОД2023[[#This Row],[ФО]],СПРАВОЧНИК!H:P,2,0)</f>
        <v>Приволжский ФО</v>
      </c>
    </row>
    <row r="3040" spans="1:11" x14ac:dyDescent="0.2">
      <c r="A3040" t="s">
        <v>600</v>
      </c>
      <c r="B3040" t="s">
        <v>591</v>
      </c>
      <c r="C3040" s="1" t="s">
        <v>257</v>
      </c>
      <c r="D3040" s="1" t="s">
        <v>258</v>
      </c>
      <c r="E3040" s="2">
        <v>31</v>
      </c>
      <c r="F3040" s="3">
        <v>18</v>
      </c>
      <c r="G3040" s="2">
        <v>131</v>
      </c>
      <c r="H3040" s="3">
        <v>98</v>
      </c>
      <c r="I3040" s="69" t="str">
        <f>VLOOKUP(C3040,СПРАВОЧНИК!B:D,2,0)</f>
        <v>КОРЕЯ</v>
      </c>
      <c r="J3040" s="69" t="str">
        <f>VLOOKUP(C3040,СПРАВОЧНИК!B:D,3,0)</f>
        <v>ИНОМАРКИ</v>
      </c>
      <c r="K3040" s="69" t="str">
        <f>VLOOKUP(СВОД2023[[#This Row],[ФО]],СПРАВОЧНИК!H:P,2,0)</f>
        <v>Приволжский ФО</v>
      </c>
    </row>
    <row r="3041" spans="1:11" x14ac:dyDescent="0.2">
      <c r="A3041" t="s">
        <v>600</v>
      </c>
      <c r="B3041" t="s">
        <v>591</v>
      </c>
      <c r="C3041" s="1" t="s">
        <v>257</v>
      </c>
      <c r="D3041" s="1" t="s">
        <v>259</v>
      </c>
      <c r="E3041" s="2">
        <v>2</v>
      </c>
      <c r="F3041" s="3"/>
      <c r="G3041" s="2">
        <v>13</v>
      </c>
      <c r="H3041" s="3"/>
      <c r="I3041" s="69" t="str">
        <f>VLOOKUP(C3041,СПРАВОЧНИК!B:D,2,0)</f>
        <v>КОРЕЯ</v>
      </c>
      <c r="J3041" s="69" t="str">
        <f>VLOOKUP(C3041,СПРАВОЧНИК!B:D,3,0)</f>
        <v>ИНОМАРКИ</v>
      </c>
      <c r="K3041" s="69" t="str">
        <f>VLOOKUP(СВОД2023[[#This Row],[ФО]],СПРАВОЧНИК!H:P,2,0)</f>
        <v>Приволжский ФО</v>
      </c>
    </row>
    <row r="3042" spans="1:11" x14ac:dyDescent="0.2">
      <c r="A3042" t="s">
        <v>600</v>
      </c>
      <c r="B3042" t="s">
        <v>591</v>
      </c>
      <c r="C3042" s="1" t="s">
        <v>257</v>
      </c>
      <c r="D3042" s="1" t="s">
        <v>260</v>
      </c>
      <c r="E3042" s="2">
        <v>438</v>
      </c>
      <c r="F3042" s="3">
        <v>306</v>
      </c>
      <c r="G3042" s="2">
        <v>2162</v>
      </c>
      <c r="H3042" s="3">
        <v>1383</v>
      </c>
      <c r="I3042" s="69" t="str">
        <f>VLOOKUP(C3042,СПРАВОЧНИК!B:D,2,0)</f>
        <v>КОРЕЯ</v>
      </c>
      <c r="J3042" s="69" t="str">
        <f>VLOOKUP(C3042,СПРАВОЧНИК!B:D,3,0)</f>
        <v>ИНОМАРКИ</v>
      </c>
      <c r="K3042" s="69" t="str">
        <f>VLOOKUP(СВОД2023[[#This Row],[ФО]],СПРАВОЧНИК!H:P,2,0)</f>
        <v>Приволжский ФО</v>
      </c>
    </row>
    <row r="3043" spans="1:11" x14ac:dyDescent="0.2">
      <c r="A3043" t="s">
        <v>600</v>
      </c>
      <c r="B3043" t="s">
        <v>591</v>
      </c>
      <c r="C3043" s="1" t="s">
        <v>257</v>
      </c>
      <c r="D3043" s="1" t="s">
        <v>626</v>
      </c>
      <c r="E3043" s="2"/>
      <c r="F3043" s="3"/>
      <c r="G3043" s="2"/>
      <c r="H3043" s="3">
        <v>1</v>
      </c>
      <c r="I3043" s="69" t="str">
        <f>VLOOKUP(C3043,СПРАВОЧНИК!B:D,2,0)</f>
        <v>КОРЕЯ</v>
      </c>
      <c r="J3043" s="69" t="str">
        <f>VLOOKUP(C3043,СПРАВОЧНИК!B:D,3,0)</f>
        <v>ИНОМАРКИ</v>
      </c>
      <c r="K3043" s="69" t="str">
        <f>VLOOKUP(СВОД2023[[#This Row],[ФО]],СПРАВОЧНИК!H:P,2,0)</f>
        <v>Приволжский ФО</v>
      </c>
    </row>
    <row r="3044" spans="1:11" x14ac:dyDescent="0.2">
      <c r="A3044" t="s">
        <v>600</v>
      </c>
      <c r="B3044" t="s">
        <v>591</v>
      </c>
      <c r="C3044" s="1" t="s">
        <v>257</v>
      </c>
      <c r="D3044" s="1" t="s">
        <v>1517</v>
      </c>
      <c r="E3044" s="2">
        <v>7</v>
      </c>
      <c r="F3044" s="3">
        <v>7</v>
      </c>
      <c r="G3044" s="2">
        <v>41</v>
      </c>
      <c r="H3044" s="3">
        <v>42</v>
      </c>
      <c r="I3044" s="69" t="str">
        <f>VLOOKUP(C3044,СПРАВОЧНИК!B:D,2,0)</f>
        <v>КОРЕЯ</v>
      </c>
      <c r="J3044" s="69" t="str">
        <f>VLOOKUP(C3044,СПРАВОЧНИК!B:D,3,0)</f>
        <v>ИНОМАРКИ</v>
      </c>
      <c r="K3044" s="69" t="str">
        <f>VLOOKUP(СВОД2023[[#This Row],[ФО]],СПРАВОЧНИК!H:P,2,0)</f>
        <v>Приволжский ФО</v>
      </c>
    </row>
    <row r="3045" spans="1:11" x14ac:dyDescent="0.2">
      <c r="A3045" t="s">
        <v>600</v>
      </c>
      <c r="B3045" t="s">
        <v>591</v>
      </c>
      <c r="C3045" s="1" t="s">
        <v>257</v>
      </c>
      <c r="D3045" s="1" t="s">
        <v>261</v>
      </c>
      <c r="E3045" s="2"/>
      <c r="F3045" s="3"/>
      <c r="G3045" s="2">
        <v>2</v>
      </c>
      <c r="H3045" s="3">
        <v>1</v>
      </c>
      <c r="I3045" s="69" t="str">
        <f>VLOOKUP(C3045,СПРАВОЧНИК!B:D,2,0)</f>
        <v>КОРЕЯ</v>
      </c>
      <c r="J3045" s="69" t="str">
        <f>VLOOKUP(C3045,СПРАВОЧНИК!B:D,3,0)</f>
        <v>ИНОМАРКИ</v>
      </c>
      <c r="K3045" s="69" t="str">
        <f>VLOOKUP(СВОД2023[[#This Row],[ФО]],СПРАВОЧНИК!H:P,2,0)</f>
        <v>Приволжский ФО</v>
      </c>
    </row>
    <row r="3046" spans="1:11" x14ac:dyDescent="0.2">
      <c r="A3046" t="s">
        <v>600</v>
      </c>
      <c r="B3046" t="s">
        <v>591</v>
      </c>
      <c r="C3046" s="1" t="s">
        <v>257</v>
      </c>
      <c r="D3046" s="1" t="s">
        <v>262</v>
      </c>
      <c r="E3046" s="2">
        <v>6</v>
      </c>
      <c r="F3046" s="3">
        <v>1</v>
      </c>
      <c r="G3046" s="2">
        <v>53</v>
      </c>
      <c r="H3046" s="3">
        <v>7</v>
      </c>
      <c r="I3046" s="69" t="str">
        <f>VLOOKUP(C3046,СПРАВОЧНИК!B:D,2,0)</f>
        <v>КОРЕЯ</v>
      </c>
      <c r="J3046" s="69" t="str">
        <f>VLOOKUP(C3046,СПРАВОЧНИК!B:D,3,0)</f>
        <v>ИНОМАРКИ</v>
      </c>
      <c r="K3046" s="69" t="str">
        <f>VLOOKUP(СВОД2023[[#This Row],[ФО]],СПРАВОЧНИК!H:P,2,0)</f>
        <v>Приволжский ФО</v>
      </c>
    </row>
    <row r="3047" spans="1:11" x14ac:dyDescent="0.2">
      <c r="A3047" t="s">
        <v>600</v>
      </c>
      <c r="B3047" t="s">
        <v>591</v>
      </c>
      <c r="C3047" s="1" t="s">
        <v>257</v>
      </c>
      <c r="D3047" s="1" t="s">
        <v>1518</v>
      </c>
      <c r="E3047" s="2">
        <v>52</v>
      </c>
      <c r="F3047" s="3">
        <v>35</v>
      </c>
      <c r="G3047" s="2">
        <v>269</v>
      </c>
      <c r="H3047" s="3">
        <v>223</v>
      </c>
      <c r="I3047" s="69" t="str">
        <f>VLOOKUP(C3047,СПРАВОЧНИК!B:D,2,0)</f>
        <v>КОРЕЯ</v>
      </c>
      <c r="J3047" s="69" t="str">
        <f>VLOOKUP(C3047,СПРАВОЧНИК!B:D,3,0)</f>
        <v>ИНОМАРКИ</v>
      </c>
      <c r="K3047" s="69" t="str">
        <f>VLOOKUP(СВОД2023[[#This Row],[ФО]],СПРАВОЧНИК!H:P,2,0)</f>
        <v>Приволжский ФО</v>
      </c>
    </row>
    <row r="3048" spans="1:11" x14ac:dyDescent="0.2">
      <c r="A3048" t="s">
        <v>600</v>
      </c>
      <c r="B3048" t="s">
        <v>591</v>
      </c>
      <c r="C3048" s="1" t="s">
        <v>257</v>
      </c>
      <c r="D3048" s="1" t="s">
        <v>263</v>
      </c>
      <c r="E3048" s="2">
        <v>507</v>
      </c>
      <c r="F3048" s="3">
        <v>212</v>
      </c>
      <c r="G3048" s="2">
        <v>2483</v>
      </c>
      <c r="H3048" s="3">
        <v>1187</v>
      </c>
      <c r="I3048" s="69" t="str">
        <f>VLOOKUP(C3048,СПРАВОЧНИК!B:D,2,0)</f>
        <v>КОРЕЯ</v>
      </c>
      <c r="J3048" s="69" t="str">
        <f>VLOOKUP(C3048,СПРАВОЧНИК!B:D,3,0)</f>
        <v>ИНОМАРКИ</v>
      </c>
      <c r="K3048" s="69" t="str">
        <f>VLOOKUP(СВОД2023[[#This Row],[ФО]],СПРАВОЧНИК!H:P,2,0)</f>
        <v>Приволжский ФО</v>
      </c>
    </row>
    <row r="3049" spans="1:11" x14ac:dyDescent="0.2">
      <c r="A3049" t="s">
        <v>600</v>
      </c>
      <c r="B3049" t="s">
        <v>591</v>
      </c>
      <c r="C3049" s="1" t="s">
        <v>257</v>
      </c>
      <c r="D3049" s="1" t="s">
        <v>264</v>
      </c>
      <c r="E3049" s="2">
        <v>246</v>
      </c>
      <c r="F3049" s="3">
        <v>109</v>
      </c>
      <c r="G3049" s="2">
        <v>1240</v>
      </c>
      <c r="H3049" s="3">
        <v>563</v>
      </c>
      <c r="I3049" s="69" t="str">
        <f>VLOOKUP(C3049,СПРАВОЧНИК!B:D,2,0)</f>
        <v>КОРЕЯ</v>
      </c>
      <c r="J3049" s="69" t="str">
        <f>VLOOKUP(C3049,СПРАВОЧНИК!B:D,3,0)</f>
        <v>ИНОМАРКИ</v>
      </c>
      <c r="K3049" s="69" t="str">
        <f>VLOOKUP(СВОД2023[[#This Row],[ФО]],СПРАВОЧНИК!H:P,2,0)</f>
        <v>Приволжский ФО</v>
      </c>
    </row>
    <row r="3050" spans="1:11" x14ac:dyDescent="0.2">
      <c r="A3050" t="s">
        <v>600</v>
      </c>
      <c r="B3050" t="s">
        <v>591</v>
      </c>
      <c r="C3050" s="1" t="s">
        <v>257</v>
      </c>
      <c r="D3050" s="1" t="s">
        <v>265</v>
      </c>
      <c r="E3050" s="2">
        <v>8</v>
      </c>
      <c r="F3050" s="3"/>
      <c r="G3050" s="2">
        <v>34</v>
      </c>
      <c r="H3050" s="3">
        <v>2</v>
      </c>
      <c r="I3050" s="69" t="str">
        <f>VLOOKUP(C3050,СПРАВОЧНИК!B:D,2,0)</f>
        <v>КОРЕЯ</v>
      </c>
      <c r="J3050" s="69" t="str">
        <f>VLOOKUP(C3050,СПРАВОЧНИК!B:D,3,0)</f>
        <v>ИНОМАРКИ</v>
      </c>
      <c r="K3050" s="69" t="str">
        <f>VLOOKUP(СВОД2023[[#This Row],[ФО]],СПРАВОЧНИК!H:P,2,0)</f>
        <v>Приволжский ФО</v>
      </c>
    </row>
    <row r="3051" spans="1:11" x14ac:dyDescent="0.2">
      <c r="A3051" t="s">
        <v>600</v>
      </c>
      <c r="B3051" t="s">
        <v>591</v>
      </c>
      <c r="C3051" s="1" t="s">
        <v>257</v>
      </c>
      <c r="D3051" s="1" t="s">
        <v>1519</v>
      </c>
      <c r="E3051" s="2"/>
      <c r="F3051" s="3"/>
      <c r="G3051" s="2">
        <v>1</v>
      </c>
      <c r="H3051" s="3"/>
      <c r="I3051" s="69" t="str">
        <f>VLOOKUP(C3051,СПРАВОЧНИК!B:D,2,0)</f>
        <v>КОРЕЯ</v>
      </c>
      <c r="J3051" s="69" t="str">
        <f>VLOOKUP(C3051,СПРАВОЧНИК!B:D,3,0)</f>
        <v>ИНОМАРКИ</v>
      </c>
      <c r="K3051" s="69" t="str">
        <f>VLOOKUP(СВОД2023[[#This Row],[ФО]],СПРАВОЧНИК!H:P,2,0)</f>
        <v>Приволжский ФО</v>
      </c>
    </row>
    <row r="3052" spans="1:11" x14ac:dyDescent="0.2">
      <c r="A3052" t="s">
        <v>600</v>
      </c>
      <c r="B3052" t="s">
        <v>591</v>
      </c>
      <c r="C3052" s="1" t="s">
        <v>257</v>
      </c>
      <c r="D3052" s="1" t="s">
        <v>2178</v>
      </c>
      <c r="E3052" s="2">
        <v>5</v>
      </c>
      <c r="F3052" s="3">
        <v>1</v>
      </c>
      <c r="G3052" s="2">
        <v>18</v>
      </c>
      <c r="H3052" s="3">
        <v>8</v>
      </c>
      <c r="I3052" s="69" t="str">
        <f>VLOOKUP(C3052,СПРАВОЧНИК!B:D,2,0)</f>
        <v>КОРЕЯ</v>
      </c>
      <c r="J3052" s="69" t="str">
        <f>VLOOKUP(C3052,СПРАВОЧНИК!B:D,3,0)</f>
        <v>ИНОМАРКИ</v>
      </c>
      <c r="K3052" s="69" t="str">
        <f>VLOOKUP(СВОД2023[[#This Row],[ФО]],СПРАВОЧНИК!H:P,2,0)</f>
        <v>Приволжский ФО</v>
      </c>
    </row>
    <row r="3053" spans="1:11" x14ac:dyDescent="0.2">
      <c r="A3053" t="s">
        <v>600</v>
      </c>
      <c r="B3053" t="s">
        <v>591</v>
      </c>
      <c r="C3053" s="1" t="s">
        <v>257</v>
      </c>
      <c r="D3053" s="1" t="s">
        <v>979</v>
      </c>
      <c r="E3053" s="2">
        <v>31</v>
      </c>
      <c r="F3053" s="3">
        <v>13</v>
      </c>
      <c r="G3053" s="2">
        <v>130</v>
      </c>
      <c r="H3053" s="3">
        <v>82</v>
      </c>
      <c r="I3053" s="69" t="str">
        <f>VLOOKUP(C3053,СПРАВОЧНИК!B:D,2,0)</f>
        <v>КОРЕЯ</v>
      </c>
      <c r="J3053" s="69" t="str">
        <f>VLOOKUP(C3053,СПРАВОЧНИК!B:D,3,0)</f>
        <v>ИНОМАРКИ</v>
      </c>
      <c r="K3053" s="69" t="str">
        <f>VLOOKUP(СВОД2023[[#This Row],[ФО]],СПРАВОЧНИК!H:P,2,0)</f>
        <v>Приволжский ФО</v>
      </c>
    </row>
    <row r="3054" spans="1:11" x14ac:dyDescent="0.2">
      <c r="A3054" t="s">
        <v>600</v>
      </c>
      <c r="B3054" t="s">
        <v>591</v>
      </c>
      <c r="C3054" s="1" t="s">
        <v>257</v>
      </c>
      <c r="D3054" s="1" t="s">
        <v>980</v>
      </c>
      <c r="E3054" s="2">
        <v>119</v>
      </c>
      <c r="F3054" s="3">
        <v>80</v>
      </c>
      <c r="G3054" s="2">
        <v>695</v>
      </c>
      <c r="H3054" s="3">
        <v>393</v>
      </c>
      <c r="I3054" s="69" t="str">
        <f>VLOOKUP(C3054,СПРАВОЧНИК!B:D,2,0)</f>
        <v>КОРЕЯ</v>
      </c>
      <c r="J3054" s="69" t="str">
        <f>VLOOKUP(C3054,СПРАВОЧНИК!B:D,3,0)</f>
        <v>ИНОМАРКИ</v>
      </c>
      <c r="K3054" s="69" t="str">
        <f>VLOOKUP(СВОД2023[[#This Row],[ФО]],СПРАВОЧНИК!H:P,2,0)</f>
        <v>Приволжский ФО</v>
      </c>
    </row>
    <row r="3055" spans="1:11" x14ac:dyDescent="0.2">
      <c r="A3055" t="s">
        <v>600</v>
      </c>
      <c r="B3055" t="s">
        <v>591</v>
      </c>
      <c r="C3055" s="1" t="s">
        <v>257</v>
      </c>
      <c r="D3055" s="1" t="s">
        <v>1520</v>
      </c>
      <c r="E3055" s="2">
        <v>92</v>
      </c>
      <c r="F3055" s="3">
        <v>46</v>
      </c>
      <c r="G3055" s="2">
        <v>482</v>
      </c>
      <c r="H3055" s="3">
        <v>320</v>
      </c>
      <c r="I3055" s="69" t="str">
        <f>VLOOKUP(C3055,СПРАВОЧНИК!B:D,2,0)</f>
        <v>КОРЕЯ</v>
      </c>
      <c r="J3055" s="69" t="str">
        <f>VLOOKUP(C3055,СПРАВОЧНИК!B:D,3,0)</f>
        <v>ИНОМАРКИ</v>
      </c>
      <c r="K3055" s="69" t="str">
        <f>VLOOKUP(СВОД2023[[#This Row],[ФО]],СПРАВОЧНИК!H:P,2,0)</f>
        <v>Приволжский ФО</v>
      </c>
    </row>
    <row r="3056" spans="1:11" x14ac:dyDescent="0.2">
      <c r="A3056" t="s">
        <v>600</v>
      </c>
      <c r="B3056" t="s">
        <v>591</v>
      </c>
      <c r="C3056" s="1" t="s">
        <v>257</v>
      </c>
      <c r="D3056" s="1" t="s">
        <v>981</v>
      </c>
      <c r="E3056" s="2">
        <v>263</v>
      </c>
      <c r="F3056" s="3">
        <v>173</v>
      </c>
      <c r="G3056" s="2">
        <v>1470</v>
      </c>
      <c r="H3056" s="3">
        <v>1016</v>
      </c>
      <c r="I3056" s="69" t="str">
        <f>VLOOKUP(C3056,СПРАВОЧНИК!B:D,2,0)</f>
        <v>КОРЕЯ</v>
      </c>
      <c r="J3056" s="69" t="str">
        <f>VLOOKUP(C3056,СПРАВОЧНИК!B:D,3,0)</f>
        <v>ИНОМАРКИ</v>
      </c>
      <c r="K3056" s="69" t="str">
        <f>VLOOKUP(СВОД2023[[#This Row],[ФО]],СПРАВОЧНИК!H:P,2,0)</f>
        <v>Приволжский ФО</v>
      </c>
    </row>
    <row r="3057" spans="1:11" x14ac:dyDescent="0.2">
      <c r="A3057" t="s">
        <v>600</v>
      </c>
      <c r="B3057" t="s">
        <v>591</v>
      </c>
      <c r="C3057" s="1" t="s">
        <v>257</v>
      </c>
      <c r="D3057" s="1" t="s">
        <v>1521</v>
      </c>
      <c r="E3057" s="2">
        <v>14</v>
      </c>
      <c r="F3057" s="3">
        <v>10</v>
      </c>
      <c r="G3057" s="2">
        <v>61</v>
      </c>
      <c r="H3057" s="3">
        <v>53</v>
      </c>
      <c r="I3057" s="69" t="str">
        <f>VLOOKUP(C3057,СПРАВОЧНИК!B:D,2,0)</f>
        <v>КОРЕЯ</v>
      </c>
      <c r="J3057" s="69" t="str">
        <f>VLOOKUP(C3057,СПРАВОЧНИК!B:D,3,0)</f>
        <v>ИНОМАРКИ</v>
      </c>
      <c r="K3057" s="69" t="str">
        <f>VLOOKUP(СВОД2023[[#This Row],[ФО]],СПРАВОЧНИК!H:P,2,0)</f>
        <v>Приволжский ФО</v>
      </c>
    </row>
    <row r="3058" spans="1:11" x14ac:dyDescent="0.2">
      <c r="A3058" t="s">
        <v>600</v>
      </c>
      <c r="B3058" t="s">
        <v>591</v>
      </c>
      <c r="C3058" s="1" t="s">
        <v>257</v>
      </c>
      <c r="D3058" s="1" t="s">
        <v>1522</v>
      </c>
      <c r="E3058" s="2">
        <v>6</v>
      </c>
      <c r="F3058" s="3">
        <v>5</v>
      </c>
      <c r="G3058" s="2">
        <v>16</v>
      </c>
      <c r="H3058" s="3">
        <v>15</v>
      </c>
      <c r="I3058" s="69" t="str">
        <f>VLOOKUP(C3058,СПРАВОЧНИК!B:D,2,0)</f>
        <v>КОРЕЯ</v>
      </c>
      <c r="J3058" s="69" t="str">
        <f>VLOOKUP(C3058,СПРАВОЧНИК!B:D,3,0)</f>
        <v>ИНОМАРКИ</v>
      </c>
      <c r="K3058" s="69" t="str">
        <f>VLOOKUP(СВОД2023[[#This Row],[ФО]],СПРАВОЧНИК!H:P,2,0)</f>
        <v>Приволжский ФО</v>
      </c>
    </row>
    <row r="3059" spans="1:11" x14ac:dyDescent="0.2">
      <c r="A3059" t="s">
        <v>600</v>
      </c>
      <c r="B3059" t="s">
        <v>591</v>
      </c>
      <c r="C3059" s="1" t="s">
        <v>257</v>
      </c>
      <c r="D3059" s="1" t="s">
        <v>2179</v>
      </c>
      <c r="E3059" s="2">
        <v>1</v>
      </c>
      <c r="F3059" s="3"/>
      <c r="G3059" s="2">
        <v>5</v>
      </c>
      <c r="H3059" s="3">
        <v>2</v>
      </c>
      <c r="I3059" s="69" t="str">
        <f>VLOOKUP(C3059,СПРАВОЧНИК!B:D,2,0)</f>
        <v>КОРЕЯ</v>
      </c>
      <c r="J3059" s="69" t="str">
        <f>VLOOKUP(C3059,СПРАВОЧНИК!B:D,3,0)</f>
        <v>ИНОМАРКИ</v>
      </c>
      <c r="K3059" s="69" t="str">
        <f>VLOOKUP(СВОД2023[[#This Row],[ФО]],СПРАВОЧНИК!H:P,2,0)</f>
        <v>Приволжский ФО</v>
      </c>
    </row>
    <row r="3060" spans="1:11" x14ac:dyDescent="0.2">
      <c r="A3060" t="s">
        <v>600</v>
      </c>
      <c r="B3060" t="s">
        <v>591</v>
      </c>
      <c r="C3060" s="1" t="s">
        <v>257</v>
      </c>
      <c r="D3060" s="1" t="s">
        <v>2180</v>
      </c>
      <c r="E3060" s="2">
        <v>5</v>
      </c>
      <c r="F3060" s="3"/>
      <c r="G3060" s="2">
        <v>19</v>
      </c>
      <c r="H3060" s="3"/>
      <c r="I3060" s="69" t="str">
        <f>VLOOKUP(C3060,СПРАВОЧНИК!B:D,2,0)</f>
        <v>КОРЕЯ</v>
      </c>
      <c r="J3060" s="69" t="str">
        <f>VLOOKUP(C3060,СПРАВОЧНИК!B:D,3,0)</f>
        <v>ИНОМАРКИ</v>
      </c>
      <c r="K3060" s="69" t="str">
        <f>VLOOKUP(СВОД2023[[#This Row],[ФО]],СПРАВОЧНИК!H:P,2,0)</f>
        <v>Приволжский ФО</v>
      </c>
    </row>
    <row r="3061" spans="1:11" x14ac:dyDescent="0.2">
      <c r="A3061" t="s">
        <v>600</v>
      </c>
      <c r="B3061" t="s">
        <v>591</v>
      </c>
      <c r="C3061" s="1" t="s">
        <v>257</v>
      </c>
      <c r="D3061" s="1" t="s">
        <v>982</v>
      </c>
      <c r="E3061" s="2">
        <v>69</v>
      </c>
      <c r="F3061" s="3">
        <v>10</v>
      </c>
      <c r="G3061" s="2">
        <v>390</v>
      </c>
      <c r="H3061" s="3">
        <v>34</v>
      </c>
      <c r="I3061" s="69" t="str">
        <f>VLOOKUP(C3061,СПРАВОЧНИК!B:D,2,0)</f>
        <v>КОРЕЯ</v>
      </c>
      <c r="J3061" s="69" t="str">
        <f>VLOOKUP(C3061,СПРАВОЧНИК!B:D,3,0)</f>
        <v>ИНОМАРКИ</v>
      </c>
      <c r="K3061" s="69" t="str">
        <f>VLOOKUP(СВОД2023[[#This Row],[ФО]],СПРАВОЧНИК!H:P,2,0)</f>
        <v>Приволжский ФО</v>
      </c>
    </row>
    <row r="3062" spans="1:11" x14ac:dyDescent="0.2">
      <c r="A3062" t="s">
        <v>600</v>
      </c>
      <c r="B3062" t="s">
        <v>591</v>
      </c>
      <c r="C3062" s="1" t="s">
        <v>257</v>
      </c>
      <c r="D3062" s="1" t="s">
        <v>2181</v>
      </c>
      <c r="E3062" s="2"/>
      <c r="F3062" s="3"/>
      <c r="G3062" s="2">
        <v>2</v>
      </c>
      <c r="H3062" s="3">
        <v>1</v>
      </c>
      <c r="I3062" s="69" t="str">
        <f>VLOOKUP(C3062,СПРАВОЧНИК!B:D,2,0)</f>
        <v>КОРЕЯ</v>
      </c>
      <c r="J3062" s="69" t="str">
        <f>VLOOKUP(C3062,СПРАВОЧНИК!B:D,3,0)</f>
        <v>ИНОМАРКИ</v>
      </c>
      <c r="K3062" s="69" t="str">
        <f>VLOOKUP(СВОД2023[[#This Row],[ФО]],СПРАВОЧНИК!H:P,2,0)</f>
        <v>Приволжский ФО</v>
      </c>
    </row>
    <row r="3063" spans="1:11" x14ac:dyDescent="0.2">
      <c r="A3063" t="s">
        <v>600</v>
      </c>
      <c r="B3063" t="s">
        <v>591</v>
      </c>
      <c r="C3063" s="1" t="s">
        <v>257</v>
      </c>
      <c r="D3063" s="1" t="s">
        <v>1523</v>
      </c>
      <c r="E3063" s="2">
        <v>6</v>
      </c>
      <c r="F3063" s="3">
        <v>2</v>
      </c>
      <c r="G3063" s="2">
        <v>44</v>
      </c>
      <c r="H3063" s="3">
        <v>23</v>
      </c>
      <c r="I3063" s="69" t="str">
        <f>VLOOKUP(C3063,СПРАВОЧНИК!B:D,2,0)</f>
        <v>КОРЕЯ</v>
      </c>
      <c r="J3063" s="69" t="str">
        <f>VLOOKUP(C3063,СПРАВОЧНИК!B:D,3,0)</f>
        <v>ИНОМАРКИ</v>
      </c>
      <c r="K3063" s="69" t="str">
        <f>VLOOKUP(СВОД2023[[#This Row],[ФО]],СПРАВОЧНИК!H:P,2,0)</f>
        <v>Приволжский ФО</v>
      </c>
    </row>
    <row r="3064" spans="1:11" x14ac:dyDescent="0.2">
      <c r="A3064" t="s">
        <v>600</v>
      </c>
      <c r="B3064" t="s">
        <v>591</v>
      </c>
      <c r="C3064" s="1" t="s">
        <v>257</v>
      </c>
      <c r="D3064" s="1" t="s">
        <v>2182</v>
      </c>
      <c r="E3064" s="2"/>
      <c r="F3064" s="3">
        <v>1</v>
      </c>
      <c r="G3064" s="2">
        <v>2</v>
      </c>
      <c r="H3064" s="3">
        <v>5</v>
      </c>
      <c r="I3064" s="69" t="str">
        <f>VLOOKUP(C3064,СПРАВОЧНИК!B:D,2,0)</f>
        <v>КОРЕЯ</v>
      </c>
      <c r="J3064" s="69" t="str">
        <f>VLOOKUP(C3064,СПРАВОЧНИК!B:D,3,0)</f>
        <v>ИНОМАРКИ</v>
      </c>
      <c r="K3064" s="69" t="str">
        <f>VLOOKUP(СВОД2023[[#This Row],[ФО]],СПРАВОЧНИК!H:P,2,0)</f>
        <v>Приволжский ФО</v>
      </c>
    </row>
    <row r="3065" spans="1:11" x14ac:dyDescent="0.2">
      <c r="A3065" t="s">
        <v>600</v>
      </c>
      <c r="B3065" t="s">
        <v>591</v>
      </c>
      <c r="C3065" s="1" t="s">
        <v>257</v>
      </c>
      <c r="D3065" s="1" t="s">
        <v>983</v>
      </c>
      <c r="E3065" s="2">
        <v>2257</v>
      </c>
      <c r="F3065" s="3">
        <v>1909</v>
      </c>
      <c r="G3065" s="2">
        <v>12200</v>
      </c>
      <c r="H3065" s="3">
        <v>9274</v>
      </c>
      <c r="I3065" s="69" t="str">
        <f>VLOOKUP(C3065,СПРАВОЧНИК!B:D,2,0)</f>
        <v>КОРЕЯ</v>
      </c>
      <c r="J3065" s="69" t="str">
        <f>VLOOKUP(C3065,СПРАВОЧНИК!B:D,3,0)</f>
        <v>ИНОМАРКИ</v>
      </c>
      <c r="K3065" s="69" t="str">
        <f>VLOOKUP(СВОД2023[[#This Row],[ФО]],СПРАВОЧНИК!H:P,2,0)</f>
        <v>Приволжский ФО</v>
      </c>
    </row>
    <row r="3066" spans="1:11" x14ac:dyDescent="0.2">
      <c r="A3066" t="s">
        <v>600</v>
      </c>
      <c r="B3066" t="s">
        <v>591</v>
      </c>
      <c r="C3066" s="1" t="s">
        <v>257</v>
      </c>
      <c r="D3066" s="1" t="s">
        <v>1524</v>
      </c>
      <c r="E3066" s="2">
        <v>16</v>
      </c>
      <c r="F3066" s="3">
        <v>10</v>
      </c>
      <c r="G3066" s="2">
        <v>87</v>
      </c>
      <c r="H3066" s="3">
        <v>60</v>
      </c>
      <c r="I3066" s="69" t="str">
        <f>VLOOKUP(C3066,СПРАВОЧНИК!B:D,2,0)</f>
        <v>КОРЕЯ</v>
      </c>
      <c r="J3066" s="69" t="str">
        <f>VLOOKUP(C3066,СПРАВОЧНИК!B:D,3,0)</f>
        <v>ИНОМАРКИ</v>
      </c>
      <c r="K3066" s="69" t="str">
        <f>VLOOKUP(СВОД2023[[#This Row],[ФО]],СПРАВОЧНИК!H:P,2,0)</f>
        <v>Приволжский ФО</v>
      </c>
    </row>
    <row r="3067" spans="1:11" x14ac:dyDescent="0.2">
      <c r="A3067" t="s">
        <v>600</v>
      </c>
      <c r="B3067" t="s">
        <v>591</v>
      </c>
      <c r="C3067" s="1" t="s">
        <v>257</v>
      </c>
      <c r="D3067" s="1" t="s">
        <v>1525</v>
      </c>
      <c r="E3067" s="2">
        <v>8</v>
      </c>
      <c r="F3067" s="3">
        <v>4</v>
      </c>
      <c r="G3067" s="2">
        <v>27</v>
      </c>
      <c r="H3067" s="3">
        <v>25</v>
      </c>
      <c r="I3067" s="69" t="str">
        <f>VLOOKUP(C3067,СПРАВОЧНИК!B:D,2,0)</f>
        <v>КОРЕЯ</v>
      </c>
      <c r="J3067" s="69" t="str">
        <f>VLOOKUP(C3067,СПРАВОЧНИК!B:D,3,0)</f>
        <v>ИНОМАРКИ</v>
      </c>
      <c r="K3067" s="69" t="str">
        <f>VLOOKUP(СВОД2023[[#This Row],[ФО]],СПРАВОЧНИК!H:P,2,0)</f>
        <v>Приволжский ФО</v>
      </c>
    </row>
    <row r="3068" spans="1:11" x14ac:dyDescent="0.2">
      <c r="A3068" t="s">
        <v>600</v>
      </c>
      <c r="B3068" t="s">
        <v>591</v>
      </c>
      <c r="C3068" s="1" t="s">
        <v>257</v>
      </c>
      <c r="D3068" s="1" t="s">
        <v>2183</v>
      </c>
      <c r="E3068" s="2">
        <v>12</v>
      </c>
      <c r="F3068" s="3">
        <v>11</v>
      </c>
      <c r="G3068" s="2">
        <v>48</v>
      </c>
      <c r="H3068" s="3">
        <v>31</v>
      </c>
      <c r="I3068" s="69" t="str">
        <f>VLOOKUP(C3068,СПРАВОЧНИК!B:D,2,0)</f>
        <v>КОРЕЯ</v>
      </c>
      <c r="J3068" s="69" t="str">
        <f>VLOOKUP(C3068,СПРАВОЧНИК!B:D,3,0)</f>
        <v>ИНОМАРКИ</v>
      </c>
      <c r="K3068" s="69" t="str">
        <f>VLOOKUP(СВОД2023[[#This Row],[ФО]],СПРАВОЧНИК!H:P,2,0)</f>
        <v>Приволжский ФО</v>
      </c>
    </row>
    <row r="3069" spans="1:11" x14ac:dyDescent="0.2">
      <c r="A3069" t="s">
        <v>600</v>
      </c>
      <c r="B3069" t="s">
        <v>591</v>
      </c>
      <c r="C3069" s="1" t="s">
        <v>257</v>
      </c>
      <c r="D3069" s="1" t="s">
        <v>984</v>
      </c>
      <c r="E3069" s="2">
        <v>418</v>
      </c>
      <c r="F3069" s="3">
        <v>215</v>
      </c>
      <c r="G3069" s="2">
        <v>2164</v>
      </c>
      <c r="H3069" s="3">
        <v>1186</v>
      </c>
      <c r="I3069" s="69" t="str">
        <f>VLOOKUP(C3069,СПРАВОЧНИК!B:D,2,0)</f>
        <v>КОРЕЯ</v>
      </c>
      <c r="J3069" s="69" t="str">
        <f>VLOOKUP(C3069,СПРАВОЧНИК!B:D,3,0)</f>
        <v>ИНОМАРКИ</v>
      </c>
      <c r="K3069" s="69" t="str">
        <f>VLOOKUP(СВОД2023[[#This Row],[ФО]],СПРАВОЧНИК!H:P,2,0)</f>
        <v>Приволжский ФО</v>
      </c>
    </row>
    <row r="3070" spans="1:11" x14ac:dyDescent="0.2">
      <c r="A3070" t="s">
        <v>600</v>
      </c>
      <c r="B3070" t="s">
        <v>591</v>
      </c>
      <c r="C3070" s="1" t="s">
        <v>257</v>
      </c>
      <c r="D3070" s="1" t="s">
        <v>1526</v>
      </c>
      <c r="E3070" s="2">
        <v>4</v>
      </c>
      <c r="F3070" s="3">
        <v>2</v>
      </c>
      <c r="G3070" s="2">
        <v>28</v>
      </c>
      <c r="H3070" s="3">
        <v>8</v>
      </c>
      <c r="I3070" s="69" t="str">
        <f>VLOOKUP(C3070,СПРАВОЧНИК!B:D,2,0)</f>
        <v>КОРЕЯ</v>
      </c>
      <c r="J3070" s="69" t="str">
        <f>VLOOKUP(C3070,СПРАВОЧНИК!B:D,3,0)</f>
        <v>ИНОМАРКИ</v>
      </c>
      <c r="K3070" s="69" t="str">
        <f>VLOOKUP(СВОД2023[[#This Row],[ФО]],СПРАВОЧНИК!H:P,2,0)</f>
        <v>Приволжский ФО</v>
      </c>
    </row>
    <row r="3071" spans="1:11" x14ac:dyDescent="0.2">
      <c r="A3071" t="s">
        <v>600</v>
      </c>
      <c r="B3071" t="s">
        <v>591</v>
      </c>
      <c r="C3071" s="1" t="s">
        <v>257</v>
      </c>
      <c r="D3071" s="1" t="s">
        <v>1527</v>
      </c>
      <c r="E3071" s="2">
        <v>1</v>
      </c>
      <c r="F3071" s="3"/>
      <c r="G3071" s="2">
        <v>2</v>
      </c>
      <c r="H3071" s="3"/>
      <c r="I3071" s="69" t="str">
        <f>VLOOKUP(C3071,СПРАВОЧНИК!B:D,2,0)</f>
        <v>КОРЕЯ</v>
      </c>
      <c r="J3071" s="69" t="str">
        <f>VLOOKUP(C3071,СПРАВОЧНИК!B:D,3,0)</f>
        <v>ИНОМАРКИ</v>
      </c>
      <c r="K3071" s="69" t="str">
        <f>VLOOKUP(СВОД2023[[#This Row],[ФО]],СПРАВОЧНИК!H:P,2,0)</f>
        <v>Приволжский ФО</v>
      </c>
    </row>
    <row r="3072" spans="1:11" x14ac:dyDescent="0.2">
      <c r="A3072" t="s">
        <v>600</v>
      </c>
      <c r="B3072" t="s">
        <v>591</v>
      </c>
      <c r="C3072" s="1" t="s">
        <v>257</v>
      </c>
      <c r="D3072" s="1" t="s">
        <v>2184</v>
      </c>
      <c r="E3072" s="2">
        <v>13</v>
      </c>
      <c r="F3072" s="3">
        <v>10</v>
      </c>
      <c r="G3072" s="2">
        <v>88</v>
      </c>
      <c r="H3072" s="3">
        <v>68</v>
      </c>
      <c r="I3072" s="69" t="str">
        <f>VLOOKUP(C3072,СПРАВОЧНИК!B:D,2,0)</f>
        <v>КОРЕЯ</v>
      </c>
      <c r="J3072" s="69" t="str">
        <f>VLOOKUP(C3072,СПРАВОЧНИК!B:D,3,0)</f>
        <v>ИНОМАРКИ</v>
      </c>
      <c r="K3072" s="69" t="str">
        <f>VLOOKUP(СВОД2023[[#This Row],[ФО]],СПРАВОЧНИК!H:P,2,0)</f>
        <v>Приволжский ФО</v>
      </c>
    </row>
    <row r="3073" spans="1:11" x14ac:dyDescent="0.2">
      <c r="A3073" t="s">
        <v>600</v>
      </c>
      <c r="B3073" t="s">
        <v>591</v>
      </c>
      <c r="C3073" s="1" t="s">
        <v>257</v>
      </c>
      <c r="D3073" s="1" t="s">
        <v>2185</v>
      </c>
      <c r="E3073" s="2">
        <v>5</v>
      </c>
      <c r="F3073" s="3">
        <v>2</v>
      </c>
      <c r="G3073" s="2">
        <v>11</v>
      </c>
      <c r="H3073" s="3">
        <v>9</v>
      </c>
      <c r="I3073" s="69" t="str">
        <f>VLOOKUP(C3073,СПРАВОЧНИК!B:D,2,0)</f>
        <v>КОРЕЯ</v>
      </c>
      <c r="J3073" s="69" t="str">
        <f>VLOOKUP(C3073,СПРАВОЧНИК!B:D,3,0)</f>
        <v>ИНОМАРКИ</v>
      </c>
      <c r="K3073" s="69" t="str">
        <f>VLOOKUP(СВОД2023[[#This Row],[ФО]],СПРАВОЧНИК!H:P,2,0)</f>
        <v>Приволжский ФО</v>
      </c>
    </row>
    <row r="3074" spans="1:11" x14ac:dyDescent="0.2">
      <c r="A3074" t="s">
        <v>600</v>
      </c>
      <c r="B3074" t="s">
        <v>591</v>
      </c>
      <c r="C3074" s="1" t="s">
        <v>266</v>
      </c>
      <c r="D3074" s="1" t="s">
        <v>1528</v>
      </c>
      <c r="E3074" s="2">
        <v>10</v>
      </c>
      <c r="F3074" s="3">
        <v>12</v>
      </c>
      <c r="G3074" s="2">
        <v>57</v>
      </c>
      <c r="H3074" s="3">
        <v>36</v>
      </c>
      <c r="I3074" s="69" t="str">
        <f>VLOOKUP(C3074,СПРАВОЧНИК!B:D,2,0)</f>
        <v>ЯПОНИЯ</v>
      </c>
      <c r="J3074" s="69" t="str">
        <f>VLOOKUP(C3074,СПРАВОЧНИК!B:D,3,0)</f>
        <v>ИНОМАРКИ</v>
      </c>
      <c r="K3074" s="69" t="str">
        <f>VLOOKUP(СВОД2023[[#This Row],[ФО]],СПРАВОЧНИК!H:P,2,0)</f>
        <v>Приволжский ФО</v>
      </c>
    </row>
    <row r="3075" spans="1:11" x14ac:dyDescent="0.2">
      <c r="A3075" t="s">
        <v>600</v>
      </c>
      <c r="B3075" t="s">
        <v>591</v>
      </c>
      <c r="C3075" s="1" t="s">
        <v>266</v>
      </c>
      <c r="D3075" s="1" t="s">
        <v>2186</v>
      </c>
      <c r="E3075" s="2">
        <v>2</v>
      </c>
      <c r="F3075" s="3"/>
      <c r="G3075" s="2">
        <v>5</v>
      </c>
      <c r="H3075" s="3">
        <v>1</v>
      </c>
      <c r="I3075" s="69" t="str">
        <f>VLOOKUP(C3075,СПРАВОЧНИК!B:D,2,0)</f>
        <v>ЯПОНИЯ</v>
      </c>
      <c r="J3075" s="69" t="str">
        <f>VLOOKUP(C3075,СПРАВОЧНИК!B:D,3,0)</f>
        <v>ИНОМАРКИ</v>
      </c>
      <c r="K3075" s="69" t="str">
        <f>VLOOKUP(СВОД2023[[#This Row],[ФО]],СПРАВОЧНИК!H:P,2,0)</f>
        <v>Приволжский ФО</v>
      </c>
    </row>
    <row r="3076" spans="1:11" x14ac:dyDescent="0.2">
      <c r="A3076" t="s">
        <v>600</v>
      </c>
      <c r="B3076" t="s">
        <v>591</v>
      </c>
      <c r="C3076" s="1" t="s">
        <v>266</v>
      </c>
      <c r="D3076" s="1" t="s">
        <v>1529</v>
      </c>
      <c r="E3076" s="2">
        <v>14</v>
      </c>
      <c r="F3076" s="3">
        <v>9</v>
      </c>
      <c r="G3076" s="2">
        <v>54</v>
      </c>
      <c r="H3076" s="3">
        <v>42</v>
      </c>
      <c r="I3076" s="69" t="str">
        <f>VLOOKUP(C3076,СПРАВОЧНИК!B:D,2,0)</f>
        <v>ЯПОНИЯ</v>
      </c>
      <c r="J3076" s="69" t="str">
        <f>VLOOKUP(C3076,СПРАВОЧНИК!B:D,3,0)</f>
        <v>ИНОМАРКИ</v>
      </c>
      <c r="K3076" s="69" t="str">
        <f>VLOOKUP(СВОД2023[[#This Row],[ФО]],СПРАВОЧНИК!H:P,2,0)</f>
        <v>Приволжский ФО</v>
      </c>
    </row>
    <row r="3077" spans="1:11" x14ac:dyDescent="0.2">
      <c r="A3077" t="s">
        <v>600</v>
      </c>
      <c r="B3077" t="s">
        <v>591</v>
      </c>
      <c r="C3077" s="1" t="s">
        <v>266</v>
      </c>
      <c r="D3077" s="1" t="s">
        <v>1530</v>
      </c>
      <c r="E3077" s="2">
        <v>4</v>
      </c>
      <c r="F3077" s="3">
        <v>1</v>
      </c>
      <c r="G3077" s="2">
        <v>13</v>
      </c>
      <c r="H3077" s="3">
        <v>8</v>
      </c>
      <c r="I3077" s="69" t="str">
        <f>VLOOKUP(C3077,СПРАВОЧНИК!B:D,2,0)</f>
        <v>ЯПОНИЯ</v>
      </c>
      <c r="J3077" s="69" t="str">
        <f>VLOOKUP(C3077,СПРАВОЧНИК!B:D,3,0)</f>
        <v>ИНОМАРКИ</v>
      </c>
      <c r="K3077" s="69" t="str">
        <f>VLOOKUP(СВОД2023[[#This Row],[ФО]],СПРАВОЧНИК!H:P,2,0)</f>
        <v>Приволжский ФО</v>
      </c>
    </row>
    <row r="3078" spans="1:11" x14ac:dyDescent="0.2">
      <c r="A3078" t="s">
        <v>600</v>
      </c>
      <c r="B3078" t="s">
        <v>591</v>
      </c>
      <c r="C3078" s="1" t="s">
        <v>266</v>
      </c>
      <c r="D3078" s="1" t="s">
        <v>2187</v>
      </c>
      <c r="E3078" s="2"/>
      <c r="F3078" s="3">
        <v>1</v>
      </c>
      <c r="G3078" s="2"/>
      <c r="H3078" s="3">
        <v>2</v>
      </c>
      <c r="I3078" s="69" t="str">
        <f>VLOOKUP(C3078,СПРАВОЧНИК!B:D,2,0)</f>
        <v>ЯПОНИЯ</v>
      </c>
      <c r="J3078" s="69" t="str">
        <f>VLOOKUP(C3078,СПРАВОЧНИК!B:D,3,0)</f>
        <v>ИНОМАРКИ</v>
      </c>
      <c r="K3078" s="69" t="str">
        <f>VLOOKUP(СВОД2023[[#This Row],[ФО]],СПРАВОЧНИК!H:P,2,0)</f>
        <v>Приволжский ФО</v>
      </c>
    </row>
    <row r="3079" spans="1:11" x14ac:dyDescent="0.2">
      <c r="A3079" t="s">
        <v>600</v>
      </c>
      <c r="B3079" t="s">
        <v>591</v>
      </c>
      <c r="C3079" s="1" t="s">
        <v>266</v>
      </c>
      <c r="D3079" s="1" t="s">
        <v>2188</v>
      </c>
      <c r="E3079" s="2">
        <v>2</v>
      </c>
      <c r="F3079" s="3"/>
      <c r="G3079" s="2">
        <v>2</v>
      </c>
      <c r="H3079" s="3"/>
      <c r="I3079" s="69" t="str">
        <f>VLOOKUP(C3079,СПРАВОЧНИК!B:D,2,0)</f>
        <v>ЯПОНИЯ</v>
      </c>
      <c r="J3079" s="69" t="str">
        <f>VLOOKUP(C3079,СПРАВОЧНИК!B:D,3,0)</f>
        <v>ИНОМАРКИ</v>
      </c>
      <c r="K3079" s="69" t="str">
        <f>VLOOKUP(СВОД2023[[#This Row],[ФО]],СПРАВОЧНИК!H:P,2,0)</f>
        <v>Приволжский ФО</v>
      </c>
    </row>
    <row r="3080" spans="1:11" x14ac:dyDescent="0.2">
      <c r="A3080" t="s">
        <v>600</v>
      </c>
      <c r="B3080" t="s">
        <v>591</v>
      </c>
      <c r="C3080" s="1" t="s">
        <v>266</v>
      </c>
      <c r="D3080" s="1" t="s">
        <v>1531</v>
      </c>
      <c r="E3080" s="2">
        <v>4</v>
      </c>
      <c r="F3080" s="3">
        <v>3</v>
      </c>
      <c r="G3080" s="2">
        <v>23</v>
      </c>
      <c r="H3080" s="3">
        <v>14</v>
      </c>
      <c r="I3080" s="69" t="str">
        <f>VLOOKUP(C3080,СПРАВОЧНИК!B:D,2,0)</f>
        <v>ЯПОНИЯ</v>
      </c>
      <c r="J3080" s="69" t="str">
        <f>VLOOKUP(C3080,СПРАВОЧНИК!B:D,3,0)</f>
        <v>ИНОМАРКИ</v>
      </c>
      <c r="K3080" s="69" t="str">
        <f>VLOOKUP(СВОД2023[[#This Row],[ФО]],СПРАВОЧНИК!H:P,2,0)</f>
        <v>Приволжский ФО</v>
      </c>
    </row>
    <row r="3081" spans="1:11" x14ac:dyDescent="0.2">
      <c r="A3081" t="s">
        <v>600</v>
      </c>
      <c r="B3081" t="s">
        <v>591</v>
      </c>
      <c r="C3081" s="1" t="s">
        <v>266</v>
      </c>
      <c r="D3081" s="1" t="s">
        <v>1532</v>
      </c>
      <c r="E3081" s="2">
        <v>17</v>
      </c>
      <c r="F3081" s="3">
        <v>5</v>
      </c>
      <c r="G3081" s="2">
        <v>95</v>
      </c>
      <c r="H3081" s="3">
        <v>70</v>
      </c>
      <c r="I3081" s="69" t="str">
        <f>VLOOKUP(C3081,СПРАВОЧНИК!B:D,2,0)</f>
        <v>ЯПОНИЯ</v>
      </c>
      <c r="J3081" s="69" t="str">
        <f>VLOOKUP(C3081,СПРАВОЧНИК!B:D,3,0)</f>
        <v>ИНОМАРКИ</v>
      </c>
      <c r="K3081" s="69" t="str">
        <f>VLOOKUP(СВОД2023[[#This Row],[ФО]],СПРАВОЧНИК!H:P,2,0)</f>
        <v>Приволжский ФО</v>
      </c>
    </row>
    <row r="3082" spans="1:11" x14ac:dyDescent="0.2">
      <c r="A3082" t="s">
        <v>600</v>
      </c>
      <c r="B3082" t="s">
        <v>591</v>
      </c>
      <c r="C3082" s="1" t="s">
        <v>266</v>
      </c>
      <c r="D3082" s="1" t="s">
        <v>1533</v>
      </c>
      <c r="E3082" s="2">
        <v>3</v>
      </c>
      <c r="F3082" s="3">
        <v>2</v>
      </c>
      <c r="G3082" s="2">
        <v>10</v>
      </c>
      <c r="H3082" s="3">
        <v>9</v>
      </c>
      <c r="I3082" s="69" t="str">
        <f>VLOOKUP(C3082,СПРАВОЧНИК!B:D,2,0)</f>
        <v>ЯПОНИЯ</v>
      </c>
      <c r="J3082" s="69" t="str">
        <f>VLOOKUP(C3082,СПРАВОЧНИК!B:D,3,0)</f>
        <v>ИНОМАРКИ</v>
      </c>
      <c r="K3082" s="69" t="str">
        <f>VLOOKUP(СВОД2023[[#This Row],[ФО]],СПРАВОЧНИК!H:P,2,0)</f>
        <v>Приволжский ФО</v>
      </c>
    </row>
    <row r="3083" spans="1:11" x14ac:dyDescent="0.2">
      <c r="A3083" t="s">
        <v>600</v>
      </c>
      <c r="B3083" t="s">
        <v>591</v>
      </c>
      <c r="C3083" s="1" t="s">
        <v>266</v>
      </c>
      <c r="D3083" s="1" t="s">
        <v>2189</v>
      </c>
      <c r="E3083" s="2"/>
      <c r="F3083" s="3"/>
      <c r="G3083" s="2">
        <v>1</v>
      </c>
      <c r="H3083" s="3"/>
      <c r="I3083" s="69" t="str">
        <f>VLOOKUP(C3083,СПРАВОЧНИК!B:D,2,0)</f>
        <v>ЯПОНИЯ</v>
      </c>
      <c r="J3083" s="69" t="str">
        <f>VLOOKUP(C3083,СПРАВОЧНИК!B:D,3,0)</f>
        <v>ИНОМАРКИ</v>
      </c>
      <c r="K3083" s="69" t="str">
        <f>VLOOKUP(СВОД2023[[#This Row],[ФО]],СПРАВОЧНИК!H:P,2,0)</f>
        <v>Приволжский ФО</v>
      </c>
    </row>
    <row r="3084" spans="1:11" x14ac:dyDescent="0.2">
      <c r="A3084" t="s">
        <v>600</v>
      </c>
      <c r="B3084" t="s">
        <v>591</v>
      </c>
      <c r="C3084" s="1" t="s">
        <v>266</v>
      </c>
      <c r="D3084" s="1" t="s">
        <v>267</v>
      </c>
      <c r="E3084" s="2">
        <v>4</v>
      </c>
      <c r="F3084" s="3">
        <v>8</v>
      </c>
      <c r="G3084" s="2">
        <v>55</v>
      </c>
      <c r="H3084" s="3">
        <v>38</v>
      </c>
      <c r="I3084" s="69" t="str">
        <f>VLOOKUP(C3084,СПРАВОЧНИК!B:D,2,0)</f>
        <v>ЯПОНИЯ</v>
      </c>
      <c r="J3084" s="69" t="str">
        <f>VLOOKUP(C3084,СПРАВОЧНИК!B:D,3,0)</f>
        <v>ИНОМАРКИ</v>
      </c>
      <c r="K3084" s="69" t="str">
        <f>VLOOKUP(СВОД2023[[#This Row],[ФО]],СПРАВОЧНИК!H:P,2,0)</f>
        <v>Приволжский ФО</v>
      </c>
    </row>
    <row r="3085" spans="1:11" x14ac:dyDescent="0.2">
      <c r="A3085" t="s">
        <v>600</v>
      </c>
      <c r="B3085" t="s">
        <v>591</v>
      </c>
      <c r="C3085" s="1" t="s">
        <v>266</v>
      </c>
      <c r="D3085" s="1" t="s">
        <v>622</v>
      </c>
      <c r="E3085" s="2"/>
      <c r="F3085" s="3">
        <v>1</v>
      </c>
      <c r="G3085" s="2">
        <v>9</v>
      </c>
      <c r="H3085" s="3">
        <v>2</v>
      </c>
      <c r="I3085" s="69" t="str">
        <f>VLOOKUP(C3085,СПРАВОЧНИК!B:D,2,0)</f>
        <v>ЯПОНИЯ</v>
      </c>
      <c r="J3085" s="69" t="str">
        <f>VLOOKUP(C3085,СПРАВОЧНИК!B:D,3,0)</f>
        <v>ИНОМАРКИ</v>
      </c>
      <c r="K3085" s="69" t="str">
        <f>VLOOKUP(СВОД2023[[#This Row],[ФО]],СПРАВОЧНИК!H:P,2,0)</f>
        <v>Приволжский ФО</v>
      </c>
    </row>
    <row r="3086" spans="1:11" x14ac:dyDescent="0.2">
      <c r="A3086" t="s">
        <v>600</v>
      </c>
      <c r="B3086" t="s">
        <v>591</v>
      </c>
      <c r="C3086" s="1" t="s">
        <v>266</v>
      </c>
      <c r="D3086" s="1" t="s">
        <v>1534</v>
      </c>
      <c r="E3086" s="2">
        <v>2</v>
      </c>
      <c r="F3086" s="3">
        <v>2</v>
      </c>
      <c r="G3086" s="2">
        <v>9</v>
      </c>
      <c r="H3086" s="3">
        <v>10</v>
      </c>
      <c r="I3086" s="69" t="str">
        <f>VLOOKUP(C3086,СПРАВОЧНИК!B:D,2,0)</f>
        <v>ЯПОНИЯ</v>
      </c>
      <c r="J3086" s="69" t="str">
        <f>VLOOKUP(C3086,СПРАВОЧНИК!B:D,3,0)</f>
        <v>ИНОМАРКИ</v>
      </c>
      <c r="K3086" s="69" t="str">
        <f>VLOOKUP(СВОД2023[[#This Row],[ФО]],СПРАВОЧНИК!H:P,2,0)</f>
        <v>Приволжский ФО</v>
      </c>
    </row>
    <row r="3087" spans="1:11" x14ac:dyDescent="0.2">
      <c r="A3087" t="s">
        <v>600</v>
      </c>
      <c r="B3087" t="s">
        <v>591</v>
      </c>
      <c r="C3087" s="1" t="s">
        <v>266</v>
      </c>
      <c r="D3087" s="1" t="s">
        <v>1535</v>
      </c>
      <c r="E3087" s="2">
        <v>3</v>
      </c>
      <c r="F3087" s="3">
        <v>3</v>
      </c>
      <c r="G3087" s="2">
        <v>13</v>
      </c>
      <c r="H3087" s="3">
        <v>5</v>
      </c>
      <c r="I3087" s="69" t="str">
        <f>VLOOKUP(C3087,СПРАВОЧНИК!B:D,2,0)</f>
        <v>ЯПОНИЯ</v>
      </c>
      <c r="J3087" s="69" t="str">
        <f>VLOOKUP(C3087,СПРАВОЧНИК!B:D,3,0)</f>
        <v>ИНОМАРКИ</v>
      </c>
      <c r="K3087" s="69" t="str">
        <f>VLOOKUP(СВОД2023[[#This Row],[ФО]],СПРАВОЧНИК!H:P,2,0)</f>
        <v>Приволжский ФО</v>
      </c>
    </row>
    <row r="3088" spans="1:11" x14ac:dyDescent="0.2">
      <c r="A3088" t="s">
        <v>600</v>
      </c>
      <c r="B3088" t="s">
        <v>591</v>
      </c>
      <c r="C3088" s="1" t="s">
        <v>266</v>
      </c>
      <c r="D3088" s="1" t="s">
        <v>1536</v>
      </c>
      <c r="E3088" s="2"/>
      <c r="F3088" s="3"/>
      <c r="G3088" s="2">
        <v>2</v>
      </c>
      <c r="H3088" s="3">
        <v>2</v>
      </c>
      <c r="I3088" s="69" t="str">
        <f>VLOOKUP(C3088,СПРАВОЧНИК!B:D,2,0)</f>
        <v>ЯПОНИЯ</v>
      </c>
      <c r="J3088" s="69" t="str">
        <f>VLOOKUP(C3088,СПРАВОЧНИК!B:D,3,0)</f>
        <v>ИНОМАРКИ</v>
      </c>
      <c r="K3088" s="69" t="str">
        <f>VLOOKUP(СВОД2023[[#This Row],[ФО]],СПРАВОЧНИК!H:P,2,0)</f>
        <v>Приволжский ФО</v>
      </c>
    </row>
    <row r="3089" spans="1:11" x14ac:dyDescent="0.2">
      <c r="A3089" t="s">
        <v>600</v>
      </c>
      <c r="B3089" t="s">
        <v>591</v>
      </c>
      <c r="C3089" s="1" t="s">
        <v>266</v>
      </c>
      <c r="D3089" s="1" t="s">
        <v>268</v>
      </c>
      <c r="E3089" s="2">
        <v>38</v>
      </c>
      <c r="F3089" s="3">
        <v>23</v>
      </c>
      <c r="G3089" s="2">
        <v>193</v>
      </c>
      <c r="H3089" s="3">
        <v>140</v>
      </c>
      <c r="I3089" s="69" t="str">
        <f>VLOOKUP(C3089,СПРАВОЧНИК!B:D,2,0)</f>
        <v>ЯПОНИЯ</v>
      </c>
      <c r="J3089" s="69" t="str">
        <f>VLOOKUP(C3089,СПРАВОЧНИК!B:D,3,0)</f>
        <v>ИНОМАРКИ</v>
      </c>
      <c r="K3089" s="69" t="str">
        <f>VLOOKUP(СВОД2023[[#This Row],[ФО]],СПРАВОЧНИК!H:P,2,0)</f>
        <v>Приволжский ФО</v>
      </c>
    </row>
    <row r="3090" spans="1:11" x14ac:dyDescent="0.2">
      <c r="A3090" t="s">
        <v>600</v>
      </c>
      <c r="B3090" t="s">
        <v>591</v>
      </c>
      <c r="C3090" s="1" t="s">
        <v>266</v>
      </c>
      <c r="D3090" s="1" t="s">
        <v>269</v>
      </c>
      <c r="E3090" s="2">
        <v>2</v>
      </c>
      <c r="F3090" s="3"/>
      <c r="G3090" s="2">
        <v>4</v>
      </c>
      <c r="H3090" s="3"/>
      <c r="I3090" s="69" t="str">
        <f>VLOOKUP(C3090,СПРАВОЧНИК!B:D,2,0)</f>
        <v>ЯПОНИЯ</v>
      </c>
      <c r="J3090" s="69" t="str">
        <f>VLOOKUP(C3090,СПРАВОЧНИК!B:D,3,0)</f>
        <v>ИНОМАРКИ</v>
      </c>
      <c r="K3090" s="69" t="str">
        <f>VLOOKUP(СВОД2023[[#This Row],[ФО]],СПРАВОЧНИК!H:P,2,0)</f>
        <v>Приволжский ФО</v>
      </c>
    </row>
    <row r="3091" spans="1:11" x14ac:dyDescent="0.2">
      <c r="A3091" t="s">
        <v>600</v>
      </c>
      <c r="B3091" t="s">
        <v>591</v>
      </c>
      <c r="C3091" s="1" t="s">
        <v>266</v>
      </c>
      <c r="D3091" s="1" t="s">
        <v>270</v>
      </c>
      <c r="E3091" s="2">
        <v>5</v>
      </c>
      <c r="F3091" s="3">
        <v>4</v>
      </c>
      <c r="G3091" s="2">
        <v>39</v>
      </c>
      <c r="H3091" s="3">
        <v>30</v>
      </c>
      <c r="I3091" s="69" t="str">
        <f>VLOOKUP(C3091,СПРАВОЧНИК!B:D,2,0)</f>
        <v>ЯПОНИЯ</v>
      </c>
      <c r="J3091" s="69" t="str">
        <f>VLOOKUP(C3091,СПРАВОЧНИК!B:D,3,0)</f>
        <v>ИНОМАРКИ</v>
      </c>
      <c r="K3091" s="69" t="str">
        <f>VLOOKUP(СВОД2023[[#This Row],[ФО]],СПРАВОЧНИК!H:P,2,0)</f>
        <v>Приволжский ФО</v>
      </c>
    </row>
    <row r="3092" spans="1:11" x14ac:dyDescent="0.2">
      <c r="A3092" t="s">
        <v>600</v>
      </c>
      <c r="B3092" t="s">
        <v>591</v>
      </c>
      <c r="C3092" s="1" t="s">
        <v>266</v>
      </c>
      <c r="D3092" s="1" t="s">
        <v>1537</v>
      </c>
      <c r="E3092" s="2">
        <v>100</v>
      </c>
      <c r="F3092" s="3">
        <v>95</v>
      </c>
      <c r="G3092" s="2">
        <v>561</v>
      </c>
      <c r="H3092" s="3">
        <v>495</v>
      </c>
      <c r="I3092" s="69" t="str">
        <f>VLOOKUP(C3092,СПРАВОЧНИК!B:D,2,0)</f>
        <v>ЯПОНИЯ</v>
      </c>
      <c r="J3092" s="69" t="str">
        <f>VLOOKUP(C3092,СПРАВОЧНИК!B:D,3,0)</f>
        <v>ИНОМАРКИ</v>
      </c>
      <c r="K3092" s="69" t="str">
        <f>VLOOKUP(СВОД2023[[#This Row],[ФО]],СПРАВОЧНИК!H:P,2,0)</f>
        <v>Приволжский ФО</v>
      </c>
    </row>
    <row r="3093" spans="1:11" x14ac:dyDescent="0.2">
      <c r="A3093" t="s">
        <v>600</v>
      </c>
      <c r="B3093" t="s">
        <v>591</v>
      </c>
      <c r="C3093" s="1" t="s">
        <v>266</v>
      </c>
      <c r="D3093" s="1" t="s">
        <v>271</v>
      </c>
      <c r="E3093" s="2">
        <v>29</v>
      </c>
      <c r="F3093" s="3">
        <v>21</v>
      </c>
      <c r="G3093" s="2">
        <v>156</v>
      </c>
      <c r="H3093" s="3">
        <v>103</v>
      </c>
      <c r="I3093" s="69" t="str">
        <f>VLOOKUP(C3093,СПРАВОЧНИК!B:D,2,0)</f>
        <v>ЯПОНИЯ</v>
      </c>
      <c r="J3093" s="69" t="str">
        <f>VLOOKUP(C3093,СПРАВОЧНИК!B:D,3,0)</f>
        <v>ИНОМАРКИ</v>
      </c>
      <c r="K3093" s="69" t="str">
        <f>VLOOKUP(СВОД2023[[#This Row],[ФО]],СПРАВОЧНИК!H:P,2,0)</f>
        <v>Приволжский ФО</v>
      </c>
    </row>
    <row r="3094" spans="1:11" x14ac:dyDescent="0.2">
      <c r="A3094" t="s">
        <v>600</v>
      </c>
      <c r="B3094" t="s">
        <v>591</v>
      </c>
      <c r="C3094" s="1" t="s">
        <v>266</v>
      </c>
      <c r="D3094" s="1" t="s">
        <v>648</v>
      </c>
      <c r="E3094" s="2"/>
      <c r="F3094" s="3"/>
      <c r="G3094" s="2">
        <v>1</v>
      </c>
      <c r="H3094" s="3"/>
      <c r="I3094" s="69" t="str">
        <f>VLOOKUP(C3094,СПРАВОЧНИК!B:D,2,0)</f>
        <v>ЯПОНИЯ</v>
      </c>
      <c r="J3094" s="69" t="str">
        <f>VLOOKUP(C3094,СПРАВОЧНИК!B:D,3,0)</f>
        <v>ИНОМАРКИ</v>
      </c>
      <c r="K3094" s="69" t="str">
        <f>VLOOKUP(СВОД2023[[#This Row],[ФО]],СПРАВОЧНИК!H:P,2,0)</f>
        <v>Приволжский ФО</v>
      </c>
    </row>
    <row r="3095" spans="1:11" x14ac:dyDescent="0.2">
      <c r="A3095" t="s">
        <v>600</v>
      </c>
      <c r="B3095" t="s">
        <v>591</v>
      </c>
      <c r="C3095" s="1" t="s">
        <v>272</v>
      </c>
      <c r="D3095" s="1" t="s">
        <v>1538</v>
      </c>
      <c r="E3095" s="2">
        <v>32</v>
      </c>
      <c r="F3095" s="3">
        <v>32</v>
      </c>
      <c r="G3095" s="2">
        <v>175</v>
      </c>
      <c r="H3095" s="3">
        <v>178</v>
      </c>
      <c r="I3095" s="69" t="str">
        <f>VLOOKUP(C3095,СПРАВОЧНИК!B:D,2,0)</f>
        <v>ИРАН</v>
      </c>
      <c r="J3095" s="69" t="str">
        <f>VLOOKUP(C3095,СПРАВОЧНИК!B:D,3,0)</f>
        <v>ИНОМАРКИ</v>
      </c>
      <c r="K3095" s="69" t="str">
        <f>VLOOKUP(СВОД2023[[#This Row],[ФО]],СПРАВОЧНИК!H:P,2,0)</f>
        <v>Приволжский ФО</v>
      </c>
    </row>
    <row r="3096" spans="1:11" x14ac:dyDescent="0.2">
      <c r="A3096" t="s">
        <v>600</v>
      </c>
      <c r="B3096" t="s">
        <v>591</v>
      </c>
      <c r="C3096" s="1" t="s">
        <v>272</v>
      </c>
      <c r="D3096" s="1" t="s">
        <v>273</v>
      </c>
      <c r="E3096" s="2">
        <v>1</v>
      </c>
      <c r="F3096" s="3"/>
      <c r="G3096" s="2">
        <v>1</v>
      </c>
      <c r="H3096" s="3"/>
      <c r="I3096" s="69" t="str">
        <f>VLOOKUP(C3096,СПРАВОЧНИК!B:D,2,0)</f>
        <v>ИРАН</v>
      </c>
      <c r="J3096" s="69" t="str">
        <f>VLOOKUP(C3096,СПРАВОЧНИК!B:D,3,0)</f>
        <v>ИНОМАРКИ</v>
      </c>
      <c r="K3096" s="69" t="str">
        <f>VLOOKUP(СВОД2023[[#This Row],[ФО]],СПРАВОЧНИК!H:P,2,0)</f>
        <v>Приволжский ФО</v>
      </c>
    </row>
    <row r="3097" spans="1:11" x14ac:dyDescent="0.2">
      <c r="A3097" t="s">
        <v>600</v>
      </c>
      <c r="B3097" t="s">
        <v>591</v>
      </c>
      <c r="C3097" s="1" t="s">
        <v>274</v>
      </c>
      <c r="D3097" s="1" t="s">
        <v>1264</v>
      </c>
      <c r="E3097" s="2"/>
      <c r="F3097" s="3"/>
      <c r="G3097" s="2">
        <v>1</v>
      </c>
      <c r="H3097" s="3">
        <v>1</v>
      </c>
      <c r="I3097" s="69" t="str">
        <f>VLOOKUP(C3097,СПРАВОЧНИК!B:D,2,0)</f>
        <v>ЯПОНИЯ</v>
      </c>
      <c r="J3097" s="69" t="str">
        <f>VLOOKUP(C3097,СПРАВОЧНИК!B:D,3,0)</f>
        <v>ИНОМАРКИ</v>
      </c>
      <c r="K3097" s="69" t="str">
        <f>VLOOKUP(СВОД2023[[#This Row],[ФО]],СПРАВОЧНИК!H:P,2,0)</f>
        <v>Приволжский ФО</v>
      </c>
    </row>
    <row r="3098" spans="1:11" x14ac:dyDescent="0.2">
      <c r="A3098" t="s">
        <v>600</v>
      </c>
      <c r="B3098" t="s">
        <v>591</v>
      </c>
      <c r="C3098" s="1" t="s">
        <v>274</v>
      </c>
      <c r="D3098" s="1" t="s">
        <v>1539</v>
      </c>
      <c r="E3098" s="2"/>
      <c r="F3098" s="3"/>
      <c r="G3098" s="2">
        <v>1</v>
      </c>
      <c r="H3098" s="3"/>
      <c r="I3098" s="69" t="str">
        <f>VLOOKUP(C3098,СПРАВОЧНИК!B:D,2,0)</f>
        <v>ЯПОНИЯ</v>
      </c>
      <c r="J3098" s="69" t="str">
        <f>VLOOKUP(C3098,СПРАВОЧНИК!B:D,3,0)</f>
        <v>ИНОМАРКИ</v>
      </c>
      <c r="K3098" s="69" t="str">
        <f>VLOOKUP(СВОД2023[[#This Row],[ФО]],СПРАВОЧНИК!H:P,2,0)</f>
        <v>Приволжский ФО</v>
      </c>
    </row>
    <row r="3099" spans="1:11" x14ac:dyDescent="0.2">
      <c r="A3099" t="s">
        <v>600</v>
      </c>
      <c r="B3099" t="s">
        <v>591</v>
      </c>
      <c r="C3099" s="1" t="s">
        <v>274</v>
      </c>
      <c r="D3099" s="1" t="s">
        <v>1540</v>
      </c>
      <c r="E3099" s="2"/>
      <c r="F3099" s="3">
        <v>1</v>
      </c>
      <c r="G3099" s="2">
        <v>6</v>
      </c>
      <c r="H3099" s="3">
        <v>3</v>
      </c>
      <c r="I3099" s="69" t="str">
        <f>VLOOKUP(C3099,СПРАВОЧНИК!B:D,2,0)</f>
        <v>ЯПОНИЯ</v>
      </c>
      <c r="J3099" s="69" t="str">
        <f>VLOOKUP(C3099,СПРАВОЧНИК!B:D,3,0)</f>
        <v>ИНОМАРКИ</v>
      </c>
      <c r="K3099" s="69" t="str">
        <f>VLOOKUP(СВОД2023[[#This Row],[ФО]],СПРАВОЧНИК!H:P,2,0)</f>
        <v>Приволжский ФО</v>
      </c>
    </row>
    <row r="3100" spans="1:11" x14ac:dyDescent="0.2">
      <c r="A3100" t="s">
        <v>600</v>
      </c>
      <c r="B3100" t="s">
        <v>591</v>
      </c>
      <c r="C3100" s="1" t="s">
        <v>274</v>
      </c>
      <c r="D3100" s="1" t="s">
        <v>1541</v>
      </c>
      <c r="E3100" s="2">
        <v>2</v>
      </c>
      <c r="F3100" s="3">
        <v>1</v>
      </c>
      <c r="G3100" s="2">
        <v>6</v>
      </c>
      <c r="H3100" s="3">
        <v>2</v>
      </c>
      <c r="I3100" s="69" t="str">
        <f>VLOOKUP(C3100,СПРАВОЧНИК!B:D,2,0)</f>
        <v>ЯПОНИЯ</v>
      </c>
      <c r="J3100" s="69" t="str">
        <f>VLOOKUP(C3100,СПРАВОЧНИК!B:D,3,0)</f>
        <v>ИНОМАРКИ</v>
      </c>
      <c r="K3100" s="69" t="str">
        <f>VLOOKUP(СВОД2023[[#This Row],[ФО]],СПРАВОЧНИК!H:P,2,0)</f>
        <v>Приволжский ФО</v>
      </c>
    </row>
    <row r="3101" spans="1:11" x14ac:dyDescent="0.2">
      <c r="A3101" t="s">
        <v>600</v>
      </c>
      <c r="B3101" t="s">
        <v>591</v>
      </c>
      <c r="C3101" s="1" t="s">
        <v>274</v>
      </c>
      <c r="D3101" s="1" t="s">
        <v>1542</v>
      </c>
      <c r="E3101" s="2"/>
      <c r="F3101" s="3"/>
      <c r="G3101" s="2"/>
      <c r="H3101" s="3">
        <v>3</v>
      </c>
      <c r="I3101" s="69" t="str">
        <f>VLOOKUP(C3101,СПРАВОЧНИК!B:D,2,0)</f>
        <v>ЯПОНИЯ</v>
      </c>
      <c r="J3101" s="69" t="str">
        <f>VLOOKUP(C3101,СПРАВОЧНИК!B:D,3,0)</f>
        <v>ИНОМАРКИ</v>
      </c>
      <c r="K3101" s="69" t="str">
        <f>VLOOKUP(СВОД2023[[#This Row],[ФО]],СПРАВОЧНИК!H:P,2,0)</f>
        <v>Приволжский ФО</v>
      </c>
    </row>
    <row r="3102" spans="1:11" x14ac:dyDescent="0.2">
      <c r="A3102" t="s">
        <v>600</v>
      </c>
      <c r="B3102" t="s">
        <v>591</v>
      </c>
      <c r="C3102" s="1" t="s">
        <v>274</v>
      </c>
      <c r="D3102" s="1" t="s">
        <v>1543</v>
      </c>
      <c r="E3102" s="2">
        <v>1</v>
      </c>
      <c r="F3102" s="3"/>
      <c r="G3102" s="2">
        <v>1</v>
      </c>
      <c r="H3102" s="3"/>
      <c r="I3102" s="69" t="str">
        <f>VLOOKUP(C3102,СПРАВОЧНИК!B:D,2,0)</f>
        <v>ЯПОНИЯ</v>
      </c>
      <c r="J3102" s="69" t="str">
        <f>VLOOKUP(C3102,СПРАВОЧНИК!B:D,3,0)</f>
        <v>ИНОМАРКИ</v>
      </c>
      <c r="K3102" s="69" t="str">
        <f>VLOOKUP(СВОД2023[[#This Row],[ФО]],СПРАВОЧНИК!H:P,2,0)</f>
        <v>Приволжский ФО</v>
      </c>
    </row>
    <row r="3103" spans="1:11" x14ac:dyDescent="0.2">
      <c r="A3103" t="s">
        <v>600</v>
      </c>
      <c r="B3103" t="s">
        <v>591</v>
      </c>
      <c r="C3103" s="1" t="s">
        <v>274</v>
      </c>
      <c r="D3103" s="1" t="s">
        <v>275</v>
      </c>
      <c r="E3103" s="2"/>
      <c r="F3103" s="3">
        <v>2</v>
      </c>
      <c r="G3103" s="2">
        <v>2</v>
      </c>
      <c r="H3103" s="3">
        <v>2</v>
      </c>
      <c r="I3103" s="69" t="str">
        <f>VLOOKUP(C3103,СПРАВОЧНИК!B:D,2,0)</f>
        <v>ЯПОНИЯ</v>
      </c>
      <c r="J3103" s="69" t="str">
        <f>VLOOKUP(C3103,СПРАВОЧНИК!B:D,3,0)</f>
        <v>ИНОМАРКИ</v>
      </c>
      <c r="K3103" s="69" t="str">
        <f>VLOOKUP(СВОД2023[[#This Row],[ФО]],СПРАВОЧНИК!H:P,2,0)</f>
        <v>Приволжский ФО</v>
      </c>
    </row>
    <row r="3104" spans="1:11" x14ac:dyDescent="0.2">
      <c r="A3104" t="s">
        <v>600</v>
      </c>
      <c r="B3104" t="s">
        <v>591</v>
      </c>
      <c r="C3104" s="1" t="s">
        <v>274</v>
      </c>
      <c r="D3104" s="1" t="s">
        <v>1544</v>
      </c>
      <c r="E3104" s="2"/>
      <c r="F3104" s="3"/>
      <c r="G3104" s="2">
        <v>6</v>
      </c>
      <c r="H3104" s="3">
        <v>6</v>
      </c>
      <c r="I3104" s="69" t="str">
        <f>VLOOKUP(C3104,СПРАВОЧНИК!B:D,2,0)</f>
        <v>ЯПОНИЯ</v>
      </c>
      <c r="J3104" s="69" t="str">
        <f>VLOOKUP(C3104,СПРАВОЧНИК!B:D,3,0)</f>
        <v>ИНОМАРКИ</v>
      </c>
      <c r="K3104" s="69" t="str">
        <f>VLOOKUP(СВОД2023[[#This Row],[ФО]],СПРАВОЧНИК!H:P,2,0)</f>
        <v>Приволжский ФО</v>
      </c>
    </row>
    <row r="3105" spans="1:11" x14ac:dyDescent="0.2">
      <c r="A3105" t="s">
        <v>600</v>
      </c>
      <c r="B3105" t="s">
        <v>591</v>
      </c>
      <c r="C3105" s="1" t="s">
        <v>274</v>
      </c>
      <c r="D3105" s="1" t="s">
        <v>1545</v>
      </c>
      <c r="E3105" s="2">
        <v>1</v>
      </c>
      <c r="F3105" s="3">
        <v>1</v>
      </c>
      <c r="G3105" s="2">
        <v>4</v>
      </c>
      <c r="H3105" s="3">
        <v>1</v>
      </c>
      <c r="I3105" s="69" t="str">
        <f>VLOOKUP(C3105,СПРАВОЧНИК!B:D,2,0)</f>
        <v>ЯПОНИЯ</v>
      </c>
      <c r="J3105" s="69" t="str">
        <f>VLOOKUP(C3105,СПРАВОЧНИК!B:D,3,0)</f>
        <v>ИНОМАРКИ</v>
      </c>
      <c r="K3105" s="69" t="str">
        <f>VLOOKUP(СВОД2023[[#This Row],[ФО]],СПРАВОЧНИК!H:P,2,0)</f>
        <v>Приволжский ФО</v>
      </c>
    </row>
    <row r="3106" spans="1:11" x14ac:dyDescent="0.2">
      <c r="A3106" t="s">
        <v>600</v>
      </c>
      <c r="B3106" t="s">
        <v>591</v>
      </c>
      <c r="C3106" s="1" t="s">
        <v>274</v>
      </c>
      <c r="D3106" s="1" t="s">
        <v>1546</v>
      </c>
      <c r="E3106" s="2">
        <v>3</v>
      </c>
      <c r="F3106" s="3"/>
      <c r="G3106" s="2">
        <v>8</v>
      </c>
      <c r="H3106" s="3">
        <v>7</v>
      </c>
      <c r="I3106" s="69" t="str">
        <f>VLOOKUP(C3106,СПРАВОЧНИК!B:D,2,0)</f>
        <v>ЯПОНИЯ</v>
      </c>
      <c r="J3106" s="69" t="str">
        <f>VLOOKUP(C3106,СПРАВОЧНИК!B:D,3,0)</f>
        <v>ИНОМАРКИ</v>
      </c>
      <c r="K3106" s="69" t="str">
        <f>VLOOKUP(СВОД2023[[#This Row],[ФО]],СПРАВОЧНИК!H:P,2,0)</f>
        <v>Приволжский ФО</v>
      </c>
    </row>
    <row r="3107" spans="1:11" x14ac:dyDescent="0.2">
      <c r="A3107" t="s">
        <v>600</v>
      </c>
      <c r="B3107" t="s">
        <v>591</v>
      </c>
      <c r="C3107" s="1" t="s">
        <v>274</v>
      </c>
      <c r="D3107" s="1" t="s">
        <v>1547</v>
      </c>
      <c r="E3107" s="2">
        <v>1</v>
      </c>
      <c r="F3107" s="3"/>
      <c r="G3107" s="2">
        <v>2</v>
      </c>
      <c r="H3107" s="3">
        <v>2</v>
      </c>
      <c r="I3107" s="69" t="str">
        <f>VLOOKUP(C3107,СПРАВОЧНИК!B:D,2,0)</f>
        <v>ЯПОНИЯ</v>
      </c>
      <c r="J3107" s="69" t="str">
        <f>VLOOKUP(C3107,СПРАВОЧНИК!B:D,3,0)</f>
        <v>ИНОМАРКИ</v>
      </c>
      <c r="K3107" s="69" t="str">
        <f>VLOOKUP(СВОД2023[[#This Row],[ФО]],СПРАВОЧНИК!H:P,2,0)</f>
        <v>Приволжский ФО</v>
      </c>
    </row>
    <row r="3108" spans="1:11" x14ac:dyDescent="0.2">
      <c r="A3108" t="s">
        <v>600</v>
      </c>
      <c r="B3108" t="s">
        <v>591</v>
      </c>
      <c r="C3108" s="1" t="s">
        <v>274</v>
      </c>
      <c r="D3108" s="1" t="s">
        <v>1548</v>
      </c>
      <c r="E3108" s="2"/>
      <c r="F3108" s="3"/>
      <c r="G3108" s="2">
        <v>1</v>
      </c>
      <c r="H3108" s="3">
        <v>1</v>
      </c>
      <c r="I3108" s="69" t="str">
        <f>VLOOKUP(C3108,СПРАВОЧНИК!B:D,2,0)</f>
        <v>ЯПОНИЯ</v>
      </c>
      <c r="J3108" s="69" t="str">
        <f>VLOOKUP(C3108,СПРАВОЧНИК!B:D,3,0)</f>
        <v>ИНОМАРКИ</v>
      </c>
      <c r="K3108" s="69" t="str">
        <f>VLOOKUP(СВОД2023[[#This Row],[ФО]],СПРАВОЧНИК!H:P,2,0)</f>
        <v>Приволжский ФО</v>
      </c>
    </row>
    <row r="3109" spans="1:11" x14ac:dyDescent="0.2">
      <c r="A3109" t="s">
        <v>600</v>
      </c>
      <c r="B3109" t="s">
        <v>591</v>
      </c>
      <c r="C3109" s="1" t="s">
        <v>1054</v>
      </c>
      <c r="D3109" s="1" t="s">
        <v>1549</v>
      </c>
      <c r="E3109" s="2">
        <v>4</v>
      </c>
      <c r="F3109" s="3">
        <v>5</v>
      </c>
      <c r="G3109" s="2">
        <v>23</v>
      </c>
      <c r="H3109" s="3">
        <v>15</v>
      </c>
      <c r="I3109" s="69" t="str">
        <f>VLOOKUP(C3109,СПРАВОЧНИК!B:D,2,0)</f>
        <v>РОССИЯ</v>
      </c>
      <c r="J3109" s="69" t="str">
        <f>VLOOKUP(C3109,СПРАВОЧНИК!B:D,3,0)</f>
        <v>ОТЕЧЕСТВЕННЫЕ</v>
      </c>
      <c r="K3109" s="69" t="str">
        <f>VLOOKUP(СВОД2023[[#This Row],[ФО]],СПРАВОЧНИК!H:P,2,0)</f>
        <v>Приволжский ФО</v>
      </c>
    </row>
    <row r="3110" spans="1:11" x14ac:dyDescent="0.2">
      <c r="A3110" t="s">
        <v>600</v>
      </c>
      <c r="B3110" t="s">
        <v>591</v>
      </c>
      <c r="C3110" s="1" t="s">
        <v>1054</v>
      </c>
      <c r="D3110" s="1" t="s">
        <v>1550</v>
      </c>
      <c r="E3110" s="2">
        <v>85</v>
      </c>
      <c r="F3110" s="3">
        <v>106</v>
      </c>
      <c r="G3110" s="2">
        <v>529</v>
      </c>
      <c r="H3110" s="3">
        <v>462</v>
      </c>
      <c r="I3110" s="69" t="str">
        <f>VLOOKUP(C3110,СПРАВОЧНИК!B:D,2,0)</f>
        <v>РОССИЯ</v>
      </c>
      <c r="J3110" s="69" t="str">
        <f>VLOOKUP(C3110,СПРАВОЧНИК!B:D,3,0)</f>
        <v>ОТЕЧЕСТВЕННЫЕ</v>
      </c>
      <c r="K3110" s="69" t="str">
        <f>VLOOKUP(СВОД2023[[#This Row],[ФО]],СПРАВОЧНИК!H:P,2,0)</f>
        <v>Приволжский ФО</v>
      </c>
    </row>
    <row r="3111" spans="1:11" x14ac:dyDescent="0.2">
      <c r="A3111" t="s">
        <v>600</v>
      </c>
      <c r="B3111" t="s">
        <v>591</v>
      </c>
      <c r="C3111" s="1" t="s">
        <v>276</v>
      </c>
      <c r="D3111" s="1" t="s">
        <v>2190</v>
      </c>
      <c r="E3111" s="2"/>
      <c r="F3111" s="3"/>
      <c r="G3111" s="2"/>
      <c r="H3111" s="3">
        <v>1</v>
      </c>
      <c r="I3111" s="69" t="str">
        <f>VLOOKUP(C3111,СПРАВОЧНИК!B:D,2,0)</f>
        <v>КИТАЙ</v>
      </c>
      <c r="J3111" s="69" t="str">
        <f>VLOOKUP(C3111,СПРАВОЧНИК!B:D,3,0)</f>
        <v>ИНОМАРКИ</v>
      </c>
      <c r="K3111" s="69" t="str">
        <f>VLOOKUP(СВОД2023[[#This Row],[ФО]],СПРАВОЧНИК!H:P,2,0)</f>
        <v>Приволжский ФО</v>
      </c>
    </row>
    <row r="3112" spans="1:11" x14ac:dyDescent="0.2">
      <c r="A3112" t="s">
        <v>600</v>
      </c>
      <c r="B3112" t="s">
        <v>591</v>
      </c>
      <c r="C3112" s="1" t="s">
        <v>276</v>
      </c>
      <c r="D3112" s="1" t="s">
        <v>2191</v>
      </c>
      <c r="E3112" s="2">
        <v>4</v>
      </c>
      <c r="F3112" s="3">
        <v>5</v>
      </c>
      <c r="G3112" s="2">
        <v>14</v>
      </c>
      <c r="H3112" s="3">
        <v>17</v>
      </c>
      <c r="I3112" s="69" t="str">
        <f>VLOOKUP(C3112,СПРАВОЧНИК!B:D,2,0)</f>
        <v>КИТАЙ</v>
      </c>
      <c r="J3112" s="69" t="str">
        <f>VLOOKUP(C3112,СПРАВОЧНИК!B:D,3,0)</f>
        <v>ИНОМАРКИ</v>
      </c>
      <c r="K3112" s="69" t="str">
        <f>VLOOKUP(СВОД2023[[#This Row],[ФО]],СПРАВОЧНИК!H:P,2,0)</f>
        <v>Приволжский ФО</v>
      </c>
    </row>
    <row r="3113" spans="1:11" x14ac:dyDescent="0.2">
      <c r="A3113" t="s">
        <v>600</v>
      </c>
      <c r="B3113" t="s">
        <v>591</v>
      </c>
      <c r="C3113" s="1" t="s">
        <v>276</v>
      </c>
      <c r="D3113" s="1" t="s">
        <v>2192</v>
      </c>
      <c r="E3113" s="2"/>
      <c r="F3113" s="3"/>
      <c r="G3113" s="2">
        <v>1</v>
      </c>
      <c r="H3113" s="3">
        <v>1</v>
      </c>
      <c r="I3113" s="69" t="str">
        <f>VLOOKUP(C3113,СПРАВОЧНИК!B:D,2,0)</f>
        <v>КИТАЙ</v>
      </c>
      <c r="J3113" s="69" t="str">
        <f>VLOOKUP(C3113,СПРАВОЧНИК!B:D,3,0)</f>
        <v>ИНОМАРКИ</v>
      </c>
      <c r="K3113" s="69" t="str">
        <f>VLOOKUP(СВОД2023[[#This Row],[ФО]],СПРАВОЧНИК!H:P,2,0)</f>
        <v>Приволжский ФО</v>
      </c>
    </row>
    <row r="3114" spans="1:11" x14ac:dyDescent="0.2">
      <c r="A3114" t="s">
        <v>600</v>
      </c>
      <c r="B3114" t="s">
        <v>591</v>
      </c>
      <c r="C3114" s="1" t="s">
        <v>276</v>
      </c>
      <c r="D3114" s="1" t="s">
        <v>279</v>
      </c>
      <c r="E3114" s="2">
        <v>3</v>
      </c>
      <c r="F3114" s="3">
        <v>1</v>
      </c>
      <c r="G3114" s="2">
        <v>20</v>
      </c>
      <c r="H3114" s="3">
        <v>5</v>
      </c>
      <c r="I3114" s="69" t="str">
        <f>VLOOKUP(C3114,СПРАВОЧНИК!B:D,2,0)</f>
        <v>КИТАЙ</v>
      </c>
      <c r="J3114" s="69" t="str">
        <f>VLOOKUP(C3114,СПРАВОЧНИК!B:D,3,0)</f>
        <v>ИНОМАРКИ</v>
      </c>
      <c r="K3114" s="69" t="str">
        <f>VLOOKUP(СВОД2023[[#This Row],[ФО]],СПРАВОЧНИК!H:P,2,0)</f>
        <v>Приволжский ФО</v>
      </c>
    </row>
    <row r="3115" spans="1:11" x14ac:dyDescent="0.2">
      <c r="A3115" t="s">
        <v>600</v>
      </c>
      <c r="B3115" t="s">
        <v>591</v>
      </c>
      <c r="C3115" s="1" t="s">
        <v>276</v>
      </c>
      <c r="D3115" s="1" t="s">
        <v>280</v>
      </c>
      <c r="E3115" s="2">
        <v>2</v>
      </c>
      <c r="F3115" s="3"/>
      <c r="G3115" s="2">
        <v>3</v>
      </c>
      <c r="H3115" s="3"/>
      <c r="I3115" s="69" t="str">
        <f>VLOOKUP(C3115,СПРАВОЧНИК!B:D,2,0)</f>
        <v>КИТАЙ</v>
      </c>
      <c r="J3115" s="69" t="str">
        <f>VLOOKUP(C3115,СПРАВОЧНИК!B:D,3,0)</f>
        <v>ИНОМАРКИ</v>
      </c>
      <c r="K3115" s="69" t="str">
        <f>VLOOKUP(СВОД2023[[#This Row],[ФО]],СПРАВОЧНИК!H:P,2,0)</f>
        <v>Приволжский ФО</v>
      </c>
    </row>
    <row r="3116" spans="1:11" x14ac:dyDescent="0.2">
      <c r="A3116" t="s">
        <v>600</v>
      </c>
      <c r="B3116" t="s">
        <v>591</v>
      </c>
      <c r="C3116" s="1" t="s">
        <v>276</v>
      </c>
      <c r="D3116" s="1" t="s">
        <v>822</v>
      </c>
      <c r="E3116" s="2">
        <v>1</v>
      </c>
      <c r="F3116" s="3"/>
      <c r="G3116" s="2">
        <v>1</v>
      </c>
      <c r="H3116" s="3"/>
      <c r="I3116" s="69" t="str">
        <f>VLOOKUP(C3116,СПРАВОЧНИК!B:D,2,0)</f>
        <v>КИТАЙ</v>
      </c>
      <c r="J3116" s="69" t="str">
        <f>VLOOKUP(C3116,СПРАВОЧНИК!B:D,3,0)</f>
        <v>ИНОМАРКИ</v>
      </c>
      <c r="K3116" s="69" t="str">
        <f>VLOOKUP(СВОД2023[[#This Row],[ФО]],СПРАВОЧНИК!H:P,2,0)</f>
        <v>Приволжский ФО</v>
      </c>
    </row>
    <row r="3117" spans="1:11" x14ac:dyDescent="0.2">
      <c r="A3117" t="s">
        <v>600</v>
      </c>
      <c r="B3117" t="s">
        <v>591</v>
      </c>
      <c r="C3117" s="1" t="s">
        <v>276</v>
      </c>
      <c r="D3117" s="1" t="s">
        <v>282</v>
      </c>
      <c r="E3117" s="2"/>
      <c r="F3117" s="3">
        <v>1</v>
      </c>
      <c r="G3117" s="2">
        <v>1</v>
      </c>
      <c r="H3117" s="3">
        <v>9</v>
      </c>
      <c r="I3117" s="69" t="str">
        <f>VLOOKUP(C3117,СПРАВОЧНИК!B:D,2,0)</f>
        <v>КИТАЙ</v>
      </c>
      <c r="J3117" s="69" t="str">
        <f>VLOOKUP(C3117,СПРАВОЧНИК!B:D,3,0)</f>
        <v>ИНОМАРКИ</v>
      </c>
      <c r="K3117" s="69" t="str">
        <f>VLOOKUP(СВОД2023[[#This Row],[ФО]],СПРАВОЧНИК!H:P,2,0)</f>
        <v>Приволжский ФО</v>
      </c>
    </row>
    <row r="3118" spans="1:11" x14ac:dyDescent="0.2">
      <c r="A3118" t="s">
        <v>600</v>
      </c>
      <c r="B3118" t="s">
        <v>591</v>
      </c>
      <c r="C3118" s="1" t="s">
        <v>276</v>
      </c>
      <c r="D3118" s="1" t="s">
        <v>2193</v>
      </c>
      <c r="E3118" s="2"/>
      <c r="F3118" s="3"/>
      <c r="G3118" s="2">
        <v>1</v>
      </c>
      <c r="H3118" s="3"/>
      <c r="I3118" s="69" t="str">
        <f>VLOOKUP(C3118,СПРАВОЧНИК!B:D,2,0)</f>
        <v>КИТАЙ</v>
      </c>
      <c r="J3118" s="69" t="str">
        <f>VLOOKUP(C3118,СПРАВОЧНИК!B:D,3,0)</f>
        <v>ИНОМАРКИ</v>
      </c>
      <c r="K3118" s="69" t="str">
        <f>VLOOKUP(СВОД2023[[#This Row],[ФО]],СПРАВОЧНИК!H:P,2,0)</f>
        <v>Приволжский ФО</v>
      </c>
    </row>
    <row r="3119" spans="1:11" x14ac:dyDescent="0.2">
      <c r="A3119" t="s">
        <v>600</v>
      </c>
      <c r="B3119" t="s">
        <v>591</v>
      </c>
      <c r="C3119" s="1" t="s">
        <v>276</v>
      </c>
      <c r="D3119" s="1" t="s">
        <v>283</v>
      </c>
      <c r="E3119" s="2">
        <v>5</v>
      </c>
      <c r="F3119" s="3">
        <v>2</v>
      </c>
      <c r="G3119" s="2">
        <v>22</v>
      </c>
      <c r="H3119" s="3">
        <v>11</v>
      </c>
      <c r="I3119" s="69" t="str">
        <f>VLOOKUP(C3119,СПРАВОЧНИК!B:D,2,0)</f>
        <v>КИТАЙ</v>
      </c>
      <c r="J3119" s="69" t="str">
        <f>VLOOKUP(C3119,СПРАВОЧНИК!B:D,3,0)</f>
        <v>ИНОМАРКИ</v>
      </c>
      <c r="K3119" s="69" t="str">
        <f>VLOOKUP(СВОД2023[[#This Row],[ФО]],СПРАВОЧНИК!H:P,2,0)</f>
        <v>Приволжский ФО</v>
      </c>
    </row>
    <row r="3120" spans="1:11" x14ac:dyDescent="0.2">
      <c r="A3120" t="s">
        <v>600</v>
      </c>
      <c r="B3120" t="s">
        <v>591</v>
      </c>
      <c r="C3120" s="1" t="s">
        <v>276</v>
      </c>
      <c r="D3120" s="1" t="s">
        <v>284</v>
      </c>
      <c r="E3120" s="2"/>
      <c r="F3120" s="3"/>
      <c r="G3120" s="2">
        <v>1</v>
      </c>
      <c r="H3120" s="3">
        <v>1</v>
      </c>
      <c r="I3120" s="69" t="str">
        <f>VLOOKUP(C3120,СПРАВОЧНИК!B:D,2,0)</f>
        <v>КИТАЙ</v>
      </c>
      <c r="J3120" s="69" t="str">
        <f>VLOOKUP(C3120,СПРАВОЧНИК!B:D,3,0)</f>
        <v>ИНОМАРКИ</v>
      </c>
      <c r="K3120" s="69" t="str">
        <f>VLOOKUP(СВОД2023[[#This Row],[ФО]],СПРАВОЧНИК!H:P,2,0)</f>
        <v>Приволжский ФО</v>
      </c>
    </row>
    <row r="3121" spans="1:11" x14ac:dyDescent="0.2">
      <c r="A3121" t="s">
        <v>600</v>
      </c>
      <c r="B3121" t="s">
        <v>591</v>
      </c>
      <c r="C3121" s="1" t="s">
        <v>276</v>
      </c>
      <c r="D3121" s="1" t="s">
        <v>2194</v>
      </c>
      <c r="E3121" s="2">
        <v>3</v>
      </c>
      <c r="F3121" s="3"/>
      <c r="G3121" s="2">
        <v>6</v>
      </c>
      <c r="H3121" s="3">
        <v>1</v>
      </c>
      <c r="I3121" s="69" t="str">
        <f>VLOOKUP(C3121,СПРАВОЧНИК!B:D,2,0)</f>
        <v>КИТАЙ</v>
      </c>
      <c r="J3121" s="69" t="str">
        <f>VLOOKUP(C3121,СПРАВОЧНИК!B:D,3,0)</f>
        <v>ИНОМАРКИ</v>
      </c>
      <c r="K3121" s="69" t="str">
        <f>VLOOKUP(СВОД2023[[#This Row],[ФО]],СПРАВОЧНИК!H:P,2,0)</f>
        <v>Приволжский ФО</v>
      </c>
    </row>
    <row r="3122" spans="1:11" x14ac:dyDescent="0.2">
      <c r="A3122" t="s">
        <v>600</v>
      </c>
      <c r="B3122" t="s">
        <v>591</v>
      </c>
      <c r="C3122" s="1" t="s">
        <v>285</v>
      </c>
      <c r="D3122" s="1" t="s">
        <v>286</v>
      </c>
      <c r="E3122" s="2">
        <v>4</v>
      </c>
      <c r="F3122" s="3">
        <v>4</v>
      </c>
      <c r="G3122" s="2">
        <v>34</v>
      </c>
      <c r="H3122" s="3">
        <v>22</v>
      </c>
      <c r="I3122" s="69" t="str">
        <f>VLOOKUP(C3122,СПРАВОЧНИК!B:D,2,0)</f>
        <v>ЕВРОПА</v>
      </c>
      <c r="J3122" s="69" t="str">
        <f>VLOOKUP(C3122,СПРАВОЧНИК!B:D,3,0)</f>
        <v>ИНОМАРКИ</v>
      </c>
      <c r="K3122" s="69" t="str">
        <f>VLOOKUP(СВОД2023[[#This Row],[ФО]],СПРАВОЧНИК!H:P,2,0)</f>
        <v>Приволжский ФО</v>
      </c>
    </row>
    <row r="3123" spans="1:11" x14ac:dyDescent="0.2">
      <c r="A3123" t="s">
        <v>600</v>
      </c>
      <c r="B3123" t="s">
        <v>591</v>
      </c>
      <c r="C3123" s="1" t="s">
        <v>285</v>
      </c>
      <c r="D3123" s="1" t="s">
        <v>2195</v>
      </c>
      <c r="E3123" s="2">
        <v>1</v>
      </c>
      <c r="F3123" s="3"/>
      <c r="G3123" s="2">
        <v>1</v>
      </c>
      <c r="H3123" s="3"/>
      <c r="I3123" s="69" t="str">
        <f>VLOOKUP(C3123,СПРАВОЧНИК!B:D,2,0)</f>
        <v>ЕВРОПА</v>
      </c>
      <c r="J3123" s="69" t="str">
        <f>VLOOKUP(C3123,СПРАВОЧНИК!B:D,3,0)</f>
        <v>ИНОМАРКИ</v>
      </c>
      <c r="K3123" s="69" t="str">
        <f>VLOOKUP(СВОД2023[[#This Row],[ФО]],СПРАВОЧНИК!H:P,2,0)</f>
        <v>Приволжский ФО</v>
      </c>
    </row>
    <row r="3124" spans="1:11" x14ac:dyDescent="0.2">
      <c r="A3124" t="s">
        <v>600</v>
      </c>
      <c r="B3124" t="s">
        <v>591</v>
      </c>
      <c r="C3124" s="1" t="s">
        <v>285</v>
      </c>
      <c r="D3124" s="1" t="s">
        <v>287</v>
      </c>
      <c r="E3124" s="2">
        <v>17</v>
      </c>
      <c r="F3124" s="3">
        <v>4</v>
      </c>
      <c r="G3124" s="2">
        <v>95</v>
      </c>
      <c r="H3124" s="3">
        <v>45</v>
      </c>
      <c r="I3124" s="69" t="str">
        <f>VLOOKUP(C3124,СПРАВОЧНИК!B:D,2,0)</f>
        <v>ЕВРОПА</v>
      </c>
      <c r="J3124" s="69" t="str">
        <f>VLOOKUP(C3124,СПРАВОЧНИК!B:D,3,0)</f>
        <v>ИНОМАРКИ</v>
      </c>
      <c r="K3124" s="69" t="str">
        <f>VLOOKUP(СВОД2023[[#This Row],[ФО]],СПРАВОЧНИК!H:P,2,0)</f>
        <v>Приволжский ФО</v>
      </c>
    </row>
    <row r="3125" spans="1:11" x14ac:dyDescent="0.2">
      <c r="A3125" t="s">
        <v>600</v>
      </c>
      <c r="B3125" t="s">
        <v>591</v>
      </c>
      <c r="C3125" s="1" t="s">
        <v>285</v>
      </c>
      <c r="D3125" s="1" t="s">
        <v>288</v>
      </c>
      <c r="E3125" s="2">
        <v>2</v>
      </c>
      <c r="F3125" s="3">
        <v>2</v>
      </c>
      <c r="G3125" s="2">
        <v>6</v>
      </c>
      <c r="H3125" s="3">
        <v>4</v>
      </c>
      <c r="I3125" s="69" t="str">
        <f>VLOOKUP(C3125,СПРАВОЧНИК!B:D,2,0)</f>
        <v>ЕВРОПА</v>
      </c>
      <c r="J3125" s="69" t="str">
        <f>VLOOKUP(C3125,СПРАВОЧНИК!B:D,3,0)</f>
        <v>ИНОМАРКИ</v>
      </c>
      <c r="K3125" s="69" t="str">
        <f>VLOOKUP(СВОД2023[[#This Row],[ФО]],СПРАВОЧНИК!H:P,2,0)</f>
        <v>Приволжский ФО</v>
      </c>
    </row>
    <row r="3126" spans="1:11" x14ac:dyDescent="0.2">
      <c r="A3126" t="s">
        <v>600</v>
      </c>
      <c r="B3126" t="s">
        <v>591</v>
      </c>
      <c r="C3126" s="1" t="s">
        <v>285</v>
      </c>
      <c r="D3126" s="1" t="s">
        <v>289</v>
      </c>
      <c r="E3126" s="2">
        <v>1</v>
      </c>
      <c r="F3126" s="3"/>
      <c r="G3126" s="2">
        <v>6</v>
      </c>
      <c r="H3126" s="3">
        <v>3</v>
      </c>
      <c r="I3126" s="69" t="str">
        <f>VLOOKUP(C3126,СПРАВОЧНИК!B:D,2,0)</f>
        <v>ЕВРОПА</v>
      </c>
      <c r="J3126" s="69" t="str">
        <f>VLOOKUP(C3126,СПРАВОЧНИК!B:D,3,0)</f>
        <v>ИНОМАРКИ</v>
      </c>
      <c r="K3126" s="69" t="str">
        <f>VLOOKUP(СВОД2023[[#This Row],[ФО]],СПРАВОЧНИК!H:P,2,0)</f>
        <v>Приволжский ФО</v>
      </c>
    </row>
    <row r="3127" spans="1:11" x14ac:dyDescent="0.2">
      <c r="A3127" t="s">
        <v>600</v>
      </c>
      <c r="B3127" t="s">
        <v>591</v>
      </c>
      <c r="C3127" s="1" t="s">
        <v>285</v>
      </c>
      <c r="D3127" s="1" t="s">
        <v>2196</v>
      </c>
      <c r="E3127" s="2"/>
      <c r="F3127" s="3">
        <v>1</v>
      </c>
      <c r="G3127" s="2"/>
      <c r="H3127" s="3">
        <v>2</v>
      </c>
      <c r="I3127" s="69" t="str">
        <f>VLOOKUP(C3127,СПРАВОЧНИК!B:D,2,0)</f>
        <v>ЕВРОПА</v>
      </c>
      <c r="J3127" s="69" t="str">
        <f>VLOOKUP(C3127,СПРАВОЧНИК!B:D,3,0)</f>
        <v>ИНОМАРКИ</v>
      </c>
      <c r="K3127" s="69" t="str">
        <f>VLOOKUP(СВОД2023[[#This Row],[ФО]],СПРАВОЧНИК!H:P,2,0)</f>
        <v>Приволжский ФО</v>
      </c>
    </row>
    <row r="3128" spans="1:11" x14ac:dyDescent="0.2">
      <c r="A3128" t="s">
        <v>600</v>
      </c>
      <c r="B3128" t="s">
        <v>591</v>
      </c>
      <c r="C3128" s="1" t="s">
        <v>285</v>
      </c>
      <c r="D3128" s="1" t="s">
        <v>1552</v>
      </c>
      <c r="E3128" s="2"/>
      <c r="F3128" s="3">
        <v>2</v>
      </c>
      <c r="G3128" s="2">
        <v>10</v>
      </c>
      <c r="H3128" s="3">
        <v>11</v>
      </c>
      <c r="I3128" s="69" t="str">
        <f>VLOOKUP(C3128,СПРАВОЧНИК!B:D,2,0)</f>
        <v>ЕВРОПА</v>
      </c>
      <c r="J3128" s="69" t="str">
        <f>VLOOKUP(C3128,СПРАВОЧНИК!B:D,3,0)</f>
        <v>ИНОМАРКИ</v>
      </c>
      <c r="K3128" s="69" t="str">
        <f>VLOOKUP(СВОД2023[[#This Row],[ФО]],СПРАВОЧНИК!H:P,2,0)</f>
        <v>Приволжский ФО</v>
      </c>
    </row>
    <row r="3129" spans="1:11" x14ac:dyDescent="0.2">
      <c r="A3129" t="s">
        <v>600</v>
      </c>
      <c r="B3129" t="s">
        <v>591</v>
      </c>
      <c r="C3129" s="1" t="s">
        <v>285</v>
      </c>
      <c r="D3129" s="1" t="s">
        <v>2197</v>
      </c>
      <c r="E3129" s="2"/>
      <c r="F3129" s="3"/>
      <c r="G3129" s="2">
        <v>2</v>
      </c>
      <c r="H3129" s="3"/>
      <c r="I3129" s="69" t="str">
        <f>VLOOKUP(C3129,СПРАВОЧНИК!B:D,2,0)</f>
        <v>ЕВРОПА</v>
      </c>
      <c r="J3129" s="69" t="str">
        <f>VLOOKUP(C3129,СПРАВОЧНИК!B:D,3,0)</f>
        <v>ИНОМАРКИ</v>
      </c>
      <c r="K3129" s="69" t="str">
        <f>VLOOKUP(СВОД2023[[#This Row],[ФО]],СПРАВОЧНИК!H:P,2,0)</f>
        <v>Приволжский ФО</v>
      </c>
    </row>
    <row r="3130" spans="1:11" x14ac:dyDescent="0.2">
      <c r="A3130" t="s">
        <v>600</v>
      </c>
      <c r="B3130" t="s">
        <v>591</v>
      </c>
      <c r="C3130" s="1" t="s">
        <v>285</v>
      </c>
      <c r="D3130" s="1" t="s">
        <v>1553</v>
      </c>
      <c r="E3130" s="2">
        <v>3</v>
      </c>
      <c r="F3130" s="3">
        <v>2</v>
      </c>
      <c r="G3130" s="2">
        <v>20</v>
      </c>
      <c r="H3130" s="3">
        <v>12</v>
      </c>
      <c r="I3130" s="69" t="str">
        <f>VLOOKUP(C3130,СПРАВОЧНИК!B:D,2,0)</f>
        <v>ЕВРОПА</v>
      </c>
      <c r="J3130" s="69" t="str">
        <f>VLOOKUP(C3130,СПРАВОЧНИК!B:D,3,0)</f>
        <v>ИНОМАРКИ</v>
      </c>
      <c r="K3130" s="69" t="str">
        <f>VLOOKUP(СВОД2023[[#This Row],[ФО]],СПРАВОЧНИК!H:P,2,0)</f>
        <v>Приволжский ФО</v>
      </c>
    </row>
    <row r="3131" spans="1:11" x14ac:dyDescent="0.2">
      <c r="A3131" t="s">
        <v>600</v>
      </c>
      <c r="B3131" t="s">
        <v>591</v>
      </c>
      <c r="C3131" s="1" t="s">
        <v>285</v>
      </c>
      <c r="D3131" s="1" t="s">
        <v>290</v>
      </c>
      <c r="E3131" s="2">
        <v>18</v>
      </c>
      <c r="F3131" s="3">
        <v>16</v>
      </c>
      <c r="G3131" s="2">
        <v>147</v>
      </c>
      <c r="H3131" s="3">
        <v>90</v>
      </c>
      <c r="I3131" s="69" t="str">
        <f>VLOOKUP(C3131,СПРАВОЧНИК!B:D,2,0)</f>
        <v>ЕВРОПА</v>
      </c>
      <c r="J3131" s="69" t="str">
        <f>VLOOKUP(C3131,СПРАВОЧНИК!B:D,3,0)</f>
        <v>ИНОМАРКИ</v>
      </c>
      <c r="K3131" s="69" t="str">
        <f>VLOOKUP(СВОД2023[[#This Row],[ФО]],СПРАВОЧНИК!H:P,2,0)</f>
        <v>Приволжский ФО</v>
      </c>
    </row>
    <row r="3132" spans="1:11" x14ac:dyDescent="0.2">
      <c r="A3132" t="s">
        <v>600</v>
      </c>
      <c r="B3132" t="s">
        <v>591</v>
      </c>
      <c r="C3132" s="1" t="s">
        <v>285</v>
      </c>
      <c r="D3132" s="1" t="s">
        <v>1554</v>
      </c>
      <c r="E3132" s="2">
        <v>4</v>
      </c>
      <c r="F3132" s="3">
        <v>5</v>
      </c>
      <c r="G3132" s="2">
        <v>30</v>
      </c>
      <c r="H3132" s="3">
        <v>27</v>
      </c>
      <c r="I3132" s="69" t="str">
        <f>VLOOKUP(C3132,СПРАВОЧНИК!B:D,2,0)</f>
        <v>ЕВРОПА</v>
      </c>
      <c r="J3132" s="69" t="str">
        <f>VLOOKUP(C3132,СПРАВОЧНИК!B:D,3,0)</f>
        <v>ИНОМАРКИ</v>
      </c>
      <c r="K3132" s="69" t="str">
        <f>VLOOKUP(СВОД2023[[#This Row],[ФО]],СПРАВОЧНИК!H:P,2,0)</f>
        <v>Приволжский ФО</v>
      </c>
    </row>
    <row r="3133" spans="1:11" x14ac:dyDescent="0.2">
      <c r="A3133" t="s">
        <v>600</v>
      </c>
      <c r="B3133" t="s">
        <v>591</v>
      </c>
      <c r="C3133" s="1" t="s">
        <v>285</v>
      </c>
      <c r="D3133" s="1" t="s">
        <v>1555</v>
      </c>
      <c r="E3133" s="2">
        <v>17</v>
      </c>
      <c r="F3133" s="3">
        <v>6</v>
      </c>
      <c r="G3133" s="2">
        <v>67</v>
      </c>
      <c r="H3133" s="3">
        <v>50</v>
      </c>
      <c r="I3133" s="69" t="str">
        <f>VLOOKUP(C3133,СПРАВОЧНИК!B:D,2,0)</f>
        <v>ЕВРОПА</v>
      </c>
      <c r="J3133" s="69" t="str">
        <f>VLOOKUP(C3133,СПРАВОЧНИК!B:D,3,0)</f>
        <v>ИНОМАРКИ</v>
      </c>
      <c r="K3133" s="69" t="str">
        <f>VLOOKUP(СВОД2023[[#This Row],[ФО]],СПРАВОЧНИК!H:P,2,0)</f>
        <v>Приволжский ФО</v>
      </c>
    </row>
    <row r="3134" spans="1:11" x14ac:dyDescent="0.2">
      <c r="A3134" t="s">
        <v>600</v>
      </c>
      <c r="B3134" t="s">
        <v>591</v>
      </c>
      <c r="C3134" s="1" t="s">
        <v>291</v>
      </c>
      <c r="D3134" s="1" t="s">
        <v>292</v>
      </c>
      <c r="E3134" s="2">
        <v>17</v>
      </c>
      <c r="F3134" s="3">
        <v>3</v>
      </c>
      <c r="G3134" s="2">
        <v>92</v>
      </c>
      <c r="H3134" s="3">
        <v>39</v>
      </c>
      <c r="I3134" s="69" t="str">
        <f>VLOOKUP(C3134,СПРАВОЧНИК!B:D,2,0)</f>
        <v>США</v>
      </c>
      <c r="J3134" s="69" t="str">
        <f>VLOOKUP(C3134,СПРАВОЧНИК!B:D,3,0)</f>
        <v>ИНОМАРКИ</v>
      </c>
      <c r="K3134" s="69" t="str">
        <f>VLOOKUP(СВОД2023[[#This Row],[ФО]],СПРАВОЧНИК!H:P,2,0)</f>
        <v>Приволжский ФО</v>
      </c>
    </row>
    <row r="3135" spans="1:11" x14ac:dyDescent="0.2">
      <c r="A3135" t="s">
        <v>600</v>
      </c>
      <c r="B3135" t="s">
        <v>591</v>
      </c>
      <c r="C3135" s="1" t="s">
        <v>291</v>
      </c>
      <c r="D3135" s="1" t="s">
        <v>1556</v>
      </c>
      <c r="E3135" s="2">
        <v>1</v>
      </c>
      <c r="F3135" s="3">
        <v>1</v>
      </c>
      <c r="G3135" s="2">
        <v>11</v>
      </c>
      <c r="H3135" s="3">
        <v>5</v>
      </c>
      <c r="I3135" s="69" t="str">
        <f>VLOOKUP(C3135,СПРАВОЧНИК!B:D,2,0)</f>
        <v>США</v>
      </c>
      <c r="J3135" s="69" t="str">
        <f>VLOOKUP(C3135,СПРАВОЧНИК!B:D,3,0)</f>
        <v>ИНОМАРКИ</v>
      </c>
      <c r="K3135" s="69" t="str">
        <f>VLOOKUP(СВОД2023[[#This Row],[ФО]],СПРАВОЧНИК!H:P,2,0)</f>
        <v>Приволжский ФО</v>
      </c>
    </row>
    <row r="3136" spans="1:11" x14ac:dyDescent="0.2">
      <c r="A3136" t="s">
        <v>600</v>
      </c>
      <c r="B3136" t="s">
        <v>591</v>
      </c>
      <c r="C3136" s="1" t="s">
        <v>291</v>
      </c>
      <c r="D3136" s="1" t="s">
        <v>293</v>
      </c>
      <c r="E3136" s="2">
        <v>18</v>
      </c>
      <c r="F3136" s="3">
        <v>10</v>
      </c>
      <c r="G3136" s="2">
        <v>101</v>
      </c>
      <c r="H3136" s="3">
        <v>53</v>
      </c>
      <c r="I3136" s="69" t="str">
        <f>VLOOKUP(C3136,СПРАВОЧНИК!B:D,2,0)</f>
        <v>США</v>
      </c>
      <c r="J3136" s="69" t="str">
        <f>VLOOKUP(C3136,СПРАВОЧНИК!B:D,3,0)</f>
        <v>ИНОМАРКИ</v>
      </c>
      <c r="K3136" s="69" t="str">
        <f>VLOOKUP(СВОД2023[[#This Row],[ФО]],СПРАВОЧНИК!H:P,2,0)</f>
        <v>Приволжский ФО</v>
      </c>
    </row>
    <row r="3137" spans="1:11" x14ac:dyDescent="0.2">
      <c r="A3137" t="s">
        <v>600</v>
      </c>
      <c r="B3137" t="s">
        <v>591</v>
      </c>
      <c r="C3137" s="1" t="s">
        <v>291</v>
      </c>
      <c r="D3137" s="1" t="s">
        <v>294</v>
      </c>
      <c r="E3137" s="2">
        <v>68</v>
      </c>
      <c r="F3137" s="3">
        <v>51</v>
      </c>
      <c r="G3137" s="2">
        <v>373</v>
      </c>
      <c r="H3137" s="3">
        <v>274</v>
      </c>
      <c r="I3137" s="69" t="str">
        <f>VLOOKUP(C3137,СПРАВОЧНИК!B:D,2,0)</f>
        <v>США</v>
      </c>
      <c r="J3137" s="69" t="str">
        <f>VLOOKUP(C3137,СПРАВОЧНИК!B:D,3,0)</f>
        <v>ИНОМАРКИ</v>
      </c>
      <c r="K3137" s="69" t="str">
        <f>VLOOKUP(СВОД2023[[#This Row],[ФО]],СПРАВОЧНИК!H:P,2,0)</f>
        <v>Приволжский ФО</v>
      </c>
    </row>
    <row r="3138" spans="1:11" x14ac:dyDescent="0.2">
      <c r="A3138" t="s">
        <v>600</v>
      </c>
      <c r="B3138" t="s">
        <v>591</v>
      </c>
      <c r="C3138" s="1" t="s">
        <v>291</v>
      </c>
      <c r="D3138" s="1" t="s">
        <v>1557</v>
      </c>
      <c r="E3138" s="2">
        <v>8</v>
      </c>
      <c r="F3138" s="3">
        <v>8</v>
      </c>
      <c r="G3138" s="2">
        <v>28</v>
      </c>
      <c r="H3138" s="3">
        <v>30</v>
      </c>
      <c r="I3138" s="69" t="str">
        <f>VLOOKUP(C3138,СПРАВОЧНИК!B:D,2,0)</f>
        <v>США</v>
      </c>
      <c r="J3138" s="69" t="str">
        <f>VLOOKUP(C3138,СПРАВОЧНИК!B:D,3,0)</f>
        <v>ИНОМАРКИ</v>
      </c>
      <c r="K3138" s="69" t="str">
        <f>VLOOKUP(СВОД2023[[#This Row],[ФО]],СПРАВОЧНИК!H:P,2,0)</f>
        <v>Приволжский ФО</v>
      </c>
    </row>
    <row r="3139" spans="1:11" x14ac:dyDescent="0.2">
      <c r="A3139" t="s">
        <v>600</v>
      </c>
      <c r="B3139" t="s">
        <v>591</v>
      </c>
      <c r="C3139" s="1" t="s">
        <v>291</v>
      </c>
      <c r="D3139" s="1" t="s">
        <v>1558</v>
      </c>
      <c r="E3139" s="2"/>
      <c r="F3139" s="3"/>
      <c r="G3139" s="2">
        <v>10</v>
      </c>
      <c r="H3139" s="3">
        <v>2</v>
      </c>
      <c r="I3139" s="69" t="str">
        <f>VLOOKUP(C3139,СПРАВОЧНИК!B:D,2,0)</f>
        <v>США</v>
      </c>
      <c r="J3139" s="69" t="str">
        <f>VLOOKUP(C3139,СПРАВОЧНИК!B:D,3,0)</f>
        <v>ИНОМАРКИ</v>
      </c>
      <c r="K3139" s="69" t="str">
        <f>VLOOKUP(СВОД2023[[#This Row],[ФО]],СПРАВОЧНИК!H:P,2,0)</f>
        <v>Приволжский ФО</v>
      </c>
    </row>
    <row r="3140" spans="1:11" x14ac:dyDescent="0.2">
      <c r="A3140" t="s">
        <v>600</v>
      </c>
      <c r="B3140" t="s">
        <v>591</v>
      </c>
      <c r="C3140" s="1" t="s">
        <v>291</v>
      </c>
      <c r="D3140" s="1" t="s">
        <v>295</v>
      </c>
      <c r="E3140" s="2">
        <v>6</v>
      </c>
      <c r="F3140" s="3">
        <v>1</v>
      </c>
      <c r="G3140" s="2">
        <v>29</v>
      </c>
      <c r="H3140" s="3">
        <v>3</v>
      </c>
      <c r="I3140" s="69" t="str">
        <f>VLOOKUP(C3140,СПРАВОЧНИК!B:D,2,0)</f>
        <v>США</v>
      </c>
      <c r="J3140" s="69" t="str">
        <f>VLOOKUP(C3140,СПРАВОЧНИК!B:D,3,0)</f>
        <v>ИНОМАРКИ</v>
      </c>
      <c r="K3140" s="69" t="str">
        <f>VLOOKUP(СВОД2023[[#This Row],[ФО]],СПРАВОЧНИК!H:P,2,0)</f>
        <v>Приволжский ФО</v>
      </c>
    </row>
    <row r="3141" spans="1:11" x14ac:dyDescent="0.2">
      <c r="A3141" t="s">
        <v>600</v>
      </c>
      <c r="B3141" t="s">
        <v>591</v>
      </c>
      <c r="C3141" s="1" t="s">
        <v>291</v>
      </c>
      <c r="D3141" s="1" t="s">
        <v>296</v>
      </c>
      <c r="E3141" s="2">
        <v>18</v>
      </c>
      <c r="F3141" s="3">
        <v>6</v>
      </c>
      <c r="G3141" s="2">
        <v>100</v>
      </c>
      <c r="H3141" s="3">
        <v>52</v>
      </c>
      <c r="I3141" s="69" t="str">
        <f>VLOOKUP(C3141,СПРАВОЧНИК!B:D,2,0)</f>
        <v>США</v>
      </c>
      <c r="J3141" s="69" t="str">
        <f>VLOOKUP(C3141,СПРАВОЧНИК!B:D,3,0)</f>
        <v>ИНОМАРКИ</v>
      </c>
      <c r="K3141" s="69" t="str">
        <f>VLOOKUP(СВОД2023[[#This Row],[ФО]],СПРАВОЧНИК!H:P,2,0)</f>
        <v>Приволжский ФО</v>
      </c>
    </row>
    <row r="3142" spans="1:11" x14ac:dyDescent="0.2">
      <c r="A3142" t="s">
        <v>600</v>
      </c>
      <c r="B3142" t="s">
        <v>591</v>
      </c>
      <c r="C3142" s="1" t="s">
        <v>569</v>
      </c>
      <c r="D3142" s="1" t="s">
        <v>827</v>
      </c>
      <c r="E3142" s="2"/>
      <c r="F3142" s="3"/>
      <c r="G3142" s="2">
        <v>1</v>
      </c>
      <c r="H3142" s="3"/>
      <c r="I3142" s="69" t="str">
        <f>VLOOKUP(C3142,СПРАВОЧНИК!B:D,2,0)</f>
        <v>КИТАЙ</v>
      </c>
      <c r="J3142" s="69" t="str">
        <f>VLOOKUP(C3142,СПРАВОЧНИК!B:D,3,0)</f>
        <v>ИНОМАРКИ</v>
      </c>
      <c r="K3142" s="69" t="str">
        <f>VLOOKUP(СВОД2023[[#This Row],[ФО]],СПРАВОЧНИК!H:P,2,0)</f>
        <v>Приволжский ФО</v>
      </c>
    </row>
    <row r="3143" spans="1:11" x14ac:dyDescent="0.2">
      <c r="A3143" t="s">
        <v>600</v>
      </c>
      <c r="B3143" t="s">
        <v>591</v>
      </c>
      <c r="C3143" s="1" t="s">
        <v>299</v>
      </c>
      <c r="D3143" s="1" t="s">
        <v>300</v>
      </c>
      <c r="E3143" s="2">
        <v>1</v>
      </c>
      <c r="F3143" s="3"/>
      <c r="G3143" s="2">
        <v>1</v>
      </c>
      <c r="H3143" s="3"/>
      <c r="I3143" s="69" t="str">
        <f>VLOOKUP(C3143,СПРАВОЧНИК!B:D,2,0)</f>
        <v>КИТАЙ</v>
      </c>
      <c r="J3143" s="69" t="str">
        <f>VLOOKUP(C3143,СПРАВОЧНИК!B:D,3,0)</f>
        <v>ИНОМАРКИ</v>
      </c>
      <c r="K3143" s="69" t="str">
        <f>VLOOKUP(СВОД2023[[#This Row],[ФО]],СПРАВОЧНИК!H:P,2,0)</f>
        <v>Приволжский ФО</v>
      </c>
    </row>
    <row r="3144" spans="1:11" x14ac:dyDescent="0.2">
      <c r="A3144" t="s">
        <v>600</v>
      </c>
      <c r="B3144" t="s">
        <v>591</v>
      </c>
      <c r="C3144" s="1" t="s">
        <v>301</v>
      </c>
      <c r="D3144" s="1" t="s">
        <v>2198</v>
      </c>
      <c r="E3144" s="2">
        <v>2</v>
      </c>
      <c r="F3144" s="3">
        <v>3</v>
      </c>
      <c r="G3144" s="2">
        <v>16</v>
      </c>
      <c r="H3144" s="3">
        <v>13</v>
      </c>
      <c r="I3144" s="69" t="str">
        <f>VLOOKUP(C3144,СПРАВОЧНИК!B:D,2,0)</f>
        <v>КОРЕЯ</v>
      </c>
      <c r="J3144" s="69" t="str">
        <f>VLOOKUP(C3144,СПРАВОЧНИК!B:D,3,0)</f>
        <v>ИНОМАРКИ</v>
      </c>
      <c r="K3144" s="69" t="str">
        <f>VLOOKUP(СВОД2023[[#This Row],[ФО]],СПРАВОЧНИК!H:P,2,0)</f>
        <v>Приволжский ФО</v>
      </c>
    </row>
    <row r="3145" spans="1:11" x14ac:dyDescent="0.2">
      <c r="A3145" t="s">
        <v>600</v>
      </c>
      <c r="B3145" t="s">
        <v>591</v>
      </c>
      <c r="C3145" s="1" t="s">
        <v>301</v>
      </c>
      <c r="D3145" s="1" t="s">
        <v>1559</v>
      </c>
      <c r="E3145" s="2"/>
      <c r="F3145" s="3"/>
      <c r="G3145" s="2"/>
      <c r="H3145" s="3">
        <v>2</v>
      </c>
      <c r="I3145" s="69" t="str">
        <f>VLOOKUP(C3145,СПРАВОЧНИК!B:D,2,0)</f>
        <v>КОРЕЯ</v>
      </c>
      <c r="J3145" s="69" t="str">
        <f>VLOOKUP(C3145,СПРАВОЧНИК!B:D,3,0)</f>
        <v>ИНОМАРКИ</v>
      </c>
      <c r="K3145" s="69" t="str">
        <f>VLOOKUP(СВОД2023[[#This Row],[ФО]],СПРАВОЧНИК!H:P,2,0)</f>
        <v>Приволжский ФО</v>
      </c>
    </row>
    <row r="3146" spans="1:11" x14ac:dyDescent="0.2">
      <c r="A3146" t="s">
        <v>600</v>
      </c>
      <c r="B3146" t="s">
        <v>591</v>
      </c>
      <c r="C3146" s="1" t="s">
        <v>301</v>
      </c>
      <c r="D3146" s="1" t="s">
        <v>986</v>
      </c>
      <c r="E3146" s="2">
        <v>19</v>
      </c>
      <c r="F3146" s="3">
        <v>9</v>
      </c>
      <c r="G3146" s="2">
        <v>86</v>
      </c>
      <c r="H3146" s="3">
        <v>63</v>
      </c>
      <c r="I3146" s="69" t="str">
        <f>VLOOKUP(C3146,СПРАВОЧНИК!B:D,2,0)</f>
        <v>КОРЕЯ</v>
      </c>
      <c r="J3146" s="69" t="str">
        <f>VLOOKUP(C3146,СПРАВОЧНИК!B:D,3,0)</f>
        <v>ИНОМАРКИ</v>
      </c>
      <c r="K3146" s="69" t="str">
        <f>VLOOKUP(СВОД2023[[#This Row],[ФО]],СПРАВОЧНИК!H:P,2,0)</f>
        <v>Приволжский ФО</v>
      </c>
    </row>
    <row r="3147" spans="1:11" x14ac:dyDescent="0.2">
      <c r="A3147" t="s">
        <v>600</v>
      </c>
      <c r="B3147" t="s">
        <v>591</v>
      </c>
      <c r="C3147" s="1" t="s">
        <v>301</v>
      </c>
      <c r="D3147" s="1" t="s">
        <v>987</v>
      </c>
      <c r="E3147" s="2">
        <v>143</v>
      </c>
      <c r="F3147" s="3">
        <v>19</v>
      </c>
      <c r="G3147" s="2">
        <v>534</v>
      </c>
      <c r="H3147" s="3">
        <v>115</v>
      </c>
      <c r="I3147" s="69" t="str">
        <f>VLOOKUP(C3147,СПРАВОЧНИК!B:D,2,0)</f>
        <v>КОРЕЯ</v>
      </c>
      <c r="J3147" s="69" t="str">
        <f>VLOOKUP(C3147,СПРАВОЧНИК!B:D,3,0)</f>
        <v>ИНОМАРКИ</v>
      </c>
      <c r="K3147" s="69" t="str">
        <f>VLOOKUP(СВОД2023[[#This Row],[ФО]],СПРАВОЧНИК!H:P,2,0)</f>
        <v>Приволжский ФО</v>
      </c>
    </row>
    <row r="3148" spans="1:11" x14ac:dyDescent="0.2">
      <c r="A3148" t="s">
        <v>600</v>
      </c>
      <c r="B3148" t="s">
        <v>591</v>
      </c>
      <c r="C3148" s="1" t="s">
        <v>301</v>
      </c>
      <c r="D3148" s="1" t="s">
        <v>988</v>
      </c>
      <c r="E3148" s="2">
        <v>726</v>
      </c>
      <c r="F3148" s="3">
        <v>563</v>
      </c>
      <c r="G3148" s="2">
        <v>3901</v>
      </c>
      <c r="H3148" s="3">
        <v>2698</v>
      </c>
      <c r="I3148" s="69" t="str">
        <f>VLOOKUP(C3148,СПРАВОЧНИК!B:D,2,0)</f>
        <v>КОРЕЯ</v>
      </c>
      <c r="J3148" s="69" t="str">
        <f>VLOOKUP(C3148,СПРАВОЧНИК!B:D,3,0)</f>
        <v>ИНОМАРКИ</v>
      </c>
      <c r="K3148" s="69" t="str">
        <f>VLOOKUP(СВОД2023[[#This Row],[ФО]],СПРАВОЧНИК!H:P,2,0)</f>
        <v>Приволжский ФО</v>
      </c>
    </row>
    <row r="3149" spans="1:11" x14ac:dyDescent="0.2">
      <c r="A3149" t="s">
        <v>600</v>
      </c>
      <c r="B3149" t="s">
        <v>591</v>
      </c>
      <c r="C3149" s="1" t="s">
        <v>301</v>
      </c>
      <c r="D3149" s="1" t="s">
        <v>989</v>
      </c>
      <c r="E3149" s="2">
        <v>530</v>
      </c>
      <c r="F3149" s="3">
        <v>388</v>
      </c>
      <c r="G3149" s="2">
        <v>2796</v>
      </c>
      <c r="H3149" s="3">
        <v>1816</v>
      </c>
      <c r="I3149" s="69" t="str">
        <f>VLOOKUP(C3149,СПРАВОЧНИК!B:D,2,0)</f>
        <v>КОРЕЯ</v>
      </c>
      <c r="J3149" s="69" t="str">
        <f>VLOOKUP(C3149,СПРАВОЧНИК!B:D,3,0)</f>
        <v>ИНОМАРКИ</v>
      </c>
      <c r="K3149" s="69" t="str">
        <f>VLOOKUP(СВОД2023[[#This Row],[ФО]],СПРАВОЧНИК!H:P,2,0)</f>
        <v>Приволжский ФО</v>
      </c>
    </row>
    <row r="3150" spans="1:11" x14ac:dyDescent="0.2">
      <c r="A3150" t="s">
        <v>600</v>
      </c>
      <c r="B3150" t="s">
        <v>591</v>
      </c>
      <c r="C3150" s="1" t="s">
        <v>301</v>
      </c>
      <c r="D3150" s="1" t="s">
        <v>2199</v>
      </c>
      <c r="E3150" s="2">
        <v>4</v>
      </c>
      <c r="F3150" s="3">
        <v>2</v>
      </c>
      <c r="G3150" s="2">
        <v>15</v>
      </c>
      <c r="H3150" s="3">
        <v>13</v>
      </c>
      <c r="I3150" s="69" t="str">
        <f>VLOOKUP(C3150,СПРАВОЧНИК!B:D,2,0)</f>
        <v>КОРЕЯ</v>
      </c>
      <c r="J3150" s="69" t="str">
        <f>VLOOKUP(C3150,СПРАВОЧНИК!B:D,3,0)</f>
        <v>ИНОМАРКИ</v>
      </c>
      <c r="K3150" s="69" t="str">
        <f>VLOOKUP(СВОД2023[[#This Row],[ФО]],СПРАВОЧНИК!H:P,2,0)</f>
        <v>Приволжский ФО</v>
      </c>
    </row>
    <row r="3151" spans="1:11" x14ac:dyDescent="0.2">
      <c r="A3151" t="s">
        <v>600</v>
      </c>
      <c r="B3151" t="s">
        <v>591</v>
      </c>
      <c r="C3151" s="1" t="s">
        <v>301</v>
      </c>
      <c r="D3151" s="1" t="s">
        <v>2200</v>
      </c>
      <c r="E3151" s="2">
        <v>1</v>
      </c>
      <c r="F3151" s="3">
        <v>1</v>
      </c>
      <c r="G3151" s="2">
        <v>2</v>
      </c>
      <c r="H3151" s="3">
        <v>2</v>
      </c>
      <c r="I3151" s="69" t="str">
        <f>VLOOKUP(C3151,СПРАВОЧНИК!B:D,2,0)</f>
        <v>КОРЕЯ</v>
      </c>
      <c r="J3151" s="69" t="str">
        <f>VLOOKUP(C3151,СПРАВОЧНИК!B:D,3,0)</f>
        <v>ИНОМАРКИ</v>
      </c>
      <c r="K3151" s="69" t="str">
        <f>VLOOKUP(СВОД2023[[#This Row],[ФО]],СПРАВОЧНИК!H:P,2,0)</f>
        <v>Приволжский ФО</v>
      </c>
    </row>
    <row r="3152" spans="1:11" x14ac:dyDescent="0.2">
      <c r="A3152" t="s">
        <v>600</v>
      </c>
      <c r="B3152" t="s">
        <v>591</v>
      </c>
      <c r="C3152" s="1" t="s">
        <v>301</v>
      </c>
      <c r="D3152" s="1" t="s">
        <v>990</v>
      </c>
      <c r="E3152" s="2">
        <v>13</v>
      </c>
      <c r="F3152" s="3">
        <v>3</v>
      </c>
      <c r="G3152" s="2">
        <v>67</v>
      </c>
      <c r="H3152" s="3">
        <v>10</v>
      </c>
      <c r="I3152" s="69" t="str">
        <f>VLOOKUP(C3152,СПРАВОЧНИК!B:D,2,0)</f>
        <v>КОРЕЯ</v>
      </c>
      <c r="J3152" s="69" t="str">
        <f>VLOOKUP(C3152,СПРАВОЧНИК!B:D,3,0)</f>
        <v>ИНОМАРКИ</v>
      </c>
      <c r="K3152" s="69" t="str">
        <f>VLOOKUP(СВОД2023[[#This Row],[ФО]],СПРАВОЧНИК!H:P,2,0)</f>
        <v>Приволжский ФО</v>
      </c>
    </row>
    <row r="3153" spans="1:11" x14ac:dyDescent="0.2">
      <c r="A3153" t="s">
        <v>600</v>
      </c>
      <c r="B3153" t="s">
        <v>591</v>
      </c>
      <c r="C3153" s="1" t="s">
        <v>301</v>
      </c>
      <c r="D3153" s="1" t="s">
        <v>2201</v>
      </c>
      <c r="E3153" s="2">
        <v>1</v>
      </c>
      <c r="F3153" s="3">
        <v>2</v>
      </c>
      <c r="G3153" s="2">
        <v>7</v>
      </c>
      <c r="H3153" s="3">
        <v>7</v>
      </c>
      <c r="I3153" s="69" t="str">
        <f>VLOOKUP(C3153,СПРАВОЧНИК!B:D,2,0)</f>
        <v>КОРЕЯ</v>
      </c>
      <c r="J3153" s="69" t="str">
        <f>VLOOKUP(C3153,СПРАВОЧНИК!B:D,3,0)</f>
        <v>ИНОМАРКИ</v>
      </c>
      <c r="K3153" s="69" t="str">
        <f>VLOOKUP(СВОД2023[[#This Row],[ФО]],СПРАВОЧНИК!H:P,2,0)</f>
        <v>Приволжский ФО</v>
      </c>
    </row>
    <row r="3154" spans="1:11" x14ac:dyDescent="0.2">
      <c r="A3154" t="s">
        <v>600</v>
      </c>
      <c r="B3154" t="s">
        <v>591</v>
      </c>
      <c r="C3154" s="1" t="s">
        <v>301</v>
      </c>
      <c r="D3154" s="1" t="s">
        <v>302</v>
      </c>
      <c r="E3154" s="2">
        <v>9</v>
      </c>
      <c r="F3154" s="3"/>
      <c r="G3154" s="2">
        <v>67</v>
      </c>
      <c r="H3154" s="3">
        <v>1</v>
      </c>
      <c r="I3154" s="69" t="str">
        <f>VLOOKUP(C3154,СПРАВОЧНИК!B:D,2,0)</f>
        <v>КОРЕЯ</v>
      </c>
      <c r="J3154" s="69" t="str">
        <f>VLOOKUP(C3154,СПРАВОЧНИК!B:D,3,0)</f>
        <v>ИНОМАРКИ</v>
      </c>
      <c r="K3154" s="69" t="str">
        <f>VLOOKUP(СВОД2023[[#This Row],[ФО]],СПРАВОЧНИК!H:P,2,0)</f>
        <v>Приволжский ФО</v>
      </c>
    </row>
    <row r="3155" spans="1:11" x14ac:dyDescent="0.2">
      <c r="A3155" t="s">
        <v>600</v>
      </c>
      <c r="B3155" t="s">
        <v>591</v>
      </c>
      <c r="C3155" s="1" t="s">
        <v>301</v>
      </c>
      <c r="D3155" s="1" t="s">
        <v>303</v>
      </c>
      <c r="E3155" s="2">
        <v>150</v>
      </c>
      <c r="F3155" s="3">
        <v>66</v>
      </c>
      <c r="G3155" s="2">
        <v>771</v>
      </c>
      <c r="H3155" s="3">
        <v>334</v>
      </c>
      <c r="I3155" s="69" t="str">
        <f>VLOOKUP(C3155,СПРАВОЧНИК!B:D,2,0)</f>
        <v>КОРЕЯ</v>
      </c>
      <c r="J3155" s="69" t="str">
        <f>VLOOKUP(C3155,СПРАВОЧНИК!B:D,3,0)</f>
        <v>ИНОМАРКИ</v>
      </c>
      <c r="K3155" s="69" t="str">
        <f>VLOOKUP(СВОД2023[[#This Row],[ФО]],СПРАВОЧНИК!H:P,2,0)</f>
        <v>Приволжский ФО</v>
      </c>
    </row>
    <row r="3156" spans="1:11" x14ac:dyDescent="0.2">
      <c r="A3156" t="s">
        <v>600</v>
      </c>
      <c r="B3156" t="s">
        <v>591</v>
      </c>
      <c r="C3156" s="1" t="s">
        <v>301</v>
      </c>
      <c r="D3156" s="1" t="s">
        <v>304</v>
      </c>
      <c r="E3156" s="2">
        <v>33</v>
      </c>
      <c r="F3156" s="3">
        <v>1</v>
      </c>
      <c r="G3156" s="2">
        <v>86</v>
      </c>
      <c r="H3156" s="3">
        <v>2</v>
      </c>
      <c r="I3156" s="69" t="str">
        <f>VLOOKUP(C3156,СПРАВОЧНИК!B:D,2,0)</f>
        <v>КОРЕЯ</v>
      </c>
      <c r="J3156" s="69" t="str">
        <f>VLOOKUP(C3156,СПРАВОЧНИК!B:D,3,0)</f>
        <v>ИНОМАРКИ</v>
      </c>
      <c r="K3156" s="69" t="str">
        <f>VLOOKUP(СВОД2023[[#This Row],[ФО]],СПРАВОЧНИК!H:P,2,0)</f>
        <v>Приволжский ФО</v>
      </c>
    </row>
    <row r="3157" spans="1:11" x14ac:dyDescent="0.2">
      <c r="A3157" t="s">
        <v>600</v>
      </c>
      <c r="B3157" t="s">
        <v>591</v>
      </c>
      <c r="C3157" s="1" t="s">
        <v>301</v>
      </c>
      <c r="D3157" s="1" t="s">
        <v>305</v>
      </c>
      <c r="E3157" s="2"/>
      <c r="F3157" s="3"/>
      <c r="G3157" s="2">
        <v>2</v>
      </c>
      <c r="H3157" s="3"/>
      <c r="I3157" s="69" t="str">
        <f>VLOOKUP(C3157,СПРАВОЧНИК!B:D,2,0)</f>
        <v>КОРЕЯ</v>
      </c>
      <c r="J3157" s="69" t="str">
        <f>VLOOKUP(C3157,СПРАВОЧНИК!B:D,3,0)</f>
        <v>ИНОМАРКИ</v>
      </c>
      <c r="K3157" s="69" t="str">
        <f>VLOOKUP(СВОД2023[[#This Row],[ФО]],СПРАВОЧНИК!H:P,2,0)</f>
        <v>Приволжский ФО</v>
      </c>
    </row>
    <row r="3158" spans="1:11" x14ac:dyDescent="0.2">
      <c r="A3158" t="s">
        <v>600</v>
      </c>
      <c r="B3158" t="s">
        <v>591</v>
      </c>
      <c r="C3158" s="1" t="s">
        <v>301</v>
      </c>
      <c r="D3158" s="1" t="s">
        <v>307</v>
      </c>
      <c r="E3158" s="2">
        <v>2</v>
      </c>
      <c r="F3158" s="3">
        <v>1</v>
      </c>
      <c r="G3158" s="2">
        <v>12</v>
      </c>
      <c r="H3158" s="3">
        <v>15</v>
      </c>
      <c r="I3158" s="69" t="str">
        <f>VLOOKUP(C3158,СПРАВОЧНИК!B:D,2,0)</f>
        <v>КОРЕЯ</v>
      </c>
      <c r="J3158" s="69" t="str">
        <f>VLOOKUP(C3158,СПРАВОЧНИК!B:D,3,0)</f>
        <v>ИНОМАРКИ</v>
      </c>
      <c r="K3158" s="69" t="str">
        <f>VLOOKUP(СВОД2023[[#This Row],[ФО]],СПРАВОЧНИК!H:P,2,0)</f>
        <v>Приволжский ФО</v>
      </c>
    </row>
    <row r="3159" spans="1:11" x14ac:dyDescent="0.2">
      <c r="A3159" t="s">
        <v>600</v>
      </c>
      <c r="B3159" t="s">
        <v>591</v>
      </c>
      <c r="C3159" s="1" t="s">
        <v>301</v>
      </c>
      <c r="D3159" s="1" t="s">
        <v>1560</v>
      </c>
      <c r="E3159" s="2"/>
      <c r="F3159" s="3"/>
      <c r="G3159" s="2"/>
      <c r="H3159" s="3">
        <v>1</v>
      </c>
      <c r="I3159" s="69" t="str">
        <f>VLOOKUP(C3159,СПРАВОЧНИК!B:D,2,0)</f>
        <v>КОРЕЯ</v>
      </c>
      <c r="J3159" s="69" t="str">
        <f>VLOOKUP(C3159,СПРАВОЧНИК!B:D,3,0)</f>
        <v>ИНОМАРКИ</v>
      </c>
      <c r="K3159" s="69" t="str">
        <f>VLOOKUP(СВОД2023[[#This Row],[ФО]],СПРАВОЧНИК!H:P,2,0)</f>
        <v>Приволжский ФО</v>
      </c>
    </row>
    <row r="3160" spans="1:11" x14ac:dyDescent="0.2">
      <c r="A3160" t="s">
        <v>600</v>
      </c>
      <c r="B3160" t="s">
        <v>591</v>
      </c>
      <c r="C3160" s="1" t="s">
        <v>301</v>
      </c>
      <c r="D3160" s="1" t="s">
        <v>308</v>
      </c>
      <c r="E3160" s="2"/>
      <c r="F3160" s="3"/>
      <c r="G3160" s="2">
        <v>2</v>
      </c>
      <c r="H3160" s="3">
        <v>1</v>
      </c>
      <c r="I3160" s="69" t="str">
        <f>VLOOKUP(C3160,СПРАВОЧНИК!B:D,2,0)</f>
        <v>КОРЕЯ</v>
      </c>
      <c r="J3160" s="69" t="str">
        <f>VLOOKUP(C3160,СПРАВОЧНИК!B:D,3,0)</f>
        <v>ИНОМАРКИ</v>
      </c>
      <c r="K3160" s="69" t="str">
        <f>VLOOKUP(СВОД2023[[#This Row],[ФО]],СПРАВОЧНИК!H:P,2,0)</f>
        <v>Приволжский ФО</v>
      </c>
    </row>
    <row r="3161" spans="1:11" x14ac:dyDescent="0.2">
      <c r="A3161" t="s">
        <v>600</v>
      </c>
      <c r="B3161" t="s">
        <v>591</v>
      </c>
      <c r="C3161" s="1" t="s">
        <v>301</v>
      </c>
      <c r="D3161" s="1" t="s">
        <v>2202</v>
      </c>
      <c r="E3161" s="2">
        <v>1</v>
      </c>
      <c r="F3161" s="3">
        <v>1</v>
      </c>
      <c r="G3161" s="2">
        <v>1</v>
      </c>
      <c r="H3161" s="3">
        <v>2</v>
      </c>
      <c r="I3161" s="69" t="str">
        <f>VLOOKUP(C3161,СПРАВОЧНИК!B:D,2,0)</f>
        <v>КОРЕЯ</v>
      </c>
      <c r="J3161" s="69" t="str">
        <f>VLOOKUP(C3161,СПРАВОЧНИК!B:D,3,0)</f>
        <v>ИНОМАРКИ</v>
      </c>
      <c r="K3161" s="69" t="str">
        <f>VLOOKUP(СВОД2023[[#This Row],[ФО]],СПРАВОЧНИК!H:P,2,0)</f>
        <v>Приволжский ФО</v>
      </c>
    </row>
    <row r="3162" spans="1:11" x14ac:dyDescent="0.2">
      <c r="A3162" t="s">
        <v>600</v>
      </c>
      <c r="B3162" t="s">
        <v>591</v>
      </c>
      <c r="C3162" s="1" t="s">
        <v>301</v>
      </c>
      <c r="D3162" s="1" t="s">
        <v>1562</v>
      </c>
      <c r="E3162" s="2">
        <v>421</v>
      </c>
      <c r="F3162" s="3">
        <v>259</v>
      </c>
      <c r="G3162" s="2">
        <v>2151</v>
      </c>
      <c r="H3162" s="3">
        <v>1350</v>
      </c>
      <c r="I3162" s="69" t="str">
        <f>VLOOKUP(C3162,СПРАВОЧНИК!B:D,2,0)</f>
        <v>КОРЕЯ</v>
      </c>
      <c r="J3162" s="69" t="str">
        <f>VLOOKUP(C3162,СПРАВОЧНИК!B:D,3,0)</f>
        <v>ИНОМАРКИ</v>
      </c>
      <c r="K3162" s="69" t="str">
        <f>VLOOKUP(СВОД2023[[#This Row],[ФО]],СПРАВОЧНИК!H:P,2,0)</f>
        <v>Приволжский ФО</v>
      </c>
    </row>
    <row r="3163" spans="1:11" x14ac:dyDescent="0.2">
      <c r="A3163" t="s">
        <v>600</v>
      </c>
      <c r="B3163" t="s">
        <v>591</v>
      </c>
      <c r="C3163" s="1" t="s">
        <v>301</v>
      </c>
      <c r="D3163" s="1" t="s">
        <v>309</v>
      </c>
      <c r="E3163" s="2">
        <v>50</v>
      </c>
      <c r="F3163" s="3">
        <v>9</v>
      </c>
      <c r="G3163" s="2">
        <v>281</v>
      </c>
      <c r="H3163" s="3">
        <v>77</v>
      </c>
      <c r="I3163" s="69" t="str">
        <f>VLOOKUP(C3163,СПРАВОЧНИК!B:D,2,0)</f>
        <v>КОРЕЯ</v>
      </c>
      <c r="J3163" s="69" t="str">
        <f>VLOOKUP(C3163,СПРАВОЧНИК!B:D,3,0)</f>
        <v>ИНОМАРКИ</v>
      </c>
      <c r="K3163" s="69" t="str">
        <f>VLOOKUP(СВОД2023[[#This Row],[ФО]],СПРАВОЧНИК!H:P,2,0)</f>
        <v>Приволжский ФО</v>
      </c>
    </row>
    <row r="3164" spans="1:11" x14ac:dyDescent="0.2">
      <c r="A3164" t="s">
        <v>600</v>
      </c>
      <c r="B3164" t="s">
        <v>591</v>
      </c>
      <c r="C3164" s="1" t="s">
        <v>301</v>
      </c>
      <c r="D3164" s="1" t="s">
        <v>991</v>
      </c>
      <c r="E3164" s="2">
        <v>3</v>
      </c>
      <c r="F3164" s="3"/>
      <c r="G3164" s="2">
        <v>9</v>
      </c>
      <c r="H3164" s="3">
        <v>7</v>
      </c>
      <c r="I3164" s="69" t="str">
        <f>VLOOKUP(C3164,СПРАВОЧНИК!B:D,2,0)</f>
        <v>КОРЕЯ</v>
      </c>
      <c r="J3164" s="69" t="str">
        <f>VLOOKUP(C3164,СПРАВОЧНИК!B:D,3,0)</f>
        <v>ИНОМАРКИ</v>
      </c>
      <c r="K3164" s="69" t="str">
        <f>VLOOKUP(СВОД2023[[#This Row],[ФО]],СПРАВОЧНИК!H:P,2,0)</f>
        <v>Приволжский ФО</v>
      </c>
    </row>
    <row r="3165" spans="1:11" x14ac:dyDescent="0.2">
      <c r="A3165" t="s">
        <v>600</v>
      </c>
      <c r="B3165" t="s">
        <v>591</v>
      </c>
      <c r="C3165" s="1" t="s">
        <v>301</v>
      </c>
      <c r="D3165" s="1" t="s">
        <v>1563</v>
      </c>
      <c r="E3165" s="2">
        <v>6</v>
      </c>
      <c r="F3165" s="3">
        <v>4</v>
      </c>
      <c r="G3165" s="2">
        <v>24</v>
      </c>
      <c r="H3165" s="3">
        <v>29</v>
      </c>
      <c r="I3165" s="69" t="str">
        <f>VLOOKUP(C3165,СПРАВОЧНИК!B:D,2,0)</f>
        <v>КОРЕЯ</v>
      </c>
      <c r="J3165" s="69" t="str">
        <f>VLOOKUP(C3165,СПРАВОЧНИК!B:D,3,0)</f>
        <v>ИНОМАРКИ</v>
      </c>
      <c r="K3165" s="69" t="str">
        <f>VLOOKUP(СВОД2023[[#This Row],[ФО]],СПРАВОЧНИК!H:P,2,0)</f>
        <v>Приволжский ФО</v>
      </c>
    </row>
    <row r="3166" spans="1:11" x14ac:dyDescent="0.2">
      <c r="A3166" t="s">
        <v>600</v>
      </c>
      <c r="B3166" t="s">
        <v>591</v>
      </c>
      <c r="C3166" s="1" t="s">
        <v>301</v>
      </c>
      <c r="D3166" s="1" t="s">
        <v>310</v>
      </c>
      <c r="E3166" s="2">
        <v>181</v>
      </c>
      <c r="F3166" s="3">
        <v>121</v>
      </c>
      <c r="G3166" s="2">
        <v>867</v>
      </c>
      <c r="H3166" s="3">
        <v>581</v>
      </c>
      <c r="I3166" s="69" t="str">
        <f>VLOOKUP(C3166,СПРАВОЧНИК!B:D,2,0)</f>
        <v>КОРЕЯ</v>
      </c>
      <c r="J3166" s="69" t="str">
        <f>VLOOKUP(C3166,СПРАВОЧНИК!B:D,3,0)</f>
        <v>ИНОМАРКИ</v>
      </c>
      <c r="K3166" s="69" t="str">
        <f>VLOOKUP(СВОД2023[[#This Row],[ФО]],СПРАВОЧНИК!H:P,2,0)</f>
        <v>Приволжский ФО</v>
      </c>
    </row>
    <row r="3167" spans="1:11" x14ac:dyDescent="0.2">
      <c r="A3167" t="s">
        <v>600</v>
      </c>
      <c r="B3167" t="s">
        <v>591</v>
      </c>
      <c r="C3167" s="1" t="s">
        <v>301</v>
      </c>
      <c r="D3167" s="1" t="s">
        <v>1564</v>
      </c>
      <c r="E3167" s="2">
        <v>2</v>
      </c>
      <c r="F3167" s="3">
        <v>1</v>
      </c>
      <c r="G3167" s="2">
        <v>4</v>
      </c>
      <c r="H3167" s="3">
        <v>3</v>
      </c>
      <c r="I3167" s="69" t="str">
        <f>VLOOKUP(C3167,СПРАВОЧНИК!B:D,2,0)</f>
        <v>КОРЕЯ</v>
      </c>
      <c r="J3167" s="69" t="str">
        <f>VLOOKUP(C3167,СПРАВОЧНИК!B:D,3,0)</f>
        <v>ИНОМАРКИ</v>
      </c>
      <c r="K3167" s="69" t="str">
        <f>VLOOKUP(СВОД2023[[#This Row],[ФО]],СПРАВОЧНИК!H:P,2,0)</f>
        <v>Приволжский ФО</v>
      </c>
    </row>
    <row r="3168" spans="1:11" x14ac:dyDescent="0.2">
      <c r="A3168" t="s">
        <v>600</v>
      </c>
      <c r="B3168" t="s">
        <v>591</v>
      </c>
      <c r="C3168" s="1" t="s">
        <v>301</v>
      </c>
      <c r="D3168" s="1" t="s">
        <v>1565</v>
      </c>
      <c r="E3168" s="2"/>
      <c r="F3168" s="3"/>
      <c r="G3168" s="2">
        <v>2</v>
      </c>
      <c r="H3168" s="3">
        <v>3</v>
      </c>
      <c r="I3168" s="69" t="str">
        <f>VLOOKUP(C3168,СПРАВОЧНИК!B:D,2,0)</f>
        <v>КОРЕЯ</v>
      </c>
      <c r="J3168" s="69" t="str">
        <f>VLOOKUP(C3168,СПРАВОЧНИК!B:D,3,0)</f>
        <v>ИНОМАРКИ</v>
      </c>
      <c r="K3168" s="69" t="str">
        <f>VLOOKUP(СВОД2023[[#This Row],[ФО]],СПРАВОЧНИК!H:P,2,0)</f>
        <v>Приволжский ФО</v>
      </c>
    </row>
    <row r="3169" spans="1:11" x14ac:dyDescent="0.2">
      <c r="A3169" t="s">
        <v>600</v>
      </c>
      <c r="B3169" t="s">
        <v>591</v>
      </c>
      <c r="C3169" s="1" t="s">
        <v>301</v>
      </c>
      <c r="D3169" s="1" t="s">
        <v>1566</v>
      </c>
      <c r="E3169" s="2">
        <v>9</v>
      </c>
      <c r="F3169" s="3">
        <v>7</v>
      </c>
      <c r="G3169" s="2">
        <v>56</v>
      </c>
      <c r="H3169" s="3">
        <v>40</v>
      </c>
      <c r="I3169" s="69" t="str">
        <f>VLOOKUP(C3169,СПРАВОЧНИК!B:D,2,0)</f>
        <v>КОРЕЯ</v>
      </c>
      <c r="J3169" s="69" t="str">
        <f>VLOOKUP(C3169,СПРАВОЧНИК!B:D,3,0)</f>
        <v>ИНОМАРКИ</v>
      </c>
      <c r="K3169" s="69" t="str">
        <f>VLOOKUP(СВОД2023[[#This Row],[ФО]],СПРАВОЧНИК!H:P,2,0)</f>
        <v>Приволжский ФО</v>
      </c>
    </row>
    <row r="3170" spans="1:11" x14ac:dyDescent="0.2">
      <c r="A3170" t="s">
        <v>600</v>
      </c>
      <c r="B3170" t="s">
        <v>591</v>
      </c>
      <c r="C3170" s="1" t="s">
        <v>301</v>
      </c>
      <c r="D3170" s="1" t="s">
        <v>992</v>
      </c>
      <c r="E3170" s="2">
        <v>1</v>
      </c>
      <c r="F3170" s="3"/>
      <c r="G3170" s="2">
        <v>3</v>
      </c>
      <c r="H3170" s="3"/>
      <c r="I3170" s="69" t="str">
        <f>VLOOKUP(C3170,СПРАВОЧНИК!B:D,2,0)</f>
        <v>КОРЕЯ</v>
      </c>
      <c r="J3170" s="69" t="str">
        <f>VLOOKUP(C3170,СПРАВОЧНИК!B:D,3,0)</f>
        <v>ИНОМАРКИ</v>
      </c>
      <c r="K3170" s="69" t="str">
        <f>VLOOKUP(СВОД2023[[#This Row],[ФО]],СПРАВОЧНИК!H:P,2,0)</f>
        <v>Приволжский ФО</v>
      </c>
    </row>
    <row r="3171" spans="1:11" x14ac:dyDescent="0.2">
      <c r="A3171" t="s">
        <v>600</v>
      </c>
      <c r="B3171" t="s">
        <v>591</v>
      </c>
      <c r="C3171" s="1" t="s">
        <v>301</v>
      </c>
      <c r="D3171" s="1" t="s">
        <v>1567</v>
      </c>
      <c r="E3171" s="2">
        <v>1</v>
      </c>
      <c r="F3171" s="3"/>
      <c r="G3171" s="2">
        <v>7</v>
      </c>
      <c r="H3171" s="3">
        <v>6</v>
      </c>
      <c r="I3171" s="69" t="str">
        <f>VLOOKUP(C3171,СПРАВОЧНИК!B:D,2,0)</f>
        <v>КОРЕЯ</v>
      </c>
      <c r="J3171" s="69" t="str">
        <f>VLOOKUP(C3171,СПРАВОЧНИК!B:D,3,0)</f>
        <v>ИНОМАРКИ</v>
      </c>
      <c r="K3171" s="69" t="str">
        <f>VLOOKUP(СВОД2023[[#This Row],[ФО]],СПРАВОЧНИК!H:P,2,0)</f>
        <v>Приволжский ФО</v>
      </c>
    </row>
    <row r="3172" spans="1:11" x14ac:dyDescent="0.2">
      <c r="A3172" t="s">
        <v>600</v>
      </c>
      <c r="B3172" t="s">
        <v>591</v>
      </c>
      <c r="C3172" s="1" t="s">
        <v>301</v>
      </c>
      <c r="D3172" s="1" t="s">
        <v>993</v>
      </c>
      <c r="E3172" s="2">
        <v>2719</v>
      </c>
      <c r="F3172" s="3">
        <v>2277</v>
      </c>
      <c r="G3172" s="2">
        <v>14954</v>
      </c>
      <c r="H3172" s="3">
        <v>11361</v>
      </c>
      <c r="I3172" s="69" t="str">
        <f>VLOOKUP(C3172,СПРАВОЧНИК!B:D,2,0)</f>
        <v>КОРЕЯ</v>
      </c>
      <c r="J3172" s="69" t="str">
        <f>VLOOKUP(C3172,СПРАВОЧНИК!B:D,3,0)</f>
        <v>ИНОМАРКИ</v>
      </c>
      <c r="K3172" s="69" t="str">
        <f>VLOOKUP(СВОД2023[[#This Row],[ФО]],СПРАВОЧНИК!H:P,2,0)</f>
        <v>Приволжский ФО</v>
      </c>
    </row>
    <row r="3173" spans="1:11" x14ac:dyDescent="0.2">
      <c r="A3173" t="s">
        <v>600</v>
      </c>
      <c r="B3173" t="s">
        <v>591</v>
      </c>
      <c r="C3173" s="1" t="s">
        <v>301</v>
      </c>
      <c r="D3173" s="1" t="s">
        <v>994</v>
      </c>
      <c r="E3173" s="2">
        <v>65</v>
      </c>
      <c r="F3173" s="3">
        <v>31</v>
      </c>
      <c r="G3173" s="2">
        <v>374</v>
      </c>
      <c r="H3173" s="3">
        <v>195</v>
      </c>
      <c r="I3173" s="69" t="str">
        <f>VLOOKUP(C3173,СПРАВОЧНИК!B:D,2,0)</f>
        <v>КОРЕЯ</v>
      </c>
      <c r="J3173" s="69" t="str">
        <f>VLOOKUP(C3173,СПРАВОЧНИК!B:D,3,0)</f>
        <v>ИНОМАРКИ</v>
      </c>
      <c r="K3173" s="69" t="str">
        <f>VLOOKUP(СВОД2023[[#This Row],[ФО]],СПРАВОЧНИК!H:P,2,0)</f>
        <v>Приволжский ФО</v>
      </c>
    </row>
    <row r="3174" spans="1:11" x14ac:dyDescent="0.2">
      <c r="A3174" t="s">
        <v>600</v>
      </c>
      <c r="B3174" t="s">
        <v>591</v>
      </c>
      <c r="C3174" s="1" t="s">
        <v>301</v>
      </c>
      <c r="D3174" s="1" t="s">
        <v>1568</v>
      </c>
      <c r="E3174" s="2">
        <v>10</v>
      </c>
      <c r="F3174" s="3">
        <v>7</v>
      </c>
      <c r="G3174" s="2">
        <v>56</v>
      </c>
      <c r="H3174" s="3">
        <v>38</v>
      </c>
      <c r="I3174" s="69" t="str">
        <f>VLOOKUP(C3174,СПРАВОЧНИК!B:D,2,0)</f>
        <v>КОРЕЯ</v>
      </c>
      <c r="J3174" s="69" t="str">
        <f>VLOOKUP(C3174,СПРАВОЧНИК!B:D,3,0)</f>
        <v>ИНОМАРКИ</v>
      </c>
      <c r="K3174" s="69" t="str">
        <f>VLOOKUP(СВОД2023[[#This Row],[ФО]],СПРАВОЧНИК!H:P,2,0)</f>
        <v>Приволжский ФО</v>
      </c>
    </row>
    <row r="3175" spans="1:11" x14ac:dyDescent="0.2">
      <c r="A3175" t="s">
        <v>600</v>
      </c>
      <c r="B3175" t="s">
        <v>591</v>
      </c>
      <c r="C3175" s="1" t="s">
        <v>301</v>
      </c>
      <c r="D3175" s="1" t="s">
        <v>2203</v>
      </c>
      <c r="E3175" s="2">
        <v>10</v>
      </c>
      <c r="F3175" s="3">
        <v>5</v>
      </c>
      <c r="G3175" s="2">
        <v>32</v>
      </c>
      <c r="H3175" s="3">
        <v>38</v>
      </c>
      <c r="I3175" s="69" t="str">
        <f>VLOOKUP(C3175,СПРАВОЧНИК!B:D,2,0)</f>
        <v>КОРЕЯ</v>
      </c>
      <c r="J3175" s="69" t="str">
        <f>VLOOKUP(C3175,СПРАВОЧНИК!B:D,3,0)</f>
        <v>ИНОМАРКИ</v>
      </c>
      <c r="K3175" s="69" t="str">
        <f>VLOOKUP(СВОД2023[[#This Row],[ФО]],СПРАВОЧНИК!H:P,2,0)</f>
        <v>Приволжский ФО</v>
      </c>
    </row>
    <row r="3176" spans="1:11" x14ac:dyDescent="0.2">
      <c r="A3176" t="s">
        <v>600</v>
      </c>
      <c r="B3176" t="s">
        <v>591</v>
      </c>
      <c r="C3176" s="1" t="s">
        <v>301</v>
      </c>
      <c r="D3176" s="1" t="s">
        <v>995</v>
      </c>
      <c r="E3176" s="2">
        <v>580</v>
      </c>
      <c r="F3176" s="3">
        <v>253</v>
      </c>
      <c r="G3176" s="2">
        <v>2867</v>
      </c>
      <c r="H3176" s="3">
        <v>1470</v>
      </c>
      <c r="I3176" s="69" t="str">
        <f>VLOOKUP(C3176,СПРАВОЧНИК!B:D,2,0)</f>
        <v>КОРЕЯ</v>
      </c>
      <c r="J3176" s="69" t="str">
        <f>VLOOKUP(C3176,СПРАВОЧНИК!B:D,3,0)</f>
        <v>ИНОМАРКИ</v>
      </c>
      <c r="K3176" s="69" t="str">
        <f>VLOOKUP(СВОД2023[[#This Row],[ФО]],СПРАВОЧНИК!H:P,2,0)</f>
        <v>Приволжский ФО</v>
      </c>
    </row>
    <row r="3177" spans="1:11" x14ac:dyDescent="0.2">
      <c r="A3177" t="s">
        <v>600</v>
      </c>
      <c r="B3177" t="s">
        <v>591</v>
      </c>
      <c r="C3177" s="1" t="s">
        <v>301</v>
      </c>
      <c r="D3177" s="1" t="s">
        <v>996</v>
      </c>
      <c r="E3177" s="2">
        <v>202</v>
      </c>
      <c r="F3177" s="3">
        <v>167</v>
      </c>
      <c r="G3177" s="2">
        <v>1172</v>
      </c>
      <c r="H3177" s="3">
        <v>776</v>
      </c>
      <c r="I3177" s="69" t="str">
        <f>VLOOKUP(C3177,СПРАВОЧНИК!B:D,2,0)</f>
        <v>КОРЕЯ</v>
      </c>
      <c r="J3177" s="69" t="str">
        <f>VLOOKUP(C3177,СПРАВОЧНИК!B:D,3,0)</f>
        <v>ИНОМАРКИ</v>
      </c>
      <c r="K3177" s="69" t="str">
        <f>VLOOKUP(СВОД2023[[#This Row],[ФО]],СПРАВОЧНИК!H:P,2,0)</f>
        <v>Приволжский ФО</v>
      </c>
    </row>
    <row r="3178" spans="1:11" x14ac:dyDescent="0.2">
      <c r="A3178" t="s">
        <v>600</v>
      </c>
      <c r="B3178" t="s">
        <v>591</v>
      </c>
      <c r="C3178" s="1" t="s">
        <v>301</v>
      </c>
      <c r="D3178" s="1" t="s">
        <v>1569</v>
      </c>
      <c r="E3178" s="2">
        <v>469</v>
      </c>
      <c r="F3178" s="3">
        <v>334</v>
      </c>
      <c r="G3178" s="2">
        <v>2362</v>
      </c>
      <c r="H3178" s="3">
        <v>1838</v>
      </c>
      <c r="I3178" s="69" t="str">
        <f>VLOOKUP(C3178,СПРАВОЧНИК!B:D,2,0)</f>
        <v>КОРЕЯ</v>
      </c>
      <c r="J3178" s="69" t="str">
        <f>VLOOKUP(C3178,СПРАВОЧНИК!B:D,3,0)</f>
        <v>ИНОМАРКИ</v>
      </c>
      <c r="K3178" s="69" t="str">
        <f>VLOOKUP(СВОД2023[[#This Row],[ФО]],СПРАВОЧНИК!H:P,2,0)</f>
        <v>Приволжский ФО</v>
      </c>
    </row>
    <row r="3179" spans="1:11" x14ac:dyDescent="0.2">
      <c r="A3179" t="s">
        <v>600</v>
      </c>
      <c r="B3179" t="s">
        <v>591</v>
      </c>
      <c r="C3179" s="1" t="s">
        <v>301</v>
      </c>
      <c r="D3179" s="1" t="s">
        <v>997</v>
      </c>
      <c r="E3179" s="2">
        <v>1016</v>
      </c>
      <c r="F3179" s="3">
        <v>610</v>
      </c>
      <c r="G3179" s="2">
        <v>5173</v>
      </c>
      <c r="H3179" s="3">
        <v>3296</v>
      </c>
      <c r="I3179" s="69" t="str">
        <f>VLOOKUP(C3179,СПРАВОЧНИК!B:D,2,0)</f>
        <v>КОРЕЯ</v>
      </c>
      <c r="J3179" s="69" t="str">
        <f>VLOOKUP(C3179,СПРАВОЧНИК!B:D,3,0)</f>
        <v>ИНОМАРКИ</v>
      </c>
      <c r="K3179" s="69" t="str">
        <f>VLOOKUP(СВОД2023[[#This Row],[ФО]],СПРАВОЧНИК!H:P,2,0)</f>
        <v>Приволжский ФО</v>
      </c>
    </row>
    <row r="3180" spans="1:11" x14ac:dyDescent="0.2">
      <c r="A3180" t="s">
        <v>600</v>
      </c>
      <c r="B3180" t="s">
        <v>591</v>
      </c>
      <c r="C3180" s="1" t="s">
        <v>301</v>
      </c>
      <c r="D3180" s="1" t="s">
        <v>998</v>
      </c>
      <c r="E3180" s="2">
        <v>17</v>
      </c>
      <c r="F3180" s="3">
        <v>12</v>
      </c>
      <c r="G3180" s="2">
        <v>115</v>
      </c>
      <c r="H3180" s="3">
        <v>84</v>
      </c>
      <c r="I3180" s="69" t="str">
        <f>VLOOKUP(C3180,СПРАВОЧНИК!B:D,2,0)</f>
        <v>КОРЕЯ</v>
      </c>
      <c r="J3180" s="69" t="str">
        <f>VLOOKUP(C3180,СПРАВОЧНИК!B:D,3,0)</f>
        <v>ИНОМАРКИ</v>
      </c>
      <c r="K3180" s="69" t="str">
        <f>VLOOKUP(СВОД2023[[#This Row],[ФО]],СПРАВОЧНИК!H:P,2,0)</f>
        <v>Приволжский ФО</v>
      </c>
    </row>
    <row r="3181" spans="1:11" x14ac:dyDescent="0.2">
      <c r="A3181" t="s">
        <v>600</v>
      </c>
      <c r="B3181" t="s">
        <v>591</v>
      </c>
      <c r="C3181" s="1" t="s">
        <v>301</v>
      </c>
      <c r="D3181" s="1" t="s">
        <v>1570</v>
      </c>
      <c r="E3181" s="2">
        <v>11</v>
      </c>
      <c r="F3181" s="3"/>
      <c r="G3181" s="2">
        <v>28</v>
      </c>
      <c r="H3181" s="3"/>
      <c r="I3181" s="69" t="str">
        <f>VLOOKUP(C3181,СПРАВОЧНИК!B:D,2,0)</f>
        <v>КОРЕЯ</v>
      </c>
      <c r="J3181" s="69" t="str">
        <f>VLOOKUP(C3181,СПРАВОЧНИК!B:D,3,0)</f>
        <v>ИНОМАРКИ</v>
      </c>
      <c r="K3181" s="69" t="str">
        <f>VLOOKUP(СВОД2023[[#This Row],[ФО]],СПРАВОЧНИК!H:P,2,0)</f>
        <v>Приволжский ФО</v>
      </c>
    </row>
    <row r="3182" spans="1:11" x14ac:dyDescent="0.2">
      <c r="A3182" t="s">
        <v>600</v>
      </c>
      <c r="B3182" t="s">
        <v>591</v>
      </c>
      <c r="C3182" s="1" t="s">
        <v>301</v>
      </c>
      <c r="D3182" s="1" t="s">
        <v>1571</v>
      </c>
      <c r="E3182" s="2">
        <v>26</v>
      </c>
      <c r="F3182" s="3">
        <v>30</v>
      </c>
      <c r="G3182" s="2">
        <v>149</v>
      </c>
      <c r="H3182" s="3">
        <v>105</v>
      </c>
      <c r="I3182" s="69" t="str">
        <f>VLOOKUP(C3182,СПРАВОЧНИК!B:D,2,0)</f>
        <v>КОРЕЯ</v>
      </c>
      <c r="J3182" s="69" t="str">
        <f>VLOOKUP(C3182,СПРАВОЧНИК!B:D,3,0)</f>
        <v>ИНОМАРКИ</v>
      </c>
      <c r="K3182" s="69" t="str">
        <f>VLOOKUP(СВОД2023[[#This Row],[ФО]],СПРАВОЧНИК!H:P,2,0)</f>
        <v>Приволжский ФО</v>
      </c>
    </row>
    <row r="3183" spans="1:11" x14ac:dyDescent="0.2">
      <c r="A3183" t="s">
        <v>600</v>
      </c>
      <c r="B3183" t="s">
        <v>591</v>
      </c>
      <c r="C3183" s="1" t="s">
        <v>1055</v>
      </c>
      <c r="D3183" s="1" t="s">
        <v>2204</v>
      </c>
      <c r="E3183" s="2"/>
      <c r="F3183" s="3"/>
      <c r="G3183" s="2">
        <v>1</v>
      </c>
      <c r="H3183" s="3"/>
      <c r="I3183" s="69" t="str">
        <f>VLOOKUP(C3183,СПРАВОЧНИК!B:D,2,0)</f>
        <v>КИТАЙ</v>
      </c>
      <c r="J3183" s="69" t="str">
        <f>VLOOKUP(C3183,СПРАВОЧНИК!B:D,3,0)</f>
        <v>ИНОМАРКИ</v>
      </c>
      <c r="K3183" s="69" t="str">
        <f>VLOOKUP(СВОД2023[[#This Row],[ФО]],СПРАВОЧНИК!H:P,2,0)</f>
        <v>Приволжский ФО</v>
      </c>
    </row>
    <row r="3184" spans="1:11" x14ac:dyDescent="0.2">
      <c r="A3184" t="s">
        <v>600</v>
      </c>
      <c r="B3184" t="s">
        <v>591</v>
      </c>
      <c r="C3184" s="1" t="s">
        <v>311</v>
      </c>
      <c r="D3184" s="1" t="s">
        <v>2205</v>
      </c>
      <c r="E3184" s="2">
        <v>1</v>
      </c>
      <c r="F3184" s="3"/>
      <c r="G3184" s="2">
        <v>1</v>
      </c>
      <c r="H3184" s="3">
        <v>1</v>
      </c>
      <c r="I3184" s="69" t="str">
        <f>VLOOKUP(C3184,СПРАВОЧНИК!B:D,2,0)</f>
        <v>РОССИЯ</v>
      </c>
      <c r="J3184" s="69" t="str">
        <f>VLOOKUP(C3184,СПРАВОЧНИК!B:D,3,0)</f>
        <v>ОТЕЧЕСТВЕННЫЕ</v>
      </c>
      <c r="K3184" s="69" t="str">
        <f>VLOOKUP(СВОД2023[[#This Row],[ФО]],СПРАВОЧНИК!H:P,2,0)</f>
        <v>Приволжский ФО</v>
      </c>
    </row>
    <row r="3185" spans="1:11" x14ac:dyDescent="0.2">
      <c r="A3185" t="s">
        <v>600</v>
      </c>
      <c r="B3185" t="s">
        <v>591</v>
      </c>
      <c r="C3185" s="1" t="s">
        <v>311</v>
      </c>
      <c r="D3185" s="1" t="s">
        <v>1572</v>
      </c>
      <c r="E3185" s="2">
        <v>1225</v>
      </c>
      <c r="F3185" s="3">
        <v>1037</v>
      </c>
      <c r="G3185" s="2">
        <v>6515</v>
      </c>
      <c r="H3185" s="3">
        <v>5514</v>
      </c>
      <c r="I3185" s="69" t="str">
        <f>VLOOKUP(C3185,СПРАВОЧНИК!B:D,2,0)</f>
        <v>РОССИЯ</v>
      </c>
      <c r="J3185" s="69" t="str">
        <f>VLOOKUP(C3185,СПРАВОЧНИК!B:D,3,0)</f>
        <v>ОТЕЧЕСТВЕННЫЕ</v>
      </c>
      <c r="K3185" s="69" t="str">
        <f>VLOOKUP(СВОД2023[[#This Row],[ФО]],СПРАВОЧНИК!H:P,2,0)</f>
        <v>Приволжский ФО</v>
      </c>
    </row>
    <row r="3186" spans="1:11" x14ac:dyDescent="0.2">
      <c r="A3186" t="s">
        <v>600</v>
      </c>
      <c r="B3186" t="s">
        <v>591</v>
      </c>
      <c r="C3186" s="1" t="s">
        <v>311</v>
      </c>
      <c r="D3186" s="1" t="s">
        <v>1573</v>
      </c>
      <c r="E3186" s="2">
        <v>1039</v>
      </c>
      <c r="F3186" s="3">
        <v>911</v>
      </c>
      <c r="G3186" s="2">
        <v>5783</v>
      </c>
      <c r="H3186" s="3">
        <v>4941</v>
      </c>
      <c r="I3186" s="69" t="str">
        <f>VLOOKUP(C3186,СПРАВОЧНИК!B:D,2,0)</f>
        <v>РОССИЯ</v>
      </c>
      <c r="J3186" s="69" t="str">
        <f>VLOOKUP(C3186,СПРАВОЧНИК!B:D,3,0)</f>
        <v>ОТЕЧЕСТВЕННЫЕ</v>
      </c>
      <c r="K3186" s="69" t="str">
        <f>VLOOKUP(СВОД2023[[#This Row],[ФО]],СПРАВОЧНИК!H:P,2,0)</f>
        <v>Приволжский ФО</v>
      </c>
    </row>
    <row r="3187" spans="1:11" x14ac:dyDescent="0.2">
      <c r="A3187" t="s">
        <v>600</v>
      </c>
      <c r="B3187" t="s">
        <v>591</v>
      </c>
      <c r="C3187" s="1" t="s">
        <v>311</v>
      </c>
      <c r="D3187" s="1" t="s">
        <v>1574</v>
      </c>
      <c r="E3187" s="2">
        <v>1352</v>
      </c>
      <c r="F3187" s="3">
        <v>1133</v>
      </c>
      <c r="G3187" s="2">
        <v>7299</v>
      </c>
      <c r="H3187" s="3">
        <v>6116</v>
      </c>
      <c r="I3187" s="69" t="str">
        <f>VLOOKUP(C3187,СПРАВОЧНИК!B:D,2,0)</f>
        <v>РОССИЯ</v>
      </c>
      <c r="J3187" s="69" t="str">
        <f>VLOOKUP(C3187,СПРАВОЧНИК!B:D,3,0)</f>
        <v>ОТЕЧЕСТВЕННЫЕ</v>
      </c>
      <c r="K3187" s="69" t="str">
        <f>VLOOKUP(СВОД2023[[#This Row],[ФО]],СПРАВОЧНИК!H:P,2,0)</f>
        <v>Приволжский ФО</v>
      </c>
    </row>
    <row r="3188" spans="1:11" x14ac:dyDescent="0.2">
      <c r="A3188" t="s">
        <v>600</v>
      </c>
      <c r="B3188" t="s">
        <v>591</v>
      </c>
      <c r="C3188" s="1" t="s">
        <v>311</v>
      </c>
      <c r="D3188" s="1" t="s">
        <v>1575</v>
      </c>
      <c r="E3188" s="2">
        <v>1</v>
      </c>
      <c r="F3188" s="3"/>
      <c r="G3188" s="2">
        <v>1</v>
      </c>
      <c r="H3188" s="3">
        <v>4</v>
      </c>
      <c r="I3188" s="69" t="str">
        <f>VLOOKUP(C3188,СПРАВОЧНИК!B:D,2,0)</f>
        <v>РОССИЯ</v>
      </c>
      <c r="J3188" s="69" t="str">
        <f>VLOOKUP(C3188,СПРАВОЧНИК!B:D,3,0)</f>
        <v>ОТЕЧЕСТВЕННЫЕ</v>
      </c>
      <c r="K3188" s="69" t="str">
        <f>VLOOKUP(СВОД2023[[#This Row],[ФО]],СПРАВОЧНИК!H:P,2,0)</f>
        <v>Приволжский ФО</v>
      </c>
    </row>
    <row r="3189" spans="1:11" x14ac:dyDescent="0.2">
      <c r="A3189" t="s">
        <v>600</v>
      </c>
      <c r="B3189" t="s">
        <v>591</v>
      </c>
      <c r="C3189" s="1" t="s">
        <v>311</v>
      </c>
      <c r="D3189" s="1" t="s">
        <v>1576</v>
      </c>
      <c r="E3189" s="2">
        <v>115</v>
      </c>
      <c r="F3189" s="3">
        <v>154</v>
      </c>
      <c r="G3189" s="2">
        <v>567</v>
      </c>
      <c r="H3189" s="3">
        <v>639</v>
      </c>
      <c r="I3189" s="69" t="str">
        <f>VLOOKUP(C3189,СПРАВОЧНИК!B:D,2,0)</f>
        <v>РОССИЯ</v>
      </c>
      <c r="J3189" s="69" t="str">
        <f>VLOOKUP(C3189,СПРАВОЧНИК!B:D,3,0)</f>
        <v>ОТЕЧЕСТВЕННЫЕ</v>
      </c>
      <c r="K3189" s="69" t="str">
        <f>VLOOKUP(СВОД2023[[#This Row],[ФО]],СПРАВОЧНИК!H:P,2,0)</f>
        <v>Приволжский ФО</v>
      </c>
    </row>
    <row r="3190" spans="1:11" x14ac:dyDescent="0.2">
      <c r="A3190" t="s">
        <v>600</v>
      </c>
      <c r="B3190" t="s">
        <v>591</v>
      </c>
      <c r="C3190" s="1" t="s">
        <v>311</v>
      </c>
      <c r="D3190" s="1" t="s">
        <v>1577</v>
      </c>
      <c r="E3190" s="2">
        <v>15</v>
      </c>
      <c r="F3190" s="3">
        <v>17</v>
      </c>
      <c r="G3190" s="2">
        <v>57</v>
      </c>
      <c r="H3190" s="3">
        <v>99</v>
      </c>
      <c r="I3190" s="69" t="str">
        <f>VLOOKUP(C3190,СПРАВОЧНИК!B:D,2,0)</f>
        <v>РОССИЯ</v>
      </c>
      <c r="J3190" s="69" t="str">
        <f>VLOOKUP(C3190,СПРАВОЧНИК!B:D,3,0)</f>
        <v>ОТЕЧЕСТВЕННЫЕ</v>
      </c>
      <c r="K3190" s="69" t="str">
        <f>VLOOKUP(СВОД2023[[#This Row],[ФО]],СПРАВОЧНИК!H:P,2,0)</f>
        <v>Приволжский ФО</v>
      </c>
    </row>
    <row r="3191" spans="1:11" x14ac:dyDescent="0.2">
      <c r="A3191" t="s">
        <v>600</v>
      </c>
      <c r="B3191" t="s">
        <v>591</v>
      </c>
      <c r="C3191" s="1" t="s">
        <v>311</v>
      </c>
      <c r="D3191" s="1" t="s">
        <v>1578</v>
      </c>
      <c r="E3191" s="2">
        <v>26</v>
      </c>
      <c r="F3191" s="3">
        <v>30</v>
      </c>
      <c r="G3191" s="2">
        <v>101</v>
      </c>
      <c r="H3191" s="3">
        <v>116</v>
      </c>
      <c r="I3191" s="69" t="str">
        <f>VLOOKUP(C3191,СПРАВОЧНИК!B:D,2,0)</f>
        <v>РОССИЯ</v>
      </c>
      <c r="J3191" s="69" t="str">
        <f>VLOOKUP(C3191,СПРАВОЧНИК!B:D,3,0)</f>
        <v>ОТЕЧЕСТВЕННЫЕ</v>
      </c>
      <c r="K3191" s="69" t="str">
        <f>VLOOKUP(СВОД2023[[#This Row],[ФО]],СПРАВОЧНИК!H:P,2,0)</f>
        <v>Приволжский ФО</v>
      </c>
    </row>
    <row r="3192" spans="1:11" x14ac:dyDescent="0.2">
      <c r="A3192" t="s">
        <v>600</v>
      </c>
      <c r="B3192" t="s">
        <v>591</v>
      </c>
      <c r="C3192" s="1" t="s">
        <v>311</v>
      </c>
      <c r="D3192" s="1" t="s">
        <v>1579</v>
      </c>
      <c r="E3192" s="2">
        <v>419</v>
      </c>
      <c r="F3192" s="3">
        <v>379</v>
      </c>
      <c r="G3192" s="2">
        <v>2023</v>
      </c>
      <c r="H3192" s="3">
        <v>1963</v>
      </c>
      <c r="I3192" s="69" t="str">
        <f>VLOOKUP(C3192,СПРАВОЧНИК!B:D,2,0)</f>
        <v>РОССИЯ</v>
      </c>
      <c r="J3192" s="69" t="str">
        <f>VLOOKUP(C3192,СПРАВОЧНИК!B:D,3,0)</f>
        <v>ОТЕЧЕСТВЕННЫЕ</v>
      </c>
      <c r="K3192" s="69" t="str">
        <f>VLOOKUP(СВОД2023[[#This Row],[ФО]],СПРАВОЧНИК!H:P,2,0)</f>
        <v>Приволжский ФО</v>
      </c>
    </row>
    <row r="3193" spans="1:11" x14ac:dyDescent="0.2">
      <c r="A3193" t="s">
        <v>600</v>
      </c>
      <c r="B3193" t="s">
        <v>591</v>
      </c>
      <c r="C3193" s="1" t="s">
        <v>311</v>
      </c>
      <c r="D3193" s="1" t="s">
        <v>1580</v>
      </c>
      <c r="E3193" s="2">
        <v>468</v>
      </c>
      <c r="F3193" s="3">
        <v>478</v>
      </c>
      <c r="G3193" s="2">
        <v>2603</v>
      </c>
      <c r="H3193" s="3">
        <v>2420</v>
      </c>
      <c r="I3193" s="69" t="str">
        <f>VLOOKUP(C3193,СПРАВОЧНИК!B:D,2,0)</f>
        <v>РОССИЯ</v>
      </c>
      <c r="J3193" s="69" t="str">
        <f>VLOOKUP(C3193,СПРАВОЧНИК!B:D,3,0)</f>
        <v>ОТЕЧЕСТВЕННЫЕ</v>
      </c>
      <c r="K3193" s="69" t="str">
        <f>VLOOKUP(СВОД2023[[#This Row],[ФО]],СПРАВОЧНИК!H:P,2,0)</f>
        <v>Приволжский ФО</v>
      </c>
    </row>
    <row r="3194" spans="1:11" x14ac:dyDescent="0.2">
      <c r="A3194" t="s">
        <v>600</v>
      </c>
      <c r="B3194" t="s">
        <v>591</v>
      </c>
      <c r="C3194" s="1" t="s">
        <v>311</v>
      </c>
      <c r="D3194" s="1" t="s">
        <v>1581</v>
      </c>
      <c r="E3194" s="2">
        <v>564</v>
      </c>
      <c r="F3194" s="3">
        <v>561</v>
      </c>
      <c r="G3194" s="2">
        <v>2838</v>
      </c>
      <c r="H3194" s="3">
        <v>2703</v>
      </c>
      <c r="I3194" s="69" t="str">
        <f>VLOOKUP(C3194,СПРАВОЧНИК!B:D,2,0)</f>
        <v>РОССИЯ</v>
      </c>
      <c r="J3194" s="69" t="str">
        <f>VLOOKUP(C3194,СПРАВОЧНИК!B:D,3,0)</f>
        <v>ОТЕЧЕСТВЕННЫЕ</v>
      </c>
      <c r="K3194" s="69" t="str">
        <f>VLOOKUP(СВОД2023[[#This Row],[ФО]],СПРАВОЧНИК!H:P,2,0)</f>
        <v>Приволжский ФО</v>
      </c>
    </row>
    <row r="3195" spans="1:11" x14ac:dyDescent="0.2">
      <c r="A3195" t="s">
        <v>600</v>
      </c>
      <c r="B3195" t="s">
        <v>591</v>
      </c>
      <c r="C3195" s="1" t="s">
        <v>311</v>
      </c>
      <c r="D3195" s="1" t="s">
        <v>1582</v>
      </c>
      <c r="E3195" s="2">
        <v>1953</v>
      </c>
      <c r="F3195" s="3">
        <v>1914</v>
      </c>
      <c r="G3195" s="2">
        <v>10744</v>
      </c>
      <c r="H3195" s="3">
        <v>9696</v>
      </c>
      <c r="I3195" s="69" t="str">
        <f>VLOOKUP(C3195,СПРАВОЧНИК!B:D,2,0)</f>
        <v>РОССИЯ</v>
      </c>
      <c r="J3195" s="69" t="str">
        <f>VLOOKUP(C3195,СПРАВОЧНИК!B:D,3,0)</f>
        <v>ОТЕЧЕСТВЕННЫЕ</v>
      </c>
      <c r="K3195" s="69" t="str">
        <f>VLOOKUP(СВОД2023[[#This Row],[ФО]],СПРАВОЧНИК!H:P,2,0)</f>
        <v>Приволжский ФО</v>
      </c>
    </row>
    <row r="3196" spans="1:11" x14ac:dyDescent="0.2">
      <c r="A3196" t="s">
        <v>600</v>
      </c>
      <c r="B3196" t="s">
        <v>591</v>
      </c>
      <c r="C3196" s="1" t="s">
        <v>311</v>
      </c>
      <c r="D3196" s="1" t="s">
        <v>1583</v>
      </c>
      <c r="E3196" s="2">
        <v>129</v>
      </c>
      <c r="F3196" s="3">
        <v>150</v>
      </c>
      <c r="G3196" s="2">
        <v>718</v>
      </c>
      <c r="H3196" s="3">
        <v>868</v>
      </c>
      <c r="I3196" s="69" t="str">
        <f>VLOOKUP(C3196,СПРАВОЧНИК!B:D,2,0)</f>
        <v>РОССИЯ</v>
      </c>
      <c r="J3196" s="69" t="str">
        <f>VLOOKUP(C3196,СПРАВОЧНИК!B:D,3,0)</f>
        <v>ОТЕЧЕСТВЕННЫЕ</v>
      </c>
      <c r="K3196" s="69" t="str">
        <f>VLOOKUP(СВОД2023[[#This Row],[ФО]],СПРАВОЧНИК!H:P,2,0)</f>
        <v>Приволжский ФО</v>
      </c>
    </row>
    <row r="3197" spans="1:11" x14ac:dyDescent="0.2">
      <c r="A3197" t="s">
        <v>600</v>
      </c>
      <c r="B3197" t="s">
        <v>591</v>
      </c>
      <c r="C3197" s="1" t="s">
        <v>311</v>
      </c>
      <c r="D3197" s="1" t="s">
        <v>1584</v>
      </c>
      <c r="E3197" s="2">
        <v>1211</v>
      </c>
      <c r="F3197" s="3">
        <v>1271</v>
      </c>
      <c r="G3197" s="2">
        <v>6717</v>
      </c>
      <c r="H3197" s="3">
        <v>6499</v>
      </c>
      <c r="I3197" s="69" t="str">
        <f>VLOOKUP(C3197,СПРАВОЧНИК!B:D,2,0)</f>
        <v>РОССИЯ</v>
      </c>
      <c r="J3197" s="69" t="str">
        <f>VLOOKUP(C3197,СПРАВОЧНИК!B:D,3,0)</f>
        <v>ОТЕЧЕСТВЕННЫЕ</v>
      </c>
      <c r="K3197" s="69" t="str">
        <f>VLOOKUP(СВОД2023[[#This Row],[ФО]],СПРАВОЧНИК!H:P,2,0)</f>
        <v>Приволжский ФО</v>
      </c>
    </row>
    <row r="3198" spans="1:11" x14ac:dyDescent="0.2">
      <c r="A3198" t="s">
        <v>600</v>
      </c>
      <c r="B3198" t="s">
        <v>591</v>
      </c>
      <c r="C3198" s="1" t="s">
        <v>311</v>
      </c>
      <c r="D3198" s="1" t="s">
        <v>1585</v>
      </c>
      <c r="E3198" s="2">
        <v>1836</v>
      </c>
      <c r="F3198" s="3">
        <v>1723</v>
      </c>
      <c r="G3198" s="2">
        <v>9929</v>
      </c>
      <c r="H3198" s="3">
        <v>9282</v>
      </c>
      <c r="I3198" s="69" t="str">
        <f>VLOOKUP(C3198,СПРАВОЧНИК!B:D,2,0)</f>
        <v>РОССИЯ</v>
      </c>
      <c r="J3198" s="69" t="str">
        <f>VLOOKUP(C3198,СПРАВОЧНИК!B:D,3,0)</f>
        <v>ОТЕЧЕСТВЕННЫЕ</v>
      </c>
      <c r="K3198" s="69" t="str">
        <f>VLOOKUP(СВОД2023[[#This Row],[ФО]],СПРАВОЧНИК!H:P,2,0)</f>
        <v>Приволжский ФО</v>
      </c>
    </row>
    <row r="3199" spans="1:11" x14ac:dyDescent="0.2">
      <c r="A3199" t="s">
        <v>600</v>
      </c>
      <c r="B3199" t="s">
        <v>591</v>
      </c>
      <c r="C3199" s="1" t="s">
        <v>311</v>
      </c>
      <c r="D3199" s="1" t="s">
        <v>1586</v>
      </c>
      <c r="E3199" s="2">
        <v>470</v>
      </c>
      <c r="F3199" s="3">
        <v>443</v>
      </c>
      <c r="G3199" s="2">
        <v>2579</v>
      </c>
      <c r="H3199" s="3">
        <v>2513</v>
      </c>
      <c r="I3199" s="69" t="str">
        <f>VLOOKUP(C3199,СПРАВОЧНИК!B:D,2,0)</f>
        <v>РОССИЯ</v>
      </c>
      <c r="J3199" s="69" t="str">
        <f>VLOOKUP(C3199,СПРАВОЧНИК!B:D,3,0)</f>
        <v>ОТЕЧЕСТВЕННЫЕ</v>
      </c>
      <c r="K3199" s="69" t="str">
        <f>VLOOKUP(СВОД2023[[#This Row],[ФО]],СПРАВОЧНИК!H:P,2,0)</f>
        <v>Приволжский ФО</v>
      </c>
    </row>
    <row r="3200" spans="1:11" x14ac:dyDescent="0.2">
      <c r="A3200" t="s">
        <v>600</v>
      </c>
      <c r="B3200" t="s">
        <v>591</v>
      </c>
      <c r="C3200" s="1" t="s">
        <v>311</v>
      </c>
      <c r="D3200" s="1" t="s">
        <v>1587</v>
      </c>
      <c r="E3200" s="2">
        <v>1601</v>
      </c>
      <c r="F3200" s="3">
        <v>1513</v>
      </c>
      <c r="G3200" s="2">
        <v>8519</v>
      </c>
      <c r="H3200" s="3">
        <v>8146</v>
      </c>
      <c r="I3200" s="69" t="str">
        <f>VLOOKUP(C3200,СПРАВОЧНИК!B:D,2,0)</f>
        <v>РОССИЯ</v>
      </c>
      <c r="J3200" s="69" t="str">
        <f>VLOOKUP(C3200,СПРАВОЧНИК!B:D,3,0)</f>
        <v>ОТЕЧЕСТВЕННЫЕ</v>
      </c>
      <c r="K3200" s="69" t="str">
        <f>VLOOKUP(СВОД2023[[#This Row],[ФО]],СПРАВОЧНИК!H:P,2,0)</f>
        <v>Приволжский ФО</v>
      </c>
    </row>
    <row r="3201" spans="1:11" x14ac:dyDescent="0.2">
      <c r="A3201" t="s">
        <v>600</v>
      </c>
      <c r="B3201" t="s">
        <v>591</v>
      </c>
      <c r="C3201" s="1" t="s">
        <v>311</v>
      </c>
      <c r="D3201" s="1" t="s">
        <v>1588</v>
      </c>
      <c r="E3201" s="2">
        <v>329</v>
      </c>
      <c r="F3201" s="3">
        <v>312</v>
      </c>
      <c r="G3201" s="2">
        <v>1883</v>
      </c>
      <c r="H3201" s="3">
        <v>1808</v>
      </c>
      <c r="I3201" s="69" t="str">
        <f>VLOOKUP(C3201,СПРАВОЧНИК!B:D,2,0)</f>
        <v>РОССИЯ</v>
      </c>
      <c r="J3201" s="69" t="str">
        <f>VLOOKUP(C3201,СПРАВОЧНИК!B:D,3,0)</f>
        <v>ОТЕЧЕСТВЕННЫЕ</v>
      </c>
      <c r="K3201" s="69" t="str">
        <f>VLOOKUP(СВОД2023[[#This Row],[ФО]],СПРАВОЧНИК!H:P,2,0)</f>
        <v>Приволжский ФО</v>
      </c>
    </row>
    <row r="3202" spans="1:11" x14ac:dyDescent="0.2">
      <c r="A3202" t="s">
        <v>600</v>
      </c>
      <c r="B3202" t="s">
        <v>591</v>
      </c>
      <c r="C3202" s="1" t="s">
        <v>311</v>
      </c>
      <c r="D3202" s="1" t="s">
        <v>1589</v>
      </c>
      <c r="E3202" s="2">
        <v>3120</v>
      </c>
      <c r="F3202" s="3">
        <v>2935</v>
      </c>
      <c r="G3202" s="2">
        <v>17107</v>
      </c>
      <c r="H3202" s="3">
        <v>15942</v>
      </c>
      <c r="I3202" s="69" t="str">
        <f>VLOOKUP(C3202,СПРАВОЧНИК!B:D,2,0)</f>
        <v>РОССИЯ</v>
      </c>
      <c r="J3202" s="69" t="str">
        <f>VLOOKUP(C3202,СПРАВОЧНИК!B:D,3,0)</f>
        <v>ОТЕЧЕСТВЕННЫЕ</v>
      </c>
      <c r="K3202" s="69" t="str">
        <f>VLOOKUP(СВОД2023[[#This Row],[ФО]],СПРАВОЧНИК!H:P,2,0)</f>
        <v>Приволжский ФО</v>
      </c>
    </row>
    <row r="3203" spans="1:11" x14ac:dyDescent="0.2">
      <c r="A3203" t="s">
        <v>600</v>
      </c>
      <c r="B3203" t="s">
        <v>591</v>
      </c>
      <c r="C3203" s="1" t="s">
        <v>311</v>
      </c>
      <c r="D3203" s="1" t="s">
        <v>1590</v>
      </c>
      <c r="E3203" s="2">
        <v>1317</v>
      </c>
      <c r="F3203" s="3">
        <v>1241</v>
      </c>
      <c r="G3203" s="2">
        <v>6862</v>
      </c>
      <c r="H3203" s="3">
        <v>6514</v>
      </c>
      <c r="I3203" s="69" t="str">
        <f>VLOOKUP(C3203,СПРАВОЧНИК!B:D,2,0)</f>
        <v>РОССИЯ</v>
      </c>
      <c r="J3203" s="69" t="str">
        <f>VLOOKUP(C3203,СПРАВОЧНИК!B:D,3,0)</f>
        <v>ОТЕЧЕСТВЕННЫЕ</v>
      </c>
      <c r="K3203" s="69" t="str">
        <f>VLOOKUP(СВОД2023[[#This Row],[ФО]],СПРАВОЧНИК!H:P,2,0)</f>
        <v>Приволжский ФО</v>
      </c>
    </row>
    <row r="3204" spans="1:11" x14ac:dyDescent="0.2">
      <c r="A3204" t="s">
        <v>600</v>
      </c>
      <c r="B3204" t="s">
        <v>591</v>
      </c>
      <c r="C3204" s="1" t="s">
        <v>311</v>
      </c>
      <c r="D3204" s="1" t="s">
        <v>1591</v>
      </c>
      <c r="E3204" s="2">
        <v>11</v>
      </c>
      <c r="F3204" s="3">
        <v>12</v>
      </c>
      <c r="G3204" s="2">
        <v>46</v>
      </c>
      <c r="H3204" s="3">
        <v>50</v>
      </c>
      <c r="I3204" s="69" t="str">
        <f>VLOOKUP(C3204,СПРАВОЧНИК!B:D,2,0)</f>
        <v>РОССИЯ</v>
      </c>
      <c r="J3204" s="69" t="str">
        <f>VLOOKUP(C3204,СПРАВОЧНИК!B:D,3,0)</f>
        <v>ОТЕЧЕСТВЕННЫЕ</v>
      </c>
      <c r="K3204" s="69" t="str">
        <f>VLOOKUP(СВОД2023[[#This Row],[ФО]],СПРАВОЧНИК!H:P,2,0)</f>
        <v>Приволжский ФО</v>
      </c>
    </row>
    <row r="3205" spans="1:11" x14ac:dyDescent="0.2">
      <c r="A3205" t="s">
        <v>600</v>
      </c>
      <c r="B3205" t="s">
        <v>591</v>
      </c>
      <c r="C3205" s="1" t="s">
        <v>311</v>
      </c>
      <c r="D3205" s="1" t="s">
        <v>312</v>
      </c>
      <c r="E3205" s="2">
        <v>1780</v>
      </c>
      <c r="F3205" s="3">
        <v>1780</v>
      </c>
      <c r="G3205" s="2">
        <v>10432</v>
      </c>
      <c r="H3205" s="3">
        <v>9959</v>
      </c>
      <c r="I3205" s="69" t="str">
        <f>VLOOKUP(C3205,СПРАВОЧНИК!B:D,2,0)</f>
        <v>РОССИЯ</v>
      </c>
      <c r="J3205" s="69" t="str">
        <f>VLOOKUP(C3205,СПРАВОЧНИК!B:D,3,0)</f>
        <v>ОТЕЧЕСТВЕННЫЕ</v>
      </c>
      <c r="K3205" s="69" t="str">
        <f>VLOOKUP(СВОД2023[[#This Row],[ФО]],СПРАВОЧНИК!H:P,2,0)</f>
        <v>Приволжский ФО</v>
      </c>
    </row>
    <row r="3206" spans="1:11" x14ac:dyDescent="0.2">
      <c r="A3206" t="s">
        <v>600</v>
      </c>
      <c r="B3206" t="s">
        <v>591</v>
      </c>
      <c r="C3206" s="1" t="s">
        <v>311</v>
      </c>
      <c r="D3206" s="1" t="s">
        <v>313</v>
      </c>
      <c r="E3206" s="2">
        <v>168</v>
      </c>
      <c r="F3206" s="3">
        <v>118</v>
      </c>
      <c r="G3206" s="2">
        <v>907</v>
      </c>
      <c r="H3206" s="3">
        <v>565</v>
      </c>
      <c r="I3206" s="69" t="str">
        <f>VLOOKUP(C3206,СПРАВОЧНИК!B:D,2,0)</f>
        <v>РОССИЯ</v>
      </c>
      <c r="J3206" s="69" t="str">
        <f>VLOOKUP(C3206,СПРАВОЧНИК!B:D,3,0)</f>
        <v>ОТЕЧЕСТВЕННЫЕ</v>
      </c>
      <c r="K3206" s="69" t="str">
        <f>VLOOKUP(СВОД2023[[#This Row],[ФО]],СПРАВОЧНИК!H:P,2,0)</f>
        <v>Приволжский ФО</v>
      </c>
    </row>
    <row r="3207" spans="1:11" x14ac:dyDescent="0.2">
      <c r="A3207" t="s">
        <v>600</v>
      </c>
      <c r="B3207" t="s">
        <v>591</v>
      </c>
      <c r="C3207" s="1" t="s">
        <v>311</v>
      </c>
      <c r="D3207" s="1" t="s">
        <v>2206</v>
      </c>
      <c r="E3207" s="2">
        <v>2</v>
      </c>
      <c r="F3207" s="3"/>
      <c r="G3207" s="2">
        <v>12</v>
      </c>
      <c r="H3207" s="3">
        <v>5</v>
      </c>
      <c r="I3207" s="69" t="str">
        <f>VLOOKUP(C3207,СПРАВОЧНИК!B:D,2,0)</f>
        <v>РОССИЯ</v>
      </c>
      <c r="J3207" s="69" t="str">
        <f>VLOOKUP(C3207,СПРАВОЧНИК!B:D,3,0)</f>
        <v>ОТЕЧЕСТВЕННЫЕ</v>
      </c>
      <c r="K3207" s="69" t="str">
        <f>VLOOKUP(СВОД2023[[#This Row],[ФО]],СПРАВОЧНИК!H:P,2,0)</f>
        <v>Приволжский ФО</v>
      </c>
    </row>
    <row r="3208" spans="1:11" x14ac:dyDescent="0.2">
      <c r="A3208" t="s">
        <v>600</v>
      </c>
      <c r="B3208" t="s">
        <v>591</v>
      </c>
      <c r="C3208" s="1" t="s">
        <v>311</v>
      </c>
      <c r="D3208" s="1" t="s">
        <v>314</v>
      </c>
      <c r="E3208" s="2">
        <v>416</v>
      </c>
      <c r="F3208" s="3">
        <v>367</v>
      </c>
      <c r="G3208" s="2">
        <v>2313</v>
      </c>
      <c r="H3208" s="3">
        <v>2305</v>
      </c>
      <c r="I3208" s="69" t="str">
        <f>VLOOKUP(C3208,СПРАВОЧНИК!B:D,2,0)</f>
        <v>РОССИЯ</v>
      </c>
      <c r="J3208" s="69" t="str">
        <f>VLOOKUP(C3208,СПРАВОЧНИК!B:D,3,0)</f>
        <v>ОТЕЧЕСТВЕННЫЕ</v>
      </c>
      <c r="K3208" s="69" t="str">
        <f>VLOOKUP(СВОД2023[[#This Row],[ФО]],СПРАВОЧНИК!H:P,2,0)</f>
        <v>Приволжский ФО</v>
      </c>
    </row>
    <row r="3209" spans="1:11" x14ac:dyDescent="0.2">
      <c r="A3209" t="s">
        <v>600</v>
      </c>
      <c r="B3209" t="s">
        <v>591</v>
      </c>
      <c r="C3209" s="1" t="s">
        <v>311</v>
      </c>
      <c r="D3209" s="1" t="s">
        <v>1592</v>
      </c>
      <c r="E3209" s="2">
        <v>2097</v>
      </c>
      <c r="F3209" s="3">
        <v>1780</v>
      </c>
      <c r="G3209" s="2">
        <v>11073</v>
      </c>
      <c r="H3209" s="3">
        <v>9880</v>
      </c>
      <c r="I3209" s="69" t="str">
        <f>VLOOKUP(C3209,СПРАВОЧНИК!B:D,2,0)</f>
        <v>РОССИЯ</v>
      </c>
      <c r="J3209" s="69" t="str">
        <f>VLOOKUP(C3209,СПРАВОЧНИК!B:D,3,0)</f>
        <v>ОТЕЧЕСТВЕННЫЕ</v>
      </c>
      <c r="K3209" s="69" t="str">
        <f>VLOOKUP(СВОД2023[[#This Row],[ФО]],СПРАВОЧНИК!H:P,2,0)</f>
        <v>Приволжский ФО</v>
      </c>
    </row>
    <row r="3210" spans="1:11" x14ac:dyDescent="0.2">
      <c r="A3210" t="s">
        <v>600</v>
      </c>
      <c r="B3210" t="s">
        <v>591</v>
      </c>
      <c r="C3210" s="1" t="s">
        <v>311</v>
      </c>
      <c r="D3210" s="1" t="s">
        <v>1593</v>
      </c>
      <c r="E3210" s="2">
        <v>342</v>
      </c>
      <c r="F3210" s="3">
        <v>297</v>
      </c>
      <c r="G3210" s="2">
        <v>1869</v>
      </c>
      <c r="H3210" s="3">
        <v>1600</v>
      </c>
      <c r="I3210" s="69" t="str">
        <f>VLOOKUP(C3210,СПРАВОЧНИК!B:D,2,0)</f>
        <v>РОССИЯ</v>
      </c>
      <c r="J3210" s="69" t="str">
        <f>VLOOKUP(C3210,СПРАВОЧНИК!B:D,3,0)</f>
        <v>ОТЕЧЕСТВЕННЫЕ</v>
      </c>
      <c r="K3210" s="69" t="str">
        <f>VLOOKUP(СВОД2023[[#This Row],[ФО]],СПРАВОЧНИК!H:P,2,0)</f>
        <v>Приволжский ФО</v>
      </c>
    </row>
    <row r="3211" spans="1:11" x14ac:dyDescent="0.2">
      <c r="A3211" t="s">
        <v>600</v>
      </c>
      <c r="B3211" t="s">
        <v>591</v>
      </c>
      <c r="C3211" s="1" t="s">
        <v>311</v>
      </c>
      <c r="D3211" s="1" t="s">
        <v>1594</v>
      </c>
      <c r="E3211" s="2">
        <v>1463</v>
      </c>
      <c r="F3211" s="3">
        <v>1214</v>
      </c>
      <c r="G3211" s="2">
        <v>7851</v>
      </c>
      <c r="H3211" s="3">
        <v>6754</v>
      </c>
      <c r="I3211" s="69" t="str">
        <f>VLOOKUP(C3211,СПРАВОЧНИК!B:D,2,0)</f>
        <v>РОССИЯ</v>
      </c>
      <c r="J3211" s="69" t="str">
        <f>VLOOKUP(C3211,СПРАВОЧНИК!B:D,3,0)</f>
        <v>ОТЕЧЕСТВЕННЫЕ</v>
      </c>
      <c r="K3211" s="69" t="str">
        <f>VLOOKUP(СВОД2023[[#This Row],[ФО]],СПРАВОЧНИК!H:P,2,0)</f>
        <v>Приволжский ФО</v>
      </c>
    </row>
    <row r="3212" spans="1:11" x14ac:dyDescent="0.2">
      <c r="A3212" t="s">
        <v>600</v>
      </c>
      <c r="B3212" t="s">
        <v>591</v>
      </c>
      <c r="C3212" s="1" t="s">
        <v>311</v>
      </c>
      <c r="D3212" s="1" t="s">
        <v>315</v>
      </c>
      <c r="E3212" s="2">
        <v>3698</v>
      </c>
      <c r="F3212" s="3">
        <v>2698</v>
      </c>
      <c r="G3212" s="2">
        <v>19424</v>
      </c>
      <c r="H3212" s="3">
        <v>14518</v>
      </c>
      <c r="I3212" s="69" t="str">
        <f>VLOOKUP(C3212,СПРАВОЧНИК!B:D,2,0)</f>
        <v>РОССИЯ</v>
      </c>
      <c r="J3212" s="69" t="str">
        <f>VLOOKUP(C3212,СПРАВОЧНИК!B:D,3,0)</f>
        <v>ОТЕЧЕСТВЕННЫЕ</v>
      </c>
      <c r="K3212" s="69" t="str">
        <f>VLOOKUP(СВОД2023[[#This Row],[ФО]],СПРАВОЧНИК!H:P,2,0)</f>
        <v>Приволжский ФО</v>
      </c>
    </row>
    <row r="3213" spans="1:11" x14ac:dyDescent="0.2">
      <c r="A3213" t="s">
        <v>600</v>
      </c>
      <c r="B3213" t="s">
        <v>591</v>
      </c>
      <c r="C3213" s="1" t="s">
        <v>311</v>
      </c>
      <c r="D3213" s="1" t="s">
        <v>316</v>
      </c>
      <c r="E3213" s="2">
        <v>1287</v>
      </c>
      <c r="F3213" s="3">
        <v>923</v>
      </c>
      <c r="G3213" s="2">
        <v>6799</v>
      </c>
      <c r="H3213" s="3">
        <v>4908</v>
      </c>
      <c r="I3213" s="69" t="str">
        <f>VLOOKUP(C3213,СПРАВОЧНИК!B:D,2,0)</f>
        <v>РОССИЯ</v>
      </c>
      <c r="J3213" s="69" t="str">
        <f>VLOOKUP(C3213,СПРАВОЧНИК!B:D,3,0)</f>
        <v>ОТЕЧЕСТВЕННЫЕ</v>
      </c>
      <c r="K3213" s="69" t="str">
        <f>VLOOKUP(СВОД2023[[#This Row],[ФО]],СПРАВОЧНИК!H:P,2,0)</f>
        <v>Приволжский ФО</v>
      </c>
    </row>
    <row r="3214" spans="1:11" x14ac:dyDescent="0.2">
      <c r="A3214" t="s">
        <v>600</v>
      </c>
      <c r="B3214" t="s">
        <v>591</v>
      </c>
      <c r="C3214" s="1" t="s">
        <v>311</v>
      </c>
      <c r="D3214" s="1" t="s">
        <v>317</v>
      </c>
      <c r="E3214" s="2">
        <v>25</v>
      </c>
      <c r="F3214" s="3">
        <v>23</v>
      </c>
      <c r="G3214" s="2">
        <v>176</v>
      </c>
      <c r="H3214" s="3">
        <v>145</v>
      </c>
      <c r="I3214" s="69" t="str">
        <f>VLOOKUP(C3214,СПРАВОЧНИК!B:D,2,0)</f>
        <v>РОССИЯ</v>
      </c>
      <c r="J3214" s="69" t="str">
        <f>VLOOKUP(C3214,СПРАВОЧНИК!B:D,3,0)</f>
        <v>ОТЕЧЕСТВЕННЫЕ</v>
      </c>
      <c r="K3214" s="69" t="str">
        <f>VLOOKUP(СВОД2023[[#This Row],[ФО]],СПРАВОЧНИК!H:P,2,0)</f>
        <v>Приволжский ФО</v>
      </c>
    </row>
    <row r="3215" spans="1:11" x14ac:dyDescent="0.2">
      <c r="A3215" t="s">
        <v>600</v>
      </c>
      <c r="B3215" t="s">
        <v>591</v>
      </c>
      <c r="C3215" s="1" t="s">
        <v>311</v>
      </c>
      <c r="D3215" s="1" t="s">
        <v>1595</v>
      </c>
      <c r="E3215" s="2">
        <v>370</v>
      </c>
      <c r="F3215" s="3">
        <v>263</v>
      </c>
      <c r="G3215" s="2">
        <v>1987</v>
      </c>
      <c r="H3215" s="3">
        <v>1554</v>
      </c>
      <c r="I3215" s="69" t="str">
        <f>VLOOKUP(C3215,СПРАВОЧНИК!B:D,2,0)</f>
        <v>РОССИЯ</v>
      </c>
      <c r="J3215" s="69" t="str">
        <f>VLOOKUP(C3215,СПРАВОЧНИК!B:D,3,0)</f>
        <v>ОТЕЧЕСТВЕННЫЕ</v>
      </c>
      <c r="K3215" s="69" t="str">
        <f>VLOOKUP(СВОД2023[[#This Row],[ФО]],СПРАВОЧНИК!H:P,2,0)</f>
        <v>Приволжский ФО</v>
      </c>
    </row>
    <row r="3216" spans="1:11" x14ac:dyDescent="0.2">
      <c r="A3216" t="s">
        <v>600</v>
      </c>
      <c r="B3216" t="s">
        <v>591</v>
      </c>
      <c r="C3216" s="1" t="s">
        <v>311</v>
      </c>
      <c r="D3216" s="1" t="s">
        <v>318</v>
      </c>
      <c r="E3216" s="2">
        <v>222</v>
      </c>
      <c r="F3216" s="3">
        <v>166</v>
      </c>
      <c r="G3216" s="2">
        <v>1256</v>
      </c>
      <c r="H3216" s="3">
        <v>830</v>
      </c>
      <c r="I3216" s="69" t="str">
        <f>VLOOKUP(C3216,СПРАВОЧНИК!B:D,2,0)</f>
        <v>РОССИЯ</v>
      </c>
      <c r="J3216" s="69" t="str">
        <f>VLOOKUP(C3216,СПРАВОЧНИК!B:D,3,0)</f>
        <v>ОТЕЧЕСТВЕННЫЕ</v>
      </c>
      <c r="K3216" s="69" t="str">
        <f>VLOOKUP(СВОД2023[[#This Row],[ФО]],СПРАВОЧНИК!H:P,2,0)</f>
        <v>Приволжский ФО</v>
      </c>
    </row>
    <row r="3217" spans="1:11" x14ac:dyDescent="0.2">
      <c r="A3217" t="s">
        <v>600</v>
      </c>
      <c r="B3217" t="s">
        <v>591</v>
      </c>
      <c r="C3217" s="1" t="s">
        <v>311</v>
      </c>
      <c r="D3217" s="1" t="s">
        <v>1596</v>
      </c>
      <c r="E3217" s="2">
        <v>399</v>
      </c>
      <c r="F3217" s="3">
        <v>373</v>
      </c>
      <c r="G3217" s="2">
        <v>2409</v>
      </c>
      <c r="H3217" s="3">
        <v>1886</v>
      </c>
      <c r="I3217" s="69" t="str">
        <f>VLOOKUP(C3217,СПРАВОЧНИК!B:D,2,0)</f>
        <v>РОССИЯ</v>
      </c>
      <c r="J3217" s="69" t="str">
        <f>VLOOKUP(C3217,СПРАВОЧНИК!B:D,3,0)</f>
        <v>ОТЕЧЕСТВЕННЫЕ</v>
      </c>
      <c r="K3217" s="69" t="str">
        <f>VLOOKUP(СВОД2023[[#This Row],[ФО]],СПРАВОЧНИК!H:P,2,0)</f>
        <v>Приволжский ФО</v>
      </c>
    </row>
    <row r="3218" spans="1:11" x14ac:dyDescent="0.2">
      <c r="A3218" t="s">
        <v>600</v>
      </c>
      <c r="B3218" t="s">
        <v>591</v>
      </c>
      <c r="C3218" s="1" t="s">
        <v>311</v>
      </c>
      <c r="D3218" s="1" t="s">
        <v>319</v>
      </c>
      <c r="E3218" s="2"/>
      <c r="F3218" s="3"/>
      <c r="G3218" s="2"/>
      <c r="H3218" s="3">
        <v>2</v>
      </c>
      <c r="I3218" s="69" t="str">
        <f>VLOOKUP(C3218,СПРАВОЧНИК!B:D,2,0)</f>
        <v>РОССИЯ</v>
      </c>
      <c r="J3218" s="69" t="str">
        <f>VLOOKUP(C3218,СПРАВОЧНИК!B:D,3,0)</f>
        <v>ОТЕЧЕСТВЕННЫЕ</v>
      </c>
      <c r="K3218" s="69" t="str">
        <f>VLOOKUP(СВОД2023[[#This Row],[ФО]],СПРАВОЧНИК!H:P,2,0)</f>
        <v>Приволжский ФО</v>
      </c>
    </row>
    <row r="3219" spans="1:11" x14ac:dyDescent="0.2">
      <c r="A3219" t="s">
        <v>600</v>
      </c>
      <c r="B3219" t="s">
        <v>591</v>
      </c>
      <c r="C3219" s="1" t="s">
        <v>311</v>
      </c>
      <c r="D3219" s="1" t="s">
        <v>2207</v>
      </c>
      <c r="E3219" s="2">
        <v>1</v>
      </c>
      <c r="F3219" s="3"/>
      <c r="G3219" s="2">
        <v>1</v>
      </c>
      <c r="H3219" s="3">
        <v>1</v>
      </c>
      <c r="I3219" s="69" t="str">
        <f>VLOOKUP(C3219,СПРАВОЧНИК!B:D,2,0)</f>
        <v>РОССИЯ</v>
      </c>
      <c r="J3219" s="69" t="str">
        <f>VLOOKUP(C3219,СПРАВОЧНИК!B:D,3,0)</f>
        <v>ОТЕЧЕСТВЕННЫЕ</v>
      </c>
      <c r="K3219" s="69" t="str">
        <f>VLOOKUP(СВОД2023[[#This Row],[ФО]],СПРАВОЧНИК!H:P,2,0)</f>
        <v>Приволжский ФО</v>
      </c>
    </row>
    <row r="3220" spans="1:11" x14ac:dyDescent="0.2">
      <c r="A3220" t="s">
        <v>600</v>
      </c>
      <c r="B3220" t="s">
        <v>591</v>
      </c>
      <c r="C3220" s="1" t="s">
        <v>311</v>
      </c>
      <c r="D3220" s="1" t="s">
        <v>320</v>
      </c>
      <c r="E3220" s="2">
        <v>957</v>
      </c>
      <c r="F3220" s="3">
        <v>991</v>
      </c>
      <c r="G3220" s="2">
        <v>5661</v>
      </c>
      <c r="H3220" s="3">
        <v>5390</v>
      </c>
      <c r="I3220" s="69" t="str">
        <f>VLOOKUP(C3220,СПРАВОЧНИК!B:D,2,0)</f>
        <v>РОССИЯ</v>
      </c>
      <c r="J3220" s="69" t="str">
        <f>VLOOKUP(C3220,СПРАВОЧНИК!B:D,3,0)</f>
        <v>ОТЕЧЕСТВЕННЫЕ</v>
      </c>
      <c r="K3220" s="69" t="str">
        <f>VLOOKUP(СВОД2023[[#This Row],[ФО]],СПРАВОЧНИК!H:P,2,0)</f>
        <v>Приволжский ФО</v>
      </c>
    </row>
    <row r="3221" spans="1:11" x14ac:dyDescent="0.2">
      <c r="A3221" t="s">
        <v>600</v>
      </c>
      <c r="B3221" t="s">
        <v>591</v>
      </c>
      <c r="C3221" s="1" t="s">
        <v>311</v>
      </c>
      <c r="D3221" s="1" t="s">
        <v>321</v>
      </c>
      <c r="E3221" s="2">
        <v>1690</v>
      </c>
      <c r="F3221" s="3">
        <v>1434</v>
      </c>
      <c r="G3221" s="2">
        <v>9525</v>
      </c>
      <c r="H3221" s="3">
        <v>7106</v>
      </c>
      <c r="I3221" s="69" t="str">
        <f>VLOOKUP(C3221,СПРАВОЧНИК!B:D,2,0)</f>
        <v>РОССИЯ</v>
      </c>
      <c r="J3221" s="69" t="str">
        <f>VLOOKUP(C3221,СПРАВОЧНИК!B:D,3,0)</f>
        <v>ОТЕЧЕСТВЕННЫЕ</v>
      </c>
      <c r="K3221" s="69" t="str">
        <f>VLOOKUP(СВОД2023[[#This Row],[ФО]],СПРАВОЧНИК!H:P,2,0)</f>
        <v>Приволжский ФО</v>
      </c>
    </row>
    <row r="3222" spans="1:11" x14ac:dyDescent="0.2">
      <c r="A3222" t="s">
        <v>600</v>
      </c>
      <c r="B3222" t="s">
        <v>591</v>
      </c>
      <c r="C3222" s="1" t="s">
        <v>311</v>
      </c>
      <c r="D3222" s="1" t="s">
        <v>322</v>
      </c>
      <c r="E3222" s="2">
        <v>455</v>
      </c>
      <c r="F3222" s="3">
        <v>394</v>
      </c>
      <c r="G3222" s="2">
        <v>2638</v>
      </c>
      <c r="H3222" s="3">
        <v>2024</v>
      </c>
      <c r="I3222" s="69" t="str">
        <f>VLOOKUP(C3222,СПРАВОЧНИК!B:D,2,0)</f>
        <v>РОССИЯ</v>
      </c>
      <c r="J3222" s="69" t="str">
        <f>VLOOKUP(C3222,СПРАВОЧНИК!B:D,3,0)</f>
        <v>ОТЕЧЕСТВЕННЫЕ</v>
      </c>
      <c r="K3222" s="69" t="str">
        <f>VLOOKUP(СВОД2023[[#This Row],[ФО]],СПРАВОЧНИК!H:P,2,0)</f>
        <v>Приволжский ФО</v>
      </c>
    </row>
    <row r="3223" spans="1:11" x14ac:dyDescent="0.2">
      <c r="A3223" t="s">
        <v>600</v>
      </c>
      <c r="B3223" t="s">
        <v>591</v>
      </c>
      <c r="C3223" s="1" t="s">
        <v>323</v>
      </c>
      <c r="D3223" s="1" t="s">
        <v>324</v>
      </c>
      <c r="E3223" s="2">
        <v>1</v>
      </c>
      <c r="F3223" s="3"/>
      <c r="G3223" s="2">
        <v>1</v>
      </c>
      <c r="H3223" s="3"/>
      <c r="I3223" s="69" t="str">
        <f>VLOOKUP(C3223,СПРАВОЧНИК!B:D,2,0)</f>
        <v>ЕВРОПА</v>
      </c>
      <c r="J3223" s="69" t="str">
        <f>VLOOKUP(C3223,СПРАВОЧНИК!B:D,3,0)</f>
        <v>ИНОМАРКИ</v>
      </c>
      <c r="K3223" s="69" t="str">
        <f>VLOOKUP(СВОД2023[[#This Row],[ФО]],СПРАВОЧНИК!H:P,2,0)</f>
        <v>Приволжский ФО</v>
      </c>
    </row>
    <row r="3224" spans="1:11" x14ac:dyDescent="0.2">
      <c r="A3224" t="s">
        <v>600</v>
      </c>
      <c r="B3224" t="s">
        <v>591</v>
      </c>
      <c r="C3224" s="1" t="s">
        <v>323</v>
      </c>
      <c r="D3224" s="1" t="s">
        <v>325</v>
      </c>
      <c r="E3224" s="2"/>
      <c r="F3224" s="3">
        <v>1</v>
      </c>
      <c r="G3224" s="2">
        <v>1</v>
      </c>
      <c r="H3224" s="3">
        <v>2</v>
      </c>
      <c r="I3224" s="69" t="str">
        <f>VLOOKUP(C3224,СПРАВОЧНИК!B:D,2,0)</f>
        <v>ЕВРОПА</v>
      </c>
      <c r="J3224" s="69" t="str">
        <f>VLOOKUP(C3224,СПРАВОЧНИК!B:D,3,0)</f>
        <v>ИНОМАРКИ</v>
      </c>
      <c r="K3224" s="69" t="str">
        <f>VLOOKUP(СВОД2023[[#This Row],[ФО]],СПРАВОЧНИК!H:P,2,0)</f>
        <v>Приволжский ФО</v>
      </c>
    </row>
    <row r="3225" spans="1:11" x14ac:dyDescent="0.2">
      <c r="A3225" t="s">
        <v>600</v>
      </c>
      <c r="B3225" t="s">
        <v>591</v>
      </c>
      <c r="C3225" s="1" t="s">
        <v>323</v>
      </c>
      <c r="D3225" s="1" t="s">
        <v>326</v>
      </c>
      <c r="E3225" s="2"/>
      <c r="F3225" s="3">
        <v>1</v>
      </c>
      <c r="G3225" s="2">
        <v>4</v>
      </c>
      <c r="H3225" s="3">
        <v>4</v>
      </c>
      <c r="I3225" s="69" t="str">
        <f>VLOOKUP(C3225,СПРАВОЧНИК!B:D,2,0)</f>
        <v>ЕВРОПА</v>
      </c>
      <c r="J3225" s="69" t="str">
        <f>VLOOKUP(C3225,СПРАВОЧНИК!B:D,3,0)</f>
        <v>ИНОМАРКИ</v>
      </c>
      <c r="K3225" s="69" t="str">
        <f>VLOOKUP(СВОД2023[[#This Row],[ФО]],СПРАВОЧНИК!H:P,2,0)</f>
        <v>Приволжский ФО</v>
      </c>
    </row>
    <row r="3226" spans="1:11" x14ac:dyDescent="0.2">
      <c r="A3226" t="s">
        <v>600</v>
      </c>
      <c r="B3226" t="s">
        <v>591</v>
      </c>
      <c r="C3226" s="1" t="s">
        <v>1598</v>
      </c>
      <c r="D3226" s="1" t="s">
        <v>2208</v>
      </c>
      <c r="E3226" s="2"/>
      <c r="F3226" s="3"/>
      <c r="G3226" s="2">
        <v>1</v>
      </c>
      <c r="H3226" s="3">
        <v>1</v>
      </c>
      <c r="I3226" s="69" t="str">
        <f>VLOOKUP(C3226,СПРАВОЧНИК!B:D,2,0)</f>
        <v>ЕВРОПА</v>
      </c>
      <c r="J3226" s="69" t="str">
        <f>VLOOKUP(C3226,СПРАВОЧНИК!B:D,3,0)</f>
        <v>ИНОМАРКИ</v>
      </c>
      <c r="K3226" s="69" t="str">
        <f>VLOOKUP(СВОД2023[[#This Row],[ФО]],СПРАВОЧНИК!H:P,2,0)</f>
        <v>Приволжский ФО</v>
      </c>
    </row>
    <row r="3227" spans="1:11" x14ac:dyDescent="0.2">
      <c r="A3227" t="s">
        <v>600</v>
      </c>
      <c r="B3227" t="s">
        <v>591</v>
      </c>
      <c r="C3227" s="1" t="s">
        <v>1598</v>
      </c>
      <c r="D3227" s="1" t="s">
        <v>2209</v>
      </c>
      <c r="E3227" s="2"/>
      <c r="F3227" s="3"/>
      <c r="G3227" s="2">
        <v>3</v>
      </c>
      <c r="H3227" s="3">
        <v>2</v>
      </c>
      <c r="I3227" s="69" t="str">
        <f>VLOOKUP(C3227,СПРАВОЧНИК!B:D,2,0)</f>
        <v>ЕВРОПА</v>
      </c>
      <c r="J3227" s="69" t="str">
        <f>VLOOKUP(C3227,СПРАВОЧНИК!B:D,3,0)</f>
        <v>ИНОМАРКИ</v>
      </c>
      <c r="K3227" s="69" t="str">
        <f>VLOOKUP(СВОД2023[[#This Row],[ФО]],СПРАВОЧНИК!H:P,2,0)</f>
        <v>Приволжский ФО</v>
      </c>
    </row>
    <row r="3228" spans="1:11" x14ac:dyDescent="0.2">
      <c r="A3228" t="s">
        <v>600</v>
      </c>
      <c r="B3228" t="s">
        <v>591</v>
      </c>
      <c r="C3228" s="1" t="s">
        <v>1598</v>
      </c>
      <c r="D3228" s="1" t="s">
        <v>2210</v>
      </c>
      <c r="E3228" s="2"/>
      <c r="F3228" s="3"/>
      <c r="G3228" s="2"/>
      <c r="H3228" s="3">
        <v>1</v>
      </c>
      <c r="I3228" s="69" t="str">
        <f>VLOOKUP(C3228,СПРАВОЧНИК!B:D,2,0)</f>
        <v>ЕВРОПА</v>
      </c>
      <c r="J3228" s="69" t="str">
        <f>VLOOKUP(C3228,СПРАВОЧНИК!B:D,3,0)</f>
        <v>ИНОМАРКИ</v>
      </c>
      <c r="K3228" s="69" t="str">
        <f>VLOOKUP(СВОД2023[[#This Row],[ФО]],СПРАВОЧНИК!H:P,2,0)</f>
        <v>Приволжский ФО</v>
      </c>
    </row>
    <row r="3229" spans="1:11" x14ac:dyDescent="0.2">
      <c r="A3229" t="s">
        <v>600</v>
      </c>
      <c r="B3229" t="s">
        <v>591</v>
      </c>
      <c r="C3229" s="1" t="s">
        <v>1598</v>
      </c>
      <c r="D3229" s="1" t="s">
        <v>2211</v>
      </c>
      <c r="E3229" s="2"/>
      <c r="F3229" s="3">
        <v>1</v>
      </c>
      <c r="G3229" s="2">
        <v>2</v>
      </c>
      <c r="H3229" s="3">
        <v>2</v>
      </c>
      <c r="I3229" s="69" t="str">
        <f>VLOOKUP(C3229,СПРАВОЧНИК!B:D,2,0)</f>
        <v>ЕВРОПА</v>
      </c>
      <c r="J3229" s="69" t="str">
        <f>VLOOKUP(C3229,СПРАВОЧНИК!B:D,3,0)</f>
        <v>ИНОМАРКИ</v>
      </c>
      <c r="K3229" s="69" t="str">
        <f>VLOOKUP(СВОД2023[[#This Row],[ФО]],СПРАВОЧНИК!H:P,2,0)</f>
        <v>Приволжский ФО</v>
      </c>
    </row>
    <row r="3230" spans="1:11" x14ac:dyDescent="0.2">
      <c r="A3230" t="s">
        <v>600</v>
      </c>
      <c r="B3230" t="s">
        <v>591</v>
      </c>
      <c r="C3230" s="1" t="s">
        <v>1598</v>
      </c>
      <c r="D3230" s="1" t="s">
        <v>2212</v>
      </c>
      <c r="E3230" s="2"/>
      <c r="F3230" s="3"/>
      <c r="G3230" s="2">
        <v>4</v>
      </c>
      <c r="H3230" s="3"/>
      <c r="I3230" s="69" t="str">
        <f>VLOOKUP(C3230,СПРАВОЧНИК!B:D,2,0)</f>
        <v>ЕВРОПА</v>
      </c>
      <c r="J3230" s="69" t="str">
        <f>VLOOKUP(C3230,СПРАВОЧНИК!B:D,3,0)</f>
        <v>ИНОМАРКИ</v>
      </c>
      <c r="K3230" s="69" t="str">
        <f>VLOOKUP(СВОД2023[[#This Row],[ФО]],СПРАВОЧНИК!H:P,2,0)</f>
        <v>Приволжский ФО</v>
      </c>
    </row>
    <row r="3231" spans="1:11" x14ac:dyDescent="0.2">
      <c r="A3231" t="s">
        <v>600</v>
      </c>
      <c r="B3231" t="s">
        <v>591</v>
      </c>
      <c r="C3231" s="1" t="s">
        <v>1598</v>
      </c>
      <c r="D3231" s="1" t="s">
        <v>1600</v>
      </c>
      <c r="E3231" s="2"/>
      <c r="F3231" s="3"/>
      <c r="G3231" s="2">
        <v>1</v>
      </c>
      <c r="H3231" s="3">
        <v>1</v>
      </c>
      <c r="I3231" s="69" t="str">
        <f>VLOOKUP(C3231,СПРАВОЧНИК!B:D,2,0)</f>
        <v>ЕВРОПА</v>
      </c>
      <c r="J3231" s="69" t="str">
        <f>VLOOKUP(C3231,СПРАВОЧНИК!B:D,3,0)</f>
        <v>ИНОМАРКИ</v>
      </c>
      <c r="K3231" s="69" t="str">
        <f>VLOOKUP(СВОД2023[[#This Row],[ФО]],СПРАВОЧНИК!H:P,2,0)</f>
        <v>Приволжский ФО</v>
      </c>
    </row>
    <row r="3232" spans="1:11" x14ac:dyDescent="0.2">
      <c r="A3232" t="s">
        <v>600</v>
      </c>
      <c r="B3232" t="s">
        <v>591</v>
      </c>
      <c r="C3232" s="1" t="s">
        <v>327</v>
      </c>
      <c r="D3232" s="1" t="s">
        <v>328</v>
      </c>
      <c r="E3232" s="2">
        <v>10</v>
      </c>
      <c r="F3232" s="3">
        <v>3</v>
      </c>
      <c r="G3232" s="2">
        <v>45</v>
      </c>
      <c r="H3232" s="3">
        <v>33</v>
      </c>
      <c r="I3232" s="69" t="str">
        <f>VLOOKUP(C3232,СПРАВОЧНИК!B:D,2,0)</f>
        <v>ЕВРОПА</v>
      </c>
      <c r="J3232" s="69" t="str">
        <f>VLOOKUP(C3232,СПРАВОЧНИК!B:D,3,0)</f>
        <v>ИНОМАРКИ</v>
      </c>
      <c r="K3232" s="69" t="str">
        <f>VLOOKUP(СВОД2023[[#This Row],[ФО]],СПРАВОЧНИК!H:P,2,0)</f>
        <v>Приволжский ФО</v>
      </c>
    </row>
    <row r="3233" spans="1:11" x14ac:dyDescent="0.2">
      <c r="A3233" t="s">
        <v>600</v>
      </c>
      <c r="B3233" t="s">
        <v>591</v>
      </c>
      <c r="C3233" s="1" t="s">
        <v>327</v>
      </c>
      <c r="D3233" s="1" t="s">
        <v>329</v>
      </c>
      <c r="E3233" s="2">
        <v>64</v>
      </c>
      <c r="F3233" s="3">
        <v>47</v>
      </c>
      <c r="G3233" s="2">
        <v>391</v>
      </c>
      <c r="H3233" s="3">
        <v>299</v>
      </c>
      <c r="I3233" s="69" t="str">
        <f>VLOOKUP(C3233,СПРАВОЧНИК!B:D,2,0)</f>
        <v>ЕВРОПА</v>
      </c>
      <c r="J3233" s="69" t="str">
        <f>VLOOKUP(C3233,СПРАВОЧНИК!B:D,3,0)</f>
        <v>ИНОМАРКИ</v>
      </c>
      <c r="K3233" s="69" t="str">
        <f>VLOOKUP(СВОД2023[[#This Row],[ФО]],СПРАВОЧНИК!H:P,2,0)</f>
        <v>Приволжский ФО</v>
      </c>
    </row>
    <row r="3234" spans="1:11" x14ac:dyDescent="0.2">
      <c r="A3234" t="s">
        <v>600</v>
      </c>
      <c r="B3234" t="s">
        <v>591</v>
      </c>
      <c r="C3234" s="1" t="s">
        <v>327</v>
      </c>
      <c r="D3234" s="1" t="s">
        <v>330</v>
      </c>
      <c r="E3234" s="2">
        <v>19</v>
      </c>
      <c r="F3234" s="3">
        <v>8</v>
      </c>
      <c r="G3234" s="2">
        <v>111</v>
      </c>
      <c r="H3234" s="3">
        <v>58</v>
      </c>
      <c r="I3234" s="69" t="str">
        <f>VLOOKUP(C3234,СПРАВОЧНИК!B:D,2,0)</f>
        <v>ЕВРОПА</v>
      </c>
      <c r="J3234" s="69" t="str">
        <f>VLOOKUP(C3234,СПРАВОЧНИК!B:D,3,0)</f>
        <v>ИНОМАРКИ</v>
      </c>
      <c r="K3234" s="69" t="str">
        <f>VLOOKUP(СВОД2023[[#This Row],[ФО]],СПРАВОЧНИК!H:P,2,0)</f>
        <v>Приволжский ФО</v>
      </c>
    </row>
    <row r="3235" spans="1:11" x14ac:dyDescent="0.2">
      <c r="A3235" t="s">
        <v>600</v>
      </c>
      <c r="B3235" t="s">
        <v>591</v>
      </c>
      <c r="C3235" s="1" t="s">
        <v>327</v>
      </c>
      <c r="D3235" s="1" t="s">
        <v>1601</v>
      </c>
      <c r="E3235" s="2">
        <v>99</v>
      </c>
      <c r="F3235" s="3">
        <v>56</v>
      </c>
      <c r="G3235" s="2">
        <v>551</v>
      </c>
      <c r="H3235" s="3">
        <v>325</v>
      </c>
      <c r="I3235" s="69" t="str">
        <f>VLOOKUP(C3235,СПРАВОЧНИК!B:D,2,0)</f>
        <v>ЕВРОПА</v>
      </c>
      <c r="J3235" s="69" t="str">
        <f>VLOOKUP(C3235,СПРАВОЧНИК!B:D,3,0)</f>
        <v>ИНОМАРКИ</v>
      </c>
      <c r="K3235" s="69" t="str">
        <f>VLOOKUP(СВОД2023[[#This Row],[ФО]],СПРАВОЧНИК!H:P,2,0)</f>
        <v>Приволжский ФО</v>
      </c>
    </row>
    <row r="3236" spans="1:11" x14ac:dyDescent="0.2">
      <c r="A3236" t="s">
        <v>600</v>
      </c>
      <c r="B3236" t="s">
        <v>591</v>
      </c>
      <c r="C3236" s="1" t="s">
        <v>327</v>
      </c>
      <c r="D3236" s="1" t="s">
        <v>331</v>
      </c>
      <c r="E3236" s="2">
        <v>74</v>
      </c>
      <c r="F3236" s="3">
        <v>51</v>
      </c>
      <c r="G3236" s="2">
        <v>555</v>
      </c>
      <c r="H3236" s="3">
        <v>431</v>
      </c>
      <c r="I3236" s="69" t="str">
        <f>VLOOKUP(C3236,СПРАВОЧНИК!B:D,2,0)</f>
        <v>ЕВРОПА</v>
      </c>
      <c r="J3236" s="69" t="str">
        <f>VLOOKUP(C3236,СПРАВОЧНИК!B:D,3,0)</f>
        <v>ИНОМАРКИ</v>
      </c>
      <c r="K3236" s="69" t="str">
        <f>VLOOKUP(СВОД2023[[#This Row],[ФО]],СПРАВОЧНИК!H:P,2,0)</f>
        <v>Приволжский ФО</v>
      </c>
    </row>
    <row r="3237" spans="1:11" x14ac:dyDescent="0.2">
      <c r="A3237" t="s">
        <v>600</v>
      </c>
      <c r="B3237" t="s">
        <v>591</v>
      </c>
      <c r="C3237" s="1" t="s">
        <v>327</v>
      </c>
      <c r="D3237" s="1" t="s">
        <v>332</v>
      </c>
      <c r="E3237" s="2">
        <v>68</v>
      </c>
      <c r="F3237" s="3">
        <v>35</v>
      </c>
      <c r="G3237" s="2">
        <v>347</v>
      </c>
      <c r="H3237" s="3">
        <v>227</v>
      </c>
      <c r="I3237" s="69" t="str">
        <f>VLOOKUP(C3237,СПРАВОЧНИК!B:D,2,0)</f>
        <v>ЕВРОПА</v>
      </c>
      <c r="J3237" s="69" t="str">
        <f>VLOOKUP(C3237,СПРАВОЧНИК!B:D,3,0)</f>
        <v>ИНОМАРКИ</v>
      </c>
      <c r="K3237" s="69" t="str">
        <f>VLOOKUP(СВОД2023[[#This Row],[ФО]],СПРАВОЧНИК!H:P,2,0)</f>
        <v>Приволжский ФО</v>
      </c>
    </row>
    <row r="3238" spans="1:11" x14ac:dyDescent="0.2">
      <c r="A3238" t="s">
        <v>600</v>
      </c>
      <c r="B3238" t="s">
        <v>591</v>
      </c>
      <c r="C3238" s="1" t="s">
        <v>327</v>
      </c>
      <c r="D3238" s="1" t="s">
        <v>333</v>
      </c>
      <c r="E3238" s="2">
        <v>66</v>
      </c>
      <c r="F3238" s="3">
        <v>44</v>
      </c>
      <c r="G3238" s="2">
        <v>399</v>
      </c>
      <c r="H3238" s="3">
        <v>308</v>
      </c>
      <c r="I3238" s="69" t="str">
        <f>VLOOKUP(C3238,СПРАВОЧНИК!B:D,2,0)</f>
        <v>ЕВРОПА</v>
      </c>
      <c r="J3238" s="69" t="str">
        <f>VLOOKUP(C3238,СПРАВОЧНИК!B:D,3,0)</f>
        <v>ИНОМАРКИ</v>
      </c>
      <c r="K3238" s="69" t="str">
        <f>VLOOKUP(СВОД2023[[#This Row],[ФО]],СПРАВОЧНИК!H:P,2,0)</f>
        <v>Приволжский ФО</v>
      </c>
    </row>
    <row r="3239" spans="1:11" x14ac:dyDescent="0.2">
      <c r="A3239" t="s">
        <v>600</v>
      </c>
      <c r="B3239" t="s">
        <v>591</v>
      </c>
      <c r="C3239" s="1" t="s">
        <v>327</v>
      </c>
      <c r="D3239" s="1" t="s">
        <v>334</v>
      </c>
      <c r="E3239" s="2">
        <v>19</v>
      </c>
      <c r="F3239" s="3">
        <v>10</v>
      </c>
      <c r="G3239" s="2">
        <v>112</v>
      </c>
      <c r="H3239" s="3">
        <v>60</v>
      </c>
      <c r="I3239" s="69" t="str">
        <f>VLOOKUP(C3239,СПРАВОЧНИК!B:D,2,0)</f>
        <v>ЕВРОПА</v>
      </c>
      <c r="J3239" s="69" t="str">
        <f>VLOOKUP(C3239,СПРАВОЧНИК!B:D,3,0)</f>
        <v>ИНОМАРКИ</v>
      </c>
      <c r="K3239" s="69" t="str">
        <f>VLOOKUP(СВОД2023[[#This Row],[ФО]],СПРАВОЧНИК!H:P,2,0)</f>
        <v>Приволжский ФО</v>
      </c>
    </row>
    <row r="3240" spans="1:11" x14ac:dyDescent="0.2">
      <c r="A3240" t="s">
        <v>600</v>
      </c>
      <c r="B3240" t="s">
        <v>591</v>
      </c>
      <c r="C3240" s="1" t="s">
        <v>2213</v>
      </c>
      <c r="D3240" s="1" t="s">
        <v>2214</v>
      </c>
      <c r="E3240" s="2"/>
      <c r="F3240" s="3"/>
      <c r="G3240" s="2"/>
      <c r="H3240" s="3">
        <v>1</v>
      </c>
      <c r="I3240" s="69" t="str">
        <f>VLOOKUP(C3240,СПРАВОЧНИК!B:D,2,0)</f>
        <v>КИТАЙ</v>
      </c>
      <c r="J3240" s="69" t="str">
        <f>VLOOKUP(C3240,СПРАВОЧНИК!B:D,3,0)</f>
        <v>ИНОМАРКИ</v>
      </c>
      <c r="K3240" s="69" t="str">
        <f>VLOOKUP(СВОД2023[[#This Row],[ФО]],СПРАВОЧНИК!H:P,2,0)</f>
        <v>Приволжский ФО</v>
      </c>
    </row>
    <row r="3241" spans="1:11" x14ac:dyDescent="0.2">
      <c r="A3241" t="s">
        <v>600</v>
      </c>
      <c r="B3241" t="s">
        <v>591</v>
      </c>
      <c r="C3241" s="1" t="s">
        <v>336</v>
      </c>
      <c r="D3241" s="1" t="s">
        <v>337</v>
      </c>
      <c r="E3241" s="2">
        <v>2</v>
      </c>
      <c r="F3241" s="3">
        <v>1</v>
      </c>
      <c r="G3241" s="2">
        <v>17</v>
      </c>
      <c r="H3241" s="3">
        <v>9</v>
      </c>
      <c r="I3241" s="69" t="str">
        <f>VLOOKUP(C3241,СПРАВОЧНИК!B:D,2,0)</f>
        <v>ЯПОНИЯ</v>
      </c>
      <c r="J3241" s="69" t="str">
        <f>VLOOKUP(C3241,СПРАВОЧНИК!B:D,3,0)</f>
        <v>ИНОМАРКИ</v>
      </c>
      <c r="K3241" s="69" t="str">
        <f>VLOOKUP(СВОД2023[[#This Row],[ФО]],СПРАВОЧНИК!H:P,2,0)</f>
        <v>Приволжский ФО</v>
      </c>
    </row>
    <row r="3242" spans="1:11" x14ac:dyDescent="0.2">
      <c r="A3242" t="s">
        <v>600</v>
      </c>
      <c r="B3242" t="s">
        <v>591</v>
      </c>
      <c r="C3242" s="1" t="s">
        <v>336</v>
      </c>
      <c r="D3242" s="1" t="s">
        <v>338</v>
      </c>
      <c r="E3242" s="2">
        <v>41</v>
      </c>
      <c r="F3242" s="3">
        <v>29</v>
      </c>
      <c r="G3242" s="2">
        <v>271</v>
      </c>
      <c r="H3242" s="3">
        <v>188</v>
      </c>
      <c r="I3242" s="69" t="str">
        <f>VLOOKUP(C3242,СПРАВОЧНИК!B:D,2,0)</f>
        <v>ЯПОНИЯ</v>
      </c>
      <c r="J3242" s="69" t="str">
        <f>VLOOKUP(C3242,СПРАВОЧНИК!B:D,3,0)</f>
        <v>ИНОМАРКИ</v>
      </c>
      <c r="K3242" s="69" t="str">
        <f>VLOOKUP(СВОД2023[[#This Row],[ФО]],СПРАВОЧНИК!H:P,2,0)</f>
        <v>Приволжский ФО</v>
      </c>
    </row>
    <row r="3243" spans="1:11" x14ac:dyDescent="0.2">
      <c r="A3243" t="s">
        <v>600</v>
      </c>
      <c r="B3243" t="s">
        <v>591</v>
      </c>
      <c r="C3243" s="1" t="s">
        <v>336</v>
      </c>
      <c r="D3243" s="1" t="s">
        <v>1602</v>
      </c>
      <c r="E3243" s="2">
        <v>32</v>
      </c>
      <c r="F3243" s="3">
        <v>19</v>
      </c>
      <c r="G3243" s="2">
        <v>150</v>
      </c>
      <c r="H3243" s="3">
        <v>130</v>
      </c>
      <c r="I3243" s="69" t="str">
        <f>VLOOKUP(C3243,СПРАВОЧНИК!B:D,2,0)</f>
        <v>ЯПОНИЯ</v>
      </c>
      <c r="J3243" s="69" t="str">
        <f>VLOOKUP(C3243,СПРАВОЧНИК!B:D,3,0)</f>
        <v>ИНОМАРКИ</v>
      </c>
      <c r="K3243" s="69" t="str">
        <f>VLOOKUP(СВОД2023[[#This Row],[ФО]],СПРАВОЧНИК!H:P,2,0)</f>
        <v>Приволжский ФО</v>
      </c>
    </row>
    <row r="3244" spans="1:11" x14ac:dyDescent="0.2">
      <c r="A3244" t="s">
        <v>600</v>
      </c>
      <c r="B3244" t="s">
        <v>591</v>
      </c>
      <c r="C3244" s="1" t="s">
        <v>336</v>
      </c>
      <c r="D3244" s="1" t="s">
        <v>339</v>
      </c>
      <c r="E3244" s="2">
        <v>25</v>
      </c>
      <c r="F3244" s="3">
        <v>19</v>
      </c>
      <c r="G3244" s="2">
        <v>149</v>
      </c>
      <c r="H3244" s="3">
        <v>110</v>
      </c>
      <c r="I3244" s="69" t="str">
        <f>VLOOKUP(C3244,СПРАВОЧНИК!B:D,2,0)</f>
        <v>ЯПОНИЯ</v>
      </c>
      <c r="J3244" s="69" t="str">
        <f>VLOOKUP(C3244,СПРАВОЧНИК!B:D,3,0)</f>
        <v>ИНОМАРКИ</v>
      </c>
      <c r="K3244" s="69" t="str">
        <f>VLOOKUP(СВОД2023[[#This Row],[ФО]],СПРАВОЧНИК!H:P,2,0)</f>
        <v>Приволжский ФО</v>
      </c>
    </row>
    <row r="3245" spans="1:11" x14ac:dyDescent="0.2">
      <c r="A3245" t="s">
        <v>600</v>
      </c>
      <c r="B3245" t="s">
        <v>591</v>
      </c>
      <c r="C3245" s="1" t="s">
        <v>336</v>
      </c>
      <c r="D3245" s="1" t="s">
        <v>1603</v>
      </c>
      <c r="E3245" s="2"/>
      <c r="F3245" s="3"/>
      <c r="G3245" s="2">
        <v>1</v>
      </c>
      <c r="H3245" s="3"/>
      <c r="I3245" s="69" t="str">
        <f>VLOOKUP(C3245,СПРАВОЧНИК!B:D,2,0)</f>
        <v>ЯПОНИЯ</v>
      </c>
      <c r="J3245" s="69" t="str">
        <f>VLOOKUP(C3245,СПРАВОЧНИК!B:D,3,0)</f>
        <v>ИНОМАРКИ</v>
      </c>
      <c r="K3245" s="69" t="str">
        <f>VLOOKUP(СВОД2023[[#This Row],[ФО]],СПРАВОЧНИК!H:P,2,0)</f>
        <v>Приволжский ФО</v>
      </c>
    </row>
    <row r="3246" spans="1:11" x14ac:dyDescent="0.2">
      <c r="A3246" t="s">
        <v>600</v>
      </c>
      <c r="B3246" t="s">
        <v>591</v>
      </c>
      <c r="C3246" s="1" t="s">
        <v>336</v>
      </c>
      <c r="D3246" s="1" t="s">
        <v>340</v>
      </c>
      <c r="E3246" s="2">
        <v>44</v>
      </c>
      <c r="F3246" s="3">
        <v>13</v>
      </c>
      <c r="G3246" s="2">
        <v>185</v>
      </c>
      <c r="H3246" s="3">
        <v>73</v>
      </c>
      <c r="I3246" s="69" t="str">
        <f>VLOOKUP(C3246,СПРАВОЧНИК!B:D,2,0)</f>
        <v>ЯПОНИЯ</v>
      </c>
      <c r="J3246" s="69" t="str">
        <f>VLOOKUP(C3246,СПРАВОЧНИК!B:D,3,0)</f>
        <v>ИНОМАРКИ</v>
      </c>
      <c r="K3246" s="69" t="str">
        <f>VLOOKUP(СВОД2023[[#This Row],[ФО]],СПРАВОЧНИК!H:P,2,0)</f>
        <v>Приволжский ФО</v>
      </c>
    </row>
    <row r="3247" spans="1:11" x14ac:dyDescent="0.2">
      <c r="A3247" t="s">
        <v>600</v>
      </c>
      <c r="B3247" t="s">
        <v>591</v>
      </c>
      <c r="C3247" s="1" t="s">
        <v>336</v>
      </c>
      <c r="D3247" s="1" t="s">
        <v>342</v>
      </c>
      <c r="E3247" s="2">
        <v>7</v>
      </c>
      <c r="F3247" s="3">
        <v>6</v>
      </c>
      <c r="G3247" s="2">
        <v>64</v>
      </c>
      <c r="H3247" s="3">
        <v>49</v>
      </c>
      <c r="I3247" s="69" t="str">
        <f>VLOOKUP(C3247,СПРАВОЧНИК!B:D,2,0)</f>
        <v>ЯПОНИЯ</v>
      </c>
      <c r="J3247" s="69" t="str">
        <f>VLOOKUP(C3247,СПРАВОЧНИК!B:D,3,0)</f>
        <v>ИНОМАРКИ</v>
      </c>
      <c r="K3247" s="69" t="str">
        <f>VLOOKUP(СВОД2023[[#This Row],[ФО]],СПРАВОЧНИК!H:P,2,0)</f>
        <v>Приволжский ФО</v>
      </c>
    </row>
    <row r="3248" spans="1:11" x14ac:dyDescent="0.2">
      <c r="A3248" t="s">
        <v>600</v>
      </c>
      <c r="B3248" t="s">
        <v>591</v>
      </c>
      <c r="C3248" s="1" t="s">
        <v>336</v>
      </c>
      <c r="D3248" s="1" t="s">
        <v>343</v>
      </c>
      <c r="E3248" s="2">
        <v>70</v>
      </c>
      <c r="F3248" s="3">
        <v>63</v>
      </c>
      <c r="G3248" s="2">
        <v>485</v>
      </c>
      <c r="H3248" s="3">
        <v>385</v>
      </c>
      <c r="I3248" s="69" t="str">
        <f>VLOOKUP(C3248,СПРАВОЧНИК!B:D,2,0)</f>
        <v>ЯПОНИЯ</v>
      </c>
      <c r="J3248" s="69" t="str">
        <f>VLOOKUP(C3248,СПРАВОЧНИК!B:D,3,0)</f>
        <v>ИНОМАРКИ</v>
      </c>
      <c r="K3248" s="69" t="str">
        <f>VLOOKUP(СВОД2023[[#This Row],[ФО]],СПРАВОЧНИК!H:P,2,0)</f>
        <v>Приволжский ФО</v>
      </c>
    </row>
    <row r="3249" spans="1:11" x14ac:dyDescent="0.2">
      <c r="A3249" t="s">
        <v>600</v>
      </c>
      <c r="B3249" t="s">
        <v>591</v>
      </c>
      <c r="C3249" s="1" t="s">
        <v>336</v>
      </c>
      <c r="D3249" s="1" t="s">
        <v>344</v>
      </c>
      <c r="E3249" s="2">
        <v>97</v>
      </c>
      <c r="F3249" s="3">
        <v>50</v>
      </c>
      <c r="G3249" s="2">
        <v>466</v>
      </c>
      <c r="H3249" s="3">
        <v>302</v>
      </c>
      <c r="I3249" s="69" t="str">
        <f>VLOOKUP(C3249,СПРАВОЧНИК!B:D,2,0)</f>
        <v>ЯПОНИЯ</v>
      </c>
      <c r="J3249" s="69" t="str">
        <f>VLOOKUP(C3249,СПРАВОЧНИК!B:D,3,0)</f>
        <v>ИНОМАРКИ</v>
      </c>
      <c r="K3249" s="69" t="str">
        <f>VLOOKUP(СВОД2023[[#This Row],[ФО]],СПРАВОЧНИК!H:P,2,0)</f>
        <v>Приволжский ФО</v>
      </c>
    </row>
    <row r="3250" spans="1:11" x14ac:dyDescent="0.2">
      <c r="A3250" t="s">
        <v>600</v>
      </c>
      <c r="B3250" t="s">
        <v>591</v>
      </c>
      <c r="C3250" s="1" t="s">
        <v>336</v>
      </c>
      <c r="D3250" s="1" t="s">
        <v>849</v>
      </c>
      <c r="E3250" s="2">
        <v>2</v>
      </c>
      <c r="F3250" s="3">
        <v>1</v>
      </c>
      <c r="G3250" s="2">
        <v>5</v>
      </c>
      <c r="H3250" s="3">
        <v>1</v>
      </c>
      <c r="I3250" s="69" t="str">
        <f>VLOOKUP(C3250,СПРАВОЧНИК!B:D,2,0)</f>
        <v>ЯПОНИЯ</v>
      </c>
      <c r="J3250" s="69" t="str">
        <f>VLOOKUP(C3250,СПРАВОЧНИК!B:D,3,0)</f>
        <v>ИНОМАРКИ</v>
      </c>
      <c r="K3250" s="69" t="str">
        <f>VLOOKUP(СВОД2023[[#This Row],[ФО]],СПРАВОЧНИК!H:P,2,0)</f>
        <v>Приволжский ФО</v>
      </c>
    </row>
    <row r="3251" spans="1:11" x14ac:dyDescent="0.2">
      <c r="A3251" t="s">
        <v>600</v>
      </c>
      <c r="B3251" t="s">
        <v>591</v>
      </c>
      <c r="C3251" s="1" t="s">
        <v>336</v>
      </c>
      <c r="D3251" s="1" t="s">
        <v>345</v>
      </c>
      <c r="E3251" s="2">
        <v>228</v>
      </c>
      <c r="F3251" s="3">
        <v>144</v>
      </c>
      <c r="G3251" s="2">
        <v>1231</v>
      </c>
      <c r="H3251" s="3">
        <v>895</v>
      </c>
      <c r="I3251" s="69" t="str">
        <f>VLOOKUP(C3251,СПРАВОЧНИК!B:D,2,0)</f>
        <v>ЯПОНИЯ</v>
      </c>
      <c r="J3251" s="69" t="str">
        <f>VLOOKUP(C3251,СПРАВОЧНИК!B:D,3,0)</f>
        <v>ИНОМАРКИ</v>
      </c>
      <c r="K3251" s="69" t="str">
        <f>VLOOKUP(СВОД2023[[#This Row],[ФО]],СПРАВОЧНИК!H:P,2,0)</f>
        <v>Приволжский ФО</v>
      </c>
    </row>
    <row r="3252" spans="1:11" x14ac:dyDescent="0.2">
      <c r="A3252" t="s">
        <v>600</v>
      </c>
      <c r="B3252" t="s">
        <v>591</v>
      </c>
      <c r="C3252" s="1" t="s">
        <v>336</v>
      </c>
      <c r="D3252" s="1" t="s">
        <v>1604</v>
      </c>
      <c r="E3252" s="2"/>
      <c r="F3252" s="3">
        <v>2</v>
      </c>
      <c r="G3252" s="2">
        <v>1</v>
      </c>
      <c r="H3252" s="3">
        <v>3</v>
      </c>
      <c r="I3252" s="69" t="str">
        <f>VLOOKUP(C3252,СПРАВОЧНИК!B:D,2,0)</f>
        <v>ЯПОНИЯ</v>
      </c>
      <c r="J3252" s="69" t="str">
        <f>VLOOKUP(C3252,СПРАВОЧНИК!B:D,3,0)</f>
        <v>ИНОМАРКИ</v>
      </c>
      <c r="K3252" s="69" t="str">
        <f>VLOOKUP(СВОД2023[[#This Row],[ФО]],СПРАВОЧНИК!H:P,2,0)</f>
        <v>Приволжский ФО</v>
      </c>
    </row>
    <row r="3253" spans="1:11" x14ac:dyDescent="0.2">
      <c r="A3253" t="s">
        <v>600</v>
      </c>
      <c r="B3253" t="s">
        <v>591</v>
      </c>
      <c r="C3253" s="1" t="s">
        <v>336</v>
      </c>
      <c r="D3253" s="1" t="s">
        <v>346</v>
      </c>
      <c r="E3253" s="2">
        <v>3</v>
      </c>
      <c r="F3253" s="3">
        <v>1</v>
      </c>
      <c r="G3253" s="2">
        <v>18</v>
      </c>
      <c r="H3253" s="3">
        <v>11</v>
      </c>
      <c r="I3253" s="69" t="str">
        <f>VLOOKUP(C3253,СПРАВОЧНИК!B:D,2,0)</f>
        <v>ЯПОНИЯ</v>
      </c>
      <c r="J3253" s="69" t="str">
        <f>VLOOKUP(C3253,СПРАВОЧНИК!B:D,3,0)</f>
        <v>ИНОМАРКИ</v>
      </c>
      <c r="K3253" s="69" t="str">
        <f>VLOOKUP(СВОД2023[[#This Row],[ФО]],СПРАВОЧНИК!H:P,2,0)</f>
        <v>Приволжский ФО</v>
      </c>
    </row>
    <row r="3254" spans="1:11" x14ac:dyDescent="0.2">
      <c r="A3254" t="s">
        <v>600</v>
      </c>
      <c r="B3254" t="s">
        <v>591</v>
      </c>
      <c r="C3254" s="1" t="s">
        <v>347</v>
      </c>
      <c r="D3254" s="1" t="s">
        <v>348</v>
      </c>
      <c r="E3254" s="2">
        <v>1</v>
      </c>
      <c r="F3254" s="3"/>
      <c r="G3254" s="2">
        <v>1</v>
      </c>
      <c r="H3254" s="3"/>
      <c r="I3254" s="69" t="str">
        <f>VLOOKUP(C3254,СПРАВОЧНИК!B:D,2,0)</f>
        <v>КИТАЙ</v>
      </c>
      <c r="J3254" s="69" t="str">
        <f>VLOOKUP(C3254,СПРАВОЧНИК!B:D,3,0)</f>
        <v>ИНОМАРКИ</v>
      </c>
      <c r="K3254" s="69" t="str">
        <f>VLOOKUP(СВОД2023[[#This Row],[ФО]],СПРАВОЧНИК!H:P,2,0)</f>
        <v>Приволжский ФО</v>
      </c>
    </row>
    <row r="3255" spans="1:11" x14ac:dyDescent="0.2">
      <c r="A3255" t="s">
        <v>600</v>
      </c>
      <c r="B3255" t="s">
        <v>591</v>
      </c>
      <c r="C3255" s="1" t="s">
        <v>1606</v>
      </c>
      <c r="D3255" s="1" t="s">
        <v>2215</v>
      </c>
      <c r="E3255" s="2">
        <v>38</v>
      </c>
      <c r="F3255" s="3">
        <v>44</v>
      </c>
      <c r="G3255" s="2">
        <v>175</v>
      </c>
      <c r="H3255" s="3">
        <v>155</v>
      </c>
      <c r="I3255" s="69" t="str">
        <f>VLOOKUP(C3255,СПРАВОЧНИК!B:D,2,0)</f>
        <v>КИТАЙ</v>
      </c>
      <c r="J3255" s="69" t="str">
        <f>VLOOKUP(C3255,СПРАВОЧНИК!B:D,3,0)</f>
        <v>ИНОМАРКИ</v>
      </c>
      <c r="K3255" s="69" t="str">
        <f>VLOOKUP(СВОД2023[[#This Row],[ФО]],СПРАВОЧНИК!H:P,2,0)</f>
        <v>Приволжский ФО</v>
      </c>
    </row>
    <row r="3256" spans="1:11" x14ac:dyDescent="0.2">
      <c r="A3256" t="s">
        <v>600</v>
      </c>
      <c r="B3256" t="s">
        <v>591</v>
      </c>
      <c r="C3256" s="1" t="s">
        <v>1606</v>
      </c>
      <c r="D3256" s="1" t="s">
        <v>1607</v>
      </c>
      <c r="E3256" s="2">
        <v>4</v>
      </c>
      <c r="F3256" s="3">
        <v>9</v>
      </c>
      <c r="G3256" s="2">
        <v>66</v>
      </c>
      <c r="H3256" s="3">
        <v>48</v>
      </c>
      <c r="I3256" s="69" t="str">
        <f>VLOOKUP(C3256,СПРАВОЧНИК!B:D,2,0)</f>
        <v>КИТАЙ</v>
      </c>
      <c r="J3256" s="69" t="str">
        <f>VLOOKUP(C3256,СПРАВОЧНИК!B:D,3,0)</f>
        <v>ИНОМАРКИ</v>
      </c>
      <c r="K3256" s="69" t="str">
        <f>VLOOKUP(СВОД2023[[#This Row],[ФО]],СПРАВОЧНИК!H:P,2,0)</f>
        <v>Приволжский ФО</v>
      </c>
    </row>
    <row r="3257" spans="1:11" x14ac:dyDescent="0.2">
      <c r="A3257" t="s">
        <v>600</v>
      </c>
      <c r="B3257" t="s">
        <v>591</v>
      </c>
      <c r="C3257" s="1" t="s">
        <v>1606</v>
      </c>
      <c r="D3257" s="1" t="s">
        <v>2216</v>
      </c>
      <c r="E3257" s="2">
        <v>3</v>
      </c>
      <c r="F3257" s="3">
        <v>1</v>
      </c>
      <c r="G3257" s="2">
        <v>16</v>
      </c>
      <c r="H3257" s="3">
        <v>10</v>
      </c>
      <c r="I3257" s="69" t="str">
        <f>VLOOKUP(C3257,СПРАВОЧНИК!B:D,2,0)</f>
        <v>КИТАЙ</v>
      </c>
      <c r="J3257" s="69" t="str">
        <f>VLOOKUP(C3257,СПРАВОЧНИК!B:D,3,0)</f>
        <v>ИНОМАРКИ</v>
      </c>
      <c r="K3257" s="69" t="str">
        <f>VLOOKUP(СВОД2023[[#This Row],[ФО]],СПРАВОЧНИК!H:P,2,0)</f>
        <v>Приволжский ФО</v>
      </c>
    </row>
    <row r="3258" spans="1:11" x14ac:dyDescent="0.2">
      <c r="A3258" t="s">
        <v>600</v>
      </c>
      <c r="B3258" t="s">
        <v>591</v>
      </c>
      <c r="C3258" s="1" t="s">
        <v>1606</v>
      </c>
      <c r="D3258" s="1" t="s">
        <v>2217</v>
      </c>
      <c r="E3258" s="2">
        <v>4</v>
      </c>
      <c r="F3258" s="3">
        <v>2</v>
      </c>
      <c r="G3258" s="2">
        <v>7</v>
      </c>
      <c r="H3258" s="3">
        <v>6</v>
      </c>
      <c r="I3258" s="69" t="str">
        <f>VLOOKUP(C3258,СПРАВОЧНИК!B:D,2,0)</f>
        <v>КИТАЙ</v>
      </c>
      <c r="J3258" s="69" t="str">
        <f>VLOOKUP(C3258,СПРАВОЧНИК!B:D,3,0)</f>
        <v>ИНОМАРКИ</v>
      </c>
      <c r="K3258" s="69" t="str">
        <f>VLOOKUP(СВОД2023[[#This Row],[ФО]],СПРАВОЧНИК!H:P,2,0)</f>
        <v>Приволжский ФО</v>
      </c>
    </row>
    <row r="3259" spans="1:11" x14ac:dyDescent="0.2">
      <c r="A3259" t="s">
        <v>600</v>
      </c>
      <c r="B3259" t="s">
        <v>591</v>
      </c>
      <c r="C3259" s="1" t="s">
        <v>1606</v>
      </c>
      <c r="D3259" s="1" t="s">
        <v>1608</v>
      </c>
      <c r="E3259" s="2">
        <v>6</v>
      </c>
      <c r="F3259" s="3">
        <v>8</v>
      </c>
      <c r="G3259" s="2">
        <v>54</v>
      </c>
      <c r="H3259" s="3">
        <v>33</v>
      </c>
      <c r="I3259" s="69" t="str">
        <f>VLOOKUP(C3259,СПРАВОЧНИК!B:D,2,0)</f>
        <v>КИТАЙ</v>
      </c>
      <c r="J3259" s="69" t="str">
        <f>VLOOKUP(C3259,СПРАВОЧНИК!B:D,3,0)</f>
        <v>ИНОМАРКИ</v>
      </c>
      <c r="K3259" s="69" t="str">
        <f>VLOOKUP(СВОД2023[[#This Row],[ФО]],СПРАВОЧНИК!H:P,2,0)</f>
        <v>Приволжский ФО</v>
      </c>
    </row>
    <row r="3260" spans="1:11" x14ac:dyDescent="0.2">
      <c r="A3260" t="s">
        <v>600</v>
      </c>
      <c r="B3260" t="s">
        <v>591</v>
      </c>
      <c r="C3260" s="1" t="s">
        <v>1606</v>
      </c>
      <c r="D3260" s="1" t="s">
        <v>1609</v>
      </c>
      <c r="E3260" s="2">
        <v>50</v>
      </c>
      <c r="F3260" s="3">
        <v>45</v>
      </c>
      <c r="G3260" s="2">
        <v>271</v>
      </c>
      <c r="H3260" s="3">
        <v>247</v>
      </c>
      <c r="I3260" s="69" t="str">
        <f>VLOOKUP(C3260,СПРАВОЧНИК!B:D,2,0)</f>
        <v>КИТАЙ</v>
      </c>
      <c r="J3260" s="69" t="str">
        <f>VLOOKUP(C3260,СПРАВОЧНИК!B:D,3,0)</f>
        <v>ИНОМАРКИ</v>
      </c>
      <c r="K3260" s="69" t="str">
        <f>VLOOKUP(СВОД2023[[#This Row],[ФО]],СПРАВОЧНИК!H:P,2,0)</f>
        <v>Приволжский ФО</v>
      </c>
    </row>
    <row r="3261" spans="1:11" x14ac:dyDescent="0.2">
      <c r="A3261" t="s">
        <v>600</v>
      </c>
      <c r="B3261" t="s">
        <v>591</v>
      </c>
      <c r="C3261" s="1" t="s">
        <v>1606</v>
      </c>
      <c r="D3261" s="1" t="s">
        <v>1610</v>
      </c>
      <c r="E3261" s="2">
        <v>151</v>
      </c>
      <c r="F3261" s="3">
        <v>128</v>
      </c>
      <c r="G3261" s="2">
        <v>860</v>
      </c>
      <c r="H3261" s="3">
        <v>717</v>
      </c>
      <c r="I3261" s="69" t="str">
        <f>VLOOKUP(C3261,СПРАВОЧНИК!B:D,2,0)</f>
        <v>КИТАЙ</v>
      </c>
      <c r="J3261" s="69" t="str">
        <f>VLOOKUP(C3261,СПРАВОЧНИК!B:D,3,0)</f>
        <v>ИНОМАРКИ</v>
      </c>
      <c r="K3261" s="69" t="str">
        <f>VLOOKUP(СВОД2023[[#This Row],[ФО]],СПРАВОЧНИК!H:P,2,0)</f>
        <v>Приволжский ФО</v>
      </c>
    </row>
    <row r="3262" spans="1:11" x14ac:dyDescent="0.2">
      <c r="A3262" t="s">
        <v>600</v>
      </c>
      <c r="B3262" t="s">
        <v>591</v>
      </c>
      <c r="C3262" s="1" t="s">
        <v>1606</v>
      </c>
      <c r="D3262" s="1" t="s">
        <v>2218</v>
      </c>
      <c r="E3262" s="2">
        <v>9</v>
      </c>
      <c r="F3262" s="3">
        <v>1</v>
      </c>
      <c r="G3262" s="2">
        <v>43</v>
      </c>
      <c r="H3262" s="3">
        <v>25</v>
      </c>
      <c r="I3262" s="69" t="str">
        <f>VLOOKUP(C3262,СПРАВОЧНИК!B:D,2,0)</f>
        <v>КИТАЙ</v>
      </c>
      <c r="J3262" s="69" t="str">
        <f>VLOOKUP(C3262,СПРАВОЧНИК!B:D,3,0)</f>
        <v>ИНОМАРКИ</v>
      </c>
      <c r="K3262" s="69" t="str">
        <f>VLOOKUP(СВОД2023[[#This Row],[ФО]],СПРАВОЧНИК!H:P,2,0)</f>
        <v>Приволжский ФО</v>
      </c>
    </row>
    <row r="3263" spans="1:11" x14ac:dyDescent="0.2">
      <c r="A3263" t="s">
        <v>600</v>
      </c>
      <c r="B3263" t="s">
        <v>591</v>
      </c>
      <c r="C3263" s="1" t="s">
        <v>1606</v>
      </c>
      <c r="D3263" s="1" t="s">
        <v>1611</v>
      </c>
      <c r="E3263" s="2">
        <v>77</v>
      </c>
      <c r="F3263" s="3">
        <v>66</v>
      </c>
      <c r="G3263" s="2">
        <v>365</v>
      </c>
      <c r="H3263" s="3">
        <v>293</v>
      </c>
      <c r="I3263" s="69" t="str">
        <f>VLOOKUP(C3263,СПРАВОЧНИК!B:D,2,0)</f>
        <v>КИТАЙ</v>
      </c>
      <c r="J3263" s="69" t="str">
        <f>VLOOKUP(C3263,СПРАВОЧНИК!B:D,3,0)</f>
        <v>ИНОМАРКИ</v>
      </c>
      <c r="K3263" s="69" t="str">
        <f>VLOOKUP(СВОД2023[[#This Row],[ФО]],СПРАВОЧНИК!H:P,2,0)</f>
        <v>Приволжский ФО</v>
      </c>
    </row>
    <row r="3264" spans="1:11" x14ac:dyDescent="0.2">
      <c r="A3264" t="s">
        <v>600</v>
      </c>
      <c r="B3264" t="s">
        <v>591</v>
      </c>
      <c r="C3264" s="1" t="s">
        <v>1606</v>
      </c>
      <c r="D3264" s="1" t="s">
        <v>1612</v>
      </c>
      <c r="E3264" s="2">
        <v>183</v>
      </c>
      <c r="F3264" s="3">
        <v>170</v>
      </c>
      <c r="G3264" s="2">
        <v>940</v>
      </c>
      <c r="H3264" s="3">
        <v>879</v>
      </c>
      <c r="I3264" s="69" t="str">
        <f>VLOOKUP(C3264,СПРАВОЧНИК!B:D,2,0)</f>
        <v>КИТАЙ</v>
      </c>
      <c r="J3264" s="69" t="str">
        <f>VLOOKUP(C3264,СПРАВОЧНИК!B:D,3,0)</f>
        <v>ИНОМАРКИ</v>
      </c>
      <c r="K3264" s="69" t="str">
        <f>VLOOKUP(СВОД2023[[#This Row],[ФО]],СПРАВОЧНИК!H:P,2,0)</f>
        <v>Приволжский ФО</v>
      </c>
    </row>
    <row r="3265" spans="1:11" x14ac:dyDescent="0.2">
      <c r="A3265" t="s">
        <v>600</v>
      </c>
      <c r="B3265" t="s">
        <v>591</v>
      </c>
      <c r="C3265" s="1" t="s">
        <v>350</v>
      </c>
      <c r="D3265" s="1" t="s">
        <v>351</v>
      </c>
      <c r="E3265" s="2"/>
      <c r="F3265" s="3"/>
      <c r="G3265" s="2">
        <v>5</v>
      </c>
      <c r="H3265" s="3"/>
      <c r="I3265" s="69" t="str">
        <f>VLOOKUP(C3265,СПРАВОЧНИК!B:D,2,0)</f>
        <v>США</v>
      </c>
      <c r="J3265" s="69" t="str">
        <f>VLOOKUP(C3265,СПРАВОЧНИК!B:D,3,0)</f>
        <v>ИНОМАРКИ</v>
      </c>
      <c r="K3265" s="69" t="str">
        <f>VLOOKUP(СВОД2023[[#This Row],[ФО]],СПРАВОЧНИК!H:P,2,0)</f>
        <v>Приволжский ФО</v>
      </c>
    </row>
    <row r="3266" spans="1:11" x14ac:dyDescent="0.2">
      <c r="A3266" t="s">
        <v>600</v>
      </c>
      <c r="B3266" t="s">
        <v>591</v>
      </c>
      <c r="C3266" s="1" t="s">
        <v>350</v>
      </c>
      <c r="D3266" s="1" t="s">
        <v>2219</v>
      </c>
      <c r="E3266" s="2">
        <v>2</v>
      </c>
      <c r="F3266" s="3">
        <v>1</v>
      </c>
      <c r="G3266" s="2">
        <v>4</v>
      </c>
      <c r="H3266" s="3">
        <v>1</v>
      </c>
      <c r="I3266" s="69" t="str">
        <f>VLOOKUP(C3266,СПРАВОЧНИК!B:D,2,0)</f>
        <v>США</v>
      </c>
      <c r="J3266" s="69" t="str">
        <f>VLOOKUP(C3266,СПРАВОЧНИК!B:D,3,0)</f>
        <v>ИНОМАРКИ</v>
      </c>
      <c r="K3266" s="69" t="str">
        <f>VLOOKUP(СВОД2023[[#This Row],[ФО]],СПРАВОЧНИК!H:P,2,0)</f>
        <v>Приволжский ФО</v>
      </c>
    </row>
    <row r="3267" spans="1:11" x14ac:dyDescent="0.2">
      <c r="A3267" t="s">
        <v>600</v>
      </c>
      <c r="B3267" t="s">
        <v>591</v>
      </c>
      <c r="C3267" s="1" t="s">
        <v>350</v>
      </c>
      <c r="D3267" s="1" t="s">
        <v>352</v>
      </c>
      <c r="E3267" s="2">
        <v>2</v>
      </c>
      <c r="F3267" s="3"/>
      <c r="G3267" s="2">
        <v>4</v>
      </c>
      <c r="H3267" s="3"/>
      <c r="I3267" s="69" t="str">
        <f>VLOOKUP(C3267,СПРАВОЧНИК!B:D,2,0)</f>
        <v>США</v>
      </c>
      <c r="J3267" s="69" t="str">
        <f>VLOOKUP(C3267,СПРАВОЧНИК!B:D,3,0)</f>
        <v>ИНОМАРКИ</v>
      </c>
      <c r="K3267" s="69" t="str">
        <f>VLOOKUP(СВОД2023[[#This Row],[ФО]],СПРАВОЧНИК!H:P,2,0)</f>
        <v>Приволжский ФО</v>
      </c>
    </row>
    <row r="3268" spans="1:11" x14ac:dyDescent="0.2">
      <c r="A3268" t="s">
        <v>600</v>
      </c>
      <c r="B3268" t="s">
        <v>591</v>
      </c>
      <c r="C3268" s="1" t="s">
        <v>350</v>
      </c>
      <c r="D3268" s="1" t="s">
        <v>353</v>
      </c>
      <c r="E3268" s="2"/>
      <c r="F3268" s="3"/>
      <c r="G3268" s="2"/>
      <c r="H3268" s="3">
        <v>1</v>
      </c>
      <c r="I3268" s="69" t="str">
        <f>VLOOKUP(C3268,СПРАВОЧНИК!B:D,2,0)</f>
        <v>США</v>
      </c>
      <c r="J3268" s="69" t="str">
        <f>VLOOKUP(C3268,СПРАВОЧНИК!B:D,3,0)</f>
        <v>ИНОМАРКИ</v>
      </c>
      <c r="K3268" s="69" t="str">
        <f>VLOOKUP(СВОД2023[[#This Row],[ФО]],СПРАВОЧНИК!H:P,2,0)</f>
        <v>Приволжский ФО</v>
      </c>
    </row>
    <row r="3269" spans="1:11" x14ac:dyDescent="0.2">
      <c r="A3269" t="s">
        <v>600</v>
      </c>
      <c r="B3269" t="s">
        <v>591</v>
      </c>
      <c r="C3269" s="1" t="s">
        <v>350</v>
      </c>
      <c r="D3269" s="1" t="s">
        <v>2220</v>
      </c>
      <c r="E3269" s="2"/>
      <c r="F3269" s="3"/>
      <c r="G3269" s="2"/>
      <c r="H3269" s="3">
        <v>1</v>
      </c>
      <c r="I3269" s="69" t="str">
        <f>VLOOKUP(C3269,СПРАВОЧНИК!B:D,2,0)</f>
        <v>США</v>
      </c>
      <c r="J3269" s="69" t="str">
        <f>VLOOKUP(C3269,СПРАВОЧНИК!B:D,3,0)</f>
        <v>ИНОМАРКИ</v>
      </c>
      <c r="K3269" s="69" t="str">
        <f>VLOOKUP(СВОД2023[[#This Row],[ФО]],СПРАВОЧНИК!H:P,2,0)</f>
        <v>Приволжский ФО</v>
      </c>
    </row>
    <row r="3270" spans="1:11" x14ac:dyDescent="0.2">
      <c r="A3270" t="s">
        <v>600</v>
      </c>
      <c r="B3270" t="s">
        <v>591</v>
      </c>
      <c r="C3270" s="1" t="s">
        <v>350</v>
      </c>
      <c r="D3270" s="1" t="s">
        <v>1613</v>
      </c>
      <c r="E3270" s="2">
        <v>1</v>
      </c>
      <c r="F3270" s="3"/>
      <c r="G3270" s="2">
        <v>1</v>
      </c>
      <c r="H3270" s="3">
        <v>1</v>
      </c>
      <c r="I3270" s="69" t="str">
        <f>VLOOKUP(C3270,СПРАВОЧНИК!B:D,2,0)</f>
        <v>США</v>
      </c>
      <c r="J3270" s="69" t="str">
        <f>VLOOKUP(C3270,СПРАВОЧНИК!B:D,3,0)</f>
        <v>ИНОМАРКИ</v>
      </c>
      <c r="K3270" s="69" t="str">
        <f>VLOOKUP(СВОД2023[[#This Row],[ФО]],СПРАВОЧНИК!H:P,2,0)</f>
        <v>Приволжский ФО</v>
      </c>
    </row>
    <row r="3271" spans="1:11" x14ac:dyDescent="0.2">
      <c r="A3271" t="s">
        <v>600</v>
      </c>
      <c r="B3271" t="s">
        <v>591</v>
      </c>
      <c r="C3271" s="1" t="s">
        <v>350</v>
      </c>
      <c r="D3271" s="1" t="s">
        <v>2221</v>
      </c>
      <c r="E3271" s="2">
        <v>2</v>
      </c>
      <c r="F3271" s="3"/>
      <c r="G3271" s="2">
        <v>3</v>
      </c>
      <c r="H3271" s="3">
        <v>1</v>
      </c>
      <c r="I3271" s="69" t="str">
        <f>VLOOKUP(C3271,СПРАВОЧНИК!B:D,2,0)</f>
        <v>США</v>
      </c>
      <c r="J3271" s="69" t="str">
        <f>VLOOKUP(C3271,СПРАВОЧНИК!B:D,3,0)</f>
        <v>ИНОМАРКИ</v>
      </c>
      <c r="K3271" s="69" t="str">
        <f>VLOOKUP(СВОД2023[[#This Row],[ФО]],СПРАВОЧНИК!H:P,2,0)</f>
        <v>Приволжский ФО</v>
      </c>
    </row>
    <row r="3272" spans="1:11" x14ac:dyDescent="0.2">
      <c r="A3272" t="s">
        <v>600</v>
      </c>
      <c r="B3272" t="s">
        <v>591</v>
      </c>
      <c r="C3272" s="1" t="s">
        <v>350</v>
      </c>
      <c r="D3272" s="1" t="s">
        <v>354</v>
      </c>
      <c r="E3272" s="2">
        <v>1</v>
      </c>
      <c r="F3272" s="3"/>
      <c r="G3272" s="2">
        <v>3</v>
      </c>
      <c r="H3272" s="3"/>
      <c r="I3272" s="69" t="str">
        <f>VLOOKUP(C3272,СПРАВОЧНИК!B:D,2,0)</f>
        <v>США</v>
      </c>
      <c r="J3272" s="69" t="str">
        <f>VLOOKUP(C3272,СПРАВОЧНИК!B:D,3,0)</f>
        <v>ИНОМАРКИ</v>
      </c>
      <c r="K3272" s="69" t="str">
        <f>VLOOKUP(СВОД2023[[#This Row],[ФО]],СПРАВОЧНИК!H:P,2,0)</f>
        <v>Приволжский ФО</v>
      </c>
    </row>
    <row r="3273" spans="1:11" x14ac:dyDescent="0.2">
      <c r="A3273" t="s">
        <v>600</v>
      </c>
      <c r="B3273" t="s">
        <v>591</v>
      </c>
      <c r="C3273" s="1" t="s">
        <v>350</v>
      </c>
      <c r="D3273" s="1" t="s">
        <v>355</v>
      </c>
      <c r="E3273" s="2">
        <v>2</v>
      </c>
      <c r="F3273" s="3">
        <v>2</v>
      </c>
      <c r="G3273" s="2">
        <v>17</v>
      </c>
      <c r="H3273" s="3">
        <v>6</v>
      </c>
      <c r="I3273" s="69" t="str">
        <f>VLOOKUP(C3273,СПРАВОЧНИК!B:D,2,0)</f>
        <v>США</v>
      </c>
      <c r="J3273" s="69" t="str">
        <f>VLOOKUP(C3273,СПРАВОЧНИК!B:D,3,0)</f>
        <v>ИНОМАРКИ</v>
      </c>
      <c r="K3273" s="69" t="str">
        <f>VLOOKUP(СВОД2023[[#This Row],[ФО]],СПРАВОЧНИК!H:P,2,0)</f>
        <v>Приволжский ФО</v>
      </c>
    </row>
    <row r="3274" spans="1:11" x14ac:dyDescent="0.2">
      <c r="A3274" t="s">
        <v>600</v>
      </c>
      <c r="B3274" t="s">
        <v>591</v>
      </c>
      <c r="C3274" s="1" t="s">
        <v>350</v>
      </c>
      <c r="D3274" s="1" t="s">
        <v>1615</v>
      </c>
      <c r="E3274" s="2">
        <v>2</v>
      </c>
      <c r="F3274" s="3">
        <v>3</v>
      </c>
      <c r="G3274" s="2">
        <v>13</v>
      </c>
      <c r="H3274" s="3">
        <v>11</v>
      </c>
      <c r="I3274" s="69" t="str">
        <f>VLOOKUP(C3274,СПРАВОЧНИК!B:D,2,0)</f>
        <v>США</v>
      </c>
      <c r="J3274" s="69" t="str">
        <f>VLOOKUP(C3274,СПРАВОЧНИК!B:D,3,0)</f>
        <v>ИНОМАРКИ</v>
      </c>
      <c r="K3274" s="69" t="str">
        <f>VLOOKUP(СВОД2023[[#This Row],[ФО]],СПРАВОЧНИК!H:P,2,0)</f>
        <v>Приволжский ФО</v>
      </c>
    </row>
    <row r="3275" spans="1:11" x14ac:dyDescent="0.2">
      <c r="A3275" t="s">
        <v>600</v>
      </c>
      <c r="B3275" t="s">
        <v>591</v>
      </c>
      <c r="C3275" s="1" t="s">
        <v>1061</v>
      </c>
      <c r="D3275" s="1" t="s">
        <v>2222</v>
      </c>
      <c r="E3275" s="2"/>
      <c r="F3275" s="3">
        <v>1</v>
      </c>
      <c r="G3275" s="2">
        <v>1</v>
      </c>
      <c r="H3275" s="3">
        <v>3</v>
      </c>
      <c r="I3275" s="69" t="str">
        <f>VLOOKUP(C3275,СПРАВОЧНИК!B:D,2,0)</f>
        <v>РОССИЯ</v>
      </c>
      <c r="J3275" s="69" t="str">
        <f>VLOOKUP(C3275,СПРАВОЧНИК!B:D,3,0)</f>
        <v>ОТЕЧЕСТВЕННЫЕ</v>
      </c>
      <c r="K3275" s="69" t="str">
        <f>VLOOKUP(СВОД2023[[#This Row],[ФО]],СПРАВОЧНИК!H:P,2,0)</f>
        <v>Приволжский ФО</v>
      </c>
    </row>
    <row r="3276" spans="1:11" x14ac:dyDescent="0.2">
      <c r="A3276" t="s">
        <v>600</v>
      </c>
      <c r="B3276" t="s">
        <v>591</v>
      </c>
      <c r="C3276" s="1" t="s">
        <v>1061</v>
      </c>
      <c r="D3276" s="1" t="s">
        <v>2223</v>
      </c>
      <c r="E3276" s="2"/>
      <c r="F3276" s="3"/>
      <c r="G3276" s="2"/>
      <c r="H3276" s="3">
        <v>1</v>
      </c>
      <c r="I3276" s="69" t="str">
        <f>VLOOKUP(C3276,СПРАВОЧНИК!B:D,2,0)</f>
        <v>РОССИЯ</v>
      </c>
      <c r="J3276" s="69" t="str">
        <f>VLOOKUP(C3276,СПРАВОЧНИК!B:D,3,0)</f>
        <v>ОТЕЧЕСТВЕННЫЕ</v>
      </c>
      <c r="K3276" s="69" t="str">
        <f>VLOOKUP(СВОД2023[[#This Row],[ФО]],СПРАВОЧНИК!H:P,2,0)</f>
        <v>Приволжский ФО</v>
      </c>
    </row>
    <row r="3277" spans="1:11" x14ac:dyDescent="0.2">
      <c r="A3277" t="s">
        <v>600</v>
      </c>
      <c r="B3277" t="s">
        <v>591</v>
      </c>
      <c r="C3277" s="1" t="s">
        <v>1061</v>
      </c>
      <c r="D3277" s="1" t="s">
        <v>2224</v>
      </c>
      <c r="E3277" s="2">
        <v>1</v>
      </c>
      <c r="F3277" s="3"/>
      <c r="G3277" s="2">
        <v>1</v>
      </c>
      <c r="H3277" s="3">
        <v>1</v>
      </c>
      <c r="I3277" s="69" t="str">
        <f>VLOOKUP(C3277,СПРАВОЧНИК!B:D,2,0)</f>
        <v>РОССИЯ</v>
      </c>
      <c r="J3277" s="69" t="str">
        <f>VLOOKUP(C3277,СПРАВОЧНИК!B:D,3,0)</f>
        <v>ОТЕЧЕСТВЕННЫЕ</v>
      </c>
      <c r="K3277" s="69" t="str">
        <f>VLOOKUP(СВОД2023[[#This Row],[ФО]],СПРАВОЧНИК!H:P,2,0)</f>
        <v>Приволжский ФО</v>
      </c>
    </row>
    <row r="3278" spans="1:11" x14ac:dyDescent="0.2">
      <c r="A3278" t="s">
        <v>600</v>
      </c>
      <c r="B3278" t="s">
        <v>591</v>
      </c>
      <c r="C3278" s="1" t="s">
        <v>1061</v>
      </c>
      <c r="D3278" s="1" t="s">
        <v>1616</v>
      </c>
      <c r="E3278" s="2">
        <v>15</v>
      </c>
      <c r="F3278" s="3">
        <v>20</v>
      </c>
      <c r="G3278" s="2">
        <v>72</v>
      </c>
      <c r="H3278" s="3">
        <v>74</v>
      </c>
      <c r="I3278" s="69" t="str">
        <f>VLOOKUP(C3278,СПРАВОЧНИК!B:D,2,0)</f>
        <v>РОССИЯ</v>
      </c>
      <c r="J3278" s="69" t="str">
        <f>VLOOKUP(C3278,СПРАВОЧНИК!B:D,3,0)</f>
        <v>ОТЕЧЕСТВЕННЫЕ</v>
      </c>
      <c r="K3278" s="69" t="str">
        <f>VLOOKUP(СВОД2023[[#This Row],[ФО]],СПРАВОЧНИК!H:P,2,0)</f>
        <v>Приволжский ФО</v>
      </c>
    </row>
    <row r="3279" spans="1:11" x14ac:dyDescent="0.2">
      <c r="A3279" t="s">
        <v>600</v>
      </c>
      <c r="B3279" t="s">
        <v>591</v>
      </c>
      <c r="C3279" s="1" t="s">
        <v>1617</v>
      </c>
      <c r="D3279" s="1" t="s">
        <v>1618</v>
      </c>
      <c r="E3279" s="2">
        <v>1</v>
      </c>
      <c r="F3279" s="3"/>
      <c r="G3279" s="2">
        <v>5</v>
      </c>
      <c r="H3279" s="3">
        <v>2</v>
      </c>
      <c r="I3279" s="69" t="str">
        <f>VLOOKUP(C3279,СПРАВОЧНИК!B:D,2,0)</f>
        <v>КИТАЙ</v>
      </c>
      <c r="J3279" s="69" t="str">
        <f>VLOOKUP(C3279,СПРАВОЧНИК!B:D,3,0)</f>
        <v>ИНОМАРКИ</v>
      </c>
      <c r="K3279" s="69" t="str">
        <f>VLOOKUP(СВОД2023[[#This Row],[ФО]],СПРАВОЧНИК!H:P,2,0)</f>
        <v>Приволжский ФО</v>
      </c>
    </row>
    <row r="3280" spans="1:11" x14ac:dyDescent="0.2">
      <c r="A3280" t="s">
        <v>600</v>
      </c>
      <c r="B3280" t="s">
        <v>591</v>
      </c>
      <c r="C3280" s="1" t="s">
        <v>356</v>
      </c>
      <c r="D3280" s="1" t="s">
        <v>1619</v>
      </c>
      <c r="E3280" s="2"/>
      <c r="F3280" s="3">
        <v>2</v>
      </c>
      <c r="G3280" s="2">
        <v>2</v>
      </c>
      <c r="H3280" s="3">
        <v>3</v>
      </c>
      <c r="I3280" s="69" t="str">
        <f>VLOOKUP(C3280,СПРАВОЧНИК!B:D,2,0)</f>
        <v>ЕВРОПА</v>
      </c>
      <c r="J3280" s="69" t="str">
        <f>VLOOKUP(C3280,СПРАВОЧНИК!B:D,3,0)</f>
        <v>ИНОМАРКИ</v>
      </c>
      <c r="K3280" s="69" t="str">
        <f>VLOOKUP(СВОД2023[[#This Row],[ФО]],СПРАВОЧНИК!H:P,2,0)</f>
        <v>Приволжский ФО</v>
      </c>
    </row>
    <row r="3281" spans="1:11" x14ac:dyDescent="0.2">
      <c r="A3281" t="s">
        <v>600</v>
      </c>
      <c r="B3281" t="s">
        <v>591</v>
      </c>
      <c r="C3281" s="1" t="s">
        <v>356</v>
      </c>
      <c r="D3281" s="1" t="s">
        <v>2225</v>
      </c>
      <c r="E3281" s="2"/>
      <c r="F3281" s="3"/>
      <c r="G3281" s="2"/>
      <c r="H3281" s="3">
        <v>1</v>
      </c>
      <c r="I3281" s="69" t="str">
        <f>VLOOKUP(C3281,СПРАВОЧНИК!B:D,2,0)</f>
        <v>ЕВРОПА</v>
      </c>
      <c r="J3281" s="69" t="str">
        <f>VLOOKUP(C3281,СПРАВОЧНИК!B:D,3,0)</f>
        <v>ИНОМАРКИ</v>
      </c>
      <c r="K3281" s="69" t="str">
        <f>VLOOKUP(СВОД2023[[#This Row],[ФО]],СПРАВОЧНИК!H:P,2,0)</f>
        <v>Приволжский ФО</v>
      </c>
    </row>
    <row r="3282" spans="1:11" x14ac:dyDescent="0.2">
      <c r="A3282" t="s">
        <v>600</v>
      </c>
      <c r="B3282" t="s">
        <v>591</v>
      </c>
      <c r="C3282" s="1" t="s">
        <v>356</v>
      </c>
      <c r="D3282" s="1" t="s">
        <v>2226</v>
      </c>
      <c r="E3282" s="2"/>
      <c r="F3282" s="3"/>
      <c r="G3282" s="2">
        <v>2</v>
      </c>
      <c r="H3282" s="3">
        <v>2</v>
      </c>
      <c r="I3282" s="69" t="str">
        <f>VLOOKUP(C3282,СПРАВОЧНИК!B:D,2,0)</f>
        <v>ЕВРОПА</v>
      </c>
      <c r="J3282" s="69" t="str">
        <f>VLOOKUP(C3282,СПРАВОЧНИК!B:D,3,0)</f>
        <v>ИНОМАРКИ</v>
      </c>
      <c r="K3282" s="69" t="str">
        <f>VLOOKUP(СВОД2023[[#This Row],[ФО]],СПРАВОЧНИК!H:P,2,0)</f>
        <v>Приволжский ФО</v>
      </c>
    </row>
    <row r="3283" spans="1:11" x14ac:dyDescent="0.2">
      <c r="A3283" t="s">
        <v>600</v>
      </c>
      <c r="B3283" t="s">
        <v>591</v>
      </c>
      <c r="C3283" s="1" t="s">
        <v>356</v>
      </c>
      <c r="D3283" s="1" t="s">
        <v>2227</v>
      </c>
      <c r="E3283" s="2">
        <v>1</v>
      </c>
      <c r="F3283" s="3"/>
      <c r="G3283" s="2">
        <v>1</v>
      </c>
      <c r="H3283" s="3"/>
      <c r="I3283" s="69" t="str">
        <f>VLOOKUP(C3283,СПРАВОЧНИК!B:D,2,0)</f>
        <v>ЕВРОПА</v>
      </c>
      <c r="J3283" s="69" t="str">
        <f>VLOOKUP(C3283,СПРАВОЧНИК!B:D,3,0)</f>
        <v>ИНОМАРКИ</v>
      </c>
      <c r="K3283" s="69" t="str">
        <f>VLOOKUP(СВОД2023[[#This Row],[ФО]],СПРАВОЧНИК!H:P,2,0)</f>
        <v>Приволжский ФО</v>
      </c>
    </row>
    <row r="3284" spans="1:11" x14ac:dyDescent="0.2">
      <c r="A3284" t="s">
        <v>600</v>
      </c>
      <c r="B3284" t="s">
        <v>591</v>
      </c>
      <c r="C3284" s="1" t="s">
        <v>356</v>
      </c>
      <c r="D3284" s="1" t="s">
        <v>358</v>
      </c>
      <c r="E3284" s="2">
        <v>1</v>
      </c>
      <c r="F3284" s="3">
        <v>2</v>
      </c>
      <c r="G3284" s="2">
        <v>5</v>
      </c>
      <c r="H3284" s="3">
        <v>7</v>
      </c>
      <c r="I3284" s="69" t="str">
        <f>VLOOKUP(C3284,СПРАВОЧНИК!B:D,2,0)</f>
        <v>ЕВРОПА</v>
      </c>
      <c r="J3284" s="69" t="str">
        <f>VLOOKUP(C3284,СПРАВОЧНИК!B:D,3,0)</f>
        <v>ИНОМАРКИ</v>
      </c>
      <c r="K3284" s="69" t="str">
        <f>VLOOKUP(СВОД2023[[#This Row],[ФО]],СПРАВОЧНИК!H:P,2,0)</f>
        <v>Приволжский ФО</v>
      </c>
    </row>
    <row r="3285" spans="1:11" x14ac:dyDescent="0.2">
      <c r="A3285" t="s">
        <v>600</v>
      </c>
      <c r="B3285" t="s">
        <v>591</v>
      </c>
      <c r="C3285" s="1" t="s">
        <v>356</v>
      </c>
      <c r="D3285" s="1" t="s">
        <v>1620</v>
      </c>
      <c r="E3285" s="2">
        <v>1</v>
      </c>
      <c r="F3285" s="3"/>
      <c r="G3285" s="2">
        <v>5</v>
      </c>
      <c r="H3285" s="3">
        <v>1</v>
      </c>
      <c r="I3285" s="69" t="str">
        <f>VLOOKUP(C3285,СПРАВОЧНИК!B:D,2,0)</f>
        <v>ЕВРОПА</v>
      </c>
      <c r="J3285" s="69" t="str">
        <f>VLOOKUP(C3285,СПРАВОЧНИК!B:D,3,0)</f>
        <v>ИНОМАРКИ</v>
      </c>
      <c r="K3285" s="69" t="str">
        <f>VLOOKUP(СВОД2023[[#This Row],[ФО]],СПРАВОЧНИК!H:P,2,0)</f>
        <v>Приволжский ФО</v>
      </c>
    </row>
    <row r="3286" spans="1:11" x14ac:dyDescent="0.2">
      <c r="A3286" t="s">
        <v>600</v>
      </c>
      <c r="B3286" t="s">
        <v>591</v>
      </c>
      <c r="C3286" s="1" t="s">
        <v>2228</v>
      </c>
      <c r="D3286" s="1" t="s">
        <v>2229</v>
      </c>
      <c r="E3286" s="2">
        <v>1</v>
      </c>
      <c r="F3286" s="3"/>
      <c r="G3286" s="2">
        <v>1</v>
      </c>
      <c r="H3286" s="3"/>
      <c r="I3286" s="69" t="str">
        <f>VLOOKUP(C3286,СПРАВОЧНИК!B:D,2,0)</f>
        <v>ЕВРОПА</v>
      </c>
      <c r="J3286" s="69" t="str">
        <f>VLOOKUP(C3286,СПРАВОЧНИК!B:D,3,0)</f>
        <v>ИНОМАРКИ</v>
      </c>
      <c r="K3286" s="69" t="str">
        <f>VLOOKUP(СВОД2023[[#This Row],[ФО]],СПРАВОЧНИК!H:P,2,0)</f>
        <v>Приволжский ФО</v>
      </c>
    </row>
    <row r="3287" spans="1:11" x14ac:dyDescent="0.2">
      <c r="A3287" t="s">
        <v>600</v>
      </c>
      <c r="B3287" t="s">
        <v>591</v>
      </c>
      <c r="C3287" s="1" t="s">
        <v>2228</v>
      </c>
      <c r="D3287" s="1" t="s">
        <v>2230</v>
      </c>
      <c r="E3287" s="2"/>
      <c r="F3287" s="3"/>
      <c r="G3287" s="2">
        <v>1</v>
      </c>
      <c r="H3287" s="3"/>
      <c r="I3287" s="69" t="str">
        <f>VLOOKUP(C3287,СПРАВОЧНИК!B:D,2,0)</f>
        <v>ЕВРОПА</v>
      </c>
      <c r="J3287" s="69" t="str">
        <f>VLOOKUP(C3287,СПРАВОЧНИК!B:D,3,0)</f>
        <v>ИНОМАРКИ</v>
      </c>
      <c r="K3287" s="69" t="str">
        <f>VLOOKUP(СВОД2023[[#This Row],[ФО]],СПРАВОЧНИК!H:P,2,0)</f>
        <v>Приволжский ФО</v>
      </c>
    </row>
    <row r="3288" spans="1:11" x14ac:dyDescent="0.2">
      <c r="A3288" t="s">
        <v>600</v>
      </c>
      <c r="B3288" t="s">
        <v>591</v>
      </c>
      <c r="C3288" s="1" t="s">
        <v>359</v>
      </c>
      <c r="D3288" s="1" t="s">
        <v>360</v>
      </c>
      <c r="E3288" s="2">
        <v>4</v>
      </c>
      <c r="F3288" s="3"/>
      <c r="G3288" s="2">
        <v>15</v>
      </c>
      <c r="H3288" s="3">
        <v>5</v>
      </c>
      <c r="I3288" s="69" t="str">
        <f>VLOOKUP(C3288,СПРАВОЧНИК!B:D,2,0)</f>
        <v>ЯПОНИЯ</v>
      </c>
      <c r="J3288" s="69" t="str">
        <f>VLOOKUP(C3288,СПРАВОЧНИК!B:D,3,0)</f>
        <v>ИНОМАРКИ</v>
      </c>
      <c r="K3288" s="69" t="str">
        <f>VLOOKUP(СВОД2023[[#This Row],[ФО]],СПРАВОЧНИК!H:P,2,0)</f>
        <v>Приволжский ФО</v>
      </c>
    </row>
    <row r="3289" spans="1:11" x14ac:dyDescent="0.2">
      <c r="A3289" t="s">
        <v>600</v>
      </c>
      <c r="B3289" t="s">
        <v>591</v>
      </c>
      <c r="C3289" s="1" t="s">
        <v>359</v>
      </c>
      <c r="D3289" s="1" t="s">
        <v>1621</v>
      </c>
      <c r="E3289" s="2">
        <v>1</v>
      </c>
      <c r="F3289" s="3">
        <v>1</v>
      </c>
      <c r="G3289" s="2">
        <v>3</v>
      </c>
      <c r="H3289" s="3">
        <v>5</v>
      </c>
      <c r="I3289" s="69" t="str">
        <f>VLOOKUP(C3289,СПРАВОЧНИК!B:D,2,0)</f>
        <v>ЯПОНИЯ</v>
      </c>
      <c r="J3289" s="69" t="str">
        <f>VLOOKUP(C3289,СПРАВОЧНИК!B:D,3,0)</f>
        <v>ИНОМАРКИ</v>
      </c>
      <c r="K3289" s="69" t="str">
        <f>VLOOKUP(СВОД2023[[#This Row],[ФО]],СПРАВОЧНИК!H:P,2,0)</f>
        <v>Приволжский ФО</v>
      </c>
    </row>
    <row r="3290" spans="1:11" x14ac:dyDescent="0.2">
      <c r="A3290" t="s">
        <v>600</v>
      </c>
      <c r="B3290" t="s">
        <v>591</v>
      </c>
      <c r="C3290" s="1" t="s">
        <v>359</v>
      </c>
      <c r="D3290" s="1" t="s">
        <v>1622</v>
      </c>
      <c r="E3290" s="2">
        <v>15</v>
      </c>
      <c r="F3290" s="3">
        <v>1</v>
      </c>
      <c r="G3290" s="2">
        <v>67</v>
      </c>
      <c r="H3290" s="3">
        <v>20</v>
      </c>
      <c r="I3290" s="69" t="str">
        <f>VLOOKUP(C3290,СПРАВОЧНИК!B:D,2,0)</f>
        <v>ЯПОНИЯ</v>
      </c>
      <c r="J3290" s="69" t="str">
        <f>VLOOKUP(C3290,СПРАВОЧНИК!B:D,3,0)</f>
        <v>ИНОМАРКИ</v>
      </c>
      <c r="K3290" s="69" t="str">
        <f>VLOOKUP(СВОД2023[[#This Row],[ФО]],СПРАВОЧНИК!H:P,2,0)</f>
        <v>Приволжский ФО</v>
      </c>
    </row>
    <row r="3291" spans="1:11" x14ac:dyDescent="0.2">
      <c r="A3291" t="s">
        <v>600</v>
      </c>
      <c r="B3291" t="s">
        <v>591</v>
      </c>
      <c r="C3291" s="1" t="s">
        <v>359</v>
      </c>
      <c r="D3291" s="1" t="s">
        <v>1623</v>
      </c>
      <c r="E3291" s="2">
        <v>1</v>
      </c>
      <c r="F3291" s="3"/>
      <c r="G3291" s="2">
        <v>9</v>
      </c>
      <c r="H3291" s="3">
        <v>3</v>
      </c>
      <c r="I3291" s="69" t="str">
        <f>VLOOKUP(C3291,СПРАВОЧНИК!B:D,2,0)</f>
        <v>ЯПОНИЯ</v>
      </c>
      <c r="J3291" s="69" t="str">
        <f>VLOOKUP(C3291,СПРАВОЧНИК!B:D,3,0)</f>
        <v>ИНОМАРКИ</v>
      </c>
      <c r="K3291" s="69" t="str">
        <f>VLOOKUP(СВОД2023[[#This Row],[ФО]],СПРАВОЧНИК!H:P,2,0)</f>
        <v>Приволжский ФО</v>
      </c>
    </row>
    <row r="3292" spans="1:11" x14ac:dyDescent="0.2">
      <c r="A3292" t="s">
        <v>600</v>
      </c>
      <c r="B3292" t="s">
        <v>591</v>
      </c>
      <c r="C3292" s="1" t="s">
        <v>359</v>
      </c>
      <c r="D3292" s="1" t="s">
        <v>1624</v>
      </c>
      <c r="E3292" s="2">
        <v>2</v>
      </c>
      <c r="F3292" s="3">
        <v>3</v>
      </c>
      <c r="G3292" s="2">
        <v>24</v>
      </c>
      <c r="H3292" s="3">
        <v>19</v>
      </c>
      <c r="I3292" s="69" t="str">
        <f>VLOOKUP(C3292,СПРАВОЧНИК!B:D,2,0)</f>
        <v>ЯПОНИЯ</v>
      </c>
      <c r="J3292" s="69" t="str">
        <f>VLOOKUP(C3292,СПРАВОЧНИК!B:D,3,0)</f>
        <v>ИНОМАРКИ</v>
      </c>
      <c r="K3292" s="69" t="str">
        <f>VLOOKUP(СВОД2023[[#This Row],[ФО]],СПРАВОЧНИК!H:P,2,0)</f>
        <v>Приволжский ФО</v>
      </c>
    </row>
    <row r="3293" spans="1:11" x14ac:dyDescent="0.2">
      <c r="A3293" t="s">
        <v>600</v>
      </c>
      <c r="B3293" t="s">
        <v>591</v>
      </c>
      <c r="C3293" s="1" t="s">
        <v>359</v>
      </c>
      <c r="D3293" s="1" t="s">
        <v>1625</v>
      </c>
      <c r="E3293" s="2"/>
      <c r="F3293" s="3"/>
      <c r="G3293" s="2">
        <v>3</v>
      </c>
      <c r="H3293" s="3">
        <v>1</v>
      </c>
      <c r="I3293" s="69" t="str">
        <f>VLOOKUP(C3293,СПРАВОЧНИК!B:D,2,0)</f>
        <v>ЯПОНИЯ</v>
      </c>
      <c r="J3293" s="69" t="str">
        <f>VLOOKUP(C3293,СПРАВОЧНИК!B:D,3,0)</f>
        <v>ИНОМАРКИ</v>
      </c>
      <c r="K3293" s="69" t="str">
        <f>VLOOKUP(СВОД2023[[#This Row],[ФО]],СПРАВОЧНИК!H:P,2,0)</f>
        <v>Приволжский ФО</v>
      </c>
    </row>
    <row r="3294" spans="1:11" x14ac:dyDescent="0.2">
      <c r="A3294" t="s">
        <v>600</v>
      </c>
      <c r="B3294" t="s">
        <v>591</v>
      </c>
      <c r="C3294" s="1" t="s">
        <v>359</v>
      </c>
      <c r="D3294" s="1" t="s">
        <v>361</v>
      </c>
      <c r="E3294" s="2">
        <v>11</v>
      </c>
      <c r="F3294" s="3">
        <v>1</v>
      </c>
      <c r="G3294" s="2">
        <v>57</v>
      </c>
      <c r="H3294" s="3">
        <v>10</v>
      </c>
      <c r="I3294" s="69" t="str">
        <f>VLOOKUP(C3294,СПРАВОЧНИК!B:D,2,0)</f>
        <v>ЯПОНИЯ</v>
      </c>
      <c r="J3294" s="69" t="str">
        <f>VLOOKUP(C3294,СПРАВОЧНИК!B:D,3,0)</f>
        <v>ИНОМАРКИ</v>
      </c>
      <c r="K3294" s="69" t="str">
        <f>VLOOKUP(СВОД2023[[#This Row],[ФО]],СПРАВОЧНИК!H:P,2,0)</f>
        <v>Приволжский ФО</v>
      </c>
    </row>
    <row r="3295" spans="1:11" x14ac:dyDescent="0.2">
      <c r="A3295" t="s">
        <v>600</v>
      </c>
      <c r="B3295" t="s">
        <v>591</v>
      </c>
      <c r="C3295" s="1" t="s">
        <v>359</v>
      </c>
      <c r="D3295" s="1" t="s">
        <v>362</v>
      </c>
      <c r="E3295" s="2">
        <v>3</v>
      </c>
      <c r="F3295" s="3">
        <v>7</v>
      </c>
      <c r="G3295" s="2">
        <v>40</v>
      </c>
      <c r="H3295" s="3">
        <v>30</v>
      </c>
      <c r="I3295" s="69" t="str">
        <f>VLOOKUP(C3295,СПРАВОЧНИК!B:D,2,0)</f>
        <v>ЯПОНИЯ</v>
      </c>
      <c r="J3295" s="69" t="str">
        <f>VLOOKUP(C3295,СПРАВОЧНИК!B:D,3,0)</f>
        <v>ИНОМАРКИ</v>
      </c>
      <c r="K3295" s="69" t="str">
        <f>VLOOKUP(СВОД2023[[#This Row],[ФО]],СПРАВОЧНИК!H:P,2,0)</f>
        <v>Приволжский ФО</v>
      </c>
    </row>
    <row r="3296" spans="1:11" x14ac:dyDescent="0.2">
      <c r="A3296" t="s">
        <v>600</v>
      </c>
      <c r="B3296" t="s">
        <v>591</v>
      </c>
      <c r="C3296" s="1" t="s">
        <v>359</v>
      </c>
      <c r="D3296" s="1" t="s">
        <v>363</v>
      </c>
      <c r="E3296" s="2">
        <v>440</v>
      </c>
      <c r="F3296" s="3">
        <v>255</v>
      </c>
      <c r="G3296" s="2">
        <v>2572</v>
      </c>
      <c r="H3296" s="3">
        <v>1421</v>
      </c>
      <c r="I3296" s="69" t="str">
        <f>VLOOKUP(C3296,СПРАВОЧНИК!B:D,2,0)</f>
        <v>ЯПОНИЯ</v>
      </c>
      <c r="J3296" s="69" t="str">
        <f>VLOOKUP(C3296,СПРАВОЧНИК!B:D,3,0)</f>
        <v>ИНОМАРКИ</v>
      </c>
      <c r="K3296" s="69" t="str">
        <f>VLOOKUP(СВОД2023[[#This Row],[ФО]],СПРАВОЧНИК!H:P,2,0)</f>
        <v>Приволжский ФО</v>
      </c>
    </row>
    <row r="3297" spans="1:11" x14ac:dyDescent="0.2">
      <c r="A3297" t="s">
        <v>600</v>
      </c>
      <c r="B3297" t="s">
        <v>591</v>
      </c>
      <c r="C3297" s="1" t="s">
        <v>359</v>
      </c>
      <c r="D3297" s="1" t="s">
        <v>364</v>
      </c>
      <c r="E3297" s="2"/>
      <c r="F3297" s="3"/>
      <c r="G3297" s="2">
        <v>1</v>
      </c>
      <c r="H3297" s="3"/>
      <c r="I3297" s="69" t="str">
        <f>VLOOKUP(C3297,СПРАВОЧНИК!B:D,2,0)</f>
        <v>ЯПОНИЯ</v>
      </c>
      <c r="J3297" s="69" t="str">
        <f>VLOOKUP(C3297,СПРАВОЧНИК!B:D,3,0)</f>
        <v>ИНОМАРКИ</v>
      </c>
      <c r="K3297" s="69" t="str">
        <f>VLOOKUP(СВОД2023[[#This Row],[ФО]],СПРАВОЧНИК!H:P,2,0)</f>
        <v>Приволжский ФО</v>
      </c>
    </row>
    <row r="3298" spans="1:11" x14ac:dyDescent="0.2">
      <c r="A3298" t="s">
        <v>600</v>
      </c>
      <c r="B3298" t="s">
        <v>591</v>
      </c>
      <c r="C3298" s="1" t="s">
        <v>359</v>
      </c>
      <c r="D3298" s="1" t="s">
        <v>1627</v>
      </c>
      <c r="E3298" s="2">
        <v>115</v>
      </c>
      <c r="F3298" s="3">
        <v>73</v>
      </c>
      <c r="G3298" s="2">
        <v>601</v>
      </c>
      <c r="H3298" s="3">
        <v>465</v>
      </c>
      <c r="I3298" s="69" t="str">
        <f>VLOOKUP(C3298,СПРАВОЧНИК!B:D,2,0)</f>
        <v>ЯПОНИЯ</v>
      </c>
      <c r="J3298" s="69" t="str">
        <f>VLOOKUP(C3298,СПРАВОЧНИК!B:D,3,0)</f>
        <v>ИНОМАРКИ</v>
      </c>
      <c r="K3298" s="69" t="str">
        <f>VLOOKUP(СВОД2023[[#This Row],[ФО]],СПРАВОЧНИК!H:P,2,0)</f>
        <v>Приволжский ФО</v>
      </c>
    </row>
    <row r="3299" spans="1:11" x14ac:dyDescent="0.2">
      <c r="A3299" t="s">
        <v>600</v>
      </c>
      <c r="B3299" t="s">
        <v>591</v>
      </c>
      <c r="C3299" s="1" t="s">
        <v>359</v>
      </c>
      <c r="D3299" s="1" t="s">
        <v>365</v>
      </c>
      <c r="E3299" s="2">
        <v>11</v>
      </c>
      <c r="F3299" s="3">
        <v>1</v>
      </c>
      <c r="G3299" s="2">
        <v>48</v>
      </c>
      <c r="H3299" s="3">
        <v>1</v>
      </c>
      <c r="I3299" s="69" t="str">
        <f>VLOOKUP(C3299,СПРАВОЧНИК!B:D,2,0)</f>
        <v>ЯПОНИЯ</v>
      </c>
      <c r="J3299" s="69" t="str">
        <f>VLOOKUP(C3299,СПРАВОЧНИК!B:D,3,0)</f>
        <v>ИНОМАРКИ</v>
      </c>
      <c r="K3299" s="69" t="str">
        <f>VLOOKUP(СВОД2023[[#This Row],[ФО]],СПРАВОЧНИК!H:P,2,0)</f>
        <v>Приволжский ФО</v>
      </c>
    </row>
    <row r="3300" spans="1:11" x14ac:dyDescent="0.2">
      <c r="A3300" t="s">
        <v>600</v>
      </c>
      <c r="B3300" t="s">
        <v>591</v>
      </c>
      <c r="C3300" s="1" t="s">
        <v>359</v>
      </c>
      <c r="D3300" s="1" t="s">
        <v>366</v>
      </c>
      <c r="E3300" s="2">
        <v>48</v>
      </c>
      <c r="F3300" s="3">
        <v>20</v>
      </c>
      <c r="G3300" s="2">
        <v>188</v>
      </c>
      <c r="H3300" s="3">
        <v>90</v>
      </c>
      <c r="I3300" s="69" t="str">
        <f>VLOOKUP(C3300,СПРАВОЧНИК!B:D,2,0)</f>
        <v>ЯПОНИЯ</v>
      </c>
      <c r="J3300" s="69" t="str">
        <f>VLOOKUP(C3300,СПРАВОЧНИК!B:D,3,0)</f>
        <v>ИНОМАРКИ</v>
      </c>
      <c r="K3300" s="69" t="str">
        <f>VLOOKUP(СВОД2023[[#This Row],[ФО]],СПРАВОЧНИК!H:P,2,0)</f>
        <v>Приволжский ФО</v>
      </c>
    </row>
    <row r="3301" spans="1:11" x14ac:dyDescent="0.2">
      <c r="A3301" t="s">
        <v>600</v>
      </c>
      <c r="B3301" t="s">
        <v>591</v>
      </c>
      <c r="C3301" s="1" t="s">
        <v>359</v>
      </c>
      <c r="D3301" s="1" t="s">
        <v>834</v>
      </c>
      <c r="E3301" s="2">
        <v>37</v>
      </c>
      <c r="F3301" s="3">
        <v>29</v>
      </c>
      <c r="G3301" s="2">
        <v>185</v>
      </c>
      <c r="H3301" s="3">
        <v>151</v>
      </c>
      <c r="I3301" s="69" t="str">
        <f>VLOOKUP(C3301,СПРАВОЧНИК!B:D,2,0)</f>
        <v>ЯПОНИЯ</v>
      </c>
      <c r="J3301" s="69" t="str">
        <f>VLOOKUP(C3301,СПРАВОЧНИК!B:D,3,0)</f>
        <v>ИНОМАРКИ</v>
      </c>
      <c r="K3301" s="69" t="str">
        <f>VLOOKUP(СВОД2023[[#This Row],[ФО]],СПРАВОЧНИК!H:P,2,0)</f>
        <v>Приволжский ФО</v>
      </c>
    </row>
    <row r="3302" spans="1:11" x14ac:dyDescent="0.2">
      <c r="A3302" t="s">
        <v>600</v>
      </c>
      <c r="B3302" t="s">
        <v>591</v>
      </c>
      <c r="C3302" s="1" t="s">
        <v>359</v>
      </c>
      <c r="D3302" s="1" t="s">
        <v>1628</v>
      </c>
      <c r="E3302" s="2"/>
      <c r="F3302" s="3"/>
      <c r="G3302" s="2">
        <v>2</v>
      </c>
      <c r="H3302" s="3"/>
      <c r="I3302" s="69" t="str">
        <f>VLOOKUP(C3302,СПРАВОЧНИК!B:D,2,0)</f>
        <v>ЯПОНИЯ</v>
      </c>
      <c r="J3302" s="69" t="str">
        <f>VLOOKUP(C3302,СПРАВОЧНИК!B:D,3,0)</f>
        <v>ИНОМАРКИ</v>
      </c>
      <c r="K3302" s="69" t="str">
        <f>VLOOKUP(СВОД2023[[#This Row],[ФО]],СПРАВОЧНИК!H:P,2,0)</f>
        <v>Приволжский ФО</v>
      </c>
    </row>
    <row r="3303" spans="1:11" x14ac:dyDescent="0.2">
      <c r="A3303" t="s">
        <v>600</v>
      </c>
      <c r="B3303" t="s">
        <v>591</v>
      </c>
      <c r="C3303" s="1" t="s">
        <v>359</v>
      </c>
      <c r="D3303" s="1" t="s">
        <v>2231</v>
      </c>
      <c r="E3303" s="2"/>
      <c r="F3303" s="3">
        <v>1</v>
      </c>
      <c r="G3303" s="2">
        <v>1</v>
      </c>
      <c r="H3303" s="3">
        <v>2</v>
      </c>
      <c r="I3303" s="69" t="str">
        <f>VLOOKUP(C3303,СПРАВОЧНИК!B:D,2,0)</f>
        <v>ЯПОНИЯ</v>
      </c>
      <c r="J3303" s="69" t="str">
        <f>VLOOKUP(C3303,СПРАВОЧНИК!B:D,3,0)</f>
        <v>ИНОМАРКИ</v>
      </c>
      <c r="K3303" s="69" t="str">
        <f>VLOOKUP(СВОД2023[[#This Row],[ФО]],СПРАВОЧНИК!H:P,2,0)</f>
        <v>Приволжский ФО</v>
      </c>
    </row>
    <row r="3304" spans="1:11" x14ac:dyDescent="0.2">
      <c r="A3304" t="s">
        <v>600</v>
      </c>
      <c r="B3304" t="s">
        <v>591</v>
      </c>
      <c r="C3304" s="1" t="s">
        <v>359</v>
      </c>
      <c r="D3304" s="1" t="s">
        <v>1629</v>
      </c>
      <c r="E3304" s="2">
        <v>1</v>
      </c>
      <c r="F3304" s="3"/>
      <c r="G3304" s="2">
        <v>1</v>
      </c>
      <c r="H3304" s="3">
        <v>1</v>
      </c>
      <c r="I3304" s="69" t="str">
        <f>VLOOKUP(C3304,СПРАВОЧНИК!B:D,2,0)</f>
        <v>ЯПОНИЯ</v>
      </c>
      <c r="J3304" s="69" t="str">
        <f>VLOOKUP(C3304,СПРАВОЧНИК!B:D,3,0)</f>
        <v>ИНОМАРКИ</v>
      </c>
      <c r="K3304" s="69" t="str">
        <f>VLOOKUP(СВОД2023[[#This Row],[ФО]],СПРАВОЧНИК!H:P,2,0)</f>
        <v>Приволжский ФО</v>
      </c>
    </row>
    <row r="3305" spans="1:11" x14ac:dyDescent="0.2">
      <c r="A3305" t="s">
        <v>600</v>
      </c>
      <c r="B3305" t="s">
        <v>591</v>
      </c>
      <c r="C3305" s="1" t="s">
        <v>359</v>
      </c>
      <c r="D3305" s="1" t="s">
        <v>1630</v>
      </c>
      <c r="E3305" s="2">
        <v>14</v>
      </c>
      <c r="F3305" s="3">
        <v>11</v>
      </c>
      <c r="G3305" s="2">
        <v>61</v>
      </c>
      <c r="H3305" s="3">
        <v>66</v>
      </c>
      <c r="I3305" s="69" t="str">
        <f>VLOOKUP(C3305,СПРАВОЧНИК!B:D,2,0)</f>
        <v>ЯПОНИЯ</v>
      </c>
      <c r="J3305" s="69" t="str">
        <f>VLOOKUP(C3305,СПРАВОЧНИК!B:D,3,0)</f>
        <v>ИНОМАРКИ</v>
      </c>
      <c r="K3305" s="69" t="str">
        <f>VLOOKUP(СВОД2023[[#This Row],[ФО]],СПРАВОЧНИК!H:P,2,0)</f>
        <v>Приволжский ФО</v>
      </c>
    </row>
    <row r="3306" spans="1:11" x14ac:dyDescent="0.2">
      <c r="A3306" t="s">
        <v>600</v>
      </c>
      <c r="B3306" t="s">
        <v>591</v>
      </c>
      <c r="C3306" s="1" t="s">
        <v>359</v>
      </c>
      <c r="D3306" s="1" t="s">
        <v>367</v>
      </c>
      <c r="E3306" s="2"/>
      <c r="F3306" s="3"/>
      <c r="G3306" s="2">
        <v>2</v>
      </c>
      <c r="H3306" s="3">
        <v>3</v>
      </c>
      <c r="I3306" s="69" t="str">
        <f>VLOOKUP(C3306,СПРАВОЧНИК!B:D,2,0)</f>
        <v>ЯПОНИЯ</v>
      </c>
      <c r="J3306" s="69" t="str">
        <f>VLOOKUP(C3306,СПРАВОЧНИК!B:D,3,0)</f>
        <v>ИНОМАРКИ</v>
      </c>
      <c r="K3306" s="69" t="str">
        <f>VLOOKUP(СВОД2023[[#This Row],[ФО]],СПРАВОЧНИК!H:P,2,0)</f>
        <v>Приволжский ФО</v>
      </c>
    </row>
    <row r="3307" spans="1:11" x14ac:dyDescent="0.2">
      <c r="A3307" t="s">
        <v>600</v>
      </c>
      <c r="B3307" t="s">
        <v>591</v>
      </c>
      <c r="C3307" s="1" t="s">
        <v>359</v>
      </c>
      <c r="D3307" s="1" t="s">
        <v>1631</v>
      </c>
      <c r="E3307" s="2"/>
      <c r="F3307" s="3"/>
      <c r="G3307" s="2">
        <v>1</v>
      </c>
      <c r="H3307" s="3"/>
      <c r="I3307" s="69" t="str">
        <f>VLOOKUP(C3307,СПРАВОЧНИК!B:D,2,0)</f>
        <v>ЯПОНИЯ</v>
      </c>
      <c r="J3307" s="69" t="str">
        <f>VLOOKUP(C3307,СПРАВОЧНИК!B:D,3,0)</f>
        <v>ИНОМАРКИ</v>
      </c>
      <c r="K3307" s="69" t="str">
        <f>VLOOKUP(СВОД2023[[#This Row],[ФО]],СПРАВОЧНИК!H:P,2,0)</f>
        <v>Приволжский ФО</v>
      </c>
    </row>
    <row r="3308" spans="1:11" x14ac:dyDescent="0.2">
      <c r="A3308" t="s">
        <v>600</v>
      </c>
      <c r="B3308" t="s">
        <v>591</v>
      </c>
      <c r="C3308" s="1" t="s">
        <v>359</v>
      </c>
      <c r="D3308" s="1" t="s">
        <v>1632</v>
      </c>
      <c r="E3308" s="2"/>
      <c r="F3308" s="3"/>
      <c r="G3308" s="2">
        <v>3</v>
      </c>
      <c r="H3308" s="3">
        <v>1</v>
      </c>
      <c r="I3308" s="69" t="str">
        <f>VLOOKUP(C3308,СПРАВОЧНИК!B:D,2,0)</f>
        <v>ЯПОНИЯ</v>
      </c>
      <c r="J3308" s="69" t="str">
        <f>VLOOKUP(C3308,СПРАВОЧНИК!B:D,3,0)</f>
        <v>ИНОМАРКИ</v>
      </c>
      <c r="K3308" s="69" t="str">
        <f>VLOOKUP(СВОД2023[[#This Row],[ФО]],СПРАВОЧНИК!H:P,2,0)</f>
        <v>Приволжский ФО</v>
      </c>
    </row>
    <row r="3309" spans="1:11" x14ac:dyDescent="0.2">
      <c r="A3309" t="s">
        <v>600</v>
      </c>
      <c r="B3309" t="s">
        <v>591</v>
      </c>
      <c r="C3309" s="1" t="s">
        <v>359</v>
      </c>
      <c r="D3309" s="1" t="s">
        <v>368</v>
      </c>
      <c r="E3309" s="2">
        <v>9</v>
      </c>
      <c r="F3309" s="3">
        <v>15</v>
      </c>
      <c r="G3309" s="2">
        <v>74</v>
      </c>
      <c r="H3309" s="3">
        <v>55</v>
      </c>
      <c r="I3309" s="69" t="str">
        <f>VLOOKUP(C3309,СПРАВОЧНИК!B:D,2,0)</f>
        <v>ЯПОНИЯ</v>
      </c>
      <c r="J3309" s="69" t="str">
        <f>VLOOKUP(C3309,СПРАВОЧНИК!B:D,3,0)</f>
        <v>ИНОМАРКИ</v>
      </c>
      <c r="K3309" s="69" t="str">
        <f>VLOOKUP(СВОД2023[[#This Row],[ФО]],СПРАВОЧНИК!H:P,2,0)</f>
        <v>Приволжский ФО</v>
      </c>
    </row>
    <row r="3310" spans="1:11" x14ac:dyDescent="0.2">
      <c r="A3310" t="s">
        <v>600</v>
      </c>
      <c r="B3310" t="s">
        <v>591</v>
      </c>
      <c r="C3310" s="1" t="s">
        <v>359</v>
      </c>
      <c r="D3310" s="1" t="s">
        <v>369</v>
      </c>
      <c r="E3310" s="2">
        <v>553</v>
      </c>
      <c r="F3310" s="3">
        <v>346</v>
      </c>
      <c r="G3310" s="2">
        <v>2969</v>
      </c>
      <c r="H3310" s="3">
        <v>1872</v>
      </c>
      <c r="I3310" s="69" t="str">
        <f>VLOOKUP(C3310,СПРАВОЧНИК!B:D,2,0)</f>
        <v>ЯПОНИЯ</v>
      </c>
      <c r="J3310" s="69" t="str">
        <f>VLOOKUP(C3310,СПРАВОЧНИК!B:D,3,0)</f>
        <v>ИНОМАРКИ</v>
      </c>
      <c r="K3310" s="69" t="str">
        <f>VLOOKUP(СВОД2023[[#This Row],[ФО]],СПРАВОЧНИК!H:P,2,0)</f>
        <v>Приволжский ФО</v>
      </c>
    </row>
    <row r="3311" spans="1:11" x14ac:dyDescent="0.2">
      <c r="A3311" t="s">
        <v>600</v>
      </c>
      <c r="B3311" t="s">
        <v>591</v>
      </c>
      <c r="C3311" s="1" t="s">
        <v>359</v>
      </c>
      <c r="D3311" s="1" t="s">
        <v>1633</v>
      </c>
      <c r="E3311" s="2">
        <v>16</v>
      </c>
      <c r="F3311" s="3">
        <v>16</v>
      </c>
      <c r="G3311" s="2">
        <v>95</v>
      </c>
      <c r="H3311" s="3">
        <v>107</v>
      </c>
      <c r="I3311" s="69" t="str">
        <f>VLOOKUP(C3311,СПРАВОЧНИК!B:D,2,0)</f>
        <v>ЯПОНИЯ</v>
      </c>
      <c r="J3311" s="69" t="str">
        <f>VLOOKUP(C3311,СПРАВОЧНИК!B:D,3,0)</f>
        <v>ИНОМАРКИ</v>
      </c>
      <c r="K3311" s="69" t="str">
        <f>VLOOKUP(СВОД2023[[#This Row],[ФО]],СПРАВОЧНИК!H:P,2,0)</f>
        <v>Приволжский ФО</v>
      </c>
    </row>
    <row r="3312" spans="1:11" x14ac:dyDescent="0.2">
      <c r="A3312" t="s">
        <v>600</v>
      </c>
      <c r="B3312" t="s">
        <v>591</v>
      </c>
      <c r="C3312" s="1" t="s">
        <v>359</v>
      </c>
      <c r="D3312" s="1" t="s">
        <v>1634</v>
      </c>
      <c r="E3312" s="2">
        <v>8</v>
      </c>
      <c r="F3312" s="3">
        <v>5</v>
      </c>
      <c r="G3312" s="2">
        <v>57</v>
      </c>
      <c r="H3312" s="3">
        <v>33</v>
      </c>
      <c r="I3312" s="69" t="str">
        <f>VLOOKUP(C3312,СПРАВОЧНИК!B:D,2,0)</f>
        <v>ЯПОНИЯ</v>
      </c>
      <c r="J3312" s="69" t="str">
        <f>VLOOKUP(C3312,СПРАВОЧНИК!B:D,3,0)</f>
        <v>ИНОМАРКИ</v>
      </c>
      <c r="K3312" s="69" t="str">
        <f>VLOOKUP(СВОД2023[[#This Row],[ФО]],СПРАВОЧНИК!H:P,2,0)</f>
        <v>Приволжский ФО</v>
      </c>
    </row>
    <row r="3313" spans="1:11" x14ac:dyDescent="0.2">
      <c r="A3313" t="s">
        <v>600</v>
      </c>
      <c r="B3313" t="s">
        <v>591</v>
      </c>
      <c r="C3313" s="1" t="s">
        <v>359</v>
      </c>
      <c r="D3313" s="1" t="s">
        <v>370</v>
      </c>
      <c r="E3313" s="2">
        <v>555</v>
      </c>
      <c r="F3313" s="3">
        <v>355</v>
      </c>
      <c r="G3313" s="2">
        <v>3032</v>
      </c>
      <c r="H3313" s="3">
        <v>1896</v>
      </c>
      <c r="I3313" s="69" t="str">
        <f>VLOOKUP(C3313,СПРАВОЧНИК!B:D,2,0)</f>
        <v>ЯПОНИЯ</v>
      </c>
      <c r="J3313" s="69" t="str">
        <f>VLOOKUP(C3313,СПРАВОЧНИК!B:D,3,0)</f>
        <v>ИНОМАРКИ</v>
      </c>
      <c r="K3313" s="69" t="str">
        <f>VLOOKUP(СВОД2023[[#This Row],[ФО]],СПРАВОЧНИК!H:P,2,0)</f>
        <v>Приволжский ФО</v>
      </c>
    </row>
    <row r="3314" spans="1:11" x14ac:dyDescent="0.2">
      <c r="A3314" t="s">
        <v>600</v>
      </c>
      <c r="B3314" t="s">
        <v>591</v>
      </c>
      <c r="C3314" s="1" t="s">
        <v>359</v>
      </c>
      <c r="D3314" s="1" t="s">
        <v>1635</v>
      </c>
      <c r="E3314" s="2">
        <v>23</v>
      </c>
      <c r="F3314" s="3">
        <v>17</v>
      </c>
      <c r="G3314" s="2">
        <v>108</v>
      </c>
      <c r="H3314" s="3">
        <v>97</v>
      </c>
      <c r="I3314" s="69" t="str">
        <f>VLOOKUP(C3314,СПРАВОЧНИК!B:D,2,0)</f>
        <v>ЯПОНИЯ</v>
      </c>
      <c r="J3314" s="69" t="str">
        <f>VLOOKUP(C3314,СПРАВОЧНИК!B:D,3,0)</f>
        <v>ИНОМАРКИ</v>
      </c>
      <c r="K3314" s="69" t="str">
        <f>VLOOKUP(СВОД2023[[#This Row],[ФО]],СПРАВОЧНИК!H:P,2,0)</f>
        <v>Приволжский ФО</v>
      </c>
    </row>
    <row r="3315" spans="1:11" x14ac:dyDescent="0.2">
      <c r="A3315" t="s">
        <v>600</v>
      </c>
      <c r="B3315" t="s">
        <v>591</v>
      </c>
      <c r="C3315" s="1" t="s">
        <v>359</v>
      </c>
      <c r="D3315" s="1" t="s">
        <v>2232</v>
      </c>
      <c r="E3315" s="2"/>
      <c r="F3315" s="3"/>
      <c r="G3315" s="2"/>
      <c r="H3315" s="3">
        <v>2</v>
      </c>
      <c r="I3315" s="69" t="str">
        <f>VLOOKUP(C3315,СПРАВОЧНИК!B:D,2,0)</f>
        <v>ЯПОНИЯ</v>
      </c>
      <c r="J3315" s="69" t="str">
        <f>VLOOKUP(C3315,СПРАВОЧНИК!B:D,3,0)</f>
        <v>ИНОМАРКИ</v>
      </c>
      <c r="K3315" s="69" t="str">
        <f>VLOOKUP(СВОД2023[[#This Row],[ФО]],СПРАВОЧНИК!H:P,2,0)</f>
        <v>Приволжский ФО</v>
      </c>
    </row>
    <row r="3316" spans="1:11" x14ac:dyDescent="0.2">
      <c r="A3316" t="s">
        <v>600</v>
      </c>
      <c r="B3316" t="s">
        <v>591</v>
      </c>
      <c r="C3316" s="1" t="s">
        <v>359</v>
      </c>
      <c r="D3316" s="1" t="s">
        <v>1636</v>
      </c>
      <c r="E3316" s="2"/>
      <c r="F3316" s="3"/>
      <c r="G3316" s="2">
        <v>1</v>
      </c>
      <c r="H3316" s="3"/>
      <c r="I3316" s="69" t="str">
        <f>VLOOKUP(C3316,СПРАВОЧНИК!B:D,2,0)</f>
        <v>ЯПОНИЯ</v>
      </c>
      <c r="J3316" s="69" t="str">
        <f>VLOOKUP(C3316,СПРАВОЧНИК!B:D,3,0)</f>
        <v>ИНОМАРКИ</v>
      </c>
      <c r="K3316" s="69" t="str">
        <f>VLOOKUP(СВОД2023[[#This Row],[ФО]],СПРАВОЧНИК!H:P,2,0)</f>
        <v>Приволжский ФО</v>
      </c>
    </row>
    <row r="3317" spans="1:11" x14ac:dyDescent="0.2">
      <c r="A3317" t="s">
        <v>600</v>
      </c>
      <c r="B3317" t="s">
        <v>591</v>
      </c>
      <c r="C3317" s="1" t="s">
        <v>359</v>
      </c>
      <c r="D3317" s="1" t="s">
        <v>372</v>
      </c>
      <c r="E3317" s="2"/>
      <c r="F3317" s="3"/>
      <c r="G3317" s="2"/>
      <c r="H3317" s="3">
        <v>1</v>
      </c>
      <c r="I3317" s="69" t="str">
        <f>VLOOKUP(C3317,СПРАВОЧНИК!B:D,2,0)</f>
        <v>ЯПОНИЯ</v>
      </c>
      <c r="J3317" s="69" t="str">
        <f>VLOOKUP(C3317,СПРАВОЧНИК!B:D,3,0)</f>
        <v>ИНОМАРКИ</v>
      </c>
      <c r="K3317" s="69" t="str">
        <f>VLOOKUP(СВОД2023[[#This Row],[ФО]],СПРАВОЧНИК!H:P,2,0)</f>
        <v>Приволжский ФО</v>
      </c>
    </row>
    <row r="3318" spans="1:11" x14ac:dyDescent="0.2">
      <c r="A3318" t="s">
        <v>600</v>
      </c>
      <c r="B3318" t="s">
        <v>591</v>
      </c>
      <c r="C3318" s="1" t="s">
        <v>359</v>
      </c>
      <c r="D3318" s="1" t="s">
        <v>1638</v>
      </c>
      <c r="E3318" s="2">
        <v>2</v>
      </c>
      <c r="F3318" s="3">
        <v>1</v>
      </c>
      <c r="G3318" s="2">
        <v>8</v>
      </c>
      <c r="H3318" s="3">
        <v>10</v>
      </c>
      <c r="I3318" s="69" t="str">
        <f>VLOOKUP(C3318,СПРАВОЧНИК!B:D,2,0)</f>
        <v>ЯПОНИЯ</v>
      </c>
      <c r="J3318" s="69" t="str">
        <f>VLOOKUP(C3318,СПРАВОЧНИК!B:D,3,0)</f>
        <v>ИНОМАРКИ</v>
      </c>
      <c r="K3318" s="69" t="str">
        <f>VLOOKUP(СВОД2023[[#This Row],[ФО]],СПРАВОЧНИК!H:P,2,0)</f>
        <v>Приволжский ФО</v>
      </c>
    </row>
    <row r="3319" spans="1:11" x14ac:dyDescent="0.2">
      <c r="A3319" t="s">
        <v>600</v>
      </c>
      <c r="B3319" t="s">
        <v>591</v>
      </c>
      <c r="C3319" s="1" t="s">
        <v>359</v>
      </c>
      <c r="D3319" s="1" t="s">
        <v>975</v>
      </c>
      <c r="E3319" s="2">
        <v>15</v>
      </c>
      <c r="F3319" s="3">
        <v>16</v>
      </c>
      <c r="G3319" s="2">
        <v>100</v>
      </c>
      <c r="H3319" s="3">
        <v>79</v>
      </c>
      <c r="I3319" s="69" t="str">
        <f>VLOOKUP(C3319,СПРАВОЧНИК!B:D,2,0)</f>
        <v>ЯПОНИЯ</v>
      </c>
      <c r="J3319" s="69" t="str">
        <f>VLOOKUP(C3319,СПРАВОЧНИК!B:D,3,0)</f>
        <v>ИНОМАРКИ</v>
      </c>
      <c r="K3319" s="69" t="str">
        <f>VLOOKUP(СВОД2023[[#This Row],[ФО]],СПРАВОЧНИК!H:P,2,0)</f>
        <v>Приволжский ФО</v>
      </c>
    </row>
    <row r="3320" spans="1:11" x14ac:dyDescent="0.2">
      <c r="A3320" t="s">
        <v>600</v>
      </c>
      <c r="B3320" t="s">
        <v>591</v>
      </c>
      <c r="C3320" s="1" t="s">
        <v>359</v>
      </c>
      <c r="D3320" s="1" t="s">
        <v>2233</v>
      </c>
      <c r="E3320" s="2"/>
      <c r="F3320" s="3"/>
      <c r="G3320" s="2">
        <v>1</v>
      </c>
      <c r="H3320" s="3"/>
      <c r="I3320" s="69" t="str">
        <f>VLOOKUP(C3320,СПРАВОЧНИК!B:D,2,0)</f>
        <v>ЯПОНИЯ</v>
      </c>
      <c r="J3320" s="69" t="str">
        <f>VLOOKUP(C3320,СПРАВОЧНИК!B:D,3,0)</f>
        <v>ИНОМАРКИ</v>
      </c>
      <c r="K3320" s="69" t="str">
        <f>VLOOKUP(СВОД2023[[#This Row],[ФО]],СПРАВОЧНИК!H:P,2,0)</f>
        <v>Приволжский ФО</v>
      </c>
    </row>
    <row r="3321" spans="1:11" x14ac:dyDescent="0.2">
      <c r="A3321" t="s">
        <v>600</v>
      </c>
      <c r="B3321" t="s">
        <v>591</v>
      </c>
      <c r="C3321" s="1" t="s">
        <v>359</v>
      </c>
      <c r="D3321" s="1" t="s">
        <v>373</v>
      </c>
      <c r="E3321" s="2">
        <v>1</v>
      </c>
      <c r="F3321" s="3"/>
      <c r="G3321" s="2">
        <v>2</v>
      </c>
      <c r="H3321" s="3"/>
      <c r="I3321" s="69" t="str">
        <f>VLOOKUP(C3321,СПРАВОЧНИК!B:D,2,0)</f>
        <v>ЯПОНИЯ</v>
      </c>
      <c r="J3321" s="69" t="str">
        <f>VLOOKUP(C3321,СПРАВОЧНИК!B:D,3,0)</f>
        <v>ИНОМАРКИ</v>
      </c>
      <c r="K3321" s="69" t="str">
        <f>VLOOKUP(СВОД2023[[#This Row],[ФО]],СПРАВОЧНИК!H:P,2,0)</f>
        <v>Приволжский ФО</v>
      </c>
    </row>
    <row r="3322" spans="1:11" x14ac:dyDescent="0.2">
      <c r="A3322" t="s">
        <v>600</v>
      </c>
      <c r="B3322" t="s">
        <v>591</v>
      </c>
      <c r="C3322" s="1" t="s">
        <v>359</v>
      </c>
      <c r="D3322" s="1" t="s">
        <v>374</v>
      </c>
      <c r="E3322" s="2">
        <v>5</v>
      </c>
      <c r="F3322" s="3"/>
      <c r="G3322" s="2">
        <v>16</v>
      </c>
      <c r="H3322" s="3">
        <v>1</v>
      </c>
      <c r="I3322" s="69" t="str">
        <f>VLOOKUP(C3322,СПРАВОЧНИК!B:D,2,0)</f>
        <v>ЯПОНИЯ</v>
      </c>
      <c r="J3322" s="69" t="str">
        <f>VLOOKUP(C3322,СПРАВОЧНИК!B:D,3,0)</f>
        <v>ИНОМАРКИ</v>
      </c>
      <c r="K3322" s="69" t="str">
        <f>VLOOKUP(СВОД2023[[#This Row],[ФО]],СПРАВОЧНИК!H:P,2,0)</f>
        <v>Приволжский ФО</v>
      </c>
    </row>
    <row r="3323" spans="1:11" x14ac:dyDescent="0.2">
      <c r="A3323" t="s">
        <v>600</v>
      </c>
      <c r="B3323" t="s">
        <v>591</v>
      </c>
      <c r="C3323" s="1" t="s">
        <v>359</v>
      </c>
      <c r="D3323" s="1" t="s">
        <v>2234</v>
      </c>
      <c r="E3323" s="2"/>
      <c r="F3323" s="3"/>
      <c r="G3323" s="2">
        <v>1</v>
      </c>
      <c r="H3323" s="3">
        <v>1</v>
      </c>
      <c r="I3323" s="69" t="str">
        <f>VLOOKUP(C3323,СПРАВОЧНИК!B:D,2,0)</f>
        <v>ЯПОНИЯ</v>
      </c>
      <c r="J3323" s="69" t="str">
        <f>VLOOKUP(C3323,СПРАВОЧНИК!B:D,3,0)</f>
        <v>ИНОМАРКИ</v>
      </c>
      <c r="K3323" s="69" t="str">
        <f>VLOOKUP(СВОД2023[[#This Row],[ФО]],СПРАВОЧНИК!H:P,2,0)</f>
        <v>Приволжский ФО</v>
      </c>
    </row>
    <row r="3324" spans="1:11" x14ac:dyDescent="0.2">
      <c r="A3324" t="s">
        <v>600</v>
      </c>
      <c r="B3324" t="s">
        <v>591</v>
      </c>
      <c r="C3324" s="1" t="s">
        <v>359</v>
      </c>
      <c r="D3324" s="1" t="s">
        <v>1639</v>
      </c>
      <c r="E3324" s="2">
        <v>8</v>
      </c>
      <c r="F3324" s="3">
        <v>6</v>
      </c>
      <c r="G3324" s="2">
        <v>38</v>
      </c>
      <c r="H3324" s="3">
        <v>26</v>
      </c>
      <c r="I3324" s="69" t="str">
        <f>VLOOKUP(C3324,СПРАВОЧНИК!B:D,2,0)</f>
        <v>ЯПОНИЯ</v>
      </c>
      <c r="J3324" s="69" t="str">
        <f>VLOOKUP(C3324,СПРАВОЧНИК!B:D,3,0)</f>
        <v>ИНОМАРКИ</v>
      </c>
      <c r="K3324" s="69" t="str">
        <f>VLOOKUP(СВОД2023[[#This Row],[ФО]],СПРАВОЧНИК!H:P,2,0)</f>
        <v>Приволжский ФО</v>
      </c>
    </row>
    <row r="3325" spans="1:11" x14ac:dyDescent="0.2">
      <c r="A3325" t="s">
        <v>600</v>
      </c>
      <c r="B3325" t="s">
        <v>591</v>
      </c>
      <c r="C3325" s="1" t="s">
        <v>359</v>
      </c>
      <c r="D3325" s="1" t="s">
        <v>1640</v>
      </c>
      <c r="E3325" s="2"/>
      <c r="F3325" s="3"/>
      <c r="G3325" s="2">
        <v>2</v>
      </c>
      <c r="H3325" s="3"/>
      <c r="I3325" s="69" t="str">
        <f>VLOOKUP(C3325,СПРАВОЧНИК!B:D,2,0)</f>
        <v>ЯПОНИЯ</v>
      </c>
      <c r="J3325" s="69" t="str">
        <f>VLOOKUP(C3325,СПРАВОЧНИК!B:D,3,0)</f>
        <v>ИНОМАРКИ</v>
      </c>
      <c r="K3325" s="69" t="str">
        <f>VLOOKUP(СВОД2023[[#This Row],[ФО]],СПРАВОЧНИК!H:P,2,0)</f>
        <v>Приволжский ФО</v>
      </c>
    </row>
    <row r="3326" spans="1:11" x14ac:dyDescent="0.2">
      <c r="A3326" t="s">
        <v>600</v>
      </c>
      <c r="B3326" t="s">
        <v>591</v>
      </c>
      <c r="C3326" s="1" t="s">
        <v>359</v>
      </c>
      <c r="D3326" s="1" t="s">
        <v>2235</v>
      </c>
      <c r="E3326" s="2">
        <v>4</v>
      </c>
      <c r="F3326" s="3">
        <v>3</v>
      </c>
      <c r="G3326" s="2">
        <v>18</v>
      </c>
      <c r="H3326" s="3">
        <v>11</v>
      </c>
      <c r="I3326" s="69" t="str">
        <f>VLOOKUP(C3326,СПРАВОЧНИК!B:D,2,0)</f>
        <v>ЯПОНИЯ</v>
      </c>
      <c r="J3326" s="69" t="str">
        <f>VLOOKUP(C3326,СПРАВОЧНИК!B:D,3,0)</f>
        <v>ИНОМАРКИ</v>
      </c>
      <c r="K3326" s="69" t="str">
        <f>VLOOKUP(СВОД2023[[#This Row],[ФО]],СПРАВОЧНИК!H:P,2,0)</f>
        <v>Приволжский ФО</v>
      </c>
    </row>
    <row r="3327" spans="1:11" x14ac:dyDescent="0.2">
      <c r="A3327" t="s">
        <v>600</v>
      </c>
      <c r="B3327" t="s">
        <v>591</v>
      </c>
      <c r="C3327" s="1" t="s">
        <v>359</v>
      </c>
      <c r="D3327" s="1" t="s">
        <v>1642</v>
      </c>
      <c r="E3327" s="2">
        <v>2</v>
      </c>
      <c r="F3327" s="3">
        <v>6</v>
      </c>
      <c r="G3327" s="2">
        <v>17</v>
      </c>
      <c r="H3327" s="3">
        <v>19</v>
      </c>
      <c r="I3327" s="69" t="str">
        <f>VLOOKUP(C3327,СПРАВОЧНИК!B:D,2,0)</f>
        <v>ЯПОНИЯ</v>
      </c>
      <c r="J3327" s="69" t="str">
        <f>VLOOKUP(C3327,СПРАВОЧНИК!B:D,3,0)</f>
        <v>ИНОМАРКИ</v>
      </c>
      <c r="K3327" s="69" t="str">
        <f>VLOOKUP(СВОД2023[[#This Row],[ФО]],СПРАВОЧНИК!H:P,2,0)</f>
        <v>Приволжский ФО</v>
      </c>
    </row>
    <row r="3328" spans="1:11" x14ac:dyDescent="0.2">
      <c r="A3328" t="s">
        <v>600</v>
      </c>
      <c r="B3328" t="s">
        <v>591</v>
      </c>
      <c r="C3328" s="1" t="s">
        <v>359</v>
      </c>
      <c r="D3328" s="1" t="s">
        <v>1643</v>
      </c>
      <c r="E3328" s="2">
        <v>2</v>
      </c>
      <c r="F3328" s="3"/>
      <c r="G3328" s="2">
        <v>2</v>
      </c>
      <c r="H3328" s="3"/>
      <c r="I3328" s="69" t="str">
        <f>VLOOKUP(C3328,СПРАВОЧНИК!B:D,2,0)</f>
        <v>ЯПОНИЯ</v>
      </c>
      <c r="J3328" s="69" t="str">
        <f>VLOOKUP(C3328,СПРАВОЧНИК!B:D,3,0)</f>
        <v>ИНОМАРКИ</v>
      </c>
      <c r="K3328" s="69" t="str">
        <f>VLOOKUP(СВОД2023[[#This Row],[ФО]],СПРАВОЧНИК!H:P,2,0)</f>
        <v>Приволжский ФО</v>
      </c>
    </row>
    <row r="3329" spans="1:11" x14ac:dyDescent="0.2">
      <c r="A3329" t="s">
        <v>600</v>
      </c>
      <c r="B3329" t="s">
        <v>591</v>
      </c>
      <c r="C3329" s="1" t="s">
        <v>359</v>
      </c>
      <c r="D3329" s="1" t="s">
        <v>1644</v>
      </c>
      <c r="E3329" s="2"/>
      <c r="F3329" s="3"/>
      <c r="G3329" s="2"/>
      <c r="H3329" s="3">
        <v>1</v>
      </c>
      <c r="I3329" s="69" t="str">
        <f>VLOOKUP(C3329,СПРАВОЧНИК!B:D,2,0)</f>
        <v>ЯПОНИЯ</v>
      </c>
      <c r="J3329" s="69" t="str">
        <f>VLOOKUP(C3329,СПРАВОЧНИК!B:D,3,0)</f>
        <v>ИНОМАРКИ</v>
      </c>
      <c r="K3329" s="69" t="str">
        <f>VLOOKUP(СВОД2023[[#This Row],[ФО]],СПРАВОЧНИК!H:P,2,0)</f>
        <v>Приволжский ФО</v>
      </c>
    </row>
    <row r="3330" spans="1:11" x14ac:dyDescent="0.2">
      <c r="A3330" t="s">
        <v>600</v>
      </c>
      <c r="B3330" t="s">
        <v>591</v>
      </c>
      <c r="C3330" s="1" t="s">
        <v>359</v>
      </c>
      <c r="D3330" s="1" t="s">
        <v>1645</v>
      </c>
      <c r="E3330" s="2">
        <v>29</v>
      </c>
      <c r="F3330" s="3">
        <v>15</v>
      </c>
      <c r="G3330" s="2">
        <v>128</v>
      </c>
      <c r="H3330" s="3">
        <v>93</v>
      </c>
      <c r="I3330" s="69" t="str">
        <f>VLOOKUP(C3330,СПРАВОЧНИК!B:D,2,0)</f>
        <v>ЯПОНИЯ</v>
      </c>
      <c r="J3330" s="69" t="str">
        <f>VLOOKUP(C3330,СПРАВОЧНИК!B:D,3,0)</f>
        <v>ИНОМАРКИ</v>
      </c>
      <c r="K3330" s="69" t="str">
        <f>VLOOKUP(СВОД2023[[#This Row],[ФО]],СПРАВОЧНИК!H:P,2,0)</f>
        <v>Приволжский ФО</v>
      </c>
    </row>
    <row r="3331" spans="1:11" x14ac:dyDescent="0.2">
      <c r="A3331" t="s">
        <v>600</v>
      </c>
      <c r="B3331" t="s">
        <v>591</v>
      </c>
      <c r="C3331" s="1" t="s">
        <v>359</v>
      </c>
      <c r="D3331" s="1" t="s">
        <v>1646</v>
      </c>
      <c r="E3331" s="2">
        <v>3</v>
      </c>
      <c r="F3331" s="3">
        <v>1</v>
      </c>
      <c r="G3331" s="2">
        <v>5</v>
      </c>
      <c r="H3331" s="3">
        <v>1</v>
      </c>
      <c r="I3331" s="69" t="str">
        <f>VLOOKUP(C3331,СПРАВОЧНИК!B:D,2,0)</f>
        <v>ЯПОНИЯ</v>
      </c>
      <c r="J3331" s="69" t="str">
        <f>VLOOKUP(C3331,СПРАВОЧНИК!B:D,3,0)</f>
        <v>ИНОМАРКИ</v>
      </c>
      <c r="K3331" s="69" t="str">
        <f>VLOOKUP(СВОД2023[[#This Row],[ФО]],СПРАВОЧНИК!H:P,2,0)</f>
        <v>Приволжский ФО</v>
      </c>
    </row>
    <row r="3332" spans="1:11" x14ac:dyDescent="0.2">
      <c r="A3332" t="s">
        <v>600</v>
      </c>
      <c r="B3332" t="s">
        <v>591</v>
      </c>
      <c r="C3332" s="1" t="s">
        <v>359</v>
      </c>
      <c r="D3332" s="1" t="s">
        <v>1647</v>
      </c>
      <c r="E3332" s="2">
        <v>3</v>
      </c>
      <c r="F3332" s="3">
        <v>2</v>
      </c>
      <c r="G3332" s="2">
        <v>18</v>
      </c>
      <c r="H3332" s="3">
        <v>13</v>
      </c>
      <c r="I3332" s="69" t="str">
        <f>VLOOKUP(C3332,СПРАВОЧНИК!B:D,2,0)</f>
        <v>ЯПОНИЯ</v>
      </c>
      <c r="J3332" s="69" t="str">
        <f>VLOOKUP(C3332,СПРАВОЧНИК!B:D,3,0)</f>
        <v>ИНОМАРКИ</v>
      </c>
      <c r="K3332" s="69" t="str">
        <f>VLOOKUP(СВОД2023[[#This Row],[ФО]],СПРАВОЧНИК!H:P,2,0)</f>
        <v>Приволжский ФО</v>
      </c>
    </row>
    <row r="3333" spans="1:11" x14ac:dyDescent="0.2">
      <c r="A3333" t="s">
        <v>600</v>
      </c>
      <c r="B3333" t="s">
        <v>591</v>
      </c>
      <c r="C3333" s="1" t="s">
        <v>375</v>
      </c>
      <c r="D3333" s="1" t="s">
        <v>2236</v>
      </c>
      <c r="E3333" s="2">
        <v>1</v>
      </c>
      <c r="F3333" s="3"/>
      <c r="G3333" s="2">
        <v>1</v>
      </c>
      <c r="H3333" s="3"/>
      <c r="I3333" s="69" t="str">
        <f>VLOOKUP(C3333,СПРАВОЧНИК!B:D,2,0)</f>
        <v>ЕВРОПА</v>
      </c>
      <c r="J3333" s="69" t="str">
        <f>VLOOKUP(C3333,СПРАВОЧНИК!B:D,3,0)</f>
        <v>ИНОМАРКИ</v>
      </c>
      <c r="K3333" s="69" t="str">
        <f>VLOOKUP(СВОД2023[[#This Row],[ФО]],СПРАВОЧНИК!H:P,2,0)</f>
        <v>Приволжский ФО</v>
      </c>
    </row>
    <row r="3334" spans="1:11" x14ac:dyDescent="0.2">
      <c r="A3334" t="s">
        <v>600</v>
      </c>
      <c r="B3334" t="s">
        <v>591</v>
      </c>
      <c r="C3334" s="1" t="s">
        <v>377</v>
      </c>
      <c r="D3334" s="1" t="s">
        <v>378</v>
      </c>
      <c r="E3334" s="2">
        <v>56</v>
      </c>
      <c r="F3334" s="3">
        <v>24</v>
      </c>
      <c r="G3334" s="2">
        <v>267</v>
      </c>
      <c r="H3334" s="3">
        <v>179</v>
      </c>
      <c r="I3334" s="69" t="str">
        <f>VLOOKUP(C3334,СПРАВОЧНИК!B:D,2,0)</f>
        <v>ЕВРОПА</v>
      </c>
      <c r="J3334" s="69" t="str">
        <f>VLOOKUP(C3334,СПРАВОЧНИК!B:D,3,0)</f>
        <v>ИНОМАРКИ</v>
      </c>
      <c r="K3334" s="69" t="str">
        <f>VLOOKUP(СВОД2023[[#This Row],[ФО]],СПРАВОЧНИК!H:P,2,0)</f>
        <v>Приволжский ФО</v>
      </c>
    </row>
    <row r="3335" spans="1:11" x14ac:dyDescent="0.2">
      <c r="A3335" t="s">
        <v>600</v>
      </c>
      <c r="B3335" t="s">
        <v>591</v>
      </c>
      <c r="C3335" s="1" t="s">
        <v>377</v>
      </c>
      <c r="D3335" s="1" t="s">
        <v>379</v>
      </c>
      <c r="E3335" s="2">
        <v>3</v>
      </c>
      <c r="F3335" s="3">
        <v>7</v>
      </c>
      <c r="G3335" s="2">
        <v>26</v>
      </c>
      <c r="H3335" s="3">
        <v>23</v>
      </c>
      <c r="I3335" s="69" t="str">
        <f>VLOOKUP(C3335,СПРАВОЧНИК!B:D,2,0)</f>
        <v>ЕВРОПА</v>
      </c>
      <c r="J3335" s="69" t="str">
        <f>VLOOKUP(C3335,СПРАВОЧНИК!B:D,3,0)</f>
        <v>ИНОМАРКИ</v>
      </c>
      <c r="K3335" s="69" t="str">
        <f>VLOOKUP(СВОД2023[[#This Row],[ФО]],СПРАВОЧНИК!H:P,2,0)</f>
        <v>Приволжский ФО</v>
      </c>
    </row>
    <row r="3336" spans="1:11" x14ac:dyDescent="0.2">
      <c r="A3336" t="s">
        <v>600</v>
      </c>
      <c r="B3336" t="s">
        <v>591</v>
      </c>
      <c r="C3336" s="1" t="s">
        <v>377</v>
      </c>
      <c r="D3336" s="1" t="s">
        <v>1648</v>
      </c>
      <c r="E3336" s="2">
        <v>31</v>
      </c>
      <c r="F3336" s="3">
        <v>14</v>
      </c>
      <c r="G3336" s="2">
        <v>152</v>
      </c>
      <c r="H3336" s="3">
        <v>58</v>
      </c>
      <c r="I3336" s="69" t="str">
        <f>VLOOKUP(C3336,СПРАВОЧНИК!B:D,2,0)</f>
        <v>ЕВРОПА</v>
      </c>
      <c r="J3336" s="69" t="str">
        <f>VLOOKUP(C3336,СПРАВОЧНИК!B:D,3,0)</f>
        <v>ИНОМАРКИ</v>
      </c>
      <c r="K3336" s="69" t="str">
        <f>VLOOKUP(СВОД2023[[#This Row],[ФО]],СПРАВОЧНИК!H:P,2,0)</f>
        <v>Приволжский ФО</v>
      </c>
    </row>
    <row r="3337" spans="1:11" x14ac:dyDescent="0.2">
      <c r="A3337" t="s">
        <v>600</v>
      </c>
      <c r="B3337" t="s">
        <v>591</v>
      </c>
      <c r="C3337" s="1" t="s">
        <v>377</v>
      </c>
      <c r="D3337" s="1" t="s">
        <v>380</v>
      </c>
      <c r="E3337" s="2">
        <v>269</v>
      </c>
      <c r="F3337" s="3">
        <v>149</v>
      </c>
      <c r="G3337" s="2">
        <v>1385</v>
      </c>
      <c r="H3337" s="3">
        <v>928</v>
      </c>
      <c r="I3337" s="69" t="str">
        <f>VLOOKUP(C3337,СПРАВОЧНИК!B:D,2,0)</f>
        <v>ЕВРОПА</v>
      </c>
      <c r="J3337" s="69" t="str">
        <f>VLOOKUP(C3337,СПРАВОЧНИК!B:D,3,0)</f>
        <v>ИНОМАРКИ</v>
      </c>
      <c r="K3337" s="69" t="str">
        <f>VLOOKUP(СВОД2023[[#This Row],[ФО]],СПРАВОЧНИК!H:P,2,0)</f>
        <v>Приволжский ФО</v>
      </c>
    </row>
    <row r="3338" spans="1:11" x14ac:dyDescent="0.2">
      <c r="A3338" t="s">
        <v>600</v>
      </c>
      <c r="B3338" t="s">
        <v>591</v>
      </c>
      <c r="C3338" s="1" t="s">
        <v>377</v>
      </c>
      <c r="D3338" s="1" t="s">
        <v>381</v>
      </c>
      <c r="E3338" s="2">
        <v>39</v>
      </c>
      <c r="F3338" s="3">
        <v>22</v>
      </c>
      <c r="G3338" s="2">
        <v>228</v>
      </c>
      <c r="H3338" s="3">
        <v>131</v>
      </c>
      <c r="I3338" s="69" t="str">
        <f>VLOOKUP(C3338,СПРАВОЧНИК!B:D,2,0)</f>
        <v>ЕВРОПА</v>
      </c>
      <c r="J3338" s="69" t="str">
        <f>VLOOKUP(C3338,СПРАВОЧНИК!B:D,3,0)</f>
        <v>ИНОМАРКИ</v>
      </c>
      <c r="K3338" s="69" t="str">
        <f>VLOOKUP(СВОД2023[[#This Row],[ФО]],СПРАВОЧНИК!H:P,2,0)</f>
        <v>Приволжский ФО</v>
      </c>
    </row>
    <row r="3339" spans="1:11" x14ac:dyDescent="0.2">
      <c r="A3339" t="s">
        <v>600</v>
      </c>
      <c r="B3339" t="s">
        <v>591</v>
      </c>
      <c r="C3339" s="1" t="s">
        <v>377</v>
      </c>
      <c r="D3339" s="1" t="s">
        <v>1649</v>
      </c>
      <c r="E3339" s="2">
        <v>1</v>
      </c>
      <c r="F3339" s="3"/>
      <c r="G3339" s="2">
        <v>10</v>
      </c>
      <c r="H3339" s="3">
        <v>5</v>
      </c>
      <c r="I3339" s="69" t="str">
        <f>VLOOKUP(C3339,СПРАВОЧНИК!B:D,2,0)</f>
        <v>ЕВРОПА</v>
      </c>
      <c r="J3339" s="69" t="str">
        <f>VLOOKUP(C3339,СПРАВОЧНИК!B:D,3,0)</f>
        <v>ИНОМАРКИ</v>
      </c>
      <c r="K3339" s="69" t="str">
        <f>VLOOKUP(СВОД2023[[#This Row],[ФО]],СПРАВОЧНИК!H:P,2,0)</f>
        <v>Приволжский ФО</v>
      </c>
    </row>
    <row r="3340" spans="1:11" x14ac:dyDescent="0.2">
      <c r="A3340" t="s">
        <v>600</v>
      </c>
      <c r="B3340" t="s">
        <v>591</v>
      </c>
      <c r="C3340" s="1" t="s">
        <v>377</v>
      </c>
      <c r="D3340" s="1" t="s">
        <v>1650</v>
      </c>
      <c r="E3340" s="2">
        <v>11</v>
      </c>
      <c r="F3340" s="3">
        <v>9</v>
      </c>
      <c r="G3340" s="2">
        <v>61</v>
      </c>
      <c r="H3340" s="3">
        <v>45</v>
      </c>
      <c r="I3340" s="69" t="str">
        <f>VLOOKUP(C3340,СПРАВОЧНИК!B:D,2,0)</f>
        <v>ЕВРОПА</v>
      </c>
      <c r="J3340" s="69" t="str">
        <f>VLOOKUP(C3340,СПРАВОЧНИК!B:D,3,0)</f>
        <v>ИНОМАРКИ</v>
      </c>
      <c r="K3340" s="69" t="str">
        <f>VLOOKUP(СВОД2023[[#This Row],[ФО]],СПРАВОЧНИК!H:P,2,0)</f>
        <v>Приволжский ФО</v>
      </c>
    </row>
    <row r="3341" spans="1:11" x14ac:dyDescent="0.2">
      <c r="A3341" t="s">
        <v>600</v>
      </c>
      <c r="B3341" t="s">
        <v>591</v>
      </c>
      <c r="C3341" s="1" t="s">
        <v>377</v>
      </c>
      <c r="D3341" s="1" t="s">
        <v>1651</v>
      </c>
      <c r="E3341" s="2">
        <v>4</v>
      </c>
      <c r="F3341" s="3">
        <v>1</v>
      </c>
      <c r="G3341" s="2">
        <v>39</v>
      </c>
      <c r="H3341" s="3">
        <v>22</v>
      </c>
      <c r="I3341" s="69" t="str">
        <f>VLOOKUP(C3341,СПРАВОЧНИК!B:D,2,0)</f>
        <v>ЕВРОПА</v>
      </c>
      <c r="J3341" s="69" t="str">
        <f>VLOOKUP(C3341,СПРАВОЧНИК!B:D,3,0)</f>
        <v>ИНОМАРКИ</v>
      </c>
      <c r="K3341" s="69" t="str">
        <f>VLOOKUP(СВОД2023[[#This Row],[ФО]],СПРАВОЧНИК!H:P,2,0)</f>
        <v>Приволжский ФО</v>
      </c>
    </row>
    <row r="3342" spans="1:11" x14ac:dyDescent="0.2">
      <c r="A3342" t="s">
        <v>600</v>
      </c>
      <c r="B3342" t="s">
        <v>591</v>
      </c>
      <c r="C3342" s="1" t="s">
        <v>377</v>
      </c>
      <c r="D3342" s="1" t="s">
        <v>382</v>
      </c>
      <c r="E3342" s="2">
        <v>31</v>
      </c>
      <c r="F3342" s="3">
        <v>18</v>
      </c>
      <c r="G3342" s="2">
        <v>145</v>
      </c>
      <c r="H3342" s="3">
        <v>107</v>
      </c>
      <c r="I3342" s="69" t="str">
        <f>VLOOKUP(C3342,СПРАВОЧНИК!B:D,2,0)</f>
        <v>ЕВРОПА</v>
      </c>
      <c r="J3342" s="69" t="str">
        <f>VLOOKUP(C3342,СПРАВОЧНИК!B:D,3,0)</f>
        <v>ИНОМАРКИ</v>
      </c>
      <c r="K3342" s="69" t="str">
        <f>VLOOKUP(СВОД2023[[#This Row],[ФО]],СПРАВОЧНИК!H:P,2,0)</f>
        <v>Приволжский ФО</v>
      </c>
    </row>
    <row r="3343" spans="1:11" x14ac:dyDescent="0.2">
      <c r="A3343" t="s">
        <v>600</v>
      </c>
      <c r="B3343" t="s">
        <v>591</v>
      </c>
      <c r="C3343" s="1" t="s">
        <v>377</v>
      </c>
      <c r="D3343" s="1" t="s">
        <v>383</v>
      </c>
      <c r="E3343" s="2">
        <v>364</v>
      </c>
      <c r="F3343" s="3">
        <v>214</v>
      </c>
      <c r="G3343" s="2">
        <v>1906</v>
      </c>
      <c r="H3343" s="3">
        <v>1391</v>
      </c>
      <c r="I3343" s="69" t="str">
        <f>VLOOKUP(C3343,СПРАВОЧНИК!B:D,2,0)</f>
        <v>ЕВРОПА</v>
      </c>
      <c r="J3343" s="69" t="str">
        <f>VLOOKUP(C3343,СПРАВОЧНИК!B:D,3,0)</f>
        <v>ИНОМАРКИ</v>
      </c>
      <c r="K3343" s="69" t="str">
        <f>VLOOKUP(СВОД2023[[#This Row],[ФО]],СПРАВОЧНИК!H:P,2,0)</f>
        <v>Приволжский ФО</v>
      </c>
    </row>
    <row r="3344" spans="1:11" x14ac:dyDescent="0.2">
      <c r="A3344" t="s">
        <v>600</v>
      </c>
      <c r="B3344" t="s">
        <v>591</v>
      </c>
      <c r="C3344" s="1" t="s">
        <v>377</v>
      </c>
      <c r="D3344" s="1" t="s">
        <v>384</v>
      </c>
      <c r="E3344" s="2">
        <v>58</v>
      </c>
      <c r="F3344" s="3">
        <v>34</v>
      </c>
      <c r="G3344" s="2">
        <v>276</v>
      </c>
      <c r="H3344" s="3">
        <v>209</v>
      </c>
      <c r="I3344" s="69" t="str">
        <f>VLOOKUP(C3344,СПРАВОЧНИК!B:D,2,0)</f>
        <v>ЕВРОПА</v>
      </c>
      <c r="J3344" s="69" t="str">
        <f>VLOOKUP(C3344,СПРАВОЧНИК!B:D,3,0)</f>
        <v>ИНОМАРКИ</v>
      </c>
      <c r="K3344" s="69" t="str">
        <f>VLOOKUP(СВОД2023[[#This Row],[ФО]],СПРАВОЧНИК!H:P,2,0)</f>
        <v>Приволжский ФО</v>
      </c>
    </row>
    <row r="3345" spans="1:11" x14ac:dyDescent="0.2">
      <c r="A3345" t="s">
        <v>600</v>
      </c>
      <c r="B3345" t="s">
        <v>591</v>
      </c>
      <c r="C3345" s="1" t="s">
        <v>377</v>
      </c>
      <c r="D3345" s="1" t="s">
        <v>385</v>
      </c>
      <c r="E3345" s="2">
        <v>57</v>
      </c>
      <c r="F3345" s="3">
        <v>35</v>
      </c>
      <c r="G3345" s="2">
        <v>305</v>
      </c>
      <c r="H3345" s="3">
        <v>186</v>
      </c>
      <c r="I3345" s="69" t="str">
        <f>VLOOKUP(C3345,СПРАВОЧНИК!B:D,2,0)</f>
        <v>ЕВРОПА</v>
      </c>
      <c r="J3345" s="69" t="str">
        <f>VLOOKUP(C3345,СПРАВОЧНИК!B:D,3,0)</f>
        <v>ИНОМАРКИ</v>
      </c>
      <c r="K3345" s="69" t="str">
        <f>VLOOKUP(СВОД2023[[#This Row],[ФО]],СПРАВОЧНИК!H:P,2,0)</f>
        <v>Приволжский ФО</v>
      </c>
    </row>
    <row r="3346" spans="1:11" x14ac:dyDescent="0.2">
      <c r="A3346" t="s">
        <v>600</v>
      </c>
      <c r="B3346" t="s">
        <v>591</v>
      </c>
      <c r="C3346" s="1" t="s">
        <v>377</v>
      </c>
      <c r="D3346" s="1" t="s">
        <v>386</v>
      </c>
      <c r="E3346" s="2">
        <v>14</v>
      </c>
      <c r="F3346" s="3">
        <v>10</v>
      </c>
      <c r="G3346" s="2">
        <v>48</v>
      </c>
      <c r="H3346" s="3">
        <v>40</v>
      </c>
      <c r="I3346" s="69" t="str">
        <f>VLOOKUP(C3346,СПРАВОЧНИК!B:D,2,0)</f>
        <v>ЕВРОПА</v>
      </c>
      <c r="J3346" s="69" t="str">
        <f>VLOOKUP(C3346,СПРАВОЧНИК!B:D,3,0)</f>
        <v>ИНОМАРКИ</v>
      </c>
      <c r="K3346" s="69" t="str">
        <f>VLOOKUP(СВОД2023[[#This Row],[ФО]],СПРАВОЧНИК!H:P,2,0)</f>
        <v>Приволжский ФО</v>
      </c>
    </row>
    <row r="3347" spans="1:11" x14ac:dyDescent="0.2">
      <c r="A3347" t="s">
        <v>600</v>
      </c>
      <c r="B3347" t="s">
        <v>591</v>
      </c>
      <c r="C3347" s="1" t="s">
        <v>377</v>
      </c>
      <c r="D3347" s="1" t="s">
        <v>387</v>
      </c>
      <c r="E3347" s="2">
        <v>101</v>
      </c>
      <c r="F3347" s="3">
        <v>60</v>
      </c>
      <c r="G3347" s="2">
        <v>610</v>
      </c>
      <c r="H3347" s="3">
        <v>373</v>
      </c>
      <c r="I3347" s="69" t="str">
        <f>VLOOKUP(C3347,СПРАВОЧНИК!B:D,2,0)</f>
        <v>ЕВРОПА</v>
      </c>
      <c r="J3347" s="69" t="str">
        <f>VLOOKUP(C3347,СПРАВОЧНИК!B:D,3,0)</f>
        <v>ИНОМАРКИ</v>
      </c>
      <c r="K3347" s="69" t="str">
        <f>VLOOKUP(СВОД2023[[#This Row],[ФО]],СПРАВОЧНИК!H:P,2,0)</f>
        <v>Приволжский ФО</v>
      </c>
    </row>
    <row r="3348" spans="1:11" x14ac:dyDescent="0.2">
      <c r="A3348" t="s">
        <v>600</v>
      </c>
      <c r="B3348" t="s">
        <v>591</v>
      </c>
      <c r="C3348" s="1" t="s">
        <v>377</v>
      </c>
      <c r="D3348" s="1" t="s">
        <v>388</v>
      </c>
      <c r="E3348" s="2">
        <v>97</v>
      </c>
      <c r="F3348" s="3">
        <v>63</v>
      </c>
      <c r="G3348" s="2">
        <v>596</v>
      </c>
      <c r="H3348" s="3">
        <v>425</v>
      </c>
      <c r="I3348" s="69" t="str">
        <f>VLOOKUP(C3348,СПРАВОЧНИК!B:D,2,0)</f>
        <v>ЕВРОПА</v>
      </c>
      <c r="J3348" s="69" t="str">
        <f>VLOOKUP(C3348,СПРАВОЧНИК!B:D,3,0)</f>
        <v>ИНОМАРКИ</v>
      </c>
      <c r="K3348" s="69" t="str">
        <f>VLOOKUP(СВОД2023[[#This Row],[ФО]],СПРАВОЧНИК!H:P,2,0)</f>
        <v>Приволжский ФО</v>
      </c>
    </row>
    <row r="3349" spans="1:11" x14ac:dyDescent="0.2">
      <c r="A3349" t="s">
        <v>600</v>
      </c>
      <c r="B3349" t="s">
        <v>591</v>
      </c>
      <c r="C3349" s="1" t="s">
        <v>377</v>
      </c>
      <c r="D3349" s="1" t="s">
        <v>1652</v>
      </c>
      <c r="E3349" s="2">
        <v>90</v>
      </c>
      <c r="F3349" s="3">
        <v>42</v>
      </c>
      <c r="G3349" s="2">
        <v>447</v>
      </c>
      <c r="H3349" s="3">
        <v>285</v>
      </c>
      <c r="I3349" s="69" t="str">
        <f>VLOOKUP(C3349,СПРАВОЧНИК!B:D,2,0)</f>
        <v>ЕВРОПА</v>
      </c>
      <c r="J3349" s="69" t="str">
        <f>VLOOKUP(C3349,СПРАВОЧНИК!B:D,3,0)</f>
        <v>ИНОМАРКИ</v>
      </c>
      <c r="K3349" s="69" t="str">
        <f>VLOOKUP(СВОД2023[[#This Row],[ФО]],СПРАВОЧНИК!H:P,2,0)</f>
        <v>Приволжский ФО</v>
      </c>
    </row>
    <row r="3350" spans="1:11" x14ac:dyDescent="0.2">
      <c r="A3350" t="s">
        <v>600</v>
      </c>
      <c r="B3350" t="s">
        <v>591</v>
      </c>
      <c r="C3350" s="1" t="s">
        <v>377</v>
      </c>
      <c r="D3350" s="1" t="s">
        <v>389</v>
      </c>
      <c r="E3350" s="2">
        <v>67</v>
      </c>
      <c r="F3350" s="3">
        <v>49</v>
      </c>
      <c r="G3350" s="2">
        <v>420</v>
      </c>
      <c r="H3350" s="3">
        <v>333</v>
      </c>
      <c r="I3350" s="69" t="str">
        <f>VLOOKUP(C3350,СПРАВОЧНИК!B:D,2,0)</f>
        <v>ЕВРОПА</v>
      </c>
      <c r="J3350" s="69" t="str">
        <f>VLOOKUP(C3350,СПРАВОЧНИК!B:D,3,0)</f>
        <v>ИНОМАРКИ</v>
      </c>
      <c r="K3350" s="69" t="str">
        <f>VLOOKUP(СВОД2023[[#This Row],[ФО]],СПРАВОЧНИК!H:P,2,0)</f>
        <v>Приволжский ФО</v>
      </c>
    </row>
    <row r="3351" spans="1:11" x14ac:dyDescent="0.2">
      <c r="A3351" t="s">
        <v>600</v>
      </c>
      <c r="B3351" t="s">
        <v>591</v>
      </c>
      <c r="C3351" s="1" t="s">
        <v>377</v>
      </c>
      <c r="D3351" s="1" t="s">
        <v>390</v>
      </c>
      <c r="E3351" s="2">
        <v>48</v>
      </c>
      <c r="F3351" s="3">
        <v>48</v>
      </c>
      <c r="G3351" s="2">
        <v>349</v>
      </c>
      <c r="H3351" s="3">
        <v>251</v>
      </c>
      <c r="I3351" s="69" t="str">
        <f>VLOOKUP(C3351,СПРАВОЧНИК!B:D,2,0)</f>
        <v>ЕВРОПА</v>
      </c>
      <c r="J3351" s="69" t="str">
        <f>VLOOKUP(C3351,СПРАВОЧНИК!B:D,3,0)</f>
        <v>ИНОМАРКИ</v>
      </c>
      <c r="K3351" s="69" t="str">
        <f>VLOOKUP(СВОД2023[[#This Row],[ФО]],СПРАВОЧНИК!H:P,2,0)</f>
        <v>Приволжский ФО</v>
      </c>
    </row>
    <row r="3352" spans="1:11" x14ac:dyDescent="0.2">
      <c r="A3352" t="s">
        <v>600</v>
      </c>
      <c r="B3352" t="s">
        <v>591</v>
      </c>
      <c r="C3352" s="1" t="s">
        <v>377</v>
      </c>
      <c r="D3352" s="1" t="s">
        <v>1653</v>
      </c>
      <c r="E3352" s="2">
        <v>1</v>
      </c>
      <c r="F3352" s="3">
        <v>3</v>
      </c>
      <c r="G3352" s="2">
        <v>2</v>
      </c>
      <c r="H3352" s="3">
        <v>6</v>
      </c>
      <c r="I3352" s="69" t="str">
        <f>VLOOKUP(C3352,СПРАВОЧНИК!B:D,2,0)</f>
        <v>ЕВРОПА</v>
      </c>
      <c r="J3352" s="69" t="str">
        <f>VLOOKUP(C3352,СПРАВОЧНИК!B:D,3,0)</f>
        <v>ИНОМАРКИ</v>
      </c>
      <c r="K3352" s="69" t="str">
        <f>VLOOKUP(СВОД2023[[#This Row],[ФО]],СПРАВОЧНИК!H:P,2,0)</f>
        <v>Приволжский ФО</v>
      </c>
    </row>
    <row r="3353" spans="1:11" x14ac:dyDescent="0.2">
      <c r="A3353" t="s">
        <v>600</v>
      </c>
      <c r="B3353" t="s">
        <v>591</v>
      </c>
      <c r="C3353" s="1" t="s">
        <v>377</v>
      </c>
      <c r="D3353" s="1" t="s">
        <v>1654</v>
      </c>
      <c r="E3353" s="2">
        <v>1</v>
      </c>
      <c r="F3353" s="3"/>
      <c r="G3353" s="2">
        <v>4</v>
      </c>
      <c r="H3353" s="3">
        <v>1</v>
      </c>
      <c r="I3353" s="69" t="str">
        <f>VLOOKUP(C3353,СПРАВОЧНИК!B:D,2,0)</f>
        <v>ЕВРОПА</v>
      </c>
      <c r="J3353" s="69" t="str">
        <f>VLOOKUP(C3353,СПРАВОЧНИК!B:D,3,0)</f>
        <v>ИНОМАРКИ</v>
      </c>
      <c r="K3353" s="69" t="str">
        <f>VLOOKUP(СВОД2023[[#This Row],[ФО]],СПРАВОЧНИК!H:P,2,0)</f>
        <v>Приволжский ФО</v>
      </c>
    </row>
    <row r="3354" spans="1:11" x14ac:dyDescent="0.2">
      <c r="A3354" t="s">
        <v>600</v>
      </c>
      <c r="B3354" t="s">
        <v>591</v>
      </c>
      <c r="C3354" s="1" t="s">
        <v>377</v>
      </c>
      <c r="D3354" s="1" t="s">
        <v>2237</v>
      </c>
      <c r="E3354" s="2"/>
      <c r="F3354" s="3"/>
      <c r="G3354" s="2">
        <v>1</v>
      </c>
      <c r="H3354" s="3"/>
      <c r="I3354" s="69" t="str">
        <f>VLOOKUP(C3354,СПРАВОЧНИК!B:D,2,0)</f>
        <v>ЕВРОПА</v>
      </c>
      <c r="J3354" s="69" t="str">
        <f>VLOOKUP(C3354,СПРАВОЧНИК!B:D,3,0)</f>
        <v>ИНОМАРКИ</v>
      </c>
      <c r="K3354" s="69" t="str">
        <f>VLOOKUP(СВОД2023[[#This Row],[ФО]],СПРАВОЧНИК!H:P,2,0)</f>
        <v>Приволжский ФО</v>
      </c>
    </row>
    <row r="3355" spans="1:11" x14ac:dyDescent="0.2">
      <c r="A3355" t="s">
        <v>600</v>
      </c>
      <c r="B3355" t="s">
        <v>591</v>
      </c>
      <c r="C3355" s="1" t="s">
        <v>377</v>
      </c>
      <c r="D3355" s="1" t="s">
        <v>393</v>
      </c>
      <c r="E3355" s="2">
        <v>1</v>
      </c>
      <c r="F3355" s="3"/>
      <c r="G3355" s="2">
        <v>2</v>
      </c>
      <c r="H3355" s="3"/>
      <c r="I3355" s="69" t="str">
        <f>VLOOKUP(C3355,СПРАВОЧНИК!B:D,2,0)</f>
        <v>ЕВРОПА</v>
      </c>
      <c r="J3355" s="69" t="str">
        <f>VLOOKUP(C3355,СПРАВОЧНИК!B:D,3,0)</f>
        <v>ИНОМАРКИ</v>
      </c>
      <c r="K3355" s="69" t="str">
        <f>VLOOKUP(СВОД2023[[#This Row],[ФО]],СПРАВОЧНИК!H:P,2,0)</f>
        <v>Приволжский ФО</v>
      </c>
    </row>
    <row r="3356" spans="1:11" x14ac:dyDescent="0.2">
      <c r="A3356" t="s">
        <v>600</v>
      </c>
      <c r="B3356" t="s">
        <v>591</v>
      </c>
      <c r="C3356" s="1" t="s">
        <v>377</v>
      </c>
      <c r="D3356" s="1" t="s">
        <v>395</v>
      </c>
      <c r="E3356" s="2">
        <v>1</v>
      </c>
      <c r="F3356" s="3"/>
      <c r="G3356" s="2">
        <v>2</v>
      </c>
      <c r="H3356" s="3"/>
      <c r="I3356" s="69" t="str">
        <f>VLOOKUP(C3356,СПРАВОЧНИК!B:D,2,0)</f>
        <v>ЕВРОПА</v>
      </c>
      <c r="J3356" s="69" t="str">
        <f>VLOOKUP(C3356,СПРАВОЧНИК!B:D,3,0)</f>
        <v>ИНОМАРКИ</v>
      </c>
      <c r="K3356" s="69" t="str">
        <f>VLOOKUP(СВОД2023[[#This Row],[ФО]],СПРАВОЧНИК!H:P,2,0)</f>
        <v>Приволжский ФО</v>
      </c>
    </row>
    <row r="3357" spans="1:11" x14ac:dyDescent="0.2">
      <c r="A3357" t="s">
        <v>600</v>
      </c>
      <c r="B3357" t="s">
        <v>591</v>
      </c>
      <c r="C3357" s="1" t="s">
        <v>377</v>
      </c>
      <c r="D3357" s="1" t="s">
        <v>1655</v>
      </c>
      <c r="E3357" s="2">
        <v>1</v>
      </c>
      <c r="F3357" s="3">
        <v>4</v>
      </c>
      <c r="G3357" s="2">
        <v>5</v>
      </c>
      <c r="H3357" s="3">
        <v>11</v>
      </c>
      <c r="I3357" s="69" t="str">
        <f>VLOOKUP(C3357,СПРАВОЧНИК!B:D,2,0)</f>
        <v>ЕВРОПА</v>
      </c>
      <c r="J3357" s="69" t="str">
        <f>VLOOKUP(C3357,СПРАВОЧНИК!B:D,3,0)</f>
        <v>ИНОМАРКИ</v>
      </c>
      <c r="K3357" s="69" t="str">
        <f>VLOOKUP(СВОД2023[[#This Row],[ФО]],СПРАВОЧНИК!H:P,2,0)</f>
        <v>Приволжский ФО</v>
      </c>
    </row>
    <row r="3358" spans="1:11" x14ac:dyDescent="0.2">
      <c r="A3358" t="s">
        <v>600</v>
      </c>
      <c r="B3358" t="s">
        <v>591</v>
      </c>
      <c r="C3358" s="1" t="s">
        <v>377</v>
      </c>
      <c r="D3358" s="1" t="s">
        <v>1656</v>
      </c>
      <c r="E3358" s="2">
        <v>132</v>
      </c>
      <c r="F3358" s="3">
        <v>89</v>
      </c>
      <c r="G3358" s="2">
        <v>664</v>
      </c>
      <c r="H3358" s="3">
        <v>535</v>
      </c>
      <c r="I3358" s="69" t="str">
        <f>VLOOKUP(C3358,СПРАВОЧНИК!B:D,2,0)</f>
        <v>ЕВРОПА</v>
      </c>
      <c r="J3358" s="69" t="str">
        <f>VLOOKUP(C3358,СПРАВОЧНИК!B:D,3,0)</f>
        <v>ИНОМАРКИ</v>
      </c>
      <c r="K3358" s="69" t="str">
        <f>VLOOKUP(СВОД2023[[#This Row],[ФО]],СПРАВОЧНИК!H:P,2,0)</f>
        <v>Приволжский ФО</v>
      </c>
    </row>
    <row r="3359" spans="1:11" x14ac:dyDescent="0.2">
      <c r="A3359" t="s">
        <v>600</v>
      </c>
      <c r="B3359" t="s">
        <v>591</v>
      </c>
      <c r="C3359" s="1" t="s">
        <v>377</v>
      </c>
      <c r="D3359" s="1" t="s">
        <v>1657</v>
      </c>
      <c r="E3359" s="2">
        <v>6</v>
      </c>
      <c r="F3359" s="3">
        <v>4</v>
      </c>
      <c r="G3359" s="2">
        <v>40</v>
      </c>
      <c r="H3359" s="3">
        <v>35</v>
      </c>
      <c r="I3359" s="69" t="str">
        <f>VLOOKUP(C3359,СПРАВОЧНИК!B:D,2,0)</f>
        <v>ЕВРОПА</v>
      </c>
      <c r="J3359" s="69" t="str">
        <f>VLOOKUP(C3359,СПРАВОЧНИК!B:D,3,0)</f>
        <v>ИНОМАРКИ</v>
      </c>
      <c r="K3359" s="69" t="str">
        <f>VLOOKUP(СВОД2023[[#This Row],[ФО]],СПРАВОЧНИК!H:P,2,0)</f>
        <v>Приволжский ФО</v>
      </c>
    </row>
    <row r="3360" spans="1:11" x14ac:dyDescent="0.2">
      <c r="A3360" t="s">
        <v>600</v>
      </c>
      <c r="B3360" t="s">
        <v>591</v>
      </c>
      <c r="C3360" s="1" t="s">
        <v>377</v>
      </c>
      <c r="D3360" s="1" t="s">
        <v>396</v>
      </c>
      <c r="E3360" s="2">
        <v>138</v>
      </c>
      <c r="F3360" s="3">
        <v>92</v>
      </c>
      <c r="G3360" s="2">
        <v>719</v>
      </c>
      <c r="H3360" s="3">
        <v>587</v>
      </c>
      <c r="I3360" s="69" t="str">
        <f>VLOOKUP(C3360,СПРАВОЧНИК!B:D,2,0)</f>
        <v>ЕВРОПА</v>
      </c>
      <c r="J3360" s="69" t="str">
        <f>VLOOKUP(C3360,СПРАВОЧНИК!B:D,3,0)</f>
        <v>ИНОМАРКИ</v>
      </c>
      <c r="K3360" s="69" t="str">
        <f>VLOOKUP(СВОД2023[[#This Row],[ФО]],СПРАВОЧНИК!H:P,2,0)</f>
        <v>Приволжский ФО</v>
      </c>
    </row>
    <row r="3361" spans="1:11" x14ac:dyDescent="0.2">
      <c r="A3361" t="s">
        <v>600</v>
      </c>
      <c r="B3361" t="s">
        <v>591</v>
      </c>
      <c r="C3361" s="1" t="s">
        <v>377</v>
      </c>
      <c r="D3361" s="1" t="s">
        <v>2238</v>
      </c>
      <c r="E3361" s="2">
        <v>1</v>
      </c>
      <c r="F3361" s="3"/>
      <c r="G3361" s="2">
        <v>3</v>
      </c>
      <c r="H3361" s="3"/>
      <c r="I3361" s="69" t="str">
        <f>VLOOKUP(C3361,СПРАВОЧНИК!B:D,2,0)</f>
        <v>ЕВРОПА</v>
      </c>
      <c r="J3361" s="69" t="str">
        <f>VLOOKUP(C3361,СПРАВОЧНИК!B:D,3,0)</f>
        <v>ИНОМАРКИ</v>
      </c>
      <c r="K3361" s="69" t="str">
        <f>VLOOKUP(СВОД2023[[#This Row],[ФО]],СПРАВОЧНИК!H:P,2,0)</f>
        <v>Приволжский ФО</v>
      </c>
    </row>
    <row r="3362" spans="1:11" x14ac:dyDescent="0.2">
      <c r="A3362" t="s">
        <v>600</v>
      </c>
      <c r="B3362" t="s">
        <v>591</v>
      </c>
      <c r="C3362" s="1" t="s">
        <v>377</v>
      </c>
      <c r="D3362" s="1" t="s">
        <v>1658</v>
      </c>
      <c r="E3362" s="2">
        <v>11</v>
      </c>
      <c r="F3362" s="3">
        <v>5</v>
      </c>
      <c r="G3362" s="2">
        <v>30</v>
      </c>
      <c r="H3362" s="3">
        <v>13</v>
      </c>
      <c r="I3362" s="69" t="str">
        <f>VLOOKUP(C3362,СПРАВОЧНИК!B:D,2,0)</f>
        <v>ЕВРОПА</v>
      </c>
      <c r="J3362" s="69" t="str">
        <f>VLOOKUP(C3362,СПРАВОЧНИК!B:D,3,0)</f>
        <v>ИНОМАРКИ</v>
      </c>
      <c r="K3362" s="69" t="str">
        <f>VLOOKUP(СВОД2023[[#This Row],[ФО]],СПРАВОЧНИК!H:P,2,0)</f>
        <v>Приволжский ФО</v>
      </c>
    </row>
    <row r="3363" spans="1:11" x14ac:dyDescent="0.2">
      <c r="A3363" t="s">
        <v>600</v>
      </c>
      <c r="B3363" t="s">
        <v>591</v>
      </c>
      <c r="C3363" s="1" t="s">
        <v>377</v>
      </c>
      <c r="D3363" s="1" t="s">
        <v>397</v>
      </c>
      <c r="E3363" s="2">
        <v>5</v>
      </c>
      <c r="F3363" s="3">
        <v>5</v>
      </c>
      <c r="G3363" s="2">
        <v>15</v>
      </c>
      <c r="H3363" s="3">
        <v>11</v>
      </c>
      <c r="I3363" s="69" t="str">
        <f>VLOOKUP(C3363,СПРАВОЧНИК!B:D,2,0)</f>
        <v>ЕВРОПА</v>
      </c>
      <c r="J3363" s="69" t="str">
        <f>VLOOKUP(C3363,СПРАВОЧНИК!B:D,3,0)</f>
        <v>ИНОМАРКИ</v>
      </c>
      <c r="K3363" s="69" t="str">
        <f>VLOOKUP(СВОД2023[[#This Row],[ФО]],СПРАВОЧНИК!H:P,2,0)</f>
        <v>Приволжский ФО</v>
      </c>
    </row>
    <row r="3364" spans="1:11" x14ac:dyDescent="0.2">
      <c r="A3364" t="s">
        <v>600</v>
      </c>
      <c r="B3364" t="s">
        <v>591</v>
      </c>
      <c r="C3364" s="1" t="s">
        <v>377</v>
      </c>
      <c r="D3364" s="1" t="s">
        <v>2239</v>
      </c>
      <c r="E3364" s="2"/>
      <c r="F3364" s="3"/>
      <c r="G3364" s="2"/>
      <c r="H3364" s="3">
        <v>1</v>
      </c>
      <c r="I3364" s="69" t="str">
        <f>VLOOKUP(C3364,СПРАВОЧНИК!B:D,2,0)</f>
        <v>ЕВРОПА</v>
      </c>
      <c r="J3364" s="69" t="str">
        <f>VLOOKUP(C3364,СПРАВОЧНИК!B:D,3,0)</f>
        <v>ИНОМАРКИ</v>
      </c>
      <c r="K3364" s="69" t="str">
        <f>VLOOKUP(СВОД2023[[#This Row],[ФО]],СПРАВОЧНИК!H:P,2,0)</f>
        <v>Приволжский ФО</v>
      </c>
    </row>
    <row r="3365" spans="1:11" x14ac:dyDescent="0.2">
      <c r="A3365" t="s">
        <v>600</v>
      </c>
      <c r="B3365" t="s">
        <v>591</v>
      </c>
      <c r="C3365" s="1" t="s">
        <v>1659</v>
      </c>
      <c r="D3365" s="1" t="s">
        <v>2240</v>
      </c>
      <c r="E3365" s="2">
        <v>1</v>
      </c>
      <c r="F3365" s="3">
        <v>1</v>
      </c>
      <c r="G3365" s="2">
        <v>4</v>
      </c>
      <c r="H3365" s="3">
        <v>2</v>
      </c>
      <c r="I3365" s="69" t="str">
        <f>VLOOKUP(C3365,СПРАВОЧНИК!B:D,2,0)</f>
        <v>США</v>
      </c>
      <c r="J3365" s="69" t="str">
        <f>VLOOKUP(C3365,СПРАВОЧНИК!B:D,3,0)</f>
        <v>ИНОМАРКИ</v>
      </c>
      <c r="K3365" s="69" t="str">
        <f>VLOOKUP(СВОД2023[[#This Row],[ФО]],СПРАВОЧНИК!H:P,2,0)</f>
        <v>Приволжский ФО</v>
      </c>
    </row>
    <row r="3366" spans="1:11" x14ac:dyDescent="0.2">
      <c r="A3366" t="s">
        <v>600</v>
      </c>
      <c r="B3366" t="s">
        <v>591</v>
      </c>
      <c r="C3366" s="1" t="s">
        <v>1659</v>
      </c>
      <c r="D3366" s="1" t="s">
        <v>1660</v>
      </c>
      <c r="E3366" s="2"/>
      <c r="F3366" s="3">
        <v>1</v>
      </c>
      <c r="G3366" s="2">
        <v>2</v>
      </c>
      <c r="H3366" s="3">
        <v>5</v>
      </c>
      <c r="I3366" s="69" t="str">
        <f>VLOOKUP(C3366,СПРАВОЧНИК!B:D,2,0)</f>
        <v>США</v>
      </c>
      <c r="J3366" s="69" t="str">
        <f>VLOOKUP(C3366,СПРАВОЧНИК!B:D,3,0)</f>
        <v>ИНОМАРКИ</v>
      </c>
      <c r="K3366" s="69" t="str">
        <f>VLOOKUP(СВОД2023[[#This Row],[ФО]],СПРАВОЧНИК!H:P,2,0)</f>
        <v>Приволжский ФО</v>
      </c>
    </row>
    <row r="3367" spans="1:11" x14ac:dyDescent="0.2">
      <c r="A3367" t="s">
        <v>600</v>
      </c>
      <c r="B3367" t="s">
        <v>591</v>
      </c>
      <c r="C3367" s="1" t="s">
        <v>1659</v>
      </c>
      <c r="D3367" s="1" t="s">
        <v>2241</v>
      </c>
      <c r="E3367" s="2"/>
      <c r="F3367" s="3"/>
      <c r="G3367" s="2"/>
      <c r="H3367" s="3">
        <v>1</v>
      </c>
      <c r="I3367" s="69" t="str">
        <f>VLOOKUP(C3367,СПРАВОЧНИК!B:D,2,0)</f>
        <v>США</v>
      </c>
      <c r="J3367" s="69" t="str">
        <f>VLOOKUP(C3367,СПРАВОЧНИК!B:D,3,0)</f>
        <v>ИНОМАРКИ</v>
      </c>
      <c r="K3367" s="69" t="str">
        <f>VLOOKUP(СВОД2023[[#This Row],[ФО]],СПРАВОЧНИК!H:P,2,0)</f>
        <v>Приволжский ФО</v>
      </c>
    </row>
    <row r="3368" spans="1:11" x14ac:dyDescent="0.2">
      <c r="A3368" t="s">
        <v>600</v>
      </c>
      <c r="B3368" t="s">
        <v>591</v>
      </c>
      <c r="C3368" s="1" t="s">
        <v>1659</v>
      </c>
      <c r="D3368" s="1" t="s">
        <v>2242</v>
      </c>
      <c r="E3368" s="2">
        <v>1</v>
      </c>
      <c r="F3368" s="3"/>
      <c r="G3368" s="2">
        <v>3</v>
      </c>
      <c r="H3368" s="3"/>
      <c r="I3368" s="69" t="str">
        <f>VLOOKUP(C3368,СПРАВОЧНИК!B:D,2,0)</f>
        <v>США</v>
      </c>
      <c r="J3368" s="69" t="str">
        <f>VLOOKUP(C3368,СПРАВОЧНИК!B:D,3,0)</f>
        <v>ИНОМАРКИ</v>
      </c>
      <c r="K3368" s="69" t="str">
        <f>VLOOKUP(СВОД2023[[#This Row],[ФО]],СПРАВОЧНИК!H:P,2,0)</f>
        <v>Приволжский ФО</v>
      </c>
    </row>
    <row r="3369" spans="1:11" x14ac:dyDescent="0.2">
      <c r="A3369" t="s">
        <v>600</v>
      </c>
      <c r="B3369" t="s">
        <v>591</v>
      </c>
      <c r="C3369" s="1" t="s">
        <v>1659</v>
      </c>
      <c r="D3369" s="1" t="s">
        <v>2243</v>
      </c>
      <c r="E3369" s="2"/>
      <c r="F3369" s="3"/>
      <c r="G3369" s="2"/>
      <c r="H3369" s="3">
        <v>1</v>
      </c>
      <c r="I3369" s="69" t="str">
        <f>VLOOKUP(C3369,СПРАВОЧНИК!B:D,2,0)</f>
        <v>США</v>
      </c>
      <c r="J3369" s="69" t="str">
        <f>VLOOKUP(C3369,СПРАВОЧНИК!B:D,3,0)</f>
        <v>ИНОМАРКИ</v>
      </c>
      <c r="K3369" s="69" t="str">
        <f>VLOOKUP(СВОД2023[[#This Row],[ФО]],СПРАВОЧНИК!H:P,2,0)</f>
        <v>Приволжский ФО</v>
      </c>
    </row>
    <row r="3370" spans="1:11" x14ac:dyDescent="0.2">
      <c r="A3370" t="s">
        <v>600</v>
      </c>
      <c r="B3370" t="s">
        <v>591</v>
      </c>
      <c r="C3370" s="1" t="s">
        <v>398</v>
      </c>
      <c r="D3370" s="1" t="s">
        <v>2244</v>
      </c>
      <c r="E3370" s="2"/>
      <c r="F3370" s="3"/>
      <c r="G3370" s="2">
        <v>1</v>
      </c>
      <c r="H3370" s="3">
        <v>1</v>
      </c>
      <c r="I3370" s="69" t="str">
        <f>VLOOKUP(C3370,СПРАВОЧНИК!B:D,2,0)</f>
        <v>КИТАЙ</v>
      </c>
      <c r="J3370" s="69" t="str">
        <f>VLOOKUP(C3370,СПРАВОЧНИК!B:D,3,0)</f>
        <v>ИНОМАРКИ</v>
      </c>
      <c r="K3370" s="69" t="str">
        <f>VLOOKUP(СВОД2023[[#This Row],[ФО]],СПРАВОЧНИК!H:P,2,0)</f>
        <v>Приволжский ФО</v>
      </c>
    </row>
    <row r="3371" spans="1:11" x14ac:dyDescent="0.2">
      <c r="A3371" t="s">
        <v>600</v>
      </c>
      <c r="B3371" t="s">
        <v>591</v>
      </c>
      <c r="C3371" s="1" t="s">
        <v>398</v>
      </c>
      <c r="D3371" s="1" t="s">
        <v>400</v>
      </c>
      <c r="E3371" s="2"/>
      <c r="F3371" s="3"/>
      <c r="G3371" s="2">
        <v>1</v>
      </c>
      <c r="H3371" s="3"/>
      <c r="I3371" s="69" t="str">
        <f>VLOOKUP(C3371,СПРАВОЧНИК!B:D,2,0)</f>
        <v>КИТАЙ</v>
      </c>
      <c r="J3371" s="69" t="str">
        <f>VLOOKUP(C3371,СПРАВОЧНИК!B:D,3,0)</f>
        <v>ИНОМАРКИ</v>
      </c>
      <c r="K3371" s="69" t="str">
        <f>VLOOKUP(СВОД2023[[#This Row],[ФО]],СПРАВОЧНИК!H:P,2,0)</f>
        <v>Приволжский ФО</v>
      </c>
    </row>
    <row r="3372" spans="1:11" x14ac:dyDescent="0.2">
      <c r="A3372" t="s">
        <v>600</v>
      </c>
      <c r="B3372" t="s">
        <v>591</v>
      </c>
      <c r="C3372" s="1" t="s">
        <v>398</v>
      </c>
      <c r="D3372" s="1" t="s">
        <v>2245</v>
      </c>
      <c r="E3372" s="2">
        <v>1</v>
      </c>
      <c r="F3372" s="3">
        <v>1</v>
      </c>
      <c r="G3372" s="2">
        <v>1</v>
      </c>
      <c r="H3372" s="3">
        <v>3</v>
      </c>
      <c r="I3372" s="69" t="str">
        <f>VLOOKUP(C3372,СПРАВОЧНИК!B:D,2,0)</f>
        <v>КИТАЙ</v>
      </c>
      <c r="J3372" s="69" t="str">
        <f>VLOOKUP(C3372,СПРАВОЧНИК!B:D,3,0)</f>
        <v>ИНОМАРКИ</v>
      </c>
      <c r="K3372" s="69" t="str">
        <f>VLOOKUP(СВОД2023[[#This Row],[ФО]],СПРАВОЧНИК!H:P,2,0)</f>
        <v>Приволжский ФО</v>
      </c>
    </row>
    <row r="3373" spans="1:11" x14ac:dyDescent="0.2">
      <c r="A3373" t="s">
        <v>600</v>
      </c>
      <c r="B3373" t="s">
        <v>591</v>
      </c>
      <c r="C3373" s="1" t="s">
        <v>402</v>
      </c>
      <c r="D3373" s="1" t="s">
        <v>403</v>
      </c>
      <c r="E3373" s="2">
        <v>59</v>
      </c>
      <c r="F3373" s="3">
        <v>35</v>
      </c>
      <c r="G3373" s="2">
        <v>317</v>
      </c>
      <c r="H3373" s="3">
        <v>186</v>
      </c>
      <c r="I3373" s="69" t="str">
        <f>VLOOKUP(C3373,СПРАВОЧНИК!B:D,2,0)</f>
        <v>ЕВРОПА</v>
      </c>
      <c r="J3373" s="69" t="str">
        <f>VLOOKUP(C3373,СПРАВОЧНИК!B:D,3,0)</f>
        <v>ИНОМАРКИ</v>
      </c>
      <c r="K3373" s="69" t="str">
        <f>VLOOKUP(СВОД2023[[#This Row],[ФО]],СПРАВОЧНИК!H:P,2,0)</f>
        <v>Приволжский ФО</v>
      </c>
    </row>
    <row r="3374" spans="1:11" x14ac:dyDescent="0.2">
      <c r="A3374" t="s">
        <v>600</v>
      </c>
      <c r="B3374" t="s">
        <v>591</v>
      </c>
      <c r="C3374" s="1" t="s">
        <v>404</v>
      </c>
      <c r="D3374" s="1" t="s">
        <v>405</v>
      </c>
      <c r="E3374" s="2">
        <v>2</v>
      </c>
      <c r="F3374" s="3">
        <v>5</v>
      </c>
      <c r="G3374" s="2">
        <v>31</v>
      </c>
      <c r="H3374" s="3">
        <v>21</v>
      </c>
      <c r="I3374" s="69" t="str">
        <f>VLOOKUP(C3374,СПРАВОЧНИК!B:D,2,0)</f>
        <v>ЯПОНИЯ</v>
      </c>
      <c r="J3374" s="69" t="str">
        <f>VLOOKUP(C3374,СПРАВОЧНИК!B:D,3,0)</f>
        <v>ИНОМАРКИ</v>
      </c>
      <c r="K3374" s="69" t="str">
        <f>VLOOKUP(СВОД2023[[#This Row],[ФО]],СПРАВОЧНИК!H:P,2,0)</f>
        <v>Приволжский ФО</v>
      </c>
    </row>
    <row r="3375" spans="1:11" x14ac:dyDescent="0.2">
      <c r="A3375" t="s">
        <v>600</v>
      </c>
      <c r="B3375" t="s">
        <v>591</v>
      </c>
      <c r="C3375" s="1" t="s">
        <v>404</v>
      </c>
      <c r="D3375" s="1" t="s">
        <v>1661</v>
      </c>
      <c r="E3375" s="2"/>
      <c r="F3375" s="3"/>
      <c r="G3375" s="2">
        <v>1</v>
      </c>
      <c r="H3375" s="3">
        <v>4</v>
      </c>
      <c r="I3375" s="69" t="str">
        <f>VLOOKUP(C3375,СПРАВОЧНИК!B:D,2,0)</f>
        <v>ЯПОНИЯ</v>
      </c>
      <c r="J3375" s="69" t="str">
        <f>VLOOKUP(C3375,СПРАВОЧНИК!B:D,3,0)</f>
        <v>ИНОМАРКИ</v>
      </c>
      <c r="K3375" s="69" t="str">
        <f>VLOOKUP(СВОД2023[[#This Row],[ФО]],СПРАВОЧНИК!H:P,2,0)</f>
        <v>Приволжский ФО</v>
      </c>
    </row>
    <row r="3376" spans="1:11" x14ac:dyDescent="0.2">
      <c r="A3376" t="s">
        <v>600</v>
      </c>
      <c r="B3376" t="s">
        <v>591</v>
      </c>
      <c r="C3376" s="1" t="s">
        <v>404</v>
      </c>
      <c r="D3376" s="1" t="s">
        <v>406</v>
      </c>
      <c r="E3376" s="2">
        <v>184</v>
      </c>
      <c r="F3376" s="3">
        <v>125</v>
      </c>
      <c r="G3376" s="2">
        <v>1014</v>
      </c>
      <c r="H3376" s="3">
        <v>742</v>
      </c>
      <c r="I3376" s="69" t="str">
        <f>VLOOKUP(C3376,СПРАВОЧНИК!B:D,2,0)</f>
        <v>ЯПОНИЯ</v>
      </c>
      <c r="J3376" s="69" t="str">
        <f>VLOOKUP(C3376,СПРАВОЧНИК!B:D,3,0)</f>
        <v>ИНОМАРКИ</v>
      </c>
      <c r="K3376" s="69" t="str">
        <f>VLOOKUP(СВОД2023[[#This Row],[ФО]],СПРАВОЧНИК!H:P,2,0)</f>
        <v>Приволжский ФО</v>
      </c>
    </row>
    <row r="3377" spans="1:11" x14ac:dyDescent="0.2">
      <c r="A3377" t="s">
        <v>600</v>
      </c>
      <c r="B3377" t="s">
        <v>591</v>
      </c>
      <c r="C3377" s="1" t="s">
        <v>404</v>
      </c>
      <c r="D3377" s="1" t="s">
        <v>1662</v>
      </c>
      <c r="E3377" s="2">
        <v>50</v>
      </c>
      <c r="F3377" s="3">
        <v>59</v>
      </c>
      <c r="G3377" s="2">
        <v>282</v>
      </c>
      <c r="H3377" s="3">
        <v>254</v>
      </c>
      <c r="I3377" s="69" t="str">
        <f>VLOOKUP(C3377,СПРАВОЧНИК!B:D,2,0)</f>
        <v>ЯПОНИЯ</v>
      </c>
      <c r="J3377" s="69" t="str">
        <f>VLOOKUP(C3377,СПРАВОЧНИК!B:D,3,0)</f>
        <v>ИНОМАРКИ</v>
      </c>
      <c r="K3377" s="69" t="str">
        <f>VLOOKUP(СВОД2023[[#This Row],[ФО]],СПРАВОЧНИК!H:P,2,0)</f>
        <v>Приволжский ФО</v>
      </c>
    </row>
    <row r="3378" spans="1:11" x14ac:dyDescent="0.2">
      <c r="A3378" t="s">
        <v>600</v>
      </c>
      <c r="B3378" t="s">
        <v>591</v>
      </c>
      <c r="C3378" s="1" t="s">
        <v>404</v>
      </c>
      <c r="D3378" s="1" t="s">
        <v>1663</v>
      </c>
      <c r="E3378" s="2"/>
      <c r="F3378" s="3"/>
      <c r="G3378" s="2"/>
      <c r="H3378" s="3">
        <v>1</v>
      </c>
      <c r="I3378" s="69" t="str">
        <f>VLOOKUP(C3378,СПРАВОЧНИК!B:D,2,0)</f>
        <v>ЯПОНИЯ</v>
      </c>
      <c r="J3378" s="69" t="str">
        <f>VLOOKUP(C3378,СПРАВОЧНИК!B:D,3,0)</f>
        <v>ИНОМАРКИ</v>
      </c>
      <c r="K3378" s="69" t="str">
        <f>VLOOKUP(СВОД2023[[#This Row],[ФО]],СПРАВОЧНИК!H:P,2,0)</f>
        <v>Приволжский ФО</v>
      </c>
    </row>
    <row r="3379" spans="1:11" x14ac:dyDescent="0.2">
      <c r="A3379" t="s">
        <v>600</v>
      </c>
      <c r="B3379" t="s">
        <v>591</v>
      </c>
      <c r="C3379" s="1" t="s">
        <v>404</v>
      </c>
      <c r="D3379" s="1" t="s">
        <v>1664</v>
      </c>
      <c r="E3379" s="2">
        <v>7</v>
      </c>
      <c r="F3379" s="3">
        <v>4</v>
      </c>
      <c r="G3379" s="2">
        <v>43</v>
      </c>
      <c r="H3379" s="3">
        <v>36</v>
      </c>
      <c r="I3379" s="69" t="str">
        <f>VLOOKUP(C3379,СПРАВОЧНИК!B:D,2,0)</f>
        <v>ЯПОНИЯ</v>
      </c>
      <c r="J3379" s="69" t="str">
        <f>VLOOKUP(C3379,СПРАВОЧНИК!B:D,3,0)</f>
        <v>ИНОМАРКИ</v>
      </c>
      <c r="K3379" s="69" t="str">
        <f>VLOOKUP(СВОД2023[[#This Row],[ФО]],СПРАВОЧНИК!H:P,2,0)</f>
        <v>Приволжский ФО</v>
      </c>
    </row>
    <row r="3380" spans="1:11" x14ac:dyDescent="0.2">
      <c r="A3380" t="s">
        <v>600</v>
      </c>
      <c r="B3380" t="s">
        <v>591</v>
      </c>
      <c r="C3380" s="1" t="s">
        <v>404</v>
      </c>
      <c r="D3380" s="1" t="s">
        <v>1665</v>
      </c>
      <c r="E3380" s="2">
        <v>48</v>
      </c>
      <c r="F3380" s="3">
        <v>29</v>
      </c>
      <c r="G3380" s="2">
        <v>222</v>
      </c>
      <c r="H3380" s="3">
        <v>212</v>
      </c>
      <c r="I3380" s="69" t="str">
        <f>VLOOKUP(C3380,СПРАВОЧНИК!B:D,2,0)</f>
        <v>ЯПОНИЯ</v>
      </c>
      <c r="J3380" s="69" t="str">
        <f>VLOOKUP(C3380,СПРАВОЧНИК!B:D,3,0)</f>
        <v>ИНОМАРКИ</v>
      </c>
      <c r="K3380" s="69" t="str">
        <f>VLOOKUP(СВОД2023[[#This Row],[ФО]],СПРАВОЧНИК!H:P,2,0)</f>
        <v>Приволжский ФО</v>
      </c>
    </row>
    <row r="3381" spans="1:11" x14ac:dyDescent="0.2">
      <c r="A3381" t="s">
        <v>600</v>
      </c>
      <c r="B3381" t="s">
        <v>591</v>
      </c>
      <c r="C3381" s="1" t="s">
        <v>404</v>
      </c>
      <c r="D3381" s="1" t="s">
        <v>1667</v>
      </c>
      <c r="E3381" s="2">
        <v>4</v>
      </c>
      <c r="F3381" s="3">
        <v>5</v>
      </c>
      <c r="G3381" s="2">
        <v>14</v>
      </c>
      <c r="H3381" s="3">
        <v>20</v>
      </c>
      <c r="I3381" s="69" t="str">
        <f>VLOOKUP(C3381,СПРАВОЧНИК!B:D,2,0)</f>
        <v>ЯПОНИЯ</v>
      </c>
      <c r="J3381" s="69" t="str">
        <f>VLOOKUP(C3381,СПРАВОЧНИК!B:D,3,0)</f>
        <v>ИНОМАРКИ</v>
      </c>
      <c r="K3381" s="69" t="str">
        <f>VLOOKUP(СВОД2023[[#This Row],[ФО]],СПРАВОЧНИК!H:P,2,0)</f>
        <v>Приволжский ФО</v>
      </c>
    </row>
    <row r="3382" spans="1:11" x14ac:dyDescent="0.2">
      <c r="A3382" t="s">
        <v>600</v>
      </c>
      <c r="B3382" t="s">
        <v>591</v>
      </c>
      <c r="C3382" s="1" t="s">
        <v>404</v>
      </c>
      <c r="D3382" s="1" t="s">
        <v>1668</v>
      </c>
      <c r="E3382" s="2">
        <v>2</v>
      </c>
      <c r="F3382" s="3">
        <v>4</v>
      </c>
      <c r="G3382" s="2">
        <v>18</v>
      </c>
      <c r="H3382" s="3">
        <v>19</v>
      </c>
      <c r="I3382" s="69" t="str">
        <f>VLOOKUP(C3382,СПРАВОЧНИК!B:D,2,0)</f>
        <v>ЯПОНИЯ</v>
      </c>
      <c r="J3382" s="69" t="str">
        <f>VLOOKUP(C3382,СПРАВОЧНИК!B:D,3,0)</f>
        <v>ИНОМАРКИ</v>
      </c>
      <c r="K3382" s="69" t="str">
        <f>VLOOKUP(СВОД2023[[#This Row],[ФО]],СПРАВОЧНИК!H:P,2,0)</f>
        <v>Приволжский ФО</v>
      </c>
    </row>
    <row r="3383" spans="1:11" x14ac:dyDescent="0.2">
      <c r="A3383" t="s">
        <v>600</v>
      </c>
      <c r="B3383" t="s">
        <v>591</v>
      </c>
      <c r="C3383" s="1" t="s">
        <v>404</v>
      </c>
      <c r="D3383" s="1" t="s">
        <v>1669</v>
      </c>
      <c r="E3383" s="2">
        <v>7</v>
      </c>
      <c r="F3383" s="3">
        <v>4</v>
      </c>
      <c r="G3383" s="2">
        <v>28</v>
      </c>
      <c r="H3383" s="3">
        <v>30</v>
      </c>
      <c r="I3383" s="69" t="str">
        <f>VLOOKUP(C3383,СПРАВОЧНИК!B:D,2,0)</f>
        <v>ЯПОНИЯ</v>
      </c>
      <c r="J3383" s="69" t="str">
        <f>VLOOKUP(C3383,СПРАВОЧНИК!B:D,3,0)</f>
        <v>ИНОМАРКИ</v>
      </c>
      <c r="K3383" s="69" t="str">
        <f>VLOOKUP(СВОД2023[[#This Row],[ФО]],СПРАВОЧНИК!H:P,2,0)</f>
        <v>Приволжский ФО</v>
      </c>
    </row>
    <row r="3384" spans="1:11" x14ac:dyDescent="0.2">
      <c r="A3384" t="s">
        <v>600</v>
      </c>
      <c r="B3384" t="s">
        <v>591</v>
      </c>
      <c r="C3384" s="1" t="s">
        <v>404</v>
      </c>
      <c r="D3384" s="1" t="s">
        <v>407</v>
      </c>
      <c r="E3384" s="2">
        <v>21</v>
      </c>
      <c r="F3384" s="3">
        <v>6</v>
      </c>
      <c r="G3384" s="2">
        <v>112</v>
      </c>
      <c r="H3384" s="3">
        <v>38</v>
      </c>
      <c r="I3384" s="69" t="str">
        <f>VLOOKUP(C3384,СПРАВОЧНИК!B:D,2,0)</f>
        <v>ЯПОНИЯ</v>
      </c>
      <c r="J3384" s="69" t="str">
        <f>VLOOKUP(C3384,СПРАВОЧНИК!B:D,3,0)</f>
        <v>ИНОМАРКИ</v>
      </c>
      <c r="K3384" s="69" t="str">
        <f>VLOOKUP(СВОД2023[[#This Row],[ФО]],СПРАВОЧНИК!H:P,2,0)</f>
        <v>Приволжский ФО</v>
      </c>
    </row>
    <row r="3385" spans="1:11" x14ac:dyDescent="0.2">
      <c r="A3385" t="s">
        <v>600</v>
      </c>
      <c r="B3385" t="s">
        <v>591</v>
      </c>
      <c r="C3385" s="1" t="s">
        <v>404</v>
      </c>
      <c r="D3385" s="1" t="s">
        <v>1670</v>
      </c>
      <c r="E3385" s="2">
        <v>6</v>
      </c>
      <c r="F3385" s="3">
        <v>2</v>
      </c>
      <c r="G3385" s="2">
        <v>28</v>
      </c>
      <c r="H3385" s="3">
        <v>27</v>
      </c>
      <c r="I3385" s="69" t="str">
        <f>VLOOKUP(C3385,СПРАВОЧНИК!B:D,2,0)</f>
        <v>ЯПОНИЯ</v>
      </c>
      <c r="J3385" s="69" t="str">
        <f>VLOOKUP(C3385,СПРАВОЧНИК!B:D,3,0)</f>
        <v>ИНОМАРКИ</v>
      </c>
      <c r="K3385" s="69" t="str">
        <f>VLOOKUP(СВОД2023[[#This Row],[ФО]],СПРАВОЧНИК!H:P,2,0)</f>
        <v>Приволжский ФО</v>
      </c>
    </row>
    <row r="3386" spans="1:11" x14ac:dyDescent="0.2">
      <c r="A3386" t="s">
        <v>600</v>
      </c>
      <c r="B3386" t="s">
        <v>591</v>
      </c>
      <c r="C3386" s="1" t="s">
        <v>404</v>
      </c>
      <c r="D3386" s="1" t="s">
        <v>1672</v>
      </c>
      <c r="E3386" s="2"/>
      <c r="F3386" s="3">
        <v>1</v>
      </c>
      <c r="G3386" s="2">
        <v>3</v>
      </c>
      <c r="H3386" s="3">
        <v>1</v>
      </c>
      <c r="I3386" s="69" t="str">
        <f>VLOOKUP(C3386,СПРАВОЧНИК!B:D,2,0)</f>
        <v>ЯПОНИЯ</v>
      </c>
      <c r="J3386" s="69" t="str">
        <f>VLOOKUP(C3386,СПРАВОЧНИК!B:D,3,0)</f>
        <v>ИНОМАРКИ</v>
      </c>
      <c r="K3386" s="69" t="str">
        <f>VLOOKUP(СВОД2023[[#This Row],[ФО]],СПРАВОЧНИК!H:P,2,0)</f>
        <v>Приволжский ФО</v>
      </c>
    </row>
    <row r="3387" spans="1:11" x14ac:dyDescent="0.2">
      <c r="A3387" t="s">
        <v>600</v>
      </c>
      <c r="B3387" t="s">
        <v>591</v>
      </c>
      <c r="C3387" s="1" t="s">
        <v>404</v>
      </c>
      <c r="D3387" s="1" t="s">
        <v>1673</v>
      </c>
      <c r="E3387" s="2">
        <v>1</v>
      </c>
      <c r="F3387" s="3"/>
      <c r="G3387" s="2">
        <v>1</v>
      </c>
      <c r="H3387" s="3"/>
      <c r="I3387" s="69" t="str">
        <f>VLOOKUP(C3387,СПРАВОЧНИК!B:D,2,0)</f>
        <v>ЯПОНИЯ</v>
      </c>
      <c r="J3387" s="69" t="str">
        <f>VLOOKUP(C3387,СПРАВОЧНИК!B:D,3,0)</f>
        <v>ИНОМАРКИ</v>
      </c>
      <c r="K3387" s="69" t="str">
        <f>VLOOKUP(СВОД2023[[#This Row],[ФО]],СПРАВОЧНИК!H:P,2,0)</f>
        <v>Приволжский ФО</v>
      </c>
    </row>
    <row r="3388" spans="1:11" x14ac:dyDescent="0.2">
      <c r="A3388" t="s">
        <v>600</v>
      </c>
      <c r="B3388" t="s">
        <v>591</v>
      </c>
      <c r="C3388" s="1" t="s">
        <v>404</v>
      </c>
      <c r="D3388" s="1" t="s">
        <v>2246</v>
      </c>
      <c r="E3388" s="2">
        <v>1</v>
      </c>
      <c r="F3388" s="3"/>
      <c r="G3388" s="2">
        <v>1</v>
      </c>
      <c r="H3388" s="3">
        <v>1</v>
      </c>
      <c r="I3388" s="69" t="str">
        <f>VLOOKUP(C3388,СПРАВОЧНИК!B:D,2,0)</f>
        <v>ЯПОНИЯ</v>
      </c>
      <c r="J3388" s="69" t="str">
        <f>VLOOKUP(C3388,СПРАВОЧНИК!B:D,3,0)</f>
        <v>ИНОМАРКИ</v>
      </c>
      <c r="K3388" s="69" t="str">
        <f>VLOOKUP(СВОД2023[[#This Row],[ФО]],СПРАВОЧНИК!H:P,2,0)</f>
        <v>Приволжский ФО</v>
      </c>
    </row>
    <row r="3389" spans="1:11" x14ac:dyDescent="0.2">
      <c r="A3389" t="s">
        <v>600</v>
      </c>
      <c r="B3389" t="s">
        <v>591</v>
      </c>
      <c r="C3389" s="1" t="s">
        <v>404</v>
      </c>
      <c r="D3389" s="1" t="s">
        <v>1674</v>
      </c>
      <c r="E3389" s="2"/>
      <c r="F3389" s="3"/>
      <c r="G3389" s="2">
        <v>3</v>
      </c>
      <c r="H3389" s="3">
        <v>3</v>
      </c>
      <c r="I3389" s="69" t="str">
        <f>VLOOKUP(C3389,СПРАВОЧНИК!B:D,2,0)</f>
        <v>ЯПОНИЯ</v>
      </c>
      <c r="J3389" s="69" t="str">
        <f>VLOOKUP(C3389,СПРАВОЧНИК!B:D,3,0)</f>
        <v>ИНОМАРКИ</v>
      </c>
      <c r="K3389" s="69" t="str">
        <f>VLOOKUP(СВОД2023[[#This Row],[ФО]],СПРАВОЧНИК!H:P,2,0)</f>
        <v>Приволжский ФО</v>
      </c>
    </row>
    <row r="3390" spans="1:11" x14ac:dyDescent="0.2">
      <c r="A3390" t="s">
        <v>600</v>
      </c>
      <c r="B3390" t="s">
        <v>591</v>
      </c>
      <c r="C3390" s="1" t="s">
        <v>404</v>
      </c>
      <c r="D3390" s="1" t="s">
        <v>1675</v>
      </c>
      <c r="E3390" s="2">
        <v>75</v>
      </c>
      <c r="F3390" s="3">
        <v>82</v>
      </c>
      <c r="G3390" s="2">
        <v>386</v>
      </c>
      <c r="H3390" s="3">
        <v>354</v>
      </c>
      <c r="I3390" s="69" t="str">
        <f>VLOOKUP(C3390,СПРАВОЧНИК!B:D,2,0)</f>
        <v>ЯПОНИЯ</v>
      </c>
      <c r="J3390" s="69" t="str">
        <f>VLOOKUP(C3390,СПРАВОЧНИК!B:D,3,0)</f>
        <v>ИНОМАРКИ</v>
      </c>
      <c r="K3390" s="69" t="str">
        <f>VLOOKUP(СВОД2023[[#This Row],[ФО]],СПРАВОЧНИК!H:P,2,0)</f>
        <v>Приволжский ФО</v>
      </c>
    </row>
    <row r="3391" spans="1:11" x14ac:dyDescent="0.2">
      <c r="A3391" t="s">
        <v>600</v>
      </c>
      <c r="B3391" t="s">
        <v>591</v>
      </c>
      <c r="C3391" s="1" t="s">
        <v>404</v>
      </c>
      <c r="D3391" s="1" t="s">
        <v>1676</v>
      </c>
      <c r="E3391" s="2">
        <v>13</v>
      </c>
      <c r="F3391" s="3">
        <v>5</v>
      </c>
      <c r="G3391" s="2">
        <v>74</v>
      </c>
      <c r="H3391" s="3">
        <v>42</v>
      </c>
      <c r="I3391" s="69" t="str">
        <f>VLOOKUP(C3391,СПРАВОЧНИК!B:D,2,0)</f>
        <v>ЯПОНИЯ</v>
      </c>
      <c r="J3391" s="69" t="str">
        <f>VLOOKUP(C3391,СПРАВОЧНИК!B:D,3,0)</f>
        <v>ИНОМАРКИ</v>
      </c>
      <c r="K3391" s="69" t="str">
        <f>VLOOKUP(СВОД2023[[#This Row],[ФО]],СПРАВОЧНИК!H:P,2,0)</f>
        <v>Приволжский ФО</v>
      </c>
    </row>
    <row r="3392" spans="1:11" x14ac:dyDescent="0.2">
      <c r="A3392" t="s">
        <v>600</v>
      </c>
      <c r="B3392" t="s">
        <v>591</v>
      </c>
      <c r="C3392" s="1" t="s">
        <v>404</v>
      </c>
      <c r="D3392" s="1" t="s">
        <v>1677</v>
      </c>
      <c r="E3392" s="2">
        <v>1</v>
      </c>
      <c r="F3392" s="3"/>
      <c r="G3392" s="2">
        <v>1</v>
      </c>
      <c r="H3392" s="3">
        <v>1</v>
      </c>
      <c r="I3392" s="69" t="str">
        <f>VLOOKUP(C3392,СПРАВОЧНИК!B:D,2,0)</f>
        <v>ЯПОНИЯ</v>
      </c>
      <c r="J3392" s="69" t="str">
        <f>VLOOKUP(C3392,СПРАВОЧНИК!B:D,3,0)</f>
        <v>ИНОМАРКИ</v>
      </c>
      <c r="K3392" s="69" t="str">
        <f>VLOOKUP(СВОД2023[[#This Row],[ФО]],СПРАВОЧНИК!H:P,2,0)</f>
        <v>Приволжский ФО</v>
      </c>
    </row>
    <row r="3393" spans="1:11" x14ac:dyDescent="0.2">
      <c r="A3393" t="s">
        <v>600</v>
      </c>
      <c r="B3393" t="s">
        <v>591</v>
      </c>
      <c r="C3393" s="1" t="s">
        <v>404</v>
      </c>
      <c r="D3393" s="1" t="s">
        <v>1678</v>
      </c>
      <c r="E3393" s="2">
        <v>2</v>
      </c>
      <c r="F3393" s="3">
        <v>2</v>
      </c>
      <c r="G3393" s="2">
        <v>7</v>
      </c>
      <c r="H3393" s="3">
        <v>12</v>
      </c>
      <c r="I3393" s="69" t="str">
        <f>VLOOKUP(C3393,СПРАВОЧНИК!B:D,2,0)</f>
        <v>ЯПОНИЯ</v>
      </c>
      <c r="J3393" s="69" t="str">
        <f>VLOOKUP(C3393,СПРАВОЧНИК!B:D,3,0)</f>
        <v>ИНОМАРКИ</v>
      </c>
      <c r="K3393" s="69" t="str">
        <f>VLOOKUP(СВОД2023[[#This Row],[ФО]],СПРАВОЧНИК!H:P,2,0)</f>
        <v>Приволжский ФО</v>
      </c>
    </row>
    <row r="3394" spans="1:11" x14ac:dyDescent="0.2">
      <c r="A3394" t="s">
        <v>600</v>
      </c>
      <c r="B3394" t="s">
        <v>591</v>
      </c>
      <c r="C3394" s="1" t="s">
        <v>404</v>
      </c>
      <c r="D3394" s="1" t="s">
        <v>1679</v>
      </c>
      <c r="E3394" s="2">
        <v>869</v>
      </c>
      <c r="F3394" s="3">
        <v>714</v>
      </c>
      <c r="G3394" s="2">
        <v>4598</v>
      </c>
      <c r="H3394" s="3">
        <v>3602</v>
      </c>
      <c r="I3394" s="69" t="str">
        <f>VLOOKUP(C3394,СПРАВОЧНИК!B:D,2,0)</f>
        <v>ЯПОНИЯ</v>
      </c>
      <c r="J3394" s="69" t="str">
        <f>VLOOKUP(C3394,СПРАВОЧНИК!B:D,3,0)</f>
        <v>ИНОМАРКИ</v>
      </c>
      <c r="K3394" s="69" t="str">
        <f>VLOOKUP(СВОД2023[[#This Row],[ФО]],СПРАВОЧНИК!H:P,2,0)</f>
        <v>Приволжский ФО</v>
      </c>
    </row>
    <row r="3395" spans="1:11" x14ac:dyDescent="0.2">
      <c r="A3395" t="s">
        <v>600</v>
      </c>
      <c r="B3395" t="s">
        <v>591</v>
      </c>
      <c r="C3395" s="1" t="s">
        <v>404</v>
      </c>
      <c r="D3395" s="1" t="s">
        <v>1680</v>
      </c>
      <c r="E3395" s="2">
        <v>5</v>
      </c>
      <c r="F3395" s="3">
        <v>2</v>
      </c>
      <c r="G3395" s="2">
        <v>28</v>
      </c>
      <c r="H3395" s="3">
        <v>24</v>
      </c>
      <c r="I3395" s="69" t="str">
        <f>VLOOKUP(C3395,СПРАВОЧНИК!B:D,2,0)</f>
        <v>ЯПОНИЯ</v>
      </c>
      <c r="J3395" s="69" t="str">
        <f>VLOOKUP(C3395,СПРАВОЧНИК!B:D,3,0)</f>
        <v>ИНОМАРКИ</v>
      </c>
      <c r="K3395" s="69" t="str">
        <f>VLOOKUP(СВОД2023[[#This Row],[ФО]],СПРАВОЧНИК!H:P,2,0)</f>
        <v>Приволжский ФО</v>
      </c>
    </row>
    <row r="3396" spans="1:11" x14ac:dyDescent="0.2">
      <c r="A3396" t="s">
        <v>600</v>
      </c>
      <c r="B3396" t="s">
        <v>591</v>
      </c>
      <c r="C3396" s="1" t="s">
        <v>404</v>
      </c>
      <c r="D3396" s="1" t="s">
        <v>1681</v>
      </c>
      <c r="E3396" s="2">
        <v>3</v>
      </c>
      <c r="F3396" s="3">
        <v>6</v>
      </c>
      <c r="G3396" s="2">
        <v>9</v>
      </c>
      <c r="H3396" s="3">
        <v>22</v>
      </c>
      <c r="I3396" s="69" t="str">
        <f>VLOOKUP(C3396,СПРАВОЧНИК!B:D,2,0)</f>
        <v>ЯПОНИЯ</v>
      </c>
      <c r="J3396" s="69" t="str">
        <f>VLOOKUP(C3396,СПРАВОЧНИК!B:D,3,0)</f>
        <v>ИНОМАРКИ</v>
      </c>
      <c r="K3396" s="69" t="str">
        <f>VLOOKUP(СВОД2023[[#This Row],[ФО]],СПРАВОЧНИК!H:P,2,0)</f>
        <v>Приволжский ФО</v>
      </c>
    </row>
    <row r="3397" spans="1:11" x14ac:dyDescent="0.2">
      <c r="A3397" t="s">
        <v>600</v>
      </c>
      <c r="B3397" t="s">
        <v>591</v>
      </c>
      <c r="C3397" s="1" t="s">
        <v>404</v>
      </c>
      <c r="D3397" s="1" t="s">
        <v>1682</v>
      </c>
      <c r="E3397" s="2">
        <v>1</v>
      </c>
      <c r="F3397" s="3"/>
      <c r="G3397" s="2">
        <v>3</v>
      </c>
      <c r="H3397" s="3">
        <v>2</v>
      </c>
      <c r="I3397" s="69" t="str">
        <f>VLOOKUP(C3397,СПРАВОЧНИК!B:D,2,0)</f>
        <v>ЯПОНИЯ</v>
      </c>
      <c r="J3397" s="69" t="str">
        <f>VLOOKUP(C3397,СПРАВОЧНИК!B:D,3,0)</f>
        <v>ИНОМАРКИ</v>
      </c>
      <c r="K3397" s="69" t="str">
        <f>VLOOKUP(СВОД2023[[#This Row],[ФО]],СПРАВОЧНИК!H:P,2,0)</f>
        <v>Приволжский ФО</v>
      </c>
    </row>
    <row r="3398" spans="1:11" x14ac:dyDescent="0.2">
      <c r="A3398" t="s">
        <v>600</v>
      </c>
      <c r="B3398" t="s">
        <v>591</v>
      </c>
      <c r="C3398" s="1" t="s">
        <v>404</v>
      </c>
      <c r="D3398" s="1" t="s">
        <v>408</v>
      </c>
      <c r="E3398" s="2">
        <v>13</v>
      </c>
      <c r="F3398" s="3">
        <v>5</v>
      </c>
      <c r="G3398" s="2">
        <v>69</v>
      </c>
      <c r="H3398" s="3">
        <v>54</v>
      </c>
      <c r="I3398" s="69" t="str">
        <f>VLOOKUP(C3398,СПРАВОЧНИК!B:D,2,0)</f>
        <v>ЯПОНИЯ</v>
      </c>
      <c r="J3398" s="69" t="str">
        <f>VLOOKUP(C3398,СПРАВОЧНИК!B:D,3,0)</f>
        <v>ИНОМАРКИ</v>
      </c>
      <c r="K3398" s="69" t="str">
        <f>VLOOKUP(СВОД2023[[#This Row],[ФО]],СПРАВОЧНИК!H:P,2,0)</f>
        <v>Приволжский ФО</v>
      </c>
    </row>
    <row r="3399" spans="1:11" x14ac:dyDescent="0.2">
      <c r="A3399" t="s">
        <v>600</v>
      </c>
      <c r="B3399" t="s">
        <v>591</v>
      </c>
      <c r="C3399" s="1" t="s">
        <v>404</v>
      </c>
      <c r="D3399" s="1" t="s">
        <v>409</v>
      </c>
      <c r="E3399" s="2"/>
      <c r="F3399" s="3"/>
      <c r="G3399" s="2">
        <v>1</v>
      </c>
      <c r="H3399" s="3"/>
      <c r="I3399" s="69" t="str">
        <f>VLOOKUP(C3399,СПРАВОЧНИК!B:D,2,0)</f>
        <v>ЯПОНИЯ</v>
      </c>
      <c r="J3399" s="69" t="str">
        <f>VLOOKUP(C3399,СПРАВОЧНИК!B:D,3,0)</f>
        <v>ИНОМАРКИ</v>
      </c>
      <c r="K3399" s="69" t="str">
        <f>VLOOKUP(СВОД2023[[#This Row],[ФО]],СПРАВОЧНИК!H:P,2,0)</f>
        <v>Приволжский ФО</v>
      </c>
    </row>
    <row r="3400" spans="1:11" x14ac:dyDescent="0.2">
      <c r="A3400" t="s">
        <v>600</v>
      </c>
      <c r="B3400" t="s">
        <v>591</v>
      </c>
      <c r="C3400" s="1" t="s">
        <v>404</v>
      </c>
      <c r="D3400" s="1" t="s">
        <v>835</v>
      </c>
      <c r="E3400" s="2">
        <v>1</v>
      </c>
      <c r="F3400" s="3"/>
      <c r="G3400" s="2">
        <v>1</v>
      </c>
      <c r="H3400" s="3"/>
      <c r="I3400" s="69" t="str">
        <f>VLOOKUP(C3400,СПРАВОЧНИК!B:D,2,0)</f>
        <v>ЯПОНИЯ</v>
      </c>
      <c r="J3400" s="69" t="str">
        <f>VLOOKUP(C3400,СПРАВОЧНИК!B:D,3,0)</f>
        <v>ИНОМАРКИ</v>
      </c>
      <c r="K3400" s="69" t="str">
        <f>VLOOKUP(СВОД2023[[#This Row],[ФО]],СПРАВОЧНИК!H:P,2,0)</f>
        <v>Приволжский ФО</v>
      </c>
    </row>
    <row r="3401" spans="1:11" x14ac:dyDescent="0.2">
      <c r="A3401" t="s">
        <v>600</v>
      </c>
      <c r="B3401" t="s">
        <v>591</v>
      </c>
      <c r="C3401" s="1" t="s">
        <v>404</v>
      </c>
      <c r="D3401" s="1" t="s">
        <v>1683</v>
      </c>
      <c r="E3401" s="2">
        <v>1</v>
      </c>
      <c r="F3401" s="3"/>
      <c r="G3401" s="2">
        <v>2</v>
      </c>
      <c r="H3401" s="3">
        <v>1</v>
      </c>
      <c r="I3401" s="69" t="str">
        <f>VLOOKUP(C3401,СПРАВОЧНИК!B:D,2,0)</f>
        <v>ЯПОНИЯ</v>
      </c>
      <c r="J3401" s="69" t="str">
        <f>VLOOKUP(C3401,СПРАВОЧНИК!B:D,3,0)</f>
        <v>ИНОМАРКИ</v>
      </c>
      <c r="K3401" s="69" t="str">
        <f>VLOOKUP(СВОД2023[[#This Row],[ФО]],СПРАВОЧНИК!H:P,2,0)</f>
        <v>Приволжский ФО</v>
      </c>
    </row>
    <row r="3402" spans="1:11" x14ac:dyDescent="0.2">
      <c r="A3402" t="s">
        <v>600</v>
      </c>
      <c r="B3402" t="s">
        <v>591</v>
      </c>
      <c r="C3402" s="1" t="s">
        <v>404</v>
      </c>
      <c r="D3402" s="1" t="s">
        <v>843</v>
      </c>
      <c r="E3402" s="2">
        <v>1</v>
      </c>
      <c r="F3402" s="3"/>
      <c r="G3402" s="2">
        <v>2</v>
      </c>
      <c r="H3402" s="3">
        <v>2</v>
      </c>
      <c r="I3402" s="69" t="str">
        <f>VLOOKUP(C3402,СПРАВОЧНИК!B:D,2,0)</f>
        <v>ЯПОНИЯ</v>
      </c>
      <c r="J3402" s="69" t="str">
        <f>VLOOKUP(C3402,СПРАВОЧНИК!B:D,3,0)</f>
        <v>ИНОМАРКИ</v>
      </c>
      <c r="K3402" s="69" t="str">
        <f>VLOOKUP(СВОД2023[[#This Row],[ФО]],СПРАВОЧНИК!H:P,2,0)</f>
        <v>Приволжский ФО</v>
      </c>
    </row>
    <row r="3403" spans="1:11" x14ac:dyDescent="0.2">
      <c r="A3403" t="s">
        <v>600</v>
      </c>
      <c r="B3403" t="s">
        <v>591</v>
      </c>
      <c r="C3403" s="1" t="s">
        <v>404</v>
      </c>
      <c r="D3403" s="1" t="s">
        <v>410</v>
      </c>
      <c r="E3403" s="2">
        <v>3</v>
      </c>
      <c r="F3403" s="3"/>
      <c r="G3403" s="2">
        <v>15</v>
      </c>
      <c r="H3403" s="3"/>
      <c r="I3403" s="69" t="str">
        <f>VLOOKUP(C3403,СПРАВОЧНИК!B:D,2,0)</f>
        <v>ЯПОНИЯ</v>
      </c>
      <c r="J3403" s="69" t="str">
        <f>VLOOKUP(C3403,СПРАВОЧНИК!B:D,3,0)</f>
        <v>ИНОМАРКИ</v>
      </c>
      <c r="K3403" s="69" t="str">
        <f>VLOOKUP(СВОД2023[[#This Row],[ФО]],СПРАВОЧНИК!H:P,2,0)</f>
        <v>Приволжский ФО</v>
      </c>
    </row>
    <row r="3404" spans="1:11" x14ac:dyDescent="0.2">
      <c r="A3404" t="s">
        <v>600</v>
      </c>
      <c r="B3404" t="s">
        <v>591</v>
      </c>
      <c r="C3404" s="1" t="s">
        <v>404</v>
      </c>
      <c r="D3404" s="1" t="s">
        <v>411</v>
      </c>
      <c r="E3404" s="2">
        <v>24</v>
      </c>
      <c r="F3404" s="3">
        <v>14</v>
      </c>
      <c r="G3404" s="2">
        <v>117</v>
      </c>
      <c r="H3404" s="3">
        <v>97</v>
      </c>
      <c r="I3404" s="69" t="str">
        <f>VLOOKUP(C3404,СПРАВОЧНИК!B:D,2,0)</f>
        <v>ЯПОНИЯ</v>
      </c>
      <c r="J3404" s="69" t="str">
        <f>VLOOKUP(C3404,СПРАВОЧНИК!B:D,3,0)</f>
        <v>ИНОМАРКИ</v>
      </c>
      <c r="K3404" s="69" t="str">
        <f>VLOOKUP(СВОД2023[[#This Row],[ФО]],СПРАВОЧНИК!H:P,2,0)</f>
        <v>Приволжский ФО</v>
      </c>
    </row>
    <row r="3405" spans="1:11" x14ac:dyDescent="0.2">
      <c r="A3405" t="s">
        <v>600</v>
      </c>
      <c r="B3405" t="s">
        <v>591</v>
      </c>
      <c r="C3405" s="1" t="s">
        <v>404</v>
      </c>
      <c r="D3405" s="1" t="s">
        <v>2247</v>
      </c>
      <c r="E3405" s="2"/>
      <c r="F3405" s="3">
        <v>1</v>
      </c>
      <c r="G3405" s="2"/>
      <c r="H3405" s="3">
        <v>2</v>
      </c>
      <c r="I3405" s="69" t="str">
        <f>VLOOKUP(C3405,СПРАВОЧНИК!B:D,2,0)</f>
        <v>ЯПОНИЯ</v>
      </c>
      <c r="J3405" s="69" t="str">
        <f>VLOOKUP(C3405,СПРАВОЧНИК!B:D,3,0)</f>
        <v>ИНОМАРКИ</v>
      </c>
      <c r="K3405" s="69" t="str">
        <f>VLOOKUP(СВОД2023[[#This Row],[ФО]],СПРАВОЧНИК!H:P,2,0)</f>
        <v>Приволжский ФО</v>
      </c>
    </row>
    <row r="3406" spans="1:11" x14ac:dyDescent="0.2">
      <c r="A3406" t="s">
        <v>600</v>
      </c>
      <c r="B3406" t="s">
        <v>591</v>
      </c>
      <c r="C3406" s="1" t="s">
        <v>404</v>
      </c>
      <c r="D3406" s="1" t="s">
        <v>412</v>
      </c>
      <c r="E3406" s="2">
        <v>562</v>
      </c>
      <c r="F3406" s="3">
        <v>349</v>
      </c>
      <c r="G3406" s="2">
        <v>2991</v>
      </c>
      <c r="H3406" s="3">
        <v>2001</v>
      </c>
      <c r="I3406" s="69" t="str">
        <f>VLOOKUP(C3406,СПРАВОЧНИК!B:D,2,0)</f>
        <v>ЯПОНИЯ</v>
      </c>
      <c r="J3406" s="69" t="str">
        <f>VLOOKUP(C3406,СПРАВОЧНИК!B:D,3,0)</f>
        <v>ИНОМАРКИ</v>
      </c>
      <c r="K3406" s="69" t="str">
        <f>VLOOKUP(СВОД2023[[#This Row],[ФО]],СПРАВОЧНИК!H:P,2,0)</f>
        <v>Приволжский ФО</v>
      </c>
    </row>
    <row r="3407" spans="1:11" x14ac:dyDescent="0.2">
      <c r="A3407" t="s">
        <v>600</v>
      </c>
      <c r="B3407" t="s">
        <v>591</v>
      </c>
      <c r="C3407" s="1" t="s">
        <v>404</v>
      </c>
      <c r="D3407" s="1" t="s">
        <v>413</v>
      </c>
      <c r="E3407" s="2">
        <v>237</v>
      </c>
      <c r="F3407" s="3">
        <v>105</v>
      </c>
      <c r="G3407" s="2">
        <v>1275</v>
      </c>
      <c r="H3407" s="3">
        <v>659</v>
      </c>
      <c r="I3407" s="69" t="str">
        <f>VLOOKUP(C3407,СПРАВОЧНИК!B:D,2,0)</f>
        <v>ЯПОНИЯ</v>
      </c>
      <c r="J3407" s="69" t="str">
        <f>VLOOKUP(C3407,СПРАВОЧНИК!B:D,3,0)</f>
        <v>ИНОМАРКИ</v>
      </c>
      <c r="K3407" s="69" t="str">
        <f>VLOOKUP(СВОД2023[[#This Row],[ФО]],СПРАВОЧНИК!H:P,2,0)</f>
        <v>Приволжский ФО</v>
      </c>
    </row>
    <row r="3408" spans="1:11" x14ac:dyDescent="0.2">
      <c r="A3408" t="s">
        <v>600</v>
      </c>
      <c r="B3408" t="s">
        <v>591</v>
      </c>
      <c r="C3408" s="1" t="s">
        <v>404</v>
      </c>
      <c r="D3408" s="1" t="s">
        <v>1684</v>
      </c>
      <c r="E3408" s="2">
        <v>8</v>
      </c>
      <c r="F3408" s="3">
        <v>8</v>
      </c>
      <c r="G3408" s="2">
        <v>60</v>
      </c>
      <c r="H3408" s="3">
        <v>50</v>
      </c>
      <c r="I3408" s="69" t="str">
        <f>VLOOKUP(C3408,СПРАВОЧНИК!B:D,2,0)</f>
        <v>ЯПОНИЯ</v>
      </c>
      <c r="J3408" s="69" t="str">
        <f>VLOOKUP(C3408,СПРАВОЧНИК!B:D,3,0)</f>
        <v>ИНОМАРКИ</v>
      </c>
      <c r="K3408" s="69" t="str">
        <f>VLOOKUP(СВОД2023[[#This Row],[ФО]],СПРАВОЧНИК!H:P,2,0)</f>
        <v>Приволжский ФО</v>
      </c>
    </row>
    <row r="3409" spans="1:11" x14ac:dyDescent="0.2">
      <c r="A3409" t="s">
        <v>600</v>
      </c>
      <c r="B3409" t="s">
        <v>591</v>
      </c>
      <c r="C3409" s="1" t="s">
        <v>404</v>
      </c>
      <c r="D3409" s="1" t="s">
        <v>1685</v>
      </c>
      <c r="E3409" s="2">
        <v>14</v>
      </c>
      <c r="F3409" s="3">
        <v>7</v>
      </c>
      <c r="G3409" s="2">
        <v>63</v>
      </c>
      <c r="H3409" s="3">
        <v>42</v>
      </c>
      <c r="I3409" s="69" t="str">
        <f>VLOOKUP(C3409,СПРАВОЧНИК!B:D,2,0)</f>
        <v>ЯПОНИЯ</v>
      </c>
      <c r="J3409" s="69" t="str">
        <f>VLOOKUP(C3409,СПРАВОЧНИК!B:D,3,0)</f>
        <v>ИНОМАРКИ</v>
      </c>
      <c r="K3409" s="69" t="str">
        <f>VLOOKUP(СВОД2023[[#This Row],[ФО]],СПРАВОЧНИК!H:P,2,0)</f>
        <v>Приволжский ФО</v>
      </c>
    </row>
    <row r="3410" spans="1:11" x14ac:dyDescent="0.2">
      <c r="A3410" t="s">
        <v>600</v>
      </c>
      <c r="B3410" t="s">
        <v>591</v>
      </c>
      <c r="C3410" s="1" t="s">
        <v>404</v>
      </c>
      <c r="D3410" s="1" t="s">
        <v>1686</v>
      </c>
      <c r="E3410" s="2">
        <v>15</v>
      </c>
      <c r="F3410" s="3">
        <v>18</v>
      </c>
      <c r="G3410" s="2">
        <v>63</v>
      </c>
      <c r="H3410" s="3">
        <v>71</v>
      </c>
      <c r="I3410" s="69" t="str">
        <f>VLOOKUP(C3410,СПРАВОЧНИК!B:D,2,0)</f>
        <v>ЯПОНИЯ</v>
      </c>
      <c r="J3410" s="69" t="str">
        <f>VLOOKUP(C3410,СПРАВОЧНИК!B:D,3,0)</f>
        <v>ИНОМАРКИ</v>
      </c>
      <c r="K3410" s="69" t="str">
        <f>VLOOKUP(СВОД2023[[#This Row],[ФО]],СПРАВОЧНИК!H:P,2,0)</f>
        <v>Приволжский ФО</v>
      </c>
    </row>
    <row r="3411" spans="1:11" x14ac:dyDescent="0.2">
      <c r="A3411" t="s">
        <v>600</v>
      </c>
      <c r="B3411" t="s">
        <v>591</v>
      </c>
      <c r="C3411" s="1" t="s">
        <v>404</v>
      </c>
      <c r="D3411" s="1" t="s">
        <v>414</v>
      </c>
      <c r="E3411" s="2">
        <v>130</v>
      </c>
      <c r="F3411" s="3">
        <v>108</v>
      </c>
      <c r="G3411" s="2">
        <v>879</v>
      </c>
      <c r="H3411" s="3">
        <v>656</v>
      </c>
      <c r="I3411" s="69" t="str">
        <f>VLOOKUP(C3411,СПРАВОЧНИК!B:D,2,0)</f>
        <v>ЯПОНИЯ</v>
      </c>
      <c r="J3411" s="69" t="str">
        <f>VLOOKUP(C3411,СПРАВОЧНИК!B:D,3,0)</f>
        <v>ИНОМАРКИ</v>
      </c>
      <c r="K3411" s="69" t="str">
        <f>VLOOKUP(СВОД2023[[#This Row],[ФО]],СПРАВОЧНИК!H:P,2,0)</f>
        <v>Приволжский ФО</v>
      </c>
    </row>
    <row r="3412" spans="1:11" x14ac:dyDescent="0.2">
      <c r="A3412" t="s">
        <v>600</v>
      </c>
      <c r="B3412" t="s">
        <v>591</v>
      </c>
      <c r="C3412" s="1" t="s">
        <v>404</v>
      </c>
      <c r="D3412" s="1" t="s">
        <v>415</v>
      </c>
      <c r="E3412" s="2">
        <v>16</v>
      </c>
      <c r="F3412" s="3">
        <v>4</v>
      </c>
      <c r="G3412" s="2">
        <v>66</v>
      </c>
      <c r="H3412" s="3">
        <v>48</v>
      </c>
      <c r="I3412" s="69" t="str">
        <f>VLOOKUP(C3412,СПРАВОЧНИК!B:D,2,0)</f>
        <v>ЯПОНИЯ</v>
      </c>
      <c r="J3412" s="69" t="str">
        <f>VLOOKUP(C3412,СПРАВОЧНИК!B:D,3,0)</f>
        <v>ИНОМАРКИ</v>
      </c>
      <c r="K3412" s="69" t="str">
        <f>VLOOKUP(СВОД2023[[#This Row],[ФО]],СПРАВОЧНИК!H:P,2,0)</f>
        <v>Приволжский ФО</v>
      </c>
    </row>
    <row r="3413" spans="1:11" x14ac:dyDescent="0.2">
      <c r="A3413" t="s">
        <v>600</v>
      </c>
      <c r="B3413" t="s">
        <v>591</v>
      </c>
      <c r="C3413" s="1" t="s">
        <v>404</v>
      </c>
      <c r="D3413" s="1" t="s">
        <v>1687</v>
      </c>
      <c r="E3413" s="2">
        <v>1</v>
      </c>
      <c r="F3413" s="3"/>
      <c r="G3413" s="2">
        <v>2</v>
      </c>
      <c r="H3413" s="3">
        <v>2</v>
      </c>
      <c r="I3413" s="69" t="str">
        <f>VLOOKUP(C3413,СПРАВОЧНИК!B:D,2,0)</f>
        <v>ЯПОНИЯ</v>
      </c>
      <c r="J3413" s="69" t="str">
        <f>VLOOKUP(C3413,СПРАВОЧНИК!B:D,3,0)</f>
        <v>ИНОМАРКИ</v>
      </c>
      <c r="K3413" s="69" t="str">
        <f>VLOOKUP(СВОД2023[[#This Row],[ФО]],СПРАВОЧНИК!H:P,2,0)</f>
        <v>Приволжский ФО</v>
      </c>
    </row>
    <row r="3414" spans="1:11" x14ac:dyDescent="0.2">
      <c r="A3414" t="s">
        <v>600</v>
      </c>
      <c r="B3414" t="s">
        <v>591</v>
      </c>
      <c r="C3414" s="1" t="s">
        <v>404</v>
      </c>
      <c r="D3414" s="1" t="s">
        <v>1688</v>
      </c>
      <c r="E3414" s="2">
        <v>1</v>
      </c>
      <c r="F3414" s="3">
        <v>1</v>
      </c>
      <c r="G3414" s="2">
        <v>7</v>
      </c>
      <c r="H3414" s="3">
        <v>4</v>
      </c>
      <c r="I3414" s="69" t="str">
        <f>VLOOKUP(C3414,СПРАВОЧНИК!B:D,2,0)</f>
        <v>ЯПОНИЯ</v>
      </c>
      <c r="J3414" s="69" t="str">
        <f>VLOOKUP(C3414,СПРАВОЧНИК!B:D,3,0)</f>
        <v>ИНОМАРКИ</v>
      </c>
      <c r="K3414" s="69" t="str">
        <f>VLOOKUP(СВОД2023[[#This Row],[ФО]],СПРАВОЧНИК!H:P,2,0)</f>
        <v>Приволжский ФО</v>
      </c>
    </row>
    <row r="3415" spans="1:11" x14ac:dyDescent="0.2">
      <c r="A3415" t="s">
        <v>600</v>
      </c>
      <c r="B3415" t="s">
        <v>591</v>
      </c>
      <c r="C3415" s="1" t="s">
        <v>404</v>
      </c>
      <c r="D3415" s="1" t="s">
        <v>1689</v>
      </c>
      <c r="E3415" s="2">
        <v>2</v>
      </c>
      <c r="F3415" s="3">
        <v>1</v>
      </c>
      <c r="G3415" s="2">
        <v>10</v>
      </c>
      <c r="H3415" s="3">
        <v>15</v>
      </c>
      <c r="I3415" s="69" t="str">
        <f>VLOOKUP(C3415,СПРАВОЧНИК!B:D,2,0)</f>
        <v>ЯПОНИЯ</v>
      </c>
      <c r="J3415" s="69" t="str">
        <f>VLOOKUP(C3415,СПРАВОЧНИК!B:D,3,0)</f>
        <v>ИНОМАРКИ</v>
      </c>
      <c r="K3415" s="69" t="str">
        <f>VLOOKUP(СВОД2023[[#This Row],[ФО]],СПРАВОЧНИК!H:P,2,0)</f>
        <v>Приволжский ФО</v>
      </c>
    </row>
    <row r="3416" spans="1:11" x14ac:dyDescent="0.2">
      <c r="A3416" t="s">
        <v>600</v>
      </c>
      <c r="B3416" t="s">
        <v>591</v>
      </c>
      <c r="C3416" s="1" t="s">
        <v>404</v>
      </c>
      <c r="D3416" s="1" t="s">
        <v>1690</v>
      </c>
      <c r="E3416" s="2">
        <v>24</v>
      </c>
      <c r="F3416" s="3">
        <v>12</v>
      </c>
      <c r="G3416" s="2">
        <v>83</v>
      </c>
      <c r="H3416" s="3">
        <v>84</v>
      </c>
      <c r="I3416" s="69" t="str">
        <f>VLOOKUP(C3416,СПРАВОЧНИК!B:D,2,0)</f>
        <v>ЯПОНИЯ</v>
      </c>
      <c r="J3416" s="69" t="str">
        <f>VLOOKUP(C3416,СПРАВОЧНИК!B:D,3,0)</f>
        <v>ИНОМАРКИ</v>
      </c>
      <c r="K3416" s="69" t="str">
        <f>VLOOKUP(СВОД2023[[#This Row],[ФО]],СПРАВОЧНИК!H:P,2,0)</f>
        <v>Приволжский ФО</v>
      </c>
    </row>
    <row r="3417" spans="1:11" x14ac:dyDescent="0.2">
      <c r="A3417" t="s">
        <v>600</v>
      </c>
      <c r="B3417" t="s">
        <v>591</v>
      </c>
      <c r="C3417" s="1" t="s">
        <v>404</v>
      </c>
      <c r="D3417" s="1" t="s">
        <v>1691</v>
      </c>
      <c r="E3417" s="2">
        <v>4</v>
      </c>
      <c r="F3417" s="3">
        <v>6</v>
      </c>
      <c r="G3417" s="2">
        <v>30</v>
      </c>
      <c r="H3417" s="3">
        <v>25</v>
      </c>
      <c r="I3417" s="69" t="str">
        <f>VLOOKUP(C3417,СПРАВОЧНИК!B:D,2,0)</f>
        <v>ЯПОНИЯ</v>
      </c>
      <c r="J3417" s="69" t="str">
        <f>VLOOKUP(C3417,СПРАВОЧНИК!B:D,3,0)</f>
        <v>ИНОМАРКИ</v>
      </c>
      <c r="K3417" s="69" t="str">
        <f>VLOOKUP(СВОД2023[[#This Row],[ФО]],СПРАВОЧНИК!H:P,2,0)</f>
        <v>Приволжский ФО</v>
      </c>
    </row>
    <row r="3418" spans="1:11" x14ac:dyDescent="0.2">
      <c r="A3418" t="s">
        <v>600</v>
      </c>
      <c r="B3418" t="s">
        <v>591</v>
      </c>
      <c r="C3418" s="1" t="s">
        <v>404</v>
      </c>
      <c r="D3418" s="1" t="s">
        <v>2248</v>
      </c>
      <c r="E3418" s="2">
        <v>1</v>
      </c>
      <c r="F3418" s="3"/>
      <c r="G3418" s="2">
        <v>1</v>
      </c>
      <c r="H3418" s="3"/>
      <c r="I3418" s="69" t="str">
        <f>VLOOKUP(C3418,СПРАВОЧНИК!B:D,2,0)</f>
        <v>ЯПОНИЯ</v>
      </c>
      <c r="J3418" s="69" t="str">
        <f>VLOOKUP(C3418,СПРАВОЧНИК!B:D,3,0)</f>
        <v>ИНОМАРКИ</v>
      </c>
      <c r="K3418" s="69" t="str">
        <f>VLOOKUP(СВОД2023[[#This Row],[ФО]],СПРАВОЧНИК!H:P,2,0)</f>
        <v>Приволжский ФО</v>
      </c>
    </row>
    <row r="3419" spans="1:11" x14ac:dyDescent="0.2">
      <c r="A3419" t="s">
        <v>600</v>
      </c>
      <c r="B3419" t="s">
        <v>591</v>
      </c>
      <c r="C3419" s="1" t="s">
        <v>404</v>
      </c>
      <c r="D3419" s="1" t="s">
        <v>1692</v>
      </c>
      <c r="E3419" s="2">
        <v>1</v>
      </c>
      <c r="F3419" s="3"/>
      <c r="G3419" s="2">
        <v>3</v>
      </c>
      <c r="H3419" s="3">
        <v>3</v>
      </c>
      <c r="I3419" s="69" t="str">
        <f>VLOOKUP(C3419,СПРАВОЧНИК!B:D,2,0)</f>
        <v>ЯПОНИЯ</v>
      </c>
      <c r="J3419" s="69" t="str">
        <f>VLOOKUP(C3419,СПРАВОЧНИК!B:D,3,0)</f>
        <v>ИНОМАРКИ</v>
      </c>
      <c r="K3419" s="69" t="str">
        <f>VLOOKUP(СВОД2023[[#This Row],[ФО]],СПРАВОЧНИК!H:P,2,0)</f>
        <v>Приволжский ФО</v>
      </c>
    </row>
    <row r="3420" spans="1:11" x14ac:dyDescent="0.2">
      <c r="A3420" t="s">
        <v>600</v>
      </c>
      <c r="B3420" t="s">
        <v>591</v>
      </c>
      <c r="C3420" s="1" t="s">
        <v>404</v>
      </c>
      <c r="D3420" s="1" t="s">
        <v>1693</v>
      </c>
      <c r="E3420" s="2"/>
      <c r="F3420" s="3"/>
      <c r="G3420" s="2">
        <v>1</v>
      </c>
      <c r="H3420" s="3">
        <v>1</v>
      </c>
      <c r="I3420" s="69" t="str">
        <f>VLOOKUP(C3420,СПРАВОЧНИК!B:D,2,0)</f>
        <v>ЯПОНИЯ</v>
      </c>
      <c r="J3420" s="69" t="str">
        <f>VLOOKUP(C3420,СПРАВОЧНИК!B:D,3,0)</f>
        <v>ИНОМАРКИ</v>
      </c>
      <c r="K3420" s="69" t="str">
        <f>VLOOKUP(СВОД2023[[#This Row],[ФО]],СПРАВОЧНИК!H:P,2,0)</f>
        <v>Приволжский ФО</v>
      </c>
    </row>
    <row r="3421" spans="1:11" x14ac:dyDescent="0.2">
      <c r="A3421" t="s">
        <v>600</v>
      </c>
      <c r="B3421" t="s">
        <v>591</v>
      </c>
      <c r="C3421" s="1" t="s">
        <v>1694</v>
      </c>
      <c r="D3421" s="1" t="s">
        <v>2249</v>
      </c>
      <c r="E3421" s="2"/>
      <c r="F3421" s="3"/>
      <c r="G3421" s="2">
        <v>1</v>
      </c>
      <c r="H3421" s="3"/>
      <c r="I3421" s="69" t="str">
        <f>VLOOKUP(C3421,СПРАВОЧНИК!B:D,2,0)</f>
        <v>ЯПОНИЯ</v>
      </c>
      <c r="J3421" s="69" t="str">
        <f>VLOOKUP(C3421,СПРАВОЧНИК!B:D,3,0)</f>
        <v>ИНОМАРКИ</v>
      </c>
      <c r="K3421" s="69" t="str">
        <f>VLOOKUP(СВОД2023[[#This Row],[ФО]],СПРАВОЧНИК!H:P,2,0)</f>
        <v>Приволжский ФО</v>
      </c>
    </row>
    <row r="3422" spans="1:11" x14ac:dyDescent="0.2">
      <c r="A3422" t="s">
        <v>600</v>
      </c>
      <c r="B3422" t="s">
        <v>591</v>
      </c>
      <c r="C3422" s="1" t="s">
        <v>418</v>
      </c>
      <c r="D3422" s="1" t="s">
        <v>1698</v>
      </c>
      <c r="E3422" s="2">
        <v>352</v>
      </c>
      <c r="F3422" s="3">
        <v>284</v>
      </c>
      <c r="G3422" s="2">
        <v>1916</v>
      </c>
      <c r="H3422" s="3">
        <v>1545</v>
      </c>
      <c r="I3422" s="69" t="str">
        <f>VLOOKUP(C3422,СПРАВОЧНИК!B:D,2,0)</f>
        <v>ЯПОНИЯ</v>
      </c>
      <c r="J3422" s="69" t="str">
        <f>VLOOKUP(C3422,СПРАВОЧНИК!B:D,3,0)</f>
        <v>ИНОМАРКИ</v>
      </c>
      <c r="K3422" s="69" t="str">
        <f>VLOOKUP(СВОД2023[[#This Row],[ФО]],СПРАВОЧНИК!H:P,2,0)</f>
        <v>Приволжский ФО</v>
      </c>
    </row>
    <row r="3423" spans="1:11" x14ac:dyDescent="0.2">
      <c r="A3423" t="s">
        <v>600</v>
      </c>
      <c r="B3423" t="s">
        <v>591</v>
      </c>
      <c r="C3423" s="1" t="s">
        <v>418</v>
      </c>
      <c r="D3423" s="1" t="s">
        <v>1699</v>
      </c>
      <c r="E3423" s="2">
        <v>225</v>
      </c>
      <c r="F3423" s="3">
        <v>228</v>
      </c>
      <c r="G3423" s="2">
        <v>1303</v>
      </c>
      <c r="H3423" s="3">
        <v>1145</v>
      </c>
      <c r="I3423" s="69" t="str">
        <f>VLOOKUP(C3423,СПРАВОЧНИК!B:D,2,0)</f>
        <v>ЯПОНИЯ</v>
      </c>
      <c r="J3423" s="69" t="str">
        <f>VLOOKUP(C3423,СПРАВОЧНИК!B:D,3,0)</f>
        <v>ИНОМАРКИ</v>
      </c>
      <c r="K3423" s="69" t="str">
        <f>VLOOKUP(СВОД2023[[#This Row],[ФО]],СПРАВОЧНИК!H:P,2,0)</f>
        <v>Приволжский ФО</v>
      </c>
    </row>
    <row r="3424" spans="1:11" x14ac:dyDescent="0.2">
      <c r="A3424" t="s">
        <v>600</v>
      </c>
      <c r="B3424" t="s">
        <v>591</v>
      </c>
      <c r="C3424" s="1" t="s">
        <v>418</v>
      </c>
      <c r="D3424" s="1" t="s">
        <v>1700</v>
      </c>
      <c r="E3424" s="2">
        <v>2</v>
      </c>
      <c r="F3424" s="3">
        <v>2</v>
      </c>
      <c r="G3424" s="2">
        <v>24</v>
      </c>
      <c r="H3424" s="3">
        <v>10</v>
      </c>
      <c r="I3424" s="69" t="str">
        <f>VLOOKUP(C3424,СПРАВОЧНИК!B:D,2,0)</f>
        <v>ЯПОНИЯ</v>
      </c>
      <c r="J3424" s="69" t="str">
        <f>VLOOKUP(C3424,СПРАВОЧНИК!B:D,3,0)</f>
        <v>ИНОМАРКИ</v>
      </c>
      <c r="K3424" s="69" t="str">
        <f>VLOOKUP(СВОД2023[[#This Row],[ФО]],СПРАВОЧНИК!H:P,2,0)</f>
        <v>Приволжский ФО</v>
      </c>
    </row>
    <row r="3425" spans="1:11" x14ac:dyDescent="0.2">
      <c r="A3425" t="s">
        <v>600</v>
      </c>
      <c r="B3425" t="s">
        <v>591</v>
      </c>
      <c r="C3425" s="1" t="s">
        <v>418</v>
      </c>
      <c r="D3425" s="1" t="s">
        <v>419</v>
      </c>
      <c r="E3425" s="2">
        <v>5</v>
      </c>
      <c r="F3425" s="3">
        <v>1</v>
      </c>
      <c r="G3425" s="2">
        <v>19</v>
      </c>
      <c r="H3425" s="3">
        <v>7</v>
      </c>
      <c r="I3425" s="69" t="str">
        <f>VLOOKUP(C3425,СПРАВОЧНИК!B:D,2,0)</f>
        <v>ЯПОНИЯ</v>
      </c>
      <c r="J3425" s="69" t="str">
        <f>VLOOKUP(C3425,СПРАВОЧНИК!B:D,3,0)</f>
        <v>ИНОМАРКИ</v>
      </c>
      <c r="K3425" s="69" t="str">
        <f>VLOOKUP(СВОД2023[[#This Row],[ФО]],СПРАВОЧНИК!H:P,2,0)</f>
        <v>Приволжский ФО</v>
      </c>
    </row>
    <row r="3426" spans="1:11" x14ac:dyDescent="0.2">
      <c r="A3426" t="s">
        <v>600</v>
      </c>
      <c r="B3426" t="s">
        <v>591</v>
      </c>
      <c r="C3426" s="1" t="s">
        <v>418</v>
      </c>
      <c r="D3426" s="1" t="s">
        <v>1701</v>
      </c>
      <c r="E3426" s="2"/>
      <c r="F3426" s="3"/>
      <c r="G3426" s="2">
        <v>3</v>
      </c>
      <c r="H3426" s="3">
        <v>1</v>
      </c>
      <c r="I3426" s="69" t="str">
        <f>VLOOKUP(C3426,СПРАВОЧНИК!B:D,2,0)</f>
        <v>ЯПОНИЯ</v>
      </c>
      <c r="J3426" s="69" t="str">
        <f>VLOOKUP(C3426,СПРАВОЧНИК!B:D,3,0)</f>
        <v>ИНОМАРКИ</v>
      </c>
      <c r="K3426" s="69" t="str">
        <f>VLOOKUP(СВОД2023[[#This Row],[ФО]],СПРАВОЧНИК!H:P,2,0)</f>
        <v>Приволжский ФО</v>
      </c>
    </row>
    <row r="3427" spans="1:11" x14ac:dyDescent="0.2">
      <c r="A3427" t="s">
        <v>600</v>
      </c>
      <c r="B3427" t="s">
        <v>591</v>
      </c>
      <c r="C3427" s="1" t="s">
        <v>418</v>
      </c>
      <c r="D3427" s="1" t="s">
        <v>1702</v>
      </c>
      <c r="E3427" s="2">
        <v>3</v>
      </c>
      <c r="F3427" s="3">
        <v>3</v>
      </c>
      <c r="G3427" s="2">
        <v>33</v>
      </c>
      <c r="H3427" s="3">
        <v>28</v>
      </c>
      <c r="I3427" s="69" t="str">
        <f>VLOOKUP(C3427,СПРАВОЧНИК!B:D,2,0)</f>
        <v>ЯПОНИЯ</v>
      </c>
      <c r="J3427" s="69" t="str">
        <f>VLOOKUP(C3427,СПРАВОЧНИК!B:D,3,0)</f>
        <v>ИНОМАРКИ</v>
      </c>
      <c r="K3427" s="69" t="str">
        <f>VLOOKUP(СВОД2023[[#This Row],[ФО]],СПРАВОЧНИК!H:P,2,0)</f>
        <v>Приволжский ФО</v>
      </c>
    </row>
    <row r="3428" spans="1:11" x14ac:dyDescent="0.2">
      <c r="A3428" t="s">
        <v>600</v>
      </c>
      <c r="B3428" t="s">
        <v>591</v>
      </c>
      <c r="C3428" s="1" t="s">
        <v>418</v>
      </c>
      <c r="D3428" s="1" t="s">
        <v>1703</v>
      </c>
      <c r="E3428" s="2"/>
      <c r="F3428" s="3">
        <v>3</v>
      </c>
      <c r="G3428" s="2">
        <v>8</v>
      </c>
      <c r="H3428" s="3">
        <v>13</v>
      </c>
      <c r="I3428" s="69" t="str">
        <f>VLOOKUP(C3428,СПРАВОЧНИК!B:D,2,0)</f>
        <v>ЯПОНИЯ</v>
      </c>
      <c r="J3428" s="69" t="str">
        <f>VLOOKUP(C3428,СПРАВОЧНИК!B:D,3,0)</f>
        <v>ИНОМАРКИ</v>
      </c>
      <c r="K3428" s="69" t="str">
        <f>VLOOKUP(СВОД2023[[#This Row],[ФО]],СПРАВОЧНИК!H:P,2,0)</f>
        <v>Приволжский ФО</v>
      </c>
    </row>
    <row r="3429" spans="1:11" x14ac:dyDescent="0.2">
      <c r="A3429" t="s">
        <v>600</v>
      </c>
      <c r="B3429" t="s">
        <v>591</v>
      </c>
      <c r="C3429" s="1" t="s">
        <v>418</v>
      </c>
      <c r="D3429" s="1" t="s">
        <v>1704</v>
      </c>
      <c r="E3429" s="2">
        <v>15</v>
      </c>
      <c r="F3429" s="3">
        <v>11</v>
      </c>
      <c r="G3429" s="2">
        <v>74</v>
      </c>
      <c r="H3429" s="3">
        <v>55</v>
      </c>
      <c r="I3429" s="69" t="str">
        <f>VLOOKUP(C3429,СПРАВОЧНИК!B:D,2,0)</f>
        <v>ЯПОНИЯ</v>
      </c>
      <c r="J3429" s="69" t="str">
        <f>VLOOKUP(C3429,СПРАВОЧНИК!B:D,3,0)</f>
        <v>ИНОМАРКИ</v>
      </c>
      <c r="K3429" s="69" t="str">
        <f>VLOOKUP(СВОД2023[[#This Row],[ФО]],СПРАВОЧНИК!H:P,2,0)</f>
        <v>Приволжский ФО</v>
      </c>
    </row>
    <row r="3430" spans="1:11" x14ac:dyDescent="0.2">
      <c r="A3430" t="s">
        <v>600</v>
      </c>
      <c r="B3430" t="s">
        <v>591</v>
      </c>
      <c r="C3430" s="1" t="s">
        <v>418</v>
      </c>
      <c r="D3430" s="1" t="s">
        <v>1706</v>
      </c>
      <c r="E3430" s="2">
        <v>4</v>
      </c>
      <c r="F3430" s="3">
        <v>5</v>
      </c>
      <c r="G3430" s="2">
        <v>11</v>
      </c>
      <c r="H3430" s="3">
        <v>16</v>
      </c>
      <c r="I3430" s="69" t="str">
        <f>VLOOKUP(C3430,СПРАВОЧНИК!B:D,2,0)</f>
        <v>ЯПОНИЯ</v>
      </c>
      <c r="J3430" s="69" t="str">
        <f>VLOOKUP(C3430,СПРАВОЧНИК!B:D,3,0)</f>
        <v>ИНОМАРКИ</v>
      </c>
      <c r="K3430" s="69" t="str">
        <f>VLOOKUP(СВОД2023[[#This Row],[ФО]],СПРАВОЧНИК!H:P,2,0)</f>
        <v>Приволжский ФО</v>
      </c>
    </row>
    <row r="3431" spans="1:11" x14ac:dyDescent="0.2">
      <c r="A3431" t="s">
        <v>600</v>
      </c>
      <c r="B3431" t="s">
        <v>591</v>
      </c>
      <c r="C3431" s="1" t="s">
        <v>418</v>
      </c>
      <c r="D3431" s="1" t="s">
        <v>1707</v>
      </c>
      <c r="E3431" s="2">
        <v>7</v>
      </c>
      <c r="F3431" s="3">
        <v>7</v>
      </c>
      <c r="G3431" s="2">
        <v>42</v>
      </c>
      <c r="H3431" s="3">
        <v>46</v>
      </c>
      <c r="I3431" s="69" t="str">
        <f>VLOOKUP(C3431,СПРАВОЧНИК!B:D,2,0)</f>
        <v>ЯПОНИЯ</v>
      </c>
      <c r="J3431" s="69" t="str">
        <f>VLOOKUP(C3431,СПРАВОЧНИК!B:D,3,0)</f>
        <v>ИНОМАРКИ</v>
      </c>
      <c r="K3431" s="69" t="str">
        <f>VLOOKUP(СВОД2023[[#This Row],[ФО]],СПРАВОЧНИК!H:P,2,0)</f>
        <v>Приволжский ФО</v>
      </c>
    </row>
    <row r="3432" spans="1:11" x14ac:dyDescent="0.2">
      <c r="A3432" t="s">
        <v>600</v>
      </c>
      <c r="B3432" t="s">
        <v>591</v>
      </c>
      <c r="C3432" s="1" t="s">
        <v>418</v>
      </c>
      <c r="D3432" s="1" t="s">
        <v>1710</v>
      </c>
      <c r="E3432" s="2">
        <v>20</v>
      </c>
      <c r="F3432" s="3">
        <v>13</v>
      </c>
      <c r="G3432" s="2">
        <v>110</v>
      </c>
      <c r="H3432" s="3">
        <v>85</v>
      </c>
      <c r="I3432" s="69" t="str">
        <f>VLOOKUP(C3432,СПРАВОЧНИК!B:D,2,0)</f>
        <v>ЯПОНИЯ</v>
      </c>
      <c r="J3432" s="69" t="str">
        <f>VLOOKUP(C3432,СПРАВОЧНИК!B:D,3,0)</f>
        <v>ИНОМАРКИ</v>
      </c>
      <c r="K3432" s="69" t="str">
        <f>VLOOKUP(СВОД2023[[#This Row],[ФО]],СПРАВОЧНИК!H:P,2,0)</f>
        <v>Приволжский ФО</v>
      </c>
    </row>
    <row r="3433" spans="1:11" x14ac:dyDescent="0.2">
      <c r="A3433" t="s">
        <v>600</v>
      </c>
      <c r="B3433" t="s">
        <v>591</v>
      </c>
      <c r="C3433" s="1" t="s">
        <v>418</v>
      </c>
      <c r="D3433" s="1" t="s">
        <v>1403</v>
      </c>
      <c r="E3433" s="2"/>
      <c r="F3433" s="3"/>
      <c r="G3433" s="2">
        <v>7</v>
      </c>
      <c r="H3433" s="3">
        <v>4</v>
      </c>
      <c r="I3433" s="69" t="str">
        <f>VLOOKUP(C3433,СПРАВОЧНИК!B:D,2,0)</f>
        <v>ЯПОНИЯ</v>
      </c>
      <c r="J3433" s="69" t="str">
        <f>VLOOKUP(C3433,СПРАВОЧНИК!B:D,3,0)</f>
        <v>ИНОМАРКИ</v>
      </c>
      <c r="K3433" s="69" t="str">
        <f>VLOOKUP(СВОД2023[[#This Row],[ФО]],СПРАВОЧНИК!H:P,2,0)</f>
        <v>Приволжский ФО</v>
      </c>
    </row>
    <row r="3434" spans="1:11" x14ac:dyDescent="0.2">
      <c r="A3434" t="s">
        <v>600</v>
      </c>
      <c r="B3434" t="s">
        <v>591</v>
      </c>
      <c r="C3434" s="1" t="s">
        <v>418</v>
      </c>
      <c r="D3434" s="1" t="s">
        <v>420</v>
      </c>
      <c r="E3434" s="2">
        <v>9</v>
      </c>
      <c r="F3434" s="3">
        <v>11</v>
      </c>
      <c r="G3434" s="2">
        <v>58</v>
      </c>
      <c r="H3434" s="3">
        <v>32</v>
      </c>
      <c r="I3434" s="69" t="str">
        <f>VLOOKUP(C3434,СПРАВОЧНИК!B:D,2,0)</f>
        <v>ЯПОНИЯ</v>
      </c>
      <c r="J3434" s="69" t="str">
        <f>VLOOKUP(C3434,СПРАВОЧНИК!B:D,3,0)</f>
        <v>ИНОМАРКИ</v>
      </c>
      <c r="K3434" s="69" t="str">
        <f>VLOOKUP(СВОД2023[[#This Row],[ФО]],СПРАВОЧНИК!H:P,2,0)</f>
        <v>Приволжский ФО</v>
      </c>
    </row>
    <row r="3435" spans="1:11" x14ac:dyDescent="0.2">
      <c r="A3435" t="s">
        <v>600</v>
      </c>
      <c r="B3435" t="s">
        <v>591</v>
      </c>
      <c r="C3435" s="1" t="s">
        <v>418</v>
      </c>
      <c r="D3435" s="1" t="s">
        <v>1712</v>
      </c>
      <c r="E3435" s="2">
        <v>12</v>
      </c>
      <c r="F3435" s="3"/>
      <c r="G3435" s="2">
        <v>53</v>
      </c>
      <c r="H3435" s="3">
        <v>9</v>
      </c>
      <c r="I3435" s="69" t="str">
        <f>VLOOKUP(C3435,СПРАВОЧНИК!B:D,2,0)</f>
        <v>ЯПОНИЯ</v>
      </c>
      <c r="J3435" s="69" t="str">
        <f>VLOOKUP(C3435,СПРАВОЧНИК!B:D,3,0)</f>
        <v>ИНОМАРКИ</v>
      </c>
      <c r="K3435" s="69" t="str">
        <f>VLOOKUP(СВОД2023[[#This Row],[ФО]],СПРАВОЧНИК!H:P,2,0)</f>
        <v>Приволжский ФО</v>
      </c>
    </row>
    <row r="3436" spans="1:11" x14ac:dyDescent="0.2">
      <c r="A3436" t="s">
        <v>600</v>
      </c>
      <c r="B3436" t="s">
        <v>591</v>
      </c>
      <c r="C3436" s="1" t="s">
        <v>418</v>
      </c>
      <c r="D3436" s="1" t="s">
        <v>1713</v>
      </c>
      <c r="E3436" s="2"/>
      <c r="F3436" s="3"/>
      <c r="G3436" s="2">
        <v>1</v>
      </c>
      <c r="H3436" s="3">
        <v>1</v>
      </c>
      <c r="I3436" s="69" t="str">
        <f>VLOOKUP(C3436,СПРАВОЧНИК!B:D,2,0)</f>
        <v>ЯПОНИЯ</v>
      </c>
      <c r="J3436" s="69" t="str">
        <f>VLOOKUP(C3436,СПРАВОЧНИК!B:D,3,0)</f>
        <v>ИНОМАРКИ</v>
      </c>
      <c r="K3436" s="69" t="str">
        <f>VLOOKUP(СВОД2023[[#This Row],[ФО]],СПРАВОЧНИК!H:P,2,0)</f>
        <v>Приволжский ФО</v>
      </c>
    </row>
    <row r="3437" spans="1:11" x14ac:dyDescent="0.2">
      <c r="A3437" t="s">
        <v>600</v>
      </c>
      <c r="B3437" t="s">
        <v>591</v>
      </c>
      <c r="C3437" s="1" t="s">
        <v>418</v>
      </c>
      <c r="D3437" s="1" t="s">
        <v>1715</v>
      </c>
      <c r="E3437" s="2">
        <v>2</v>
      </c>
      <c r="F3437" s="3"/>
      <c r="G3437" s="2">
        <v>11</v>
      </c>
      <c r="H3437" s="3">
        <v>1</v>
      </c>
      <c r="I3437" s="69" t="str">
        <f>VLOOKUP(C3437,СПРАВОЧНИК!B:D,2,0)</f>
        <v>ЯПОНИЯ</v>
      </c>
      <c r="J3437" s="69" t="str">
        <f>VLOOKUP(C3437,СПРАВОЧНИК!B:D,3,0)</f>
        <v>ИНОМАРКИ</v>
      </c>
      <c r="K3437" s="69" t="str">
        <f>VLOOKUP(СВОД2023[[#This Row],[ФО]],СПРАВОЧНИК!H:P,2,0)</f>
        <v>Приволжский ФО</v>
      </c>
    </row>
    <row r="3438" spans="1:11" x14ac:dyDescent="0.2">
      <c r="A3438" t="s">
        <v>600</v>
      </c>
      <c r="B3438" t="s">
        <v>591</v>
      </c>
      <c r="C3438" s="1" t="s">
        <v>418</v>
      </c>
      <c r="D3438" s="1" t="s">
        <v>1716</v>
      </c>
      <c r="E3438" s="2">
        <v>1</v>
      </c>
      <c r="F3438" s="3"/>
      <c r="G3438" s="2">
        <v>9</v>
      </c>
      <c r="H3438" s="3">
        <v>5</v>
      </c>
      <c r="I3438" s="69" t="str">
        <f>VLOOKUP(C3438,СПРАВОЧНИК!B:D,2,0)</f>
        <v>ЯПОНИЯ</v>
      </c>
      <c r="J3438" s="69" t="str">
        <f>VLOOKUP(C3438,СПРАВОЧНИК!B:D,3,0)</f>
        <v>ИНОМАРКИ</v>
      </c>
      <c r="K3438" s="69" t="str">
        <f>VLOOKUP(СВОД2023[[#This Row],[ФО]],СПРАВОЧНИК!H:P,2,0)</f>
        <v>Приволжский ФО</v>
      </c>
    </row>
    <row r="3439" spans="1:11" x14ac:dyDescent="0.2">
      <c r="A3439" t="s">
        <v>600</v>
      </c>
      <c r="B3439" t="s">
        <v>591</v>
      </c>
      <c r="C3439" s="1" t="s">
        <v>418</v>
      </c>
      <c r="D3439" s="1" t="s">
        <v>421</v>
      </c>
      <c r="E3439" s="2">
        <v>1</v>
      </c>
      <c r="F3439" s="3">
        <v>2</v>
      </c>
      <c r="G3439" s="2">
        <v>3</v>
      </c>
      <c r="H3439" s="3">
        <v>3</v>
      </c>
      <c r="I3439" s="69" t="str">
        <f>VLOOKUP(C3439,СПРАВОЧНИК!B:D,2,0)</f>
        <v>ЯПОНИЯ</v>
      </c>
      <c r="J3439" s="69" t="str">
        <f>VLOOKUP(C3439,СПРАВОЧНИК!B:D,3,0)</f>
        <v>ИНОМАРКИ</v>
      </c>
      <c r="K3439" s="69" t="str">
        <f>VLOOKUP(СВОД2023[[#This Row],[ФО]],СПРАВОЧНИК!H:P,2,0)</f>
        <v>Приволжский ФО</v>
      </c>
    </row>
    <row r="3440" spans="1:11" x14ac:dyDescent="0.2">
      <c r="A3440" t="s">
        <v>600</v>
      </c>
      <c r="B3440" t="s">
        <v>591</v>
      </c>
      <c r="C3440" s="1" t="s">
        <v>418</v>
      </c>
      <c r="D3440" s="1" t="s">
        <v>1717</v>
      </c>
      <c r="E3440" s="2"/>
      <c r="F3440" s="3"/>
      <c r="G3440" s="2"/>
      <c r="H3440" s="3">
        <v>1</v>
      </c>
      <c r="I3440" s="69" t="str">
        <f>VLOOKUP(C3440,СПРАВОЧНИК!B:D,2,0)</f>
        <v>ЯПОНИЯ</v>
      </c>
      <c r="J3440" s="69" t="str">
        <f>VLOOKUP(C3440,СПРАВОЧНИК!B:D,3,0)</f>
        <v>ИНОМАРКИ</v>
      </c>
      <c r="K3440" s="69" t="str">
        <f>VLOOKUP(СВОД2023[[#This Row],[ФО]],СПРАВОЧНИК!H:P,2,0)</f>
        <v>Приволжский ФО</v>
      </c>
    </row>
    <row r="3441" spans="1:11" x14ac:dyDescent="0.2">
      <c r="A3441" t="s">
        <v>600</v>
      </c>
      <c r="B3441" t="s">
        <v>591</v>
      </c>
      <c r="C3441" s="1" t="s">
        <v>418</v>
      </c>
      <c r="D3441" s="1" t="s">
        <v>422</v>
      </c>
      <c r="E3441" s="2">
        <v>261</v>
      </c>
      <c r="F3441" s="3">
        <v>135</v>
      </c>
      <c r="G3441" s="2">
        <v>1385</v>
      </c>
      <c r="H3441" s="3">
        <v>802</v>
      </c>
      <c r="I3441" s="69" t="str">
        <f>VLOOKUP(C3441,СПРАВОЧНИК!B:D,2,0)</f>
        <v>ЯПОНИЯ</v>
      </c>
      <c r="J3441" s="69" t="str">
        <f>VLOOKUP(C3441,СПРАВОЧНИК!B:D,3,0)</f>
        <v>ИНОМАРКИ</v>
      </c>
      <c r="K3441" s="69" t="str">
        <f>VLOOKUP(СВОД2023[[#This Row],[ФО]],СПРАВОЧНИК!H:P,2,0)</f>
        <v>Приволжский ФО</v>
      </c>
    </row>
    <row r="3442" spans="1:11" x14ac:dyDescent="0.2">
      <c r="A3442" t="s">
        <v>600</v>
      </c>
      <c r="B3442" t="s">
        <v>591</v>
      </c>
      <c r="C3442" s="1" t="s">
        <v>418</v>
      </c>
      <c r="D3442" s="1" t="s">
        <v>423</v>
      </c>
      <c r="E3442" s="2">
        <v>3</v>
      </c>
      <c r="F3442" s="3">
        <v>1</v>
      </c>
      <c r="G3442" s="2">
        <v>11</v>
      </c>
      <c r="H3442" s="3">
        <v>3</v>
      </c>
      <c r="I3442" s="69" t="str">
        <f>VLOOKUP(C3442,СПРАВОЧНИК!B:D,2,0)</f>
        <v>ЯПОНИЯ</v>
      </c>
      <c r="J3442" s="69" t="str">
        <f>VLOOKUP(C3442,СПРАВОЧНИК!B:D,3,0)</f>
        <v>ИНОМАРКИ</v>
      </c>
      <c r="K3442" s="69" t="str">
        <f>VLOOKUP(СВОД2023[[#This Row],[ФО]],СПРАВОЧНИК!H:P,2,0)</f>
        <v>Приволжский ФО</v>
      </c>
    </row>
    <row r="3443" spans="1:11" x14ac:dyDescent="0.2">
      <c r="A3443" t="s">
        <v>600</v>
      </c>
      <c r="B3443" t="s">
        <v>591</v>
      </c>
      <c r="C3443" s="1" t="s">
        <v>418</v>
      </c>
      <c r="D3443" s="1" t="s">
        <v>1718</v>
      </c>
      <c r="E3443" s="2"/>
      <c r="F3443" s="3"/>
      <c r="G3443" s="2">
        <v>2</v>
      </c>
      <c r="H3443" s="3">
        <v>4</v>
      </c>
      <c r="I3443" s="69" t="str">
        <f>VLOOKUP(C3443,СПРАВОЧНИК!B:D,2,0)</f>
        <v>ЯПОНИЯ</v>
      </c>
      <c r="J3443" s="69" t="str">
        <f>VLOOKUP(C3443,СПРАВОЧНИК!B:D,3,0)</f>
        <v>ИНОМАРКИ</v>
      </c>
      <c r="K3443" s="69" t="str">
        <f>VLOOKUP(СВОД2023[[#This Row],[ФО]],СПРАВОЧНИК!H:P,2,0)</f>
        <v>Приволжский ФО</v>
      </c>
    </row>
    <row r="3444" spans="1:11" x14ac:dyDescent="0.2">
      <c r="A3444" t="s">
        <v>600</v>
      </c>
      <c r="B3444" t="s">
        <v>591</v>
      </c>
      <c r="C3444" s="1" t="s">
        <v>418</v>
      </c>
      <c r="D3444" s="1" t="s">
        <v>1720</v>
      </c>
      <c r="E3444" s="2">
        <v>6</v>
      </c>
      <c r="F3444" s="3">
        <v>2</v>
      </c>
      <c r="G3444" s="2">
        <v>33</v>
      </c>
      <c r="H3444" s="3">
        <v>20</v>
      </c>
      <c r="I3444" s="69" t="str">
        <f>VLOOKUP(C3444,СПРАВОЧНИК!B:D,2,0)</f>
        <v>ЯПОНИЯ</v>
      </c>
      <c r="J3444" s="69" t="str">
        <f>VLOOKUP(C3444,СПРАВОЧНИК!B:D,3,0)</f>
        <v>ИНОМАРКИ</v>
      </c>
      <c r="K3444" s="69" t="str">
        <f>VLOOKUP(СВОД2023[[#This Row],[ФО]],СПРАВОЧНИК!H:P,2,0)</f>
        <v>Приволжский ФО</v>
      </c>
    </row>
    <row r="3445" spans="1:11" x14ac:dyDescent="0.2">
      <c r="A3445" t="s">
        <v>600</v>
      </c>
      <c r="B3445" t="s">
        <v>591</v>
      </c>
      <c r="C3445" s="1" t="s">
        <v>418</v>
      </c>
      <c r="D3445" s="1" t="s">
        <v>424</v>
      </c>
      <c r="E3445" s="2">
        <v>66</v>
      </c>
      <c r="F3445" s="3">
        <v>47</v>
      </c>
      <c r="G3445" s="2">
        <v>297</v>
      </c>
      <c r="H3445" s="3">
        <v>312</v>
      </c>
      <c r="I3445" s="69" t="str">
        <f>VLOOKUP(C3445,СПРАВОЧНИК!B:D,2,0)</f>
        <v>ЯПОНИЯ</v>
      </c>
      <c r="J3445" s="69" t="str">
        <f>VLOOKUP(C3445,СПРАВОЧНИК!B:D,3,0)</f>
        <v>ИНОМАРКИ</v>
      </c>
      <c r="K3445" s="69" t="str">
        <f>VLOOKUP(СВОД2023[[#This Row],[ФО]],СПРАВОЧНИК!H:P,2,0)</f>
        <v>Приволжский ФО</v>
      </c>
    </row>
    <row r="3446" spans="1:11" x14ac:dyDescent="0.2">
      <c r="A3446" t="s">
        <v>600</v>
      </c>
      <c r="B3446" t="s">
        <v>591</v>
      </c>
      <c r="C3446" s="1" t="s">
        <v>418</v>
      </c>
      <c r="D3446" s="1" t="s">
        <v>1722</v>
      </c>
      <c r="E3446" s="2">
        <v>19</v>
      </c>
      <c r="F3446" s="3">
        <v>23</v>
      </c>
      <c r="G3446" s="2">
        <v>120</v>
      </c>
      <c r="H3446" s="3">
        <v>87</v>
      </c>
      <c r="I3446" s="69" t="str">
        <f>VLOOKUP(C3446,СПРАВОЧНИК!B:D,2,0)</f>
        <v>ЯПОНИЯ</v>
      </c>
      <c r="J3446" s="69" t="str">
        <f>VLOOKUP(C3446,СПРАВОЧНИК!B:D,3,0)</f>
        <v>ИНОМАРКИ</v>
      </c>
      <c r="K3446" s="69" t="str">
        <f>VLOOKUP(СВОД2023[[#This Row],[ФО]],СПРАВОЧНИК!H:P,2,0)</f>
        <v>Приволжский ФО</v>
      </c>
    </row>
    <row r="3447" spans="1:11" x14ac:dyDescent="0.2">
      <c r="A3447" t="s">
        <v>600</v>
      </c>
      <c r="B3447" t="s">
        <v>591</v>
      </c>
      <c r="C3447" s="1" t="s">
        <v>418</v>
      </c>
      <c r="D3447" s="1" t="s">
        <v>425</v>
      </c>
      <c r="E3447" s="2">
        <v>34</v>
      </c>
      <c r="F3447" s="3">
        <v>22</v>
      </c>
      <c r="G3447" s="2">
        <v>156</v>
      </c>
      <c r="H3447" s="3">
        <v>128</v>
      </c>
      <c r="I3447" s="69" t="str">
        <f>VLOOKUP(C3447,СПРАВОЧНИК!B:D,2,0)</f>
        <v>ЯПОНИЯ</v>
      </c>
      <c r="J3447" s="69" t="str">
        <f>VLOOKUP(C3447,СПРАВОЧНИК!B:D,3,0)</f>
        <v>ИНОМАРКИ</v>
      </c>
      <c r="K3447" s="69" t="str">
        <f>VLOOKUP(СВОД2023[[#This Row],[ФО]],СПРАВОЧНИК!H:P,2,0)</f>
        <v>Приволжский ФО</v>
      </c>
    </row>
    <row r="3448" spans="1:11" x14ac:dyDescent="0.2">
      <c r="A3448" t="s">
        <v>600</v>
      </c>
      <c r="B3448" t="s">
        <v>591</v>
      </c>
      <c r="C3448" s="1" t="s">
        <v>418</v>
      </c>
      <c r="D3448" s="1" t="s">
        <v>1723</v>
      </c>
      <c r="E3448" s="2">
        <v>33</v>
      </c>
      <c r="F3448" s="3">
        <v>31</v>
      </c>
      <c r="G3448" s="2">
        <v>208</v>
      </c>
      <c r="H3448" s="3">
        <v>153</v>
      </c>
      <c r="I3448" s="69" t="str">
        <f>VLOOKUP(C3448,СПРАВОЧНИК!B:D,2,0)</f>
        <v>ЯПОНИЯ</v>
      </c>
      <c r="J3448" s="69" t="str">
        <f>VLOOKUP(C3448,СПРАВОЧНИК!B:D,3,0)</f>
        <v>ИНОМАРКИ</v>
      </c>
      <c r="K3448" s="69" t="str">
        <f>VLOOKUP(СВОД2023[[#This Row],[ФО]],СПРАВОЧНИК!H:P,2,0)</f>
        <v>Приволжский ФО</v>
      </c>
    </row>
    <row r="3449" spans="1:11" x14ac:dyDescent="0.2">
      <c r="A3449" t="s">
        <v>600</v>
      </c>
      <c r="B3449" t="s">
        <v>591</v>
      </c>
      <c r="C3449" s="1" t="s">
        <v>418</v>
      </c>
      <c r="D3449" s="1" t="s">
        <v>1724</v>
      </c>
      <c r="E3449" s="2"/>
      <c r="F3449" s="3"/>
      <c r="G3449" s="2">
        <v>3</v>
      </c>
      <c r="H3449" s="3">
        <v>1</v>
      </c>
      <c r="I3449" s="69" t="str">
        <f>VLOOKUP(C3449,СПРАВОЧНИК!B:D,2,0)</f>
        <v>ЯПОНИЯ</v>
      </c>
      <c r="J3449" s="69" t="str">
        <f>VLOOKUP(C3449,СПРАВОЧНИК!B:D,3,0)</f>
        <v>ИНОМАРКИ</v>
      </c>
      <c r="K3449" s="69" t="str">
        <f>VLOOKUP(СВОД2023[[#This Row],[ФО]],СПРАВОЧНИК!H:P,2,0)</f>
        <v>Приволжский ФО</v>
      </c>
    </row>
    <row r="3450" spans="1:11" x14ac:dyDescent="0.2">
      <c r="A3450" t="s">
        <v>600</v>
      </c>
      <c r="B3450" t="s">
        <v>591</v>
      </c>
      <c r="C3450" s="1" t="s">
        <v>418</v>
      </c>
      <c r="D3450" s="1" t="s">
        <v>1725</v>
      </c>
      <c r="E3450" s="2"/>
      <c r="F3450" s="3">
        <v>2</v>
      </c>
      <c r="G3450" s="2">
        <v>8</v>
      </c>
      <c r="H3450" s="3">
        <v>4</v>
      </c>
      <c r="I3450" s="69" t="str">
        <f>VLOOKUP(C3450,СПРАВОЧНИК!B:D,2,0)</f>
        <v>ЯПОНИЯ</v>
      </c>
      <c r="J3450" s="69" t="str">
        <f>VLOOKUP(C3450,СПРАВОЧНИК!B:D,3,0)</f>
        <v>ИНОМАРКИ</v>
      </c>
      <c r="K3450" s="69" t="str">
        <f>VLOOKUP(СВОД2023[[#This Row],[ФО]],СПРАВОЧНИК!H:P,2,0)</f>
        <v>Приволжский ФО</v>
      </c>
    </row>
    <row r="3451" spans="1:11" x14ac:dyDescent="0.2">
      <c r="A3451" t="s">
        <v>600</v>
      </c>
      <c r="B3451" t="s">
        <v>591</v>
      </c>
      <c r="C3451" s="1" t="s">
        <v>418</v>
      </c>
      <c r="D3451" s="1" t="s">
        <v>426</v>
      </c>
      <c r="E3451" s="2">
        <v>97</v>
      </c>
      <c r="F3451" s="3">
        <v>72</v>
      </c>
      <c r="G3451" s="2">
        <v>543</v>
      </c>
      <c r="H3451" s="3">
        <v>421</v>
      </c>
      <c r="I3451" s="69" t="str">
        <f>VLOOKUP(C3451,СПРАВОЧНИК!B:D,2,0)</f>
        <v>ЯПОНИЯ</v>
      </c>
      <c r="J3451" s="69" t="str">
        <f>VLOOKUP(C3451,СПРАВОЧНИК!B:D,3,0)</f>
        <v>ИНОМАРКИ</v>
      </c>
      <c r="K3451" s="69" t="str">
        <f>VLOOKUP(СВОД2023[[#This Row],[ФО]],СПРАВОЧНИК!H:P,2,0)</f>
        <v>Приволжский ФО</v>
      </c>
    </row>
    <row r="3452" spans="1:11" x14ac:dyDescent="0.2">
      <c r="A3452" t="s">
        <v>600</v>
      </c>
      <c r="B3452" t="s">
        <v>591</v>
      </c>
      <c r="C3452" s="1" t="s">
        <v>418</v>
      </c>
      <c r="D3452" s="1" t="s">
        <v>2250</v>
      </c>
      <c r="E3452" s="2"/>
      <c r="F3452" s="3">
        <v>1</v>
      </c>
      <c r="G3452" s="2"/>
      <c r="H3452" s="3">
        <v>4</v>
      </c>
      <c r="I3452" s="69" t="str">
        <f>VLOOKUP(C3452,СПРАВОЧНИК!B:D,2,0)</f>
        <v>ЯПОНИЯ</v>
      </c>
      <c r="J3452" s="69" t="str">
        <f>VLOOKUP(C3452,СПРАВОЧНИК!B:D,3,0)</f>
        <v>ИНОМАРКИ</v>
      </c>
      <c r="K3452" s="69" t="str">
        <f>VLOOKUP(СВОД2023[[#This Row],[ФО]],СПРАВОЧНИК!H:P,2,0)</f>
        <v>Приволжский ФО</v>
      </c>
    </row>
    <row r="3453" spans="1:11" x14ac:dyDescent="0.2">
      <c r="A3453" t="s">
        <v>600</v>
      </c>
      <c r="B3453" t="s">
        <v>591</v>
      </c>
      <c r="C3453" s="1" t="s">
        <v>418</v>
      </c>
      <c r="D3453" s="1" t="s">
        <v>2251</v>
      </c>
      <c r="E3453" s="2">
        <v>1</v>
      </c>
      <c r="F3453" s="3"/>
      <c r="G3453" s="2">
        <v>2</v>
      </c>
      <c r="H3453" s="3">
        <v>2</v>
      </c>
      <c r="I3453" s="69" t="str">
        <f>VLOOKUP(C3453,СПРАВОЧНИК!B:D,2,0)</f>
        <v>ЯПОНИЯ</v>
      </c>
      <c r="J3453" s="69" t="str">
        <f>VLOOKUP(C3453,СПРАВОЧНИК!B:D,3,0)</f>
        <v>ИНОМАРКИ</v>
      </c>
      <c r="K3453" s="69" t="str">
        <f>VLOOKUP(СВОД2023[[#This Row],[ФО]],СПРАВОЧНИК!H:P,2,0)</f>
        <v>Приволжский ФО</v>
      </c>
    </row>
    <row r="3454" spans="1:11" x14ac:dyDescent="0.2">
      <c r="A3454" t="s">
        <v>600</v>
      </c>
      <c r="B3454" t="s">
        <v>591</v>
      </c>
      <c r="C3454" s="1" t="s">
        <v>418</v>
      </c>
      <c r="D3454" s="1" t="s">
        <v>1726</v>
      </c>
      <c r="E3454" s="2"/>
      <c r="F3454" s="3"/>
      <c r="G3454" s="2">
        <v>6</v>
      </c>
      <c r="H3454" s="3">
        <v>1</v>
      </c>
      <c r="I3454" s="69" t="str">
        <f>VLOOKUP(C3454,СПРАВОЧНИК!B:D,2,0)</f>
        <v>ЯПОНИЯ</v>
      </c>
      <c r="J3454" s="69" t="str">
        <f>VLOOKUP(C3454,СПРАВОЧНИК!B:D,3,0)</f>
        <v>ИНОМАРКИ</v>
      </c>
      <c r="K3454" s="69" t="str">
        <f>VLOOKUP(СВОД2023[[#This Row],[ФО]],СПРАВОЧНИК!H:P,2,0)</f>
        <v>Приволжский ФО</v>
      </c>
    </row>
    <row r="3455" spans="1:11" x14ac:dyDescent="0.2">
      <c r="A3455" t="s">
        <v>600</v>
      </c>
      <c r="B3455" t="s">
        <v>591</v>
      </c>
      <c r="C3455" s="1" t="s">
        <v>418</v>
      </c>
      <c r="D3455" s="1" t="s">
        <v>1727</v>
      </c>
      <c r="E3455" s="2"/>
      <c r="F3455" s="3"/>
      <c r="G3455" s="2"/>
      <c r="H3455" s="3">
        <v>2</v>
      </c>
      <c r="I3455" s="69" t="str">
        <f>VLOOKUP(C3455,СПРАВОЧНИК!B:D,2,0)</f>
        <v>ЯПОНИЯ</v>
      </c>
      <c r="J3455" s="69" t="str">
        <f>VLOOKUP(C3455,СПРАВОЧНИК!B:D,3,0)</f>
        <v>ИНОМАРКИ</v>
      </c>
      <c r="K3455" s="69" t="str">
        <f>VLOOKUP(СВОД2023[[#This Row],[ФО]],СПРАВОЧНИК!H:P,2,0)</f>
        <v>Приволжский ФО</v>
      </c>
    </row>
    <row r="3456" spans="1:11" x14ac:dyDescent="0.2">
      <c r="A3456" t="s">
        <v>600</v>
      </c>
      <c r="B3456" t="s">
        <v>591</v>
      </c>
      <c r="C3456" s="1" t="s">
        <v>418</v>
      </c>
      <c r="D3456" s="1" t="s">
        <v>628</v>
      </c>
      <c r="E3456" s="2"/>
      <c r="F3456" s="3"/>
      <c r="G3456" s="2">
        <v>1</v>
      </c>
      <c r="H3456" s="3"/>
      <c r="I3456" s="69" t="str">
        <f>VLOOKUP(C3456,СПРАВОЧНИК!B:D,2,0)</f>
        <v>ЯПОНИЯ</v>
      </c>
      <c r="J3456" s="69" t="str">
        <f>VLOOKUP(C3456,СПРАВОЧНИК!B:D,3,0)</f>
        <v>ИНОМАРКИ</v>
      </c>
      <c r="K3456" s="69" t="str">
        <f>VLOOKUP(СВОД2023[[#This Row],[ФО]],СПРАВОЧНИК!H:P,2,0)</f>
        <v>Приволжский ФО</v>
      </c>
    </row>
    <row r="3457" spans="1:11" x14ac:dyDescent="0.2">
      <c r="A3457" t="s">
        <v>600</v>
      </c>
      <c r="B3457" t="s">
        <v>591</v>
      </c>
      <c r="C3457" s="1" t="s">
        <v>418</v>
      </c>
      <c r="D3457" s="1" t="s">
        <v>1728</v>
      </c>
      <c r="E3457" s="2">
        <v>4</v>
      </c>
      <c r="F3457" s="3">
        <v>1</v>
      </c>
      <c r="G3457" s="2">
        <v>23</v>
      </c>
      <c r="H3457" s="3">
        <v>19</v>
      </c>
      <c r="I3457" s="69" t="str">
        <f>VLOOKUP(C3457,СПРАВОЧНИК!B:D,2,0)</f>
        <v>ЯПОНИЯ</v>
      </c>
      <c r="J3457" s="69" t="str">
        <f>VLOOKUP(C3457,СПРАВОЧНИК!B:D,3,0)</f>
        <v>ИНОМАРКИ</v>
      </c>
      <c r="K3457" s="69" t="str">
        <f>VLOOKUP(СВОД2023[[#This Row],[ФО]],СПРАВОЧНИК!H:P,2,0)</f>
        <v>Приволжский ФО</v>
      </c>
    </row>
    <row r="3458" spans="1:11" x14ac:dyDescent="0.2">
      <c r="A3458" t="s">
        <v>600</v>
      </c>
      <c r="B3458" t="s">
        <v>591</v>
      </c>
      <c r="C3458" s="1" t="s">
        <v>418</v>
      </c>
      <c r="D3458" s="1" t="s">
        <v>1730</v>
      </c>
      <c r="E3458" s="2">
        <v>9</v>
      </c>
      <c r="F3458" s="3">
        <v>8</v>
      </c>
      <c r="G3458" s="2">
        <v>33</v>
      </c>
      <c r="H3458" s="3">
        <v>29</v>
      </c>
      <c r="I3458" s="69" t="str">
        <f>VLOOKUP(C3458,СПРАВОЧНИК!B:D,2,0)</f>
        <v>ЯПОНИЯ</v>
      </c>
      <c r="J3458" s="69" t="str">
        <f>VLOOKUP(C3458,СПРАВОЧНИК!B:D,3,0)</f>
        <v>ИНОМАРКИ</v>
      </c>
      <c r="K3458" s="69" t="str">
        <f>VLOOKUP(СВОД2023[[#This Row],[ФО]],СПРАВОЧНИК!H:P,2,0)</f>
        <v>Приволжский ФО</v>
      </c>
    </row>
    <row r="3459" spans="1:11" x14ac:dyDescent="0.2">
      <c r="A3459" t="s">
        <v>600</v>
      </c>
      <c r="B3459" t="s">
        <v>591</v>
      </c>
      <c r="C3459" s="1" t="s">
        <v>418</v>
      </c>
      <c r="D3459" s="1" t="s">
        <v>427</v>
      </c>
      <c r="E3459" s="2">
        <v>2</v>
      </c>
      <c r="F3459" s="3"/>
      <c r="G3459" s="2">
        <v>4</v>
      </c>
      <c r="H3459" s="3">
        <v>3</v>
      </c>
      <c r="I3459" s="69" t="str">
        <f>VLOOKUP(C3459,СПРАВОЧНИК!B:D,2,0)</f>
        <v>ЯПОНИЯ</v>
      </c>
      <c r="J3459" s="69" t="str">
        <f>VLOOKUP(C3459,СПРАВОЧНИК!B:D,3,0)</f>
        <v>ИНОМАРКИ</v>
      </c>
      <c r="K3459" s="69" t="str">
        <f>VLOOKUP(СВОД2023[[#This Row],[ФО]],СПРАВОЧНИК!H:P,2,0)</f>
        <v>Приволжский ФО</v>
      </c>
    </row>
    <row r="3460" spans="1:11" x14ac:dyDescent="0.2">
      <c r="A3460" t="s">
        <v>600</v>
      </c>
      <c r="B3460" t="s">
        <v>591</v>
      </c>
      <c r="C3460" s="1" t="s">
        <v>418</v>
      </c>
      <c r="D3460" s="1" t="s">
        <v>428</v>
      </c>
      <c r="E3460" s="2">
        <v>198</v>
      </c>
      <c r="F3460" s="3">
        <v>91</v>
      </c>
      <c r="G3460" s="2">
        <v>1016</v>
      </c>
      <c r="H3460" s="3">
        <v>611</v>
      </c>
      <c r="I3460" s="69" t="str">
        <f>VLOOKUP(C3460,СПРАВОЧНИК!B:D,2,0)</f>
        <v>ЯПОНИЯ</v>
      </c>
      <c r="J3460" s="69" t="str">
        <f>VLOOKUP(C3460,СПРАВОЧНИК!B:D,3,0)</f>
        <v>ИНОМАРКИ</v>
      </c>
      <c r="K3460" s="69" t="str">
        <f>VLOOKUP(СВОД2023[[#This Row],[ФО]],СПРАВОЧНИК!H:P,2,0)</f>
        <v>Приволжский ФО</v>
      </c>
    </row>
    <row r="3461" spans="1:11" x14ac:dyDescent="0.2">
      <c r="A3461" t="s">
        <v>600</v>
      </c>
      <c r="B3461" t="s">
        <v>591</v>
      </c>
      <c r="C3461" s="1" t="s">
        <v>418</v>
      </c>
      <c r="D3461" s="1" t="s">
        <v>828</v>
      </c>
      <c r="E3461" s="2">
        <v>5</v>
      </c>
      <c r="F3461" s="3"/>
      <c r="G3461" s="2">
        <v>21</v>
      </c>
      <c r="H3461" s="3">
        <v>3</v>
      </c>
      <c r="I3461" s="69" t="str">
        <f>VLOOKUP(C3461,СПРАВОЧНИК!B:D,2,0)</f>
        <v>ЯПОНИЯ</v>
      </c>
      <c r="J3461" s="69" t="str">
        <f>VLOOKUP(C3461,СПРАВОЧНИК!B:D,3,0)</f>
        <v>ИНОМАРКИ</v>
      </c>
      <c r="K3461" s="69" t="str">
        <f>VLOOKUP(СВОД2023[[#This Row],[ФО]],СПРАВОЧНИК!H:P,2,0)</f>
        <v>Приволжский ФО</v>
      </c>
    </row>
    <row r="3462" spans="1:11" x14ac:dyDescent="0.2">
      <c r="A3462" t="s">
        <v>600</v>
      </c>
      <c r="B3462" t="s">
        <v>591</v>
      </c>
      <c r="C3462" s="1" t="s">
        <v>418</v>
      </c>
      <c r="D3462" s="1" t="s">
        <v>1731</v>
      </c>
      <c r="E3462" s="2"/>
      <c r="F3462" s="3"/>
      <c r="G3462" s="2">
        <v>1</v>
      </c>
      <c r="H3462" s="3">
        <v>1</v>
      </c>
      <c r="I3462" s="69" t="str">
        <f>VLOOKUP(C3462,СПРАВОЧНИК!B:D,2,0)</f>
        <v>ЯПОНИЯ</v>
      </c>
      <c r="J3462" s="69" t="str">
        <f>VLOOKUP(C3462,СПРАВОЧНИК!B:D,3,0)</f>
        <v>ИНОМАРКИ</v>
      </c>
      <c r="K3462" s="69" t="str">
        <f>VLOOKUP(СВОД2023[[#This Row],[ФО]],СПРАВОЧНИК!H:P,2,0)</f>
        <v>Приволжский ФО</v>
      </c>
    </row>
    <row r="3463" spans="1:11" x14ac:dyDescent="0.2">
      <c r="A3463" t="s">
        <v>600</v>
      </c>
      <c r="B3463" t="s">
        <v>591</v>
      </c>
      <c r="C3463" s="1" t="s">
        <v>418</v>
      </c>
      <c r="D3463" s="1" t="s">
        <v>429</v>
      </c>
      <c r="E3463" s="2">
        <v>84</v>
      </c>
      <c r="F3463" s="3">
        <v>59</v>
      </c>
      <c r="G3463" s="2">
        <v>433</v>
      </c>
      <c r="H3463" s="3">
        <v>300</v>
      </c>
      <c r="I3463" s="69" t="str">
        <f>VLOOKUP(C3463,СПРАВОЧНИК!B:D,2,0)</f>
        <v>ЯПОНИЯ</v>
      </c>
      <c r="J3463" s="69" t="str">
        <f>VLOOKUP(C3463,СПРАВОЧНИК!B:D,3,0)</f>
        <v>ИНОМАРКИ</v>
      </c>
      <c r="K3463" s="69" t="str">
        <f>VLOOKUP(СВОД2023[[#This Row],[ФО]],СПРАВОЧНИК!H:P,2,0)</f>
        <v>Приволжский ФО</v>
      </c>
    </row>
    <row r="3464" spans="1:11" x14ac:dyDescent="0.2">
      <c r="A3464" t="s">
        <v>600</v>
      </c>
      <c r="B3464" t="s">
        <v>591</v>
      </c>
      <c r="C3464" s="1" t="s">
        <v>418</v>
      </c>
      <c r="D3464" s="1" t="s">
        <v>430</v>
      </c>
      <c r="E3464" s="2">
        <v>28</v>
      </c>
      <c r="F3464" s="3">
        <v>31</v>
      </c>
      <c r="G3464" s="2">
        <v>173</v>
      </c>
      <c r="H3464" s="3">
        <v>178</v>
      </c>
      <c r="I3464" s="69" t="str">
        <f>VLOOKUP(C3464,СПРАВОЧНИК!B:D,2,0)</f>
        <v>ЯПОНИЯ</v>
      </c>
      <c r="J3464" s="69" t="str">
        <f>VLOOKUP(C3464,СПРАВОЧНИК!B:D,3,0)</f>
        <v>ИНОМАРКИ</v>
      </c>
      <c r="K3464" s="69" t="str">
        <f>VLOOKUP(СВОД2023[[#This Row],[ФО]],СПРАВОЧНИК!H:P,2,0)</f>
        <v>Приволжский ФО</v>
      </c>
    </row>
    <row r="3465" spans="1:11" x14ac:dyDescent="0.2">
      <c r="A3465" t="s">
        <v>600</v>
      </c>
      <c r="B3465" t="s">
        <v>591</v>
      </c>
      <c r="C3465" s="1" t="s">
        <v>418</v>
      </c>
      <c r="D3465" s="1" t="s">
        <v>1732</v>
      </c>
      <c r="E3465" s="2"/>
      <c r="F3465" s="3"/>
      <c r="G3465" s="2">
        <v>1</v>
      </c>
      <c r="H3465" s="3"/>
      <c r="I3465" s="69" t="str">
        <f>VLOOKUP(C3465,СПРАВОЧНИК!B:D,2,0)</f>
        <v>ЯПОНИЯ</v>
      </c>
      <c r="J3465" s="69" t="str">
        <f>VLOOKUP(C3465,СПРАВОЧНИК!B:D,3,0)</f>
        <v>ИНОМАРКИ</v>
      </c>
      <c r="K3465" s="69" t="str">
        <f>VLOOKUP(СВОД2023[[#This Row],[ФО]],СПРАВОЧНИК!H:P,2,0)</f>
        <v>Приволжский ФО</v>
      </c>
    </row>
    <row r="3466" spans="1:11" x14ac:dyDescent="0.2">
      <c r="A3466" t="s">
        <v>600</v>
      </c>
      <c r="B3466" t="s">
        <v>591</v>
      </c>
      <c r="C3466" s="1" t="s">
        <v>418</v>
      </c>
      <c r="D3466" s="1" t="s">
        <v>2252</v>
      </c>
      <c r="E3466" s="2"/>
      <c r="F3466" s="3"/>
      <c r="G3466" s="2">
        <v>2</v>
      </c>
      <c r="H3466" s="3">
        <v>1</v>
      </c>
      <c r="I3466" s="69" t="str">
        <f>VLOOKUP(C3466,СПРАВОЧНИК!B:D,2,0)</f>
        <v>ЯПОНИЯ</v>
      </c>
      <c r="J3466" s="69" t="str">
        <f>VLOOKUP(C3466,СПРАВОЧНИК!B:D,3,0)</f>
        <v>ИНОМАРКИ</v>
      </c>
      <c r="K3466" s="69" t="str">
        <f>VLOOKUP(СВОД2023[[#This Row],[ФО]],СПРАВОЧНИК!H:P,2,0)</f>
        <v>Приволжский ФО</v>
      </c>
    </row>
    <row r="3467" spans="1:11" x14ac:dyDescent="0.2">
      <c r="A3467" t="s">
        <v>600</v>
      </c>
      <c r="B3467" t="s">
        <v>591</v>
      </c>
      <c r="C3467" s="1" t="s">
        <v>418</v>
      </c>
      <c r="D3467" s="1" t="s">
        <v>1733</v>
      </c>
      <c r="E3467" s="2">
        <v>4</v>
      </c>
      <c r="F3467" s="3">
        <v>5</v>
      </c>
      <c r="G3467" s="2">
        <v>11</v>
      </c>
      <c r="H3467" s="3">
        <v>20</v>
      </c>
      <c r="I3467" s="69" t="str">
        <f>VLOOKUP(C3467,СПРАВОЧНИК!B:D,2,0)</f>
        <v>ЯПОНИЯ</v>
      </c>
      <c r="J3467" s="69" t="str">
        <f>VLOOKUP(C3467,СПРАВОЧНИК!B:D,3,0)</f>
        <v>ИНОМАРКИ</v>
      </c>
      <c r="K3467" s="69" t="str">
        <f>VLOOKUP(СВОД2023[[#This Row],[ФО]],СПРАВОЧНИК!H:P,2,0)</f>
        <v>Приволжский ФО</v>
      </c>
    </row>
    <row r="3468" spans="1:11" x14ac:dyDescent="0.2">
      <c r="A3468" t="s">
        <v>600</v>
      </c>
      <c r="B3468" t="s">
        <v>591</v>
      </c>
      <c r="C3468" s="1" t="s">
        <v>418</v>
      </c>
      <c r="D3468" s="1" t="s">
        <v>1734</v>
      </c>
      <c r="E3468" s="2">
        <v>3</v>
      </c>
      <c r="F3468" s="3">
        <v>1</v>
      </c>
      <c r="G3468" s="2">
        <v>26</v>
      </c>
      <c r="H3468" s="3">
        <v>13</v>
      </c>
      <c r="I3468" s="69" t="str">
        <f>VLOOKUP(C3468,СПРАВОЧНИК!B:D,2,0)</f>
        <v>ЯПОНИЯ</v>
      </c>
      <c r="J3468" s="69" t="str">
        <f>VLOOKUP(C3468,СПРАВОЧНИК!B:D,3,0)</f>
        <v>ИНОМАРКИ</v>
      </c>
      <c r="K3468" s="69" t="str">
        <f>VLOOKUP(СВОД2023[[#This Row],[ФО]],СПРАВОЧНИК!H:P,2,0)</f>
        <v>Приволжский ФО</v>
      </c>
    </row>
    <row r="3469" spans="1:11" x14ac:dyDescent="0.2">
      <c r="A3469" t="s">
        <v>600</v>
      </c>
      <c r="B3469" t="s">
        <v>591</v>
      </c>
      <c r="C3469" s="1" t="s">
        <v>418</v>
      </c>
      <c r="D3469" s="1" t="s">
        <v>1735</v>
      </c>
      <c r="E3469" s="2">
        <v>3</v>
      </c>
      <c r="F3469" s="3">
        <v>1</v>
      </c>
      <c r="G3469" s="2">
        <v>13</v>
      </c>
      <c r="H3469" s="3">
        <v>10</v>
      </c>
      <c r="I3469" s="69" t="str">
        <f>VLOOKUP(C3469,СПРАВОЧНИК!B:D,2,0)</f>
        <v>ЯПОНИЯ</v>
      </c>
      <c r="J3469" s="69" t="str">
        <f>VLOOKUP(C3469,СПРАВОЧНИК!B:D,3,0)</f>
        <v>ИНОМАРКИ</v>
      </c>
      <c r="K3469" s="69" t="str">
        <f>VLOOKUP(СВОД2023[[#This Row],[ФО]],СПРАВОЧНИК!H:P,2,0)</f>
        <v>Приволжский ФО</v>
      </c>
    </row>
    <row r="3470" spans="1:11" x14ac:dyDescent="0.2">
      <c r="A3470" t="s">
        <v>600</v>
      </c>
      <c r="B3470" t="s">
        <v>591</v>
      </c>
      <c r="C3470" s="1" t="s">
        <v>418</v>
      </c>
      <c r="D3470" s="1" t="s">
        <v>1737</v>
      </c>
      <c r="E3470" s="2">
        <v>141</v>
      </c>
      <c r="F3470" s="3">
        <v>107</v>
      </c>
      <c r="G3470" s="2">
        <v>675</v>
      </c>
      <c r="H3470" s="3">
        <v>558</v>
      </c>
      <c r="I3470" s="69" t="str">
        <f>VLOOKUP(C3470,СПРАВОЧНИК!B:D,2,0)</f>
        <v>ЯПОНИЯ</v>
      </c>
      <c r="J3470" s="69" t="str">
        <f>VLOOKUP(C3470,СПРАВОЧНИК!B:D,3,0)</f>
        <v>ИНОМАРКИ</v>
      </c>
      <c r="K3470" s="69" t="str">
        <f>VLOOKUP(СВОД2023[[#This Row],[ФО]],СПРАВОЧНИК!H:P,2,0)</f>
        <v>Приволжский ФО</v>
      </c>
    </row>
    <row r="3471" spans="1:11" x14ac:dyDescent="0.2">
      <c r="A3471" t="s">
        <v>600</v>
      </c>
      <c r="B3471" t="s">
        <v>591</v>
      </c>
      <c r="C3471" s="1" t="s">
        <v>418</v>
      </c>
      <c r="D3471" s="1" t="s">
        <v>1738</v>
      </c>
      <c r="E3471" s="2">
        <v>8</v>
      </c>
      <c r="F3471" s="3">
        <v>6</v>
      </c>
      <c r="G3471" s="2">
        <v>43</v>
      </c>
      <c r="H3471" s="3">
        <v>29</v>
      </c>
      <c r="I3471" s="69" t="str">
        <f>VLOOKUP(C3471,СПРАВОЧНИК!B:D,2,0)</f>
        <v>ЯПОНИЯ</v>
      </c>
      <c r="J3471" s="69" t="str">
        <f>VLOOKUP(C3471,СПРАВОЧНИК!B:D,3,0)</f>
        <v>ИНОМАРКИ</v>
      </c>
      <c r="K3471" s="69" t="str">
        <f>VLOOKUP(СВОД2023[[#This Row],[ФО]],СПРАВОЧНИК!H:P,2,0)</f>
        <v>Приволжский ФО</v>
      </c>
    </row>
    <row r="3472" spans="1:11" x14ac:dyDescent="0.2">
      <c r="A3472" t="s">
        <v>600</v>
      </c>
      <c r="B3472" t="s">
        <v>591</v>
      </c>
      <c r="C3472" s="1" t="s">
        <v>418</v>
      </c>
      <c r="D3472" s="1" t="s">
        <v>431</v>
      </c>
      <c r="E3472" s="2">
        <v>657</v>
      </c>
      <c r="F3472" s="3">
        <v>391</v>
      </c>
      <c r="G3472" s="2">
        <v>3668</v>
      </c>
      <c r="H3472" s="3">
        <v>2344</v>
      </c>
      <c r="I3472" s="69" t="str">
        <f>VLOOKUP(C3472,СПРАВОЧНИК!B:D,2,0)</f>
        <v>ЯПОНИЯ</v>
      </c>
      <c r="J3472" s="69" t="str">
        <f>VLOOKUP(C3472,СПРАВОЧНИК!B:D,3,0)</f>
        <v>ИНОМАРКИ</v>
      </c>
      <c r="K3472" s="69" t="str">
        <f>VLOOKUP(СВОД2023[[#This Row],[ФО]],СПРАВОЧНИК!H:P,2,0)</f>
        <v>Приволжский ФО</v>
      </c>
    </row>
    <row r="3473" spans="1:11" x14ac:dyDescent="0.2">
      <c r="A3473" t="s">
        <v>600</v>
      </c>
      <c r="B3473" t="s">
        <v>591</v>
      </c>
      <c r="C3473" s="1" t="s">
        <v>418</v>
      </c>
      <c r="D3473" s="1" t="s">
        <v>2253</v>
      </c>
      <c r="E3473" s="2">
        <v>2</v>
      </c>
      <c r="F3473" s="3">
        <v>1</v>
      </c>
      <c r="G3473" s="2">
        <v>15</v>
      </c>
      <c r="H3473" s="3">
        <v>2</v>
      </c>
      <c r="I3473" s="69" t="str">
        <f>VLOOKUP(C3473,СПРАВОЧНИК!B:D,2,0)</f>
        <v>ЯПОНИЯ</v>
      </c>
      <c r="J3473" s="69" t="str">
        <f>VLOOKUP(C3473,СПРАВОЧНИК!B:D,3,0)</f>
        <v>ИНОМАРКИ</v>
      </c>
      <c r="K3473" s="69" t="str">
        <f>VLOOKUP(СВОД2023[[#This Row],[ФО]],СПРАВОЧНИК!H:P,2,0)</f>
        <v>Приволжский ФО</v>
      </c>
    </row>
    <row r="3474" spans="1:11" x14ac:dyDescent="0.2">
      <c r="A3474" t="s">
        <v>600</v>
      </c>
      <c r="B3474" t="s">
        <v>591</v>
      </c>
      <c r="C3474" s="1" t="s">
        <v>418</v>
      </c>
      <c r="D3474" s="1" t="s">
        <v>1739</v>
      </c>
      <c r="E3474" s="2"/>
      <c r="F3474" s="3"/>
      <c r="G3474" s="2">
        <v>1</v>
      </c>
      <c r="H3474" s="3"/>
      <c r="I3474" s="69" t="str">
        <f>VLOOKUP(C3474,СПРАВОЧНИК!B:D,2,0)</f>
        <v>ЯПОНИЯ</v>
      </c>
      <c r="J3474" s="69" t="str">
        <f>VLOOKUP(C3474,СПРАВОЧНИК!B:D,3,0)</f>
        <v>ИНОМАРКИ</v>
      </c>
      <c r="K3474" s="69" t="str">
        <f>VLOOKUP(СВОД2023[[#This Row],[ФО]],СПРАВОЧНИК!H:P,2,0)</f>
        <v>Приволжский ФО</v>
      </c>
    </row>
    <row r="3475" spans="1:11" x14ac:dyDescent="0.2">
      <c r="A3475" t="s">
        <v>600</v>
      </c>
      <c r="B3475" t="s">
        <v>591</v>
      </c>
      <c r="C3475" s="1" t="s">
        <v>418</v>
      </c>
      <c r="D3475" s="1" t="s">
        <v>1740</v>
      </c>
      <c r="E3475" s="2">
        <v>1</v>
      </c>
      <c r="F3475" s="3"/>
      <c r="G3475" s="2">
        <v>14</v>
      </c>
      <c r="H3475" s="3">
        <v>14</v>
      </c>
      <c r="I3475" s="69" t="str">
        <f>VLOOKUP(C3475,СПРАВОЧНИК!B:D,2,0)</f>
        <v>ЯПОНИЯ</v>
      </c>
      <c r="J3475" s="69" t="str">
        <f>VLOOKUP(C3475,СПРАВОЧНИК!B:D,3,0)</f>
        <v>ИНОМАРКИ</v>
      </c>
      <c r="K3475" s="69" t="str">
        <f>VLOOKUP(СВОД2023[[#This Row],[ФО]],СПРАВОЧНИК!H:P,2,0)</f>
        <v>Приволжский ФО</v>
      </c>
    </row>
    <row r="3476" spans="1:11" x14ac:dyDescent="0.2">
      <c r="A3476" t="s">
        <v>600</v>
      </c>
      <c r="B3476" t="s">
        <v>591</v>
      </c>
      <c r="C3476" s="1" t="s">
        <v>418</v>
      </c>
      <c r="D3476" s="1" t="s">
        <v>432</v>
      </c>
      <c r="E3476" s="2">
        <v>57</v>
      </c>
      <c r="F3476" s="3">
        <v>4</v>
      </c>
      <c r="G3476" s="2">
        <v>243</v>
      </c>
      <c r="H3476" s="3">
        <v>5</v>
      </c>
      <c r="I3476" s="69" t="str">
        <f>VLOOKUP(C3476,СПРАВОЧНИК!B:D,2,0)</f>
        <v>ЯПОНИЯ</v>
      </c>
      <c r="J3476" s="69" t="str">
        <f>VLOOKUP(C3476,СПРАВОЧНИК!B:D,3,0)</f>
        <v>ИНОМАРКИ</v>
      </c>
      <c r="K3476" s="69" t="str">
        <f>VLOOKUP(СВОД2023[[#This Row],[ФО]],СПРАВОЧНИК!H:P,2,0)</f>
        <v>Приволжский ФО</v>
      </c>
    </row>
    <row r="3477" spans="1:11" x14ac:dyDescent="0.2">
      <c r="A3477" t="s">
        <v>600</v>
      </c>
      <c r="B3477" t="s">
        <v>591</v>
      </c>
      <c r="C3477" s="1" t="s">
        <v>418</v>
      </c>
      <c r="D3477" s="1" t="s">
        <v>1741</v>
      </c>
      <c r="E3477" s="2">
        <v>2</v>
      </c>
      <c r="F3477" s="3"/>
      <c r="G3477" s="2">
        <v>2</v>
      </c>
      <c r="H3477" s="3">
        <v>2</v>
      </c>
      <c r="I3477" s="69" t="str">
        <f>VLOOKUP(C3477,СПРАВОЧНИК!B:D,2,0)</f>
        <v>ЯПОНИЯ</v>
      </c>
      <c r="J3477" s="69" t="str">
        <f>VLOOKUP(C3477,СПРАВОЧНИК!B:D,3,0)</f>
        <v>ИНОМАРКИ</v>
      </c>
      <c r="K3477" s="69" t="str">
        <f>VLOOKUP(СВОД2023[[#This Row],[ФО]],СПРАВОЧНИК!H:P,2,0)</f>
        <v>Приволжский ФО</v>
      </c>
    </row>
    <row r="3478" spans="1:11" x14ac:dyDescent="0.2">
      <c r="A3478" t="s">
        <v>600</v>
      </c>
      <c r="B3478" t="s">
        <v>591</v>
      </c>
      <c r="C3478" s="1" t="s">
        <v>418</v>
      </c>
      <c r="D3478" s="1" t="s">
        <v>1742</v>
      </c>
      <c r="E3478" s="2"/>
      <c r="F3478" s="3"/>
      <c r="G3478" s="2">
        <v>1</v>
      </c>
      <c r="H3478" s="3">
        <v>2</v>
      </c>
      <c r="I3478" s="69" t="str">
        <f>VLOOKUP(C3478,СПРАВОЧНИК!B:D,2,0)</f>
        <v>ЯПОНИЯ</v>
      </c>
      <c r="J3478" s="69" t="str">
        <f>VLOOKUP(C3478,СПРАВОЧНИК!B:D,3,0)</f>
        <v>ИНОМАРКИ</v>
      </c>
      <c r="K3478" s="69" t="str">
        <f>VLOOKUP(СВОД2023[[#This Row],[ФО]],СПРАВОЧНИК!H:P,2,0)</f>
        <v>Приволжский ФО</v>
      </c>
    </row>
    <row r="3479" spans="1:11" x14ac:dyDescent="0.2">
      <c r="A3479" t="s">
        <v>600</v>
      </c>
      <c r="B3479" t="s">
        <v>591</v>
      </c>
      <c r="C3479" s="1" t="s">
        <v>418</v>
      </c>
      <c r="D3479" s="1" t="s">
        <v>830</v>
      </c>
      <c r="E3479" s="2">
        <v>26</v>
      </c>
      <c r="F3479" s="3">
        <v>15</v>
      </c>
      <c r="G3479" s="2">
        <v>146</v>
      </c>
      <c r="H3479" s="3">
        <v>95</v>
      </c>
      <c r="I3479" s="69" t="str">
        <f>VLOOKUP(C3479,СПРАВОЧНИК!B:D,2,0)</f>
        <v>ЯПОНИЯ</v>
      </c>
      <c r="J3479" s="69" t="str">
        <f>VLOOKUP(C3479,СПРАВОЧНИК!B:D,3,0)</f>
        <v>ИНОМАРКИ</v>
      </c>
      <c r="K3479" s="69" t="str">
        <f>VLOOKUP(СВОД2023[[#This Row],[ФО]],СПРАВОЧНИК!H:P,2,0)</f>
        <v>Приволжский ФО</v>
      </c>
    </row>
    <row r="3480" spans="1:11" x14ac:dyDescent="0.2">
      <c r="A3480" t="s">
        <v>600</v>
      </c>
      <c r="B3480" t="s">
        <v>591</v>
      </c>
      <c r="C3480" s="1" t="s">
        <v>418</v>
      </c>
      <c r="D3480" s="1" t="s">
        <v>433</v>
      </c>
      <c r="E3480" s="2">
        <v>66</v>
      </c>
      <c r="F3480" s="3">
        <v>29</v>
      </c>
      <c r="G3480" s="2">
        <v>268</v>
      </c>
      <c r="H3480" s="3">
        <v>140</v>
      </c>
      <c r="I3480" s="69" t="str">
        <f>VLOOKUP(C3480,СПРАВОЧНИК!B:D,2,0)</f>
        <v>ЯПОНИЯ</v>
      </c>
      <c r="J3480" s="69" t="str">
        <f>VLOOKUP(C3480,СПРАВОЧНИК!B:D,3,0)</f>
        <v>ИНОМАРКИ</v>
      </c>
      <c r="K3480" s="69" t="str">
        <f>VLOOKUP(СВОД2023[[#This Row],[ФО]],СПРАВОЧНИК!H:P,2,0)</f>
        <v>Приволжский ФО</v>
      </c>
    </row>
    <row r="3481" spans="1:11" x14ac:dyDescent="0.2">
      <c r="A3481" t="s">
        <v>600</v>
      </c>
      <c r="B3481" t="s">
        <v>591</v>
      </c>
      <c r="C3481" s="1" t="s">
        <v>418</v>
      </c>
      <c r="D3481" s="1" t="s">
        <v>1743</v>
      </c>
      <c r="E3481" s="2"/>
      <c r="F3481" s="3"/>
      <c r="G3481" s="2">
        <v>5</v>
      </c>
      <c r="H3481" s="3">
        <v>3</v>
      </c>
      <c r="I3481" s="69" t="str">
        <f>VLOOKUP(C3481,СПРАВОЧНИК!B:D,2,0)</f>
        <v>ЯПОНИЯ</v>
      </c>
      <c r="J3481" s="69" t="str">
        <f>VLOOKUP(C3481,СПРАВОЧНИК!B:D,3,0)</f>
        <v>ИНОМАРКИ</v>
      </c>
      <c r="K3481" s="69" t="str">
        <f>VLOOKUP(СВОД2023[[#This Row],[ФО]],СПРАВОЧНИК!H:P,2,0)</f>
        <v>Приволжский ФО</v>
      </c>
    </row>
    <row r="3482" spans="1:11" x14ac:dyDescent="0.2">
      <c r="A3482" t="s">
        <v>600</v>
      </c>
      <c r="B3482" t="s">
        <v>591</v>
      </c>
      <c r="C3482" s="1" t="s">
        <v>418</v>
      </c>
      <c r="D3482" s="1" t="s">
        <v>1744</v>
      </c>
      <c r="E3482" s="2">
        <v>10</v>
      </c>
      <c r="F3482" s="3">
        <v>9</v>
      </c>
      <c r="G3482" s="2">
        <v>42</v>
      </c>
      <c r="H3482" s="3">
        <v>44</v>
      </c>
      <c r="I3482" s="69" t="str">
        <f>VLOOKUP(C3482,СПРАВОЧНИК!B:D,2,0)</f>
        <v>ЯПОНИЯ</v>
      </c>
      <c r="J3482" s="69" t="str">
        <f>VLOOKUP(C3482,СПРАВОЧНИК!B:D,3,0)</f>
        <v>ИНОМАРКИ</v>
      </c>
      <c r="K3482" s="69" t="str">
        <f>VLOOKUP(СВОД2023[[#This Row],[ФО]],СПРАВОЧНИК!H:P,2,0)</f>
        <v>Приволжский ФО</v>
      </c>
    </row>
    <row r="3483" spans="1:11" x14ac:dyDescent="0.2">
      <c r="A3483" t="s">
        <v>600</v>
      </c>
      <c r="B3483" t="s">
        <v>591</v>
      </c>
      <c r="C3483" s="1" t="s">
        <v>418</v>
      </c>
      <c r="D3483" s="1" t="s">
        <v>1745</v>
      </c>
      <c r="E3483" s="2">
        <v>1</v>
      </c>
      <c r="F3483" s="3"/>
      <c r="G3483" s="2">
        <v>3</v>
      </c>
      <c r="H3483" s="3">
        <v>1</v>
      </c>
      <c r="I3483" s="69" t="str">
        <f>VLOOKUP(C3483,СПРАВОЧНИК!B:D,2,0)</f>
        <v>ЯПОНИЯ</v>
      </c>
      <c r="J3483" s="69" t="str">
        <f>VLOOKUP(C3483,СПРАВОЧНИК!B:D,3,0)</f>
        <v>ИНОМАРКИ</v>
      </c>
      <c r="K3483" s="69" t="str">
        <f>VLOOKUP(СВОД2023[[#This Row],[ФО]],СПРАВОЧНИК!H:P,2,0)</f>
        <v>Приволжский ФО</v>
      </c>
    </row>
    <row r="3484" spans="1:11" x14ac:dyDescent="0.2">
      <c r="A3484" t="s">
        <v>600</v>
      </c>
      <c r="B3484" t="s">
        <v>591</v>
      </c>
      <c r="C3484" s="1" t="s">
        <v>418</v>
      </c>
      <c r="D3484" s="1" t="s">
        <v>1746</v>
      </c>
      <c r="E3484" s="2">
        <v>30</v>
      </c>
      <c r="F3484" s="3">
        <v>29</v>
      </c>
      <c r="G3484" s="2">
        <v>146</v>
      </c>
      <c r="H3484" s="3">
        <v>130</v>
      </c>
      <c r="I3484" s="69" t="str">
        <f>VLOOKUP(C3484,СПРАВОЧНИК!B:D,2,0)</f>
        <v>ЯПОНИЯ</v>
      </c>
      <c r="J3484" s="69" t="str">
        <f>VLOOKUP(C3484,СПРАВОЧНИК!B:D,3,0)</f>
        <v>ИНОМАРКИ</v>
      </c>
      <c r="K3484" s="69" t="str">
        <f>VLOOKUP(СВОД2023[[#This Row],[ФО]],СПРАВОЧНИК!H:P,2,0)</f>
        <v>Приволжский ФО</v>
      </c>
    </row>
    <row r="3485" spans="1:11" x14ac:dyDescent="0.2">
      <c r="A3485" t="s">
        <v>600</v>
      </c>
      <c r="B3485" t="s">
        <v>591</v>
      </c>
      <c r="C3485" s="1" t="s">
        <v>418</v>
      </c>
      <c r="D3485" s="1" t="s">
        <v>1747</v>
      </c>
      <c r="E3485" s="2"/>
      <c r="F3485" s="3"/>
      <c r="G3485" s="2"/>
      <c r="H3485" s="3">
        <v>2</v>
      </c>
      <c r="I3485" s="69" t="str">
        <f>VLOOKUP(C3485,СПРАВОЧНИК!B:D,2,0)</f>
        <v>ЯПОНИЯ</v>
      </c>
      <c r="J3485" s="69" t="str">
        <f>VLOOKUP(C3485,СПРАВОЧНИК!B:D,3,0)</f>
        <v>ИНОМАРКИ</v>
      </c>
      <c r="K3485" s="69" t="str">
        <f>VLOOKUP(СВОД2023[[#This Row],[ФО]],СПРАВОЧНИК!H:P,2,0)</f>
        <v>Приволжский ФО</v>
      </c>
    </row>
    <row r="3486" spans="1:11" x14ac:dyDescent="0.2">
      <c r="A3486" t="s">
        <v>600</v>
      </c>
      <c r="B3486" t="s">
        <v>591</v>
      </c>
      <c r="C3486" s="1" t="s">
        <v>418</v>
      </c>
      <c r="D3486" s="1" t="s">
        <v>1748</v>
      </c>
      <c r="E3486" s="2">
        <v>235</v>
      </c>
      <c r="F3486" s="3">
        <v>120</v>
      </c>
      <c r="G3486" s="2">
        <v>1064</v>
      </c>
      <c r="H3486" s="3">
        <v>686</v>
      </c>
      <c r="I3486" s="69" t="str">
        <f>VLOOKUP(C3486,СПРАВОЧНИК!B:D,2,0)</f>
        <v>ЯПОНИЯ</v>
      </c>
      <c r="J3486" s="69" t="str">
        <f>VLOOKUP(C3486,СПРАВОЧНИК!B:D,3,0)</f>
        <v>ИНОМАРКИ</v>
      </c>
      <c r="K3486" s="69" t="str">
        <f>VLOOKUP(СВОД2023[[#This Row],[ФО]],СПРАВОЧНИК!H:P,2,0)</f>
        <v>Приволжский ФО</v>
      </c>
    </row>
    <row r="3487" spans="1:11" x14ac:dyDescent="0.2">
      <c r="A3487" t="s">
        <v>600</v>
      </c>
      <c r="B3487" t="s">
        <v>591</v>
      </c>
      <c r="C3487" s="1" t="s">
        <v>418</v>
      </c>
      <c r="D3487" s="1" t="s">
        <v>434</v>
      </c>
      <c r="E3487" s="2">
        <v>183</v>
      </c>
      <c r="F3487" s="3">
        <v>151</v>
      </c>
      <c r="G3487" s="2">
        <v>961</v>
      </c>
      <c r="H3487" s="3">
        <v>761</v>
      </c>
      <c r="I3487" s="69" t="str">
        <f>VLOOKUP(C3487,СПРАВОЧНИК!B:D,2,0)</f>
        <v>ЯПОНИЯ</v>
      </c>
      <c r="J3487" s="69" t="str">
        <f>VLOOKUP(C3487,СПРАВОЧНИК!B:D,3,0)</f>
        <v>ИНОМАРКИ</v>
      </c>
      <c r="K3487" s="69" t="str">
        <f>VLOOKUP(СВОД2023[[#This Row],[ФО]],СПРАВОЧНИК!H:P,2,0)</f>
        <v>Приволжский ФО</v>
      </c>
    </row>
    <row r="3488" spans="1:11" x14ac:dyDescent="0.2">
      <c r="A3488" t="s">
        <v>600</v>
      </c>
      <c r="B3488" t="s">
        <v>591</v>
      </c>
      <c r="C3488" s="1" t="s">
        <v>418</v>
      </c>
      <c r="D3488" s="1" t="s">
        <v>1749</v>
      </c>
      <c r="E3488" s="2">
        <v>109</v>
      </c>
      <c r="F3488" s="3">
        <v>89</v>
      </c>
      <c r="G3488" s="2">
        <v>663</v>
      </c>
      <c r="H3488" s="3">
        <v>491</v>
      </c>
      <c r="I3488" s="69" t="str">
        <f>VLOOKUP(C3488,СПРАВОЧНИК!B:D,2,0)</f>
        <v>ЯПОНИЯ</v>
      </c>
      <c r="J3488" s="69" t="str">
        <f>VLOOKUP(C3488,СПРАВОЧНИК!B:D,3,0)</f>
        <v>ИНОМАРКИ</v>
      </c>
      <c r="K3488" s="69" t="str">
        <f>VLOOKUP(СВОД2023[[#This Row],[ФО]],СПРАВОЧНИК!H:P,2,0)</f>
        <v>Приволжский ФО</v>
      </c>
    </row>
    <row r="3489" spans="1:11" x14ac:dyDescent="0.2">
      <c r="A3489" t="s">
        <v>600</v>
      </c>
      <c r="B3489" t="s">
        <v>591</v>
      </c>
      <c r="C3489" s="1" t="s">
        <v>418</v>
      </c>
      <c r="D3489" s="1" t="s">
        <v>844</v>
      </c>
      <c r="E3489" s="2">
        <v>1</v>
      </c>
      <c r="F3489" s="3"/>
      <c r="G3489" s="2">
        <v>2</v>
      </c>
      <c r="H3489" s="3"/>
      <c r="I3489" s="69" t="str">
        <f>VLOOKUP(C3489,СПРАВОЧНИК!B:D,2,0)</f>
        <v>ЯПОНИЯ</v>
      </c>
      <c r="J3489" s="69" t="str">
        <f>VLOOKUP(C3489,СПРАВОЧНИК!B:D,3,0)</f>
        <v>ИНОМАРКИ</v>
      </c>
      <c r="K3489" s="69" t="str">
        <f>VLOOKUP(СВОД2023[[#This Row],[ФО]],СПРАВОЧНИК!H:P,2,0)</f>
        <v>Приволжский ФО</v>
      </c>
    </row>
    <row r="3490" spans="1:11" x14ac:dyDescent="0.2">
      <c r="A3490" t="s">
        <v>600</v>
      </c>
      <c r="B3490" t="s">
        <v>591</v>
      </c>
      <c r="C3490" s="1" t="s">
        <v>418</v>
      </c>
      <c r="D3490" s="1" t="s">
        <v>1750</v>
      </c>
      <c r="E3490" s="2">
        <v>20</v>
      </c>
      <c r="F3490" s="3">
        <v>21</v>
      </c>
      <c r="G3490" s="2">
        <v>105</v>
      </c>
      <c r="H3490" s="3">
        <v>123</v>
      </c>
      <c r="I3490" s="69" t="str">
        <f>VLOOKUP(C3490,СПРАВОЧНИК!B:D,2,0)</f>
        <v>ЯПОНИЯ</v>
      </c>
      <c r="J3490" s="69" t="str">
        <f>VLOOKUP(C3490,СПРАВОЧНИК!B:D,3,0)</f>
        <v>ИНОМАРКИ</v>
      </c>
      <c r="K3490" s="69" t="str">
        <f>VLOOKUP(СВОД2023[[#This Row],[ФО]],СПРАВОЧНИК!H:P,2,0)</f>
        <v>Приволжский ФО</v>
      </c>
    </row>
    <row r="3491" spans="1:11" x14ac:dyDescent="0.2">
      <c r="A3491" t="s">
        <v>600</v>
      </c>
      <c r="B3491" t="s">
        <v>591</v>
      </c>
      <c r="C3491" s="1" t="s">
        <v>418</v>
      </c>
      <c r="D3491" s="1" t="s">
        <v>435</v>
      </c>
      <c r="E3491" s="2"/>
      <c r="F3491" s="3"/>
      <c r="G3491" s="2">
        <v>2</v>
      </c>
      <c r="H3491" s="3">
        <v>1</v>
      </c>
      <c r="I3491" s="69" t="str">
        <f>VLOOKUP(C3491,СПРАВОЧНИК!B:D,2,0)</f>
        <v>ЯПОНИЯ</v>
      </c>
      <c r="J3491" s="69" t="str">
        <f>VLOOKUP(C3491,СПРАВОЧНИК!B:D,3,0)</f>
        <v>ИНОМАРКИ</v>
      </c>
      <c r="K3491" s="69" t="str">
        <f>VLOOKUP(СВОД2023[[#This Row],[ФО]],СПРАВОЧНИК!H:P,2,0)</f>
        <v>Приволжский ФО</v>
      </c>
    </row>
    <row r="3492" spans="1:11" x14ac:dyDescent="0.2">
      <c r="A3492" t="s">
        <v>600</v>
      </c>
      <c r="B3492" t="s">
        <v>591</v>
      </c>
      <c r="C3492" s="1" t="s">
        <v>418</v>
      </c>
      <c r="D3492" s="1" t="s">
        <v>436</v>
      </c>
      <c r="E3492" s="2">
        <v>509</v>
      </c>
      <c r="F3492" s="3">
        <v>316</v>
      </c>
      <c r="G3492" s="2">
        <v>2801</v>
      </c>
      <c r="H3492" s="3">
        <v>1955</v>
      </c>
      <c r="I3492" s="69" t="str">
        <f>VLOOKUP(C3492,СПРАВОЧНИК!B:D,2,0)</f>
        <v>ЯПОНИЯ</v>
      </c>
      <c r="J3492" s="69" t="str">
        <f>VLOOKUP(C3492,СПРАВОЧНИК!B:D,3,0)</f>
        <v>ИНОМАРКИ</v>
      </c>
      <c r="K3492" s="69" t="str">
        <f>VLOOKUP(СВОД2023[[#This Row],[ФО]],СПРАВОЧНИК!H:P,2,0)</f>
        <v>Приволжский ФО</v>
      </c>
    </row>
    <row r="3493" spans="1:11" x14ac:dyDescent="0.2">
      <c r="A3493" t="s">
        <v>600</v>
      </c>
      <c r="B3493" t="s">
        <v>591</v>
      </c>
      <c r="C3493" s="1" t="s">
        <v>2254</v>
      </c>
      <c r="D3493" s="1" t="s">
        <v>2255</v>
      </c>
      <c r="E3493" s="2"/>
      <c r="F3493" s="3">
        <v>1</v>
      </c>
      <c r="G3493" s="2">
        <v>1</v>
      </c>
      <c r="H3493" s="3">
        <v>1</v>
      </c>
      <c r="I3493" s="69" t="str">
        <f>VLOOKUP(C3493,СПРАВОЧНИК!B:D,2,0)</f>
        <v>США</v>
      </c>
      <c r="J3493" s="69" t="str">
        <f>VLOOKUP(C3493,СПРАВОЧНИК!B:D,3,0)</f>
        <v>ИНОМАРКИ</v>
      </c>
      <c r="K3493" s="69" t="str">
        <f>VLOOKUP(СВОД2023[[#This Row],[ФО]],СПРАВОЧНИК!H:P,2,0)</f>
        <v>Приволжский ФО</v>
      </c>
    </row>
    <row r="3494" spans="1:11" x14ac:dyDescent="0.2">
      <c r="A3494" t="s">
        <v>600</v>
      </c>
      <c r="B3494" t="s">
        <v>591</v>
      </c>
      <c r="C3494" s="1" t="s">
        <v>2254</v>
      </c>
      <c r="D3494" s="1" t="s">
        <v>2256</v>
      </c>
      <c r="E3494" s="2"/>
      <c r="F3494" s="3"/>
      <c r="G3494" s="2"/>
      <c r="H3494" s="3">
        <v>2</v>
      </c>
      <c r="I3494" s="69" t="str">
        <f>VLOOKUP(C3494,СПРАВОЧНИК!B:D,2,0)</f>
        <v>США</v>
      </c>
      <c r="J3494" s="69" t="str">
        <f>VLOOKUP(C3494,СПРАВОЧНИК!B:D,3,0)</f>
        <v>ИНОМАРКИ</v>
      </c>
      <c r="K3494" s="69" t="str">
        <f>VLOOKUP(СВОД2023[[#This Row],[ФО]],СПРАВОЧНИК!H:P,2,0)</f>
        <v>Приволжский ФО</v>
      </c>
    </row>
    <row r="3495" spans="1:11" x14ac:dyDescent="0.2">
      <c r="A3495" t="s">
        <v>600</v>
      </c>
      <c r="B3495" t="s">
        <v>591</v>
      </c>
      <c r="C3495" s="1" t="s">
        <v>437</v>
      </c>
      <c r="D3495" s="1" t="s">
        <v>438</v>
      </c>
      <c r="E3495" s="2">
        <v>7</v>
      </c>
      <c r="F3495" s="3"/>
      <c r="G3495" s="2">
        <v>20</v>
      </c>
      <c r="H3495" s="3"/>
      <c r="I3495" s="69" t="str">
        <f>VLOOKUP(C3495,СПРАВОЧНИК!B:D,2,0)</f>
        <v>КИТАЙ</v>
      </c>
      <c r="J3495" s="69" t="str">
        <f>VLOOKUP(C3495,СПРАВОЧНИК!B:D,3,0)</f>
        <v>ИНОМАРКИ</v>
      </c>
      <c r="K3495" s="69" t="str">
        <f>VLOOKUP(СВОД2023[[#This Row],[ФО]],СПРАВОЧНИК!H:P,2,0)</f>
        <v>Приволжский ФО</v>
      </c>
    </row>
    <row r="3496" spans="1:11" x14ac:dyDescent="0.2">
      <c r="A3496" t="s">
        <v>600</v>
      </c>
      <c r="B3496" t="s">
        <v>591</v>
      </c>
      <c r="C3496" s="1" t="s">
        <v>439</v>
      </c>
      <c r="D3496" s="1" t="s">
        <v>1751</v>
      </c>
      <c r="E3496" s="2">
        <v>5</v>
      </c>
      <c r="F3496" s="3">
        <v>3</v>
      </c>
      <c r="G3496" s="2">
        <v>36</v>
      </c>
      <c r="H3496" s="3">
        <v>23</v>
      </c>
      <c r="I3496" s="69" t="str">
        <f>VLOOKUP(C3496,СПРАВОЧНИК!B:D,2,0)</f>
        <v>ЕВРОПА</v>
      </c>
      <c r="J3496" s="69" t="str">
        <f>VLOOKUP(C3496,СПРАВОЧНИК!B:D,3,0)</f>
        <v>ИНОМАРКИ</v>
      </c>
      <c r="K3496" s="69" t="str">
        <f>VLOOKUP(СВОД2023[[#This Row],[ФО]],СПРАВОЧНИК!H:P,2,0)</f>
        <v>Приволжский ФО</v>
      </c>
    </row>
    <row r="3497" spans="1:11" x14ac:dyDescent="0.2">
      <c r="A3497" t="s">
        <v>600</v>
      </c>
      <c r="B3497" t="s">
        <v>591</v>
      </c>
      <c r="C3497" s="1" t="s">
        <v>439</v>
      </c>
      <c r="D3497" s="1" t="s">
        <v>2257</v>
      </c>
      <c r="E3497" s="2">
        <v>1</v>
      </c>
      <c r="F3497" s="3"/>
      <c r="G3497" s="2">
        <v>2</v>
      </c>
      <c r="H3497" s="3"/>
      <c r="I3497" s="69" t="str">
        <f>VLOOKUP(C3497,СПРАВОЧНИК!B:D,2,0)</f>
        <v>ЕВРОПА</v>
      </c>
      <c r="J3497" s="69" t="str">
        <f>VLOOKUP(C3497,СПРАВОЧНИК!B:D,3,0)</f>
        <v>ИНОМАРКИ</v>
      </c>
      <c r="K3497" s="69" t="str">
        <f>VLOOKUP(СВОД2023[[#This Row],[ФО]],СПРАВОЧНИК!H:P,2,0)</f>
        <v>Приволжский ФО</v>
      </c>
    </row>
    <row r="3498" spans="1:11" x14ac:dyDescent="0.2">
      <c r="A3498" t="s">
        <v>600</v>
      </c>
      <c r="B3498" t="s">
        <v>591</v>
      </c>
      <c r="C3498" s="1" t="s">
        <v>439</v>
      </c>
      <c r="D3498" s="1" t="s">
        <v>1752</v>
      </c>
      <c r="E3498" s="2">
        <v>89</v>
      </c>
      <c r="F3498" s="3">
        <v>43</v>
      </c>
      <c r="G3498" s="2">
        <v>413</v>
      </c>
      <c r="H3498" s="3">
        <v>294</v>
      </c>
      <c r="I3498" s="69" t="str">
        <f>VLOOKUP(C3498,СПРАВОЧНИК!B:D,2,0)</f>
        <v>ЕВРОПА</v>
      </c>
      <c r="J3498" s="69" t="str">
        <f>VLOOKUP(C3498,СПРАВОЧНИК!B:D,3,0)</f>
        <v>ИНОМАРКИ</v>
      </c>
      <c r="K3498" s="69" t="str">
        <f>VLOOKUP(СВОД2023[[#This Row],[ФО]],СПРАВОЧНИК!H:P,2,0)</f>
        <v>Приволжский ФО</v>
      </c>
    </row>
    <row r="3499" spans="1:11" x14ac:dyDescent="0.2">
      <c r="A3499" t="s">
        <v>600</v>
      </c>
      <c r="B3499" t="s">
        <v>591</v>
      </c>
      <c r="C3499" s="1" t="s">
        <v>439</v>
      </c>
      <c r="D3499" s="1" t="s">
        <v>2258</v>
      </c>
      <c r="E3499" s="2"/>
      <c r="F3499" s="3"/>
      <c r="G3499" s="2">
        <v>8</v>
      </c>
      <c r="H3499" s="3">
        <v>2</v>
      </c>
      <c r="I3499" s="69" t="str">
        <f>VLOOKUP(C3499,СПРАВОЧНИК!B:D,2,0)</f>
        <v>ЕВРОПА</v>
      </c>
      <c r="J3499" s="69" t="str">
        <f>VLOOKUP(C3499,СПРАВОЧНИК!B:D,3,0)</f>
        <v>ИНОМАРКИ</v>
      </c>
      <c r="K3499" s="69" t="str">
        <f>VLOOKUP(СВОД2023[[#This Row],[ФО]],СПРАВОЧНИК!H:P,2,0)</f>
        <v>Приволжский ФО</v>
      </c>
    </row>
    <row r="3500" spans="1:11" x14ac:dyDescent="0.2">
      <c r="A3500" t="s">
        <v>600</v>
      </c>
      <c r="B3500" t="s">
        <v>591</v>
      </c>
      <c r="C3500" s="1" t="s">
        <v>439</v>
      </c>
      <c r="D3500" s="1" t="s">
        <v>440</v>
      </c>
      <c r="E3500" s="2">
        <v>1338</v>
      </c>
      <c r="F3500" s="3">
        <v>923</v>
      </c>
      <c r="G3500" s="2">
        <v>6720</v>
      </c>
      <c r="H3500" s="3">
        <v>4824</v>
      </c>
      <c r="I3500" s="69" t="str">
        <f>VLOOKUP(C3500,СПРАВОЧНИК!B:D,2,0)</f>
        <v>ЕВРОПА</v>
      </c>
      <c r="J3500" s="69" t="str">
        <f>VLOOKUP(C3500,СПРАВОЧНИК!B:D,3,0)</f>
        <v>ИНОМАРКИ</v>
      </c>
      <c r="K3500" s="69" t="str">
        <f>VLOOKUP(СВОД2023[[#This Row],[ФО]],СПРАВОЧНИК!H:P,2,0)</f>
        <v>Приволжский ФО</v>
      </c>
    </row>
    <row r="3501" spans="1:11" x14ac:dyDescent="0.2">
      <c r="A3501" t="s">
        <v>600</v>
      </c>
      <c r="B3501" t="s">
        <v>591</v>
      </c>
      <c r="C3501" s="1" t="s">
        <v>439</v>
      </c>
      <c r="D3501" s="1" t="s">
        <v>2259</v>
      </c>
      <c r="E3501" s="2">
        <v>1</v>
      </c>
      <c r="F3501" s="3"/>
      <c r="G3501" s="2">
        <v>2</v>
      </c>
      <c r="H3501" s="3">
        <v>4</v>
      </c>
      <c r="I3501" s="69" t="str">
        <f>VLOOKUP(C3501,СПРАВОЧНИК!B:D,2,0)</f>
        <v>ЕВРОПА</v>
      </c>
      <c r="J3501" s="69" t="str">
        <f>VLOOKUP(C3501,СПРАВОЧНИК!B:D,3,0)</f>
        <v>ИНОМАРКИ</v>
      </c>
      <c r="K3501" s="69" t="str">
        <f>VLOOKUP(СВОД2023[[#This Row],[ФО]],СПРАВОЧНИК!H:P,2,0)</f>
        <v>Приволжский ФО</v>
      </c>
    </row>
    <row r="3502" spans="1:11" x14ac:dyDescent="0.2">
      <c r="A3502" t="s">
        <v>600</v>
      </c>
      <c r="B3502" t="s">
        <v>591</v>
      </c>
      <c r="C3502" s="1" t="s">
        <v>439</v>
      </c>
      <c r="D3502" s="1" t="s">
        <v>1753</v>
      </c>
      <c r="E3502" s="2">
        <v>19</v>
      </c>
      <c r="F3502" s="3">
        <v>14</v>
      </c>
      <c r="G3502" s="2">
        <v>100</v>
      </c>
      <c r="H3502" s="3">
        <v>79</v>
      </c>
      <c r="I3502" s="69" t="str">
        <f>VLOOKUP(C3502,СПРАВОЧНИК!B:D,2,0)</f>
        <v>ЕВРОПА</v>
      </c>
      <c r="J3502" s="69" t="str">
        <f>VLOOKUP(C3502,СПРАВОЧНИК!B:D,3,0)</f>
        <v>ИНОМАРКИ</v>
      </c>
      <c r="K3502" s="69" t="str">
        <f>VLOOKUP(СВОД2023[[#This Row],[ФО]],СПРАВОЧНИК!H:P,2,0)</f>
        <v>Приволжский ФО</v>
      </c>
    </row>
    <row r="3503" spans="1:11" x14ac:dyDescent="0.2">
      <c r="A3503" t="s">
        <v>600</v>
      </c>
      <c r="B3503" t="s">
        <v>591</v>
      </c>
      <c r="C3503" s="1" t="s">
        <v>439</v>
      </c>
      <c r="D3503" s="1" t="s">
        <v>441</v>
      </c>
      <c r="E3503" s="2">
        <v>5</v>
      </c>
      <c r="F3503" s="3"/>
      <c r="G3503" s="2">
        <v>19</v>
      </c>
      <c r="H3503" s="3">
        <v>1</v>
      </c>
      <c r="I3503" s="69" t="str">
        <f>VLOOKUP(C3503,СПРАВОЧНИК!B:D,2,0)</f>
        <v>ЕВРОПА</v>
      </c>
      <c r="J3503" s="69" t="str">
        <f>VLOOKUP(C3503,СПРАВОЧНИК!B:D,3,0)</f>
        <v>ИНОМАРКИ</v>
      </c>
      <c r="K3503" s="69" t="str">
        <f>VLOOKUP(СВОД2023[[#This Row],[ФО]],СПРАВОЧНИК!H:P,2,0)</f>
        <v>Приволжский ФО</v>
      </c>
    </row>
    <row r="3504" spans="1:11" x14ac:dyDescent="0.2">
      <c r="A3504" t="s">
        <v>600</v>
      </c>
      <c r="B3504" t="s">
        <v>591</v>
      </c>
      <c r="C3504" s="1" t="s">
        <v>439</v>
      </c>
      <c r="D3504" s="1" t="s">
        <v>1754</v>
      </c>
      <c r="E3504" s="2">
        <v>112</v>
      </c>
      <c r="F3504" s="3">
        <v>47</v>
      </c>
      <c r="G3504" s="2">
        <v>551</v>
      </c>
      <c r="H3504" s="3">
        <v>277</v>
      </c>
      <c r="I3504" s="69" t="str">
        <f>VLOOKUP(C3504,СПРАВОЧНИК!B:D,2,0)</f>
        <v>ЕВРОПА</v>
      </c>
      <c r="J3504" s="69" t="str">
        <f>VLOOKUP(C3504,СПРАВОЧНИК!B:D,3,0)</f>
        <v>ИНОМАРКИ</v>
      </c>
      <c r="K3504" s="69" t="str">
        <f>VLOOKUP(СВОД2023[[#This Row],[ФО]],СПРАВОЧНИК!H:P,2,0)</f>
        <v>Приволжский ФО</v>
      </c>
    </row>
    <row r="3505" spans="1:11" x14ac:dyDescent="0.2">
      <c r="A3505" t="s">
        <v>600</v>
      </c>
      <c r="B3505" t="s">
        <v>591</v>
      </c>
      <c r="C3505" s="1" t="s">
        <v>439</v>
      </c>
      <c r="D3505" s="1" t="s">
        <v>2260</v>
      </c>
      <c r="E3505" s="2">
        <v>1</v>
      </c>
      <c r="F3505" s="3">
        <v>2</v>
      </c>
      <c r="G3505" s="2">
        <v>15</v>
      </c>
      <c r="H3505" s="3">
        <v>25</v>
      </c>
      <c r="I3505" s="69" t="str">
        <f>VLOOKUP(C3505,СПРАВОЧНИК!B:D,2,0)</f>
        <v>ЕВРОПА</v>
      </c>
      <c r="J3505" s="69" t="str">
        <f>VLOOKUP(C3505,СПРАВОЧНИК!B:D,3,0)</f>
        <v>ИНОМАРКИ</v>
      </c>
      <c r="K3505" s="69" t="str">
        <f>VLOOKUP(СВОД2023[[#This Row],[ФО]],СПРАВОЧНИК!H:P,2,0)</f>
        <v>Приволжский ФО</v>
      </c>
    </row>
    <row r="3506" spans="1:11" x14ac:dyDescent="0.2">
      <c r="A3506" t="s">
        <v>600</v>
      </c>
      <c r="B3506" t="s">
        <v>591</v>
      </c>
      <c r="C3506" s="1" t="s">
        <v>439</v>
      </c>
      <c r="D3506" s="1" t="s">
        <v>1755</v>
      </c>
      <c r="E3506" s="2">
        <v>65</v>
      </c>
      <c r="F3506" s="3">
        <v>44</v>
      </c>
      <c r="G3506" s="2">
        <v>394</v>
      </c>
      <c r="H3506" s="3">
        <v>223</v>
      </c>
      <c r="I3506" s="69" t="str">
        <f>VLOOKUP(C3506,СПРАВОЧНИК!B:D,2,0)</f>
        <v>ЕВРОПА</v>
      </c>
      <c r="J3506" s="69" t="str">
        <f>VLOOKUP(C3506,СПРАВОЧНИК!B:D,3,0)</f>
        <v>ИНОМАРКИ</v>
      </c>
      <c r="K3506" s="69" t="str">
        <f>VLOOKUP(СВОД2023[[#This Row],[ФО]],СПРАВОЧНИК!H:P,2,0)</f>
        <v>Приволжский ФО</v>
      </c>
    </row>
    <row r="3507" spans="1:11" x14ac:dyDescent="0.2">
      <c r="A3507" t="s">
        <v>600</v>
      </c>
      <c r="B3507" t="s">
        <v>591</v>
      </c>
      <c r="C3507" s="1" t="s">
        <v>439</v>
      </c>
      <c r="D3507" s="1" t="s">
        <v>442</v>
      </c>
      <c r="E3507" s="2">
        <v>91</v>
      </c>
      <c r="F3507" s="3">
        <v>61</v>
      </c>
      <c r="G3507" s="2">
        <v>488</v>
      </c>
      <c r="H3507" s="3">
        <v>321</v>
      </c>
      <c r="I3507" s="69" t="str">
        <f>VLOOKUP(C3507,СПРАВОЧНИК!B:D,2,0)</f>
        <v>ЕВРОПА</v>
      </c>
      <c r="J3507" s="69" t="str">
        <f>VLOOKUP(C3507,СПРАВОЧНИК!B:D,3,0)</f>
        <v>ИНОМАРКИ</v>
      </c>
      <c r="K3507" s="69" t="str">
        <f>VLOOKUP(СВОД2023[[#This Row],[ФО]],СПРАВОЧНИК!H:P,2,0)</f>
        <v>Приволжский ФО</v>
      </c>
    </row>
    <row r="3508" spans="1:11" x14ac:dyDescent="0.2">
      <c r="A3508" t="s">
        <v>600</v>
      </c>
      <c r="B3508" t="s">
        <v>591</v>
      </c>
      <c r="C3508" s="1" t="s">
        <v>439</v>
      </c>
      <c r="D3508" s="1" t="s">
        <v>1756</v>
      </c>
      <c r="E3508" s="2">
        <v>1</v>
      </c>
      <c r="F3508" s="3">
        <v>2</v>
      </c>
      <c r="G3508" s="2">
        <v>5</v>
      </c>
      <c r="H3508" s="3">
        <v>9</v>
      </c>
      <c r="I3508" s="69" t="str">
        <f>VLOOKUP(C3508,СПРАВОЧНИК!B:D,2,0)</f>
        <v>ЕВРОПА</v>
      </c>
      <c r="J3508" s="69" t="str">
        <f>VLOOKUP(C3508,СПРАВОЧНИК!B:D,3,0)</f>
        <v>ИНОМАРКИ</v>
      </c>
      <c r="K3508" s="69" t="str">
        <f>VLOOKUP(СВОД2023[[#This Row],[ФО]],СПРАВОЧНИК!H:P,2,0)</f>
        <v>Приволжский ФО</v>
      </c>
    </row>
    <row r="3509" spans="1:11" x14ac:dyDescent="0.2">
      <c r="A3509" t="s">
        <v>600</v>
      </c>
      <c r="B3509" t="s">
        <v>591</v>
      </c>
      <c r="C3509" s="1" t="s">
        <v>439</v>
      </c>
      <c r="D3509" s="1" t="s">
        <v>1757</v>
      </c>
      <c r="E3509" s="2">
        <v>14</v>
      </c>
      <c r="F3509" s="3">
        <v>13</v>
      </c>
      <c r="G3509" s="2">
        <v>103</v>
      </c>
      <c r="H3509" s="3">
        <v>89</v>
      </c>
      <c r="I3509" s="69" t="str">
        <f>VLOOKUP(C3509,СПРАВОЧНИК!B:D,2,0)</f>
        <v>ЕВРОПА</v>
      </c>
      <c r="J3509" s="69" t="str">
        <f>VLOOKUP(C3509,СПРАВОЧНИК!B:D,3,0)</f>
        <v>ИНОМАРКИ</v>
      </c>
      <c r="K3509" s="69" t="str">
        <f>VLOOKUP(СВОД2023[[#This Row],[ФО]],СПРАВОЧНИК!H:P,2,0)</f>
        <v>Приволжский ФО</v>
      </c>
    </row>
    <row r="3510" spans="1:11" x14ac:dyDescent="0.2">
      <c r="A3510" t="s">
        <v>600</v>
      </c>
      <c r="B3510" t="s">
        <v>591</v>
      </c>
      <c r="C3510" s="1" t="s">
        <v>439</v>
      </c>
      <c r="D3510" s="1" t="s">
        <v>2261</v>
      </c>
      <c r="E3510" s="2"/>
      <c r="F3510" s="3">
        <v>1</v>
      </c>
      <c r="G3510" s="2"/>
      <c r="H3510" s="3">
        <v>1</v>
      </c>
      <c r="I3510" s="69" t="str">
        <f>VLOOKUP(C3510,СПРАВОЧНИК!B:D,2,0)</f>
        <v>ЕВРОПА</v>
      </c>
      <c r="J3510" s="69" t="str">
        <f>VLOOKUP(C3510,СПРАВОЧНИК!B:D,3,0)</f>
        <v>ИНОМАРКИ</v>
      </c>
      <c r="K3510" s="69" t="str">
        <f>VLOOKUP(СВОД2023[[#This Row],[ФО]],СПРАВОЧНИК!H:P,2,0)</f>
        <v>Приволжский ФО</v>
      </c>
    </row>
    <row r="3511" spans="1:11" x14ac:dyDescent="0.2">
      <c r="A3511" t="s">
        <v>600</v>
      </c>
      <c r="B3511" t="s">
        <v>591</v>
      </c>
      <c r="C3511" s="1" t="s">
        <v>439</v>
      </c>
      <c r="D3511" s="1" t="s">
        <v>845</v>
      </c>
      <c r="E3511" s="2">
        <v>305</v>
      </c>
      <c r="F3511" s="3">
        <v>232</v>
      </c>
      <c r="G3511" s="2">
        <v>1740</v>
      </c>
      <c r="H3511" s="3">
        <v>1235</v>
      </c>
      <c r="I3511" s="69" t="str">
        <f>VLOOKUP(C3511,СПРАВОЧНИК!B:D,2,0)</f>
        <v>ЕВРОПА</v>
      </c>
      <c r="J3511" s="69" t="str">
        <f>VLOOKUP(C3511,СПРАВОЧНИК!B:D,3,0)</f>
        <v>ИНОМАРКИ</v>
      </c>
      <c r="K3511" s="69" t="str">
        <f>VLOOKUP(СВОД2023[[#This Row],[ФО]],СПРАВОЧНИК!H:P,2,0)</f>
        <v>Приволжский ФО</v>
      </c>
    </row>
    <row r="3512" spans="1:11" x14ac:dyDescent="0.2">
      <c r="A3512" t="s">
        <v>600</v>
      </c>
      <c r="B3512" t="s">
        <v>591</v>
      </c>
      <c r="C3512" s="1" t="s">
        <v>439</v>
      </c>
      <c r="D3512" s="1" t="s">
        <v>443</v>
      </c>
      <c r="E3512" s="2">
        <v>2</v>
      </c>
      <c r="F3512" s="3"/>
      <c r="G3512" s="2">
        <v>6</v>
      </c>
      <c r="H3512" s="3"/>
      <c r="I3512" s="69" t="str">
        <f>VLOOKUP(C3512,СПРАВОЧНИК!B:D,2,0)</f>
        <v>ЕВРОПА</v>
      </c>
      <c r="J3512" s="69" t="str">
        <f>VLOOKUP(C3512,СПРАВОЧНИК!B:D,3,0)</f>
        <v>ИНОМАРКИ</v>
      </c>
      <c r="K3512" s="69" t="str">
        <f>VLOOKUP(СВОД2023[[#This Row],[ФО]],СПРАВОЧНИК!H:P,2,0)</f>
        <v>Приволжский ФО</v>
      </c>
    </row>
    <row r="3513" spans="1:11" x14ac:dyDescent="0.2">
      <c r="A3513" t="s">
        <v>600</v>
      </c>
      <c r="B3513" t="s">
        <v>591</v>
      </c>
      <c r="C3513" s="1" t="s">
        <v>439</v>
      </c>
      <c r="D3513" s="1" t="s">
        <v>2262</v>
      </c>
      <c r="E3513" s="2">
        <v>1</v>
      </c>
      <c r="F3513" s="3"/>
      <c r="G3513" s="2">
        <v>1</v>
      </c>
      <c r="H3513" s="3">
        <v>1</v>
      </c>
      <c r="I3513" s="69" t="str">
        <f>VLOOKUP(C3513,СПРАВОЧНИК!B:D,2,0)</f>
        <v>ЕВРОПА</v>
      </c>
      <c r="J3513" s="69" t="str">
        <f>VLOOKUP(C3513,СПРАВОЧНИК!B:D,3,0)</f>
        <v>ИНОМАРКИ</v>
      </c>
      <c r="K3513" s="69" t="str">
        <f>VLOOKUP(СВОД2023[[#This Row],[ФО]],СПРАВОЧНИК!H:P,2,0)</f>
        <v>Приволжский ФО</v>
      </c>
    </row>
    <row r="3514" spans="1:11" x14ac:dyDescent="0.2">
      <c r="A3514" t="s">
        <v>600</v>
      </c>
      <c r="B3514" t="s">
        <v>591</v>
      </c>
      <c r="C3514" s="1" t="s">
        <v>439</v>
      </c>
      <c r="D3514" s="1" t="s">
        <v>1758</v>
      </c>
      <c r="E3514" s="2">
        <v>2</v>
      </c>
      <c r="F3514" s="3">
        <v>3</v>
      </c>
      <c r="G3514" s="2">
        <v>21</v>
      </c>
      <c r="H3514" s="3">
        <v>10</v>
      </c>
      <c r="I3514" s="69" t="str">
        <f>VLOOKUP(C3514,СПРАВОЧНИК!B:D,2,0)</f>
        <v>ЕВРОПА</v>
      </c>
      <c r="J3514" s="69" t="str">
        <f>VLOOKUP(C3514,СПРАВОЧНИК!B:D,3,0)</f>
        <v>ИНОМАРКИ</v>
      </c>
      <c r="K3514" s="69" t="str">
        <f>VLOOKUP(СВОД2023[[#This Row],[ФО]],СПРАВОЧНИК!H:P,2,0)</f>
        <v>Приволжский ФО</v>
      </c>
    </row>
    <row r="3515" spans="1:11" x14ac:dyDescent="0.2">
      <c r="A3515" t="s">
        <v>600</v>
      </c>
      <c r="B3515" t="s">
        <v>591</v>
      </c>
      <c r="C3515" s="1" t="s">
        <v>439</v>
      </c>
      <c r="D3515" s="1" t="s">
        <v>2263</v>
      </c>
      <c r="E3515" s="2"/>
      <c r="F3515" s="3">
        <v>2</v>
      </c>
      <c r="G3515" s="2">
        <v>1</v>
      </c>
      <c r="H3515" s="3">
        <v>6</v>
      </c>
      <c r="I3515" s="69" t="str">
        <f>VLOOKUP(C3515,СПРАВОЧНИК!B:D,2,0)</f>
        <v>ЕВРОПА</v>
      </c>
      <c r="J3515" s="69" t="str">
        <f>VLOOKUP(C3515,СПРАВОЧНИК!B:D,3,0)</f>
        <v>ИНОМАРКИ</v>
      </c>
      <c r="K3515" s="69" t="str">
        <f>VLOOKUP(СВОД2023[[#This Row],[ФО]],СПРАВОЧНИК!H:P,2,0)</f>
        <v>Приволжский ФО</v>
      </c>
    </row>
    <row r="3516" spans="1:11" x14ac:dyDescent="0.2">
      <c r="A3516" t="s">
        <v>600</v>
      </c>
      <c r="B3516" t="s">
        <v>591</v>
      </c>
      <c r="C3516" s="1" t="s">
        <v>439</v>
      </c>
      <c r="D3516" s="1" t="s">
        <v>2264</v>
      </c>
      <c r="E3516" s="2">
        <v>2</v>
      </c>
      <c r="F3516" s="3"/>
      <c r="G3516" s="2">
        <v>6</v>
      </c>
      <c r="H3516" s="3">
        <v>3</v>
      </c>
      <c r="I3516" s="69" t="str">
        <f>VLOOKUP(C3516,СПРАВОЧНИК!B:D,2,0)</f>
        <v>ЕВРОПА</v>
      </c>
      <c r="J3516" s="69" t="str">
        <f>VLOOKUP(C3516,СПРАВОЧНИК!B:D,3,0)</f>
        <v>ИНОМАРКИ</v>
      </c>
      <c r="K3516" s="69" t="str">
        <f>VLOOKUP(СВОД2023[[#This Row],[ФО]],СПРАВОЧНИК!H:P,2,0)</f>
        <v>Приволжский ФО</v>
      </c>
    </row>
    <row r="3517" spans="1:11" x14ac:dyDescent="0.2">
      <c r="A3517" t="s">
        <v>600</v>
      </c>
      <c r="B3517" t="s">
        <v>591</v>
      </c>
      <c r="C3517" s="1" t="s">
        <v>439</v>
      </c>
      <c r="D3517" s="1" t="s">
        <v>2265</v>
      </c>
      <c r="E3517" s="2">
        <v>1</v>
      </c>
      <c r="F3517" s="3">
        <v>2</v>
      </c>
      <c r="G3517" s="2">
        <v>9</v>
      </c>
      <c r="H3517" s="3">
        <v>2</v>
      </c>
      <c r="I3517" s="69" t="str">
        <f>VLOOKUP(C3517,СПРАВОЧНИК!B:D,2,0)</f>
        <v>ЕВРОПА</v>
      </c>
      <c r="J3517" s="69" t="str">
        <f>VLOOKUP(C3517,СПРАВОЧНИК!B:D,3,0)</f>
        <v>ИНОМАРКИ</v>
      </c>
      <c r="K3517" s="69" t="str">
        <f>VLOOKUP(СВОД2023[[#This Row],[ФО]],СПРАВОЧНИК!H:P,2,0)</f>
        <v>Приволжский ФО</v>
      </c>
    </row>
    <row r="3518" spans="1:11" x14ac:dyDescent="0.2">
      <c r="A3518" t="s">
        <v>600</v>
      </c>
      <c r="B3518" t="s">
        <v>591</v>
      </c>
      <c r="C3518" s="1" t="s">
        <v>439</v>
      </c>
      <c r="D3518" s="1" t="s">
        <v>2266</v>
      </c>
      <c r="E3518" s="2">
        <v>4</v>
      </c>
      <c r="F3518" s="3">
        <v>2</v>
      </c>
      <c r="G3518" s="2">
        <v>10</v>
      </c>
      <c r="H3518" s="3">
        <v>10</v>
      </c>
      <c r="I3518" s="69" t="str">
        <f>VLOOKUP(C3518,СПРАВОЧНИК!B:D,2,0)</f>
        <v>ЕВРОПА</v>
      </c>
      <c r="J3518" s="69" t="str">
        <f>VLOOKUP(C3518,СПРАВОЧНИК!B:D,3,0)</f>
        <v>ИНОМАРКИ</v>
      </c>
      <c r="K3518" s="69" t="str">
        <f>VLOOKUP(СВОД2023[[#This Row],[ФО]],СПРАВОЧНИК!H:P,2,0)</f>
        <v>Приволжский ФО</v>
      </c>
    </row>
    <row r="3519" spans="1:11" x14ac:dyDescent="0.2">
      <c r="A3519" t="s">
        <v>600</v>
      </c>
      <c r="B3519" t="s">
        <v>591</v>
      </c>
      <c r="C3519" s="1" t="s">
        <v>439</v>
      </c>
      <c r="D3519" s="1" t="s">
        <v>1759</v>
      </c>
      <c r="E3519" s="2">
        <v>111</v>
      </c>
      <c r="F3519" s="3">
        <v>91</v>
      </c>
      <c r="G3519" s="2">
        <v>573</v>
      </c>
      <c r="H3519" s="3">
        <v>500</v>
      </c>
      <c r="I3519" s="69" t="str">
        <f>VLOOKUP(C3519,СПРАВОЧНИК!B:D,2,0)</f>
        <v>ЕВРОПА</v>
      </c>
      <c r="J3519" s="69" t="str">
        <f>VLOOKUP(C3519,СПРАВОЧНИК!B:D,3,0)</f>
        <v>ИНОМАРКИ</v>
      </c>
      <c r="K3519" s="69" t="str">
        <f>VLOOKUP(СВОД2023[[#This Row],[ФО]],СПРАВОЧНИК!H:P,2,0)</f>
        <v>Приволжский ФО</v>
      </c>
    </row>
    <row r="3520" spans="1:11" x14ac:dyDescent="0.2">
      <c r="A3520" t="s">
        <v>600</v>
      </c>
      <c r="B3520" t="s">
        <v>591</v>
      </c>
      <c r="C3520" s="1" t="s">
        <v>439</v>
      </c>
      <c r="D3520" s="1" t="s">
        <v>1760</v>
      </c>
      <c r="E3520" s="2">
        <v>127</v>
      </c>
      <c r="F3520" s="3">
        <v>87</v>
      </c>
      <c r="G3520" s="2">
        <v>640</v>
      </c>
      <c r="H3520" s="3">
        <v>458</v>
      </c>
      <c r="I3520" s="69" t="str">
        <f>VLOOKUP(C3520,СПРАВОЧНИК!B:D,2,0)</f>
        <v>ЕВРОПА</v>
      </c>
      <c r="J3520" s="69" t="str">
        <f>VLOOKUP(C3520,СПРАВОЧНИК!B:D,3,0)</f>
        <v>ИНОМАРКИ</v>
      </c>
      <c r="K3520" s="69" t="str">
        <f>VLOOKUP(СВОД2023[[#This Row],[ФО]],СПРАВОЧНИК!H:P,2,0)</f>
        <v>Приволжский ФО</v>
      </c>
    </row>
    <row r="3521" spans="1:11" x14ac:dyDescent="0.2">
      <c r="A3521" t="s">
        <v>600</v>
      </c>
      <c r="B3521" t="s">
        <v>591</v>
      </c>
      <c r="C3521" s="1" t="s">
        <v>445</v>
      </c>
      <c r="D3521" s="1" t="s">
        <v>1761</v>
      </c>
      <c r="E3521" s="2">
        <v>4</v>
      </c>
      <c r="F3521" s="3"/>
      <c r="G3521" s="2">
        <v>6</v>
      </c>
      <c r="H3521" s="3">
        <v>6</v>
      </c>
      <c r="I3521" s="69" t="str">
        <f>VLOOKUP(C3521,СПРАВОЧНИК!B:D,2,0)</f>
        <v>ЕВРОПА</v>
      </c>
      <c r="J3521" s="69" t="str">
        <f>VLOOKUP(C3521,СПРАВОЧНИК!B:D,3,0)</f>
        <v>ИНОМАРКИ</v>
      </c>
      <c r="K3521" s="69" t="str">
        <f>VLOOKUP(СВОД2023[[#This Row],[ФО]],СПРАВОЧНИК!H:P,2,0)</f>
        <v>Приволжский ФО</v>
      </c>
    </row>
    <row r="3522" spans="1:11" x14ac:dyDescent="0.2">
      <c r="A3522" t="s">
        <v>600</v>
      </c>
      <c r="B3522" t="s">
        <v>591</v>
      </c>
      <c r="C3522" s="1" t="s">
        <v>445</v>
      </c>
      <c r="D3522" s="1" t="s">
        <v>2267</v>
      </c>
      <c r="E3522" s="2"/>
      <c r="F3522" s="3"/>
      <c r="G3522" s="2"/>
      <c r="H3522" s="3">
        <v>2</v>
      </c>
      <c r="I3522" s="69" t="str">
        <f>VLOOKUP(C3522,СПРАВОЧНИК!B:D,2,0)</f>
        <v>ЕВРОПА</v>
      </c>
      <c r="J3522" s="69" t="str">
        <f>VLOOKUP(C3522,СПРАВОЧНИК!B:D,3,0)</f>
        <v>ИНОМАРКИ</v>
      </c>
      <c r="K3522" s="69" t="str">
        <f>VLOOKUP(СВОД2023[[#This Row],[ФО]],СПРАВОЧНИК!H:P,2,0)</f>
        <v>Приволжский ФО</v>
      </c>
    </row>
    <row r="3523" spans="1:11" x14ac:dyDescent="0.2">
      <c r="A3523" t="s">
        <v>600</v>
      </c>
      <c r="B3523" t="s">
        <v>591</v>
      </c>
      <c r="C3523" s="1" t="s">
        <v>445</v>
      </c>
      <c r="D3523" s="1" t="s">
        <v>1762</v>
      </c>
      <c r="E3523" s="2">
        <v>31</v>
      </c>
      <c r="F3523" s="3">
        <v>25</v>
      </c>
      <c r="G3523" s="2">
        <v>132</v>
      </c>
      <c r="H3523" s="3">
        <v>112</v>
      </c>
      <c r="I3523" s="69" t="str">
        <f>VLOOKUP(C3523,СПРАВОЧНИК!B:D,2,0)</f>
        <v>ЕВРОПА</v>
      </c>
      <c r="J3523" s="69" t="str">
        <f>VLOOKUP(C3523,СПРАВОЧНИК!B:D,3,0)</f>
        <v>ИНОМАРКИ</v>
      </c>
      <c r="K3523" s="69" t="str">
        <f>VLOOKUP(СВОД2023[[#This Row],[ФО]],СПРАВОЧНИК!H:P,2,0)</f>
        <v>Приволжский ФО</v>
      </c>
    </row>
    <row r="3524" spans="1:11" x14ac:dyDescent="0.2">
      <c r="A3524" t="s">
        <v>600</v>
      </c>
      <c r="B3524" t="s">
        <v>591</v>
      </c>
      <c r="C3524" s="1" t="s">
        <v>445</v>
      </c>
      <c r="D3524" s="1" t="s">
        <v>446</v>
      </c>
      <c r="E3524" s="2">
        <v>6</v>
      </c>
      <c r="F3524" s="3">
        <v>4</v>
      </c>
      <c r="G3524" s="2">
        <v>32</v>
      </c>
      <c r="H3524" s="3">
        <v>12</v>
      </c>
      <c r="I3524" s="69" t="str">
        <f>VLOOKUP(C3524,СПРАВОЧНИК!B:D,2,0)</f>
        <v>ЕВРОПА</v>
      </c>
      <c r="J3524" s="69" t="str">
        <f>VLOOKUP(C3524,СПРАВОЧНИК!B:D,3,0)</f>
        <v>ИНОМАРКИ</v>
      </c>
      <c r="K3524" s="69" t="str">
        <f>VLOOKUP(СВОД2023[[#This Row],[ФО]],СПРАВОЧНИК!H:P,2,0)</f>
        <v>Приволжский ФО</v>
      </c>
    </row>
    <row r="3525" spans="1:11" x14ac:dyDescent="0.2">
      <c r="A3525" t="s">
        <v>600</v>
      </c>
      <c r="B3525" t="s">
        <v>591</v>
      </c>
      <c r="C3525" s="1" t="s">
        <v>445</v>
      </c>
      <c r="D3525" s="1" t="s">
        <v>1763</v>
      </c>
      <c r="E3525" s="2">
        <v>143</v>
      </c>
      <c r="F3525" s="3">
        <v>94</v>
      </c>
      <c r="G3525" s="2">
        <v>641</v>
      </c>
      <c r="H3525" s="3">
        <v>562</v>
      </c>
      <c r="I3525" s="69" t="str">
        <f>VLOOKUP(C3525,СПРАВОЧНИК!B:D,2,0)</f>
        <v>ЕВРОПА</v>
      </c>
      <c r="J3525" s="69" t="str">
        <f>VLOOKUP(C3525,СПРАВОЧНИК!B:D,3,0)</f>
        <v>ИНОМАРКИ</v>
      </c>
      <c r="K3525" s="69" t="str">
        <f>VLOOKUP(СВОД2023[[#This Row],[ФО]],СПРАВОЧНИК!H:P,2,0)</f>
        <v>Приволжский ФО</v>
      </c>
    </row>
    <row r="3526" spans="1:11" x14ac:dyDescent="0.2">
      <c r="A3526" t="s">
        <v>600</v>
      </c>
      <c r="B3526" t="s">
        <v>591</v>
      </c>
      <c r="C3526" s="1" t="s">
        <v>445</v>
      </c>
      <c r="D3526" s="1" t="s">
        <v>1764</v>
      </c>
      <c r="E3526" s="2"/>
      <c r="F3526" s="3">
        <v>2</v>
      </c>
      <c r="G3526" s="2">
        <v>5</v>
      </c>
      <c r="H3526" s="3">
        <v>4</v>
      </c>
      <c r="I3526" s="69" t="str">
        <f>VLOOKUP(C3526,СПРАВОЧНИК!B:D,2,0)</f>
        <v>ЕВРОПА</v>
      </c>
      <c r="J3526" s="69" t="str">
        <f>VLOOKUP(C3526,СПРАВОЧНИК!B:D,3,0)</f>
        <v>ИНОМАРКИ</v>
      </c>
      <c r="K3526" s="69" t="str">
        <f>VLOOKUP(СВОД2023[[#This Row],[ФО]],СПРАВОЧНИК!H:P,2,0)</f>
        <v>Приволжский ФО</v>
      </c>
    </row>
    <row r="3527" spans="1:11" x14ac:dyDescent="0.2">
      <c r="A3527" t="s">
        <v>600</v>
      </c>
      <c r="B3527" t="s">
        <v>591</v>
      </c>
      <c r="C3527" s="1" t="s">
        <v>445</v>
      </c>
      <c r="D3527" s="1" t="s">
        <v>1765</v>
      </c>
      <c r="E3527" s="2">
        <v>60</v>
      </c>
      <c r="F3527" s="3">
        <v>33</v>
      </c>
      <c r="G3527" s="2">
        <v>261</v>
      </c>
      <c r="H3527" s="3">
        <v>178</v>
      </c>
      <c r="I3527" s="69" t="str">
        <f>VLOOKUP(C3527,СПРАВОЧНИК!B:D,2,0)</f>
        <v>ЕВРОПА</v>
      </c>
      <c r="J3527" s="69" t="str">
        <f>VLOOKUP(C3527,СПРАВОЧНИК!B:D,3,0)</f>
        <v>ИНОМАРКИ</v>
      </c>
      <c r="K3527" s="69" t="str">
        <f>VLOOKUP(СВОД2023[[#This Row],[ФО]],СПРАВОЧНИК!H:P,2,0)</f>
        <v>Приволжский ФО</v>
      </c>
    </row>
    <row r="3528" spans="1:11" x14ac:dyDescent="0.2">
      <c r="A3528" t="s">
        <v>600</v>
      </c>
      <c r="B3528" t="s">
        <v>591</v>
      </c>
      <c r="C3528" s="1" t="s">
        <v>445</v>
      </c>
      <c r="D3528" s="1" t="s">
        <v>1766</v>
      </c>
      <c r="E3528" s="2">
        <v>1</v>
      </c>
      <c r="F3528" s="3"/>
      <c r="G3528" s="2">
        <v>5</v>
      </c>
      <c r="H3528" s="3">
        <v>4</v>
      </c>
      <c r="I3528" s="69" t="str">
        <f>VLOOKUP(C3528,СПРАВОЧНИК!B:D,2,0)</f>
        <v>ЕВРОПА</v>
      </c>
      <c r="J3528" s="69" t="str">
        <f>VLOOKUP(C3528,СПРАВОЧНИК!B:D,3,0)</f>
        <v>ИНОМАРКИ</v>
      </c>
      <c r="K3528" s="69" t="str">
        <f>VLOOKUP(СВОД2023[[#This Row],[ФО]],СПРАВОЧНИК!H:P,2,0)</f>
        <v>Приволжский ФО</v>
      </c>
    </row>
    <row r="3529" spans="1:11" x14ac:dyDescent="0.2">
      <c r="A3529" t="s">
        <v>600</v>
      </c>
      <c r="B3529" t="s">
        <v>591</v>
      </c>
      <c r="C3529" s="1" t="s">
        <v>445</v>
      </c>
      <c r="D3529" s="1" t="s">
        <v>447</v>
      </c>
      <c r="E3529" s="2">
        <v>6</v>
      </c>
      <c r="F3529" s="3">
        <v>2</v>
      </c>
      <c r="G3529" s="2">
        <v>33</v>
      </c>
      <c r="H3529" s="3">
        <v>20</v>
      </c>
      <c r="I3529" s="69" t="str">
        <f>VLOOKUP(C3529,СПРАВОЧНИК!B:D,2,0)</f>
        <v>ЕВРОПА</v>
      </c>
      <c r="J3529" s="69" t="str">
        <f>VLOOKUP(C3529,СПРАВОЧНИК!B:D,3,0)</f>
        <v>ИНОМАРКИ</v>
      </c>
      <c r="K3529" s="69" t="str">
        <f>VLOOKUP(СВОД2023[[#This Row],[ФО]],СПРАВОЧНИК!H:P,2,0)</f>
        <v>Приволжский ФО</v>
      </c>
    </row>
    <row r="3530" spans="1:11" x14ac:dyDescent="0.2">
      <c r="A3530" t="s">
        <v>600</v>
      </c>
      <c r="B3530" t="s">
        <v>591</v>
      </c>
      <c r="C3530" s="1" t="s">
        <v>445</v>
      </c>
      <c r="D3530" s="1" t="s">
        <v>448</v>
      </c>
      <c r="E3530" s="2">
        <v>45</v>
      </c>
      <c r="F3530" s="3">
        <v>22</v>
      </c>
      <c r="G3530" s="2">
        <v>226</v>
      </c>
      <c r="H3530" s="3">
        <v>154</v>
      </c>
      <c r="I3530" s="69" t="str">
        <f>VLOOKUP(C3530,СПРАВОЧНИК!B:D,2,0)</f>
        <v>ЕВРОПА</v>
      </c>
      <c r="J3530" s="69" t="str">
        <f>VLOOKUP(C3530,СПРАВОЧНИК!B:D,3,0)</f>
        <v>ИНОМАРКИ</v>
      </c>
      <c r="K3530" s="69" t="str">
        <f>VLOOKUP(СВОД2023[[#This Row],[ФО]],СПРАВОЧНИК!H:P,2,0)</f>
        <v>Приволжский ФО</v>
      </c>
    </row>
    <row r="3531" spans="1:11" x14ac:dyDescent="0.2">
      <c r="A3531" t="s">
        <v>600</v>
      </c>
      <c r="B3531" t="s">
        <v>591</v>
      </c>
      <c r="C3531" s="1" t="s">
        <v>445</v>
      </c>
      <c r="D3531" s="1" t="s">
        <v>2268</v>
      </c>
      <c r="E3531" s="2">
        <v>13</v>
      </c>
      <c r="F3531" s="3">
        <v>9</v>
      </c>
      <c r="G3531" s="2">
        <v>82</v>
      </c>
      <c r="H3531" s="3">
        <v>65</v>
      </c>
      <c r="I3531" s="69" t="str">
        <f>VLOOKUP(C3531,СПРАВОЧНИК!B:D,2,0)</f>
        <v>ЕВРОПА</v>
      </c>
      <c r="J3531" s="69" t="str">
        <f>VLOOKUP(C3531,СПРАВОЧНИК!B:D,3,0)</f>
        <v>ИНОМАРКИ</v>
      </c>
      <c r="K3531" s="69" t="str">
        <f>VLOOKUP(СВОД2023[[#This Row],[ФО]],СПРАВОЧНИК!H:P,2,0)</f>
        <v>Приволжский ФО</v>
      </c>
    </row>
    <row r="3532" spans="1:11" x14ac:dyDescent="0.2">
      <c r="A3532" t="s">
        <v>600</v>
      </c>
      <c r="B3532" t="s">
        <v>591</v>
      </c>
      <c r="C3532" s="1" t="s">
        <v>445</v>
      </c>
      <c r="D3532" s="1" t="s">
        <v>2269</v>
      </c>
      <c r="E3532" s="2"/>
      <c r="F3532" s="3"/>
      <c r="G3532" s="2"/>
      <c r="H3532" s="3">
        <v>1</v>
      </c>
      <c r="I3532" s="69" t="str">
        <f>VLOOKUP(C3532,СПРАВОЧНИК!B:D,2,0)</f>
        <v>ЕВРОПА</v>
      </c>
      <c r="J3532" s="69" t="str">
        <f>VLOOKUP(C3532,СПРАВОЧНИК!B:D,3,0)</f>
        <v>ИНОМАРКИ</v>
      </c>
      <c r="K3532" s="69" t="str">
        <f>VLOOKUP(СВОД2023[[#This Row],[ФО]],СПРАВОЧНИК!H:P,2,0)</f>
        <v>Приволжский ФО</v>
      </c>
    </row>
    <row r="3533" spans="1:11" x14ac:dyDescent="0.2">
      <c r="A3533" t="s">
        <v>600</v>
      </c>
      <c r="B3533" t="s">
        <v>591</v>
      </c>
      <c r="C3533" s="1" t="s">
        <v>445</v>
      </c>
      <c r="D3533" s="1" t="s">
        <v>1767</v>
      </c>
      <c r="E3533" s="2">
        <v>1</v>
      </c>
      <c r="F3533" s="3"/>
      <c r="G3533" s="2">
        <v>5</v>
      </c>
      <c r="H3533" s="3">
        <v>8</v>
      </c>
      <c r="I3533" s="69" t="str">
        <f>VLOOKUP(C3533,СПРАВОЧНИК!B:D,2,0)</f>
        <v>ЕВРОПА</v>
      </c>
      <c r="J3533" s="69" t="str">
        <f>VLOOKUP(C3533,СПРАВОЧНИК!B:D,3,0)</f>
        <v>ИНОМАРКИ</v>
      </c>
      <c r="K3533" s="69" t="str">
        <f>VLOOKUP(СВОД2023[[#This Row],[ФО]],СПРАВОЧНИК!H:P,2,0)</f>
        <v>Приволжский ФО</v>
      </c>
    </row>
    <row r="3534" spans="1:11" x14ac:dyDescent="0.2">
      <c r="A3534" t="s">
        <v>600</v>
      </c>
      <c r="B3534" t="s">
        <v>591</v>
      </c>
      <c r="C3534" s="1" t="s">
        <v>445</v>
      </c>
      <c r="D3534" s="1" t="s">
        <v>1768</v>
      </c>
      <c r="E3534" s="2">
        <v>71</v>
      </c>
      <c r="F3534" s="3">
        <v>54</v>
      </c>
      <c r="G3534" s="2">
        <v>380</v>
      </c>
      <c r="H3534" s="3">
        <v>298</v>
      </c>
      <c r="I3534" s="69" t="str">
        <f>VLOOKUP(C3534,СПРАВОЧНИК!B:D,2,0)</f>
        <v>ЕВРОПА</v>
      </c>
      <c r="J3534" s="69" t="str">
        <f>VLOOKUP(C3534,СПРАВОЧНИК!B:D,3,0)</f>
        <v>ИНОМАРКИ</v>
      </c>
      <c r="K3534" s="69" t="str">
        <f>VLOOKUP(СВОД2023[[#This Row],[ФО]],СПРАВОЧНИК!H:P,2,0)</f>
        <v>Приволжский ФО</v>
      </c>
    </row>
    <row r="3535" spans="1:11" x14ac:dyDescent="0.2">
      <c r="A3535" t="s">
        <v>600</v>
      </c>
      <c r="B3535" t="s">
        <v>591</v>
      </c>
      <c r="C3535" s="1" t="s">
        <v>445</v>
      </c>
      <c r="D3535" s="1" t="s">
        <v>2270</v>
      </c>
      <c r="E3535" s="2">
        <v>3</v>
      </c>
      <c r="F3535" s="3">
        <v>2</v>
      </c>
      <c r="G3535" s="2">
        <v>13</v>
      </c>
      <c r="H3535" s="3">
        <v>6</v>
      </c>
      <c r="I3535" s="69" t="str">
        <f>VLOOKUP(C3535,СПРАВОЧНИК!B:D,2,0)</f>
        <v>ЕВРОПА</v>
      </c>
      <c r="J3535" s="69" t="str">
        <f>VLOOKUP(C3535,СПРАВОЧНИК!B:D,3,0)</f>
        <v>ИНОМАРКИ</v>
      </c>
      <c r="K3535" s="69" t="str">
        <f>VLOOKUP(СВОД2023[[#This Row],[ФО]],СПРАВОЧНИК!H:P,2,0)</f>
        <v>Приволжский ФО</v>
      </c>
    </row>
    <row r="3536" spans="1:11" x14ac:dyDescent="0.2">
      <c r="A3536" t="s">
        <v>600</v>
      </c>
      <c r="B3536" t="s">
        <v>591</v>
      </c>
      <c r="C3536" s="1" t="s">
        <v>445</v>
      </c>
      <c r="D3536" s="1" t="s">
        <v>1769</v>
      </c>
      <c r="E3536" s="2">
        <v>225</v>
      </c>
      <c r="F3536" s="3">
        <v>168</v>
      </c>
      <c r="G3536" s="2">
        <v>1273</v>
      </c>
      <c r="H3536" s="3">
        <v>860</v>
      </c>
      <c r="I3536" s="69" t="str">
        <f>VLOOKUP(C3536,СПРАВОЧНИК!B:D,2,0)</f>
        <v>ЕВРОПА</v>
      </c>
      <c r="J3536" s="69" t="str">
        <f>VLOOKUP(C3536,СПРАВОЧНИК!B:D,3,0)</f>
        <v>ИНОМАРКИ</v>
      </c>
      <c r="K3536" s="69" t="str">
        <f>VLOOKUP(СВОД2023[[#This Row],[ФО]],СПРАВОЧНИК!H:P,2,0)</f>
        <v>Приволжский ФО</v>
      </c>
    </row>
    <row r="3537" spans="1:11" x14ac:dyDescent="0.2">
      <c r="A3537" t="s">
        <v>600</v>
      </c>
      <c r="B3537" t="s">
        <v>591</v>
      </c>
      <c r="C3537" s="1" t="s">
        <v>445</v>
      </c>
      <c r="D3537" s="1" t="s">
        <v>1770</v>
      </c>
      <c r="E3537" s="2">
        <v>52</v>
      </c>
      <c r="F3537" s="3">
        <v>34</v>
      </c>
      <c r="G3537" s="2">
        <v>280</v>
      </c>
      <c r="H3537" s="3">
        <v>208</v>
      </c>
      <c r="I3537" s="69" t="str">
        <f>VLOOKUP(C3537,СПРАВОЧНИК!B:D,2,0)</f>
        <v>ЕВРОПА</v>
      </c>
      <c r="J3537" s="69" t="str">
        <f>VLOOKUP(C3537,СПРАВОЧНИК!B:D,3,0)</f>
        <v>ИНОМАРКИ</v>
      </c>
      <c r="K3537" s="69" t="str">
        <f>VLOOKUP(СВОД2023[[#This Row],[ФО]],СПРАВОЧНИК!H:P,2,0)</f>
        <v>Приволжский ФО</v>
      </c>
    </row>
    <row r="3538" spans="1:11" x14ac:dyDescent="0.2">
      <c r="A3538" t="s">
        <v>600</v>
      </c>
      <c r="B3538" t="s">
        <v>591</v>
      </c>
      <c r="C3538" s="1" t="s">
        <v>445</v>
      </c>
      <c r="D3538" s="1" t="s">
        <v>2271</v>
      </c>
      <c r="E3538" s="2">
        <v>8</v>
      </c>
      <c r="F3538" s="3">
        <v>9</v>
      </c>
      <c r="G3538" s="2">
        <v>60</v>
      </c>
      <c r="H3538" s="3">
        <v>57</v>
      </c>
      <c r="I3538" s="69" t="str">
        <f>VLOOKUP(C3538,СПРАВОЧНИК!B:D,2,0)</f>
        <v>ЕВРОПА</v>
      </c>
      <c r="J3538" s="69" t="str">
        <f>VLOOKUP(C3538,СПРАВОЧНИК!B:D,3,0)</f>
        <v>ИНОМАРКИ</v>
      </c>
      <c r="K3538" s="69" t="str">
        <f>VLOOKUP(СВОД2023[[#This Row],[ФО]],СПРАВОЧНИК!H:P,2,0)</f>
        <v>Приволжский ФО</v>
      </c>
    </row>
    <row r="3539" spans="1:11" x14ac:dyDescent="0.2">
      <c r="A3539" t="s">
        <v>600</v>
      </c>
      <c r="B3539" t="s">
        <v>591</v>
      </c>
      <c r="C3539" s="1" t="s">
        <v>445</v>
      </c>
      <c r="D3539" s="1" t="s">
        <v>2272</v>
      </c>
      <c r="E3539" s="2"/>
      <c r="F3539" s="3"/>
      <c r="G3539" s="2">
        <v>3</v>
      </c>
      <c r="H3539" s="3">
        <v>2</v>
      </c>
      <c r="I3539" s="69" t="str">
        <f>VLOOKUP(C3539,СПРАВОЧНИК!B:D,2,0)</f>
        <v>ЕВРОПА</v>
      </c>
      <c r="J3539" s="69" t="str">
        <f>VLOOKUP(C3539,СПРАВОЧНИК!B:D,3,0)</f>
        <v>ИНОМАРКИ</v>
      </c>
      <c r="K3539" s="69" t="str">
        <f>VLOOKUP(СВОД2023[[#This Row],[ФО]],СПРАВОЧНИК!H:P,2,0)</f>
        <v>Приволжский ФО</v>
      </c>
    </row>
    <row r="3540" spans="1:11" x14ac:dyDescent="0.2">
      <c r="A3540" t="s">
        <v>600</v>
      </c>
      <c r="B3540" t="s">
        <v>591</v>
      </c>
      <c r="C3540" s="1" t="s">
        <v>445</v>
      </c>
      <c r="D3540" s="1" t="s">
        <v>1771</v>
      </c>
      <c r="E3540" s="2">
        <v>8</v>
      </c>
      <c r="F3540" s="3">
        <v>9</v>
      </c>
      <c r="G3540" s="2">
        <v>87</v>
      </c>
      <c r="H3540" s="3">
        <v>70</v>
      </c>
      <c r="I3540" s="69" t="str">
        <f>VLOOKUP(C3540,СПРАВОЧНИК!B:D,2,0)</f>
        <v>ЕВРОПА</v>
      </c>
      <c r="J3540" s="69" t="str">
        <f>VLOOKUP(C3540,СПРАВОЧНИК!B:D,3,0)</f>
        <v>ИНОМАРКИ</v>
      </c>
      <c r="K3540" s="69" t="str">
        <f>VLOOKUP(СВОД2023[[#This Row],[ФО]],СПРАВОЧНИК!H:P,2,0)</f>
        <v>Приволжский ФО</v>
      </c>
    </row>
    <row r="3541" spans="1:11" x14ac:dyDescent="0.2">
      <c r="A3541" t="s">
        <v>600</v>
      </c>
      <c r="B3541" t="s">
        <v>591</v>
      </c>
      <c r="C3541" s="1" t="s">
        <v>445</v>
      </c>
      <c r="D3541" s="1" t="s">
        <v>1772</v>
      </c>
      <c r="E3541" s="2">
        <v>28</v>
      </c>
      <c r="F3541" s="3">
        <v>21</v>
      </c>
      <c r="G3541" s="2">
        <v>121</v>
      </c>
      <c r="H3541" s="3">
        <v>99</v>
      </c>
      <c r="I3541" s="69" t="str">
        <f>VLOOKUP(C3541,СПРАВОЧНИК!B:D,2,0)</f>
        <v>ЕВРОПА</v>
      </c>
      <c r="J3541" s="69" t="str">
        <f>VLOOKUP(C3541,СПРАВОЧНИК!B:D,3,0)</f>
        <v>ИНОМАРКИ</v>
      </c>
      <c r="K3541" s="69" t="str">
        <f>VLOOKUP(СВОД2023[[#This Row],[ФО]],СПРАВОЧНИК!H:P,2,0)</f>
        <v>Приволжский ФО</v>
      </c>
    </row>
    <row r="3542" spans="1:11" x14ac:dyDescent="0.2">
      <c r="A3542" t="s">
        <v>600</v>
      </c>
      <c r="B3542" t="s">
        <v>591</v>
      </c>
      <c r="C3542" s="1" t="s">
        <v>445</v>
      </c>
      <c r="D3542" s="1" t="s">
        <v>449</v>
      </c>
      <c r="E3542" s="2">
        <v>78</v>
      </c>
      <c r="F3542" s="3">
        <v>58</v>
      </c>
      <c r="G3542" s="2">
        <v>424</v>
      </c>
      <c r="H3542" s="3">
        <v>315</v>
      </c>
      <c r="I3542" s="69" t="str">
        <f>VLOOKUP(C3542,СПРАВОЧНИК!B:D,2,0)</f>
        <v>ЕВРОПА</v>
      </c>
      <c r="J3542" s="69" t="str">
        <f>VLOOKUP(C3542,СПРАВОЧНИК!B:D,3,0)</f>
        <v>ИНОМАРКИ</v>
      </c>
      <c r="K3542" s="69" t="str">
        <f>VLOOKUP(СВОД2023[[#This Row],[ФО]],СПРАВОЧНИК!H:P,2,0)</f>
        <v>Приволжский ФО</v>
      </c>
    </row>
    <row r="3543" spans="1:11" x14ac:dyDescent="0.2">
      <c r="A3543" t="s">
        <v>600</v>
      </c>
      <c r="B3543" t="s">
        <v>591</v>
      </c>
      <c r="C3543" s="1" t="s">
        <v>445</v>
      </c>
      <c r="D3543" s="1" t="s">
        <v>450</v>
      </c>
      <c r="E3543" s="2">
        <v>7</v>
      </c>
      <c r="F3543" s="3">
        <v>2</v>
      </c>
      <c r="G3543" s="2">
        <v>21</v>
      </c>
      <c r="H3543" s="3">
        <v>4</v>
      </c>
      <c r="I3543" s="69" t="str">
        <f>VLOOKUP(C3543,СПРАВОЧНИК!B:D,2,0)</f>
        <v>ЕВРОПА</v>
      </c>
      <c r="J3543" s="69" t="str">
        <f>VLOOKUP(C3543,СПРАВОЧНИК!B:D,3,0)</f>
        <v>ИНОМАРКИ</v>
      </c>
      <c r="K3543" s="69" t="str">
        <f>VLOOKUP(СВОД2023[[#This Row],[ФО]],СПРАВОЧНИК!H:P,2,0)</f>
        <v>Приволжский ФО</v>
      </c>
    </row>
    <row r="3544" spans="1:11" x14ac:dyDescent="0.2">
      <c r="A3544" t="s">
        <v>600</v>
      </c>
      <c r="B3544" t="s">
        <v>591</v>
      </c>
      <c r="C3544" s="1" t="s">
        <v>445</v>
      </c>
      <c r="D3544" s="1" t="s">
        <v>636</v>
      </c>
      <c r="E3544" s="2">
        <v>11</v>
      </c>
      <c r="F3544" s="3">
        <v>6</v>
      </c>
      <c r="G3544" s="2">
        <v>71</v>
      </c>
      <c r="H3544" s="3">
        <v>33</v>
      </c>
      <c r="I3544" s="69" t="str">
        <f>VLOOKUP(C3544,СПРАВОЧНИК!B:D,2,0)</f>
        <v>ЕВРОПА</v>
      </c>
      <c r="J3544" s="69" t="str">
        <f>VLOOKUP(C3544,СПРАВОЧНИК!B:D,3,0)</f>
        <v>ИНОМАРКИ</v>
      </c>
      <c r="K3544" s="69" t="str">
        <f>VLOOKUP(СВОД2023[[#This Row],[ФО]],СПРАВОЧНИК!H:P,2,0)</f>
        <v>Приволжский ФО</v>
      </c>
    </row>
    <row r="3545" spans="1:11" x14ac:dyDescent="0.2">
      <c r="A3545" t="s">
        <v>600</v>
      </c>
      <c r="B3545" t="s">
        <v>591</v>
      </c>
      <c r="C3545" s="1" t="s">
        <v>445</v>
      </c>
      <c r="D3545" s="1" t="s">
        <v>1773</v>
      </c>
      <c r="E3545" s="2"/>
      <c r="F3545" s="3">
        <v>1</v>
      </c>
      <c r="G3545" s="2">
        <v>2</v>
      </c>
      <c r="H3545" s="3">
        <v>2</v>
      </c>
      <c r="I3545" s="69" t="str">
        <f>VLOOKUP(C3545,СПРАВОЧНИК!B:D,2,0)</f>
        <v>ЕВРОПА</v>
      </c>
      <c r="J3545" s="69" t="str">
        <f>VLOOKUP(C3545,СПРАВОЧНИК!B:D,3,0)</f>
        <v>ИНОМАРКИ</v>
      </c>
      <c r="K3545" s="69" t="str">
        <f>VLOOKUP(СВОД2023[[#This Row],[ФО]],СПРАВОЧНИК!H:P,2,0)</f>
        <v>Приволжский ФО</v>
      </c>
    </row>
    <row r="3546" spans="1:11" x14ac:dyDescent="0.2">
      <c r="A3546" t="s">
        <v>600</v>
      </c>
      <c r="B3546" t="s">
        <v>591</v>
      </c>
      <c r="C3546" s="1" t="s">
        <v>445</v>
      </c>
      <c r="D3546" s="1" t="s">
        <v>1774</v>
      </c>
      <c r="E3546" s="2">
        <v>1</v>
      </c>
      <c r="F3546" s="3">
        <v>2</v>
      </c>
      <c r="G3546" s="2">
        <v>11</v>
      </c>
      <c r="H3546" s="3">
        <v>19</v>
      </c>
      <c r="I3546" s="69" t="str">
        <f>VLOOKUP(C3546,СПРАВОЧНИК!B:D,2,0)</f>
        <v>ЕВРОПА</v>
      </c>
      <c r="J3546" s="69" t="str">
        <f>VLOOKUP(C3546,СПРАВОЧНИК!B:D,3,0)</f>
        <v>ИНОМАРКИ</v>
      </c>
      <c r="K3546" s="69" t="str">
        <f>VLOOKUP(СВОД2023[[#This Row],[ФО]],СПРАВОЧНИК!H:P,2,0)</f>
        <v>Приволжский ФО</v>
      </c>
    </row>
    <row r="3547" spans="1:11" x14ac:dyDescent="0.2">
      <c r="A3547" t="s">
        <v>600</v>
      </c>
      <c r="B3547" t="s">
        <v>591</v>
      </c>
      <c r="C3547" s="1" t="s">
        <v>445</v>
      </c>
      <c r="D3547" s="1" t="s">
        <v>2273</v>
      </c>
      <c r="E3547" s="2"/>
      <c r="F3547" s="3"/>
      <c r="G3547" s="2">
        <v>2</v>
      </c>
      <c r="H3547" s="3">
        <v>1</v>
      </c>
      <c r="I3547" s="69" t="str">
        <f>VLOOKUP(C3547,СПРАВОЧНИК!B:D,2,0)</f>
        <v>ЕВРОПА</v>
      </c>
      <c r="J3547" s="69" t="str">
        <f>VLOOKUP(C3547,СПРАВОЧНИК!B:D,3,0)</f>
        <v>ИНОМАРКИ</v>
      </c>
      <c r="K3547" s="69" t="str">
        <f>VLOOKUP(СВОД2023[[#This Row],[ФО]],СПРАВОЧНИК!H:P,2,0)</f>
        <v>Приволжский ФО</v>
      </c>
    </row>
    <row r="3548" spans="1:11" x14ac:dyDescent="0.2">
      <c r="A3548" t="s">
        <v>600</v>
      </c>
      <c r="B3548" t="s">
        <v>591</v>
      </c>
      <c r="C3548" s="1" t="s">
        <v>445</v>
      </c>
      <c r="D3548" s="1" t="s">
        <v>2274</v>
      </c>
      <c r="E3548" s="2">
        <v>1</v>
      </c>
      <c r="F3548" s="3"/>
      <c r="G3548" s="2">
        <v>5</v>
      </c>
      <c r="H3548" s="3">
        <v>4</v>
      </c>
      <c r="I3548" s="69" t="str">
        <f>VLOOKUP(C3548,СПРАВОЧНИК!B:D,2,0)</f>
        <v>ЕВРОПА</v>
      </c>
      <c r="J3548" s="69" t="str">
        <f>VLOOKUP(C3548,СПРАВОЧНИК!B:D,3,0)</f>
        <v>ИНОМАРКИ</v>
      </c>
      <c r="K3548" s="69" t="str">
        <f>VLOOKUP(СВОД2023[[#This Row],[ФО]],СПРАВОЧНИК!H:P,2,0)</f>
        <v>Приволжский ФО</v>
      </c>
    </row>
    <row r="3549" spans="1:11" x14ac:dyDescent="0.2">
      <c r="A3549" t="s">
        <v>600</v>
      </c>
      <c r="B3549" t="s">
        <v>591</v>
      </c>
      <c r="C3549" s="1" t="s">
        <v>445</v>
      </c>
      <c r="D3549" s="1" t="s">
        <v>2275</v>
      </c>
      <c r="E3549" s="2"/>
      <c r="F3549" s="3">
        <v>2</v>
      </c>
      <c r="G3549" s="2">
        <v>3</v>
      </c>
      <c r="H3549" s="3">
        <v>3</v>
      </c>
      <c r="I3549" s="69" t="str">
        <f>VLOOKUP(C3549,СПРАВОЧНИК!B:D,2,0)</f>
        <v>ЕВРОПА</v>
      </c>
      <c r="J3549" s="69" t="str">
        <f>VLOOKUP(C3549,СПРАВОЧНИК!B:D,3,0)</f>
        <v>ИНОМАРКИ</v>
      </c>
      <c r="K3549" s="69" t="str">
        <f>VLOOKUP(СВОД2023[[#This Row],[ФО]],СПРАВОЧНИК!H:P,2,0)</f>
        <v>Приволжский ФО</v>
      </c>
    </row>
    <row r="3550" spans="1:11" x14ac:dyDescent="0.2">
      <c r="A3550" t="s">
        <v>600</v>
      </c>
      <c r="B3550" t="s">
        <v>591</v>
      </c>
      <c r="C3550" s="1" t="s">
        <v>445</v>
      </c>
      <c r="D3550" s="1" t="s">
        <v>2276</v>
      </c>
      <c r="E3550" s="2"/>
      <c r="F3550" s="3"/>
      <c r="G3550" s="2">
        <v>1</v>
      </c>
      <c r="H3550" s="3"/>
      <c r="I3550" s="69" t="str">
        <f>VLOOKUP(C3550,СПРАВОЧНИК!B:D,2,0)</f>
        <v>ЕВРОПА</v>
      </c>
      <c r="J3550" s="69" t="str">
        <f>VLOOKUP(C3550,СПРАВОЧНИК!B:D,3,0)</f>
        <v>ИНОМАРКИ</v>
      </c>
      <c r="K3550" s="69" t="str">
        <f>VLOOKUP(СВОД2023[[#This Row],[ФО]],СПРАВОЧНИК!H:P,2,0)</f>
        <v>Приволжский ФО</v>
      </c>
    </row>
    <row r="3551" spans="1:11" x14ac:dyDescent="0.2">
      <c r="A3551" t="s">
        <v>600</v>
      </c>
      <c r="B3551" t="s">
        <v>591</v>
      </c>
      <c r="C3551" s="1" t="s">
        <v>1775</v>
      </c>
      <c r="D3551" s="1" t="s">
        <v>2277</v>
      </c>
      <c r="E3551" s="2"/>
      <c r="F3551" s="3"/>
      <c r="G3551" s="2">
        <v>7</v>
      </c>
      <c r="H3551" s="3">
        <v>7</v>
      </c>
      <c r="I3551" s="69" t="str">
        <f>VLOOKUP(C3551,СПРАВОЧНИК!B:D,2,0)</f>
        <v>США</v>
      </c>
      <c r="J3551" s="69" t="str">
        <f>VLOOKUP(C3551,СПРАВОЧНИК!B:D,3,0)</f>
        <v>ИНОМАРКИ</v>
      </c>
      <c r="K3551" s="69" t="str">
        <f>VLOOKUP(СВОД2023[[#This Row],[ФО]],СПРАВОЧНИК!H:P,2,0)</f>
        <v>Приволжский ФО</v>
      </c>
    </row>
    <row r="3552" spans="1:11" x14ac:dyDescent="0.2">
      <c r="A3552" t="s">
        <v>600</v>
      </c>
      <c r="B3552" t="s">
        <v>591</v>
      </c>
      <c r="C3552" s="1" t="s">
        <v>1775</v>
      </c>
      <c r="D3552" s="1" t="s">
        <v>2278</v>
      </c>
      <c r="E3552" s="2"/>
      <c r="F3552" s="3"/>
      <c r="G3552" s="2">
        <v>1</v>
      </c>
      <c r="H3552" s="3"/>
      <c r="I3552" s="69" t="str">
        <f>VLOOKUP(C3552,СПРАВОЧНИК!B:D,2,0)</f>
        <v>США</v>
      </c>
      <c r="J3552" s="69" t="str">
        <f>VLOOKUP(C3552,СПРАВОЧНИК!B:D,3,0)</f>
        <v>ИНОМАРКИ</v>
      </c>
      <c r="K3552" s="69" t="str">
        <f>VLOOKUP(СВОД2023[[#This Row],[ФО]],СПРАВОЧНИК!H:P,2,0)</f>
        <v>Приволжский ФО</v>
      </c>
    </row>
    <row r="3553" spans="1:11" x14ac:dyDescent="0.2">
      <c r="A3553" t="s">
        <v>600</v>
      </c>
      <c r="B3553" t="s">
        <v>591</v>
      </c>
      <c r="C3553" s="1" t="s">
        <v>1775</v>
      </c>
      <c r="D3553" s="1" t="s">
        <v>2279</v>
      </c>
      <c r="E3553" s="2">
        <v>1</v>
      </c>
      <c r="F3553" s="3">
        <v>2</v>
      </c>
      <c r="G3553" s="2">
        <v>2</v>
      </c>
      <c r="H3553" s="3">
        <v>3</v>
      </c>
      <c r="I3553" s="69" t="str">
        <f>VLOOKUP(C3553,СПРАВОЧНИК!B:D,2,0)</f>
        <v>США</v>
      </c>
      <c r="J3553" s="69" t="str">
        <f>VLOOKUP(C3553,СПРАВОЧНИК!B:D,3,0)</f>
        <v>ИНОМАРКИ</v>
      </c>
      <c r="K3553" s="69" t="str">
        <f>VLOOKUP(СВОД2023[[#This Row],[ФО]],СПРАВОЧНИК!H:P,2,0)</f>
        <v>Приволжский ФО</v>
      </c>
    </row>
    <row r="3554" spans="1:11" x14ac:dyDescent="0.2">
      <c r="A3554" t="s">
        <v>600</v>
      </c>
      <c r="B3554" t="s">
        <v>591</v>
      </c>
      <c r="C3554" s="1" t="s">
        <v>451</v>
      </c>
      <c r="D3554" s="1" t="s">
        <v>452</v>
      </c>
      <c r="E3554" s="2"/>
      <c r="F3554" s="3"/>
      <c r="G3554" s="2">
        <v>3</v>
      </c>
      <c r="H3554" s="3"/>
      <c r="I3554" s="69" t="str">
        <f>VLOOKUP(C3554,СПРАВОЧНИК!B:D,2,0)</f>
        <v>КИТАЙ</v>
      </c>
      <c r="J3554" s="69" t="str">
        <f>VLOOKUP(C3554,СПРАВОЧНИК!B:D,3,0)</f>
        <v>ИНОМАРКИ</v>
      </c>
      <c r="K3554" s="69" t="str">
        <f>VLOOKUP(СВОД2023[[#This Row],[ФО]],СПРАВОЧНИК!H:P,2,0)</f>
        <v>Приволжский ФО</v>
      </c>
    </row>
    <row r="3555" spans="1:11" x14ac:dyDescent="0.2">
      <c r="A3555" t="s">
        <v>600</v>
      </c>
      <c r="B3555" t="s">
        <v>591</v>
      </c>
      <c r="C3555" s="1" t="s">
        <v>1777</v>
      </c>
      <c r="D3555" s="1" t="s">
        <v>2280</v>
      </c>
      <c r="E3555" s="2"/>
      <c r="F3555" s="3"/>
      <c r="G3555" s="2">
        <v>1</v>
      </c>
      <c r="H3555" s="3"/>
      <c r="I3555" s="69" t="str">
        <f>VLOOKUP(C3555,СПРАВОЧНИК!B:D,2,0)</f>
        <v>США</v>
      </c>
      <c r="J3555" s="69" t="str">
        <f>VLOOKUP(C3555,СПРАВОЧНИК!B:D,3,0)</f>
        <v>ИНОМАРКИ</v>
      </c>
      <c r="K3555" s="69" t="str">
        <f>VLOOKUP(СВОД2023[[#This Row],[ФО]],СПРАВОЧНИК!H:P,2,0)</f>
        <v>Приволжский ФО</v>
      </c>
    </row>
    <row r="3556" spans="1:11" x14ac:dyDescent="0.2">
      <c r="A3556" t="s">
        <v>600</v>
      </c>
      <c r="B3556" t="s">
        <v>591</v>
      </c>
      <c r="C3556" s="1" t="s">
        <v>1777</v>
      </c>
      <c r="D3556" s="1" t="s">
        <v>2281</v>
      </c>
      <c r="E3556" s="2"/>
      <c r="F3556" s="3"/>
      <c r="G3556" s="2">
        <v>1</v>
      </c>
      <c r="H3556" s="3"/>
      <c r="I3556" s="69" t="str">
        <f>VLOOKUP(C3556,СПРАВОЧНИК!B:D,2,0)</f>
        <v>США</v>
      </c>
      <c r="J3556" s="69" t="str">
        <f>VLOOKUP(C3556,СПРАВОЧНИК!B:D,3,0)</f>
        <v>ИНОМАРКИ</v>
      </c>
      <c r="K3556" s="69" t="str">
        <f>VLOOKUP(СВОД2023[[#This Row],[ФО]],СПРАВОЧНИК!H:P,2,0)</f>
        <v>Приволжский ФО</v>
      </c>
    </row>
    <row r="3557" spans="1:11" x14ac:dyDescent="0.2">
      <c r="A3557" t="s">
        <v>600</v>
      </c>
      <c r="B3557" t="s">
        <v>591</v>
      </c>
      <c r="C3557" s="1" t="s">
        <v>1777</v>
      </c>
      <c r="D3557" s="1" t="s">
        <v>2282</v>
      </c>
      <c r="E3557" s="2"/>
      <c r="F3557" s="3">
        <v>1</v>
      </c>
      <c r="G3557" s="2"/>
      <c r="H3557" s="3">
        <v>3</v>
      </c>
      <c r="I3557" s="69" t="str">
        <f>VLOOKUP(C3557,СПРАВОЧНИК!B:D,2,0)</f>
        <v>США</v>
      </c>
      <c r="J3557" s="69" t="str">
        <f>VLOOKUP(C3557,СПРАВОЧНИК!B:D,3,0)</f>
        <v>ИНОМАРКИ</v>
      </c>
      <c r="K3557" s="69" t="str">
        <f>VLOOKUP(СВОД2023[[#This Row],[ФО]],СПРАВОЧНИК!H:P,2,0)</f>
        <v>Приволжский ФО</v>
      </c>
    </row>
    <row r="3558" spans="1:11" x14ac:dyDescent="0.2">
      <c r="A3558" t="s">
        <v>600</v>
      </c>
      <c r="B3558" t="s">
        <v>591</v>
      </c>
      <c r="C3558" s="1" t="s">
        <v>1777</v>
      </c>
      <c r="D3558" s="1" t="s">
        <v>2283</v>
      </c>
      <c r="E3558" s="2"/>
      <c r="F3558" s="3"/>
      <c r="G3558" s="2">
        <v>2</v>
      </c>
      <c r="H3558" s="3">
        <v>1</v>
      </c>
      <c r="I3558" s="69" t="str">
        <f>VLOOKUP(C3558,СПРАВОЧНИК!B:D,2,0)</f>
        <v>США</v>
      </c>
      <c r="J3558" s="69" t="str">
        <f>VLOOKUP(C3558,СПРАВОЧНИК!B:D,3,0)</f>
        <v>ИНОМАРКИ</v>
      </c>
      <c r="K3558" s="69" t="str">
        <f>VLOOKUP(СВОД2023[[#This Row],[ФО]],СПРАВОЧНИК!H:P,2,0)</f>
        <v>Приволжский ФО</v>
      </c>
    </row>
    <row r="3559" spans="1:11" x14ac:dyDescent="0.2">
      <c r="A3559" t="s">
        <v>600</v>
      </c>
      <c r="B3559" t="s">
        <v>591</v>
      </c>
      <c r="C3559" s="1" t="s">
        <v>1777</v>
      </c>
      <c r="D3559" s="1" t="s">
        <v>2284</v>
      </c>
      <c r="E3559" s="2"/>
      <c r="F3559" s="3"/>
      <c r="G3559" s="2">
        <v>1</v>
      </c>
      <c r="H3559" s="3">
        <v>1</v>
      </c>
      <c r="I3559" s="69" t="str">
        <f>VLOOKUP(C3559,СПРАВОЧНИК!B:D,2,0)</f>
        <v>США</v>
      </c>
      <c r="J3559" s="69" t="str">
        <f>VLOOKUP(C3559,СПРАВОЧНИК!B:D,3,0)</f>
        <v>ИНОМАРКИ</v>
      </c>
      <c r="K3559" s="69" t="str">
        <f>VLOOKUP(СВОД2023[[#This Row],[ФО]],СПРАВОЧНИК!H:P,2,0)</f>
        <v>Приволжский ФО</v>
      </c>
    </row>
    <row r="3560" spans="1:11" x14ac:dyDescent="0.2">
      <c r="A3560" t="s">
        <v>600</v>
      </c>
      <c r="B3560" t="s">
        <v>591</v>
      </c>
      <c r="C3560" s="1" t="s">
        <v>1777</v>
      </c>
      <c r="D3560" s="1" t="s">
        <v>2285</v>
      </c>
      <c r="E3560" s="2"/>
      <c r="F3560" s="3">
        <v>1</v>
      </c>
      <c r="G3560" s="2">
        <v>1</v>
      </c>
      <c r="H3560" s="3">
        <v>1</v>
      </c>
      <c r="I3560" s="69" t="str">
        <f>VLOOKUP(C3560,СПРАВОЧНИК!B:D,2,0)</f>
        <v>США</v>
      </c>
      <c r="J3560" s="69" t="str">
        <f>VLOOKUP(C3560,СПРАВОЧНИК!B:D,3,0)</f>
        <v>ИНОМАРКИ</v>
      </c>
      <c r="K3560" s="69" t="str">
        <f>VLOOKUP(СВОД2023[[#This Row],[ФО]],СПРАВОЧНИК!H:P,2,0)</f>
        <v>Приволжский ФО</v>
      </c>
    </row>
    <row r="3561" spans="1:11" x14ac:dyDescent="0.2">
      <c r="A3561" t="s">
        <v>600</v>
      </c>
      <c r="B3561" t="s">
        <v>591</v>
      </c>
      <c r="C3561" s="1" t="s">
        <v>1777</v>
      </c>
      <c r="D3561" s="1" t="s">
        <v>1778</v>
      </c>
      <c r="E3561" s="2">
        <v>23</v>
      </c>
      <c r="F3561" s="3">
        <v>15</v>
      </c>
      <c r="G3561" s="2">
        <v>131</v>
      </c>
      <c r="H3561" s="3">
        <v>83</v>
      </c>
      <c r="I3561" s="69" t="str">
        <f>VLOOKUP(C3561,СПРАВОЧНИК!B:D,2,0)</f>
        <v>США</v>
      </c>
      <c r="J3561" s="69" t="str">
        <f>VLOOKUP(C3561,СПРАВОЧНИК!B:D,3,0)</f>
        <v>ИНОМАРКИ</v>
      </c>
      <c r="K3561" s="69" t="str">
        <f>VLOOKUP(СВОД2023[[#This Row],[ФО]],СПРАВОЧНИК!H:P,2,0)</f>
        <v>Приволжский ФО</v>
      </c>
    </row>
    <row r="3562" spans="1:11" x14ac:dyDescent="0.2">
      <c r="A3562" t="s">
        <v>600</v>
      </c>
      <c r="B3562" t="s">
        <v>591</v>
      </c>
      <c r="C3562" s="1" t="s">
        <v>453</v>
      </c>
      <c r="D3562" s="1" t="s">
        <v>454</v>
      </c>
      <c r="E3562" s="2">
        <v>2</v>
      </c>
      <c r="F3562" s="3">
        <v>4</v>
      </c>
      <c r="G3562" s="2">
        <v>17</v>
      </c>
      <c r="H3562" s="3">
        <v>14</v>
      </c>
      <c r="I3562" s="69" t="str">
        <f>VLOOKUP(C3562,СПРАВОЧНИК!B:D,2,0)</f>
        <v>ЕВРОПА</v>
      </c>
      <c r="J3562" s="69" t="str">
        <f>VLOOKUP(C3562,СПРАВОЧНИК!B:D,3,0)</f>
        <v>ИНОМАРКИ</v>
      </c>
      <c r="K3562" s="69" t="str">
        <f>VLOOKUP(СВОД2023[[#This Row],[ФО]],СПРАВОЧНИК!H:P,2,0)</f>
        <v>Приволжский ФО</v>
      </c>
    </row>
    <row r="3563" spans="1:11" x14ac:dyDescent="0.2">
      <c r="A3563" t="s">
        <v>600</v>
      </c>
      <c r="B3563" t="s">
        <v>591</v>
      </c>
      <c r="C3563" s="1" t="s">
        <v>453</v>
      </c>
      <c r="D3563" s="1" t="s">
        <v>2286</v>
      </c>
      <c r="E3563" s="2"/>
      <c r="F3563" s="3"/>
      <c r="G3563" s="2"/>
      <c r="H3563" s="3">
        <v>1</v>
      </c>
      <c r="I3563" s="69" t="str">
        <f>VLOOKUP(C3563,СПРАВОЧНИК!B:D,2,0)</f>
        <v>ЕВРОПА</v>
      </c>
      <c r="J3563" s="69" t="str">
        <f>VLOOKUP(C3563,СПРАВОЧНИК!B:D,3,0)</f>
        <v>ИНОМАРКИ</v>
      </c>
      <c r="K3563" s="69" t="str">
        <f>VLOOKUP(СВОД2023[[#This Row],[ФО]],СПРАВОЧНИК!H:P,2,0)</f>
        <v>Приволжский ФО</v>
      </c>
    </row>
    <row r="3564" spans="1:11" x14ac:dyDescent="0.2">
      <c r="A3564" t="s">
        <v>600</v>
      </c>
      <c r="B3564" t="s">
        <v>591</v>
      </c>
      <c r="C3564" s="1" t="s">
        <v>453</v>
      </c>
      <c r="D3564" s="1" t="s">
        <v>455</v>
      </c>
      <c r="E3564" s="2">
        <v>168</v>
      </c>
      <c r="F3564" s="3">
        <v>104</v>
      </c>
      <c r="G3564" s="2">
        <v>866</v>
      </c>
      <c r="H3564" s="3">
        <v>627</v>
      </c>
      <c r="I3564" s="69" t="str">
        <f>VLOOKUP(C3564,СПРАВОЧНИК!B:D,2,0)</f>
        <v>ЕВРОПА</v>
      </c>
      <c r="J3564" s="69" t="str">
        <f>VLOOKUP(C3564,СПРАВОЧНИК!B:D,3,0)</f>
        <v>ИНОМАРКИ</v>
      </c>
      <c r="K3564" s="69" t="str">
        <f>VLOOKUP(СВОД2023[[#This Row],[ФО]],СПРАВОЧНИК!H:P,2,0)</f>
        <v>Приволжский ФО</v>
      </c>
    </row>
    <row r="3565" spans="1:11" x14ac:dyDescent="0.2">
      <c r="A3565" t="s">
        <v>600</v>
      </c>
      <c r="B3565" t="s">
        <v>591</v>
      </c>
      <c r="C3565" s="1" t="s">
        <v>453</v>
      </c>
      <c r="D3565" s="1" t="s">
        <v>456</v>
      </c>
      <c r="E3565" s="2">
        <v>2</v>
      </c>
      <c r="F3565" s="3"/>
      <c r="G3565" s="2">
        <v>17</v>
      </c>
      <c r="H3565" s="3">
        <v>7</v>
      </c>
      <c r="I3565" s="69" t="str">
        <f>VLOOKUP(C3565,СПРАВОЧНИК!B:D,2,0)</f>
        <v>ЕВРОПА</v>
      </c>
      <c r="J3565" s="69" t="str">
        <f>VLOOKUP(C3565,СПРАВОЧНИК!B:D,3,0)</f>
        <v>ИНОМАРКИ</v>
      </c>
      <c r="K3565" s="69" t="str">
        <f>VLOOKUP(СВОД2023[[#This Row],[ФО]],СПРАВОЧНИК!H:P,2,0)</f>
        <v>Приволжский ФО</v>
      </c>
    </row>
    <row r="3566" spans="1:11" x14ac:dyDescent="0.2">
      <c r="A3566" t="s">
        <v>600</v>
      </c>
      <c r="B3566" t="s">
        <v>591</v>
      </c>
      <c r="C3566" s="1" t="s">
        <v>453</v>
      </c>
      <c r="D3566" s="1" t="s">
        <v>457</v>
      </c>
      <c r="E3566" s="2">
        <v>36</v>
      </c>
      <c r="F3566" s="3">
        <v>25</v>
      </c>
      <c r="G3566" s="2">
        <v>190</v>
      </c>
      <c r="H3566" s="3">
        <v>146</v>
      </c>
      <c r="I3566" s="69" t="str">
        <f>VLOOKUP(C3566,СПРАВОЧНИК!B:D,2,0)</f>
        <v>ЕВРОПА</v>
      </c>
      <c r="J3566" s="69" t="str">
        <f>VLOOKUP(C3566,СПРАВОЧНИК!B:D,3,0)</f>
        <v>ИНОМАРКИ</v>
      </c>
      <c r="K3566" s="69" t="str">
        <f>VLOOKUP(СВОД2023[[#This Row],[ФО]],СПРАВОЧНИК!H:P,2,0)</f>
        <v>Приволжский ФО</v>
      </c>
    </row>
    <row r="3567" spans="1:11" x14ac:dyDescent="0.2">
      <c r="A3567" t="s">
        <v>600</v>
      </c>
      <c r="B3567" t="s">
        <v>591</v>
      </c>
      <c r="C3567" s="1" t="s">
        <v>453</v>
      </c>
      <c r="D3567" s="1" t="s">
        <v>458</v>
      </c>
      <c r="E3567" s="2">
        <v>16</v>
      </c>
      <c r="F3567" s="3">
        <v>13</v>
      </c>
      <c r="G3567" s="2">
        <v>106</v>
      </c>
      <c r="H3567" s="3">
        <v>82</v>
      </c>
      <c r="I3567" s="69" t="str">
        <f>VLOOKUP(C3567,СПРАВОЧНИК!B:D,2,0)</f>
        <v>ЕВРОПА</v>
      </c>
      <c r="J3567" s="69" t="str">
        <f>VLOOKUP(C3567,СПРАВОЧНИК!B:D,3,0)</f>
        <v>ИНОМАРКИ</v>
      </c>
      <c r="K3567" s="69" t="str">
        <f>VLOOKUP(СВОД2023[[#This Row],[ФО]],СПРАВОЧНИК!H:P,2,0)</f>
        <v>Приволжский ФО</v>
      </c>
    </row>
    <row r="3568" spans="1:11" x14ac:dyDescent="0.2">
      <c r="A3568" t="s">
        <v>600</v>
      </c>
      <c r="B3568" t="s">
        <v>591</v>
      </c>
      <c r="C3568" s="1" t="s">
        <v>453</v>
      </c>
      <c r="D3568" s="1" t="s">
        <v>831</v>
      </c>
      <c r="E3568" s="2">
        <v>7</v>
      </c>
      <c r="F3568" s="3"/>
      <c r="G3568" s="2">
        <v>10</v>
      </c>
      <c r="H3568" s="3">
        <v>1</v>
      </c>
      <c r="I3568" s="69" t="str">
        <f>VLOOKUP(C3568,СПРАВОЧНИК!B:D,2,0)</f>
        <v>ЕВРОПА</v>
      </c>
      <c r="J3568" s="69" t="str">
        <f>VLOOKUP(C3568,СПРАВОЧНИК!B:D,3,0)</f>
        <v>ИНОМАРКИ</v>
      </c>
      <c r="K3568" s="69" t="str">
        <f>VLOOKUP(СВОД2023[[#This Row],[ФО]],СПРАВОЧНИК!H:P,2,0)</f>
        <v>Приволжский ФО</v>
      </c>
    </row>
    <row r="3569" spans="1:11" x14ac:dyDescent="0.2">
      <c r="A3569" t="s">
        <v>600</v>
      </c>
      <c r="B3569" t="s">
        <v>591</v>
      </c>
      <c r="C3569" s="1" t="s">
        <v>453</v>
      </c>
      <c r="D3569" s="1" t="s">
        <v>459</v>
      </c>
      <c r="E3569" s="2"/>
      <c r="F3569" s="3">
        <v>2</v>
      </c>
      <c r="G3569" s="2">
        <v>28</v>
      </c>
      <c r="H3569" s="3">
        <v>14</v>
      </c>
      <c r="I3569" s="69" t="str">
        <f>VLOOKUP(C3569,СПРАВОЧНИК!B:D,2,0)</f>
        <v>ЕВРОПА</v>
      </c>
      <c r="J3569" s="69" t="str">
        <f>VLOOKUP(C3569,СПРАВОЧНИК!B:D,3,0)</f>
        <v>ИНОМАРКИ</v>
      </c>
      <c r="K3569" s="69" t="str">
        <f>VLOOKUP(СВОД2023[[#This Row],[ФО]],СПРАВОЧНИК!H:P,2,0)</f>
        <v>Приволжский ФО</v>
      </c>
    </row>
    <row r="3570" spans="1:11" x14ac:dyDescent="0.2">
      <c r="A3570" t="s">
        <v>600</v>
      </c>
      <c r="B3570" t="s">
        <v>591</v>
      </c>
      <c r="C3570" s="1" t="s">
        <v>453</v>
      </c>
      <c r="D3570" s="1" t="s">
        <v>460</v>
      </c>
      <c r="E3570" s="2"/>
      <c r="F3570" s="3"/>
      <c r="G3570" s="2">
        <v>2</v>
      </c>
      <c r="H3570" s="3">
        <v>5</v>
      </c>
      <c r="I3570" s="69" t="str">
        <f>VLOOKUP(C3570,СПРАВОЧНИК!B:D,2,0)</f>
        <v>ЕВРОПА</v>
      </c>
      <c r="J3570" s="69" t="str">
        <f>VLOOKUP(C3570,СПРАВОЧНИК!B:D,3,0)</f>
        <v>ИНОМАРКИ</v>
      </c>
      <c r="K3570" s="69" t="str">
        <f>VLOOKUP(СВОД2023[[#This Row],[ФО]],СПРАВОЧНИК!H:P,2,0)</f>
        <v>Приволжский ФО</v>
      </c>
    </row>
    <row r="3571" spans="1:11" x14ac:dyDescent="0.2">
      <c r="A3571" t="s">
        <v>600</v>
      </c>
      <c r="B3571" t="s">
        <v>591</v>
      </c>
      <c r="C3571" s="1" t="s">
        <v>453</v>
      </c>
      <c r="D3571" s="1" t="s">
        <v>2287</v>
      </c>
      <c r="E3571" s="2"/>
      <c r="F3571" s="3"/>
      <c r="G3571" s="2">
        <v>1</v>
      </c>
      <c r="H3571" s="3"/>
      <c r="I3571" s="69" t="str">
        <f>VLOOKUP(C3571,СПРАВОЧНИК!B:D,2,0)</f>
        <v>ЕВРОПА</v>
      </c>
      <c r="J3571" s="69" t="str">
        <f>VLOOKUP(C3571,СПРАВОЧНИК!B:D,3,0)</f>
        <v>ИНОМАРКИ</v>
      </c>
      <c r="K3571" s="69" t="str">
        <f>VLOOKUP(СВОД2023[[#This Row],[ФО]],СПРАВОЧНИК!H:P,2,0)</f>
        <v>Приволжский ФО</v>
      </c>
    </row>
    <row r="3572" spans="1:11" x14ac:dyDescent="0.2">
      <c r="A3572" t="s">
        <v>600</v>
      </c>
      <c r="B3572" t="s">
        <v>591</v>
      </c>
      <c r="C3572" s="1" t="s">
        <v>453</v>
      </c>
      <c r="D3572" s="1" t="s">
        <v>2288</v>
      </c>
      <c r="E3572" s="2"/>
      <c r="F3572" s="3"/>
      <c r="G3572" s="2">
        <v>1</v>
      </c>
      <c r="H3572" s="3"/>
      <c r="I3572" s="69" t="str">
        <f>VLOOKUP(C3572,СПРАВОЧНИК!B:D,2,0)</f>
        <v>ЕВРОПА</v>
      </c>
      <c r="J3572" s="69" t="str">
        <f>VLOOKUP(C3572,СПРАВОЧНИК!B:D,3,0)</f>
        <v>ИНОМАРКИ</v>
      </c>
      <c r="K3572" s="69" t="str">
        <f>VLOOKUP(СВОД2023[[#This Row],[ФО]],СПРАВОЧНИК!H:P,2,0)</f>
        <v>Приволжский ФО</v>
      </c>
    </row>
    <row r="3573" spans="1:11" x14ac:dyDescent="0.2">
      <c r="A3573" t="s">
        <v>600</v>
      </c>
      <c r="B3573" t="s">
        <v>591</v>
      </c>
      <c r="C3573" s="1" t="s">
        <v>453</v>
      </c>
      <c r="D3573" s="1" t="s">
        <v>461</v>
      </c>
      <c r="E3573" s="2">
        <v>3</v>
      </c>
      <c r="F3573" s="3">
        <v>5</v>
      </c>
      <c r="G3573" s="2">
        <v>14</v>
      </c>
      <c r="H3573" s="3">
        <v>7</v>
      </c>
      <c r="I3573" s="69" t="str">
        <f>VLOOKUP(C3573,СПРАВОЧНИК!B:D,2,0)</f>
        <v>ЕВРОПА</v>
      </c>
      <c r="J3573" s="69" t="str">
        <f>VLOOKUP(C3573,СПРАВОЧНИК!B:D,3,0)</f>
        <v>ИНОМАРКИ</v>
      </c>
      <c r="K3573" s="69" t="str">
        <f>VLOOKUP(СВОД2023[[#This Row],[ФО]],СПРАВОЧНИК!H:P,2,0)</f>
        <v>Приволжский ФО</v>
      </c>
    </row>
    <row r="3574" spans="1:11" x14ac:dyDescent="0.2">
      <c r="A3574" t="s">
        <v>600</v>
      </c>
      <c r="B3574" t="s">
        <v>591</v>
      </c>
      <c r="C3574" s="1" t="s">
        <v>1779</v>
      </c>
      <c r="D3574" s="1" t="s">
        <v>2289</v>
      </c>
      <c r="E3574" s="2"/>
      <c r="F3574" s="3"/>
      <c r="G3574" s="2">
        <v>1</v>
      </c>
      <c r="H3574" s="3">
        <v>2</v>
      </c>
      <c r="I3574" s="69" t="str">
        <f>VLOOKUP(C3574,СПРАВОЧНИК!B:D,2,0)</f>
        <v>ЯПОНИЯ</v>
      </c>
      <c r="J3574" s="69" t="str">
        <f>VLOOKUP(C3574,СПРАВОЧНИК!B:D,3,0)</f>
        <v>ИНОМАРКИ</v>
      </c>
      <c r="K3574" s="69" t="str">
        <f>VLOOKUP(СВОД2023[[#This Row],[ФО]],СПРАВОЧНИК!H:P,2,0)</f>
        <v>Приволжский ФО</v>
      </c>
    </row>
    <row r="3575" spans="1:11" x14ac:dyDescent="0.2">
      <c r="A3575" t="s">
        <v>600</v>
      </c>
      <c r="B3575" t="s">
        <v>591</v>
      </c>
      <c r="C3575" s="1" t="s">
        <v>1779</v>
      </c>
      <c r="D3575" s="1" t="s">
        <v>1780</v>
      </c>
      <c r="E3575" s="2"/>
      <c r="F3575" s="3"/>
      <c r="G3575" s="2">
        <v>1</v>
      </c>
      <c r="H3575" s="3">
        <v>1</v>
      </c>
      <c r="I3575" s="69" t="str">
        <f>VLOOKUP(C3575,СПРАВОЧНИК!B:D,2,0)</f>
        <v>ЯПОНИЯ</v>
      </c>
      <c r="J3575" s="69" t="str">
        <f>VLOOKUP(C3575,СПРАВОЧНИК!B:D,3,0)</f>
        <v>ИНОМАРКИ</v>
      </c>
      <c r="K3575" s="69" t="str">
        <f>VLOOKUP(СВОД2023[[#This Row],[ФО]],СПРАВОЧНИК!H:P,2,0)</f>
        <v>Приволжский ФО</v>
      </c>
    </row>
    <row r="3576" spans="1:11" x14ac:dyDescent="0.2">
      <c r="A3576" t="s">
        <v>600</v>
      </c>
      <c r="B3576" t="s">
        <v>591</v>
      </c>
      <c r="C3576" s="1" t="s">
        <v>1779</v>
      </c>
      <c r="D3576" s="1" t="s">
        <v>2290</v>
      </c>
      <c r="E3576" s="2"/>
      <c r="F3576" s="3"/>
      <c r="G3576" s="2">
        <v>1</v>
      </c>
      <c r="H3576" s="3"/>
      <c r="I3576" s="69" t="str">
        <f>VLOOKUP(C3576,СПРАВОЧНИК!B:D,2,0)</f>
        <v>ЯПОНИЯ</v>
      </c>
      <c r="J3576" s="69" t="str">
        <f>VLOOKUP(C3576,СПРАВОЧНИК!B:D,3,0)</f>
        <v>ИНОМАРКИ</v>
      </c>
      <c r="K3576" s="69" t="str">
        <f>VLOOKUP(СВОД2023[[#This Row],[ФО]],СПРАВОЧНИК!H:P,2,0)</f>
        <v>Приволжский ФО</v>
      </c>
    </row>
    <row r="3577" spans="1:11" x14ac:dyDescent="0.2">
      <c r="A3577" t="s">
        <v>600</v>
      </c>
      <c r="B3577" t="s">
        <v>591</v>
      </c>
      <c r="C3577" s="1" t="s">
        <v>462</v>
      </c>
      <c r="D3577" s="1" t="s">
        <v>2291</v>
      </c>
      <c r="E3577" s="2">
        <v>7</v>
      </c>
      <c r="F3577" s="3">
        <v>9</v>
      </c>
      <c r="G3577" s="2">
        <v>25</v>
      </c>
      <c r="H3577" s="3">
        <v>41</v>
      </c>
      <c r="I3577" s="69" t="str">
        <f>VLOOKUP(C3577,СПРАВОЧНИК!B:D,2,0)</f>
        <v>КОРЕЯ</v>
      </c>
      <c r="J3577" s="69" t="str">
        <f>VLOOKUP(C3577,СПРАВОЧНИК!B:D,3,0)</f>
        <v>ИНОМАРКИ</v>
      </c>
      <c r="K3577" s="69" t="str">
        <f>VLOOKUP(СВОД2023[[#This Row],[ФО]],СПРАВОЧНИК!H:P,2,0)</f>
        <v>Приволжский ФО</v>
      </c>
    </row>
    <row r="3578" spans="1:11" x14ac:dyDescent="0.2">
      <c r="A3578" t="s">
        <v>600</v>
      </c>
      <c r="B3578" t="s">
        <v>591</v>
      </c>
      <c r="C3578" s="1" t="s">
        <v>462</v>
      </c>
      <c r="D3578" s="1" t="s">
        <v>2292</v>
      </c>
      <c r="E3578" s="2">
        <v>3</v>
      </c>
      <c r="F3578" s="3">
        <v>5</v>
      </c>
      <c r="G3578" s="2">
        <v>14</v>
      </c>
      <c r="H3578" s="3">
        <v>41</v>
      </c>
      <c r="I3578" s="69" t="str">
        <f>VLOOKUP(C3578,СПРАВОЧНИК!B:D,2,0)</f>
        <v>КОРЕЯ</v>
      </c>
      <c r="J3578" s="69" t="str">
        <f>VLOOKUP(C3578,СПРАВОЧНИК!B:D,3,0)</f>
        <v>ИНОМАРКИ</v>
      </c>
      <c r="K3578" s="69" t="str">
        <f>VLOOKUP(СВОД2023[[#This Row],[ФО]],СПРАВОЧНИК!H:P,2,0)</f>
        <v>Приволжский ФО</v>
      </c>
    </row>
    <row r="3579" spans="1:11" x14ac:dyDescent="0.2">
      <c r="A3579" t="s">
        <v>600</v>
      </c>
      <c r="B3579" t="s">
        <v>591</v>
      </c>
      <c r="C3579" s="1" t="s">
        <v>462</v>
      </c>
      <c r="D3579" s="1" t="s">
        <v>1781</v>
      </c>
      <c r="E3579" s="2">
        <v>29</v>
      </c>
      <c r="F3579" s="3">
        <v>37</v>
      </c>
      <c r="G3579" s="2">
        <v>165</v>
      </c>
      <c r="H3579" s="3">
        <v>115</v>
      </c>
      <c r="I3579" s="69" t="str">
        <f>VLOOKUP(C3579,СПРАВОЧНИК!B:D,2,0)</f>
        <v>КОРЕЯ</v>
      </c>
      <c r="J3579" s="69" t="str">
        <f>VLOOKUP(C3579,СПРАВОЧНИК!B:D,3,0)</f>
        <v>ИНОМАРКИ</v>
      </c>
      <c r="K3579" s="69" t="str">
        <f>VLOOKUP(СВОД2023[[#This Row],[ФО]],СПРАВОЧНИК!H:P,2,0)</f>
        <v>Приволжский ФО</v>
      </c>
    </row>
    <row r="3580" spans="1:11" x14ac:dyDescent="0.2">
      <c r="A3580" t="s">
        <v>600</v>
      </c>
      <c r="B3580" t="s">
        <v>591</v>
      </c>
      <c r="C3580" s="1" t="s">
        <v>462</v>
      </c>
      <c r="D3580" s="1" t="s">
        <v>1782</v>
      </c>
      <c r="E3580" s="2">
        <v>16</v>
      </c>
      <c r="F3580" s="3">
        <v>14</v>
      </c>
      <c r="G3580" s="2">
        <v>78</v>
      </c>
      <c r="H3580" s="3">
        <v>76</v>
      </c>
      <c r="I3580" s="69" t="str">
        <f>VLOOKUP(C3580,СПРАВОЧНИК!B:D,2,0)</f>
        <v>КОРЕЯ</v>
      </c>
      <c r="J3580" s="69" t="str">
        <f>VLOOKUP(C3580,СПРАВОЧНИК!B:D,3,0)</f>
        <v>ИНОМАРКИ</v>
      </c>
      <c r="K3580" s="69" t="str">
        <f>VLOOKUP(СВОД2023[[#This Row],[ФО]],СПРАВОЧНИК!H:P,2,0)</f>
        <v>Приволжский ФО</v>
      </c>
    </row>
    <row r="3581" spans="1:11" x14ac:dyDescent="0.2">
      <c r="A3581" t="s">
        <v>600</v>
      </c>
      <c r="B3581" t="s">
        <v>591</v>
      </c>
      <c r="C3581" s="1" t="s">
        <v>462</v>
      </c>
      <c r="D3581" s="1" t="s">
        <v>463</v>
      </c>
      <c r="E3581" s="2">
        <v>15</v>
      </c>
      <c r="F3581" s="3">
        <v>28</v>
      </c>
      <c r="G3581" s="2">
        <v>94</v>
      </c>
      <c r="H3581" s="3">
        <v>166</v>
      </c>
      <c r="I3581" s="69" t="str">
        <f>VLOOKUP(C3581,СПРАВОЧНИК!B:D,2,0)</f>
        <v>КОРЕЯ</v>
      </c>
      <c r="J3581" s="69" t="str">
        <f>VLOOKUP(C3581,СПРАВОЧНИК!B:D,3,0)</f>
        <v>ИНОМАРКИ</v>
      </c>
      <c r="K3581" s="69" t="str">
        <f>VLOOKUP(СВОД2023[[#This Row],[ФО]],СПРАВОЧНИК!H:P,2,0)</f>
        <v>Приволжский ФО</v>
      </c>
    </row>
    <row r="3582" spans="1:11" x14ac:dyDescent="0.2">
      <c r="A3582" t="s">
        <v>600</v>
      </c>
      <c r="B3582" t="s">
        <v>591</v>
      </c>
      <c r="C3582" s="1" t="s">
        <v>464</v>
      </c>
      <c r="D3582" s="1" t="s">
        <v>465</v>
      </c>
      <c r="E3582" s="2">
        <v>130</v>
      </c>
      <c r="F3582" s="3">
        <v>79</v>
      </c>
      <c r="G3582" s="2">
        <v>780</v>
      </c>
      <c r="H3582" s="3">
        <v>414</v>
      </c>
      <c r="I3582" s="69" t="str">
        <f>VLOOKUP(C3582,СПРАВОЧНИК!B:D,2,0)</f>
        <v>ЕВРОПА</v>
      </c>
      <c r="J3582" s="69" t="str">
        <f>VLOOKUP(C3582,СПРАВОЧНИК!B:D,3,0)</f>
        <v>ИНОМАРКИ</v>
      </c>
      <c r="K3582" s="69" t="str">
        <f>VLOOKUP(СВОД2023[[#This Row],[ФО]],СПРАВОЧНИК!H:P,2,0)</f>
        <v>Приволжский ФО</v>
      </c>
    </row>
    <row r="3583" spans="1:11" x14ac:dyDescent="0.2">
      <c r="A3583" t="s">
        <v>600</v>
      </c>
      <c r="B3583" t="s">
        <v>591</v>
      </c>
      <c r="C3583" s="1" t="s">
        <v>464</v>
      </c>
      <c r="D3583" s="1" t="s">
        <v>650</v>
      </c>
      <c r="E3583" s="2">
        <v>38</v>
      </c>
      <c r="F3583" s="3">
        <v>28</v>
      </c>
      <c r="G3583" s="2">
        <v>180</v>
      </c>
      <c r="H3583" s="3">
        <v>152</v>
      </c>
      <c r="I3583" s="69" t="str">
        <f>VLOOKUP(C3583,СПРАВОЧНИК!B:D,2,0)</f>
        <v>ЕВРОПА</v>
      </c>
      <c r="J3583" s="69" t="str">
        <f>VLOOKUP(C3583,СПРАВОЧНИК!B:D,3,0)</f>
        <v>ИНОМАРКИ</v>
      </c>
      <c r="K3583" s="69" t="str">
        <f>VLOOKUP(СВОД2023[[#This Row],[ФО]],СПРАВОЧНИК!H:P,2,0)</f>
        <v>Приволжский ФО</v>
      </c>
    </row>
    <row r="3584" spans="1:11" x14ac:dyDescent="0.2">
      <c r="A3584" t="s">
        <v>600</v>
      </c>
      <c r="B3584" t="s">
        <v>591</v>
      </c>
      <c r="C3584" s="1" t="s">
        <v>464</v>
      </c>
      <c r="D3584" s="1" t="s">
        <v>466</v>
      </c>
      <c r="E3584" s="2">
        <v>832</v>
      </c>
      <c r="F3584" s="3">
        <v>789</v>
      </c>
      <c r="G3584" s="2">
        <v>4918</v>
      </c>
      <c r="H3584" s="3">
        <v>4364</v>
      </c>
      <c r="I3584" s="69" t="str">
        <f>VLOOKUP(C3584,СПРАВОЧНИК!B:D,2,0)</f>
        <v>ЕВРОПА</v>
      </c>
      <c r="J3584" s="69" t="str">
        <f>VLOOKUP(C3584,СПРАВОЧНИК!B:D,3,0)</f>
        <v>ИНОМАРКИ</v>
      </c>
      <c r="K3584" s="69" t="str">
        <f>VLOOKUP(СВОД2023[[#This Row],[ФО]],СПРАВОЧНИК!H:P,2,0)</f>
        <v>Приволжский ФО</v>
      </c>
    </row>
    <row r="3585" spans="1:11" x14ac:dyDescent="0.2">
      <c r="A3585" t="s">
        <v>600</v>
      </c>
      <c r="B3585" t="s">
        <v>591</v>
      </c>
      <c r="C3585" s="1" t="s">
        <v>464</v>
      </c>
      <c r="D3585" s="1" t="s">
        <v>1783</v>
      </c>
      <c r="E3585" s="2">
        <v>176</v>
      </c>
      <c r="F3585" s="3">
        <v>125</v>
      </c>
      <c r="G3585" s="2">
        <v>911</v>
      </c>
      <c r="H3585" s="3">
        <v>641</v>
      </c>
      <c r="I3585" s="69" t="str">
        <f>VLOOKUP(C3585,СПРАВОЧНИК!B:D,2,0)</f>
        <v>ЕВРОПА</v>
      </c>
      <c r="J3585" s="69" t="str">
        <f>VLOOKUP(C3585,СПРАВОЧНИК!B:D,3,0)</f>
        <v>ИНОМАРКИ</v>
      </c>
      <c r="K3585" s="69" t="str">
        <f>VLOOKUP(СВОД2023[[#This Row],[ФО]],СПРАВОЧНИК!H:P,2,0)</f>
        <v>Приволжский ФО</v>
      </c>
    </row>
    <row r="3586" spans="1:11" x14ac:dyDescent="0.2">
      <c r="A3586" t="s">
        <v>600</v>
      </c>
      <c r="B3586" t="s">
        <v>591</v>
      </c>
      <c r="C3586" s="1" t="s">
        <v>464</v>
      </c>
      <c r="D3586" s="1" t="s">
        <v>1785</v>
      </c>
      <c r="E3586" s="2">
        <v>2</v>
      </c>
      <c r="F3586" s="3">
        <v>4</v>
      </c>
      <c r="G3586" s="2">
        <v>40</v>
      </c>
      <c r="H3586" s="3">
        <v>20</v>
      </c>
      <c r="I3586" s="69" t="str">
        <f>VLOOKUP(C3586,СПРАВОЧНИК!B:D,2,0)</f>
        <v>ЕВРОПА</v>
      </c>
      <c r="J3586" s="69" t="str">
        <f>VLOOKUP(C3586,СПРАВОЧНИК!B:D,3,0)</f>
        <v>ИНОМАРКИ</v>
      </c>
      <c r="K3586" s="69" t="str">
        <f>VLOOKUP(СВОД2023[[#This Row],[ФО]],СПРАВОЧНИК!H:P,2,0)</f>
        <v>Приволжский ФО</v>
      </c>
    </row>
    <row r="3587" spans="1:11" x14ac:dyDescent="0.2">
      <c r="A3587" t="s">
        <v>600</v>
      </c>
      <c r="B3587" t="s">
        <v>591</v>
      </c>
      <c r="C3587" s="1" t="s">
        <v>464</v>
      </c>
      <c r="D3587" s="1" t="s">
        <v>2293</v>
      </c>
      <c r="E3587" s="2">
        <v>15</v>
      </c>
      <c r="F3587" s="3">
        <v>2</v>
      </c>
      <c r="G3587" s="2">
        <v>78</v>
      </c>
      <c r="H3587" s="3">
        <v>10</v>
      </c>
      <c r="I3587" s="69" t="str">
        <f>VLOOKUP(C3587,СПРАВОЧНИК!B:D,2,0)</f>
        <v>ЕВРОПА</v>
      </c>
      <c r="J3587" s="69" t="str">
        <f>VLOOKUP(C3587,СПРАВОЧНИК!B:D,3,0)</f>
        <v>ИНОМАРКИ</v>
      </c>
      <c r="K3587" s="69" t="str">
        <f>VLOOKUP(СВОД2023[[#This Row],[ФО]],СПРАВОЧНИК!H:P,2,0)</f>
        <v>Приволжский ФО</v>
      </c>
    </row>
    <row r="3588" spans="1:11" x14ac:dyDescent="0.2">
      <c r="A3588" t="s">
        <v>600</v>
      </c>
      <c r="B3588" t="s">
        <v>591</v>
      </c>
      <c r="C3588" s="1" t="s">
        <v>464</v>
      </c>
      <c r="D3588" s="1" t="s">
        <v>467</v>
      </c>
      <c r="E3588" s="2">
        <v>373</v>
      </c>
      <c r="F3588" s="3">
        <v>278</v>
      </c>
      <c r="G3588" s="2">
        <v>1945</v>
      </c>
      <c r="H3588" s="3">
        <v>1314</v>
      </c>
      <c r="I3588" s="69" t="str">
        <f>VLOOKUP(C3588,СПРАВОЧНИК!B:D,2,0)</f>
        <v>ЕВРОПА</v>
      </c>
      <c r="J3588" s="69" t="str">
        <f>VLOOKUP(C3588,СПРАВОЧНИК!B:D,3,0)</f>
        <v>ИНОМАРКИ</v>
      </c>
      <c r="K3588" s="69" t="str">
        <f>VLOOKUP(СВОД2023[[#This Row],[ФО]],СПРАВОЧНИК!H:P,2,0)</f>
        <v>Приволжский ФО</v>
      </c>
    </row>
    <row r="3589" spans="1:11" x14ac:dyDescent="0.2">
      <c r="A3589" t="s">
        <v>600</v>
      </c>
      <c r="B3589" t="s">
        <v>591</v>
      </c>
      <c r="C3589" s="1" t="s">
        <v>464</v>
      </c>
      <c r="D3589" s="1" t="s">
        <v>468</v>
      </c>
      <c r="E3589" s="2">
        <v>39</v>
      </c>
      <c r="F3589" s="3">
        <v>31</v>
      </c>
      <c r="G3589" s="2">
        <v>208</v>
      </c>
      <c r="H3589" s="3">
        <v>139</v>
      </c>
      <c r="I3589" s="69" t="str">
        <f>VLOOKUP(C3589,СПРАВОЧНИК!B:D,2,0)</f>
        <v>ЕВРОПА</v>
      </c>
      <c r="J3589" s="69" t="str">
        <f>VLOOKUP(C3589,СПРАВОЧНИК!B:D,3,0)</f>
        <v>ИНОМАРКИ</v>
      </c>
      <c r="K3589" s="69" t="str">
        <f>VLOOKUP(СВОД2023[[#This Row],[ФО]],СПРАВОЧНИК!H:P,2,0)</f>
        <v>Приволжский ФО</v>
      </c>
    </row>
    <row r="3590" spans="1:11" x14ac:dyDescent="0.2">
      <c r="A3590" t="s">
        <v>600</v>
      </c>
      <c r="B3590" t="s">
        <v>591</v>
      </c>
      <c r="C3590" s="1" t="s">
        <v>464</v>
      </c>
      <c r="D3590" s="1" t="s">
        <v>1786</v>
      </c>
      <c r="E3590" s="2">
        <v>48</v>
      </c>
      <c r="F3590" s="3">
        <v>43</v>
      </c>
      <c r="G3590" s="2">
        <v>261</v>
      </c>
      <c r="H3590" s="3">
        <v>184</v>
      </c>
      <c r="I3590" s="69" t="str">
        <f>VLOOKUP(C3590,СПРАВОЧНИК!B:D,2,0)</f>
        <v>ЕВРОПА</v>
      </c>
      <c r="J3590" s="69" t="str">
        <f>VLOOKUP(C3590,СПРАВОЧНИК!B:D,3,0)</f>
        <v>ИНОМАРКИ</v>
      </c>
      <c r="K3590" s="69" t="str">
        <f>VLOOKUP(СВОД2023[[#This Row],[ФО]],СПРАВОЧНИК!H:P,2,0)</f>
        <v>Приволжский ФО</v>
      </c>
    </row>
    <row r="3591" spans="1:11" x14ac:dyDescent="0.2">
      <c r="A3591" t="s">
        <v>600</v>
      </c>
      <c r="B3591" t="s">
        <v>591</v>
      </c>
      <c r="C3591" s="1" t="s">
        <v>464</v>
      </c>
      <c r="D3591" s="1" t="s">
        <v>1787</v>
      </c>
      <c r="E3591" s="2">
        <v>9</v>
      </c>
      <c r="F3591" s="3">
        <v>7</v>
      </c>
      <c r="G3591" s="2">
        <v>32</v>
      </c>
      <c r="H3591" s="3">
        <v>22</v>
      </c>
      <c r="I3591" s="69" t="str">
        <f>VLOOKUP(C3591,СПРАВОЧНИК!B:D,2,0)</f>
        <v>ЕВРОПА</v>
      </c>
      <c r="J3591" s="69" t="str">
        <f>VLOOKUP(C3591,СПРАВОЧНИК!B:D,3,0)</f>
        <v>ИНОМАРКИ</v>
      </c>
      <c r="K3591" s="69" t="str">
        <f>VLOOKUP(СВОД2023[[#This Row],[ФО]],СПРАВОЧНИК!H:P,2,0)</f>
        <v>Приволжский ФО</v>
      </c>
    </row>
    <row r="3592" spans="1:11" x14ac:dyDescent="0.2">
      <c r="A3592" t="s">
        <v>600</v>
      </c>
      <c r="B3592" t="s">
        <v>591</v>
      </c>
      <c r="C3592" s="1" t="s">
        <v>464</v>
      </c>
      <c r="D3592" s="1" t="s">
        <v>846</v>
      </c>
      <c r="E3592" s="2">
        <v>387</v>
      </c>
      <c r="F3592" s="3">
        <v>284</v>
      </c>
      <c r="G3592" s="2">
        <v>2088</v>
      </c>
      <c r="H3592" s="3">
        <v>1524</v>
      </c>
      <c r="I3592" s="69" t="str">
        <f>VLOOKUP(C3592,СПРАВОЧНИК!B:D,2,0)</f>
        <v>ЕВРОПА</v>
      </c>
      <c r="J3592" s="69" t="str">
        <f>VLOOKUP(C3592,СПРАВОЧНИК!B:D,3,0)</f>
        <v>ИНОМАРКИ</v>
      </c>
      <c r="K3592" s="69" t="str">
        <f>VLOOKUP(СВОД2023[[#This Row],[ФО]],СПРАВОЧНИК!H:P,2,0)</f>
        <v>Приволжский ФО</v>
      </c>
    </row>
    <row r="3593" spans="1:11" x14ac:dyDescent="0.2">
      <c r="A3593" t="s">
        <v>600</v>
      </c>
      <c r="B3593" t="s">
        <v>591</v>
      </c>
      <c r="C3593" s="1" t="s">
        <v>464</v>
      </c>
      <c r="D3593" s="1" t="s">
        <v>1788</v>
      </c>
      <c r="E3593" s="2">
        <v>99</v>
      </c>
      <c r="F3593" s="3">
        <v>73</v>
      </c>
      <c r="G3593" s="2">
        <v>539</v>
      </c>
      <c r="H3593" s="3">
        <v>366</v>
      </c>
      <c r="I3593" s="69" t="str">
        <f>VLOOKUP(C3593,СПРАВОЧНИК!B:D,2,0)</f>
        <v>ЕВРОПА</v>
      </c>
      <c r="J3593" s="69" t="str">
        <f>VLOOKUP(C3593,СПРАВОЧНИК!B:D,3,0)</f>
        <v>ИНОМАРКИ</v>
      </c>
      <c r="K3593" s="69" t="str">
        <f>VLOOKUP(СВОД2023[[#This Row],[ФО]],СПРАВОЧНИК!H:P,2,0)</f>
        <v>Приволжский ФО</v>
      </c>
    </row>
    <row r="3594" spans="1:11" x14ac:dyDescent="0.2">
      <c r="A3594" t="s">
        <v>600</v>
      </c>
      <c r="B3594" t="s">
        <v>591</v>
      </c>
      <c r="C3594" s="1" t="s">
        <v>464</v>
      </c>
      <c r="D3594" s="1" t="s">
        <v>2294</v>
      </c>
      <c r="E3594" s="2"/>
      <c r="F3594" s="3">
        <v>2</v>
      </c>
      <c r="G3594" s="2">
        <v>6</v>
      </c>
      <c r="H3594" s="3">
        <v>10</v>
      </c>
      <c r="I3594" s="69" t="str">
        <f>VLOOKUP(C3594,СПРАВОЧНИК!B:D,2,0)</f>
        <v>ЕВРОПА</v>
      </c>
      <c r="J3594" s="69" t="str">
        <f>VLOOKUP(C3594,СПРАВОЧНИК!B:D,3,0)</f>
        <v>ИНОМАРКИ</v>
      </c>
      <c r="K3594" s="69" t="str">
        <f>VLOOKUP(СВОД2023[[#This Row],[ФО]],СПРАВОЧНИК!H:P,2,0)</f>
        <v>Приволжский ФО</v>
      </c>
    </row>
    <row r="3595" spans="1:11" x14ac:dyDescent="0.2">
      <c r="A3595" t="s">
        <v>600</v>
      </c>
      <c r="B3595" t="s">
        <v>591</v>
      </c>
      <c r="C3595" s="1" t="s">
        <v>464</v>
      </c>
      <c r="D3595" s="1" t="s">
        <v>2295</v>
      </c>
      <c r="E3595" s="2"/>
      <c r="F3595" s="3">
        <v>1</v>
      </c>
      <c r="G3595" s="2"/>
      <c r="H3595" s="3">
        <v>1</v>
      </c>
      <c r="I3595" s="69" t="str">
        <f>VLOOKUP(C3595,СПРАВОЧНИК!B:D,2,0)</f>
        <v>ЕВРОПА</v>
      </c>
      <c r="J3595" s="69" t="str">
        <f>VLOOKUP(C3595,СПРАВОЧНИК!B:D,3,0)</f>
        <v>ИНОМАРКИ</v>
      </c>
      <c r="K3595" s="69" t="str">
        <f>VLOOKUP(СВОД2023[[#This Row],[ФО]],СПРАВОЧНИК!H:P,2,0)</f>
        <v>Приволжский ФО</v>
      </c>
    </row>
    <row r="3596" spans="1:11" x14ac:dyDescent="0.2">
      <c r="A3596" t="s">
        <v>600</v>
      </c>
      <c r="B3596" t="s">
        <v>591</v>
      </c>
      <c r="C3596" s="1" t="s">
        <v>464</v>
      </c>
      <c r="D3596" s="1" t="s">
        <v>1789</v>
      </c>
      <c r="E3596" s="2">
        <v>2</v>
      </c>
      <c r="F3596" s="3">
        <v>3</v>
      </c>
      <c r="G3596" s="2">
        <v>11</v>
      </c>
      <c r="H3596" s="3">
        <v>12</v>
      </c>
      <c r="I3596" s="69" t="str">
        <f>VLOOKUP(C3596,СПРАВОЧНИК!B:D,2,0)</f>
        <v>ЕВРОПА</v>
      </c>
      <c r="J3596" s="69" t="str">
        <f>VLOOKUP(C3596,СПРАВОЧНИК!B:D,3,0)</f>
        <v>ИНОМАРКИ</v>
      </c>
      <c r="K3596" s="69" t="str">
        <f>VLOOKUP(СВОД2023[[#This Row],[ФО]],СПРАВОЧНИК!H:P,2,0)</f>
        <v>Приволжский ФО</v>
      </c>
    </row>
    <row r="3597" spans="1:11" x14ac:dyDescent="0.2">
      <c r="A3597" t="s">
        <v>600</v>
      </c>
      <c r="B3597" t="s">
        <v>591</v>
      </c>
      <c r="C3597" s="1" t="s">
        <v>464</v>
      </c>
      <c r="D3597" s="1" t="s">
        <v>2296</v>
      </c>
      <c r="E3597" s="2"/>
      <c r="F3597" s="3"/>
      <c r="G3597" s="2"/>
      <c r="H3597" s="3">
        <v>2</v>
      </c>
      <c r="I3597" s="69" t="str">
        <f>VLOOKUP(C3597,СПРАВОЧНИК!B:D,2,0)</f>
        <v>ЕВРОПА</v>
      </c>
      <c r="J3597" s="69" t="str">
        <f>VLOOKUP(C3597,СПРАВОЧНИК!B:D,3,0)</f>
        <v>ИНОМАРКИ</v>
      </c>
      <c r="K3597" s="69" t="str">
        <f>VLOOKUP(СВОД2023[[#This Row],[ФО]],СПРАВОЧНИК!H:P,2,0)</f>
        <v>Приволжский ФО</v>
      </c>
    </row>
    <row r="3598" spans="1:11" x14ac:dyDescent="0.2">
      <c r="A3598" t="s">
        <v>600</v>
      </c>
      <c r="B3598" t="s">
        <v>591</v>
      </c>
      <c r="C3598" s="1" t="s">
        <v>464</v>
      </c>
      <c r="D3598" s="1" t="s">
        <v>470</v>
      </c>
      <c r="E3598" s="2">
        <v>1608</v>
      </c>
      <c r="F3598" s="3">
        <v>1602</v>
      </c>
      <c r="G3598" s="2">
        <v>9453</v>
      </c>
      <c r="H3598" s="3">
        <v>8482</v>
      </c>
      <c r="I3598" s="69" t="str">
        <f>VLOOKUP(C3598,СПРАВОЧНИК!B:D,2,0)</f>
        <v>ЕВРОПА</v>
      </c>
      <c r="J3598" s="69" t="str">
        <f>VLOOKUP(C3598,СПРАВОЧНИК!B:D,3,0)</f>
        <v>ИНОМАРКИ</v>
      </c>
      <c r="K3598" s="69" t="str">
        <f>VLOOKUP(СВОД2023[[#This Row],[ФО]],СПРАВОЧНИК!H:P,2,0)</f>
        <v>Приволжский ФО</v>
      </c>
    </row>
    <row r="3599" spans="1:11" x14ac:dyDescent="0.2">
      <c r="A3599" t="s">
        <v>600</v>
      </c>
      <c r="B3599" t="s">
        <v>591</v>
      </c>
      <c r="C3599" s="1" t="s">
        <v>464</v>
      </c>
      <c r="D3599" s="1" t="s">
        <v>471</v>
      </c>
      <c r="E3599" s="2">
        <v>770</v>
      </c>
      <c r="F3599" s="3">
        <v>682</v>
      </c>
      <c r="G3599" s="2">
        <v>4290</v>
      </c>
      <c r="H3599" s="3">
        <v>3579</v>
      </c>
      <c r="I3599" s="69" t="str">
        <f>VLOOKUP(C3599,СПРАВОЧНИК!B:D,2,0)</f>
        <v>ЕВРОПА</v>
      </c>
      <c r="J3599" s="69" t="str">
        <f>VLOOKUP(C3599,СПРАВОЧНИК!B:D,3,0)</f>
        <v>ИНОМАРКИ</v>
      </c>
      <c r="K3599" s="69" t="str">
        <f>VLOOKUP(СВОД2023[[#This Row],[ФО]],СПРАВОЧНИК!H:P,2,0)</f>
        <v>Приволжский ФО</v>
      </c>
    </row>
    <row r="3600" spans="1:11" x14ac:dyDescent="0.2">
      <c r="A3600" t="s">
        <v>600</v>
      </c>
      <c r="B3600" t="s">
        <v>591</v>
      </c>
      <c r="C3600" s="1" t="s">
        <v>464</v>
      </c>
      <c r="D3600" s="1" t="s">
        <v>2297</v>
      </c>
      <c r="E3600" s="2"/>
      <c r="F3600" s="3"/>
      <c r="G3600" s="2">
        <v>1</v>
      </c>
      <c r="H3600" s="3"/>
      <c r="I3600" s="69" t="str">
        <f>VLOOKUP(C3600,СПРАВОЧНИК!B:D,2,0)</f>
        <v>ЕВРОПА</v>
      </c>
      <c r="J3600" s="69" t="str">
        <f>VLOOKUP(C3600,СПРАВОЧНИК!B:D,3,0)</f>
        <v>ИНОМАРКИ</v>
      </c>
      <c r="K3600" s="69" t="str">
        <f>VLOOKUP(СВОД2023[[#This Row],[ФО]],СПРАВОЧНИК!H:P,2,0)</f>
        <v>Приволжский ФО</v>
      </c>
    </row>
    <row r="3601" spans="1:11" x14ac:dyDescent="0.2">
      <c r="A3601" t="s">
        <v>600</v>
      </c>
      <c r="B3601" t="s">
        <v>591</v>
      </c>
      <c r="C3601" s="1" t="s">
        <v>464</v>
      </c>
      <c r="D3601" s="1" t="s">
        <v>472</v>
      </c>
      <c r="E3601" s="2"/>
      <c r="F3601" s="3">
        <v>1</v>
      </c>
      <c r="G3601" s="2"/>
      <c r="H3601" s="3">
        <v>1</v>
      </c>
      <c r="I3601" s="69" t="str">
        <f>VLOOKUP(C3601,СПРАВОЧНИК!B:D,2,0)</f>
        <v>ЕВРОПА</v>
      </c>
      <c r="J3601" s="69" t="str">
        <f>VLOOKUP(C3601,СПРАВОЧНИК!B:D,3,0)</f>
        <v>ИНОМАРКИ</v>
      </c>
      <c r="K3601" s="69" t="str">
        <f>VLOOKUP(СВОД2023[[#This Row],[ФО]],СПРАВОЧНИК!H:P,2,0)</f>
        <v>Приволжский ФО</v>
      </c>
    </row>
    <row r="3602" spans="1:11" x14ac:dyDescent="0.2">
      <c r="A3602" t="s">
        <v>600</v>
      </c>
      <c r="B3602" t="s">
        <v>591</v>
      </c>
      <c r="C3602" s="1" t="s">
        <v>464</v>
      </c>
      <c r="D3602" s="1" t="s">
        <v>2298</v>
      </c>
      <c r="E3602" s="2">
        <v>1</v>
      </c>
      <c r="F3602" s="3">
        <v>2</v>
      </c>
      <c r="G3602" s="2">
        <v>4</v>
      </c>
      <c r="H3602" s="3">
        <v>4</v>
      </c>
      <c r="I3602" s="69" t="str">
        <f>VLOOKUP(C3602,СПРАВОЧНИК!B:D,2,0)</f>
        <v>ЕВРОПА</v>
      </c>
      <c r="J3602" s="69" t="str">
        <f>VLOOKUP(C3602,СПРАВОЧНИК!B:D,3,0)</f>
        <v>ИНОМАРКИ</v>
      </c>
      <c r="K3602" s="69" t="str">
        <f>VLOOKUP(СВОД2023[[#This Row],[ФО]],СПРАВОЧНИК!H:P,2,0)</f>
        <v>Приволжский ФО</v>
      </c>
    </row>
    <row r="3603" spans="1:11" x14ac:dyDescent="0.2">
      <c r="A3603" t="s">
        <v>600</v>
      </c>
      <c r="B3603" t="s">
        <v>591</v>
      </c>
      <c r="C3603" s="1" t="s">
        <v>464</v>
      </c>
      <c r="D3603" s="1" t="s">
        <v>1790</v>
      </c>
      <c r="E3603" s="2">
        <v>132</v>
      </c>
      <c r="F3603" s="3">
        <v>120</v>
      </c>
      <c r="G3603" s="2">
        <v>752</v>
      </c>
      <c r="H3603" s="3">
        <v>617</v>
      </c>
      <c r="I3603" s="69" t="str">
        <f>VLOOKUP(C3603,СПРАВОЧНИК!B:D,2,0)</f>
        <v>ЕВРОПА</v>
      </c>
      <c r="J3603" s="69" t="str">
        <f>VLOOKUP(C3603,СПРАВОЧНИК!B:D,3,0)</f>
        <v>ИНОМАРКИ</v>
      </c>
      <c r="K3603" s="69" t="str">
        <f>VLOOKUP(СВОД2023[[#This Row],[ФО]],СПРАВОЧНИК!H:P,2,0)</f>
        <v>Приволжский ФО</v>
      </c>
    </row>
    <row r="3604" spans="1:11" x14ac:dyDescent="0.2">
      <c r="A3604" t="s">
        <v>600</v>
      </c>
      <c r="B3604" t="s">
        <v>591</v>
      </c>
      <c r="C3604" s="1" t="s">
        <v>464</v>
      </c>
      <c r="D3604" s="1" t="s">
        <v>1791</v>
      </c>
      <c r="E3604" s="2">
        <v>11</v>
      </c>
      <c r="F3604" s="3">
        <v>8</v>
      </c>
      <c r="G3604" s="2">
        <v>79</v>
      </c>
      <c r="H3604" s="3">
        <v>31</v>
      </c>
      <c r="I3604" s="69" t="str">
        <f>VLOOKUP(C3604,СПРАВОЧНИК!B:D,2,0)</f>
        <v>ЕВРОПА</v>
      </c>
      <c r="J3604" s="69" t="str">
        <f>VLOOKUP(C3604,СПРАВОЧНИК!B:D,3,0)</f>
        <v>ИНОМАРКИ</v>
      </c>
      <c r="K3604" s="69" t="str">
        <f>VLOOKUP(СВОД2023[[#This Row],[ФО]],СПРАВОЧНИК!H:P,2,0)</f>
        <v>Приволжский ФО</v>
      </c>
    </row>
    <row r="3605" spans="1:11" x14ac:dyDescent="0.2">
      <c r="A3605" t="s">
        <v>600</v>
      </c>
      <c r="B3605" t="s">
        <v>591</v>
      </c>
      <c r="C3605" s="1" t="s">
        <v>464</v>
      </c>
      <c r="D3605" s="1" t="s">
        <v>2299</v>
      </c>
      <c r="E3605" s="2"/>
      <c r="F3605" s="3"/>
      <c r="G3605" s="2"/>
      <c r="H3605" s="3">
        <v>1</v>
      </c>
      <c r="I3605" s="69" t="str">
        <f>VLOOKUP(C3605,СПРАВОЧНИК!B:D,2,0)</f>
        <v>ЕВРОПА</v>
      </c>
      <c r="J3605" s="69" t="str">
        <f>VLOOKUP(C3605,СПРАВОЧНИК!B:D,3,0)</f>
        <v>ИНОМАРКИ</v>
      </c>
      <c r="K3605" s="69" t="str">
        <f>VLOOKUP(СВОД2023[[#This Row],[ФО]],СПРАВОЧНИК!H:P,2,0)</f>
        <v>Приволжский ФО</v>
      </c>
    </row>
    <row r="3606" spans="1:11" x14ac:dyDescent="0.2">
      <c r="A3606" t="s">
        <v>600</v>
      </c>
      <c r="B3606" t="s">
        <v>591</v>
      </c>
      <c r="C3606" s="1" t="s">
        <v>464</v>
      </c>
      <c r="D3606" s="1" t="s">
        <v>2300</v>
      </c>
      <c r="E3606" s="2">
        <v>2</v>
      </c>
      <c r="F3606" s="3">
        <v>2</v>
      </c>
      <c r="G3606" s="2">
        <v>6</v>
      </c>
      <c r="H3606" s="3">
        <v>10</v>
      </c>
      <c r="I3606" s="69" t="str">
        <f>VLOOKUP(C3606,СПРАВОЧНИК!B:D,2,0)</f>
        <v>ЕВРОПА</v>
      </c>
      <c r="J3606" s="69" t="str">
        <f>VLOOKUP(C3606,СПРАВОЧНИК!B:D,3,0)</f>
        <v>ИНОМАРКИ</v>
      </c>
      <c r="K3606" s="69" t="str">
        <f>VLOOKUP(СВОД2023[[#This Row],[ФО]],СПРАВОЧНИК!H:P,2,0)</f>
        <v>Приволжский ФО</v>
      </c>
    </row>
    <row r="3607" spans="1:11" x14ac:dyDescent="0.2">
      <c r="A3607" t="s">
        <v>600</v>
      </c>
      <c r="B3607" t="s">
        <v>591</v>
      </c>
      <c r="C3607" s="1" t="s">
        <v>464</v>
      </c>
      <c r="D3607" s="1" t="s">
        <v>2301</v>
      </c>
      <c r="E3607" s="2"/>
      <c r="F3607" s="3">
        <v>1</v>
      </c>
      <c r="G3607" s="2"/>
      <c r="H3607" s="3">
        <v>2</v>
      </c>
      <c r="I3607" s="69" t="str">
        <f>VLOOKUP(C3607,СПРАВОЧНИК!B:D,2,0)</f>
        <v>ЕВРОПА</v>
      </c>
      <c r="J3607" s="69" t="str">
        <f>VLOOKUP(C3607,СПРАВОЧНИК!B:D,3,0)</f>
        <v>ИНОМАРКИ</v>
      </c>
      <c r="K3607" s="69" t="str">
        <f>VLOOKUP(СВОД2023[[#This Row],[ФО]],СПРАВОЧНИК!H:P,2,0)</f>
        <v>Приволжский ФО</v>
      </c>
    </row>
    <row r="3608" spans="1:11" x14ac:dyDescent="0.2">
      <c r="A3608" t="s">
        <v>600</v>
      </c>
      <c r="B3608" t="s">
        <v>591</v>
      </c>
      <c r="C3608" s="1" t="s">
        <v>476</v>
      </c>
      <c r="D3608" s="1" t="s">
        <v>477</v>
      </c>
      <c r="E3608" s="2">
        <v>1</v>
      </c>
      <c r="F3608" s="3"/>
      <c r="G3608" s="2">
        <v>1</v>
      </c>
      <c r="H3608" s="3"/>
      <c r="I3608" s="69" t="str">
        <f>VLOOKUP(C3608,СПРАВОЧНИК!B:D,2,0)</f>
        <v>ЕВРОПА</v>
      </c>
      <c r="J3608" s="69" t="str">
        <f>VLOOKUP(C3608,СПРАВОЧНИК!B:D,3,0)</f>
        <v>ИНОМАРКИ</v>
      </c>
      <c r="K3608" s="69" t="str">
        <f>VLOOKUP(СВОД2023[[#This Row],[ФО]],СПРАВОЧНИК!H:P,2,0)</f>
        <v>Приволжский ФО</v>
      </c>
    </row>
    <row r="3609" spans="1:11" x14ac:dyDescent="0.2">
      <c r="A3609" t="s">
        <v>600</v>
      </c>
      <c r="B3609" t="s">
        <v>591</v>
      </c>
      <c r="C3609" s="1" t="s">
        <v>476</v>
      </c>
      <c r="D3609" s="1" t="s">
        <v>478</v>
      </c>
      <c r="E3609" s="2"/>
      <c r="F3609" s="3">
        <v>2</v>
      </c>
      <c r="G3609" s="2"/>
      <c r="H3609" s="3">
        <v>3</v>
      </c>
      <c r="I3609" s="69" t="str">
        <f>VLOOKUP(C3609,СПРАВОЧНИК!B:D,2,0)</f>
        <v>ЕВРОПА</v>
      </c>
      <c r="J3609" s="69" t="str">
        <f>VLOOKUP(C3609,СПРАВОЧНИК!B:D,3,0)</f>
        <v>ИНОМАРКИ</v>
      </c>
      <c r="K3609" s="69" t="str">
        <f>VLOOKUP(СВОД2023[[#This Row],[ФО]],СПРАВОЧНИК!H:P,2,0)</f>
        <v>Приволжский ФО</v>
      </c>
    </row>
    <row r="3610" spans="1:11" x14ac:dyDescent="0.2">
      <c r="A3610" t="s">
        <v>600</v>
      </c>
      <c r="B3610" t="s">
        <v>591</v>
      </c>
      <c r="C3610" s="1" t="s">
        <v>476</v>
      </c>
      <c r="D3610" s="1" t="s">
        <v>479</v>
      </c>
      <c r="E3610" s="2"/>
      <c r="F3610" s="3"/>
      <c r="G3610" s="2">
        <v>1</v>
      </c>
      <c r="H3610" s="3">
        <v>1</v>
      </c>
      <c r="I3610" s="69" t="str">
        <f>VLOOKUP(C3610,СПРАВОЧНИК!B:D,2,0)</f>
        <v>ЕВРОПА</v>
      </c>
      <c r="J3610" s="69" t="str">
        <f>VLOOKUP(C3610,СПРАВОЧНИК!B:D,3,0)</f>
        <v>ИНОМАРКИ</v>
      </c>
      <c r="K3610" s="69" t="str">
        <f>VLOOKUP(СВОД2023[[#This Row],[ФО]],СПРАВОЧНИК!H:P,2,0)</f>
        <v>Приволжский ФО</v>
      </c>
    </row>
    <row r="3611" spans="1:11" x14ac:dyDescent="0.2">
      <c r="A3611" t="s">
        <v>600</v>
      </c>
      <c r="B3611" t="s">
        <v>591</v>
      </c>
      <c r="C3611" s="1" t="s">
        <v>476</v>
      </c>
      <c r="D3611" s="1" t="s">
        <v>2302</v>
      </c>
      <c r="E3611" s="2"/>
      <c r="F3611" s="3"/>
      <c r="G3611" s="2"/>
      <c r="H3611" s="3">
        <v>1</v>
      </c>
      <c r="I3611" s="69" t="str">
        <f>VLOOKUP(C3611,СПРАВОЧНИК!B:D,2,0)</f>
        <v>ЕВРОПА</v>
      </c>
      <c r="J3611" s="69" t="str">
        <f>VLOOKUP(C3611,СПРАВОЧНИК!B:D,3,0)</f>
        <v>ИНОМАРКИ</v>
      </c>
      <c r="K3611" s="69" t="str">
        <f>VLOOKUP(СВОД2023[[#This Row],[ФО]],СПРАВОЧНИК!H:P,2,0)</f>
        <v>Приволжский ФО</v>
      </c>
    </row>
    <row r="3612" spans="1:11" x14ac:dyDescent="0.2">
      <c r="A3612" t="s">
        <v>600</v>
      </c>
      <c r="B3612" t="s">
        <v>591</v>
      </c>
      <c r="C3612" s="1" t="s">
        <v>476</v>
      </c>
      <c r="D3612" s="1" t="s">
        <v>480</v>
      </c>
      <c r="E3612" s="2">
        <v>1</v>
      </c>
      <c r="F3612" s="3"/>
      <c r="G3612" s="2">
        <v>2</v>
      </c>
      <c r="H3612" s="3">
        <v>1</v>
      </c>
      <c r="I3612" s="69" t="str">
        <f>VLOOKUP(C3612,СПРАВОЧНИК!B:D,2,0)</f>
        <v>ЕВРОПА</v>
      </c>
      <c r="J3612" s="69" t="str">
        <f>VLOOKUP(C3612,СПРАВОЧНИК!B:D,3,0)</f>
        <v>ИНОМАРКИ</v>
      </c>
      <c r="K3612" s="69" t="str">
        <f>VLOOKUP(СВОД2023[[#This Row],[ФО]],СПРАВОЧНИК!H:P,2,0)</f>
        <v>Приволжский ФО</v>
      </c>
    </row>
    <row r="3613" spans="1:11" x14ac:dyDescent="0.2">
      <c r="A3613" t="s">
        <v>600</v>
      </c>
      <c r="B3613" t="s">
        <v>591</v>
      </c>
      <c r="C3613" s="1" t="s">
        <v>1794</v>
      </c>
      <c r="D3613" s="1" t="s">
        <v>2303</v>
      </c>
      <c r="E3613" s="2">
        <v>1</v>
      </c>
      <c r="F3613" s="3"/>
      <c r="G3613" s="2">
        <v>6</v>
      </c>
      <c r="H3613" s="3">
        <v>5</v>
      </c>
      <c r="I3613" s="69" t="str">
        <f>VLOOKUP(C3613,СПРАВОЧНИК!B:D,2,0)</f>
        <v>ЕВРОПА</v>
      </c>
      <c r="J3613" s="69" t="str">
        <f>VLOOKUP(C3613,СПРАВОЧНИК!B:D,3,0)</f>
        <v>ИНОМАРКИ</v>
      </c>
      <c r="K3613" s="69" t="str">
        <f>VLOOKUP(СВОД2023[[#This Row],[ФО]],СПРАВОЧНИК!H:P,2,0)</f>
        <v>Приволжский ФО</v>
      </c>
    </row>
    <row r="3614" spans="1:11" x14ac:dyDescent="0.2">
      <c r="A3614" t="s">
        <v>600</v>
      </c>
      <c r="B3614" t="s">
        <v>591</v>
      </c>
      <c r="C3614" s="1" t="s">
        <v>1794</v>
      </c>
      <c r="D3614" s="1" t="s">
        <v>1795</v>
      </c>
      <c r="E3614" s="2">
        <v>1</v>
      </c>
      <c r="F3614" s="3">
        <v>2</v>
      </c>
      <c r="G3614" s="2">
        <v>5</v>
      </c>
      <c r="H3614" s="3">
        <v>5</v>
      </c>
      <c r="I3614" s="69" t="str">
        <f>VLOOKUP(C3614,СПРАВОЧНИК!B:D,2,0)</f>
        <v>ЕВРОПА</v>
      </c>
      <c r="J3614" s="69" t="str">
        <f>VLOOKUP(C3614,СПРАВОЧНИК!B:D,3,0)</f>
        <v>ИНОМАРКИ</v>
      </c>
      <c r="K3614" s="69" t="str">
        <f>VLOOKUP(СВОД2023[[#This Row],[ФО]],СПРАВОЧНИК!H:P,2,0)</f>
        <v>Приволжский ФО</v>
      </c>
    </row>
    <row r="3615" spans="1:11" x14ac:dyDescent="0.2">
      <c r="A3615" t="s">
        <v>600</v>
      </c>
      <c r="B3615" t="s">
        <v>591</v>
      </c>
      <c r="C3615" s="1" t="s">
        <v>1794</v>
      </c>
      <c r="D3615" s="1" t="s">
        <v>2304</v>
      </c>
      <c r="E3615" s="2">
        <v>2</v>
      </c>
      <c r="F3615" s="3">
        <v>2</v>
      </c>
      <c r="G3615" s="2">
        <v>10</v>
      </c>
      <c r="H3615" s="3">
        <v>11</v>
      </c>
      <c r="I3615" s="69" t="str">
        <f>VLOOKUP(C3615,СПРАВОЧНИК!B:D,2,0)</f>
        <v>ЕВРОПА</v>
      </c>
      <c r="J3615" s="69" t="str">
        <f>VLOOKUP(C3615,СПРАВОЧНИК!B:D,3,0)</f>
        <v>ИНОМАРКИ</v>
      </c>
      <c r="K3615" s="69" t="str">
        <f>VLOOKUP(СВОД2023[[#This Row],[ФО]],СПРАВОЧНИК!H:P,2,0)</f>
        <v>Приволжский ФО</v>
      </c>
    </row>
    <row r="3616" spans="1:11" x14ac:dyDescent="0.2">
      <c r="A3616" t="s">
        <v>600</v>
      </c>
      <c r="B3616" t="s">
        <v>591</v>
      </c>
      <c r="C3616" s="1" t="s">
        <v>1794</v>
      </c>
      <c r="D3616" s="1" t="s">
        <v>1796</v>
      </c>
      <c r="E3616" s="2">
        <v>2</v>
      </c>
      <c r="F3616" s="3">
        <v>2</v>
      </c>
      <c r="G3616" s="2">
        <v>8</v>
      </c>
      <c r="H3616" s="3">
        <v>12</v>
      </c>
      <c r="I3616" s="69" t="str">
        <f>VLOOKUP(C3616,СПРАВОЧНИК!B:D,2,0)</f>
        <v>ЕВРОПА</v>
      </c>
      <c r="J3616" s="69" t="str">
        <f>VLOOKUP(C3616,СПРАВОЧНИК!B:D,3,0)</f>
        <v>ИНОМАРКИ</v>
      </c>
      <c r="K3616" s="69" t="str">
        <f>VLOOKUP(СВОД2023[[#This Row],[ФО]],СПРАВОЧНИК!H:P,2,0)</f>
        <v>Приволжский ФО</v>
      </c>
    </row>
    <row r="3617" spans="1:11" x14ac:dyDescent="0.2">
      <c r="A3617" t="s">
        <v>600</v>
      </c>
      <c r="B3617" t="s">
        <v>591</v>
      </c>
      <c r="C3617" s="1" t="s">
        <v>1794</v>
      </c>
      <c r="D3617" s="1" t="s">
        <v>1797</v>
      </c>
      <c r="E3617" s="2">
        <v>1</v>
      </c>
      <c r="F3617" s="3"/>
      <c r="G3617" s="2">
        <v>12</v>
      </c>
      <c r="H3617" s="3">
        <v>6</v>
      </c>
      <c r="I3617" s="69" t="str">
        <f>VLOOKUP(C3617,СПРАВОЧНИК!B:D,2,0)</f>
        <v>ЕВРОПА</v>
      </c>
      <c r="J3617" s="69" t="str">
        <f>VLOOKUP(C3617,СПРАВОЧНИК!B:D,3,0)</f>
        <v>ИНОМАРКИ</v>
      </c>
      <c r="K3617" s="69" t="str">
        <f>VLOOKUP(СВОД2023[[#This Row],[ФО]],СПРАВОЧНИК!H:P,2,0)</f>
        <v>Приволжский ФО</v>
      </c>
    </row>
    <row r="3618" spans="1:11" x14ac:dyDescent="0.2">
      <c r="A3618" t="s">
        <v>600</v>
      </c>
      <c r="B3618" t="s">
        <v>591</v>
      </c>
      <c r="C3618" s="1" t="s">
        <v>1794</v>
      </c>
      <c r="D3618" s="1" t="s">
        <v>1798</v>
      </c>
      <c r="E3618" s="2">
        <v>7</v>
      </c>
      <c r="F3618" s="3">
        <v>6</v>
      </c>
      <c r="G3618" s="2">
        <v>49</v>
      </c>
      <c r="H3618" s="3">
        <v>37</v>
      </c>
      <c r="I3618" s="69" t="str">
        <f>VLOOKUP(C3618,СПРАВОЧНИК!B:D,2,0)</f>
        <v>ЕВРОПА</v>
      </c>
      <c r="J3618" s="69" t="str">
        <f>VLOOKUP(C3618,СПРАВОЧНИК!B:D,3,0)</f>
        <v>ИНОМАРКИ</v>
      </c>
      <c r="K3618" s="69" t="str">
        <f>VLOOKUP(СВОД2023[[#This Row],[ФО]],СПРАВОЧНИК!H:P,2,0)</f>
        <v>Приволжский ФО</v>
      </c>
    </row>
    <row r="3619" spans="1:11" x14ac:dyDescent="0.2">
      <c r="A3619" t="s">
        <v>600</v>
      </c>
      <c r="B3619" t="s">
        <v>591</v>
      </c>
      <c r="C3619" s="1" t="s">
        <v>1794</v>
      </c>
      <c r="D3619" s="1" t="s">
        <v>2305</v>
      </c>
      <c r="E3619" s="2"/>
      <c r="F3619" s="3"/>
      <c r="G3619" s="2">
        <v>1</v>
      </c>
      <c r="H3619" s="3">
        <v>2</v>
      </c>
      <c r="I3619" s="69" t="str">
        <f>VLOOKUP(C3619,СПРАВОЧНИК!B:D,2,0)</f>
        <v>ЕВРОПА</v>
      </c>
      <c r="J3619" s="69" t="str">
        <f>VLOOKUP(C3619,СПРАВОЧНИК!B:D,3,0)</f>
        <v>ИНОМАРКИ</v>
      </c>
      <c r="K3619" s="69" t="str">
        <f>VLOOKUP(СВОД2023[[#This Row],[ФО]],СПРАВОЧНИК!H:P,2,0)</f>
        <v>Приволжский ФО</v>
      </c>
    </row>
    <row r="3620" spans="1:11" x14ac:dyDescent="0.2">
      <c r="A3620" t="s">
        <v>600</v>
      </c>
      <c r="B3620" t="s">
        <v>591</v>
      </c>
      <c r="C3620" s="1" t="s">
        <v>1799</v>
      </c>
      <c r="D3620" s="1" t="s">
        <v>2306</v>
      </c>
      <c r="E3620" s="2">
        <v>1</v>
      </c>
      <c r="F3620" s="3"/>
      <c r="G3620" s="2">
        <v>1</v>
      </c>
      <c r="H3620" s="3">
        <v>2</v>
      </c>
      <c r="I3620" s="69" t="str">
        <f>VLOOKUP(C3620,СПРАВОЧНИК!B:D,2,0)</f>
        <v>ЕВРОПА</v>
      </c>
      <c r="J3620" s="69" t="str">
        <f>VLOOKUP(C3620,СПРАВОЧНИК!B:D,3,0)</f>
        <v>ИНОМАРКИ</v>
      </c>
      <c r="K3620" s="69" t="str">
        <f>VLOOKUP(СВОД2023[[#This Row],[ФО]],СПРАВОЧНИК!H:P,2,0)</f>
        <v>Приволжский ФО</v>
      </c>
    </row>
    <row r="3621" spans="1:11" x14ac:dyDescent="0.2">
      <c r="A3621" t="s">
        <v>600</v>
      </c>
      <c r="B3621" t="s">
        <v>591</v>
      </c>
      <c r="C3621" s="1" t="s">
        <v>1799</v>
      </c>
      <c r="D3621" s="1" t="s">
        <v>1800</v>
      </c>
      <c r="E3621" s="2">
        <v>3</v>
      </c>
      <c r="F3621" s="3">
        <v>1</v>
      </c>
      <c r="G3621" s="2">
        <v>10</v>
      </c>
      <c r="H3621" s="3">
        <v>15</v>
      </c>
      <c r="I3621" s="69" t="str">
        <f>VLOOKUP(C3621,СПРАВОЧНИК!B:D,2,0)</f>
        <v>ЕВРОПА</v>
      </c>
      <c r="J3621" s="69" t="str">
        <f>VLOOKUP(C3621,СПРАВОЧНИК!B:D,3,0)</f>
        <v>ИНОМАРКИ</v>
      </c>
      <c r="K3621" s="69" t="str">
        <f>VLOOKUP(СВОД2023[[#This Row],[ФО]],СПРАВОЧНИК!H:P,2,0)</f>
        <v>Приволжский ФО</v>
      </c>
    </row>
    <row r="3622" spans="1:11" x14ac:dyDescent="0.2">
      <c r="A3622" t="s">
        <v>600</v>
      </c>
      <c r="B3622" t="s">
        <v>591</v>
      </c>
      <c r="C3622" s="1" t="s">
        <v>1799</v>
      </c>
      <c r="D3622" s="1" t="s">
        <v>1801</v>
      </c>
      <c r="E3622" s="2">
        <v>8</v>
      </c>
      <c r="F3622" s="3">
        <v>7</v>
      </c>
      <c r="G3622" s="2">
        <v>38</v>
      </c>
      <c r="H3622" s="3">
        <v>25</v>
      </c>
      <c r="I3622" s="69" t="str">
        <f>VLOOKUP(C3622,СПРАВОЧНИК!B:D,2,0)</f>
        <v>ЕВРОПА</v>
      </c>
      <c r="J3622" s="69" t="str">
        <f>VLOOKUP(C3622,СПРАВОЧНИК!B:D,3,0)</f>
        <v>ИНОМАРКИ</v>
      </c>
      <c r="K3622" s="69" t="str">
        <f>VLOOKUP(СВОД2023[[#This Row],[ФО]],СПРАВОЧНИК!H:P,2,0)</f>
        <v>Приволжский ФО</v>
      </c>
    </row>
    <row r="3623" spans="1:11" x14ac:dyDescent="0.2">
      <c r="A3623" t="s">
        <v>600</v>
      </c>
      <c r="B3623" t="s">
        <v>591</v>
      </c>
      <c r="C3623" s="1" t="s">
        <v>1799</v>
      </c>
      <c r="D3623" s="1" t="s">
        <v>1802</v>
      </c>
      <c r="E3623" s="2">
        <v>8</v>
      </c>
      <c r="F3623" s="3">
        <v>3</v>
      </c>
      <c r="G3623" s="2">
        <v>25</v>
      </c>
      <c r="H3623" s="3">
        <v>21</v>
      </c>
      <c r="I3623" s="69" t="str">
        <f>VLOOKUP(C3623,СПРАВОЧНИК!B:D,2,0)</f>
        <v>ЕВРОПА</v>
      </c>
      <c r="J3623" s="69" t="str">
        <f>VLOOKUP(C3623,СПРАВОЧНИК!B:D,3,0)</f>
        <v>ИНОМАРКИ</v>
      </c>
      <c r="K3623" s="69" t="str">
        <f>VLOOKUP(СВОД2023[[#This Row],[ФО]],СПРАВОЧНИК!H:P,2,0)</f>
        <v>Приволжский ФО</v>
      </c>
    </row>
    <row r="3624" spans="1:11" x14ac:dyDescent="0.2">
      <c r="A3624" t="s">
        <v>600</v>
      </c>
      <c r="B3624" t="s">
        <v>591</v>
      </c>
      <c r="C3624" s="1" t="s">
        <v>1799</v>
      </c>
      <c r="D3624" s="1" t="s">
        <v>2307</v>
      </c>
      <c r="E3624" s="2"/>
      <c r="F3624" s="3"/>
      <c r="G3624" s="2"/>
      <c r="H3624" s="3">
        <v>1</v>
      </c>
      <c r="I3624" s="69" t="str">
        <f>VLOOKUP(C3624,СПРАВОЧНИК!B:D,2,0)</f>
        <v>ЕВРОПА</v>
      </c>
      <c r="J3624" s="69" t="str">
        <f>VLOOKUP(C3624,СПРАВОЧНИК!B:D,3,0)</f>
        <v>ИНОМАРКИ</v>
      </c>
      <c r="K3624" s="69" t="str">
        <f>VLOOKUP(СВОД2023[[#This Row],[ФО]],СПРАВОЧНИК!H:P,2,0)</f>
        <v>Приволжский ФО</v>
      </c>
    </row>
    <row r="3625" spans="1:11" x14ac:dyDescent="0.2">
      <c r="A3625" t="s">
        <v>600</v>
      </c>
      <c r="B3625" t="s">
        <v>591</v>
      </c>
      <c r="C3625" s="1" t="s">
        <v>815</v>
      </c>
      <c r="D3625" s="1" t="s">
        <v>2308</v>
      </c>
      <c r="E3625" s="2">
        <v>1</v>
      </c>
      <c r="F3625" s="3"/>
      <c r="G3625" s="2">
        <v>4</v>
      </c>
      <c r="H3625" s="3"/>
      <c r="I3625" s="69" t="str">
        <f>VLOOKUP(C3625,СПРАВОЧНИК!B:D,2,0)</f>
        <v>ЕВРОПА</v>
      </c>
      <c r="J3625" s="69" t="str">
        <f>VLOOKUP(C3625,СПРАВОЧНИК!B:D,3,0)</f>
        <v>ИНОМАРКИ</v>
      </c>
      <c r="K3625" s="69" t="str">
        <f>VLOOKUP(СВОД2023[[#This Row],[ФО]],СПРАВОЧНИК!H:P,2,0)</f>
        <v>Приволжский ФО</v>
      </c>
    </row>
    <row r="3626" spans="1:11" x14ac:dyDescent="0.2">
      <c r="A3626" t="s">
        <v>600</v>
      </c>
      <c r="B3626" t="s">
        <v>591</v>
      </c>
      <c r="C3626" s="1" t="s">
        <v>815</v>
      </c>
      <c r="D3626" s="1" t="s">
        <v>1803</v>
      </c>
      <c r="E3626" s="2"/>
      <c r="F3626" s="3"/>
      <c r="G3626" s="2">
        <v>4</v>
      </c>
      <c r="H3626" s="3">
        <v>1</v>
      </c>
      <c r="I3626" s="69" t="str">
        <f>VLOOKUP(C3626,СПРАВОЧНИК!B:D,2,0)</f>
        <v>ЕВРОПА</v>
      </c>
      <c r="J3626" s="69" t="str">
        <f>VLOOKUP(C3626,СПРАВОЧНИК!B:D,3,0)</f>
        <v>ИНОМАРКИ</v>
      </c>
      <c r="K3626" s="69" t="str">
        <f>VLOOKUP(СВОД2023[[#This Row],[ФО]],СПРАВОЧНИК!H:P,2,0)</f>
        <v>Приволжский ФО</v>
      </c>
    </row>
    <row r="3627" spans="1:11" x14ac:dyDescent="0.2">
      <c r="A3627" t="s">
        <v>600</v>
      </c>
      <c r="B3627" t="s">
        <v>591</v>
      </c>
      <c r="C3627" s="1" t="s">
        <v>815</v>
      </c>
      <c r="D3627" s="1" t="s">
        <v>832</v>
      </c>
      <c r="E3627" s="2">
        <v>14</v>
      </c>
      <c r="F3627" s="3"/>
      <c r="G3627" s="2">
        <v>49</v>
      </c>
      <c r="H3627" s="3">
        <v>1</v>
      </c>
      <c r="I3627" s="69" t="str">
        <f>VLOOKUP(C3627,СПРАВОЧНИК!B:D,2,0)</f>
        <v>ЕВРОПА</v>
      </c>
      <c r="J3627" s="69" t="str">
        <f>VLOOKUP(C3627,СПРАВОЧНИК!B:D,3,0)</f>
        <v>ИНОМАРКИ</v>
      </c>
      <c r="K3627" s="69" t="str">
        <f>VLOOKUP(СВОД2023[[#This Row],[ФО]],СПРАВОЧНИК!H:P,2,0)</f>
        <v>Приволжский ФО</v>
      </c>
    </row>
    <row r="3628" spans="1:11" x14ac:dyDescent="0.2">
      <c r="A3628" t="s">
        <v>600</v>
      </c>
      <c r="B3628" t="s">
        <v>591</v>
      </c>
      <c r="C3628" s="1" t="s">
        <v>815</v>
      </c>
      <c r="D3628" s="1" t="s">
        <v>1804</v>
      </c>
      <c r="E3628" s="2"/>
      <c r="F3628" s="3"/>
      <c r="G3628" s="2">
        <v>2</v>
      </c>
      <c r="H3628" s="3">
        <v>1</v>
      </c>
      <c r="I3628" s="69" t="str">
        <f>VLOOKUP(C3628,СПРАВОЧНИК!B:D,2,0)</f>
        <v>ЕВРОПА</v>
      </c>
      <c r="J3628" s="69" t="str">
        <f>VLOOKUP(C3628,СПРАВОЧНИК!B:D,3,0)</f>
        <v>ИНОМАРКИ</v>
      </c>
      <c r="K3628" s="69" t="str">
        <f>VLOOKUP(СВОД2023[[#This Row],[ФО]],СПРАВОЧНИК!H:P,2,0)</f>
        <v>Приволжский ФО</v>
      </c>
    </row>
    <row r="3629" spans="1:11" x14ac:dyDescent="0.2">
      <c r="A3629" t="s">
        <v>600</v>
      </c>
      <c r="B3629" t="s">
        <v>591</v>
      </c>
      <c r="C3629" s="1" t="s">
        <v>815</v>
      </c>
      <c r="D3629" s="1" t="s">
        <v>2309</v>
      </c>
      <c r="E3629" s="2">
        <v>1</v>
      </c>
      <c r="F3629" s="3"/>
      <c r="G3629" s="2">
        <v>3</v>
      </c>
      <c r="H3629" s="3">
        <v>1</v>
      </c>
      <c r="I3629" s="69" t="str">
        <f>VLOOKUP(C3629,СПРАВОЧНИК!B:D,2,0)</f>
        <v>ЕВРОПА</v>
      </c>
      <c r="J3629" s="69" t="str">
        <f>VLOOKUP(C3629,СПРАВОЧНИК!B:D,3,0)</f>
        <v>ИНОМАРКИ</v>
      </c>
      <c r="K3629" s="69" t="str">
        <f>VLOOKUP(СВОД2023[[#This Row],[ФО]],СПРАВОЧНИК!H:P,2,0)</f>
        <v>Приволжский ФО</v>
      </c>
    </row>
    <row r="3630" spans="1:11" x14ac:dyDescent="0.2">
      <c r="A3630" t="s">
        <v>600</v>
      </c>
      <c r="B3630" t="s">
        <v>591</v>
      </c>
      <c r="C3630" s="1" t="s">
        <v>815</v>
      </c>
      <c r="D3630" s="1" t="s">
        <v>2310</v>
      </c>
      <c r="E3630" s="2">
        <v>1</v>
      </c>
      <c r="F3630" s="3"/>
      <c r="G3630" s="2">
        <v>13</v>
      </c>
      <c r="H3630" s="3">
        <v>1</v>
      </c>
      <c r="I3630" s="69" t="str">
        <f>VLOOKUP(C3630,СПРАВОЧНИК!B:D,2,0)</f>
        <v>ЕВРОПА</v>
      </c>
      <c r="J3630" s="69" t="str">
        <f>VLOOKUP(C3630,СПРАВОЧНИК!B:D,3,0)</f>
        <v>ИНОМАРКИ</v>
      </c>
      <c r="K3630" s="69" t="str">
        <f>VLOOKUP(СВОД2023[[#This Row],[ФО]],СПРАВОЧНИК!H:P,2,0)</f>
        <v>Приволжский ФО</v>
      </c>
    </row>
    <row r="3631" spans="1:11" x14ac:dyDescent="0.2">
      <c r="A3631" t="s">
        <v>600</v>
      </c>
      <c r="B3631" t="s">
        <v>591</v>
      </c>
      <c r="C3631" s="1" t="s">
        <v>815</v>
      </c>
      <c r="D3631" s="1" t="s">
        <v>847</v>
      </c>
      <c r="E3631" s="2">
        <v>1</v>
      </c>
      <c r="F3631" s="3"/>
      <c r="G3631" s="2">
        <v>1</v>
      </c>
      <c r="H3631" s="3"/>
      <c r="I3631" s="69" t="str">
        <f>VLOOKUP(C3631,СПРАВОЧНИК!B:D,2,0)</f>
        <v>ЕВРОПА</v>
      </c>
      <c r="J3631" s="69" t="str">
        <f>VLOOKUP(C3631,СПРАВОЧНИК!B:D,3,0)</f>
        <v>ИНОМАРКИ</v>
      </c>
      <c r="K3631" s="69" t="str">
        <f>VLOOKUP(СВОД2023[[#This Row],[ФО]],СПРАВОЧНИК!H:P,2,0)</f>
        <v>Приволжский ФО</v>
      </c>
    </row>
    <row r="3632" spans="1:11" x14ac:dyDescent="0.2">
      <c r="A3632" t="s">
        <v>600</v>
      </c>
      <c r="B3632" t="s">
        <v>591</v>
      </c>
      <c r="C3632" s="1" t="s">
        <v>1805</v>
      </c>
      <c r="D3632" s="1" t="s">
        <v>2311</v>
      </c>
      <c r="E3632" s="2">
        <v>1</v>
      </c>
      <c r="F3632" s="3"/>
      <c r="G3632" s="2">
        <v>1</v>
      </c>
      <c r="H3632" s="3"/>
      <c r="I3632" s="69" t="str">
        <f>VLOOKUP(C3632,СПРАВОЧНИК!B:D,2,0)</f>
        <v>США</v>
      </c>
      <c r="J3632" s="69" t="str">
        <f>VLOOKUP(C3632,СПРАВОЧНИК!B:D,3,0)</f>
        <v>ИНОМАРКИ</v>
      </c>
      <c r="K3632" s="69" t="str">
        <f>VLOOKUP(СВОД2023[[#This Row],[ФО]],СПРАВОЧНИК!H:P,2,0)</f>
        <v>Приволжский ФО</v>
      </c>
    </row>
    <row r="3633" spans="1:11" x14ac:dyDescent="0.2">
      <c r="A3633" t="s">
        <v>600</v>
      </c>
      <c r="B3633" t="s">
        <v>591</v>
      </c>
      <c r="C3633" s="1" t="s">
        <v>1805</v>
      </c>
      <c r="D3633" s="1" t="s">
        <v>2312</v>
      </c>
      <c r="E3633" s="2">
        <v>5</v>
      </c>
      <c r="F3633" s="3"/>
      <c r="G3633" s="2">
        <v>17</v>
      </c>
      <c r="H3633" s="3">
        <v>7</v>
      </c>
      <c r="I3633" s="69" t="str">
        <f>VLOOKUP(C3633,СПРАВОЧНИК!B:D,2,0)</f>
        <v>США</v>
      </c>
      <c r="J3633" s="69" t="str">
        <f>VLOOKUP(C3633,СПРАВОЧНИК!B:D,3,0)</f>
        <v>ИНОМАРКИ</v>
      </c>
      <c r="K3633" s="69" t="str">
        <f>VLOOKUP(СВОД2023[[#This Row],[ФО]],СПРАВОЧНИК!H:P,2,0)</f>
        <v>Приволжский ФО</v>
      </c>
    </row>
    <row r="3634" spans="1:11" x14ac:dyDescent="0.2">
      <c r="A3634" t="s">
        <v>600</v>
      </c>
      <c r="B3634" t="s">
        <v>591</v>
      </c>
      <c r="C3634" s="1" t="s">
        <v>1807</v>
      </c>
      <c r="D3634" s="1" t="s">
        <v>2313</v>
      </c>
      <c r="E3634" s="2">
        <v>1</v>
      </c>
      <c r="F3634" s="3"/>
      <c r="G3634" s="2">
        <v>3</v>
      </c>
      <c r="H3634" s="3"/>
      <c r="I3634" s="69" t="str">
        <f>VLOOKUP(C3634,СПРАВОЧНИК!B:D,2,0)</f>
        <v>США</v>
      </c>
      <c r="J3634" s="69" t="str">
        <f>VLOOKUP(C3634,СПРАВОЧНИК!B:D,3,0)</f>
        <v>ИНОМАРКИ</v>
      </c>
      <c r="K3634" s="69" t="str">
        <f>VLOOKUP(СВОД2023[[#This Row],[ФО]],СПРАВОЧНИК!H:P,2,0)</f>
        <v>Приволжский ФО</v>
      </c>
    </row>
    <row r="3635" spans="1:11" x14ac:dyDescent="0.2">
      <c r="A3635" t="s">
        <v>600</v>
      </c>
      <c r="B3635" t="s">
        <v>591</v>
      </c>
      <c r="C3635" s="1" t="s">
        <v>1807</v>
      </c>
      <c r="D3635" s="1" t="s">
        <v>2314</v>
      </c>
      <c r="E3635" s="2"/>
      <c r="F3635" s="3"/>
      <c r="G3635" s="2">
        <v>1</v>
      </c>
      <c r="H3635" s="3">
        <v>1</v>
      </c>
      <c r="I3635" s="69" t="str">
        <f>VLOOKUP(C3635,СПРАВОЧНИК!B:D,2,0)</f>
        <v>США</v>
      </c>
      <c r="J3635" s="69" t="str">
        <f>VLOOKUP(C3635,СПРАВОЧНИК!B:D,3,0)</f>
        <v>ИНОМАРКИ</v>
      </c>
      <c r="K3635" s="69" t="str">
        <f>VLOOKUP(СВОД2023[[#This Row],[ФО]],СПРАВОЧНИК!H:P,2,0)</f>
        <v>Приволжский ФО</v>
      </c>
    </row>
    <row r="3636" spans="1:11" x14ac:dyDescent="0.2">
      <c r="A3636" t="s">
        <v>600</v>
      </c>
      <c r="B3636" t="s">
        <v>591</v>
      </c>
      <c r="C3636" s="1" t="s">
        <v>1807</v>
      </c>
      <c r="D3636" s="1" t="s">
        <v>1808</v>
      </c>
      <c r="E3636" s="2"/>
      <c r="F3636" s="3"/>
      <c r="G3636" s="2">
        <v>5</v>
      </c>
      <c r="H3636" s="3">
        <v>3</v>
      </c>
      <c r="I3636" s="69" t="str">
        <f>VLOOKUP(C3636,СПРАВОЧНИК!B:D,2,0)</f>
        <v>США</v>
      </c>
      <c r="J3636" s="69" t="str">
        <f>VLOOKUP(C3636,СПРАВОЧНИК!B:D,3,0)</f>
        <v>ИНОМАРКИ</v>
      </c>
      <c r="K3636" s="69" t="str">
        <f>VLOOKUP(СВОД2023[[#This Row],[ФО]],СПРАВОЧНИК!H:P,2,0)</f>
        <v>Приволжский ФО</v>
      </c>
    </row>
    <row r="3637" spans="1:11" x14ac:dyDescent="0.2">
      <c r="A3637" t="s">
        <v>600</v>
      </c>
      <c r="B3637" t="s">
        <v>591</v>
      </c>
      <c r="C3637" s="1" t="s">
        <v>1807</v>
      </c>
      <c r="D3637" s="1" t="s">
        <v>2315</v>
      </c>
      <c r="E3637" s="2">
        <v>3</v>
      </c>
      <c r="F3637" s="3">
        <v>1</v>
      </c>
      <c r="G3637" s="2">
        <v>8</v>
      </c>
      <c r="H3637" s="3">
        <v>3</v>
      </c>
      <c r="I3637" s="69" t="str">
        <f>VLOOKUP(C3637,СПРАВОЧНИК!B:D,2,0)</f>
        <v>США</v>
      </c>
      <c r="J3637" s="69" t="str">
        <f>VLOOKUP(C3637,СПРАВОЧНИК!B:D,3,0)</f>
        <v>ИНОМАРКИ</v>
      </c>
      <c r="K3637" s="69" t="str">
        <f>VLOOKUP(СВОД2023[[#This Row],[ФО]],СПРАВОЧНИК!H:P,2,0)</f>
        <v>Приволжский ФО</v>
      </c>
    </row>
    <row r="3638" spans="1:11" x14ac:dyDescent="0.2">
      <c r="A3638" t="s">
        <v>600</v>
      </c>
      <c r="B3638" t="s">
        <v>591</v>
      </c>
      <c r="C3638" s="1" t="s">
        <v>1807</v>
      </c>
      <c r="D3638" s="1" t="s">
        <v>1809</v>
      </c>
      <c r="E3638" s="2"/>
      <c r="F3638" s="3"/>
      <c r="G3638" s="2">
        <v>2</v>
      </c>
      <c r="H3638" s="3">
        <v>3</v>
      </c>
      <c r="I3638" s="69" t="str">
        <f>VLOOKUP(C3638,СПРАВОЧНИК!B:D,2,0)</f>
        <v>США</v>
      </c>
      <c r="J3638" s="69" t="str">
        <f>VLOOKUP(C3638,СПРАВОЧНИК!B:D,3,0)</f>
        <v>ИНОМАРКИ</v>
      </c>
      <c r="K3638" s="69" t="str">
        <f>VLOOKUP(СВОД2023[[#This Row],[ФО]],СПРАВОЧНИК!H:P,2,0)</f>
        <v>Приволжский ФО</v>
      </c>
    </row>
    <row r="3639" spans="1:11" x14ac:dyDescent="0.2">
      <c r="A3639" t="s">
        <v>600</v>
      </c>
      <c r="B3639" t="s">
        <v>591</v>
      </c>
      <c r="C3639" s="1" t="s">
        <v>1209</v>
      </c>
      <c r="D3639" s="1" t="s">
        <v>2316</v>
      </c>
      <c r="E3639" s="2"/>
      <c r="F3639" s="3"/>
      <c r="G3639" s="2">
        <v>9</v>
      </c>
      <c r="H3639" s="3">
        <v>5</v>
      </c>
      <c r="I3639" s="69" t="str">
        <f>VLOOKUP(C3639,СПРАВОЧНИК!B:D,2,0)</f>
        <v>ЕВРОПА</v>
      </c>
      <c r="J3639" s="69" t="str">
        <f>VLOOKUP(C3639,СПРАВОЧНИК!B:D,3,0)</f>
        <v>ИНОМАРКИ</v>
      </c>
      <c r="K3639" s="69" t="str">
        <f>VLOOKUP(СВОД2023[[#This Row],[ФО]],СПРАВОЧНИК!H:P,2,0)</f>
        <v>Приволжский ФО</v>
      </c>
    </row>
    <row r="3640" spans="1:11" x14ac:dyDescent="0.2">
      <c r="A3640" t="s">
        <v>600</v>
      </c>
      <c r="B3640" t="s">
        <v>591</v>
      </c>
      <c r="C3640" s="1" t="s">
        <v>1209</v>
      </c>
      <c r="D3640" s="1" t="s">
        <v>2317</v>
      </c>
      <c r="E3640" s="2">
        <v>5</v>
      </c>
      <c r="F3640" s="3">
        <v>2</v>
      </c>
      <c r="G3640" s="2">
        <v>26</v>
      </c>
      <c r="H3640" s="3">
        <v>15</v>
      </c>
      <c r="I3640" s="69" t="str">
        <f>VLOOKUP(C3640,СПРАВОЧНИК!B:D,2,0)</f>
        <v>ЕВРОПА</v>
      </c>
      <c r="J3640" s="69" t="str">
        <f>VLOOKUP(C3640,СПРАВОЧНИК!B:D,3,0)</f>
        <v>ИНОМАРКИ</v>
      </c>
      <c r="K3640" s="69" t="str">
        <f>VLOOKUP(СВОД2023[[#This Row],[ФО]],СПРАВОЧНИК!H:P,2,0)</f>
        <v>Приволжский ФО</v>
      </c>
    </row>
    <row r="3641" spans="1:11" x14ac:dyDescent="0.2">
      <c r="A3641" t="s">
        <v>600</v>
      </c>
      <c r="B3641" t="s">
        <v>591</v>
      </c>
      <c r="C3641" s="1" t="s">
        <v>1209</v>
      </c>
      <c r="D3641" s="1" t="s">
        <v>2318</v>
      </c>
      <c r="E3641" s="2"/>
      <c r="F3641" s="3"/>
      <c r="G3641" s="2">
        <v>2</v>
      </c>
      <c r="H3641" s="3">
        <v>2</v>
      </c>
      <c r="I3641" s="69" t="str">
        <f>VLOOKUP(C3641,СПРАВОЧНИК!B:D,2,0)</f>
        <v>ЕВРОПА</v>
      </c>
      <c r="J3641" s="69" t="str">
        <f>VLOOKUP(C3641,СПРАВОЧНИК!B:D,3,0)</f>
        <v>ИНОМАРКИ</v>
      </c>
      <c r="K3641" s="69" t="str">
        <f>VLOOKUP(СВОД2023[[#This Row],[ФО]],СПРАВОЧНИК!H:P,2,0)</f>
        <v>Приволжский ФО</v>
      </c>
    </row>
    <row r="3642" spans="1:11" x14ac:dyDescent="0.2">
      <c r="A3642" t="s">
        <v>600</v>
      </c>
      <c r="B3642" t="s">
        <v>591</v>
      </c>
      <c r="C3642" s="1" t="s">
        <v>1209</v>
      </c>
      <c r="D3642" s="1" t="s">
        <v>1810</v>
      </c>
      <c r="E3642" s="2">
        <v>5</v>
      </c>
      <c r="F3642" s="3">
        <v>3</v>
      </c>
      <c r="G3642" s="2">
        <v>15</v>
      </c>
      <c r="H3642" s="3">
        <v>19</v>
      </c>
      <c r="I3642" s="69" t="str">
        <f>VLOOKUP(C3642,СПРАВОЧНИК!B:D,2,0)</f>
        <v>ЕВРОПА</v>
      </c>
      <c r="J3642" s="69" t="str">
        <f>VLOOKUP(C3642,СПРАВОЧНИК!B:D,3,0)</f>
        <v>ИНОМАРКИ</v>
      </c>
      <c r="K3642" s="69" t="str">
        <f>VLOOKUP(СВОД2023[[#This Row],[ФО]],СПРАВОЧНИК!H:P,2,0)</f>
        <v>Приволжский ФО</v>
      </c>
    </row>
    <row r="3643" spans="1:11" x14ac:dyDescent="0.2">
      <c r="A3643" t="s">
        <v>600</v>
      </c>
      <c r="B3643" t="s">
        <v>591</v>
      </c>
      <c r="C3643" s="1" t="s">
        <v>1209</v>
      </c>
      <c r="D3643" s="1" t="s">
        <v>1811</v>
      </c>
      <c r="E3643" s="2">
        <v>12</v>
      </c>
      <c r="F3643" s="3">
        <v>4</v>
      </c>
      <c r="G3643" s="2">
        <v>45</v>
      </c>
      <c r="H3643" s="3">
        <v>32</v>
      </c>
      <c r="I3643" s="69" t="str">
        <f>VLOOKUP(C3643,СПРАВОЧНИК!B:D,2,0)</f>
        <v>ЕВРОПА</v>
      </c>
      <c r="J3643" s="69" t="str">
        <f>VLOOKUP(C3643,СПРАВОЧНИК!B:D,3,0)</f>
        <v>ИНОМАРКИ</v>
      </c>
      <c r="K3643" s="69" t="str">
        <f>VLOOKUP(СВОД2023[[#This Row],[ФО]],СПРАВОЧНИК!H:P,2,0)</f>
        <v>Приволжский ФО</v>
      </c>
    </row>
    <row r="3644" spans="1:11" x14ac:dyDescent="0.2">
      <c r="A3644" t="s">
        <v>600</v>
      </c>
      <c r="B3644" t="s">
        <v>591</v>
      </c>
      <c r="C3644" s="1" t="s">
        <v>1209</v>
      </c>
      <c r="D3644" s="1" t="s">
        <v>1812</v>
      </c>
      <c r="E3644" s="2">
        <v>13</v>
      </c>
      <c r="F3644" s="3">
        <v>7</v>
      </c>
      <c r="G3644" s="2">
        <v>100</v>
      </c>
      <c r="H3644" s="3">
        <v>55</v>
      </c>
      <c r="I3644" s="69" t="str">
        <f>VLOOKUP(C3644,СПРАВОЧНИК!B:D,2,0)</f>
        <v>ЕВРОПА</v>
      </c>
      <c r="J3644" s="69" t="str">
        <f>VLOOKUP(C3644,СПРАВОЧНИК!B:D,3,0)</f>
        <v>ИНОМАРКИ</v>
      </c>
      <c r="K3644" s="69" t="str">
        <f>VLOOKUP(СВОД2023[[#This Row],[ФО]],СПРАВОЧНИК!H:P,2,0)</f>
        <v>Приволжский ФО</v>
      </c>
    </row>
    <row r="3645" spans="1:11" x14ac:dyDescent="0.2">
      <c r="A3645" t="s">
        <v>600</v>
      </c>
      <c r="B3645" t="s">
        <v>591</v>
      </c>
      <c r="C3645" s="1" t="s">
        <v>1209</v>
      </c>
      <c r="D3645" s="1" t="s">
        <v>2319</v>
      </c>
      <c r="E3645" s="2">
        <v>1</v>
      </c>
      <c r="F3645" s="3"/>
      <c r="G3645" s="2">
        <v>1</v>
      </c>
      <c r="H3645" s="3"/>
      <c r="I3645" s="69" t="str">
        <f>VLOOKUP(C3645,СПРАВОЧНИК!B:D,2,0)</f>
        <v>ЕВРОПА</v>
      </c>
      <c r="J3645" s="69" t="str">
        <f>VLOOKUP(C3645,СПРАВОЧНИК!B:D,3,0)</f>
        <v>ИНОМАРКИ</v>
      </c>
      <c r="K3645" s="69" t="str">
        <f>VLOOKUP(СВОД2023[[#This Row],[ФО]],СПРАВОЧНИК!H:P,2,0)</f>
        <v>Приволжский ФО</v>
      </c>
    </row>
    <row r="3646" spans="1:11" x14ac:dyDescent="0.2">
      <c r="A3646" t="s">
        <v>600</v>
      </c>
      <c r="B3646" t="s">
        <v>591</v>
      </c>
      <c r="C3646" s="1" t="s">
        <v>1209</v>
      </c>
      <c r="D3646" s="1" t="s">
        <v>2320</v>
      </c>
      <c r="E3646" s="2">
        <v>2</v>
      </c>
      <c r="F3646" s="3"/>
      <c r="G3646" s="2">
        <v>5</v>
      </c>
      <c r="H3646" s="3"/>
      <c r="I3646" s="69" t="str">
        <f>VLOOKUP(C3646,СПРАВОЧНИК!B:D,2,0)</f>
        <v>ЕВРОПА</v>
      </c>
      <c r="J3646" s="69" t="str">
        <f>VLOOKUP(C3646,СПРАВОЧНИК!B:D,3,0)</f>
        <v>ИНОМАРКИ</v>
      </c>
      <c r="K3646" s="69" t="str">
        <f>VLOOKUP(СВОД2023[[#This Row],[ФО]],СПРАВОЧНИК!H:P,2,0)</f>
        <v>Приволжский ФО</v>
      </c>
    </row>
    <row r="3647" spans="1:11" x14ac:dyDescent="0.2">
      <c r="A3647" t="s">
        <v>600</v>
      </c>
      <c r="B3647" t="s">
        <v>591</v>
      </c>
      <c r="C3647" s="1" t="s">
        <v>1209</v>
      </c>
      <c r="D3647" s="1" t="s">
        <v>2321</v>
      </c>
      <c r="E3647" s="2"/>
      <c r="F3647" s="3"/>
      <c r="G3647" s="2">
        <v>3</v>
      </c>
      <c r="H3647" s="3"/>
      <c r="I3647" s="69" t="str">
        <f>VLOOKUP(C3647,СПРАВОЧНИК!B:D,2,0)</f>
        <v>ЕВРОПА</v>
      </c>
      <c r="J3647" s="69" t="str">
        <f>VLOOKUP(C3647,СПРАВОЧНИК!B:D,3,0)</f>
        <v>ИНОМАРКИ</v>
      </c>
      <c r="K3647" s="69" t="str">
        <f>VLOOKUP(СВОД2023[[#This Row],[ФО]],СПРАВОЧНИК!H:P,2,0)</f>
        <v>Приволжский ФО</v>
      </c>
    </row>
    <row r="3648" spans="1:11" x14ac:dyDescent="0.2">
      <c r="A3648" t="s">
        <v>600</v>
      </c>
      <c r="B3648" t="s">
        <v>591</v>
      </c>
      <c r="C3648" s="1" t="s">
        <v>1209</v>
      </c>
      <c r="D3648" s="1" t="s">
        <v>2322</v>
      </c>
      <c r="E3648" s="2"/>
      <c r="F3648" s="3">
        <v>1</v>
      </c>
      <c r="G3648" s="2"/>
      <c r="H3648" s="3">
        <v>1</v>
      </c>
      <c r="I3648" s="69" t="str">
        <f>VLOOKUP(C3648,СПРАВОЧНИК!B:D,2,0)</f>
        <v>ЕВРОПА</v>
      </c>
      <c r="J3648" s="69" t="str">
        <f>VLOOKUP(C3648,СПРАВОЧНИК!B:D,3,0)</f>
        <v>ИНОМАРКИ</v>
      </c>
      <c r="K3648" s="69" t="str">
        <f>VLOOKUP(СВОД2023[[#This Row],[ФО]],СПРАВОЧНИК!H:P,2,0)</f>
        <v>Приволжский ФО</v>
      </c>
    </row>
    <row r="3649" spans="1:11" x14ac:dyDescent="0.2">
      <c r="A3649" t="s">
        <v>600</v>
      </c>
      <c r="B3649" t="s">
        <v>591</v>
      </c>
      <c r="C3649" s="1" t="s">
        <v>1209</v>
      </c>
      <c r="D3649" s="1" t="s">
        <v>2323</v>
      </c>
      <c r="E3649" s="2">
        <v>9</v>
      </c>
      <c r="F3649" s="3">
        <v>5</v>
      </c>
      <c r="G3649" s="2">
        <v>29</v>
      </c>
      <c r="H3649" s="3">
        <v>18</v>
      </c>
      <c r="I3649" s="69" t="str">
        <f>VLOOKUP(C3649,СПРАВОЧНИК!B:D,2,0)</f>
        <v>ЕВРОПА</v>
      </c>
      <c r="J3649" s="69" t="str">
        <f>VLOOKUP(C3649,СПРАВОЧНИК!B:D,3,0)</f>
        <v>ИНОМАРКИ</v>
      </c>
      <c r="K3649" s="69" t="str">
        <f>VLOOKUP(СВОД2023[[#This Row],[ФО]],СПРАВОЧНИК!H:P,2,0)</f>
        <v>Приволжский ФО</v>
      </c>
    </row>
    <row r="3650" spans="1:11" x14ac:dyDescent="0.2">
      <c r="A3650" t="s">
        <v>600</v>
      </c>
      <c r="B3650" t="s">
        <v>591</v>
      </c>
      <c r="C3650" s="1" t="s">
        <v>1813</v>
      </c>
      <c r="D3650" s="1" t="s">
        <v>1814</v>
      </c>
      <c r="E3650" s="2">
        <v>1182</v>
      </c>
      <c r="F3650" s="3">
        <v>913</v>
      </c>
      <c r="G3650" s="2">
        <v>5602</v>
      </c>
      <c r="H3650" s="3">
        <v>4462</v>
      </c>
      <c r="I3650" s="69" t="str">
        <f>VLOOKUP(C3650,СПРАВОЧНИК!B:D,2,0)</f>
        <v>РОССИЯ</v>
      </c>
      <c r="J3650" s="69" t="str">
        <f>VLOOKUP(C3650,СПРАВОЧНИК!B:D,3,0)</f>
        <v>ОТЕЧЕСТВЕННЫЕ</v>
      </c>
      <c r="K3650" s="69" t="str">
        <f>VLOOKUP(СВОД2023[[#This Row],[ФО]],СПРАВОЧНИК!H:P,2,0)</f>
        <v>Приволжский ФО</v>
      </c>
    </row>
    <row r="3651" spans="1:11" x14ac:dyDescent="0.2">
      <c r="A3651" t="s">
        <v>600</v>
      </c>
      <c r="B3651" t="s">
        <v>591</v>
      </c>
      <c r="C3651" s="1" t="s">
        <v>1813</v>
      </c>
      <c r="D3651" s="1" t="s">
        <v>2324</v>
      </c>
      <c r="E3651" s="2"/>
      <c r="F3651" s="3"/>
      <c r="G3651" s="2">
        <v>1</v>
      </c>
      <c r="H3651" s="3"/>
      <c r="I3651" s="69" t="str">
        <f>VLOOKUP(C3651,СПРАВОЧНИК!B:D,2,0)</f>
        <v>РОССИЯ</v>
      </c>
      <c r="J3651" s="69" t="str">
        <f>VLOOKUP(C3651,СПРАВОЧНИК!B:D,3,0)</f>
        <v>ОТЕЧЕСТВЕННЫЕ</v>
      </c>
      <c r="K3651" s="69" t="str">
        <f>VLOOKUP(СВОД2023[[#This Row],[ФО]],СПРАВОЧНИК!H:P,2,0)</f>
        <v>Приволжский ФО</v>
      </c>
    </row>
    <row r="3652" spans="1:11" x14ac:dyDescent="0.2">
      <c r="A3652" t="s">
        <v>600</v>
      </c>
      <c r="B3652" t="s">
        <v>591</v>
      </c>
      <c r="C3652" s="1" t="s">
        <v>2325</v>
      </c>
      <c r="D3652" s="1" t="s">
        <v>2326</v>
      </c>
      <c r="E3652" s="2"/>
      <c r="F3652" s="3"/>
      <c r="G3652" s="2">
        <v>1</v>
      </c>
      <c r="H3652" s="3">
        <v>2</v>
      </c>
      <c r="I3652" s="69" t="str">
        <f>VLOOKUP(C3652,СПРАВОЧНИК!B:D,2,0)</f>
        <v>КИТАЙ</v>
      </c>
      <c r="J3652" s="69" t="str">
        <f>VLOOKUP(C3652,СПРАВОЧНИК!B:D,3,0)</f>
        <v>ИНОМАРКИ</v>
      </c>
      <c r="K3652" s="69" t="str">
        <f>VLOOKUP(СВОД2023[[#This Row],[ФО]],СПРАВОЧНИК!H:P,2,0)</f>
        <v>Приволжский ФО</v>
      </c>
    </row>
    <row r="3653" spans="1:11" x14ac:dyDescent="0.2">
      <c r="A3653" t="s">
        <v>600</v>
      </c>
      <c r="B3653" t="s">
        <v>591</v>
      </c>
      <c r="C3653" s="1" t="s">
        <v>482</v>
      </c>
      <c r="D3653" s="1" t="s">
        <v>483</v>
      </c>
      <c r="E3653" s="2">
        <v>323</v>
      </c>
      <c r="F3653" s="3">
        <v>242</v>
      </c>
      <c r="G3653" s="2">
        <v>1798</v>
      </c>
      <c r="H3653" s="3">
        <v>1322</v>
      </c>
      <c r="I3653" s="69" t="str">
        <f>VLOOKUP(C3653,СПРАВОЧНИК!B:D,2,0)</f>
        <v>ЕВРОПА</v>
      </c>
      <c r="J3653" s="69" t="str">
        <f>VLOOKUP(C3653,СПРАВОЧНИК!B:D,3,0)</f>
        <v>ИНОМАРКИ</v>
      </c>
      <c r="K3653" s="69" t="str">
        <f>VLOOKUP(СВОД2023[[#This Row],[ФО]],СПРАВОЧНИК!H:P,2,0)</f>
        <v>Приволжский ФО</v>
      </c>
    </row>
    <row r="3654" spans="1:11" x14ac:dyDescent="0.2">
      <c r="A3654" t="s">
        <v>600</v>
      </c>
      <c r="B3654" t="s">
        <v>591</v>
      </c>
      <c r="C3654" s="1" t="s">
        <v>482</v>
      </c>
      <c r="D3654" s="1" t="s">
        <v>2327</v>
      </c>
      <c r="E3654" s="2">
        <v>13</v>
      </c>
      <c r="F3654" s="3">
        <v>3</v>
      </c>
      <c r="G3654" s="2">
        <v>60</v>
      </c>
      <c r="H3654" s="3">
        <v>35</v>
      </c>
      <c r="I3654" s="69" t="str">
        <f>VLOOKUP(C3654,СПРАВОЧНИК!B:D,2,0)</f>
        <v>ЕВРОПА</v>
      </c>
      <c r="J3654" s="69" t="str">
        <f>VLOOKUP(C3654,СПРАВОЧНИК!B:D,3,0)</f>
        <v>ИНОМАРКИ</v>
      </c>
      <c r="K3654" s="69" t="str">
        <f>VLOOKUP(СВОД2023[[#This Row],[ФО]],СПРАВОЧНИК!H:P,2,0)</f>
        <v>Приволжский ФО</v>
      </c>
    </row>
    <row r="3655" spans="1:11" x14ac:dyDescent="0.2">
      <c r="A3655" t="s">
        <v>600</v>
      </c>
      <c r="B3655" t="s">
        <v>591</v>
      </c>
      <c r="C3655" s="1" t="s">
        <v>482</v>
      </c>
      <c r="D3655" s="1" t="s">
        <v>2328</v>
      </c>
      <c r="E3655" s="2">
        <v>1</v>
      </c>
      <c r="F3655" s="3"/>
      <c r="G3655" s="2">
        <v>2</v>
      </c>
      <c r="H3655" s="3"/>
      <c r="I3655" s="69" t="str">
        <f>VLOOKUP(C3655,СПРАВОЧНИК!B:D,2,0)</f>
        <v>ЕВРОПА</v>
      </c>
      <c r="J3655" s="69" t="str">
        <f>VLOOKUP(C3655,СПРАВОЧНИК!B:D,3,0)</f>
        <v>ИНОМАРКИ</v>
      </c>
      <c r="K3655" s="69" t="str">
        <f>VLOOKUP(СВОД2023[[#This Row],[ФО]],СПРАВОЧНИК!H:P,2,0)</f>
        <v>Приволжский ФО</v>
      </c>
    </row>
    <row r="3656" spans="1:11" x14ac:dyDescent="0.2">
      <c r="A3656" t="s">
        <v>600</v>
      </c>
      <c r="B3656" t="s">
        <v>591</v>
      </c>
      <c r="C3656" s="1" t="s">
        <v>482</v>
      </c>
      <c r="D3656" s="1" t="s">
        <v>484</v>
      </c>
      <c r="E3656" s="2">
        <v>51</v>
      </c>
      <c r="F3656" s="3">
        <v>40</v>
      </c>
      <c r="G3656" s="2">
        <v>299</v>
      </c>
      <c r="H3656" s="3">
        <v>169</v>
      </c>
      <c r="I3656" s="69" t="str">
        <f>VLOOKUP(C3656,СПРАВОЧНИК!B:D,2,0)</f>
        <v>ЕВРОПА</v>
      </c>
      <c r="J3656" s="69" t="str">
        <f>VLOOKUP(C3656,СПРАВОЧНИК!B:D,3,0)</f>
        <v>ИНОМАРКИ</v>
      </c>
      <c r="K3656" s="69" t="str">
        <f>VLOOKUP(СВОД2023[[#This Row],[ФО]],СПРАВОЧНИК!H:P,2,0)</f>
        <v>Приволжский ФО</v>
      </c>
    </row>
    <row r="3657" spans="1:11" x14ac:dyDescent="0.2">
      <c r="A3657" t="s">
        <v>600</v>
      </c>
      <c r="B3657" t="s">
        <v>591</v>
      </c>
      <c r="C3657" s="1" t="s">
        <v>482</v>
      </c>
      <c r="D3657" s="1" t="s">
        <v>485</v>
      </c>
      <c r="E3657" s="2">
        <v>127</v>
      </c>
      <c r="F3657" s="3">
        <v>119</v>
      </c>
      <c r="G3657" s="2">
        <v>774</v>
      </c>
      <c r="H3657" s="3">
        <v>539</v>
      </c>
      <c r="I3657" s="69" t="str">
        <f>VLOOKUP(C3657,СПРАВОЧНИК!B:D,2,0)</f>
        <v>ЕВРОПА</v>
      </c>
      <c r="J3657" s="69" t="str">
        <f>VLOOKUP(C3657,СПРАВОЧНИК!B:D,3,0)</f>
        <v>ИНОМАРКИ</v>
      </c>
      <c r="K3657" s="69" t="str">
        <f>VLOOKUP(СВОД2023[[#This Row],[ФО]],СПРАВОЧНИК!H:P,2,0)</f>
        <v>Приволжский ФО</v>
      </c>
    </row>
    <row r="3658" spans="1:11" x14ac:dyDescent="0.2">
      <c r="A3658" t="s">
        <v>600</v>
      </c>
      <c r="B3658" t="s">
        <v>591</v>
      </c>
      <c r="C3658" s="1" t="s">
        <v>482</v>
      </c>
      <c r="D3658" s="1" t="s">
        <v>486</v>
      </c>
      <c r="E3658" s="2">
        <v>1152</v>
      </c>
      <c r="F3658" s="3">
        <v>820</v>
      </c>
      <c r="G3658" s="2">
        <v>6188</v>
      </c>
      <c r="H3658" s="3">
        <v>4213</v>
      </c>
      <c r="I3658" s="69" t="str">
        <f>VLOOKUP(C3658,СПРАВОЧНИК!B:D,2,0)</f>
        <v>ЕВРОПА</v>
      </c>
      <c r="J3658" s="69" t="str">
        <f>VLOOKUP(C3658,СПРАВОЧНИК!B:D,3,0)</f>
        <v>ИНОМАРКИ</v>
      </c>
      <c r="K3658" s="69" t="str">
        <f>VLOOKUP(СВОД2023[[#This Row],[ФО]],СПРАВОЧНИК!H:P,2,0)</f>
        <v>Приволжский ФО</v>
      </c>
    </row>
    <row r="3659" spans="1:11" x14ac:dyDescent="0.2">
      <c r="A3659" t="s">
        <v>600</v>
      </c>
      <c r="B3659" t="s">
        <v>591</v>
      </c>
      <c r="C3659" s="1" t="s">
        <v>482</v>
      </c>
      <c r="D3659" s="1" t="s">
        <v>488</v>
      </c>
      <c r="E3659" s="2">
        <v>593</v>
      </c>
      <c r="F3659" s="3">
        <v>429</v>
      </c>
      <c r="G3659" s="2">
        <v>3084</v>
      </c>
      <c r="H3659" s="3">
        <v>2092</v>
      </c>
      <c r="I3659" s="69" t="str">
        <f>VLOOKUP(C3659,СПРАВОЧНИК!B:D,2,0)</f>
        <v>ЕВРОПА</v>
      </c>
      <c r="J3659" s="69" t="str">
        <f>VLOOKUP(C3659,СПРАВОЧНИК!B:D,3,0)</f>
        <v>ИНОМАРКИ</v>
      </c>
      <c r="K3659" s="69" t="str">
        <f>VLOOKUP(СВОД2023[[#This Row],[ФО]],СПРАВОЧНИК!H:P,2,0)</f>
        <v>Приволжский ФО</v>
      </c>
    </row>
    <row r="3660" spans="1:11" x14ac:dyDescent="0.2">
      <c r="A3660" t="s">
        <v>600</v>
      </c>
      <c r="B3660" t="s">
        <v>591</v>
      </c>
      <c r="C3660" s="1" t="s">
        <v>482</v>
      </c>
      <c r="D3660" s="1" t="s">
        <v>489</v>
      </c>
      <c r="E3660" s="2">
        <v>113</v>
      </c>
      <c r="F3660" s="3">
        <v>46</v>
      </c>
      <c r="G3660" s="2">
        <v>517</v>
      </c>
      <c r="H3660" s="3">
        <v>280</v>
      </c>
      <c r="I3660" s="69" t="str">
        <f>VLOOKUP(C3660,СПРАВОЧНИК!B:D,2,0)</f>
        <v>ЕВРОПА</v>
      </c>
      <c r="J3660" s="69" t="str">
        <f>VLOOKUP(C3660,СПРАВОЧНИК!B:D,3,0)</f>
        <v>ИНОМАРКИ</v>
      </c>
      <c r="K3660" s="69" t="str">
        <f>VLOOKUP(СВОД2023[[#This Row],[ФО]],СПРАВОЧНИК!H:P,2,0)</f>
        <v>Приволжский ФО</v>
      </c>
    </row>
    <row r="3661" spans="1:11" x14ac:dyDescent="0.2">
      <c r="A3661" t="s">
        <v>600</v>
      </c>
      <c r="B3661" t="s">
        <v>591</v>
      </c>
      <c r="C3661" s="1" t="s">
        <v>482</v>
      </c>
      <c r="D3661" s="1" t="s">
        <v>1815</v>
      </c>
      <c r="E3661" s="2">
        <v>167</v>
      </c>
      <c r="F3661" s="3">
        <v>110</v>
      </c>
      <c r="G3661" s="2">
        <v>997</v>
      </c>
      <c r="H3661" s="3">
        <v>653</v>
      </c>
      <c r="I3661" s="69" t="str">
        <f>VLOOKUP(C3661,СПРАВОЧНИК!B:D,2,0)</f>
        <v>ЕВРОПА</v>
      </c>
      <c r="J3661" s="69" t="str">
        <f>VLOOKUP(C3661,СПРАВОЧНИК!B:D,3,0)</f>
        <v>ИНОМАРКИ</v>
      </c>
      <c r="K3661" s="69" t="str">
        <f>VLOOKUP(СВОД2023[[#This Row],[ФО]],СПРАВОЧНИК!H:P,2,0)</f>
        <v>Приволжский ФО</v>
      </c>
    </row>
    <row r="3662" spans="1:11" x14ac:dyDescent="0.2">
      <c r="A3662" t="s">
        <v>600</v>
      </c>
      <c r="B3662" t="s">
        <v>591</v>
      </c>
      <c r="C3662" s="1" t="s">
        <v>490</v>
      </c>
      <c r="D3662" s="1" t="s">
        <v>491</v>
      </c>
      <c r="E3662" s="2">
        <v>1</v>
      </c>
      <c r="F3662" s="3"/>
      <c r="G3662" s="2">
        <v>1</v>
      </c>
      <c r="H3662" s="3"/>
      <c r="I3662" s="69" t="str">
        <f>VLOOKUP(C3662,СПРАВОЧНИК!B:D,2,0)</f>
        <v>КИТАЙ</v>
      </c>
      <c r="J3662" s="69" t="str">
        <f>VLOOKUP(C3662,СПРАВОЧНИК!B:D,3,0)</f>
        <v>ИНОМАРКИ</v>
      </c>
      <c r="K3662" s="69" t="str">
        <f>VLOOKUP(СВОД2023[[#This Row],[ФО]],СПРАВОЧНИК!H:P,2,0)</f>
        <v>Приволжский ФО</v>
      </c>
    </row>
    <row r="3663" spans="1:11" x14ac:dyDescent="0.2">
      <c r="A3663" t="s">
        <v>600</v>
      </c>
      <c r="B3663" t="s">
        <v>591</v>
      </c>
      <c r="C3663" s="1" t="s">
        <v>492</v>
      </c>
      <c r="D3663" s="1" t="s">
        <v>493</v>
      </c>
      <c r="E3663" s="2"/>
      <c r="F3663" s="3"/>
      <c r="G3663" s="2">
        <v>1</v>
      </c>
      <c r="H3663" s="3"/>
      <c r="I3663" s="69" t="str">
        <f>VLOOKUP(C3663,СПРАВОЧНИК!B:D,2,0)</f>
        <v>КИТАЙ</v>
      </c>
      <c r="J3663" s="69" t="str">
        <f>VLOOKUP(C3663,СПРАВОЧНИК!B:D,3,0)</f>
        <v>ИНОМАРКИ</v>
      </c>
      <c r="K3663" s="69" t="str">
        <f>VLOOKUP(СВОД2023[[#This Row],[ФО]],СПРАВОЧНИК!H:P,2,0)</f>
        <v>Приволжский ФО</v>
      </c>
    </row>
    <row r="3664" spans="1:11" x14ac:dyDescent="0.2">
      <c r="A3664" t="s">
        <v>600</v>
      </c>
      <c r="B3664" t="s">
        <v>591</v>
      </c>
      <c r="C3664" s="1" t="s">
        <v>492</v>
      </c>
      <c r="D3664" s="1" t="s">
        <v>2329</v>
      </c>
      <c r="E3664" s="2"/>
      <c r="F3664" s="3"/>
      <c r="G3664" s="2">
        <v>2</v>
      </c>
      <c r="H3664" s="3">
        <v>2</v>
      </c>
      <c r="I3664" s="69" t="str">
        <f>VLOOKUP(C3664,СПРАВОЧНИК!B:D,2,0)</f>
        <v>КИТАЙ</v>
      </c>
      <c r="J3664" s="69" t="str">
        <f>VLOOKUP(C3664,СПРАВОЧНИК!B:D,3,0)</f>
        <v>ИНОМАРКИ</v>
      </c>
      <c r="K3664" s="69" t="str">
        <f>VLOOKUP(СВОД2023[[#This Row],[ФО]],СПРАВОЧНИК!H:P,2,0)</f>
        <v>Приволжский ФО</v>
      </c>
    </row>
    <row r="3665" spans="1:11" x14ac:dyDescent="0.2">
      <c r="A3665" t="s">
        <v>600</v>
      </c>
      <c r="B3665" t="s">
        <v>591</v>
      </c>
      <c r="C3665" s="1" t="s">
        <v>492</v>
      </c>
      <c r="D3665" s="1" t="s">
        <v>2330</v>
      </c>
      <c r="E3665" s="2"/>
      <c r="F3665" s="3"/>
      <c r="G3665" s="2"/>
      <c r="H3665" s="3">
        <v>2</v>
      </c>
      <c r="I3665" s="69" t="str">
        <f>VLOOKUP(C3665,СПРАВОЧНИК!B:D,2,0)</f>
        <v>КИТАЙ</v>
      </c>
      <c r="J3665" s="69" t="str">
        <f>VLOOKUP(C3665,СПРАВОЧНИК!B:D,3,0)</f>
        <v>ИНОМАРКИ</v>
      </c>
      <c r="K3665" s="69" t="str">
        <f>VLOOKUP(СВОД2023[[#This Row],[ФО]],СПРАВОЧНИК!H:P,2,0)</f>
        <v>Приволжский ФО</v>
      </c>
    </row>
    <row r="3666" spans="1:11" x14ac:dyDescent="0.2">
      <c r="A3666" t="s">
        <v>600</v>
      </c>
      <c r="B3666" t="s">
        <v>591</v>
      </c>
      <c r="C3666" s="1" t="s">
        <v>492</v>
      </c>
      <c r="D3666" s="1" t="s">
        <v>2331</v>
      </c>
      <c r="E3666" s="2"/>
      <c r="F3666" s="3"/>
      <c r="G3666" s="2">
        <v>1</v>
      </c>
      <c r="H3666" s="3"/>
      <c r="I3666" s="69" t="str">
        <f>VLOOKUP(C3666,СПРАВОЧНИК!B:D,2,0)</f>
        <v>КИТАЙ</v>
      </c>
      <c r="J3666" s="69" t="str">
        <f>VLOOKUP(C3666,СПРАВОЧНИК!B:D,3,0)</f>
        <v>ИНОМАРКИ</v>
      </c>
      <c r="K3666" s="69" t="str">
        <f>VLOOKUP(СВОД2023[[#This Row],[ФО]],СПРАВОЧНИК!H:P,2,0)</f>
        <v>Приволжский ФО</v>
      </c>
    </row>
    <row r="3667" spans="1:11" x14ac:dyDescent="0.2">
      <c r="A3667" t="s">
        <v>600</v>
      </c>
      <c r="B3667" t="s">
        <v>591</v>
      </c>
      <c r="C3667" s="1" t="s">
        <v>494</v>
      </c>
      <c r="D3667" s="1" t="s">
        <v>1816</v>
      </c>
      <c r="E3667" s="2">
        <v>1</v>
      </c>
      <c r="F3667" s="3">
        <v>1</v>
      </c>
      <c r="G3667" s="2">
        <v>10</v>
      </c>
      <c r="H3667" s="3">
        <v>6</v>
      </c>
      <c r="I3667" s="69" t="str">
        <f>VLOOKUP(C3667,СПРАВОЧНИК!B:D,2,0)</f>
        <v>ЕВРОПА</v>
      </c>
      <c r="J3667" s="69" t="str">
        <f>VLOOKUP(C3667,СПРАВОЧНИК!B:D,3,0)</f>
        <v>ИНОМАРКИ</v>
      </c>
      <c r="K3667" s="69" t="str">
        <f>VLOOKUP(СВОД2023[[#This Row],[ФО]],СПРАВОЧНИК!H:P,2,0)</f>
        <v>Приволжский ФО</v>
      </c>
    </row>
    <row r="3668" spans="1:11" x14ac:dyDescent="0.2">
      <c r="A3668" t="s">
        <v>600</v>
      </c>
      <c r="B3668" t="s">
        <v>591</v>
      </c>
      <c r="C3668" s="1" t="s">
        <v>494</v>
      </c>
      <c r="D3668" s="1" t="s">
        <v>495</v>
      </c>
      <c r="E3668" s="2">
        <v>16</v>
      </c>
      <c r="F3668" s="3">
        <v>2</v>
      </c>
      <c r="G3668" s="2">
        <v>52</v>
      </c>
      <c r="H3668" s="3">
        <v>19</v>
      </c>
      <c r="I3668" s="69" t="str">
        <f>VLOOKUP(C3668,СПРАВОЧНИК!B:D,2,0)</f>
        <v>ЕВРОПА</v>
      </c>
      <c r="J3668" s="69" t="str">
        <f>VLOOKUP(C3668,СПРАВОЧНИК!B:D,3,0)</f>
        <v>ИНОМАРКИ</v>
      </c>
      <c r="K3668" s="69" t="str">
        <f>VLOOKUP(СВОД2023[[#This Row],[ФО]],СПРАВОЧНИК!H:P,2,0)</f>
        <v>Приволжский ФО</v>
      </c>
    </row>
    <row r="3669" spans="1:11" x14ac:dyDescent="0.2">
      <c r="A3669" t="s">
        <v>600</v>
      </c>
      <c r="B3669" t="s">
        <v>591</v>
      </c>
      <c r="C3669" s="1" t="s">
        <v>494</v>
      </c>
      <c r="D3669" s="1" t="s">
        <v>1817</v>
      </c>
      <c r="E3669" s="2">
        <v>1</v>
      </c>
      <c r="F3669" s="3">
        <v>3</v>
      </c>
      <c r="G3669" s="2">
        <v>2</v>
      </c>
      <c r="H3669" s="3">
        <v>6</v>
      </c>
      <c r="I3669" s="69" t="str">
        <f>VLOOKUP(C3669,СПРАВОЧНИК!B:D,2,0)</f>
        <v>ЕВРОПА</v>
      </c>
      <c r="J3669" s="69" t="str">
        <f>VLOOKUP(C3669,СПРАВОЧНИК!B:D,3,0)</f>
        <v>ИНОМАРКИ</v>
      </c>
      <c r="K3669" s="69" t="str">
        <f>VLOOKUP(СВОД2023[[#This Row],[ФО]],СПРАВОЧНИК!H:P,2,0)</f>
        <v>Приволжский ФО</v>
      </c>
    </row>
    <row r="3670" spans="1:11" x14ac:dyDescent="0.2">
      <c r="A3670" t="s">
        <v>600</v>
      </c>
      <c r="B3670" t="s">
        <v>591</v>
      </c>
      <c r="C3670" s="1" t="s">
        <v>494</v>
      </c>
      <c r="D3670" s="1" t="s">
        <v>652</v>
      </c>
      <c r="E3670" s="2">
        <v>1</v>
      </c>
      <c r="F3670" s="3"/>
      <c r="G3670" s="2">
        <v>6</v>
      </c>
      <c r="H3670" s="3">
        <v>6</v>
      </c>
      <c r="I3670" s="69" t="str">
        <f>VLOOKUP(C3670,СПРАВОЧНИК!B:D,2,0)</f>
        <v>ЕВРОПА</v>
      </c>
      <c r="J3670" s="69" t="str">
        <f>VLOOKUP(C3670,СПРАВОЧНИК!B:D,3,0)</f>
        <v>ИНОМАРКИ</v>
      </c>
      <c r="K3670" s="69" t="str">
        <f>VLOOKUP(СВОД2023[[#This Row],[ФО]],СПРАВОЧНИК!H:P,2,0)</f>
        <v>Приволжский ФО</v>
      </c>
    </row>
    <row r="3671" spans="1:11" x14ac:dyDescent="0.2">
      <c r="A3671" t="s">
        <v>600</v>
      </c>
      <c r="B3671" t="s">
        <v>591</v>
      </c>
      <c r="C3671" s="1" t="s">
        <v>496</v>
      </c>
      <c r="D3671" s="1" t="s">
        <v>497</v>
      </c>
      <c r="E3671" s="2"/>
      <c r="F3671" s="3"/>
      <c r="G3671" s="2">
        <v>1</v>
      </c>
      <c r="H3671" s="3"/>
      <c r="I3671" s="69" t="str">
        <f>VLOOKUP(C3671,СПРАВОЧНИК!B:D,2,0)</f>
        <v>КИТАЙ</v>
      </c>
      <c r="J3671" s="69" t="str">
        <f>VLOOKUP(C3671,СПРАВОЧНИК!B:D,3,0)</f>
        <v>ИНОМАРКИ</v>
      </c>
      <c r="K3671" s="69" t="str">
        <f>VLOOKUP(СВОД2023[[#This Row],[ФО]],СПРАВОЧНИК!H:P,2,0)</f>
        <v>Приволжский ФО</v>
      </c>
    </row>
    <row r="3672" spans="1:11" x14ac:dyDescent="0.2">
      <c r="A3672" t="s">
        <v>600</v>
      </c>
      <c r="B3672" t="s">
        <v>591</v>
      </c>
      <c r="C3672" s="1" t="s">
        <v>498</v>
      </c>
      <c r="D3672" s="1" t="s">
        <v>1818</v>
      </c>
      <c r="E3672" s="2">
        <v>142</v>
      </c>
      <c r="F3672" s="3">
        <v>87</v>
      </c>
      <c r="G3672" s="2">
        <v>786</v>
      </c>
      <c r="H3672" s="3">
        <v>526</v>
      </c>
      <c r="I3672" s="69" t="str">
        <f>VLOOKUP(C3672,СПРАВОЧНИК!B:D,2,0)</f>
        <v>КОРЕЯ</v>
      </c>
      <c r="J3672" s="69" t="str">
        <f>VLOOKUP(C3672,СПРАВОЧНИК!B:D,3,0)</f>
        <v>ИНОМАРКИ</v>
      </c>
      <c r="K3672" s="69" t="str">
        <f>VLOOKUP(СВОД2023[[#This Row],[ФО]],СПРАВОЧНИК!H:P,2,0)</f>
        <v>Приволжский ФО</v>
      </c>
    </row>
    <row r="3673" spans="1:11" x14ac:dyDescent="0.2">
      <c r="A3673" t="s">
        <v>600</v>
      </c>
      <c r="B3673" t="s">
        <v>591</v>
      </c>
      <c r="C3673" s="1" t="s">
        <v>498</v>
      </c>
      <c r="D3673" s="1" t="s">
        <v>1819</v>
      </c>
      <c r="E3673" s="2">
        <v>5</v>
      </c>
      <c r="F3673" s="3">
        <v>3</v>
      </c>
      <c r="G3673" s="2">
        <v>32</v>
      </c>
      <c r="H3673" s="3">
        <v>19</v>
      </c>
      <c r="I3673" s="69" t="str">
        <f>VLOOKUP(C3673,СПРАВОЧНИК!B:D,2,0)</f>
        <v>КОРЕЯ</v>
      </c>
      <c r="J3673" s="69" t="str">
        <f>VLOOKUP(C3673,СПРАВОЧНИК!B:D,3,0)</f>
        <v>ИНОМАРКИ</v>
      </c>
      <c r="K3673" s="69" t="str">
        <f>VLOOKUP(СВОД2023[[#This Row],[ФО]],СПРАВОЧНИК!H:P,2,0)</f>
        <v>Приволжский ФО</v>
      </c>
    </row>
    <row r="3674" spans="1:11" x14ac:dyDescent="0.2">
      <c r="A3674" t="s">
        <v>600</v>
      </c>
      <c r="B3674" t="s">
        <v>591</v>
      </c>
      <c r="C3674" s="1" t="s">
        <v>498</v>
      </c>
      <c r="D3674" s="1" t="s">
        <v>1820</v>
      </c>
      <c r="E3674" s="2">
        <v>110</v>
      </c>
      <c r="F3674" s="3">
        <v>79</v>
      </c>
      <c r="G3674" s="2">
        <v>619</v>
      </c>
      <c r="H3674" s="3">
        <v>489</v>
      </c>
      <c r="I3674" s="69" t="str">
        <f>VLOOKUP(C3674,СПРАВОЧНИК!B:D,2,0)</f>
        <v>КОРЕЯ</v>
      </c>
      <c r="J3674" s="69" t="str">
        <f>VLOOKUP(C3674,СПРАВОЧНИК!B:D,3,0)</f>
        <v>ИНОМАРКИ</v>
      </c>
      <c r="K3674" s="69" t="str">
        <f>VLOOKUP(СВОД2023[[#This Row],[ФО]],СПРАВОЧНИК!H:P,2,0)</f>
        <v>Приволжский ФО</v>
      </c>
    </row>
    <row r="3675" spans="1:11" x14ac:dyDescent="0.2">
      <c r="A3675" t="s">
        <v>600</v>
      </c>
      <c r="B3675" t="s">
        <v>591</v>
      </c>
      <c r="C3675" s="1" t="s">
        <v>498</v>
      </c>
      <c r="D3675" s="1" t="s">
        <v>1821</v>
      </c>
      <c r="E3675" s="2">
        <v>5</v>
      </c>
      <c r="F3675" s="3">
        <v>3</v>
      </c>
      <c r="G3675" s="2">
        <v>20</v>
      </c>
      <c r="H3675" s="3">
        <v>16</v>
      </c>
      <c r="I3675" s="69" t="str">
        <f>VLOOKUP(C3675,СПРАВОЧНИК!B:D,2,0)</f>
        <v>КОРЕЯ</v>
      </c>
      <c r="J3675" s="69" t="str">
        <f>VLOOKUP(C3675,СПРАВОЧНИК!B:D,3,0)</f>
        <v>ИНОМАРКИ</v>
      </c>
      <c r="K3675" s="69" t="str">
        <f>VLOOKUP(СВОД2023[[#This Row],[ФО]],СПРАВОЧНИК!H:P,2,0)</f>
        <v>Приволжский ФО</v>
      </c>
    </row>
    <row r="3676" spans="1:11" x14ac:dyDescent="0.2">
      <c r="A3676" t="s">
        <v>600</v>
      </c>
      <c r="B3676" t="s">
        <v>591</v>
      </c>
      <c r="C3676" s="1" t="s">
        <v>498</v>
      </c>
      <c r="D3676" s="1" t="s">
        <v>499</v>
      </c>
      <c r="E3676" s="2">
        <v>44</v>
      </c>
      <c r="F3676" s="3">
        <v>20</v>
      </c>
      <c r="G3676" s="2">
        <v>230</v>
      </c>
      <c r="H3676" s="3">
        <v>144</v>
      </c>
      <c r="I3676" s="69" t="str">
        <f>VLOOKUP(C3676,СПРАВОЧНИК!B:D,2,0)</f>
        <v>КОРЕЯ</v>
      </c>
      <c r="J3676" s="69" t="str">
        <f>VLOOKUP(C3676,СПРАВОЧНИК!B:D,3,0)</f>
        <v>ИНОМАРКИ</v>
      </c>
      <c r="K3676" s="69" t="str">
        <f>VLOOKUP(СВОД2023[[#This Row],[ФО]],СПРАВОЧНИК!H:P,2,0)</f>
        <v>Приволжский ФО</v>
      </c>
    </row>
    <row r="3677" spans="1:11" x14ac:dyDescent="0.2">
      <c r="A3677" t="s">
        <v>600</v>
      </c>
      <c r="B3677" t="s">
        <v>591</v>
      </c>
      <c r="C3677" s="1" t="s">
        <v>498</v>
      </c>
      <c r="D3677" s="1" t="s">
        <v>1822</v>
      </c>
      <c r="E3677" s="2">
        <v>1</v>
      </c>
      <c r="F3677" s="3">
        <v>2</v>
      </c>
      <c r="G3677" s="2">
        <v>5</v>
      </c>
      <c r="H3677" s="3">
        <v>2</v>
      </c>
      <c r="I3677" s="69" t="str">
        <f>VLOOKUP(C3677,СПРАВОЧНИК!B:D,2,0)</f>
        <v>КОРЕЯ</v>
      </c>
      <c r="J3677" s="69" t="str">
        <f>VLOOKUP(C3677,СПРАВОЧНИК!B:D,3,0)</f>
        <v>ИНОМАРКИ</v>
      </c>
      <c r="K3677" s="69" t="str">
        <f>VLOOKUP(СВОД2023[[#This Row],[ФО]],СПРАВОЧНИК!H:P,2,0)</f>
        <v>Приволжский ФО</v>
      </c>
    </row>
    <row r="3678" spans="1:11" x14ac:dyDescent="0.2">
      <c r="A3678" t="s">
        <v>600</v>
      </c>
      <c r="B3678" t="s">
        <v>591</v>
      </c>
      <c r="C3678" s="1" t="s">
        <v>498</v>
      </c>
      <c r="D3678" s="1" t="s">
        <v>2332</v>
      </c>
      <c r="E3678" s="2"/>
      <c r="F3678" s="3"/>
      <c r="G3678" s="2">
        <v>1</v>
      </c>
      <c r="H3678" s="3"/>
      <c r="I3678" s="69" t="str">
        <f>VLOOKUP(C3678,СПРАВОЧНИК!B:D,2,0)</f>
        <v>КОРЕЯ</v>
      </c>
      <c r="J3678" s="69" t="str">
        <f>VLOOKUP(C3678,СПРАВОЧНИК!B:D,3,0)</f>
        <v>ИНОМАРКИ</v>
      </c>
      <c r="K3678" s="69" t="str">
        <f>VLOOKUP(СВОД2023[[#This Row],[ФО]],СПРАВОЧНИК!H:P,2,0)</f>
        <v>Приволжский ФО</v>
      </c>
    </row>
    <row r="3679" spans="1:11" x14ac:dyDescent="0.2">
      <c r="A3679" t="s">
        <v>600</v>
      </c>
      <c r="B3679" t="s">
        <v>591</v>
      </c>
      <c r="C3679" s="1" t="s">
        <v>498</v>
      </c>
      <c r="D3679" s="1" t="s">
        <v>2333</v>
      </c>
      <c r="E3679" s="2">
        <v>2</v>
      </c>
      <c r="F3679" s="3"/>
      <c r="G3679" s="2">
        <v>5</v>
      </c>
      <c r="H3679" s="3">
        <v>8</v>
      </c>
      <c r="I3679" s="69" t="str">
        <f>VLOOKUP(C3679,СПРАВОЧНИК!B:D,2,0)</f>
        <v>КОРЕЯ</v>
      </c>
      <c r="J3679" s="69" t="str">
        <f>VLOOKUP(C3679,СПРАВОЧНИК!B:D,3,0)</f>
        <v>ИНОМАРКИ</v>
      </c>
      <c r="K3679" s="69" t="str">
        <f>VLOOKUP(СВОД2023[[#This Row],[ФО]],СПРАВОЧНИК!H:P,2,0)</f>
        <v>Приволжский ФО</v>
      </c>
    </row>
    <row r="3680" spans="1:11" x14ac:dyDescent="0.2">
      <c r="A3680" t="s">
        <v>600</v>
      </c>
      <c r="B3680" t="s">
        <v>591</v>
      </c>
      <c r="C3680" s="1" t="s">
        <v>498</v>
      </c>
      <c r="D3680" s="1" t="s">
        <v>630</v>
      </c>
      <c r="E3680" s="2">
        <v>4</v>
      </c>
      <c r="F3680" s="3">
        <v>1</v>
      </c>
      <c r="G3680" s="2">
        <v>13</v>
      </c>
      <c r="H3680" s="3">
        <v>2</v>
      </c>
      <c r="I3680" s="69" t="str">
        <f>VLOOKUP(C3680,СПРАВОЧНИК!B:D,2,0)</f>
        <v>КОРЕЯ</v>
      </c>
      <c r="J3680" s="69" t="str">
        <f>VLOOKUP(C3680,СПРАВОЧНИК!B:D,3,0)</f>
        <v>ИНОМАРКИ</v>
      </c>
      <c r="K3680" s="69" t="str">
        <f>VLOOKUP(СВОД2023[[#This Row],[ФО]],СПРАВОЧНИК!H:P,2,0)</f>
        <v>Приволжский ФО</v>
      </c>
    </row>
    <row r="3681" spans="1:11" x14ac:dyDescent="0.2">
      <c r="A3681" t="s">
        <v>600</v>
      </c>
      <c r="B3681" t="s">
        <v>591</v>
      </c>
      <c r="C3681" s="1" t="s">
        <v>498</v>
      </c>
      <c r="D3681" s="1" t="s">
        <v>2334</v>
      </c>
      <c r="E3681" s="2"/>
      <c r="F3681" s="3"/>
      <c r="G3681" s="2">
        <v>1</v>
      </c>
      <c r="H3681" s="3"/>
      <c r="I3681" s="69" t="str">
        <f>VLOOKUP(C3681,СПРАВОЧНИК!B:D,2,0)</f>
        <v>КОРЕЯ</v>
      </c>
      <c r="J3681" s="69" t="str">
        <f>VLOOKUP(C3681,СПРАВОЧНИК!B:D,3,0)</f>
        <v>ИНОМАРКИ</v>
      </c>
      <c r="K3681" s="69" t="str">
        <f>VLOOKUP(СВОД2023[[#This Row],[ФО]],СПРАВОЧНИК!H:P,2,0)</f>
        <v>Приволжский ФО</v>
      </c>
    </row>
    <row r="3682" spans="1:11" x14ac:dyDescent="0.2">
      <c r="A3682" t="s">
        <v>600</v>
      </c>
      <c r="B3682" t="s">
        <v>591</v>
      </c>
      <c r="C3682" s="1" t="s">
        <v>500</v>
      </c>
      <c r="D3682" s="1" t="s">
        <v>501</v>
      </c>
      <c r="E3682" s="2">
        <v>1</v>
      </c>
      <c r="F3682" s="3"/>
      <c r="G3682" s="2">
        <v>3</v>
      </c>
      <c r="H3682" s="3"/>
      <c r="I3682" s="69" t="str">
        <f>VLOOKUP(C3682,СПРАВОЧНИК!B:D,2,0)</f>
        <v>ЯПОНИЯ</v>
      </c>
      <c r="J3682" s="69" t="str">
        <f>VLOOKUP(C3682,СПРАВОЧНИК!B:D,3,0)</f>
        <v>ИНОМАРКИ</v>
      </c>
      <c r="K3682" s="69" t="str">
        <f>VLOOKUP(СВОД2023[[#This Row],[ФО]],СПРАВОЧНИК!H:P,2,0)</f>
        <v>Приволжский ФО</v>
      </c>
    </row>
    <row r="3683" spans="1:11" x14ac:dyDescent="0.2">
      <c r="A3683" t="s">
        <v>600</v>
      </c>
      <c r="B3683" t="s">
        <v>591</v>
      </c>
      <c r="C3683" s="1" t="s">
        <v>500</v>
      </c>
      <c r="D3683" s="1" t="s">
        <v>1824</v>
      </c>
      <c r="E3683" s="2">
        <v>12</v>
      </c>
      <c r="F3683" s="3">
        <v>16</v>
      </c>
      <c r="G3683" s="2">
        <v>70</v>
      </c>
      <c r="H3683" s="3">
        <v>81</v>
      </c>
      <c r="I3683" s="69" t="str">
        <f>VLOOKUP(C3683,СПРАВОЧНИК!B:D,2,0)</f>
        <v>ЯПОНИЯ</v>
      </c>
      <c r="J3683" s="69" t="str">
        <f>VLOOKUP(C3683,СПРАВОЧНИК!B:D,3,0)</f>
        <v>ИНОМАРКИ</v>
      </c>
      <c r="K3683" s="69" t="str">
        <f>VLOOKUP(СВОД2023[[#This Row],[ФО]],СПРАВОЧНИК!H:P,2,0)</f>
        <v>Приволжский ФО</v>
      </c>
    </row>
    <row r="3684" spans="1:11" x14ac:dyDescent="0.2">
      <c r="A3684" t="s">
        <v>600</v>
      </c>
      <c r="B3684" t="s">
        <v>591</v>
      </c>
      <c r="C3684" s="1" t="s">
        <v>500</v>
      </c>
      <c r="D3684" s="1" t="s">
        <v>502</v>
      </c>
      <c r="E3684" s="2">
        <v>1</v>
      </c>
      <c r="F3684" s="3"/>
      <c r="G3684" s="2">
        <v>3</v>
      </c>
      <c r="H3684" s="3"/>
      <c r="I3684" s="69" t="str">
        <f>VLOOKUP(C3684,СПРАВОЧНИК!B:D,2,0)</f>
        <v>ЯПОНИЯ</v>
      </c>
      <c r="J3684" s="69" t="str">
        <f>VLOOKUP(C3684,СПРАВОЧНИК!B:D,3,0)</f>
        <v>ИНОМАРКИ</v>
      </c>
      <c r="K3684" s="69" t="str">
        <f>VLOOKUP(СВОД2023[[#This Row],[ФО]],СПРАВОЧНИК!H:P,2,0)</f>
        <v>Приволжский ФО</v>
      </c>
    </row>
    <row r="3685" spans="1:11" x14ac:dyDescent="0.2">
      <c r="A3685" t="s">
        <v>600</v>
      </c>
      <c r="B3685" t="s">
        <v>591</v>
      </c>
      <c r="C3685" s="1" t="s">
        <v>500</v>
      </c>
      <c r="D3685" s="1" t="s">
        <v>1826</v>
      </c>
      <c r="E3685" s="2"/>
      <c r="F3685" s="3">
        <v>1</v>
      </c>
      <c r="G3685" s="2">
        <v>3</v>
      </c>
      <c r="H3685" s="3">
        <v>4</v>
      </c>
      <c r="I3685" s="69" t="str">
        <f>VLOOKUP(C3685,СПРАВОЧНИК!B:D,2,0)</f>
        <v>ЯПОНИЯ</v>
      </c>
      <c r="J3685" s="69" t="str">
        <f>VLOOKUP(C3685,СПРАВОЧНИК!B:D,3,0)</f>
        <v>ИНОМАРКИ</v>
      </c>
      <c r="K3685" s="69" t="str">
        <f>VLOOKUP(СВОД2023[[#This Row],[ФО]],СПРАВОЧНИК!H:P,2,0)</f>
        <v>Приволжский ФО</v>
      </c>
    </row>
    <row r="3686" spans="1:11" x14ac:dyDescent="0.2">
      <c r="A3686" t="s">
        <v>600</v>
      </c>
      <c r="B3686" t="s">
        <v>591</v>
      </c>
      <c r="C3686" s="1" t="s">
        <v>500</v>
      </c>
      <c r="D3686" s="1" t="s">
        <v>503</v>
      </c>
      <c r="E3686" s="2">
        <v>256</v>
      </c>
      <c r="F3686" s="3">
        <v>131</v>
      </c>
      <c r="G3686" s="2">
        <v>1337</v>
      </c>
      <c r="H3686" s="3">
        <v>814</v>
      </c>
      <c r="I3686" s="69" t="str">
        <f>VLOOKUP(C3686,СПРАВОЧНИК!B:D,2,0)</f>
        <v>ЯПОНИЯ</v>
      </c>
      <c r="J3686" s="69" t="str">
        <f>VLOOKUP(C3686,СПРАВОЧНИК!B:D,3,0)</f>
        <v>ИНОМАРКИ</v>
      </c>
      <c r="K3686" s="69" t="str">
        <f>VLOOKUP(СВОД2023[[#This Row],[ФО]],СПРАВОЧНИК!H:P,2,0)</f>
        <v>Приволжский ФО</v>
      </c>
    </row>
    <row r="3687" spans="1:11" x14ac:dyDescent="0.2">
      <c r="A3687" t="s">
        <v>600</v>
      </c>
      <c r="B3687" t="s">
        <v>591</v>
      </c>
      <c r="C3687" s="1" t="s">
        <v>500</v>
      </c>
      <c r="D3687" s="1" t="s">
        <v>504</v>
      </c>
      <c r="E3687" s="2">
        <v>105</v>
      </c>
      <c r="F3687" s="3">
        <v>74</v>
      </c>
      <c r="G3687" s="2">
        <v>545</v>
      </c>
      <c r="H3687" s="3">
        <v>423</v>
      </c>
      <c r="I3687" s="69" t="str">
        <f>VLOOKUP(C3687,СПРАВОЧНИК!B:D,2,0)</f>
        <v>ЯПОНИЯ</v>
      </c>
      <c r="J3687" s="69" t="str">
        <f>VLOOKUP(C3687,СПРАВОЧНИК!B:D,3,0)</f>
        <v>ИНОМАРКИ</v>
      </c>
      <c r="K3687" s="69" t="str">
        <f>VLOOKUP(СВОД2023[[#This Row],[ФО]],СПРАВОЧНИК!H:P,2,0)</f>
        <v>Приволжский ФО</v>
      </c>
    </row>
    <row r="3688" spans="1:11" x14ac:dyDescent="0.2">
      <c r="A3688" t="s">
        <v>600</v>
      </c>
      <c r="B3688" t="s">
        <v>591</v>
      </c>
      <c r="C3688" s="1" t="s">
        <v>500</v>
      </c>
      <c r="D3688" s="1" t="s">
        <v>1827</v>
      </c>
      <c r="E3688" s="2">
        <v>2</v>
      </c>
      <c r="F3688" s="3"/>
      <c r="G3688" s="2">
        <v>13</v>
      </c>
      <c r="H3688" s="3">
        <v>1</v>
      </c>
      <c r="I3688" s="69" t="str">
        <f>VLOOKUP(C3688,СПРАВОЧНИК!B:D,2,0)</f>
        <v>ЯПОНИЯ</v>
      </c>
      <c r="J3688" s="69" t="str">
        <f>VLOOKUP(C3688,СПРАВОЧНИК!B:D,3,0)</f>
        <v>ИНОМАРКИ</v>
      </c>
      <c r="K3688" s="69" t="str">
        <f>VLOOKUP(СВОД2023[[#This Row],[ФО]],СПРАВОЧНИК!H:P,2,0)</f>
        <v>Приволжский ФО</v>
      </c>
    </row>
    <row r="3689" spans="1:11" x14ac:dyDescent="0.2">
      <c r="A3689" t="s">
        <v>600</v>
      </c>
      <c r="B3689" t="s">
        <v>591</v>
      </c>
      <c r="C3689" s="1" t="s">
        <v>500</v>
      </c>
      <c r="D3689" s="1" t="s">
        <v>505</v>
      </c>
      <c r="E3689" s="2">
        <v>39</v>
      </c>
      <c r="F3689" s="3">
        <v>24</v>
      </c>
      <c r="G3689" s="2">
        <v>218</v>
      </c>
      <c r="H3689" s="3">
        <v>162</v>
      </c>
      <c r="I3689" s="69" t="str">
        <f>VLOOKUP(C3689,СПРАВОЧНИК!B:D,2,0)</f>
        <v>ЯПОНИЯ</v>
      </c>
      <c r="J3689" s="69" t="str">
        <f>VLOOKUP(C3689,СПРАВОЧНИК!B:D,3,0)</f>
        <v>ИНОМАРКИ</v>
      </c>
      <c r="K3689" s="69" t="str">
        <f>VLOOKUP(СВОД2023[[#This Row],[ФО]],СПРАВОЧНИК!H:P,2,0)</f>
        <v>Приволжский ФО</v>
      </c>
    </row>
    <row r="3690" spans="1:11" x14ac:dyDescent="0.2">
      <c r="A3690" t="s">
        <v>600</v>
      </c>
      <c r="B3690" t="s">
        <v>591</v>
      </c>
      <c r="C3690" s="1" t="s">
        <v>500</v>
      </c>
      <c r="D3690" s="1" t="s">
        <v>1828</v>
      </c>
      <c r="E3690" s="2">
        <v>1</v>
      </c>
      <c r="F3690" s="3"/>
      <c r="G3690" s="2">
        <v>1</v>
      </c>
      <c r="H3690" s="3"/>
      <c r="I3690" s="69" t="str">
        <f>VLOOKUP(C3690,СПРАВОЧНИК!B:D,2,0)</f>
        <v>ЯПОНИЯ</v>
      </c>
      <c r="J3690" s="69" t="str">
        <f>VLOOKUP(C3690,СПРАВОЧНИК!B:D,3,0)</f>
        <v>ИНОМАРКИ</v>
      </c>
      <c r="K3690" s="69" t="str">
        <f>VLOOKUP(СВОД2023[[#This Row],[ФО]],СПРАВОЧНИК!H:P,2,0)</f>
        <v>Приволжский ФО</v>
      </c>
    </row>
    <row r="3691" spans="1:11" x14ac:dyDescent="0.2">
      <c r="A3691" t="s">
        <v>600</v>
      </c>
      <c r="B3691" t="s">
        <v>591</v>
      </c>
      <c r="C3691" s="1" t="s">
        <v>500</v>
      </c>
      <c r="D3691" s="1" t="s">
        <v>506</v>
      </c>
      <c r="E3691" s="2">
        <v>18</v>
      </c>
      <c r="F3691" s="3">
        <v>3</v>
      </c>
      <c r="G3691" s="2">
        <v>80</v>
      </c>
      <c r="H3691" s="3">
        <v>13</v>
      </c>
      <c r="I3691" s="69" t="str">
        <f>VLOOKUP(C3691,СПРАВОЧНИК!B:D,2,0)</f>
        <v>ЯПОНИЯ</v>
      </c>
      <c r="J3691" s="69" t="str">
        <f>VLOOKUP(C3691,СПРАВОЧНИК!B:D,3,0)</f>
        <v>ИНОМАРКИ</v>
      </c>
      <c r="K3691" s="69" t="str">
        <f>VLOOKUP(СВОД2023[[#This Row],[ФО]],СПРАВОЧНИК!H:P,2,0)</f>
        <v>Приволжский ФО</v>
      </c>
    </row>
    <row r="3692" spans="1:11" x14ac:dyDescent="0.2">
      <c r="A3692" t="s">
        <v>600</v>
      </c>
      <c r="B3692" t="s">
        <v>591</v>
      </c>
      <c r="C3692" s="1" t="s">
        <v>500</v>
      </c>
      <c r="D3692" s="1" t="s">
        <v>507</v>
      </c>
      <c r="E3692" s="2">
        <v>83</v>
      </c>
      <c r="F3692" s="3">
        <v>46</v>
      </c>
      <c r="G3692" s="2">
        <v>488</v>
      </c>
      <c r="H3692" s="3">
        <v>309</v>
      </c>
      <c r="I3692" s="69" t="str">
        <f>VLOOKUP(C3692,СПРАВОЧНИК!B:D,2,0)</f>
        <v>ЯПОНИЯ</v>
      </c>
      <c r="J3692" s="69" t="str">
        <f>VLOOKUP(C3692,СПРАВОЧНИК!B:D,3,0)</f>
        <v>ИНОМАРКИ</v>
      </c>
      <c r="K3692" s="69" t="str">
        <f>VLOOKUP(СВОД2023[[#This Row],[ФО]],СПРАВОЧНИК!H:P,2,0)</f>
        <v>Приволжский ФО</v>
      </c>
    </row>
    <row r="3693" spans="1:11" x14ac:dyDescent="0.2">
      <c r="A3693" t="s">
        <v>600</v>
      </c>
      <c r="B3693" t="s">
        <v>591</v>
      </c>
      <c r="C3693" s="1" t="s">
        <v>500</v>
      </c>
      <c r="D3693" s="1" t="s">
        <v>1829</v>
      </c>
      <c r="E3693" s="2">
        <v>2</v>
      </c>
      <c r="F3693" s="3">
        <v>2</v>
      </c>
      <c r="G3693" s="2">
        <v>4</v>
      </c>
      <c r="H3693" s="3">
        <v>7</v>
      </c>
      <c r="I3693" s="69" t="str">
        <f>VLOOKUP(C3693,СПРАВОЧНИК!B:D,2,0)</f>
        <v>ЯПОНИЯ</v>
      </c>
      <c r="J3693" s="69" t="str">
        <f>VLOOKUP(C3693,СПРАВОЧНИК!B:D,3,0)</f>
        <v>ИНОМАРКИ</v>
      </c>
      <c r="K3693" s="69" t="str">
        <f>VLOOKUP(СВОД2023[[#This Row],[ФО]],СПРАВОЧНИК!H:P,2,0)</f>
        <v>Приволжский ФО</v>
      </c>
    </row>
    <row r="3694" spans="1:11" x14ac:dyDescent="0.2">
      <c r="A3694" t="s">
        <v>600</v>
      </c>
      <c r="B3694" t="s">
        <v>591</v>
      </c>
      <c r="C3694" s="1" t="s">
        <v>500</v>
      </c>
      <c r="D3694" s="1" t="s">
        <v>1831</v>
      </c>
      <c r="E3694" s="2">
        <v>1</v>
      </c>
      <c r="F3694" s="3">
        <v>1</v>
      </c>
      <c r="G3694" s="2">
        <v>6</v>
      </c>
      <c r="H3694" s="3">
        <v>8</v>
      </c>
      <c r="I3694" s="69" t="str">
        <f>VLOOKUP(C3694,СПРАВОЧНИК!B:D,2,0)</f>
        <v>ЯПОНИЯ</v>
      </c>
      <c r="J3694" s="69" t="str">
        <f>VLOOKUP(C3694,СПРАВОЧНИК!B:D,3,0)</f>
        <v>ИНОМАРКИ</v>
      </c>
      <c r="K3694" s="69" t="str">
        <f>VLOOKUP(СВОД2023[[#This Row],[ФО]],СПРАВОЧНИК!H:P,2,0)</f>
        <v>Приволжский ФО</v>
      </c>
    </row>
    <row r="3695" spans="1:11" x14ac:dyDescent="0.2">
      <c r="A3695" t="s">
        <v>600</v>
      </c>
      <c r="B3695" t="s">
        <v>591</v>
      </c>
      <c r="C3695" s="1" t="s">
        <v>500</v>
      </c>
      <c r="D3695" s="1" t="s">
        <v>508</v>
      </c>
      <c r="E3695" s="2">
        <v>1</v>
      </c>
      <c r="F3695" s="3"/>
      <c r="G3695" s="2">
        <v>14</v>
      </c>
      <c r="H3695" s="3"/>
      <c r="I3695" s="69" t="str">
        <f>VLOOKUP(C3695,СПРАВОЧНИК!B:D,2,0)</f>
        <v>ЯПОНИЯ</v>
      </c>
      <c r="J3695" s="69" t="str">
        <f>VLOOKUP(C3695,СПРАВОЧНИК!B:D,3,0)</f>
        <v>ИНОМАРКИ</v>
      </c>
      <c r="K3695" s="69" t="str">
        <f>VLOOKUP(СВОД2023[[#This Row],[ФО]],СПРАВОЧНИК!H:P,2,0)</f>
        <v>Приволжский ФО</v>
      </c>
    </row>
    <row r="3696" spans="1:11" x14ac:dyDescent="0.2">
      <c r="A3696" t="s">
        <v>600</v>
      </c>
      <c r="B3696" t="s">
        <v>591</v>
      </c>
      <c r="C3696" s="1" t="s">
        <v>500</v>
      </c>
      <c r="D3696" s="1" t="s">
        <v>1833</v>
      </c>
      <c r="E3696" s="2">
        <v>1</v>
      </c>
      <c r="F3696" s="3">
        <v>2</v>
      </c>
      <c r="G3696" s="2">
        <v>3</v>
      </c>
      <c r="H3696" s="3">
        <v>4</v>
      </c>
      <c r="I3696" s="69" t="str">
        <f>VLOOKUP(C3696,СПРАВОЧНИК!B:D,2,0)</f>
        <v>ЯПОНИЯ</v>
      </c>
      <c r="J3696" s="69" t="str">
        <f>VLOOKUP(C3696,СПРАВОЧНИК!B:D,3,0)</f>
        <v>ИНОМАРКИ</v>
      </c>
      <c r="K3696" s="69" t="str">
        <f>VLOOKUP(СВОД2023[[#This Row],[ФО]],СПРАВОЧНИК!H:P,2,0)</f>
        <v>Приволжский ФО</v>
      </c>
    </row>
    <row r="3697" spans="1:11" x14ac:dyDescent="0.2">
      <c r="A3697" t="s">
        <v>600</v>
      </c>
      <c r="B3697" t="s">
        <v>591</v>
      </c>
      <c r="C3697" s="1" t="s">
        <v>500</v>
      </c>
      <c r="D3697" s="1" t="s">
        <v>1834</v>
      </c>
      <c r="E3697" s="2"/>
      <c r="F3697" s="3"/>
      <c r="G3697" s="2"/>
      <c r="H3697" s="3">
        <v>2</v>
      </c>
      <c r="I3697" s="69" t="str">
        <f>VLOOKUP(C3697,СПРАВОЧНИК!B:D,2,0)</f>
        <v>ЯПОНИЯ</v>
      </c>
      <c r="J3697" s="69" t="str">
        <f>VLOOKUP(C3697,СПРАВОЧНИК!B:D,3,0)</f>
        <v>ИНОМАРКИ</v>
      </c>
      <c r="K3697" s="69" t="str">
        <f>VLOOKUP(СВОД2023[[#This Row],[ФО]],СПРАВОЧНИК!H:P,2,0)</f>
        <v>Приволжский ФО</v>
      </c>
    </row>
    <row r="3698" spans="1:11" x14ac:dyDescent="0.2">
      <c r="A3698" t="s">
        <v>600</v>
      </c>
      <c r="B3698" t="s">
        <v>591</v>
      </c>
      <c r="C3698" s="1" t="s">
        <v>500</v>
      </c>
      <c r="D3698" s="1" t="s">
        <v>509</v>
      </c>
      <c r="E3698" s="2">
        <v>48</v>
      </c>
      <c r="F3698" s="3">
        <v>26</v>
      </c>
      <c r="G3698" s="2">
        <v>230</v>
      </c>
      <c r="H3698" s="3">
        <v>126</v>
      </c>
      <c r="I3698" s="69" t="str">
        <f>VLOOKUP(C3698,СПРАВОЧНИК!B:D,2,0)</f>
        <v>ЯПОНИЯ</v>
      </c>
      <c r="J3698" s="69" t="str">
        <f>VLOOKUP(C3698,СПРАВОЧНИК!B:D,3,0)</f>
        <v>ИНОМАРКИ</v>
      </c>
      <c r="K3698" s="69" t="str">
        <f>VLOOKUP(СВОД2023[[#This Row],[ФО]],СПРАВОЧНИК!H:P,2,0)</f>
        <v>Приволжский ФО</v>
      </c>
    </row>
    <row r="3699" spans="1:11" x14ac:dyDescent="0.2">
      <c r="A3699" t="s">
        <v>600</v>
      </c>
      <c r="B3699" t="s">
        <v>591</v>
      </c>
      <c r="C3699" s="1" t="s">
        <v>500</v>
      </c>
      <c r="D3699" s="1" t="s">
        <v>1835</v>
      </c>
      <c r="E3699" s="2"/>
      <c r="F3699" s="3"/>
      <c r="G3699" s="2">
        <v>1</v>
      </c>
      <c r="H3699" s="3">
        <v>2</v>
      </c>
      <c r="I3699" s="69" t="str">
        <f>VLOOKUP(C3699,СПРАВОЧНИК!B:D,2,0)</f>
        <v>ЯПОНИЯ</v>
      </c>
      <c r="J3699" s="69" t="str">
        <f>VLOOKUP(C3699,СПРАВОЧНИК!B:D,3,0)</f>
        <v>ИНОМАРКИ</v>
      </c>
      <c r="K3699" s="69" t="str">
        <f>VLOOKUP(СВОД2023[[#This Row],[ФО]],СПРАВОЧНИК!H:P,2,0)</f>
        <v>Приволжский ФО</v>
      </c>
    </row>
    <row r="3700" spans="1:11" x14ac:dyDescent="0.2">
      <c r="A3700" t="s">
        <v>600</v>
      </c>
      <c r="B3700" t="s">
        <v>591</v>
      </c>
      <c r="C3700" s="1" t="s">
        <v>500</v>
      </c>
      <c r="D3700" s="1" t="s">
        <v>1836</v>
      </c>
      <c r="E3700" s="2">
        <v>1</v>
      </c>
      <c r="F3700" s="3"/>
      <c r="G3700" s="2">
        <v>3</v>
      </c>
      <c r="H3700" s="3">
        <v>1</v>
      </c>
      <c r="I3700" s="69" t="str">
        <f>VLOOKUP(C3700,СПРАВОЧНИК!B:D,2,0)</f>
        <v>ЯПОНИЯ</v>
      </c>
      <c r="J3700" s="69" t="str">
        <f>VLOOKUP(C3700,СПРАВОЧНИК!B:D,3,0)</f>
        <v>ИНОМАРКИ</v>
      </c>
      <c r="K3700" s="69" t="str">
        <f>VLOOKUP(СВОД2023[[#This Row],[ФО]],СПРАВОЧНИК!H:P,2,0)</f>
        <v>Приволжский ФО</v>
      </c>
    </row>
    <row r="3701" spans="1:11" x14ac:dyDescent="0.2">
      <c r="A3701" t="s">
        <v>600</v>
      </c>
      <c r="B3701" t="s">
        <v>591</v>
      </c>
      <c r="C3701" s="1" t="s">
        <v>500</v>
      </c>
      <c r="D3701" s="1" t="s">
        <v>2335</v>
      </c>
      <c r="E3701" s="2"/>
      <c r="F3701" s="3"/>
      <c r="G3701" s="2">
        <v>1</v>
      </c>
      <c r="H3701" s="3">
        <v>1</v>
      </c>
      <c r="I3701" s="69" t="str">
        <f>VLOOKUP(C3701,СПРАВОЧНИК!B:D,2,0)</f>
        <v>ЯПОНИЯ</v>
      </c>
      <c r="J3701" s="69" t="str">
        <f>VLOOKUP(C3701,СПРАВОЧНИК!B:D,3,0)</f>
        <v>ИНОМАРКИ</v>
      </c>
      <c r="K3701" s="69" t="str">
        <f>VLOOKUP(СВОД2023[[#This Row],[ФО]],СПРАВОЧНИК!H:P,2,0)</f>
        <v>Приволжский ФО</v>
      </c>
    </row>
    <row r="3702" spans="1:11" x14ac:dyDescent="0.2">
      <c r="A3702" t="s">
        <v>600</v>
      </c>
      <c r="B3702" t="s">
        <v>591</v>
      </c>
      <c r="C3702" s="1" t="s">
        <v>500</v>
      </c>
      <c r="D3702" s="1" t="s">
        <v>510</v>
      </c>
      <c r="E3702" s="2">
        <v>4</v>
      </c>
      <c r="F3702" s="3">
        <v>1</v>
      </c>
      <c r="G3702" s="2">
        <v>19</v>
      </c>
      <c r="H3702" s="3">
        <v>3</v>
      </c>
      <c r="I3702" s="69" t="str">
        <f>VLOOKUP(C3702,СПРАВОЧНИК!B:D,2,0)</f>
        <v>ЯПОНИЯ</v>
      </c>
      <c r="J3702" s="69" t="str">
        <f>VLOOKUP(C3702,СПРАВОЧНИК!B:D,3,0)</f>
        <v>ИНОМАРКИ</v>
      </c>
      <c r="K3702" s="69" t="str">
        <f>VLOOKUP(СВОД2023[[#This Row],[ФО]],СПРАВОЧНИК!H:P,2,0)</f>
        <v>Приволжский ФО</v>
      </c>
    </row>
    <row r="3703" spans="1:11" x14ac:dyDescent="0.2">
      <c r="A3703" t="s">
        <v>600</v>
      </c>
      <c r="B3703" t="s">
        <v>591</v>
      </c>
      <c r="C3703" s="1" t="s">
        <v>511</v>
      </c>
      <c r="D3703" s="1" t="s">
        <v>1837</v>
      </c>
      <c r="E3703" s="2">
        <v>1</v>
      </c>
      <c r="F3703" s="3">
        <v>4</v>
      </c>
      <c r="G3703" s="2">
        <v>13</v>
      </c>
      <c r="H3703" s="3">
        <v>15</v>
      </c>
      <c r="I3703" s="69" t="str">
        <f>VLOOKUP(C3703,СПРАВОЧНИК!B:D,2,0)</f>
        <v>ЯПОНИЯ</v>
      </c>
      <c r="J3703" s="69" t="str">
        <f>VLOOKUP(C3703,СПРАВОЧНИК!B:D,3,0)</f>
        <v>ИНОМАРКИ</v>
      </c>
      <c r="K3703" s="69" t="str">
        <f>VLOOKUP(СВОД2023[[#This Row],[ФО]],СПРАВОЧНИК!H:P,2,0)</f>
        <v>Приволжский ФО</v>
      </c>
    </row>
    <row r="3704" spans="1:11" x14ac:dyDescent="0.2">
      <c r="A3704" t="s">
        <v>600</v>
      </c>
      <c r="B3704" t="s">
        <v>591</v>
      </c>
      <c r="C3704" s="1" t="s">
        <v>511</v>
      </c>
      <c r="D3704" s="1" t="s">
        <v>512</v>
      </c>
      <c r="E3704" s="2">
        <v>9</v>
      </c>
      <c r="F3704" s="3">
        <v>7</v>
      </c>
      <c r="G3704" s="2">
        <v>40</v>
      </c>
      <c r="H3704" s="3">
        <v>27</v>
      </c>
      <c r="I3704" s="69" t="str">
        <f>VLOOKUP(C3704,СПРАВОЧНИК!B:D,2,0)</f>
        <v>ЯПОНИЯ</v>
      </c>
      <c r="J3704" s="69" t="str">
        <f>VLOOKUP(C3704,СПРАВОЧНИК!B:D,3,0)</f>
        <v>ИНОМАРКИ</v>
      </c>
      <c r="K3704" s="69" t="str">
        <f>VLOOKUP(СВОД2023[[#This Row],[ФО]],СПРАВОЧНИК!H:P,2,0)</f>
        <v>Приволжский ФО</v>
      </c>
    </row>
    <row r="3705" spans="1:11" x14ac:dyDescent="0.2">
      <c r="A3705" t="s">
        <v>600</v>
      </c>
      <c r="B3705" t="s">
        <v>591</v>
      </c>
      <c r="C3705" s="1" t="s">
        <v>511</v>
      </c>
      <c r="D3705" s="1" t="s">
        <v>513</v>
      </c>
      <c r="E3705" s="2">
        <v>5</v>
      </c>
      <c r="F3705" s="3">
        <v>5</v>
      </c>
      <c r="G3705" s="2">
        <v>33</v>
      </c>
      <c r="H3705" s="3">
        <v>19</v>
      </c>
      <c r="I3705" s="69" t="str">
        <f>VLOOKUP(C3705,СПРАВОЧНИК!B:D,2,0)</f>
        <v>ЯПОНИЯ</v>
      </c>
      <c r="J3705" s="69" t="str">
        <f>VLOOKUP(C3705,СПРАВОЧНИК!B:D,3,0)</f>
        <v>ИНОМАРКИ</v>
      </c>
      <c r="K3705" s="69" t="str">
        <f>VLOOKUP(СВОД2023[[#This Row],[ФО]],СПРАВОЧНИК!H:P,2,0)</f>
        <v>Приволжский ФО</v>
      </c>
    </row>
    <row r="3706" spans="1:11" x14ac:dyDescent="0.2">
      <c r="A3706" t="s">
        <v>600</v>
      </c>
      <c r="B3706" t="s">
        <v>591</v>
      </c>
      <c r="C3706" s="1" t="s">
        <v>511</v>
      </c>
      <c r="D3706" s="1" t="s">
        <v>1839</v>
      </c>
      <c r="E3706" s="2"/>
      <c r="F3706" s="3"/>
      <c r="G3706" s="2">
        <v>7</v>
      </c>
      <c r="H3706" s="3">
        <v>6</v>
      </c>
      <c r="I3706" s="69" t="str">
        <f>VLOOKUP(C3706,СПРАВОЧНИК!B:D,2,0)</f>
        <v>ЯПОНИЯ</v>
      </c>
      <c r="J3706" s="69" t="str">
        <f>VLOOKUP(C3706,СПРАВОЧНИК!B:D,3,0)</f>
        <v>ИНОМАРКИ</v>
      </c>
      <c r="K3706" s="69" t="str">
        <f>VLOOKUP(СВОД2023[[#This Row],[ФО]],СПРАВОЧНИК!H:P,2,0)</f>
        <v>Приволжский ФО</v>
      </c>
    </row>
    <row r="3707" spans="1:11" x14ac:dyDescent="0.2">
      <c r="A3707" t="s">
        <v>600</v>
      </c>
      <c r="B3707" t="s">
        <v>591</v>
      </c>
      <c r="C3707" s="1" t="s">
        <v>511</v>
      </c>
      <c r="D3707" s="1" t="s">
        <v>515</v>
      </c>
      <c r="E3707" s="2">
        <v>8</v>
      </c>
      <c r="F3707" s="3">
        <v>3</v>
      </c>
      <c r="G3707" s="2">
        <v>34</v>
      </c>
      <c r="H3707" s="3">
        <v>25</v>
      </c>
      <c r="I3707" s="69" t="str">
        <f>VLOOKUP(C3707,СПРАВОЧНИК!B:D,2,0)</f>
        <v>ЯПОНИЯ</v>
      </c>
      <c r="J3707" s="69" t="str">
        <f>VLOOKUP(C3707,СПРАВОЧНИК!B:D,3,0)</f>
        <v>ИНОМАРКИ</v>
      </c>
      <c r="K3707" s="69" t="str">
        <f>VLOOKUP(СВОД2023[[#This Row],[ФО]],СПРАВОЧНИК!H:P,2,0)</f>
        <v>Приволжский ФО</v>
      </c>
    </row>
    <row r="3708" spans="1:11" x14ac:dyDescent="0.2">
      <c r="A3708" t="s">
        <v>600</v>
      </c>
      <c r="B3708" t="s">
        <v>591</v>
      </c>
      <c r="C3708" s="1" t="s">
        <v>511</v>
      </c>
      <c r="D3708" s="1" t="s">
        <v>2336</v>
      </c>
      <c r="E3708" s="2"/>
      <c r="F3708" s="3"/>
      <c r="G3708" s="2">
        <v>3</v>
      </c>
      <c r="H3708" s="3">
        <v>5</v>
      </c>
      <c r="I3708" s="69" t="str">
        <f>VLOOKUP(C3708,СПРАВОЧНИК!B:D,2,0)</f>
        <v>ЯПОНИЯ</v>
      </c>
      <c r="J3708" s="69" t="str">
        <f>VLOOKUP(C3708,СПРАВОЧНИК!B:D,3,0)</f>
        <v>ИНОМАРКИ</v>
      </c>
      <c r="K3708" s="69" t="str">
        <f>VLOOKUP(СВОД2023[[#This Row],[ФО]],СПРАВОЧНИК!H:P,2,0)</f>
        <v>Приволжский ФО</v>
      </c>
    </row>
    <row r="3709" spans="1:11" x14ac:dyDescent="0.2">
      <c r="A3709" t="s">
        <v>600</v>
      </c>
      <c r="B3709" t="s">
        <v>591</v>
      </c>
      <c r="C3709" s="1" t="s">
        <v>511</v>
      </c>
      <c r="D3709" s="1" t="s">
        <v>2337</v>
      </c>
      <c r="E3709" s="2"/>
      <c r="F3709" s="3"/>
      <c r="G3709" s="2">
        <v>1</v>
      </c>
      <c r="H3709" s="3">
        <v>2</v>
      </c>
      <c r="I3709" s="69" t="str">
        <f>VLOOKUP(C3709,СПРАВОЧНИК!B:D,2,0)</f>
        <v>ЯПОНИЯ</v>
      </c>
      <c r="J3709" s="69" t="str">
        <f>VLOOKUP(C3709,СПРАВОЧНИК!B:D,3,0)</f>
        <v>ИНОМАРКИ</v>
      </c>
      <c r="K3709" s="69" t="str">
        <f>VLOOKUP(СВОД2023[[#This Row],[ФО]],СПРАВОЧНИК!H:P,2,0)</f>
        <v>Приволжский ФО</v>
      </c>
    </row>
    <row r="3710" spans="1:11" x14ac:dyDescent="0.2">
      <c r="A3710" t="s">
        <v>600</v>
      </c>
      <c r="B3710" t="s">
        <v>591</v>
      </c>
      <c r="C3710" s="1" t="s">
        <v>511</v>
      </c>
      <c r="D3710" s="1" t="s">
        <v>516</v>
      </c>
      <c r="E3710" s="2">
        <v>295</v>
      </c>
      <c r="F3710" s="3">
        <v>181</v>
      </c>
      <c r="G3710" s="2">
        <v>1634</v>
      </c>
      <c r="H3710" s="3">
        <v>1117</v>
      </c>
      <c r="I3710" s="69" t="str">
        <f>VLOOKUP(C3710,СПРАВОЧНИК!B:D,2,0)</f>
        <v>ЯПОНИЯ</v>
      </c>
      <c r="J3710" s="69" t="str">
        <f>VLOOKUP(C3710,СПРАВОЧНИК!B:D,3,0)</f>
        <v>ИНОМАРКИ</v>
      </c>
      <c r="K3710" s="69" t="str">
        <f>VLOOKUP(СВОД2023[[#This Row],[ФО]],СПРАВОЧНИК!H:P,2,0)</f>
        <v>Приволжский ФО</v>
      </c>
    </row>
    <row r="3711" spans="1:11" x14ac:dyDescent="0.2">
      <c r="A3711" t="s">
        <v>600</v>
      </c>
      <c r="B3711" t="s">
        <v>591</v>
      </c>
      <c r="C3711" s="1" t="s">
        <v>511</v>
      </c>
      <c r="D3711" s="1" t="s">
        <v>517</v>
      </c>
      <c r="E3711" s="2">
        <v>6</v>
      </c>
      <c r="F3711" s="3">
        <v>2</v>
      </c>
      <c r="G3711" s="2">
        <v>26</v>
      </c>
      <c r="H3711" s="3">
        <v>15</v>
      </c>
      <c r="I3711" s="69" t="str">
        <f>VLOOKUP(C3711,СПРАВОЧНИК!B:D,2,0)</f>
        <v>ЯПОНИЯ</v>
      </c>
      <c r="J3711" s="69" t="str">
        <f>VLOOKUP(C3711,СПРАВОЧНИК!B:D,3,0)</f>
        <v>ИНОМАРКИ</v>
      </c>
      <c r="K3711" s="69" t="str">
        <f>VLOOKUP(СВОД2023[[#This Row],[ФО]],СПРАВОЧНИК!H:P,2,0)</f>
        <v>Приволжский ФО</v>
      </c>
    </row>
    <row r="3712" spans="1:11" x14ac:dyDescent="0.2">
      <c r="A3712" t="s">
        <v>600</v>
      </c>
      <c r="B3712" t="s">
        <v>591</v>
      </c>
      <c r="C3712" s="1" t="s">
        <v>511</v>
      </c>
      <c r="D3712" s="1" t="s">
        <v>518</v>
      </c>
      <c r="E3712" s="2">
        <v>17</v>
      </c>
      <c r="F3712" s="3">
        <v>6</v>
      </c>
      <c r="G3712" s="2">
        <v>86</v>
      </c>
      <c r="H3712" s="3">
        <v>54</v>
      </c>
      <c r="I3712" s="69" t="str">
        <f>VLOOKUP(C3712,СПРАВОЧНИК!B:D,2,0)</f>
        <v>ЯПОНИЯ</v>
      </c>
      <c r="J3712" s="69" t="str">
        <f>VLOOKUP(C3712,СПРАВОЧНИК!B:D,3,0)</f>
        <v>ИНОМАРКИ</v>
      </c>
      <c r="K3712" s="69" t="str">
        <f>VLOOKUP(СВОД2023[[#This Row],[ФО]],СПРАВОЧНИК!H:P,2,0)</f>
        <v>Приволжский ФО</v>
      </c>
    </row>
    <row r="3713" spans="1:11" x14ac:dyDescent="0.2">
      <c r="A3713" t="s">
        <v>600</v>
      </c>
      <c r="B3713" t="s">
        <v>591</v>
      </c>
      <c r="C3713" s="1" t="s">
        <v>511</v>
      </c>
      <c r="D3713" s="1" t="s">
        <v>519</v>
      </c>
      <c r="E3713" s="2">
        <v>32</v>
      </c>
      <c r="F3713" s="3">
        <v>31</v>
      </c>
      <c r="G3713" s="2">
        <v>215</v>
      </c>
      <c r="H3713" s="3">
        <v>162</v>
      </c>
      <c r="I3713" s="69" t="str">
        <f>VLOOKUP(C3713,СПРАВОЧНИК!B:D,2,0)</f>
        <v>ЯПОНИЯ</v>
      </c>
      <c r="J3713" s="69" t="str">
        <f>VLOOKUP(C3713,СПРАВОЧНИК!B:D,3,0)</f>
        <v>ИНОМАРКИ</v>
      </c>
      <c r="K3713" s="69" t="str">
        <f>VLOOKUP(СВОД2023[[#This Row],[ФО]],СПРАВОЧНИК!H:P,2,0)</f>
        <v>Приволжский ФО</v>
      </c>
    </row>
    <row r="3714" spans="1:11" x14ac:dyDescent="0.2">
      <c r="A3714" t="s">
        <v>600</v>
      </c>
      <c r="B3714" t="s">
        <v>591</v>
      </c>
      <c r="C3714" s="1" t="s">
        <v>511</v>
      </c>
      <c r="D3714" s="1" t="s">
        <v>1841</v>
      </c>
      <c r="E3714" s="2">
        <v>1</v>
      </c>
      <c r="F3714" s="3"/>
      <c r="G3714" s="2">
        <v>4</v>
      </c>
      <c r="H3714" s="3">
        <v>2</v>
      </c>
      <c r="I3714" s="69" t="str">
        <f>VLOOKUP(C3714,СПРАВОЧНИК!B:D,2,0)</f>
        <v>ЯПОНИЯ</v>
      </c>
      <c r="J3714" s="69" t="str">
        <f>VLOOKUP(C3714,СПРАВОЧНИК!B:D,3,0)</f>
        <v>ИНОМАРКИ</v>
      </c>
      <c r="K3714" s="69" t="str">
        <f>VLOOKUP(СВОД2023[[#This Row],[ФО]],СПРАВОЧНИК!H:P,2,0)</f>
        <v>Приволжский ФО</v>
      </c>
    </row>
    <row r="3715" spans="1:11" x14ac:dyDescent="0.2">
      <c r="A3715" t="s">
        <v>600</v>
      </c>
      <c r="B3715" t="s">
        <v>591</v>
      </c>
      <c r="C3715" s="1" t="s">
        <v>511</v>
      </c>
      <c r="D3715" s="1" t="s">
        <v>1842</v>
      </c>
      <c r="E3715" s="2">
        <v>4</v>
      </c>
      <c r="F3715" s="3"/>
      <c r="G3715" s="2">
        <v>10</v>
      </c>
      <c r="H3715" s="3">
        <v>7</v>
      </c>
      <c r="I3715" s="69" t="str">
        <f>VLOOKUP(C3715,СПРАВОЧНИК!B:D,2,0)</f>
        <v>ЯПОНИЯ</v>
      </c>
      <c r="J3715" s="69" t="str">
        <f>VLOOKUP(C3715,СПРАВОЧНИК!B:D,3,0)</f>
        <v>ИНОМАРКИ</v>
      </c>
      <c r="K3715" s="69" t="str">
        <f>VLOOKUP(СВОД2023[[#This Row],[ФО]],СПРАВОЧНИК!H:P,2,0)</f>
        <v>Приволжский ФО</v>
      </c>
    </row>
    <row r="3716" spans="1:11" x14ac:dyDescent="0.2">
      <c r="A3716" t="s">
        <v>600</v>
      </c>
      <c r="B3716" t="s">
        <v>591</v>
      </c>
      <c r="C3716" s="1" t="s">
        <v>511</v>
      </c>
      <c r="D3716" s="1" t="s">
        <v>1844</v>
      </c>
      <c r="E3716" s="2">
        <v>41</v>
      </c>
      <c r="F3716" s="3">
        <v>29</v>
      </c>
      <c r="G3716" s="2">
        <v>177</v>
      </c>
      <c r="H3716" s="3">
        <v>135</v>
      </c>
      <c r="I3716" s="69" t="str">
        <f>VLOOKUP(C3716,СПРАВОЧНИК!B:D,2,0)</f>
        <v>ЯПОНИЯ</v>
      </c>
      <c r="J3716" s="69" t="str">
        <f>VLOOKUP(C3716,СПРАВОЧНИК!B:D,3,0)</f>
        <v>ИНОМАРКИ</v>
      </c>
      <c r="K3716" s="69" t="str">
        <f>VLOOKUP(СВОД2023[[#This Row],[ФО]],СПРАВОЧНИК!H:P,2,0)</f>
        <v>Приволжский ФО</v>
      </c>
    </row>
    <row r="3717" spans="1:11" x14ac:dyDescent="0.2">
      <c r="A3717" t="s">
        <v>600</v>
      </c>
      <c r="B3717" t="s">
        <v>591</v>
      </c>
      <c r="C3717" s="1" t="s">
        <v>511</v>
      </c>
      <c r="D3717" s="1" t="s">
        <v>1845</v>
      </c>
      <c r="E3717" s="2">
        <v>1</v>
      </c>
      <c r="F3717" s="3">
        <v>1</v>
      </c>
      <c r="G3717" s="2">
        <v>2</v>
      </c>
      <c r="H3717" s="3">
        <v>3</v>
      </c>
      <c r="I3717" s="69" t="str">
        <f>VLOOKUP(C3717,СПРАВОЧНИК!B:D,2,0)</f>
        <v>ЯПОНИЯ</v>
      </c>
      <c r="J3717" s="69" t="str">
        <f>VLOOKUP(C3717,СПРАВОЧНИК!B:D,3,0)</f>
        <v>ИНОМАРКИ</v>
      </c>
      <c r="K3717" s="69" t="str">
        <f>VLOOKUP(СВОД2023[[#This Row],[ФО]],СПРАВОЧНИК!H:P,2,0)</f>
        <v>Приволжский ФО</v>
      </c>
    </row>
    <row r="3718" spans="1:11" x14ac:dyDescent="0.2">
      <c r="A3718" t="s">
        <v>600</v>
      </c>
      <c r="B3718" t="s">
        <v>591</v>
      </c>
      <c r="C3718" s="1" t="s">
        <v>511</v>
      </c>
      <c r="D3718" s="1" t="s">
        <v>1846</v>
      </c>
      <c r="E3718" s="2">
        <v>1</v>
      </c>
      <c r="F3718" s="3"/>
      <c r="G3718" s="2">
        <v>2</v>
      </c>
      <c r="H3718" s="3">
        <v>2</v>
      </c>
      <c r="I3718" s="69" t="str">
        <f>VLOOKUP(C3718,СПРАВОЧНИК!B:D,2,0)</f>
        <v>ЯПОНИЯ</v>
      </c>
      <c r="J3718" s="69" t="str">
        <f>VLOOKUP(C3718,СПРАВОЧНИК!B:D,3,0)</f>
        <v>ИНОМАРКИ</v>
      </c>
      <c r="K3718" s="69" t="str">
        <f>VLOOKUP(СВОД2023[[#This Row],[ФО]],СПРАВОЧНИК!H:P,2,0)</f>
        <v>Приволжский ФО</v>
      </c>
    </row>
    <row r="3719" spans="1:11" x14ac:dyDescent="0.2">
      <c r="A3719" t="s">
        <v>600</v>
      </c>
      <c r="B3719" t="s">
        <v>591</v>
      </c>
      <c r="C3719" s="1" t="s">
        <v>511</v>
      </c>
      <c r="D3719" s="1" t="s">
        <v>2338</v>
      </c>
      <c r="E3719" s="2"/>
      <c r="F3719" s="3"/>
      <c r="G3719" s="2">
        <v>1</v>
      </c>
      <c r="H3719" s="3">
        <v>1</v>
      </c>
      <c r="I3719" s="69" t="str">
        <f>VLOOKUP(C3719,СПРАВОЧНИК!B:D,2,0)</f>
        <v>ЯПОНИЯ</v>
      </c>
      <c r="J3719" s="69" t="str">
        <f>VLOOKUP(C3719,СПРАВОЧНИК!B:D,3,0)</f>
        <v>ИНОМАРКИ</v>
      </c>
      <c r="K3719" s="69" t="str">
        <f>VLOOKUP(СВОД2023[[#This Row],[ФО]],СПРАВОЧНИК!H:P,2,0)</f>
        <v>Приволжский ФО</v>
      </c>
    </row>
    <row r="3720" spans="1:11" x14ac:dyDescent="0.2">
      <c r="A3720" t="s">
        <v>600</v>
      </c>
      <c r="B3720" t="s">
        <v>591</v>
      </c>
      <c r="C3720" s="1" t="s">
        <v>511</v>
      </c>
      <c r="D3720" s="1" t="s">
        <v>520</v>
      </c>
      <c r="E3720" s="2">
        <v>31</v>
      </c>
      <c r="F3720" s="3">
        <v>11</v>
      </c>
      <c r="G3720" s="2">
        <v>123</v>
      </c>
      <c r="H3720" s="3">
        <v>70</v>
      </c>
      <c r="I3720" s="69" t="str">
        <f>VLOOKUP(C3720,СПРАВОЧНИК!B:D,2,0)</f>
        <v>ЯПОНИЯ</v>
      </c>
      <c r="J3720" s="69" t="str">
        <f>VLOOKUP(C3720,СПРАВОЧНИК!B:D,3,0)</f>
        <v>ИНОМАРКИ</v>
      </c>
      <c r="K3720" s="69" t="str">
        <f>VLOOKUP(СВОД2023[[#This Row],[ФО]],СПРАВОЧНИК!H:P,2,0)</f>
        <v>Приволжский ФО</v>
      </c>
    </row>
    <row r="3721" spans="1:11" x14ac:dyDescent="0.2">
      <c r="A3721" t="s">
        <v>600</v>
      </c>
      <c r="B3721" t="s">
        <v>591</v>
      </c>
      <c r="C3721" s="1" t="s">
        <v>511</v>
      </c>
      <c r="D3721" s="1" t="s">
        <v>1847</v>
      </c>
      <c r="E3721" s="2">
        <v>7</v>
      </c>
      <c r="F3721" s="3">
        <v>4</v>
      </c>
      <c r="G3721" s="2">
        <v>32</v>
      </c>
      <c r="H3721" s="3">
        <v>21</v>
      </c>
      <c r="I3721" s="69" t="str">
        <f>VLOOKUP(C3721,СПРАВОЧНИК!B:D,2,0)</f>
        <v>ЯПОНИЯ</v>
      </c>
      <c r="J3721" s="69" t="str">
        <f>VLOOKUP(C3721,СПРАВОЧНИК!B:D,3,0)</f>
        <v>ИНОМАРКИ</v>
      </c>
      <c r="K3721" s="69" t="str">
        <f>VLOOKUP(СВОД2023[[#This Row],[ФО]],СПРАВОЧНИК!H:P,2,0)</f>
        <v>Приволжский ФО</v>
      </c>
    </row>
    <row r="3722" spans="1:11" x14ac:dyDescent="0.2">
      <c r="A3722" t="s">
        <v>600</v>
      </c>
      <c r="B3722" t="s">
        <v>591</v>
      </c>
      <c r="C3722" s="1" t="s">
        <v>511</v>
      </c>
      <c r="D3722" s="1" t="s">
        <v>1848</v>
      </c>
      <c r="E3722" s="2">
        <v>1</v>
      </c>
      <c r="F3722" s="3">
        <v>1</v>
      </c>
      <c r="G3722" s="2">
        <v>5</v>
      </c>
      <c r="H3722" s="3">
        <v>2</v>
      </c>
      <c r="I3722" s="69" t="str">
        <f>VLOOKUP(C3722,СПРАВОЧНИК!B:D,2,0)</f>
        <v>ЯПОНИЯ</v>
      </c>
      <c r="J3722" s="69" t="str">
        <f>VLOOKUP(C3722,СПРАВОЧНИК!B:D,3,0)</f>
        <v>ИНОМАРКИ</v>
      </c>
      <c r="K3722" s="69" t="str">
        <f>VLOOKUP(СВОД2023[[#This Row],[ФО]],СПРАВОЧНИК!H:P,2,0)</f>
        <v>Приволжский ФО</v>
      </c>
    </row>
    <row r="3723" spans="1:11" x14ac:dyDescent="0.2">
      <c r="A3723" t="s">
        <v>600</v>
      </c>
      <c r="B3723" t="s">
        <v>591</v>
      </c>
      <c r="C3723" s="1" t="s">
        <v>511</v>
      </c>
      <c r="D3723" s="1" t="s">
        <v>1849</v>
      </c>
      <c r="E3723" s="2"/>
      <c r="F3723" s="3"/>
      <c r="G3723" s="2"/>
      <c r="H3723" s="3">
        <v>1</v>
      </c>
      <c r="I3723" s="69" t="str">
        <f>VLOOKUP(C3723,СПРАВОЧНИК!B:D,2,0)</f>
        <v>ЯПОНИЯ</v>
      </c>
      <c r="J3723" s="69" t="str">
        <f>VLOOKUP(C3723,СПРАВОЧНИК!B:D,3,0)</f>
        <v>ИНОМАРКИ</v>
      </c>
      <c r="K3723" s="69" t="str">
        <f>VLOOKUP(СВОД2023[[#This Row],[ФО]],СПРАВОЧНИК!H:P,2,0)</f>
        <v>Приволжский ФО</v>
      </c>
    </row>
    <row r="3724" spans="1:11" x14ac:dyDescent="0.2">
      <c r="A3724" t="s">
        <v>600</v>
      </c>
      <c r="B3724" t="s">
        <v>591</v>
      </c>
      <c r="C3724" s="1" t="s">
        <v>511</v>
      </c>
      <c r="D3724" s="1" t="s">
        <v>522</v>
      </c>
      <c r="E3724" s="2">
        <v>39</v>
      </c>
      <c r="F3724" s="3">
        <v>29</v>
      </c>
      <c r="G3724" s="2">
        <v>189</v>
      </c>
      <c r="H3724" s="3">
        <v>128</v>
      </c>
      <c r="I3724" s="69" t="str">
        <f>VLOOKUP(C3724,СПРАВОЧНИК!B:D,2,0)</f>
        <v>ЯПОНИЯ</v>
      </c>
      <c r="J3724" s="69" t="str">
        <f>VLOOKUP(C3724,СПРАВОЧНИК!B:D,3,0)</f>
        <v>ИНОМАРКИ</v>
      </c>
      <c r="K3724" s="69" t="str">
        <f>VLOOKUP(СВОД2023[[#This Row],[ФО]],СПРАВОЧНИК!H:P,2,0)</f>
        <v>Приволжский ФО</v>
      </c>
    </row>
    <row r="3725" spans="1:11" x14ac:dyDescent="0.2">
      <c r="A3725" t="s">
        <v>600</v>
      </c>
      <c r="B3725" t="s">
        <v>591</v>
      </c>
      <c r="C3725" s="1" t="s">
        <v>511</v>
      </c>
      <c r="D3725" s="1" t="s">
        <v>523</v>
      </c>
      <c r="E3725" s="2">
        <v>163</v>
      </c>
      <c r="F3725" s="3">
        <v>135</v>
      </c>
      <c r="G3725" s="2">
        <v>989</v>
      </c>
      <c r="H3725" s="3">
        <v>735</v>
      </c>
      <c r="I3725" s="69" t="str">
        <f>VLOOKUP(C3725,СПРАВОЧНИК!B:D,2,0)</f>
        <v>ЯПОНИЯ</v>
      </c>
      <c r="J3725" s="69" t="str">
        <f>VLOOKUP(C3725,СПРАВОЧНИК!B:D,3,0)</f>
        <v>ИНОМАРКИ</v>
      </c>
      <c r="K3725" s="69" t="str">
        <f>VLOOKUP(СВОД2023[[#This Row],[ФО]],СПРАВОЧНИК!H:P,2,0)</f>
        <v>Приволжский ФО</v>
      </c>
    </row>
    <row r="3726" spans="1:11" x14ac:dyDescent="0.2">
      <c r="A3726" t="s">
        <v>600</v>
      </c>
      <c r="B3726" t="s">
        <v>591</v>
      </c>
      <c r="C3726" s="1" t="s">
        <v>511</v>
      </c>
      <c r="D3726" s="1" t="s">
        <v>631</v>
      </c>
      <c r="E3726" s="2">
        <v>8</v>
      </c>
      <c r="F3726" s="3">
        <v>5</v>
      </c>
      <c r="G3726" s="2">
        <v>47</v>
      </c>
      <c r="H3726" s="3">
        <v>42</v>
      </c>
      <c r="I3726" s="69" t="str">
        <f>VLOOKUP(C3726,СПРАВОЧНИК!B:D,2,0)</f>
        <v>ЯПОНИЯ</v>
      </c>
      <c r="J3726" s="69" t="str">
        <f>VLOOKUP(C3726,СПРАВОЧНИК!B:D,3,0)</f>
        <v>ИНОМАРКИ</v>
      </c>
      <c r="K3726" s="69" t="str">
        <f>VLOOKUP(СВОД2023[[#This Row],[ФО]],СПРАВОЧНИК!H:P,2,0)</f>
        <v>Приволжский ФО</v>
      </c>
    </row>
    <row r="3727" spans="1:11" x14ac:dyDescent="0.2">
      <c r="A3727" t="s">
        <v>600</v>
      </c>
      <c r="B3727" t="s">
        <v>591</v>
      </c>
      <c r="C3727" s="1" t="s">
        <v>511</v>
      </c>
      <c r="D3727" s="1" t="s">
        <v>524</v>
      </c>
      <c r="E3727" s="2">
        <v>3</v>
      </c>
      <c r="F3727" s="3"/>
      <c r="G3727" s="2">
        <v>16</v>
      </c>
      <c r="H3727" s="3">
        <v>1</v>
      </c>
      <c r="I3727" s="69" t="str">
        <f>VLOOKUP(C3727,СПРАВОЧНИК!B:D,2,0)</f>
        <v>ЯПОНИЯ</v>
      </c>
      <c r="J3727" s="69" t="str">
        <f>VLOOKUP(C3727,СПРАВОЧНИК!B:D,3,0)</f>
        <v>ИНОМАРКИ</v>
      </c>
      <c r="K3727" s="69" t="str">
        <f>VLOOKUP(СВОД2023[[#This Row],[ФО]],СПРАВОЧНИК!H:P,2,0)</f>
        <v>Приволжский ФО</v>
      </c>
    </row>
    <row r="3728" spans="1:11" x14ac:dyDescent="0.2">
      <c r="A3728" t="s">
        <v>600</v>
      </c>
      <c r="B3728" t="s">
        <v>591</v>
      </c>
      <c r="C3728" s="1" t="s">
        <v>1144</v>
      </c>
      <c r="D3728" s="1" t="s">
        <v>1851</v>
      </c>
      <c r="E3728" s="2">
        <v>490</v>
      </c>
      <c r="F3728" s="3">
        <v>404</v>
      </c>
      <c r="G3728" s="2">
        <v>2503</v>
      </c>
      <c r="H3728" s="3">
        <v>2039</v>
      </c>
      <c r="I3728" s="69" t="str">
        <f>VLOOKUP(C3728,СПРАВОЧНИК!B:D,2,0)</f>
        <v>РОССИЯ</v>
      </c>
      <c r="J3728" s="69" t="str">
        <f>VLOOKUP(C3728,СПРАВОЧНИК!B:D,3,0)</f>
        <v>ОТЕЧЕСТВЕННЫЕ</v>
      </c>
      <c r="K3728" s="69" t="str">
        <f>VLOOKUP(СВОД2023[[#This Row],[ФО]],СПРАВОЧНИК!H:P,2,0)</f>
        <v>Приволжский ФО</v>
      </c>
    </row>
    <row r="3729" spans="1:11" x14ac:dyDescent="0.2">
      <c r="A3729" t="s">
        <v>600</v>
      </c>
      <c r="B3729" t="s">
        <v>591</v>
      </c>
      <c r="C3729" s="1" t="s">
        <v>1144</v>
      </c>
      <c r="D3729" s="1" t="s">
        <v>2339</v>
      </c>
      <c r="E3729" s="2"/>
      <c r="F3729" s="3"/>
      <c r="G3729" s="2">
        <v>3</v>
      </c>
      <c r="H3729" s="3">
        <v>1</v>
      </c>
      <c r="I3729" s="69" t="str">
        <f>VLOOKUP(C3729,СПРАВОЧНИК!B:D,2,0)</f>
        <v>РОССИЯ</v>
      </c>
      <c r="J3729" s="69" t="str">
        <f>VLOOKUP(C3729,СПРАВОЧНИК!B:D,3,0)</f>
        <v>ОТЕЧЕСТВЕННЫЕ</v>
      </c>
      <c r="K3729" s="69" t="str">
        <f>VLOOKUP(СВОД2023[[#This Row],[ФО]],СПРАВОЧНИК!H:P,2,0)</f>
        <v>Приволжский ФО</v>
      </c>
    </row>
    <row r="3730" spans="1:11" x14ac:dyDescent="0.2">
      <c r="A3730" t="s">
        <v>600</v>
      </c>
      <c r="B3730" t="s">
        <v>591</v>
      </c>
      <c r="C3730" s="1" t="s">
        <v>1144</v>
      </c>
      <c r="D3730" s="1" t="s">
        <v>2340</v>
      </c>
      <c r="E3730" s="2">
        <v>3</v>
      </c>
      <c r="F3730" s="3">
        <v>1</v>
      </c>
      <c r="G3730" s="2">
        <v>18</v>
      </c>
      <c r="H3730" s="3">
        <v>11</v>
      </c>
      <c r="I3730" s="69" t="str">
        <f>VLOOKUP(C3730,СПРАВОЧНИК!B:D,2,0)</f>
        <v>РОССИЯ</v>
      </c>
      <c r="J3730" s="69" t="str">
        <f>VLOOKUP(C3730,СПРАВОЧНИК!B:D,3,0)</f>
        <v>ОТЕЧЕСТВЕННЫЕ</v>
      </c>
      <c r="K3730" s="69" t="str">
        <f>VLOOKUP(СВОД2023[[#This Row],[ФО]],СПРАВОЧНИК!H:P,2,0)</f>
        <v>Приволжский ФО</v>
      </c>
    </row>
    <row r="3731" spans="1:11" x14ac:dyDescent="0.2">
      <c r="A3731" t="s">
        <v>600</v>
      </c>
      <c r="B3731" t="s">
        <v>591</v>
      </c>
      <c r="C3731" s="1" t="s">
        <v>1144</v>
      </c>
      <c r="D3731" s="1" t="s">
        <v>2341</v>
      </c>
      <c r="E3731" s="2">
        <v>4</v>
      </c>
      <c r="F3731" s="3">
        <v>2</v>
      </c>
      <c r="G3731" s="2">
        <v>10</v>
      </c>
      <c r="H3731" s="3">
        <v>18</v>
      </c>
      <c r="I3731" s="69" t="str">
        <f>VLOOKUP(C3731,СПРАВОЧНИК!B:D,2,0)</f>
        <v>РОССИЯ</v>
      </c>
      <c r="J3731" s="69" t="str">
        <f>VLOOKUP(C3731,СПРАВОЧНИК!B:D,3,0)</f>
        <v>ОТЕЧЕСТВЕННЫЕ</v>
      </c>
      <c r="K3731" s="69" t="str">
        <f>VLOOKUP(СВОД2023[[#This Row],[ФО]],СПРАВОЧНИК!H:P,2,0)</f>
        <v>Приволжский ФО</v>
      </c>
    </row>
    <row r="3732" spans="1:11" x14ac:dyDescent="0.2">
      <c r="A3732" t="s">
        <v>600</v>
      </c>
      <c r="B3732" t="s">
        <v>591</v>
      </c>
      <c r="C3732" s="1" t="s">
        <v>1144</v>
      </c>
      <c r="D3732" s="1" t="s">
        <v>2342</v>
      </c>
      <c r="E3732" s="2"/>
      <c r="F3732" s="3"/>
      <c r="G3732" s="2"/>
      <c r="H3732" s="3">
        <v>1</v>
      </c>
      <c r="I3732" s="69" t="str">
        <f>VLOOKUP(C3732,СПРАВОЧНИК!B:D,2,0)</f>
        <v>РОССИЯ</v>
      </c>
      <c r="J3732" s="69" t="str">
        <f>VLOOKUP(C3732,СПРАВОЧНИК!B:D,3,0)</f>
        <v>ОТЕЧЕСТВЕННЫЕ</v>
      </c>
      <c r="K3732" s="69" t="str">
        <f>VLOOKUP(СВОД2023[[#This Row],[ФО]],СПРАВОЧНИК!H:P,2,0)</f>
        <v>Приволжский ФО</v>
      </c>
    </row>
    <row r="3733" spans="1:11" x14ac:dyDescent="0.2">
      <c r="A3733" t="s">
        <v>600</v>
      </c>
      <c r="B3733" t="s">
        <v>591</v>
      </c>
      <c r="C3733" s="1" t="s">
        <v>1144</v>
      </c>
      <c r="D3733" s="1" t="s">
        <v>2343</v>
      </c>
      <c r="E3733" s="2">
        <v>6</v>
      </c>
      <c r="F3733" s="3">
        <v>2</v>
      </c>
      <c r="G3733" s="2">
        <v>19</v>
      </c>
      <c r="H3733" s="3">
        <v>12</v>
      </c>
      <c r="I3733" s="69" t="str">
        <f>VLOOKUP(C3733,СПРАВОЧНИК!B:D,2,0)</f>
        <v>РОССИЯ</v>
      </c>
      <c r="J3733" s="69" t="str">
        <f>VLOOKUP(C3733,СПРАВОЧНИК!B:D,3,0)</f>
        <v>ОТЕЧЕСТВЕННЫЕ</v>
      </c>
      <c r="K3733" s="69" t="str">
        <f>VLOOKUP(СВОД2023[[#This Row],[ФО]],СПРАВОЧНИК!H:P,2,0)</f>
        <v>Приволжский ФО</v>
      </c>
    </row>
    <row r="3734" spans="1:11" x14ac:dyDescent="0.2">
      <c r="A3734" t="s">
        <v>600</v>
      </c>
      <c r="B3734" t="s">
        <v>591</v>
      </c>
      <c r="C3734" s="1" t="s">
        <v>1144</v>
      </c>
      <c r="D3734" s="1" t="s">
        <v>1852</v>
      </c>
      <c r="E3734" s="2">
        <v>27</v>
      </c>
      <c r="F3734" s="3">
        <v>26</v>
      </c>
      <c r="G3734" s="2">
        <v>119</v>
      </c>
      <c r="H3734" s="3">
        <v>104</v>
      </c>
      <c r="I3734" s="69" t="str">
        <f>VLOOKUP(C3734,СПРАВОЧНИК!B:D,2,0)</f>
        <v>РОССИЯ</v>
      </c>
      <c r="J3734" s="69" t="str">
        <f>VLOOKUP(C3734,СПРАВОЧНИК!B:D,3,0)</f>
        <v>ОТЕЧЕСТВЕННЫЕ</v>
      </c>
      <c r="K3734" s="69" t="str">
        <f>VLOOKUP(СВОД2023[[#This Row],[ФО]],СПРАВОЧНИК!H:P,2,0)</f>
        <v>Приволжский ФО</v>
      </c>
    </row>
    <row r="3735" spans="1:11" x14ac:dyDescent="0.2">
      <c r="A3735" t="s">
        <v>600</v>
      </c>
      <c r="B3735" t="s">
        <v>591</v>
      </c>
      <c r="C3735" s="1" t="s">
        <v>1144</v>
      </c>
      <c r="D3735" s="1" t="s">
        <v>1853</v>
      </c>
      <c r="E3735" s="2">
        <v>4</v>
      </c>
      <c r="F3735" s="3">
        <v>4</v>
      </c>
      <c r="G3735" s="2">
        <v>19</v>
      </c>
      <c r="H3735" s="3">
        <v>13</v>
      </c>
      <c r="I3735" s="69" t="str">
        <f>VLOOKUP(C3735,СПРАВОЧНИК!B:D,2,0)</f>
        <v>РОССИЯ</v>
      </c>
      <c r="J3735" s="69" t="str">
        <f>VLOOKUP(C3735,СПРАВОЧНИК!B:D,3,0)</f>
        <v>ОТЕЧЕСТВЕННЫЕ</v>
      </c>
      <c r="K3735" s="69" t="str">
        <f>VLOOKUP(СВОД2023[[#This Row],[ФО]],СПРАВОЧНИК!H:P,2,0)</f>
        <v>Приволжский ФО</v>
      </c>
    </row>
    <row r="3736" spans="1:11" x14ac:dyDescent="0.2">
      <c r="A3736" t="s">
        <v>600</v>
      </c>
      <c r="B3736" t="s">
        <v>591</v>
      </c>
      <c r="C3736" s="1" t="s">
        <v>1144</v>
      </c>
      <c r="D3736" s="1" t="s">
        <v>1854</v>
      </c>
      <c r="E3736" s="2">
        <v>51</v>
      </c>
      <c r="F3736" s="3">
        <v>34</v>
      </c>
      <c r="G3736" s="2">
        <v>243</v>
      </c>
      <c r="H3736" s="3">
        <v>188</v>
      </c>
      <c r="I3736" s="69" t="str">
        <f>VLOOKUP(C3736,СПРАВОЧНИК!B:D,2,0)</f>
        <v>РОССИЯ</v>
      </c>
      <c r="J3736" s="69" t="str">
        <f>VLOOKUP(C3736,СПРАВОЧНИК!B:D,3,0)</f>
        <v>ОТЕЧЕСТВЕННЫЕ</v>
      </c>
      <c r="K3736" s="69" t="str">
        <f>VLOOKUP(СВОД2023[[#This Row],[ФО]],СПРАВОЧНИК!H:P,2,0)</f>
        <v>Приволжский ФО</v>
      </c>
    </row>
    <row r="3737" spans="1:11" x14ac:dyDescent="0.2">
      <c r="A3737" t="s">
        <v>600</v>
      </c>
      <c r="B3737" t="s">
        <v>591</v>
      </c>
      <c r="C3737" s="1" t="s">
        <v>1144</v>
      </c>
      <c r="D3737" s="1" t="s">
        <v>1855</v>
      </c>
      <c r="E3737" s="2">
        <v>155</v>
      </c>
      <c r="F3737" s="3">
        <v>115</v>
      </c>
      <c r="G3737" s="2">
        <v>866</v>
      </c>
      <c r="H3737" s="3">
        <v>646</v>
      </c>
      <c r="I3737" s="69" t="str">
        <f>VLOOKUP(C3737,СПРАВОЧНИК!B:D,2,0)</f>
        <v>РОССИЯ</v>
      </c>
      <c r="J3737" s="69" t="str">
        <f>VLOOKUP(C3737,СПРАВОЧНИК!B:D,3,0)</f>
        <v>ОТЕЧЕСТВЕННЫЕ</v>
      </c>
      <c r="K3737" s="69" t="str">
        <f>VLOOKUP(СВОД2023[[#This Row],[ФО]],СПРАВОЧНИК!H:P,2,0)</f>
        <v>Приволжский ФО</v>
      </c>
    </row>
    <row r="3738" spans="1:11" x14ac:dyDescent="0.2">
      <c r="A3738" t="s">
        <v>600</v>
      </c>
      <c r="B3738" t="s">
        <v>591</v>
      </c>
      <c r="C3738" s="1" t="s">
        <v>1144</v>
      </c>
      <c r="D3738" s="1" t="s">
        <v>1856</v>
      </c>
      <c r="E3738" s="2">
        <v>17</v>
      </c>
      <c r="F3738" s="3">
        <v>14</v>
      </c>
      <c r="G3738" s="2">
        <v>80</v>
      </c>
      <c r="H3738" s="3">
        <v>77</v>
      </c>
      <c r="I3738" s="69" t="str">
        <f>VLOOKUP(C3738,СПРАВОЧНИК!B:D,2,0)</f>
        <v>РОССИЯ</v>
      </c>
      <c r="J3738" s="69" t="str">
        <f>VLOOKUP(C3738,СПРАВОЧНИК!B:D,3,0)</f>
        <v>ОТЕЧЕСТВЕННЫЕ</v>
      </c>
      <c r="K3738" s="69" t="str">
        <f>VLOOKUP(СВОД2023[[#This Row],[ФО]],СПРАВОЧНИК!H:P,2,0)</f>
        <v>Приволжский ФО</v>
      </c>
    </row>
    <row r="3739" spans="1:11" x14ac:dyDescent="0.2">
      <c r="A3739" t="s">
        <v>600</v>
      </c>
      <c r="B3739" t="s">
        <v>591</v>
      </c>
      <c r="C3739" s="1" t="s">
        <v>1144</v>
      </c>
      <c r="D3739" s="1" t="s">
        <v>1857</v>
      </c>
      <c r="E3739" s="2">
        <v>56</v>
      </c>
      <c r="F3739" s="3">
        <v>51</v>
      </c>
      <c r="G3739" s="2">
        <v>325</v>
      </c>
      <c r="H3739" s="3">
        <v>292</v>
      </c>
      <c r="I3739" s="69" t="str">
        <f>VLOOKUP(C3739,СПРАВОЧНИК!B:D,2,0)</f>
        <v>РОССИЯ</v>
      </c>
      <c r="J3739" s="69" t="str">
        <f>VLOOKUP(C3739,СПРАВОЧНИК!B:D,3,0)</f>
        <v>ОТЕЧЕСТВЕННЫЕ</v>
      </c>
      <c r="K3739" s="69" t="str">
        <f>VLOOKUP(СВОД2023[[#This Row],[ФО]],СПРАВОЧНИК!H:P,2,0)</f>
        <v>Приволжский ФО</v>
      </c>
    </row>
    <row r="3740" spans="1:11" x14ac:dyDescent="0.2">
      <c r="A3740" t="s">
        <v>600</v>
      </c>
      <c r="B3740" t="s">
        <v>591</v>
      </c>
      <c r="C3740" s="1" t="s">
        <v>1144</v>
      </c>
      <c r="D3740" s="1" t="s">
        <v>2344</v>
      </c>
      <c r="E3740" s="2">
        <v>5</v>
      </c>
      <c r="F3740" s="3">
        <v>4</v>
      </c>
      <c r="G3740" s="2">
        <v>15</v>
      </c>
      <c r="H3740" s="3">
        <v>12</v>
      </c>
      <c r="I3740" s="69" t="str">
        <f>VLOOKUP(C3740,СПРАВОЧНИК!B:D,2,0)</f>
        <v>РОССИЯ</v>
      </c>
      <c r="J3740" s="69" t="str">
        <f>VLOOKUP(C3740,СПРАВОЧНИК!B:D,3,0)</f>
        <v>ОТЕЧЕСТВЕННЫЕ</v>
      </c>
      <c r="K3740" s="69" t="str">
        <f>VLOOKUP(СВОД2023[[#This Row],[ФО]],СПРАВОЧНИК!H:P,2,0)</f>
        <v>Приволжский ФО</v>
      </c>
    </row>
    <row r="3741" spans="1:11" x14ac:dyDescent="0.2">
      <c r="A3741" t="s">
        <v>600</v>
      </c>
      <c r="B3741" t="s">
        <v>591</v>
      </c>
      <c r="C3741" s="1" t="s">
        <v>1144</v>
      </c>
      <c r="D3741" s="1" t="s">
        <v>1858</v>
      </c>
      <c r="E3741" s="2">
        <v>36</v>
      </c>
      <c r="F3741" s="3">
        <v>23</v>
      </c>
      <c r="G3741" s="2">
        <v>151</v>
      </c>
      <c r="H3741" s="3">
        <v>133</v>
      </c>
      <c r="I3741" s="69" t="str">
        <f>VLOOKUP(C3741,СПРАВОЧНИК!B:D,2,0)</f>
        <v>РОССИЯ</v>
      </c>
      <c r="J3741" s="69" t="str">
        <f>VLOOKUP(C3741,СПРАВОЧНИК!B:D,3,0)</f>
        <v>ОТЕЧЕСТВЕННЫЕ</v>
      </c>
      <c r="K3741" s="69" t="str">
        <f>VLOOKUP(СВОД2023[[#This Row],[ФО]],СПРАВОЧНИК!H:P,2,0)</f>
        <v>Приволжский ФО</v>
      </c>
    </row>
    <row r="3742" spans="1:11" x14ac:dyDescent="0.2">
      <c r="A3742" t="s">
        <v>600</v>
      </c>
      <c r="B3742" t="s">
        <v>591</v>
      </c>
      <c r="C3742" s="1" t="s">
        <v>2345</v>
      </c>
      <c r="D3742" s="1" t="s">
        <v>2346</v>
      </c>
      <c r="E3742" s="2"/>
      <c r="F3742" s="3"/>
      <c r="G3742" s="2"/>
      <c r="H3742" s="3">
        <v>1</v>
      </c>
      <c r="I3742" s="69" t="str">
        <f>VLOOKUP(C3742,СПРАВОЧНИК!B:D,2,0)</f>
        <v>ЕВРОПА</v>
      </c>
      <c r="J3742" s="69" t="str">
        <f>VLOOKUP(C3742,СПРАВОЧНИК!B:D,3,0)</f>
        <v>ИНОМАРКИ</v>
      </c>
      <c r="K3742" s="69" t="str">
        <f>VLOOKUP(СВОД2023[[#This Row],[ФО]],СПРАВОЧНИК!H:P,2,0)</f>
        <v>Приволжский ФО</v>
      </c>
    </row>
    <row r="3743" spans="1:11" x14ac:dyDescent="0.2">
      <c r="A3743" t="s">
        <v>600</v>
      </c>
      <c r="B3743" t="s">
        <v>591</v>
      </c>
      <c r="C3743" s="1" t="s">
        <v>525</v>
      </c>
      <c r="D3743" s="1" t="s">
        <v>526</v>
      </c>
      <c r="E3743" s="2"/>
      <c r="F3743" s="3"/>
      <c r="G3743" s="2">
        <v>1</v>
      </c>
      <c r="H3743" s="3"/>
      <c r="I3743" s="69" t="str">
        <f>VLOOKUP(C3743,СПРАВОЧНИК!B:D,2,0)</f>
        <v>КИТАЙ</v>
      </c>
      <c r="J3743" s="69" t="str">
        <f>VLOOKUP(C3743,СПРАВОЧНИК!B:D,3,0)</f>
        <v>ИНОМАРКИ</v>
      </c>
      <c r="K3743" s="69" t="str">
        <f>VLOOKUP(СВОД2023[[#This Row],[ФО]],СПРАВОЧНИК!H:P,2,0)</f>
        <v>Приволжский ФО</v>
      </c>
    </row>
    <row r="3744" spans="1:11" x14ac:dyDescent="0.2">
      <c r="A3744" t="s">
        <v>600</v>
      </c>
      <c r="B3744" t="s">
        <v>591</v>
      </c>
      <c r="C3744" s="1" t="s">
        <v>525</v>
      </c>
      <c r="D3744" s="1" t="s">
        <v>527</v>
      </c>
      <c r="E3744" s="2">
        <v>1</v>
      </c>
      <c r="F3744" s="3"/>
      <c r="G3744" s="2">
        <v>1</v>
      </c>
      <c r="H3744" s="3"/>
      <c r="I3744" s="69" t="str">
        <f>VLOOKUP(C3744,СПРАВОЧНИК!B:D,2,0)</f>
        <v>КИТАЙ</v>
      </c>
      <c r="J3744" s="69" t="str">
        <f>VLOOKUP(C3744,СПРАВОЧНИК!B:D,3,0)</f>
        <v>ИНОМАРКИ</v>
      </c>
      <c r="K3744" s="69" t="str">
        <f>VLOOKUP(СВОД2023[[#This Row],[ФО]],СПРАВОЧНИК!H:P,2,0)</f>
        <v>Приволжский ФО</v>
      </c>
    </row>
    <row r="3745" spans="1:11" x14ac:dyDescent="0.2">
      <c r="A3745" t="s">
        <v>600</v>
      </c>
      <c r="B3745" t="s">
        <v>591</v>
      </c>
      <c r="C3745" s="1" t="s">
        <v>528</v>
      </c>
      <c r="D3745" s="1" t="s">
        <v>529</v>
      </c>
      <c r="E3745" s="2">
        <v>12</v>
      </c>
      <c r="F3745" s="3">
        <v>5</v>
      </c>
      <c r="G3745" s="2">
        <v>46</v>
      </c>
      <c r="H3745" s="3">
        <v>34</v>
      </c>
      <c r="I3745" s="69" t="str">
        <f>VLOOKUP(C3745,СПРАВОЧНИК!B:D,2,0)</f>
        <v>США</v>
      </c>
      <c r="J3745" s="69" t="str">
        <f>VLOOKUP(C3745,СПРАВОЧНИК!B:D,3,0)</f>
        <v>ИНОМАРКИ</v>
      </c>
      <c r="K3745" s="69" t="str">
        <f>VLOOKUP(СВОД2023[[#This Row],[ФО]],СПРАВОЧНИК!H:P,2,0)</f>
        <v>Приволжский ФО</v>
      </c>
    </row>
    <row r="3746" spans="1:11" x14ac:dyDescent="0.2">
      <c r="A3746" t="s">
        <v>600</v>
      </c>
      <c r="B3746" t="s">
        <v>591</v>
      </c>
      <c r="C3746" s="1" t="s">
        <v>528</v>
      </c>
      <c r="D3746" s="1" t="s">
        <v>530</v>
      </c>
      <c r="E3746" s="2">
        <v>6</v>
      </c>
      <c r="F3746" s="3">
        <v>3</v>
      </c>
      <c r="G3746" s="2">
        <v>35</v>
      </c>
      <c r="H3746" s="3">
        <v>28</v>
      </c>
      <c r="I3746" s="69" t="str">
        <f>VLOOKUP(C3746,СПРАВОЧНИК!B:D,2,0)</f>
        <v>США</v>
      </c>
      <c r="J3746" s="69" t="str">
        <f>VLOOKUP(C3746,СПРАВОЧНИК!B:D,3,0)</f>
        <v>ИНОМАРКИ</v>
      </c>
      <c r="K3746" s="69" t="str">
        <f>VLOOKUP(СВОД2023[[#This Row],[ФО]],СПРАВОЧНИК!H:P,2,0)</f>
        <v>Приволжский ФО</v>
      </c>
    </row>
    <row r="3747" spans="1:11" x14ac:dyDescent="0.2">
      <c r="A3747" t="s">
        <v>600</v>
      </c>
      <c r="B3747" t="s">
        <v>591</v>
      </c>
      <c r="C3747" s="1" t="s">
        <v>528</v>
      </c>
      <c r="D3747" s="1" t="s">
        <v>531</v>
      </c>
      <c r="E3747" s="2">
        <v>1</v>
      </c>
      <c r="F3747" s="3">
        <v>3</v>
      </c>
      <c r="G3747" s="2">
        <v>12</v>
      </c>
      <c r="H3747" s="3">
        <v>6</v>
      </c>
      <c r="I3747" s="69" t="str">
        <f>VLOOKUP(C3747,СПРАВОЧНИК!B:D,2,0)</f>
        <v>США</v>
      </c>
      <c r="J3747" s="69" t="str">
        <f>VLOOKUP(C3747,СПРАВОЧНИК!B:D,3,0)</f>
        <v>ИНОМАРКИ</v>
      </c>
      <c r="K3747" s="69" t="str">
        <f>VLOOKUP(СВОД2023[[#This Row],[ФО]],СПРАВОЧНИК!H:P,2,0)</f>
        <v>Приволжский ФО</v>
      </c>
    </row>
    <row r="3748" spans="1:11" x14ac:dyDescent="0.2">
      <c r="A3748" t="s">
        <v>600</v>
      </c>
      <c r="B3748" t="s">
        <v>591</v>
      </c>
      <c r="C3748" s="1" t="s">
        <v>528</v>
      </c>
      <c r="D3748" s="1" t="s">
        <v>532</v>
      </c>
      <c r="E3748" s="2">
        <v>1</v>
      </c>
      <c r="F3748" s="3"/>
      <c r="G3748" s="2">
        <v>21</v>
      </c>
      <c r="H3748" s="3">
        <v>1</v>
      </c>
      <c r="I3748" s="69" t="str">
        <f>VLOOKUP(C3748,СПРАВОЧНИК!B:D,2,0)</f>
        <v>США</v>
      </c>
      <c r="J3748" s="69" t="str">
        <f>VLOOKUP(C3748,СПРАВОЧНИК!B:D,3,0)</f>
        <v>ИНОМАРКИ</v>
      </c>
      <c r="K3748" s="69" t="str">
        <f>VLOOKUP(СВОД2023[[#This Row],[ФО]],СПРАВОЧНИК!H:P,2,0)</f>
        <v>Приволжский ФО</v>
      </c>
    </row>
    <row r="3749" spans="1:11" x14ac:dyDescent="0.2">
      <c r="A3749" t="s">
        <v>600</v>
      </c>
      <c r="B3749" t="s">
        <v>591</v>
      </c>
      <c r="C3749" s="1" t="s">
        <v>1859</v>
      </c>
      <c r="D3749" s="1" t="s">
        <v>1860</v>
      </c>
      <c r="E3749" s="2">
        <v>2</v>
      </c>
      <c r="F3749" s="3">
        <v>1</v>
      </c>
      <c r="G3749" s="2">
        <v>17</v>
      </c>
      <c r="H3749" s="3">
        <v>16</v>
      </c>
      <c r="I3749" s="69" t="str">
        <f>VLOOKUP(C3749,СПРАВОЧНИК!B:D,2,0)</f>
        <v>КИТАЙ</v>
      </c>
      <c r="J3749" s="69" t="str">
        <f>VLOOKUP(C3749,СПРАВОЧНИК!B:D,3,0)</f>
        <v>ИНОМАРКИ</v>
      </c>
      <c r="K3749" s="69" t="str">
        <f>VLOOKUP(СВОД2023[[#This Row],[ФО]],СПРАВОЧНИК!H:P,2,0)</f>
        <v>Приволжский ФО</v>
      </c>
    </row>
    <row r="3750" spans="1:11" x14ac:dyDescent="0.2">
      <c r="A3750" t="s">
        <v>600</v>
      </c>
      <c r="B3750" t="s">
        <v>591</v>
      </c>
      <c r="C3750" s="1" t="s">
        <v>533</v>
      </c>
      <c r="D3750" s="1" t="s">
        <v>1861</v>
      </c>
      <c r="E3750" s="2"/>
      <c r="F3750" s="3"/>
      <c r="G3750" s="2">
        <v>2</v>
      </c>
      <c r="H3750" s="3">
        <v>2</v>
      </c>
      <c r="I3750" s="69" t="str">
        <f>VLOOKUP(C3750,СПРАВОЧНИК!B:D,2,0)</f>
        <v>ЯПОНИЯ</v>
      </c>
      <c r="J3750" s="69" t="str">
        <f>VLOOKUP(C3750,СПРАВОЧНИК!B:D,3,0)</f>
        <v>ИНОМАРКИ</v>
      </c>
      <c r="K3750" s="69" t="str">
        <f>VLOOKUP(СВОД2023[[#This Row],[ФО]],СПРАВОЧНИК!H:P,2,0)</f>
        <v>Приволжский ФО</v>
      </c>
    </row>
    <row r="3751" spans="1:11" x14ac:dyDescent="0.2">
      <c r="A3751" t="s">
        <v>600</v>
      </c>
      <c r="B3751" t="s">
        <v>591</v>
      </c>
      <c r="C3751" s="1" t="s">
        <v>533</v>
      </c>
      <c r="D3751" s="1" t="s">
        <v>1862</v>
      </c>
      <c r="E3751" s="2">
        <v>3</v>
      </c>
      <c r="F3751" s="3">
        <v>3</v>
      </c>
      <c r="G3751" s="2">
        <v>12</v>
      </c>
      <c r="H3751" s="3">
        <v>15</v>
      </c>
      <c r="I3751" s="69" t="str">
        <f>VLOOKUP(C3751,СПРАВОЧНИК!B:D,2,0)</f>
        <v>ЯПОНИЯ</v>
      </c>
      <c r="J3751" s="69" t="str">
        <f>VLOOKUP(C3751,СПРАВОЧНИК!B:D,3,0)</f>
        <v>ИНОМАРКИ</v>
      </c>
      <c r="K3751" s="69" t="str">
        <f>VLOOKUP(СВОД2023[[#This Row],[ФО]],СПРАВОЧНИК!H:P,2,0)</f>
        <v>Приволжский ФО</v>
      </c>
    </row>
    <row r="3752" spans="1:11" x14ac:dyDescent="0.2">
      <c r="A3752" t="s">
        <v>600</v>
      </c>
      <c r="B3752" t="s">
        <v>591</v>
      </c>
      <c r="C3752" s="1" t="s">
        <v>533</v>
      </c>
      <c r="D3752" s="1" t="s">
        <v>534</v>
      </c>
      <c r="E3752" s="2">
        <v>62</v>
      </c>
      <c r="F3752" s="3">
        <v>12</v>
      </c>
      <c r="G3752" s="2">
        <v>389</v>
      </c>
      <c r="H3752" s="3">
        <v>49</v>
      </c>
      <c r="I3752" s="69" t="str">
        <f>VLOOKUP(C3752,СПРАВОЧНИК!B:D,2,0)</f>
        <v>ЯПОНИЯ</v>
      </c>
      <c r="J3752" s="69" t="str">
        <f>VLOOKUP(C3752,СПРАВОЧНИК!B:D,3,0)</f>
        <v>ИНОМАРКИ</v>
      </c>
      <c r="K3752" s="69" t="str">
        <f>VLOOKUP(СВОД2023[[#This Row],[ФО]],СПРАВОЧНИК!H:P,2,0)</f>
        <v>Приволжский ФО</v>
      </c>
    </row>
    <row r="3753" spans="1:11" x14ac:dyDescent="0.2">
      <c r="A3753" t="s">
        <v>600</v>
      </c>
      <c r="B3753" t="s">
        <v>591</v>
      </c>
      <c r="C3753" s="1" t="s">
        <v>533</v>
      </c>
      <c r="D3753" s="1" t="s">
        <v>1863</v>
      </c>
      <c r="E3753" s="2">
        <v>4</v>
      </c>
      <c r="F3753" s="3">
        <v>4</v>
      </c>
      <c r="G3753" s="2">
        <v>25</v>
      </c>
      <c r="H3753" s="3">
        <v>17</v>
      </c>
      <c r="I3753" s="69" t="str">
        <f>VLOOKUP(C3753,СПРАВОЧНИК!B:D,2,0)</f>
        <v>ЯПОНИЯ</v>
      </c>
      <c r="J3753" s="69" t="str">
        <f>VLOOKUP(C3753,СПРАВОЧНИК!B:D,3,0)</f>
        <v>ИНОМАРКИ</v>
      </c>
      <c r="K3753" s="69" t="str">
        <f>VLOOKUP(СВОД2023[[#This Row],[ФО]],СПРАВОЧНИК!H:P,2,0)</f>
        <v>Приволжский ФО</v>
      </c>
    </row>
    <row r="3754" spans="1:11" x14ac:dyDescent="0.2">
      <c r="A3754" t="s">
        <v>600</v>
      </c>
      <c r="B3754" t="s">
        <v>591</v>
      </c>
      <c r="C3754" s="1" t="s">
        <v>533</v>
      </c>
      <c r="D3754" s="1" t="s">
        <v>999</v>
      </c>
      <c r="E3754" s="2">
        <v>17</v>
      </c>
      <c r="F3754" s="3">
        <v>6</v>
      </c>
      <c r="G3754" s="2">
        <v>73</v>
      </c>
      <c r="H3754" s="3">
        <v>42</v>
      </c>
      <c r="I3754" s="69" t="str">
        <f>VLOOKUP(C3754,СПРАВОЧНИК!B:D,2,0)</f>
        <v>ЯПОНИЯ</v>
      </c>
      <c r="J3754" s="69" t="str">
        <f>VLOOKUP(C3754,СПРАВОЧНИК!B:D,3,0)</f>
        <v>ИНОМАРКИ</v>
      </c>
      <c r="K3754" s="69" t="str">
        <f>VLOOKUP(СВОД2023[[#This Row],[ФО]],СПРАВОЧНИК!H:P,2,0)</f>
        <v>Приволжский ФО</v>
      </c>
    </row>
    <row r="3755" spans="1:11" x14ac:dyDescent="0.2">
      <c r="A3755" t="s">
        <v>600</v>
      </c>
      <c r="B3755" t="s">
        <v>591</v>
      </c>
      <c r="C3755" s="1" t="s">
        <v>533</v>
      </c>
      <c r="D3755" s="1" t="s">
        <v>1864</v>
      </c>
      <c r="E3755" s="2"/>
      <c r="F3755" s="3">
        <v>1</v>
      </c>
      <c r="G3755" s="2">
        <v>6</v>
      </c>
      <c r="H3755" s="3">
        <v>5</v>
      </c>
      <c r="I3755" s="69" t="str">
        <f>VLOOKUP(C3755,СПРАВОЧНИК!B:D,2,0)</f>
        <v>ЯПОНИЯ</v>
      </c>
      <c r="J3755" s="69" t="str">
        <f>VLOOKUP(C3755,СПРАВОЧНИК!B:D,3,0)</f>
        <v>ИНОМАРКИ</v>
      </c>
      <c r="K3755" s="69" t="str">
        <f>VLOOKUP(СВОД2023[[#This Row],[ФО]],СПРАВОЧНИК!H:P,2,0)</f>
        <v>Приволжский ФО</v>
      </c>
    </row>
    <row r="3756" spans="1:11" x14ac:dyDescent="0.2">
      <c r="A3756" t="s">
        <v>600</v>
      </c>
      <c r="B3756" t="s">
        <v>591</v>
      </c>
      <c r="C3756" s="1" t="s">
        <v>533</v>
      </c>
      <c r="D3756" s="1" t="s">
        <v>1865</v>
      </c>
      <c r="E3756" s="2">
        <v>76</v>
      </c>
      <c r="F3756" s="3">
        <v>74</v>
      </c>
      <c r="G3756" s="2">
        <v>507</v>
      </c>
      <c r="H3756" s="3">
        <v>348</v>
      </c>
      <c r="I3756" s="69" t="str">
        <f>VLOOKUP(C3756,СПРАВОЧНИК!B:D,2,0)</f>
        <v>ЯПОНИЯ</v>
      </c>
      <c r="J3756" s="69" t="str">
        <f>VLOOKUP(C3756,СПРАВОЧНИК!B:D,3,0)</f>
        <v>ИНОМАРКИ</v>
      </c>
      <c r="K3756" s="69" t="str">
        <f>VLOOKUP(СВОД2023[[#This Row],[ФО]],СПРАВОЧНИК!H:P,2,0)</f>
        <v>Приволжский ФО</v>
      </c>
    </row>
    <row r="3757" spans="1:11" x14ac:dyDescent="0.2">
      <c r="A3757" t="s">
        <v>600</v>
      </c>
      <c r="B3757" t="s">
        <v>591</v>
      </c>
      <c r="C3757" s="1" t="s">
        <v>533</v>
      </c>
      <c r="D3757" s="1" t="s">
        <v>535</v>
      </c>
      <c r="E3757" s="2">
        <v>2</v>
      </c>
      <c r="F3757" s="3"/>
      <c r="G3757" s="2">
        <v>8</v>
      </c>
      <c r="H3757" s="3"/>
      <c r="I3757" s="69" t="str">
        <f>VLOOKUP(C3757,СПРАВОЧНИК!B:D,2,0)</f>
        <v>ЯПОНИЯ</v>
      </c>
      <c r="J3757" s="69" t="str">
        <f>VLOOKUP(C3757,СПРАВОЧНИК!B:D,3,0)</f>
        <v>ИНОМАРКИ</v>
      </c>
      <c r="K3757" s="69" t="str">
        <f>VLOOKUP(СВОД2023[[#This Row],[ФО]],СПРАВОЧНИК!H:P,2,0)</f>
        <v>Приволжский ФО</v>
      </c>
    </row>
    <row r="3758" spans="1:11" x14ac:dyDescent="0.2">
      <c r="A3758" t="s">
        <v>600</v>
      </c>
      <c r="B3758" t="s">
        <v>591</v>
      </c>
      <c r="C3758" s="1" t="s">
        <v>533</v>
      </c>
      <c r="D3758" s="1" t="s">
        <v>1000</v>
      </c>
      <c r="E3758" s="2"/>
      <c r="F3758" s="3"/>
      <c r="G3758" s="2"/>
      <c r="H3758" s="3">
        <v>1</v>
      </c>
      <c r="I3758" s="69" t="str">
        <f>VLOOKUP(C3758,СПРАВОЧНИК!B:D,2,0)</f>
        <v>ЯПОНИЯ</v>
      </c>
      <c r="J3758" s="69" t="str">
        <f>VLOOKUP(C3758,СПРАВОЧНИК!B:D,3,0)</f>
        <v>ИНОМАРКИ</v>
      </c>
      <c r="K3758" s="69" t="str">
        <f>VLOOKUP(СВОД2023[[#This Row],[ФО]],СПРАВОЧНИК!H:P,2,0)</f>
        <v>Приволжский ФО</v>
      </c>
    </row>
    <row r="3759" spans="1:11" x14ac:dyDescent="0.2">
      <c r="A3759" t="s">
        <v>600</v>
      </c>
      <c r="B3759" t="s">
        <v>591</v>
      </c>
      <c r="C3759" s="1" t="s">
        <v>533</v>
      </c>
      <c r="D3759" s="1" t="s">
        <v>1866</v>
      </c>
      <c r="E3759" s="2">
        <v>156</v>
      </c>
      <c r="F3759" s="3">
        <v>102</v>
      </c>
      <c r="G3759" s="2">
        <v>765</v>
      </c>
      <c r="H3759" s="3">
        <v>553</v>
      </c>
      <c r="I3759" s="69" t="str">
        <f>VLOOKUP(C3759,СПРАВОЧНИК!B:D,2,0)</f>
        <v>ЯПОНИЯ</v>
      </c>
      <c r="J3759" s="69" t="str">
        <f>VLOOKUP(C3759,СПРАВОЧНИК!B:D,3,0)</f>
        <v>ИНОМАРКИ</v>
      </c>
      <c r="K3759" s="69" t="str">
        <f>VLOOKUP(СВОД2023[[#This Row],[ФО]],СПРАВОЧНИК!H:P,2,0)</f>
        <v>Приволжский ФО</v>
      </c>
    </row>
    <row r="3760" spans="1:11" x14ac:dyDescent="0.2">
      <c r="A3760" t="s">
        <v>600</v>
      </c>
      <c r="B3760" t="s">
        <v>591</v>
      </c>
      <c r="C3760" s="1" t="s">
        <v>533</v>
      </c>
      <c r="D3760" s="1" t="s">
        <v>1001</v>
      </c>
      <c r="E3760" s="2">
        <v>5</v>
      </c>
      <c r="F3760" s="3">
        <v>1</v>
      </c>
      <c r="G3760" s="2">
        <v>28</v>
      </c>
      <c r="H3760" s="3">
        <v>14</v>
      </c>
      <c r="I3760" s="69" t="str">
        <f>VLOOKUP(C3760,СПРАВОЧНИК!B:D,2,0)</f>
        <v>ЯПОНИЯ</v>
      </c>
      <c r="J3760" s="69" t="str">
        <f>VLOOKUP(C3760,СПРАВОЧНИК!B:D,3,0)</f>
        <v>ИНОМАРКИ</v>
      </c>
      <c r="K3760" s="69" t="str">
        <f>VLOOKUP(СВОД2023[[#This Row],[ФО]],СПРАВОЧНИК!H:P,2,0)</f>
        <v>Приволжский ФО</v>
      </c>
    </row>
    <row r="3761" spans="1:11" x14ac:dyDescent="0.2">
      <c r="A3761" t="s">
        <v>600</v>
      </c>
      <c r="B3761" t="s">
        <v>591</v>
      </c>
      <c r="C3761" s="1" t="s">
        <v>533</v>
      </c>
      <c r="D3761" s="1" t="s">
        <v>1867</v>
      </c>
      <c r="E3761" s="2">
        <v>9</v>
      </c>
      <c r="F3761" s="3">
        <v>5</v>
      </c>
      <c r="G3761" s="2">
        <v>35</v>
      </c>
      <c r="H3761" s="3">
        <v>19</v>
      </c>
      <c r="I3761" s="69" t="str">
        <f>VLOOKUP(C3761,СПРАВОЧНИК!B:D,2,0)</f>
        <v>ЯПОНИЯ</v>
      </c>
      <c r="J3761" s="69" t="str">
        <f>VLOOKUP(C3761,СПРАВОЧНИК!B:D,3,0)</f>
        <v>ИНОМАРКИ</v>
      </c>
      <c r="K3761" s="69" t="str">
        <f>VLOOKUP(СВОД2023[[#This Row],[ФО]],СПРАВОЧНИК!H:P,2,0)</f>
        <v>Приволжский ФО</v>
      </c>
    </row>
    <row r="3762" spans="1:11" x14ac:dyDescent="0.2">
      <c r="A3762" t="s">
        <v>600</v>
      </c>
      <c r="B3762" t="s">
        <v>591</v>
      </c>
      <c r="C3762" s="1" t="s">
        <v>533</v>
      </c>
      <c r="D3762" s="1" t="s">
        <v>1868</v>
      </c>
      <c r="E3762" s="2">
        <v>1</v>
      </c>
      <c r="F3762" s="3">
        <v>1</v>
      </c>
      <c r="G3762" s="2">
        <v>3</v>
      </c>
      <c r="H3762" s="3">
        <v>4</v>
      </c>
      <c r="I3762" s="69" t="str">
        <f>VLOOKUP(C3762,СПРАВОЧНИК!B:D,2,0)</f>
        <v>ЯПОНИЯ</v>
      </c>
      <c r="J3762" s="69" t="str">
        <f>VLOOKUP(C3762,СПРАВОЧНИК!B:D,3,0)</f>
        <v>ИНОМАРКИ</v>
      </c>
      <c r="K3762" s="69" t="str">
        <f>VLOOKUP(СВОД2023[[#This Row],[ФО]],СПРАВОЧНИК!H:P,2,0)</f>
        <v>Приволжский ФО</v>
      </c>
    </row>
    <row r="3763" spans="1:11" x14ac:dyDescent="0.2">
      <c r="A3763" t="s">
        <v>600</v>
      </c>
      <c r="B3763" t="s">
        <v>591</v>
      </c>
      <c r="C3763" s="1" t="s">
        <v>533</v>
      </c>
      <c r="D3763" s="1" t="s">
        <v>1869</v>
      </c>
      <c r="E3763" s="2"/>
      <c r="F3763" s="3"/>
      <c r="G3763" s="2">
        <v>1</v>
      </c>
      <c r="H3763" s="3">
        <v>1</v>
      </c>
      <c r="I3763" s="69" t="str">
        <f>VLOOKUP(C3763,СПРАВОЧНИК!B:D,2,0)</f>
        <v>ЯПОНИЯ</v>
      </c>
      <c r="J3763" s="69" t="str">
        <f>VLOOKUP(C3763,СПРАВОЧНИК!B:D,3,0)</f>
        <v>ИНОМАРКИ</v>
      </c>
      <c r="K3763" s="69" t="str">
        <f>VLOOKUP(СВОД2023[[#This Row],[ФО]],СПРАВОЧНИК!H:P,2,0)</f>
        <v>Приволжский ФО</v>
      </c>
    </row>
    <row r="3764" spans="1:11" x14ac:dyDescent="0.2">
      <c r="A3764" t="s">
        <v>600</v>
      </c>
      <c r="B3764" t="s">
        <v>591</v>
      </c>
      <c r="C3764" s="1" t="s">
        <v>533</v>
      </c>
      <c r="D3764" s="1" t="s">
        <v>1872</v>
      </c>
      <c r="E3764" s="2">
        <v>17</v>
      </c>
      <c r="F3764" s="3">
        <v>19</v>
      </c>
      <c r="G3764" s="2">
        <v>99</v>
      </c>
      <c r="H3764" s="3">
        <v>88</v>
      </c>
      <c r="I3764" s="69" t="str">
        <f>VLOOKUP(C3764,СПРАВОЧНИК!B:D,2,0)</f>
        <v>ЯПОНИЯ</v>
      </c>
      <c r="J3764" s="69" t="str">
        <f>VLOOKUP(C3764,СПРАВОЧНИК!B:D,3,0)</f>
        <v>ИНОМАРКИ</v>
      </c>
      <c r="K3764" s="69" t="str">
        <f>VLOOKUP(СВОД2023[[#This Row],[ФО]],СПРАВОЧНИК!H:P,2,0)</f>
        <v>Приволжский ФО</v>
      </c>
    </row>
    <row r="3765" spans="1:11" x14ac:dyDescent="0.2">
      <c r="A3765" t="s">
        <v>600</v>
      </c>
      <c r="B3765" t="s">
        <v>591</v>
      </c>
      <c r="C3765" s="1" t="s">
        <v>533</v>
      </c>
      <c r="D3765" s="1" t="s">
        <v>1873</v>
      </c>
      <c r="E3765" s="2">
        <v>2</v>
      </c>
      <c r="F3765" s="3">
        <v>4</v>
      </c>
      <c r="G3765" s="2">
        <v>12</v>
      </c>
      <c r="H3765" s="3">
        <v>11</v>
      </c>
      <c r="I3765" s="69" t="str">
        <f>VLOOKUP(C3765,СПРАВОЧНИК!B:D,2,0)</f>
        <v>ЯПОНИЯ</v>
      </c>
      <c r="J3765" s="69" t="str">
        <f>VLOOKUP(C3765,СПРАВОЧНИК!B:D,3,0)</f>
        <v>ИНОМАРКИ</v>
      </c>
      <c r="K3765" s="69" t="str">
        <f>VLOOKUP(СВОД2023[[#This Row],[ФО]],СПРАВОЧНИК!H:P,2,0)</f>
        <v>Приволжский ФО</v>
      </c>
    </row>
    <row r="3766" spans="1:11" x14ac:dyDescent="0.2">
      <c r="A3766" t="s">
        <v>600</v>
      </c>
      <c r="B3766" t="s">
        <v>591</v>
      </c>
      <c r="C3766" s="1" t="s">
        <v>533</v>
      </c>
      <c r="D3766" s="1" t="s">
        <v>536</v>
      </c>
      <c r="E3766" s="2">
        <v>1015</v>
      </c>
      <c r="F3766" s="3">
        <v>671</v>
      </c>
      <c r="G3766" s="2">
        <v>5374</v>
      </c>
      <c r="H3766" s="3">
        <v>3596</v>
      </c>
      <c r="I3766" s="69" t="str">
        <f>VLOOKUP(C3766,СПРАВОЧНИК!B:D,2,0)</f>
        <v>ЯПОНИЯ</v>
      </c>
      <c r="J3766" s="69" t="str">
        <f>VLOOKUP(C3766,СПРАВОЧНИК!B:D,3,0)</f>
        <v>ИНОМАРКИ</v>
      </c>
      <c r="K3766" s="69" t="str">
        <f>VLOOKUP(СВОД2023[[#This Row],[ФО]],СПРАВОЧНИК!H:P,2,0)</f>
        <v>Приволжский ФО</v>
      </c>
    </row>
    <row r="3767" spans="1:11" x14ac:dyDescent="0.2">
      <c r="A3767" t="s">
        <v>600</v>
      </c>
      <c r="B3767" t="s">
        <v>591</v>
      </c>
      <c r="C3767" s="1" t="s">
        <v>533</v>
      </c>
      <c r="D3767" s="1" t="s">
        <v>1874</v>
      </c>
      <c r="E3767" s="2"/>
      <c r="F3767" s="3">
        <v>1</v>
      </c>
      <c r="G3767" s="2">
        <v>6</v>
      </c>
      <c r="H3767" s="3">
        <v>9</v>
      </c>
      <c r="I3767" s="69" t="str">
        <f>VLOOKUP(C3767,СПРАВОЧНИК!B:D,2,0)</f>
        <v>ЯПОНИЯ</v>
      </c>
      <c r="J3767" s="69" t="str">
        <f>VLOOKUP(C3767,СПРАВОЧНИК!B:D,3,0)</f>
        <v>ИНОМАРКИ</v>
      </c>
      <c r="K3767" s="69" t="str">
        <f>VLOOKUP(СВОД2023[[#This Row],[ФО]],СПРАВОЧНИК!H:P,2,0)</f>
        <v>Приволжский ФО</v>
      </c>
    </row>
    <row r="3768" spans="1:11" x14ac:dyDescent="0.2">
      <c r="A3768" t="s">
        <v>600</v>
      </c>
      <c r="B3768" t="s">
        <v>591</v>
      </c>
      <c r="C3768" s="1" t="s">
        <v>533</v>
      </c>
      <c r="D3768" s="1" t="s">
        <v>1875</v>
      </c>
      <c r="E3768" s="2">
        <v>40</v>
      </c>
      <c r="F3768" s="3">
        <v>38</v>
      </c>
      <c r="G3768" s="2">
        <v>208</v>
      </c>
      <c r="H3768" s="3">
        <v>180</v>
      </c>
      <c r="I3768" s="69" t="str">
        <f>VLOOKUP(C3768,СПРАВОЧНИК!B:D,2,0)</f>
        <v>ЯПОНИЯ</v>
      </c>
      <c r="J3768" s="69" t="str">
        <f>VLOOKUP(C3768,СПРАВОЧНИК!B:D,3,0)</f>
        <v>ИНОМАРКИ</v>
      </c>
      <c r="K3768" s="69" t="str">
        <f>VLOOKUP(СВОД2023[[#This Row],[ФО]],СПРАВОЧНИК!H:P,2,0)</f>
        <v>Приволжский ФО</v>
      </c>
    </row>
    <row r="3769" spans="1:11" x14ac:dyDescent="0.2">
      <c r="A3769" t="s">
        <v>600</v>
      </c>
      <c r="B3769" t="s">
        <v>591</v>
      </c>
      <c r="C3769" s="1" t="s">
        <v>533</v>
      </c>
      <c r="D3769" s="1" t="s">
        <v>1876</v>
      </c>
      <c r="E3769" s="2">
        <v>16</v>
      </c>
      <c r="F3769" s="3">
        <v>4</v>
      </c>
      <c r="G3769" s="2">
        <v>60</v>
      </c>
      <c r="H3769" s="3">
        <v>48</v>
      </c>
      <c r="I3769" s="69" t="str">
        <f>VLOOKUP(C3769,СПРАВОЧНИК!B:D,2,0)</f>
        <v>ЯПОНИЯ</v>
      </c>
      <c r="J3769" s="69" t="str">
        <f>VLOOKUP(C3769,СПРАВОЧНИК!B:D,3,0)</f>
        <v>ИНОМАРКИ</v>
      </c>
      <c r="K3769" s="69" t="str">
        <f>VLOOKUP(СВОД2023[[#This Row],[ФО]],СПРАВОЧНИК!H:P,2,0)</f>
        <v>Приволжский ФО</v>
      </c>
    </row>
    <row r="3770" spans="1:11" x14ac:dyDescent="0.2">
      <c r="A3770" t="s">
        <v>600</v>
      </c>
      <c r="B3770" t="s">
        <v>591</v>
      </c>
      <c r="C3770" s="1" t="s">
        <v>533</v>
      </c>
      <c r="D3770" s="1" t="s">
        <v>1877</v>
      </c>
      <c r="E3770" s="2"/>
      <c r="F3770" s="3"/>
      <c r="G3770" s="2">
        <v>3</v>
      </c>
      <c r="H3770" s="3">
        <v>1</v>
      </c>
      <c r="I3770" s="69" t="str">
        <f>VLOOKUP(C3770,СПРАВОЧНИК!B:D,2,0)</f>
        <v>ЯПОНИЯ</v>
      </c>
      <c r="J3770" s="69" t="str">
        <f>VLOOKUP(C3770,СПРАВОЧНИК!B:D,3,0)</f>
        <v>ИНОМАРКИ</v>
      </c>
      <c r="K3770" s="69" t="str">
        <f>VLOOKUP(СВОД2023[[#This Row],[ФО]],СПРАВОЧНИК!H:P,2,0)</f>
        <v>Приволжский ФО</v>
      </c>
    </row>
    <row r="3771" spans="1:11" x14ac:dyDescent="0.2">
      <c r="A3771" t="s">
        <v>600</v>
      </c>
      <c r="B3771" t="s">
        <v>591</v>
      </c>
      <c r="C3771" s="1" t="s">
        <v>533</v>
      </c>
      <c r="D3771" s="1" t="s">
        <v>1879</v>
      </c>
      <c r="E3771" s="2">
        <v>18</v>
      </c>
      <c r="F3771" s="3">
        <v>16</v>
      </c>
      <c r="G3771" s="2">
        <v>75</v>
      </c>
      <c r="H3771" s="3">
        <v>71</v>
      </c>
      <c r="I3771" s="69" t="str">
        <f>VLOOKUP(C3771,СПРАВОЧНИК!B:D,2,0)</f>
        <v>ЯПОНИЯ</v>
      </c>
      <c r="J3771" s="69" t="str">
        <f>VLOOKUP(C3771,СПРАВОЧНИК!B:D,3,0)</f>
        <v>ИНОМАРКИ</v>
      </c>
      <c r="K3771" s="69" t="str">
        <f>VLOOKUP(СВОД2023[[#This Row],[ФО]],СПРАВОЧНИК!H:P,2,0)</f>
        <v>Приволжский ФО</v>
      </c>
    </row>
    <row r="3772" spans="1:11" x14ac:dyDescent="0.2">
      <c r="A3772" t="s">
        <v>600</v>
      </c>
      <c r="B3772" t="s">
        <v>591</v>
      </c>
      <c r="C3772" s="1" t="s">
        <v>533</v>
      </c>
      <c r="D3772" s="1" t="s">
        <v>537</v>
      </c>
      <c r="E3772" s="2">
        <v>34</v>
      </c>
      <c r="F3772" s="3">
        <v>19</v>
      </c>
      <c r="G3772" s="2">
        <v>167</v>
      </c>
      <c r="H3772" s="3">
        <v>76</v>
      </c>
      <c r="I3772" s="69" t="str">
        <f>VLOOKUP(C3772,СПРАВОЧНИК!B:D,2,0)</f>
        <v>ЯПОНИЯ</v>
      </c>
      <c r="J3772" s="69" t="str">
        <f>VLOOKUP(C3772,СПРАВОЧНИК!B:D,3,0)</f>
        <v>ИНОМАРКИ</v>
      </c>
      <c r="K3772" s="69" t="str">
        <f>VLOOKUP(СВОД2023[[#This Row],[ФО]],СПРАВОЧНИК!H:P,2,0)</f>
        <v>Приволжский ФО</v>
      </c>
    </row>
    <row r="3773" spans="1:11" x14ac:dyDescent="0.2">
      <c r="A3773" t="s">
        <v>600</v>
      </c>
      <c r="B3773" t="s">
        <v>591</v>
      </c>
      <c r="C3773" s="1" t="s">
        <v>533</v>
      </c>
      <c r="D3773" s="1" t="s">
        <v>538</v>
      </c>
      <c r="E3773" s="2">
        <v>851</v>
      </c>
      <c r="F3773" s="3">
        <v>554</v>
      </c>
      <c r="G3773" s="2">
        <v>4437</v>
      </c>
      <c r="H3773" s="3">
        <v>3040</v>
      </c>
      <c r="I3773" s="69" t="str">
        <f>VLOOKUP(C3773,СПРАВОЧНИК!B:D,2,0)</f>
        <v>ЯПОНИЯ</v>
      </c>
      <c r="J3773" s="69" t="str">
        <f>VLOOKUP(C3773,СПРАВОЧНИК!B:D,3,0)</f>
        <v>ИНОМАРКИ</v>
      </c>
      <c r="K3773" s="69" t="str">
        <f>VLOOKUP(СВОД2023[[#This Row],[ФО]],СПРАВОЧНИК!H:P,2,0)</f>
        <v>Приволжский ФО</v>
      </c>
    </row>
    <row r="3774" spans="1:11" x14ac:dyDescent="0.2">
      <c r="A3774" t="s">
        <v>600</v>
      </c>
      <c r="B3774" t="s">
        <v>591</v>
      </c>
      <c r="C3774" s="1" t="s">
        <v>533</v>
      </c>
      <c r="D3774" s="1" t="s">
        <v>1880</v>
      </c>
      <c r="E3774" s="2">
        <v>22</v>
      </c>
      <c r="F3774" s="3">
        <v>11</v>
      </c>
      <c r="G3774" s="2">
        <v>81</v>
      </c>
      <c r="H3774" s="3">
        <v>75</v>
      </c>
      <c r="I3774" s="69" t="str">
        <f>VLOOKUP(C3774,СПРАВОЧНИК!B:D,2,0)</f>
        <v>ЯПОНИЯ</v>
      </c>
      <c r="J3774" s="69" t="str">
        <f>VLOOKUP(C3774,СПРАВОЧНИК!B:D,3,0)</f>
        <v>ИНОМАРКИ</v>
      </c>
      <c r="K3774" s="69" t="str">
        <f>VLOOKUP(СВОД2023[[#This Row],[ФО]],СПРАВОЧНИК!H:P,2,0)</f>
        <v>Приволжский ФО</v>
      </c>
    </row>
    <row r="3775" spans="1:11" x14ac:dyDescent="0.2">
      <c r="A3775" t="s">
        <v>600</v>
      </c>
      <c r="B3775" t="s">
        <v>591</v>
      </c>
      <c r="C3775" s="1" t="s">
        <v>533</v>
      </c>
      <c r="D3775" s="1" t="s">
        <v>1881</v>
      </c>
      <c r="E3775" s="2">
        <v>8</v>
      </c>
      <c r="F3775" s="3">
        <v>7</v>
      </c>
      <c r="G3775" s="2">
        <v>46</v>
      </c>
      <c r="H3775" s="3">
        <v>55</v>
      </c>
      <c r="I3775" s="69" t="str">
        <f>VLOOKUP(C3775,СПРАВОЧНИК!B:D,2,0)</f>
        <v>ЯПОНИЯ</v>
      </c>
      <c r="J3775" s="69" t="str">
        <f>VLOOKUP(C3775,СПРАВОЧНИК!B:D,3,0)</f>
        <v>ИНОМАРКИ</v>
      </c>
      <c r="K3775" s="69" t="str">
        <f>VLOOKUP(СВОД2023[[#This Row],[ФО]],СПРАВОЧНИК!H:P,2,0)</f>
        <v>Приволжский ФО</v>
      </c>
    </row>
    <row r="3776" spans="1:11" x14ac:dyDescent="0.2">
      <c r="A3776" t="s">
        <v>600</v>
      </c>
      <c r="B3776" t="s">
        <v>591</v>
      </c>
      <c r="C3776" s="1" t="s">
        <v>533</v>
      </c>
      <c r="D3776" s="1" t="s">
        <v>1002</v>
      </c>
      <c r="E3776" s="2">
        <v>27</v>
      </c>
      <c r="F3776" s="3">
        <v>13</v>
      </c>
      <c r="G3776" s="2">
        <v>109</v>
      </c>
      <c r="H3776" s="3">
        <v>64</v>
      </c>
      <c r="I3776" s="69" t="str">
        <f>VLOOKUP(C3776,СПРАВОЧНИК!B:D,2,0)</f>
        <v>ЯПОНИЯ</v>
      </c>
      <c r="J3776" s="69" t="str">
        <f>VLOOKUP(C3776,СПРАВОЧНИК!B:D,3,0)</f>
        <v>ИНОМАРКИ</v>
      </c>
      <c r="K3776" s="69" t="str">
        <f>VLOOKUP(СВОД2023[[#This Row],[ФО]],СПРАВОЧНИК!H:P,2,0)</f>
        <v>Приволжский ФО</v>
      </c>
    </row>
    <row r="3777" spans="1:11" x14ac:dyDescent="0.2">
      <c r="A3777" t="s">
        <v>600</v>
      </c>
      <c r="B3777" t="s">
        <v>591</v>
      </c>
      <c r="C3777" s="1" t="s">
        <v>533</v>
      </c>
      <c r="D3777" s="1" t="s">
        <v>1882</v>
      </c>
      <c r="E3777" s="2"/>
      <c r="F3777" s="3">
        <v>1</v>
      </c>
      <c r="G3777" s="2">
        <v>4</v>
      </c>
      <c r="H3777" s="3">
        <v>3</v>
      </c>
      <c r="I3777" s="69" t="str">
        <f>VLOOKUP(C3777,СПРАВОЧНИК!B:D,2,0)</f>
        <v>ЯПОНИЯ</v>
      </c>
      <c r="J3777" s="69" t="str">
        <f>VLOOKUP(C3777,СПРАВОЧНИК!B:D,3,0)</f>
        <v>ИНОМАРКИ</v>
      </c>
      <c r="K3777" s="69" t="str">
        <f>VLOOKUP(СВОД2023[[#This Row],[ФО]],СПРАВОЧНИК!H:P,2,0)</f>
        <v>Приволжский ФО</v>
      </c>
    </row>
    <row r="3778" spans="1:11" x14ac:dyDescent="0.2">
      <c r="A3778" t="s">
        <v>600</v>
      </c>
      <c r="B3778" t="s">
        <v>591</v>
      </c>
      <c r="C3778" s="1" t="s">
        <v>533</v>
      </c>
      <c r="D3778" s="1" t="s">
        <v>1883</v>
      </c>
      <c r="E3778" s="2">
        <v>3</v>
      </c>
      <c r="F3778" s="3">
        <v>1</v>
      </c>
      <c r="G3778" s="2">
        <v>11</v>
      </c>
      <c r="H3778" s="3">
        <v>12</v>
      </c>
      <c r="I3778" s="69" t="str">
        <f>VLOOKUP(C3778,СПРАВОЧНИК!B:D,2,0)</f>
        <v>ЯПОНИЯ</v>
      </c>
      <c r="J3778" s="69" t="str">
        <f>VLOOKUP(C3778,СПРАВОЧНИК!B:D,3,0)</f>
        <v>ИНОМАРКИ</v>
      </c>
      <c r="K3778" s="69" t="str">
        <f>VLOOKUP(СВОД2023[[#This Row],[ФО]],СПРАВОЧНИК!H:P,2,0)</f>
        <v>Приволжский ФО</v>
      </c>
    </row>
    <row r="3779" spans="1:11" x14ac:dyDescent="0.2">
      <c r="A3779" t="s">
        <v>600</v>
      </c>
      <c r="B3779" t="s">
        <v>591</v>
      </c>
      <c r="C3779" s="1" t="s">
        <v>533</v>
      </c>
      <c r="D3779" s="1" t="s">
        <v>1884</v>
      </c>
      <c r="E3779" s="2">
        <v>3</v>
      </c>
      <c r="F3779" s="3">
        <v>5</v>
      </c>
      <c r="G3779" s="2">
        <v>15</v>
      </c>
      <c r="H3779" s="3">
        <v>24</v>
      </c>
      <c r="I3779" s="69" t="str">
        <f>VLOOKUP(C3779,СПРАВОЧНИК!B:D,2,0)</f>
        <v>ЯПОНИЯ</v>
      </c>
      <c r="J3779" s="69" t="str">
        <f>VLOOKUP(C3779,СПРАВОЧНИК!B:D,3,0)</f>
        <v>ИНОМАРКИ</v>
      </c>
      <c r="K3779" s="69" t="str">
        <f>VLOOKUP(СВОД2023[[#This Row],[ФО]],СПРАВОЧНИК!H:P,2,0)</f>
        <v>Приволжский ФО</v>
      </c>
    </row>
    <row r="3780" spans="1:11" x14ac:dyDescent="0.2">
      <c r="A3780" t="s">
        <v>600</v>
      </c>
      <c r="B3780" t="s">
        <v>591</v>
      </c>
      <c r="C3780" s="1" t="s">
        <v>533</v>
      </c>
      <c r="D3780" s="1" t="s">
        <v>1885</v>
      </c>
      <c r="E3780" s="2">
        <v>5</v>
      </c>
      <c r="F3780" s="3">
        <v>1</v>
      </c>
      <c r="G3780" s="2">
        <v>23</v>
      </c>
      <c r="H3780" s="3">
        <v>9</v>
      </c>
      <c r="I3780" s="69" t="str">
        <f>VLOOKUP(C3780,СПРАВОЧНИК!B:D,2,0)</f>
        <v>ЯПОНИЯ</v>
      </c>
      <c r="J3780" s="69" t="str">
        <f>VLOOKUP(C3780,СПРАВОЧНИК!B:D,3,0)</f>
        <v>ИНОМАРКИ</v>
      </c>
      <c r="K3780" s="69" t="str">
        <f>VLOOKUP(СВОД2023[[#This Row],[ФО]],СПРАВОЧНИК!H:P,2,0)</f>
        <v>Приволжский ФО</v>
      </c>
    </row>
    <row r="3781" spans="1:11" x14ac:dyDescent="0.2">
      <c r="A3781" t="s">
        <v>600</v>
      </c>
      <c r="B3781" t="s">
        <v>591</v>
      </c>
      <c r="C3781" s="1" t="s">
        <v>533</v>
      </c>
      <c r="D3781" s="1" t="s">
        <v>1003</v>
      </c>
      <c r="E3781" s="2">
        <v>23</v>
      </c>
      <c r="F3781" s="3">
        <v>2</v>
      </c>
      <c r="G3781" s="2">
        <v>66</v>
      </c>
      <c r="H3781" s="3">
        <v>8</v>
      </c>
      <c r="I3781" s="69" t="str">
        <f>VLOOKUP(C3781,СПРАВОЧНИК!B:D,2,0)</f>
        <v>ЯПОНИЯ</v>
      </c>
      <c r="J3781" s="69" t="str">
        <f>VLOOKUP(C3781,СПРАВОЧНИК!B:D,3,0)</f>
        <v>ИНОМАРКИ</v>
      </c>
      <c r="K3781" s="69" t="str">
        <f>VLOOKUP(СВОД2023[[#This Row],[ФО]],СПРАВОЧНИК!H:P,2,0)</f>
        <v>Приволжский ФО</v>
      </c>
    </row>
    <row r="3782" spans="1:11" x14ac:dyDescent="0.2">
      <c r="A3782" t="s">
        <v>600</v>
      </c>
      <c r="B3782" t="s">
        <v>591</v>
      </c>
      <c r="C3782" s="1" t="s">
        <v>533</v>
      </c>
      <c r="D3782" s="1" t="s">
        <v>1886</v>
      </c>
      <c r="E3782" s="2">
        <v>24</v>
      </c>
      <c r="F3782" s="3">
        <v>11</v>
      </c>
      <c r="G3782" s="2">
        <v>139</v>
      </c>
      <c r="H3782" s="3">
        <v>75</v>
      </c>
      <c r="I3782" s="69" t="str">
        <f>VLOOKUP(C3782,СПРАВОЧНИК!B:D,2,0)</f>
        <v>ЯПОНИЯ</v>
      </c>
      <c r="J3782" s="69" t="str">
        <f>VLOOKUP(C3782,СПРАВОЧНИК!B:D,3,0)</f>
        <v>ИНОМАРКИ</v>
      </c>
      <c r="K3782" s="69" t="str">
        <f>VLOOKUP(СВОД2023[[#This Row],[ФО]],СПРАВОЧНИК!H:P,2,0)</f>
        <v>Приволжский ФО</v>
      </c>
    </row>
    <row r="3783" spans="1:11" x14ac:dyDescent="0.2">
      <c r="A3783" t="s">
        <v>600</v>
      </c>
      <c r="B3783" t="s">
        <v>591</v>
      </c>
      <c r="C3783" s="1" t="s">
        <v>533</v>
      </c>
      <c r="D3783" s="1" t="s">
        <v>539</v>
      </c>
      <c r="E3783" s="2">
        <v>4</v>
      </c>
      <c r="F3783" s="3">
        <v>2</v>
      </c>
      <c r="G3783" s="2">
        <v>12</v>
      </c>
      <c r="H3783" s="3">
        <v>5</v>
      </c>
      <c r="I3783" s="69" t="str">
        <f>VLOOKUP(C3783,СПРАВОЧНИК!B:D,2,0)</f>
        <v>ЯПОНИЯ</v>
      </c>
      <c r="J3783" s="69" t="str">
        <f>VLOOKUP(C3783,СПРАВОЧНИК!B:D,3,0)</f>
        <v>ИНОМАРКИ</v>
      </c>
      <c r="K3783" s="69" t="str">
        <f>VLOOKUP(СВОД2023[[#This Row],[ФО]],СПРАВОЧНИК!H:P,2,0)</f>
        <v>Приволжский ФО</v>
      </c>
    </row>
    <row r="3784" spans="1:11" x14ac:dyDescent="0.2">
      <c r="A3784" t="s">
        <v>600</v>
      </c>
      <c r="B3784" t="s">
        <v>591</v>
      </c>
      <c r="C3784" s="1" t="s">
        <v>533</v>
      </c>
      <c r="D3784" s="1" t="s">
        <v>540</v>
      </c>
      <c r="E3784" s="2">
        <v>26</v>
      </c>
      <c r="F3784" s="3">
        <v>16</v>
      </c>
      <c r="G3784" s="2">
        <v>131</v>
      </c>
      <c r="H3784" s="3">
        <v>115</v>
      </c>
      <c r="I3784" s="69" t="str">
        <f>VLOOKUP(C3784,СПРАВОЧНИК!B:D,2,0)</f>
        <v>ЯПОНИЯ</v>
      </c>
      <c r="J3784" s="69" t="str">
        <f>VLOOKUP(C3784,СПРАВОЧНИК!B:D,3,0)</f>
        <v>ИНОМАРКИ</v>
      </c>
      <c r="K3784" s="69" t="str">
        <f>VLOOKUP(СВОД2023[[#This Row],[ФО]],СПРАВОЧНИК!H:P,2,0)</f>
        <v>Приволжский ФО</v>
      </c>
    </row>
    <row r="3785" spans="1:11" x14ac:dyDescent="0.2">
      <c r="A3785" t="s">
        <v>600</v>
      </c>
      <c r="B3785" t="s">
        <v>591</v>
      </c>
      <c r="C3785" s="1" t="s">
        <v>533</v>
      </c>
      <c r="D3785" s="1" t="s">
        <v>1887</v>
      </c>
      <c r="E3785" s="2">
        <v>4</v>
      </c>
      <c r="F3785" s="3"/>
      <c r="G3785" s="2">
        <v>29</v>
      </c>
      <c r="H3785" s="3">
        <v>11</v>
      </c>
      <c r="I3785" s="69" t="str">
        <f>VLOOKUP(C3785,СПРАВОЧНИК!B:D,2,0)</f>
        <v>ЯПОНИЯ</v>
      </c>
      <c r="J3785" s="69" t="str">
        <f>VLOOKUP(C3785,СПРАВОЧНИК!B:D,3,0)</f>
        <v>ИНОМАРКИ</v>
      </c>
      <c r="K3785" s="69" t="str">
        <f>VLOOKUP(СВОД2023[[#This Row],[ФО]],СПРАВОЧНИК!H:P,2,0)</f>
        <v>Приволжский ФО</v>
      </c>
    </row>
    <row r="3786" spans="1:11" x14ac:dyDescent="0.2">
      <c r="A3786" t="s">
        <v>600</v>
      </c>
      <c r="B3786" t="s">
        <v>591</v>
      </c>
      <c r="C3786" s="1" t="s">
        <v>533</v>
      </c>
      <c r="D3786" s="1" t="s">
        <v>1888</v>
      </c>
      <c r="E3786" s="2">
        <v>2</v>
      </c>
      <c r="F3786" s="3">
        <v>1</v>
      </c>
      <c r="G3786" s="2">
        <v>13</v>
      </c>
      <c r="H3786" s="3">
        <v>7</v>
      </c>
      <c r="I3786" s="69" t="str">
        <f>VLOOKUP(C3786,СПРАВОЧНИК!B:D,2,0)</f>
        <v>ЯПОНИЯ</v>
      </c>
      <c r="J3786" s="69" t="str">
        <f>VLOOKUP(C3786,СПРАВОЧНИК!B:D,3,0)</f>
        <v>ИНОМАРКИ</v>
      </c>
      <c r="K3786" s="69" t="str">
        <f>VLOOKUP(СВОД2023[[#This Row],[ФО]],СПРАВОЧНИК!H:P,2,0)</f>
        <v>Приволжский ФО</v>
      </c>
    </row>
    <row r="3787" spans="1:11" x14ac:dyDescent="0.2">
      <c r="A3787" t="s">
        <v>600</v>
      </c>
      <c r="B3787" t="s">
        <v>591</v>
      </c>
      <c r="C3787" s="1" t="s">
        <v>533</v>
      </c>
      <c r="D3787" s="1" t="s">
        <v>541</v>
      </c>
      <c r="E3787" s="2">
        <v>1</v>
      </c>
      <c r="F3787" s="3"/>
      <c r="G3787" s="2">
        <v>3</v>
      </c>
      <c r="H3787" s="3">
        <v>5</v>
      </c>
      <c r="I3787" s="69" t="str">
        <f>VLOOKUP(C3787,СПРАВОЧНИК!B:D,2,0)</f>
        <v>ЯПОНИЯ</v>
      </c>
      <c r="J3787" s="69" t="str">
        <f>VLOOKUP(C3787,СПРАВОЧНИК!B:D,3,0)</f>
        <v>ИНОМАРКИ</v>
      </c>
      <c r="K3787" s="69" t="str">
        <f>VLOOKUP(СВОД2023[[#This Row],[ФО]],СПРАВОЧНИК!H:P,2,0)</f>
        <v>Приволжский ФО</v>
      </c>
    </row>
    <row r="3788" spans="1:11" x14ac:dyDescent="0.2">
      <c r="A3788" t="s">
        <v>600</v>
      </c>
      <c r="B3788" t="s">
        <v>591</v>
      </c>
      <c r="C3788" s="1" t="s">
        <v>533</v>
      </c>
      <c r="D3788" s="1" t="s">
        <v>542</v>
      </c>
      <c r="E3788" s="2">
        <v>2</v>
      </c>
      <c r="F3788" s="3"/>
      <c r="G3788" s="2">
        <v>9</v>
      </c>
      <c r="H3788" s="3">
        <v>2</v>
      </c>
      <c r="I3788" s="69" t="str">
        <f>VLOOKUP(C3788,СПРАВОЧНИК!B:D,2,0)</f>
        <v>ЯПОНИЯ</v>
      </c>
      <c r="J3788" s="69" t="str">
        <f>VLOOKUP(C3788,СПРАВОЧНИК!B:D,3,0)</f>
        <v>ИНОМАРКИ</v>
      </c>
      <c r="K3788" s="69" t="str">
        <f>VLOOKUP(СВОД2023[[#This Row],[ФО]],СПРАВОЧНИК!H:P,2,0)</f>
        <v>Приволжский ФО</v>
      </c>
    </row>
    <row r="3789" spans="1:11" x14ac:dyDescent="0.2">
      <c r="A3789" t="s">
        <v>600</v>
      </c>
      <c r="B3789" t="s">
        <v>591</v>
      </c>
      <c r="C3789" s="1" t="s">
        <v>533</v>
      </c>
      <c r="D3789" s="1" t="s">
        <v>543</v>
      </c>
      <c r="E3789" s="2">
        <v>13</v>
      </c>
      <c r="F3789" s="3">
        <v>3</v>
      </c>
      <c r="G3789" s="2">
        <v>73</v>
      </c>
      <c r="H3789" s="3">
        <v>25</v>
      </c>
      <c r="I3789" s="69" t="str">
        <f>VLOOKUP(C3789,СПРАВОЧНИК!B:D,2,0)</f>
        <v>ЯПОНИЯ</v>
      </c>
      <c r="J3789" s="69" t="str">
        <f>VLOOKUP(C3789,СПРАВОЧНИК!B:D,3,0)</f>
        <v>ИНОМАРКИ</v>
      </c>
      <c r="K3789" s="69" t="str">
        <f>VLOOKUP(СВОД2023[[#This Row],[ФО]],СПРАВОЧНИК!H:P,2,0)</f>
        <v>Приволжский ФО</v>
      </c>
    </row>
    <row r="3790" spans="1:11" x14ac:dyDescent="0.2">
      <c r="A3790" t="s">
        <v>600</v>
      </c>
      <c r="B3790" t="s">
        <v>591</v>
      </c>
      <c r="C3790" s="1" t="s">
        <v>533</v>
      </c>
      <c r="D3790" s="1" t="s">
        <v>544</v>
      </c>
      <c r="E3790" s="2">
        <v>72</v>
      </c>
      <c r="F3790" s="3">
        <v>60</v>
      </c>
      <c r="G3790" s="2">
        <v>388</v>
      </c>
      <c r="H3790" s="3">
        <v>316</v>
      </c>
      <c r="I3790" s="69" t="str">
        <f>VLOOKUP(C3790,СПРАВОЧНИК!B:D,2,0)</f>
        <v>ЯПОНИЯ</v>
      </c>
      <c r="J3790" s="69" t="str">
        <f>VLOOKUP(C3790,СПРАВОЧНИК!B:D,3,0)</f>
        <v>ИНОМАРКИ</v>
      </c>
      <c r="K3790" s="69" t="str">
        <f>VLOOKUP(СВОД2023[[#This Row],[ФО]],СПРАВОЧНИК!H:P,2,0)</f>
        <v>Приволжский ФО</v>
      </c>
    </row>
    <row r="3791" spans="1:11" x14ac:dyDescent="0.2">
      <c r="A3791" t="s">
        <v>600</v>
      </c>
      <c r="B3791" t="s">
        <v>591</v>
      </c>
      <c r="C3791" s="1" t="s">
        <v>533</v>
      </c>
      <c r="D3791" s="1" t="s">
        <v>1889</v>
      </c>
      <c r="E3791" s="2">
        <v>6</v>
      </c>
      <c r="F3791" s="3">
        <v>2</v>
      </c>
      <c r="G3791" s="2">
        <v>50</v>
      </c>
      <c r="H3791" s="3">
        <v>19</v>
      </c>
      <c r="I3791" s="69" t="str">
        <f>VLOOKUP(C3791,СПРАВОЧНИК!B:D,2,0)</f>
        <v>ЯПОНИЯ</v>
      </c>
      <c r="J3791" s="69" t="str">
        <f>VLOOKUP(C3791,СПРАВОЧНИК!B:D,3,0)</f>
        <v>ИНОМАРКИ</v>
      </c>
      <c r="K3791" s="69" t="str">
        <f>VLOOKUP(СВОД2023[[#This Row],[ФО]],СПРАВОЧНИК!H:P,2,0)</f>
        <v>Приволжский ФО</v>
      </c>
    </row>
    <row r="3792" spans="1:11" x14ac:dyDescent="0.2">
      <c r="A3792" t="s">
        <v>600</v>
      </c>
      <c r="B3792" t="s">
        <v>591</v>
      </c>
      <c r="C3792" s="1" t="s">
        <v>533</v>
      </c>
      <c r="D3792" s="1" t="s">
        <v>1890</v>
      </c>
      <c r="E3792" s="2">
        <v>1</v>
      </c>
      <c r="F3792" s="3">
        <v>1</v>
      </c>
      <c r="G3792" s="2">
        <v>2</v>
      </c>
      <c r="H3792" s="3">
        <v>3</v>
      </c>
      <c r="I3792" s="69" t="str">
        <f>VLOOKUP(C3792,СПРАВОЧНИК!B:D,2,0)</f>
        <v>ЯПОНИЯ</v>
      </c>
      <c r="J3792" s="69" t="str">
        <f>VLOOKUP(C3792,СПРАВОЧНИК!B:D,3,0)</f>
        <v>ИНОМАРКИ</v>
      </c>
      <c r="K3792" s="69" t="str">
        <f>VLOOKUP(СВОД2023[[#This Row],[ФО]],СПРАВОЧНИК!H:P,2,0)</f>
        <v>Приволжский ФО</v>
      </c>
    </row>
    <row r="3793" spans="1:11" x14ac:dyDescent="0.2">
      <c r="A3793" t="s">
        <v>600</v>
      </c>
      <c r="B3793" t="s">
        <v>591</v>
      </c>
      <c r="C3793" s="1" t="s">
        <v>533</v>
      </c>
      <c r="D3793" s="1" t="s">
        <v>1891</v>
      </c>
      <c r="E3793" s="2">
        <v>33</v>
      </c>
      <c r="F3793" s="3">
        <v>8</v>
      </c>
      <c r="G3793" s="2">
        <v>135</v>
      </c>
      <c r="H3793" s="3">
        <v>42</v>
      </c>
      <c r="I3793" s="69" t="str">
        <f>VLOOKUP(C3793,СПРАВОЧНИК!B:D,2,0)</f>
        <v>ЯПОНИЯ</v>
      </c>
      <c r="J3793" s="69" t="str">
        <f>VLOOKUP(C3793,СПРАВОЧНИК!B:D,3,0)</f>
        <v>ИНОМАРКИ</v>
      </c>
      <c r="K3793" s="69" t="str">
        <f>VLOOKUP(СВОД2023[[#This Row],[ФО]],СПРАВОЧНИК!H:P,2,0)</f>
        <v>Приволжский ФО</v>
      </c>
    </row>
    <row r="3794" spans="1:11" x14ac:dyDescent="0.2">
      <c r="A3794" t="s">
        <v>600</v>
      </c>
      <c r="B3794" t="s">
        <v>591</v>
      </c>
      <c r="C3794" s="1" t="s">
        <v>533</v>
      </c>
      <c r="D3794" s="1" t="s">
        <v>1892</v>
      </c>
      <c r="E3794" s="2">
        <v>6</v>
      </c>
      <c r="F3794" s="3"/>
      <c r="G3794" s="2">
        <v>23</v>
      </c>
      <c r="H3794" s="3">
        <v>16</v>
      </c>
      <c r="I3794" s="69" t="str">
        <f>VLOOKUP(C3794,СПРАВОЧНИК!B:D,2,0)</f>
        <v>ЯПОНИЯ</v>
      </c>
      <c r="J3794" s="69" t="str">
        <f>VLOOKUP(C3794,СПРАВОЧНИК!B:D,3,0)</f>
        <v>ИНОМАРКИ</v>
      </c>
      <c r="K3794" s="69" t="str">
        <f>VLOOKUP(СВОД2023[[#This Row],[ФО]],СПРАВОЧНИК!H:P,2,0)</f>
        <v>Приволжский ФО</v>
      </c>
    </row>
    <row r="3795" spans="1:11" x14ac:dyDescent="0.2">
      <c r="A3795" t="s">
        <v>600</v>
      </c>
      <c r="B3795" t="s">
        <v>591</v>
      </c>
      <c r="C3795" s="1" t="s">
        <v>533</v>
      </c>
      <c r="D3795" s="1" t="s">
        <v>1893</v>
      </c>
      <c r="E3795" s="2">
        <v>1</v>
      </c>
      <c r="F3795" s="3"/>
      <c r="G3795" s="2">
        <v>6</v>
      </c>
      <c r="H3795" s="3"/>
      <c r="I3795" s="69" t="str">
        <f>VLOOKUP(C3795,СПРАВОЧНИК!B:D,2,0)</f>
        <v>ЯПОНИЯ</v>
      </c>
      <c r="J3795" s="69" t="str">
        <f>VLOOKUP(C3795,СПРАВОЧНИК!B:D,3,0)</f>
        <v>ИНОМАРКИ</v>
      </c>
      <c r="K3795" s="69" t="str">
        <f>VLOOKUP(СВОД2023[[#This Row],[ФО]],СПРАВОЧНИК!H:P,2,0)</f>
        <v>Приволжский ФО</v>
      </c>
    </row>
    <row r="3796" spans="1:11" x14ac:dyDescent="0.2">
      <c r="A3796" t="s">
        <v>600</v>
      </c>
      <c r="B3796" t="s">
        <v>591</v>
      </c>
      <c r="C3796" s="1" t="s">
        <v>533</v>
      </c>
      <c r="D3796" s="1" t="s">
        <v>545</v>
      </c>
      <c r="E3796" s="2">
        <v>14</v>
      </c>
      <c r="F3796" s="3">
        <v>5</v>
      </c>
      <c r="G3796" s="2">
        <v>93</v>
      </c>
      <c r="H3796" s="3">
        <v>7</v>
      </c>
      <c r="I3796" s="69" t="str">
        <f>VLOOKUP(C3796,СПРАВОЧНИК!B:D,2,0)</f>
        <v>ЯПОНИЯ</v>
      </c>
      <c r="J3796" s="69" t="str">
        <f>VLOOKUP(C3796,СПРАВОЧНИК!B:D,3,0)</f>
        <v>ИНОМАРКИ</v>
      </c>
      <c r="K3796" s="69" t="str">
        <f>VLOOKUP(СВОД2023[[#This Row],[ФО]],СПРАВОЧНИК!H:P,2,0)</f>
        <v>Приволжский ФО</v>
      </c>
    </row>
    <row r="3797" spans="1:11" x14ac:dyDescent="0.2">
      <c r="A3797" t="s">
        <v>600</v>
      </c>
      <c r="B3797" t="s">
        <v>591</v>
      </c>
      <c r="C3797" s="1" t="s">
        <v>533</v>
      </c>
      <c r="D3797" s="1" t="s">
        <v>546</v>
      </c>
      <c r="E3797" s="2">
        <v>450</v>
      </c>
      <c r="F3797" s="3">
        <v>338</v>
      </c>
      <c r="G3797" s="2">
        <v>2542</v>
      </c>
      <c r="H3797" s="3">
        <v>1973</v>
      </c>
      <c r="I3797" s="69" t="str">
        <f>VLOOKUP(C3797,СПРАВОЧНИК!B:D,2,0)</f>
        <v>ЯПОНИЯ</v>
      </c>
      <c r="J3797" s="69" t="str">
        <f>VLOOKUP(C3797,СПРАВОЧНИК!B:D,3,0)</f>
        <v>ИНОМАРКИ</v>
      </c>
      <c r="K3797" s="69" t="str">
        <f>VLOOKUP(СВОД2023[[#This Row],[ФО]],СПРАВОЧНИК!H:P,2,0)</f>
        <v>Приволжский ФО</v>
      </c>
    </row>
    <row r="3798" spans="1:11" x14ac:dyDescent="0.2">
      <c r="A3798" t="s">
        <v>600</v>
      </c>
      <c r="B3798" t="s">
        <v>591</v>
      </c>
      <c r="C3798" s="1" t="s">
        <v>533</v>
      </c>
      <c r="D3798" s="1" t="s">
        <v>547</v>
      </c>
      <c r="E3798" s="2">
        <v>217</v>
      </c>
      <c r="F3798" s="3">
        <v>181</v>
      </c>
      <c r="G3798" s="2">
        <v>1232</v>
      </c>
      <c r="H3798" s="3">
        <v>1067</v>
      </c>
      <c r="I3798" s="69" t="str">
        <f>VLOOKUP(C3798,СПРАВОЧНИК!B:D,2,0)</f>
        <v>ЯПОНИЯ</v>
      </c>
      <c r="J3798" s="69" t="str">
        <f>VLOOKUP(C3798,СПРАВОЧНИК!B:D,3,0)</f>
        <v>ИНОМАРКИ</v>
      </c>
      <c r="K3798" s="69" t="str">
        <f>VLOOKUP(СВОД2023[[#This Row],[ФО]],СПРАВОЧНИК!H:P,2,0)</f>
        <v>Приволжский ФО</v>
      </c>
    </row>
    <row r="3799" spans="1:11" x14ac:dyDescent="0.2">
      <c r="A3799" t="s">
        <v>600</v>
      </c>
      <c r="B3799" t="s">
        <v>591</v>
      </c>
      <c r="C3799" s="1" t="s">
        <v>533</v>
      </c>
      <c r="D3799" s="1" t="s">
        <v>548</v>
      </c>
      <c r="E3799" s="2">
        <v>2</v>
      </c>
      <c r="F3799" s="3"/>
      <c r="G3799" s="2">
        <v>4</v>
      </c>
      <c r="H3799" s="3"/>
      <c r="I3799" s="69" t="str">
        <f>VLOOKUP(C3799,СПРАВОЧНИК!B:D,2,0)</f>
        <v>ЯПОНИЯ</v>
      </c>
      <c r="J3799" s="69" t="str">
        <f>VLOOKUP(C3799,СПРАВОЧНИК!B:D,3,0)</f>
        <v>ИНОМАРКИ</v>
      </c>
      <c r="K3799" s="69" t="str">
        <f>VLOOKUP(СВОД2023[[#This Row],[ФО]],СПРАВОЧНИК!H:P,2,0)</f>
        <v>Приволжский ФО</v>
      </c>
    </row>
    <row r="3800" spans="1:11" x14ac:dyDescent="0.2">
      <c r="A3800" t="s">
        <v>600</v>
      </c>
      <c r="B3800" t="s">
        <v>591</v>
      </c>
      <c r="C3800" s="1" t="s">
        <v>533</v>
      </c>
      <c r="D3800" s="1" t="s">
        <v>1894</v>
      </c>
      <c r="E3800" s="2">
        <v>53</v>
      </c>
      <c r="F3800" s="3">
        <v>37</v>
      </c>
      <c r="G3800" s="2">
        <v>234</v>
      </c>
      <c r="H3800" s="3">
        <v>198</v>
      </c>
      <c r="I3800" s="69" t="str">
        <f>VLOOKUP(C3800,СПРАВОЧНИК!B:D,2,0)</f>
        <v>ЯПОНИЯ</v>
      </c>
      <c r="J3800" s="69" t="str">
        <f>VLOOKUP(C3800,СПРАВОЧНИК!B:D,3,0)</f>
        <v>ИНОМАРКИ</v>
      </c>
      <c r="K3800" s="69" t="str">
        <f>VLOOKUP(СВОД2023[[#This Row],[ФО]],СПРАВОЧНИК!H:P,2,0)</f>
        <v>Приволжский ФО</v>
      </c>
    </row>
    <row r="3801" spans="1:11" x14ac:dyDescent="0.2">
      <c r="A3801" t="s">
        <v>600</v>
      </c>
      <c r="B3801" t="s">
        <v>591</v>
      </c>
      <c r="C3801" s="1" t="s">
        <v>533</v>
      </c>
      <c r="D3801" s="1" t="s">
        <v>1895</v>
      </c>
      <c r="E3801" s="2">
        <v>3</v>
      </c>
      <c r="F3801" s="3">
        <v>2</v>
      </c>
      <c r="G3801" s="2">
        <v>16</v>
      </c>
      <c r="H3801" s="3">
        <v>8</v>
      </c>
      <c r="I3801" s="69" t="str">
        <f>VLOOKUP(C3801,СПРАВОЧНИК!B:D,2,0)</f>
        <v>ЯПОНИЯ</v>
      </c>
      <c r="J3801" s="69" t="str">
        <f>VLOOKUP(C3801,СПРАВОЧНИК!B:D,3,0)</f>
        <v>ИНОМАРКИ</v>
      </c>
      <c r="K3801" s="69" t="str">
        <f>VLOOKUP(СВОД2023[[#This Row],[ФО]],СПРАВОЧНИК!H:P,2,0)</f>
        <v>Приволжский ФО</v>
      </c>
    </row>
    <row r="3802" spans="1:11" x14ac:dyDescent="0.2">
      <c r="A3802" t="s">
        <v>600</v>
      </c>
      <c r="B3802" t="s">
        <v>591</v>
      </c>
      <c r="C3802" s="1" t="s">
        <v>533</v>
      </c>
      <c r="D3802" s="1" t="s">
        <v>1897</v>
      </c>
      <c r="E3802" s="2"/>
      <c r="F3802" s="3"/>
      <c r="G3802" s="2">
        <v>1</v>
      </c>
      <c r="H3802" s="3"/>
      <c r="I3802" s="69" t="str">
        <f>VLOOKUP(C3802,СПРАВОЧНИК!B:D,2,0)</f>
        <v>ЯПОНИЯ</v>
      </c>
      <c r="J3802" s="69" t="str">
        <f>VLOOKUP(C3802,СПРАВОЧНИК!B:D,3,0)</f>
        <v>ИНОМАРКИ</v>
      </c>
      <c r="K3802" s="69" t="str">
        <f>VLOOKUP(СВОД2023[[#This Row],[ФО]],СПРАВОЧНИК!H:P,2,0)</f>
        <v>Приволжский ФО</v>
      </c>
    </row>
    <row r="3803" spans="1:11" x14ac:dyDescent="0.2">
      <c r="A3803" t="s">
        <v>600</v>
      </c>
      <c r="B3803" t="s">
        <v>591</v>
      </c>
      <c r="C3803" s="1" t="s">
        <v>533</v>
      </c>
      <c r="D3803" s="1" t="s">
        <v>1898</v>
      </c>
      <c r="E3803" s="2"/>
      <c r="F3803" s="3"/>
      <c r="G3803" s="2"/>
      <c r="H3803" s="3">
        <v>1</v>
      </c>
      <c r="I3803" s="69" t="str">
        <f>VLOOKUP(C3803,СПРАВОЧНИК!B:D,2,0)</f>
        <v>ЯПОНИЯ</v>
      </c>
      <c r="J3803" s="69" t="str">
        <f>VLOOKUP(C3803,СПРАВОЧНИК!B:D,3,0)</f>
        <v>ИНОМАРКИ</v>
      </c>
      <c r="K3803" s="69" t="str">
        <f>VLOOKUP(СВОД2023[[#This Row],[ФО]],СПРАВОЧНИК!H:P,2,0)</f>
        <v>Приволжский ФО</v>
      </c>
    </row>
    <row r="3804" spans="1:11" x14ac:dyDescent="0.2">
      <c r="A3804" t="s">
        <v>600</v>
      </c>
      <c r="B3804" t="s">
        <v>591</v>
      </c>
      <c r="C3804" s="1" t="s">
        <v>533</v>
      </c>
      <c r="D3804" s="1" t="s">
        <v>1899</v>
      </c>
      <c r="E3804" s="2">
        <v>2</v>
      </c>
      <c r="F3804" s="3">
        <v>2</v>
      </c>
      <c r="G3804" s="2">
        <v>5</v>
      </c>
      <c r="H3804" s="3">
        <v>6</v>
      </c>
      <c r="I3804" s="69" t="str">
        <f>VLOOKUP(C3804,СПРАВОЧНИК!B:D,2,0)</f>
        <v>ЯПОНИЯ</v>
      </c>
      <c r="J3804" s="69" t="str">
        <f>VLOOKUP(C3804,СПРАВОЧНИК!B:D,3,0)</f>
        <v>ИНОМАРКИ</v>
      </c>
      <c r="K3804" s="69" t="str">
        <f>VLOOKUP(СВОД2023[[#This Row],[ФО]],СПРАВОЧНИК!H:P,2,0)</f>
        <v>Приволжский ФО</v>
      </c>
    </row>
    <row r="3805" spans="1:11" x14ac:dyDescent="0.2">
      <c r="A3805" t="s">
        <v>600</v>
      </c>
      <c r="B3805" t="s">
        <v>591</v>
      </c>
      <c r="C3805" s="1" t="s">
        <v>533</v>
      </c>
      <c r="D3805" s="1" t="s">
        <v>1005</v>
      </c>
      <c r="E3805" s="2">
        <v>26</v>
      </c>
      <c r="F3805" s="3">
        <v>5</v>
      </c>
      <c r="G3805" s="2">
        <v>101</v>
      </c>
      <c r="H3805" s="3">
        <v>29</v>
      </c>
      <c r="I3805" s="69" t="str">
        <f>VLOOKUP(C3805,СПРАВОЧНИК!B:D,2,0)</f>
        <v>ЯПОНИЯ</v>
      </c>
      <c r="J3805" s="69" t="str">
        <f>VLOOKUP(C3805,СПРАВОЧНИК!B:D,3,0)</f>
        <v>ИНОМАРКИ</v>
      </c>
      <c r="K3805" s="69" t="str">
        <f>VLOOKUP(СВОД2023[[#This Row],[ФО]],СПРАВОЧНИК!H:P,2,0)</f>
        <v>Приволжский ФО</v>
      </c>
    </row>
    <row r="3806" spans="1:11" x14ac:dyDescent="0.2">
      <c r="A3806" t="s">
        <v>600</v>
      </c>
      <c r="B3806" t="s">
        <v>591</v>
      </c>
      <c r="C3806" s="1" t="s">
        <v>533</v>
      </c>
      <c r="D3806" s="1" t="s">
        <v>1900</v>
      </c>
      <c r="E3806" s="2">
        <v>3</v>
      </c>
      <c r="F3806" s="3">
        <v>1</v>
      </c>
      <c r="G3806" s="2">
        <v>9</v>
      </c>
      <c r="H3806" s="3">
        <v>5</v>
      </c>
      <c r="I3806" s="69" t="str">
        <f>VLOOKUP(C3806,СПРАВОЧНИК!B:D,2,0)</f>
        <v>ЯПОНИЯ</v>
      </c>
      <c r="J3806" s="69" t="str">
        <f>VLOOKUP(C3806,СПРАВОЧНИК!B:D,3,0)</f>
        <v>ИНОМАРКИ</v>
      </c>
      <c r="K3806" s="69" t="str">
        <f>VLOOKUP(СВОД2023[[#This Row],[ФО]],СПРАВОЧНИК!H:P,2,0)</f>
        <v>Приволжский ФО</v>
      </c>
    </row>
    <row r="3807" spans="1:11" x14ac:dyDescent="0.2">
      <c r="A3807" t="s">
        <v>600</v>
      </c>
      <c r="B3807" t="s">
        <v>591</v>
      </c>
      <c r="C3807" s="1" t="s">
        <v>533</v>
      </c>
      <c r="D3807" s="1" t="s">
        <v>2347</v>
      </c>
      <c r="E3807" s="2"/>
      <c r="F3807" s="3">
        <v>1</v>
      </c>
      <c r="G3807" s="2">
        <v>1</v>
      </c>
      <c r="H3807" s="3">
        <v>5</v>
      </c>
      <c r="I3807" s="69" t="str">
        <f>VLOOKUP(C3807,СПРАВОЧНИК!B:D,2,0)</f>
        <v>ЯПОНИЯ</v>
      </c>
      <c r="J3807" s="69" t="str">
        <f>VLOOKUP(C3807,СПРАВОЧНИК!B:D,3,0)</f>
        <v>ИНОМАРКИ</v>
      </c>
      <c r="K3807" s="69" t="str">
        <f>VLOOKUP(СВОД2023[[#This Row],[ФО]],СПРАВОЧНИК!H:P,2,0)</f>
        <v>Приволжский ФО</v>
      </c>
    </row>
    <row r="3808" spans="1:11" x14ac:dyDescent="0.2">
      <c r="A3808" t="s">
        <v>600</v>
      </c>
      <c r="B3808" t="s">
        <v>591</v>
      </c>
      <c r="C3808" s="1" t="s">
        <v>533</v>
      </c>
      <c r="D3808" s="1" t="s">
        <v>549</v>
      </c>
      <c r="E3808" s="2">
        <v>23</v>
      </c>
      <c r="F3808" s="3">
        <v>9</v>
      </c>
      <c r="G3808" s="2">
        <v>113</v>
      </c>
      <c r="H3808" s="3">
        <v>47</v>
      </c>
      <c r="I3808" s="69" t="str">
        <f>VLOOKUP(C3808,СПРАВОЧНИК!B:D,2,0)</f>
        <v>ЯПОНИЯ</v>
      </c>
      <c r="J3808" s="69" t="str">
        <f>VLOOKUP(C3808,СПРАВОЧНИК!B:D,3,0)</f>
        <v>ИНОМАРКИ</v>
      </c>
      <c r="K3808" s="69" t="str">
        <f>VLOOKUP(СВОД2023[[#This Row],[ФО]],СПРАВОЧНИК!H:P,2,0)</f>
        <v>Приволжский ФО</v>
      </c>
    </row>
    <row r="3809" spans="1:11" x14ac:dyDescent="0.2">
      <c r="A3809" t="s">
        <v>600</v>
      </c>
      <c r="B3809" t="s">
        <v>591</v>
      </c>
      <c r="C3809" s="1" t="s">
        <v>533</v>
      </c>
      <c r="D3809" s="1" t="s">
        <v>1901</v>
      </c>
      <c r="E3809" s="2">
        <v>1</v>
      </c>
      <c r="F3809" s="3"/>
      <c r="G3809" s="2">
        <v>3</v>
      </c>
      <c r="H3809" s="3">
        <v>5</v>
      </c>
      <c r="I3809" s="69" t="str">
        <f>VLOOKUP(C3809,СПРАВОЧНИК!B:D,2,0)</f>
        <v>ЯПОНИЯ</v>
      </c>
      <c r="J3809" s="69" t="str">
        <f>VLOOKUP(C3809,СПРАВОЧНИК!B:D,3,0)</f>
        <v>ИНОМАРКИ</v>
      </c>
      <c r="K3809" s="69" t="str">
        <f>VLOOKUP(СВОД2023[[#This Row],[ФО]],СПРАВОЧНИК!H:P,2,0)</f>
        <v>Приволжский ФО</v>
      </c>
    </row>
    <row r="3810" spans="1:11" x14ac:dyDescent="0.2">
      <c r="A3810" t="s">
        <v>600</v>
      </c>
      <c r="B3810" t="s">
        <v>591</v>
      </c>
      <c r="C3810" s="1" t="s">
        <v>533</v>
      </c>
      <c r="D3810" s="1" t="s">
        <v>1006</v>
      </c>
      <c r="E3810" s="2"/>
      <c r="F3810" s="3">
        <v>1</v>
      </c>
      <c r="G3810" s="2">
        <v>4</v>
      </c>
      <c r="H3810" s="3">
        <v>3</v>
      </c>
      <c r="I3810" s="69" t="str">
        <f>VLOOKUP(C3810,СПРАВОЧНИК!B:D,2,0)</f>
        <v>ЯПОНИЯ</v>
      </c>
      <c r="J3810" s="69" t="str">
        <f>VLOOKUP(C3810,СПРАВОЧНИК!B:D,3,0)</f>
        <v>ИНОМАРКИ</v>
      </c>
      <c r="K3810" s="69" t="str">
        <f>VLOOKUP(СВОД2023[[#This Row],[ФО]],СПРАВОЧНИК!H:P,2,0)</f>
        <v>Приволжский ФО</v>
      </c>
    </row>
    <row r="3811" spans="1:11" x14ac:dyDescent="0.2">
      <c r="A3811" t="s">
        <v>600</v>
      </c>
      <c r="B3811" t="s">
        <v>591</v>
      </c>
      <c r="C3811" s="1" t="s">
        <v>533</v>
      </c>
      <c r="D3811" s="1" t="s">
        <v>1902</v>
      </c>
      <c r="E3811" s="2">
        <v>10</v>
      </c>
      <c r="F3811" s="3">
        <v>4</v>
      </c>
      <c r="G3811" s="2">
        <v>32</v>
      </c>
      <c r="H3811" s="3">
        <v>28</v>
      </c>
      <c r="I3811" s="69" t="str">
        <f>VLOOKUP(C3811,СПРАВОЧНИК!B:D,2,0)</f>
        <v>ЯПОНИЯ</v>
      </c>
      <c r="J3811" s="69" t="str">
        <f>VLOOKUP(C3811,СПРАВОЧНИК!B:D,3,0)</f>
        <v>ИНОМАРКИ</v>
      </c>
      <c r="K3811" s="69" t="str">
        <f>VLOOKUP(СВОД2023[[#This Row],[ФО]],СПРАВОЧНИК!H:P,2,0)</f>
        <v>Приволжский ФО</v>
      </c>
    </row>
    <row r="3812" spans="1:11" x14ac:dyDescent="0.2">
      <c r="A3812" t="s">
        <v>600</v>
      </c>
      <c r="B3812" t="s">
        <v>591</v>
      </c>
      <c r="C3812" s="1" t="s">
        <v>533</v>
      </c>
      <c r="D3812" s="1" t="s">
        <v>1903</v>
      </c>
      <c r="E3812" s="2"/>
      <c r="F3812" s="3"/>
      <c r="G3812" s="2">
        <v>8</v>
      </c>
      <c r="H3812" s="3">
        <v>7</v>
      </c>
      <c r="I3812" s="69" t="str">
        <f>VLOOKUP(C3812,СПРАВОЧНИК!B:D,2,0)</f>
        <v>ЯПОНИЯ</v>
      </c>
      <c r="J3812" s="69" t="str">
        <f>VLOOKUP(C3812,СПРАВОЧНИК!B:D,3,0)</f>
        <v>ИНОМАРКИ</v>
      </c>
      <c r="K3812" s="69" t="str">
        <f>VLOOKUP(СВОД2023[[#This Row],[ФО]],СПРАВОЧНИК!H:P,2,0)</f>
        <v>Приволжский ФО</v>
      </c>
    </row>
    <row r="3813" spans="1:11" x14ac:dyDescent="0.2">
      <c r="A3813" t="s">
        <v>600</v>
      </c>
      <c r="B3813" t="s">
        <v>591</v>
      </c>
      <c r="C3813" s="1" t="s">
        <v>533</v>
      </c>
      <c r="D3813" s="1" t="s">
        <v>1007</v>
      </c>
      <c r="E3813" s="2">
        <v>5</v>
      </c>
      <c r="F3813" s="3">
        <v>2</v>
      </c>
      <c r="G3813" s="2">
        <v>21</v>
      </c>
      <c r="H3813" s="3">
        <v>13</v>
      </c>
      <c r="I3813" s="69" t="str">
        <f>VLOOKUP(C3813,СПРАВОЧНИК!B:D,2,0)</f>
        <v>ЯПОНИЯ</v>
      </c>
      <c r="J3813" s="69" t="str">
        <f>VLOOKUP(C3813,СПРАВОЧНИК!B:D,3,0)</f>
        <v>ИНОМАРКИ</v>
      </c>
      <c r="K3813" s="69" t="str">
        <f>VLOOKUP(СВОД2023[[#This Row],[ФО]],СПРАВОЧНИК!H:P,2,0)</f>
        <v>Приволжский ФО</v>
      </c>
    </row>
    <row r="3814" spans="1:11" x14ac:dyDescent="0.2">
      <c r="A3814" t="s">
        <v>600</v>
      </c>
      <c r="B3814" t="s">
        <v>591</v>
      </c>
      <c r="C3814" s="1" t="s">
        <v>533</v>
      </c>
      <c r="D3814" s="1" t="s">
        <v>1904</v>
      </c>
      <c r="E3814" s="2">
        <v>3</v>
      </c>
      <c r="F3814" s="3">
        <v>6</v>
      </c>
      <c r="G3814" s="2">
        <v>19</v>
      </c>
      <c r="H3814" s="3">
        <v>14</v>
      </c>
      <c r="I3814" s="69" t="str">
        <f>VLOOKUP(C3814,СПРАВОЧНИК!B:D,2,0)</f>
        <v>ЯПОНИЯ</v>
      </c>
      <c r="J3814" s="69" t="str">
        <f>VLOOKUP(C3814,СПРАВОЧНИК!B:D,3,0)</f>
        <v>ИНОМАРКИ</v>
      </c>
      <c r="K3814" s="69" t="str">
        <f>VLOOKUP(СВОД2023[[#This Row],[ФО]],СПРАВОЧНИК!H:P,2,0)</f>
        <v>Приволжский ФО</v>
      </c>
    </row>
    <row r="3815" spans="1:11" x14ac:dyDescent="0.2">
      <c r="A3815" t="s">
        <v>600</v>
      </c>
      <c r="B3815" t="s">
        <v>591</v>
      </c>
      <c r="C3815" s="1" t="s">
        <v>533</v>
      </c>
      <c r="D3815" s="1" t="s">
        <v>550</v>
      </c>
      <c r="E3815" s="2">
        <v>63</v>
      </c>
      <c r="F3815" s="3">
        <v>26</v>
      </c>
      <c r="G3815" s="2">
        <v>265</v>
      </c>
      <c r="H3815" s="3">
        <v>159</v>
      </c>
      <c r="I3815" s="69" t="str">
        <f>VLOOKUP(C3815,СПРАВОЧНИК!B:D,2,0)</f>
        <v>ЯПОНИЯ</v>
      </c>
      <c r="J3815" s="69" t="str">
        <f>VLOOKUP(C3815,СПРАВОЧНИК!B:D,3,0)</f>
        <v>ИНОМАРКИ</v>
      </c>
      <c r="K3815" s="69" t="str">
        <f>VLOOKUP(СВОД2023[[#This Row],[ФО]],СПРАВОЧНИК!H:P,2,0)</f>
        <v>Приволжский ФО</v>
      </c>
    </row>
    <row r="3816" spans="1:11" x14ac:dyDescent="0.2">
      <c r="A3816" t="s">
        <v>600</v>
      </c>
      <c r="B3816" t="s">
        <v>591</v>
      </c>
      <c r="C3816" s="1" t="s">
        <v>533</v>
      </c>
      <c r="D3816" s="1" t="s">
        <v>551</v>
      </c>
      <c r="E3816" s="2">
        <v>21</v>
      </c>
      <c r="F3816" s="3">
        <v>9</v>
      </c>
      <c r="G3816" s="2">
        <v>85</v>
      </c>
      <c r="H3816" s="3">
        <v>44</v>
      </c>
      <c r="I3816" s="69" t="str">
        <f>VLOOKUP(C3816,СПРАВОЧНИК!B:D,2,0)</f>
        <v>ЯПОНИЯ</v>
      </c>
      <c r="J3816" s="69" t="str">
        <f>VLOOKUP(C3816,СПРАВОЧНИК!B:D,3,0)</f>
        <v>ИНОМАРКИ</v>
      </c>
      <c r="K3816" s="69" t="str">
        <f>VLOOKUP(СВОД2023[[#This Row],[ФО]],СПРАВОЧНИК!H:P,2,0)</f>
        <v>Приволжский ФО</v>
      </c>
    </row>
    <row r="3817" spans="1:11" x14ac:dyDescent="0.2">
      <c r="A3817" t="s">
        <v>600</v>
      </c>
      <c r="B3817" t="s">
        <v>591</v>
      </c>
      <c r="C3817" s="1" t="s">
        <v>533</v>
      </c>
      <c r="D3817" s="1" t="s">
        <v>1905</v>
      </c>
      <c r="E3817" s="2">
        <v>1</v>
      </c>
      <c r="F3817" s="3"/>
      <c r="G3817" s="2">
        <v>2</v>
      </c>
      <c r="H3817" s="3">
        <v>2</v>
      </c>
      <c r="I3817" s="69" t="str">
        <f>VLOOKUP(C3817,СПРАВОЧНИК!B:D,2,0)</f>
        <v>ЯПОНИЯ</v>
      </c>
      <c r="J3817" s="69" t="str">
        <f>VLOOKUP(C3817,СПРАВОЧНИК!B:D,3,0)</f>
        <v>ИНОМАРКИ</v>
      </c>
      <c r="K3817" s="69" t="str">
        <f>VLOOKUP(СВОД2023[[#This Row],[ФО]],СПРАВОЧНИК!H:P,2,0)</f>
        <v>Приволжский ФО</v>
      </c>
    </row>
    <row r="3818" spans="1:11" x14ac:dyDescent="0.2">
      <c r="A3818" t="s">
        <v>600</v>
      </c>
      <c r="B3818" t="s">
        <v>591</v>
      </c>
      <c r="C3818" s="1" t="s">
        <v>533</v>
      </c>
      <c r="D3818" s="1" t="s">
        <v>1906</v>
      </c>
      <c r="E3818" s="2"/>
      <c r="F3818" s="3"/>
      <c r="G3818" s="2">
        <v>1</v>
      </c>
      <c r="H3818" s="3">
        <v>1</v>
      </c>
      <c r="I3818" s="69" t="str">
        <f>VLOOKUP(C3818,СПРАВОЧНИК!B:D,2,0)</f>
        <v>ЯПОНИЯ</v>
      </c>
      <c r="J3818" s="69" t="str">
        <f>VLOOKUP(C3818,СПРАВОЧНИК!B:D,3,0)</f>
        <v>ИНОМАРКИ</v>
      </c>
      <c r="K3818" s="69" t="str">
        <f>VLOOKUP(СВОД2023[[#This Row],[ФО]],СПРАВОЧНИК!H:P,2,0)</f>
        <v>Приволжский ФО</v>
      </c>
    </row>
    <row r="3819" spans="1:11" x14ac:dyDescent="0.2">
      <c r="A3819" t="s">
        <v>600</v>
      </c>
      <c r="B3819" t="s">
        <v>591</v>
      </c>
      <c r="C3819" s="1" t="s">
        <v>533</v>
      </c>
      <c r="D3819" s="1" t="s">
        <v>1907</v>
      </c>
      <c r="E3819" s="2">
        <v>5</v>
      </c>
      <c r="F3819" s="3">
        <v>3</v>
      </c>
      <c r="G3819" s="2">
        <v>30</v>
      </c>
      <c r="H3819" s="3">
        <v>13</v>
      </c>
      <c r="I3819" s="69" t="str">
        <f>VLOOKUP(C3819,СПРАВОЧНИК!B:D,2,0)</f>
        <v>ЯПОНИЯ</v>
      </c>
      <c r="J3819" s="69" t="str">
        <f>VLOOKUP(C3819,СПРАВОЧНИК!B:D,3,0)</f>
        <v>ИНОМАРКИ</v>
      </c>
      <c r="K3819" s="69" t="str">
        <f>VLOOKUP(СВОД2023[[#This Row],[ФО]],СПРАВОЧНИК!H:P,2,0)</f>
        <v>Приволжский ФО</v>
      </c>
    </row>
    <row r="3820" spans="1:11" x14ac:dyDescent="0.2">
      <c r="A3820" t="s">
        <v>600</v>
      </c>
      <c r="B3820" t="s">
        <v>591</v>
      </c>
      <c r="C3820" s="1" t="s">
        <v>533</v>
      </c>
      <c r="D3820" s="1" t="s">
        <v>1908</v>
      </c>
      <c r="E3820" s="2">
        <v>5</v>
      </c>
      <c r="F3820" s="3">
        <v>4</v>
      </c>
      <c r="G3820" s="2">
        <v>20</v>
      </c>
      <c r="H3820" s="3">
        <v>28</v>
      </c>
      <c r="I3820" s="69" t="str">
        <f>VLOOKUP(C3820,СПРАВОЧНИК!B:D,2,0)</f>
        <v>ЯПОНИЯ</v>
      </c>
      <c r="J3820" s="69" t="str">
        <f>VLOOKUP(C3820,СПРАВОЧНИК!B:D,3,0)</f>
        <v>ИНОМАРКИ</v>
      </c>
      <c r="K3820" s="69" t="str">
        <f>VLOOKUP(СВОД2023[[#This Row],[ФО]],СПРАВОЧНИК!H:P,2,0)</f>
        <v>Приволжский ФО</v>
      </c>
    </row>
    <row r="3821" spans="1:11" x14ac:dyDescent="0.2">
      <c r="A3821" t="s">
        <v>600</v>
      </c>
      <c r="B3821" t="s">
        <v>591</v>
      </c>
      <c r="C3821" s="1" t="s">
        <v>533</v>
      </c>
      <c r="D3821" s="1" t="s">
        <v>552</v>
      </c>
      <c r="E3821" s="2">
        <v>788</v>
      </c>
      <c r="F3821" s="3">
        <v>473</v>
      </c>
      <c r="G3821" s="2">
        <v>4385</v>
      </c>
      <c r="H3821" s="3">
        <v>2983</v>
      </c>
      <c r="I3821" s="69" t="str">
        <f>VLOOKUP(C3821,СПРАВОЧНИК!B:D,2,0)</f>
        <v>ЯПОНИЯ</v>
      </c>
      <c r="J3821" s="69" t="str">
        <f>VLOOKUP(C3821,СПРАВОЧНИК!B:D,3,0)</f>
        <v>ИНОМАРКИ</v>
      </c>
      <c r="K3821" s="69" t="str">
        <f>VLOOKUP(СВОД2023[[#This Row],[ФО]],СПРАВОЧНИК!H:P,2,0)</f>
        <v>Приволжский ФО</v>
      </c>
    </row>
    <row r="3822" spans="1:11" x14ac:dyDescent="0.2">
      <c r="A3822" t="s">
        <v>600</v>
      </c>
      <c r="B3822" t="s">
        <v>591</v>
      </c>
      <c r="C3822" s="1" t="s">
        <v>533</v>
      </c>
      <c r="D3822" s="1" t="s">
        <v>553</v>
      </c>
      <c r="E3822" s="2">
        <v>19</v>
      </c>
      <c r="F3822" s="3">
        <v>6</v>
      </c>
      <c r="G3822" s="2">
        <v>61</v>
      </c>
      <c r="H3822" s="3">
        <v>15</v>
      </c>
      <c r="I3822" s="69" t="str">
        <f>VLOOKUP(C3822,СПРАВОЧНИК!B:D,2,0)</f>
        <v>ЯПОНИЯ</v>
      </c>
      <c r="J3822" s="69" t="str">
        <f>VLOOKUP(C3822,СПРАВОЧНИК!B:D,3,0)</f>
        <v>ИНОМАРКИ</v>
      </c>
      <c r="K3822" s="69" t="str">
        <f>VLOOKUP(СВОД2023[[#This Row],[ФО]],СПРАВОЧНИК!H:P,2,0)</f>
        <v>Приволжский ФО</v>
      </c>
    </row>
    <row r="3823" spans="1:11" x14ac:dyDescent="0.2">
      <c r="A3823" t="s">
        <v>600</v>
      </c>
      <c r="B3823" t="s">
        <v>591</v>
      </c>
      <c r="C3823" s="1" t="s">
        <v>533</v>
      </c>
      <c r="D3823" s="1" t="s">
        <v>554</v>
      </c>
      <c r="E3823" s="2">
        <v>3</v>
      </c>
      <c r="F3823" s="3">
        <v>5</v>
      </c>
      <c r="G3823" s="2">
        <v>41</v>
      </c>
      <c r="H3823" s="3">
        <v>30</v>
      </c>
      <c r="I3823" s="69" t="str">
        <f>VLOOKUP(C3823,СПРАВОЧНИК!B:D,2,0)</f>
        <v>ЯПОНИЯ</v>
      </c>
      <c r="J3823" s="69" t="str">
        <f>VLOOKUP(C3823,СПРАВОЧНИК!B:D,3,0)</f>
        <v>ИНОМАРКИ</v>
      </c>
      <c r="K3823" s="69" t="str">
        <f>VLOOKUP(СВОД2023[[#This Row],[ФО]],СПРАВОЧНИК!H:P,2,0)</f>
        <v>Приволжский ФО</v>
      </c>
    </row>
    <row r="3824" spans="1:11" x14ac:dyDescent="0.2">
      <c r="A3824" t="s">
        <v>600</v>
      </c>
      <c r="B3824" t="s">
        <v>591</v>
      </c>
      <c r="C3824" s="1" t="s">
        <v>533</v>
      </c>
      <c r="D3824" s="1" t="s">
        <v>555</v>
      </c>
      <c r="E3824" s="2">
        <v>3</v>
      </c>
      <c r="F3824" s="3">
        <v>2</v>
      </c>
      <c r="G3824" s="2">
        <v>20</v>
      </c>
      <c r="H3824" s="3">
        <v>14</v>
      </c>
      <c r="I3824" s="69" t="str">
        <f>VLOOKUP(C3824,СПРАВОЧНИК!B:D,2,0)</f>
        <v>ЯПОНИЯ</v>
      </c>
      <c r="J3824" s="69" t="str">
        <f>VLOOKUP(C3824,СПРАВОЧНИК!B:D,3,0)</f>
        <v>ИНОМАРКИ</v>
      </c>
      <c r="K3824" s="69" t="str">
        <f>VLOOKUP(СВОД2023[[#This Row],[ФО]],СПРАВОЧНИК!H:P,2,0)</f>
        <v>Приволжский ФО</v>
      </c>
    </row>
    <row r="3825" spans="1:11" x14ac:dyDescent="0.2">
      <c r="A3825" t="s">
        <v>600</v>
      </c>
      <c r="B3825" t="s">
        <v>591</v>
      </c>
      <c r="C3825" s="1" t="s">
        <v>533</v>
      </c>
      <c r="D3825" s="1" t="s">
        <v>1910</v>
      </c>
      <c r="E3825" s="2"/>
      <c r="F3825" s="3"/>
      <c r="G3825" s="2">
        <v>1</v>
      </c>
      <c r="H3825" s="3">
        <v>1</v>
      </c>
      <c r="I3825" s="69" t="str">
        <f>VLOOKUP(C3825,СПРАВОЧНИК!B:D,2,0)</f>
        <v>ЯПОНИЯ</v>
      </c>
      <c r="J3825" s="69" t="str">
        <f>VLOOKUP(C3825,СПРАВОЧНИК!B:D,3,0)</f>
        <v>ИНОМАРКИ</v>
      </c>
      <c r="K3825" s="69" t="str">
        <f>VLOOKUP(СВОД2023[[#This Row],[ФО]],СПРАВОЧНИК!H:P,2,0)</f>
        <v>Приволжский ФО</v>
      </c>
    </row>
    <row r="3826" spans="1:11" x14ac:dyDescent="0.2">
      <c r="A3826" t="s">
        <v>600</v>
      </c>
      <c r="B3826" t="s">
        <v>591</v>
      </c>
      <c r="C3826" s="1" t="s">
        <v>533</v>
      </c>
      <c r="D3826" s="1" t="s">
        <v>1911</v>
      </c>
      <c r="E3826" s="2"/>
      <c r="F3826" s="3"/>
      <c r="G3826" s="2">
        <v>2</v>
      </c>
      <c r="H3826" s="3"/>
      <c r="I3826" s="69" t="str">
        <f>VLOOKUP(C3826,СПРАВОЧНИК!B:D,2,0)</f>
        <v>ЯПОНИЯ</v>
      </c>
      <c r="J3826" s="69" t="str">
        <f>VLOOKUP(C3826,СПРАВОЧНИК!B:D,3,0)</f>
        <v>ИНОМАРКИ</v>
      </c>
      <c r="K3826" s="69" t="str">
        <f>VLOOKUP(СВОД2023[[#This Row],[ФО]],СПРАВОЧНИК!H:P,2,0)</f>
        <v>Приволжский ФО</v>
      </c>
    </row>
    <row r="3827" spans="1:11" x14ac:dyDescent="0.2">
      <c r="A3827" t="s">
        <v>600</v>
      </c>
      <c r="B3827" t="s">
        <v>591</v>
      </c>
      <c r="C3827" s="1" t="s">
        <v>533</v>
      </c>
      <c r="D3827" s="1" t="s">
        <v>556</v>
      </c>
      <c r="E3827" s="2">
        <v>1</v>
      </c>
      <c r="F3827" s="3">
        <v>1</v>
      </c>
      <c r="G3827" s="2">
        <v>20</v>
      </c>
      <c r="H3827" s="3">
        <v>19</v>
      </c>
      <c r="I3827" s="69" t="str">
        <f>VLOOKUP(C3827,СПРАВОЧНИК!B:D,2,0)</f>
        <v>ЯПОНИЯ</v>
      </c>
      <c r="J3827" s="69" t="str">
        <f>VLOOKUP(C3827,СПРАВОЧНИК!B:D,3,0)</f>
        <v>ИНОМАРКИ</v>
      </c>
      <c r="K3827" s="69" t="str">
        <f>VLOOKUP(СВОД2023[[#This Row],[ФО]],СПРАВОЧНИК!H:P,2,0)</f>
        <v>Приволжский ФО</v>
      </c>
    </row>
    <row r="3828" spans="1:11" x14ac:dyDescent="0.2">
      <c r="A3828" t="s">
        <v>600</v>
      </c>
      <c r="B3828" t="s">
        <v>591</v>
      </c>
      <c r="C3828" s="1" t="s">
        <v>533</v>
      </c>
      <c r="D3828" s="1" t="s">
        <v>1912</v>
      </c>
      <c r="E3828" s="2">
        <v>1</v>
      </c>
      <c r="F3828" s="3"/>
      <c r="G3828" s="2">
        <v>1</v>
      </c>
      <c r="H3828" s="3"/>
      <c r="I3828" s="69" t="str">
        <f>VLOOKUP(C3828,СПРАВОЧНИК!B:D,2,0)</f>
        <v>ЯПОНИЯ</v>
      </c>
      <c r="J3828" s="69" t="str">
        <f>VLOOKUP(C3828,СПРАВОЧНИК!B:D,3,0)</f>
        <v>ИНОМАРКИ</v>
      </c>
      <c r="K3828" s="69" t="str">
        <f>VLOOKUP(СВОД2023[[#This Row],[ФО]],СПРАВОЧНИК!H:P,2,0)</f>
        <v>Приволжский ФО</v>
      </c>
    </row>
    <row r="3829" spans="1:11" x14ac:dyDescent="0.2">
      <c r="A3829" t="s">
        <v>600</v>
      </c>
      <c r="B3829" t="s">
        <v>591</v>
      </c>
      <c r="C3829" s="1" t="s">
        <v>533</v>
      </c>
      <c r="D3829" s="1" t="s">
        <v>557</v>
      </c>
      <c r="E3829" s="2">
        <v>10</v>
      </c>
      <c r="F3829" s="3">
        <v>2</v>
      </c>
      <c r="G3829" s="2">
        <v>43</v>
      </c>
      <c r="H3829" s="3">
        <v>25</v>
      </c>
      <c r="I3829" s="69" t="str">
        <f>VLOOKUP(C3829,СПРАВОЧНИК!B:D,2,0)</f>
        <v>ЯПОНИЯ</v>
      </c>
      <c r="J3829" s="69" t="str">
        <f>VLOOKUP(C3829,СПРАВОЧНИК!B:D,3,0)</f>
        <v>ИНОМАРКИ</v>
      </c>
      <c r="K3829" s="69" t="str">
        <f>VLOOKUP(СВОД2023[[#This Row],[ФО]],СПРАВОЧНИК!H:P,2,0)</f>
        <v>Приволжский ФО</v>
      </c>
    </row>
    <row r="3830" spans="1:11" x14ac:dyDescent="0.2">
      <c r="A3830" t="s">
        <v>600</v>
      </c>
      <c r="B3830" t="s">
        <v>591</v>
      </c>
      <c r="C3830" s="1" t="s">
        <v>533</v>
      </c>
      <c r="D3830" s="1" t="s">
        <v>1008</v>
      </c>
      <c r="E3830" s="2">
        <v>53</v>
      </c>
      <c r="F3830" s="3">
        <v>14</v>
      </c>
      <c r="G3830" s="2">
        <v>181</v>
      </c>
      <c r="H3830" s="3">
        <v>69</v>
      </c>
      <c r="I3830" s="69" t="str">
        <f>VLOOKUP(C3830,СПРАВОЧНИК!B:D,2,0)</f>
        <v>ЯПОНИЯ</v>
      </c>
      <c r="J3830" s="69" t="str">
        <f>VLOOKUP(C3830,СПРАВОЧНИК!B:D,3,0)</f>
        <v>ИНОМАРКИ</v>
      </c>
      <c r="K3830" s="69" t="str">
        <f>VLOOKUP(СВОД2023[[#This Row],[ФО]],СПРАВОЧНИК!H:P,2,0)</f>
        <v>Приволжский ФО</v>
      </c>
    </row>
    <row r="3831" spans="1:11" x14ac:dyDescent="0.2">
      <c r="A3831" t="s">
        <v>600</v>
      </c>
      <c r="B3831" t="s">
        <v>591</v>
      </c>
      <c r="C3831" s="1" t="s">
        <v>533</v>
      </c>
      <c r="D3831" s="1" t="s">
        <v>1913</v>
      </c>
      <c r="E3831" s="2"/>
      <c r="F3831" s="3"/>
      <c r="G3831" s="2">
        <v>2</v>
      </c>
      <c r="H3831" s="3">
        <v>2</v>
      </c>
      <c r="I3831" s="69" t="str">
        <f>VLOOKUP(C3831,СПРАВОЧНИК!B:D,2,0)</f>
        <v>ЯПОНИЯ</v>
      </c>
      <c r="J3831" s="69" t="str">
        <f>VLOOKUP(C3831,СПРАВОЧНИК!B:D,3,0)</f>
        <v>ИНОМАРКИ</v>
      </c>
      <c r="K3831" s="69" t="str">
        <f>VLOOKUP(СВОД2023[[#This Row],[ФО]],СПРАВОЧНИК!H:P,2,0)</f>
        <v>Приволжский ФО</v>
      </c>
    </row>
    <row r="3832" spans="1:11" x14ac:dyDescent="0.2">
      <c r="A3832" t="s">
        <v>600</v>
      </c>
      <c r="B3832" t="s">
        <v>591</v>
      </c>
      <c r="C3832" s="1" t="s">
        <v>533</v>
      </c>
      <c r="D3832" s="1" t="s">
        <v>2348</v>
      </c>
      <c r="E3832" s="2">
        <v>1</v>
      </c>
      <c r="F3832" s="3">
        <v>1</v>
      </c>
      <c r="G3832" s="2">
        <v>3</v>
      </c>
      <c r="H3832" s="3">
        <v>3</v>
      </c>
      <c r="I3832" s="69" t="str">
        <f>VLOOKUP(C3832,СПРАВОЧНИК!B:D,2,0)</f>
        <v>ЯПОНИЯ</v>
      </c>
      <c r="J3832" s="69" t="str">
        <f>VLOOKUP(C3832,СПРАВОЧНИК!B:D,3,0)</f>
        <v>ИНОМАРКИ</v>
      </c>
      <c r="K3832" s="69" t="str">
        <f>VLOOKUP(СВОД2023[[#This Row],[ФО]],СПРАВОЧНИК!H:P,2,0)</f>
        <v>Приволжский ФО</v>
      </c>
    </row>
    <row r="3833" spans="1:11" x14ac:dyDescent="0.2">
      <c r="A3833" t="s">
        <v>600</v>
      </c>
      <c r="B3833" t="s">
        <v>591</v>
      </c>
      <c r="C3833" s="1" t="s">
        <v>533</v>
      </c>
      <c r="D3833" s="1" t="s">
        <v>558</v>
      </c>
      <c r="E3833" s="2"/>
      <c r="F3833" s="3">
        <v>3</v>
      </c>
      <c r="G3833" s="2">
        <v>6</v>
      </c>
      <c r="H3833" s="3">
        <v>8</v>
      </c>
      <c r="I3833" s="69" t="str">
        <f>VLOOKUP(C3833,СПРАВОЧНИК!B:D,2,0)</f>
        <v>ЯПОНИЯ</v>
      </c>
      <c r="J3833" s="69" t="str">
        <f>VLOOKUP(C3833,СПРАВОЧНИК!B:D,3,0)</f>
        <v>ИНОМАРКИ</v>
      </c>
      <c r="K3833" s="69" t="str">
        <f>VLOOKUP(СВОД2023[[#This Row],[ФО]],СПРАВОЧНИК!H:P,2,0)</f>
        <v>Приволжский ФО</v>
      </c>
    </row>
    <row r="3834" spans="1:11" x14ac:dyDescent="0.2">
      <c r="A3834" t="s">
        <v>600</v>
      </c>
      <c r="B3834" t="s">
        <v>591</v>
      </c>
      <c r="C3834" s="1" t="s">
        <v>533</v>
      </c>
      <c r="D3834" s="1" t="s">
        <v>1915</v>
      </c>
      <c r="E3834" s="2">
        <v>1</v>
      </c>
      <c r="F3834" s="3"/>
      <c r="G3834" s="2">
        <v>3</v>
      </c>
      <c r="H3834" s="3">
        <v>1</v>
      </c>
      <c r="I3834" s="69" t="str">
        <f>VLOOKUP(C3834,СПРАВОЧНИК!B:D,2,0)</f>
        <v>ЯПОНИЯ</v>
      </c>
      <c r="J3834" s="69" t="str">
        <f>VLOOKUP(C3834,СПРАВОЧНИК!B:D,3,0)</f>
        <v>ИНОМАРКИ</v>
      </c>
      <c r="K3834" s="69" t="str">
        <f>VLOOKUP(СВОД2023[[#This Row],[ФО]],СПРАВОЧНИК!H:P,2,0)</f>
        <v>Приволжский ФО</v>
      </c>
    </row>
    <row r="3835" spans="1:11" x14ac:dyDescent="0.2">
      <c r="A3835" t="s">
        <v>600</v>
      </c>
      <c r="B3835" t="s">
        <v>591</v>
      </c>
      <c r="C3835" s="1" t="s">
        <v>533</v>
      </c>
      <c r="D3835" s="1" t="s">
        <v>1916</v>
      </c>
      <c r="E3835" s="2">
        <v>4</v>
      </c>
      <c r="F3835" s="3">
        <v>3</v>
      </c>
      <c r="G3835" s="2">
        <v>19</v>
      </c>
      <c r="H3835" s="3">
        <v>20</v>
      </c>
      <c r="I3835" s="69" t="str">
        <f>VLOOKUP(C3835,СПРАВОЧНИК!B:D,2,0)</f>
        <v>ЯПОНИЯ</v>
      </c>
      <c r="J3835" s="69" t="str">
        <f>VLOOKUP(C3835,СПРАВОЧНИК!B:D,3,0)</f>
        <v>ИНОМАРКИ</v>
      </c>
      <c r="K3835" s="69" t="str">
        <f>VLOOKUP(СВОД2023[[#This Row],[ФО]],СПРАВОЧНИК!H:P,2,0)</f>
        <v>Приволжский ФО</v>
      </c>
    </row>
    <row r="3836" spans="1:11" x14ac:dyDescent="0.2">
      <c r="A3836" t="s">
        <v>600</v>
      </c>
      <c r="B3836" t="s">
        <v>591</v>
      </c>
      <c r="C3836" s="1" t="s">
        <v>533</v>
      </c>
      <c r="D3836" s="1" t="s">
        <v>1917</v>
      </c>
      <c r="E3836" s="2">
        <v>5</v>
      </c>
      <c r="F3836" s="3">
        <v>3</v>
      </c>
      <c r="G3836" s="2">
        <v>41</v>
      </c>
      <c r="H3836" s="3">
        <v>14</v>
      </c>
      <c r="I3836" s="69" t="str">
        <f>VLOOKUP(C3836,СПРАВОЧНИК!B:D,2,0)</f>
        <v>ЯПОНИЯ</v>
      </c>
      <c r="J3836" s="69" t="str">
        <f>VLOOKUP(C3836,СПРАВОЧНИК!B:D,3,0)</f>
        <v>ИНОМАРКИ</v>
      </c>
      <c r="K3836" s="69" t="str">
        <f>VLOOKUP(СВОД2023[[#This Row],[ФО]],СПРАВОЧНИК!H:P,2,0)</f>
        <v>Приволжский ФО</v>
      </c>
    </row>
    <row r="3837" spans="1:11" x14ac:dyDescent="0.2">
      <c r="A3837" t="s">
        <v>600</v>
      </c>
      <c r="B3837" t="s">
        <v>591</v>
      </c>
      <c r="C3837" s="1" t="s">
        <v>533</v>
      </c>
      <c r="D3837" s="1" t="s">
        <v>559</v>
      </c>
      <c r="E3837" s="2"/>
      <c r="F3837" s="3">
        <v>2</v>
      </c>
      <c r="G3837" s="2">
        <v>6</v>
      </c>
      <c r="H3837" s="3">
        <v>6</v>
      </c>
      <c r="I3837" s="69" t="str">
        <f>VLOOKUP(C3837,СПРАВОЧНИК!B:D,2,0)</f>
        <v>ЯПОНИЯ</v>
      </c>
      <c r="J3837" s="69" t="str">
        <f>VLOOKUP(C3837,СПРАВОЧНИК!B:D,3,0)</f>
        <v>ИНОМАРКИ</v>
      </c>
      <c r="K3837" s="69" t="str">
        <f>VLOOKUP(СВОД2023[[#This Row],[ФО]],СПРАВОЧНИК!H:P,2,0)</f>
        <v>Приволжский ФО</v>
      </c>
    </row>
    <row r="3838" spans="1:11" x14ac:dyDescent="0.2">
      <c r="A3838" t="s">
        <v>600</v>
      </c>
      <c r="B3838" t="s">
        <v>591</v>
      </c>
      <c r="C3838" s="1" t="s">
        <v>533</v>
      </c>
      <c r="D3838" s="1" t="s">
        <v>525</v>
      </c>
      <c r="E3838" s="2">
        <v>14</v>
      </c>
      <c r="F3838" s="3">
        <v>3</v>
      </c>
      <c r="G3838" s="2">
        <v>58</v>
      </c>
      <c r="H3838" s="3">
        <v>15</v>
      </c>
      <c r="I3838" s="69" t="str">
        <f>VLOOKUP(C3838,СПРАВОЧНИК!B:D,2,0)</f>
        <v>ЯПОНИЯ</v>
      </c>
      <c r="J3838" s="69" t="str">
        <f>VLOOKUP(C3838,СПРАВОЧНИК!B:D,3,0)</f>
        <v>ИНОМАРКИ</v>
      </c>
      <c r="K3838" s="69" t="str">
        <f>VLOOKUP(СВОД2023[[#This Row],[ФО]],СПРАВОЧНИК!H:P,2,0)</f>
        <v>Приволжский ФО</v>
      </c>
    </row>
    <row r="3839" spans="1:11" x14ac:dyDescent="0.2">
      <c r="A3839" t="s">
        <v>600</v>
      </c>
      <c r="B3839" t="s">
        <v>591</v>
      </c>
      <c r="C3839" s="1" t="s">
        <v>533</v>
      </c>
      <c r="D3839" s="1" t="s">
        <v>1918</v>
      </c>
      <c r="E3839" s="2">
        <v>2</v>
      </c>
      <c r="F3839" s="3">
        <v>2</v>
      </c>
      <c r="G3839" s="2">
        <v>13</v>
      </c>
      <c r="H3839" s="3">
        <v>8</v>
      </c>
      <c r="I3839" s="69" t="str">
        <f>VLOOKUP(C3839,СПРАВОЧНИК!B:D,2,0)</f>
        <v>ЯПОНИЯ</v>
      </c>
      <c r="J3839" s="69" t="str">
        <f>VLOOKUP(C3839,СПРАВОЧНИК!B:D,3,0)</f>
        <v>ИНОМАРКИ</v>
      </c>
      <c r="K3839" s="69" t="str">
        <f>VLOOKUP(СВОД2023[[#This Row],[ФО]],СПРАВОЧНИК!H:P,2,0)</f>
        <v>Приволжский ФО</v>
      </c>
    </row>
    <row r="3840" spans="1:11" x14ac:dyDescent="0.2">
      <c r="A3840" t="s">
        <v>600</v>
      </c>
      <c r="B3840" t="s">
        <v>591</v>
      </c>
      <c r="C3840" s="1" t="s">
        <v>533</v>
      </c>
      <c r="D3840" s="1" t="s">
        <v>1919</v>
      </c>
      <c r="E3840" s="2"/>
      <c r="F3840" s="3"/>
      <c r="G3840" s="2">
        <v>1</v>
      </c>
      <c r="H3840" s="3">
        <v>1</v>
      </c>
      <c r="I3840" s="69" t="str">
        <f>VLOOKUP(C3840,СПРАВОЧНИК!B:D,2,0)</f>
        <v>ЯПОНИЯ</v>
      </c>
      <c r="J3840" s="69" t="str">
        <f>VLOOKUP(C3840,СПРАВОЧНИК!B:D,3,0)</f>
        <v>ИНОМАРКИ</v>
      </c>
      <c r="K3840" s="69" t="str">
        <f>VLOOKUP(СВОД2023[[#This Row],[ФО]],СПРАВОЧНИК!H:P,2,0)</f>
        <v>Приволжский ФО</v>
      </c>
    </row>
    <row r="3841" spans="1:11" x14ac:dyDescent="0.2">
      <c r="A3841" t="s">
        <v>600</v>
      </c>
      <c r="B3841" t="s">
        <v>591</v>
      </c>
      <c r="C3841" s="1" t="s">
        <v>533</v>
      </c>
      <c r="D3841" s="1" t="s">
        <v>1920</v>
      </c>
      <c r="E3841" s="2"/>
      <c r="F3841" s="3"/>
      <c r="G3841" s="2">
        <v>3</v>
      </c>
      <c r="H3841" s="3">
        <v>2</v>
      </c>
      <c r="I3841" s="69" t="str">
        <f>VLOOKUP(C3841,СПРАВОЧНИК!B:D,2,0)</f>
        <v>ЯПОНИЯ</v>
      </c>
      <c r="J3841" s="69" t="str">
        <f>VLOOKUP(C3841,СПРАВОЧНИК!B:D,3,0)</f>
        <v>ИНОМАРКИ</v>
      </c>
      <c r="K3841" s="69" t="str">
        <f>VLOOKUP(СВОД2023[[#This Row],[ФО]],СПРАВОЧНИК!H:P,2,0)</f>
        <v>Приволжский ФО</v>
      </c>
    </row>
    <row r="3842" spans="1:11" x14ac:dyDescent="0.2">
      <c r="A3842" t="s">
        <v>600</v>
      </c>
      <c r="B3842" t="s">
        <v>591</v>
      </c>
      <c r="C3842" s="1" t="s">
        <v>533</v>
      </c>
      <c r="D3842" s="1" t="s">
        <v>1921</v>
      </c>
      <c r="E3842" s="2">
        <v>2</v>
      </c>
      <c r="F3842" s="3">
        <v>3</v>
      </c>
      <c r="G3842" s="2">
        <v>22</v>
      </c>
      <c r="H3842" s="3">
        <v>21</v>
      </c>
      <c r="I3842" s="69" t="str">
        <f>VLOOKUP(C3842,СПРАВОЧНИК!B:D,2,0)</f>
        <v>ЯПОНИЯ</v>
      </c>
      <c r="J3842" s="69" t="str">
        <f>VLOOKUP(C3842,СПРАВОЧНИК!B:D,3,0)</f>
        <v>ИНОМАРКИ</v>
      </c>
      <c r="K3842" s="69" t="str">
        <f>VLOOKUP(СВОД2023[[#This Row],[ФО]],СПРАВОЧНИК!H:P,2,0)</f>
        <v>Приволжский ФО</v>
      </c>
    </row>
    <row r="3843" spans="1:11" x14ac:dyDescent="0.2">
      <c r="A3843" t="s">
        <v>600</v>
      </c>
      <c r="B3843" t="s">
        <v>591</v>
      </c>
      <c r="C3843" s="1" t="s">
        <v>533</v>
      </c>
      <c r="D3843" s="1" t="s">
        <v>1922</v>
      </c>
      <c r="E3843" s="2">
        <v>5</v>
      </c>
      <c r="F3843" s="3">
        <v>2</v>
      </c>
      <c r="G3843" s="2">
        <v>26</v>
      </c>
      <c r="H3843" s="3">
        <v>16</v>
      </c>
      <c r="I3843" s="69" t="str">
        <f>VLOOKUP(C3843,СПРАВОЧНИК!B:D,2,0)</f>
        <v>ЯПОНИЯ</v>
      </c>
      <c r="J3843" s="69" t="str">
        <f>VLOOKUP(C3843,СПРАВОЧНИК!B:D,3,0)</f>
        <v>ИНОМАРКИ</v>
      </c>
      <c r="K3843" s="69" t="str">
        <f>VLOOKUP(СВОД2023[[#This Row],[ФО]],СПРАВОЧНИК!H:P,2,0)</f>
        <v>Приволжский ФО</v>
      </c>
    </row>
    <row r="3844" spans="1:11" x14ac:dyDescent="0.2">
      <c r="A3844" t="s">
        <v>600</v>
      </c>
      <c r="B3844" t="s">
        <v>591</v>
      </c>
      <c r="C3844" s="1" t="s">
        <v>533</v>
      </c>
      <c r="D3844" s="1" t="s">
        <v>1923</v>
      </c>
      <c r="E3844" s="2"/>
      <c r="F3844" s="3"/>
      <c r="G3844" s="2">
        <v>2</v>
      </c>
      <c r="H3844" s="3"/>
      <c r="I3844" s="69" t="str">
        <f>VLOOKUP(C3844,СПРАВОЧНИК!B:D,2,0)</f>
        <v>ЯПОНИЯ</v>
      </c>
      <c r="J3844" s="69" t="str">
        <f>VLOOKUP(C3844,СПРАВОЧНИК!B:D,3,0)</f>
        <v>ИНОМАРКИ</v>
      </c>
      <c r="K3844" s="69" t="str">
        <f>VLOOKUP(СВОД2023[[#This Row],[ФО]],СПРАВОЧНИК!H:P,2,0)</f>
        <v>Приволжский ФО</v>
      </c>
    </row>
    <row r="3845" spans="1:11" x14ac:dyDescent="0.2">
      <c r="A3845" t="s">
        <v>600</v>
      </c>
      <c r="B3845" t="s">
        <v>591</v>
      </c>
      <c r="C3845" s="1" t="s">
        <v>533</v>
      </c>
      <c r="D3845" s="1" t="s">
        <v>560</v>
      </c>
      <c r="E3845" s="2">
        <v>3</v>
      </c>
      <c r="F3845" s="3"/>
      <c r="G3845" s="2">
        <v>18</v>
      </c>
      <c r="H3845" s="3"/>
      <c r="I3845" s="69" t="str">
        <f>VLOOKUP(C3845,СПРАВОЧНИК!B:D,2,0)</f>
        <v>ЯПОНИЯ</v>
      </c>
      <c r="J3845" s="69" t="str">
        <f>VLOOKUP(C3845,СПРАВОЧНИК!B:D,3,0)</f>
        <v>ИНОМАРКИ</v>
      </c>
      <c r="K3845" s="69" t="str">
        <f>VLOOKUP(СВОД2023[[#This Row],[ФО]],СПРАВОЧНИК!H:P,2,0)</f>
        <v>Приволжский ФО</v>
      </c>
    </row>
    <row r="3846" spans="1:11" x14ac:dyDescent="0.2">
      <c r="A3846" t="s">
        <v>600</v>
      </c>
      <c r="B3846" t="s">
        <v>591</v>
      </c>
      <c r="C3846" s="1" t="s">
        <v>533</v>
      </c>
      <c r="D3846" s="1" t="s">
        <v>1926</v>
      </c>
      <c r="E3846" s="2">
        <v>19</v>
      </c>
      <c r="F3846" s="3">
        <v>18</v>
      </c>
      <c r="G3846" s="2">
        <v>126</v>
      </c>
      <c r="H3846" s="3">
        <v>100</v>
      </c>
      <c r="I3846" s="69" t="str">
        <f>VLOOKUP(C3846,СПРАВОЧНИК!B:D,2,0)</f>
        <v>ЯПОНИЯ</v>
      </c>
      <c r="J3846" s="69" t="str">
        <f>VLOOKUP(C3846,СПРАВОЧНИК!B:D,3,0)</f>
        <v>ИНОМАРКИ</v>
      </c>
      <c r="K3846" s="69" t="str">
        <f>VLOOKUP(СВОД2023[[#This Row],[ФО]],СПРАВОЧНИК!H:P,2,0)</f>
        <v>Приволжский ФО</v>
      </c>
    </row>
    <row r="3847" spans="1:11" x14ac:dyDescent="0.2">
      <c r="A3847" t="s">
        <v>600</v>
      </c>
      <c r="B3847" t="s">
        <v>591</v>
      </c>
      <c r="C3847" s="1" t="s">
        <v>533</v>
      </c>
      <c r="D3847" s="1" t="s">
        <v>1009</v>
      </c>
      <c r="E3847" s="2">
        <v>1</v>
      </c>
      <c r="F3847" s="3"/>
      <c r="G3847" s="2">
        <v>7</v>
      </c>
      <c r="H3847" s="3">
        <v>1</v>
      </c>
      <c r="I3847" s="69" t="str">
        <f>VLOOKUP(C3847,СПРАВОЧНИК!B:D,2,0)</f>
        <v>ЯПОНИЯ</v>
      </c>
      <c r="J3847" s="69" t="str">
        <f>VLOOKUP(C3847,СПРАВОЧНИК!B:D,3,0)</f>
        <v>ИНОМАРКИ</v>
      </c>
      <c r="K3847" s="69" t="str">
        <f>VLOOKUP(СВОД2023[[#This Row],[ФО]],СПРАВОЧНИК!H:P,2,0)</f>
        <v>Приволжский ФО</v>
      </c>
    </row>
    <row r="3848" spans="1:11" x14ac:dyDescent="0.2">
      <c r="A3848" t="s">
        <v>600</v>
      </c>
      <c r="B3848" t="s">
        <v>591</v>
      </c>
      <c r="C3848" s="1" t="s">
        <v>533</v>
      </c>
      <c r="D3848" s="1" t="s">
        <v>2349</v>
      </c>
      <c r="E3848" s="2">
        <v>1</v>
      </c>
      <c r="F3848" s="3"/>
      <c r="G3848" s="2">
        <v>3</v>
      </c>
      <c r="H3848" s="3"/>
      <c r="I3848" s="69" t="str">
        <f>VLOOKUP(C3848,СПРАВОЧНИК!B:D,2,0)</f>
        <v>ЯПОНИЯ</v>
      </c>
      <c r="J3848" s="69" t="str">
        <f>VLOOKUP(C3848,СПРАВОЧНИК!B:D,3,0)</f>
        <v>ИНОМАРКИ</v>
      </c>
      <c r="K3848" s="69" t="str">
        <f>VLOOKUP(СВОД2023[[#This Row],[ФО]],СПРАВОЧНИК!H:P,2,0)</f>
        <v>Приволжский ФО</v>
      </c>
    </row>
    <row r="3849" spans="1:11" x14ac:dyDescent="0.2">
      <c r="A3849" t="s">
        <v>600</v>
      </c>
      <c r="B3849" t="s">
        <v>591</v>
      </c>
      <c r="C3849" s="1" t="s">
        <v>533</v>
      </c>
      <c r="D3849" s="1" t="s">
        <v>1927</v>
      </c>
      <c r="E3849" s="2"/>
      <c r="F3849" s="3"/>
      <c r="G3849" s="2">
        <v>2</v>
      </c>
      <c r="H3849" s="3"/>
      <c r="I3849" s="69" t="str">
        <f>VLOOKUP(C3849,СПРАВОЧНИК!B:D,2,0)</f>
        <v>ЯПОНИЯ</v>
      </c>
      <c r="J3849" s="69" t="str">
        <f>VLOOKUP(C3849,СПРАВОЧНИК!B:D,3,0)</f>
        <v>ИНОМАРКИ</v>
      </c>
      <c r="K3849" s="69" t="str">
        <f>VLOOKUP(СВОД2023[[#This Row],[ФО]],СПРАВОЧНИК!H:P,2,0)</f>
        <v>Приволжский ФО</v>
      </c>
    </row>
    <row r="3850" spans="1:11" x14ac:dyDescent="0.2">
      <c r="A3850" t="s">
        <v>600</v>
      </c>
      <c r="B3850" t="s">
        <v>591</v>
      </c>
      <c r="C3850" s="1" t="s">
        <v>533</v>
      </c>
      <c r="D3850" s="1" t="s">
        <v>1010</v>
      </c>
      <c r="E3850" s="2">
        <v>11</v>
      </c>
      <c r="F3850" s="3">
        <v>1</v>
      </c>
      <c r="G3850" s="2">
        <v>79</v>
      </c>
      <c r="H3850" s="3">
        <v>8</v>
      </c>
      <c r="I3850" s="69" t="str">
        <f>VLOOKUP(C3850,СПРАВОЧНИК!B:D,2,0)</f>
        <v>ЯПОНИЯ</v>
      </c>
      <c r="J3850" s="69" t="str">
        <f>VLOOKUP(C3850,СПРАВОЧНИК!B:D,3,0)</f>
        <v>ИНОМАРКИ</v>
      </c>
      <c r="K3850" s="69" t="str">
        <f>VLOOKUP(СВОД2023[[#This Row],[ФО]],СПРАВОЧНИК!H:P,2,0)</f>
        <v>Приволжский ФО</v>
      </c>
    </row>
    <row r="3851" spans="1:11" x14ac:dyDescent="0.2">
      <c r="A3851" t="s">
        <v>600</v>
      </c>
      <c r="B3851" t="s">
        <v>591</v>
      </c>
      <c r="C3851" s="1" t="s">
        <v>533</v>
      </c>
      <c r="D3851" s="1" t="s">
        <v>561</v>
      </c>
      <c r="E3851" s="2">
        <v>24</v>
      </c>
      <c r="F3851" s="3">
        <v>10</v>
      </c>
      <c r="G3851" s="2">
        <v>104</v>
      </c>
      <c r="H3851" s="3">
        <v>71</v>
      </c>
      <c r="I3851" s="69" t="str">
        <f>VLOOKUP(C3851,СПРАВОЧНИК!B:D,2,0)</f>
        <v>ЯПОНИЯ</v>
      </c>
      <c r="J3851" s="69" t="str">
        <f>VLOOKUP(C3851,СПРАВОЧНИК!B:D,3,0)</f>
        <v>ИНОМАРКИ</v>
      </c>
      <c r="K3851" s="69" t="str">
        <f>VLOOKUP(СВОД2023[[#This Row],[ФО]],СПРАВОЧНИК!H:P,2,0)</f>
        <v>Приволжский ФО</v>
      </c>
    </row>
    <row r="3852" spans="1:11" x14ac:dyDescent="0.2">
      <c r="A3852" t="s">
        <v>600</v>
      </c>
      <c r="B3852" t="s">
        <v>591</v>
      </c>
      <c r="C3852" s="1" t="s">
        <v>533</v>
      </c>
      <c r="D3852" s="1" t="s">
        <v>1928</v>
      </c>
      <c r="E3852" s="2">
        <v>1</v>
      </c>
      <c r="F3852" s="3">
        <v>1</v>
      </c>
      <c r="G3852" s="2">
        <v>4</v>
      </c>
      <c r="H3852" s="3">
        <v>4</v>
      </c>
      <c r="I3852" s="69" t="str">
        <f>VLOOKUP(C3852,СПРАВОЧНИК!B:D,2,0)</f>
        <v>ЯПОНИЯ</v>
      </c>
      <c r="J3852" s="69" t="str">
        <f>VLOOKUP(C3852,СПРАВОЧНИК!B:D,3,0)</f>
        <v>ИНОМАРКИ</v>
      </c>
      <c r="K3852" s="69" t="str">
        <f>VLOOKUP(СВОД2023[[#This Row],[ФО]],СПРАВОЧНИК!H:P,2,0)</f>
        <v>Приволжский ФО</v>
      </c>
    </row>
    <row r="3853" spans="1:11" x14ac:dyDescent="0.2">
      <c r="A3853" t="s">
        <v>600</v>
      </c>
      <c r="B3853" t="s">
        <v>591</v>
      </c>
      <c r="C3853" s="1" t="s">
        <v>533</v>
      </c>
      <c r="D3853" s="1" t="s">
        <v>1929</v>
      </c>
      <c r="E3853" s="2">
        <v>16</v>
      </c>
      <c r="F3853" s="3">
        <v>9</v>
      </c>
      <c r="G3853" s="2">
        <v>63</v>
      </c>
      <c r="H3853" s="3">
        <v>41</v>
      </c>
      <c r="I3853" s="69" t="str">
        <f>VLOOKUP(C3853,СПРАВОЧНИК!B:D,2,0)</f>
        <v>ЯПОНИЯ</v>
      </c>
      <c r="J3853" s="69" t="str">
        <f>VLOOKUP(C3853,СПРАВОЧНИК!B:D,3,0)</f>
        <v>ИНОМАРКИ</v>
      </c>
      <c r="K3853" s="69" t="str">
        <f>VLOOKUP(СВОД2023[[#This Row],[ФО]],СПРАВОЧНИК!H:P,2,0)</f>
        <v>Приволжский ФО</v>
      </c>
    </row>
    <row r="3854" spans="1:11" x14ac:dyDescent="0.2">
      <c r="A3854" t="s">
        <v>600</v>
      </c>
      <c r="B3854" t="s">
        <v>591</v>
      </c>
      <c r="C3854" s="1" t="s">
        <v>533</v>
      </c>
      <c r="D3854" s="1" t="s">
        <v>1930</v>
      </c>
      <c r="E3854" s="2">
        <v>17</v>
      </c>
      <c r="F3854" s="3">
        <v>11</v>
      </c>
      <c r="G3854" s="2">
        <v>79</v>
      </c>
      <c r="H3854" s="3">
        <v>67</v>
      </c>
      <c r="I3854" s="69" t="str">
        <f>VLOOKUP(C3854,СПРАВОЧНИК!B:D,2,0)</f>
        <v>ЯПОНИЯ</v>
      </c>
      <c r="J3854" s="69" t="str">
        <f>VLOOKUP(C3854,СПРАВОЧНИК!B:D,3,0)</f>
        <v>ИНОМАРКИ</v>
      </c>
      <c r="K3854" s="69" t="str">
        <f>VLOOKUP(СВОД2023[[#This Row],[ФО]],СПРАВОЧНИК!H:P,2,0)</f>
        <v>Приволжский ФО</v>
      </c>
    </row>
    <row r="3855" spans="1:11" x14ac:dyDescent="0.2">
      <c r="A3855" t="s">
        <v>600</v>
      </c>
      <c r="B3855" t="s">
        <v>591</v>
      </c>
      <c r="C3855" s="1" t="s">
        <v>533</v>
      </c>
      <c r="D3855" s="1" t="s">
        <v>1931</v>
      </c>
      <c r="E3855" s="2">
        <v>49</v>
      </c>
      <c r="F3855" s="3">
        <v>22</v>
      </c>
      <c r="G3855" s="2">
        <v>183</v>
      </c>
      <c r="H3855" s="3">
        <v>90</v>
      </c>
      <c r="I3855" s="69" t="str">
        <f>VLOOKUP(C3855,СПРАВОЧНИК!B:D,2,0)</f>
        <v>ЯПОНИЯ</v>
      </c>
      <c r="J3855" s="69" t="str">
        <f>VLOOKUP(C3855,СПРАВОЧНИК!B:D,3,0)</f>
        <v>ИНОМАРКИ</v>
      </c>
      <c r="K3855" s="69" t="str">
        <f>VLOOKUP(СВОД2023[[#This Row],[ФО]],СПРАВОЧНИК!H:P,2,0)</f>
        <v>Приволжский ФО</v>
      </c>
    </row>
    <row r="3856" spans="1:11" x14ac:dyDescent="0.2">
      <c r="A3856" t="s">
        <v>600</v>
      </c>
      <c r="B3856" t="s">
        <v>591</v>
      </c>
      <c r="C3856" s="1" t="s">
        <v>533</v>
      </c>
      <c r="D3856" s="1" t="s">
        <v>1932</v>
      </c>
      <c r="E3856" s="2"/>
      <c r="F3856" s="3"/>
      <c r="G3856" s="2">
        <v>6</v>
      </c>
      <c r="H3856" s="3">
        <v>2</v>
      </c>
      <c r="I3856" s="69" t="str">
        <f>VLOOKUP(C3856,СПРАВОЧНИК!B:D,2,0)</f>
        <v>ЯПОНИЯ</v>
      </c>
      <c r="J3856" s="69" t="str">
        <f>VLOOKUP(C3856,СПРАВОЧНИК!B:D,3,0)</f>
        <v>ИНОМАРКИ</v>
      </c>
      <c r="K3856" s="69" t="str">
        <f>VLOOKUP(СВОД2023[[#This Row],[ФО]],СПРАВОЧНИК!H:P,2,0)</f>
        <v>Приволжский ФО</v>
      </c>
    </row>
    <row r="3857" spans="1:11" x14ac:dyDescent="0.2">
      <c r="A3857" t="s">
        <v>600</v>
      </c>
      <c r="B3857" t="s">
        <v>591</v>
      </c>
      <c r="C3857" s="1" t="s">
        <v>533</v>
      </c>
      <c r="D3857" s="1" t="s">
        <v>562</v>
      </c>
      <c r="E3857" s="2">
        <v>35</v>
      </c>
      <c r="F3857" s="3">
        <v>9</v>
      </c>
      <c r="G3857" s="2">
        <v>152</v>
      </c>
      <c r="H3857" s="3">
        <v>59</v>
      </c>
      <c r="I3857" s="69" t="str">
        <f>VLOOKUP(C3857,СПРАВОЧНИК!B:D,2,0)</f>
        <v>ЯПОНИЯ</v>
      </c>
      <c r="J3857" s="69" t="str">
        <f>VLOOKUP(C3857,СПРАВОЧНИК!B:D,3,0)</f>
        <v>ИНОМАРКИ</v>
      </c>
      <c r="K3857" s="69" t="str">
        <f>VLOOKUP(СВОД2023[[#This Row],[ФО]],СПРАВОЧНИК!H:P,2,0)</f>
        <v>Приволжский ФО</v>
      </c>
    </row>
    <row r="3858" spans="1:11" x14ac:dyDescent="0.2">
      <c r="A3858" t="s">
        <v>600</v>
      </c>
      <c r="B3858" t="s">
        <v>591</v>
      </c>
      <c r="C3858" s="1" t="s">
        <v>533</v>
      </c>
      <c r="D3858" s="1" t="s">
        <v>1933</v>
      </c>
      <c r="E3858" s="2"/>
      <c r="F3858" s="3"/>
      <c r="G3858" s="2">
        <v>2</v>
      </c>
      <c r="H3858" s="3">
        <v>1</v>
      </c>
      <c r="I3858" s="69" t="str">
        <f>VLOOKUP(C3858,СПРАВОЧНИК!B:D,2,0)</f>
        <v>ЯПОНИЯ</v>
      </c>
      <c r="J3858" s="69" t="str">
        <f>VLOOKUP(C3858,СПРАВОЧНИК!B:D,3,0)</f>
        <v>ИНОМАРКИ</v>
      </c>
      <c r="K3858" s="69" t="str">
        <f>VLOOKUP(СВОД2023[[#This Row],[ФО]],СПРАВОЧНИК!H:P,2,0)</f>
        <v>Приволжский ФО</v>
      </c>
    </row>
    <row r="3859" spans="1:11" x14ac:dyDescent="0.2">
      <c r="A3859" t="s">
        <v>600</v>
      </c>
      <c r="B3859" t="s">
        <v>591</v>
      </c>
      <c r="C3859" s="1" t="s">
        <v>533</v>
      </c>
      <c r="D3859" s="1" t="s">
        <v>1934</v>
      </c>
      <c r="E3859" s="2">
        <v>2</v>
      </c>
      <c r="F3859" s="3">
        <v>2</v>
      </c>
      <c r="G3859" s="2">
        <v>9</v>
      </c>
      <c r="H3859" s="3">
        <v>10</v>
      </c>
      <c r="I3859" s="69" t="str">
        <f>VLOOKUP(C3859,СПРАВОЧНИК!B:D,2,0)</f>
        <v>ЯПОНИЯ</v>
      </c>
      <c r="J3859" s="69" t="str">
        <f>VLOOKUP(C3859,СПРАВОЧНИК!B:D,3,0)</f>
        <v>ИНОМАРКИ</v>
      </c>
      <c r="K3859" s="69" t="str">
        <f>VLOOKUP(СВОД2023[[#This Row],[ФО]],СПРАВОЧНИК!H:P,2,0)</f>
        <v>Приволжский ФО</v>
      </c>
    </row>
    <row r="3860" spans="1:11" x14ac:dyDescent="0.2">
      <c r="A3860" t="s">
        <v>600</v>
      </c>
      <c r="B3860" t="s">
        <v>591</v>
      </c>
      <c r="C3860" s="1" t="s">
        <v>533</v>
      </c>
      <c r="D3860" s="1" t="s">
        <v>1935</v>
      </c>
      <c r="E3860" s="2">
        <v>1</v>
      </c>
      <c r="F3860" s="3">
        <v>1</v>
      </c>
      <c r="G3860" s="2">
        <v>6</v>
      </c>
      <c r="H3860" s="3">
        <v>10</v>
      </c>
      <c r="I3860" s="69" t="str">
        <f>VLOOKUP(C3860,СПРАВОЧНИК!B:D,2,0)</f>
        <v>ЯПОНИЯ</v>
      </c>
      <c r="J3860" s="69" t="str">
        <f>VLOOKUP(C3860,СПРАВОЧНИК!B:D,3,0)</f>
        <v>ИНОМАРКИ</v>
      </c>
      <c r="K3860" s="69" t="str">
        <f>VLOOKUP(СВОД2023[[#This Row],[ФО]],СПРАВОЧНИК!H:P,2,0)</f>
        <v>Приволжский ФО</v>
      </c>
    </row>
    <row r="3861" spans="1:11" x14ac:dyDescent="0.2">
      <c r="A3861" t="s">
        <v>600</v>
      </c>
      <c r="B3861" t="s">
        <v>591</v>
      </c>
      <c r="C3861" s="1" t="s">
        <v>533</v>
      </c>
      <c r="D3861" s="1" t="s">
        <v>1936</v>
      </c>
      <c r="E3861" s="2">
        <v>27</v>
      </c>
      <c r="F3861" s="3">
        <v>5</v>
      </c>
      <c r="G3861" s="2">
        <v>136</v>
      </c>
      <c r="H3861" s="3">
        <v>30</v>
      </c>
      <c r="I3861" s="69" t="str">
        <f>VLOOKUP(C3861,СПРАВОЧНИК!B:D,2,0)</f>
        <v>ЯПОНИЯ</v>
      </c>
      <c r="J3861" s="69" t="str">
        <f>VLOOKUP(C3861,СПРАВОЧНИК!B:D,3,0)</f>
        <v>ИНОМАРКИ</v>
      </c>
      <c r="K3861" s="69" t="str">
        <f>VLOOKUP(СВОД2023[[#This Row],[ФО]],СПРАВОЧНИК!H:P,2,0)</f>
        <v>Приволжский ФО</v>
      </c>
    </row>
    <row r="3862" spans="1:11" x14ac:dyDescent="0.2">
      <c r="A3862" t="s">
        <v>600</v>
      </c>
      <c r="B3862" t="s">
        <v>591</v>
      </c>
      <c r="C3862" s="1" t="s">
        <v>533</v>
      </c>
      <c r="D3862" s="1" t="s">
        <v>563</v>
      </c>
      <c r="E3862" s="2">
        <v>57</v>
      </c>
      <c r="F3862" s="3">
        <v>53</v>
      </c>
      <c r="G3862" s="2">
        <v>291</v>
      </c>
      <c r="H3862" s="3">
        <v>206</v>
      </c>
      <c r="I3862" s="69" t="str">
        <f>VLOOKUP(C3862,СПРАВОЧНИК!B:D,2,0)</f>
        <v>ЯПОНИЯ</v>
      </c>
      <c r="J3862" s="69" t="str">
        <f>VLOOKUP(C3862,СПРАВОЧНИК!B:D,3,0)</f>
        <v>ИНОМАРКИ</v>
      </c>
      <c r="K3862" s="69" t="str">
        <f>VLOOKUP(СВОД2023[[#This Row],[ФО]],СПРАВОЧНИК!H:P,2,0)</f>
        <v>Приволжский ФО</v>
      </c>
    </row>
    <row r="3863" spans="1:11" x14ac:dyDescent="0.2">
      <c r="A3863" t="s">
        <v>600</v>
      </c>
      <c r="B3863" t="s">
        <v>591</v>
      </c>
      <c r="C3863" s="1" t="s">
        <v>533</v>
      </c>
      <c r="D3863" s="1" t="s">
        <v>1937</v>
      </c>
      <c r="E3863" s="2">
        <v>3</v>
      </c>
      <c r="F3863" s="3">
        <v>1</v>
      </c>
      <c r="G3863" s="2">
        <v>8</v>
      </c>
      <c r="H3863" s="3">
        <v>5</v>
      </c>
      <c r="I3863" s="69" t="str">
        <f>VLOOKUP(C3863,СПРАВОЧНИК!B:D,2,0)</f>
        <v>ЯПОНИЯ</v>
      </c>
      <c r="J3863" s="69" t="str">
        <f>VLOOKUP(C3863,СПРАВОЧНИК!B:D,3,0)</f>
        <v>ИНОМАРКИ</v>
      </c>
      <c r="K3863" s="69" t="str">
        <f>VLOOKUP(СВОД2023[[#This Row],[ФО]],СПРАВОЧНИК!H:P,2,0)</f>
        <v>Приволжский ФО</v>
      </c>
    </row>
    <row r="3864" spans="1:11" x14ac:dyDescent="0.2">
      <c r="A3864" t="s">
        <v>600</v>
      </c>
      <c r="B3864" t="s">
        <v>591</v>
      </c>
      <c r="C3864" s="1" t="s">
        <v>564</v>
      </c>
      <c r="D3864" s="1" t="s">
        <v>2350</v>
      </c>
      <c r="E3864" s="2"/>
      <c r="F3864" s="3"/>
      <c r="G3864" s="2"/>
      <c r="H3864" s="3">
        <v>1</v>
      </c>
      <c r="I3864" s="69" t="str">
        <f>VLOOKUP(C3864,СПРАВОЧНИК!B:D,2,0)</f>
        <v>РОССИЯ</v>
      </c>
      <c r="J3864" s="69" t="str">
        <f>VLOOKUP(C3864,СПРАВОЧНИК!B:D,3,0)</f>
        <v>ОТЕЧЕСТВЕННЫЕ</v>
      </c>
      <c r="K3864" s="69" t="str">
        <f>VLOOKUP(СВОД2023[[#This Row],[ФО]],СПРАВОЧНИК!H:P,2,0)</f>
        <v>Приволжский ФО</v>
      </c>
    </row>
    <row r="3865" spans="1:11" x14ac:dyDescent="0.2">
      <c r="A3865" t="s">
        <v>600</v>
      </c>
      <c r="B3865" t="s">
        <v>591</v>
      </c>
      <c r="C3865" s="1" t="s">
        <v>564</v>
      </c>
      <c r="D3865" s="1" t="s">
        <v>565</v>
      </c>
      <c r="E3865" s="2">
        <v>286</v>
      </c>
      <c r="F3865" s="3">
        <v>309</v>
      </c>
      <c r="G3865" s="2">
        <v>1576</v>
      </c>
      <c r="H3865" s="3">
        <v>1629</v>
      </c>
      <c r="I3865" s="69" t="str">
        <f>VLOOKUP(C3865,СПРАВОЧНИК!B:D,2,0)</f>
        <v>РОССИЯ</v>
      </c>
      <c r="J3865" s="69" t="str">
        <f>VLOOKUP(C3865,СПРАВОЧНИК!B:D,3,0)</f>
        <v>ОТЕЧЕСТВЕННЫЕ</v>
      </c>
      <c r="K3865" s="69" t="str">
        <f>VLOOKUP(СВОД2023[[#This Row],[ФО]],СПРАВОЧНИК!H:P,2,0)</f>
        <v>Приволжский ФО</v>
      </c>
    </row>
    <row r="3866" spans="1:11" x14ac:dyDescent="0.2">
      <c r="A3866" t="s">
        <v>600</v>
      </c>
      <c r="B3866" t="s">
        <v>591</v>
      </c>
      <c r="C3866" s="1" t="s">
        <v>564</v>
      </c>
      <c r="D3866" s="1" t="s">
        <v>2351</v>
      </c>
      <c r="E3866" s="2">
        <v>2</v>
      </c>
      <c r="F3866" s="3">
        <v>2</v>
      </c>
      <c r="G3866" s="2">
        <v>5</v>
      </c>
      <c r="H3866" s="3">
        <v>2</v>
      </c>
      <c r="I3866" s="69" t="str">
        <f>VLOOKUP(C3866,СПРАВОЧНИК!B:D,2,0)</f>
        <v>РОССИЯ</v>
      </c>
      <c r="J3866" s="69" t="str">
        <f>VLOOKUP(C3866,СПРАВОЧНИК!B:D,3,0)</f>
        <v>ОТЕЧЕСТВЕННЫЕ</v>
      </c>
      <c r="K3866" s="69" t="str">
        <f>VLOOKUP(СВОД2023[[#This Row],[ФО]],СПРАВОЧНИК!H:P,2,0)</f>
        <v>Приволжский ФО</v>
      </c>
    </row>
    <row r="3867" spans="1:11" x14ac:dyDescent="0.2">
      <c r="A3867" t="s">
        <v>600</v>
      </c>
      <c r="B3867" t="s">
        <v>591</v>
      </c>
      <c r="C3867" s="1" t="s">
        <v>564</v>
      </c>
      <c r="D3867" s="1" t="s">
        <v>1938</v>
      </c>
      <c r="E3867" s="2">
        <v>4</v>
      </c>
      <c r="F3867" s="3">
        <v>2</v>
      </c>
      <c r="G3867" s="2">
        <v>18</v>
      </c>
      <c r="H3867" s="3">
        <v>12</v>
      </c>
      <c r="I3867" s="69" t="str">
        <f>VLOOKUP(C3867,СПРАВОЧНИК!B:D,2,0)</f>
        <v>РОССИЯ</v>
      </c>
      <c r="J3867" s="69" t="str">
        <f>VLOOKUP(C3867,СПРАВОЧНИК!B:D,3,0)</f>
        <v>ОТЕЧЕСТВЕННЫЕ</v>
      </c>
      <c r="K3867" s="69" t="str">
        <f>VLOOKUP(СВОД2023[[#This Row],[ФО]],СПРАВОЧНИК!H:P,2,0)</f>
        <v>Приволжский ФО</v>
      </c>
    </row>
    <row r="3868" spans="1:11" x14ac:dyDescent="0.2">
      <c r="A3868" t="s">
        <v>600</v>
      </c>
      <c r="B3868" t="s">
        <v>591</v>
      </c>
      <c r="C3868" s="1" t="s">
        <v>564</v>
      </c>
      <c r="D3868" s="1" t="s">
        <v>1939</v>
      </c>
      <c r="E3868" s="2"/>
      <c r="F3868" s="3"/>
      <c r="G3868" s="2">
        <v>2</v>
      </c>
      <c r="H3868" s="3">
        <v>3</v>
      </c>
      <c r="I3868" s="69" t="str">
        <f>VLOOKUP(C3868,СПРАВОЧНИК!B:D,2,0)</f>
        <v>РОССИЯ</v>
      </c>
      <c r="J3868" s="69" t="str">
        <f>VLOOKUP(C3868,СПРАВОЧНИК!B:D,3,0)</f>
        <v>ОТЕЧЕСТВЕННЫЕ</v>
      </c>
      <c r="K3868" s="69" t="str">
        <f>VLOOKUP(СВОД2023[[#This Row],[ФО]],СПРАВОЧНИК!H:P,2,0)</f>
        <v>Приволжский ФО</v>
      </c>
    </row>
    <row r="3869" spans="1:11" x14ac:dyDescent="0.2">
      <c r="A3869" t="s">
        <v>600</v>
      </c>
      <c r="B3869" t="s">
        <v>591</v>
      </c>
      <c r="C3869" s="1" t="s">
        <v>564</v>
      </c>
      <c r="D3869" s="1" t="s">
        <v>1940</v>
      </c>
      <c r="E3869" s="2">
        <v>4</v>
      </c>
      <c r="F3869" s="3">
        <v>3</v>
      </c>
      <c r="G3869" s="2">
        <v>16</v>
      </c>
      <c r="H3869" s="3">
        <v>30</v>
      </c>
      <c r="I3869" s="69" t="str">
        <f>VLOOKUP(C3869,СПРАВОЧНИК!B:D,2,0)</f>
        <v>РОССИЯ</v>
      </c>
      <c r="J3869" s="69" t="str">
        <f>VLOOKUP(C3869,СПРАВОЧНИК!B:D,3,0)</f>
        <v>ОТЕЧЕСТВЕННЫЕ</v>
      </c>
      <c r="K3869" s="69" t="str">
        <f>VLOOKUP(СВОД2023[[#This Row],[ФО]],СПРАВОЧНИК!H:P,2,0)</f>
        <v>Приволжский ФО</v>
      </c>
    </row>
    <row r="3870" spans="1:11" x14ac:dyDescent="0.2">
      <c r="A3870" t="s">
        <v>600</v>
      </c>
      <c r="B3870" t="s">
        <v>591</v>
      </c>
      <c r="C3870" s="1" t="s">
        <v>564</v>
      </c>
      <c r="D3870" s="1" t="s">
        <v>1941</v>
      </c>
      <c r="E3870" s="2">
        <v>6</v>
      </c>
      <c r="F3870" s="3">
        <v>5</v>
      </c>
      <c r="G3870" s="2">
        <v>19</v>
      </c>
      <c r="H3870" s="3">
        <v>22</v>
      </c>
      <c r="I3870" s="69" t="str">
        <f>VLOOKUP(C3870,СПРАВОЧНИК!B:D,2,0)</f>
        <v>РОССИЯ</v>
      </c>
      <c r="J3870" s="69" t="str">
        <f>VLOOKUP(C3870,СПРАВОЧНИК!B:D,3,0)</f>
        <v>ОТЕЧЕСТВЕННЫЕ</v>
      </c>
      <c r="K3870" s="69" t="str">
        <f>VLOOKUP(СВОД2023[[#This Row],[ФО]],СПРАВОЧНИК!H:P,2,0)</f>
        <v>Приволжский ФО</v>
      </c>
    </row>
    <row r="3871" spans="1:11" x14ac:dyDescent="0.2">
      <c r="A3871" t="s">
        <v>600</v>
      </c>
      <c r="B3871" t="s">
        <v>591</v>
      </c>
      <c r="C3871" s="1" t="s">
        <v>564</v>
      </c>
      <c r="D3871" s="1" t="s">
        <v>566</v>
      </c>
      <c r="E3871" s="2">
        <v>362</v>
      </c>
      <c r="F3871" s="3">
        <v>302</v>
      </c>
      <c r="G3871" s="2">
        <v>2074</v>
      </c>
      <c r="H3871" s="3">
        <v>2080</v>
      </c>
      <c r="I3871" s="69" t="str">
        <f>VLOOKUP(C3871,СПРАВОЧНИК!B:D,2,0)</f>
        <v>РОССИЯ</v>
      </c>
      <c r="J3871" s="69" t="str">
        <f>VLOOKUP(C3871,СПРАВОЧНИК!B:D,3,0)</f>
        <v>ОТЕЧЕСТВЕННЫЕ</v>
      </c>
      <c r="K3871" s="69" t="str">
        <f>VLOOKUP(СВОД2023[[#This Row],[ФО]],СПРАВОЧНИК!H:P,2,0)</f>
        <v>Приволжский ФО</v>
      </c>
    </row>
    <row r="3872" spans="1:11" x14ac:dyDescent="0.2">
      <c r="A3872" t="s">
        <v>600</v>
      </c>
      <c r="B3872" t="s">
        <v>591</v>
      </c>
      <c r="C3872" s="1" t="s">
        <v>564</v>
      </c>
      <c r="D3872" s="1" t="s">
        <v>1942</v>
      </c>
      <c r="E3872" s="2">
        <v>3</v>
      </c>
      <c r="F3872" s="3">
        <v>4</v>
      </c>
      <c r="G3872" s="2">
        <v>20</v>
      </c>
      <c r="H3872" s="3">
        <v>23</v>
      </c>
      <c r="I3872" s="69" t="str">
        <f>VLOOKUP(C3872,СПРАВОЧНИК!B:D,2,0)</f>
        <v>РОССИЯ</v>
      </c>
      <c r="J3872" s="69" t="str">
        <f>VLOOKUP(C3872,СПРАВОЧНИК!B:D,3,0)</f>
        <v>ОТЕЧЕСТВЕННЫЕ</v>
      </c>
      <c r="K3872" s="69" t="str">
        <f>VLOOKUP(СВОД2023[[#This Row],[ФО]],СПРАВОЧНИК!H:P,2,0)</f>
        <v>Приволжский ФО</v>
      </c>
    </row>
    <row r="3873" spans="1:11" x14ac:dyDescent="0.2">
      <c r="A3873" t="s">
        <v>600</v>
      </c>
      <c r="B3873" t="s">
        <v>591</v>
      </c>
      <c r="C3873" s="1" t="s">
        <v>564</v>
      </c>
      <c r="D3873" s="1" t="s">
        <v>2352</v>
      </c>
      <c r="E3873" s="2">
        <v>1</v>
      </c>
      <c r="F3873" s="3"/>
      <c r="G3873" s="2">
        <v>3</v>
      </c>
      <c r="H3873" s="3">
        <v>2</v>
      </c>
      <c r="I3873" s="69" t="str">
        <f>VLOOKUP(C3873,СПРАВОЧНИК!B:D,2,0)</f>
        <v>РОССИЯ</v>
      </c>
      <c r="J3873" s="69" t="str">
        <f>VLOOKUP(C3873,СПРАВОЧНИК!B:D,3,0)</f>
        <v>ОТЕЧЕСТВЕННЫЕ</v>
      </c>
      <c r="K3873" s="69" t="str">
        <f>VLOOKUP(СВОД2023[[#This Row],[ФО]],СПРАВОЧНИК!H:P,2,0)</f>
        <v>Приволжский ФО</v>
      </c>
    </row>
    <row r="3874" spans="1:11" x14ac:dyDescent="0.2">
      <c r="A3874" t="s">
        <v>600</v>
      </c>
      <c r="B3874" t="s">
        <v>591</v>
      </c>
      <c r="C3874" s="1" t="s">
        <v>564</v>
      </c>
      <c r="D3874" s="1" t="s">
        <v>1943</v>
      </c>
      <c r="E3874" s="2">
        <v>15</v>
      </c>
      <c r="F3874" s="3">
        <v>20</v>
      </c>
      <c r="G3874" s="2">
        <v>66</v>
      </c>
      <c r="H3874" s="3">
        <v>62</v>
      </c>
      <c r="I3874" s="69" t="str">
        <f>VLOOKUP(C3874,СПРАВОЧНИК!B:D,2,0)</f>
        <v>РОССИЯ</v>
      </c>
      <c r="J3874" s="69" t="str">
        <f>VLOOKUP(C3874,СПРАВОЧНИК!B:D,3,0)</f>
        <v>ОТЕЧЕСТВЕННЫЕ</v>
      </c>
      <c r="K3874" s="69" t="str">
        <f>VLOOKUP(СВОД2023[[#This Row],[ФО]],СПРАВОЧНИК!H:P,2,0)</f>
        <v>Приволжский ФО</v>
      </c>
    </row>
    <row r="3875" spans="1:11" x14ac:dyDescent="0.2">
      <c r="A3875" t="s">
        <v>600</v>
      </c>
      <c r="B3875" t="s">
        <v>591</v>
      </c>
      <c r="C3875" s="1" t="s">
        <v>564</v>
      </c>
      <c r="D3875" s="1" t="s">
        <v>1944</v>
      </c>
      <c r="E3875" s="2">
        <v>20</v>
      </c>
      <c r="F3875" s="3">
        <v>21</v>
      </c>
      <c r="G3875" s="2">
        <v>71</v>
      </c>
      <c r="H3875" s="3">
        <v>77</v>
      </c>
      <c r="I3875" s="69" t="str">
        <f>VLOOKUP(C3875,СПРАВОЧНИК!B:D,2,0)</f>
        <v>РОССИЯ</v>
      </c>
      <c r="J3875" s="69" t="str">
        <f>VLOOKUP(C3875,СПРАВОЧНИК!B:D,3,0)</f>
        <v>ОТЕЧЕСТВЕННЫЕ</v>
      </c>
      <c r="K3875" s="69" t="str">
        <f>VLOOKUP(СВОД2023[[#This Row],[ФО]],СПРАВОЧНИК!H:P,2,0)</f>
        <v>Приволжский ФО</v>
      </c>
    </row>
    <row r="3876" spans="1:11" x14ac:dyDescent="0.2">
      <c r="A3876" t="s">
        <v>600</v>
      </c>
      <c r="B3876" t="s">
        <v>591</v>
      </c>
      <c r="C3876" s="1" t="s">
        <v>564</v>
      </c>
      <c r="D3876" s="1" t="s">
        <v>567</v>
      </c>
      <c r="E3876" s="2"/>
      <c r="F3876" s="3">
        <v>1</v>
      </c>
      <c r="G3876" s="2"/>
      <c r="H3876" s="3">
        <v>4</v>
      </c>
      <c r="I3876" s="69" t="str">
        <f>VLOOKUP(C3876,СПРАВОЧНИК!B:D,2,0)</f>
        <v>РОССИЯ</v>
      </c>
      <c r="J3876" s="69" t="str">
        <f>VLOOKUP(C3876,СПРАВОЧНИК!B:D,3,0)</f>
        <v>ОТЕЧЕСТВЕННЫЕ</v>
      </c>
      <c r="K3876" s="69" t="str">
        <f>VLOOKUP(СВОД2023[[#This Row],[ФО]],СПРАВОЧНИК!H:P,2,0)</f>
        <v>Приволжский ФО</v>
      </c>
    </row>
    <row r="3877" spans="1:11" x14ac:dyDescent="0.2">
      <c r="A3877" t="s">
        <v>600</v>
      </c>
      <c r="B3877" t="s">
        <v>591</v>
      </c>
      <c r="C3877" s="1" t="s">
        <v>568</v>
      </c>
      <c r="D3877" s="1" t="s">
        <v>1011</v>
      </c>
      <c r="E3877" s="2">
        <v>6</v>
      </c>
      <c r="F3877" s="3">
        <v>3</v>
      </c>
      <c r="G3877" s="2">
        <v>27</v>
      </c>
      <c r="H3877" s="3">
        <v>5</v>
      </c>
      <c r="I3877" s="69" t="str">
        <f>VLOOKUP(C3877,СПРАВОЧНИК!B:D,2,0)</f>
        <v>ЕВРОПА</v>
      </c>
      <c r="J3877" s="69" t="str">
        <f>VLOOKUP(C3877,СПРАВОЧНИК!B:D,3,0)</f>
        <v>ИНОМАРКИ</v>
      </c>
      <c r="K3877" s="69" t="str">
        <f>VLOOKUP(СВОД2023[[#This Row],[ФО]],СПРАВОЧНИК!H:P,2,0)</f>
        <v>Приволжский ФО</v>
      </c>
    </row>
    <row r="3878" spans="1:11" x14ac:dyDescent="0.2">
      <c r="A3878" t="s">
        <v>600</v>
      </c>
      <c r="B3878" t="s">
        <v>591</v>
      </c>
      <c r="C3878" s="1" t="s">
        <v>568</v>
      </c>
      <c r="D3878" s="1" t="s">
        <v>1945</v>
      </c>
      <c r="E3878" s="2">
        <v>18</v>
      </c>
      <c r="F3878" s="3">
        <v>8</v>
      </c>
      <c r="G3878" s="2">
        <v>45</v>
      </c>
      <c r="H3878" s="3">
        <v>27</v>
      </c>
      <c r="I3878" s="69" t="str">
        <f>VLOOKUP(C3878,СПРАВОЧНИК!B:D,2,0)</f>
        <v>ЕВРОПА</v>
      </c>
      <c r="J3878" s="69" t="str">
        <f>VLOOKUP(C3878,СПРАВОЧНИК!B:D,3,0)</f>
        <v>ИНОМАРКИ</v>
      </c>
      <c r="K3878" s="69" t="str">
        <f>VLOOKUP(СВОД2023[[#This Row],[ФО]],СПРАВОЧНИК!H:P,2,0)</f>
        <v>Приволжский ФО</v>
      </c>
    </row>
    <row r="3879" spans="1:11" x14ac:dyDescent="0.2">
      <c r="A3879" t="s">
        <v>600</v>
      </c>
      <c r="B3879" t="s">
        <v>591</v>
      </c>
      <c r="C3879" s="1" t="s">
        <v>568</v>
      </c>
      <c r="D3879" s="1" t="s">
        <v>1012</v>
      </c>
      <c r="E3879" s="2">
        <v>17</v>
      </c>
      <c r="F3879" s="3">
        <v>19</v>
      </c>
      <c r="G3879" s="2">
        <v>98</v>
      </c>
      <c r="H3879" s="3">
        <v>90</v>
      </c>
      <c r="I3879" s="69" t="str">
        <f>VLOOKUP(C3879,СПРАВОЧНИК!B:D,2,0)</f>
        <v>ЕВРОПА</v>
      </c>
      <c r="J3879" s="69" t="str">
        <f>VLOOKUP(C3879,СПРАВОЧНИК!B:D,3,0)</f>
        <v>ИНОМАРКИ</v>
      </c>
      <c r="K3879" s="69" t="str">
        <f>VLOOKUP(СВОД2023[[#This Row],[ФО]],СПРАВОЧНИК!H:P,2,0)</f>
        <v>Приволжский ФО</v>
      </c>
    </row>
    <row r="3880" spans="1:11" x14ac:dyDescent="0.2">
      <c r="A3880" t="s">
        <v>600</v>
      </c>
      <c r="B3880" t="s">
        <v>591</v>
      </c>
      <c r="C3880" s="1" t="s">
        <v>568</v>
      </c>
      <c r="D3880" s="1" t="s">
        <v>1013</v>
      </c>
      <c r="E3880" s="2">
        <v>97</v>
      </c>
      <c r="F3880" s="3">
        <v>53</v>
      </c>
      <c r="G3880" s="2">
        <v>512</v>
      </c>
      <c r="H3880" s="3">
        <v>298</v>
      </c>
      <c r="I3880" s="69" t="str">
        <f>VLOOKUP(C3880,СПРАВОЧНИК!B:D,2,0)</f>
        <v>ЕВРОПА</v>
      </c>
      <c r="J3880" s="69" t="str">
        <f>VLOOKUP(C3880,СПРАВОЧНИК!B:D,3,0)</f>
        <v>ИНОМАРКИ</v>
      </c>
      <c r="K3880" s="69" t="str">
        <f>VLOOKUP(СВОД2023[[#This Row],[ФО]],СПРАВОЧНИК!H:P,2,0)</f>
        <v>Приволжский ФО</v>
      </c>
    </row>
    <row r="3881" spans="1:11" x14ac:dyDescent="0.2">
      <c r="A3881" t="s">
        <v>600</v>
      </c>
      <c r="B3881" t="s">
        <v>591</v>
      </c>
      <c r="C3881" s="1" t="s">
        <v>568</v>
      </c>
      <c r="D3881" s="1" t="s">
        <v>2353</v>
      </c>
      <c r="E3881" s="2">
        <v>1</v>
      </c>
      <c r="F3881" s="3"/>
      <c r="G3881" s="2">
        <v>1</v>
      </c>
      <c r="H3881" s="3"/>
      <c r="I3881" s="69" t="str">
        <f>VLOOKUP(C3881,СПРАВОЧНИК!B:D,2,0)</f>
        <v>ЕВРОПА</v>
      </c>
      <c r="J3881" s="69" t="str">
        <f>VLOOKUP(C3881,СПРАВОЧНИК!B:D,3,0)</f>
        <v>ИНОМАРКИ</v>
      </c>
      <c r="K3881" s="69" t="str">
        <f>VLOOKUP(СВОД2023[[#This Row],[ФО]],СПРАВОЧНИК!H:P,2,0)</f>
        <v>Приволжский ФО</v>
      </c>
    </row>
    <row r="3882" spans="1:11" x14ac:dyDescent="0.2">
      <c r="A3882" t="s">
        <v>600</v>
      </c>
      <c r="B3882" t="s">
        <v>591</v>
      </c>
      <c r="C3882" s="1" t="s">
        <v>568</v>
      </c>
      <c r="D3882" s="1" t="s">
        <v>1946</v>
      </c>
      <c r="E3882" s="2">
        <v>2</v>
      </c>
      <c r="F3882" s="3"/>
      <c r="G3882" s="2">
        <v>7</v>
      </c>
      <c r="H3882" s="3">
        <v>3</v>
      </c>
      <c r="I3882" s="69" t="str">
        <f>VLOOKUP(C3882,СПРАВОЧНИК!B:D,2,0)</f>
        <v>ЕВРОПА</v>
      </c>
      <c r="J3882" s="69" t="str">
        <f>VLOOKUP(C3882,СПРАВОЧНИК!B:D,3,0)</f>
        <v>ИНОМАРКИ</v>
      </c>
      <c r="K3882" s="69" t="str">
        <f>VLOOKUP(СВОД2023[[#This Row],[ФО]],СПРАВОЧНИК!H:P,2,0)</f>
        <v>Приволжский ФО</v>
      </c>
    </row>
    <row r="3883" spans="1:11" x14ac:dyDescent="0.2">
      <c r="A3883" t="s">
        <v>600</v>
      </c>
      <c r="B3883" t="s">
        <v>591</v>
      </c>
      <c r="C3883" s="1" t="s">
        <v>568</v>
      </c>
      <c r="D3883" s="1" t="s">
        <v>2354</v>
      </c>
      <c r="E3883" s="2"/>
      <c r="F3883" s="3"/>
      <c r="G3883" s="2">
        <v>6</v>
      </c>
      <c r="H3883" s="3">
        <v>5</v>
      </c>
      <c r="I3883" s="69" t="str">
        <f>VLOOKUP(C3883,СПРАВОЧНИК!B:D,2,0)</f>
        <v>ЕВРОПА</v>
      </c>
      <c r="J3883" s="69" t="str">
        <f>VLOOKUP(C3883,СПРАВОЧНИК!B:D,3,0)</f>
        <v>ИНОМАРКИ</v>
      </c>
      <c r="K3883" s="69" t="str">
        <f>VLOOKUP(СВОД2023[[#This Row],[ФО]],СПРАВОЧНИК!H:P,2,0)</f>
        <v>Приволжский ФО</v>
      </c>
    </row>
    <row r="3884" spans="1:11" x14ac:dyDescent="0.2">
      <c r="A3884" t="s">
        <v>600</v>
      </c>
      <c r="B3884" t="s">
        <v>591</v>
      </c>
      <c r="C3884" s="1" t="s">
        <v>568</v>
      </c>
      <c r="D3884" s="1" t="s">
        <v>1015</v>
      </c>
      <c r="E3884" s="2">
        <v>369</v>
      </c>
      <c r="F3884" s="3">
        <v>271</v>
      </c>
      <c r="G3884" s="2">
        <v>2021</v>
      </c>
      <c r="H3884" s="3">
        <v>1324</v>
      </c>
      <c r="I3884" s="69" t="str">
        <f>VLOOKUP(C3884,СПРАВОЧНИК!B:D,2,0)</f>
        <v>ЕВРОПА</v>
      </c>
      <c r="J3884" s="69" t="str">
        <f>VLOOKUP(C3884,СПРАВОЧНИК!B:D,3,0)</f>
        <v>ИНОМАРКИ</v>
      </c>
      <c r="K3884" s="69" t="str">
        <f>VLOOKUP(СВОД2023[[#This Row],[ФО]],СПРАВОЧНИК!H:P,2,0)</f>
        <v>Приволжский ФО</v>
      </c>
    </row>
    <row r="3885" spans="1:11" x14ac:dyDescent="0.2">
      <c r="A3885" t="s">
        <v>600</v>
      </c>
      <c r="B3885" t="s">
        <v>591</v>
      </c>
      <c r="C3885" s="1" t="s">
        <v>568</v>
      </c>
      <c r="D3885" s="1" t="s">
        <v>1947</v>
      </c>
      <c r="E3885" s="2">
        <v>54</v>
      </c>
      <c r="F3885" s="3">
        <v>45</v>
      </c>
      <c r="G3885" s="2">
        <v>300</v>
      </c>
      <c r="H3885" s="3">
        <v>193</v>
      </c>
      <c r="I3885" s="69" t="str">
        <f>VLOOKUP(C3885,СПРАВОЧНИК!B:D,2,0)</f>
        <v>ЕВРОПА</v>
      </c>
      <c r="J3885" s="69" t="str">
        <f>VLOOKUP(C3885,СПРАВОЧНИК!B:D,3,0)</f>
        <v>ИНОМАРКИ</v>
      </c>
      <c r="K3885" s="69" t="str">
        <f>VLOOKUP(СВОД2023[[#This Row],[ФО]],СПРАВОЧНИК!H:P,2,0)</f>
        <v>Приволжский ФО</v>
      </c>
    </row>
    <row r="3886" spans="1:11" x14ac:dyDescent="0.2">
      <c r="A3886" t="s">
        <v>600</v>
      </c>
      <c r="B3886" t="s">
        <v>591</v>
      </c>
      <c r="C3886" s="1" t="s">
        <v>568</v>
      </c>
      <c r="D3886" s="1" t="s">
        <v>1017</v>
      </c>
      <c r="E3886" s="2">
        <v>4</v>
      </c>
      <c r="F3886" s="3"/>
      <c r="G3886" s="2">
        <v>8</v>
      </c>
      <c r="H3886" s="3"/>
      <c r="I3886" s="69" t="str">
        <f>VLOOKUP(C3886,СПРАВОЧНИК!B:D,2,0)</f>
        <v>ЕВРОПА</v>
      </c>
      <c r="J3886" s="69" t="str">
        <f>VLOOKUP(C3886,СПРАВОЧНИК!B:D,3,0)</f>
        <v>ИНОМАРКИ</v>
      </c>
      <c r="K3886" s="69" t="str">
        <f>VLOOKUP(СВОД2023[[#This Row],[ФО]],СПРАВОЧНИК!H:P,2,0)</f>
        <v>Приволжский ФО</v>
      </c>
    </row>
    <row r="3887" spans="1:11" x14ac:dyDescent="0.2">
      <c r="A3887" t="s">
        <v>600</v>
      </c>
      <c r="B3887" t="s">
        <v>591</v>
      </c>
      <c r="C3887" s="1" t="s">
        <v>568</v>
      </c>
      <c r="D3887" s="1" t="s">
        <v>1018</v>
      </c>
      <c r="E3887" s="2"/>
      <c r="F3887" s="3"/>
      <c r="G3887" s="2">
        <v>5</v>
      </c>
      <c r="H3887" s="3"/>
      <c r="I3887" s="69" t="str">
        <f>VLOOKUP(C3887,СПРАВОЧНИК!B:D,2,0)</f>
        <v>ЕВРОПА</v>
      </c>
      <c r="J3887" s="69" t="str">
        <f>VLOOKUP(C3887,СПРАВОЧНИК!B:D,3,0)</f>
        <v>ИНОМАРКИ</v>
      </c>
      <c r="K3887" s="69" t="str">
        <f>VLOOKUP(СВОД2023[[#This Row],[ФО]],СПРАВОЧНИК!H:P,2,0)</f>
        <v>Приволжский ФО</v>
      </c>
    </row>
    <row r="3888" spans="1:11" x14ac:dyDescent="0.2">
      <c r="A3888" t="s">
        <v>600</v>
      </c>
      <c r="B3888" t="s">
        <v>591</v>
      </c>
      <c r="C3888" s="1" t="s">
        <v>568</v>
      </c>
      <c r="D3888" s="1" t="s">
        <v>569</v>
      </c>
      <c r="E3888" s="2">
        <v>508</v>
      </c>
      <c r="F3888" s="3">
        <v>286</v>
      </c>
      <c r="G3888" s="2">
        <v>2517</v>
      </c>
      <c r="H3888" s="3">
        <v>1446</v>
      </c>
      <c r="I3888" s="69" t="str">
        <f>VLOOKUP(C3888,СПРАВОЧНИК!B:D,2,0)</f>
        <v>ЕВРОПА</v>
      </c>
      <c r="J3888" s="69" t="str">
        <f>VLOOKUP(C3888,СПРАВОЧНИК!B:D,3,0)</f>
        <v>ИНОМАРКИ</v>
      </c>
      <c r="K3888" s="69" t="str">
        <f>VLOOKUP(СВОД2023[[#This Row],[ФО]],СПРАВОЧНИК!H:P,2,0)</f>
        <v>Приволжский ФО</v>
      </c>
    </row>
    <row r="3889" spans="1:11" x14ac:dyDescent="0.2">
      <c r="A3889" t="s">
        <v>600</v>
      </c>
      <c r="B3889" t="s">
        <v>591</v>
      </c>
      <c r="C3889" s="1" t="s">
        <v>568</v>
      </c>
      <c r="D3889" s="1" t="s">
        <v>2355</v>
      </c>
      <c r="E3889" s="2">
        <v>7</v>
      </c>
      <c r="F3889" s="3">
        <v>4</v>
      </c>
      <c r="G3889" s="2">
        <v>16</v>
      </c>
      <c r="H3889" s="3">
        <v>19</v>
      </c>
      <c r="I3889" s="69" t="str">
        <f>VLOOKUP(C3889,СПРАВОЧНИК!B:D,2,0)</f>
        <v>ЕВРОПА</v>
      </c>
      <c r="J3889" s="69" t="str">
        <f>VLOOKUP(C3889,СПРАВОЧНИК!B:D,3,0)</f>
        <v>ИНОМАРКИ</v>
      </c>
      <c r="K3889" s="69" t="str">
        <f>VLOOKUP(СВОД2023[[#This Row],[ФО]],СПРАВОЧНИК!H:P,2,0)</f>
        <v>Приволжский ФО</v>
      </c>
    </row>
    <row r="3890" spans="1:11" x14ac:dyDescent="0.2">
      <c r="A3890" t="s">
        <v>600</v>
      </c>
      <c r="B3890" t="s">
        <v>591</v>
      </c>
      <c r="C3890" s="1" t="s">
        <v>568</v>
      </c>
      <c r="D3890" s="1" t="s">
        <v>1019</v>
      </c>
      <c r="E3890" s="2">
        <v>695</v>
      </c>
      <c r="F3890" s="3">
        <v>419</v>
      </c>
      <c r="G3890" s="2">
        <v>3399</v>
      </c>
      <c r="H3890" s="3">
        <v>2466</v>
      </c>
      <c r="I3890" s="69" t="str">
        <f>VLOOKUP(C3890,СПРАВОЧНИК!B:D,2,0)</f>
        <v>ЕВРОПА</v>
      </c>
      <c r="J3890" s="69" t="str">
        <f>VLOOKUP(C3890,СПРАВОЧНИК!B:D,3,0)</f>
        <v>ИНОМАРКИ</v>
      </c>
      <c r="K3890" s="69" t="str">
        <f>VLOOKUP(СВОД2023[[#This Row],[ФО]],СПРАВОЧНИК!H:P,2,0)</f>
        <v>Приволжский ФО</v>
      </c>
    </row>
    <row r="3891" spans="1:11" x14ac:dyDescent="0.2">
      <c r="A3891" t="s">
        <v>600</v>
      </c>
      <c r="B3891" t="s">
        <v>591</v>
      </c>
      <c r="C3891" s="1" t="s">
        <v>568</v>
      </c>
      <c r="D3891" s="1" t="s">
        <v>1948</v>
      </c>
      <c r="E3891" s="2">
        <v>5</v>
      </c>
      <c r="F3891" s="3">
        <v>5</v>
      </c>
      <c r="G3891" s="2">
        <v>26</v>
      </c>
      <c r="H3891" s="3">
        <v>29</v>
      </c>
      <c r="I3891" s="69" t="str">
        <f>VLOOKUP(C3891,СПРАВОЧНИК!B:D,2,0)</f>
        <v>ЕВРОПА</v>
      </c>
      <c r="J3891" s="69" t="str">
        <f>VLOOKUP(C3891,СПРАВОЧНИК!B:D,3,0)</f>
        <v>ИНОМАРКИ</v>
      </c>
      <c r="K3891" s="69" t="str">
        <f>VLOOKUP(СВОД2023[[#This Row],[ФО]],СПРАВОЧНИК!H:P,2,0)</f>
        <v>Приволжский ФО</v>
      </c>
    </row>
    <row r="3892" spans="1:11" x14ac:dyDescent="0.2">
      <c r="A3892" t="s">
        <v>600</v>
      </c>
      <c r="B3892" t="s">
        <v>591</v>
      </c>
      <c r="C3892" s="1" t="s">
        <v>568</v>
      </c>
      <c r="D3892" s="1" t="s">
        <v>2356</v>
      </c>
      <c r="E3892" s="2">
        <v>14</v>
      </c>
      <c r="F3892" s="3">
        <v>15</v>
      </c>
      <c r="G3892" s="2">
        <v>58</v>
      </c>
      <c r="H3892" s="3">
        <v>55</v>
      </c>
      <c r="I3892" s="69" t="str">
        <f>VLOOKUP(C3892,СПРАВОЧНИК!B:D,2,0)</f>
        <v>ЕВРОПА</v>
      </c>
      <c r="J3892" s="69" t="str">
        <f>VLOOKUP(C3892,СПРАВОЧНИК!B:D,3,0)</f>
        <v>ИНОМАРКИ</v>
      </c>
      <c r="K3892" s="69" t="str">
        <f>VLOOKUP(СВОД2023[[#This Row],[ФО]],СПРАВОЧНИК!H:P,2,0)</f>
        <v>Приволжский ФО</v>
      </c>
    </row>
    <row r="3893" spans="1:11" x14ac:dyDescent="0.2">
      <c r="A3893" t="s">
        <v>600</v>
      </c>
      <c r="B3893" t="s">
        <v>591</v>
      </c>
      <c r="C3893" s="1" t="s">
        <v>568</v>
      </c>
      <c r="D3893" s="1" t="s">
        <v>1020</v>
      </c>
      <c r="E3893" s="2">
        <v>1628</v>
      </c>
      <c r="F3893" s="3">
        <v>1280</v>
      </c>
      <c r="G3893" s="2">
        <v>8359</v>
      </c>
      <c r="H3893" s="3">
        <v>6254</v>
      </c>
      <c r="I3893" s="69" t="str">
        <f>VLOOKUP(C3893,СПРАВОЧНИК!B:D,2,0)</f>
        <v>ЕВРОПА</v>
      </c>
      <c r="J3893" s="69" t="str">
        <f>VLOOKUP(C3893,СПРАВОЧНИК!B:D,3,0)</f>
        <v>ИНОМАРКИ</v>
      </c>
      <c r="K3893" s="69" t="str">
        <f>VLOOKUP(СВОД2023[[#This Row],[ФО]],СПРАВОЧНИК!H:P,2,0)</f>
        <v>Приволжский ФО</v>
      </c>
    </row>
    <row r="3894" spans="1:11" x14ac:dyDescent="0.2">
      <c r="A3894" t="s">
        <v>600</v>
      </c>
      <c r="B3894" t="s">
        <v>591</v>
      </c>
      <c r="C3894" s="1" t="s">
        <v>568</v>
      </c>
      <c r="D3894" s="1" t="s">
        <v>2357</v>
      </c>
      <c r="E3894" s="2"/>
      <c r="F3894" s="3"/>
      <c r="G3894" s="2">
        <v>1</v>
      </c>
      <c r="H3894" s="3"/>
      <c r="I3894" s="69" t="str">
        <f>VLOOKUP(C3894,СПРАВОЧНИК!B:D,2,0)</f>
        <v>ЕВРОПА</v>
      </c>
      <c r="J3894" s="69" t="str">
        <f>VLOOKUP(C3894,СПРАВОЧНИК!B:D,3,0)</f>
        <v>ИНОМАРКИ</v>
      </c>
      <c r="K3894" s="69" t="str">
        <f>VLOOKUP(СВОД2023[[#This Row],[ФО]],СПРАВОЧНИК!H:P,2,0)</f>
        <v>Приволжский ФО</v>
      </c>
    </row>
    <row r="3895" spans="1:11" x14ac:dyDescent="0.2">
      <c r="A3895" t="s">
        <v>600</v>
      </c>
      <c r="B3895" t="s">
        <v>591</v>
      </c>
      <c r="C3895" s="1" t="s">
        <v>568</v>
      </c>
      <c r="D3895" s="1" t="s">
        <v>1949</v>
      </c>
      <c r="E3895" s="2"/>
      <c r="F3895" s="3"/>
      <c r="G3895" s="2">
        <v>1</v>
      </c>
      <c r="H3895" s="3"/>
      <c r="I3895" s="69" t="str">
        <f>VLOOKUP(C3895,СПРАВОЧНИК!B:D,2,0)</f>
        <v>ЕВРОПА</v>
      </c>
      <c r="J3895" s="69" t="str">
        <f>VLOOKUP(C3895,СПРАВОЧНИК!B:D,3,0)</f>
        <v>ИНОМАРКИ</v>
      </c>
      <c r="K3895" s="69" t="str">
        <f>VLOOKUP(СВОД2023[[#This Row],[ФО]],СПРАВОЧНИК!H:P,2,0)</f>
        <v>Приволжский ФО</v>
      </c>
    </row>
    <row r="3896" spans="1:11" x14ac:dyDescent="0.2">
      <c r="A3896" t="s">
        <v>600</v>
      </c>
      <c r="B3896" t="s">
        <v>591</v>
      </c>
      <c r="C3896" s="1" t="s">
        <v>568</v>
      </c>
      <c r="D3896" s="1" t="s">
        <v>1950</v>
      </c>
      <c r="E3896" s="2">
        <v>13</v>
      </c>
      <c r="F3896" s="3">
        <v>5</v>
      </c>
      <c r="G3896" s="2">
        <v>54</v>
      </c>
      <c r="H3896" s="3">
        <v>29</v>
      </c>
      <c r="I3896" s="69" t="str">
        <f>VLOOKUP(C3896,СПРАВОЧНИК!B:D,2,0)</f>
        <v>ЕВРОПА</v>
      </c>
      <c r="J3896" s="69" t="str">
        <f>VLOOKUP(C3896,СПРАВОЧНИК!B:D,3,0)</f>
        <v>ИНОМАРКИ</v>
      </c>
      <c r="K3896" s="69" t="str">
        <f>VLOOKUP(СВОД2023[[#This Row],[ФО]],СПРАВОЧНИК!H:P,2,0)</f>
        <v>Приволжский ФО</v>
      </c>
    </row>
    <row r="3897" spans="1:11" x14ac:dyDescent="0.2">
      <c r="A3897" t="s">
        <v>600</v>
      </c>
      <c r="B3897" t="s">
        <v>591</v>
      </c>
      <c r="C3897" s="1" t="s">
        <v>568</v>
      </c>
      <c r="D3897" s="1" t="s">
        <v>1951</v>
      </c>
      <c r="E3897" s="2">
        <v>15</v>
      </c>
      <c r="F3897" s="3">
        <v>18</v>
      </c>
      <c r="G3897" s="2">
        <v>99</v>
      </c>
      <c r="H3897" s="3">
        <v>84</v>
      </c>
      <c r="I3897" s="69" t="str">
        <f>VLOOKUP(C3897,СПРАВОЧНИК!B:D,2,0)</f>
        <v>ЕВРОПА</v>
      </c>
      <c r="J3897" s="69" t="str">
        <f>VLOOKUP(C3897,СПРАВОЧНИК!B:D,3,0)</f>
        <v>ИНОМАРКИ</v>
      </c>
      <c r="K3897" s="69" t="str">
        <f>VLOOKUP(СВОД2023[[#This Row],[ФО]],СПРАВОЧНИК!H:P,2,0)</f>
        <v>Приволжский ФО</v>
      </c>
    </row>
    <row r="3898" spans="1:11" x14ac:dyDescent="0.2">
      <c r="A3898" t="s">
        <v>600</v>
      </c>
      <c r="B3898" t="s">
        <v>591</v>
      </c>
      <c r="C3898" s="1" t="s">
        <v>568</v>
      </c>
      <c r="D3898" s="1" t="s">
        <v>1021</v>
      </c>
      <c r="E3898" s="2">
        <v>16</v>
      </c>
      <c r="F3898" s="3">
        <v>8</v>
      </c>
      <c r="G3898" s="2">
        <v>71</v>
      </c>
      <c r="H3898" s="3">
        <v>49</v>
      </c>
      <c r="I3898" s="69" t="str">
        <f>VLOOKUP(C3898,СПРАВОЧНИК!B:D,2,0)</f>
        <v>ЕВРОПА</v>
      </c>
      <c r="J3898" s="69" t="str">
        <f>VLOOKUP(C3898,СПРАВОЧНИК!B:D,3,0)</f>
        <v>ИНОМАРКИ</v>
      </c>
      <c r="K3898" s="69" t="str">
        <f>VLOOKUP(СВОД2023[[#This Row],[ФО]],СПРАВОЧНИК!H:P,2,0)</f>
        <v>Приволжский ФО</v>
      </c>
    </row>
    <row r="3899" spans="1:11" x14ac:dyDescent="0.2">
      <c r="A3899" t="s">
        <v>600</v>
      </c>
      <c r="B3899" t="s">
        <v>591</v>
      </c>
      <c r="C3899" s="1" t="s">
        <v>568</v>
      </c>
      <c r="D3899" s="1" t="s">
        <v>1022</v>
      </c>
      <c r="E3899" s="2">
        <v>718</v>
      </c>
      <c r="F3899" s="3">
        <v>433</v>
      </c>
      <c r="G3899" s="2">
        <v>4075</v>
      </c>
      <c r="H3899" s="3">
        <v>2370</v>
      </c>
      <c r="I3899" s="69" t="str">
        <f>VLOOKUP(C3899,СПРАВОЧНИК!B:D,2,0)</f>
        <v>ЕВРОПА</v>
      </c>
      <c r="J3899" s="69" t="str">
        <f>VLOOKUP(C3899,СПРАВОЧНИК!B:D,3,0)</f>
        <v>ИНОМАРКИ</v>
      </c>
      <c r="K3899" s="69" t="str">
        <f>VLOOKUP(СВОД2023[[#This Row],[ФО]],СПРАВОЧНИК!H:P,2,0)</f>
        <v>Приволжский ФО</v>
      </c>
    </row>
    <row r="3900" spans="1:11" x14ac:dyDescent="0.2">
      <c r="A3900" t="s">
        <v>600</v>
      </c>
      <c r="B3900" t="s">
        <v>591</v>
      </c>
      <c r="C3900" s="1" t="s">
        <v>568</v>
      </c>
      <c r="D3900" s="1" t="s">
        <v>1023</v>
      </c>
      <c r="E3900" s="2">
        <v>414</v>
      </c>
      <c r="F3900" s="3">
        <v>242</v>
      </c>
      <c r="G3900" s="2">
        <v>2289</v>
      </c>
      <c r="H3900" s="3">
        <v>1516</v>
      </c>
      <c r="I3900" s="69" t="str">
        <f>VLOOKUP(C3900,СПРАВОЧНИК!B:D,2,0)</f>
        <v>ЕВРОПА</v>
      </c>
      <c r="J3900" s="69" t="str">
        <f>VLOOKUP(C3900,СПРАВОЧНИК!B:D,3,0)</f>
        <v>ИНОМАРКИ</v>
      </c>
      <c r="K3900" s="69" t="str">
        <f>VLOOKUP(СВОД2023[[#This Row],[ФО]],СПРАВОЧНИК!H:P,2,0)</f>
        <v>Приволжский ФО</v>
      </c>
    </row>
    <row r="3901" spans="1:11" x14ac:dyDescent="0.2">
      <c r="A3901" t="s">
        <v>600</v>
      </c>
      <c r="B3901" t="s">
        <v>591</v>
      </c>
      <c r="C3901" s="1" t="s">
        <v>568</v>
      </c>
      <c r="D3901" s="1" t="s">
        <v>1952</v>
      </c>
      <c r="E3901" s="2">
        <v>48</v>
      </c>
      <c r="F3901" s="3">
        <v>15</v>
      </c>
      <c r="G3901" s="2">
        <v>214</v>
      </c>
      <c r="H3901" s="3">
        <v>108</v>
      </c>
      <c r="I3901" s="69" t="str">
        <f>VLOOKUP(C3901,СПРАВОЧНИК!B:D,2,0)</f>
        <v>ЕВРОПА</v>
      </c>
      <c r="J3901" s="69" t="str">
        <f>VLOOKUP(C3901,СПРАВОЧНИК!B:D,3,0)</f>
        <v>ИНОМАРКИ</v>
      </c>
      <c r="K3901" s="69" t="str">
        <f>VLOOKUP(СВОД2023[[#This Row],[ФО]],СПРАВОЧНИК!H:P,2,0)</f>
        <v>Приволжский ФО</v>
      </c>
    </row>
    <row r="3902" spans="1:11" x14ac:dyDescent="0.2">
      <c r="A3902" t="s">
        <v>600</v>
      </c>
      <c r="B3902" t="s">
        <v>591</v>
      </c>
      <c r="C3902" s="1" t="s">
        <v>568</v>
      </c>
      <c r="D3902" s="1" t="s">
        <v>1024</v>
      </c>
      <c r="E3902" s="2">
        <v>2</v>
      </c>
      <c r="F3902" s="3"/>
      <c r="G3902" s="2">
        <v>10</v>
      </c>
      <c r="H3902" s="3"/>
      <c r="I3902" s="69" t="str">
        <f>VLOOKUP(C3902,СПРАВОЧНИК!B:D,2,0)</f>
        <v>ЕВРОПА</v>
      </c>
      <c r="J3902" s="69" t="str">
        <f>VLOOKUP(C3902,СПРАВОЧНИК!B:D,3,0)</f>
        <v>ИНОМАРКИ</v>
      </c>
      <c r="K3902" s="69" t="str">
        <f>VLOOKUP(СВОД2023[[#This Row],[ФО]],СПРАВОЧНИК!H:P,2,0)</f>
        <v>Приволжский ФО</v>
      </c>
    </row>
    <row r="3903" spans="1:11" x14ac:dyDescent="0.2">
      <c r="A3903" t="s">
        <v>600</v>
      </c>
      <c r="B3903" t="s">
        <v>591</v>
      </c>
      <c r="C3903" s="1" t="s">
        <v>568</v>
      </c>
      <c r="D3903" s="1" t="s">
        <v>1953</v>
      </c>
      <c r="E3903" s="2"/>
      <c r="F3903" s="3"/>
      <c r="G3903" s="2">
        <v>2</v>
      </c>
      <c r="H3903" s="3">
        <v>1</v>
      </c>
      <c r="I3903" s="69" t="str">
        <f>VLOOKUP(C3903,СПРАВОЧНИК!B:D,2,0)</f>
        <v>ЕВРОПА</v>
      </c>
      <c r="J3903" s="69" t="str">
        <f>VLOOKUP(C3903,СПРАВОЧНИК!B:D,3,0)</f>
        <v>ИНОМАРКИ</v>
      </c>
      <c r="K3903" s="69" t="str">
        <f>VLOOKUP(СВОД2023[[#This Row],[ФО]],СПРАВОЧНИК!H:P,2,0)</f>
        <v>Приволжский ФО</v>
      </c>
    </row>
    <row r="3904" spans="1:11" x14ac:dyDescent="0.2">
      <c r="A3904" t="s">
        <v>600</v>
      </c>
      <c r="B3904" t="s">
        <v>591</v>
      </c>
      <c r="C3904" s="1" t="s">
        <v>568</v>
      </c>
      <c r="D3904" s="1" t="s">
        <v>1954</v>
      </c>
      <c r="E3904" s="2">
        <v>7</v>
      </c>
      <c r="F3904" s="3">
        <v>7</v>
      </c>
      <c r="G3904" s="2">
        <v>27</v>
      </c>
      <c r="H3904" s="3">
        <v>32</v>
      </c>
      <c r="I3904" s="69" t="str">
        <f>VLOOKUP(C3904,СПРАВОЧНИК!B:D,2,0)</f>
        <v>ЕВРОПА</v>
      </c>
      <c r="J3904" s="69" t="str">
        <f>VLOOKUP(C3904,СПРАВОЧНИК!B:D,3,0)</f>
        <v>ИНОМАРКИ</v>
      </c>
      <c r="K3904" s="69" t="str">
        <f>VLOOKUP(СВОД2023[[#This Row],[ФО]],СПРАВОЧНИК!H:P,2,0)</f>
        <v>Приволжский ФО</v>
      </c>
    </row>
    <row r="3905" spans="1:11" x14ac:dyDescent="0.2">
      <c r="A3905" t="s">
        <v>600</v>
      </c>
      <c r="B3905" t="s">
        <v>591</v>
      </c>
      <c r="C3905" s="1" t="s">
        <v>568</v>
      </c>
      <c r="D3905" s="1" t="s">
        <v>1025</v>
      </c>
      <c r="E3905" s="2">
        <v>1</v>
      </c>
      <c r="F3905" s="3">
        <v>2</v>
      </c>
      <c r="G3905" s="2">
        <v>6</v>
      </c>
      <c r="H3905" s="3">
        <v>4</v>
      </c>
      <c r="I3905" s="69" t="str">
        <f>VLOOKUP(C3905,СПРАВОЧНИК!B:D,2,0)</f>
        <v>ЕВРОПА</v>
      </c>
      <c r="J3905" s="69" t="str">
        <f>VLOOKUP(C3905,СПРАВОЧНИК!B:D,3,0)</f>
        <v>ИНОМАРКИ</v>
      </c>
      <c r="K3905" s="69" t="str">
        <f>VLOOKUP(СВОД2023[[#This Row],[ФО]],СПРАВОЧНИК!H:P,2,0)</f>
        <v>Приволжский ФО</v>
      </c>
    </row>
    <row r="3906" spans="1:11" x14ac:dyDescent="0.2">
      <c r="A3906" t="s">
        <v>600</v>
      </c>
      <c r="B3906" t="s">
        <v>591</v>
      </c>
      <c r="C3906" s="1" t="s">
        <v>568</v>
      </c>
      <c r="D3906" s="1" t="s">
        <v>2358</v>
      </c>
      <c r="E3906" s="2">
        <v>1</v>
      </c>
      <c r="F3906" s="3"/>
      <c r="G3906" s="2">
        <v>2</v>
      </c>
      <c r="H3906" s="3"/>
      <c r="I3906" s="69" t="str">
        <f>VLOOKUP(C3906,СПРАВОЧНИК!B:D,2,0)</f>
        <v>ЕВРОПА</v>
      </c>
      <c r="J3906" s="69" t="str">
        <f>VLOOKUP(C3906,СПРАВОЧНИК!B:D,3,0)</f>
        <v>ИНОМАРКИ</v>
      </c>
      <c r="K3906" s="69" t="str">
        <f>VLOOKUP(СВОД2023[[#This Row],[ФО]],СПРАВОЧНИК!H:P,2,0)</f>
        <v>Приволжский ФО</v>
      </c>
    </row>
    <row r="3907" spans="1:11" x14ac:dyDescent="0.2">
      <c r="A3907" t="s">
        <v>600</v>
      </c>
      <c r="B3907" t="s">
        <v>591</v>
      </c>
      <c r="C3907" s="1" t="s">
        <v>568</v>
      </c>
      <c r="D3907" s="1" t="s">
        <v>1026</v>
      </c>
      <c r="E3907" s="2">
        <v>9</v>
      </c>
      <c r="F3907" s="3">
        <v>4</v>
      </c>
      <c r="G3907" s="2">
        <v>35</v>
      </c>
      <c r="H3907" s="3">
        <v>13</v>
      </c>
      <c r="I3907" s="69" t="str">
        <f>VLOOKUP(C3907,СПРАВОЧНИК!B:D,2,0)</f>
        <v>ЕВРОПА</v>
      </c>
      <c r="J3907" s="69" t="str">
        <f>VLOOKUP(C3907,СПРАВОЧНИК!B:D,3,0)</f>
        <v>ИНОМАРКИ</v>
      </c>
      <c r="K3907" s="69" t="str">
        <f>VLOOKUP(СВОД2023[[#This Row],[ФО]],СПРАВОЧНИК!H:P,2,0)</f>
        <v>Приволжский ФО</v>
      </c>
    </row>
    <row r="3908" spans="1:11" x14ac:dyDescent="0.2">
      <c r="A3908" t="s">
        <v>600</v>
      </c>
      <c r="B3908" t="s">
        <v>591</v>
      </c>
      <c r="C3908" s="1" t="s">
        <v>568</v>
      </c>
      <c r="D3908" s="1" t="s">
        <v>2359</v>
      </c>
      <c r="E3908" s="2">
        <v>1</v>
      </c>
      <c r="F3908" s="3"/>
      <c r="G3908" s="2">
        <v>3</v>
      </c>
      <c r="H3908" s="3">
        <v>3</v>
      </c>
      <c r="I3908" s="69" t="str">
        <f>VLOOKUP(C3908,СПРАВОЧНИК!B:D,2,0)</f>
        <v>ЕВРОПА</v>
      </c>
      <c r="J3908" s="69" t="str">
        <f>VLOOKUP(C3908,СПРАВОЧНИК!B:D,3,0)</f>
        <v>ИНОМАРКИ</v>
      </c>
      <c r="K3908" s="69" t="str">
        <f>VLOOKUP(СВОД2023[[#This Row],[ФО]],СПРАВОЧНИК!H:P,2,0)</f>
        <v>Приволжский ФО</v>
      </c>
    </row>
    <row r="3909" spans="1:11" x14ac:dyDescent="0.2">
      <c r="A3909" t="s">
        <v>600</v>
      </c>
      <c r="B3909" t="s">
        <v>591</v>
      </c>
      <c r="C3909" s="1" t="s">
        <v>570</v>
      </c>
      <c r="D3909" s="1" t="s">
        <v>1955</v>
      </c>
      <c r="E3909" s="2">
        <v>9</v>
      </c>
      <c r="F3909" s="3">
        <v>10</v>
      </c>
      <c r="G3909" s="2">
        <v>59</v>
      </c>
      <c r="H3909" s="3">
        <v>45</v>
      </c>
      <c r="I3909" s="69" t="str">
        <f>VLOOKUP(C3909,СПРАВОЧНИК!B:D,2,0)</f>
        <v>ЕВРОПА</v>
      </c>
      <c r="J3909" s="69" t="str">
        <f>VLOOKUP(C3909,СПРАВОЧНИК!B:D,3,0)</f>
        <v>ИНОМАРКИ</v>
      </c>
      <c r="K3909" s="69" t="str">
        <f>VLOOKUP(СВОД2023[[#This Row],[ФО]],СПРАВОЧНИК!H:P,2,0)</f>
        <v>Приволжский ФО</v>
      </c>
    </row>
    <row r="3910" spans="1:11" x14ac:dyDescent="0.2">
      <c r="A3910" t="s">
        <v>600</v>
      </c>
      <c r="B3910" t="s">
        <v>591</v>
      </c>
      <c r="C3910" s="1" t="s">
        <v>570</v>
      </c>
      <c r="D3910" s="1" t="s">
        <v>2360</v>
      </c>
      <c r="E3910" s="2"/>
      <c r="F3910" s="3"/>
      <c r="G3910" s="2">
        <v>2</v>
      </c>
      <c r="H3910" s="3">
        <v>1</v>
      </c>
      <c r="I3910" s="69" t="str">
        <f>VLOOKUP(C3910,СПРАВОЧНИК!B:D,2,0)</f>
        <v>ЕВРОПА</v>
      </c>
      <c r="J3910" s="69" t="str">
        <f>VLOOKUP(C3910,СПРАВОЧНИК!B:D,3,0)</f>
        <v>ИНОМАРКИ</v>
      </c>
      <c r="K3910" s="69" t="str">
        <f>VLOOKUP(СВОД2023[[#This Row],[ФО]],СПРАВОЧНИК!H:P,2,0)</f>
        <v>Приволжский ФО</v>
      </c>
    </row>
    <row r="3911" spans="1:11" x14ac:dyDescent="0.2">
      <c r="A3911" t="s">
        <v>600</v>
      </c>
      <c r="B3911" t="s">
        <v>591</v>
      </c>
      <c r="C3911" s="1" t="s">
        <v>570</v>
      </c>
      <c r="D3911" s="1" t="s">
        <v>571</v>
      </c>
      <c r="E3911" s="2">
        <v>56</v>
      </c>
      <c r="F3911" s="3">
        <v>38</v>
      </c>
      <c r="G3911" s="2">
        <v>298</v>
      </c>
      <c r="H3911" s="3">
        <v>206</v>
      </c>
      <c r="I3911" s="69" t="str">
        <f>VLOOKUP(C3911,СПРАВОЧНИК!B:D,2,0)</f>
        <v>ЕВРОПА</v>
      </c>
      <c r="J3911" s="69" t="str">
        <f>VLOOKUP(C3911,СПРАВОЧНИК!B:D,3,0)</f>
        <v>ИНОМАРКИ</v>
      </c>
      <c r="K3911" s="69" t="str">
        <f>VLOOKUP(СВОД2023[[#This Row],[ФО]],СПРАВОЧНИК!H:P,2,0)</f>
        <v>Приволжский ФО</v>
      </c>
    </row>
    <row r="3912" spans="1:11" x14ac:dyDescent="0.2">
      <c r="A3912" t="s">
        <v>600</v>
      </c>
      <c r="B3912" t="s">
        <v>591</v>
      </c>
      <c r="C3912" s="1" t="s">
        <v>570</v>
      </c>
      <c r="D3912" s="1" t="s">
        <v>572</v>
      </c>
      <c r="E3912" s="2">
        <v>53</v>
      </c>
      <c r="F3912" s="3">
        <v>28</v>
      </c>
      <c r="G3912" s="2">
        <v>279</v>
      </c>
      <c r="H3912" s="3">
        <v>181</v>
      </c>
      <c r="I3912" s="69" t="str">
        <f>VLOOKUP(C3912,СПРАВОЧНИК!B:D,2,0)</f>
        <v>ЕВРОПА</v>
      </c>
      <c r="J3912" s="69" t="str">
        <f>VLOOKUP(C3912,СПРАВОЧНИК!B:D,3,0)</f>
        <v>ИНОМАРКИ</v>
      </c>
      <c r="K3912" s="69" t="str">
        <f>VLOOKUP(СВОД2023[[#This Row],[ФО]],СПРАВОЧНИК!H:P,2,0)</f>
        <v>Приволжский ФО</v>
      </c>
    </row>
    <row r="3913" spans="1:11" x14ac:dyDescent="0.2">
      <c r="A3913" t="s">
        <v>600</v>
      </c>
      <c r="B3913" t="s">
        <v>591</v>
      </c>
      <c r="C3913" s="1" t="s">
        <v>570</v>
      </c>
      <c r="D3913" s="1" t="s">
        <v>2361</v>
      </c>
      <c r="E3913" s="2">
        <v>2</v>
      </c>
      <c r="F3913" s="3">
        <v>3</v>
      </c>
      <c r="G3913" s="2">
        <v>11</v>
      </c>
      <c r="H3913" s="3">
        <v>9</v>
      </c>
      <c r="I3913" s="69" t="str">
        <f>VLOOKUP(C3913,СПРАВОЧНИК!B:D,2,0)</f>
        <v>ЕВРОПА</v>
      </c>
      <c r="J3913" s="69" t="str">
        <f>VLOOKUP(C3913,СПРАВОЧНИК!B:D,3,0)</f>
        <v>ИНОМАРКИ</v>
      </c>
      <c r="K3913" s="69" t="str">
        <f>VLOOKUP(СВОД2023[[#This Row],[ФО]],СПРАВОЧНИК!H:P,2,0)</f>
        <v>Приволжский ФО</v>
      </c>
    </row>
    <row r="3914" spans="1:11" x14ac:dyDescent="0.2">
      <c r="A3914" t="s">
        <v>600</v>
      </c>
      <c r="B3914" t="s">
        <v>591</v>
      </c>
      <c r="C3914" s="1" t="s">
        <v>570</v>
      </c>
      <c r="D3914" s="1" t="s">
        <v>1956</v>
      </c>
      <c r="E3914" s="2">
        <v>26</v>
      </c>
      <c r="F3914" s="3">
        <v>23</v>
      </c>
      <c r="G3914" s="2">
        <v>168</v>
      </c>
      <c r="H3914" s="3">
        <v>132</v>
      </c>
      <c r="I3914" s="69" t="str">
        <f>VLOOKUP(C3914,СПРАВОЧНИК!B:D,2,0)</f>
        <v>ЕВРОПА</v>
      </c>
      <c r="J3914" s="69" t="str">
        <f>VLOOKUP(C3914,СПРАВОЧНИК!B:D,3,0)</f>
        <v>ИНОМАРКИ</v>
      </c>
      <c r="K3914" s="69" t="str">
        <f>VLOOKUP(СВОД2023[[#This Row],[ФО]],СПРАВОЧНИК!H:P,2,0)</f>
        <v>Приволжский ФО</v>
      </c>
    </row>
    <row r="3915" spans="1:11" x14ac:dyDescent="0.2">
      <c r="A3915" t="s">
        <v>600</v>
      </c>
      <c r="B3915" t="s">
        <v>591</v>
      </c>
      <c r="C3915" s="1" t="s">
        <v>570</v>
      </c>
      <c r="D3915" s="1" t="s">
        <v>573</v>
      </c>
      <c r="E3915" s="2">
        <v>4</v>
      </c>
      <c r="F3915" s="3">
        <v>1</v>
      </c>
      <c r="G3915" s="2">
        <v>25</v>
      </c>
      <c r="H3915" s="3">
        <v>19</v>
      </c>
      <c r="I3915" s="69" t="str">
        <f>VLOOKUP(C3915,СПРАВОЧНИК!B:D,2,0)</f>
        <v>ЕВРОПА</v>
      </c>
      <c r="J3915" s="69" t="str">
        <f>VLOOKUP(C3915,СПРАВОЧНИК!B:D,3,0)</f>
        <v>ИНОМАРКИ</v>
      </c>
      <c r="K3915" s="69" t="str">
        <f>VLOOKUP(СВОД2023[[#This Row],[ФО]],СПРАВОЧНИК!H:P,2,0)</f>
        <v>Приволжский ФО</v>
      </c>
    </row>
    <row r="3916" spans="1:11" x14ac:dyDescent="0.2">
      <c r="A3916" t="s">
        <v>600</v>
      </c>
      <c r="B3916" t="s">
        <v>591</v>
      </c>
      <c r="C3916" s="1" t="s">
        <v>570</v>
      </c>
      <c r="D3916" s="1" t="s">
        <v>1957</v>
      </c>
      <c r="E3916" s="2">
        <v>8</v>
      </c>
      <c r="F3916" s="3">
        <v>8</v>
      </c>
      <c r="G3916" s="2">
        <v>53</v>
      </c>
      <c r="H3916" s="3">
        <v>30</v>
      </c>
      <c r="I3916" s="69" t="str">
        <f>VLOOKUP(C3916,СПРАВОЧНИК!B:D,2,0)</f>
        <v>ЕВРОПА</v>
      </c>
      <c r="J3916" s="69" t="str">
        <f>VLOOKUP(C3916,СПРАВОЧНИК!B:D,3,0)</f>
        <v>ИНОМАРКИ</v>
      </c>
      <c r="K3916" s="69" t="str">
        <f>VLOOKUP(СВОД2023[[#This Row],[ФО]],СПРАВОЧНИК!H:P,2,0)</f>
        <v>Приволжский ФО</v>
      </c>
    </row>
    <row r="3917" spans="1:11" x14ac:dyDescent="0.2">
      <c r="A3917" t="s">
        <v>600</v>
      </c>
      <c r="B3917" t="s">
        <v>591</v>
      </c>
      <c r="C3917" s="1" t="s">
        <v>570</v>
      </c>
      <c r="D3917" s="1" t="s">
        <v>2362</v>
      </c>
      <c r="E3917" s="2">
        <v>3</v>
      </c>
      <c r="F3917" s="3">
        <v>3</v>
      </c>
      <c r="G3917" s="2">
        <v>17</v>
      </c>
      <c r="H3917" s="3">
        <v>9</v>
      </c>
      <c r="I3917" s="69" t="str">
        <f>VLOOKUP(C3917,СПРАВОЧНИК!B:D,2,0)</f>
        <v>ЕВРОПА</v>
      </c>
      <c r="J3917" s="69" t="str">
        <f>VLOOKUP(C3917,СПРАВОЧНИК!B:D,3,0)</f>
        <v>ИНОМАРКИ</v>
      </c>
      <c r="K3917" s="69" t="str">
        <f>VLOOKUP(СВОД2023[[#This Row],[ФО]],СПРАВОЧНИК!H:P,2,0)</f>
        <v>Приволжский ФО</v>
      </c>
    </row>
    <row r="3918" spans="1:11" x14ac:dyDescent="0.2">
      <c r="A3918" t="s">
        <v>600</v>
      </c>
      <c r="B3918" t="s">
        <v>591</v>
      </c>
      <c r="C3918" s="1" t="s">
        <v>570</v>
      </c>
      <c r="D3918" s="1" t="s">
        <v>574</v>
      </c>
      <c r="E3918" s="2">
        <v>5</v>
      </c>
      <c r="F3918" s="3">
        <v>6</v>
      </c>
      <c r="G3918" s="2">
        <v>28</v>
      </c>
      <c r="H3918" s="3">
        <v>18</v>
      </c>
      <c r="I3918" s="69" t="str">
        <f>VLOOKUP(C3918,СПРАВОЧНИК!B:D,2,0)</f>
        <v>ЕВРОПА</v>
      </c>
      <c r="J3918" s="69" t="str">
        <f>VLOOKUP(C3918,СПРАВОЧНИК!B:D,3,0)</f>
        <v>ИНОМАРКИ</v>
      </c>
      <c r="K3918" s="69" t="str">
        <f>VLOOKUP(СВОД2023[[#This Row],[ФО]],СПРАВОЧНИК!H:P,2,0)</f>
        <v>Приволжский ФО</v>
      </c>
    </row>
    <row r="3919" spans="1:11" x14ac:dyDescent="0.2">
      <c r="A3919" t="s">
        <v>600</v>
      </c>
      <c r="B3919" t="s">
        <v>591</v>
      </c>
      <c r="C3919" s="1" t="s">
        <v>570</v>
      </c>
      <c r="D3919" s="1" t="s">
        <v>1958</v>
      </c>
      <c r="E3919" s="2">
        <v>4</v>
      </c>
      <c r="F3919" s="3">
        <v>5</v>
      </c>
      <c r="G3919" s="2">
        <v>24</v>
      </c>
      <c r="H3919" s="3">
        <v>15</v>
      </c>
      <c r="I3919" s="69" t="str">
        <f>VLOOKUP(C3919,СПРАВОЧНИК!B:D,2,0)</f>
        <v>ЕВРОПА</v>
      </c>
      <c r="J3919" s="69" t="str">
        <f>VLOOKUP(C3919,СПРАВОЧНИК!B:D,3,0)</f>
        <v>ИНОМАРКИ</v>
      </c>
      <c r="K3919" s="69" t="str">
        <f>VLOOKUP(СВОД2023[[#This Row],[ФО]],СПРАВОЧНИК!H:P,2,0)</f>
        <v>Приволжский ФО</v>
      </c>
    </row>
    <row r="3920" spans="1:11" x14ac:dyDescent="0.2">
      <c r="A3920" t="s">
        <v>600</v>
      </c>
      <c r="B3920" t="s">
        <v>591</v>
      </c>
      <c r="C3920" s="1" t="s">
        <v>570</v>
      </c>
      <c r="D3920" s="1" t="s">
        <v>575</v>
      </c>
      <c r="E3920" s="2">
        <v>4</v>
      </c>
      <c r="F3920" s="3">
        <v>6</v>
      </c>
      <c r="G3920" s="2">
        <v>54</v>
      </c>
      <c r="H3920" s="3">
        <v>18</v>
      </c>
      <c r="I3920" s="69" t="str">
        <f>VLOOKUP(C3920,СПРАВОЧНИК!B:D,2,0)</f>
        <v>ЕВРОПА</v>
      </c>
      <c r="J3920" s="69" t="str">
        <f>VLOOKUP(C3920,СПРАВОЧНИК!B:D,3,0)</f>
        <v>ИНОМАРКИ</v>
      </c>
      <c r="K3920" s="69" t="str">
        <f>VLOOKUP(СВОД2023[[#This Row],[ФО]],СПРАВОЧНИК!H:P,2,0)</f>
        <v>Приволжский ФО</v>
      </c>
    </row>
    <row r="3921" spans="1:11" x14ac:dyDescent="0.2">
      <c r="A3921" t="s">
        <v>600</v>
      </c>
      <c r="B3921" t="s">
        <v>591</v>
      </c>
      <c r="C3921" s="1" t="s">
        <v>570</v>
      </c>
      <c r="D3921" s="1" t="s">
        <v>1959</v>
      </c>
      <c r="E3921" s="2"/>
      <c r="F3921" s="3"/>
      <c r="G3921" s="2">
        <v>3</v>
      </c>
      <c r="H3921" s="3"/>
      <c r="I3921" s="69" t="str">
        <f>VLOOKUP(C3921,СПРАВОЧНИК!B:D,2,0)</f>
        <v>ЕВРОПА</v>
      </c>
      <c r="J3921" s="69" t="str">
        <f>VLOOKUP(C3921,СПРАВОЧНИК!B:D,3,0)</f>
        <v>ИНОМАРКИ</v>
      </c>
      <c r="K3921" s="69" t="str">
        <f>VLOOKUP(СВОД2023[[#This Row],[ФО]],СПРАВОЧНИК!H:P,2,0)</f>
        <v>Приволжский ФО</v>
      </c>
    </row>
    <row r="3922" spans="1:11" x14ac:dyDescent="0.2">
      <c r="A3922" t="s">
        <v>600</v>
      </c>
      <c r="B3922" t="s">
        <v>591</v>
      </c>
      <c r="C3922" s="1" t="s">
        <v>570</v>
      </c>
      <c r="D3922" s="1" t="s">
        <v>2363</v>
      </c>
      <c r="E3922" s="2"/>
      <c r="F3922" s="3">
        <v>1</v>
      </c>
      <c r="G3922" s="2">
        <v>2</v>
      </c>
      <c r="H3922" s="3">
        <v>3</v>
      </c>
      <c r="I3922" s="69" t="str">
        <f>VLOOKUP(C3922,СПРАВОЧНИК!B:D,2,0)</f>
        <v>ЕВРОПА</v>
      </c>
      <c r="J3922" s="69" t="str">
        <f>VLOOKUP(C3922,СПРАВОЧНИК!B:D,3,0)</f>
        <v>ИНОМАРКИ</v>
      </c>
      <c r="K3922" s="69" t="str">
        <f>VLOOKUP(СВОД2023[[#This Row],[ФО]],СПРАВОЧНИК!H:P,2,0)</f>
        <v>Приволжский ФО</v>
      </c>
    </row>
    <row r="3923" spans="1:11" x14ac:dyDescent="0.2">
      <c r="A3923" t="s">
        <v>600</v>
      </c>
      <c r="B3923" t="s">
        <v>591</v>
      </c>
      <c r="C3923" s="1" t="s">
        <v>570</v>
      </c>
      <c r="D3923" s="1" t="s">
        <v>1961</v>
      </c>
      <c r="E3923" s="2">
        <v>1</v>
      </c>
      <c r="F3923" s="3">
        <v>1</v>
      </c>
      <c r="G3923" s="2">
        <v>9</v>
      </c>
      <c r="H3923" s="3">
        <v>9</v>
      </c>
      <c r="I3923" s="69" t="str">
        <f>VLOOKUP(C3923,СПРАВОЧНИК!B:D,2,0)</f>
        <v>ЕВРОПА</v>
      </c>
      <c r="J3923" s="69" t="str">
        <f>VLOOKUP(C3923,СПРАВОЧНИК!B:D,3,0)</f>
        <v>ИНОМАРКИ</v>
      </c>
      <c r="K3923" s="69" t="str">
        <f>VLOOKUP(СВОД2023[[#This Row],[ФО]],СПРАВОЧНИК!H:P,2,0)</f>
        <v>Приволжский ФО</v>
      </c>
    </row>
    <row r="3924" spans="1:11" x14ac:dyDescent="0.2">
      <c r="A3924" t="s">
        <v>600</v>
      </c>
      <c r="B3924" t="s">
        <v>591</v>
      </c>
      <c r="C3924" s="1" t="s">
        <v>570</v>
      </c>
      <c r="D3924" s="1" t="s">
        <v>1962</v>
      </c>
      <c r="E3924" s="2">
        <v>2</v>
      </c>
      <c r="F3924" s="3">
        <v>1</v>
      </c>
      <c r="G3924" s="2">
        <v>6</v>
      </c>
      <c r="H3924" s="3">
        <v>6</v>
      </c>
      <c r="I3924" s="69" t="str">
        <f>VLOOKUP(C3924,СПРАВОЧНИК!B:D,2,0)</f>
        <v>ЕВРОПА</v>
      </c>
      <c r="J3924" s="69" t="str">
        <f>VLOOKUP(C3924,СПРАВОЧНИК!B:D,3,0)</f>
        <v>ИНОМАРКИ</v>
      </c>
      <c r="K3924" s="69" t="str">
        <f>VLOOKUP(СВОД2023[[#This Row],[ФО]],СПРАВОЧНИК!H:P,2,0)</f>
        <v>Приволжский ФО</v>
      </c>
    </row>
    <row r="3925" spans="1:11" x14ac:dyDescent="0.2">
      <c r="A3925" t="s">
        <v>600</v>
      </c>
      <c r="B3925" t="s">
        <v>591</v>
      </c>
      <c r="C3925" s="1" t="s">
        <v>570</v>
      </c>
      <c r="D3925" s="1" t="s">
        <v>1963</v>
      </c>
      <c r="E3925" s="2">
        <v>4</v>
      </c>
      <c r="F3925" s="3">
        <v>4</v>
      </c>
      <c r="G3925" s="2">
        <v>29</v>
      </c>
      <c r="H3925" s="3">
        <v>24</v>
      </c>
      <c r="I3925" s="69" t="str">
        <f>VLOOKUP(C3925,СПРАВОЧНИК!B:D,2,0)</f>
        <v>ЕВРОПА</v>
      </c>
      <c r="J3925" s="69" t="str">
        <f>VLOOKUP(C3925,СПРАВОЧНИК!B:D,3,0)</f>
        <v>ИНОМАРКИ</v>
      </c>
      <c r="K3925" s="69" t="str">
        <f>VLOOKUP(СВОД2023[[#This Row],[ФО]],СПРАВОЧНИК!H:P,2,0)</f>
        <v>Приволжский ФО</v>
      </c>
    </row>
    <row r="3926" spans="1:11" x14ac:dyDescent="0.2">
      <c r="A3926" t="s">
        <v>600</v>
      </c>
      <c r="B3926" t="s">
        <v>591</v>
      </c>
      <c r="C3926" s="1" t="s">
        <v>570</v>
      </c>
      <c r="D3926" s="1" t="s">
        <v>1964</v>
      </c>
      <c r="E3926" s="2">
        <v>5</v>
      </c>
      <c r="F3926" s="3">
        <v>4</v>
      </c>
      <c r="G3926" s="2">
        <v>22</v>
      </c>
      <c r="H3926" s="3">
        <v>23</v>
      </c>
      <c r="I3926" s="69" t="str">
        <f>VLOOKUP(C3926,СПРАВОЧНИК!B:D,2,0)</f>
        <v>ЕВРОПА</v>
      </c>
      <c r="J3926" s="69" t="str">
        <f>VLOOKUP(C3926,СПРАВОЧНИК!B:D,3,0)</f>
        <v>ИНОМАРКИ</v>
      </c>
      <c r="K3926" s="69" t="str">
        <f>VLOOKUP(СВОД2023[[#This Row],[ФО]],СПРАВОЧНИК!H:P,2,0)</f>
        <v>Приволжский ФО</v>
      </c>
    </row>
    <row r="3927" spans="1:11" x14ac:dyDescent="0.2">
      <c r="A3927" t="s">
        <v>600</v>
      </c>
      <c r="B3927" t="s">
        <v>591</v>
      </c>
      <c r="C3927" s="1" t="s">
        <v>570</v>
      </c>
      <c r="D3927" s="1" t="s">
        <v>2364</v>
      </c>
      <c r="E3927" s="2"/>
      <c r="F3927" s="3"/>
      <c r="G3927" s="2">
        <v>1</v>
      </c>
      <c r="H3927" s="3"/>
      <c r="I3927" s="69" t="str">
        <f>VLOOKUP(C3927,СПРАВОЧНИК!B:D,2,0)</f>
        <v>ЕВРОПА</v>
      </c>
      <c r="J3927" s="69" t="str">
        <f>VLOOKUP(C3927,СПРАВОЧНИК!B:D,3,0)</f>
        <v>ИНОМАРКИ</v>
      </c>
      <c r="K3927" s="69" t="str">
        <f>VLOOKUP(СВОД2023[[#This Row],[ФО]],СПРАВОЧНИК!H:P,2,0)</f>
        <v>Приволжский ФО</v>
      </c>
    </row>
    <row r="3928" spans="1:11" x14ac:dyDescent="0.2">
      <c r="A3928" t="s">
        <v>600</v>
      </c>
      <c r="B3928" t="s">
        <v>591</v>
      </c>
      <c r="C3928" s="1" t="s">
        <v>570</v>
      </c>
      <c r="D3928" s="1" t="s">
        <v>576</v>
      </c>
      <c r="E3928" s="2">
        <v>6</v>
      </c>
      <c r="F3928" s="3">
        <v>3</v>
      </c>
      <c r="G3928" s="2">
        <v>51</v>
      </c>
      <c r="H3928" s="3">
        <v>32</v>
      </c>
      <c r="I3928" s="69" t="str">
        <f>VLOOKUP(C3928,СПРАВОЧНИК!B:D,2,0)</f>
        <v>ЕВРОПА</v>
      </c>
      <c r="J3928" s="69" t="str">
        <f>VLOOKUP(C3928,СПРАВОЧНИК!B:D,3,0)</f>
        <v>ИНОМАРКИ</v>
      </c>
      <c r="K3928" s="69" t="str">
        <f>VLOOKUP(СВОД2023[[#This Row],[ФО]],СПРАВОЧНИК!H:P,2,0)</f>
        <v>Приволжский ФО</v>
      </c>
    </row>
    <row r="3929" spans="1:11" x14ac:dyDescent="0.2">
      <c r="A3929" t="s">
        <v>600</v>
      </c>
      <c r="B3929" t="s">
        <v>591</v>
      </c>
      <c r="C3929" s="1" t="s">
        <v>570</v>
      </c>
      <c r="D3929" s="1" t="s">
        <v>577</v>
      </c>
      <c r="E3929" s="2">
        <v>46</v>
      </c>
      <c r="F3929" s="3">
        <v>39</v>
      </c>
      <c r="G3929" s="2">
        <v>313</v>
      </c>
      <c r="H3929" s="3">
        <v>197</v>
      </c>
      <c r="I3929" s="69" t="str">
        <f>VLOOKUP(C3929,СПРАВОЧНИК!B:D,2,0)</f>
        <v>ЕВРОПА</v>
      </c>
      <c r="J3929" s="69" t="str">
        <f>VLOOKUP(C3929,СПРАВОЧНИК!B:D,3,0)</f>
        <v>ИНОМАРКИ</v>
      </c>
      <c r="K3929" s="69" t="str">
        <f>VLOOKUP(СВОД2023[[#This Row],[ФО]],СПРАВОЧНИК!H:P,2,0)</f>
        <v>Приволжский ФО</v>
      </c>
    </row>
    <row r="3930" spans="1:11" x14ac:dyDescent="0.2">
      <c r="A3930" t="s">
        <v>600</v>
      </c>
      <c r="B3930" t="s">
        <v>591</v>
      </c>
      <c r="C3930" s="1" t="s">
        <v>570</v>
      </c>
      <c r="D3930" s="1" t="s">
        <v>1965</v>
      </c>
      <c r="E3930" s="2">
        <v>33</v>
      </c>
      <c r="F3930" s="3">
        <v>17</v>
      </c>
      <c r="G3930" s="2">
        <v>151</v>
      </c>
      <c r="H3930" s="3">
        <v>106</v>
      </c>
      <c r="I3930" s="69" t="str">
        <f>VLOOKUP(C3930,СПРАВОЧНИК!B:D,2,0)</f>
        <v>ЕВРОПА</v>
      </c>
      <c r="J3930" s="69" t="str">
        <f>VLOOKUP(C3930,СПРАВОЧНИК!B:D,3,0)</f>
        <v>ИНОМАРКИ</v>
      </c>
      <c r="K3930" s="69" t="str">
        <f>VLOOKUP(СВОД2023[[#This Row],[ФО]],СПРАВОЧНИК!H:P,2,0)</f>
        <v>Приволжский ФО</v>
      </c>
    </row>
    <row r="3931" spans="1:11" x14ac:dyDescent="0.2">
      <c r="A3931" t="s">
        <v>600</v>
      </c>
      <c r="B3931" t="s">
        <v>591</v>
      </c>
      <c r="C3931" s="1" t="s">
        <v>570</v>
      </c>
      <c r="D3931" s="1" t="s">
        <v>578</v>
      </c>
      <c r="E3931" s="2">
        <v>100</v>
      </c>
      <c r="F3931" s="3">
        <v>42</v>
      </c>
      <c r="G3931" s="2">
        <v>484</v>
      </c>
      <c r="H3931" s="3">
        <v>284</v>
      </c>
      <c r="I3931" s="69" t="str">
        <f>VLOOKUP(C3931,СПРАВОЧНИК!B:D,2,0)</f>
        <v>ЕВРОПА</v>
      </c>
      <c r="J3931" s="69" t="str">
        <f>VLOOKUP(C3931,СПРАВОЧНИК!B:D,3,0)</f>
        <v>ИНОМАРКИ</v>
      </c>
      <c r="K3931" s="69" t="str">
        <f>VLOOKUP(СВОД2023[[#This Row],[ФО]],СПРАВОЧНИК!H:P,2,0)</f>
        <v>Приволжский ФО</v>
      </c>
    </row>
    <row r="3932" spans="1:11" x14ac:dyDescent="0.2">
      <c r="A3932" t="s">
        <v>600</v>
      </c>
      <c r="B3932" t="s">
        <v>591</v>
      </c>
      <c r="C3932" s="1" t="s">
        <v>579</v>
      </c>
      <c r="D3932" s="1" t="s">
        <v>581</v>
      </c>
      <c r="E3932" s="2">
        <v>2</v>
      </c>
      <c r="F3932" s="3"/>
      <c r="G3932" s="2">
        <v>2</v>
      </c>
      <c r="H3932" s="3"/>
      <c r="I3932" s="69" t="str">
        <f>VLOOKUP(C3932,СПРАВОЧНИК!B:D,2,0)</f>
        <v>КИТАЙ</v>
      </c>
      <c r="J3932" s="69" t="str">
        <f>VLOOKUP(C3932,СПРАВОЧНИК!B:D,3,0)</f>
        <v>ИНОМАРКИ</v>
      </c>
      <c r="K3932" s="69" t="str">
        <f>VLOOKUP(СВОД2023[[#This Row],[ФО]],СПРАВОЧНИК!H:P,2,0)</f>
        <v>Приволжский ФО</v>
      </c>
    </row>
    <row r="3933" spans="1:11" x14ac:dyDescent="0.2">
      <c r="A3933" t="s">
        <v>600</v>
      </c>
      <c r="B3933" t="s">
        <v>591</v>
      </c>
      <c r="C3933" s="1" t="s">
        <v>582</v>
      </c>
      <c r="D3933" s="1" t="s">
        <v>583</v>
      </c>
      <c r="E3933" s="2">
        <v>1</v>
      </c>
      <c r="F3933" s="3"/>
      <c r="G3933" s="2">
        <v>1</v>
      </c>
      <c r="H3933" s="3">
        <v>1</v>
      </c>
      <c r="I3933" s="69" t="str">
        <f>VLOOKUP(C3933,СПРАВОЧНИК!B:D,2,0)</f>
        <v>КИТАЙ</v>
      </c>
      <c r="J3933" s="69" t="str">
        <f>VLOOKUP(C3933,СПРАВОЧНИК!B:D,3,0)</f>
        <v>ИНОМАРКИ</v>
      </c>
      <c r="K3933" s="69" t="str">
        <f>VLOOKUP(СВОД2023[[#This Row],[ФО]],СПРАВОЧНИК!H:P,2,0)</f>
        <v>Приволжский ФО</v>
      </c>
    </row>
    <row r="3934" spans="1:11" x14ac:dyDescent="0.2">
      <c r="A3934" t="s">
        <v>600</v>
      </c>
      <c r="B3934" t="s">
        <v>591</v>
      </c>
      <c r="C3934" s="1" t="s">
        <v>1966</v>
      </c>
      <c r="D3934" s="1" t="s">
        <v>1967</v>
      </c>
      <c r="E3934" s="2"/>
      <c r="F3934" s="3"/>
      <c r="G3934" s="2">
        <v>1</v>
      </c>
      <c r="H3934" s="3"/>
      <c r="I3934" s="69" t="str">
        <f>VLOOKUP(C3934,СПРАВОЧНИК!B:D,2,0)</f>
        <v>США</v>
      </c>
      <c r="J3934" s="69" t="str">
        <f>VLOOKUP(C3934,СПРАВОЧНИК!B:D,3,0)</f>
        <v>ИНОМАРКИ</v>
      </c>
      <c r="K3934" s="69" t="str">
        <f>VLOOKUP(СВОД2023[[#This Row],[ФО]],СПРАВОЧНИК!H:P,2,0)</f>
        <v>Приволжский ФО</v>
      </c>
    </row>
    <row r="3935" spans="1:11" x14ac:dyDescent="0.2">
      <c r="A3935" t="s">
        <v>600</v>
      </c>
      <c r="B3935" t="s">
        <v>591</v>
      </c>
      <c r="C3935" s="1" t="s">
        <v>1083</v>
      </c>
      <c r="D3935" s="1" t="s">
        <v>2365</v>
      </c>
      <c r="E3935" s="2"/>
      <c r="F3935" s="3"/>
      <c r="G3935" s="2"/>
      <c r="H3935" s="3">
        <v>1</v>
      </c>
      <c r="I3935" s="69" t="str">
        <f>VLOOKUP(C3935,СПРАВОЧНИК!B:D,2,0)</f>
        <v>РОССИЯ</v>
      </c>
      <c r="J3935" s="69" t="str">
        <f>VLOOKUP(C3935,СПРАВОЧНИК!B:D,3,0)</f>
        <v>ОТЕЧЕСТВЕННЫЕ</v>
      </c>
      <c r="K3935" s="69" t="str">
        <f>VLOOKUP(СВОД2023[[#This Row],[ФО]],СПРАВОЧНИК!H:P,2,0)</f>
        <v>Приволжский ФО</v>
      </c>
    </row>
    <row r="3936" spans="1:11" x14ac:dyDescent="0.2">
      <c r="A3936" t="s">
        <v>600</v>
      </c>
      <c r="B3936" t="s">
        <v>591</v>
      </c>
      <c r="C3936" s="1" t="s">
        <v>1083</v>
      </c>
      <c r="D3936" s="1" t="s">
        <v>1968</v>
      </c>
      <c r="E3936" s="2">
        <v>165</v>
      </c>
      <c r="F3936" s="3">
        <v>166</v>
      </c>
      <c r="G3936" s="2">
        <v>836</v>
      </c>
      <c r="H3936" s="3">
        <v>797</v>
      </c>
      <c r="I3936" s="69" t="str">
        <f>VLOOKUP(C3936,СПРАВОЧНИК!B:D,2,0)</f>
        <v>РОССИЯ</v>
      </c>
      <c r="J3936" s="69" t="str">
        <f>VLOOKUP(C3936,СПРАВОЧНИК!B:D,3,0)</f>
        <v>ОТЕЧЕСТВЕННЫЕ</v>
      </c>
      <c r="K3936" s="69" t="str">
        <f>VLOOKUP(СВОД2023[[#This Row],[ФО]],СПРАВОЧНИК!H:P,2,0)</f>
        <v>Приволжский ФО</v>
      </c>
    </row>
    <row r="3937" spans="1:11" x14ac:dyDescent="0.2">
      <c r="A3937" t="s">
        <v>600</v>
      </c>
      <c r="B3937" t="s">
        <v>591</v>
      </c>
      <c r="C3937" s="1" t="s">
        <v>1083</v>
      </c>
      <c r="D3937" s="1" t="s">
        <v>1969</v>
      </c>
      <c r="E3937" s="2">
        <v>263</v>
      </c>
      <c r="F3937" s="3">
        <v>199</v>
      </c>
      <c r="G3937" s="2">
        <v>1436</v>
      </c>
      <c r="H3937" s="3">
        <v>1825</v>
      </c>
      <c r="I3937" s="69" t="str">
        <f>VLOOKUP(C3937,СПРАВОЧНИК!B:D,2,0)</f>
        <v>РОССИЯ</v>
      </c>
      <c r="J3937" s="69" t="str">
        <f>VLOOKUP(C3937,СПРАВОЧНИК!B:D,3,0)</f>
        <v>ОТЕЧЕСТВЕННЫЕ</v>
      </c>
      <c r="K3937" s="69" t="str">
        <f>VLOOKUP(СВОД2023[[#This Row],[ФО]],СПРАВОЧНИК!H:P,2,0)</f>
        <v>Приволжский ФО</v>
      </c>
    </row>
    <row r="3938" spans="1:11" x14ac:dyDescent="0.2">
      <c r="A3938" t="s">
        <v>600</v>
      </c>
      <c r="B3938" t="s">
        <v>591</v>
      </c>
      <c r="C3938" s="1" t="s">
        <v>1083</v>
      </c>
      <c r="D3938" s="1" t="s">
        <v>1970</v>
      </c>
      <c r="E3938" s="2">
        <v>75</v>
      </c>
      <c r="F3938" s="3">
        <v>80</v>
      </c>
      <c r="G3938" s="2">
        <v>389</v>
      </c>
      <c r="H3938" s="3">
        <v>397</v>
      </c>
      <c r="I3938" s="69" t="str">
        <f>VLOOKUP(C3938,СПРАВОЧНИК!B:D,2,0)</f>
        <v>РОССИЯ</v>
      </c>
      <c r="J3938" s="69" t="str">
        <f>VLOOKUP(C3938,СПРАВОЧНИК!B:D,3,0)</f>
        <v>ОТЕЧЕСТВЕННЫЕ</v>
      </c>
      <c r="K3938" s="69" t="str">
        <f>VLOOKUP(СВОД2023[[#This Row],[ФО]],СПРАВОЧНИК!H:P,2,0)</f>
        <v>Приволжский ФО</v>
      </c>
    </row>
    <row r="3939" spans="1:11" x14ac:dyDescent="0.2">
      <c r="A3939" t="s">
        <v>600</v>
      </c>
      <c r="B3939" t="s">
        <v>591</v>
      </c>
      <c r="C3939" s="1" t="s">
        <v>1083</v>
      </c>
      <c r="D3939" s="1" t="s">
        <v>1971</v>
      </c>
      <c r="E3939" s="2">
        <v>14</v>
      </c>
      <c r="F3939" s="3">
        <v>13</v>
      </c>
      <c r="G3939" s="2">
        <v>70</v>
      </c>
      <c r="H3939" s="3">
        <v>60</v>
      </c>
      <c r="I3939" s="69" t="str">
        <f>VLOOKUP(C3939,СПРАВОЧНИК!B:D,2,0)</f>
        <v>РОССИЯ</v>
      </c>
      <c r="J3939" s="69" t="str">
        <f>VLOOKUP(C3939,СПРАВОЧНИК!B:D,3,0)</f>
        <v>ОТЕЧЕСТВЕННЫЕ</v>
      </c>
      <c r="K3939" s="69" t="str">
        <f>VLOOKUP(СВОД2023[[#This Row],[ФО]],СПРАВОЧНИК!H:P,2,0)</f>
        <v>Приволжский ФО</v>
      </c>
    </row>
    <row r="3940" spans="1:11" x14ac:dyDescent="0.2">
      <c r="A3940" t="s">
        <v>600</v>
      </c>
      <c r="B3940" t="s">
        <v>591</v>
      </c>
      <c r="C3940" s="1" t="s">
        <v>1083</v>
      </c>
      <c r="D3940" s="1" t="s">
        <v>1972</v>
      </c>
      <c r="E3940" s="2">
        <v>4</v>
      </c>
      <c r="F3940" s="3">
        <v>4</v>
      </c>
      <c r="G3940" s="2">
        <v>15</v>
      </c>
      <c r="H3940" s="3">
        <v>22</v>
      </c>
      <c r="I3940" s="69" t="str">
        <f>VLOOKUP(C3940,СПРАВОЧНИК!B:D,2,0)</f>
        <v>РОССИЯ</v>
      </c>
      <c r="J3940" s="69" t="str">
        <f>VLOOKUP(C3940,СПРАВОЧНИК!B:D,3,0)</f>
        <v>ОТЕЧЕСТВЕННЫЕ</v>
      </c>
      <c r="K3940" s="69" t="str">
        <f>VLOOKUP(СВОД2023[[#This Row],[ФО]],СПРАВОЧНИК!H:P,2,0)</f>
        <v>Приволжский ФО</v>
      </c>
    </row>
    <row r="3941" spans="1:11" x14ac:dyDescent="0.2">
      <c r="A3941" t="s">
        <v>600</v>
      </c>
      <c r="B3941" t="s">
        <v>591</v>
      </c>
      <c r="C3941" s="1" t="s">
        <v>1083</v>
      </c>
      <c r="D3941" s="1" t="s">
        <v>1973</v>
      </c>
      <c r="E3941" s="2">
        <v>7</v>
      </c>
      <c r="F3941" s="3">
        <v>15</v>
      </c>
      <c r="G3941" s="2">
        <v>57</v>
      </c>
      <c r="H3941" s="3">
        <v>87</v>
      </c>
      <c r="I3941" s="69" t="str">
        <f>VLOOKUP(C3941,СПРАВОЧНИК!B:D,2,0)</f>
        <v>РОССИЯ</v>
      </c>
      <c r="J3941" s="69" t="str">
        <f>VLOOKUP(C3941,СПРАВОЧНИК!B:D,3,0)</f>
        <v>ОТЕЧЕСТВЕННЫЕ</v>
      </c>
      <c r="K3941" s="69" t="str">
        <f>VLOOKUP(СВОД2023[[#This Row],[ФО]],СПРАВОЧНИК!H:P,2,0)</f>
        <v>Приволжский ФО</v>
      </c>
    </row>
    <row r="3942" spans="1:11" x14ac:dyDescent="0.2">
      <c r="A3942" t="s">
        <v>600</v>
      </c>
      <c r="B3942" t="s">
        <v>591</v>
      </c>
      <c r="C3942" s="1" t="s">
        <v>1083</v>
      </c>
      <c r="D3942" s="1" t="s">
        <v>2366</v>
      </c>
      <c r="E3942" s="2"/>
      <c r="F3942" s="3"/>
      <c r="G3942" s="2">
        <v>2</v>
      </c>
      <c r="H3942" s="3">
        <v>1</v>
      </c>
      <c r="I3942" s="69" t="str">
        <f>VLOOKUP(C3942,СПРАВОЧНИК!B:D,2,0)</f>
        <v>РОССИЯ</v>
      </c>
      <c r="J3942" s="69" t="str">
        <f>VLOOKUP(C3942,СПРАВОЧНИК!B:D,3,0)</f>
        <v>ОТЕЧЕСТВЕННЫЕ</v>
      </c>
      <c r="K3942" s="69" t="str">
        <f>VLOOKUP(СВОД2023[[#This Row],[ФО]],СПРАВОЧНИК!H:P,2,0)</f>
        <v>Приволжский ФО</v>
      </c>
    </row>
    <row r="3943" spans="1:11" x14ac:dyDescent="0.2">
      <c r="A3943" t="s">
        <v>600</v>
      </c>
      <c r="B3943" t="s">
        <v>591</v>
      </c>
      <c r="C3943" s="1" t="s">
        <v>1083</v>
      </c>
      <c r="D3943" s="1" t="s">
        <v>1974</v>
      </c>
      <c r="E3943" s="2">
        <v>4</v>
      </c>
      <c r="F3943" s="3">
        <v>3</v>
      </c>
      <c r="G3943" s="2">
        <v>13</v>
      </c>
      <c r="H3943" s="3">
        <v>8</v>
      </c>
      <c r="I3943" s="69" t="str">
        <f>VLOOKUP(C3943,СПРАВОЧНИК!B:D,2,0)</f>
        <v>РОССИЯ</v>
      </c>
      <c r="J3943" s="69" t="str">
        <f>VLOOKUP(C3943,СПРАВОЧНИК!B:D,3,0)</f>
        <v>ОТЕЧЕСТВЕННЫЕ</v>
      </c>
      <c r="K3943" s="69" t="str">
        <f>VLOOKUP(СВОД2023[[#This Row],[ФО]],СПРАВОЧНИК!H:P,2,0)</f>
        <v>Приволжский ФО</v>
      </c>
    </row>
    <row r="3944" spans="1:11" x14ac:dyDescent="0.2">
      <c r="A3944" t="s">
        <v>600</v>
      </c>
      <c r="B3944" t="s">
        <v>591</v>
      </c>
      <c r="C3944" s="1" t="s">
        <v>1083</v>
      </c>
      <c r="D3944" s="1" t="s">
        <v>1975</v>
      </c>
      <c r="E3944" s="2">
        <v>26</v>
      </c>
      <c r="F3944" s="3">
        <v>11</v>
      </c>
      <c r="G3944" s="2">
        <v>64</v>
      </c>
      <c r="H3944" s="3">
        <v>37</v>
      </c>
      <c r="I3944" s="69" t="str">
        <f>VLOOKUP(C3944,СПРАВОЧНИК!B:D,2,0)</f>
        <v>РОССИЯ</v>
      </c>
      <c r="J3944" s="69" t="str">
        <f>VLOOKUP(C3944,СПРАВОЧНИК!B:D,3,0)</f>
        <v>ОТЕЧЕСТВЕННЫЕ</v>
      </c>
      <c r="K3944" s="69" t="str">
        <f>VLOOKUP(СВОД2023[[#This Row],[ФО]],СПРАВОЧНИК!H:P,2,0)</f>
        <v>Приволжский ФО</v>
      </c>
    </row>
    <row r="3945" spans="1:11" x14ac:dyDescent="0.2">
      <c r="A3945" t="s">
        <v>600</v>
      </c>
      <c r="B3945" t="s">
        <v>591</v>
      </c>
      <c r="C3945" s="1" t="s">
        <v>1083</v>
      </c>
      <c r="D3945" s="1" t="s">
        <v>2367</v>
      </c>
      <c r="E3945" s="2"/>
      <c r="F3945" s="3"/>
      <c r="G3945" s="2"/>
      <c r="H3945" s="3">
        <v>1</v>
      </c>
      <c r="I3945" s="69" t="str">
        <f>VLOOKUP(C3945,СПРАВОЧНИК!B:D,2,0)</f>
        <v>РОССИЯ</v>
      </c>
      <c r="J3945" s="69" t="str">
        <f>VLOOKUP(C3945,СПРАВОЧНИК!B:D,3,0)</f>
        <v>ОТЕЧЕСТВЕННЫЕ</v>
      </c>
      <c r="K3945" s="69" t="str">
        <f>VLOOKUP(СВОД2023[[#This Row],[ФО]],СПРАВОЧНИК!H:P,2,0)</f>
        <v>Приволжский ФО</v>
      </c>
    </row>
    <row r="3946" spans="1:11" x14ac:dyDescent="0.2">
      <c r="A3946" t="s">
        <v>600</v>
      </c>
      <c r="B3946" t="s">
        <v>591</v>
      </c>
      <c r="C3946" s="1" t="s">
        <v>1976</v>
      </c>
      <c r="D3946" s="1" t="s">
        <v>2368</v>
      </c>
      <c r="E3946" s="2"/>
      <c r="F3946" s="3"/>
      <c r="G3946" s="2">
        <v>10</v>
      </c>
      <c r="H3946" s="3"/>
      <c r="I3946" s="69" t="str">
        <f>VLOOKUP(C3946,СПРАВОЧНИК!B:D,2,0)</f>
        <v>КИТАЙ</v>
      </c>
      <c r="J3946" s="69" t="str">
        <f>VLOOKUP(C3946,СПРАВОЧНИК!B:D,3,0)</f>
        <v>ИНОМАРКИ</v>
      </c>
      <c r="K3946" s="69" t="str">
        <f>VLOOKUP(СВОД2023[[#This Row],[ФО]],СПРАВОЧНИК!H:P,2,0)</f>
        <v>Приволжский ФО</v>
      </c>
    </row>
    <row r="3947" spans="1:11" x14ac:dyDescent="0.2">
      <c r="A3947" t="s">
        <v>600</v>
      </c>
      <c r="B3947" t="s">
        <v>591</v>
      </c>
      <c r="C3947" s="1" t="s">
        <v>1976</v>
      </c>
      <c r="D3947" s="1" t="s">
        <v>1977</v>
      </c>
      <c r="E3947" s="2">
        <v>17</v>
      </c>
      <c r="F3947" s="3">
        <v>8</v>
      </c>
      <c r="G3947" s="2">
        <v>102</v>
      </c>
      <c r="H3947" s="3">
        <v>82</v>
      </c>
      <c r="I3947" s="69" t="str">
        <f>VLOOKUP(C3947,СПРАВОЧНИК!B:D,2,0)</f>
        <v>КИТАЙ</v>
      </c>
      <c r="J3947" s="69" t="str">
        <f>VLOOKUP(C3947,СПРАВОЧНИК!B:D,3,0)</f>
        <v>ИНОМАРКИ</v>
      </c>
      <c r="K3947" s="69" t="str">
        <f>VLOOKUP(СВОД2023[[#This Row],[ФО]],СПРАВОЧНИК!H:P,2,0)</f>
        <v>Приволжский ФО</v>
      </c>
    </row>
    <row r="3948" spans="1:11" x14ac:dyDescent="0.2">
      <c r="A3948" t="s">
        <v>600</v>
      </c>
      <c r="B3948" t="s">
        <v>591</v>
      </c>
      <c r="C3948" s="1" t="s">
        <v>1976</v>
      </c>
      <c r="D3948" s="1" t="s">
        <v>2369</v>
      </c>
      <c r="E3948" s="2"/>
      <c r="F3948" s="3">
        <v>1</v>
      </c>
      <c r="G3948" s="2">
        <v>1</v>
      </c>
      <c r="H3948" s="3">
        <v>5</v>
      </c>
      <c r="I3948" s="69" t="str">
        <f>VLOOKUP(C3948,СПРАВОЧНИК!B:D,2,0)</f>
        <v>КИТАЙ</v>
      </c>
      <c r="J3948" s="69" t="str">
        <f>VLOOKUP(C3948,СПРАВОЧНИК!B:D,3,0)</f>
        <v>ИНОМАРКИ</v>
      </c>
      <c r="K3948" s="69" t="str">
        <f>VLOOKUP(СВОД2023[[#This Row],[ФО]],СПРАВОЧНИК!H:P,2,0)</f>
        <v>Приволжский ФО</v>
      </c>
    </row>
    <row r="3949" spans="1:11" x14ac:dyDescent="0.2">
      <c r="A3949" t="s">
        <v>600</v>
      </c>
      <c r="B3949" t="s">
        <v>591</v>
      </c>
      <c r="C3949" s="1" t="s">
        <v>2370</v>
      </c>
      <c r="D3949" s="1" t="s">
        <v>2371</v>
      </c>
      <c r="E3949" s="2"/>
      <c r="F3949" s="3"/>
      <c r="G3949" s="2">
        <v>2</v>
      </c>
      <c r="H3949" s="3">
        <v>2</v>
      </c>
      <c r="I3949" s="69" t="str">
        <f>VLOOKUP(C3949,СПРАВОЧНИК!B:D,2,0)</f>
        <v>КИТАЙ</v>
      </c>
      <c r="J3949" s="69" t="str">
        <f>VLOOKUP(C3949,СПРАВОЧНИК!B:D,3,0)</f>
        <v>ИНОМАРКИ</v>
      </c>
      <c r="K3949" s="69" t="str">
        <f>VLOOKUP(СВОД2023[[#This Row],[ФО]],СПРАВОЧНИК!H:P,2,0)</f>
        <v>Приволжский ФО</v>
      </c>
    </row>
    <row r="3950" spans="1:11" x14ac:dyDescent="0.2">
      <c r="A3950" t="s">
        <v>600</v>
      </c>
      <c r="B3950" t="s">
        <v>591</v>
      </c>
      <c r="C3950" s="1" t="s">
        <v>2370</v>
      </c>
      <c r="D3950" s="1" t="s">
        <v>2372</v>
      </c>
      <c r="E3950" s="2">
        <v>2</v>
      </c>
      <c r="F3950" s="3">
        <v>3</v>
      </c>
      <c r="G3950" s="2">
        <v>15</v>
      </c>
      <c r="H3950" s="3">
        <v>9</v>
      </c>
      <c r="I3950" s="69" t="str">
        <f>VLOOKUP(C3950,СПРАВОЧНИК!B:D,2,0)</f>
        <v>КИТАЙ</v>
      </c>
      <c r="J3950" s="69" t="str">
        <f>VLOOKUP(C3950,СПРАВОЧНИК!B:D,3,0)</f>
        <v>ИНОМАРКИ</v>
      </c>
      <c r="K3950" s="69" t="str">
        <f>VLOOKUP(СВОД2023[[#This Row],[ФО]],СПРАВОЧНИК!H:P,2,0)</f>
        <v>Приволжский ФО</v>
      </c>
    </row>
    <row r="3951" spans="1:11" x14ac:dyDescent="0.2">
      <c r="A3951" t="s">
        <v>600</v>
      </c>
      <c r="B3951" t="s">
        <v>592</v>
      </c>
      <c r="C3951" s="1" t="s">
        <v>2</v>
      </c>
      <c r="D3951" s="1" t="s">
        <v>2373</v>
      </c>
      <c r="E3951" s="2">
        <v>1</v>
      </c>
      <c r="F3951" s="3"/>
      <c r="G3951" s="2">
        <v>1</v>
      </c>
      <c r="H3951" s="3"/>
      <c r="I3951" s="69" t="str">
        <f>VLOOKUP(C3951,СПРАВОЧНИК!B:D,2,0)</f>
        <v>ЯПОНИЯ</v>
      </c>
      <c r="J3951" s="69" t="str">
        <f>VLOOKUP(C3951,СПРАВОЧНИК!B:D,3,0)</f>
        <v>ИНОМАРКИ</v>
      </c>
      <c r="K3951" s="69" t="str">
        <f>VLOOKUP(СВОД2023[[#This Row],[ФО]],СПРАВОЧНИК!H:P,2,0)</f>
        <v>Северо-Западный ФО</v>
      </c>
    </row>
    <row r="3952" spans="1:11" x14ac:dyDescent="0.2">
      <c r="A3952" t="s">
        <v>600</v>
      </c>
      <c r="B3952" t="s">
        <v>592</v>
      </c>
      <c r="C3952" s="1" t="s">
        <v>2</v>
      </c>
      <c r="D3952" s="1" t="s">
        <v>3</v>
      </c>
      <c r="E3952" s="2"/>
      <c r="F3952" s="3"/>
      <c r="G3952" s="2">
        <v>1</v>
      </c>
      <c r="H3952" s="3"/>
      <c r="I3952" s="69" t="str">
        <f>VLOOKUP(C3952,СПРАВОЧНИК!B:D,2,0)</f>
        <v>ЯПОНИЯ</v>
      </c>
      <c r="J3952" s="69" t="str">
        <f>VLOOKUP(C3952,СПРАВОЧНИК!B:D,3,0)</f>
        <v>ИНОМАРКИ</v>
      </c>
      <c r="K3952" s="69" t="str">
        <f>VLOOKUP(СВОД2023[[#This Row],[ФО]],СПРАВОЧНИК!H:P,2,0)</f>
        <v>Северо-Западный ФО</v>
      </c>
    </row>
    <row r="3953" spans="1:11" x14ac:dyDescent="0.2">
      <c r="A3953" t="s">
        <v>600</v>
      </c>
      <c r="B3953" t="s">
        <v>592</v>
      </c>
      <c r="C3953" s="1" t="s">
        <v>2</v>
      </c>
      <c r="D3953" s="1" t="s">
        <v>4</v>
      </c>
      <c r="E3953" s="2">
        <v>6</v>
      </c>
      <c r="F3953" s="3">
        <v>7</v>
      </c>
      <c r="G3953" s="2">
        <v>23</v>
      </c>
      <c r="H3953" s="3">
        <v>37</v>
      </c>
      <c r="I3953" s="69" t="str">
        <f>VLOOKUP(C3953,СПРАВОЧНИК!B:D,2,0)</f>
        <v>ЯПОНИЯ</v>
      </c>
      <c r="J3953" s="69" t="str">
        <f>VLOOKUP(C3953,СПРАВОЧНИК!B:D,3,0)</f>
        <v>ИНОМАРКИ</v>
      </c>
      <c r="K3953" s="69" t="str">
        <f>VLOOKUP(СВОД2023[[#This Row],[ФО]],СПРАВОЧНИК!H:P,2,0)</f>
        <v>Северо-Западный ФО</v>
      </c>
    </row>
    <row r="3954" spans="1:11" x14ac:dyDescent="0.2">
      <c r="A3954" t="s">
        <v>600</v>
      </c>
      <c r="B3954" t="s">
        <v>592</v>
      </c>
      <c r="C3954" s="1" t="s">
        <v>2</v>
      </c>
      <c r="D3954" s="1" t="s">
        <v>2374</v>
      </c>
      <c r="E3954" s="2"/>
      <c r="F3954" s="3"/>
      <c r="G3954" s="2">
        <v>2</v>
      </c>
      <c r="H3954" s="3">
        <v>1</v>
      </c>
      <c r="I3954" s="69" t="str">
        <f>VLOOKUP(C3954,СПРАВОЧНИК!B:D,2,0)</f>
        <v>ЯПОНИЯ</v>
      </c>
      <c r="J3954" s="69" t="str">
        <f>VLOOKUP(C3954,СПРАВОЧНИК!B:D,3,0)</f>
        <v>ИНОМАРКИ</v>
      </c>
      <c r="K3954" s="69" t="str">
        <f>VLOOKUP(СВОД2023[[#This Row],[ФО]],СПРАВОЧНИК!H:P,2,0)</f>
        <v>Северо-Западный ФО</v>
      </c>
    </row>
    <row r="3955" spans="1:11" x14ac:dyDescent="0.2">
      <c r="A3955" t="s">
        <v>600</v>
      </c>
      <c r="B3955" t="s">
        <v>592</v>
      </c>
      <c r="C3955" s="1" t="s">
        <v>2</v>
      </c>
      <c r="D3955" s="1" t="s">
        <v>5</v>
      </c>
      <c r="E3955" s="2">
        <v>3</v>
      </c>
      <c r="F3955" s="3">
        <v>1</v>
      </c>
      <c r="G3955" s="2">
        <v>16</v>
      </c>
      <c r="H3955" s="3">
        <v>7</v>
      </c>
      <c r="I3955" s="69" t="str">
        <f>VLOOKUP(C3955,СПРАВОЧНИК!B:D,2,0)</f>
        <v>ЯПОНИЯ</v>
      </c>
      <c r="J3955" s="69" t="str">
        <f>VLOOKUP(C3955,СПРАВОЧНИК!B:D,3,0)</f>
        <v>ИНОМАРКИ</v>
      </c>
      <c r="K3955" s="69" t="str">
        <f>VLOOKUP(СВОД2023[[#This Row],[ФО]],СПРАВОЧНИК!H:P,2,0)</f>
        <v>Северо-Западный ФО</v>
      </c>
    </row>
    <row r="3956" spans="1:11" x14ac:dyDescent="0.2">
      <c r="A3956" t="s">
        <v>600</v>
      </c>
      <c r="B3956" t="s">
        <v>592</v>
      </c>
      <c r="C3956" s="1" t="s">
        <v>2</v>
      </c>
      <c r="D3956" s="1" t="s">
        <v>1295</v>
      </c>
      <c r="E3956" s="2"/>
      <c r="F3956" s="3">
        <v>1</v>
      </c>
      <c r="G3956" s="2"/>
      <c r="H3956" s="3">
        <v>1</v>
      </c>
      <c r="I3956" s="69" t="str">
        <f>VLOOKUP(C3956,СПРАВОЧНИК!B:D,2,0)</f>
        <v>ЯПОНИЯ</v>
      </c>
      <c r="J3956" s="69" t="str">
        <f>VLOOKUP(C3956,СПРАВОЧНИК!B:D,3,0)</f>
        <v>ИНОМАРКИ</v>
      </c>
      <c r="K3956" s="69" t="str">
        <f>VLOOKUP(СВОД2023[[#This Row],[ФО]],СПРАВОЧНИК!H:P,2,0)</f>
        <v>Северо-Западный ФО</v>
      </c>
    </row>
    <row r="3957" spans="1:11" x14ac:dyDescent="0.2">
      <c r="A3957" t="s">
        <v>600</v>
      </c>
      <c r="B3957" t="s">
        <v>592</v>
      </c>
      <c r="C3957" s="1" t="s">
        <v>2</v>
      </c>
      <c r="D3957" s="1" t="s">
        <v>1296</v>
      </c>
      <c r="E3957" s="2">
        <v>2</v>
      </c>
      <c r="F3957" s="3"/>
      <c r="G3957" s="2">
        <v>4</v>
      </c>
      <c r="H3957" s="3">
        <v>1</v>
      </c>
      <c r="I3957" s="69" t="str">
        <f>VLOOKUP(C3957,СПРАВОЧНИК!B:D,2,0)</f>
        <v>ЯПОНИЯ</v>
      </c>
      <c r="J3957" s="69" t="str">
        <f>VLOOKUP(C3957,СПРАВОЧНИК!B:D,3,0)</f>
        <v>ИНОМАРКИ</v>
      </c>
      <c r="K3957" s="69" t="str">
        <f>VLOOKUP(СВОД2023[[#This Row],[ФО]],СПРАВОЧНИК!H:P,2,0)</f>
        <v>Северо-Западный ФО</v>
      </c>
    </row>
    <row r="3958" spans="1:11" x14ac:dyDescent="0.2">
      <c r="A3958" t="s">
        <v>600</v>
      </c>
      <c r="B3958" t="s">
        <v>592</v>
      </c>
      <c r="C3958" s="1" t="s">
        <v>2</v>
      </c>
      <c r="D3958" s="1" t="s">
        <v>2375</v>
      </c>
      <c r="E3958" s="2"/>
      <c r="F3958" s="3"/>
      <c r="G3958" s="2">
        <v>1</v>
      </c>
      <c r="H3958" s="3"/>
      <c r="I3958" s="69" t="str">
        <f>VLOOKUP(C3958,СПРАВОЧНИК!B:D,2,0)</f>
        <v>ЯПОНИЯ</v>
      </c>
      <c r="J3958" s="69" t="str">
        <f>VLOOKUP(C3958,СПРАВОЧНИК!B:D,3,0)</f>
        <v>ИНОМАРКИ</v>
      </c>
      <c r="K3958" s="69" t="str">
        <f>VLOOKUP(СВОД2023[[#This Row],[ФО]],СПРАВОЧНИК!H:P,2,0)</f>
        <v>Северо-Западный ФО</v>
      </c>
    </row>
    <row r="3959" spans="1:11" x14ac:dyDescent="0.2">
      <c r="A3959" t="s">
        <v>600</v>
      </c>
      <c r="B3959" t="s">
        <v>592</v>
      </c>
      <c r="C3959" s="1" t="s">
        <v>2</v>
      </c>
      <c r="D3959" s="1" t="s">
        <v>1980</v>
      </c>
      <c r="E3959" s="2"/>
      <c r="F3959" s="3"/>
      <c r="G3959" s="2">
        <v>1</v>
      </c>
      <c r="H3959" s="3"/>
      <c r="I3959" s="69" t="str">
        <f>VLOOKUP(C3959,СПРАВОЧНИК!B:D,2,0)</f>
        <v>ЯПОНИЯ</v>
      </c>
      <c r="J3959" s="69" t="str">
        <f>VLOOKUP(C3959,СПРАВОЧНИК!B:D,3,0)</f>
        <v>ИНОМАРКИ</v>
      </c>
      <c r="K3959" s="69" t="str">
        <f>VLOOKUP(СВОД2023[[#This Row],[ФО]],СПРАВОЧНИК!H:P,2,0)</f>
        <v>Северо-Западный ФО</v>
      </c>
    </row>
    <row r="3960" spans="1:11" x14ac:dyDescent="0.2">
      <c r="A3960" t="s">
        <v>600</v>
      </c>
      <c r="B3960" t="s">
        <v>592</v>
      </c>
      <c r="C3960" s="1" t="s">
        <v>2</v>
      </c>
      <c r="D3960" s="1" t="s">
        <v>6</v>
      </c>
      <c r="E3960" s="2"/>
      <c r="F3960" s="3"/>
      <c r="G3960" s="2">
        <v>3</v>
      </c>
      <c r="H3960" s="3">
        <v>1</v>
      </c>
      <c r="I3960" s="69" t="str">
        <f>VLOOKUP(C3960,СПРАВОЧНИК!B:D,2,0)</f>
        <v>ЯПОНИЯ</v>
      </c>
      <c r="J3960" s="69" t="str">
        <f>VLOOKUP(C3960,СПРАВОЧНИК!B:D,3,0)</f>
        <v>ИНОМАРКИ</v>
      </c>
      <c r="K3960" s="69" t="str">
        <f>VLOOKUP(СВОД2023[[#This Row],[ФО]],СПРАВОЧНИК!H:P,2,0)</f>
        <v>Северо-Западный ФО</v>
      </c>
    </row>
    <row r="3961" spans="1:11" x14ac:dyDescent="0.2">
      <c r="A3961" t="s">
        <v>600</v>
      </c>
      <c r="B3961" t="s">
        <v>592</v>
      </c>
      <c r="C3961" s="1" t="s">
        <v>2</v>
      </c>
      <c r="D3961" s="1" t="s">
        <v>1297</v>
      </c>
      <c r="E3961" s="2">
        <v>2</v>
      </c>
      <c r="F3961" s="3"/>
      <c r="G3961" s="2">
        <v>8</v>
      </c>
      <c r="H3961" s="3">
        <v>3</v>
      </c>
      <c r="I3961" s="69" t="str">
        <f>VLOOKUP(C3961,СПРАВОЧНИК!B:D,2,0)</f>
        <v>ЯПОНИЯ</v>
      </c>
      <c r="J3961" s="69" t="str">
        <f>VLOOKUP(C3961,СПРАВОЧНИК!B:D,3,0)</f>
        <v>ИНОМАРКИ</v>
      </c>
      <c r="K3961" s="69" t="str">
        <f>VLOOKUP(СВОД2023[[#This Row],[ФО]],СПРАВОЧНИК!H:P,2,0)</f>
        <v>Северо-Западный ФО</v>
      </c>
    </row>
    <row r="3962" spans="1:11" x14ac:dyDescent="0.2">
      <c r="A3962" t="s">
        <v>600</v>
      </c>
      <c r="B3962" t="s">
        <v>592</v>
      </c>
      <c r="C3962" s="1" t="s">
        <v>2</v>
      </c>
      <c r="D3962" s="1" t="s">
        <v>1298</v>
      </c>
      <c r="E3962" s="2">
        <v>1</v>
      </c>
      <c r="F3962" s="3">
        <v>1</v>
      </c>
      <c r="G3962" s="2">
        <v>4</v>
      </c>
      <c r="H3962" s="3">
        <v>7</v>
      </c>
      <c r="I3962" s="69" t="str">
        <f>VLOOKUP(C3962,СПРАВОЧНИК!B:D,2,0)</f>
        <v>ЯПОНИЯ</v>
      </c>
      <c r="J3962" s="69" t="str">
        <f>VLOOKUP(C3962,СПРАВОЧНИК!B:D,3,0)</f>
        <v>ИНОМАРКИ</v>
      </c>
      <c r="K3962" s="69" t="str">
        <f>VLOOKUP(СВОД2023[[#This Row],[ФО]],СПРАВОЧНИК!H:P,2,0)</f>
        <v>Северо-Западный ФО</v>
      </c>
    </row>
    <row r="3963" spans="1:11" x14ac:dyDescent="0.2">
      <c r="A3963" t="s">
        <v>600</v>
      </c>
      <c r="B3963" t="s">
        <v>592</v>
      </c>
      <c r="C3963" s="1" t="s">
        <v>7</v>
      </c>
      <c r="D3963" s="1" t="s">
        <v>1299</v>
      </c>
      <c r="E3963" s="2"/>
      <c r="F3963" s="3"/>
      <c r="G3963" s="2">
        <v>2</v>
      </c>
      <c r="H3963" s="3">
        <v>1</v>
      </c>
      <c r="I3963" s="69" t="str">
        <f>VLOOKUP(C3963,СПРАВОЧНИК!B:D,2,0)</f>
        <v>ЕВРОПА</v>
      </c>
      <c r="J3963" s="69" t="str">
        <f>VLOOKUP(C3963,СПРАВОЧНИК!B:D,3,0)</f>
        <v>ИНОМАРКИ</v>
      </c>
      <c r="K3963" s="69" t="str">
        <f>VLOOKUP(СВОД2023[[#This Row],[ФО]],СПРАВОЧНИК!H:P,2,0)</f>
        <v>Северо-Западный ФО</v>
      </c>
    </row>
    <row r="3964" spans="1:11" x14ac:dyDescent="0.2">
      <c r="A3964" t="s">
        <v>600</v>
      </c>
      <c r="B3964" t="s">
        <v>592</v>
      </c>
      <c r="C3964" s="1" t="s">
        <v>7</v>
      </c>
      <c r="D3964" s="1" t="s">
        <v>2376</v>
      </c>
      <c r="E3964" s="2"/>
      <c r="F3964" s="3"/>
      <c r="G3964" s="2">
        <v>1</v>
      </c>
      <c r="H3964" s="3"/>
      <c r="I3964" s="69" t="str">
        <f>VLOOKUP(C3964,СПРАВОЧНИК!B:D,2,0)</f>
        <v>ЕВРОПА</v>
      </c>
      <c r="J3964" s="69" t="str">
        <f>VLOOKUP(C3964,СПРАВОЧНИК!B:D,3,0)</f>
        <v>ИНОМАРКИ</v>
      </c>
      <c r="K3964" s="69" t="str">
        <f>VLOOKUP(СВОД2023[[#This Row],[ФО]],СПРАВОЧНИК!H:P,2,0)</f>
        <v>Северо-Западный ФО</v>
      </c>
    </row>
    <row r="3965" spans="1:11" x14ac:dyDescent="0.2">
      <c r="A3965" t="s">
        <v>600</v>
      </c>
      <c r="B3965" t="s">
        <v>592</v>
      </c>
      <c r="C3965" s="1" t="s">
        <v>7</v>
      </c>
      <c r="D3965" s="1" t="s">
        <v>1300</v>
      </c>
      <c r="E3965" s="2">
        <v>1</v>
      </c>
      <c r="F3965" s="3"/>
      <c r="G3965" s="2">
        <v>5</v>
      </c>
      <c r="H3965" s="3">
        <v>1</v>
      </c>
      <c r="I3965" s="69" t="str">
        <f>VLOOKUP(C3965,СПРАВОЧНИК!B:D,2,0)</f>
        <v>ЕВРОПА</v>
      </c>
      <c r="J3965" s="69" t="str">
        <f>VLOOKUP(C3965,СПРАВОЧНИК!B:D,3,0)</f>
        <v>ИНОМАРКИ</v>
      </c>
      <c r="K3965" s="69" t="str">
        <f>VLOOKUP(СВОД2023[[#This Row],[ФО]],СПРАВОЧНИК!H:P,2,0)</f>
        <v>Северо-Западный ФО</v>
      </c>
    </row>
    <row r="3966" spans="1:11" x14ac:dyDescent="0.2">
      <c r="A3966" t="s">
        <v>600</v>
      </c>
      <c r="B3966" t="s">
        <v>592</v>
      </c>
      <c r="C3966" s="1" t="s">
        <v>7</v>
      </c>
      <c r="D3966" s="1" t="s">
        <v>1301</v>
      </c>
      <c r="E3966" s="2">
        <v>1</v>
      </c>
      <c r="F3966" s="3">
        <v>1</v>
      </c>
      <c r="G3966" s="2">
        <v>17</v>
      </c>
      <c r="H3966" s="3">
        <v>10</v>
      </c>
      <c r="I3966" s="69" t="str">
        <f>VLOOKUP(C3966,СПРАВОЧНИК!B:D,2,0)</f>
        <v>ЕВРОПА</v>
      </c>
      <c r="J3966" s="69" t="str">
        <f>VLOOKUP(C3966,СПРАВОЧНИК!B:D,3,0)</f>
        <v>ИНОМАРКИ</v>
      </c>
      <c r="K3966" s="69" t="str">
        <f>VLOOKUP(СВОД2023[[#This Row],[ФО]],СПРАВОЧНИК!H:P,2,0)</f>
        <v>Северо-Западный ФО</v>
      </c>
    </row>
    <row r="3967" spans="1:11" x14ac:dyDescent="0.2">
      <c r="A3967" t="s">
        <v>600</v>
      </c>
      <c r="B3967" t="s">
        <v>592</v>
      </c>
      <c r="C3967" s="1" t="s">
        <v>7</v>
      </c>
      <c r="D3967" s="1" t="s">
        <v>1982</v>
      </c>
      <c r="E3967" s="2"/>
      <c r="F3967" s="3">
        <v>2</v>
      </c>
      <c r="G3967" s="2">
        <v>7</v>
      </c>
      <c r="H3967" s="3">
        <v>6</v>
      </c>
      <c r="I3967" s="69" t="str">
        <f>VLOOKUP(C3967,СПРАВОЧНИК!B:D,2,0)</f>
        <v>ЕВРОПА</v>
      </c>
      <c r="J3967" s="69" t="str">
        <f>VLOOKUP(C3967,СПРАВОЧНИК!B:D,3,0)</f>
        <v>ИНОМАРКИ</v>
      </c>
      <c r="K3967" s="69" t="str">
        <f>VLOOKUP(СВОД2023[[#This Row],[ФО]],СПРАВОЧНИК!H:P,2,0)</f>
        <v>Северо-Западный ФО</v>
      </c>
    </row>
    <row r="3968" spans="1:11" x14ac:dyDescent="0.2">
      <c r="A3968" t="s">
        <v>600</v>
      </c>
      <c r="B3968" t="s">
        <v>592</v>
      </c>
      <c r="C3968" s="1" t="s">
        <v>7</v>
      </c>
      <c r="D3968" s="1" t="s">
        <v>2377</v>
      </c>
      <c r="E3968" s="2"/>
      <c r="F3968" s="3"/>
      <c r="G3968" s="2">
        <v>1</v>
      </c>
      <c r="H3968" s="3"/>
      <c r="I3968" s="69" t="str">
        <f>VLOOKUP(C3968,СПРАВОЧНИК!B:D,2,0)</f>
        <v>ЕВРОПА</v>
      </c>
      <c r="J3968" s="69" t="str">
        <f>VLOOKUP(C3968,СПРАВОЧНИК!B:D,3,0)</f>
        <v>ИНОМАРКИ</v>
      </c>
      <c r="K3968" s="69" t="str">
        <f>VLOOKUP(СВОД2023[[#This Row],[ФО]],СПРАВОЧНИК!H:P,2,0)</f>
        <v>Северо-Западный ФО</v>
      </c>
    </row>
    <row r="3969" spans="1:11" x14ac:dyDescent="0.2">
      <c r="A3969" t="s">
        <v>600</v>
      </c>
      <c r="B3969" t="s">
        <v>592</v>
      </c>
      <c r="C3969" s="1" t="s">
        <v>7</v>
      </c>
      <c r="D3969" s="1" t="s">
        <v>1983</v>
      </c>
      <c r="E3969" s="2"/>
      <c r="F3969" s="3">
        <v>1</v>
      </c>
      <c r="G3969" s="2">
        <v>2</v>
      </c>
      <c r="H3969" s="3">
        <v>1</v>
      </c>
      <c r="I3969" s="69" t="str">
        <f>VLOOKUP(C3969,СПРАВОЧНИК!B:D,2,0)</f>
        <v>ЕВРОПА</v>
      </c>
      <c r="J3969" s="69" t="str">
        <f>VLOOKUP(C3969,СПРАВОЧНИК!B:D,3,0)</f>
        <v>ИНОМАРКИ</v>
      </c>
      <c r="K3969" s="69" t="str">
        <f>VLOOKUP(СВОД2023[[#This Row],[ФО]],СПРАВОЧНИК!H:P,2,0)</f>
        <v>Северо-Западный ФО</v>
      </c>
    </row>
    <row r="3970" spans="1:11" x14ac:dyDescent="0.2">
      <c r="A3970" t="s">
        <v>600</v>
      </c>
      <c r="B3970" t="s">
        <v>592</v>
      </c>
      <c r="C3970" s="1" t="s">
        <v>7</v>
      </c>
      <c r="D3970" s="1" t="s">
        <v>2378</v>
      </c>
      <c r="E3970" s="2"/>
      <c r="F3970" s="3">
        <v>1</v>
      </c>
      <c r="G3970" s="2"/>
      <c r="H3970" s="3">
        <v>1</v>
      </c>
      <c r="I3970" s="69" t="str">
        <f>VLOOKUP(C3970,СПРАВОЧНИК!B:D,2,0)</f>
        <v>ЕВРОПА</v>
      </c>
      <c r="J3970" s="69" t="str">
        <f>VLOOKUP(C3970,СПРАВОЧНИК!B:D,3,0)</f>
        <v>ИНОМАРКИ</v>
      </c>
      <c r="K3970" s="69" t="str">
        <f>VLOOKUP(СВОД2023[[#This Row],[ФО]],СПРАВОЧНИК!H:P,2,0)</f>
        <v>Северо-Западный ФО</v>
      </c>
    </row>
    <row r="3971" spans="1:11" x14ac:dyDescent="0.2">
      <c r="A3971" t="s">
        <v>600</v>
      </c>
      <c r="B3971" t="s">
        <v>592</v>
      </c>
      <c r="C3971" s="1" t="s">
        <v>7</v>
      </c>
      <c r="D3971" s="1" t="s">
        <v>1985</v>
      </c>
      <c r="E3971" s="2">
        <v>2</v>
      </c>
      <c r="F3971" s="3"/>
      <c r="G3971" s="2">
        <v>3</v>
      </c>
      <c r="H3971" s="3">
        <v>1</v>
      </c>
      <c r="I3971" s="69" t="str">
        <f>VLOOKUP(C3971,СПРАВОЧНИК!B:D,2,0)</f>
        <v>ЕВРОПА</v>
      </c>
      <c r="J3971" s="69" t="str">
        <f>VLOOKUP(C3971,СПРАВОЧНИК!B:D,3,0)</f>
        <v>ИНОМАРКИ</v>
      </c>
      <c r="K3971" s="69" t="str">
        <f>VLOOKUP(СВОД2023[[#This Row],[ФО]],СПРАВОЧНИК!H:P,2,0)</f>
        <v>Северо-Западный ФО</v>
      </c>
    </row>
    <row r="3972" spans="1:11" x14ac:dyDescent="0.2">
      <c r="A3972" t="s">
        <v>600</v>
      </c>
      <c r="B3972" t="s">
        <v>592</v>
      </c>
      <c r="C3972" s="1" t="s">
        <v>7</v>
      </c>
      <c r="D3972" s="1" t="s">
        <v>8</v>
      </c>
      <c r="E3972" s="2">
        <v>3</v>
      </c>
      <c r="F3972" s="3"/>
      <c r="G3972" s="2">
        <v>11</v>
      </c>
      <c r="H3972" s="3">
        <v>2</v>
      </c>
      <c r="I3972" s="69" t="str">
        <f>VLOOKUP(C3972,СПРАВОЧНИК!B:D,2,0)</f>
        <v>ЕВРОПА</v>
      </c>
      <c r="J3972" s="69" t="str">
        <f>VLOOKUP(C3972,СПРАВОЧНИК!B:D,3,0)</f>
        <v>ИНОМАРКИ</v>
      </c>
      <c r="K3972" s="69" t="str">
        <f>VLOOKUP(СВОД2023[[#This Row],[ФО]],СПРАВОЧНИК!H:P,2,0)</f>
        <v>Северо-Западный ФО</v>
      </c>
    </row>
    <row r="3973" spans="1:11" x14ac:dyDescent="0.2">
      <c r="A3973" t="s">
        <v>600</v>
      </c>
      <c r="B3973" t="s">
        <v>592</v>
      </c>
      <c r="C3973" s="1" t="s">
        <v>7</v>
      </c>
      <c r="D3973" s="1" t="s">
        <v>1302</v>
      </c>
      <c r="E3973" s="2">
        <v>1</v>
      </c>
      <c r="F3973" s="3">
        <v>2</v>
      </c>
      <c r="G3973" s="2">
        <v>8</v>
      </c>
      <c r="H3973" s="3">
        <v>5</v>
      </c>
      <c r="I3973" s="69" t="str">
        <f>VLOOKUP(C3973,СПРАВОЧНИК!B:D,2,0)</f>
        <v>ЕВРОПА</v>
      </c>
      <c r="J3973" s="69" t="str">
        <f>VLOOKUP(C3973,СПРАВОЧНИК!B:D,3,0)</f>
        <v>ИНОМАРКИ</v>
      </c>
      <c r="K3973" s="69" t="str">
        <f>VLOOKUP(СВОД2023[[#This Row],[ФО]],СПРАВОЧНИК!H:P,2,0)</f>
        <v>Северо-Западный ФО</v>
      </c>
    </row>
    <row r="3974" spans="1:11" x14ac:dyDescent="0.2">
      <c r="A3974" t="s">
        <v>600</v>
      </c>
      <c r="B3974" t="s">
        <v>592</v>
      </c>
      <c r="C3974" s="1" t="s">
        <v>7</v>
      </c>
      <c r="D3974" s="1" t="s">
        <v>1986</v>
      </c>
      <c r="E3974" s="2"/>
      <c r="F3974" s="3">
        <v>1</v>
      </c>
      <c r="G3974" s="2">
        <v>2</v>
      </c>
      <c r="H3974" s="3">
        <v>1</v>
      </c>
      <c r="I3974" s="69" t="str">
        <f>VLOOKUP(C3974,СПРАВОЧНИК!B:D,2,0)</f>
        <v>ЕВРОПА</v>
      </c>
      <c r="J3974" s="69" t="str">
        <f>VLOOKUP(C3974,СПРАВОЧНИК!B:D,3,0)</f>
        <v>ИНОМАРКИ</v>
      </c>
      <c r="K3974" s="69" t="str">
        <f>VLOOKUP(СВОД2023[[#This Row],[ФО]],СПРАВОЧНИК!H:P,2,0)</f>
        <v>Северо-Западный ФО</v>
      </c>
    </row>
    <row r="3975" spans="1:11" x14ac:dyDescent="0.2">
      <c r="A3975" t="s">
        <v>600</v>
      </c>
      <c r="B3975" t="s">
        <v>592</v>
      </c>
      <c r="C3975" s="1" t="s">
        <v>7</v>
      </c>
      <c r="D3975" s="1" t="s">
        <v>2379</v>
      </c>
      <c r="E3975" s="2"/>
      <c r="F3975" s="3"/>
      <c r="G3975" s="2">
        <v>1</v>
      </c>
      <c r="H3975" s="3"/>
      <c r="I3975" s="69" t="str">
        <f>VLOOKUP(C3975,СПРАВОЧНИК!B:D,2,0)</f>
        <v>ЕВРОПА</v>
      </c>
      <c r="J3975" s="69" t="str">
        <f>VLOOKUP(C3975,СПРАВОЧНИК!B:D,3,0)</f>
        <v>ИНОМАРКИ</v>
      </c>
      <c r="K3975" s="69" t="str">
        <f>VLOOKUP(СВОД2023[[#This Row],[ФО]],СПРАВОЧНИК!H:P,2,0)</f>
        <v>Северо-Западный ФО</v>
      </c>
    </row>
    <row r="3976" spans="1:11" x14ac:dyDescent="0.2">
      <c r="A3976" t="s">
        <v>600</v>
      </c>
      <c r="B3976" t="s">
        <v>592</v>
      </c>
      <c r="C3976" s="1" t="s">
        <v>7</v>
      </c>
      <c r="D3976" s="1" t="s">
        <v>1303</v>
      </c>
      <c r="E3976" s="2">
        <v>1</v>
      </c>
      <c r="F3976" s="3"/>
      <c r="G3976" s="2">
        <v>5</v>
      </c>
      <c r="H3976" s="3">
        <v>3</v>
      </c>
      <c r="I3976" s="69" t="str">
        <f>VLOOKUP(C3976,СПРАВОЧНИК!B:D,2,0)</f>
        <v>ЕВРОПА</v>
      </c>
      <c r="J3976" s="69" t="str">
        <f>VLOOKUP(C3976,СПРАВОЧНИК!B:D,3,0)</f>
        <v>ИНОМАРКИ</v>
      </c>
      <c r="K3976" s="69" t="str">
        <f>VLOOKUP(СВОД2023[[#This Row],[ФО]],СПРАВОЧНИК!H:P,2,0)</f>
        <v>Северо-Западный ФО</v>
      </c>
    </row>
    <row r="3977" spans="1:11" x14ac:dyDescent="0.2">
      <c r="A3977" t="s">
        <v>600</v>
      </c>
      <c r="B3977" t="s">
        <v>592</v>
      </c>
      <c r="C3977" s="1" t="s">
        <v>7</v>
      </c>
      <c r="D3977" s="1" t="s">
        <v>2380</v>
      </c>
      <c r="E3977" s="2"/>
      <c r="F3977" s="3"/>
      <c r="G3977" s="2">
        <v>2</v>
      </c>
      <c r="H3977" s="3"/>
      <c r="I3977" s="69" t="str">
        <f>VLOOKUP(C3977,СПРАВОЧНИК!B:D,2,0)</f>
        <v>ЕВРОПА</v>
      </c>
      <c r="J3977" s="69" t="str">
        <f>VLOOKUP(C3977,СПРАВОЧНИК!B:D,3,0)</f>
        <v>ИНОМАРКИ</v>
      </c>
      <c r="K3977" s="69" t="str">
        <f>VLOOKUP(СВОД2023[[#This Row],[ФО]],СПРАВОЧНИК!H:P,2,0)</f>
        <v>Северо-Западный ФО</v>
      </c>
    </row>
    <row r="3978" spans="1:11" x14ac:dyDescent="0.2">
      <c r="A3978" t="s">
        <v>600</v>
      </c>
      <c r="B3978" t="s">
        <v>592</v>
      </c>
      <c r="C3978" s="1" t="s">
        <v>7</v>
      </c>
      <c r="D3978" s="1" t="s">
        <v>9</v>
      </c>
      <c r="E3978" s="2">
        <v>5</v>
      </c>
      <c r="F3978" s="3">
        <v>2</v>
      </c>
      <c r="G3978" s="2">
        <v>13</v>
      </c>
      <c r="H3978" s="3">
        <v>5</v>
      </c>
      <c r="I3978" s="69" t="str">
        <f>VLOOKUP(C3978,СПРАВОЧНИК!B:D,2,0)</f>
        <v>ЕВРОПА</v>
      </c>
      <c r="J3978" s="69" t="str">
        <f>VLOOKUP(C3978,СПРАВОЧНИК!B:D,3,0)</f>
        <v>ИНОМАРКИ</v>
      </c>
      <c r="K3978" s="69" t="str">
        <f>VLOOKUP(СВОД2023[[#This Row],[ФО]],СПРАВОЧНИК!H:P,2,0)</f>
        <v>Северо-Западный ФО</v>
      </c>
    </row>
    <row r="3979" spans="1:11" x14ac:dyDescent="0.2">
      <c r="A3979" t="s">
        <v>600</v>
      </c>
      <c r="B3979" t="s">
        <v>592</v>
      </c>
      <c r="C3979" s="1" t="s">
        <v>10</v>
      </c>
      <c r="D3979" s="1" t="s">
        <v>2381</v>
      </c>
      <c r="E3979" s="2"/>
      <c r="F3979" s="3"/>
      <c r="G3979" s="2">
        <v>1</v>
      </c>
      <c r="H3979" s="3"/>
      <c r="I3979" s="69" t="str">
        <f>VLOOKUP(C3979,СПРАВОЧНИК!B:D,2,0)</f>
        <v>ЕВРОПА</v>
      </c>
      <c r="J3979" s="69" t="str">
        <f>VLOOKUP(C3979,СПРАВОЧНИК!B:D,3,0)</f>
        <v>ИНОМАРКИ</v>
      </c>
      <c r="K3979" s="69" t="str">
        <f>VLOOKUP(СВОД2023[[#This Row],[ФО]],СПРАВОЧНИК!H:P,2,0)</f>
        <v>Северо-Западный ФО</v>
      </c>
    </row>
    <row r="3980" spans="1:11" x14ac:dyDescent="0.2">
      <c r="A3980" t="s">
        <v>600</v>
      </c>
      <c r="B3980" t="s">
        <v>592</v>
      </c>
      <c r="C3980" s="1" t="s">
        <v>10</v>
      </c>
      <c r="D3980" s="1" t="s">
        <v>2382</v>
      </c>
      <c r="E3980" s="2"/>
      <c r="F3980" s="3"/>
      <c r="G3980" s="2">
        <v>2</v>
      </c>
      <c r="H3980" s="3"/>
      <c r="I3980" s="69" t="str">
        <f>VLOOKUP(C3980,СПРАВОЧНИК!B:D,2,0)</f>
        <v>ЕВРОПА</v>
      </c>
      <c r="J3980" s="69" t="str">
        <f>VLOOKUP(C3980,СПРАВОЧНИК!B:D,3,0)</f>
        <v>ИНОМАРКИ</v>
      </c>
      <c r="K3980" s="69" t="str">
        <f>VLOOKUP(СВОД2023[[#This Row],[ФО]],СПРАВОЧНИК!H:P,2,0)</f>
        <v>Северо-Западный ФО</v>
      </c>
    </row>
    <row r="3981" spans="1:11" x14ac:dyDescent="0.2">
      <c r="A3981" t="s">
        <v>600</v>
      </c>
      <c r="B3981" t="s">
        <v>592</v>
      </c>
      <c r="C3981" s="1" t="s">
        <v>10</v>
      </c>
      <c r="D3981" s="1" t="s">
        <v>2383</v>
      </c>
      <c r="E3981" s="2"/>
      <c r="F3981" s="3"/>
      <c r="G3981" s="2"/>
      <c r="H3981" s="3">
        <v>3</v>
      </c>
      <c r="I3981" s="69" t="str">
        <f>VLOOKUP(C3981,СПРАВОЧНИК!B:D,2,0)</f>
        <v>ЕВРОПА</v>
      </c>
      <c r="J3981" s="69" t="str">
        <f>VLOOKUP(C3981,СПРАВОЧНИК!B:D,3,0)</f>
        <v>ИНОМАРКИ</v>
      </c>
      <c r="K3981" s="69" t="str">
        <f>VLOOKUP(СВОД2023[[#This Row],[ФО]],СПРАВОЧНИК!H:P,2,0)</f>
        <v>Северо-Западный ФО</v>
      </c>
    </row>
    <row r="3982" spans="1:11" x14ac:dyDescent="0.2">
      <c r="A3982" t="s">
        <v>600</v>
      </c>
      <c r="B3982" t="s">
        <v>592</v>
      </c>
      <c r="C3982" s="1" t="s">
        <v>10</v>
      </c>
      <c r="D3982" s="1" t="s">
        <v>2384</v>
      </c>
      <c r="E3982" s="2"/>
      <c r="F3982" s="3"/>
      <c r="G3982" s="2">
        <v>1</v>
      </c>
      <c r="H3982" s="3"/>
      <c r="I3982" s="69" t="str">
        <f>VLOOKUP(C3982,СПРАВОЧНИК!B:D,2,0)</f>
        <v>ЕВРОПА</v>
      </c>
      <c r="J3982" s="69" t="str">
        <f>VLOOKUP(C3982,СПРАВОЧНИК!B:D,3,0)</f>
        <v>ИНОМАРКИ</v>
      </c>
      <c r="K3982" s="69" t="str">
        <f>VLOOKUP(СВОД2023[[#This Row],[ФО]],СПРАВОЧНИК!H:P,2,0)</f>
        <v>Северо-Западный ФО</v>
      </c>
    </row>
    <row r="3983" spans="1:11" x14ac:dyDescent="0.2">
      <c r="A3983" t="s">
        <v>600</v>
      </c>
      <c r="B3983" t="s">
        <v>592</v>
      </c>
      <c r="C3983" s="1" t="s">
        <v>1101</v>
      </c>
      <c r="D3983" s="1" t="s">
        <v>1305</v>
      </c>
      <c r="E3983" s="2"/>
      <c r="F3983" s="3"/>
      <c r="G3983" s="2">
        <v>1</v>
      </c>
      <c r="H3983" s="3">
        <v>2</v>
      </c>
      <c r="I3983" s="69" t="str">
        <f>VLOOKUP(C3983,СПРАВОЧНИК!B:D,2,0)</f>
        <v>КОРЕЯ</v>
      </c>
      <c r="J3983" s="69" t="str">
        <f>VLOOKUP(C3983,СПРАВОЧНИК!B:D,3,0)</f>
        <v>ИНОМАРКИ</v>
      </c>
      <c r="K3983" s="69" t="str">
        <f>VLOOKUP(СВОД2023[[#This Row],[ФО]],СПРАВОЧНИК!H:P,2,0)</f>
        <v>Северо-Западный ФО</v>
      </c>
    </row>
    <row r="3984" spans="1:11" x14ac:dyDescent="0.2">
      <c r="A3984" t="s">
        <v>600</v>
      </c>
      <c r="B3984" t="s">
        <v>592</v>
      </c>
      <c r="C3984" s="1" t="s">
        <v>15</v>
      </c>
      <c r="D3984" s="1" t="s">
        <v>16</v>
      </c>
      <c r="E3984" s="2"/>
      <c r="F3984" s="3"/>
      <c r="G3984" s="2"/>
      <c r="H3984" s="3">
        <v>1</v>
      </c>
      <c r="I3984" s="69" t="str">
        <f>VLOOKUP(C3984,СПРАВОЧНИК!B:D,2,0)</f>
        <v>ЕВРОПА</v>
      </c>
      <c r="J3984" s="69" t="str">
        <f>VLOOKUP(C3984,СПРАВОЧНИК!B:D,3,0)</f>
        <v>ИНОМАРКИ</v>
      </c>
      <c r="K3984" s="69" t="str">
        <f>VLOOKUP(СВОД2023[[#This Row],[ФО]],СПРАВОЧНИК!H:P,2,0)</f>
        <v>Северо-Западный ФО</v>
      </c>
    </row>
    <row r="3985" spans="1:11" x14ac:dyDescent="0.2">
      <c r="A3985" t="s">
        <v>600</v>
      </c>
      <c r="B3985" t="s">
        <v>592</v>
      </c>
      <c r="C3985" s="1" t="s">
        <v>15</v>
      </c>
      <c r="D3985" s="1" t="s">
        <v>1989</v>
      </c>
      <c r="E3985" s="2"/>
      <c r="F3985" s="3"/>
      <c r="G3985" s="2">
        <v>1</v>
      </c>
      <c r="H3985" s="3">
        <v>2</v>
      </c>
      <c r="I3985" s="69" t="str">
        <f>VLOOKUP(C3985,СПРАВОЧНИК!B:D,2,0)</f>
        <v>ЕВРОПА</v>
      </c>
      <c r="J3985" s="69" t="str">
        <f>VLOOKUP(C3985,СПРАВОЧНИК!B:D,3,0)</f>
        <v>ИНОМАРКИ</v>
      </c>
      <c r="K3985" s="69" t="str">
        <f>VLOOKUP(СВОД2023[[#This Row],[ФО]],СПРАВОЧНИК!H:P,2,0)</f>
        <v>Северо-Западный ФО</v>
      </c>
    </row>
    <row r="3986" spans="1:11" x14ac:dyDescent="0.2">
      <c r="A3986" t="s">
        <v>600</v>
      </c>
      <c r="B3986" t="s">
        <v>592</v>
      </c>
      <c r="C3986" s="1" t="s">
        <v>15</v>
      </c>
      <c r="D3986" s="1" t="s">
        <v>623</v>
      </c>
      <c r="E3986" s="2">
        <v>1</v>
      </c>
      <c r="F3986" s="3"/>
      <c r="G3986" s="2">
        <v>1</v>
      </c>
      <c r="H3986" s="3"/>
      <c r="I3986" s="69" t="str">
        <f>VLOOKUP(C3986,СПРАВОЧНИК!B:D,2,0)</f>
        <v>ЕВРОПА</v>
      </c>
      <c r="J3986" s="69" t="str">
        <f>VLOOKUP(C3986,СПРАВОЧНИК!B:D,3,0)</f>
        <v>ИНОМАРКИ</v>
      </c>
      <c r="K3986" s="69" t="str">
        <f>VLOOKUP(СВОД2023[[#This Row],[ФО]],СПРАВОЧНИК!H:P,2,0)</f>
        <v>Северо-Западный ФО</v>
      </c>
    </row>
    <row r="3987" spans="1:11" x14ac:dyDescent="0.2">
      <c r="A3987" t="s">
        <v>600</v>
      </c>
      <c r="B3987" t="s">
        <v>592</v>
      </c>
      <c r="C3987" s="1" t="s">
        <v>15</v>
      </c>
      <c r="D3987" s="1" t="s">
        <v>1990</v>
      </c>
      <c r="E3987" s="2"/>
      <c r="F3987" s="3"/>
      <c r="G3987" s="2">
        <v>1</v>
      </c>
      <c r="H3987" s="3"/>
      <c r="I3987" s="69" t="str">
        <f>VLOOKUP(C3987,СПРАВОЧНИК!B:D,2,0)</f>
        <v>ЕВРОПА</v>
      </c>
      <c r="J3987" s="69" t="str">
        <f>VLOOKUP(C3987,СПРАВОЧНИК!B:D,3,0)</f>
        <v>ИНОМАРКИ</v>
      </c>
      <c r="K3987" s="69" t="str">
        <f>VLOOKUP(СВОД2023[[#This Row],[ФО]],СПРАВОЧНИК!H:P,2,0)</f>
        <v>Северо-Западный ФО</v>
      </c>
    </row>
    <row r="3988" spans="1:11" x14ac:dyDescent="0.2">
      <c r="A3988" t="s">
        <v>600</v>
      </c>
      <c r="B3988" t="s">
        <v>592</v>
      </c>
      <c r="C3988" s="1" t="s">
        <v>15</v>
      </c>
      <c r="D3988" s="1" t="s">
        <v>2385</v>
      </c>
      <c r="E3988" s="2"/>
      <c r="F3988" s="3"/>
      <c r="G3988" s="2"/>
      <c r="H3988" s="3">
        <v>1</v>
      </c>
      <c r="I3988" s="69" t="str">
        <f>VLOOKUP(C3988,СПРАВОЧНИК!B:D,2,0)</f>
        <v>ЕВРОПА</v>
      </c>
      <c r="J3988" s="69" t="str">
        <f>VLOOKUP(C3988,СПРАВОЧНИК!B:D,3,0)</f>
        <v>ИНОМАРКИ</v>
      </c>
      <c r="K3988" s="69" t="str">
        <f>VLOOKUP(СВОД2023[[#This Row],[ФО]],СПРАВОЧНИК!H:P,2,0)</f>
        <v>Северо-Западный ФО</v>
      </c>
    </row>
    <row r="3989" spans="1:11" x14ac:dyDescent="0.2">
      <c r="A3989" t="s">
        <v>600</v>
      </c>
      <c r="B3989" t="s">
        <v>592</v>
      </c>
      <c r="C3989" s="1" t="s">
        <v>15</v>
      </c>
      <c r="D3989" s="1" t="s">
        <v>2386</v>
      </c>
      <c r="E3989" s="2"/>
      <c r="F3989" s="3"/>
      <c r="G3989" s="2">
        <v>1</v>
      </c>
      <c r="H3989" s="3">
        <v>1</v>
      </c>
      <c r="I3989" s="69" t="str">
        <f>VLOOKUP(C3989,СПРАВОЧНИК!B:D,2,0)</f>
        <v>ЕВРОПА</v>
      </c>
      <c r="J3989" s="69" t="str">
        <f>VLOOKUP(C3989,СПРАВОЧНИК!B:D,3,0)</f>
        <v>ИНОМАРКИ</v>
      </c>
      <c r="K3989" s="69" t="str">
        <f>VLOOKUP(СВОД2023[[#This Row],[ФО]],СПРАВОЧНИК!H:P,2,0)</f>
        <v>Северо-Западный ФО</v>
      </c>
    </row>
    <row r="3990" spans="1:11" x14ac:dyDescent="0.2">
      <c r="A3990" t="s">
        <v>600</v>
      </c>
      <c r="B3990" t="s">
        <v>592</v>
      </c>
      <c r="C3990" s="1" t="s">
        <v>18</v>
      </c>
      <c r="D3990" s="1" t="s">
        <v>1306</v>
      </c>
      <c r="E3990" s="2">
        <v>10</v>
      </c>
      <c r="F3990" s="3">
        <v>2</v>
      </c>
      <c r="G3990" s="2">
        <v>38</v>
      </c>
      <c r="H3990" s="3">
        <v>27</v>
      </c>
      <c r="I3990" s="69" t="str">
        <f>VLOOKUP(C3990,СПРАВОЧНИК!B:D,2,0)</f>
        <v>ЕВРОПА</v>
      </c>
      <c r="J3990" s="69" t="str">
        <f>VLOOKUP(C3990,СПРАВОЧНИК!B:D,3,0)</f>
        <v>ИНОМАРКИ</v>
      </c>
      <c r="K3990" s="69" t="str">
        <f>VLOOKUP(СВОД2023[[#This Row],[ФО]],СПРАВОЧНИК!H:P,2,0)</f>
        <v>Северо-Западный ФО</v>
      </c>
    </row>
    <row r="3991" spans="1:11" x14ac:dyDescent="0.2">
      <c r="A3991" t="s">
        <v>600</v>
      </c>
      <c r="B3991" t="s">
        <v>592</v>
      </c>
      <c r="C3991" s="1" t="s">
        <v>18</v>
      </c>
      <c r="D3991" s="1" t="s">
        <v>1991</v>
      </c>
      <c r="E3991" s="2">
        <v>12</v>
      </c>
      <c r="F3991" s="3">
        <v>5</v>
      </c>
      <c r="G3991" s="2">
        <v>65</v>
      </c>
      <c r="H3991" s="3">
        <v>38</v>
      </c>
      <c r="I3991" s="69" t="str">
        <f>VLOOKUP(C3991,СПРАВОЧНИК!B:D,2,0)</f>
        <v>ЕВРОПА</v>
      </c>
      <c r="J3991" s="69" t="str">
        <f>VLOOKUP(C3991,СПРАВОЧНИК!B:D,3,0)</f>
        <v>ИНОМАРКИ</v>
      </c>
      <c r="K3991" s="69" t="str">
        <f>VLOOKUP(СВОД2023[[#This Row],[ФО]],СПРАВОЧНИК!H:P,2,0)</f>
        <v>Северо-Западный ФО</v>
      </c>
    </row>
    <row r="3992" spans="1:11" x14ac:dyDescent="0.2">
      <c r="A3992" t="s">
        <v>600</v>
      </c>
      <c r="B3992" t="s">
        <v>592</v>
      </c>
      <c r="C3992" s="1" t="s">
        <v>18</v>
      </c>
      <c r="D3992" s="1" t="s">
        <v>1307</v>
      </c>
      <c r="E3992" s="2">
        <v>3</v>
      </c>
      <c r="F3992" s="3">
        <v>1</v>
      </c>
      <c r="G3992" s="2">
        <v>7</v>
      </c>
      <c r="H3992" s="3">
        <v>10</v>
      </c>
      <c r="I3992" s="69" t="str">
        <f>VLOOKUP(C3992,СПРАВОЧНИК!B:D,2,0)</f>
        <v>ЕВРОПА</v>
      </c>
      <c r="J3992" s="69" t="str">
        <f>VLOOKUP(C3992,СПРАВОЧНИК!B:D,3,0)</f>
        <v>ИНОМАРКИ</v>
      </c>
      <c r="K3992" s="69" t="str">
        <f>VLOOKUP(СВОД2023[[#This Row],[ФО]],СПРАВОЧНИК!H:P,2,0)</f>
        <v>Северо-Западный ФО</v>
      </c>
    </row>
    <row r="3993" spans="1:11" x14ac:dyDescent="0.2">
      <c r="A3993" t="s">
        <v>600</v>
      </c>
      <c r="B3993" t="s">
        <v>592</v>
      </c>
      <c r="C3993" s="1" t="s">
        <v>18</v>
      </c>
      <c r="D3993" s="1" t="s">
        <v>944</v>
      </c>
      <c r="E3993" s="2">
        <v>93</v>
      </c>
      <c r="F3993" s="3">
        <v>63</v>
      </c>
      <c r="G3993" s="2">
        <v>537</v>
      </c>
      <c r="H3993" s="3">
        <v>342</v>
      </c>
      <c r="I3993" s="69" t="str">
        <f>VLOOKUP(C3993,СПРАВОЧНИК!B:D,2,0)</f>
        <v>ЕВРОПА</v>
      </c>
      <c r="J3993" s="69" t="str">
        <f>VLOOKUP(C3993,СПРАВОЧНИК!B:D,3,0)</f>
        <v>ИНОМАРКИ</v>
      </c>
      <c r="K3993" s="69" t="str">
        <f>VLOOKUP(СВОД2023[[#This Row],[ФО]],СПРАВОЧНИК!H:P,2,0)</f>
        <v>Северо-Западный ФО</v>
      </c>
    </row>
    <row r="3994" spans="1:11" x14ac:dyDescent="0.2">
      <c r="A3994" t="s">
        <v>600</v>
      </c>
      <c r="B3994" t="s">
        <v>592</v>
      </c>
      <c r="C3994" s="1" t="s">
        <v>18</v>
      </c>
      <c r="D3994" s="1" t="s">
        <v>945</v>
      </c>
      <c r="E3994" s="2">
        <v>1</v>
      </c>
      <c r="F3994" s="3"/>
      <c r="G3994" s="2">
        <v>15</v>
      </c>
      <c r="H3994" s="3">
        <v>1</v>
      </c>
      <c r="I3994" s="69" t="str">
        <f>VLOOKUP(C3994,СПРАВОЧНИК!B:D,2,0)</f>
        <v>ЕВРОПА</v>
      </c>
      <c r="J3994" s="69" t="str">
        <f>VLOOKUP(C3994,СПРАВОЧНИК!B:D,3,0)</f>
        <v>ИНОМАРКИ</v>
      </c>
      <c r="K3994" s="69" t="str">
        <f>VLOOKUP(СВОД2023[[#This Row],[ФО]],СПРАВОЧНИК!H:P,2,0)</f>
        <v>Северо-Западный ФО</v>
      </c>
    </row>
    <row r="3995" spans="1:11" x14ac:dyDescent="0.2">
      <c r="A3995" t="s">
        <v>600</v>
      </c>
      <c r="B3995" t="s">
        <v>592</v>
      </c>
      <c r="C3995" s="1" t="s">
        <v>18</v>
      </c>
      <c r="D3995" s="1" t="s">
        <v>946</v>
      </c>
      <c r="E3995" s="2">
        <v>309</v>
      </c>
      <c r="F3995" s="3">
        <v>184</v>
      </c>
      <c r="G3995" s="2">
        <v>1606</v>
      </c>
      <c r="H3995" s="3">
        <v>1071</v>
      </c>
      <c r="I3995" s="69" t="str">
        <f>VLOOKUP(C3995,СПРАВОЧНИК!B:D,2,0)</f>
        <v>ЕВРОПА</v>
      </c>
      <c r="J3995" s="69" t="str">
        <f>VLOOKUP(C3995,СПРАВОЧНИК!B:D,3,0)</f>
        <v>ИНОМАРКИ</v>
      </c>
      <c r="K3995" s="69" t="str">
        <f>VLOOKUP(СВОД2023[[#This Row],[ФО]],СПРАВОЧНИК!H:P,2,0)</f>
        <v>Северо-Западный ФО</v>
      </c>
    </row>
    <row r="3996" spans="1:11" x14ac:dyDescent="0.2">
      <c r="A3996" t="s">
        <v>600</v>
      </c>
      <c r="B3996" t="s">
        <v>592</v>
      </c>
      <c r="C3996" s="1" t="s">
        <v>18</v>
      </c>
      <c r="D3996" s="1" t="s">
        <v>947</v>
      </c>
      <c r="E3996" s="2">
        <v>65</v>
      </c>
      <c r="F3996" s="3">
        <v>37</v>
      </c>
      <c r="G3996" s="2">
        <v>395</v>
      </c>
      <c r="H3996" s="3">
        <v>238</v>
      </c>
      <c r="I3996" s="69" t="str">
        <f>VLOOKUP(C3996,СПРАВОЧНИК!B:D,2,0)</f>
        <v>ЕВРОПА</v>
      </c>
      <c r="J3996" s="69" t="str">
        <f>VLOOKUP(C3996,СПРАВОЧНИК!B:D,3,0)</f>
        <v>ИНОМАРКИ</v>
      </c>
      <c r="K3996" s="69" t="str">
        <f>VLOOKUP(СВОД2023[[#This Row],[ФО]],СПРАВОЧНИК!H:P,2,0)</f>
        <v>Северо-Западный ФО</v>
      </c>
    </row>
    <row r="3997" spans="1:11" x14ac:dyDescent="0.2">
      <c r="A3997" t="s">
        <v>600</v>
      </c>
      <c r="B3997" t="s">
        <v>592</v>
      </c>
      <c r="C3997" s="1" t="s">
        <v>18</v>
      </c>
      <c r="D3997" s="1" t="s">
        <v>948</v>
      </c>
      <c r="E3997" s="2">
        <v>370</v>
      </c>
      <c r="F3997" s="3">
        <v>265</v>
      </c>
      <c r="G3997" s="2">
        <v>2000</v>
      </c>
      <c r="H3997" s="3">
        <v>1520</v>
      </c>
      <c r="I3997" s="69" t="str">
        <f>VLOOKUP(C3997,СПРАВОЧНИК!B:D,2,0)</f>
        <v>ЕВРОПА</v>
      </c>
      <c r="J3997" s="69" t="str">
        <f>VLOOKUP(C3997,СПРАВОЧНИК!B:D,3,0)</f>
        <v>ИНОМАРКИ</v>
      </c>
      <c r="K3997" s="69" t="str">
        <f>VLOOKUP(СВОД2023[[#This Row],[ФО]],СПРАВОЧНИК!H:P,2,0)</f>
        <v>Северо-Западный ФО</v>
      </c>
    </row>
    <row r="3998" spans="1:11" x14ac:dyDescent="0.2">
      <c r="A3998" t="s">
        <v>600</v>
      </c>
      <c r="B3998" t="s">
        <v>592</v>
      </c>
      <c r="C3998" s="1" t="s">
        <v>18</v>
      </c>
      <c r="D3998" s="1" t="s">
        <v>949</v>
      </c>
      <c r="E3998" s="2">
        <v>27</v>
      </c>
      <c r="F3998" s="3">
        <v>14</v>
      </c>
      <c r="G3998" s="2">
        <v>164</v>
      </c>
      <c r="H3998" s="3">
        <v>94</v>
      </c>
      <c r="I3998" s="69" t="str">
        <f>VLOOKUP(C3998,СПРАВОЧНИК!B:D,2,0)</f>
        <v>ЕВРОПА</v>
      </c>
      <c r="J3998" s="69" t="str">
        <f>VLOOKUP(C3998,СПРАВОЧНИК!B:D,3,0)</f>
        <v>ИНОМАРКИ</v>
      </c>
      <c r="K3998" s="69" t="str">
        <f>VLOOKUP(СВОД2023[[#This Row],[ФО]],СПРАВОЧНИК!H:P,2,0)</f>
        <v>Северо-Западный ФО</v>
      </c>
    </row>
    <row r="3999" spans="1:11" x14ac:dyDescent="0.2">
      <c r="A3999" t="s">
        <v>600</v>
      </c>
      <c r="B3999" t="s">
        <v>592</v>
      </c>
      <c r="C3999" s="1" t="s">
        <v>18</v>
      </c>
      <c r="D3999" s="1" t="s">
        <v>950</v>
      </c>
      <c r="E3999" s="2">
        <v>48</v>
      </c>
      <c r="F3999" s="3">
        <v>42</v>
      </c>
      <c r="G3999" s="2">
        <v>321</v>
      </c>
      <c r="H3999" s="3">
        <v>224</v>
      </c>
      <c r="I3999" s="69" t="str">
        <f>VLOOKUP(C3999,СПРАВОЧНИК!B:D,2,0)</f>
        <v>ЕВРОПА</v>
      </c>
      <c r="J3999" s="69" t="str">
        <f>VLOOKUP(C3999,СПРАВОЧНИК!B:D,3,0)</f>
        <v>ИНОМАРКИ</v>
      </c>
      <c r="K3999" s="69" t="str">
        <f>VLOOKUP(СВОД2023[[#This Row],[ФО]],СПРАВОЧНИК!H:P,2,0)</f>
        <v>Северо-Западный ФО</v>
      </c>
    </row>
    <row r="4000" spans="1:11" x14ac:dyDescent="0.2">
      <c r="A4000" t="s">
        <v>600</v>
      </c>
      <c r="B4000" t="s">
        <v>592</v>
      </c>
      <c r="C4000" s="1" t="s">
        <v>18</v>
      </c>
      <c r="D4000" s="1" t="s">
        <v>1308</v>
      </c>
      <c r="E4000" s="2">
        <v>151</v>
      </c>
      <c r="F4000" s="3">
        <v>151</v>
      </c>
      <c r="G4000" s="2">
        <v>813</v>
      </c>
      <c r="H4000" s="3">
        <v>852</v>
      </c>
      <c r="I4000" s="69" t="str">
        <f>VLOOKUP(C4000,СПРАВОЧНИК!B:D,2,0)</f>
        <v>ЕВРОПА</v>
      </c>
      <c r="J4000" s="69" t="str">
        <f>VLOOKUP(C4000,СПРАВОЧНИК!B:D,3,0)</f>
        <v>ИНОМАРКИ</v>
      </c>
      <c r="K4000" s="69" t="str">
        <f>VLOOKUP(СВОД2023[[#This Row],[ФО]],СПРАВОЧНИК!H:P,2,0)</f>
        <v>Северо-Западный ФО</v>
      </c>
    </row>
    <row r="4001" spans="1:11" x14ac:dyDescent="0.2">
      <c r="A4001" t="s">
        <v>600</v>
      </c>
      <c r="B4001" t="s">
        <v>592</v>
      </c>
      <c r="C4001" s="1" t="s">
        <v>18</v>
      </c>
      <c r="D4001" s="1" t="s">
        <v>1992</v>
      </c>
      <c r="E4001" s="2"/>
      <c r="F4001" s="3">
        <v>2</v>
      </c>
      <c r="G4001" s="2">
        <v>1</v>
      </c>
      <c r="H4001" s="3">
        <v>5</v>
      </c>
      <c r="I4001" s="69" t="str">
        <f>VLOOKUP(C4001,СПРАВОЧНИК!B:D,2,0)</f>
        <v>ЕВРОПА</v>
      </c>
      <c r="J4001" s="69" t="str">
        <f>VLOOKUP(C4001,СПРАВОЧНИК!B:D,3,0)</f>
        <v>ИНОМАРКИ</v>
      </c>
      <c r="K4001" s="69" t="str">
        <f>VLOOKUP(СВОД2023[[#This Row],[ФО]],СПРАВОЧНИК!H:P,2,0)</f>
        <v>Северо-Западный ФО</v>
      </c>
    </row>
    <row r="4002" spans="1:11" x14ac:dyDescent="0.2">
      <c r="A4002" t="s">
        <v>600</v>
      </c>
      <c r="B4002" t="s">
        <v>592</v>
      </c>
      <c r="C4002" s="1" t="s">
        <v>18</v>
      </c>
      <c r="D4002" s="1" t="s">
        <v>1309</v>
      </c>
      <c r="E4002" s="2">
        <v>168</v>
      </c>
      <c r="F4002" s="3">
        <v>135</v>
      </c>
      <c r="G4002" s="2">
        <v>798</v>
      </c>
      <c r="H4002" s="3">
        <v>764</v>
      </c>
      <c r="I4002" s="69" t="str">
        <f>VLOOKUP(C4002,СПРАВОЧНИК!B:D,2,0)</f>
        <v>ЕВРОПА</v>
      </c>
      <c r="J4002" s="69" t="str">
        <f>VLOOKUP(C4002,СПРАВОЧНИК!B:D,3,0)</f>
        <v>ИНОМАРКИ</v>
      </c>
      <c r="K4002" s="69" t="str">
        <f>VLOOKUP(СВОД2023[[#This Row],[ФО]],СПРАВОЧНИК!H:P,2,0)</f>
        <v>Северо-Западный ФО</v>
      </c>
    </row>
    <row r="4003" spans="1:11" x14ac:dyDescent="0.2">
      <c r="A4003" t="s">
        <v>600</v>
      </c>
      <c r="B4003" t="s">
        <v>592</v>
      </c>
      <c r="C4003" s="1" t="s">
        <v>18</v>
      </c>
      <c r="D4003" s="1" t="s">
        <v>1310</v>
      </c>
      <c r="E4003" s="2">
        <v>4</v>
      </c>
      <c r="F4003" s="3">
        <v>4</v>
      </c>
      <c r="G4003" s="2">
        <v>16</v>
      </c>
      <c r="H4003" s="3">
        <v>15</v>
      </c>
      <c r="I4003" s="69" t="str">
        <f>VLOOKUP(C4003,СПРАВОЧНИК!B:D,2,0)</f>
        <v>ЕВРОПА</v>
      </c>
      <c r="J4003" s="69" t="str">
        <f>VLOOKUP(C4003,СПРАВОЧНИК!B:D,3,0)</f>
        <v>ИНОМАРКИ</v>
      </c>
      <c r="K4003" s="69" t="str">
        <f>VLOOKUP(СВОД2023[[#This Row],[ФО]],СПРАВОЧНИК!H:P,2,0)</f>
        <v>Северо-Западный ФО</v>
      </c>
    </row>
    <row r="4004" spans="1:11" x14ac:dyDescent="0.2">
      <c r="A4004" t="s">
        <v>600</v>
      </c>
      <c r="B4004" t="s">
        <v>592</v>
      </c>
      <c r="C4004" s="1" t="s">
        <v>18</v>
      </c>
      <c r="D4004" s="1" t="s">
        <v>1993</v>
      </c>
      <c r="E4004" s="2"/>
      <c r="F4004" s="3">
        <v>1</v>
      </c>
      <c r="G4004" s="2">
        <v>4</v>
      </c>
      <c r="H4004" s="3">
        <v>2</v>
      </c>
      <c r="I4004" s="69" t="str">
        <f>VLOOKUP(C4004,СПРАВОЧНИК!B:D,2,0)</f>
        <v>ЕВРОПА</v>
      </c>
      <c r="J4004" s="69" t="str">
        <f>VLOOKUP(C4004,СПРАВОЧНИК!B:D,3,0)</f>
        <v>ИНОМАРКИ</v>
      </c>
      <c r="K4004" s="69" t="str">
        <f>VLOOKUP(СВОД2023[[#This Row],[ФО]],СПРАВОЧНИК!H:P,2,0)</f>
        <v>Северо-Западный ФО</v>
      </c>
    </row>
    <row r="4005" spans="1:11" x14ac:dyDescent="0.2">
      <c r="A4005" t="s">
        <v>600</v>
      </c>
      <c r="B4005" t="s">
        <v>592</v>
      </c>
      <c r="C4005" s="1" t="s">
        <v>18</v>
      </c>
      <c r="D4005" s="1" t="s">
        <v>951</v>
      </c>
      <c r="E4005" s="2">
        <v>3</v>
      </c>
      <c r="F4005" s="3">
        <v>3</v>
      </c>
      <c r="G4005" s="2">
        <v>17</v>
      </c>
      <c r="H4005" s="3">
        <v>9</v>
      </c>
      <c r="I4005" s="69" t="str">
        <f>VLOOKUP(C4005,СПРАВОЧНИК!B:D,2,0)</f>
        <v>ЕВРОПА</v>
      </c>
      <c r="J4005" s="69" t="str">
        <f>VLOOKUP(C4005,СПРАВОЧНИК!B:D,3,0)</f>
        <v>ИНОМАРКИ</v>
      </c>
      <c r="K4005" s="69" t="str">
        <f>VLOOKUP(СВОД2023[[#This Row],[ФО]],СПРАВОЧНИК!H:P,2,0)</f>
        <v>Северо-Западный ФО</v>
      </c>
    </row>
    <row r="4006" spans="1:11" x14ac:dyDescent="0.2">
      <c r="A4006" t="s">
        <v>600</v>
      </c>
      <c r="B4006" t="s">
        <v>592</v>
      </c>
      <c r="C4006" s="1" t="s">
        <v>18</v>
      </c>
      <c r="D4006" s="1" t="s">
        <v>953</v>
      </c>
      <c r="E4006" s="2">
        <v>2</v>
      </c>
      <c r="F4006" s="3">
        <v>2</v>
      </c>
      <c r="G4006" s="2">
        <v>15</v>
      </c>
      <c r="H4006" s="3">
        <v>4</v>
      </c>
      <c r="I4006" s="69" t="str">
        <f>VLOOKUP(C4006,СПРАВОЧНИК!B:D,2,0)</f>
        <v>ЕВРОПА</v>
      </c>
      <c r="J4006" s="69" t="str">
        <f>VLOOKUP(C4006,СПРАВОЧНИК!B:D,3,0)</f>
        <v>ИНОМАРКИ</v>
      </c>
      <c r="K4006" s="69" t="str">
        <f>VLOOKUP(СВОД2023[[#This Row],[ФО]],СПРАВОЧНИК!H:P,2,0)</f>
        <v>Северо-Западный ФО</v>
      </c>
    </row>
    <row r="4007" spans="1:11" x14ac:dyDescent="0.2">
      <c r="A4007" t="s">
        <v>600</v>
      </c>
      <c r="B4007" t="s">
        <v>592</v>
      </c>
      <c r="C4007" s="1" t="s">
        <v>18</v>
      </c>
      <c r="D4007" s="1" t="s">
        <v>954</v>
      </c>
      <c r="E4007" s="2">
        <v>64</v>
      </c>
      <c r="F4007" s="3">
        <v>45</v>
      </c>
      <c r="G4007" s="2">
        <v>445</v>
      </c>
      <c r="H4007" s="3">
        <v>253</v>
      </c>
      <c r="I4007" s="69" t="str">
        <f>VLOOKUP(C4007,СПРАВОЧНИК!B:D,2,0)</f>
        <v>ЕВРОПА</v>
      </c>
      <c r="J4007" s="69" t="str">
        <f>VLOOKUP(C4007,СПРАВОЧНИК!B:D,3,0)</f>
        <v>ИНОМАРКИ</v>
      </c>
      <c r="K4007" s="69" t="str">
        <f>VLOOKUP(СВОД2023[[#This Row],[ФО]],СПРАВОЧНИК!H:P,2,0)</f>
        <v>Северо-Западный ФО</v>
      </c>
    </row>
    <row r="4008" spans="1:11" x14ac:dyDescent="0.2">
      <c r="A4008" t="s">
        <v>600</v>
      </c>
      <c r="B4008" t="s">
        <v>592</v>
      </c>
      <c r="C4008" s="1" t="s">
        <v>18</v>
      </c>
      <c r="D4008" s="1" t="s">
        <v>956</v>
      </c>
      <c r="E4008" s="2">
        <v>127</v>
      </c>
      <c r="F4008" s="3">
        <v>85</v>
      </c>
      <c r="G4008" s="2">
        <v>745</v>
      </c>
      <c r="H4008" s="3">
        <v>445</v>
      </c>
      <c r="I4008" s="69" t="str">
        <f>VLOOKUP(C4008,СПРАВОЧНИК!B:D,2,0)</f>
        <v>ЕВРОПА</v>
      </c>
      <c r="J4008" s="69" t="str">
        <f>VLOOKUP(C4008,СПРАВОЧНИК!B:D,3,0)</f>
        <v>ИНОМАРКИ</v>
      </c>
      <c r="K4008" s="69" t="str">
        <f>VLOOKUP(СВОД2023[[#This Row],[ФО]],СПРАВОЧНИК!H:P,2,0)</f>
        <v>Северо-Западный ФО</v>
      </c>
    </row>
    <row r="4009" spans="1:11" x14ac:dyDescent="0.2">
      <c r="A4009" t="s">
        <v>600</v>
      </c>
      <c r="B4009" t="s">
        <v>592</v>
      </c>
      <c r="C4009" s="1" t="s">
        <v>18</v>
      </c>
      <c r="D4009" s="1" t="s">
        <v>957</v>
      </c>
      <c r="E4009" s="2">
        <v>133</v>
      </c>
      <c r="F4009" s="3">
        <v>102</v>
      </c>
      <c r="G4009" s="2">
        <v>785</v>
      </c>
      <c r="H4009" s="3">
        <v>526</v>
      </c>
      <c r="I4009" s="69" t="str">
        <f>VLOOKUP(C4009,СПРАВОЧНИК!B:D,2,0)</f>
        <v>ЕВРОПА</v>
      </c>
      <c r="J4009" s="69" t="str">
        <f>VLOOKUP(C4009,СПРАВОЧНИК!B:D,3,0)</f>
        <v>ИНОМАРКИ</v>
      </c>
      <c r="K4009" s="69" t="str">
        <f>VLOOKUP(СВОД2023[[#This Row],[ФО]],СПРАВОЧНИК!H:P,2,0)</f>
        <v>Северо-Западный ФО</v>
      </c>
    </row>
    <row r="4010" spans="1:11" x14ac:dyDescent="0.2">
      <c r="A4010" t="s">
        <v>600</v>
      </c>
      <c r="B4010" t="s">
        <v>592</v>
      </c>
      <c r="C4010" s="1" t="s">
        <v>18</v>
      </c>
      <c r="D4010" s="1" t="s">
        <v>958</v>
      </c>
      <c r="E4010" s="2">
        <v>28</v>
      </c>
      <c r="F4010" s="3">
        <v>21</v>
      </c>
      <c r="G4010" s="2">
        <v>198</v>
      </c>
      <c r="H4010" s="3">
        <v>102</v>
      </c>
      <c r="I4010" s="69" t="str">
        <f>VLOOKUP(C4010,СПРАВОЧНИК!B:D,2,0)</f>
        <v>ЕВРОПА</v>
      </c>
      <c r="J4010" s="69" t="str">
        <f>VLOOKUP(C4010,СПРАВОЧНИК!B:D,3,0)</f>
        <v>ИНОМАРКИ</v>
      </c>
      <c r="K4010" s="69" t="str">
        <f>VLOOKUP(СВОД2023[[#This Row],[ФО]],СПРАВОЧНИК!H:P,2,0)</f>
        <v>Северо-Западный ФО</v>
      </c>
    </row>
    <row r="4011" spans="1:11" x14ac:dyDescent="0.2">
      <c r="A4011" t="s">
        <v>600</v>
      </c>
      <c r="B4011" t="s">
        <v>592</v>
      </c>
      <c r="C4011" s="1" t="s">
        <v>18</v>
      </c>
      <c r="D4011" s="1" t="s">
        <v>959</v>
      </c>
      <c r="E4011" s="2">
        <v>1</v>
      </c>
      <c r="F4011" s="3"/>
      <c r="G4011" s="2">
        <v>1</v>
      </c>
      <c r="H4011" s="3">
        <v>3</v>
      </c>
      <c r="I4011" s="69" t="str">
        <f>VLOOKUP(C4011,СПРАВОЧНИК!B:D,2,0)</f>
        <v>ЕВРОПА</v>
      </c>
      <c r="J4011" s="69" t="str">
        <f>VLOOKUP(C4011,СПРАВОЧНИК!B:D,3,0)</f>
        <v>ИНОМАРКИ</v>
      </c>
      <c r="K4011" s="69" t="str">
        <f>VLOOKUP(СВОД2023[[#This Row],[ФО]],СПРАВОЧНИК!H:P,2,0)</f>
        <v>Северо-Западный ФО</v>
      </c>
    </row>
    <row r="4012" spans="1:11" x14ac:dyDescent="0.2">
      <c r="A4012" t="s">
        <v>600</v>
      </c>
      <c r="B4012" t="s">
        <v>592</v>
      </c>
      <c r="C4012" s="1" t="s">
        <v>18</v>
      </c>
      <c r="D4012" s="1" t="s">
        <v>960</v>
      </c>
      <c r="E4012" s="2"/>
      <c r="F4012" s="3"/>
      <c r="G4012" s="2">
        <v>7</v>
      </c>
      <c r="H4012" s="3">
        <v>5</v>
      </c>
      <c r="I4012" s="69" t="str">
        <f>VLOOKUP(C4012,СПРАВОЧНИК!B:D,2,0)</f>
        <v>ЕВРОПА</v>
      </c>
      <c r="J4012" s="69" t="str">
        <f>VLOOKUP(C4012,СПРАВОЧНИК!B:D,3,0)</f>
        <v>ИНОМАРКИ</v>
      </c>
      <c r="K4012" s="69" t="str">
        <f>VLOOKUP(СВОД2023[[#This Row],[ФО]],СПРАВОЧНИК!H:P,2,0)</f>
        <v>Северо-Западный ФО</v>
      </c>
    </row>
    <row r="4013" spans="1:11" x14ac:dyDescent="0.2">
      <c r="A4013" t="s">
        <v>600</v>
      </c>
      <c r="B4013" t="s">
        <v>592</v>
      </c>
      <c r="C4013" s="1" t="s">
        <v>18</v>
      </c>
      <c r="D4013" s="1" t="s">
        <v>961</v>
      </c>
      <c r="E4013" s="2">
        <v>1</v>
      </c>
      <c r="F4013" s="3"/>
      <c r="G4013" s="2">
        <v>9</v>
      </c>
      <c r="H4013" s="3">
        <v>3</v>
      </c>
      <c r="I4013" s="69" t="str">
        <f>VLOOKUP(C4013,СПРАВОЧНИК!B:D,2,0)</f>
        <v>ЕВРОПА</v>
      </c>
      <c r="J4013" s="69" t="str">
        <f>VLOOKUP(C4013,СПРАВОЧНИК!B:D,3,0)</f>
        <v>ИНОМАРКИ</v>
      </c>
      <c r="K4013" s="69" t="str">
        <f>VLOOKUP(СВОД2023[[#This Row],[ФО]],СПРАВОЧНИК!H:P,2,0)</f>
        <v>Северо-Западный ФО</v>
      </c>
    </row>
    <row r="4014" spans="1:11" x14ac:dyDescent="0.2">
      <c r="A4014" t="s">
        <v>600</v>
      </c>
      <c r="B4014" t="s">
        <v>592</v>
      </c>
      <c r="C4014" s="1" t="s">
        <v>18</v>
      </c>
      <c r="D4014" s="1" t="s">
        <v>962</v>
      </c>
      <c r="E4014" s="2"/>
      <c r="F4014" s="3"/>
      <c r="G4014" s="2">
        <v>4</v>
      </c>
      <c r="H4014" s="3">
        <v>1</v>
      </c>
      <c r="I4014" s="69" t="str">
        <f>VLOOKUP(C4014,СПРАВОЧНИК!B:D,2,0)</f>
        <v>ЕВРОПА</v>
      </c>
      <c r="J4014" s="69" t="str">
        <f>VLOOKUP(C4014,СПРАВОЧНИК!B:D,3,0)</f>
        <v>ИНОМАРКИ</v>
      </c>
      <c r="K4014" s="69" t="str">
        <f>VLOOKUP(СВОД2023[[#This Row],[ФО]],СПРАВОЧНИК!H:P,2,0)</f>
        <v>Северо-Западный ФО</v>
      </c>
    </row>
    <row r="4015" spans="1:11" x14ac:dyDescent="0.2">
      <c r="A4015" t="s">
        <v>600</v>
      </c>
      <c r="B4015" t="s">
        <v>592</v>
      </c>
      <c r="C4015" s="1" t="s">
        <v>18</v>
      </c>
      <c r="D4015" s="1" t="s">
        <v>1995</v>
      </c>
      <c r="E4015" s="2"/>
      <c r="F4015" s="3"/>
      <c r="G4015" s="2">
        <v>2</v>
      </c>
      <c r="H4015" s="3">
        <v>1</v>
      </c>
      <c r="I4015" s="69" t="str">
        <f>VLOOKUP(C4015,СПРАВОЧНИК!B:D,2,0)</f>
        <v>ЕВРОПА</v>
      </c>
      <c r="J4015" s="69" t="str">
        <f>VLOOKUP(C4015,СПРАВОЧНИК!B:D,3,0)</f>
        <v>ИНОМАРКИ</v>
      </c>
      <c r="K4015" s="69" t="str">
        <f>VLOOKUP(СВОД2023[[#This Row],[ФО]],СПРАВОЧНИК!H:P,2,0)</f>
        <v>Северо-Западный ФО</v>
      </c>
    </row>
    <row r="4016" spans="1:11" x14ac:dyDescent="0.2">
      <c r="A4016" t="s">
        <v>600</v>
      </c>
      <c r="B4016" t="s">
        <v>592</v>
      </c>
      <c r="C4016" s="1" t="s">
        <v>18</v>
      </c>
      <c r="D4016" s="1" t="s">
        <v>963</v>
      </c>
      <c r="E4016" s="2">
        <v>1</v>
      </c>
      <c r="F4016" s="3">
        <v>2</v>
      </c>
      <c r="G4016" s="2">
        <v>17</v>
      </c>
      <c r="H4016" s="3">
        <v>8</v>
      </c>
      <c r="I4016" s="69" t="str">
        <f>VLOOKUP(C4016,СПРАВОЧНИК!B:D,2,0)</f>
        <v>ЕВРОПА</v>
      </c>
      <c r="J4016" s="69" t="str">
        <f>VLOOKUP(C4016,СПРАВОЧНИК!B:D,3,0)</f>
        <v>ИНОМАРКИ</v>
      </c>
      <c r="K4016" s="69" t="str">
        <f>VLOOKUP(СВОД2023[[#This Row],[ФО]],СПРАВОЧНИК!H:P,2,0)</f>
        <v>Северо-Западный ФО</v>
      </c>
    </row>
    <row r="4017" spans="1:11" x14ac:dyDescent="0.2">
      <c r="A4017" t="s">
        <v>600</v>
      </c>
      <c r="B4017" t="s">
        <v>592</v>
      </c>
      <c r="C4017" s="1" t="s">
        <v>18</v>
      </c>
      <c r="D4017" s="1" t="s">
        <v>964</v>
      </c>
      <c r="E4017" s="2"/>
      <c r="F4017" s="3">
        <v>2</v>
      </c>
      <c r="G4017" s="2">
        <v>16</v>
      </c>
      <c r="H4017" s="3">
        <v>12</v>
      </c>
      <c r="I4017" s="69" t="str">
        <f>VLOOKUP(C4017,СПРАВОЧНИК!B:D,2,0)</f>
        <v>ЕВРОПА</v>
      </c>
      <c r="J4017" s="69" t="str">
        <f>VLOOKUP(C4017,СПРАВОЧНИК!B:D,3,0)</f>
        <v>ИНОМАРКИ</v>
      </c>
      <c r="K4017" s="69" t="str">
        <f>VLOOKUP(СВОД2023[[#This Row],[ФО]],СПРАВОЧНИК!H:P,2,0)</f>
        <v>Северо-Западный ФО</v>
      </c>
    </row>
    <row r="4018" spans="1:11" x14ac:dyDescent="0.2">
      <c r="A4018" t="s">
        <v>600</v>
      </c>
      <c r="B4018" t="s">
        <v>592</v>
      </c>
      <c r="C4018" s="1" t="s">
        <v>18</v>
      </c>
      <c r="D4018" s="1" t="s">
        <v>965</v>
      </c>
      <c r="E4018" s="2">
        <v>1</v>
      </c>
      <c r="F4018" s="3"/>
      <c r="G4018" s="2">
        <v>4</v>
      </c>
      <c r="H4018" s="3">
        <v>4</v>
      </c>
      <c r="I4018" s="69" t="str">
        <f>VLOOKUP(C4018,СПРАВОЧНИК!B:D,2,0)</f>
        <v>ЕВРОПА</v>
      </c>
      <c r="J4018" s="69" t="str">
        <f>VLOOKUP(C4018,СПРАВОЧНИК!B:D,3,0)</f>
        <v>ИНОМАРКИ</v>
      </c>
      <c r="K4018" s="69" t="str">
        <f>VLOOKUP(СВОД2023[[#This Row],[ФО]],СПРАВОЧНИК!H:P,2,0)</f>
        <v>Северо-Западный ФО</v>
      </c>
    </row>
    <row r="4019" spans="1:11" x14ac:dyDescent="0.2">
      <c r="A4019" t="s">
        <v>600</v>
      </c>
      <c r="B4019" t="s">
        <v>592</v>
      </c>
      <c r="C4019" s="1" t="s">
        <v>18</v>
      </c>
      <c r="D4019" s="1" t="s">
        <v>966</v>
      </c>
      <c r="E4019" s="2"/>
      <c r="F4019" s="3">
        <v>1</v>
      </c>
      <c r="G4019" s="2">
        <v>6</v>
      </c>
      <c r="H4019" s="3">
        <v>4</v>
      </c>
      <c r="I4019" s="69" t="str">
        <f>VLOOKUP(C4019,СПРАВОЧНИК!B:D,2,0)</f>
        <v>ЕВРОПА</v>
      </c>
      <c r="J4019" s="69" t="str">
        <f>VLOOKUP(C4019,СПРАВОЧНИК!B:D,3,0)</f>
        <v>ИНОМАРКИ</v>
      </c>
      <c r="K4019" s="69" t="str">
        <f>VLOOKUP(СВОД2023[[#This Row],[ФО]],СПРАВОЧНИК!H:P,2,0)</f>
        <v>Северо-Западный ФО</v>
      </c>
    </row>
    <row r="4020" spans="1:11" x14ac:dyDescent="0.2">
      <c r="A4020" t="s">
        <v>600</v>
      </c>
      <c r="B4020" t="s">
        <v>592</v>
      </c>
      <c r="C4020" s="1" t="s">
        <v>18</v>
      </c>
      <c r="D4020" s="1" t="s">
        <v>1311</v>
      </c>
      <c r="E4020" s="2">
        <v>2</v>
      </c>
      <c r="F4020" s="3">
        <v>1</v>
      </c>
      <c r="G4020" s="2">
        <v>5</v>
      </c>
      <c r="H4020" s="3">
        <v>5</v>
      </c>
      <c r="I4020" s="69" t="str">
        <f>VLOOKUP(C4020,СПРАВОЧНИК!B:D,2,0)</f>
        <v>ЕВРОПА</v>
      </c>
      <c r="J4020" s="69" t="str">
        <f>VLOOKUP(C4020,СПРАВОЧНИК!B:D,3,0)</f>
        <v>ИНОМАРКИ</v>
      </c>
      <c r="K4020" s="69" t="str">
        <f>VLOOKUP(СВОД2023[[#This Row],[ФО]],СПРАВОЧНИК!H:P,2,0)</f>
        <v>Северо-Западный ФО</v>
      </c>
    </row>
    <row r="4021" spans="1:11" x14ac:dyDescent="0.2">
      <c r="A4021" t="s">
        <v>600</v>
      </c>
      <c r="B4021" t="s">
        <v>592</v>
      </c>
      <c r="C4021" s="1" t="s">
        <v>18</v>
      </c>
      <c r="D4021" s="1" t="s">
        <v>967</v>
      </c>
      <c r="E4021" s="2">
        <v>2</v>
      </c>
      <c r="F4021" s="3">
        <v>1</v>
      </c>
      <c r="G4021" s="2">
        <v>10</v>
      </c>
      <c r="H4021" s="3">
        <v>10</v>
      </c>
      <c r="I4021" s="69" t="str">
        <f>VLOOKUP(C4021,СПРАВОЧНИК!B:D,2,0)</f>
        <v>ЕВРОПА</v>
      </c>
      <c r="J4021" s="69" t="str">
        <f>VLOOKUP(C4021,СПРАВОЧНИК!B:D,3,0)</f>
        <v>ИНОМАРКИ</v>
      </c>
      <c r="K4021" s="69" t="str">
        <f>VLOOKUP(СВОД2023[[#This Row],[ФО]],СПРАВОЧНИК!H:P,2,0)</f>
        <v>Северо-Западный ФО</v>
      </c>
    </row>
    <row r="4022" spans="1:11" x14ac:dyDescent="0.2">
      <c r="A4022" t="s">
        <v>600</v>
      </c>
      <c r="B4022" t="s">
        <v>592</v>
      </c>
      <c r="C4022" s="1" t="s">
        <v>18</v>
      </c>
      <c r="D4022" s="1" t="s">
        <v>968</v>
      </c>
      <c r="E4022" s="2">
        <v>3</v>
      </c>
      <c r="F4022" s="3"/>
      <c r="G4022" s="2">
        <v>11</v>
      </c>
      <c r="H4022" s="3">
        <v>3</v>
      </c>
      <c r="I4022" s="69" t="str">
        <f>VLOOKUP(C4022,СПРАВОЧНИК!B:D,2,0)</f>
        <v>ЕВРОПА</v>
      </c>
      <c r="J4022" s="69" t="str">
        <f>VLOOKUP(C4022,СПРАВОЧНИК!B:D,3,0)</f>
        <v>ИНОМАРКИ</v>
      </c>
      <c r="K4022" s="69" t="str">
        <f>VLOOKUP(СВОД2023[[#This Row],[ФО]],СПРАВОЧНИК!H:P,2,0)</f>
        <v>Северо-Западный ФО</v>
      </c>
    </row>
    <row r="4023" spans="1:11" x14ac:dyDescent="0.2">
      <c r="A4023" t="s">
        <v>600</v>
      </c>
      <c r="B4023" t="s">
        <v>592</v>
      </c>
      <c r="C4023" s="1" t="s">
        <v>18</v>
      </c>
      <c r="D4023" s="1" t="s">
        <v>969</v>
      </c>
      <c r="E4023" s="2"/>
      <c r="F4023" s="3"/>
      <c r="G4023" s="2">
        <v>4</v>
      </c>
      <c r="H4023" s="3"/>
      <c r="I4023" s="69" t="str">
        <f>VLOOKUP(C4023,СПРАВОЧНИК!B:D,2,0)</f>
        <v>ЕВРОПА</v>
      </c>
      <c r="J4023" s="69" t="str">
        <f>VLOOKUP(C4023,СПРАВОЧНИК!B:D,3,0)</f>
        <v>ИНОМАРКИ</v>
      </c>
      <c r="K4023" s="69" t="str">
        <f>VLOOKUP(СВОД2023[[#This Row],[ФО]],СПРАВОЧНИК!H:P,2,0)</f>
        <v>Северо-Западный ФО</v>
      </c>
    </row>
    <row r="4024" spans="1:11" x14ac:dyDescent="0.2">
      <c r="A4024" t="s">
        <v>600</v>
      </c>
      <c r="B4024" t="s">
        <v>592</v>
      </c>
      <c r="C4024" s="1" t="s">
        <v>18</v>
      </c>
      <c r="D4024" s="1" t="s">
        <v>970</v>
      </c>
      <c r="E4024" s="2">
        <v>1</v>
      </c>
      <c r="F4024" s="3">
        <v>4</v>
      </c>
      <c r="G4024" s="2">
        <v>11</v>
      </c>
      <c r="H4024" s="3">
        <v>18</v>
      </c>
      <c r="I4024" s="69" t="str">
        <f>VLOOKUP(C4024,СПРАВОЧНИК!B:D,2,0)</f>
        <v>ЕВРОПА</v>
      </c>
      <c r="J4024" s="69" t="str">
        <f>VLOOKUP(C4024,СПРАВОЧНИК!B:D,3,0)</f>
        <v>ИНОМАРКИ</v>
      </c>
      <c r="K4024" s="69" t="str">
        <f>VLOOKUP(СВОД2023[[#This Row],[ФО]],СПРАВОЧНИК!H:P,2,0)</f>
        <v>Северо-Западный ФО</v>
      </c>
    </row>
    <row r="4025" spans="1:11" x14ac:dyDescent="0.2">
      <c r="A4025" t="s">
        <v>600</v>
      </c>
      <c r="B4025" t="s">
        <v>592</v>
      </c>
      <c r="C4025" s="1" t="s">
        <v>18</v>
      </c>
      <c r="D4025" s="1" t="s">
        <v>971</v>
      </c>
      <c r="E4025" s="2">
        <v>2</v>
      </c>
      <c r="F4025" s="3">
        <v>3</v>
      </c>
      <c r="G4025" s="2">
        <v>9</v>
      </c>
      <c r="H4025" s="3">
        <v>6</v>
      </c>
      <c r="I4025" s="69" t="str">
        <f>VLOOKUP(C4025,СПРАВОЧНИК!B:D,2,0)</f>
        <v>ЕВРОПА</v>
      </c>
      <c r="J4025" s="69" t="str">
        <f>VLOOKUP(C4025,СПРАВОЧНИК!B:D,3,0)</f>
        <v>ИНОМАРКИ</v>
      </c>
      <c r="K4025" s="69" t="str">
        <f>VLOOKUP(СВОД2023[[#This Row],[ФО]],СПРАВОЧНИК!H:P,2,0)</f>
        <v>Северо-Западный ФО</v>
      </c>
    </row>
    <row r="4026" spans="1:11" x14ac:dyDescent="0.2">
      <c r="A4026" t="s">
        <v>600</v>
      </c>
      <c r="B4026" t="s">
        <v>592</v>
      </c>
      <c r="C4026" s="1" t="s">
        <v>18</v>
      </c>
      <c r="D4026" s="1" t="s">
        <v>972</v>
      </c>
      <c r="E4026" s="2">
        <v>1</v>
      </c>
      <c r="F4026" s="3"/>
      <c r="G4026" s="2">
        <v>24</v>
      </c>
      <c r="H4026" s="3">
        <v>5</v>
      </c>
      <c r="I4026" s="69" t="str">
        <f>VLOOKUP(C4026,СПРАВОЧНИК!B:D,2,0)</f>
        <v>ЕВРОПА</v>
      </c>
      <c r="J4026" s="69" t="str">
        <f>VLOOKUP(C4026,СПРАВОЧНИК!B:D,3,0)</f>
        <v>ИНОМАРКИ</v>
      </c>
      <c r="K4026" s="69" t="str">
        <f>VLOOKUP(СВОД2023[[#This Row],[ФО]],СПРАВОЧНИК!H:P,2,0)</f>
        <v>Северо-Западный ФО</v>
      </c>
    </row>
    <row r="4027" spans="1:11" x14ac:dyDescent="0.2">
      <c r="A4027" t="s">
        <v>600</v>
      </c>
      <c r="B4027" t="s">
        <v>592</v>
      </c>
      <c r="C4027" s="1" t="s">
        <v>18</v>
      </c>
      <c r="D4027" s="1" t="s">
        <v>973</v>
      </c>
      <c r="E4027" s="2"/>
      <c r="F4027" s="3">
        <v>1</v>
      </c>
      <c r="G4027" s="2">
        <v>16</v>
      </c>
      <c r="H4027" s="3">
        <v>5</v>
      </c>
      <c r="I4027" s="69" t="str">
        <f>VLOOKUP(C4027,СПРАВОЧНИК!B:D,2,0)</f>
        <v>ЕВРОПА</v>
      </c>
      <c r="J4027" s="69" t="str">
        <f>VLOOKUP(C4027,СПРАВОЧНИК!B:D,3,0)</f>
        <v>ИНОМАРКИ</v>
      </c>
      <c r="K4027" s="69" t="str">
        <f>VLOOKUP(СВОД2023[[#This Row],[ФО]],СПРАВОЧНИК!H:P,2,0)</f>
        <v>Северо-Западный ФО</v>
      </c>
    </row>
    <row r="4028" spans="1:11" x14ac:dyDescent="0.2">
      <c r="A4028" t="s">
        <v>600</v>
      </c>
      <c r="B4028" t="s">
        <v>592</v>
      </c>
      <c r="C4028" s="1" t="s">
        <v>18</v>
      </c>
      <c r="D4028" s="1" t="s">
        <v>974</v>
      </c>
      <c r="E4028" s="2">
        <v>11</v>
      </c>
      <c r="F4028" s="3">
        <v>7</v>
      </c>
      <c r="G4028" s="2">
        <v>86</v>
      </c>
      <c r="H4028" s="3">
        <v>57</v>
      </c>
      <c r="I4028" s="69" t="str">
        <f>VLOOKUP(C4028,СПРАВОЧНИК!B:D,2,0)</f>
        <v>ЕВРОПА</v>
      </c>
      <c r="J4028" s="69" t="str">
        <f>VLOOKUP(C4028,СПРАВОЧНИК!B:D,3,0)</f>
        <v>ИНОМАРКИ</v>
      </c>
      <c r="K4028" s="69" t="str">
        <f>VLOOKUP(СВОД2023[[#This Row],[ФО]],СПРАВОЧНИК!H:P,2,0)</f>
        <v>Северо-Западный ФО</v>
      </c>
    </row>
    <row r="4029" spans="1:11" x14ac:dyDescent="0.2">
      <c r="A4029" t="s">
        <v>600</v>
      </c>
      <c r="B4029" t="s">
        <v>592</v>
      </c>
      <c r="C4029" s="1" t="s">
        <v>19</v>
      </c>
      <c r="D4029" s="1" t="s">
        <v>20</v>
      </c>
      <c r="E4029" s="2"/>
      <c r="F4029" s="3"/>
      <c r="G4029" s="2">
        <v>1</v>
      </c>
      <c r="H4029" s="3">
        <v>1</v>
      </c>
      <c r="I4029" s="69" t="str">
        <f>VLOOKUP(C4029,СПРАВОЧНИК!B:D,2,0)</f>
        <v>РОССИЯ</v>
      </c>
      <c r="J4029" s="69" t="str">
        <f>VLOOKUP(C4029,СПРАВОЧНИК!B:D,3,0)</f>
        <v>ОТЕЧЕСТВЕННЫЕ</v>
      </c>
      <c r="K4029" s="69" t="str">
        <f>VLOOKUP(СВОД2023[[#This Row],[ФО]],СПРАВОЧНИК!H:P,2,0)</f>
        <v>Северо-Западный ФО</v>
      </c>
    </row>
    <row r="4030" spans="1:11" x14ac:dyDescent="0.2">
      <c r="A4030" t="s">
        <v>600</v>
      </c>
      <c r="B4030" t="s">
        <v>592</v>
      </c>
      <c r="C4030" s="1" t="s">
        <v>1035</v>
      </c>
      <c r="D4030" s="1" t="s">
        <v>1999</v>
      </c>
      <c r="E4030" s="2"/>
      <c r="F4030" s="3"/>
      <c r="G4030" s="2">
        <v>1</v>
      </c>
      <c r="H4030" s="3"/>
      <c r="I4030" s="69" t="str">
        <f>VLOOKUP(C4030,СПРАВОЧНИК!B:D,2,0)</f>
        <v>РОССИЯ</v>
      </c>
      <c r="J4030" s="69" t="str">
        <f>VLOOKUP(C4030,СПРАВОЧНИК!B:D,3,0)</f>
        <v>ОТЕЧЕСТВЕННЫЕ</v>
      </c>
      <c r="K4030" s="69" t="str">
        <f>VLOOKUP(СВОД2023[[#This Row],[ФО]],СПРАВОЧНИК!H:P,2,0)</f>
        <v>Северо-Западный ФО</v>
      </c>
    </row>
    <row r="4031" spans="1:11" x14ac:dyDescent="0.2">
      <c r="A4031" t="s">
        <v>600</v>
      </c>
      <c r="B4031" t="s">
        <v>592</v>
      </c>
      <c r="C4031" s="1" t="s">
        <v>1035</v>
      </c>
      <c r="D4031" s="1" t="s">
        <v>1312</v>
      </c>
      <c r="E4031" s="2"/>
      <c r="F4031" s="3">
        <v>1</v>
      </c>
      <c r="G4031" s="2"/>
      <c r="H4031" s="3">
        <v>1</v>
      </c>
      <c r="I4031" s="69" t="str">
        <f>VLOOKUP(C4031,СПРАВОЧНИК!B:D,2,0)</f>
        <v>РОССИЯ</v>
      </c>
      <c r="J4031" s="69" t="str">
        <f>VLOOKUP(C4031,СПРАВОЧНИК!B:D,3,0)</f>
        <v>ОТЕЧЕСТВЕННЫЕ</v>
      </c>
      <c r="K4031" s="69" t="str">
        <f>VLOOKUP(СВОД2023[[#This Row],[ФО]],СПРАВОЧНИК!H:P,2,0)</f>
        <v>Северо-Западный ФО</v>
      </c>
    </row>
    <row r="4032" spans="1:11" x14ac:dyDescent="0.2">
      <c r="A4032" t="s">
        <v>600</v>
      </c>
      <c r="B4032" t="s">
        <v>592</v>
      </c>
      <c r="C4032" s="1" t="s">
        <v>1035</v>
      </c>
      <c r="D4032" s="1" t="s">
        <v>2000</v>
      </c>
      <c r="E4032" s="2"/>
      <c r="F4032" s="3"/>
      <c r="G4032" s="2">
        <v>2</v>
      </c>
      <c r="H4032" s="3"/>
      <c r="I4032" s="69" t="str">
        <f>VLOOKUP(C4032,СПРАВОЧНИК!B:D,2,0)</f>
        <v>РОССИЯ</v>
      </c>
      <c r="J4032" s="69" t="str">
        <f>VLOOKUP(C4032,СПРАВОЧНИК!B:D,3,0)</f>
        <v>ОТЕЧЕСТВЕННЫЕ</v>
      </c>
      <c r="K4032" s="69" t="str">
        <f>VLOOKUP(СВОД2023[[#This Row],[ФО]],СПРАВОЧНИК!H:P,2,0)</f>
        <v>Северо-Западный ФО</v>
      </c>
    </row>
    <row r="4033" spans="1:11" x14ac:dyDescent="0.2">
      <c r="A4033" t="s">
        <v>600</v>
      </c>
      <c r="B4033" t="s">
        <v>592</v>
      </c>
      <c r="C4033" s="1" t="s">
        <v>1035</v>
      </c>
      <c r="D4033" s="1" t="s">
        <v>2001</v>
      </c>
      <c r="E4033" s="2">
        <v>2</v>
      </c>
      <c r="F4033" s="3"/>
      <c r="G4033" s="2">
        <v>2</v>
      </c>
      <c r="H4033" s="3">
        <v>1</v>
      </c>
      <c r="I4033" s="69" t="str">
        <f>VLOOKUP(C4033,СПРАВОЧНИК!B:D,2,0)</f>
        <v>РОССИЯ</v>
      </c>
      <c r="J4033" s="69" t="str">
        <f>VLOOKUP(C4033,СПРАВОЧНИК!B:D,3,0)</f>
        <v>ОТЕЧЕСТВЕННЫЕ</v>
      </c>
      <c r="K4033" s="69" t="str">
        <f>VLOOKUP(СВОД2023[[#This Row],[ФО]],СПРАВОЧНИК!H:P,2,0)</f>
        <v>Северо-Западный ФО</v>
      </c>
    </row>
    <row r="4034" spans="1:11" x14ac:dyDescent="0.2">
      <c r="A4034" t="s">
        <v>600</v>
      </c>
      <c r="B4034" t="s">
        <v>592</v>
      </c>
      <c r="C4034" s="1" t="s">
        <v>1035</v>
      </c>
      <c r="D4034" s="1" t="s">
        <v>2387</v>
      </c>
      <c r="E4034" s="2"/>
      <c r="F4034" s="3"/>
      <c r="G4034" s="2"/>
      <c r="H4034" s="3">
        <v>2</v>
      </c>
      <c r="I4034" s="69" t="str">
        <f>VLOOKUP(C4034,СПРАВОЧНИК!B:D,2,0)</f>
        <v>РОССИЯ</v>
      </c>
      <c r="J4034" s="69" t="str">
        <f>VLOOKUP(C4034,СПРАВОЧНИК!B:D,3,0)</f>
        <v>ОТЕЧЕСТВЕННЫЕ</v>
      </c>
      <c r="K4034" s="69" t="str">
        <f>VLOOKUP(СВОД2023[[#This Row],[ФО]],СПРАВОЧНИК!H:P,2,0)</f>
        <v>Северо-Западный ФО</v>
      </c>
    </row>
    <row r="4035" spans="1:11" x14ac:dyDescent="0.2">
      <c r="A4035" t="s">
        <v>600</v>
      </c>
      <c r="B4035" t="s">
        <v>592</v>
      </c>
      <c r="C4035" s="1" t="s">
        <v>1035</v>
      </c>
      <c r="D4035" s="1" t="s">
        <v>1313</v>
      </c>
      <c r="E4035" s="2">
        <v>6</v>
      </c>
      <c r="F4035" s="3">
        <v>9</v>
      </c>
      <c r="G4035" s="2">
        <v>31</v>
      </c>
      <c r="H4035" s="3">
        <v>37</v>
      </c>
      <c r="I4035" s="69" t="str">
        <f>VLOOKUP(C4035,СПРАВОЧНИК!B:D,2,0)</f>
        <v>РОССИЯ</v>
      </c>
      <c r="J4035" s="69" t="str">
        <f>VLOOKUP(C4035,СПРАВОЧНИК!B:D,3,0)</f>
        <v>ОТЕЧЕСТВЕННЫЕ</v>
      </c>
      <c r="K4035" s="69" t="str">
        <f>VLOOKUP(СВОД2023[[#This Row],[ФО]],СПРАВОЧНИК!H:P,2,0)</f>
        <v>Северо-Западный ФО</v>
      </c>
    </row>
    <row r="4036" spans="1:11" x14ac:dyDescent="0.2">
      <c r="A4036" t="s">
        <v>600</v>
      </c>
      <c r="B4036" t="s">
        <v>592</v>
      </c>
      <c r="C4036" s="1" t="s">
        <v>1035</v>
      </c>
      <c r="D4036" s="1" t="s">
        <v>1314</v>
      </c>
      <c r="E4036" s="2">
        <v>5</v>
      </c>
      <c r="F4036" s="3">
        <v>15</v>
      </c>
      <c r="G4036" s="2">
        <v>61</v>
      </c>
      <c r="H4036" s="3">
        <v>46</v>
      </c>
      <c r="I4036" s="69" t="str">
        <f>VLOOKUP(C4036,СПРАВОЧНИК!B:D,2,0)</f>
        <v>РОССИЯ</v>
      </c>
      <c r="J4036" s="69" t="str">
        <f>VLOOKUP(C4036,СПРАВОЧНИК!B:D,3,0)</f>
        <v>ОТЕЧЕСТВЕННЫЕ</v>
      </c>
      <c r="K4036" s="69" t="str">
        <f>VLOOKUP(СВОД2023[[#This Row],[ФО]],СПРАВОЧНИК!H:P,2,0)</f>
        <v>Северо-Западный ФО</v>
      </c>
    </row>
    <row r="4037" spans="1:11" x14ac:dyDescent="0.2">
      <c r="A4037" t="s">
        <v>600</v>
      </c>
      <c r="B4037" t="s">
        <v>592</v>
      </c>
      <c r="C4037" s="1" t="s">
        <v>1035</v>
      </c>
      <c r="D4037" s="1" t="s">
        <v>1315</v>
      </c>
      <c r="E4037" s="2">
        <v>1</v>
      </c>
      <c r="F4037" s="3">
        <v>1</v>
      </c>
      <c r="G4037" s="2">
        <v>2</v>
      </c>
      <c r="H4037" s="3">
        <v>3</v>
      </c>
      <c r="I4037" s="69" t="str">
        <f>VLOOKUP(C4037,СПРАВОЧНИК!B:D,2,0)</f>
        <v>РОССИЯ</v>
      </c>
      <c r="J4037" s="69" t="str">
        <f>VLOOKUP(C4037,СПРАВОЧНИК!B:D,3,0)</f>
        <v>ОТЕЧЕСТВЕННЫЕ</v>
      </c>
      <c r="K4037" s="69" t="str">
        <f>VLOOKUP(СВОД2023[[#This Row],[ФО]],СПРАВОЧНИК!H:P,2,0)</f>
        <v>Северо-Западный ФО</v>
      </c>
    </row>
    <row r="4038" spans="1:11" x14ac:dyDescent="0.2">
      <c r="A4038" t="s">
        <v>600</v>
      </c>
      <c r="B4038" t="s">
        <v>592</v>
      </c>
      <c r="C4038" s="1" t="s">
        <v>1035</v>
      </c>
      <c r="D4038" s="1" t="s">
        <v>2004</v>
      </c>
      <c r="E4038" s="2"/>
      <c r="F4038" s="3"/>
      <c r="G4038" s="2">
        <v>1</v>
      </c>
      <c r="H4038" s="3">
        <v>1</v>
      </c>
      <c r="I4038" s="69" t="str">
        <f>VLOOKUP(C4038,СПРАВОЧНИК!B:D,2,0)</f>
        <v>РОССИЯ</v>
      </c>
      <c r="J4038" s="69" t="str">
        <f>VLOOKUP(C4038,СПРАВОЧНИК!B:D,3,0)</f>
        <v>ОТЕЧЕСТВЕННЫЕ</v>
      </c>
      <c r="K4038" s="69" t="str">
        <f>VLOOKUP(СВОД2023[[#This Row],[ФО]],СПРАВОЧНИК!H:P,2,0)</f>
        <v>Северо-Западный ФО</v>
      </c>
    </row>
    <row r="4039" spans="1:11" x14ac:dyDescent="0.2">
      <c r="A4039" t="s">
        <v>600</v>
      </c>
      <c r="B4039" t="s">
        <v>592</v>
      </c>
      <c r="C4039" s="1" t="s">
        <v>1035</v>
      </c>
      <c r="D4039" s="1" t="s">
        <v>2005</v>
      </c>
      <c r="E4039" s="2">
        <v>3</v>
      </c>
      <c r="F4039" s="3"/>
      <c r="G4039" s="2">
        <v>7</v>
      </c>
      <c r="H4039" s="3">
        <v>4</v>
      </c>
      <c r="I4039" s="69" t="str">
        <f>VLOOKUP(C4039,СПРАВОЧНИК!B:D,2,0)</f>
        <v>РОССИЯ</v>
      </c>
      <c r="J4039" s="69" t="str">
        <f>VLOOKUP(C4039,СПРАВОЧНИК!B:D,3,0)</f>
        <v>ОТЕЧЕСТВЕННЫЕ</v>
      </c>
      <c r="K4039" s="69" t="str">
        <f>VLOOKUP(СВОД2023[[#This Row],[ФО]],СПРАВОЧНИК!H:P,2,0)</f>
        <v>Северо-Западный ФО</v>
      </c>
    </row>
    <row r="4040" spans="1:11" x14ac:dyDescent="0.2">
      <c r="A4040" t="s">
        <v>600</v>
      </c>
      <c r="B4040" t="s">
        <v>592</v>
      </c>
      <c r="C4040" s="1" t="s">
        <v>1035</v>
      </c>
      <c r="D4040" s="1" t="s">
        <v>2006</v>
      </c>
      <c r="E4040" s="2"/>
      <c r="F4040" s="3">
        <v>2</v>
      </c>
      <c r="G4040" s="2">
        <v>1</v>
      </c>
      <c r="H4040" s="3">
        <v>5</v>
      </c>
      <c r="I4040" s="69" t="str">
        <f>VLOOKUP(C4040,СПРАВОЧНИК!B:D,2,0)</f>
        <v>РОССИЯ</v>
      </c>
      <c r="J4040" s="69" t="str">
        <f>VLOOKUP(C4040,СПРАВОЧНИК!B:D,3,0)</f>
        <v>ОТЕЧЕСТВЕННЫЕ</v>
      </c>
      <c r="K4040" s="69" t="str">
        <f>VLOOKUP(СВОД2023[[#This Row],[ФО]],СПРАВОЧНИК!H:P,2,0)</f>
        <v>Северо-Западный ФО</v>
      </c>
    </row>
    <row r="4041" spans="1:11" x14ac:dyDescent="0.2">
      <c r="A4041" t="s">
        <v>600</v>
      </c>
      <c r="B4041" t="s">
        <v>592</v>
      </c>
      <c r="C4041" s="1" t="s">
        <v>1035</v>
      </c>
      <c r="D4041" s="1" t="s">
        <v>1316</v>
      </c>
      <c r="E4041" s="2">
        <v>1</v>
      </c>
      <c r="F4041" s="3">
        <v>1</v>
      </c>
      <c r="G4041" s="2">
        <v>7</v>
      </c>
      <c r="H4041" s="3">
        <v>3</v>
      </c>
      <c r="I4041" s="69" t="str">
        <f>VLOOKUP(C4041,СПРАВОЧНИК!B:D,2,0)</f>
        <v>РОССИЯ</v>
      </c>
      <c r="J4041" s="69" t="str">
        <f>VLOOKUP(C4041,СПРАВОЧНИК!B:D,3,0)</f>
        <v>ОТЕЧЕСТВЕННЫЕ</v>
      </c>
      <c r="K4041" s="69" t="str">
        <f>VLOOKUP(СВОД2023[[#This Row],[ФО]],СПРАВОЧНИК!H:P,2,0)</f>
        <v>Северо-Западный ФО</v>
      </c>
    </row>
    <row r="4042" spans="1:11" x14ac:dyDescent="0.2">
      <c r="A4042" t="s">
        <v>600</v>
      </c>
      <c r="B4042" t="s">
        <v>592</v>
      </c>
      <c r="C4042" s="1" t="s">
        <v>1035</v>
      </c>
      <c r="D4042" s="1" t="s">
        <v>2388</v>
      </c>
      <c r="E4042" s="2"/>
      <c r="F4042" s="3">
        <v>1</v>
      </c>
      <c r="G4042" s="2"/>
      <c r="H4042" s="3">
        <v>2</v>
      </c>
      <c r="I4042" s="69" t="str">
        <f>VLOOKUP(C4042,СПРАВОЧНИК!B:D,2,0)</f>
        <v>РОССИЯ</v>
      </c>
      <c r="J4042" s="69" t="str">
        <f>VLOOKUP(C4042,СПРАВОЧНИК!B:D,3,0)</f>
        <v>ОТЕЧЕСТВЕННЫЕ</v>
      </c>
      <c r="K4042" s="69" t="str">
        <f>VLOOKUP(СВОД2023[[#This Row],[ФО]],СПРАВОЧНИК!H:P,2,0)</f>
        <v>Северо-Западный ФО</v>
      </c>
    </row>
    <row r="4043" spans="1:11" x14ac:dyDescent="0.2">
      <c r="A4043" t="s">
        <v>600</v>
      </c>
      <c r="B4043" t="s">
        <v>592</v>
      </c>
      <c r="C4043" s="1" t="s">
        <v>1035</v>
      </c>
      <c r="D4043" s="1" t="s">
        <v>1317</v>
      </c>
      <c r="E4043" s="2">
        <v>12</v>
      </c>
      <c r="F4043" s="3">
        <v>6</v>
      </c>
      <c r="G4043" s="2">
        <v>50</v>
      </c>
      <c r="H4043" s="3">
        <v>33</v>
      </c>
      <c r="I4043" s="69" t="str">
        <f>VLOOKUP(C4043,СПРАВОЧНИК!B:D,2,0)</f>
        <v>РОССИЯ</v>
      </c>
      <c r="J4043" s="69" t="str">
        <f>VLOOKUP(C4043,СПРАВОЧНИК!B:D,3,0)</f>
        <v>ОТЕЧЕСТВЕННЫЕ</v>
      </c>
      <c r="K4043" s="69" t="str">
        <f>VLOOKUP(СВОД2023[[#This Row],[ФО]],СПРАВОЧНИК!H:P,2,0)</f>
        <v>Северо-Западный ФО</v>
      </c>
    </row>
    <row r="4044" spans="1:11" x14ac:dyDescent="0.2">
      <c r="A4044" t="s">
        <v>600</v>
      </c>
      <c r="B4044" t="s">
        <v>592</v>
      </c>
      <c r="C4044" s="1" t="s">
        <v>1035</v>
      </c>
      <c r="D4044" s="1" t="s">
        <v>2007</v>
      </c>
      <c r="E4044" s="2"/>
      <c r="F4044" s="3"/>
      <c r="G4044" s="2"/>
      <c r="H4044" s="3">
        <v>1</v>
      </c>
      <c r="I4044" s="69" t="str">
        <f>VLOOKUP(C4044,СПРАВОЧНИК!B:D,2,0)</f>
        <v>РОССИЯ</v>
      </c>
      <c r="J4044" s="69" t="str">
        <f>VLOOKUP(C4044,СПРАВОЧНИК!B:D,3,0)</f>
        <v>ОТЕЧЕСТВЕННЫЕ</v>
      </c>
      <c r="K4044" s="69" t="str">
        <f>VLOOKUP(СВОД2023[[#This Row],[ФО]],СПРАВОЧНИК!H:P,2,0)</f>
        <v>Северо-Западный ФО</v>
      </c>
    </row>
    <row r="4045" spans="1:11" x14ac:dyDescent="0.2">
      <c r="A4045" t="s">
        <v>600</v>
      </c>
      <c r="B4045" t="s">
        <v>592</v>
      </c>
      <c r="C4045" s="1" t="s">
        <v>1035</v>
      </c>
      <c r="D4045" s="1" t="s">
        <v>2389</v>
      </c>
      <c r="E4045" s="2"/>
      <c r="F4045" s="3"/>
      <c r="G4045" s="2"/>
      <c r="H4045" s="3">
        <v>1</v>
      </c>
      <c r="I4045" s="69" t="str">
        <f>VLOOKUP(C4045,СПРАВОЧНИК!B:D,2,0)</f>
        <v>РОССИЯ</v>
      </c>
      <c r="J4045" s="69" t="str">
        <f>VLOOKUP(C4045,СПРАВОЧНИК!B:D,3,0)</f>
        <v>ОТЕЧЕСТВЕННЫЕ</v>
      </c>
      <c r="K4045" s="69" t="str">
        <f>VLOOKUP(СВОД2023[[#This Row],[ФО]],СПРАВОЧНИК!H:P,2,0)</f>
        <v>Северо-Западный ФО</v>
      </c>
    </row>
    <row r="4046" spans="1:11" x14ac:dyDescent="0.2">
      <c r="A4046" t="s">
        <v>600</v>
      </c>
      <c r="B4046" t="s">
        <v>592</v>
      </c>
      <c r="C4046" s="1" t="s">
        <v>1035</v>
      </c>
      <c r="D4046" s="1" t="s">
        <v>2390</v>
      </c>
      <c r="E4046" s="2"/>
      <c r="F4046" s="3"/>
      <c r="G4046" s="2"/>
      <c r="H4046" s="3">
        <v>1</v>
      </c>
      <c r="I4046" s="69" t="str">
        <f>VLOOKUP(C4046,СПРАВОЧНИК!B:D,2,0)</f>
        <v>РОССИЯ</v>
      </c>
      <c r="J4046" s="69" t="str">
        <f>VLOOKUP(C4046,СПРАВОЧНИК!B:D,3,0)</f>
        <v>ОТЕЧЕСТВЕННЫЕ</v>
      </c>
      <c r="K4046" s="69" t="str">
        <f>VLOOKUP(СВОД2023[[#This Row],[ФО]],СПРАВОЧНИК!H:P,2,0)</f>
        <v>Северо-Западный ФО</v>
      </c>
    </row>
    <row r="4047" spans="1:11" x14ac:dyDescent="0.2">
      <c r="A4047" t="s">
        <v>600</v>
      </c>
      <c r="B4047" t="s">
        <v>592</v>
      </c>
      <c r="C4047" s="1" t="s">
        <v>676</v>
      </c>
      <c r="D4047" s="1" t="s">
        <v>2008</v>
      </c>
      <c r="E4047" s="2">
        <v>1</v>
      </c>
      <c r="F4047" s="3"/>
      <c r="G4047" s="2">
        <v>1</v>
      </c>
      <c r="H4047" s="3">
        <v>1</v>
      </c>
      <c r="I4047" s="69" t="str">
        <f>VLOOKUP(C4047,СПРАВОЧНИК!B:D,2,0)</f>
        <v>КИТАЙ</v>
      </c>
      <c r="J4047" s="69" t="str">
        <f>VLOOKUP(C4047,СПРАВОЧНИК!B:D,3,0)</f>
        <v>ИНОМАРКИ</v>
      </c>
      <c r="K4047" s="69" t="str">
        <f>VLOOKUP(СВОД2023[[#This Row],[ФО]],СПРАВОЧНИК!H:P,2,0)</f>
        <v>Северо-Западный ФО</v>
      </c>
    </row>
    <row r="4048" spans="1:11" x14ac:dyDescent="0.2">
      <c r="A4048" t="s">
        <v>600</v>
      </c>
      <c r="B4048" t="s">
        <v>592</v>
      </c>
      <c r="C4048" s="1" t="s">
        <v>24</v>
      </c>
      <c r="D4048" s="1" t="s">
        <v>25</v>
      </c>
      <c r="E4048" s="2">
        <v>1</v>
      </c>
      <c r="F4048" s="3"/>
      <c r="G4048" s="2">
        <v>18</v>
      </c>
      <c r="H4048" s="3">
        <v>18</v>
      </c>
      <c r="I4048" s="69" t="str">
        <f>VLOOKUP(C4048,СПРАВОЧНИК!B:D,2,0)</f>
        <v>ЕВРОПА</v>
      </c>
      <c r="J4048" s="69" t="str">
        <f>VLOOKUP(C4048,СПРАВОЧНИК!B:D,3,0)</f>
        <v>ИНОМАРКИ</v>
      </c>
      <c r="K4048" s="69" t="str">
        <f>VLOOKUP(СВОД2023[[#This Row],[ФО]],СПРАВОЧНИК!H:P,2,0)</f>
        <v>Северо-Западный ФО</v>
      </c>
    </row>
    <row r="4049" spans="1:11" x14ac:dyDescent="0.2">
      <c r="A4049" t="s">
        <v>600</v>
      </c>
      <c r="B4049" t="s">
        <v>592</v>
      </c>
      <c r="C4049" s="1" t="s">
        <v>24</v>
      </c>
      <c r="D4049" s="1" t="s">
        <v>2391</v>
      </c>
      <c r="E4049" s="2"/>
      <c r="F4049" s="3"/>
      <c r="G4049" s="2"/>
      <c r="H4049" s="3">
        <v>1</v>
      </c>
      <c r="I4049" s="69" t="str">
        <f>VLOOKUP(C4049,СПРАВОЧНИК!B:D,2,0)</f>
        <v>ЕВРОПА</v>
      </c>
      <c r="J4049" s="69" t="str">
        <f>VLOOKUP(C4049,СПРАВОЧНИК!B:D,3,0)</f>
        <v>ИНОМАРКИ</v>
      </c>
      <c r="K4049" s="69" t="str">
        <f>VLOOKUP(СВОД2023[[#This Row],[ФО]],СПРАВОЧНИК!H:P,2,0)</f>
        <v>Северо-Западный ФО</v>
      </c>
    </row>
    <row r="4050" spans="1:11" x14ac:dyDescent="0.2">
      <c r="A4050" t="s">
        <v>600</v>
      </c>
      <c r="B4050" t="s">
        <v>592</v>
      </c>
      <c r="C4050" s="1" t="s">
        <v>24</v>
      </c>
      <c r="D4050" s="1" t="s">
        <v>26</v>
      </c>
      <c r="E4050" s="2">
        <v>5</v>
      </c>
      <c r="F4050" s="3">
        <v>7</v>
      </c>
      <c r="G4050" s="2">
        <v>31</v>
      </c>
      <c r="H4050" s="3">
        <v>38</v>
      </c>
      <c r="I4050" s="69" t="str">
        <f>VLOOKUP(C4050,СПРАВОЧНИК!B:D,2,0)</f>
        <v>ЕВРОПА</v>
      </c>
      <c r="J4050" s="69" t="str">
        <f>VLOOKUP(C4050,СПРАВОЧНИК!B:D,3,0)</f>
        <v>ИНОМАРКИ</v>
      </c>
      <c r="K4050" s="69" t="str">
        <f>VLOOKUP(СВОД2023[[#This Row],[ФО]],СПРАВОЧНИК!H:P,2,0)</f>
        <v>Северо-Западный ФО</v>
      </c>
    </row>
    <row r="4051" spans="1:11" x14ac:dyDescent="0.2">
      <c r="A4051" t="s">
        <v>600</v>
      </c>
      <c r="B4051" t="s">
        <v>592</v>
      </c>
      <c r="C4051" s="1" t="s">
        <v>24</v>
      </c>
      <c r="D4051" s="1" t="s">
        <v>27</v>
      </c>
      <c r="E4051" s="2">
        <v>2</v>
      </c>
      <c r="F4051" s="3">
        <v>1</v>
      </c>
      <c r="G4051" s="2">
        <v>11</v>
      </c>
      <c r="H4051" s="3">
        <v>11</v>
      </c>
      <c r="I4051" s="69" t="str">
        <f>VLOOKUP(C4051,СПРАВОЧНИК!B:D,2,0)</f>
        <v>ЕВРОПА</v>
      </c>
      <c r="J4051" s="69" t="str">
        <f>VLOOKUP(C4051,СПРАВОЧНИК!B:D,3,0)</f>
        <v>ИНОМАРКИ</v>
      </c>
      <c r="K4051" s="69" t="str">
        <f>VLOOKUP(СВОД2023[[#This Row],[ФО]],СПРАВОЧНИК!H:P,2,0)</f>
        <v>Северо-Западный ФО</v>
      </c>
    </row>
    <row r="4052" spans="1:11" x14ac:dyDescent="0.2">
      <c r="A4052" t="s">
        <v>600</v>
      </c>
      <c r="B4052" t="s">
        <v>592</v>
      </c>
      <c r="C4052" s="1" t="s">
        <v>24</v>
      </c>
      <c r="D4052" s="1" t="s">
        <v>837</v>
      </c>
      <c r="E4052" s="2">
        <v>1</v>
      </c>
      <c r="F4052" s="3">
        <v>2</v>
      </c>
      <c r="G4052" s="2">
        <v>1</v>
      </c>
      <c r="H4052" s="3">
        <v>4</v>
      </c>
      <c r="I4052" s="69" t="str">
        <f>VLOOKUP(C4052,СПРАВОЧНИК!B:D,2,0)</f>
        <v>ЕВРОПА</v>
      </c>
      <c r="J4052" s="69" t="str">
        <f>VLOOKUP(C4052,СПРАВОЧНИК!B:D,3,0)</f>
        <v>ИНОМАРКИ</v>
      </c>
      <c r="K4052" s="69" t="str">
        <f>VLOOKUP(СВОД2023[[#This Row],[ФО]],СПРАВОЧНИК!H:P,2,0)</f>
        <v>Северо-Западный ФО</v>
      </c>
    </row>
    <row r="4053" spans="1:11" x14ac:dyDescent="0.2">
      <c r="A4053" t="s">
        <v>600</v>
      </c>
      <c r="B4053" t="s">
        <v>592</v>
      </c>
      <c r="C4053" s="1" t="s">
        <v>29</v>
      </c>
      <c r="D4053" s="1" t="s">
        <v>31</v>
      </c>
      <c r="E4053" s="2">
        <v>5</v>
      </c>
      <c r="F4053" s="3">
        <v>6</v>
      </c>
      <c r="G4053" s="2">
        <v>37</v>
      </c>
      <c r="H4053" s="3">
        <v>37</v>
      </c>
      <c r="I4053" s="69" t="str">
        <f>VLOOKUP(C4053,СПРАВОЧНИК!B:D,2,0)</f>
        <v>ЕВРОПА</v>
      </c>
      <c r="J4053" s="69" t="str">
        <f>VLOOKUP(C4053,СПРАВОЧНИК!B:D,3,0)</f>
        <v>ИНОМАРКИ</v>
      </c>
      <c r="K4053" s="69" t="str">
        <f>VLOOKUP(СВОД2023[[#This Row],[ФО]],СПРАВОЧНИК!H:P,2,0)</f>
        <v>Северо-Западный ФО</v>
      </c>
    </row>
    <row r="4054" spans="1:11" x14ac:dyDescent="0.2">
      <c r="A4054" t="s">
        <v>600</v>
      </c>
      <c r="B4054" t="s">
        <v>592</v>
      </c>
      <c r="C4054" s="1" t="s">
        <v>29</v>
      </c>
      <c r="D4054" s="1" t="s">
        <v>32</v>
      </c>
      <c r="E4054" s="2"/>
      <c r="F4054" s="3"/>
      <c r="G4054" s="2">
        <v>1</v>
      </c>
      <c r="H4054" s="3"/>
      <c r="I4054" s="69" t="str">
        <f>VLOOKUP(C4054,СПРАВОЧНИК!B:D,2,0)</f>
        <v>ЕВРОПА</v>
      </c>
      <c r="J4054" s="69" t="str">
        <f>VLOOKUP(C4054,СПРАВОЧНИК!B:D,3,0)</f>
        <v>ИНОМАРКИ</v>
      </c>
      <c r="K4054" s="69" t="str">
        <f>VLOOKUP(СВОД2023[[#This Row],[ФО]],СПРАВОЧНИК!H:P,2,0)</f>
        <v>Северо-Западный ФО</v>
      </c>
    </row>
    <row r="4055" spans="1:11" x14ac:dyDescent="0.2">
      <c r="A4055" t="s">
        <v>600</v>
      </c>
      <c r="B4055" t="s">
        <v>592</v>
      </c>
      <c r="C4055" s="1" t="s">
        <v>29</v>
      </c>
      <c r="D4055" s="1" t="s">
        <v>1318</v>
      </c>
      <c r="E4055" s="2">
        <v>1</v>
      </c>
      <c r="F4055" s="3">
        <v>1</v>
      </c>
      <c r="G4055" s="2">
        <v>2</v>
      </c>
      <c r="H4055" s="3">
        <v>5</v>
      </c>
      <c r="I4055" s="69" t="str">
        <f>VLOOKUP(C4055,СПРАВОЧНИК!B:D,2,0)</f>
        <v>ЕВРОПА</v>
      </c>
      <c r="J4055" s="69" t="str">
        <f>VLOOKUP(C4055,СПРАВОЧНИК!B:D,3,0)</f>
        <v>ИНОМАРКИ</v>
      </c>
      <c r="K4055" s="69" t="str">
        <f>VLOOKUP(СВОД2023[[#This Row],[ФО]],СПРАВОЧНИК!H:P,2,0)</f>
        <v>Северо-Западный ФО</v>
      </c>
    </row>
    <row r="4056" spans="1:11" x14ac:dyDescent="0.2">
      <c r="A4056" t="s">
        <v>600</v>
      </c>
      <c r="B4056" t="s">
        <v>592</v>
      </c>
      <c r="C4056" s="1" t="s">
        <v>29</v>
      </c>
      <c r="D4056" s="1" t="s">
        <v>34</v>
      </c>
      <c r="E4056" s="2">
        <v>4</v>
      </c>
      <c r="F4056" s="3"/>
      <c r="G4056" s="2">
        <v>6</v>
      </c>
      <c r="H4056" s="3">
        <v>1</v>
      </c>
      <c r="I4056" s="69" t="str">
        <f>VLOOKUP(C4056,СПРАВОЧНИК!B:D,2,0)</f>
        <v>ЕВРОПА</v>
      </c>
      <c r="J4056" s="69" t="str">
        <f>VLOOKUP(C4056,СПРАВОЧНИК!B:D,3,0)</f>
        <v>ИНОМАРКИ</v>
      </c>
      <c r="K4056" s="69" t="str">
        <f>VLOOKUP(СВОД2023[[#This Row],[ФО]],СПРАВОЧНИК!H:P,2,0)</f>
        <v>Северо-Западный ФО</v>
      </c>
    </row>
    <row r="4057" spans="1:11" x14ac:dyDescent="0.2">
      <c r="A4057" t="s">
        <v>600</v>
      </c>
      <c r="B4057" t="s">
        <v>592</v>
      </c>
      <c r="C4057" s="1" t="s">
        <v>29</v>
      </c>
      <c r="D4057" s="1" t="s">
        <v>624</v>
      </c>
      <c r="E4057" s="2">
        <v>113</v>
      </c>
      <c r="F4057" s="3">
        <v>63</v>
      </c>
      <c r="G4057" s="2">
        <v>583</v>
      </c>
      <c r="H4057" s="3">
        <v>359</v>
      </c>
      <c r="I4057" s="69" t="str">
        <f>VLOOKUP(C4057,СПРАВОЧНИК!B:D,2,0)</f>
        <v>ЕВРОПА</v>
      </c>
      <c r="J4057" s="69" t="str">
        <f>VLOOKUP(C4057,СПРАВОЧНИК!B:D,3,0)</f>
        <v>ИНОМАРКИ</v>
      </c>
      <c r="K4057" s="69" t="str">
        <f>VLOOKUP(СВОД2023[[#This Row],[ФО]],СПРАВОЧНИК!H:P,2,0)</f>
        <v>Северо-Западный ФО</v>
      </c>
    </row>
    <row r="4058" spans="1:11" x14ac:dyDescent="0.2">
      <c r="A4058" t="s">
        <v>600</v>
      </c>
      <c r="B4058" t="s">
        <v>592</v>
      </c>
      <c r="C4058" s="1" t="s">
        <v>29</v>
      </c>
      <c r="D4058" s="1" t="s">
        <v>35</v>
      </c>
      <c r="E4058" s="2">
        <v>11</v>
      </c>
      <c r="F4058" s="3">
        <v>7</v>
      </c>
      <c r="G4058" s="2">
        <v>70</v>
      </c>
      <c r="H4058" s="3">
        <v>42</v>
      </c>
      <c r="I4058" s="69" t="str">
        <f>VLOOKUP(C4058,СПРАВОЧНИК!B:D,2,0)</f>
        <v>ЕВРОПА</v>
      </c>
      <c r="J4058" s="69" t="str">
        <f>VLOOKUP(C4058,СПРАВОЧНИК!B:D,3,0)</f>
        <v>ИНОМАРКИ</v>
      </c>
      <c r="K4058" s="69" t="str">
        <f>VLOOKUP(СВОД2023[[#This Row],[ФО]],СПРАВОЧНИК!H:P,2,0)</f>
        <v>Северо-Западный ФО</v>
      </c>
    </row>
    <row r="4059" spans="1:11" x14ac:dyDescent="0.2">
      <c r="A4059" t="s">
        <v>600</v>
      </c>
      <c r="B4059" t="s">
        <v>592</v>
      </c>
      <c r="C4059" s="1" t="s">
        <v>29</v>
      </c>
      <c r="D4059" s="1" t="s">
        <v>838</v>
      </c>
      <c r="E4059" s="2">
        <v>6</v>
      </c>
      <c r="F4059" s="3">
        <v>1</v>
      </c>
      <c r="G4059" s="2">
        <v>54</v>
      </c>
      <c r="H4059" s="3">
        <v>22</v>
      </c>
      <c r="I4059" s="69" t="str">
        <f>VLOOKUP(C4059,СПРАВОЧНИК!B:D,2,0)</f>
        <v>ЕВРОПА</v>
      </c>
      <c r="J4059" s="69" t="str">
        <f>VLOOKUP(C4059,СПРАВОЧНИК!B:D,3,0)</f>
        <v>ИНОМАРКИ</v>
      </c>
      <c r="K4059" s="69" t="str">
        <f>VLOOKUP(СВОД2023[[#This Row],[ФО]],СПРАВОЧНИК!H:P,2,0)</f>
        <v>Северо-Западный ФО</v>
      </c>
    </row>
    <row r="4060" spans="1:11" x14ac:dyDescent="0.2">
      <c r="A4060" t="s">
        <v>600</v>
      </c>
      <c r="B4060" t="s">
        <v>592</v>
      </c>
      <c r="C4060" s="1" t="s">
        <v>29</v>
      </c>
      <c r="D4060" s="1" t="s">
        <v>36</v>
      </c>
      <c r="E4060" s="2">
        <v>424</v>
      </c>
      <c r="F4060" s="3">
        <v>264</v>
      </c>
      <c r="G4060" s="2">
        <v>2270</v>
      </c>
      <c r="H4060" s="3">
        <v>1450</v>
      </c>
      <c r="I4060" s="69" t="str">
        <f>VLOOKUP(C4060,СПРАВОЧНИК!B:D,2,0)</f>
        <v>ЕВРОПА</v>
      </c>
      <c r="J4060" s="69" t="str">
        <f>VLOOKUP(C4060,СПРАВОЧНИК!B:D,3,0)</f>
        <v>ИНОМАРКИ</v>
      </c>
      <c r="K4060" s="69" t="str">
        <f>VLOOKUP(СВОД2023[[#This Row],[ФО]],СПРАВОЧНИК!H:P,2,0)</f>
        <v>Северо-Западный ФО</v>
      </c>
    </row>
    <row r="4061" spans="1:11" x14ac:dyDescent="0.2">
      <c r="A4061" t="s">
        <v>600</v>
      </c>
      <c r="B4061" t="s">
        <v>592</v>
      </c>
      <c r="C4061" s="1" t="s">
        <v>29</v>
      </c>
      <c r="D4061" s="1" t="s">
        <v>1319</v>
      </c>
      <c r="E4061" s="2">
        <v>29</v>
      </c>
      <c r="F4061" s="3">
        <v>5</v>
      </c>
      <c r="G4061" s="2">
        <v>99</v>
      </c>
      <c r="H4061" s="3">
        <v>47</v>
      </c>
      <c r="I4061" s="69" t="str">
        <f>VLOOKUP(C4061,СПРАВОЧНИК!B:D,2,0)</f>
        <v>ЕВРОПА</v>
      </c>
      <c r="J4061" s="69" t="str">
        <f>VLOOKUP(C4061,СПРАВОЧНИК!B:D,3,0)</f>
        <v>ИНОМАРКИ</v>
      </c>
      <c r="K4061" s="69" t="str">
        <f>VLOOKUP(СВОД2023[[#This Row],[ФО]],СПРАВОЧНИК!H:P,2,0)</f>
        <v>Северо-Западный ФО</v>
      </c>
    </row>
    <row r="4062" spans="1:11" x14ac:dyDescent="0.2">
      <c r="A4062" t="s">
        <v>600</v>
      </c>
      <c r="B4062" t="s">
        <v>592</v>
      </c>
      <c r="C4062" s="1" t="s">
        <v>29</v>
      </c>
      <c r="D4062" s="1" t="s">
        <v>37</v>
      </c>
      <c r="E4062" s="2">
        <v>25</v>
      </c>
      <c r="F4062" s="3">
        <v>30</v>
      </c>
      <c r="G4062" s="2">
        <v>189</v>
      </c>
      <c r="H4062" s="3">
        <v>109</v>
      </c>
      <c r="I4062" s="69" t="str">
        <f>VLOOKUP(C4062,СПРАВОЧНИК!B:D,2,0)</f>
        <v>ЕВРОПА</v>
      </c>
      <c r="J4062" s="69" t="str">
        <f>VLOOKUP(C4062,СПРАВОЧНИК!B:D,3,0)</f>
        <v>ИНОМАРКИ</v>
      </c>
      <c r="K4062" s="69" t="str">
        <f>VLOOKUP(СВОД2023[[#This Row],[ФО]],СПРАВОЧНИК!H:P,2,0)</f>
        <v>Северо-Западный ФО</v>
      </c>
    </row>
    <row r="4063" spans="1:11" x14ac:dyDescent="0.2">
      <c r="A4063" t="s">
        <v>600</v>
      </c>
      <c r="B4063" t="s">
        <v>592</v>
      </c>
      <c r="C4063" s="1" t="s">
        <v>29</v>
      </c>
      <c r="D4063" s="1" t="s">
        <v>38</v>
      </c>
      <c r="E4063" s="2">
        <v>513</v>
      </c>
      <c r="F4063" s="3">
        <v>357</v>
      </c>
      <c r="G4063" s="2">
        <v>3001</v>
      </c>
      <c r="H4063" s="3">
        <v>2164</v>
      </c>
      <c r="I4063" s="69" t="str">
        <f>VLOOKUP(C4063,СПРАВОЧНИК!B:D,2,0)</f>
        <v>ЕВРОПА</v>
      </c>
      <c r="J4063" s="69" t="str">
        <f>VLOOKUP(C4063,СПРАВОЧНИК!B:D,3,0)</f>
        <v>ИНОМАРКИ</v>
      </c>
      <c r="K4063" s="69" t="str">
        <f>VLOOKUP(СВОД2023[[#This Row],[ФО]],СПРАВОЧНИК!H:P,2,0)</f>
        <v>Северо-Западный ФО</v>
      </c>
    </row>
    <row r="4064" spans="1:11" x14ac:dyDescent="0.2">
      <c r="A4064" t="s">
        <v>600</v>
      </c>
      <c r="B4064" t="s">
        <v>592</v>
      </c>
      <c r="C4064" s="1" t="s">
        <v>29</v>
      </c>
      <c r="D4064" s="1" t="s">
        <v>1320</v>
      </c>
      <c r="E4064" s="2">
        <v>27</v>
      </c>
      <c r="F4064" s="3">
        <v>10</v>
      </c>
      <c r="G4064" s="2">
        <v>117</v>
      </c>
      <c r="H4064" s="3">
        <v>80</v>
      </c>
      <c r="I4064" s="69" t="str">
        <f>VLOOKUP(C4064,СПРАВОЧНИК!B:D,2,0)</f>
        <v>ЕВРОПА</v>
      </c>
      <c r="J4064" s="69" t="str">
        <f>VLOOKUP(C4064,СПРАВОЧНИК!B:D,3,0)</f>
        <v>ИНОМАРКИ</v>
      </c>
      <c r="K4064" s="69" t="str">
        <f>VLOOKUP(СВОД2023[[#This Row],[ФО]],СПРАВОЧНИК!H:P,2,0)</f>
        <v>Северо-Западный ФО</v>
      </c>
    </row>
    <row r="4065" spans="1:11" x14ac:dyDescent="0.2">
      <c r="A4065" t="s">
        <v>600</v>
      </c>
      <c r="B4065" t="s">
        <v>592</v>
      </c>
      <c r="C4065" s="1" t="s">
        <v>29</v>
      </c>
      <c r="D4065" s="1" t="s">
        <v>1321</v>
      </c>
      <c r="E4065" s="2">
        <v>13</v>
      </c>
      <c r="F4065" s="3">
        <v>12</v>
      </c>
      <c r="G4065" s="2">
        <v>77</v>
      </c>
      <c r="H4065" s="3">
        <v>67</v>
      </c>
      <c r="I4065" s="69" t="str">
        <f>VLOOKUP(C4065,СПРАВОЧНИК!B:D,2,0)</f>
        <v>ЕВРОПА</v>
      </c>
      <c r="J4065" s="69" t="str">
        <f>VLOOKUP(C4065,СПРАВОЧНИК!B:D,3,0)</f>
        <v>ИНОМАРКИ</v>
      </c>
      <c r="K4065" s="69" t="str">
        <f>VLOOKUP(СВОД2023[[#This Row],[ФО]],СПРАВОЧНИК!H:P,2,0)</f>
        <v>Северо-Западный ФО</v>
      </c>
    </row>
    <row r="4066" spans="1:11" x14ac:dyDescent="0.2">
      <c r="A4066" t="s">
        <v>600</v>
      </c>
      <c r="B4066" t="s">
        <v>592</v>
      </c>
      <c r="C4066" s="1" t="s">
        <v>29</v>
      </c>
      <c r="D4066" s="1" t="s">
        <v>1322</v>
      </c>
      <c r="E4066" s="2">
        <v>5</v>
      </c>
      <c r="F4066" s="3">
        <v>1</v>
      </c>
      <c r="G4066" s="2">
        <v>23</v>
      </c>
      <c r="H4066" s="3">
        <v>10</v>
      </c>
      <c r="I4066" s="69" t="str">
        <f>VLOOKUP(C4066,СПРАВОЧНИК!B:D,2,0)</f>
        <v>ЕВРОПА</v>
      </c>
      <c r="J4066" s="69" t="str">
        <f>VLOOKUP(C4066,СПРАВОЧНИК!B:D,3,0)</f>
        <v>ИНОМАРКИ</v>
      </c>
      <c r="K4066" s="69" t="str">
        <f>VLOOKUP(СВОД2023[[#This Row],[ФО]],СПРАВОЧНИК!H:P,2,0)</f>
        <v>Северо-Западный ФО</v>
      </c>
    </row>
    <row r="4067" spans="1:11" x14ac:dyDescent="0.2">
      <c r="A4067" t="s">
        <v>600</v>
      </c>
      <c r="B4067" t="s">
        <v>592</v>
      </c>
      <c r="C4067" s="1" t="s">
        <v>29</v>
      </c>
      <c r="D4067" s="1" t="s">
        <v>39</v>
      </c>
      <c r="E4067" s="2">
        <v>21</v>
      </c>
      <c r="F4067" s="3">
        <v>18</v>
      </c>
      <c r="G4067" s="2">
        <v>140</v>
      </c>
      <c r="H4067" s="3">
        <v>91</v>
      </c>
      <c r="I4067" s="69" t="str">
        <f>VLOOKUP(C4067,СПРАВОЧНИК!B:D,2,0)</f>
        <v>ЕВРОПА</v>
      </c>
      <c r="J4067" s="69" t="str">
        <f>VLOOKUP(C4067,СПРАВОЧНИК!B:D,3,0)</f>
        <v>ИНОМАРКИ</v>
      </c>
      <c r="K4067" s="69" t="str">
        <f>VLOOKUP(СВОД2023[[#This Row],[ФО]],СПРАВОЧНИК!H:P,2,0)</f>
        <v>Северо-Западный ФО</v>
      </c>
    </row>
    <row r="4068" spans="1:11" x14ac:dyDescent="0.2">
      <c r="A4068" t="s">
        <v>600</v>
      </c>
      <c r="B4068" t="s">
        <v>592</v>
      </c>
      <c r="C4068" s="1" t="s">
        <v>29</v>
      </c>
      <c r="D4068" s="1" t="s">
        <v>40</v>
      </c>
      <c r="E4068" s="2">
        <v>115</v>
      </c>
      <c r="F4068" s="3">
        <v>82</v>
      </c>
      <c r="G4068" s="2">
        <v>632</v>
      </c>
      <c r="H4068" s="3">
        <v>469</v>
      </c>
      <c r="I4068" s="69" t="str">
        <f>VLOOKUP(C4068,СПРАВОЧНИК!B:D,2,0)</f>
        <v>ЕВРОПА</v>
      </c>
      <c r="J4068" s="69" t="str">
        <f>VLOOKUP(C4068,СПРАВОЧНИК!B:D,3,0)</f>
        <v>ИНОМАРКИ</v>
      </c>
      <c r="K4068" s="69" t="str">
        <f>VLOOKUP(СВОД2023[[#This Row],[ФО]],СПРАВОЧНИК!H:P,2,0)</f>
        <v>Северо-Западный ФО</v>
      </c>
    </row>
    <row r="4069" spans="1:11" x14ac:dyDescent="0.2">
      <c r="A4069" t="s">
        <v>600</v>
      </c>
      <c r="B4069" t="s">
        <v>592</v>
      </c>
      <c r="C4069" s="1" t="s">
        <v>29</v>
      </c>
      <c r="D4069" s="1" t="s">
        <v>41</v>
      </c>
      <c r="E4069" s="2">
        <v>12</v>
      </c>
      <c r="F4069" s="3">
        <v>8</v>
      </c>
      <c r="G4069" s="2">
        <v>77</v>
      </c>
      <c r="H4069" s="3">
        <v>50</v>
      </c>
      <c r="I4069" s="69" t="str">
        <f>VLOOKUP(C4069,СПРАВОЧНИК!B:D,2,0)</f>
        <v>ЕВРОПА</v>
      </c>
      <c r="J4069" s="69" t="str">
        <f>VLOOKUP(C4069,СПРАВОЧНИК!B:D,3,0)</f>
        <v>ИНОМАРКИ</v>
      </c>
      <c r="K4069" s="69" t="str">
        <f>VLOOKUP(СВОД2023[[#This Row],[ФО]],СПРАВОЧНИК!H:P,2,0)</f>
        <v>Северо-Западный ФО</v>
      </c>
    </row>
    <row r="4070" spans="1:11" x14ac:dyDescent="0.2">
      <c r="A4070" t="s">
        <v>600</v>
      </c>
      <c r="B4070" t="s">
        <v>592</v>
      </c>
      <c r="C4070" s="1" t="s">
        <v>29</v>
      </c>
      <c r="D4070" s="1" t="s">
        <v>2009</v>
      </c>
      <c r="E4070" s="2">
        <v>1</v>
      </c>
      <c r="F4070" s="3"/>
      <c r="G4070" s="2">
        <v>1</v>
      </c>
      <c r="H4070" s="3">
        <v>2</v>
      </c>
      <c r="I4070" s="69" t="str">
        <f>VLOOKUP(C4070,СПРАВОЧНИК!B:D,2,0)</f>
        <v>ЕВРОПА</v>
      </c>
      <c r="J4070" s="69" t="str">
        <f>VLOOKUP(C4070,СПРАВОЧНИК!B:D,3,0)</f>
        <v>ИНОМАРКИ</v>
      </c>
      <c r="K4070" s="69" t="str">
        <f>VLOOKUP(СВОД2023[[#This Row],[ФО]],СПРАВОЧНИК!H:P,2,0)</f>
        <v>Северо-Западный ФО</v>
      </c>
    </row>
    <row r="4071" spans="1:11" x14ac:dyDescent="0.2">
      <c r="A4071" t="s">
        <v>600</v>
      </c>
      <c r="B4071" t="s">
        <v>592</v>
      </c>
      <c r="C4071" s="1" t="s">
        <v>29</v>
      </c>
      <c r="D4071" s="1" t="s">
        <v>42</v>
      </c>
      <c r="E4071" s="2">
        <v>1</v>
      </c>
      <c r="F4071" s="3">
        <v>1</v>
      </c>
      <c r="G4071" s="2">
        <v>4</v>
      </c>
      <c r="H4071" s="3">
        <v>6</v>
      </c>
      <c r="I4071" s="69" t="str">
        <f>VLOOKUP(C4071,СПРАВОЧНИК!B:D,2,0)</f>
        <v>ЕВРОПА</v>
      </c>
      <c r="J4071" s="69" t="str">
        <f>VLOOKUP(C4071,СПРАВОЧНИК!B:D,3,0)</f>
        <v>ИНОМАРКИ</v>
      </c>
      <c r="K4071" s="69" t="str">
        <f>VLOOKUP(СВОД2023[[#This Row],[ФО]],СПРАВОЧНИК!H:P,2,0)</f>
        <v>Северо-Западный ФО</v>
      </c>
    </row>
    <row r="4072" spans="1:11" x14ac:dyDescent="0.2">
      <c r="A4072" t="s">
        <v>600</v>
      </c>
      <c r="B4072" t="s">
        <v>592</v>
      </c>
      <c r="C4072" s="1" t="s">
        <v>29</v>
      </c>
      <c r="D4072" s="1" t="s">
        <v>43</v>
      </c>
      <c r="E4072" s="2">
        <v>3</v>
      </c>
      <c r="F4072" s="3">
        <v>4</v>
      </c>
      <c r="G4072" s="2">
        <v>10</v>
      </c>
      <c r="H4072" s="3">
        <v>7</v>
      </c>
      <c r="I4072" s="69" t="str">
        <f>VLOOKUP(C4072,СПРАВОЧНИК!B:D,2,0)</f>
        <v>ЕВРОПА</v>
      </c>
      <c r="J4072" s="69" t="str">
        <f>VLOOKUP(C4072,СПРАВОЧНИК!B:D,3,0)</f>
        <v>ИНОМАРКИ</v>
      </c>
      <c r="K4072" s="69" t="str">
        <f>VLOOKUP(СВОД2023[[#This Row],[ФО]],СПРАВОЧНИК!H:P,2,0)</f>
        <v>Северо-Западный ФО</v>
      </c>
    </row>
    <row r="4073" spans="1:11" x14ac:dyDescent="0.2">
      <c r="A4073" t="s">
        <v>600</v>
      </c>
      <c r="B4073" t="s">
        <v>592</v>
      </c>
      <c r="C4073" s="1" t="s">
        <v>29</v>
      </c>
      <c r="D4073" s="1" t="s">
        <v>44</v>
      </c>
      <c r="E4073" s="2">
        <v>3</v>
      </c>
      <c r="F4073" s="3">
        <v>5</v>
      </c>
      <c r="G4073" s="2">
        <v>16</v>
      </c>
      <c r="H4073" s="3">
        <v>14</v>
      </c>
      <c r="I4073" s="69" t="str">
        <f>VLOOKUP(C4073,СПРАВОЧНИК!B:D,2,0)</f>
        <v>ЕВРОПА</v>
      </c>
      <c r="J4073" s="69" t="str">
        <f>VLOOKUP(C4073,СПРАВОЧНИК!B:D,3,0)</f>
        <v>ИНОМАРКИ</v>
      </c>
      <c r="K4073" s="69" t="str">
        <f>VLOOKUP(СВОД2023[[#This Row],[ФО]],СПРАВОЧНИК!H:P,2,0)</f>
        <v>Северо-Западный ФО</v>
      </c>
    </row>
    <row r="4074" spans="1:11" x14ac:dyDescent="0.2">
      <c r="A4074" t="s">
        <v>600</v>
      </c>
      <c r="B4074" t="s">
        <v>592</v>
      </c>
      <c r="C4074" s="1" t="s">
        <v>29</v>
      </c>
      <c r="D4074" s="1" t="s">
        <v>45</v>
      </c>
      <c r="E4074" s="2">
        <v>3</v>
      </c>
      <c r="F4074" s="3">
        <v>4</v>
      </c>
      <c r="G4074" s="2">
        <v>23</v>
      </c>
      <c r="H4074" s="3">
        <v>35</v>
      </c>
      <c r="I4074" s="69" t="str">
        <f>VLOOKUP(C4074,СПРАВОЧНИК!B:D,2,0)</f>
        <v>ЕВРОПА</v>
      </c>
      <c r="J4074" s="69" t="str">
        <f>VLOOKUP(C4074,СПРАВОЧНИК!B:D,3,0)</f>
        <v>ИНОМАРКИ</v>
      </c>
      <c r="K4074" s="69" t="str">
        <f>VLOOKUP(СВОД2023[[#This Row],[ФО]],СПРАВОЧНИК!H:P,2,0)</f>
        <v>Северо-Западный ФО</v>
      </c>
    </row>
    <row r="4075" spans="1:11" x14ac:dyDescent="0.2">
      <c r="A4075" t="s">
        <v>600</v>
      </c>
      <c r="B4075" t="s">
        <v>592</v>
      </c>
      <c r="C4075" s="1" t="s">
        <v>29</v>
      </c>
      <c r="D4075" s="1" t="s">
        <v>1323</v>
      </c>
      <c r="E4075" s="2">
        <v>1</v>
      </c>
      <c r="F4075" s="3">
        <v>1</v>
      </c>
      <c r="G4075" s="2">
        <v>4</v>
      </c>
      <c r="H4075" s="3">
        <v>1</v>
      </c>
      <c r="I4075" s="69" t="str">
        <f>VLOOKUP(C4075,СПРАВОЧНИК!B:D,2,0)</f>
        <v>ЕВРОПА</v>
      </c>
      <c r="J4075" s="69" t="str">
        <f>VLOOKUP(C4075,СПРАВОЧНИК!B:D,3,0)</f>
        <v>ИНОМАРКИ</v>
      </c>
      <c r="K4075" s="69" t="str">
        <f>VLOOKUP(СВОД2023[[#This Row],[ФО]],СПРАВОЧНИК!H:P,2,0)</f>
        <v>Северо-Западный ФО</v>
      </c>
    </row>
    <row r="4076" spans="1:11" x14ac:dyDescent="0.2">
      <c r="A4076" t="s">
        <v>600</v>
      </c>
      <c r="B4076" t="s">
        <v>592</v>
      </c>
      <c r="C4076" s="1" t="s">
        <v>29</v>
      </c>
      <c r="D4076" s="1" t="s">
        <v>46</v>
      </c>
      <c r="E4076" s="2">
        <v>8</v>
      </c>
      <c r="F4076" s="3">
        <v>2</v>
      </c>
      <c r="G4076" s="2">
        <v>17</v>
      </c>
      <c r="H4076" s="3">
        <v>5</v>
      </c>
      <c r="I4076" s="69" t="str">
        <f>VLOOKUP(C4076,СПРАВОЧНИК!B:D,2,0)</f>
        <v>ЕВРОПА</v>
      </c>
      <c r="J4076" s="69" t="str">
        <f>VLOOKUP(C4076,СПРАВОЧНИК!B:D,3,0)</f>
        <v>ИНОМАРКИ</v>
      </c>
      <c r="K4076" s="69" t="str">
        <f>VLOOKUP(СВОД2023[[#This Row],[ФО]],СПРАВОЧНИК!H:P,2,0)</f>
        <v>Северо-Западный ФО</v>
      </c>
    </row>
    <row r="4077" spans="1:11" x14ac:dyDescent="0.2">
      <c r="A4077" t="s">
        <v>600</v>
      </c>
      <c r="B4077" t="s">
        <v>592</v>
      </c>
      <c r="C4077" s="1" t="s">
        <v>29</v>
      </c>
      <c r="D4077" s="1" t="s">
        <v>47</v>
      </c>
      <c r="E4077" s="2">
        <v>109</v>
      </c>
      <c r="F4077" s="3">
        <v>76</v>
      </c>
      <c r="G4077" s="2">
        <v>702</v>
      </c>
      <c r="H4077" s="3">
        <v>408</v>
      </c>
      <c r="I4077" s="69" t="str">
        <f>VLOOKUP(C4077,СПРАВОЧНИК!B:D,2,0)</f>
        <v>ЕВРОПА</v>
      </c>
      <c r="J4077" s="69" t="str">
        <f>VLOOKUP(C4077,СПРАВОЧНИК!B:D,3,0)</f>
        <v>ИНОМАРКИ</v>
      </c>
      <c r="K4077" s="69" t="str">
        <f>VLOOKUP(СВОД2023[[#This Row],[ФО]],СПРАВОЧНИК!H:P,2,0)</f>
        <v>Северо-Западный ФО</v>
      </c>
    </row>
    <row r="4078" spans="1:11" x14ac:dyDescent="0.2">
      <c r="A4078" t="s">
        <v>600</v>
      </c>
      <c r="B4078" t="s">
        <v>592</v>
      </c>
      <c r="C4078" s="1" t="s">
        <v>29</v>
      </c>
      <c r="D4078" s="1" t="s">
        <v>48</v>
      </c>
      <c r="E4078" s="2">
        <v>18</v>
      </c>
      <c r="F4078" s="3">
        <v>5</v>
      </c>
      <c r="G4078" s="2">
        <v>118</v>
      </c>
      <c r="H4078" s="3">
        <v>37</v>
      </c>
      <c r="I4078" s="69" t="str">
        <f>VLOOKUP(C4078,СПРАВОЧНИК!B:D,2,0)</f>
        <v>ЕВРОПА</v>
      </c>
      <c r="J4078" s="69" t="str">
        <f>VLOOKUP(C4078,СПРАВОЧНИК!B:D,3,0)</f>
        <v>ИНОМАРКИ</v>
      </c>
      <c r="K4078" s="69" t="str">
        <f>VLOOKUP(СВОД2023[[#This Row],[ФО]],СПРАВОЧНИК!H:P,2,0)</f>
        <v>Северо-Западный ФО</v>
      </c>
    </row>
    <row r="4079" spans="1:11" x14ac:dyDescent="0.2">
      <c r="A4079" t="s">
        <v>600</v>
      </c>
      <c r="B4079" t="s">
        <v>592</v>
      </c>
      <c r="C4079" s="1" t="s">
        <v>29</v>
      </c>
      <c r="D4079" s="1" t="s">
        <v>49</v>
      </c>
      <c r="E4079" s="2">
        <v>259</v>
      </c>
      <c r="F4079" s="3">
        <v>137</v>
      </c>
      <c r="G4079" s="2">
        <v>1534</v>
      </c>
      <c r="H4079" s="3">
        <v>760</v>
      </c>
      <c r="I4079" s="69" t="str">
        <f>VLOOKUP(C4079,СПРАВОЧНИК!B:D,2,0)</f>
        <v>ЕВРОПА</v>
      </c>
      <c r="J4079" s="69" t="str">
        <f>VLOOKUP(C4079,СПРАВОЧНИК!B:D,3,0)</f>
        <v>ИНОМАРКИ</v>
      </c>
      <c r="K4079" s="69" t="str">
        <f>VLOOKUP(СВОД2023[[#This Row],[ФО]],СПРАВОЧНИК!H:P,2,0)</f>
        <v>Северо-Западный ФО</v>
      </c>
    </row>
    <row r="4080" spans="1:11" x14ac:dyDescent="0.2">
      <c r="A4080" t="s">
        <v>600</v>
      </c>
      <c r="B4080" t="s">
        <v>592</v>
      </c>
      <c r="C4080" s="1" t="s">
        <v>29</v>
      </c>
      <c r="D4080" s="1" t="s">
        <v>632</v>
      </c>
      <c r="E4080" s="2">
        <v>3</v>
      </c>
      <c r="F4080" s="3"/>
      <c r="G4080" s="2">
        <v>11</v>
      </c>
      <c r="H4080" s="3">
        <v>1</v>
      </c>
      <c r="I4080" s="69" t="str">
        <f>VLOOKUP(C4080,СПРАВОЧНИК!B:D,2,0)</f>
        <v>ЕВРОПА</v>
      </c>
      <c r="J4080" s="69" t="str">
        <f>VLOOKUP(C4080,СПРАВОЧНИК!B:D,3,0)</f>
        <v>ИНОМАРКИ</v>
      </c>
      <c r="K4080" s="69" t="str">
        <f>VLOOKUP(СВОД2023[[#This Row],[ФО]],СПРАВОЧНИК!H:P,2,0)</f>
        <v>Северо-Западный ФО</v>
      </c>
    </row>
    <row r="4081" spans="1:11" x14ac:dyDescent="0.2">
      <c r="A4081" t="s">
        <v>600</v>
      </c>
      <c r="B4081" t="s">
        <v>592</v>
      </c>
      <c r="C4081" s="1" t="s">
        <v>29</v>
      </c>
      <c r="D4081" s="1" t="s">
        <v>50</v>
      </c>
      <c r="E4081" s="2">
        <v>52</v>
      </c>
      <c r="F4081" s="3">
        <v>41</v>
      </c>
      <c r="G4081" s="2">
        <v>416</v>
      </c>
      <c r="H4081" s="3">
        <v>226</v>
      </c>
      <c r="I4081" s="69" t="str">
        <f>VLOOKUP(C4081,СПРАВОЧНИК!B:D,2,0)</f>
        <v>ЕВРОПА</v>
      </c>
      <c r="J4081" s="69" t="str">
        <f>VLOOKUP(C4081,СПРАВОЧНИК!B:D,3,0)</f>
        <v>ИНОМАРКИ</v>
      </c>
      <c r="K4081" s="69" t="str">
        <f>VLOOKUP(СВОД2023[[#This Row],[ФО]],СПРАВОЧНИК!H:P,2,0)</f>
        <v>Северо-Западный ФО</v>
      </c>
    </row>
    <row r="4082" spans="1:11" x14ac:dyDescent="0.2">
      <c r="A4082" t="s">
        <v>600</v>
      </c>
      <c r="B4082" t="s">
        <v>592</v>
      </c>
      <c r="C4082" s="1" t="s">
        <v>29</v>
      </c>
      <c r="D4082" s="1" t="s">
        <v>51</v>
      </c>
      <c r="E4082" s="2">
        <v>1</v>
      </c>
      <c r="F4082" s="3"/>
      <c r="G4082" s="2">
        <v>6</v>
      </c>
      <c r="H4082" s="3"/>
      <c r="I4082" s="69" t="str">
        <f>VLOOKUP(C4082,СПРАВОЧНИК!B:D,2,0)</f>
        <v>ЕВРОПА</v>
      </c>
      <c r="J4082" s="69" t="str">
        <f>VLOOKUP(C4082,СПРАВОЧНИК!B:D,3,0)</f>
        <v>ИНОМАРКИ</v>
      </c>
      <c r="K4082" s="69" t="str">
        <f>VLOOKUP(СВОД2023[[#This Row],[ФО]],СПРАВОЧНИК!H:P,2,0)</f>
        <v>Северо-Западный ФО</v>
      </c>
    </row>
    <row r="4083" spans="1:11" x14ac:dyDescent="0.2">
      <c r="A4083" t="s">
        <v>600</v>
      </c>
      <c r="B4083" t="s">
        <v>592</v>
      </c>
      <c r="C4083" s="1" t="s">
        <v>29</v>
      </c>
      <c r="D4083" s="1" t="s">
        <v>52</v>
      </c>
      <c r="E4083" s="2">
        <v>365</v>
      </c>
      <c r="F4083" s="3">
        <v>233</v>
      </c>
      <c r="G4083" s="2">
        <v>2093</v>
      </c>
      <c r="H4083" s="3">
        <v>1317</v>
      </c>
      <c r="I4083" s="69" t="str">
        <f>VLOOKUP(C4083,СПРАВОЧНИК!B:D,2,0)</f>
        <v>ЕВРОПА</v>
      </c>
      <c r="J4083" s="69" t="str">
        <f>VLOOKUP(C4083,СПРАВОЧНИК!B:D,3,0)</f>
        <v>ИНОМАРКИ</v>
      </c>
      <c r="K4083" s="69" t="str">
        <f>VLOOKUP(СВОД2023[[#This Row],[ФО]],СПРАВОЧНИК!H:P,2,0)</f>
        <v>Северо-Западный ФО</v>
      </c>
    </row>
    <row r="4084" spans="1:11" x14ac:dyDescent="0.2">
      <c r="A4084" t="s">
        <v>600</v>
      </c>
      <c r="B4084" t="s">
        <v>592</v>
      </c>
      <c r="C4084" s="1" t="s">
        <v>29</v>
      </c>
      <c r="D4084" s="1" t="s">
        <v>53</v>
      </c>
      <c r="E4084" s="2">
        <v>12</v>
      </c>
      <c r="F4084" s="3">
        <v>9</v>
      </c>
      <c r="G4084" s="2">
        <v>62</v>
      </c>
      <c r="H4084" s="3">
        <v>68</v>
      </c>
      <c r="I4084" s="69" t="str">
        <f>VLOOKUP(C4084,СПРАВОЧНИК!B:D,2,0)</f>
        <v>ЕВРОПА</v>
      </c>
      <c r="J4084" s="69" t="str">
        <f>VLOOKUP(C4084,СПРАВОЧНИК!B:D,3,0)</f>
        <v>ИНОМАРКИ</v>
      </c>
      <c r="K4084" s="69" t="str">
        <f>VLOOKUP(СВОД2023[[#This Row],[ФО]],СПРАВОЧНИК!H:P,2,0)</f>
        <v>Северо-Западный ФО</v>
      </c>
    </row>
    <row r="4085" spans="1:11" x14ac:dyDescent="0.2">
      <c r="A4085" t="s">
        <v>600</v>
      </c>
      <c r="B4085" t="s">
        <v>592</v>
      </c>
      <c r="C4085" s="1" t="s">
        <v>29</v>
      </c>
      <c r="D4085" s="1" t="s">
        <v>54</v>
      </c>
      <c r="E4085" s="2">
        <v>140</v>
      </c>
      <c r="F4085" s="3">
        <v>105</v>
      </c>
      <c r="G4085" s="2">
        <v>820</v>
      </c>
      <c r="H4085" s="3">
        <v>591</v>
      </c>
      <c r="I4085" s="69" t="str">
        <f>VLOOKUP(C4085,СПРАВОЧНИК!B:D,2,0)</f>
        <v>ЕВРОПА</v>
      </c>
      <c r="J4085" s="69" t="str">
        <f>VLOOKUP(C4085,СПРАВОЧНИК!B:D,3,0)</f>
        <v>ИНОМАРКИ</v>
      </c>
      <c r="K4085" s="69" t="str">
        <f>VLOOKUP(СВОД2023[[#This Row],[ФО]],СПРАВОЧНИК!H:P,2,0)</f>
        <v>Северо-Западный ФО</v>
      </c>
    </row>
    <row r="4086" spans="1:11" x14ac:dyDescent="0.2">
      <c r="A4086" t="s">
        <v>600</v>
      </c>
      <c r="B4086" t="s">
        <v>592</v>
      </c>
      <c r="C4086" s="1" t="s">
        <v>29</v>
      </c>
      <c r="D4086" s="1" t="s">
        <v>55</v>
      </c>
      <c r="E4086" s="2">
        <v>16</v>
      </c>
      <c r="F4086" s="3">
        <v>10</v>
      </c>
      <c r="G4086" s="2">
        <v>82</v>
      </c>
      <c r="H4086" s="3">
        <v>55</v>
      </c>
      <c r="I4086" s="69" t="str">
        <f>VLOOKUP(C4086,СПРАВОЧНИК!B:D,2,0)</f>
        <v>ЕВРОПА</v>
      </c>
      <c r="J4086" s="69" t="str">
        <f>VLOOKUP(C4086,СПРАВОЧНИК!B:D,3,0)</f>
        <v>ИНОМАРКИ</v>
      </c>
      <c r="K4086" s="69" t="str">
        <f>VLOOKUP(СВОД2023[[#This Row],[ФО]],СПРАВОЧНИК!H:P,2,0)</f>
        <v>Северо-Западный ФО</v>
      </c>
    </row>
    <row r="4087" spans="1:11" x14ac:dyDescent="0.2">
      <c r="A4087" t="s">
        <v>600</v>
      </c>
      <c r="B4087" t="s">
        <v>592</v>
      </c>
      <c r="C4087" s="1" t="s">
        <v>29</v>
      </c>
      <c r="D4087" s="1" t="s">
        <v>56</v>
      </c>
      <c r="E4087" s="2">
        <v>51</v>
      </c>
      <c r="F4087" s="3">
        <v>45</v>
      </c>
      <c r="G4087" s="2">
        <v>322</v>
      </c>
      <c r="H4087" s="3">
        <v>198</v>
      </c>
      <c r="I4087" s="69" t="str">
        <f>VLOOKUP(C4087,СПРАВОЧНИК!B:D,2,0)</f>
        <v>ЕВРОПА</v>
      </c>
      <c r="J4087" s="69" t="str">
        <f>VLOOKUP(C4087,СПРАВОЧНИК!B:D,3,0)</f>
        <v>ИНОМАРКИ</v>
      </c>
      <c r="K4087" s="69" t="str">
        <f>VLOOKUP(СВОД2023[[#This Row],[ФО]],СПРАВОЧНИК!H:P,2,0)</f>
        <v>Северо-Западный ФО</v>
      </c>
    </row>
    <row r="4088" spans="1:11" x14ac:dyDescent="0.2">
      <c r="A4088" t="s">
        <v>600</v>
      </c>
      <c r="B4088" t="s">
        <v>592</v>
      </c>
      <c r="C4088" s="1" t="s">
        <v>29</v>
      </c>
      <c r="D4088" s="1" t="s">
        <v>2010</v>
      </c>
      <c r="E4088" s="2">
        <v>1</v>
      </c>
      <c r="F4088" s="3"/>
      <c r="G4088" s="2">
        <v>3</v>
      </c>
      <c r="H4088" s="3">
        <v>2</v>
      </c>
      <c r="I4088" s="69" t="str">
        <f>VLOOKUP(C4088,СПРАВОЧНИК!B:D,2,0)</f>
        <v>ЕВРОПА</v>
      </c>
      <c r="J4088" s="69" t="str">
        <f>VLOOKUP(C4088,СПРАВОЧНИК!B:D,3,0)</f>
        <v>ИНОМАРКИ</v>
      </c>
      <c r="K4088" s="69" t="str">
        <f>VLOOKUP(СВОД2023[[#This Row],[ФО]],СПРАВОЧНИК!H:P,2,0)</f>
        <v>Северо-Западный ФО</v>
      </c>
    </row>
    <row r="4089" spans="1:11" x14ac:dyDescent="0.2">
      <c r="A4089" t="s">
        <v>600</v>
      </c>
      <c r="B4089" t="s">
        <v>592</v>
      </c>
      <c r="C4089" s="1" t="s">
        <v>29</v>
      </c>
      <c r="D4089" s="1" t="s">
        <v>57</v>
      </c>
      <c r="E4089" s="2">
        <v>18</v>
      </c>
      <c r="F4089" s="3">
        <v>8</v>
      </c>
      <c r="G4089" s="2">
        <v>53</v>
      </c>
      <c r="H4089" s="3">
        <v>27</v>
      </c>
      <c r="I4089" s="69" t="str">
        <f>VLOOKUP(C4089,СПРАВОЧНИК!B:D,2,0)</f>
        <v>ЕВРОПА</v>
      </c>
      <c r="J4089" s="69" t="str">
        <f>VLOOKUP(C4089,СПРАВОЧНИК!B:D,3,0)</f>
        <v>ИНОМАРКИ</v>
      </c>
      <c r="K4089" s="69" t="str">
        <f>VLOOKUP(СВОД2023[[#This Row],[ФО]],СПРАВОЧНИК!H:P,2,0)</f>
        <v>Северо-Западный ФО</v>
      </c>
    </row>
    <row r="4090" spans="1:11" x14ac:dyDescent="0.2">
      <c r="A4090" t="s">
        <v>600</v>
      </c>
      <c r="B4090" t="s">
        <v>592</v>
      </c>
      <c r="C4090" s="1" t="s">
        <v>29</v>
      </c>
      <c r="D4090" s="1" t="s">
        <v>58</v>
      </c>
      <c r="E4090" s="2">
        <v>2</v>
      </c>
      <c r="F4090" s="3"/>
      <c r="G4090" s="2">
        <v>6</v>
      </c>
      <c r="H4090" s="3"/>
      <c r="I4090" s="69" t="str">
        <f>VLOOKUP(C4090,СПРАВОЧНИК!B:D,2,0)</f>
        <v>ЕВРОПА</v>
      </c>
      <c r="J4090" s="69" t="str">
        <f>VLOOKUP(C4090,СПРАВОЧНИК!B:D,3,0)</f>
        <v>ИНОМАРКИ</v>
      </c>
      <c r="K4090" s="69" t="str">
        <f>VLOOKUP(СВОД2023[[#This Row],[ФО]],СПРАВОЧНИК!H:P,2,0)</f>
        <v>Северо-Западный ФО</v>
      </c>
    </row>
    <row r="4091" spans="1:11" x14ac:dyDescent="0.2">
      <c r="A4091" t="s">
        <v>600</v>
      </c>
      <c r="B4091" t="s">
        <v>592</v>
      </c>
      <c r="C4091" s="1" t="s">
        <v>1324</v>
      </c>
      <c r="D4091" s="1" t="s">
        <v>1325</v>
      </c>
      <c r="E4091" s="2">
        <v>11</v>
      </c>
      <c r="F4091" s="3">
        <v>12</v>
      </c>
      <c r="G4091" s="2">
        <v>80</v>
      </c>
      <c r="H4091" s="3">
        <v>54</v>
      </c>
      <c r="I4091" s="69" t="str">
        <f>VLOOKUP(C4091,СПРАВОЧНИК!B:D,2,0)</f>
        <v>РОССИЯ</v>
      </c>
      <c r="J4091" s="69" t="str">
        <f>VLOOKUP(C4091,СПРАВОЧНИК!B:D,3,0)</f>
        <v>ОТЕЧЕСТВЕННЫЕ</v>
      </c>
      <c r="K4091" s="69" t="str">
        <f>VLOOKUP(СВОД2023[[#This Row],[ФО]],СПРАВОЧНИК!H:P,2,0)</f>
        <v>Северо-Западный ФО</v>
      </c>
    </row>
    <row r="4092" spans="1:11" x14ac:dyDescent="0.2">
      <c r="A4092" t="s">
        <v>600</v>
      </c>
      <c r="B4092" t="s">
        <v>592</v>
      </c>
      <c r="C4092" s="1" t="s">
        <v>1104</v>
      </c>
      <c r="D4092" s="1" t="s">
        <v>2392</v>
      </c>
      <c r="E4092" s="2">
        <v>1</v>
      </c>
      <c r="F4092" s="3"/>
      <c r="G4092" s="2">
        <v>1</v>
      </c>
      <c r="H4092" s="3">
        <v>1</v>
      </c>
      <c r="I4092" s="69" t="str">
        <f>VLOOKUP(C4092,СПРАВОЧНИК!B:D,2,0)</f>
        <v>КИТАЙ</v>
      </c>
      <c r="J4092" s="69" t="str">
        <f>VLOOKUP(C4092,СПРАВОЧНИК!B:D,3,0)</f>
        <v>ИНОМАРКИ</v>
      </c>
      <c r="K4092" s="69" t="str">
        <f>VLOOKUP(СВОД2023[[#This Row],[ФО]],СПРАВОЧНИК!H:P,2,0)</f>
        <v>Северо-Западный ФО</v>
      </c>
    </row>
    <row r="4093" spans="1:11" x14ac:dyDescent="0.2">
      <c r="A4093" t="s">
        <v>600</v>
      </c>
      <c r="B4093" t="s">
        <v>592</v>
      </c>
      <c r="C4093" s="1" t="s">
        <v>1104</v>
      </c>
      <c r="D4093" s="1" t="s">
        <v>2011</v>
      </c>
      <c r="E4093" s="2"/>
      <c r="F4093" s="3"/>
      <c r="G4093" s="2">
        <v>1</v>
      </c>
      <c r="H4093" s="3"/>
      <c r="I4093" s="69" t="str">
        <f>VLOOKUP(C4093,СПРАВОЧНИК!B:D,2,0)</f>
        <v>КИТАЙ</v>
      </c>
      <c r="J4093" s="69" t="str">
        <f>VLOOKUP(C4093,СПРАВОЧНИК!B:D,3,0)</f>
        <v>ИНОМАРКИ</v>
      </c>
      <c r="K4093" s="69" t="str">
        <f>VLOOKUP(СВОД2023[[#This Row],[ФО]],СПРАВОЧНИК!H:P,2,0)</f>
        <v>Северо-Западный ФО</v>
      </c>
    </row>
    <row r="4094" spans="1:11" x14ac:dyDescent="0.2">
      <c r="A4094" t="s">
        <v>600</v>
      </c>
      <c r="B4094" t="s">
        <v>592</v>
      </c>
      <c r="C4094" s="1" t="s">
        <v>1104</v>
      </c>
      <c r="D4094" s="1" t="s">
        <v>1326</v>
      </c>
      <c r="E4094" s="2">
        <v>2</v>
      </c>
      <c r="F4094" s="3">
        <v>3</v>
      </c>
      <c r="G4094" s="2">
        <v>7</v>
      </c>
      <c r="H4094" s="3">
        <v>8</v>
      </c>
      <c r="I4094" s="69" t="str">
        <f>VLOOKUP(C4094,СПРАВОЧНИК!B:D,2,0)</f>
        <v>КИТАЙ</v>
      </c>
      <c r="J4094" s="69" t="str">
        <f>VLOOKUP(C4094,СПРАВОЧНИК!B:D,3,0)</f>
        <v>ИНОМАРКИ</v>
      </c>
      <c r="K4094" s="69" t="str">
        <f>VLOOKUP(СВОД2023[[#This Row],[ФО]],СПРАВОЧНИК!H:P,2,0)</f>
        <v>Северо-Западный ФО</v>
      </c>
    </row>
    <row r="4095" spans="1:11" x14ac:dyDescent="0.2">
      <c r="A4095" t="s">
        <v>600</v>
      </c>
      <c r="B4095" t="s">
        <v>592</v>
      </c>
      <c r="C4095" s="1" t="s">
        <v>1104</v>
      </c>
      <c r="D4095" s="1" t="s">
        <v>2014</v>
      </c>
      <c r="E4095" s="2"/>
      <c r="F4095" s="3"/>
      <c r="G4095" s="2">
        <v>1</v>
      </c>
      <c r="H4095" s="3"/>
      <c r="I4095" s="69" t="str">
        <f>VLOOKUP(C4095,СПРАВОЧНИК!B:D,2,0)</f>
        <v>КИТАЙ</v>
      </c>
      <c r="J4095" s="69" t="str">
        <f>VLOOKUP(C4095,СПРАВОЧНИК!B:D,3,0)</f>
        <v>ИНОМАРКИ</v>
      </c>
      <c r="K4095" s="69" t="str">
        <f>VLOOKUP(СВОД2023[[#This Row],[ФО]],СПРАВОЧНИК!H:P,2,0)</f>
        <v>Северо-Западный ФО</v>
      </c>
    </row>
    <row r="4096" spans="1:11" x14ac:dyDescent="0.2">
      <c r="A4096" t="s">
        <v>600</v>
      </c>
      <c r="B4096" t="s">
        <v>592</v>
      </c>
      <c r="C4096" s="1" t="s">
        <v>1104</v>
      </c>
      <c r="D4096" s="1" t="s">
        <v>2015</v>
      </c>
      <c r="E4096" s="2">
        <v>1</v>
      </c>
      <c r="F4096" s="3"/>
      <c r="G4096" s="2">
        <v>7</v>
      </c>
      <c r="H4096" s="3">
        <v>3</v>
      </c>
      <c r="I4096" s="69" t="str">
        <f>VLOOKUP(C4096,СПРАВОЧНИК!B:D,2,0)</f>
        <v>КИТАЙ</v>
      </c>
      <c r="J4096" s="69" t="str">
        <f>VLOOKUP(C4096,СПРАВОЧНИК!B:D,3,0)</f>
        <v>ИНОМАРКИ</v>
      </c>
      <c r="K4096" s="69" t="str">
        <f>VLOOKUP(СВОД2023[[#This Row],[ФО]],СПРАВОЧНИК!H:P,2,0)</f>
        <v>Северо-Западный ФО</v>
      </c>
    </row>
    <row r="4097" spans="1:11" x14ac:dyDescent="0.2">
      <c r="A4097" t="s">
        <v>600</v>
      </c>
      <c r="B4097" t="s">
        <v>592</v>
      </c>
      <c r="C4097" s="1" t="s">
        <v>59</v>
      </c>
      <c r="D4097" s="1" t="s">
        <v>2016</v>
      </c>
      <c r="E4097" s="2"/>
      <c r="F4097" s="3"/>
      <c r="G4097" s="2">
        <v>1</v>
      </c>
      <c r="H4097" s="3"/>
      <c r="I4097" s="69" t="str">
        <f>VLOOKUP(C4097,СПРАВОЧНИК!B:D,2,0)</f>
        <v>США</v>
      </c>
      <c r="J4097" s="69" t="str">
        <f>VLOOKUP(C4097,СПРАВОЧНИК!B:D,3,0)</f>
        <v>ИНОМАРКИ</v>
      </c>
      <c r="K4097" s="69" t="str">
        <f>VLOOKUP(СВОД2023[[#This Row],[ФО]],СПРАВОЧНИК!H:P,2,0)</f>
        <v>Северо-Западный ФО</v>
      </c>
    </row>
    <row r="4098" spans="1:11" x14ac:dyDescent="0.2">
      <c r="A4098" t="s">
        <v>600</v>
      </c>
      <c r="B4098" t="s">
        <v>592</v>
      </c>
      <c r="C4098" s="1" t="s">
        <v>59</v>
      </c>
      <c r="D4098" s="1" t="s">
        <v>642</v>
      </c>
      <c r="E4098" s="2"/>
      <c r="F4098" s="3"/>
      <c r="G4098" s="2">
        <v>1</v>
      </c>
      <c r="H4098" s="3"/>
      <c r="I4098" s="69" t="str">
        <f>VLOOKUP(C4098,СПРАВОЧНИК!B:D,2,0)</f>
        <v>США</v>
      </c>
      <c r="J4098" s="69" t="str">
        <f>VLOOKUP(C4098,СПРАВОЧНИК!B:D,3,0)</f>
        <v>ИНОМАРКИ</v>
      </c>
      <c r="K4098" s="69" t="str">
        <f>VLOOKUP(СВОД2023[[#This Row],[ФО]],СПРАВОЧНИК!H:P,2,0)</f>
        <v>Северо-Западный ФО</v>
      </c>
    </row>
    <row r="4099" spans="1:11" x14ac:dyDescent="0.2">
      <c r="A4099" t="s">
        <v>600</v>
      </c>
      <c r="B4099" t="s">
        <v>592</v>
      </c>
      <c r="C4099" s="1" t="s">
        <v>59</v>
      </c>
      <c r="D4099" s="1" t="s">
        <v>2017</v>
      </c>
      <c r="E4099" s="2"/>
      <c r="F4099" s="3"/>
      <c r="G4099" s="2">
        <v>1</v>
      </c>
      <c r="H4099" s="3">
        <v>2</v>
      </c>
      <c r="I4099" s="69" t="str">
        <f>VLOOKUP(C4099,СПРАВОЧНИК!B:D,2,0)</f>
        <v>США</v>
      </c>
      <c r="J4099" s="69" t="str">
        <f>VLOOKUP(C4099,СПРАВОЧНИК!B:D,3,0)</f>
        <v>ИНОМАРКИ</v>
      </c>
      <c r="K4099" s="69" t="str">
        <f>VLOOKUP(СВОД2023[[#This Row],[ФО]],СПРАВОЧНИК!H:P,2,0)</f>
        <v>Северо-Западный ФО</v>
      </c>
    </row>
    <row r="4100" spans="1:11" x14ac:dyDescent="0.2">
      <c r="A4100" t="s">
        <v>600</v>
      </c>
      <c r="B4100" t="s">
        <v>592</v>
      </c>
      <c r="C4100" s="1" t="s">
        <v>59</v>
      </c>
      <c r="D4100" s="1" t="s">
        <v>60</v>
      </c>
      <c r="E4100" s="2">
        <v>4</v>
      </c>
      <c r="F4100" s="3">
        <v>2</v>
      </c>
      <c r="G4100" s="2">
        <v>18</v>
      </c>
      <c r="H4100" s="3">
        <v>8</v>
      </c>
      <c r="I4100" s="69" t="str">
        <f>VLOOKUP(C4100,СПРАВОЧНИК!B:D,2,0)</f>
        <v>США</v>
      </c>
      <c r="J4100" s="69" t="str">
        <f>VLOOKUP(C4100,СПРАВОЧНИК!B:D,3,0)</f>
        <v>ИНОМАРКИ</v>
      </c>
      <c r="K4100" s="69" t="str">
        <f>VLOOKUP(СВОД2023[[#This Row],[ФО]],СПРАВОЧНИК!H:P,2,0)</f>
        <v>Северо-Западный ФО</v>
      </c>
    </row>
    <row r="4101" spans="1:11" x14ac:dyDescent="0.2">
      <c r="A4101" t="s">
        <v>600</v>
      </c>
      <c r="B4101" t="s">
        <v>592</v>
      </c>
      <c r="C4101" s="1" t="s">
        <v>59</v>
      </c>
      <c r="D4101" s="1" t="s">
        <v>61</v>
      </c>
      <c r="E4101" s="2">
        <v>1</v>
      </c>
      <c r="F4101" s="3"/>
      <c r="G4101" s="2">
        <v>2</v>
      </c>
      <c r="H4101" s="3"/>
      <c r="I4101" s="69" t="str">
        <f>VLOOKUP(C4101,СПРАВОЧНИК!B:D,2,0)</f>
        <v>США</v>
      </c>
      <c r="J4101" s="69" t="str">
        <f>VLOOKUP(C4101,СПРАВОЧНИК!B:D,3,0)</f>
        <v>ИНОМАРКИ</v>
      </c>
      <c r="K4101" s="69" t="str">
        <f>VLOOKUP(СВОД2023[[#This Row],[ФО]],СПРАВОЧНИК!H:P,2,0)</f>
        <v>Северо-Западный ФО</v>
      </c>
    </row>
    <row r="4102" spans="1:11" x14ac:dyDescent="0.2">
      <c r="A4102" t="s">
        <v>600</v>
      </c>
      <c r="B4102" t="s">
        <v>592</v>
      </c>
      <c r="C4102" s="1" t="s">
        <v>59</v>
      </c>
      <c r="D4102" s="1" t="s">
        <v>2018</v>
      </c>
      <c r="E4102" s="2"/>
      <c r="F4102" s="3"/>
      <c r="G4102" s="2"/>
      <c r="H4102" s="3">
        <v>1</v>
      </c>
      <c r="I4102" s="69" t="str">
        <f>VLOOKUP(C4102,СПРАВОЧНИК!B:D,2,0)</f>
        <v>США</v>
      </c>
      <c r="J4102" s="69" t="str">
        <f>VLOOKUP(C4102,СПРАВОЧНИК!B:D,3,0)</f>
        <v>ИНОМАРКИ</v>
      </c>
      <c r="K4102" s="69" t="str">
        <f>VLOOKUP(СВОД2023[[#This Row],[ФО]],СПРАВОЧНИК!H:P,2,0)</f>
        <v>Северо-Западный ФО</v>
      </c>
    </row>
    <row r="4103" spans="1:11" x14ac:dyDescent="0.2">
      <c r="A4103" t="s">
        <v>600</v>
      </c>
      <c r="B4103" t="s">
        <v>592</v>
      </c>
      <c r="C4103" s="1" t="s">
        <v>59</v>
      </c>
      <c r="D4103" s="1" t="s">
        <v>2019</v>
      </c>
      <c r="E4103" s="2"/>
      <c r="F4103" s="3"/>
      <c r="G4103" s="2">
        <v>1</v>
      </c>
      <c r="H4103" s="3"/>
      <c r="I4103" s="69" t="str">
        <f>VLOOKUP(C4103,СПРАВОЧНИК!B:D,2,0)</f>
        <v>США</v>
      </c>
      <c r="J4103" s="69" t="str">
        <f>VLOOKUP(C4103,СПРАВОЧНИК!B:D,3,0)</f>
        <v>ИНОМАРКИ</v>
      </c>
      <c r="K4103" s="69" t="str">
        <f>VLOOKUP(СВОД2023[[#This Row],[ФО]],СПРАВОЧНИК!H:P,2,0)</f>
        <v>Северо-Западный ФО</v>
      </c>
    </row>
    <row r="4104" spans="1:11" x14ac:dyDescent="0.2">
      <c r="A4104" t="s">
        <v>600</v>
      </c>
      <c r="B4104" t="s">
        <v>592</v>
      </c>
      <c r="C4104" s="1" t="s">
        <v>59</v>
      </c>
      <c r="D4104" s="1" t="s">
        <v>2021</v>
      </c>
      <c r="E4104" s="2"/>
      <c r="F4104" s="3"/>
      <c r="G4104" s="2">
        <v>1</v>
      </c>
      <c r="H4104" s="3"/>
      <c r="I4104" s="69" t="str">
        <f>VLOOKUP(C4104,СПРАВОЧНИК!B:D,2,0)</f>
        <v>США</v>
      </c>
      <c r="J4104" s="69" t="str">
        <f>VLOOKUP(C4104,СПРАВОЧНИК!B:D,3,0)</f>
        <v>ИНОМАРКИ</v>
      </c>
      <c r="K4104" s="69" t="str">
        <f>VLOOKUP(СВОД2023[[#This Row],[ФО]],СПРАВОЧНИК!H:P,2,0)</f>
        <v>Северо-Западный ФО</v>
      </c>
    </row>
    <row r="4105" spans="1:11" x14ac:dyDescent="0.2">
      <c r="A4105" t="s">
        <v>600</v>
      </c>
      <c r="B4105" t="s">
        <v>592</v>
      </c>
      <c r="C4105" s="1" t="s">
        <v>59</v>
      </c>
      <c r="D4105" s="1" t="s">
        <v>2393</v>
      </c>
      <c r="E4105" s="2"/>
      <c r="F4105" s="3"/>
      <c r="G4105" s="2">
        <v>1</v>
      </c>
      <c r="H4105" s="3"/>
      <c r="I4105" s="69" t="str">
        <f>VLOOKUP(C4105,СПРАВОЧНИК!B:D,2,0)</f>
        <v>США</v>
      </c>
      <c r="J4105" s="69" t="str">
        <f>VLOOKUP(C4105,СПРАВОЧНИК!B:D,3,0)</f>
        <v>ИНОМАРКИ</v>
      </c>
      <c r="K4105" s="69" t="str">
        <f>VLOOKUP(СВОД2023[[#This Row],[ФО]],СПРАВОЧНИК!H:P,2,0)</f>
        <v>Северо-Западный ФО</v>
      </c>
    </row>
    <row r="4106" spans="1:11" x14ac:dyDescent="0.2">
      <c r="A4106" t="s">
        <v>600</v>
      </c>
      <c r="B4106" t="s">
        <v>592</v>
      </c>
      <c r="C4106" s="1" t="s">
        <v>59</v>
      </c>
      <c r="D4106" s="1" t="s">
        <v>2022</v>
      </c>
      <c r="E4106" s="2"/>
      <c r="F4106" s="3"/>
      <c r="G4106" s="2"/>
      <c r="H4106" s="3">
        <v>1</v>
      </c>
      <c r="I4106" s="69" t="str">
        <f>VLOOKUP(C4106,СПРАВОЧНИК!B:D,2,0)</f>
        <v>США</v>
      </c>
      <c r="J4106" s="69" t="str">
        <f>VLOOKUP(C4106,СПРАВОЧНИК!B:D,3,0)</f>
        <v>ИНОМАРКИ</v>
      </c>
      <c r="K4106" s="69" t="str">
        <f>VLOOKUP(СВОД2023[[#This Row],[ФО]],СПРАВОЧНИК!H:P,2,0)</f>
        <v>Северо-Западный ФО</v>
      </c>
    </row>
    <row r="4107" spans="1:11" x14ac:dyDescent="0.2">
      <c r="A4107" t="s">
        <v>600</v>
      </c>
      <c r="B4107" t="s">
        <v>592</v>
      </c>
      <c r="C4107" s="1" t="s">
        <v>62</v>
      </c>
      <c r="D4107" s="1" t="s">
        <v>2023</v>
      </c>
      <c r="E4107" s="2"/>
      <c r="F4107" s="3"/>
      <c r="G4107" s="2">
        <v>1</v>
      </c>
      <c r="H4107" s="3"/>
      <c r="I4107" s="69" t="str">
        <f>VLOOKUP(C4107,СПРАВОЧНИК!B:D,2,0)</f>
        <v>КИТАЙ</v>
      </c>
      <c r="J4107" s="69" t="str">
        <f>VLOOKUP(C4107,СПРАВОЧНИК!B:D,3,0)</f>
        <v>ИНОМАРКИ</v>
      </c>
      <c r="K4107" s="69" t="str">
        <f>VLOOKUP(СВОД2023[[#This Row],[ФО]],СПРАВОЧНИК!H:P,2,0)</f>
        <v>Северо-Западный ФО</v>
      </c>
    </row>
    <row r="4108" spans="1:11" x14ac:dyDescent="0.2">
      <c r="A4108" t="s">
        <v>600</v>
      </c>
      <c r="B4108" t="s">
        <v>592</v>
      </c>
      <c r="C4108" s="1" t="s">
        <v>62</v>
      </c>
      <c r="D4108" s="1" t="s">
        <v>63</v>
      </c>
      <c r="E4108" s="2"/>
      <c r="F4108" s="3"/>
      <c r="G4108" s="2">
        <v>1</v>
      </c>
      <c r="H4108" s="3"/>
      <c r="I4108" s="69" t="str">
        <f>VLOOKUP(C4108,СПРАВОЧНИК!B:D,2,0)</f>
        <v>КИТАЙ</v>
      </c>
      <c r="J4108" s="69" t="str">
        <f>VLOOKUP(C4108,СПРАВОЧНИК!B:D,3,0)</f>
        <v>ИНОМАРКИ</v>
      </c>
      <c r="K4108" s="69" t="str">
        <f>VLOOKUP(СВОД2023[[#This Row],[ФО]],СПРАВОЧНИК!H:P,2,0)</f>
        <v>Северо-Западный ФО</v>
      </c>
    </row>
    <row r="4109" spans="1:11" x14ac:dyDescent="0.2">
      <c r="A4109" t="s">
        <v>600</v>
      </c>
      <c r="B4109" t="s">
        <v>592</v>
      </c>
      <c r="C4109" s="1" t="s">
        <v>62</v>
      </c>
      <c r="D4109" s="1" t="s">
        <v>1327</v>
      </c>
      <c r="E4109" s="2">
        <v>21</v>
      </c>
      <c r="F4109" s="3">
        <v>10</v>
      </c>
      <c r="G4109" s="2">
        <v>72</v>
      </c>
      <c r="H4109" s="3">
        <v>59</v>
      </c>
      <c r="I4109" s="69" t="str">
        <f>VLOOKUP(C4109,СПРАВОЧНИК!B:D,2,0)</f>
        <v>КИТАЙ</v>
      </c>
      <c r="J4109" s="69" t="str">
        <f>VLOOKUP(C4109,СПРАВОЧНИК!B:D,3,0)</f>
        <v>ИНОМАРКИ</v>
      </c>
      <c r="K4109" s="69" t="str">
        <f>VLOOKUP(СВОД2023[[#This Row],[ФО]],СПРАВОЧНИК!H:P,2,0)</f>
        <v>Северо-Западный ФО</v>
      </c>
    </row>
    <row r="4110" spans="1:11" x14ac:dyDescent="0.2">
      <c r="A4110" t="s">
        <v>600</v>
      </c>
      <c r="B4110" t="s">
        <v>592</v>
      </c>
      <c r="C4110" s="1" t="s">
        <v>62</v>
      </c>
      <c r="D4110" s="1" t="s">
        <v>2024</v>
      </c>
      <c r="E4110" s="2"/>
      <c r="F4110" s="3"/>
      <c r="G4110" s="2">
        <v>1</v>
      </c>
      <c r="H4110" s="3">
        <v>8</v>
      </c>
      <c r="I4110" s="69" t="str">
        <f>VLOOKUP(C4110,СПРАВОЧНИК!B:D,2,0)</f>
        <v>КИТАЙ</v>
      </c>
      <c r="J4110" s="69" t="str">
        <f>VLOOKUP(C4110,СПРАВОЧНИК!B:D,3,0)</f>
        <v>ИНОМАРКИ</v>
      </c>
      <c r="K4110" s="69" t="str">
        <f>VLOOKUP(СВОД2023[[#This Row],[ФО]],СПРАВОЧНИК!H:P,2,0)</f>
        <v>Северо-Западный ФО</v>
      </c>
    </row>
    <row r="4111" spans="1:11" x14ac:dyDescent="0.2">
      <c r="A4111" t="s">
        <v>600</v>
      </c>
      <c r="B4111" t="s">
        <v>592</v>
      </c>
      <c r="C4111" s="1" t="s">
        <v>62</v>
      </c>
      <c r="D4111" s="1" t="s">
        <v>64</v>
      </c>
      <c r="E4111" s="2"/>
      <c r="F4111" s="3"/>
      <c r="G4111" s="2">
        <v>1</v>
      </c>
      <c r="H4111" s="3"/>
      <c r="I4111" s="69" t="str">
        <f>VLOOKUP(C4111,СПРАВОЧНИК!B:D,2,0)</f>
        <v>КИТАЙ</v>
      </c>
      <c r="J4111" s="69" t="str">
        <f>VLOOKUP(C4111,СПРАВОЧНИК!B:D,3,0)</f>
        <v>ИНОМАРКИ</v>
      </c>
      <c r="K4111" s="69" t="str">
        <f>VLOOKUP(СВОД2023[[#This Row],[ФО]],СПРАВОЧНИК!H:P,2,0)</f>
        <v>Северо-Западный ФО</v>
      </c>
    </row>
    <row r="4112" spans="1:11" x14ac:dyDescent="0.2">
      <c r="A4112" t="s">
        <v>600</v>
      </c>
      <c r="B4112" t="s">
        <v>592</v>
      </c>
      <c r="C4112" s="1" t="s">
        <v>62</v>
      </c>
      <c r="D4112" s="1" t="s">
        <v>65</v>
      </c>
      <c r="E4112" s="2"/>
      <c r="F4112" s="3">
        <v>1</v>
      </c>
      <c r="G4112" s="2"/>
      <c r="H4112" s="3">
        <v>1</v>
      </c>
      <c r="I4112" s="69" t="str">
        <f>VLOOKUP(C4112,СПРАВОЧНИК!B:D,2,0)</f>
        <v>КИТАЙ</v>
      </c>
      <c r="J4112" s="69" t="str">
        <f>VLOOKUP(C4112,СПРАВОЧНИК!B:D,3,0)</f>
        <v>ИНОМАРКИ</v>
      </c>
      <c r="K4112" s="69" t="str">
        <f>VLOOKUP(СВОД2023[[#This Row],[ФО]],СПРАВОЧНИК!H:P,2,0)</f>
        <v>Северо-Западный ФО</v>
      </c>
    </row>
    <row r="4113" spans="1:11" x14ac:dyDescent="0.2">
      <c r="A4113" t="s">
        <v>600</v>
      </c>
      <c r="B4113" t="s">
        <v>592</v>
      </c>
      <c r="C4113" s="1" t="s">
        <v>62</v>
      </c>
      <c r="D4113" s="1" t="s">
        <v>68</v>
      </c>
      <c r="E4113" s="2"/>
      <c r="F4113" s="3"/>
      <c r="G4113" s="2">
        <v>1</v>
      </c>
      <c r="H4113" s="3"/>
      <c r="I4113" s="69" t="str">
        <f>VLOOKUP(C4113,СПРАВОЧНИК!B:D,2,0)</f>
        <v>КИТАЙ</v>
      </c>
      <c r="J4113" s="69" t="str">
        <f>VLOOKUP(C4113,СПРАВОЧНИК!B:D,3,0)</f>
        <v>ИНОМАРКИ</v>
      </c>
      <c r="K4113" s="69" t="str">
        <f>VLOOKUP(СВОД2023[[#This Row],[ФО]],СПРАВОЧНИК!H:P,2,0)</f>
        <v>Северо-Западный ФО</v>
      </c>
    </row>
    <row r="4114" spans="1:11" x14ac:dyDescent="0.2">
      <c r="A4114" t="s">
        <v>600</v>
      </c>
      <c r="B4114" t="s">
        <v>592</v>
      </c>
      <c r="C4114" s="1" t="s">
        <v>70</v>
      </c>
      <c r="D4114" s="1" t="s">
        <v>2025</v>
      </c>
      <c r="E4114" s="2"/>
      <c r="F4114" s="3">
        <v>2</v>
      </c>
      <c r="G4114" s="2">
        <v>3</v>
      </c>
      <c r="H4114" s="3">
        <v>5</v>
      </c>
      <c r="I4114" s="69" t="str">
        <f>VLOOKUP(C4114,СПРАВОЧНИК!B:D,2,0)</f>
        <v>США</v>
      </c>
      <c r="J4114" s="69" t="str">
        <f>VLOOKUP(C4114,СПРАВОЧНИК!B:D,3,0)</f>
        <v>ИНОМАРКИ</v>
      </c>
      <c r="K4114" s="69" t="str">
        <f>VLOOKUP(СВОД2023[[#This Row],[ФО]],СПРАВОЧНИК!H:P,2,0)</f>
        <v>Северо-Западный ФО</v>
      </c>
    </row>
    <row r="4115" spans="1:11" x14ac:dyDescent="0.2">
      <c r="A4115" t="s">
        <v>600</v>
      </c>
      <c r="B4115" t="s">
        <v>592</v>
      </c>
      <c r="C4115" s="1" t="s">
        <v>70</v>
      </c>
      <c r="D4115" s="1" t="s">
        <v>1328</v>
      </c>
      <c r="E4115" s="2">
        <v>4</v>
      </c>
      <c r="F4115" s="3">
        <v>2</v>
      </c>
      <c r="G4115" s="2">
        <v>15</v>
      </c>
      <c r="H4115" s="3">
        <v>6</v>
      </c>
      <c r="I4115" s="69" t="str">
        <f>VLOOKUP(C4115,СПРАВОЧНИК!B:D,2,0)</f>
        <v>США</v>
      </c>
      <c r="J4115" s="69" t="str">
        <f>VLOOKUP(C4115,СПРАВОЧНИК!B:D,3,0)</f>
        <v>ИНОМАРКИ</v>
      </c>
      <c r="K4115" s="69" t="str">
        <f>VLOOKUP(СВОД2023[[#This Row],[ФО]],СПРАВОЧНИК!H:P,2,0)</f>
        <v>Северо-Западный ФО</v>
      </c>
    </row>
    <row r="4116" spans="1:11" x14ac:dyDescent="0.2">
      <c r="A4116" t="s">
        <v>600</v>
      </c>
      <c r="B4116" t="s">
        <v>592</v>
      </c>
      <c r="C4116" s="1" t="s">
        <v>70</v>
      </c>
      <c r="D4116" s="1" t="s">
        <v>2026</v>
      </c>
      <c r="E4116" s="2"/>
      <c r="F4116" s="3"/>
      <c r="G4116" s="2">
        <v>2</v>
      </c>
      <c r="H4116" s="3"/>
      <c r="I4116" s="69" t="str">
        <f>VLOOKUP(C4116,СПРАВОЧНИК!B:D,2,0)</f>
        <v>США</v>
      </c>
      <c r="J4116" s="69" t="str">
        <f>VLOOKUP(C4116,СПРАВОЧНИК!B:D,3,0)</f>
        <v>ИНОМАРКИ</v>
      </c>
      <c r="K4116" s="69" t="str">
        <f>VLOOKUP(СВОД2023[[#This Row],[ФО]],СПРАВОЧНИК!H:P,2,0)</f>
        <v>Северо-Западный ФО</v>
      </c>
    </row>
    <row r="4117" spans="1:11" x14ac:dyDescent="0.2">
      <c r="A4117" t="s">
        <v>600</v>
      </c>
      <c r="B4117" t="s">
        <v>592</v>
      </c>
      <c r="C4117" s="1" t="s">
        <v>70</v>
      </c>
      <c r="D4117" s="1" t="s">
        <v>823</v>
      </c>
      <c r="E4117" s="2">
        <v>5</v>
      </c>
      <c r="F4117" s="3">
        <v>9</v>
      </c>
      <c r="G4117" s="2">
        <v>45</v>
      </c>
      <c r="H4117" s="3">
        <v>52</v>
      </c>
      <c r="I4117" s="69" t="str">
        <f>VLOOKUP(C4117,СПРАВОЧНИК!B:D,2,0)</f>
        <v>США</v>
      </c>
      <c r="J4117" s="69" t="str">
        <f>VLOOKUP(C4117,СПРАВОЧНИК!B:D,3,0)</f>
        <v>ИНОМАРКИ</v>
      </c>
      <c r="K4117" s="69" t="str">
        <f>VLOOKUP(СВОД2023[[#This Row],[ФО]],СПРАВОЧНИК!H:P,2,0)</f>
        <v>Северо-Западный ФО</v>
      </c>
    </row>
    <row r="4118" spans="1:11" x14ac:dyDescent="0.2">
      <c r="A4118" t="s">
        <v>600</v>
      </c>
      <c r="B4118" t="s">
        <v>592</v>
      </c>
      <c r="C4118" s="1" t="s">
        <v>70</v>
      </c>
      <c r="D4118" s="1" t="s">
        <v>1331</v>
      </c>
      <c r="E4118" s="2"/>
      <c r="F4118" s="3">
        <v>1</v>
      </c>
      <c r="G4118" s="2"/>
      <c r="H4118" s="3">
        <v>1</v>
      </c>
      <c r="I4118" s="69" t="str">
        <f>VLOOKUP(C4118,СПРАВОЧНИК!B:D,2,0)</f>
        <v>США</v>
      </c>
      <c r="J4118" s="69" t="str">
        <f>VLOOKUP(C4118,СПРАВОЧНИК!B:D,3,0)</f>
        <v>ИНОМАРКИ</v>
      </c>
      <c r="K4118" s="69" t="str">
        <f>VLOOKUP(СВОД2023[[#This Row],[ФО]],СПРАВОЧНИК!H:P,2,0)</f>
        <v>Северо-Западный ФО</v>
      </c>
    </row>
    <row r="4119" spans="1:11" x14ac:dyDescent="0.2">
      <c r="A4119" t="s">
        <v>600</v>
      </c>
      <c r="B4119" t="s">
        <v>592</v>
      </c>
      <c r="C4119" s="1" t="s">
        <v>70</v>
      </c>
      <c r="D4119" s="1" t="s">
        <v>2028</v>
      </c>
      <c r="E4119" s="2"/>
      <c r="F4119" s="3"/>
      <c r="G4119" s="2">
        <v>2</v>
      </c>
      <c r="H4119" s="3"/>
      <c r="I4119" s="69" t="str">
        <f>VLOOKUP(C4119,СПРАВОЧНИК!B:D,2,0)</f>
        <v>США</v>
      </c>
      <c r="J4119" s="69" t="str">
        <f>VLOOKUP(C4119,СПРАВОЧНИК!B:D,3,0)</f>
        <v>ИНОМАРКИ</v>
      </c>
      <c r="K4119" s="69" t="str">
        <f>VLOOKUP(СВОД2023[[#This Row],[ФО]],СПРАВОЧНИК!H:P,2,0)</f>
        <v>Северо-Западный ФО</v>
      </c>
    </row>
    <row r="4120" spans="1:11" x14ac:dyDescent="0.2">
      <c r="A4120" t="s">
        <v>600</v>
      </c>
      <c r="B4120" t="s">
        <v>592</v>
      </c>
      <c r="C4120" s="1" t="s">
        <v>70</v>
      </c>
      <c r="D4120" s="1" t="s">
        <v>1332</v>
      </c>
      <c r="E4120" s="2">
        <v>16</v>
      </c>
      <c r="F4120" s="3">
        <v>13</v>
      </c>
      <c r="G4120" s="2">
        <v>71</v>
      </c>
      <c r="H4120" s="3">
        <v>72</v>
      </c>
      <c r="I4120" s="69" t="str">
        <f>VLOOKUP(C4120,СПРАВОЧНИК!B:D,2,0)</f>
        <v>США</v>
      </c>
      <c r="J4120" s="69" t="str">
        <f>VLOOKUP(C4120,СПРАВОЧНИК!B:D,3,0)</f>
        <v>ИНОМАРКИ</v>
      </c>
      <c r="K4120" s="69" t="str">
        <f>VLOOKUP(СВОД2023[[#This Row],[ФО]],СПРАВОЧНИК!H:P,2,0)</f>
        <v>Северо-Западный ФО</v>
      </c>
    </row>
    <row r="4121" spans="1:11" x14ac:dyDescent="0.2">
      <c r="A4121" t="s">
        <v>600</v>
      </c>
      <c r="B4121" t="s">
        <v>592</v>
      </c>
      <c r="C4121" s="1" t="s">
        <v>70</v>
      </c>
      <c r="D4121" s="1" t="s">
        <v>1333</v>
      </c>
      <c r="E4121" s="2"/>
      <c r="F4121" s="3"/>
      <c r="G4121" s="2">
        <v>1</v>
      </c>
      <c r="H4121" s="3">
        <v>1</v>
      </c>
      <c r="I4121" s="69" t="str">
        <f>VLOOKUP(C4121,СПРАВОЧНИК!B:D,2,0)</f>
        <v>США</v>
      </c>
      <c r="J4121" s="69" t="str">
        <f>VLOOKUP(C4121,СПРАВОЧНИК!B:D,3,0)</f>
        <v>ИНОМАРКИ</v>
      </c>
      <c r="K4121" s="69" t="str">
        <f>VLOOKUP(СВОД2023[[#This Row],[ФО]],СПРАВОЧНИК!H:P,2,0)</f>
        <v>Северо-Западный ФО</v>
      </c>
    </row>
    <row r="4122" spans="1:11" x14ac:dyDescent="0.2">
      <c r="A4122" t="s">
        <v>600</v>
      </c>
      <c r="B4122" t="s">
        <v>592</v>
      </c>
      <c r="C4122" s="1" t="s">
        <v>70</v>
      </c>
      <c r="D4122" s="1" t="s">
        <v>2029</v>
      </c>
      <c r="E4122" s="2"/>
      <c r="F4122" s="3"/>
      <c r="G4122" s="2">
        <v>1</v>
      </c>
      <c r="H4122" s="3">
        <v>1</v>
      </c>
      <c r="I4122" s="69" t="str">
        <f>VLOOKUP(C4122,СПРАВОЧНИК!B:D,2,0)</f>
        <v>США</v>
      </c>
      <c r="J4122" s="69" t="str">
        <f>VLOOKUP(C4122,СПРАВОЧНИК!B:D,3,0)</f>
        <v>ИНОМАРКИ</v>
      </c>
      <c r="K4122" s="69" t="str">
        <f>VLOOKUP(СВОД2023[[#This Row],[ФО]],СПРАВОЧНИК!H:P,2,0)</f>
        <v>Северо-Западный ФО</v>
      </c>
    </row>
    <row r="4123" spans="1:11" x14ac:dyDescent="0.2">
      <c r="A4123" t="s">
        <v>600</v>
      </c>
      <c r="B4123" t="s">
        <v>592</v>
      </c>
      <c r="C4123" s="1" t="s">
        <v>70</v>
      </c>
      <c r="D4123" s="1" t="s">
        <v>71</v>
      </c>
      <c r="E4123" s="2">
        <v>2</v>
      </c>
      <c r="F4123" s="3"/>
      <c r="G4123" s="2">
        <v>8</v>
      </c>
      <c r="H4123" s="3">
        <v>2</v>
      </c>
      <c r="I4123" s="69" t="str">
        <f>VLOOKUP(C4123,СПРАВОЧНИК!B:D,2,0)</f>
        <v>США</v>
      </c>
      <c r="J4123" s="69" t="str">
        <f>VLOOKUP(C4123,СПРАВОЧНИК!B:D,3,0)</f>
        <v>ИНОМАРКИ</v>
      </c>
      <c r="K4123" s="69" t="str">
        <f>VLOOKUP(СВОД2023[[#This Row],[ФО]],СПРАВОЧНИК!H:P,2,0)</f>
        <v>Северо-Западный ФО</v>
      </c>
    </row>
    <row r="4124" spans="1:11" x14ac:dyDescent="0.2">
      <c r="A4124" t="s">
        <v>600</v>
      </c>
      <c r="B4124" t="s">
        <v>592</v>
      </c>
      <c r="C4124" s="1" t="s">
        <v>70</v>
      </c>
      <c r="D4124" s="1" t="s">
        <v>72</v>
      </c>
      <c r="E4124" s="2">
        <v>7</v>
      </c>
      <c r="F4124" s="3">
        <v>7</v>
      </c>
      <c r="G4124" s="2">
        <v>36</v>
      </c>
      <c r="H4124" s="3">
        <v>33</v>
      </c>
      <c r="I4124" s="69" t="str">
        <f>VLOOKUP(C4124,СПРАВОЧНИК!B:D,2,0)</f>
        <v>США</v>
      </c>
      <c r="J4124" s="69" t="str">
        <f>VLOOKUP(C4124,СПРАВОЧНИК!B:D,3,0)</f>
        <v>ИНОМАРКИ</v>
      </c>
      <c r="K4124" s="69" t="str">
        <f>VLOOKUP(СВОД2023[[#This Row],[ФО]],СПРАВОЧНИК!H:P,2,0)</f>
        <v>Северо-Западный ФО</v>
      </c>
    </row>
    <row r="4125" spans="1:11" x14ac:dyDescent="0.2">
      <c r="A4125" t="s">
        <v>600</v>
      </c>
      <c r="B4125" t="s">
        <v>592</v>
      </c>
      <c r="C4125" s="1" t="s">
        <v>70</v>
      </c>
      <c r="D4125" s="1" t="s">
        <v>73</v>
      </c>
      <c r="E4125" s="2"/>
      <c r="F4125" s="3">
        <v>1</v>
      </c>
      <c r="G4125" s="2">
        <v>6</v>
      </c>
      <c r="H4125" s="3">
        <v>12</v>
      </c>
      <c r="I4125" s="69" t="str">
        <f>VLOOKUP(C4125,СПРАВОЧНИК!B:D,2,0)</f>
        <v>США</v>
      </c>
      <c r="J4125" s="69" t="str">
        <f>VLOOKUP(C4125,СПРАВОЧНИК!B:D,3,0)</f>
        <v>ИНОМАРКИ</v>
      </c>
      <c r="K4125" s="69" t="str">
        <f>VLOOKUP(СВОД2023[[#This Row],[ФО]],СПРАВОЧНИК!H:P,2,0)</f>
        <v>Северо-Западный ФО</v>
      </c>
    </row>
    <row r="4126" spans="1:11" x14ac:dyDescent="0.2">
      <c r="A4126" t="s">
        <v>600</v>
      </c>
      <c r="B4126" t="s">
        <v>592</v>
      </c>
      <c r="C4126" s="1" t="s">
        <v>70</v>
      </c>
      <c r="D4126" s="1" t="s">
        <v>2394</v>
      </c>
      <c r="E4126" s="2"/>
      <c r="F4126" s="3"/>
      <c r="G4126" s="2">
        <v>1</v>
      </c>
      <c r="H4126" s="3">
        <v>1</v>
      </c>
      <c r="I4126" s="69" t="str">
        <f>VLOOKUP(C4126,СПРАВОЧНИК!B:D,2,0)</f>
        <v>США</v>
      </c>
      <c r="J4126" s="69" t="str">
        <f>VLOOKUP(C4126,СПРАВОЧНИК!B:D,3,0)</f>
        <v>ИНОМАРКИ</v>
      </c>
      <c r="K4126" s="69" t="str">
        <f>VLOOKUP(СВОД2023[[#This Row],[ФО]],СПРАВОЧНИК!H:P,2,0)</f>
        <v>Северо-Западный ФО</v>
      </c>
    </row>
    <row r="4127" spans="1:11" x14ac:dyDescent="0.2">
      <c r="A4127" t="s">
        <v>600</v>
      </c>
      <c r="B4127" t="s">
        <v>592</v>
      </c>
      <c r="C4127" s="1" t="s">
        <v>70</v>
      </c>
      <c r="D4127" s="1" t="s">
        <v>74</v>
      </c>
      <c r="E4127" s="2">
        <v>25</v>
      </c>
      <c r="F4127" s="3">
        <v>25</v>
      </c>
      <c r="G4127" s="2">
        <v>168</v>
      </c>
      <c r="H4127" s="3">
        <v>150</v>
      </c>
      <c r="I4127" s="69" t="str">
        <f>VLOOKUP(C4127,СПРАВОЧНИК!B:D,2,0)</f>
        <v>США</v>
      </c>
      <c r="J4127" s="69" t="str">
        <f>VLOOKUP(C4127,СПРАВОЧНИК!B:D,3,0)</f>
        <v>ИНОМАРКИ</v>
      </c>
      <c r="K4127" s="69" t="str">
        <f>VLOOKUP(СВОД2023[[#This Row],[ФО]],СПРАВОЧНИК!H:P,2,0)</f>
        <v>Северо-Западный ФО</v>
      </c>
    </row>
    <row r="4128" spans="1:11" x14ac:dyDescent="0.2">
      <c r="A4128" t="s">
        <v>600</v>
      </c>
      <c r="B4128" t="s">
        <v>592</v>
      </c>
      <c r="C4128" s="1" t="s">
        <v>70</v>
      </c>
      <c r="D4128" s="1" t="s">
        <v>2031</v>
      </c>
      <c r="E4128" s="2"/>
      <c r="F4128" s="3"/>
      <c r="G4128" s="2">
        <v>1</v>
      </c>
      <c r="H4128" s="3"/>
      <c r="I4128" s="69" t="str">
        <f>VLOOKUP(C4128,СПРАВОЧНИК!B:D,2,0)</f>
        <v>США</v>
      </c>
      <c r="J4128" s="69" t="str">
        <f>VLOOKUP(C4128,СПРАВОЧНИК!B:D,3,0)</f>
        <v>ИНОМАРКИ</v>
      </c>
      <c r="K4128" s="69" t="str">
        <f>VLOOKUP(СВОД2023[[#This Row],[ФО]],СПРАВОЧНИК!H:P,2,0)</f>
        <v>Северо-Западный ФО</v>
      </c>
    </row>
    <row r="4129" spans="1:11" x14ac:dyDescent="0.2">
      <c r="A4129" t="s">
        <v>600</v>
      </c>
      <c r="B4129" t="s">
        <v>592</v>
      </c>
      <c r="C4129" s="1" t="s">
        <v>75</v>
      </c>
      <c r="D4129" s="1" t="s">
        <v>2032</v>
      </c>
      <c r="E4129" s="2"/>
      <c r="F4129" s="3">
        <v>1</v>
      </c>
      <c r="G4129" s="2"/>
      <c r="H4129" s="3">
        <v>1</v>
      </c>
      <c r="I4129" s="69" t="str">
        <f>VLOOKUP(C4129,СПРАВОЧНИК!B:D,2,0)</f>
        <v>КИТАЙ</v>
      </c>
      <c r="J4129" s="69" t="str">
        <f>VLOOKUP(C4129,СПРАВОЧНИК!B:D,3,0)</f>
        <v>ИНОМАРКИ</v>
      </c>
      <c r="K4129" s="69" t="str">
        <f>VLOOKUP(СВОД2023[[#This Row],[ФО]],СПРАВОЧНИК!H:P,2,0)</f>
        <v>Северо-Западный ФО</v>
      </c>
    </row>
    <row r="4130" spans="1:11" x14ac:dyDescent="0.2">
      <c r="A4130" t="s">
        <v>600</v>
      </c>
      <c r="B4130" t="s">
        <v>592</v>
      </c>
      <c r="C4130" s="1" t="s">
        <v>75</v>
      </c>
      <c r="D4130" s="1" t="s">
        <v>76</v>
      </c>
      <c r="E4130" s="2">
        <v>14</v>
      </c>
      <c r="F4130" s="3">
        <v>10</v>
      </c>
      <c r="G4130" s="2">
        <v>37</v>
      </c>
      <c r="H4130" s="3">
        <v>33</v>
      </c>
      <c r="I4130" s="69" t="str">
        <f>VLOOKUP(C4130,СПРАВОЧНИК!B:D,2,0)</f>
        <v>КИТАЙ</v>
      </c>
      <c r="J4130" s="69" t="str">
        <f>VLOOKUP(C4130,СПРАВОЧНИК!B:D,3,0)</f>
        <v>ИНОМАРКИ</v>
      </c>
      <c r="K4130" s="69" t="str">
        <f>VLOOKUP(СВОД2023[[#This Row],[ФО]],СПРАВОЧНИК!H:P,2,0)</f>
        <v>Северо-Западный ФО</v>
      </c>
    </row>
    <row r="4131" spans="1:11" x14ac:dyDescent="0.2">
      <c r="A4131" t="s">
        <v>600</v>
      </c>
      <c r="B4131" t="s">
        <v>592</v>
      </c>
      <c r="C4131" s="1" t="s">
        <v>75</v>
      </c>
      <c r="D4131" s="1" t="s">
        <v>77</v>
      </c>
      <c r="E4131" s="2">
        <v>5</v>
      </c>
      <c r="F4131" s="3">
        <v>1</v>
      </c>
      <c r="G4131" s="2">
        <v>17</v>
      </c>
      <c r="H4131" s="3">
        <v>3</v>
      </c>
      <c r="I4131" s="69" t="str">
        <f>VLOOKUP(C4131,СПРАВОЧНИК!B:D,2,0)</f>
        <v>КИТАЙ</v>
      </c>
      <c r="J4131" s="69" t="str">
        <f>VLOOKUP(C4131,СПРАВОЧНИК!B:D,3,0)</f>
        <v>ИНОМАРКИ</v>
      </c>
      <c r="K4131" s="69" t="str">
        <f>VLOOKUP(СВОД2023[[#This Row],[ФО]],СПРАВОЧНИК!H:P,2,0)</f>
        <v>Северо-Западный ФО</v>
      </c>
    </row>
    <row r="4132" spans="1:11" x14ac:dyDescent="0.2">
      <c r="A4132" t="s">
        <v>600</v>
      </c>
      <c r="B4132" t="s">
        <v>592</v>
      </c>
      <c r="C4132" s="1" t="s">
        <v>75</v>
      </c>
      <c r="D4132" s="1" t="s">
        <v>78</v>
      </c>
      <c r="E4132" s="2">
        <v>4</v>
      </c>
      <c r="F4132" s="3">
        <v>2</v>
      </c>
      <c r="G4132" s="2">
        <v>10</v>
      </c>
      <c r="H4132" s="3">
        <v>10</v>
      </c>
      <c r="I4132" s="69" t="str">
        <f>VLOOKUP(C4132,СПРАВОЧНИК!B:D,2,0)</f>
        <v>КИТАЙ</v>
      </c>
      <c r="J4132" s="69" t="str">
        <f>VLOOKUP(C4132,СПРАВОЧНИК!B:D,3,0)</f>
        <v>ИНОМАРКИ</v>
      </c>
      <c r="K4132" s="69" t="str">
        <f>VLOOKUP(СВОД2023[[#This Row],[ФО]],СПРАВОЧНИК!H:P,2,0)</f>
        <v>Северо-Западный ФО</v>
      </c>
    </row>
    <row r="4133" spans="1:11" x14ac:dyDescent="0.2">
      <c r="A4133" t="s">
        <v>600</v>
      </c>
      <c r="B4133" t="s">
        <v>592</v>
      </c>
      <c r="C4133" s="1" t="s">
        <v>75</v>
      </c>
      <c r="D4133" s="1" t="s">
        <v>829</v>
      </c>
      <c r="E4133" s="2"/>
      <c r="F4133" s="3"/>
      <c r="G4133" s="2"/>
      <c r="H4133" s="3">
        <v>5</v>
      </c>
      <c r="I4133" s="69" t="str">
        <f>VLOOKUP(C4133,СПРАВОЧНИК!B:D,2,0)</f>
        <v>КИТАЙ</v>
      </c>
      <c r="J4133" s="69" t="str">
        <f>VLOOKUP(C4133,СПРАВОЧНИК!B:D,3,0)</f>
        <v>ИНОМАРКИ</v>
      </c>
      <c r="K4133" s="69" t="str">
        <f>VLOOKUP(СВОД2023[[#This Row],[ФО]],СПРАВОЧНИК!H:P,2,0)</f>
        <v>Северо-Западный ФО</v>
      </c>
    </row>
    <row r="4134" spans="1:11" x14ac:dyDescent="0.2">
      <c r="A4134" t="s">
        <v>600</v>
      </c>
      <c r="B4134" t="s">
        <v>592</v>
      </c>
      <c r="C4134" s="1" t="s">
        <v>75</v>
      </c>
      <c r="D4134" s="1" t="s">
        <v>81</v>
      </c>
      <c r="E4134" s="2">
        <v>6</v>
      </c>
      <c r="F4134" s="3"/>
      <c r="G4134" s="2">
        <v>22</v>
      </c>
      <c r="H4134" s="3"/>
      <c r="I4134" s="69" t="str">
        <f>VLOOKUP(C4134,СПРАВОЧНИК!B:D,2,0)</f>
        <v>КИТАЙ</v>
      </c>
      <c r="J4134" s="69" t="str">
        <f>VLOOKUP(C4134,СПРАВОЧНИК!B:D,3,0)</f>
        <v>ИНОМАРКИ</v>
      </c>
      <c r="K4134" s="69" t="str">
        <f>VLOOKUP(СВОД2023[[#This Row],[ФО]],СПРАВОЧНИК!H:P,2,0)</f>
        <v>Северо-Западный ФО</v>
      </c>
    </row>
    <row r="4135" spans="1:11" x14ac:dyDescent="0.2">
      <c r="A4135" t="s">
        <v>600</v>
      </c>
      <c r="B4135" t="s">
        <v>592</v>
      </c>
      <c r="C4135" s="1" t="s">
        <v>75</v>
      </c>
      <c r="D4135" s="1" t="s">
        <v>82</v>
      </c>
      <c r="E4135" s="2">
        <v>1</v>
      </c>
      <c r="F4135" s="3"/>
      <c r="G4135" s="2">
        <v>1</v>
      </c>
      <c r="H4135" s="3"/>
      <c r="I4135" s="69" t="str">
        <f>VLOOKUP(C4135,СПРАВОЧНИК!B:D,2,0)</f>
        <v>КИТАЙ</v>
      </c>
      <c r="J4135" s="69" t="str">
        <f>VLOOKUP(C4135,СПРАВОЧНИК!B:D,3,0)</f>
        <v>ИНОМАРКИ</v>
      </c>
      <c r="K4135" s="69" t="str">
        <f>VLOOKUP(СВОД2023[[#This Row],[ФО]],СПРАВОЧНИК!H:P,2,0)</f>
        <v>Северо-Западный ФО</v>
      </c>
    </row>
    <row r="4136" spans="1:11" x14ac:dyDescent="0.2">
      <c r="A4136" t="s">
        <v>600</v>
      </c>
      <c r="B4136" t="s">
        <v>592</v>
      </c>
      <c r="C4136" s="1" t="s">
        <v>2395</v>
      </c>
      <c r="D4136" s="1" t="s">
        <v>2396</v>
      </c>
      <c r="E4136" s="2"/>
      <c r="F4136" s="3"/>
      <c r="G4136" s="2"/>
      <c r="H4136" s="3">
        <v>1</v>
      </c>
      <c r="I4136" s="69" t="str">
        <f>VLOOKUP(C4136,СПРАВОЧНИК!B:D,2,0)</f>
        <v>КИТАЙ</v>
      </c>
      <c r="J4136" s="69" t="str">
        <f>VLOOKUP(C4136,СПРАВОЧНИК!B:D,3,0)</f>
        <v>ИНОМАРКИ</v>
      </c>
      <c r="K4136" s="69" t="str">
        <f>VLOOKUP(СВОД2023[[#This Row],[ФО]],СПРАВОЧНИК!H:P,2,0)</f>
        <v>Северо-Западный ФО</v>
      </c>
    </row>
    <row r="4137" spans="1:11" x14ac:dyDescent="0.2">
      <c r="A4137" t="s">
        <v>600</v>
      </c>
      <c r="B4137" t="s">
        <v>592</v>
      </c>
      <c r="C4137" s="1" t="s">
        <v>83</v>
      </c>
      <c r="D4137" s="1" t="s">
        <v>84</v>
      </c>
      <c r="E4137" s="2">
        <v>27</v>
      </c>
      <c r="F4137" s="3">
        <v>21</v>
      </c>
      <c r="G4137" s="2">
        <v>143</v>
      </c>
      <c r="H4137" s="3">
        <v>110</v>
      </c>
      <c r="I4137" s="69" t="str">
        <f>VLOOKUP(C4137,СПРАВОЧНИК!B:D,2,0)</f>
        <v>КИТАЙ</v>
      </c>
      <c r="J4137" s="69" t="str">
        <f>VLOOKUP(C4137,СПРАВОЧНИК!B:D,3,0)</f>
        <v>ИНОМАРКИ</v>
      </c>
      <c r="K4137" s="69" t="str">
        <f>VLOOKUP(СВОД2023[[#This Row],[ФО]],СПРАВОЧНИК!H:P,2,0)</f>
        <v>Северо-Западный ФО</v>
      </c>
    </row>
    <row r="4138" spans="1:11" x14ac:dyDescent="0.2">
      <c r="A4138" t="s">
        <v>600</v>
      </c>
      <c r="B4138" t="s">
        <v>592</v>
      </c>
      <c r="C4138" s="1" t="s">
        <v>83</v>
      </c>
      <c r="D4138" s="1" t="s">
        <v>1335</v>
      </c>
      <c r="E4138" s="2">
        <v>1</v>
      </c>
      <c r="F4138" s="3">
        <v>8</v>
      </c>
      <c r="G4138" s="2">
        <v>9</v>
      </c>
      <c r="H4138" s="3">
        <v>11</v>
      </c>
      <c r="I4138" s="69" t="str">
        <f>VLOOKUP(C4138,СПРАВОЧНИК!B:D,2,0)</f>
        <v>КИТАЙ</v>
      </c>
      <c r="J4138" s="69" t="str">
        <f>VLOOKUP(C4138,СПРАВОЧНИК!B:D,3,0)</f>
        <v>ИНОМАРКИ</v>
      </c>
      <c r="K4138" s="69" t="str">
        <f>VLOOKUP(СВОД2023[[#This Row],[ФО]],СПРАВОЧНИК!H:P,2,0)</f>
        <v>Северо-Западный ФО</v>
      </c>
    </row>
    <row r="4139" spans="1:11" x14ac:dyDescent="0.2">
      <c r="A4139" t="s">
        <v>600</v>
      </c>
      <c r="B4139" t="s">
        <v>592</v>
      </c>
      <c r="C4139" s="1" t="s">
        <v>83</v>
      </c>
      <c r="D4139" s="1" t="s">
        <v>85</v>
      </c>
      <c r="E4139" s="2">
        <v>7</v>
      </c>
      <c r="F4139" s="3">
        <v>12</v>
      </c>
      <c r="G4139" s="2">
        <v>47</v>
      </c>
      <c r="H4139" s="3">
        <v>51</v>
      </c>
      <c r="I4139" s="69" t="str">
        <f>VLOOKUP(C4139,СПРАВОЧНИК!B:D,2,0)</f>
        <v>КИТАЙ</v>
      </c>
      <c r="J4139" s="69" t="str">
        <f>VLOOKUP(C4139,СПРАВОЧНИК!B:D,3,0)</f>
        <v>ИНОМАРКИ</v>
      </c>
      <c r="K4139" s="69" t="str">
        <f>VLOOKUP(СВОД2023[[#This Row],[ФО]],СПРАВОЧНИК!H:P,2,0)</f>
        <v>Северо-Западный ФО</v>
      </c>
    </row>
    <row r="4140" spans="1:11" x14ac:dyDescent="0.2">
      <c r="A4140" t="s">
        <v>600</v>
      </c>
      <c r="B4140" t="s">
        <v>592</v>
      </c>
      <c r="C4140" s="1" t="s">
        <v>83</v>
      </c>
      <c r="D4140" s="1" t="s">
        <v>2034</v>
      </c>
      <c r="E4140" s="2"/>
      <c r="F4140" s="3"/>
      <c r="G4140" s="2">
        <v>3</v>
      </c>
      <c r="H4140" s="3">
        <v>3</v>
      </c>
      <c r="I4140" s="69" t="str">
        <f>VLOOKUP(C4140,СПРАВОЧНИК!B:D,2,0)</f>
        <v>КИТАЙ</v>
      </c>
      <c r="J4140" s="69" t="str">
        <f>VLOOKUP(C4140,СПРАВОЧНИК!B:D,3,0)</f>
        <v>ИНОМАРКИ</v>
      </c>
      <c r="K4140" s="69" t="str">
        <f>VLOOKUP(СВОД2023[[#This Row],[ФО]],СПРАВОЧНИК!H:P,2,0)</f>
        <v>Северо-Западный ФО</v>
      </c>
    </row>
    <row r="4141" spans="1:11" x14ac:dyDescent="0.2">
      <c r="A4141" t="s">
        <v>600</v>
      </c>
      <c r="B4141" t="s">
        <v>592</v>
      </c>
      <c r="C4141" s="1" t="s">
        <v>83</v>
      </c>
      <c r="D4141" s="1" t="s">
        <v>1336</v>
      </c>
      <c r="E4141" s="2">
        <v>20</v>
      </c>
      <c r="F4141" s="3">
        <v>12</v>
      </c>
      <c r="G4141" s="2">
        <v>96</v>
      </c>
      <c r="H4141" s="3">
        <v>80</v>
      </c>
      <c r="I4141" s="69" t="str">
        <f>VLOOKUP(C4141,СПРАВОЧНИК!B:D,2,0)</f>
        <v>КИТАЙ</v>
      </c>
      <c r="J4141" s="69" t="str">
        <f>VLOOKUP(C4141,СПРАВОЧНИК!B:D,3,0)</f>
        <v>ИНОМАРКИ</v>
      </c>
      <c r="K4141" s="69" t="str">
        <f>VLOOKUP(СВОД2023[[#This Row],[ФО]],СПРАВОЧНИК!H:P,2,0)</f>
        <v>Северо-Западный ФО</v>
      </c>
    </row>
    <row r="4142" spans="1:11" x14ac:dyDescent="0.2">
      <c r="A4142" t="s">
        <v>600</v>
      </c>
      <c r="B4142" t="s">
        <v>592</v>
      </c>
      <c r="C4142" s="1" t="s">
        <v>83</v>
      </c>
      <c r="D4142" s="1" t="s">
        <v>87</v>
      </c>
      <c r="E4142" s="2"/>
      <c r="F4142" s="3"/>
      <c r="G4142" s="2"/>
      <c r="H4142" s="3">
        <v>2</v>
      </c>
      <c r="I4142" s="69" t="str">
        <f>VLOOKUP(C4142,СПРАВОЧНИК!B:D,2,0)</f>
        <v>КИТАЙ</v>
      </c>
      <c r="J4142" s="69" t="str">
        <f>VLOOKUP(C4142,СПРАВОЧНИК!B:D,3,0)</f>
        <v>ИНОМАРКИ</v>
      </c>
      <c r="K4142" s="69" t="str">
        <f>VLOOKUP(СВОД2023[[#This Row],[ФО]],СПРАВОЧНИК!H:P,2,0)</f>
        <v>Северо-Западный ФО</v>
      </c>
    </row>
    <row r="4143" spans="1:11" x14ac:dyDescent="0.2">
      <c r="A4143" t="s">
        <v>600</v>
      </c>
      <c r="B4143" t="s">
        <v>592</v>
      </c>
      <c r="C4143" s="1" t="s">
        <v>83</v>
      </c>
      <c r="D4143" s="1" t="s">
        <v>1337</v>
      </c>
      <c r="E4143" s="2">
        <v>7</v>
      </c>
      <c r="F4143" s="3">
        <v>14</v>
      </c>
      <c r="G4143" s="2">
        <v>57</v>
      </c>
      <c r="H4143" s="3">
        <v>62</v>
      </c>
      <c r="I4143" s="69" t="str">
        <f>VLOOKUP(C4143,СПРАВОЧНИК!B:D,2,0)</f>
        <v>КИТАЙ</v>
      </c>
      <c r="J4143" s="69" t="str">
        <f>VLOOKUP(C4143,СПРАВОЧНИК!B:D,3,0)</f>
        <v>ИНОМАРКИ</v>
      </c>
      <c r="K4143" s="69" t="str">
        <f>VLOOKUP(СВОД2023[[#This Row],[ФО]],СПРАВОЧНИК!H:P,2,0)</f>
        <v>Северо-Западный ФО</v>
      </c>
    </row>
    <row r="4144" spans="1:11" x14ac:dyDescent="0.2">
      <c r="A4144" t="s">
        <v>600</v>
      </c>
      <c r="B4144" t="s">
        <v>592</v>
      </c>
      <c r="C4144" s="1" t="s">
        <v>83</v>
      </c>
      <c r="D4144" s="1" t="s">
        <v>1338</v>
      </c>
      <c r="E4144" s="2">
        <v>17</v>
      </c>
      <c r="F4144" s="3">
        <v>11</v>
      </c>
      <c r="G4144" s="2">
        <v>67</v>
      </c>
      <c r="H4144" s="3">
        <v>71</v>
      </c>
      <c r="I4144" s="69" t="str">
        <f>VLOOKUP(C4144,СПРАВОЧНИК!B:D,2,0)</f>
        <v>КИТАЙ</v>
      </c>
      <c r="J4144" s="69" t="str">
        <f>VLOOKUP(C4144,СПРАВОЧНИК!B:D,3,0)</f>
        <v>ИНОМАРКИ</v>
      </c>
      <c r="K4144" s="69" t="str">
        <f>VLOOKUP(СВОД2023[[#This Row],[ФО]],СПРАВОЧНИК!H:P,2,0)</f>
        <v>Северо-Западный ФО</v>
      </c>
    </row>
    <row r="4145" spans="1:11" x14ac:dyDescent="0.2">
      <c r="A4145" t="s">
        <v>600</v>
      </c>
      <c r="B4145" t="s">
        <v>592</v>
      </c>
      <c r="C4145" s="1" t="s">
        <v>83</v>
      </c>
      <c r="D4145" s="1" t="s">
        <v>89</v>
      </c>
      <c r="E4145" s="2"/>
      <c r="F4145" s="3"/>
      <c r="G4145" s="2">
        <v>1</v>
      </c>
      <c r="H4145" s="3"/>
      <c r="I4145" s="69" t="str">
        <f>VLOOKUP(C4145,СПРАВОЧНИК!B:D,2,0)</f>
        <v>КИТАЙ</v>
      </c>
      <c r="J4145" s="69" t="str">
        <f>VLOOKUP(C4145,СПРАВОЧНИК!B:D,3,0)</f>
        <v>ИНОМАРКИ</v>
      </c>
      <c r="K4145" s="69" t="str">
        <f>VLOOKUP(СВОД2023[[#This Row],[ФО]],СПРАВОЧНИК!H:P,2,0)</f>
        <v>Северо-Западный ФО</v>
      </c>
    </row>
    <row r="4146" spans="1:11" x14ac:dyDescent="0.2">
      <c r="A4146" t="s">
        <v>600</v>
      </c>
      <c r="B4146" t="s">
        <v>592</v>
      </c>
      <c r="C4146" s="1" t="s">
        <v>83</v>
      </c>
      <c r="D4146" s="1" t="s">
        <v>2035</v>
      </c>
      <c r="E4146" s="2">
        <v>11</v>
      </c>
      <c r="F4146" s="3">
        <v>12</v>
      </c>
      <c r="G4146" s="2">
        <v>64</v>
      </c>
      <c r="H4146" s="3">
        <v>77</v>
      </c>
      <c r="I4146" s="69" t="str">
        <f>VLOOKUP(C4146,СПРАВОЧНИК!B:D,2,0)</f>
        <v>КИТАЙ</v>
      </c>
      <c r="J4146" s="69" t="str">
        <f>VLOOKUP(C4146,СПРАВОЧНИК!B:D,3,0)</f>
        <v>ИНОМАРКИ</v>
      </c>
      <c r="K4146" s="69" t="str">
        <f>VLOOKUP(СВОД2023[[#This Row],[ФО]],СПРАВОЧНИК!H:P,2,0)</f>
        <v>Северо-Западный ФО</v>
      </c>
    </row>
    <row r="4147" spans="1:11" x14ac:dyDescent="0.2">
      <c r="A4147" t="s">
        <v>600</v>
      </c>
      <c r="B4147" t="s">
        <v>592</v>
      </c>
      <c r="C4147" s="1" t="s">
        <v>83</v>
      </c>
      <c r="D4147" s="1" t="s">
        <v>2036</v>
      </c>
      <c r="E4147" s="2">
        <v>5</v>
      </c>
      <c r="F4147" s="3">
        <v>1</v>
      </c>
      <c r="G4147" s="2">
        <v>18</v>
      </c>
      <c r="H4147" s="3">
        <v>4</v>
      </c>
      <c r="I4147" s="69" t="str">
        <f>VLOOKUP(C4147,СПРАВОЧНИК!B:D,2,0)</f>
        <v>КИТАЙ</v>
      </c>
      <c r="J4147" s="69" t="str">
        <f>VLOOKUP(C4147,СПРАВОЧНИК!B:D,3,0)</f>
        <v>ИНОМАРКИ</v>
      </c>
      <c r="K4147" s="69" t="str">
        <f>VLOOKUP(СВОД2023[[#This Row],[ФО]],СПРАВОЧНИК!H:P,2,0)</f>
        <v>Северо-Западный ФО</v>
      </c>
    </row>
    <row r="4148" spans="1:11" x14ac:dyDescent="0.2">
      <c r="A4148" t="s">
        <v>600</v>
      </c>
      <c r="B4148" t="s">
        <v>592</v>
      </c>
      <c r="C4148" s="1" t="s">
        <v>83</v>
      </c>
      <c r="D4148" s="1" t="s">
        <v>1339</v>
      </c>
      <c r="E4148" s="2">
        <v>10</v>
      </c>
      <c r="F4148" s="3">
        <v>7</v>
      </c>
      <c r="G4148" s="2">
        <v>51</v>
      </c>
      <c r="H4148" s="3">
        <v>30</v>
      </c>
      <c r="I4148" s="69" t="str">
        <f>VLOOKUP(C4148,СПРАВОЧНИК!B:D,2,0)</f>
        <v>КИТАЙ</v>
      </c>
      <c r="J4148" s="69" t="str">
        <f>VLOOKUP(C4148,СПРАВОЧНИК!B:D,3,0)</f>
        <v>ИНОМАРКИ</v>
      </c>
      <c r="K4148" s="69" t="str">
        <f>VLOOKUP(СВОД2023[[#This Row],[ФО]],СПРАВОЧНИК!H:P,2,0)</f>
        <v>Северо-Западный ФО</v>
      </c>
    </row>
    <row r="4149" spans="1:11" x14ac:dyDescent="0.2">
      <c r="A4149" t="s">
        <v>600</v>
      </c>
      <c r="B4149" t="s">
        <v>592</v>
      </c>
      <c r="C4149" s="1" t="s">
        <v>83</v>
      </c>
      <c r="D4149" s="1" t="s">
        <v>91</v>
      </c>
      <c r="E4149" s="2">
        <v>35</v>
      </c>
      <c r="F4149" s="3">
        <v>15</v>
      </c>
      <c r="G4149" s="2">
        <v>182</v>
      </c>
      <c r="H4149" s="3">
        <v>63</v>
      </c>
      <c r="I4149" s="69" t="str">
        <f>VLOOKUP(C4149,СПРАВОЧНИК!B:D,2,0)</f>
        <v>КИТАЙ</v>
      </c>
      <c r="J4149" s="69" t="str">
        <f>VLOOKUP(C4149,СПРАВОЧНИК!B:D,3,0)</f>
        <v>ИНОМАРКИ</v>
      </c>
      <c r="K4149" s="69" t="str">
        <f>VLOOKUP(СВОД2023[[#This Row],[ФО]],СПРАВОЧНИК!H:P,2,0)</f>
        <v>Северо-Западный ФО</v>
      </c>
    </row>
    <row r="4150" spans="1:11" x14ac:dyDescent="0.2">
      <c r="A4150" t="s">
        <v>600</v>
      </c>
      <c r="B4150" t="s">
        <v>592</v>
      </c>
      <c r="C4150" s="1" t="s">
        <v>83</v>
      </c>
      <c r="D4150" s="1" t="s">
        <v>92</v>
      </c>
      <c r="E4150" s="2">
        <v>1</v>
      </c>
      <c r="F4150" s="3"/>
      <c r="G4150" s="2">
        <v>11</v>
      </c>
      <c r="H4150" s="3"/>
      <c r="I4150" s="69" t="str">
        <f>VLOOKUP(C4150,СПРАВОЧНИК!B:D,2,0)</f>
        <v>КИТАЙ</v>
      </c>
      <c r="J4150" s="69" t="str">
        <f>VLOOKUP(C4150,СПРАВОЧНИК!B:D,3,0)</f>
        <v>ИНОМАРКИ</v>
      </c>
      <c r="K4150" s="69" t="str">
        <f>VLOOKUP(СВОД2023[[#This Row],[ФО]],СПРАВОЧНИК!H:P,2,0)</f>
        <v>Северо-Западный ФО</v>
      </c>
    </row>
    <row r="4151" spans="1:11" x14ac:dyDescent="0.2">
      <c r="A4151" t="s">
        <v>600</v>
      </c>
      <c r="B4151" t="s">
        <v>592</v>
      </c>
      <c r="C4151" s="1" t="s">
        <v>83</v>
      </c>
      <c r="D4151" s="1" t="s">
        <v>2037</v>
      </c>
      <c r="E4151" s="2"/>
      <c r="F4151" s="3"/>
      <c r="G4151" s="2">
        <v>2</v>
      </c>
      <c r="H4151" s="3">
        <v>2</v>
      </c>
      <c r="I4151" s="69" t="str">
        <f>VLOOKUP(C4151,СПРАВОЧНИК!B:D,2,0)</f>
        <v>КИТАЙ</v>
      </c>
      <c r="J4151" s="69" t="str">
        <f>VLOOKUP(C4151,СПРАВОЧНИК!B:D,3,0)</f>
        <v>ИНОМАРКИ</v>
      </c>
      <c r="K4151" s="69" t="str">
        <f>VLOOKUP(СВОД2023[[#This Row],[ФО]],СПРАВОЧНИК!H:P,2,0)</f>
        <v>Северо-Западный ФО</v>
      </c>
    </row>
    <row r="4152" spans="1:11" x14ac:dyDescent="0.2">
      <c r="A4152" t="s">
        <v>600</v>
      </c>
      <c r="B4152" t="s">
        <v>592</v>
      </c>
      <c r="C4152" s="1" t="s">
        <v>83</v>
      </c>
      <c r="D4152" s="1" t="s">
        <v>93</v>
      </c>
      <c r="E4152" s="2">
        <v>6</v>
      </c>
      <c r="F4152" s="3">
        <v>1</v>
      </c>
      <c r="G4152" s="2">
        <v>27</v>
      </c>
      <c r="H4152" s="3">
        <v>15</v>
      </c>
      <c r="I4152" s="69" t="str">
        <f>VLOOKUP(C4152,СПРАВОЧНИК!B:D,2,0)</f>
        <v>КИТАЙ</v>
      </c>
      <c r="J4152" s="69" t="str">
        <f>VLOOKUP(C4152,СПРАВОЧНИК!B:D,3,0)</f>
        <v>ИНОМАРКИ</v>
      </c>
      <c r="K4152" s="69" t="str">
        <f>VLOOKUP(СВОД2023[[#This Row],[ФО]],СПРАВОЧНИК!H:P,2,0)</f>
        <v>Северо-Западный ФО</v>
      </c>
    </row>
    <row r="4153" spans="1:11" x14ac:dyDescent="0.2">
      <c r="A4153" t="s">
        <v>600</v>
      </c>
      <c r="B4153" t="s">
        <v>592</v>
      </c>
      <c r="C4153" s="1" t="s">
        <v>83</v>
      </c>
      <c r="D4153" s="1" t="s">
        <v>94</v>
      </c>
      <c r="E4153" s="2">
        <v>36</v>
      </c>
      <c r="F4153" s="3">
        <v>13</v>
      </c>
      <c r="G4153" s="2">
        <v>242</v>
      </c>
      <c r="H4153" s="3">
        <v>63</v>
      </c>
      <c r="I4153" s="69" t="str">
        <f>VLOOKUP(C4153,СПРАВОЧНИК!B:D,2,0)</f>
        <v>КИТАЙ</v>
      </c>
      <c r="J4153" s="69" t="str">
        <f>VLOOKUP(C4153,СПРАВОЧНИК!B:D,3,0)</f>
        <v>ИНОМАРКИ</v>
      </c>
      <c r="K4153" s="69" t="str">
        <f>VLOOKUP(СВОД2023[[#This Row],[ФО]],СПРАВОЧНИК!H:P,2,0)</f>
        <v>Северо-Западный ФО</v>
      </c>
    </row>
    <row r="4154" spans="1:11" x14ac:dyDescent="0.2">
      <c r="A4154" t="s">
        <v>600</v>
      </c>
      <c r="B4154" t="s">
        <v>592</v>
      </c>
      <c r="C4154" s="1" t="s">
        <v>83</v>
      </c>
      <c r="D4154" s="1" t="s">
        <v>95</v>
      </c>
      <c r="E4154" s="2">
        <v>10</v>
      </c>
      <c r="F4154" s="3">
        <v>9</v>
      </c>
      <c r="G4154" s="2">
        <v>43</v>
      </c>
      <c r="H4154" s="3">
        <v>32</v>
      </c>
      <c r="I4154" s="69" t="str">
        <f>VLOOKUP(C4154,СПРАВОЧНИК!B:D,2,0)</f>
        <v>КИТАЙ</v>
      </c>
      <c r="J4154" s="69" t="str">
        <f>VLOOKUP(C4154,СПРАВОЧНИК!B:D,3,0)</f>
        <v>ИНОМАРКИ</v>
      </c>
      <c r="K4154" s="69" t="str">
        <f>VLOOKUP(СВОД2023[[#This Row],[ФО]],СПРАВОЧНИК!H:P,2,0)</f>
        <v>Северо-Западный ФО</v>
      </c>
    </row>
    <row r="4155" spans="1:11" x14ac:dyDescent="0.2">
      <c r="A4155" t="s">
        <v>600</v>
      </c>
      <c r="B4155" t="s">
        <v>592</v>
      </c>
      <c r="C4155" s="1" t="s">
        <v>83</v>
      </c>
      <c r="D4155" s="1" t="s">
        <v>96</v>
      </c>
      <c r="E4155" s="2">
        <v>10</v>
      </c>
      <c r="F4155" s="3">
        <v>9</v>
      </c>
      <c r="G4155" s="2">
        <v>62</v>
      </c>
      <c r="H4155" s="3">
        <v>26</v>
      </c>
      <c r="I4155" s="69" t="str">
        <f>VLOOKUP(C4155,СПРАВОЧНИК!B:D,2,0)</f>
        <v>КИТАЙ</v>
      </c>
      <c r="J4155" s="69" t="str">
        <f>VLOOKUP(C4155,СПРАВОЧНИК!B:D,3,0)</f>
        <v>ИНОМАРКИ</v>
      </c>
      <c r="K4155" s="69" t="str">
        <f>VLOOKUP(СВОД2023[[#This Row],[ФО]],СПРАВОЧНИК!H:P,2,0)</f>
        <v>Северо-Западный ФО</v>
      </c>
    </row>
    <row r="4156" spans="1:11" x14ac:dyDescent="0.2">
      <c r="A4156" t="s">
        <v>600</v>
      </c>
      <c r="B4156" t="s">
        <v>592</v>
      </c>
      <c r="C4156" s="1" t="s">
        <v>83</v>
      </c>
      <c r="D4156" s="1" t="s">
        <v>97</v>
      </c>
      <c r="E4156" s="2">
        <v>3</v>
      </c>
      <c r="F4156" s="3"/>
      <c r="G4156" s="2">
        <v>16</v>
      </c>
      <c r="H4156" s="3"/>
      <c r="I4156" s="69" t="str">
        <f>VLOOKUP(C4156,СПРАВОЧНИК!B:D,2,0)</f>
        <v>КИТАЙ</v>
      </c>
      <c r="J4156" s="69" t="str">
        <f>VLOOKUP(C4156,СПРАВОЧНИК!B:D,3,0)</f>
        <v>ИНОМАРКИ</v>
      </c>
      <c r="K4156" s="69" t="str">
        <f>VLOOKUP(СВОД2023[[#This Row],[ФО]],СПРАВОЧНИК!H:P,2,0)</f>
        <v>Северо-Западный ФО</v>
      </c>
    </row>
    <row r="4157" spans="1:11" x14ac:dyDescent="0.2">
      <c r="A4157" t="s">
        <v>600</v>
      </c>
      <c r="B4157" t="s">
        <v>592</v>
      </c>
      <c r="C4157" s="1" t="s">
        <v>83</v>
      </c>
      <c r="D4157" s="1" t="s">
        <v>2038</v>
      </c>
      <c r="E4157" s="2"/>
      <c r="F4157" s="3"/>
      <c r="G4157" s="2"/>
      <c r="H4157" s="3">
        <v>1</v>
      </c>
      <c r="I4157" s="69" t="str">
        <f>VLOOKUP(C4157,СПРАВОЧНИК!B:D,2,0)</f>
        <v>КИТАЙ</v>
      </c>
      <c r="J4157" s="69" t="str">
        <f>VLOOKUP(C4157,СПРАВОЧНИК!B:D,3,0)</f>
        <v>ИНОМАРКИ</v>
      </c>
      <c r="K4157" s="69" t="str">
        <f>VLOOKUP(СВОД2023[[#This Row],[ФО]],СПРАВОЧНИК!H:P,2,0)</f>
        <v>Северо-Западный ФО</v>
      </c>
    </row>
    <row r="4158" spans="1:11" x14ac:dyDescent="0.2">
      <c r="A4158" t="s">
        <v>600</v>
      </c>
      <c r="B4158" t="s">
        <v>592</v>
      </c>
      <c r="C4158" s="1" t="s">
        <v>83</v>
      </c>
      <c r="D4158" s="1" t="s">
        <v>2039</v>
      </c>
      <c r="E4158" s="2">
        <v>2</v>
      </c>
      <c r="F4158" s="3">
        <v>2</v>
      </c>
      <c r="G4158" s="2">
        <v>12</v>
      </c>
      <c r="H4158" s="3">
        <v>12</v>
      </c>
      <c r="I4158" s="69" t="str">
        <f>VLOOKUP(C4158,СПРАВОЧНИК!B:D,2,0)</f>
        <v>КИТАЙ</v>
      </c>
      <c r="J4158" s="69" t="str">
        <f>VLOOKUP(C4158,СПРАВОЧНИК!B:D,3,0)</f>
        <v>ИНОМАРКИ</v>
      </c>
      <c r="K4158" s="69" t="str">
        <f>VLOOKUP(СВОД2023[[#This Row],[ФО]],СПРАВОЧНИК!H:P,2,0)</f>
        <v>Северо-Западный ФО</v>
      </c>
    </row>
    <row r="4159" spans="1:11" x14ac:dyDescent="0.2">
      <c r="A4159" t="s">
        <v>600</v>
      </c>
      <c r="B4159" t="s">
        <v>592</v>
      </c>
      <c r="C4159" s="1" t="s">
        <v>83</v>
      </c>
      <c r="D4159" s="1" t="s">
        <v>2041</v>
      </c>
      <c r="E4159" s="2">
        <v>5</v>
      </c>
      <c r="F4159" s="3">
        <v>1</v>
      </c>
      <c r="G4159" s="2">
        <v>12</v>
      </c>
      <c r="H4159" s="3">
        <v>10</v>
      </c>
      <c r="I4159" s="69" t="str">
        <f>VLOOKUP(C4159,СПРАВОЧНИК!B:D,2,0)</f>
        <v>КИТАЙ</v>
      </c>
      <c r="J4159" s="69" t="str">
        <f>VLOOKUP(C4159,СПРАВОЧНИК!B:D,3,0)</f>
        <v>ИНОМАРКИ</v>
      </c>
      <c r="K4159" s="69" t="str">
        <f>VLOOKUP(СВОД2023[[#This Row],[ФО]],СПРАВОЧНИК!H:P,2,0)</f>
        <v>Северо-Западный ФО</v>
      </c>
    </row>
    <row r="4160" spans="1:11" x14ac:dyDescent="0.2">
      <c r="A4160" t="s">
        <v>600</v>
      </c>
      <c r="B4160" t="s">
        <v>592</v>
      </c>
      <c r="C4160" s="1" t="s">
        <v>83</v>
      </c>
      <c r="D4160" s="1" t="s">
        <v>1340</v>
      </c>
      <c r="E4160" s="2">
        <v>7</v>
      </c>
      <c r="F4160" s="3">
        <v>5</v>
      </c>
      <c r="G4160" s="2">
        <v>37</v>
      </c>
      <c r="H4160" s="3">
        <v>41</v>
      </c>
      <c r="I4160" s="69" t="str">
        <f>VLOOKUP(C4160,СПРАВОЧНИК!B:D,2,0)</f>
        <v>КИТАЙ</v>
      </c>
      <c r="J4160" s="69" t="str">
        <f>VLOOKUP(C4160,СПРАВОЧНИК!B:D,3,0)</f>
        <v>ИНОМАРКИ</v>
      </c>
      <c r="K4160" s="69" t="str">
        <f>VLOOKUP(СВОД2023[[#This Row],[ФО]],СПРАВОЧНИК!H:P,2,0)</f>
        <v>Северо-Западный ФО</v>
      </c>
    </row>
    <row r="4161" spans="1:11" x14ac:dyDescent="0.2">
      <c r="A4161" t="s">
        <v>600</v>
      </c>
      <c r="B4161" t="s">
        <v>592</v>
      </c>
      <c r="C4161" s="1" t="s">
        <v>83</v>
      </c>
      <c r="D4161" s="1" t="s">
        <v>98</v>
      </c>
      <c r="E4161" s="2">
        <v>85</v>
      </c>
      <c r="F4161" s="3">
        <v>62</v>
      </c>
      <c r="G4161" s="2">
        <v>452</v>
      </c>
      <c r="H4161" s="3">
        <v>470</v>
      </c>
      <c r="I4161" s="69" t="str">
        <f>VLOOKUP(C4161,СПРАВОЧНИК!B:D,2,0)</f>
        <v>КИТАЙ</v>
      </c>
      <c r="J4161" s="69" t="str">
        <f>VLOOKUP(C4161,СПРАВОЧНИК!B:D,3,0)</f>
        <v>ИНОМАРКИ</v>
      </c>
      <c r="K4161" s="69" t="str">
        <f>VLOOKUP(СВОД2023[[#This Row],[ФО]],СПРАВОЧНИК!H:P,2,0)</f>
        <v>Северо-Западный ФО</v>
      </c>
    </row>
    <row r="4162" spans="1:11" x14ac:dyDescent="0.2">
      <c r="A4162" t="s">
        <v>600</v>
      </c>
      <c r="B4162" t="s">
        <v>592</v>
      </c>
      <c r="C4162" s="1" t="s">
        <v>99</v>
      </c>
      <c r="D4162" s="1" t="s">
        <v>2397</v>
      </c>
      <c r="E4162" s="2"/>
      <c r="F4162" s="3"/>
      <c r="G4162" s="2">
        <v>1</v>
      </c>
      <c r="H4162" s="3"/>
      <c r="I4162" s="69" t="str">
        <f>VLOOKUP(C4162,СПРАВОЧНИК!B:D,2,0)</f>
        <v>США</v>
      </c>
      <c r="J4162" s="69" t="str">
        <f>VLOOKUP(C4162,СПРАВОЧНИК!B:D,3,0)</f>
        <v>ИНОМАРКИ</v>
      </c>
      <c r="K4162" s="69" t="str">
        <f>VLOOKUP(СВОД2023[[#This Row],[ФО]],СПРАВОЧНИК!H:P,2,0)</f>
        <v>Северо-Западный ФО</v>
      </c>
    </row>
    <row r="4163" spans="1:11" x14ac:dyDescent="0.2">
      <c r="A4163" t="s">
        <v>600</v>
      </c>
      <c r="B4163" t="s">
        <v>592</v>
      </c>
      <c r="C4163" s="1" t="s">
        <v>99</v>
      </c>
      <c r="D4163" s="1" t="s">
        <v>2042</v>
      </c>
      <c r="E4163" s="2">
        <v>2</v>
      </c>
      <c r="F4163" s="3">
        <v>1</v>
      </c>
      <c r="G4163" s="2">
        <v>6</v>
      </c>
      <c r="H4163" s="3">
        <v>5</v>
      </c>
      <c r="I4163" s="69" t="str">
        <f>VLOOKUP(C4163,СПРАВОЧНИК!B:D,2,0)</f>
        <v>США</v>
      </c>
      <c r="J4163" s="69" t="str">
        <f>VLOOKUP(C4163,СПРАВОЧНИК!B:D,3,0)</f>
        <v>ИНОМАРКИ</v>
      </c>
      <c r="K4163" s="69" t="str">
        <f>VLOOKUP(СВОД2023[[#This Row],[ФО]],СПРАВОЧНИК!H:P,2,0)</f>
        <v>Северо-Западный ФО</v>
      </c>
    </row>
    <row r="4164" spans="1:11" x14ac:dyDescent="0.2">
      <c r="A4164" t="s">
        <v>600</v>
      </c>
      <c r="B4164" t="s">
        <v>592</v>
      </c>
      <c r="C4164" s="1" t="s">
        <v>99</v>
      </c>
      <c r="D4164" s="1" t="s">
        <v>100</v>
      </c>
      <c r="E4164" s="2">
        <v>3</v>
      </c>
      <c r="F4164" s="3">
        <v>2</v>
      </c>
      <c r="G4164" s="2">
        <v>24</v>
      </c>
      <c r="H4164" s="3">
        <v>10</v>
      </c>
      <c r="I4164" s="69" t="str">
        <f>VLOOKUP(C4164,СПРАВОЧНИК!B:D,2,0)</f>
        <v>США</v>
      </c>
      <c r="J4164" s="69" t="str">
        <f>VLOOKUP(C4164,СПРАВОЧНИК!B:D,3,0)</f>
        <v>ИНОМАРКИ</v>
      </c>
      <c r="K4164" s="69" t="str">
        <f>VLOOKUP(СВОД2023[[#This Row],[ФО]],СПРАВОЧНИК!H:P,2,0)</f>
        <v>Северо-Западный ФО</v>
      </c>
    </row>
    <row r="4165" spans="1:11" x14ac:dyDescent="0.2">
      <c r="A4165" t="s">
        <v>600</v>
      </c>
      <c r="B4165" t="s">
        <v>592</v>
      </c>
      <c r="C4165" s="1" t="s">
        <v>99</v>
      </c>
      <c r="D4165" s="1" t="s">
        <v>101</v>
      </c>
      <c r="E4165" s="2"/>
      <c r="F4165" s="3"/>
      <c r="G4165" s="2">
        <v>1</v>
      </c>
      <c r="H4165" s="3">
        <v>1</v>
      </c>
      <c r="I4165" s="69" t="str">
        <f>VLOOKUP(C4165,СПРАВОЧНИК!B:D,2,0)</f>
        <v>США</v>
      </c>
      <c r="J4165" s="69" t="str">
        <f>VLOOKUP(C4165,СПРАВОЧНИК!B:D,3,0)</f>
        <v>ИНОМАРКИ</v>
      </c>
      <c r="K4165" s="69" t="str">
        <f>VLOOKUP(СВОД2023[[#This Row],[ФО]],СПРАВОЧНИК!H:P,2,0)</f>
        <v>Северо-Западный ФО</v>
      </c>
    </row>
    <row r="4166" spans="1:11" x14ac:dyDescent="0.2">
      <c r="A4166" t="s">
        <v>600</v>
      </c>
      <c r="B4166" t="s">
        <v>592</v>
      </c>
      <c r="C4166" s="1" t="s">
        <v>99</v>
      </c>
      <c r="D4166" s="1" t="s">
        <v>102</v>
      </c>
      <c r="E4166" s="2">
        <v>19</v>
      </c>
      <c r="F4166" s="3">
        <v>8</v>
      </c>
      <c r="G4166" s="2">
        <v>79</v>
      </c>
      <c r="H4166" s="3">
        <v>37</v>
      </c>
      <c r="I4166" s="69" t="str">
        <f>VLOOKUP(C4166,СПРАВОЧНИК!B:D,2,0)</f>
        <v>США</v>
      </c>
      <c r="J4166" s="69" t="str">
        <f>VLOOKUP(C4166,СПРАВОЧНИК!B:D,3,0)</f>
        <v>ИНОМАРКИ</v>
      </c>
      <c r="K4166" s="69" t="str">
        <f>VLOOKUP(СВОД2023[[#This Row],[ФО]],СПРАВОЧНИК!H:P,2,0)</f>
        <v>Северо-Западный ФО</v>
      </c>
    </row>
    <row r="4167" spans="1:11" x14ac:dyDescent="0.2">
      <c r="A4167" t="s">
        <v>600</v>
      </c>
      <c r="B4167" t="s">
        <v>592</v>
      </c>
      <c r="C4167" s="1" t="s">
        <v>99</v>
      </c>
      <c r="D4167" s="1" t="s">
        <v>1341</v>
      </c>
      <c r="E4167" s="2">
        <v>1</v>
      </c>
      <c r="F4167" s="3"/>
      <c r="G4167" s="2">
        <v>2</v>
      </c>
      <c r="H4167" s="3">
        <v>1</v>
      </c>
      <c r="I4167" s="69" t="str">
        <f>VLOOKUP(C4167,СПРАВОЧНИК!B:D,2,0)</f>
        <v>США</v>
      </c>
      <c r="J4167" s="69" t="str">
        <f>VLOOKUP(C4167,СПРАВОЧНИК!B:D,3,0)</f>
        <v>ИНОМАРКИ</v>
      </c>
      <c r="K4167" s="69" t="str">
        <f>VLOOKUP(СВОД2023[[#This Row],[ФО]],СПРАВОЧНИК!H:P,2,0)</f>
        <v>Северо-Западный ФО</v>
      </c>
    </row>
    <row r="4168" spans="1:11" x14ac:dyDescent="0.2">
      <c r="A4168" t="s">
        <v>600</v>
      </c>
      <c r="B4168" t="s">
        <v>592</v>
      </c>
      <c r="C4168" s="1" t="s">
        <v>99</v>
      </c>
      <c r="D4168" s="1" t="s">
        <v>1342</v>
      </c>
      <c r="E4168" s="2">
        <v>267</v>
      </c>
      <c r="F4168" s="3">
        <v>213</v>
      </c>
      <c r="G4168" s="2">
        <v>1445</v>
      </c>
      <c r="H4168" s="3">
        <v>1194</v>
      </c>
      <c r="I4168" s="69" t="str">
        <f>VLOOKUP(C4168,СПРАВОЧНИК!B:D,2,0)</f>
        <v>США</v>
      </c>
      <c r="J4168" s="69" t="str">
        <f>VLOOKUP(C4168,СПРАВОЧНИК!B:D,3,0)</f>
        <v>ИНОМАРКИ</v>
      </c>
      <c r="K4168" s="69" t="str">
        <f>VLOOKUP(СВОД2023[[#This Row],[ФО]],СПРАВОЧНИК!H:P,2,0)</f>
        <v>Северо-Западный ФО</v>
      </c>
    </row>
    <row r="4169" spans="1:11" x14ac:dyDescent="0.2">
      <c r="A4169" t="s">
        <v>600</v>
      </c>
      <c r="B4169" t="s">
        <v>592</v>
      </c>
      <c r="C4169" s="1" t="s">
        <v>99</v>
      </c>
      <c r="D4169" s="1" t="s">
        <v>103</v>
      </c>
      <c r="E4169" s="2">
        <v>70</v>
      </c>
      <c r="F4169" s="3">
        <v>46</v>
      </c>
      <c r="G4169" s="2">
        <v>385</v>
      </c>
      <c r="H4169" s="3">
        <v>295</v>
      </c>
      <c r="I4169" s="69" t="str">
        <f>VLOOKUP(C4169,СПРАВОЧНИК!B:D,2,0)</f>
        <v>США</v>
      </c>
      <c r="J4169" s="69" t="str">
        <f>VLOOKUP(C4169,СПРАВОЧНИК!B:D,3,0)</f>
        <v>ИНОМАРКИ</v>
      </c>
      <c r="K4169" s="69" t="str">
        <f>VLOOKUP(СВОД2023[[#This Row],[ФО]],СПРАВОЧНИК!H:P,2,0)</f>
        <v>Северо-Западный ФО</v>
      </c>
    </row>
    <row r="4170" spans="1:11" x14ac:dyDescent="0.2">
      <c r="A4170" t="s">
        <v>600</v>
      </c>
      <c r="B4170" t="s">
        <v>592</v>
      </c>
      <c r="C4170" s="1" t="s">
        <v>99</v>
      </c>
      <c r="D4170" s="1" t="s">
        <v>2043</v>
      </c>
      <c r="E4170" s="2"/>
      <c r="F4170" s="3"/>
      <c r="G4170" s="2">
        <v>1</v>
      </c>
      <c r="H4170" s="3">
        <v>1</v>
      </c>
      <c r="I4170" s="69" t="str">
        <f>VLOOKUP(C4170,СПРАВОЧНИК!B:D,2,0)</f>
        <v>США</v>
      </c>
      <c r="J4170" s="69" t="str">
        <f>VLOOKUP(C4170,СПРАВОЧНИК!B:D,3,0)</f>
        <v>ИНОМАРКИ</v>
      </c>
      <c r="K4170" s="69" t="str">
        <f>VLOOKUP(СВОД2023[[#This Row],[ФО]],СПРАВОЧНИК!H:P,2,0)</f>
        <v>Северо-Западный ФО</v>
      </c>
    </row>
    <row r="4171" spans="1:11" x14ac:dyDescent="0.2">
      <c r="A4171" t="s">
        <v>600</v>
      </c>
      <c r="B4171" t="s">
        <v>592</v>
      </c>
      <c r="C4171" s="1" t="s">
        <v>99</v>
      </c>
      <c r="D4171" s="1" t="s">
        <v>1343</v>
      </c>
      <c r="E4171" s="2">
        <v>29</v>
      </c>
      <c r="F4171" s="3">
        <v>25</v>
      </c>
      <c r="G4171" s="2">
        <v>170</v>
      </c>
      <c r="H4171" s="3">
        <v>121</v>
      </c>
      <c r="I4171" s="69" t="str">
        <f>VLOOKUP(C4171,СПРАВОЧНИК!B:D,2,0)</f>
        <v>США</v>
      </c>
      <c r="J4171" s="69" t="str">
        <f>VLOOKUP(C4171,СПРАВОЧНИК!B:D,3,0)</f>
        <v>ИНОМАРКИ</v>
      </c>
      <c r="K4171" s="69" t="str">
        <f>VLOOKUP(СВОД2023[[#This Row],[ФО]],СПРАВОЧНИК!H:P,2,0)</f>
        <v>Северо-Западный ФО</v>
      </c>
    </row>
    <row r="4172" spans="1:11" x14ac:dyDescent="0.2">
      <c r="A4172" t="s">
        <v>600</v>
      </c>
      <c r="B4172" t="s">
        <v>592</v>
      </c>
      <c r="C4172" s="1" t="s">
        <v>99</v>
      </c>
      <c r="D4172" s="1" t="s">
        <v>2044</v>
      </c>
      <c r="E4172" s="2">
        <v>6</v>
      </c>
      <c r="F4172" s="3"/>
      <c r="G4172" s="2">
        <v>19</v>
      </c>
      <c r="H4172" s="3">
        <v>6</v>
      </c>
      <c r="I4172" s="69" t="str">
        <f>VLOOKUP(C4172,СПРАВОЧНИК!B:D,2,0)</f>
        <v>США</v>
      </c>
      <c r="J4172" s="69" t="str">
        <f>VLOOKUP(C4172,СПРАВОЧНИК!B:D,3,0)</f>
        <v>ИНОМАРКИ</v>
      </c>
      <c r="K4172" s="69" t="str">
        <f>VLOOKUP(СВОД2023[[#This Row],[ФО]],СПРАВОЧНИК!H:P,2,0)</f>
        <v>Северо-Западный ФО</v>
      </c>
    </row>
    <row r="4173" spans="1:11" x14ac:dyDescent="0.2">
      <c r="A4173" t="s">
        <v>600</v>
      </c>
      <c r="B4173" t="s">
        <v>592</v>
      </c>
      <c r="C4173" s="1" t="s">
        <v>99</v>
      </c>
      <c r="D4173" s="1" t="s">
        <v>104</v>
      </c>
      <c r="E4173" s="2">
        <v>2</v>
      </c>
      <c r="F4173" s="3"/>
      <c r="G4173" s="2">
        <v>2</v>
      </c>
      <c r="H4173" s="3"/>
      <c r="I4173" s="69" t="str">
        <f>VLOOKUP(C4173,СПРАВОЧНИК!B:D,2,0)</f>
        <v>США</v>
      </c>
      <c r="J4173" s="69" t="str">
        <f>VLOOKUP(C4173,СПРАВОЧНИК!B:D,3,0)</f>
        <v>ИНОМАРКИ</v>
      </c>
      <c r="K4173" s="69" t="str">
        <f>VLOOKUP(СВОД2023[[#This Row],[ФО]],СПРАВОЧНИК!H:P,2,0)</f>
        <v>Северо-Западный ФО</v>
      </c>
    </row>
    <row r="4174" spans="1:11" x14ac:dyDescent="0.2">
      <c r="A4174" t="s">
        <v>600</v>
      </c>
      <c r="B4174" t="s">
        <v>592</v>
      </c>
      <c r="C4174" s="1" t="s">
        <v>99</v>
      </c>
      <c r="D4174" s="1" t="s">
        <v>1344</v>
      </c>
      <c r="E4174" s="2">
        <v>363</v>
      </c>
      <c r="F4174" s="3">
        <v>272</v>
      </c>
      <c r="G4174" s="2">
        <v>1769</v>
      </c>
      <c r="H4174" s="3">
        <v>1622</v>
      </c>
      <c r="I4174" s="69" t="str">
        <f>VLOOKUP(C4174,СПРАВОЧНИК!B:D,2,0)</f>
        <v>США</v>
      </c>
      <c r="J4174" s="69" t="str">
        <f>VLOOKUP(C4174,СПРАВОЧНИК!B:D,3,0)</f>
        <v>ИНОМАРКИ</v>
      </c>
      <c r="K4174" s="69" t="str">
        <f>VLOOKUP(СВОД2023[[#This Row],[ФО]],СПРАВОЧНИК!H:P,2,0)</f>
        <v>Северо-Западный ФО</v>
      </c>
    </row>
    <row r="4175" spans="1:11" x14ac:dyDescent="0.2">
      <c r="A4175" t="s">
        <v>600</v>
      </c>
      <c r="B4175" t="s">
        <v>592</v>
      </c>
      <c r="C4175" s="1" t="s">
        <v>99</v>
      </c>
      <c r="D4175" s="1" t="s">
        <v>2046</v>
      </c>
      <c r="E4175" s="2"/>
      <c r="F4175" s="3">
        <v>1</v>
      </c>
      <c r="G4175" s="2">
        <v>4</v>
      </c>
      <c r="H4175" s="3">
        <v>6</v>
      </c>
      <c r="I4175" s="69" t="str">
        <f>VLOOKUP(C4175,СПРАВОЧНИК!B:D,2,0)</f>
        <v>США</v>
      </c>
      <c r="J4175" s="69" t="str">
        <f>VLOOKUP(C4175,СПРАВОЧНИК!B:D,3,0)</f>
        <v>ИНОМАРКИ</v>
      </c>
      <c r="K4175" s="69" t="str">
        <f>VLOOKUP(СВОД2023[[#This Row],[ФО]],СПРАВОЧНИК!H:P,2,0)</f>
        <v>Северо-Западный ФО</v>
      </c>
    </row>
    <row r="4176" spans="1:11" x14ac:dyDescent="0.2">
      <c r="A4176" t="s">
        <v>600</v>
      </c>
      <c r="B4176" t="s">
        <v>592</v>
      </c>
      <c r="C4176" s="1" t="s">
        <v>99</v>
      </c>
      <c r="D4176" s="1" t="s">
        <v>106</v>
      </c>
      <c r="E4176" s="2">
        <v>9</v>
      </c>
      <c r="F4176" s="3">
        <v>4</v>
      </c>
      <c r="G4176" s="2">
        <v>28</v>
      </c>
      <c r="H4176" s="3">
        <v>9</v>
      </c>
      <c r="I4176" s="69" t="str">
        <f>VLOOKUP(C4176,СПРАВОЧНИК!B:D,2,0)</f>
        <v>США</v>
      </c>
      <c r="J4176" s="69" t="str">
        <f>VLOOKUP(C4176,СПРАВОЧНИК!B:D,3,0)</f>
        <v>ИНОМАРКИ</v>
      </c>
      <c r="K4176" s="69" t="str">
        <f>VLOOKUP(СВОД2023[[#This Row],[ФО]],СПРАВОЧНИК!H:P,2,0)</f>
        <v>Северо-Западный ФО</v>
      </c>
    </row>
    <row r="4177" spans="1:11" x14ac:dyDescent="0.2">
      <c r="A4177" t="s">
        <v>600</v>
      </c>
      <c r="B4177" t="s">
        <v>592</v>
      </c>
      <c r="C4177" s="1" t="s">
        <v>99</v>
      </c>
      <c r="D4177" s="1" t="s">
        <v>1347</v>
      </c>
      <c r="E4177" s="2">
        <v>568</v>
      </c>
      <c r="F4177" s="3">
        <v>469</v>
      </c>
      <c r="G4177" s="2">
        <v>3059</v>
      </c>
      <c r="H4177" s="3">
        <v>2935</v>
      </c>
      <c r="I4177" s="69" t="str">
        <f>VLOOKUP(C4177,СПРАВОЧНИК!B:D,2,0)</f>
        <v>США</v>
      </c>
      <c r="J4177" s="69" t="str">
        <f>VLOOKUP(C4177,СПРАВОЧНИК!B:D,3,0)</f>
        <v>ИНОМАРКИ</v>
      </c>
      <c r="K4177" s="69" t="str">
        <f>VLOOKUP(СВОД2023[[#This Row],[ФО]],СПРАВОЧНИК!H:P,2,0)</f>
        <v>Северо-Западный ФО</v>
      </c>
    </row>
    <row r="4178" spans="1:11" x14ac:dyDescent="0.2">
      <c r="A4178" t="s">
        <v>600</v>
      </c>
      <c r="B4178" t="s">
        <v>592</v>
      </c>
      <c r="C4178" s="1" t="s">
        <v>99</v>
      </c>
      <c r="D4178" s="1" t="s">
        <v>1348</v>
      </c>
      <c r="E4178" s="2">
        <v>18</v>
      </c>
      <c r="F4178" s="3">
        <v>8</v>
      </c>
      <c r="G4178" s="2">
        <v>69</v>
      </c>
      <c r="H4178" s="3">
        <v>62</v>
      </c>
      <c r="I4178" s="69" t="str">
        <f>VLOOKUP(C4178,СПРАВОЧНИК!B:D,2,0)</f>
        <v>США</v>
      </c>
      <c r="J4178" s="69" t="str">
        <f>VLOOKUP(C4178,СПРАВОЧНИК!B:D,3,0)</f>
        <v>ИНОМАРКИ</v>
      </c>
      <c r="K4178" s="69" t="str">
        <f>VLOOKUP(СВОД2023[[#This Row],[ФО]],СПРАВОЧНИК!H:P,2,0)</f>
        <v>Северо-Западный ФО</v>
      </c>
    </row>
    <row r="4179" spans="1:11" x14ac:dyDescent="0.2">
      <c r="A4179" t="s">
        <v>600</v>
      </c>
      <c r="B4179" t="s">
        <v>592</v>
      </c>
      <c r="C4179" s="1" t="s">
        <v>99</v>
      </c>
      <c r="D4179" s="1" t="s">
        <v>107</v>
      </c>
      <c r="E4179" s="2">
        <v>3</v>
      </c>
      <c r="F4179" s="3">
        <v>2</v>
      </c>
      <c r="G4179" s="2">
        <v>8</v>
      </c>
      <c r="H4179" s="3">
        <v>10</v>
      </c>
      <c r="I4179" s="69" t="str">
        <f>VLOOKUP(C4179,СПРАВОЧНИК!B:D,2,0)</f>
        <v>США</v>
      </c>
      <c r="J4179" s="69" t="str">
        <f>VLOOKUP(C4179,СПРАВОЧНИК!B:D,3,0)</f>
        <v>ИНОМАРКИ</v>
      </c>
      <c r="K4179" s="69" t="str">
        <f>VLOOKUP(СВОД2023[[#This Row],[ФО]],СПРАВОЧНИК!H:P,2,0)</f>
        <v>Северо-Западный ФО</v>
      </c>
    </row>
    <row r="4180" spans="1:11" x14ac:dyDescent="0.2">
      <c r="A4180" t="s">
        <v>600</v>
      </c>
      <c r="B4180" t="s">
        <v>592</v>
      </c>
      <c r="C4180" s="1" t="s">
        <v>99</v>
      </c>
      <c r="D4180" s="1" t="s">
        <v>108</v>
      </c>
      <c r="E4180" s="2">
        <v>4</v>
      </c>
      <c r="F4180" s="3">
        <v>1</v>
      </c>
      <c r="G4180" s="2">
        <v>9</v>
      </c>
      <c r="H4180" s="3">
        <v>5</v>
      </c>
      <c r="I4180" s="69" t="str">
        <f>VLOOKUP(C4180,СПРАВОЧНИК!B:D,2,0)</f>
        <v>США</v>
      </c>
      <c r="J4180" s="69" t="str">
        <f>VLOOKUP(C4180,СПРАВОЧНИК!B:D,3,0)</f>
        <v>ИНОМАРКИ</v>
      </c>
      <c r="K4180" s="69" t="str">
        <f>VLOOKUP(СВОД2023[[#This Row],[ФО]],СПРАВОЧНИК!H:P,2,0)</f>
        <v>Северо-Западный ФО</v>
      </c>
    </row>
    <row r="4181" spans="1:11" x14ac:dyDescent="0.2">
      <c r="A4181" t="s">
        <v>600</v>
      </c>
      <c r="B4181" t="s">
        <v>592</v>
      </c>
      <c r="C4181" s="1" t="s">
        <v>99</v>
      </c>
      <c r="D4181" s="1" t="s">
        <v>1349</v>
      </c>
      <c r="E4181" s="2"/>
      <c r="F4181" s="3">
        <v>2</v>
      </c>
      <c r="G4181" s="2">
        <v>2</v>
      </c>
      <c r="H4181" s="3">
        <v>3</v>
      </c>
      <c r="I4181" s="69" t="str">
        <f>VLOOKUP(C4181,СПРАВОЧНИК!B:D,2,0)</f>
        <v>США</v>
      </c>
      <c r="J4181" s="69" t="str">
        <f>VLOOKUP(C4181,СПРАВОЧНИК!B:D,3,0)</f>
        <v>ИНОМАРКИ</v>
      </c>
      <c r="K4181" s="69" t="str">
        <f>VLOOKUP(СВОД2023[[#This Row],[ФО]],СПРАВОЧНИК!H:P,2,0)</f>
        <v>Северо-Западный ФО</v>
      </c>
    </row>
    <row r="4182" spans="1:11" x14ac:dyDescent="0.2">
      <c r="A4182" t="s">
        <v>600</v>
      </c>
      <c r="B4182" t="s">
        <v>592</v>
      </c>
      <c r="C4182" s="1" t="s">
        <v>99</v>
      </c>
      <c r="D4182" s="1" t="s">
        <v>109</v>
      </c>
      <c r="E4182" s="2">
        <v>35</v>
      </c>
      <c r="F4182" s="3">
        <v>30</v>
      </c>
      <c r="G4182" s="2">
        <v>201</v>
      </c>
      <c r="H4182" s="3">
        <v>160</v>
      </c>
      <c r="I4182" s="69" t="str">
        <f>VLOOKUP(C4182,СПРАВОЧНИК!B:D,2,0)</f>
        <v>США</v>
      </c>
      <c r="J4182" s="69" t="str">
        <f>VLOOKUP(C4182,СПРАВОЧНИК!B:D,3,0)</f>
        <v>ИНОМАРКИ</v>
      </c>
      <c r="K4182" s="69" t="str">
        <f>VLOOKUP(СВОД2023[[#This Row],[ФО]],СПРАВОЧНИК!H:P,2,0)</f>
        <v>Северо-Западный ФО</v>
      </c>
    </row>
    <row r="4183" spans="1:11" x14ac:dyDescent="0.2">
      <c r="A4183" t="s">
        <v>600</v>
      </c>
      <c r="B4183" t="s">
        <v>592</v>
      </c>
      <c r="C4183" s="1" t="s">
        <v>99</v>
      </c>
      <c r="D4183" s="1" t="s">
        <v>110</v>
      </c>
      <c r="E4183" s="2">
        <v>2</v>
      </c>
      <c r="F4183" s="3">
        <v>2</v>
      </c>
      <c r="G4183" s="2">
        <v>3</v>
      </c>
      <c r="H4183" s="3">
        <v>4</v>
      </c>
      <c r="I4183" s="69" t="str">
        <f>VLOOKUP(C4183,СПРАВОЧНИК!B:D,2,0)</f>
        <v>США</v>
      </c>
      <c r="J4183" s="69" t="str">
        <f>VLOOKUP(C4183,СПРАВОЧНИК!B:D,3,0)</f>
        <v>ИНОМАРКИ</v>
      </c>
      <c r="K4183" s="69" t="str">
        <f>VLOOKUP(СВОД2023[[#This Row],[ФО]],СПРАВОЧНИК!H:P,2,0)</f>
        <v>Северо-Западный ФО</v>
      </c>
    </row>
    <row r="4184" spans="1:11" x14ac:dyDescent="0.2">
      <c r="A4184" t="s">
        <v>600</v>
      </c>
      <c r="B4184" t="s">
        <v>592</v>
      </c>
      <c r="C4184" s="1" t="s">
        <v>99</v>
      </c>
      <c r="D4184" s="1" t="s">
        <v>1350</v>
      </c>
      <c r="E4184" s="2">
        <v>257</v>
      </c>
      <c r="F4184" s="3">
        <v>184</v>
      </c>
      <c r="G4184" s="2">
        <v>1344</v>
      </c>
      <c r="H4184" s="3">
        <v>1106</v>
      </c>
      <c r="I4184" s="69" t="str">
        <f>VLOOKUP(C4184,СПРАВОЧНИК!B:D,2,0)</f>
        <v>США</v>
      </c>
      <c r="J4184" s="69" t="str">
        <f>VLOOKUP(C4184,СПРАВОЧНИК!B:D,3,0)</f>
        <v>ИНОМАРКИ</v>
      </c>
      <c r="K4184" s="69" t="str">
        <f>VLOOKUP(СВОД2023[[#This Row],[ФО]],СПРАВОЧНИК!H:P,2,0)</f>
        <v>Северо-Западный ФО</v>
      </c>
    </row>
    <row r="4185" spans="1:11" x14ac:dyDescent="0.2">
      <c r="A4185" t="s">
        <v>600</v>
      </c>
      <c r="B4185" t="s">
        <v>592</v>
      </c>
      <c r="C4185" s="1" t="s">
        <v>99</v>
      </c>
      <c r="D4185" s="1" t="s">
        <v>111</v>
      </c>
      <c r="E4185" s="2">
        <v>23</v>
      </c>
      <c r="F4185" s="3">
        <v>6</v>
      </c>
      <c r="G4185" s="2">
        <v>93</v>
      </c>
      <c r="H4185" s="3">
        <v>28</v>
      </c>
      <c r="I4185" s="69" t="str">
        <f>VLOOKUP(C4185,СПРАВОЧНИК!B:D,2,0)</f>
        <v>США</v>
      </c>
      <c r="J4185" s="69" t="str">
        <f>VLOOKUP(C4185,СПРАВОЧНИК!B:D,3,0)</f>
        <v>ИНОМАРКИ</v>
      </c>
      <c r="K4185" s="69" t="str">
        <f>VLOOKUP(СВОД2023[[#This Row],[ФО]],СПРАВОЧНИК!H:P,2,0)</f>
        <v>Северо-Западный ФО</v>
      </c>
    </row>
    <row r="4186" spans="1:11" x14ac:dyDescent="0.2">
      <c r="A4186" t="s">
        <v>600</v>
      </c>
      <c r="B4186" t="s">
        <v>592</v>
      </c>
      <c r="C4186" s="1" t="s">
        <v>99</v>
      </c>
      <c r="D4186" s="1" t="s">
        <v>643</v>
      </c>
      <c r="E4186" s="2">
        <v>4</v>
      </c>
      <c r="F4186" s="3">
        <v>4</v>
      </c>
      <c r="G4186" s="2">
        <v>15</v>
      </c>
      <c r="H4186" s="3">
        <v>21</v>
      </c>
      <c r="I4186" s="69" t="str">
        <f>VLOOKUP(C4186,СПРАВОЧНИК!B:D,2,0)</f>
        <v>США</v>
      </c>
      <c r="J4186" s="69" t="str">
        <f>VLOOKUP(C4186,СПРАВОЧНИК!B:D,3,0)</f>
        <v>ИНОМАРКИ</v>
      </c>
      <c r="K4186" s="69" t="str">
        <f>VLOOKUP(СВОД2023[[#This Row],[ФО]],СПРАВОЧНИК!H:P,2,0)</f>
        <v>Северо-Западный ФО</v>
      </c>
    </row>
    <row r="4187" spans="1:11" x14ac:dyDescent="0.2">
      <c r="A4187" t="s">
        <v>600</v>
      </c>
      <c r="B4187" t="s">
        <v>592</v>
      </c>
      <c r="C4187" s="1" t="s">
        <v>99</v>
      </c>
      <c r="D4187" s="1" t="s">
        <v>2048</v>
      </c>
      <c r="E4187" s="2"/>
      <c r="F4187" s="3">
        <v>1</v>
      </c>
      <c r="G4187" s="2">
        <v>1</v>
      </c>
      <c r="H4187" s="3">
        <v>1</v>
      </c>
      <c r="I4187" s="69" t="str">
        <f>VLOOKUP(C4187,СПРАВОЧНИК!B:D,2,0)</f>
        <v>США</v>
      </c>
      <c r="J4187" s="69" t="str">
        <f>VLOOKUP(C4187,СПРАВОЧНИК!B:D,3,0)</f>
        <v>ИНОМАРКИ</v>
      </c>
      <c r="K4187" s="69" t="str">
        <f>VLOOKUP(СВОД2023[[#This Row],[ФО]],СПРАВОЧНИК!H:P,2,0)</f>
        <v>Северо-Западный ФО</v>
      </c>
    </row>
    <row r="4188" spans="1:11" x14ac:dyDescent="0.2">
      <c r="A4188" t="s">
        <v>600</v>
      </c>
      <c r="B4188" t="s">
        <v>592</v>
      </c>
      <c r="C4188" s="1" t="s">
        <v>99</v>
      </c>
      <c r="D4188" s="1" t="s">
        <v>2049</v>
      </c>
      <c r="E4188" s="2"/>
      <c r="F4188" s="3"/>
      <c r="G4188" s="2"/>
      <c r="H4188" s="3">
        <v>1</v>
      </c>
      <c r="I4188" s="69" t="str">
        <f>VLOOKUP(C4188,СПРАВОЧНИК!B:D,2,0)</f>
        <v>США</v>
      </c>
      <c r="J4188" s="69" t="str">
        <f>VLOOKUP(C4188,СПРАВОЧНИК!B:D,3,0)</f>
        <v>ИНОМАРКИ</v>
      </c>
      <c r="K4188" s="69" t="str">
        <f>VLOOKUP(СВОД2023[[#This Row],[ФО]],СПРАВОЧНИК!H:P,2,0)</f>
        <v>Северо-Западный ФО</v>
      </c>
    </row>
    <row r="4189" spans="1:11" x14ac:dyDescent="0.2">
      <c r="A4189" t="s">
        <v>600</v>
      </c>
      <c r="B4189" t="s">
        <v>592</v>
      </c>
      <c r="C4189" s="1" t="s">
        <v>99</v>
      </c>
      <c r="D4189" s="1" t="s">
        <v>2050</v>
      </c>
      <c r="E4189" s="2"/>
      <c r="F4189" s="3"/>
      <c r="G4189" s="2">
        <v>2</v>
      </c>
      <c r="H4189" s="3"/>
      <c r="I4189" s="69" t="str">
        <f>VLOOKUP(C4189,СПРАВОЧНИК!B:D,2,0)</f>
        <v>США</v>
      </c>
      <c r="J4189" s="69" t="str">
        <f>VLOOKUP(C4189,СПРАВОЧНИК!B:D,3,0)</f>
        <v>ИНОМАРКИ</v>
      </c>
      <c r="K4189" s="69" t="str">
        <f>VLOOKUP(СВОД2023[[#This Row],[ФО]],СПРАВОЧНИК!H:P,2,0)</f>
        <v>Северо-Западный ФО</v>
      </c>
    </row>
    <row r="4190" spans="1:11" x14ac:dyDescent="0.2">
      <c r="A4190" t="s">
        <v>600</v>
      </c>
      <c r="B4190" t="s">
        <v>592</v>
      </c>
      <c r="C4190" s="1" t="s">
        <v>99</v>
      </c>
      <c r="D4190" s="1" t="s">
        <v>1351</v>
      </c>
      <c r="E4190" s="2"/>
      <c r="F4190" s="3"/>
      <c r="G4190" s="2"/>
      <c r="H4190" s="3">
        <v>1</v>
      </c>
      <c r="I4190" s="69" t="str">
        <f>VLOOKUP(C4190,СПРАВОЧНИК!B:D,2,0)</f>
        <v>США</v>
      </c>
      <c r="J4190" s="69" t="str">
        <f>VLOOKUP(C4190,СПРАВОЧНИК!B:D,3,0)</f>
        <v>ИНОМАРКИ</v>
      </c>
      <c r="K4190" s="69" t="str">
        <f>VLOOKUP(СВОД2023[[#This Row],[ФО]],СПРАВОЧНИК!H:P,2,0)</f>
        <v>Северо-Западный ФО</v>
      </c>
    </row>
    <row r="4191" spans="1:11" x14ac:dyDescent="0.2">
      <c r="A4191" t="s">
        <v>600</v>
      </c>
      <c r="B4191" t="s">
        <v>592</v>
      </c>
      <c r="C4191" s="1" t="s">
        <v>99</v>
      </c>
      <c r="D4191" s="1" t="s">
        <v>112</v>
      </c>
      <c r="E4191" s="2">
        <v>26</v>
      </c>
      <c r="F4191" s="3">
        <v>6</v>
      </c>
      <c r="G4191" s="2">
        <v>96</v>
      </c>
      <c r="H4191" s="3">
        <v>28</v>
      </c>
      <c r="I4191" s="69" t="str">
        <f>VLOOKUP(C4191,СПРАВОЧНИК!B:D,2,0)</f>
        <v>США</v>
      </c>
      <c r="J4191" s="69" t="str">
        <f>VLOOKUP(C4191,СПРАВОЧНИК!B:D,3,0)</f>
        <v>ИНОМАРКИ</v>
      </c>
      <c r="K4191" s="69" t="str">
        <f>VLOOKUP(СВОД2023[[#This Row],[ФО]],СПРАВОЧНИК!H:P,2,0)</f>
        <v>Северо-Западный ФО</v>
      </c>
    </row>
    <row r="4192" spans="1:11" x14ac:dyDescent="0.2">
      <c r="A4192" t="s">
        <v>600</v>
      </c>
      <c r="B4192" t="s">
        <v>592</v>
      </c>
      <c r="C4192" s="1" t="s">
        <v>99</v>
      </c>
      <c r="D4192" s="1" t="s">
        <v>644</v>
      </c>
      <c r="E4192" s="2">
        <v>20</v>
      </c>
      <c r="F4192" s="3">
        <v>25</v>
      </c>
      <c r="G4192" s="2">
        <v>140</v>
      </c>
      <c r="H4192" s="3">
        <v>110</v>
      </c>
      <c r="I4192" s="69" t="str">
        <f>VLOOKUP(C4192,СПРАВОЧНИК!B:D,2,0)</f>
        <v>США</v>
      </c>
      <c r="J4192" s="69" t="str">
        <f>VLOOKUP(C4192,СПРАВОЧНИК!B:D,3,0)</f>
        <v>ИНОМАРКИ</v>
      </c>
      <c r="K4192" s="69" t="str">
        <f>VLOOKUP(СВОД2023[[#This Row],[ФО]],СПРАВОЧНИК!H:P,2,0)</f>
        <v>Северо-Западный ФО</v>
      </c>
    </row>
    <row r="4193" spans="1:11" x14ac:dyDescent="0.2">
      <c r="A4193" t="s">
        <v>600</v>
      </c>
      <c r="B4193" t="s">
        <v>592</v>
      </c>
      <c r="C4193" s="1" t="s">
        <v>99</v>
      </c>
      <c r="D4193" s="1" t="s">
        <v>113</v>
      </c>
      <c r="E4193" s="2">
        <v>38</v>
      </c>
      <c r="F4193" s="3">
        <v>45</v>
      </c>
      <c r="G4193" s="2">
        <v>239</v>
      </c>
      <c r="H4193" s="3">
        <v>184</v>
      </c>
      <c r="I4193" s="69" t="str">
        <f>VLOOKUP(C4193,СПРАВОЧНИК!B:D,2,0)</f>
        <v>США</v>
      </c>
      <c r="J4193" s="69" t="str">
        <f>VLOOKUP(C4193,СПРАВОЧНИК!B:D,3,0)</f>
        <v>ИНОМАРКИ</v>
      </c>
      <c r="K4193" s="69" t="str">
        <f>VLOOKUP(СВОД2023[[#This Row],[ФО]],СПРАВОЧНИК!H:P,2,0)</f>
        <v>Северо-Западный ФО</v>
      </c>
    </row>
    <row r="4194" spans="1:11" x14ac:dyDescent="0.2">
      <c r="A4194" t="s">
        <v>600</v>
      </c>
      <c r="B4194" t="s">
        <v>592</v>
      </c>
      <c r="C4194" s="1" t="s">
        <v>99</v>
      </c>
      <c r="D4194" s="1" t="s">
        <v>114</v>
      </c>
      <c r="E4194" s="2">
        <v>3</v>
      </c>
      <c r="F4194" s="3">
        <v>1</v>
      </c>
      <c r="G4194" s="2">
        <v>10</v>
      </c>
      <c r="H4194" s="3">
        <v>5</v>
      </c>
      <c r="I4194" s="69" t="str">
        <f>VLOOKUP(C4194,СПРАВОЧНИК!B:D,2,0)</f>
        <v>США</v>
      </c>
      <c r="J4194" s="69" t="str">
        <f>VLOOKUP(C4194,СПРАВОЧНИК!B:D,3,0)</f>
        <v>ИНОМАРКИ</v>
      </c>
      <c r="K4194" s="69" t="str">
        <f>VLOOKUP(СВОД2023[[#This Row],[ФО]],СПРАВОЧНИК!H:P,2,0)</f>
        <v>Северо-Западный ФО</v>
      </c>
    </row>
    <row r="4195" spans="1:11" x14ac:dyDescent="0.2">
      <c r="A4195" t="s">
        <v>600</v>
      </c>
      <c r="B4195" t="s">
        <v>592</v>
      </c>
      <c r="C4195" s="1" t="s">
        <v>99</v>
      </c>
      <c r="D4195" s="1" t="s">
        <v>115</v>
      </c>
      <c r="E4195" s="2">
        <v>26</v>
      </c>
      <c r="F4195" s="3">
        <v>38</v>
      </c>
      <c r="G4195" s="2">
        <v>169</v>
      </c>
      <c r="H4195" s="3">
        <v>165</v>
      </c>
      <c r="I4195" s="69" t="str">
        <f>VLOOKUP(C4195,СПРАВОЧНИК!B:D,2,0)</f>
        <v>США</v>
      </c>
      <c r="J4195" s="69" t="str">
        <f>VLOOKUP(C4195,СПРАВОЧНИК!B:D,3,0)</f>
        <v>ИНОМАРКИ</v>
      </c>
      <c r="K4195" s="69" t="str">
        <f>VLOOKUP(СВОД2023[[#This Row],[ФО]],СПРАВОЧНИК!H:P,2,0)</f>
        <v>Северо-Западный ФО</v>
      </c>
    </row>
    <row r="4196" spans="1:11" x14ac:dyDescent="0.2">
      <c r="A4196" t="s">
        <v>600</v>
      </c>
      <c r="B4196" t="s">
        <v>592</v>
      </c>
      <c r="C4196" s="1" t="s">
        <v>99</v>
      </c>
      <c r="D4196" s="1" t="s">
        <v>116</v>
      </c>
      <c r="E4196" s="2">
        <v>10</v>
      </c>
      <c r="F4196" s="3">
        <v>6</v>
      </c>
      <c r="G4196" s="2">
        <v>36</v>
      </c>
      <c r="H4196" s="3">
        <v>25</v>
      </c>
      <c r="I4196" s="69" t="str">
        <f>VLOOKUP(C4196,СПРАВОЧНИК!B:D,2,0)</f>
        <v>США</v>
      </c>
      <c r="J4196" s="69" t="str">
        <f>VLOOKUP(C4196,СПРАВОЧНИК!B:D,3,0)</f>
        <v>ИНОМАРКИ</v>
      </c>
      <c r="K4196" s="69" t="str">
        <f>VLOOKUP(СВОД2023[[#This Row],[ФО]],СПРАВОЧНИК!H:P,2,0)</f>
        <v>Северо-Западный ФО</v>
      </c>
    </row>
    <row r="4197" spans="1:11" x14ac:dyDescent="0.2">
      <c r="A4197" t="s">
        <v>600</v>
      </c>
      <c r="B4197" t="s">
        <v>592</v>
      </c>
      <c r="C4197" s="1" t="s">
        <v>99</v>
      </c>
      <c r="D4197" s="1" t="s">
        <v>117</v>
      </c>
      <c r="E4197" s="2">
        <v>14</v>
      </c>
      <c r="F4197" s="3">
        <v>20</v>
      </c>
      <c r="G4197" s="2">
        <v>79</v>
      </c>
      <c r="H4197" s="3">
        <v>95</v>
      </c>
      <c r="I4197" s="69" t="str">
        <f>VLOOKUP(C4197,СПРАВОЧНИК!B:D,2,0)</f>
        <v>США</v>
      </c>
      <c r="J4197" s="69" t="str">
        <f>VLOOKUP(C4197,СПРАВОЧНИК!B:D,3,0)</f>
        <v>ИНОМАРКИ</v>
      </c>
      <c r="K4197" s="69" t="str">
        <f>VLOOKUP(СВОД2023[[#This Row],[ФО]],СПРАВОЧНИК!H:P,2,0)</f>
        <v>Северо-Западный ФО</v>
      </c>
    </row>
    <row r="4198" spans="1:11" x14ac:dyDescent="0.2">
      <c r="A4198" t="s">
        <v>600</v>
      </c>
      <c r="B4198" t="s">
        <v>592</v>
      </c>
      <c r="C4198" s="1" t="s">
        <v>99</v>
      </c>
      <c r="D4198" s="1" t="s">
        <v>2052</v>
      </c>
      <c r="E4198" s="2">
        <v>3</v>
      </c>
      <c r="F4198" s="3">
        <v>2</v>
      </c>
      <c r="G4198" s="2">
        <v>9</v>
      </c>
      <c r="H4198" s="3">
        <v>9</v>
      </c>
      <c r="I4198" s="69" t="str">
        <f>VLOOKUP(C4198,СПРАВОЧНИК!B:D,2,0)</f>
        <v>США</v>
      </c>
      <c r="J4198" s="69" t="str">
        <f>VLOOKUP(C4198,СПРАВОЧНИК!B:D,3,0)</f>
        <v>ИНОМАРКИ</v>
      </c>
      <c r="K4198" s="69" t="str">
        <f>VLOOKUP(СВОД2023[[#This Row],[ФО]],СПРАВОЧНИК!H:P,2,0)</f>
        <v>Северо-Западный ФО</v>
      </c>
    </row>
    <row r="4199" spans="1:11" x14ac:dyDescent="0.2">
      <c r="A4199" t="s">
        <v>600</v>
      </c>
      <c r="B4199" t="s">
        <v>592</v>
      </c>
      <c r="C4199" s="1" t="s">
        <v>99</v>
      </c>
      <c r="D4199" s="1" t="s">
        <v>1352</v>
      </c>
      <c r="E4199" s="2">
        <v>8</v>
      </c>
      <c r="F4199" s="3">
        <v>3</v>
      </c>
      <c r="G4199" s="2">
        <v>23</v>
      </c>
      <c r="H4199" s="3">
        <v>20</v>
      </c>
      <c r="I4199" s="69" t="str">
        <f>VLOOKUP(C4199,СПРАВОЧНИК!B:D,2,0)</f>
        <v>США</v>
      </c>
      <c r="J4199" s="69" t="str">
        <f>VLOOKUP(C4199,СПРАВОЧНИК!B:D,3,0)</f>
        <v>ИНОМАРКИ</v>
      </c>
      <c r="K4199" s="69" t="str">
        <f>VLOOKUP(СВОД2023[[#This Row],[ФО]],СПРАВОЧНИК!H:P,2,0)</f>
        <v>Северо-Западный ФО</v>
      </c>
    </row>
    <row r="4200" spans="1:11" x14ac:dyDescent="0.2">
      <c r="A4200" t="s">
        <v>600</v>
      </c>
      <c r="B4200" t="s">
        <v>592</v>
      </c>
      <c r="C4200" s="1" t="s">
        <v>99</v>
      </c>
      <c r="D4200" s="1" t="s">
        <v>118</v>
      </c>
      <c r="E4200" s="2">
        <v>9</v>
      </c>
      <c r="F4200" s="3">
        <v>3</v>
      </c>
      <c r="G4200" s="2">
        <v>27</v>
      </c>
      <c r="H4200" s="3">
        <v>24</v>
      </c>
      <c r="I4200" s="69" t="str">
        <f>VLOOKUP(C4200,СПРАВОЧНИК!B:D,2,0)</f>
        <v>США</v>
      </c>
      <c r="J4200" s="69" t="str">
        <f>VLOOKUP(C4200,СПРАВОЧНИК!B:D,3,0)</f>
        <v>ИНОМАРКИ</v>
      </c>
      <c r="K4200" s="69" t="str">
        <f>VLOOKUP(СВОД2023[[#This Row],[ФО]],СПРАВОЧНИК!H:P,2,0)</f>
        <v>Северо-Западный ФО</v>
      </c>
    </row>
    <row r="4201" spans="1:11" x14ac:dyDescent="0.2">
      <c r="A4201" t="s">
        <v>600</v>
      </c>
      <c r="B4201" t="s">
        <v>592</v>
      </c>
      <c r="C4201" s="1" t="s">
        <v>119</v>
      </c>
      <c r="D4201" s="1" t="s">
        <v>2053</v>
      </c>
      <c r="E4201" s="2">
        <v>1</v>
      </c>
      <c r="F4201" s="3">
        <v>1</v>
      </c>
      <c r="G4201" s="2">
        <v>2</v>
      </c>
      <c r="H4201" s="3">
        <v>1</v>
      </c>
      <c r="I4201" s="69" t="str">
        <f>VLOOKUP(C4201,СПРАВОЧНИК!B:D,2,0)</f>
        <v>США</v>
      </c>
      <c r="J4201" s="69" t="str">
        <f>VLOOKUP(C4201,СПРАВОЧНИК!B:D,3,0)</f>
        <v>ИНОМАРКИ</v>
      </c>
      <c r="K4201" s="69" t="str">
        <f>VLOOKUP(СВОД2023[[#This Row],[ФО]],СПРАВОЧНИК!H:P,2,0)</f>
        <v>Северо-Западный ФО</v>
      </c>
    </row>
    <row r="4202" spans="1:11" x14ac:dyDescent="0.2">
      <c r="A4202" t="s">
        <v>600</v>
      </c>
      <c r="B4202" t="s">
        <v>592</v>
      </c>
      <c r="C4202" s="1" t="s">
        <v>119</v>
      </c>
      <c r="D4202" s="1" t="s">
        <v>2054</v>
      </c>
      <c r="E4202" s="2"/>
      <c r="F4202" s="3"/>
      <c r="G4202" s="2">
        <v>1</v>
      </c>
      <c r="H4202" s="3">
        <v>1</v>
      </c>
      <c r="I4202" s="69" t="str">
        <f>VLOOKUP(C4202,СПРАВОЧНИК!B:D,2,0)</f>
        <v>США</v>
      </c>
      <c r="J4202" s="69" t="str">
        <f>VLOOKUP(C4202,СПРАВОЧНИК!B:D,3,0)</f>
        <v>ИНОМАРКИ</v>
      </c>
      <c r="K4202" s="69" t="str">
        <f>VLOOKUP(СВОД2023[[#This Row],[ФО]],СПРАВОЧНИК!H:P,2,0)</f>
        <v>Северо-Западный ФО</v>
      </c>
    </row>
    <row r="4203" spans="1:11" x14ac:dyDescent="0.2">
      <c r="A4203" t="s">
        <v>600</v>
      </c>
      <c r="B4203" t="s">
        <v>592</v>
      </c>
      <c r="C4203" s="1" t="s">
        <v>119</v>
      </c>
      <c r="D4203" s="1" t="s">
        <v>1353</v>
      </c>
      <c r="E4203" s="2">
        <v>6</v>
      </c>
      <c r="F4203" s="3">
        <v>3</v>
      </c>
      <c r="G4203" s="2">
        <v>39</v>
      </c>
      <c r="H4203" s="3">
        <v>30</v>
      </c>
      <c r="I4203" s="69" t="str">
        <f>VLOOKUP(C4203,СПРАВОЧНИК!B:D,2,0)</f>
        <v>США</v>
      </c>
      <c r="J4203" s="69" t="str">
        <f>VLOOKUP(C4203,СПРАВОЧНИК!B:D,3,0)</f>
        <v>ИНОМАРКИ</v>
      </c>
      <c r="K4203" s="69" t="str">
        <f>VLOOKUP(СВОД2023[[#This Row],[ФО]],СПРАВОЧНИК!H:P,2,0)</f>
        <v>Северо-Западный ФО</v>
      </c>
    </row>
    <row r="4204" spans="1:11" x14ac:dyDescent="0.2">
      <c r="A4204" t="s">
        <v>600</v>
      </c>
      <c r="B4204" t="s">
        <v>592</v>
      </c>
      <c r="C4204" s="1" t="s">
        <v>119</v>
      </c>
      <c r="D4204" s="1" t="s">
        <v>2056</v>
      </c>
      <c r="E4204" s="2"/>
      <c r="F4204" s="3"/>
      <c r="G4204" s="2"/>
      <c r="H4204" s="3">
        <v>3</v>
      </c>
      <c r="I4204" s="69" t="str">
        <f>VLOOKUP(C4204,СПРАВОЧНИК!B:D,2,0)</f>
        <v>США</v>
      </c>
      <c r="J4204" s="69" t="str">
        <f>VLOOKUP(C4204,СПРАВОЧНИК!B:D,3,0)</f>
        <v>ИНОМАРКИ</v>
      </c>
      <c r="K4204" s="69" t="str">
        <f>VLOOKUP(СВОД2023[[#This Row],[ФО]],СПРАВОЧНИК!H:P,2,0)</f>
        <v>Северо-Западный ФО</v>
      </c>
    </row>
    <row r="4205" spans="1:11" x14ac:dyDescent="0.2">
      <c r="A4205" t="s">
        <v>600</v>
      </c>
      <c r="B4205" t="s">
        <v>592</v>
      </c>
      <c r="C4205" s="1" t="s">
        <v>119</v>
      </c>
      <c r="D4205" s="1" t="s">
        <v>1354</v>
      </c>
      <c r="E4205" s="2"/>
      <c r="F4205" s="3">
        <v>2</v>
      </c>
      <c r="G4205" s="2">
        <v>8</v>
      </c>
      <c r="H4205" s="3">
        <v>7</v>
      </c>
      <c r="I4205" s="69" t="str">
        <f>VLOOKUP(C4205,СПРАВОЧНИК!B:D,2,0)</f>
        <v>США</v>
      </c>
      <c r="J4205" s="69" t="str">
        <f>VLOOKUP(C4205,СПРАВОЧНИК!B:D,3,0)</f>
        <v>ИНОМАРКИ</v>
      </c>
      <c r="K4205" s="69" t="str">
        <f>VLOOKUP(СВОД2023[[#This Row],[ФО]],СПРАВОЧНИК!H:P,2,0)</f>
        <v>Северо-Западный ФО</v>
      </c>
    </row>
    <row r="4206" spans="1:11" x14ac:dyDescent="0.2">
      <c r="A4206" t="s">
        <v>600</v>
      </c>
      <c r="B4206" t="s">
        <v>592</v>
      </c>
      <c r="C4206" s="1" t="s">
        <v>119</v>
      </c>
      <c r="D4206" s="1" t="s">
        <v>1355</v>
      </c>
      <c r="E4206" s="2">
        <v>2</v>
      </c>
      <c r="F4206" s="3">
        <v>1</v>
      </c>
      <c r="G4206" s="2">
        <v>4</v>
      </c>
      <c r="H4206" s="3">
        <v>3</v>
      </c>
      <c r="I4206" s="69" t="str">
        <f>VLOOKUP(C4206,СПРАВОЧНИК!B:D,2,0)</f>
        <v>США</v>
      </c>
      <c r="J4206" s="69" t="str">
        <f>VLOOKUP(C4206,СПРАВОЧНИК!B:D,3,0)</f>
        <v>ИНОМАРКИ</v>
      </c>
      <c r="K4206" s="69" t="str">
        <f>VLOOKUP(СВОД2023[[#This Row],[ФО]],СПРАВОЧНИК!H:P,2,0)</f>
        <v>Северо-Западный ФО</v>
      </c>
    </row>
    <row r="4207" spans="1:11" x14ac:dyDescent="0.2">
      <c r="A4207" t="s">
        <v>600</v>
      </c>
      <c r="B4207" t="s">
        <v>592</v>
      </c>
      <c r="C4207" s="1" t="s">
        <v>119</v>
      </c>
      <c r="D4207" s="1" t="s">
        <v>2057</v>
      </c>
      <c r="E4207" s="2"/>
      <c r="F4207" s="3"/>
      <c r="G4207" s="2">
        <v>2</v>
      </c>
      <c r="H4207" s="3"/>
      <c r="I4207" s="69" t="str">
        <f>VLOOKUP(C4207,СПРАВОЧНИК!B:D,2,0)</f>
        <v>США</v>
      </c>
      <c r="J4207" s="69" t="str">
        <f>VLOOKUP(C4207,СПРАВОЧНИК!B:D,3,0)</f>
        <v>ИНОМАРКИ</v>
      </c>
      <c r="K4207" s="69" t="str">
        <f>VLOOKUP(СВОД2023[[#This Row],[ФО]],СПРАВОЧНИК!H:P,2,0)</f>
        <v>Северо-Западный ФО</v>
      </c>
    </row>
    <row r="4208" spans="1:11" x14ac:dyDescent="0.2">
      <c r="A4208" t="s">
        <v>600</v>
      </c>
      <c r="B4208" t="s">
        <v>592</v>
      </c>
      <c r="C4208" s="1" t="s">
        <v>119</v>
      </c>
      <c r="D4208" s="1" t="s">
        <v>2058</v>
      </c>
      <c r="E4208" s="2">
        <v>4</v>
      </c>
      <c r="F4208" s="3">
        <v>7</v>
      </c>
      <c r="G4208" s="2">
        <v>22</v>
      </c>
      <c r="H4208" s="3">
        <v>36</v>
      </c>
      <c r="I4208" s="69" t="str">
        <f>VLOOKUP(C4208,СПРАВОЧНИК!B:D,2,0)</f>
        <v>США</v>
      </c>
      <c r="J4208" s="69" t="str">
        <f>VLOOKUP(C4208,СПРАВОЧНИК!B:D,3,0)</f>
        <v>ИНОМАРКИ</v>
      </c>
      <c r="K4208" s="69" t="str">
        <f>VLOOKUP(СВОД2023[[#This Row],[ФО]],СПРАВОЧНИК!H:P,2,0)</f>
        <v>Северо-Западный ФО</v>
      </c>
    </row>
    <row r="4209" spans="1:11" x14ac:dyDescent="0.2">
      <c r="A4209" t="s">
        <v>600</v>
      </c>
      <c r="B4209" t="s">
        <v>592</v>
      </c>
      <c r="C4209" s="1" t="s">
        <v>119</v>
      </c>
      <c r="D4209" s="1" t="s">
        <v>2398</v>
      </c>
      <c r="E4209" s="2"/>
      <c r="F4209" s="3">
        <v>1</v>
      </c>
      <c r="G4209" s="2">
        <v>1</v>
      </c>
      <c r="H4209" s="3">
        <v>1</v>
      </c>
      <c r="I4209" s="69" t="str">
        <f>VLOOKUP(C4209,СПРАВОЧНИК!B:D,2,0)</f>
        <v>США</v>
      </c>
      <c r="J4209" s="69" t="str">
        <f>VLOOKUP(C4209,СПРАВОЧНИК!B:D,3,0)</f>
        <v>ИНОМАРКИ</v>
      </c>
      <c r="K4209" s="69" t="str">
        <f>VLOOKUP(СВОД2023[[#This Row],[ФО]],СПРАВОЧНИК!H:P,2,0)</f>
        <v>Северо-Западный ФО</v>
      </c>
    </row>
    <row r="4210" spans="1:11" x14ac:dyDescent="0.2">
      <c r="A4210" t="s">
        <v>600</v>
      </c>
      <c r="B4210" t="s">
        <v>592</v>
      </c>
      <c r="C4210" s="1" t="s">
        <v>119</v>
      </c>
      <c r="D4210" s="1" t="s">
        <v>1356</v>
      </c>
      <c r="E4210" s="2"/>
      <c r="F4210" s="3">
        <v>1</v>
      </c>
      <c r="G4210" s="2">
        <v>10</v>
      </c>
      <c r="H4210" s="3">
        <v>7</v>
      </c>
      <c r="I4210" s="69" t="str">
        <f>VLOOKUP(C4210,СПРАВОЧНИК!B:D,2,0)</f>
        <v>США</v>
      </c>
      <c r="J4210" s="69" t="str">
        <f>VLOOKUP(C4210,СПРАВОЧНИК!B:D,3,0)</f>
        <v>ИНОМАРКИ</v>
      </c>
      <c r="K4210" s="69" t="str">
        <f>VLOOKUP(СВОД2023[[#This Row],[ФО]],СПРАВОЧНИК!H:P,2,0)</f>
        <v>Северо-Западный ФО</v>
      </c>
    </row>
    <row r="4211" spans="1:11" x14ac:dyDescent="0.2">
      <c r="A4211" t="s">
        <v>600</v>
      </c>
      <c r="B4211" t="s">
        <v>592</v>
      </c>
      <c r="C4211" s="1" t="s">
        <v>119</v>
      </c>
      <c r="D4211" s="1" t="s">
        <v>2059</v>
      </c>
      <c r="E4211" s="2"/>
      <c r="F4211" s="3"/>
      <c r="G4211" s="2">
        <v>2</v>
      </c>
      <c r="H4211" s="3"/>
      <c r="I4211" s="69" t="str">
        <f>VLOOKUP(C4211,СПРАВОЧНИК!B:D,2,0)</f>
        <v>США</v>
      </c>
      <c r="J4211" s="69" t="str">
        <f>VLOOKUP(C4211,СПРАВОЧНИК!B:D,3,0)</f>
        <v>ИНОМАРКИ</v>
      </c>
      <c r="K4211" s="69" t="str">
        <f>VLOOKUP(СВОД2023[[#This Row],[ФО]],СПРАВОЧНИК!H:P,2,0)</f>
        <v>Северо-Западный ФО</v>
      </c>
    </row>
    <row r="4212" spans="1:11" x14ac:dyDescent="0.2">
      <c r="A4212" t="s">
        <v>600</v>
      </c>
      <c r="B4212" t="s">
        <v>592</v>
      </c>
      <c r="C4212" s="1" t="s">
        <v>119</v>
      </c>
      <c r="D4212" s="1" t="s">
        <v>645</v>
      </c>
      <c r="E4212" s="2">
        <v>6</v>
      </c>
      <c r="F4212" s="3">
        <v>4</v>
      </c>
      <c r="G4212" s="2">
        <v>29</v>
      </c>
      <c r="H4212" s="3">
        <v>28</v>
      </c>
      <c r="I4212" s="69" t="str">
        <f>VLOOKUP(C4212,СПРАВОЧНИК!B:D,2,0)</f>
        <v>США</v>
      </c>
      <c r="J4212" s="69" t="str">
        <f>VLOOKUP(C4212,СПРАВОЧНИК!B:D,3,0)</f>
        <v>ИНОМАРКИ</v>
      </c>
      <c r="K4212" s="69" t="str">
        <f>VLOOKUP(СВОД2023[[#This Row],[ФО]],СПРАВОЧНИК!H:P,2,0)</f>
        <v>Северо-Западный ФО</v>
      </c>
    </row>
    <row r="4213" spans="1:11" x14ac:dyDescent="0.2">
      <c r="A4213" t="s">
        <v>600</v>
      </c>
      <c r="B4213" t="s">
        <v>592</v>
      </c>
      <c r="C4213" s="1" t="s">
        <v>119</v>
      </c>
      <c r="D4213" s="1" t="s">
        <v>1357</v>
      </c>
      <c r="E4213" s="2">
        <v>12</v>
      </c>
      <c r="F4213" s="3">
        <v>19</v>
      </c>
      <c r="G4213" s="2">
        <v>65</v>
      </c>
      <c r="H4213" s="3">
        <v>65</v>
      </c>
      <c r="I4213" s="69" t="str">
        <f>VLOOKUP(C4213,СПРАВОЧНИК!B:D,2,0)</f>
        <v>США</v>
      </c>
      <c r="J4213" s="69" t="str">
        <f>VLOOKUP(C4213,СПРАВОЧНИК!B:D,3,0)</f>
        <v>ИНОМАРКИ</v>
      </c>
      <c r="K4213" s="69" t="str">
        <f>VLOOKUP(СВОД2023[[#This Row],[ФО]],СПРАВОЧНИК!H:P,2,0)</f>
        <v>Северо-Западный ФО</v>
      </c>
    </row>
    <row r="4214" spans="1:11" x14ac:dyDescent="0.2">
      <c r="A4214" t="s">
        <v>600</v>
      </c>
      <c r="B4214" t="s">
        <v>592</v>
      </c>
      <c r="C4214" s="1" t="s">
        <v>119</v>
      </c>
      <c r="D4214" s="1" t="s">
        <v>2399</v>
      </c>
      <c r="E4214" s="2">
        <v>1</v>
      </c>
      <c r="F4214" s="3"/>
      <c r="G4214" s="2">
        <v>2</v>
      </c>
      <c r="H4214" s="3"/>
      <c r="I4214" s="69" t="str">
        <f>VLOOKUP(C4214,СПРАВОЧНИК!B:D,2,0)</f>
        <v>США</v>
      </c>
      <c r="J4214" s="69" t="str">
        <f>VLOOKUP(C4214,СПРАВОЧНИК!B:D,3,0)</f>
        <v>ИНОМАРКИ</v>
      </c>
      <c r="K4214" s="69" t="str">
        <f>VLOOKUP(СВОД2023[[#This Row],[ФО]],СПРАВОЧНИК!H:P,2,0)</f>
        <v>Северо-Западный ФО</v>
      </c>
    </row>
    <row r="4215" spans="1:11" x14ac:dyDescent="0.2">
      <c r="A4215" t="s">
        <v>600</v>
      </c>
      <c r="B4215" t="s">
        <v>592</v>
      </c>
      <c r="C4215" s="1" t="s">
        <v>119</v>
      </c>
      <c r="D4215" s="1" t="s">
        <v>1358</v>
      </c>
      <c r="E4215" s="2">
        <v>15</v>
      </c>
      <c r="F4215" s="3">
        <v>8</v>
      </c>
      <c r="G4215" s="2">
        <v>51</v>
      </c>
      <c r="H4215" s="3">
        <v>48</v>
      </c>
      <c r="I4215" s="69" t="str">
        <f>VLOOKUP(C4215,СПРАВОЧНИК!B:D,2,0)</f>
        <v>США</v>
      </c>
      <c r="J4215" s="69" t="str">
        <f>VLOOKUP(C4215,СПРАВОЧНИК!B:D,3,0)</f>
        <v>ИНОМАРКИ</v>
      </c>
      <c r="K4215" s="69" t="str">
        <f>VLOOKUP(СВОД2023[[#This Row],[ФО]],СПРАВОЧНИК!H:P,2,0)</f>
        <v>Северо-Западный ФО</v>
      </c>
    </row>
    <row r="4216" spans="1:11" x14ac:dyDescent="0.2">
      <c r="A4216" t="s">
        <v>600</v>
      </c>
      <c r="B4216" t="s">
        <v>592</v>
      </c>
      <c r="C4216" s="1" t="s">
        <v>119</v>
      </c>
      <c r="D4216" s="1" t="s">
        <v>2060</v>
      </c>
      <c r="E4216" s="2"/>
      <c r="F4216" s="3"/>
      <c r="G4216" s="2">
        <v>4</v>
      </c>
      <c r="H4216" s="3">
        <v>3</v>
      </c>
      <c r="I4216" s="69" t="str">
        <f>VLOOKUP(C4216,СПРАВОЧНИК!B:D,2,0)</f>
        <v>США</v>
      </c>
      <c r="J4216" s="69" t="str">
        <f>VLOOKUP(C4216,СПРАВОЧНИК!B:D,3,0)</f>
        <v>ИНОМАРКИ</v>
      </c>
      <c r="K4216" s="69" t="str">
        <f>VLOOKUP(СВОД2023[[#This Row],[ФО]],СПРАВОЧНИК!H:P,2,0)</f>
        <v>Северо-Западный ФО</v>
      </c>
    </row>
    <row r="4217" spans="1:11" x14ac:dyDescent="0.2">
      <c r="A4217" t="s">
        <v>600</v>
      </c>
      <c r="B4217" t="s">
        <v>592</v>
      </c>
      <c r="C4217" s="1" t="s">
        <v>119</v>
      </c>
      <c r="D4217" s="1" t="s">
        <v>1359</v>
      </c>
      <c r="E4217" s="2">
        <v>5</v>
      </c>
      <c r="F4217" s="3">
        <v>6</v>
      </c>
      <c r="G4217" s="2">
        <v>39</v>
      </c>
      <c r="H4217" s="3">
        <v>41</v>
      </c>
      <c r="I4217" s="69" t="str">
        <f>VLOOKUP(C4217,СПРАВОЧНИК!B:D,2,0)</f>
        <v>США</v>
      </c>
      <c r="J4217" s="69" t="str">
        <f>VLOOKUP(C4217,СПРАВОЧНИК!B:D,3,0)</f>
        <v>ИНОМАРКИ</v>
      </c>
      <c r="K4217" s="69" t="str">
        <f>VLOOKUP(СВОД2023[[#This Row],[ФО]],СПРАВОЧНИК!H:P,2,0)</f>
        <v>Северо-Западный ФО</v>
      </c>
    </row>
    <row r="4218" spans="1:11" x14ac:dyDescent="0.2">
      <c r="A4218" t="s">
        <v>600</v>
      </c>
      <c r="B4218" t="s">
        <v>592</v>
      </c>
      <c r="C4218" s="1" t="s">
        <v>119</v>
      </c>
      <c r="D4218" s="1" t="s">
        <v>2400</v>
      </c>
      <c r="E4218" s="2"/>
      <c r="F4218" s="3"/>
      <c r="G4218" s="2">
        <v>1</v>
      </c>
      <c r="H4218" s="3"/>
      <c r="I4218" s="69" t="str">
        <f>VLOOKUP(C4218,СПРАВОЧНИК!B:D,2,0)</f>
        <v>США</v>
      </c>
      <c r="J4218" s="69" t="str">
        <f>VLOOKUP(C4218,СПРАВОЧНИК!B:D,3,0)</f>
        <v>ИНОМАРКИ</v>
      </c>
      <c r="K4218" s="69" t="str">
        <f>VLOOKUP(СВОД2023[[#This Row],[ФО]],СПРАВОЧНИК!H:P,2,0)</f>
        <v>Северо-Западный ФО</v>
      </c>
    </row>
    <row r="4219" spans="1:11" x14ac:dyDescent="0.2">
      <c r="A4219" t="s">
        <v>600</v>
      </c>
      <c r="B4219" t="s">
        <v>592</v>
      </c>
      <c r="C4219" s="1" t="s">
        <v>119</v>
      </c>
      <c r="D4219" s="1" t="s">
        <v>120</v>
      </c>
      <c r="E4219" s="2">
        <v>17</v>
      </c>
      <c r="F4219" s="3">
        <v>13</v>
      </c>
      <c r="G4219" s="2">
        <v>109</v>
      </c>
      <c r="H4219" s="3">
        <v>120</v>
      </c>
      <c r="I4219" s="69" t="str">
        <f>VLOOKUP(C4219,СПРАВОЧНИК!B:D,2,0)</f>
        <v>США</v>
      </c>
      <c r="J4219" s="69" t="str">
        <f>VLOOKUP(C4219,СПРАВОЧНИК!B:D,3,0)</f>
        <v>ИНОМАРКИ</v>
      </c>
      <c r="K4219" s="69" t="str">
        <f>VLOOKUP(СВОД2023[[#This Row],[ФО]],СПРАВОЧНИК!H:P,2,0)</f>
        <v>Северо-Западный ФО</v>
      </c>
    </row>
    <row r="4220" spans="1:11" x14ac:dyDescent="0.2">
      <c r="A4220" t="s">
        <v>600</v>
      </c>
      <c r="B4220" t="s">
        <v>592</v>
      </c>
      <c r="C4220" s="1" t="s">
        <v>121</v>
      </c>
      <c r="D4220" s="1" t="s">
        <v>2061</v>
      </c>
      <c r="E4220" s="2">
        <v>9</v>
      </c>
      <c r="F4220" s="3">
        <v>5</v>
      </c>
      <c r="G4220" s="2">
        <v>47</v>
      </c>
      <c r="H4220" s="3">
        <v>28</v>
      </c>
      <c r="I4220" s="69" t="str">
        <f>VLOOKUP(C4220,СПРАВОЧНИК!B:D,2,0)</f>
        <v>ЕВРОПА</v>
      </c>
      <c r="J4220" s="69" t="str">
        <f>VLOOKUP(C4220,СПРАВОЧНИК!B:D,3,0)</f>
        <v>ИНОМАРКИ</v>
      </c>
      <c r="K4220" s="69" t="str">
        <f>VLOOKUP(СВОД2023[[#This Row],[ФО]],СПРАВОЧНИК!H:P,2,0)</f>
        <v>Северо-Западный ФО</v>
      </c>
    </row>
    <row r="4221" spans="1:11" x14ac:dyDescent="0.2">
      <c r="A4221" t="s">
        <v>600</v>
      </c>
      <c r="B4221" t="s">
        <v>592</v>
      </c>
      <c r="C4221" s="1" t="s">
        <v>121</v>
      </c>
      <c r="D4221" s="1" t="s">
        <v>2062</v>
      </c>
      <c r="E4221" s="2">
        <v>5</v>
      </c>
      <c r="F4221" s="3">
        <v>6</v>
      </c>
      <c r="G4221" s="2">
        <v>27</v>
      </c>
      <c r="H4221" s="3">
        <v>21</v>
      </c>
      <c r="I4221" s="69" t="str">
        <f>VLOOKUP(C4221,СПРАВОЧНИК!B:D,2,0)</f>
        <v>ЕВРОПА</v>
      </c>
      <c r="J4221" s="69" t="str">
        <f>VLOOKUP(C4221,СПРАВОЧНИК!B:D,3,0)</f>
        <v>ИНОМАРКИ</v>
      </c>
      <c r="K4221" s="69" t="str">
        <f>VLOOKUP(СВОД2023[[#This Row],[ФО]],СПРАВОЧНИК!H:P,2,0)</f>
        <v>Северо-Западный ФО</v>
      </c>
    </row>
    <row r="4222" spans="1:11" x14ac:dyDescent="0.2">
      <c r="A4222" t="s">
        <v>600</v>
      </c>
      <c r="B4222" t="s">
        <v>592</v>
      </c>
      <c r="C4222" s="1" t="s">
        <v>121</v>
      </c>
      <c r="D4222" s="1" t="s">
        <v>1360</v>
      </c>
      <c r="E4222" s="2">
        <v>28</v>
      </c>
      <c r="F4222" s="3">
        <v>15</v>
      </c>
      <c r="G4222" s="2">
        <v>182</v>
      </c>
      <c r="H4222" s="3">
        <v>136</v>
      </c>
      <c r="I4222" s="69" t="str">
        <f>VLOOKUP(C4222,СПРАВОЧНИК!B:D,2,0)</f>
        <v>ЕВРОПА</v>
      </c>
      <c r="J4222" s="69" t="str">
        <f>VLOOKUP(C4222,СПРАВОЧНИК!B:D,3,0)</f>
        <v>ИНОМАРКИ</v>
      </c>
      <c r="K4222" s="69" t="str">
        <f>VLOOKUP(СВОД2023[[#This Row],[ФО]],СПРАВОЧНИК!H:P,2,0)</f>
        <v>Северо-Западный ФО</v>
      </c>
    </row>
    <row r="4223" spans="1:11" x14ac:dyDescent="0.2">
      <c r="A4223" t="s">
        <v>600</v>
      </c>
      <c r="B4223" t="s">
        <v>592</v>
      </c>
      <c r="C4223" s="1" t="s">
        <v>121</v>
      </c>
      <c r="D4223" s="1" t="s">
        <v>122</v>
      </c>
      <c r="E4223" s="2">
        <v>5</v>
      </c>
      <c r="F4223" s="3">
        <v>2</v>
      </c>
      <c r="G4223" s="2">
        <v>23</v>
      </c>
      <c r="H4223" s="3">
        <v>7</v>
      </c>
      <c r="I4223" s="69" t="str">
        <f>VLOOKUP(C4223,СПРАВОЧНИК!B:D,2,0)</f>
        <v>ЕВРОПА</v>
      </c>
      <c r="J4223" s="69" t="str">
        <f>VLOOKUP(C4223,СПРАВОЧНИК!B:D,3,0)</f>
        <v>ИНОМАРКИ</v>
      </c>
      <c r="K4223" s="69" t="str">
        <f>VLOOKUP(СВОД2023[[#This Row],[ФО]],СПРАВОЧНИК!H:P,2,0)</f>
        <v>Северо-Западный ФО</v>
      </c>
    </row>
    <row r="4224" spans="1:11" x14ac:dyDescent="0.2">
      <c r="A4224" t="s">
        <v>600</v>
      </c>
      <c r="B4224" t="s">
        <v>592</v>
      </c>
      <c r="C4224" s="1" t="s">
        <v>121</v>
      </c>
      <c r="D4224" s="1" t="s">
        <v>2063</v>
      </c>
      <c r="E4224" s="2">
        <v>11</v>
      </c>
      <c r="F4224" s="3">
        <v>10</v>
      </c>
      <c r="G4224" s="2">
        <v>78</v>
      </c>
      <c r="H4224" s="3">
        <v>68</v>
      </c>
      <c r="I4224" s="69" t="str">
        <f>VLOOKUP(C4224,СПРАВОЧНИК!B:D,2,0)</f>
        <v>ЕВРОПА</v>
      </c>
      <c r="J4224" s="69" t="str">
        <f>VLOOKUP(C4224,СПРАВОЧНИК!B:D,3,0)</f>
        <v>ИНОМАРКИ</v>
      </c>
      <c r="K4224" s="69" t="str">
        <f>VLOOKUP(СВОД2023[[#This Row],[ФО]],СПРАВОЧНИК!H:P,2,0)</f>
        <v>Северо-Западный ФО</v>
      </c>
    </row>
    <row r="4225" spans="1:11" x14ac:dyDescent="0.2">
      <c r="A4225" t="s">
        <v>600</v>
      </c>
      <c r="B4225" t="s">
        <v>592</v>
      </c>
      <c r="C4225" s="1" t="s">
        <v>121</v>
      </c>
      <c r="D4225" s="1" t="s">
        <v>2401</v>
      </c>
      <c r="E4225" s="2">
        <v>1</v>
      </c>
      <c r="F4225" s="3">
        <v>1</v>
      </c>
      <c r="G4225" s="2">
        <v>1</v>
      </c>
      <c r="H4225" s="3">
        <v>3</v>
      </c>
      <c r="I4225" s="69" t="str">
        <f>VLOOKUP(C4225,СПРАВОЧНИК!B:D,2,0)</f>
        <v>ЕВРОПА</v>
      </c>
      <c r="J4225" s="69" t="str">
        <f>VLOOKUP(C4225,СПРАВОЧНИК!B:D,3,0)</f>
        <v>ИНОМАРКИ</v>
      </c>
      <c r="K4225" s="69" t="str">
        <f>VLOOKUP(СВОД2023[[#This Row],[ФО]],СПРАВОЧНИК!H:P,2,0)</f>
        <v>Северо-Западный ФО</v>
      </c>
    </row>
    <row r="4226" spans="1:11" x14ac:dyDescent="0.2">
      <c r="A4226" t="s">
        <v>600</v>
      </c>
      <c r="B4226" t="s">
        <v>592</v>
      </c>
      <c r="C4226" s="1" t="s">
        <v>121</v>
      </c>
      <c r="D4226" s="1" t="s">
        <v>123</v>
      </c>
      <c r="E4226" s="2">
        <v>160</v>
      </c>
      <c r="F4226" s="3">
        <v>126</v>
      </c>
      <c r="G4226" s="2">
        <v>890</v>
      </c>
      <c r="H4226" s="3">
        <v>672</v>
      </c>
      <c r="I4226" s="69" t="str">
        <f>VLOOKUP(C4226,СПРАВОЧНИК!B:D,2,0)</f>
        <v>ЕВРОПА</v>
      </c>
      <c r="J4226" s="69" t="str">
        <f>VLOOKUP(C4226,СПРАВОЧНИК!B:D,3,0)</f>
        <v>ИНОМАРКИ</v>
      </c>
      <c r="K4226" s="69" t="str">
        <f>VLOOKUP(СВОД2023[[#This Row],[ФО]],СПРАВОЧНИК!H:P,2,0)</f>
        <v>Северо-Западный ФО</v>
      </c>
    </row>
    <row r="4227" spans="1:11" x14ac:dyDescent="0.2">
      <c r="A4227" t="s">
        <v>600</v>
      </c>
      <c r="B4227" t="s">
        <v>592</v>
      </c>
      <c r="C4227" s="1" t="s">
        <v>121</v>
      </c>
      <c r="D4227" s="1" t="s">
        <v>2064</v>
      </c>
      <c r="E4227" s="2">
        <v>2</v>
      </c>
      <c r="F4227" s="3">
        <v>2</v>
      </c>
      <c r="G4227" s="2">
        <v>13</v>
      </c>
      <c r="H4227" s="3">
        <v>15</v>
      </c>
      <c r="I4227" s="69" t="str">
        <f>VLOOKUP(C4227,СПРАВОЧНИК!B:D,2,0)</f>
        <v>ЕВРОПА</v>
      </c>
      <c r="J4227" s="69" t="str">
        <f>VLOOKUP(C4227,СПРАВОЧНИК!B:D,3,0)</f>
        <v>ИНОМАРКИ</v>
      </c>
      <c r="K4227" s="69" t="str">
        <f>VLOOKUP(СВОД2023[[#This Row],[ФО]],СПРАВОЧНИК!H:P,2,0)</f>
        <v>Северо-Западный ФО</v>
      </c>
    </row>
    <row r="4228" spans="1:11" x14ac:dyDescent="0.2">
      <c r="A4228" t="s">
        <v>600</v>
      </c>
      <c r="B4228" t="s">
        <v>592</v>
      </c>
      <c r="C4228" s="1" t="s">
        <v>121</v>
      </c>
      <c r="D4228" s="1" t="s">
        <v>1361</v>
      </c>
      <c r="E4228" s="2">
        <v>40</v>
      </c>
      <c r="F4228" s="3">
        <v>27</v>
      </c>
      <c r="G4228" s="2">
        <v>176</v>
      </c>
      <c r="H4228" s="3">
        <v>136</v>
      </c>
      <c r="I4228" s="69" t="str">
        <f>VLOOKUP(C4228,СПРАВОЧНИК!B:D,2,0)</f>
        <v>ЕВРОПА</v>
      </c>
      <c r="J4228" s="69" t="str">
        <f>VLOOKUP(C4228,СПРАВОЧНИК!B:D,3,0)</f>
        <v>ИНОМАРКИ</v>
      </c>
      <c r="K4228" s="69" t="str">
        <f>VLOOKUP(СВОД2023[[#This Row],[ФО]],СПРАВОЧНИК!H:P,2,0)</f>
        <v>Северо-Западный ФО</v>
      </c>
    </row>
    <row r="4229" spans="1:11" x14ac:dyDescent="0.2">
      <c r="A4229" t="s">
        <v>600</v>
      </c>
      <c r="B4229" t="s">
        <v>592</v>
      </c>
      <c r="C4229" s="1" t="s">
        <v>121</v>
      </c>
      <c r="D4229" s="1" t="s">
        <v>1362</v>
      </c>
      <c r="E4229" s="2">
        <v>38</v>
      </c>
      <c r="F4229" s="3">
        <v>31</v>
      </c>
      <c r="G4229" s="2">
        <v>212</v>
      </c>
      <c r="H4229" s="3">
        <v>155</v>
      </c>
      <c r="I4229" s="69" t="str">
        <f>VLOOKUP(C4229,СПРАВОЧНИК!B:D,2,0)</f>
        <v>ЕВРОПА</v>
      </c>
      <c r="J4229" s="69" t="str">
        <f>VLOOKUP(C4229,СПРАВОЧНИК!B:D,3,0)</f>
        <v>ИНОМАРКИ</v>
      </c>
      <c r="K4229" s="69" t="str">
        <f>VLOOKUP(СВОД2023[[#This Row],[ФО]],СПРАВОЧНИК!H:P,2,0)</f>
        <v>Северо-Западный ФО</v>
      </c>
    </row>
    <row r="4230" spans="1:11" x14ac:dyDescent="0.2">
      <c r="A4230" t="s">
        <v>600</v>
      </c>
      <c r="B4230" t="s">
        <v>592</v>
      </c>
      <c r="C4230" s="1" t="s">
        <v>121</v>
      </c>
      <c r="D4230" s="1" t="s">
        <v>124</v>
      </c>
      <c r="E4230" s="2">
        <v>12</v>
      </c>
      <c r="F4230" s="3">
        <v>2</v>
      </c>
      <c r="G4230" s="2">
        <v>64</v>
      </c>
      <c r="H4230" s="3">
        <v>9</v>
      </c>
      <c r="I4230" s="69" t="str">
        <f>VLOOKUP(C4230,СПРАВОЧНИК!B:D,2,0)</f>
        <v>ЕВРОПА</v>
      </c>
      <c r="J4230" s="69" t="str">
        <f>VLOOKUP(C4230,СПРАВОЧНИК!B:D,3,0)</f>
        <v>ИНОМАРКИ</v>
      </c>
      <c r="K4230" s="69" t="str">
        <f>VLOOKUP(СВОД2023[[#This Row],[ФО]],СПРАВОЧНИК!H:P,2,0)</f>
        <v>Северо-Западный ФО</v>
      </c>
    </row>
    <row r="4231" spans="1:11" x14ac:dyDescent="0.2">
      <c r="A4231" t="s">
        <v>600</v>
      </c>
      <c r="B4231" t="s">
        <v>592</v>
      </c>
      <c r="C4231" s="1" t="s">
        <v>121</v>
      </c>
      <c r="D4231" s="1" t="s">
        <v>2066</v>
      </c>
      <c r="E4231" s="2">
        <v>1</v>
      </c>
      <c r="F4231" s="3"/>
      <c r="G4231" s="2">
        <v>3</v>
      </c>
      <c r="H4231" s="3">
        <v>4</v>
      </c>
      <c r="I4231" s="69" t="str">
        <f>VLOOKUP(C4231,СПРАВОЧНИК!B:D,2,0)</f>
        <v>ЕВРОПА</v>
      </c>
      <c r="J4231" s="69" t="str">
        <f>VLOOKUP(C4231,СПРАВОЧНИК!B:D,3,0)</f>
        <v>ИНОМАРКИ</v>
      </c>
      <c r="K4231" s="69" t="str">
        <f>VLOOKUP(СВОД2023[[#This Row],[ФО]],СПРАВОЧНИК!H:P,2,0)</f>
        <v>Северо-Западный ФО</v>
      </c>
    </row>
    <row r="4232" spans="1:11" x14ac:dyDescent="0.2">
      <c r="A4232" t="s">
        <v>600</v>
      </c>
      <c r="B4232" t="s">
        <v>592</v>
      </c>
      <c r="C4232" s="1" t="s">
        <v>121</v>
      </c>
      <c r="D4232" s="1" t="s">
        <v>1363</v>
      </c>
      <c r="E4232" s="2">
        <v>3</v>
      </c>
      <c r="F4232" s="3">
        <v>2</v>
      </c>
      <c r="G4232" s="2">
        <v>27</v>
      </c>
      <c r="H4232" s="3">
        <v>35</v>
      </c>
      <c r="I4232" s="69" t="str">
        <f>VLOOKUP(C4232,СПРАВОЧНИК!B:D,2,0)</f>
        <v>ЕВРОПА</v>
      </c>
      <c r="J4232" s="69" t="str">
        <f>VLOOKUP(C4232,СПРАВОЧНИК!B:D,3,0)</f>
        <v>ИНОМАРКИ</v>
      </c>
      <c r="K4232" s="69" t="str">
        <f>VLOOKUP(СВОД2023[[#This Row],[ФО]],СПРАВОЧНИК!H:P,2,0)</f>
        <v>Северо-Западный ФО</v>
      </c>
    </row>
    <row r="4233" spans="1:11" x14ac:dyDescent="0.2">
      <c r="A4233" t="s">
        <v>600</v>
      </c>
      <c r="B4233" t="s">
        <v>592</v>
      </c>
      <c r="C4233" s="1" t="s">
        <v>121</v>
      </c>
      <c r="D4233" s="1" t="s">
        <v>1364</v>
      </c>
      <c r="E4233" s="2">
        <v>6</v>
      </c>
      <c r="F4233" s="3">
        <v>5</v>
      </c>
      <c r="G4233" s="2">
        <v>36</v>
      </c>
      <c r="H4233" s="3">
        <v>27</v>
      </c>
      <c r="I4233" s="69" t="str">
        <f>VLOOKUP(C4233,СПРАВОЧНИК!B:D,2,0)</f>
        <v>ЕВРОПА</v>
      </c>
      <c r="J4233" s="69" t="str">
        <f>VLOOKUP(C4233,СПРАВОЧНИК!B:D,3,0)</f>
        <v>ИНОМАРКИ</v>
      </c>
      <c r="K4233" s="69" t="str">
        <f>VLOOKUP(СВОД2023[[#This Row],[ФО]],СПРАВОЧНИК!H:P,2,0)</f>
        <v>Северо-Западный ФО</v>
      </c>
    </row>
    <row r="4234" spans="1:11" x14ac:dyDescent="0.2">
      <c r="A4234" t="s">
        <v>600</v>
      </c>
      <c r="B4234" t="s">
        <v>592</v>
      </c>
      <c r="C4234" s="1" t="s">
        <v>121</v>
      </c>
      <c r="D4234" s="1" t="s">
        <v>2402</v>
      </c>
      <c r="E4234" s="2"/>
      <c r="F4234" s="3"/>
      <c r="G4234" s="2"/>
      <c r="H4234" s="3">
        <v>1</v>
      </c>
      <c r="I4234" s="69" t="str">
        <f>VLOOKUP(C4234,СПРАВОЧНИК!B:D,2,0)</f>
        <v>ЕВРОПА</v>
      </c>
      <c r="J4234" s="69" t="str">
        <f>VLOOKUP(C4234,СПРАВОЧНИК!B:D,3,0)</f>
        <v>ИНОМАРКИ</v>
      </c>
      <c r="K4234" s="69" t="str">
        <f>VLOOKUP(СВОД2023[[#This Row],[ФО]],СПРАВОЧНИК!H:P,2,0)</f>
        <v>Северо-Западный ФО</v>
      </c>
    </row>
    <row r="4235" spans="1:11" x14ac:dyDescent="0.2">
      <c r="A4235" t="s">
        <v>600</v>
      </c>
      <c r="B4235" t="s">
        <v>592</v>
      </c>
      <c r="C4235" s="1" t="s">
        <v>121</v>
      </c>
      <c r="D4235" s="1" t="s">
        <v>2403</v>
      </c>
      <c r="E4235" s="2"/>
      <c r="F4235" s="3"/>
      <c r="G4235" s="2">
        <v>1</v>
      </c>
      <c r="H4235" s="3"/>
      <c r="I4235" s="69" t="str">
        <f>VLOOKUP(C4235,СПРАВОЧНИК!B:D,2,0)</f>
        <v>ЕВРОПА</v>
      </c>
      <c r="J4235" s="69" t="str">
        <f>VLOOKUP(C4235,СПРАВОЧНИК!B:D,3,0)</f>
        <v>ИНОМАРКИ</v>
      </c>
      <c r="K4235" s="69" t="str">
        <f>VLOOKUP(СВОД2023[[#This Row],[ФО]],СПРАВОЧНИК!H:P,2,0)</f>
        <v>Северо-Западный ФО</v>
      </c>
    </row>
    <row r="4236" spans="1:11" x14ac:dyDescent="0.2">
      <c r="A4236" t="s">
        <v>600</v>
      </c>
      <c r="B4236" t="s">
        <v>592</v>
      </c>
      <c r="C4236" s="1" t="s">
        <v>121</v>
      </c>
      <c r="D4236" s="1" t="s">
        <v>2404</v>
      </c>
      <c r="E4236" s="2"/>
      <c r="F4236" s="3"/>
      <c r="G4236" s="2">
        <v>1</v>
      </c>
      <c r="H4236" s="3">
        <v>3</v>
      </c>
      <c r="I4236" s="69" t="str">
        <f>VLOOKUP(C4236,СПРАВОЧНИК!B:D,2,0)</f>
        <v>ЕВРОПА</v>
      </c>
      <c r="J4236" s="69" t="str">
        <f>VLOOKUP(C4236,СПРАВОЧНИК!B:D,3,0)</f>
        <v>ИНОМАРКИ</v>
      </c>
      <c r="K4236" s="69" t="str">
        <f>VLOOKUP(СВОД2023[[#This Row],[ФО]],СПРАВОЧНИК!H:P,2,0)</f>
        <v>Северо-Западный ФО</v>
      </c>
    </row>
    <row r="4237" spans="1:11" x14ac:dyDescent="0.2">
      <c r="A4237" t="s">
        <v>600</v>
      </c>
      <c r="B4237" t="s">
        <v>592</v>
      </c>
      <c r="C4237" s="1" t="s">
        <v>121</v>
      </c>
      <c r="D4237" s="1" t="s">
        <v>1365</v>
      </c>
      <c r="E4237" s="2">
        <v>4</v>
      </c>
      <c r="F4237" s="3">
        <v>3</v>
      </c>
      <c r="G4237" s="2">
        <v>22</v>
      </c>
      <c r="H4237" s="3">
        <v>19</v>
      </c>
      <c r="I4237" s="69" t="str">
        <f>VLOOKUP(C4237,СПРАВОЧНИК!B:D,2,0)</f>
        <v>ЕВРОПА</v>
      </c>
      <c r="J4237" s="69" t="str">
        <f>VLOOKUP(C4237,СПРАВОЧНИК!B:D,3,0)</f>
        <v>ИНОМАРКИ</v>
      </c>
      <c r="K4237" s="69" t="str">
        <f>VLOOKUP(СВОД2023[[#This Row],[ФО]],СПРАВОЧНИК!H:P,2,0)</f>
        <v>Северо-Западный ФО</v>
      </c>
    </row>
    <row r="4238" spans="1:11" x14ac:dyDescent="0.2">
      <c r="A4238" t="s">
        <v>600</v>
      </c>
      <c r="B4238" t="s">
        <v>592</v>
      </c>
      <c r="C4238" s="1" t="s">
        <v>121</v>
      </c>
      <c r="D4238" s="1" t="s">
        <v>1366</v>
      </c>
      <c r="E4238" s="2">
        <v>11</v>
      </c>
      <c r="F4238" s="3">
        <v>6</v>
      </c>
      <c r="G4238" s="2">
        <v>58</v>
      </c>
      <c r="H4238" s="3">
        <v>34</v>
      </c>
      <c r="I4238" s="69" t="str">
        <f>VLOOKUP(C4238,СПРАВОЧНИК!B:D,2,0)</f>
        <v>ЕВРОПА</v>
      </c>
      <c r="J4238" s="69" t="str">
        <f>VLOOKUP(C4238,СПРАВОЧНИК!B:D,3,0)</f>
        <v>ИНОМАРКИ</v>
      </c>
      <c r="K4238" s="69" t="str">
        <f>VLOOKUP(СВОД2023[[#This Row],[ФО]],СПРАВОЧНИК!H:P,2,0)</f>
        <v>Северо-Западный ФО</v>
      </c>
    </row>
    <row r="4239" spans="1:11" x14ac:dyDescent="0.2">
      <c r="A4239" t="s">
        <v>600</v>
      </c>
      <c r="B4239" t="s">
        <v>592</v>
      </c>
      <c r="C4239" s="1" t="s">
        <v>121</v>
      </c>
      <c r="D4239" s="1" t="s">
        <v>1367</v>
      </c>
      <c r="E4239" s="2">
        <v>4</v>
      </c>
      <c r="F4239" s="3">
        <v>1</v>
      </c>
      <c r="G4239" s="2">
        <v>21</v>
      </c>
      <c r="H4239" s="3">
        <v>13</v>
      </c>
      <c r="I4239" s="69" t="str">
        <f>VLOOKUP(C4239,СПРАВОЧНИК!B:D,2,0)</f>
        <v>ЕВРОПА</v>
      </c>
      <c r="J4239" s="69" t="str">
        <f>VLOOKUP(C4239,СПРАВОЧНИК!B:D,3,0)</f>
        <v>ИНОМАРКИ</v>
      </c>
      <c r="K4239" s="69" t="str">
        <f>VLOOKUP(СВОД2023[[#This Row],[ФО]],СПРАВОЧНИК!H:P,2,0)</f>
        <v>Северо-Западный ФО</v>
      </c>
    </row>
    <row r="4240" spans="1:11" x14ac:dyDescent="0.2">
      <c r="A4240" t="s">
        <v>600</v>
      </c>
      <c r="B4240" t="s">
        <v>592</v>
      </c>
      <c r="C4240" s="1" t="s">
        <v>121</v>
      </c>
      <c r="D4240" s="1" t="s">
        <v>2405</v>
      </c>
      <c r="E4240" s="2">
        <v>2</v>
      </c>
      <c r="F4240" s="3"/>
      <c r="G4240" s="2">
        <v>12</v>
      </c>
      <c r="H4240" s="3">
        <v>1</v>
      </c>
      <c r="I4240" s="69" t="str">
        <f>VLOOKUP(C4240,СПРАВОЧНИК!B:D,2,0)</f>
        <v>ЕВРОПА</v>
      </c>
      <c r="J4240" s="69" t="str">
        <f>VLOOKUP(C4240,СПРАВОЧНИК!B:D,3,0)</f>
        <v>ИНОМАРКИ</v>
      </c>
      <c r="K4240" s="69" t="str">
        <f>VLOOKUP(СВОД2023[[#This Row],[ФО]],СПРАВОЧНИК!H:P,2,0)</f>
        <v>Северо-Западный ФО</v>
      </c>
    </row>
    <row r="4241" spans="1:11" x14ac:dyDescent="0.2">
      <c r="A4241" t="s">
        <v>600</v>
      </c>
      <c r="B4241" t="s">
        <v>592</v>
      </c>
      <c r="C4241" s="1" t="s">
        <v>121</v>
      </c>
      <c r="D4241" s="1" t="s">
        <v>2069</v>
      </c>
      <c r="E4241" s="2"/>
      <c r="F4241" s="3">
        <v>1</v>
      </c>
      <c r="G4241" s="2">
        <v>1</v>
      </c>
      <c r="H4241" s="3">
        <v>1</v>
      </c>
      <c r="I4241" s="69" t="str">
        <f>VLOOKUP(C4241,СПРАВОЧНИК!B:D,2,0)</f>
        <v>ЕВРОПА</v>
      </c>
      <c r="J4241" s="69" t="str">
        <f>VLOOKUP(C4241,СПРАВОЧНИК!B:D,3,0)</f>
        <v>ИНОМАРКИ</v>
      </c>
      <c r="K4241" s="69" t="str">
        <f>VLOOKUP(СВОД2023[[#This Row],[ФО]],СПРАВОЧНИК!H:P,2,0)</f>
        <v>Северо-Западный ФО</v>
      </c>
    </row>
    <row r="4242" spans="1:11" x14ac:dyDescent="0.2">
      <c r="A4242" t="s">
        <v>600</v>
      </c>
      <c r="B4242" t="s">
        <v>592</v>
      </c>
      <c r="C4242" s="1" t="s">
        <v>121</v>
      </c>
      <c r="D4242" s="1" t="s">
        <v>2406</v>
      </c>
      <c r="E4242" s="2"/>
      <c r="F4242" s="3"/>
      <c r="G4242" s="2">
        <v>2</v>
      </c>
      <c r="H4242" s="3">
        <v>6</v>
      </c>
      <c r="I4242" s="69" t="str">
        <f>VLOOKUP(C4242,СПРАВОЧНИК!B:D,2,0)</f>
        <v>ЕВРОПА</v>
      </c>
      <c r="J4242" s="69" t="str">
        <f>VLOOKUP(C4242,СПРАВОЧНИК!B:D,3,0)</f>
        <v>ИНОМАРКИ</v>
      </c>
      <c r="K4242" s="69" t="str">
        <f>VLOOKUP(СВОД2023[[#This Row],[ФО]],СПРАВОЧНИК!H:P,2,0)</f>
        <v>Северо-Западный ФО</v>
      </c>
    </row>
    <row r="4243" spans="1:11" x14ac:dyDescent="0.2">
      <c r="A4243" t="s">
        <v>600</v>
      </c>
      <c r="B4243" t="s">
        <v>592</v>
      </c>
      <c r="C4243" s="1" t="s">
        <v>121</v>
      </c>
      <c r="D4243" s="1" t="s">
        <v>2070</v>
      </c>
      <c r="E4243" s="2">
        <v>1</v>
      </c>
      <c r="F4243" s="3">
        <v>3</v>
      </c>
      <c r="G4243" s="2">
        <v>2</v>
      </c>
      <c r="H4243" s="3">
        <v>6</v>
      </c>
      <c r="I4243" s="69" t="str">
        <f>VLOOKUP(C4243,СПРАВОЧНИК!B:D,2,0)</f>
        <v>ЕВРОПА</v>
      </c>
      <c r="J4243" s="69" t="str">
        <f>VLOOKUP(C4243,СПРАВОЧНИК!B:D,3,0)</f>
        <v>ИНОМАРКИ</v>
      </c>
      <c r="K4243" s="69" t="str">
        <f>VLOOKUP(СВОД2023[[#This Row],[ФО]],СПРАВОЧНИК!H:P,2,0)</f>
        <v>Северо-Западный ФО</v>
      </c>
    </row>
    <row r="4244" spans="1:11" x14ac:dyDescent="0.2">
      <c r="A4244" t="s">
        <v>600</v>
      </c>
      <c r="B4244" t="s">
        <v>592</v>
      </c>
      <c r="C4244" s="1" t="s">
        <v>121</v>
      </c>
      <c r="D4244" s="1" t="s">
        <v>1368</v>
      </c>
      <c r="E4244" s="2">
        <v>9</v>
      </c>
      <c r="F4244" s="3">
        <v>7</v>
      </c>
      <c r="G4244" s="2">
        <v>32</v>
      </c>
      <c r="H4244" s="3">
        <v>29</v>
      </c>
      <c r="I4244" s="69" t="str">
        <f>VLOOKUP(C4244,СПРАВОЧНИК!B:D,2,0)</f>
        <v>ЕВРОПА</v>
      </c>
      <c r="J4244" s="69" t="str">
        <f>VLOOKUP(C4244,СПРАВОЧНИК!B:D,3,0)</f>
        <v>ИНОМАРКИ</v>
      </c>
      <c r="K4244" s="69" t="str">
        <f>VLOOKUP(СВОД2023[[#This Row],[ФО]],СПРАВОЧНИК!H:P,2,0)</f>
        <v>Северо-Западный ФО</v>
      </c>
    </row>
    <row r="4245" spans="1:11" x14ac:dyDescent="0.2">
      <c r="A4245" t="s">
        <v>600</v>
      </c>
      <c r="B4245" t="s">
        <v>592</v>
      </c>
      <c r="C4245" s="1" t="s">
        <v>121</v>
      </c>
      <c r="D4245" s="1" t="s">
        <v>2071</v>
      </c>
      <c r="E4245" s="2">
        <v>13</v>
      </c>
      <c r="F4245" s="3">
        <v>15</v>
      </c>
      <c r="G4245" s="2">
        <v>54</v>
      </c>
      <c r="H4245" s="3">
        <v>62</v>
      </c>
      <c r="I4245" s="69" t="str">
        <f>VLOOKUP(C4245,СПРАВОЧНИК!B:D,2,0)</f>
        <v>ЕВРОПА</v>
      </c>
      <c r="J4245" s="69" t="str">
        <f>VLOOKUP(C4245,СПРАВОЧНИК!B:D,3,0)</f>
        <v>ИНОМАРКИ</v>
      </c>
      <c r="K4245" s="69" t="str">
        <f>VLOOKUP(СВОД2023[[#This Row],[ФО]],СПРАВОЧНИК!H:P,2,0)</f>
        <v>Северо-Западный ФО</v>
      </c>
    </row>
    <row r="4246" spans="1:11" x14ac:dyDescent="0.2">
      <c r="A4246" t="s">
        <v>600</v>
      </c>
      <c r="B4246" t="s">
        <v>592</v>
      </c>
      <c r="C4246" s="1" t="s">
        <v>127</v>
      </c>
      <c r="D4246" s="1" t="s">
        <v>128</v>
      </c>
      <c r="E4246" s="2">
        <v>3</v>
      </c>
      <c r="F4246" s="3"/>
      <c r="G4246" s="2">
        <v>24</v>
      </c>
      <c r="H4246" s="3">
        <v>2</v>
      </c>
      <c r="I4246" s="69" t="str">
        <f>VLOOKUP(C4246,СПРАВОЧНИК!B:D,2,0)</f>
        <v>ЕВРОПА</v>
      </c>
      <c r="J4246" s="69" t="str">
        <f>VLOOKUP(C4246,СПРАВОЧНИК!B:D,3,0)</f>
        <v>ИНОМАРКИ</v>
      </c>
      <c r="K4246" s="69" t="str">
        <f>VLOOKUP(СВОД2023[[#This Row],[ФО]],СПРАВОЧНИК!H:P,2,0)</f>
        <v>Северо-Западный ФО</v>
      </c>
    </row>
    <row r="4247" spans="1:11" x14ac:dyDescent="0.2">
      <c r="A4247" t="s">
        <v>600</v>
      </c>
      <c r="B4247" t="s">
        <v>592</v>
      </c>
      <c r="C4247" s="1" t="s">
        <v>127</v>
      </c>
      <c r="D4247" s="1" t="s">
        <v>2072</v>
      </c>
      <c r="E4247" s="2">
        <v>2</v>
      </c>
      <c r="F4247" s="3"/>
      <c r="G4247" s="2">
        <v>7</v>
      </c>
      <c r="H4247" s="3">
        <v>2</v>
      </c>
      <c r="I4247" s="69" t="str">
        <f>VLOOKUP(C4247,СПРАВОЧНИК!B:D,2,0)</f>
        <v>ЕВРОПА</v>
      </c>
      <c r="J4247" s="69" t="str">
        <f>VLOOKUP(C4247,СПРАВОЧНИК!B:D,3,0)</f>
        <v>ИНОМАРКИ</v>
      </c>
      <c r="K4247" s="69" t="str">
        <f>VLOOKUP(СВОД2023[[#This Row],[ФО]],СПРАВОЧНИК!H:P,2,0)</f>
        <v>Северо-Западный ФО</v>
      </c>
    </row>
    <row r="4248" spans="1:11" x14ac:dyDescent="0.2">
      <c r="A4248" t="s">
        <v>600</v>
      </c>
      <c r="B4248" t="s">
        <v>592</v>
      </c>
      <c r="C4248" s="1" t="s">
        <v>127</v>
      </c>
      <c r="D4248" s="1" t="s">
        <v>2073</v>
      </c>
      <c r="E4248" s="2">
        <v>3</v>
      </c>
      <c r="F4248" s="3">
        <v>3</v>
      </c>
      <c r="G4248" s="2">
        <v>23</v>
      </c>
      <c r="H4248" s="3">
        <v>24</v>
      </c>
      <c r="I4248" s="69" t="str">
        <f>VLOOKUP(C4248,СПРАВОЧНИК!B:D,2,0)</f>
        <v>ЕВРОПА</v>
      </c>
      <c r="J4248" s="69" t="str">
        <f>VLOOKUP(C4248,СПРАВОЧНИК!B:D,3,0)</f>
        <v>ИНОМАРКИ</v>
      </c>
      <c r="K4248" s="69" t="str">
        <f>VLOOKUP(СВОД2023[[#This Row],[ФО]],СПРАВОЧНИК!H:P,2,0)</f>
        <v>Северо-Западный ФО</v>
      </c>
    </row>
    <row r="4249" spans="1:11" x14ac:dyDescent="0.2">
      <c r="A4249" t="s">
        <v>600</v>
      </c>
      <c r="B4249" t="s">
        <v>592</v>
      </c>
      <c r="C4249" s="1" t="s">
        <v>127</v>
      </c>
      <c r="D4249" s="1" t="s">
        <v>2074</v>
      </c>
      <c r="E4249" s="2">
        <v>2</v>
      </c>
      <c r="F4249" s="3"/>
      <c r="G4249" s="2">
        <v>10</v>
      </c>
      <c r="H4249" s="3">
        <v>4</v>
      </c>
      <c r="I4249" s="69" t="str">
        <f>VLOOKUP(C4249,СПРАВОЧНИК!B:D,2,0)</f>
        <v>ЕВРОПА</v>
      </c>
      <c r="J4249" s="69" t="str">
        <f>VLOOKUP(C4249,СПРАВОЧНИК!B:D,3,0)</f>
        <v>ИНОМАРКИ</v>
      </c>
      <c r="K4249" s="69" t="str">
        <f>VLOOKUP(СВОД2023[[#This Row],[ФО]],СПРАВОЧНИК!H:P,2,0)</f>
        <v>Северо-Западный ФО</v>
      </c>
    </row>
    <row r="4250" spans="1:11" x14ac:dyDescent="0.2">
      <c r="A4250" t="s">
        <v>600</v>
      </c>
      <c r="B4250" t="s">
        <v>592</v>
      </c>
      <c r="C4250" s="1" t="s">
        <v>127</v>
      </c>
      <c r="D4250" s="1" t="s">
        <v>2407</v>
      </c>
      <c r="E4250" s="2"/>
      <c r="F4250" s="3"/>
      <c r="G4250" s="2">
        <v>1</v>
      </c>
      <c r="H4250" s="3"/>
      <c r="I4250" s="69" t="str">
        <f>VLOOKUP(C4250,СПРАВОЧНИК!B:D,2,0)</f>
        <v>ЕВРОПА</v>
      </c>
      <c r="J4250" s="69" t="str">
        <f>VLOOKUP(C4250,СПРАВОЧНИК!B:D,3,0)</f>
        <v>ИНОМАРКИ</v>
      </c>
      <c r="K4250" s="69" t="str">
        <f>VLOOKUP(СВОД2023[[#This Row],[ФО]],СПРАВОЧНИК!H:P,2,0)</f>
        <v>Северо-Западный ФО</v>
      </c>
    </row>
    <row r="4251" spans="1:11" x14ac:dyDescent="0.2">
      <c r="A4251" t="s">
        <v>600</v>
      </c>
      <c r="B4251" t="s">
        <v>592</v>
      </c>
      <c r="C4251" s="1" t="s">
        <v>2076</v>
      </c>
      <c r="D4251" s="1" t="s">
        <v>2078</v>
      </c>
      <c r="E4251" s="2"/>
      <c r="F4251" s="3"/>
      <c r="G4251" s="2">
        <v>2</v>
      </c>
      <c r="H4251" s="3">
        <v>2</v>
      </c>
      <c r="I4251" s="69" t="str">
        <f>VLOOKUP(C4251,СПРАВОЧНИК!B:D,2,0)</f>
        <v>КИТАЙ</v>
      </c>
      <c r="J4251" s="69" t="str">
        <f>VLOOKUP(C4251,СПРАВОЧНИК!B:D,3,0)</f>
        <v>ИНОМАРКИ</v>
      </c>
      <c r="K4251" s="69" t="str">
        <f>VLOOKUP(СВОД2023[[#This Row],[ФО]],СПРАВОЧНИК!H:P,2,0)</f>
        <v>Северо-Западный ФО</v>
      </c>
    </row>
    <row r="4252" spans="1:11" x14ac:dyDescent="0.2">
      <c r="A4252" t="s">
        <v>600</v>
      </c>
      <c r="B4252" t="s">
        <v>592</v>
      </c>
      <c r="C4252" s="1" t="s">
        <v>129</v>
      </c>
      <c r="D4252" s="1" t="s">
        <v>1370</v>
      </c>
      <c r="E4252" s="2">
        <v>3</v>
      </c>
      <c r="F4252" s="3">
        <v>2</v>
      </c>
      <c r="G4252" s="2">
        <v>8</v>
      </c>
      <c r="H4252" s="3">
        <v>9</v>
      </c>
      <c r="I4252" s="69" t="str">
        <f>VLOOKUP(C4252,СПРАВОЧНИК!B:D,2,0)</f>
        <v>КОРЕЯ</v>
      </c>
      <c r="J4252" s="69" t="str">
        <f>VLOOKUP(C4252,СПРАВОЧНИК!B:D,3,0)</f>
        <v>ИНОМАРКИ</v>
      </c>
      <c r="K4252" s="69" t="str">
        <f>VLOOKUP(СВОД2023[[#This Row],[ФО]],СПРАВОЧНИК!H:P,2,0)</f>
        <v>Северо-Западный ФО</v>
      </c>
    </row>
    <row r="4253" spans="1:11" x14ac:dyDescent="0.2">
      <c r="A4253" t="s">
        <v>600</v>
      </c>
      <c r="B4253" t="s">
        <v>592</v>
      </c>
      <c r="C4253" s="1" t="s">
        <v>129</v>
      </c>
      <c r="D4253" s="1" t="s">
        <v>2081</v>
      </c>
      <c r="E4253" s="2">
        <v>3</v>
      </c>
      <c r="F4253" s="3">
        <v>1</v>
      </c>
      <c r="G4253" s="2">
        <v>8</v>
      </c>
      <c r="H4253" s="3">
        <v>5</v>
      </c>
      <c r="I4253" s="69" t="str">
        <f>VLOOKUP(C4253,СПРАВОЧНИК!B:D,2,0)</f>
        <v>КОРЕЯ</v>
      </c>
      <c r="J4253" s="69" t="str">
        <f>VLOOKUP(C4253,СПРАВОЧНИК!B:D,3,0)</f>
        <v>ИНОМАРКИ</v>
      </c>
      <c r="K4253" s="69" t="str">
        <f>VLOOKUP(СВОД2023[[#This Row],[ФО]],СПРАВОЧНИК!H:P,2,0)</f>
        <v>Северо-Западный ФО</v>
      </c>
    </row>
    <row r="4254" spans="1:11" x14ac:dyDescent="0.2">
      <c r="A4254" t="s">
        <v>600</v>
      </c>
      <c r="B4254" t="s">
        <v>592</v>
      </c>
      <c r="C4254" s="1" t="s">
        <v>129</v>
      </c>
      <c r="D4254" s="1" t="s">
        <v>1371</v>
      </c>
      <c r="E4254" s="2"/>
      <c r="F4254" s="3"/>
      <c r="G4254" s="2">
        <v>2</v>
      </c>
      <c r="H4254" s="3">
        <v>4</v>
      </c>
      <c r="I4254" s="69" t="str">
        <f>VLOOKUP(C4254,СПРАВОЧНИК!B:D,2,0)</f>
        <v>КОРЕЯ</v>
      </c>
      <c r="J4254" s="69" t="str">
        <f>VLOOKUP(C4254,СПРАВОЧНИК!B:D,3,0)</f>
        <v>ИНОМАРКИ</v>
      </c>
      <c r="K4254" s="69" t="str">
        <f>VLOOKUP(СВОД2023[[#This Row],[ФО]],СПРАВОЧНИК!H:P,2,0)</f>
        <v>Северо-Западный ФО</v>
      </c>
    </row>
    <row r="4255" spans="1:11" x14ac:dyDescent="0.2">
      <c r="A4255" t="s">
        <v>600</v>
      </c>
      <c r="B4255" t="s">
        <v>592</v>
      </c>
      <c r="C4255" s="1" t="s">
        <v>129</v>
      </c>
      <c r="D4255" s="1" t="s">
        <v>1372</v>
      </c>
      <c r="E4255" s="2">
        <v>107</v>
      </c>
      <c r="F4255" s="3">
        <v>123</v>
      </c>
      <c r="G4255" s="2">
        <v>591</v>
      </c>
      <c r="H4255" s="3">
        <v>126</v>
      </c>
      <c r="I4255" s="69" t="str">
        <f>VLOOKUP(C4255,СПРАВОЧНИК!B:D,2,0)</f>
        <v>КОРЕЯ</v>
      </c>
      <c r="J4255" s="69" t="str">
        <f>VLOOKUP(C4255,СПРАВОЧНИК!B:D,3,0)</f>
        <v>ИНОМАРКИ</v>
      </c>
      <c r="K4255" s="69" t="str">
        <f>VLOOKUP(СВОД2023[[#This Row],[ФО]],СПРАВОЧНИК!H:P,2,0)</f>
        <v>Северо-Западный ФО</v>
      </c>
    </row>
    <row r="4256" spans="1:11" x14ac:dyDescent="0.2">
      <c r="A4256" t="s">
        <v>600</v>
      </c>
      <c r="B4256" t="s">
        <v>592</v>
      </c>
      <c r="C4256" s="1" t="s">
        <v>129</v>
      </c>
      <c r="D4256" s="1" t="s">
        <v>1373</v>
      </c>
      <c r="E4256" s="2">
        <v>313</v>
      </c>
      <c r="F4256" s="3">
        <v>293</v>
      </c>
      <c r="G4256" s="2">
        <v>1767</v>
      </c>
      <c r="H4256" s="3">
        <v>1782</v>
      </c>
      <c r="I4256" s="69" t="str">
        <f>VLOOKUP(C4256,СПРАВОЧНИК!B:D,2,0)</f>
        <v>КОРЕЯ</v>
      </c>
      <c r="J4256" s="69" t="str">
        <f>VLOOKUP(C4256,СПРАВОЧНИК!B:D,3,0)</f>
        <v>ИНОМАРКИ</v>
      </c>
      <c r="K4256" s="69" t="str">
        <f>VLOOKUP(СВОД2023[[#This Row],[ФО]],СПРАВОЧНИК!H:P,2,0)</f>
        <v>Северо-Западный ФО</v>
      </c>
    </row>
    <row r="4257" spans="1:11" x14ac:dyDescent="0.2">
      <c r="A4257" t="s">
        <v>600</v>
      </c>
      <c r="B4257" t="s">
        <v>592</v>
      </c>
      <c r="C4257" s="1" t="s">
        <v>129</v>
      </c>
      <c r="D4257" s="1" t="s">
        <v>1374</v>
      </c>
      <c r="E4257" s="2">
        <v>362</v>
      </c>
      <c r="F4257" s="3">
        <v>353</v>
      </c>
      <c r="G4257" s="2">
        <v>1871</v>
      </c>
      <c r="H4257" s="3">
        <v>1988</v>
      </c>
      <c r="I4257" s="69" t="str">
        <f>VLOOKUP(C4257,СПРАВОЧНИК!B:D,2,0)</f>
        <v>КОРЕЯ</v>
      </c>
      <c r="J4257" s="69" t="str">
        <f>VLOOKUP(C4257,СПРАВОЧНИК!B:D,3,0)</f>
        <v>ИНОМАРКИ</v>
      </c>
      <c r="K4257" s="69" t="str">
        <f>VLOOKUP(СВОД2023[[#This Row],[ФО]],СПРАВОЧНИК!H:P,2,0)</f>
        <v>Северо-Западный ФО</v>
      </c>
    </row>
    <row r="4258" spans="1:11" x14ac:dyDescent="0.2">
      <c r="A4258" t="s">
        <v>600</v>
      </c>
      <c r="B4258" t="s">
        <v>592</v>
      </c>
      <c r="C4258" s="1" t="s">
        <v>129</v>
      </c>
      <c r="D4258" s="1" t="s">
        <v>1375</v>
      </c>
      <c r="E4258" s="2">
        <v>2</v>
      </c>
      <c r="F4258" s="3">
        <v>5</v>
      </c>
      <c r="G4258" s="2">
        <v>10</v>
      </c>
      <c r="H4258" s="3">
        <v>17</v>
      </c>
      <c r="I4258" s="69" t="str">
        <f>VLOOKUP(C4258,СПРАВОЧНИК!B:D,2,0)</f>
        <v>КОРЕЯ</v>
      </c>
      <c r="J4258" s="69" t="str">
        <f>VLOOKUP(C4258,СПРАВОЧНИК!B:D,3,0)</f>
        <v>ИНОМАРКИ</v>
      </c>
      <c r="K4258" s="69" t="str">
        <f>VLOOKUP(СВОД2023[[#This Row],[ФО]],СПРАВОЧНИК!H:P,2,0)</f>
        <v>Северо-Западный ФО</v>
      </c>
    </row>
    <row r="4259" spans="1:11" x14ac:dyDescent="0.2">
      <c r="A4259" t="s">
        <v>600</v>
      </c>
      <c r="B4259" t="s">
        <v>592</v>
      </c>
      <c r="C4259" s="1" t="s">
        <v>129</v>
      </c>
      <c r="D4259" s="1" t="s">
        <v>2082</v>
      </c>
      <c r="E4259" s="2"/>
      <c r="F4259" s="3">
        <v>1</v>
      </c>
      <c r="G4259" s="2">
        <v>2</v>
      </c>
      <c r="H4259" s="3">
        <v>3</v>
      </c>
      <c r="I4259" s="69" t="str">
        <f>VLOOKUP(C4259,СПРАВОЧНИК!B:D,2,0)</f>
        <v>КОРЕЯ</v>
      </c>
      <c r="J4259" s="69" t="str">
        <f>VLOOKUP(C4259,СПРАВОЧНИК!B:D,3,0)</f>
        <v>ИНОМАРКИ</v>
      </c>
      <c r="K4259" s="69" t="str">
        <f>VLOOKUP(СВОД2023[[#This Row],[ФО]],СПРАВОЧНИК!H:P,2,0)</f>
        <v>Северо-Западный ФО</v>
      </c>
    </row>
    <row r="4260" spans="1:11" x14ac:dyDescent="0.2">
      <c r="A4260" t="s">
        <v>600</v>
      </c>
      <c r="B4260" t="s">
        <v>592</v>
      </c>
      <c r="C4260" s="1" t="s">
        <v>129</v>
      </c>
      <c r="D4260" s="1" t="s">
        <v>2083</v>
      </c>
      <c r="E4260" s="2"/>
      <c r="F4260" s="3"/>
      <c r="G4260" s="2"/>
      <c r="H4260" s="3">
        <v>2</v>
      </c>
      <c r="I4260" s="69" t="str">
        <f>VLOOKUP(C4260,СПРАВОЧНИК!B:D,2,0)</f>
        <v>КОРЕЯ</v>
      </c>
      <c r="J4260" s="69" t="str">
        <f>VLOOKUP(C4260,СПРАВОЧНИК!B:D,3,0)</f>
        <v>ИНОМАРКИ</v>
      </c>
      <c r="K4260" s="69" t="str">
        <f>VLOOKUP(СВОД2023[[#This Row],[ФО]],СПРАВОЧНИК!H:P,2,0)</f>
        <v>Северо-Западный ФО</v>
      </c>
    </row>
    <row r="4261" spans="1:11" x14ac:dyDescent="0.2">
      <c r="A4261" t="s">
        <v>600</v>
      </c>
      <c r="B4261" t="s">
        <v>592</v>
      </c>
      <c r="C4261" s="1" t="s">
        <v>129</v>
      </c>
      <c r="D4261" s="1" t="s">
        <v>2084</v>
      </c>
      <c r="E4261" s="2"/>
      <c r="F4261" s="3">
        <v>2</v>
      </c>
      <c r="G4261" s="2">
        <v>5</v>
      </c>
      <c r="H4261" s="3">
        <v>5</v>
      </c>
      <c r="I4261" s="69" t="str">
        <f>VLOOKUP(C4261,СПРАВОЧНИК!B:D,2,0)</f>
        <v>КОРЕЯ</v>
      </c>
      <c r="J4261" s="69" t="str">
        <f>VLOOKUP(C4261,СПРАВОЧНИК!B:D,3,0)</f>
        <v>ИНОМАРКИ</v>
      </c>
      <c r="K4261" s="69" t="str">
        <f>VLOOKUP(СВОД2023[[#This Row],[ФО]],СПРАВОЧНИК!H:P,2,0)</f>
        <v>Северо-Западный ФО</v>
      </c>
    </row>
    <row r="4262" spans="1:11" x14ac:dyDescent="0.2">
      <c r="A4262" t="s">
        <v>600</v>
      </c>
      <c r="B4262" t="s">
        <v>592</v>
      </c>
      <c r="C4262" s="1" t="s">
        <v>129</v>
      </c>
      <c r="D4262" s="1" t="s">
        <v>130</v>
      </c>
      <c r="E4262" s="2"/>
      <c r="F4262" s="3"/>
      <c r="G4262" s="2">
        <v>2</v>
      </c>
      <c r="H4262" s="3">
        <v>6</v>
      </c>
      <c r="I4262" s="69" t="str">
        <f>VLOOKUP(C4262,СПРАВОЧНИК!B:D,2,0)</f>
        <v>КОРЕЯ</v>
      </c>
      <c r="J4262" s="69" t="str">
        <f>VLOOKUP(C4262,СПРАВОЧНИК!B:D,3,0)</f>
        <v>ИНОМАРКИ</v>
      </c>
      <c r="K4262" s="69" t="str">
        <f>VLOOKUP(СВОД2023[[#This Row],[ФО]],СПРАВОЧНИК!H:P,2,0)</f>
        <v>Северо-Западный ФО</v>
      </c>
    </row>
    <row r="4263" spans="1:11" x14ac:dyDescent="0.2">
      <c r="A4263" t="s">
        <v>600</v>
      </c>
      <c r="B4263" t="s">
        <v>592</v>
      </c>
      <c r="C4263" s="1" t="s">
        <v>129</v>
      </c>
      <c r="D4263" s="1" t="s">
        <v>1376</v>
      </c>
      <c r="E4263" s="2">
        <v>28</v>
      </c>
      <c r="F4263" s="3">
        <v>21</v>
      </c>
      <c r="G4263" s="2">
        <v>99</v>
      </c>
      <c r="H4263" s="3">
        <v>121</v>
      </c>
      <c r="I4263" s="69" t="str">
        <f>VLOOKUP(C4263,СПРАВОЧНИК!B:D,2,0)</f>
        <v>КОРЕЯ</v>
      </c>
      <c r="J4263" s="69" t="str">
        <f>VLOOKUP(C4263,СПРАВОЧНИК!B:D,3,0)</f>
        <v>ИНОМАРКИ</v>
      </c>
      <c r="K4263" s="69" t="str">
        <f>VLOOKUP(СВОД2023[[#This Row],[ФО]],СПРАВОЧНИК!H:P,2,0)</f>
        <v>Северо-Западный ФО</v>
      </c>
    </row>
    <row r="4264" spans="1:11" x14ac:dyDescent="0.2">
      <c r="A4264" t="s">
        <v>600</v>
      </c>
      <c r="B4264" t="s">
        <v>592</v>
      </c>
      <c r="C4264" s="1" t="s">
        <v>129</v>
      </c>
      <c r="D4264" s="1" t="s">
        <v>1377</v>
      </c>
      <c r="E4264" s="2">
        <v>6</v>
      </c>
      <c r="F4264" s="3">
        <v>6</v>
      </c>
      <c r="G4264" s="2">
        <v>20</v>
      </c>
      <c r="H4264" s="3">
        <v>20</v>
      </c>
      <c r="I4264" s="69" t="str">
        <f>VLOOKUP(C4264,СПРАВОЧНИК!B:D,2,0)</f>
        <v>КОРЕЯ</v>
      </c>
      <c r="J4264" s="69" t="str">
        <f>VLOOKUP(C4264,СПРАВОЧНИК!B:D,3,0)</f>
        <v>ИНОМАРКИ</v>
      </c>
      <c r="K4264" s="69" t="str">
        <f>VLOOKUP(СВОД2023[[#This Row],[ФО]],СПРАВОЧНИК!H:P,2,0)</f>
        <v>Северо-Западный ФО</v>
      </c>
    </row>
    <row r="4265" spans="1:11" x14ac:dyDescent="0.2">
      <c r="A4265" t="s">
        <v>600</v>
      </c>
      <c r="B4265" t="s">
        <v>592</v>
      </c>
      <c r="C4265" s="1" t="s">
        <v>129</v>
      </c>
      <c r="D4265" s="1" t="s">
        <v>2085</v>
      </c>
      <c r="E4265" s="2"/>
      <c r="F4265" s="3"/>
      <c r="G4265" s="2">
        <v>2</v>
      </c>
      <c r="H4265" s="3"/>
      <c r="I4265" s="69" t="str">
        <f>VLOOKUP(C4265,СПРАВОЧНИК!B:D,2,0)</f>
        <v>КОРЕЯ</v>
      </c>
      <c r="J4265" s="69" t="str">
        <f>VLOOKUP(C4265,СПРАВОЧНИК!B:D,3,0)</f>
        <v>ИНОМАРКИ</v>
      </c>
      <c r="K4265" s="69" t="str">
        <f>VLOOKUP(СВОД2023[[#This Row],[ФО]],СПРАВОЧНИК!H:P,2,0)</f>
        <v>Северо-Западный ФО</v>
      </c>
    </row>
    <row r="4266" spans="1:11" x14ac:dyDescent="0.2">
      <c r="A4266" t="s">
        <v>600</v>
      </c>
      <c r="B4266" t="s">
        <v>592</v>
      </c>
      <c r="C4266" s="1" t="s">
        <v>129</v>
      </c>
      <c r="D4266" s="1" t="s">
        <v>1378</v>
      </c>
      <c r="E4266" s="2">
        <v>1</v>
      </c>
      <c r="F4266" s="3">
        <v>2</v>
      </c>
      <c r="G4266" s="2">
        <v>4</v>
      </c>
      <c r="H4266" s="3">
        <v>5</v>
      </c>
      <c r="I4266" s="69" t="str">
        <f>VLOOKUP(C4266,СПРАВОЧНИК!B:D,2,0)</f>
        <v>КОРЕЯ</v>
      </c>
      <c r="J4266" s="69" t="str">
        <f>VLOOKUP(C4266,СПРАВОЧНИК!B:D,3,0)</f>
        <v>ИНОМАРКИ</v>
      </c>
      <c r="K4266" s="69" t="str">
        <f>VLOOKUP(СВОД2023[[#This Row],[ФО]],СПРАВОЧНИК!H:P,2,0)</f>
        <v>Северо-Западный ФО</v>
      </c>
    </row>
    <row r="4267" spans="1:11" x14ac:dyDescent="0.2">
      <c r="A4267" t="s">
        <v>600</v>
      </c>
      <c r="B4267" t="s">
        <v>592</v>
      </c>
      <c r="C4267" s="1" t="s">
        <v>129</v>
      </c>
      <c r="D4267" s="1" t="s">
        <v>1379</v>
      </c>
      <c r="E4267" s="2">
        <v>1</v>
      </c>
      <c r="F4267" s="3"/>
      <c r="G4267" s="2">
        <v>6</v>
      </c>
      <c r="H4267" s="3">
        <v>4</v>
      </c>
      <c r="I4267" s="69" t="str">
        <f>VLOOKUP(C4267,СПРАВОЧНИК!B:D,2,0)</f>
        <v>КОРЕЯ</v>
      </c>
      <c r="J4267" s="69" t="str">
        <f>VLOOKUP(C4267,СПРАВОЧНИК!B:D,3,0)</f>
        <v>ИНОМАРКИ</v>
      </c>
      <c r="K4267" s="69" t="str">
        <f>VLOOKUP(СВОД2023[[#This Row],[ФО]],СПРАВОЧНИК!H:P,2,0)</f>
        <v>Северо-Западный ФО</v>
      </c>
    </row>
    <row r="4268" spans="1:11" x14ac:dyDescent="0.2">
      <c r="A4268" t="s">
        <v>600</v>
      </c>
      <c r="B4268" t="s">
        <v>592</v>
      </c>
      <c r="C4268" s="1" t="s">
        <v>131</v>
      </c>
      <c r="D4268" s="1" t="s">
        <v>1381</v>
      </c>
      <c r="E4268" s="2">
        <v>3</v>
      </c>
      <c r="F4268" s="3"/>
      <c r="G4268" s="2">
        <v>13</v>
      </c>
      <c r="H4268" s="3">
        <v>4</v>
      </c>
      <c r="I4268" s="69" t="str">
        <f>VLOOKUP(C4268,СПРАВОЧНИК!B:D,2,0)</f>
        <v>ЯПОНИЯ</v>
      </c>
      <c r="J4268" s="69" t="str">
        <f>VLOOKUP(C4268,СПРАВОЧНИК!B:D,3,0)</f>
        <v>ИНОМАРКИ</v>
      </c>
      <c r="K4268" s="69" t="str">
        <f>VLOOKUP(СВОД2023[[#This Row],[ФО]],СПРАВОЧНИК!H:P,2,0)</f>
        <v>Северо-Западный ФО</v>
      </c>
    </row>
    <row r="4269" spans="1:11" x14ac:dyDescent="0.2">
      <c r="A4269" t="s">
        <v>600</v>
      </c>
      <c r="B4269" t="s">
        <v>592</v>
      </c>
      <c r="C4269" s="1" t="s">
        <v>131</v>
      </c>
      <c r="D4269" s="1" t="s">
        <v>839</v>
      </c>
      <c r="E4269" s="2">
        <v>1</v>
      </c>
      <c r="F4269" s="3">
        <v>3</v>
      </c>
      <c r="G4269" s="2">
        <v>4</v>
      </c>
      <c r="H4269" s="3">
        <v>8</v>
      </c>
      <c r="I4269" s="69" t="str">
        <f>VLOOKUP(C4269,СПРАВОЧНИК!B:D,2,0)</f>
        <v>ЯПОНИЯ</v>
      </c>
      <c r="J4269" s="69" t="str">
        <f>VLOOKUP(C4269,СПРАВОЧНИК!B:D,3,0)</f>
        <v>ИНОМАРКИ</v>
      </c>
      <c r="K4269" s="69" t="str">
        <f>VLOOKUP(СВОД2023[[#This Row],[ФО]],СПРАВОЧНИК!H:P,2,0)</f>
        <v>Северо-Западный ФО</v>
      </c>
    </row>
    <row r="4270" spans="1:11" x14ac:dyDescent="0.2">
      <c r="A4270" t="s">
        <v>600</v>
      </c>
      <c r="B4270" t="s">
        <v>592</v>
      </c>
      <c r="C4270" s="1" t="s">
        <v>131</v>
      </c>
      <c r="D4270" s="1" t="s">
        <v>1382</v>
      </c>
      <c r="E4270" s="2"/>
      <c r="F4270" s="3"/>
      <c r="G4270" s="2">
        <v>2</v>
      </c>
      <c r="H4270" s="3"/>
      <c r="I4270" s="69" t="str">
        <f>VLOOKUP(C4270,СПРАВОЧНИК!B:D,2,0)</f>
        <v>ЯПОНИЯ</v>
      </c>
      <c r="J4270" s="69" t="str">
        <f>VLOOKUP(C4270,СПРАВОЧНИК!B:D,3,0)</f>
        <v>ИНОМАРКИ</v>
      </c>
      <c r="K4270" s="69" t="str">
        <f>VLOOKUP(СВОД2023[[#This Row],[ФО]],СПРАВОЧНИК!H:P,2,0)</f>
        <v>Северо-Западный ФО</v>
      </c>
    </row>
    <row r="4271" spans="1:11" x14ac:dyDescent="0.2">
      <c r="A4271" t="s">
        <v>600</v>
      </c>
      <c r="B4271" t="s">
        <v>592</v>
      </c>
      <c r="C4271" s="1" t="s">
        <v>131</v>
      </c>
      <c r="D4271" s="1" t="s">
        <v>1383</v>
      </c>
      <c r="E4271" s="2"/>
      <c r="F4271" s="3"/>
      <c r="G4271" s="2">
        <v>5</v>
      </c>
      <c r="H4271" s="3"/>
      <c r="I4271" s="69" t="str">
        <f>VLOOKUP(C4271,СПРАВОЧНИК!B:D,2,0)</f>
        <v>ЯПОНИЯ</v>
      </c>
      <c r="J4271" s="69" t="str">
        <f>VLOOKUP(C4271,СПРАВОЧНИК!B:D,3,0)</f>
        <v>ИНОМАРКИ</v>
      </c>
      <c r="K4271" s="69" t="str">
        <f>VLOOKUP(СВОД2023[[#This Row],[ФО]],СПРАВОЧНИК!H:P,2,0)</f>
        <v>Северо-Западный ФО</v>
      </c>
    </row>
    <row r="4272" spans="1:11" x14ac:dyDescent="0.2">
      <c r="A4272" t="s">
        <v>600</v>
      </c>
      <c r="B4272" t="s">
        <v>592</v>
      </c>
      <c r="C4272" s="1" t="s">
        <v>131</v>
      </c>
      <c r="D4272" s="1" t="s">
        <v>1384</v>
      </c>
      <c r="E4272" s="2"/>
      <c r="F4272" s="3"/>
      <c r="G4272" s="2">
        <v>1</v>
      </c>
      <c r="H4272" s="3">
        <v>1</v>
      </c>
      <c r="I4272" s="69" t="str">
        <f>VLOOKUP(C4272,СПРАВОЧНИК!B:D,2,0)</f>
        <v>ЯПОНИЯ</v>
      </c>
      <c r="J4272" s="69" t="str">
        <f>VLOOKUP(C4272,СПРАВОЧНИК!B:D,3,0)</f>
        <v>ИНОМАРКИ</v>
      </c>
      <c r="K4272" s="69" t="str">
        <f>VLOOKUP(СВОД2023[[#This Row],[ФО]],СПРАВОЧНИК!H:P,2,0)</f>
        <v>Северо-Западный ФО</v>
      </c>
    </row>
    <row r="4273" spans="1:11" x14ac:dyDescent="0.2">
      <c r="A4273" t="s">
        <v>600</v>
      </c>
      <c r="B4273" t="s">
        <v>592</v>
      </c>
      <c r="C4273" s="1" t="s">
        <v>131</v>
      </c>
      <c r="D4273" s="1" t="s">
        <v>132</v>
      </c>
      <c r="E4273" s="2"/>
      <c r="F4273" s="3"/>
      <c r="G4273" s="2">
        <v>1</v>
      </c>
      <c r="H4273" s="3">
        <v>3</v>
      </c>
      <c r="I4273" s="69" t="str">
        <f>VLOOKUP(C4273,СПРАВОЧНИК!B:D,2,0)</f>
        <v>ЯПОНИЯ</v>
      </c>
      <c r="J4273" s="69" t="str">
        <f>VLOOKUP(C4273,СПРАВОЧНИК!B:D,3,0)</f>
        <v>ИНОМАРКИ</v>
      </c>
      <c r="K4273" s="69" t="str">
        <f>VLOOKUP(СВОД2023[[#This Row],[ФО]],СПРАВОЧНИК!H:P,2,0)</f>
        <v>Северо-Западный ФО</v>
      </c>
    </row>
    <row r="4274" spans="1:11" x14ac:dyDescent="0.2">
      <c r="A4274" t="s">
        <v>600</v>
      </c>
      <c r="B4274" t="s">
        <v>592</v>
      </c>
      <c r="C4274" s="1" t="s">
        <v>131</v>
      </c>
      <c r="D4274" s="1" t="s">
        <v>1386</v>
      </c>
      <c r="E4274" s="2">
        <v>1</v>
      </c>
      <c r="F4274" s="3"/>
      <c r="G4274" s="2">
        <v>7</v>
      </c>
      <c r="H4274" s="3">
        <v>3</v>
      </c>
      <c r="I4274" s="69" t="str">
        <f>VLOOKUP(C4274,СПРАВОЧНИК!B:D,2,0)</f>
        <v>ЯПОНИЯ</v>
      </c>
      <c r="J4274" s="69" t="str">
        <f>VLOOKUP(C4274,СПРАВОЧНИК!B:D,3,0)</f>
        <v>ИНОМАРКИ</v>
      </c>
      <c r="K4274" s="69" t="str">
        <f>VLOOKUP(СВОД2023[[#This Row],[ФО]],СПРАВОЧНИК!H:P,2,0)</f>
        <v>Северо-Западный ФО</v>
      </c>
    </row>
    <row r="4275" spans="1:11" x14ac:dyDescent="0.2">
      <c r="A4275" t="s">
        <v>600</v>
      </c>
      <c r="B4275" t="s">
        <v>592</v>
      </c>
      <c r="C4275" s="1" t="s">
        <v>131</v>
      </c>
      <c r="D4275" s="1" t="s">
        <v>1387</v>
      </c>
      <c r="E4275" s="2">
        <v>1</v>
      </c>
      <c r="F4275" s="3"/>
      <c r="G4275" s="2">
        <v>2</v>
      </c>
      <c r="H4275" s="3">
        <v>3</v>
      </c>
      <c r="I4275" s="69" t="str">
        <f>VLOOKUP(C4275,СПРАВОЧНИК!B:D,2,0)</f>
        <v>ЯПОНИЯ</v>
      </c>
      <c r="J4275" s="69" t="str">
        <f>VLOOKUP(C4275,СПРАВОЧНИК!B:D,3,0)</f>
        <v>ИНОМАРКИ</v>
      </c>
      <c r="K4275" s="69" t="str">
        <f>VLOOKUP(СВОД2023[[#This Row],[ФО]],СПРАВОЧНИК!H:P,2,0)</f>
        <v>Северо-Западный ФО</v>
      </c>
    </row>
    <row r="4276" spans="1:11" x14ac:dyDescent="0.2">
      <c r="A4276" t="s">
        <v>600</v>
      </c>
      <c r="B4276" t="s">
        <v>592</v>
      </c>
      <c r="C4276" s="1" t="s">
        <v>131</v>
      </c>
      <c r="D4276" s="1" t="s">
        <v>1388</v>
      </c>
      <c r="E4276" s="2"/>
      <c r="F4276" s="3"/>
      <c r="G4276" s="2">
        <v>1</v>
      </c>
      <c r="H4276" s="3"/>
      <c r="I4276" s="69" t="str">
        <f>VLOOKUP(C4276,СПРАВОЧНИК!B:D,2,0)</f>
        <v>ЯПОНИЯ</v>
      </c>
      <c r="J4276" s="69" t="str">
        <f>VLOOKUP(C4276,СПРАВОЧНИК!B:D,3,0)</f>
        <v>ИНОМАРКИ</v>
      </c>
      <c r="K4276" s="69" t="str">
        <f>VLOOKUP(СВОД2023[[#This Row],[ФО]],СПРАВОЧНИК!H:P,2,0)</f>
        <v>Северо-Западный ФО</v>
      </c>
    </row>
    <row r="4277" spans="1:11" x14ac:dyDescent="0.2">
      <c r="A4277" t="s">
        <v>600</v>
      </c>
      <c r="B4277" t="s">
        <v>592</v>
      </c>
      <c r="C4277" s="1" t="s">
        <v>131</v>
      </c>
      <c r="D4277" s="1" t="s">
        <v>133</v>
      </c>
      <c r="E4277" s="2">
        <v>1</v>
      </c>
      <c r="F4277" s="3"/>
      <c r="G4277" s="2">
        <v>1</v>
      </c>
      <c r="H4277" s="3">
        <v>1</v>
      </c>
      <c r="I4277" s="69" t="str">
        <f>VLOOKUP(C4277,СПРАВОЧНИК!B:D,2,0)</f>
        <v>ЯПОНИЯ</v>
      </c>
      <c r="J4277" s="69" t="str">
        <f>VLOOKUP(C4277,СПРАВОЧНИК!B:D,3,0)</f>
        <v>ИНОМАРКИ</v>
      </c>
      <c r="K4277" s="69" t="str">
        <f>VLOOKUP(СВОД2023[[#This Row],[ФО]],СПРАВОЧНИК!H:P,2,0)</f>
        <v>Северо-Западный ФО</v>
      </c>
    </row>
    <row r="4278" spans="1:11" x14ac:dyDescent="0.2">
      <c r="A4278" t="s">
        <v>600</v>
      </c>
      <c r="B4278" t="s">
        <v>592</v>
      </c>
      <c r="C4278" s="1" t="s">
        <v>131</v>
      </c>
      <c r="D4278" s="1" t="s">
        <v>2088</v>
      </c>
      <c r="E4278" s="2"/>
      <c r="F4278" s="3">
        <v>1</v>
      </c>
      <c r="G4278" s="2"/>
      <c r="H4278" s="3">
        <v>2</v>
      </c>
      <c r="I4278" s="69" t="str">
        <f>VLOOKUP(C4278,СПРАВОЧНИК!B:D,2,0)</f>
        <v>ЯПОНИЯ</v>
      </c>
      <c r="J4278" s="69" t="str">
        <f>VLOOKUP(C4278,СПРАВОЧНИК!B:D,3,0)</f>
        <v>ИНОМАРКИ</v>
      </c>
      <c r="K4278" s="69" t="str">
        <f>VLOOKUP(СВОД2023[[#This Row],[ФО]],СПРАВОЧНИК!H:P,2,0)</f>
        <v>Северо-Западный ФО</v>
      </c>
    </row>
    <row r="4279" spans="1:11" x14ac:dyDescent="0.2">
      <c r="A4279" t="s">
        <v>600</v>
      </c>
      <c r="B4279" t="s">
        <v>592</v>
      </c>
      <c r="C4279" s="1" t="s">
        <v>131</v>
      </c>
      <c r="D4279" s="1" t="s">
        <v>2089</v>
      </c>
      <c r="E4279" s="2"/>
      <c r="F4279" s="3"/>
      <c r="G4279" s="2"/>
      <c r="H4279" s="3">
        <v>2</v>
      </c>
      <c r="I4279" s="69" t="str">
        <f>VLOOKUP(C4279,СПРАВОЧНИК!B:D,2,0)</f>
        <v>ЯПОНИЯ</v>
      </c>
      <c r="J4279" s="69" t="str">
        <f>VLOOKUP(C4279,СПРАВОЧНИК!B:D,3,0)</f>
        <v>ИНОМАРКИ</v>
      </c>
      <c r="K4279" s="69" t="str">
        <f>VLOOKUP(СВОД2023[[#This Row],[ФО]],СПРАВОЧНИК!H:P,2,0)</f>
        <v>Северо-Западный ФО</v>
      </c>
    </row>
    <row r="4280" spans="1:11" x14ac:dyDescent="0.2">
      <c r="A4280" t="s">
        <v>600</v>
      </c>
      <c r="B4280" t="s">
        <v>592</v>
      </c>
      <c r="C4280" s="1" t="s">
        <v>131</v>
      </c>
      <c r="D4280" s="1" t="s">
        <v>2408</v>
      </c>
      <c r="E4280" s="2"/>
      <c r="F4280" s="3"/>
      <c r="G4280" s="2">
        <v>1</v>
      </c>
      <c r="H4280" s="3">
        <v>1</v>
      </c>
      <c r="I4280" s="69" t="str">
        <f>VLOOKUP(C4280,СПРАВОЧНИК!B:D,2,0)</f>
        <v>ЯПОНИЯ</v>
      </c>
      <c r="J4280" s="69" t="str">
        <f>VLOOKUP(C4280,СПРАВОЧНИК!B:D,3,0)</f>
        <v>ИНОМАРКИ</v>
      </c>
      <c r="K4280" s="69" t="str">
        <f>VLOOKUP(СВОД2023[[#This Row],[ФО]],СПРАВОЧНИК!H:P,2,0)</f>
        <v>Северо-Западный ФО</v>
      </c>
    </row>
    <row r="4281" spans="1:11" x14ac:dyDescent="0.2">
      <c r="A4281" t="s">
        <v>600</v>
      </c>
      <c r="B4281" t="s">
        <v>592</v>
      </c>
      <c r="C4281" s="1" t="s">
        <v>131</v>
      </c>
      <c r="D4281" s="1" t="s">
        <v>135</v>
      </c>
      <c r="E4281" s="2">
        <v>4</v>
      </c>
      <c r="F4281" s="3">
        <v>7</v>
      </c>
      <c r="G4281" s="2">
        <v>18</v>
      </c>
      <c r="H4281" s="3">
        <v>15</v>
      </c>
      <c r="I4281" s="69" t="str">
        <f>VLOOKUP(C4281,СПРАВОЧНИК!B:D,2,0)</f>
        <v>ЯПОНИЯ</v>
      </c>
      <c r="J4281" s="69" t="str">
        <f>VLOOKUP(C4281,СПРАВОЧНИК!B:D,3,0)</f>
        <v>ИНОМАРКИ</v>
      </c>
      <c r="K4281" s="69" t="str">
        <f>VLOOKUP(СВОД2023[[#This Row],[ФО]],СПРАВОЧНИК!H:P,2,0)</f>
        <v>Северо-Западный ФО</v>
      </c>
    </row>
    <row r="4282" spans="1:11" x14ac:dyDescent="0.2">
      <c r="A4282" t="s">
        <v>600</v>
      </c>
      <c r="B4282" t="s">
        <v>592</v>
      </c>
      <c r="C4282" s="1" t="s">
        <v>131</v>
      </c>
      <c r="D4282" s="1" t="s">
        <v>136</v>
      </c>
      <c r="E4282" s="2">
        <v>3</v>
      </c>
      <c r="F4282" s="3">
        <v>6</v>
      </c>
      <c r="G4282" s="2">
        <v>20</v>
      </c>
      <c r="H4282" s="3">
        <v>21</v>
      </c>
      <c r="I4282" s="69" t="str">
        <f>VLOOKUP(C4282,СПРАВОЧНИК!B:D,2,0)</f>
        <v>ЯПОНИЯ</v>
      </c>
      <c r="J4282" s="69" t="str">
        <f>VLOOKUP(C4282,СПРАВОЧНИК!B:D,3,0)</f>
        <v>ИНОМАРКИ</v>
      </c>
      <c r="K4282" s="69" t="str">
        <f>VLOOKUP(СВОД2023[[#This Row],[ФО]],СПРАВОЧНИК!H:P,2,0)</f>
        <v>Северо-Западный ФО</v>
      </c>
    </row>
    <row r="4283" spans="1:11" x14ac:dyDescent="0.2">
      <c r="A4283" t="s">
        <v>600</v>
      </c>
      <c r="B4283" t="s">
        <v>592</v>
      </c>
      <c r="C4283" s="1" t="s">
        <v>131</v>
      </c>
      <c r="D4283" s="1" t="s">
        <v>1392</v>
      </c>
      <c r="E4283" s="2"/>
      <c r="F4283" s="3"/>
      <c r="G4283" s="2"/>
      <c r="H4283" s="3">
        <v>2</v>
      </c>
      <c r="I4283" s="69" t="str">
        <f>VLOOKUP(C4283,СПРАВОЧНИК!B:D,2,0)</f>
        <v>ЯПОНИЯ</v>
      </c>
      <c r="J4283" s="69" t="str">
        <f>VLOOKUP(C4283,СПРАВОЧНИК!B:D,3,0)</f>
        <v>ИНОМАРКИ</v>
      </c>
      <c r="K4283" s="69" t="str">
        <f>VLOOKUP(СВОД2023[[#This Row],[ФО]],СПРАВОЧНИК!H:P,2,0)</f>
        <v>Северо-Западный ФО</v>
      </c>
    </row>
    <row r="4284" spans="1:11" x14ac:dyDescent="0.2">
      <c r="A4284" t="s">
        <v>600</v>
      </c>
      <c r="B4284" t="s">
        <v>592</v>
      </c>
      <c r="C4284" s="1" t="s">
        <v>131</v>
      </c>
      <c r="D4284" s="1" t="s">
        <v>137</v>
      </c>
      <c r="E4284" s="2">
        <v>2</v>
      </c>
      <c r="F4284" s="3"/>
      <c r="G4284" s="2">
        <v>3</v>
      </c>
      <c r="H4284" s="3">
        <v>1</v>
      </c>
      <c r="I4284" s="69" t="str">
        <f>VLOOKUP(C4284,СПРАВОЧНИК!B:D,2,0)</f>
        <v>ЯПОНИЯ</v>
      </c>
      <c r="J4284" s="69" t="str">
        <f>VLOOKUP(C4284,СПРАВОЧНИК!B:D,3,0)</f>
        <v>ИНОМАРКИ</v>
      </c>
      <c r="K4284" s="69" t="str">
        <f>VLOOKUP(СВОД2023[[#This Row],[ФО]],СПРАВОЧНИК!H:P,2,0)</f>
        <v>Северо-Западный ФО</v>
      </c>
    </row>
    <row r="4285" spans="1:11" x14ac:dyDescent="0.2">
      <c r="A4285" t="s">
        <v>600</v>
      </c>
      <c r="B4285" t="s">
        <v>592</v>
      </c>
      <c r="C4285" s="1" t="s">
        <v>131</v>
      </c>
      <c r="D4285" s="1" t="s">
        <v>1394</v>
      </c>
      <c r="E4285" s="2">
        <v>2</v>
      </c>
      <c r="F4285" s="3"/>
      <c r="G4285" s="2">
        <v>9</v>
      </c>
      <c r="H4285" s="3">
        <v>3</v>
      </c>
      <c r="I4285" s="69" t="str">
        <f>VLOOKUP(C4285,СПРАВОЧНИК!B:D,2,0)</f>
        <v>ЯПОНИЯ</v>
      </c>
      <c r="J4285" s="69" t="str">
        <f>VLOOKUP(C4285,СПРАВОЧНИК!B:D,3,0)</f>
        <v>ИНОМАРКИ</v>
      </c>
      <c r="K4285" s="69" t="str">
        <f>VLOOKUP(СВОД2023[[#This Row],[ФО]],СПРАВОЧНИК!H:P,2,0)</f>
        <v>Северо-Западный ФО</v>
      </c>
    </row>
    <row r="4286" spans="1:11" x14ac:dyDescent="0.2">
      <c r="A4286" t="s">
        <v>600</v>
      </c>
      <c r="B4286" t="s">
        <v>592</v>
      </c>
      <c r="C4286" s="1" t="s">
        <v>131</v>
      </c>
      <c r="D4286" s="1" t="s">
        <v>1395</v>
      </c>
      <c r="E4286" s="2"/>
      <c r="F4286" s="3">
        <v>1</v>
      </c>
      <c r="G4286" s="2"/>
      <c r="H4286" s="3">
        <v>3</v>
      </c>
      <c r="I4286" s="69" t="str">
        <f>VLOOKUP(C4286,СПРАВОЧНИК!B:D,2,0)</f>
        <v>ЯПОНИЯ</v>
      </c>
      <c r="J4286" s="69" t="str">
        <f>VLOOKUP(C4286,СПРАВОЧНИК!B:D,3,0)</f>
        <v>ИНОМАРКИ</v>
      </c>
      <c r="K4286" s="69" t="str">
        <f>VLOOKUP(СВОД2023[[#This Row],[ФО]],СПРАВОЧНИК!H:P,2,0)</f>
        <v>Северо-Западный ФО</v>
      </c>
    </row>
    <row r="4287" spans="1:11" x14ac:dyDescent="0.2">
      <c r="A4287" t="s">
        <v>600</v>
      </c>
      <c r="B4287" t="s">
        <v>592</v>
      </c>
      <c r="C4287" s="1" t="s">
        <v>131</v>
      </c>
      <c r="D4287" s="1" t="s">
        <v>1396</v>
      </c>
      <c r="E4287" s="2"/>
      <c r="F4287" s="3">
        <v>1</v>
      </c>
      <c r="G4287" s="2">
        <v>10</v>
      </c>
      <c r="H4287" s="3">
        <v>16</v>
      </c>
      <c r="I4287" s="69" t="str">
        <f>VLOOKUP(C4287,СПРАВОЧНИК!B:D,2,0)</f>
        <v>ЯПОНИЯ</v>
      </c>
      <c r="J4287" s="69" t="str">
        <f>VLOOKUP(C4287,СПРАВОЧНИК!B:D,3,0)</f>
        <v>ИНОМАРКИ</v>
      </c>
      <c r="K4287" s="69" t="str">
        <f>VLOOKUP(СВОД2023[[#This Row],[ФО]],СПРАВОЧНИК!H:P,2,0)</f>
        <v>Северо-Западный ФО</v>
      </c>
    </row>
    <row r="4288" spans="1:11" x14ac:dyDescent="0.2">
      <c r="A4288" t="s">
        <v>600</v>
      </c>
      <c r="B4288" t="s">
        <v>592</v>
      </c>
      <c r="C4288" s="1" t="s">
        <v>131</v>
      </c>
      <c r="D4288" s="1" t="s">
        <v>1397</v>
      </c>
      <c r="E4288" s="2">
        <v>1</v>
      </c>
      <c r="F4288" s="3">
        <v>3</v>
      </c>
      <c r="G4288" s="2">
        <v>11</v>
      </c>
      <c r="H4288" s="3">
        <v>15</v>
      </c>
      <c r="I4288" s="69" t="str">
        <f>VLOOKUP(C4288,СПРАВОЧНИК!B:D,2,0)</f>
        <v>ЯПОНИЯ</v>
      </c>
      <c r="J4288" s="69" t="str">
        <f>VLOOKUP(C4288,СПРАВОЧНИК!B:D,3,0)</f>
        <v>ИНОМАРКИ</v>
      </c>
      <c r="K4288" s="69" t="str">
        <f>VLOOKUP(СВОД2023[[#This Row],[ФО]],СПРАВОЧНИК!H:P,2,0)</f>
        <v>Северо-Западный ФО</v>
      </c>
    </row>
    <row r="4289" spans="1:11" x14ac:dyDescent="0.2">
      <c r="A4289" t="s">
        <v>600</v>
      </c>
      <c r="B4289" t="s">
        <v>592</v>
      </c>
      <c r="C4289" s="1" t="s">
        <v>131</v>
      </c>
      <c r="D4289" s="1" t="s">
        <v>1398</v>
      </c>
      <c r="E4289" s="2">
        <v>3</v>
      </c>
      <c r="F4289" s="3"/>
      <c r="G4289" s="2">
        <v>8</v>
      </c>
      <c r="H4289" s="3">
        <v>2</v>
      </c>
      <c r="I4289" s="69" t="str">
        <f>VLOOKUP(C4289,СПРАВОЧНИК!B:D,2,0)</f>
        <v>ЯПОНИЯ</v>
      </c>
      <c r="J4289" s="69" t="str">
        <f>VLOOKUP(C4289,СПРАВОЧНИК!B:D,3,0)</f>
        <v>ИНОМАРКИ</v>
      </c>
      <c r="K4289" s="69" t="str">
        <f>VLOOKUP(СВОД2023[[#This Row],[ФО]],СПРАВОЧНИК!H:P,2,0)</f>
        <v>Северо-Западный ФО</v>
      </c>
    </row>
    <row r="4290" spans="1:11" x14ac:dyDescent="0.2">
      <c r="A4290" t="s">
        <v>600</v>
      </c>
      <c r="B4290" t="s">
        <v>592</v>
      </c>
      <c r="C4290" s="1" t="s">
        <v>131</v>
      </c>
      <c r="D4290" s="1" t="s">
        <v>2409</v>
      </c>
      <c r="E4290" s="2"/>
      <c r="F4290" s="3"/>
      <c r="G4290" s="2">
        <v>1</v>
      </c>
      <c r="H4290" s="3">
        <v>1</v>
      </c>
      <c r="I4290" s="69" t="str">
        <f>VLOOKUP(C4290,СПРАВОЧНИК!B:D,2,0)</f>
        <v>ЯПОНИЯ</v>
      </c>
      <c r="J4290" s="69" t="str">
        <f>VLOOKUP(C4290,СПРАВОЧНИК!B:D,3,0)</f>
        <v>ИНОМАРКИ</v>
      </c>
      <c r="K4290" s="69" t="str">
        <f>VLOOKUP(СВОД2023[[#This Row],[ФО]],СПРАВОЧНИК!H:P,2,0)</f>
        <v>Северо-Западный ФО</v>
      </c>
    </row>
    <row r="4291" spans="1:11" x14ac:dyDescent="0.2">
      <c r="A4291" t="s">
        <v>600</v>
      </c>
      <c r="B4291" t="s">
        <v>592</v>
      </c>
      <c r="C4291" s="1" t="s">
        <v>131</v>
      </c>
      <c r="D4291" s="1" t="s">
        <v>1399</v>
      </c>
      <c r="E4291" s="2"/>
      <c r="F4291" s="3">
        <v>1</v>
      </c>
      <c r="G4291" s="2">
        <v>1</v>
      </c>
      <c r="H4291" s="3">
        <v>1</v>
      </c>
      <c r="I4291" s="69" t="str">
        <f>VLOOKUP(C4291,СПРАВОЧНИК!B:D,2,0)</f>
        <v>ЯПОНИЯ</v>
      </c>
      <c r="J4291" s="69" t="str">
        <f>VLOOKUP(C4291,СПРАВОЧНИК!B:D,3,0)</f>
        <v>ИНОМАРКИ</v>
      </c>
      <c r="K4291" s="69" t="str">
        <f>VLOOKUP(СВОД2023[[#This Row],[ФО]],СПРАВОЧНИК!H:P,2,0)</f>
        <v>Северо-Западный ФО</v>
      </c>
    </row>
    <row r="4292" spans="1:11" x14ac:dyDescent="0.2">
      <c r="A4292" t="s">
        <v>600</v>
      </c>
      <c r="B4292" t="s">
        <v>592</v>
      </c>
      <c r="C4292" s="1" t="s">
        <v>131</v>
      </c>
      <c r="D4292" s="1" t="s">
        <v>1400</v>
      </c>
      <c r="E4292" s="2">
        <v>1</v>
      </c>
      <c r="F4292" s="3"/>
      <c r="G4292" s="2">
        <v>5</v>
      </c>
      <c r="H4292" s="3">
        <v>1</v>
      </c>
      <c r="I4292" s="69" t="str">
        <f>VLOOKUP(C4292,СПРАВОЧНИК!B:D,2,0)</f>
        <v>ЯПОНИЯ</v>
      </c>
      <c r="J4292" s="69" t="str">
        <f>VLOOKUP(C4292,СПРАВОЧНИК!B:D,3,0)</f>
        <v>ИНОМАРКИ</v>
      </c>
      <c r="K4292" s="69" t="str">
        <f>VLOOKUP(СВОД2023[[#This Row],[ФО]],СПРАВОЧНИК!H:P,2,0)</f>
        <v>Северо-Западный ФО</v>
      </c>
    </row>
    <row r="4293" spans="1:11" x14ac:dyDescent="0.2">
      <c r="A4293" t="s">
        <v>600</v>
      </c>
      <c r="B4293" t="s">
        <v>592</v>
      </c>
      <c r="C4293" s="1" t="s">
        <v>138</v>
      </c>
      <c r="D4293" s="1" t="s">
        <v>1402</v>
      </c>
      <c r="E4293" s="2">
        <v>25</v>
      </c>
      <c r="F4293" s="3">
        <v>7</v>
      </c>
      <c r="G4293" s="2">
        <v>103</v>
      </c>
      <c r="H4293" s="3">
        <v>75</v>
      </c>
      <c r="I4293" s="69" t="str">
        <f>VLOOKUP(C4293,СПРАВОЧНИК!B:D,2,0)</f>
        <v>ЕВРОПА</v>
      </c>
      <c r="J4293" s="69" t="str">
        <f>VLOOKUP(C4293,СПРАВОЧНИК!B:D,3,0)</f>
        <v>ИНОМАРКИ</v>
      </c>
      <c r="K4293" s="69" t="str">
        <f>VLOOKUP(СВОД2023[[#This Row],[ФО]],СПРАВОЧНИК!H:P,2,0)</f>
        <v>Северо-Западный ФО</v>
      </c>
    </row>
    <row r="4294" spans="1:11" x14ac:dyDescent="0.2">
      <c r="A4294" t="s">
        <v>600</v>
      </c>
      <c r="B4294" t="s">
        <v>592</v>
      </c>
      <c r="C4294" s="1" t="s">
        <v>138</v>
      </c>
      <c r="D4294" s="1" t="s">
        <v>139</v>
      </c>
      <c r="E4294" s="2">
        <v>87</v>
      </c>
      <c r="F4294" s="3">
        <v>48</v>
      </c>
      <c r="G4294" s="2">
        <v>463</v>
      </c>
      <c r="H4294" s="3">
        <v>368</v>
      </c>
      <c r="I4294" s="69" t="str">
        <f>VLOOKUP(C4294,СПРАВОЧНИК!B:D,2,0)</f>
        <v>ЕВРОПА</v>
      </c>
      <c r="J4294" s="69" t="str">
        <f>VLOOKUP(C4294,СПРАВОЧНИК!B:D,3,0)</f>
        <v>ИНОМАРКИ</v>
      </c>
      <c r="K4294" s="69" t="str">
        <f>VLOOKUP(СВОД2023[[#This Row],[ФО]],СПРАВОЧНИК!H:P,2,0)</f>
        <v>Северо-Западный ФО</v>
      </c>
    </row>
    <row r="4295" spans="1:11" x14ac:dyDescent="0.2">
      <c r="A4295" t="s">
        <v>600</v>
      </c>
      <c r="B4295" t="s">
        <v>592</v>
      </c>
      <c r="C4295" s="1" t="s">
        <v>1404</v>
      </c>
      <c r="D4295" s="1" t="s">
        <v>1405</v>
      </c>
      <c r="E4295" s="2"/>
      <c r="F4295" s="3">
        <v>1</v>
      </c>
      <c r="G4295" s="2">
        <v>3</v>
      </c>
      <c r="H4295" s="3">
        <v>4</v>
      </c>
      <c r="I4295" s="69" t="str">
        <f>VLOOKUP(C4295,СПРАВОЧНИК!B:D,2,0)</f>
        <v>КИТАЙ</v>
      </c>
      <c r="J4295" s="69" t="str">
        <f>VLOOKUP(C4295,СПРАВОЧНИК!B:D,3,0)</f>
        <v>ИНОМАРКИ</v>
      </c>
      <c r="K4295" s="69" t="str">
        <f>VLOOKUP(СВОД2023[[#This Row],[ФО]],СПРАВОЧНИК!H:P,2,0)</f>
        <v>Северо-Западный ФО</v>
      </c>
    </row>
    <row r="4296" spans="1:11" x14ac:dyDescent="0.2">
      <c r="A4296" t="s">
        <v>600</v>
      </c>
      <c r="B4296" t="s">
        <v>592</v>
      </c>
      <c r="C4296" s="1" t="s">
        <v>1404</v>
      </c>
      <c r="D4296" s="1" t="s">
        <v>2090</v>
      </c>
      <c r="E4296" s="2"/>
      <c r="F4296" s="3">
        <v>1</v>
      </c>
      <c r="G4296" s="2"/>
      <c r="H4296" s="3">
        <v>2</v>
      </c>
      <c r="I4296" s="69" t="str">
        <f>VLOOKUP(C4296,СПРАВОЧНИК!B:D,2,0)</f>
        <v>КИТАЙ</v>
      </c>
      <c r="J4296" s="69" t="str">
        <f>VLOOKUP(C4296,СПРАВОЧНИК!B:D,3,0)</f>
        <v>ИНОМАРКИ</v>
      </c>
      <c r="K4296" s="69" t="str">
        <f>VLOOKUP(СВОД2023[[#This Row],[ФО]],СПРАВОЧНИК!H:P,2,0)</f>
        <v>Северо-Западный ФО</v>
      </c>
    </row>
    <row r="4297" spans="1:11" x14ac:dyDescent="0.2">
      <c r="A4297" t="s">
        <v>600</v>
      </c>
      <c r="B4297" t="s">
        <v>592</v>
      </c>
      <c r="C4297" s="1" t="s">
        <v>1404</v>
      </c>
      <c r="D4297" s="1" t="s">
        <v>1406</v>
      </c>
      <c r="E4297" s="2">
        <v>1</v>
      </c>
      <c r="F4297" s="3">
        <v>2</v>
      </c>
      <c r="G4297" s="2">
        <v>12</v>
      </c>
      <c r="H4297" s="3">
        <v>6</v>
      </c>
      <c r="I4297" s="69" t="str">
        <f>VLOOKUP(C4297,СПРАВОЧНИК!B:D,2,0)</f>
        <v>КИТАЙ</v>
      </c>
      <c r="J4297" s="69" t="str">
        <f>VLOOKUP(C4297,СПРАВОЧНИК!B:D,3,0)</f>
        <v>ИНОМАРКИ</v>
      </c>
      <c r="K4297" s="69" t="str">
        <f>VLOOKUP(СВОД2023[[#This Row],[ФО]],СПРАВОЧНИК!H:P,2,0)</f>
        <v>Северо-Западный ФО</v>
      </c>
    </row>
    <row r="4298" spans="1:11" x14ac:dyDescent="0.2">
      <c r="A4298" t="s">
        <v>600</v>
      </c>
      <c r="B4298" t="s">
        <v>592</v>
      </c>
      <c r="C4298" s="1" t="s">
        <v>1404</v>
      </c>
      <c r="D4298" s="1" t="s">
        <v>2091</v>
      </c>
      <c r="E4298" s="2"/>
      <c r="F4298" s="3"/>
      <c r="G4298" s="2">
        <v>3</v>
      </c>
      <c r="H4298" s="3">
        <v>1</v>
      </c>
      <c r="I4298" s="69" t="str">
        <f>VLOOKUP(C4298,СПРАВОЧНИК!B:D,2,0)</f>
        <v>КИТАЙ</v>
      </c>
      <c r="J4298" s="69" t="str">
        <f>VLOOKUP(C4298,СПРАВОЧНИК!B:D,3,0)</f>
        <v>ИНОМАРКИ</v>
      </c>
      <c r="K4298" s="69" t="str">
        <f>VLOOKUP(СВОД2023[[#This Row],[ФО]],СПРАВОЧНИК!H:P,2,0)</f>
        <v>Северо-Западный ФО</v>
      </c>
    </row>
    <row r="4299" spans="1:11" x14ac:dyDescent="0.2">
      <c r="A4299" t="s">
        <v>600</v>
      </c>
      <c r="B4299" t="s">
        <v>592</v>
      </c>
      <c r="C4299" s="1" t="s">
        <v>140</v>
      </c>
      <c r="D4299" s="1" t="s">
        <v>141</v>
      </c>
      <c r="E4299" s="2">
        <v>3</v>
      </c>
      <c r="F4299" s="3"/>
      <c r="G4299" s="2">
        <v>8</v>
      </c>
      <c r="H4299" s="3">
        <v>1</v>
      </c>
      <c r="I4299" s="69" t="str">
        <f>VLOOKUP(C4299,СПРАВОЧНИК!B:D,2,0)</f>
        <v>КИТАЙ</v>
      </c>
      <c r="J4299" s="69" t="str">
        <f>VLOOKUP(C4299,СПРАВОЧНИК!B:D,3,0)</f>
        <v>ИНОМАРКИ</v>
      </c>
      <c r="K4299" s="69" t="str">
        <f>VLOOKUP(СВОД2023[[#This Row],[ФО]],СПРАВОЧНИК!H:P,2,0)</f>
        <v>Северо-Западный ФО</v>
      </c>
    </row>
    <row r="4300" spans="1:11" x14ac:dyDescent="0.2">
      <c r="A4300" t="s">
        <v>600</v>
      </c>
      <c r="B4300" t="s">
        <v>592</v>
      </c>
      <c r="C4300" s="1" t="s">
        <v>142</v>
      </c>
      <c r="D4300" s="1" t="s">
        <v>2092</v>
      </c>
      <c r="E4300" s="2">
        <v>1</v>
      </c>
      <c r="F4300" s="3">
        <v>1</v>
      </c>
      <c r="G4300" s="2">
        <v>7</v>
      </c>
      <c r="H4300" s="3">
        <v>6</v>
      </c>
      <c r="I4300" s="69" t="str">
        <f>VLOOKUP(C4300,СПРАВОЧНИК!B:D,2,0)</f>
        <v>США</v>
      </c>
      <c r="J4300" s="69" t="str">
        <f>VLOOKUP(C4300,СПРАВОЧНИК!B:D,3,0)</f>
        <v>ИНОМАРКИ</v>
      </c>
      <c r="K4300" s="69" t="str">
        <f>VLOOKUP(СВОД2023[[#This Row],[ФО]],СПРАВОЧНИК!H:P,2,0)</f>
        <v>Северо-Западный ФО</v>
      </c>
    </row>
    <row r="4301" spans="1:11" x14ac:dyDescent="0.2">
      <c r="A4301" t="s">
        <v>600</v>
      </c>
      <c r="B4301" t="s">
        <v>592</v>
      </c>
      <c r="C4301" s="1" t="s">
        <v>142</v>
      </c>
      <c r="D4301" s="1" t="s">
        <v>1408</v>
      </c>
      <c r="E4301" s="2">
        <v>17</v>
      </c>
      <c r="F4301" s="3">
        <v>22</v>
      </c>
      <c r="G4301" s="2">
        <v>114</v>
      </c>
      <c r="H4301" s="3">
        <v>108</v>
      </c>
      <c r="I4301" s="69" t="str">
        <f>VLOOKUP(C4301,СПРАВОЧНИК!B:D,2,0)</f>
        <v>США</v>
      </c>
      <c r="J4301" s="69" t="str">
        <f>VLOOKUP(C4301,СПРАВОЧНИК!B:D,3,0)</f>
        <v>ИНОМАРКИ</v>
      </c>
      <c r="K4301" s="69" t="str">
        <f>VLOOKUP(СВОД2023[[#This Row],[ФО]],СПРАВОЧНИК!H:P,2,0)</f>
        <v>Северо-Западный ФО</v>
      </c>
    </row>
    <row r="4302" spans="1:11" x14ac:dyDescent="0.2">
      <c r="A4302" t="s">
        <v>600</v>
      </c>
      <c r="B4302" t="s">
        <v>592</v>
      </c>
      <c r="C4302" s="1" t="s">
        <v>142</v>
      </c>
      <c r="D4302" s="1" t="s">
        <v>143</v>
      </c>
      <c r="E4302" s="2">
        <v>5</v>
      </c>
      <c r="F4302" s="3">
        <v>2</v>
      </c>
      <c r="G4302" s="2">
        <v>18</v>
      </c>
      <c r="H4302" s="3">
        <v>3</v>
      </c>
      <c r="I4302" s="69" t="str">
        <f>VLOOKUP(C4302,СПРАВОЧНИК!B:D,2,0)</f>
        <v>США</v>
      </c>
      <c r="J4302" s="69" t="str">
        <f>VLOOKUP(C4302,СПРАВОЧНИК!B:D,3,0)</f>
        <v>ИНОМАРКИ</v>
      </c>
      <c r="K4302" s="69" t="str">
        <f>VLOOKUP(СВОД2023[[#This Row],[ФО]],СПРАВОЧНИК!H:P,2,0)</f>
        <v>Северо-Западный ФО</v>
      </c>
    </row>
    <row r="4303" spans="1:11" x14ac:dyDescent="0.2">
      <c r="A4303" t="s">
        <v>600</v>
      </c>
      <c r="B4303" t="s">
        <v>592</v>
      </c>
      <c r="C4303" s="1" t="s">
        <v>142</v>
      </c>
      <c r="D4303" s="1" t="s">
        <v>144</v>
      </c>
      <c r="E4303" s="2">
        <v>15</v>
      </c>
      <c r="F4303" s="3">
        <v>7</v>
      </c>
      <c r="G4303" s="2">
        <v>102</v>
      </c>
      <c r="H4303" s="3">
        <v>34</v>
      </c>
      <c r="I4303" s="69" t="str">
        <f>VLOOKUP(C4303,СПРАВОЧНИК!B:D,2,0)</f>
        <v>США</v>
      </c>
      <c r="J4303" s="69" t="str">
        <f>VLOOKUP(C4303,СПРАВОЧНИК!B:D,3,0)</f>
        <v>ИНОМАРКИ</v>
      </c>
      <c r="K4303" s="69" t="str">
        <f>VLOOKUP(СВОД2023[[#This Row],[ФО]],СПРАВОЧНИК!H:P,2,0)</f>
        <v>Северо-Западный ФО</v>
      </c>
    </row>
    <row r="4304" spans="1:11" x14ac:dyDescent="0.2">
      <c r="A4304" t="s">
        <v>600</v>
      </c>
      <c r="B4304" t="s">
        <v>592</v>
      </c>
      <c r="C4304" s="1" t="s">
        <v>142</v>
      </c>
      <c r="D4304" s="1" t="s">
        <v>2410</v>
      </c>
      <c r="E4304" s="2"/>
      <c r="F4304" s="3">
        <v>1</v>
      </c>
      <c r="G4304" s="2"/>
      <c r="H4304" s="3">
        <v>1</v>
      </c>
      <c r="I4304" s="69" t="str">
        <f>VLOOKUP(C4304,СПРАВОЧНИК!B:D,2,0)</f>
        <v>США</v>
      </c>
      <c r="J4304" s="69" t="str">
        <f>VLOOKUP(C4304,СПРАВОЧНИК!B:D,3,0)</f>
        <v>ИНОМАРКИ</v>
      </c>
      <c r="K4304" s="69" t="str">
        <f>VLOOKUP(СВОД2023[[#This Row],[ФО]],СПРАВОЧНИК!H:P,2,0)</f>
        <v>Северо-Западный ФО</v>
      </c>
    </row>
    <row r="4305" spans="1:11" x14ac:dyDescent="0.2">
      <c r="A4305" t="s">
        <v>600</v>
      </c>
      <c r="B4305" t="s">
        <v>592</v>
      </c>
      <c r="C4305" s="1" t="s">
        <v>142</v>
      </c>
      <c r="D4305" s="1" t="s">
        <v>1410</v>
      </c>
      <c r="E4305" s="2">
        <v>17</v>
      </c>
      <c r="F4305" s="3">
        <v>2</v>
      </c>
      <c r="G4305" s="2">
        <v>73</v>
      </c>
      <c r="H4305" s="3">
        <v>22</v>
      </c>
      <c r="I4305" s="69" t="str">
        <f>VLOOKUP(C4305,СПРАВОЧНИК!B:D,2,0)</f>
        <v>США</v>
      </c>
      <c r="J4305" s="69" t="str">
        <f>VLOOKUP(C4305,СПРАВОЧНИК!B:D,3,0)</f>
        <v>ИНОМАРКИ</v>
      </c>
      <c r="K4305" s="69" t="str">
        <f>VLOOKUP(СВОД2023[[#This Row],[ФО]],СПРАВОЧНИК!H:P,2,0)</f>
        <v>Северо-Западный ФО</v>
      </c>
    </row>
    <row r="4306" spans="1:11" x14ac:dyDescent="0.2">
      <c r="A4306" t="s">
        <v>600</v>
      </c>
      <c r="B4306" t="s">
        <v>592</v>
      </c>
      <c r="C4306" s="1" t="s">
        <v>142</v>
      </c>
      <c r="D4306" s="1" t="s">
        <v>2094</v>
      </c>
      <c r="E4306" s="2">
        <v>2</v>
      </c>
      <c r="F4306" s="3"/>
      <c r="G4306" s="2">
        <v>3</v>
      </c>
      <c r="H4306" s="3"/>
      <c r="I4306" s="69" t="str">
        <f>VLOOKUP(C4306,СПРАВОЧНИК!B:D,2,0)</f>
        <v>США</v>
      </c>
      <c r="J4306" s="69" t="str">
        <f>VLOOKUP(C4306,СПРАВОЧНИК!B:D,3,0)</f>
        <v>ИНОМАРКИ</v>
      </c>
      <c r="K4306" s="69" t="str">
        <f>VLOOKUP(СВОД2023[[#This Row],[ФО]],СПРАВОЧНИК!H:P,2,0)</f>
        <v>Северо-Западный ФО</v>
      </c>
    </row>
    <row r="4307" spans="1:11" x14ac:dyDescent="0.2">
      <c r="A4307" t="s">
        <v>600</v>
      </c>
      <c r="B4307" t="s">
        <v>592</v>
      </c>
      <c r="C4307" s="1" t="s">
        <v>142</v>
      </c>
      <c r="D4307" s="1" t="s">
        <v>1411</v>
      </c>
      <c r="E4307" s="2">
        <v>8</v>
      </c>
      <c r="F4307" s="3">
        <v>7</v>
      </c>
      <c r="G4307" s="2">
        <v>38</v>
      </c>
      <c r="H4307" s="3">
        <v>35</v>
      </c>
      <c r="I4307" s="69" t="str">
        <f>VLOOKUP(C4307,СПРАВОЧНИК!B:D,2,0)</f>
        <v>США</v>
      </c>
      <c r="J4307" s="69" t="str">
        <f>VLOOKUP(C4307,СПРАВОЧНИК!B:D,3,0)</f>
        <v>ИНОМАРКИ</v>
      </c>
      <c r="K4307" s="69" t="str">
        <f>VLOOKUP(СВОД2023[[#This Row],[ФО]],СПРАВОЧНИК!H:P,2,0)</f>
        <v>Северо-Западный ФО</v>
      </c>
    </row>
    <row r="4308" spans="1:11" x14ac:dyDescent="0.2">
      <c r="A4308" t="s">
        <v>600</v>
      </c>
      <c r="B4308" t="s">
        <v>592</v>
      </c>
      <c r="C4308" s="1" t="s">
        <v>142</v>
      </c>
      <c r="D4308" s="1" t="s">
        <v>1412</v>
      </c>
      <c r="E4308" s="2">
        <v>16</v>
      </c>
      <c r="F4308" s="3">
        <v>8</v>
      </c>
      <c r="G4308" s="2">
        <v>82</v>
      </c>
      <c r="H4308" s="3">
        <v>61</v>
      </c>
      <c r="I4308" s="69" t="str">
        <f>VLOOKUP(C4308,СПРАВОЧНИК!B:D,2,0)</f>
        <v>США</v>
      </c>
      <c r="J4308" s="69" t="str">
        <f>VLOOKUP(C4308,СПРАВОЧНИК!B:D,3,0)</f>
        <v>ИНОМАРКИ</v>
      </c>
      <c r="K4308" s="69" t="str">
        <f>VLOOKUP(СВОД2023[[#This Row],[ФО]],СПРАВОЧНИК!H:P,2,0)</f>
        <v>Северо-Западный ФО</v>
      </c>
    </row>
    <row r="4309" spans="1:11" x14ac:dyDescent="0.2">
      <c r="A4309" t="s">
        <v>600</v>
      </c>
      <c r="B4309" t="s">
        <v>592</v>
      </c>
      <c r="C4309" s="1" t="s">
        <v>142</v>
      </c>
      <c r="D4309" s="1" t="s">
        <v>2411</v>
      </c>
      <c r="E4309" s="2"/>
      <c r="F4309" s="3">
        <v>1</v>
      </c>
      <c r="G4309" s="2">
        <v>1</v>
      </c>
      <c r="H4309" s="3">
        <v>1</v>
      </c>
      <c r="I4309" s="69" t="str">
        <f>VLOOKUP(C4309,СПРАВОЧНИК!B:D,2,0)</f>
        <v>США</v>
      </c>
      <c r="J4309" s="69" t="str">
        <f>VLOOKUP(C4309,СПРАВОЧНИК!B:D,3,0)</f>
        <v>ИНОМАРКИ</v>
      </c>
      <c r="K4309" s="69" t="str">
        <f>VLOOKUP(СВОД2023[[#This Row],[ФО]],СПРАВОЧНИК!H:P,2,0)</f>
        <v>Северо-Западный ФО</v>
      </c>
    </row>
    <row r="4310" spans="1:11" x14ac:dyDescent="0.2">
      <c r="A4310" t="s">
        <v>600</v>
      </c>
      <c r="B4310" t="s">
        <v>592</v>
      </c>
      <c r="C4310" s="1" t="s">
        <v>142</v>
      </c>
      <c r="D4310" s="1" t="s">
        <v>145</v>
      </c>
      <c r="E4310" s="2">
        <v>3</v>
      </c>
      <c r="F4310" s="3">
        <v>2</v>
      </c>
      <c r="G4310" s="2">
        <v>13</v>
      </c>
      <c r="H4310" s="3">
        <v>13</v>
      </c>
      <c r="I4310" s="69" t="str">
        <f>VLOOKUP(C4310,СПРАВОЧНИК!B:D,2,0)</f>
        <v>США</v>
      </c>
      <c r="J4310" s="69" t="str">
        <f>VLOOKUP(C4310,СПРАВОЧНИК!B:D,3,0)</f>
        <v>ИНОМАРКИ</v>
      </c>
      <c r="K4310" s="69" t="str">
        <f>VLOOKUP(СВОД2023[[#This Row],[ФО]],СПРАВОЧНИК!H:P,2,0)</f>
        <v>Северо-Западный ФО</v>
      </c>
    </row>
    <row r="4311" spans="1:11" x14ac:dyDescent="0.2">
      <c r="A4311" t="s">
        <v>600</v>
      </c>
      <c r="B4311" t="s">
        <v>592</v>
      </c>
      <c r="C4311" s="1" t="s">
        <v>142</v>
      </c>
      <c r="D4311" s="1" t="s">
        <v>146</v>
      </c>
      <c r="E4311" s="2">
        <v>39</v>
      </c>
      <c r="F4311" s="3">
        <v>30</v>
      </c>
      <c r="G4311" s="2">
        <v>273</v>
      </c>
      <c r="H4311" s="3">
        <v>262</v>
      </c>
      <c r="I4311" s="69" t="str">
        <f>VLOOKUP(C4311,СПРАВОЧНИК!B:D,2,0)</f>
        <v>США</v>
      </c>
      <c r="J4311" s="69" t="str">
        <f>VLOOKUP(C4311,СПРАВОЧНИК!B:D,3,0)</f>
        <v>ИНОМАРКИ</v>
      </c>
      <c r="K4311" s="69" t="str">
        <f>VLOOKUP(СВОД2023[[#This Row],[ФО]],СПРАВОЧНИК!H:P,2,0)</f>
        <v>Северо-Западный ФО</v>
      </c>
    </row>
    <row r="4312" spans="1:11" x14ac:dyDescent="0.2">
      <c r="A4312" t="s">
        <v>600</v>
      </c>
      <c r="B4312" t="s">
        <v>592</v>
      </c>
      <c r="C4312" s="1" t="s">
        <v>142</v>
      </c>
      <c r="D4312" s="1" t="s">
        <v>1414</v>
      </c>
      <c r="E4312" s="2">
        <v>6</v>
      </c>
      <c r="F4312" s="3">
        <v>4</v>
      </c>
      <c r="G4312" s="2">
        <v>22</v>
      </c>
      <c r="H4312" s="3">
        <v>20</v>
      </c>
      <c r="I4312" s="69" t="str">
        <f>VLOOKUP(C4312,СПРАВОЧНИК!B:D,2,0)</f>
        <v>США</v>
      </c>
      <c r="J4312" s="69" t="str">
        <f>VLOOKUP(C4312,СПРАВОЧНИК!B:D,3,0)</f>
        <v>ИНОМАРКИ</v>
      </c>
      <c r="K4312" s="69" t="str">
        <f>VLOOKUP(СВОД2023[[#This Row],[ФО]],СПРАВОЧНИК!H:P,2,0)</f>
        <v>Северо-Западный ФО</v>
      </c>
    </row>
    <row r="4313" spans="1:11" x14ac:dyDescent="0.2">
      <c r="A4313" t="s">
        <v>600</v>
      </c>
      <c r="B4313" t="s">
        <v>592</v>
      </c>
      <c r="C4313" s="1" t="s">
        <v>142</v>
      </c>
      <c r="D4313" s="1" t="s">
        <v>1415</v>
      </c>
      <c r="E4313" s="2">
        <v>2</v>
      </c>
      <c r="F4313" s="3">
        <v>1</v>
      </c>
      <c r="G4313" s="2">
        <v>11</v>
      </c>
      <c r="H4313" s="3">
        <v>12</v>
      </c>
      <c r="I4313" s="69" t="str">
        <f>VLOOKUP(C4313,СПРАВОЧНИК!B:D,2,0)</f>
        <v>США</v>
      </c>
      <c r="J4313" s="69" t="str">
        <f>VLOOKUP(C4313,СПРАВОЧНИК!B:D,3,0)</f>
        <v>ИНОМАРКИ</v>
      </c>
      <c r="K4313" s="69" t="str">
        <f>VLOOKUP(СВОД2023[[#This Row],[ФО]],СПРАВОЧНИК!H:P,2,0)</f>
        <v>Северо-Западный ФО</v>
      </c>
    </row>
    <row r="4314" spans="1:11" x14ac:dyDescent="0.2">
      <c r="A4314" t="s">
        <v>600</v>
      </c>
      <c r="B4314" t="s">
        <v>592</v>
      </c>
      <c r="C4314" s="1" t="s">
        <v>142</v>
      </c>
      <c r="D4314" s="1" t="s">
        <v>1416</v>
      </c>
      <c r="E4314" s="2">
        <v>1</v>
      </c>
      <c r="F4314" s="3">
        <v>1</v>
      </c>
      <c r="G4314" s="2">
        <v>1</v>
      </c>
      <c r="H4314" s="3">
        <v>3</v>
      </c>
      <c r="I4314" s="69" t="str">
        <f>VLOOKUP(C4314,СПРАВОЧНИК!B:D,2,0)</f>
        <v>США</v>
      </c>
      <c r="J4314" s="69" t="str">
        <f>VLOOKUP(C4314,СПРАВОЧНИК!B:D,3,0)</f>
        <v>ИНОМАРКИ</v>
      </c>
      <c r="K4314" s="69" t="str">
        <f>VLOOKUP(СВОД2023[[#This Row],[ФО]],СПРАВОЧНИК!H:P,2,0)</f>
        <v>Северо-Западный ФО</v>
      </c>
    </row>
    <row r="4315" spans="1:11" x14ac:dyDescent="0.2">
      <c r="A4315" t="s">
        <v>600</v>
      </c>
      <c r="B4315" t="s">
        <v>592</v>
      </c>
      <c r="C4315" s="1" t="s">
        <v>147</v>
      </c>
      <c r="D4315" s="1" t="s">
        <v>1417</v>
      </c>
      <c r="E4315" s="2">
        <v>2</v>
      </c>
      <c r="F4315" s="3"/>
      <c r="G4315" s="2">
        <v>12</v>
      </c>
      <c r="H4315" s="3">
        <v>13</v>
      </c>
      <c r="I4315" s="69" t="str">
        <f>VLOOKUP(C4315,СПРАВОЧНИК!B:D,2,0)</f>
        <v>КИТАЙ</v>
      </c>
      <c r="J4315" s="69" t="str">
        <f>VLOOKUP(C4315,СПРАВОЧНИК!B:D,3,0)</f>
        <v>ИНОМАРКИ</v>
      </c>
      <c r="K4315" s="69" t="str">
        <f>VLOOKUP(СВОД2023[[#This Row],[ФО]],СПРАВОЧНИК!H:P,2,0)</f>
        <v>Северо-Западный ФО</v>
      </c>
    </row>
    <row r="4316" spans="1:11" x14ac:dyDescent="0.2">
      <c r="A4316" t="s">
        <v>600</v>
      </c>
      <c r="B4316" t="s">
        <v>592</v>
      </c>
      <c r="C4316" s="1" t="s">
        <v>147</v>
      </c>
      <c r="D4316" s="1" t="s">
        <v>2095</v>
      </c>
      <c r="E4316" s="2">
        <v>1</v>
      </c>
      <c r="F4316" s="3"/>
      <c r="G4316" s="2">
        <v>15</v>
      </c>
      <c r="H4316" s="3">
        <v>14</v>
      </c>
      <c r="I4316" s="69" t="str">
        <f>VLOOKUP(C4316,СПРАВОЧНИК!B:D,2,0)</f>
        <v>КИТАЙ</v>
      </c>
      <c r="J4316" s="69" t="str">
        <f>VLOOKUP(C4316,СПРАВОЧНИК!B:D,3,0)</f>
        <v>ИНОМАРКИ</v>
      </c>
      <c r="K4316" s="69" t="str">
        <f>VLOOKUP(СВОД2023[[#This Row],[ФО]],СПРАВОЧНИК!H:P,2,0)</f>
        <v>Северо-Западный ФО</v>
      </c>
    </row>
    <row r="4317" spans="1:11" x14ac:dyDescent="0.2">
      <c r="A4317" t="s">
        <v>600</v>
      </c>
      <c r="B4317" t="s">
        <v>592</v>
      </c>
      <c r="C4317" s="1" t="s">
        <v>147</v>
      </c>
      <c r="D4317" s="1" t="s">
        <v>2097</v>
      </c>
      <c r="E4317" s="2">
        <v>1</v>
      </c>
      <c r="F4317" s="3"/>
      <c r="G4317" s="2">
        <v>3</v>
      </c>
      <c r="H4317" s="3">
        <v>4</v>
      </c>
      <c r="I4317" s="69" t="str">
        <f>VLOOKUP(C4317,СПРАВОЧНИК!B:D,2,0)</f>
        <v>КИТАЙ</v>
      </c>
      <c r="J4317" s="69" t="str">
        <f>VLOOKUP(C4317,СПРАВОЧНИК!B:D,3,0)</f>
        <v>ИНОМАРКИ</v>
      </c>
      <c r="K4317" s="69" t="str">
        <f>VLOOKUP(СВОД2023[[#This Row],[ФО]],СПРАВОЧНИК!H:P,2,0)</f>
        <v>Северо-Западный ФО</v>
      </c>
    </row>
    <row r="4318" spans="1:11" x14ac:dyDescent="0.2">
      <c r="A4318" t="s">
        <v>600</v>
      </c>
      <c r="B4318" t="s">
        <v>592</v>
      </c>
      <c r="C4318" s="1" t="s">
        <v>1418</v>
      </c>
      <c r="D4318" s="1" t="s">
        <v>2098</v>
      </c>
      <c r="E4318" s="2"/>
      <c r="F4318" s="3">
        <v>1</v>
      </c>
      <c r="G4318" s="2">
        <v>2</v>
      </c>
      <c r="H4318" s="3">
        <v>2</v>
      </c>
      <c r="I4318" s="69" t="str">
        <f>VLOOKUP(C4318,СПРАВОЧНИК!B:D,2,0)</f>
        <v>КИТАЙ</v>
      </c>
      <c r="J4318" s="69" t="str">
        <f>VLOOKUP(C4318,СПРАВОЧНИК!B:D,3,0)</f>
        <v>ИНОМАРКИ</v>
      </c>
      <c r="K4318" s="69" t="str">
        <f>VLOOKUP(СВОД2023[[#This Row],[ФО]],СПРАВОЧНИК!H:P,2,0)</f>
        <v>Северо-Западный ФО</v>
      </c>
    </row>
    <row r="4319" spans="1:11" x14ac:dyDescent="0.2">
      <c r="A4319" t="s">
        <v>600</v>
      </c>
      <c r="B4319" t="s">
        <v>592</v>
      </c>
      <c r="C4319" s="1" t="s">
        <v>1418</v>
      </c>
      <c r="D4319" s="1" t="s">
        <v>1419</v>
      </c>
      <c r="E4319" s="2"/>
      <c r="F4319" s="3"/>
      <c r="G4319" s="2">
        <v>3</v>
      </c>
      <c r="H4319" s="3">
        <v>2</v>
      </c>
      <c r="I4319" s="69" t="str">
        <f>VLOOKUP(C4319,СПРАВОЧНИК!B:D,2,0)</f>
        <v>КИТАЙ</v>
      </c>
      <c r="J4319" s="69" t="str">
        <f>VLOOKUP(C4319,СПРАВОЧНИК!B:D,3,0)</f>
        <v>ИНОМАРКИ</v>
      </c>
      <c r="K4319" s="69" t="str">
        <f>VLOOKUP(СВОД2023[[#This Row],[ФО]],СПРАВОЧНИК!H:P,2,0)</f>
        <v>Северо-Западный ФО</v>
      </c>
    </row>
    <row r="4320" spans="1:11" x14ac:dyDescent="0.2">
      <c r="A4320" t="s">
        <v>600</v>
      </c>
      <c r="B4320" t="s">
        <v>592</v>
      </c>
      <c r="C4320" s="1" t="s">
        <v>1418</v>
      </c>
      <c r="D4320" s="1" t="s">
        <v>1420</v>
      </c>
      <c r="E4320" s="2">
        <v>2</v>
      </c>
      <c r="F4320" s="3">
        <v>2</v>
      </c>
      <c r="G4320" s="2">
        <v>3</v>
      </c>
      <c r="H4320" s="3">
        <v>5</v>
      </c>
      <c r="I4320" s="69" t="str">
        <f>VLOOKUP(C4320,СПРАВОЧНИК!B:D,2,0)</f>
        <v>КИТАЙ</v>
      </c>
      <c r="J4320" s="69" t="str">
        <f>VLOOKUP(C4320,СПРАВОЧНИК!B:D,3,0)</f>
        <v>ИНОМАРКИ</v>
      </c>
      <c r="K4320" s="69" t="str">
        <f>VLOOKUP(СВОД2023[[#This Row],[ФО]],СПРАВОЧНИК!H:P,2,0)</f>
        <v>Северо-Западный ФО</v>
      </c>
    </row>
    <row r="4321" spans="1:11" x14ac:dyDescent="0.2">
      <c r="A4321" t="s">
        <v>600</v>
      </c>
      <c r="B4321" t="s">
        <v>592</v>
      </c>
      <c r="C4321" s="1" t="s">
        <v>2100</v>
      </c>
      <c r="D4321" s="1" t="s">
        <v>2101</v>
      </c>
      <c r="E4321" s="2">
        <v>2</v>
      </c>
      <c r="F4321" s="3">
        <v>2</v>
      </c>
      <c r="G4321" s="2">
        <v>11</v>
      </c>
      <c r="H4321" s="3">
        <v>14</v>
      </c>
      <c r="I4321" s="69" t="str">
        <f>VLOOKUP(C4321,СПРАВОЧНИК!B:D,2,0)</f>
        <v>КИТАЙ</v>
      </c>
      <c r="J4321" s="69" t="str">
        <f>VLOOKUP(C4321,СПРАВОЧНИК!B:D,3,0)</f>
        <v>ИНОМАРКИ</v>
      </c>
      <c r="K4321" s="69" t="str">
        <f>VLOOKUP(СВОД2023[[#This Row],[ФО]],СПРАВОЧНИК!H:P,2,0)</f>
        <v>Северо-Западный ФО</v>
      </c>
    </row>
    <row r="4322" spans="1:11" x14ac:dyDescent="0.2">
      <c r="A4322" t="s">
        <v>600</v>
      </c>
      <c r="B4322" t="s">
        <v>592</v>
      </c>
      <c r="C4322" s="1" t="s">
        <v>2100</v>
      </c>
      <c r="D4322" s="1" t="s">
        <v>2102</v>
      </c>
      <c r="E4322" s="2"/>
      <c r="F4322" s="3"/>
      <c r="G4322" s="2">
        <v>1</v>
      </c>
      <c r="H4322" s="3">
        <v>2</v>
      </c>
      <c r="I4322" s="69" t="str">
        <f>VLOOKUP(C4322,СПРАВОЧНИК!B:D,2,0)</f>
        <v>КИТАЙ</v>
      </c>
      <c r="J4322" s="69" t="str">
        <f>VLOOKUP(C4322,СПРАВОЧНИК!B:D,3,0)</f>
        <v>ИНОМАРКИ</v>
      </c>
      <c r="K4322" s="69" t="str">
        <f>VLOOKUP(СВОД2023[[#This Row],[ФО]],СПРАВОЧНИК!H:P,2,0)</f>
        <v>Северо-Западный ФО</v>
      </c>
    </row>
    <row r="4323" spans="1:11" x14ac:dyDescent="0.2">
      <c r="A4323" t="s">
        <v>600</v>
      </c>
      <c r="B4323" t="s">
        <v>592</v>
      </c>
      <c r="C4323" s="1" t="s">
        <v>153</v>
      </c>
      <c r="D4323" s="1" t="s">
        <v>155</v>
      </c>
      <c r="E4323" s="2">
        <v>2</v>
      </c>
      <c r="F4323" s="3"/>
      <c r="G4323" s="2">
        <v>3</v>
      </c>
      <c r="H4323" s="3"/>
      <c r="I4323" s="69" t="str">
        <f>VLOOKUP(C4323,СПРАВОЧНИК!B:D,2,0)</f>
        <v>РОССИЯ</v>
      </c>
      <c r="J4323" s="69" t="str">
        <f>VLOOKUP(C4323,СПРАВОЧНИК!B:D,3,0)</f>
        <v>ОТЕЧЕСТВЕННЫЕ</v>
      </c>
      <c r="K4323" s="69" t="str">
        <f>VLOOKUP(СВОД2023[[#This Row],[ФО]],СПРАВОЧНИК!H:P,2,0)</f>
        <v>Северо-Западный ФО</v>
      </c>
    </row>
    <row r="4324" spans="1:11" x14ac:dyDescent="0.2">
      <c r="A4324" t="s">
        <v>600</v>
      </c>
      <c r="B4324" t="s">
        <v>592</v>
      </c>
      <c r="C4324" s="1" t="s">
        <v>156</v>
      </c>
      <c r="D4324" s="1" t="s">
        <v>157</v>
      </c>
      <c r="E4324" s="2">
        <v>6</v>
      </c>
      <c r="F4324" s="3"/>
      <c r="G4324" s="2">
        <v>32</v>
      </c>
      <c r="H4324" s="3"/>
      <c r="I4324" s="69" t="str">
        <f>VLOOKUP(C4324,СПРАВОЧНИК!B:D,2,0)</f>
        <v>КИТАЙ</v>
      </c>
      <c r="J4324" s="69" t="str">
        <f>VLOOKUP(C4324,СПРАВОЧНИК!B:D,3,0)</f>
        <v>ИНОМАРКИ</v>
      </c>
      <c r="K4324" s="69" t="str">
        <f>VLOOKUP(СВОД2023[[#This Row],[ФО]],СПРАВОЧНИК!H:P,2,0)</f>
        <v>Северо-Западный ФО</v>
      </c>
    </row>
    <row r="4325" spans="1:11" x14ac:dyDescent="0.2">
      <c r="A4325" t="s">
        <v>600</v>
      </c>
      <c r="B4325" t="s">
        <v>592</v>
      </c>
      <c r="C4325" s="1" t="s">
        <v>156</v>
      </c>
      <c r="D4325" s="1" t="s">
        <v>158</v>
      </c>
      <c r="E4325" s="2">
        <v>17</v>
      </c>
      <c r="F4325" s="3">
        <v>4</v>
      </c>
      <c r="G4325" s="2">
        <v>80</v>
      </c>
      <c r="H4325" s="3">
        <v>11</v>
      </c>
      <c r="I4325" s="69" t="str">
        <f>VLOOKUP(C4325,СПРАВОЧНИК!B:D,2,0)</f>
        <v>КИТАЙ</v>
      </c>
      <c r="J4325" s="69" t="str">
        <f>VLOOKUP(C4325,СПРАВОЧНИК!B:D,3,0)</f>
        <v>ИНОМАРКИ</v>
      </c>
      <c r="K4325" s="69" t="str">
        <f>VLOOKUP(СВОД2023[[#This Row],[ФО]],СПРАВОЧНИК!H:P,2,0)</f>
        <v>Северо-Западный ФО</v>
      </c>
    </row>
    <row r="4326" spans="1:11" x14ac:dyDescent="0.2">
      <c r="A4326" t="s">
        <v>600</v>
      </c>
      <c r="B4326" t="s">
        <v>592</v>
      </c>
      <c r="C4326" s="1" t="s">
        <v>156</v>
      </c>
      <c r="D4326" s="1" t="s">
        <v>159</v>
      </c>
      <c r="E4326" s="2">
        <v>3</v>
      </c>
      <c r="F4326" s="3"/>
      <c r="G4326" s="2">
        <v>45</v>
      </c>
      <c r="H4326" s="3">
        <v>2</v>
      </c>
      <c r="I4326" s="69" t="str">
        <f>VLOOKUP(C4326,СПРАВОЧНИК!B:D,2,0)</f>
        <v>КИТАЙ</v>
      </c>
      <c r="J4326" s="69" t="str">
        <f>VLOOKUP(C4326,СПРАВОЧНИК!B:D,3,0)</f>
        <v>ИНОМАРКИ</v>
      </c>
      <c r="K4326" s="69" t="str">
        <f>VLOOKUP(СВОД2023[[#This Row],[ФО]],СПРАВОЧНИК!H:P,2,0)</f>
        <v>Северо-Западный ФО</v>
      </c>
    </row>
    <row r="4327" spans="1:11" x14ac:dyDescent="0.2">
      <c r="A4327" t="s">
        <v>600</v>
      </c>
      <c r="B4327" t="s">
        <v>592</v>
      </c>
      <c r="C4327" s="1" t="s">
        <v>160</v>
      </c>
      <c r="D4327" s="1" t="s">
        <v>161</v>
      </c>
      <c r="E4327" s="2">
        <v>2</v>
      </c>
      <c r="F4327" s="3">
        <v>2</v>
      </c>
      <c r="G4327" s="2">
        <v>11</v>
      </c>
      <c r="H4327" s="3">
        <v>14</v>
      </c>
      <c r="I4327" s="69" t="str">
        <f>VLOOKUP(C4327,СПРАВОЧНИК!B:D,2,0)</f>
        <v>КИТАЙ</v>
      </c>
      <c r="J4327" s="69" t="str">
        <f>VLOOKUP(C4327,СПРАВОЧНИК!B:D,3,0)</f>
        <v>ИНОМАРКИ</v>
      </c>
      <c r="K4327" s="69" t="str">
        <f>VLOOKUP(СВОД2023[[#This Row],[ФО]],СПРАВОЧНИК!H:P,2,0)</f>
        <v>Северо-Западный ФО</v>
      </c>
    </row>
    <row r="4328" spans="1:11" x14ac:dyDescent="0.2">
      <c r="A4328" t="s">
        <v>600</v>
      </c>
      <c r="B4328" t="s">
        <v>592</v>
      </c>
      <c r="C4328" s="1" t="s">
        <v>160</v>
      </c>
      <c r="D4328" s="1" t="s">
        <v>163</v>
      </c>
      <c r="E4328" s="2">
        <v>2</v>
      </c>
      <c r="F4328" s="3"/>
      <c r="G4328" s="2">
        <v>6</v>
      </c>
      <c r="H4328" s="3">
        <v>1</v>
      </c>
      <c r="I4328" s="69" t="str">
        <f>VLOOKUP(C4328,СПРАВОЧНИК!B:D,2,0)</f>
        <v>КИТАЙ</v>
      </c>
      <c r="J4328" s="69" t="str">
        <f>VLOOKUP(C4328,СПРАВОЧНИК!B:D,3,0)</f>
        <v>ИНОМАРКИ</v>
      </c>
      <c r="K4328" s="69" t="str">
        <f>VLOOKUP(СВОД2023[[#This Row],[ФО]],СПРАВОЧНИК!H:P,2,0)</f>
        <v>Северо-Западный ФО</v>
      </c>
    </row>
    <row r="4329" spans="1:11" x14ac:dyDescent="0.2">
      <c r="A4329" t="s">
        <v>600</v>
      </c>
      <c r="B4329" t="s">
        <v>592</v>
      </c>
      <c r="C4329" s="1" t="s">
        <v>160</v>
      </c>
      <c r="D4329" s="1" t="s">
        <v>164</v>
      </c>
      <c r="E4329" s="2">
        <v>6</v>
      </c>
      <c r="F4329" s="3">
        <v>2</v>
      </c>
      <c r="G4329" s="2">
        <v>18</v>
      </c>
      <c r="H4329" s="3">
        <v>8</v>
      </c>
      <c r="I4329" s="69" t="str">
        <f>VLOOKUP(C4329,СПРАВОЧНИК!B:D,2,0)</f>
        <v>КИТАЙ</v>
      </c>
      <c r="J4329" s="69" t="str">
        <f>VLOOKUP(C4329,СПРАВОЧНИК!B:D,3,0)</f>
        <v>ИНОМАРКИ</v>
      </c>
      <c r="K4329" s="69" t="str">
        <f>VLOOKUP(СВОД2023[[#This Row],[ФО]],СПРАВОЧНИК!H:P,2,0)</f>
        <v>Северо-Западный ФО</v>
      </c>
    </row>
    <row r="4330" spans="1:11" x14ac:dyDescent="0.2">
      <c r="A4330" t="s">
        <v>600</v>
      </c>
      <c r="B4330" t="s">
        <v>592</v>
      </c>
      <c r="C4330" s="1" t="s">
        <v>160</v>
      </c>
      <c r="D4330" s="1" t="s">
        <v>165</v>
      </c>
      <c r="E4330" s="2">
        <v>4</v>
      </c>
      <c r="F4330" s="3">
        <v>3</v>
      </c>
      <c r="G4330" s="2">
        <v>26</v>
      </c>
      <c r="H4330" s="3">
        <v>20</v>
      </c>
      <c r="I4330" s="69" t="str">
        <f>VLOOKUP(C4330,СПРАВОЧНИК!B:D,2,0)</f>
        <v>КИТАЙ</v>
      </c>
      <c r="J4330" s="69" t="str">
        <f>VLOOKUP(C4330,СПРАВОЧНИК!B:D,3,0)</f>
        <v>ИНОМАРКИ</v>
      </c>
      <c r="K4330" s="69" t="str">
        <f>VLOOKUP(СВОД2023[[#This Row],[ФО]],СПРАВОЧНИК!H:P,2,0)</f>
        <v>Северо-Западный ФО</v>
      </c>
    </row>
    <row r="4331" spans="1:11" x14ac:dyDescent="0.2">
      <c r="A4331" t="s">
        <v>600</v>
      </c>
      <c r="B4331" t="s">
        <v>592</v>
      </c>
      <c r="C4331" s="1" t="s">
        <v>160</v>
      </c>
      <c r="D4331" s="1" t="s">
        <v>2103</v>
      </c>
      <c r="E4331" s="2"/>
      <c r="F4331" s="3"/>
      <c r="G4331" s="2">
        <v>1</v>
      </c>
      <c r="H4331" s="3"/>
      <c r="I4331" s="69" t="str">
        <f>VLOOKUP(C4331,СПРАВОЧНИК!B:D,2,0)</f>
        <v>КИТАЙ</v>
      </c>
      <c r="J4331" s="69" t="str">
        <f>VLOOKUP(C4331,СПРАВОЧНИК!B:D,3,0)</f>
        <v>ИНОМАРКИ</v>
      </c>
      <c r="K4331" s="69" t="str">
        <f>VLOOKUP(СВОД2023[[#This Row],[ФО]],СПРАВОЧНИК!H:P,2,0)</f>
        <v>Северо-Западный ФО</v>
      </c>
    </row>
    <row r="4332" spans="1:11" x14ac:dyDescent="0.2">
      <c r="A4332" t="s">
        <v>600</v>
      </c>
      <c r="B4332" t="s">
        <v>592</v>
      </c>
      <c r="C4332" s="1" t="s">
        <v>160</v>
      </c>
      <c r="D4332" s="1" t="s">
        <v>1421</v>
      </c>
      <c r="E4332" s="2">
        <v>1</v>
      </c>
      <c r="F4332" s="3"/>
      <c r="G4332" s="2">
        <v>6</v>
      </c>
      <c r="H4332" s="3">
        <v>2</v>
      </c>
      <c r="I4332" s="69" t="str">
        <f>VLOOKUP(C4332,СПРАВОЧНИК!B:D,2,0)</f>
        <v>КИТАЙ</v>
      </c>
      <c r="J4332" s="69" t="str">
        <f>VLOOKUP(C4332,СПРАВОЧНИК!B:D,3,0)</f>
        <v>ИНОМАРКИ</v>
      </c>
      <c r="K4332" s="69" t="str">
        <f>VLOOKUP(СВОД2023[[#This Row],[ФО]],СПРАВОЧНИК!H:P,2,0)</f>
        <v>Северо-Западный ФО</v>
      </c>
    </row>
    <row r="4333" spans="1:11" x14ac:dyDescent="0.2">
      <c r="A4333" t="s">
        <v>600</v>
      </c>
      <c r="B4333" t="s">
        <v>592</v>
      </c>
      <c r="C4333" s="1" t="s">
        <v>160</v>
      </c>
      <c r="D4333" s="1" t="s">
        <v>2104</v>
      </c>
      <c r="E4333" s="2"/>
      <c r="F4333" s="3"/>
      <c r="G4333" s="2">
        <v>1</v>
      </c>
      <c r="H4333" s="3"/>
      <c r="I4333" s="69" t="str">
        <f>VLOOKUP(C4333,СПРАВОЧНИК!B:D,2,0)</f>
        <v>КИТАЙ</v>
      </c>
      <c r="J4333" s="69" t="str">
        <f>VLOOKUP(C4333,СПРАВОЧНИК!B:D,3,0)</f>
        <v>ИНОМАРКИ</v>
      </c>
      <c r="K4333" s="69" t="str">
        <f>VLOOKUP(СВОД2023[[#This Row],[ФО]],СПРАВОЧНИК!H:P,2,0)</f>
        <v>Северо-Западный ФО</v>
      </c>
    </row>
    <row r="4334" spans="1:11" x14ac:dyDescent="0.2">
      <c r="A4334" t="s">
        <v>600</v>
      </c>
      <c r="B4334" t="s">
        <v>592</v>
      </c>
      <c r="C4334" s="1" t="s">
        <v>160</v>
      </c>
      <c r="D4334" s="1" t="s">
        <v>2105</v>
      </c>
      <c r="E4334" s="2">
        <v>4</v>
      </c>
      <c r="F4334" s="3">
        <v>8</v>
      </c>
      <c r="G4334" s="2">
        <v>21</v>
      </c>
      <c r="H4334" s="3">
        <v>39</v>
      </c>
      <c r="I4334" s="69" t="str">
        <f>VLOOKUP(C4334,СПРАВОЧНИК!B:D,2,0)</f>
        <v>КИТАЙ</v>
      </c>
      <c r="J4334" s="69" t="str">
        <f>VLOOKUP(C4334,СПРАВОЧНИК!B:D,3,0)</f>
        <v>ИНОМАРКИ</v>
      </c>
      <c r="K4334" s="69" t="str">
        <f>VLOOKUP(СВОД2023[[#This Row],[ФО]],СПРАВОЧНИК!H:P,2,0)</f>
        <v>Северо-Западный ФО</v>
      </c>
    </row>
    <row r="4335" spans="1:11" x14ac:dyDescent="0.2">
      <c r="A4335" t="s">
        <v>600</v>
      </c>
      <c r="B4335" t="s">
        <v>592</v>
      </c>
      <c r="C4335" s="1" t="s">
        <v>160</v>
      </c>
      <c r="D4335" s="1" t="s">
        <v>1422</v>
      </c>
      <c r="E4335" s="2">
        <v>4</v>
      </c>
      <c r="F4335" s="3">
        <v>2</v>
      </c>
      <c r="G4335" s="2">
        <v>13</v>
      </c>
      <c r="H4335" s="3">
        <v>7</v>
      </c>
      <c r="I4335" s="69" t="str">
        <f>VLOOKUP(C4335,СПРАВОЧНИК!B:D,2,0)</f>
        <v>КИТАЙ</v>
      </c>
      <c r="J4335" s="69" t="str">
        <f>VLOOKUP(C4335,СПРАВОЧНИК!B:D,3,0)</f>
        <v>ИНОМАРКИ</v>
      </c>
      <c r="K4335" s="69" t="str">
        <f>VLOOKUP(СВОД2023[[#This Row],[ФО]],СПРАВОЧНИК!H:P,2,0)</f>
        <v>Северо-Западный ФО</v>
      </c>
    </row>
    <row r="4336" spans="1:11" x14ac:dyDescent="0.2">
      <c r="A4336" t="s">
        <v>600</v>
      </c>
      <c r="B4336" t="s">
        <v>592</v>
      </c>
      <c r="C4336" s="1" t="s">
        <v>166</v>
      </c>
      <c r="D4336" s="1" t="s">
        <v>2412</v>
      </c>
      <c r="E4336" s="2"/>
      <c r="F4336" s="3">
        <v>1</v>
      </c>
      <c r="G4336" s="2"/>
      <c r="H4336" s="3">
        <v>1</v>
      </c>
      <c r="I4336" s="69" t="str">
        <f>VLOOKUP(C4336,СПРАВОЧНИК!B:D,2,0)</f>
        <v>ЕВРОПА</v>
      </c>
      <c r="J4336" s="69" t="str">
        <f>VLOOKUP(C4336,СПРАВОЧНИК!B:D,3,0)</f>
        <v>ИНОМАРКИ</v>
      </c>
      <c r="K4336" s="69" t="str">
        <f>VLOOKUP(СВОД2023[[#This Row],[ФО]],СПРАВОЧНИК!H:P,2,0)</f>
        <v>Северо-Западный ФО</v>
      </c>
    </row>
    <row r="4337" spans="1:11" x14ac:dyDescent="0.2">
      <c r="A4337" t="s">
        <v>600</v>
      </c>
      <c r="B4337" t="s">
        <v>592</v>
      </c>
      <c r="C4337" s="1" t="s">
        <v>166</v>
      </c>
      <c r="D4337" s="1" t="s">
        <v>167</v>
      </c>
      <c r="E4337" s="2"/>
      <c r="F4337" s="3">
        <v>1</v>
      </c>
      <c r="G4337" s="2"/>
      <c r="H4337" s="3">
        <v>1</v>
      </c>
      <c r="I4337" s="69" t="str">
        <f>VLOOKUP(C4337,СПРАВОЧНИК!B:D,2,0)</f>
        <v>ЕВРОПА</v>
      </c>
      <c r="J4337" s="69" t="str">
        <f>VLOOKUP(C4337,СПРАВОЧНИК!B:D,3,0)</f>
        <v>ИНОМАРКИ</v>
      </c>
      <c r="K4337" s="69" t="str">
        <f>VLOOKUP(СВОД2023[[#This Row],[ФО]],СПРАВОЧНИК!H:P,2,0)</f>
        <v>Северо-Западный ФО</v>
      </c>
    </row>
    <row r="4338" spans="1:11" x14ac:dyDescent="0.2">
      <c r="A4338" t="s">
        <v>600</v>
      </c>
      <c r="B4338" t="s">
        <v>592</v>
      </c>
      <c r="C4338" s="1" t="s">
        <v>166</v>
      </c>
      <c r="D4338" s="1" t="s">
        <v>2108</v>
      </c>
      <c r="E4338" s="2"/>
      <c r="F4338" s="3"/>
      <c r="G4338" s="2"/>
      <c r="H4338" s="3">
        <v>1</v>
      </c>
      <c r="I4338" s="69" t="str">
        <f>VLOOKUP(C4338,СПРАВОЧНИК!B:D,2,0)</f>
        <v>ЕВРОПА</v>
      </c>
      <c r="J4338" s="69" t="str">
        <f>VLOOKUP(C4338,СПРАВОЧНИК!B:D,3,0)</f>
        <v>ИНОМАРКИ</v>
      </c>
      <c r="K4338" s="69" t="str">
        <f>VLOOKUP(СВОД2023[[#This Row],[ФО]],СПРАВОЧНИК!H:P,2,0)</f>
        <v>Северо-Западный ФО</v>
      </c>
    </row>
    <row r="4339" spans="1:11" x14ac:dyDescent="0.2">
      <c r="A4339" t="s">
        <v>600</v>
      </c>
      <c r="B4339" t="s">
        <v>592</v>
      </c>
      <c r="C4339" s="1" t="s">
        <v>166</v>
      </c>
      <c r="D4339" s="1" t="s">
        <v>168</v>
      </c>
      <c r="E4339" s="2"/>
      <c r="F4339" s="3"/>
      <c r="G4339" s="2"/>
      <c r="H4339" s="3">
        <v>1</v>
      </c>
      <c r="I4339" s="69" t="str">
        <f>VLOOKUP(C4339,СПРАВОЧНИК!B:D,2,0)</f>
        <v>ЕВРОПА</v>
      </c>
      <c r="J4339" s="69" t="str">
        <f>VLOOKUP(C4339,СПРАВОЧНИК!B:D,3,0)</f>
        <v>ИНОМАРКИ</v>
      </c>
      <c r="K4339" s="69" t="str">
        <f>VLOOKUP(СВОД2023[[#This Row],[ФО]],СПРАВОЧНИК!H:P,2,0)</f>
        <v>Северо-Западный ФО</v>
      </c>
    </row>
    <row r="4340" spans="1:11" x14ac:dyDescent="0.2">
      <c r="A4340" t="s">
        <v>600</v>
      </c>
      <c r="B4340" t="s">
        <v>592</v>
      </c>
      <c r="C4340" s="1" t="s">
        <v>166</v>
      </c>
      <c r="D4340" s="1" t="s">
        <v>169</v>
      </c>
      <c r="E4340" s="2">
        <v>1</v>
      </c>
      <c r="F4340" s="3">
        <v>1</v>
      </c>
      <c r="G4340" s="2">
        <v>3</v>
      </c>
      <c r="H4340" s="3">
        <v>3</v>
      </c>
      <c r="I4340" s="69" t="str">
        <f>VLOOKUP(C4340,СПРАВОЧНИК!B:D,2,0)</f>
        <v>ЕВРОПА</v>
      </c>
      <c r="J4340" s="69" t="str">
        <f>VLOOKUP(C4340,СПРАВОЧНИК!B:D,3,0)</f>
        <v>ИНОМАРКИ</v>
      </c>
      <c r="K4340" s="69" t="str">
        <f>VLOOKUP(СВОД2023[[#This Row],[ФО]],СПРАВОЧНИК!H:P,2,0)</f>
        <v>Северо-Западный ФО</v>
      </c>
    </row>
    <row r="4341" spans="1:11" x14ac:dyDescent="0.2">
      <c r="A4341" t="s">
        <v>600</v>
      </c>
      <c r="B4341" t="s">
        <v>592</v>
      </c>
      <c r="C4341" s="1" t="s">
        <v>166</v>
      </c>
      <c r="D4341" s="1" t="s">
        <v>2413</v>
      </c>
      <c r="E4341" s="2"/>
      <c r="F4341" s="3"/>
      <c r="G4341" s="2"/>
      <c r="H4341" s="3">
        <v>2</v>
      </c>
      <c r="I4341" s="69" t="str">
        <f>VLOOKUP(C4341,СПРАВОЧНИК!B:D,2,0)</f>
        <v>ЕВРОПА</v>
      </c>
      <c r="J4341" s="69" t="str">
        <f>VLOOKUP(C4341,СПРАВОЧНИК!B:D,3,0)</f>
        <v>ИНОМАРКИ</v>
      </c>
      <c r="K4341" s="69" t="str">
        <f>VLOOKUP(СВОД2023[[#This Row],[ФО]],СПРАВОЧНИК!H:P,2,0)</f>
        <v>Северо-Западный ФО</v>
      </c>
    </row>
    <row r="4342" spans="1:11" x14ac:dyDescent="0.2">
      <c r="A4342" t="s">
        <v>600</v>
      </c>
      <c r="B4342" t="s">
        <v>592</v>
      </c>
      <c r="C4342" s="1" t="s">
        <v>166</v>
      </c>
      <c r="D4342" s="1" t="s">
        <v>2414</v>
      </c>
      <c r="E4342" s="2"/>
      <c r="F4342" s="3"/>
      <c r="G4342" s="2">
        <v>1</v>
      </c>
      <c r="H4342" s="3">
        <v>1</v>
      </c>
      <c r="I4342" s="69" t="str">
        <f>VLOOKUP(C4342,СПРАВОЧНИК!B:D,2,0)</f>
        <v>ЕВРОПА</v>
      </c>
      <c r="J4342" s="69" t="str">
        <f>VLOOKUP(C4342,СПРАВОЧНИК!B:D,3,0)</f>
        <v>ИНОМАРКИ</v>
      </c>
      <c r="K4342" s="69" t="str">
        <f>VLOOKUP(СВОД2023[[#This Row],[ФО]],СПРАВОЧНИК!H:P,2,0)</f>
        <v>Северо-Западный ФО</v>
      </c>
    </row>
    <row r="4343" spans="1:11" x14ac:dyDescent="0.2">
      <c r="A4343" t="s">
        <v>600</v>
      </c>
      <c r="B4343" t="s">
        <v>592</v>
      </c>
      <c r="C4343" s="1" t="s">
        <v>166</v>
      </c>
      <c r="D4343" s="1" t="s">
        <v>172</v>
      </c>
      <c r="E4343" s="2"/>
      <c r="F4343" s="3"/>
      <c r="G4343" s="2">
        <v>1</v>
      </c>
      <c r="H4343" s="3"/>
      <c r="I4343" s="69" t="str">
        <f>VLOOKUP(C4343,СПРАВОЧНИК!B:D,2,0)</f>
        <v>ЕВРОПА</v>
      </c>
      <c r="J4343" s="69" t="str">
        <f>VLOOKUP(C4343,СПРАВОЧНИК!B:D,3,0)</f>
        <v>ИНОМАРКИ</v>
      </c>
      <c r="K4343" s="69" t="str">
        <f>VLOOKUP(СВОД2023[[#This Row],[ФО]],СПРАВОЧНИК!H:P,2,0)</f>
        <v>Северо-Западный ФО</v>
      </c>
    </row>
    <row r="4344" spans="1:11" x14ac:dyDescent="0.2">
      <c r="A4344" t="s">
        <v>600</v>
      </c>
      <c r="B4344" t="s">
        <v>592</v>
      </c>
      <c r="C4344" s="1" t="s">
        <v>173</v>
      </c>
      <c r="D4344" s="1" t="s">
        <v>1425</v>
      </c>
      <c r="E4344" s="2">
        <v>68</v>
      </c>
      <c r="F4344" s="3">
        <v>48</v>
      </c>
      <c r="G4344" s="2">
        <v>287</v>
      </c>
      <c r="H4344" s="3">
        <v>301</v>
      </c>
      <c r="I4344" s="69" t="str">
        <f>VLOOKUP(C4344,СПРАВОЧНИК!B:D,2,0)</f>
        <v>ЕВРОПА</v>
      </c>
      <c r="J4344" s="69" t="str">
        <f>VLOOKUP(C4344,СПРАВОЧНИК!B:D,3,0)</f>
        <v>ИНОМАРКИ</v>
      </c>
      <c r="K4344" s="69" t="str">
        <f>VLOOKUP(СВОД2023[[#This Row],[ФО]],СПРАВОЧНИК!H:P,2,0)</f>
        <v>Северо-Западный ФО</v>
      </c>
    </row>
    <row r="4345" spans="1:11" x14ac:dyDescent="0.2">
      <c r="A4345" t="s">
        <v>600</v>
      </c>
      <c r="B4345" t="s">
        <v>592</v>
      </c>
      <c r="C4345" s="1" t="s">
        <v>173</v>
      </c>
      <c r="D4345" s="1" t="s">
        <v>2415</v>
      </c>
      <c r="E4345" s="2"/>
      <c r="F4345" s="3"/>
      <c r="G4345" s="2">
        <v>1</v>
      </c>
      <c r="H4345" s="3"/>
      <c r="I4345" s="69" t="str">
        <f>VLOOKUP(C4345,СПРАВОЧНИК!B:D,2,0)</f>
        <v>ЕВРОПА</v>
      </c>
      <c r="J4345" s="69" t="str">
        <f>VLOOKUP(C4345,СПРАВОЧНИК!B:D,3,0)</f>
        <v>ИНОМАРКИ</v>
      </c>
      <c r="K4345" s="69" t="str">
        <f>VLOOKUP(СВОД2023[[#This Row],[ФО]],СПРАВОЧНИК!H:P,2,0)</f>
        <v>Северо-Западный ФО</v>
      </c>
    </row>
    <row r="4346" spans="1:11" x14ac:dyDescent="0.2">
      <c r="A4346" t="s">
        <v>600</v>
      </c>
      <c r="B4346" t="s">
        <v>592</v>
      </c>
      <c r="C4346" s="1" t="s">
        <v>173</v>
      </c>
      <c r="D4346" s="1" t="s">
        <v>2109</v>
      </c>
      <c r="E4346" s="2">
        <v>6</v>
      </c>
      <c r="F4346" s="3">
        <v>4</v>
      </c>
      <c r="G4346" s="2">
        <v>32</v>
      </c>
      <c r="H4346" s="3">
        <v>19</v>
      </c>
      <c r="I4346" s="69" t="str">
        <f>VLOOKUP(C4346,СПРАВОЧНИК!B:D,2,0)</f>
        <v>ЕВРОПА</v>
      </c>
      <c r="J4346" s="69" t="str">
        <f>VLOOKUP(C4346,СПРАВОЧНИК!B:D,3,0)</f>
        <v>ИНОМАРКИ</v>
      </c>
      <c r="K4346" s="69" t="str">
        <f>VLOOKUP(СВОД2023[[#This Row],[ФО]],СПРАВОЧНИК!H:P,2,0)</f>
        <v>Северо-Западный ФО</v>
      </c>
    </row>
    <row r="4347" spans="1:11" x14ac:dyDescent="0.2">
      <c r="A4347" t="s">
        <v>600</v>
      </c>
      <c r="B4347" t="s">
        <v>592</v>
      </c>
      <c r="C4347" s="1" t="s">
        <v>173</v>
      </c>
      <c r="D4347" s="1" t="s">
        <v>2110</v>
      </c>
      <c r="E4347" s="2"/>
      <c r="F4347" s="3"/>
      <c r="G4347" s="2"/>
      <c r="H4347" s="3">
        <v>1</v>
      </c>
      <c r="I4347" s="69" t="str">
        <f>VLOOKUP(C4347,СПРАВОЧНИК!B:D,2,0)</f>
        <v>ЕВРОПА</v>
      </c>
      <c r="J4347" s="69" t="str">
        <f>VLOOKUP(C4347,СПРАВОЧНИК!B:D,3,0)</f>
        <v>ИНОМАРКИ</v>
      </c>
      <c r="K4347" s="69" t="str">
        <f>VLOOKUP(СВОД2023[[#This Row],[ФО]],СПРАВОЧНИК!H:P,2,0)</f>
        <v>Северо-Западный ФО</v>
      </c>
    </row>
    <row r="4348" spans="1:11" x14ac:dyDescent="0.2">
      <c r="A4348" t="s">
        <v>600</v>
      </c>
      <c r="B4348" t="s">
        <v>592</v>
      </c>
      <c r="C4348" s="1" t="s">
        <v>173</v>
      </c>
      <c r="D4348" s="1" t="s">
        <v>2111</v>
      </c>
      <c r="E4348" s="2">
        <v>1</v>
      </c>
      <c r="F4348" s="3">
        <v>2</v>
      </c>
      <c r="G4348" s="2">
        <v>1</v>
      </c>
      <c r="H4348" s="3">
        <v>2</v>
      </c>
      <c r="I4348" s="69" t="str">
        <f>VLOOKUP(C4348,СПРАВОЧНИК!B:D,2,0)</f>
        <v>ЕВРОПА</v>
      </c>
      <c r="J4348" s="69" t="str">
        <f>VLOOKUP(C4348,СПРАВОЧНИК!B:D,3,0)</f>
        <v>ИНОМАРКИ</v>
      </c>
      <c r="K4348" s="69" t="str">
        <f>VLOOKUP(СВОД2023[[#This Row],[ФО]],СПРАВОЧНИК!H:P,2,0)</f>
        <v>Северо-Западный ФО</v>
      </c>
    </row>
    <row r="4349" spans="1:11" x14ac:dyDescent="0.2">
      <c r="A4349" t="s">
        <v>600</v>
      </c>
      <c r="B4349" t="s">
        <v>592</v>
      </c>
      <c r="C4349" s="1" t="s">
        <v>173</v>
      </c>
      <c r="D4349" s="1" t="s">
        <v>174</v>
      </c>
      <c r="E4349" s="2">
        <v>39</v>
      </c>
      <c r="F4349" s="3">
        <v>42</v>
      </c>
      <c r="G4349" s="2">
        <v>213</v>
      </c>
      <c r="H4349" s="3">
        <v>212</v>
      </c>
      <c r="I4349" s="69" t="str">
        <f>VLOOKUP(C4349,СПРАВОЧНИК!B:D,2,0)</f>
        <v>ЕВРОПА</v>
      </c>
      <c r="J4349" s="69" t="str">
        <f>VLOOKUP(C4349,СПРАВОЧНИК!B:D,3,0)</f>
        <v>ИНОМАРКИ</v>
      </c>
      <c r="K4349" s="69" t="str">
        <f>VLOOKUP(СВОД2023[[#This Row],[ФО]],СПРАВОЧНИК!H:P,2,0)</f>
        <v>Северо-Западный ФО</v>
      </c>
    </row>
    <row r="4350" spans="1:11" x14ac:dyDescent="0.2">
      <c r="A4350" t="s">
        <v>600</v>
      </c>
      <c r="B4350" t="s">
        <v>592</v>
      </c>
      <c r="C4350" s="1" t="s">
        <v>173</v>
      </c>
      <c r="D4350" s="1" t="s">
        <v>175</v>
      </c>
      <c r="E4350" s="2">
        <v>2</v>
      </c>
      <c r="F4350" s="3">
        <v>3</v>
      </c>
      <c r="G4350" s="2">
        <v>9</v>
      </c>
      <c r="H4350" s="3">
        <v>4</v>
      </c>
      <c r="I4350" s="69" t="str">
        <f>VLOOKUP(C4350,СПРАВОЧНИК!B:D,2,0)</f>
        <v>ЕВРОПА</v>
      </c>
      <c r="J4350" s="69" t="str">
        <f>VLOOKUP(C4350,СПРАВОЧНИК!B:D,3,0)</f>
        <v>ИНОМАРКИ</v>
      </c>
      <c r="K4350" s="69" t="str">
        <f>VLOOKUP(СВОД2023[[#This Row],[ФО]],СПРАВОЧНИК!H:P,2,0)</f>
        <v>Северо-Западный ФО</v>
      </c>
    </row>
    <row r="4351" spans="1:11" x14ac:dyDescent="0.2">
      <c r="A4351" t="s">
        <v>600</v>
      </c>
      <c r="B4351" t="s">
        <v>592</v>
      </c>
      <c r="C4351" s="1" t="s">
        <v>173</v>
      </c>
      <c r="D4351" s="1" t="s">
        <v>1426</v>
      </c>
      <c r="E4351" s="2">
        <v>12</v>
      </c>
      <c r="F4351" s="3">
        <v>5</v>
      </c>
      <c r="G4351" s="2">
        <v>37</v>
      </c>
      <c r="H4351" s="3">
        <v>21</v>
      </c>
      <c r="I4351" s="69" t="str">
        <f>VLOOKUP(C4351,СПРАВОЧНИК!B:D,2,0)</f>
        <v>ЕВРОПА</v>
      </c>
      <c r="J4351" s="69" t="str">
        <f>VLOOKUP(C4351,СПРАВОЧНИК!B:D,3,0)</f>
        <v>ИНОМАРКИ</v>
      </c>
      <c r="K4351" s="69" t="str">
        <f>VLOOKUP(СВОД2023[[#This Row],[ФО]],СПРАВОЧНИК!H:P,2,0)</f>
        <v>Северо-Западный ФО</v>
      </c>
    </row>
    <row r="4352" spans="1:11" x14ac:dyDescent="0.2">
      <c r="A4352" t="s">
        <v>600</v>
      </c>
      <c r="B4352" t="s">
        <v>592</v>
      </c>
      <c r="C4352" s="1" t="s">
        <v>173</v>
      </c>
      <c r="D4352" s="1" t="s">
        <v>176</v>
      </c>
      <c r="E4352" s="2"/>
      <c r="F4352" s="3">
        <v>1</v>
      </c>
      <c r="G4352" s="2">
        <v>3</v>
      </c>
      <c r="H4352" s="3">
        <v>1</v>
      </c>
      <c r="I4352" s="69" t="str">
        <f>VLOOKUP(C4352,СПРАВОЧНИК!B:D,2,0)</f>
        <v>ЕВРОПА</v>
      </c>
      <c r="J4352" s="69" t="str">
        <f>VLOOKUP(C4352,СПРАВОЧНИК!B:D,3,0)</f>
        <v>ИНОМАРКИ</v>
      </c>
      <c r="K4352" s="69" t="str">
        <f>VLOOKUP(СВОД2023[[#This Row],[ФО]],СПРАВОЧНИК!H:P,2,0)</f>
        <v>Северо-Западный ФО</v>
      </c>
    </row>
    <row r="4353" spans="1:11" x14ac:dyDescent="0.2">
      <c r="A4353" t="s">
        <v>600</v>
      </c>
      <c r="B4353" t="s">
        <v>592</v>
      </c>
      <c r="C4353" s="1" t="s">
        <v>173</v>
      </c>
      <c r="D4353" s="1" t="s">
        <v>2114</v>
      </c>
      <c r="E4353" s="2">
        <v>1</v>
      </c>
      <c r="F4353" s="3">
        <v>1</v>
      </c>
      <c r="G4353" s="2">
        <v>8</v>
      </c>
      <c r="H4353" s="3">
        <v>5</v>
      </c>
      <c r="I4353" s="69" t="str">
        <f>VLOOKUP(C4353,СПРАВОЧНИК!B:D,2,0)</f>
        <v>ЕВРОПА</v>
      </c>
      <c r="J4353" s="69" t="str">
        <f>VLOOKUP(C4353,СПРАВОЧНИК!B:D,3,0)</f>
        <v>ИНОМАРКИ</v>
      </c>
      <c r="K4353" s="69" t="str">
        <f>VLOOKUP(СВОД2023[[#This Row],[ФО]],СПРАВОЧНИК!H:P,2,0)</f>
        <v>Северо-Западный ФО</v>
      </c>
    </row>
    <row r="4354" spans="1:11" x14ac:dyDescent="0.2">
      <c r="A4354" t="s">
        <v>600</v>
      </c>
      <c r="B4354" t="s">
        <v>592</v>
      </c>
      <c r="C4354" s="1" t="s">
        <v>173</v>
      </c>
      <c r="D4354" s="1" t="s">
        <v>2416</v>
      </c>
      <c r="E4354" s="2"/>
      <c r="F4354" s="3"/>
      <c r="G4354" s="2"/>
      <c r="H4354" s="3">
        <v>1</v>
      </c>
      <c r="I4354" s="69" t="str">
        <f>VLOOKUP(C4354,СПРАВОЧНИК!B:D,2,0)</f>
        <v>ЕВРОПА</v>
      </c>
      <c r="J4354" s="69" t="str">
        <f>VLOOKUP(C4354,СПРАВОЧНИК!B:D,3,0)</f>
        <v>ИНОМАРКИ</v>
      </c>
      <c r="K4354" s="69" t="str">
        <f>VLOOKUP(СВОД2023[[#This Row],[ФО]],СПРАВОЧНИК!H:P,2,0)</f>
        <v>Северо-Западный ФО</v>
      </c>
    </row>
    <row r="4355" spans="1:11" x14ac:dyDescent="0.2">
      <c r="A4355" t="s">
        <v>600</v>
      </c>
      <c r="B4355" t="s">
        <v>592</v>
      </c>
      <c r="C4355" s="1" t="s">
        <v>173</v>
      </c>
      <c r="D4355" s="1" t="s">
        <v>2116</v>
      </c>
      <c r="E4355" s="2"/>
      <c r="F4355" s="3">
        <v>2</v>
      </c>
      <c r="G4355" s="2">
        <v>5</v>
      </c>
      <c r="H4355" s="3">
        <v>4</v>
      </c>
      <c r="I4355" s="69" t="str">
        <f>VLOOKUP(C4355,СПРАВОЧНИК!B:D,2,0)</f>
        <v>ЕВРОПА</v>
      </c>
      <c r="J4355" s="69" t="str">
        <f>VLOOKUP(C4355,СПРАВОЧНИК!B:D,3,0)</f>
        <v>ИНОМАРКИ</v>
      </c>
      <c r="K4355" s="69" t="str">
        <f>VLOOKUP(СВОД2023[[#This Row],[ФО]],СПРАВОЧНИК!H:P,2,0)</f>
        <v>Северо-Западный ФО</v>
      </c>
    </row>
    <row r="4356" spans="1:11" x14ac:dyDescent="0.2">
      <c r="A4356" t="s">
        <v>600</v>
      </c>
      <c r="B4356" t="s">
        <v>592</v>
      </c>
      <c r="C4356" s="1" t="s">
        <v>173</v>
      </c>
      <c r="D4356" s="1" t="s">
        <v>2117</v>
      </c>
      <c r="E4356" s="2"/>
      <c r="F4356" s="3">
        <v>1</v>
      </c>
      <c r="G4356" s="2">
        <v>1</v>
      </c>
      <c r="H4356" s="3">
        <v>1</v>
      </c>
      <c r="I4356" s="69" t="str">
        <f>VLOOKUP(C4356,СПРАВОЧНИК!B:D,2,0)</f>
        <v>ЕВРОПА</v>
      </c>
      <c r="J4356" s="69" t="str">
        <f>VLOOKUP(C4356,СПРАВОЧНИК!B:D,3,0)</f>
        <v>ИНОМАРКИ</v>
      </c>
      <c r="K4356" s="69" t="str">
        <f>VLOOKUP(СВОД2023[[#This Row],[ФО]],СПРАВОЧНИК!H:P,2,0)</f>
        <v>Северо-Западный ФО</v>
      </c>
    </row>
    <row r="4357" spans="1:11" x14ac:dyDescent="0.2">
      <c r="A4357" t="s">
        <v>600</v>
      </c>
      <c r="B4357" t="s">
        <v>592</v>
      </c>
      <c r="C4357" s="1" t="s">
        <v>173</v>
      </c>
      <c r="D4357" s="1" t="s">
        <v>1427</v>
      </c>
      <c r="E4357" s="2">
        <v>4</v>
      </c>
      <c r="F4357" s="3">
        <v>2</v>
      </c>
      <c r="G4357" s="2">
        <v>13</v>
      </c>
      <c r="H4357" s="3">
        <v>12</v>
      </c>
      <c r="I4357" s="69" t="str">
        <f>VLOOKUP(C4357,СПРАВОЧНИК!B:D,2,0)</f>
        <v>ЕВРОПА</v>
      </c>
      <c r="J4357" s="69" t="str">
        <f>VLOOKUP(C4357,СПРАВОЧНИК!B:D,3,0)</f>
        <v>ИНОМАРКИ</v>
      </c>
      <c r="K4357" s="69" t="str">
        <f>VLOOKUP(СВОД2023[[#This Row],[ФО]],СПРАВОЧНИК!H:P,2,0)</f>
        <v>Северо-Западный ФО</v>
      </c>
    </row>
    <row r="4358" spans="1:11" x14ac:dyDescent="0.2">
      <c r="A4358" t="s">
        <v>600</v>
      </c>
      <c r="B4358" t="s">
        <v>592</v>
      </c>
      <c r="C4358" s="1" t="s">
        <v>173</v>
      </c>
      <c r="D4358" s="1" t="s">
        <v>2118</v>
      </c>
      <c r="E4358" s="2">
        <v>1</v>
      </c>
      <c r="F4358" s="3">
        <v>2</v>
      </c>
      <c r="G4358" s="2">
        <v>7</v>
      </c>
      <c r="H4358" s="3">
        <v>9</v>
      </c>
      <c r="I4358" s="69" t="str">
        <f>VLOOKUP(C4358,СПРАВОЧНИК!B:D,2,0)</f>
        <v>ЕВРОПА</v>
      </c>
      <c r="J4358" s="69" t="str">
        <f>VLOOKUP(C4358,СПРАВОЧНИК!B:D,3,0)</f>
        <v>ИНОМАРКИ</v>
      </c>
      <c r="K4358" s="69" t="str">
        <f>VLOOKUP(СВОД2023[[#This Row],[ФО]],СПРАВОЧНИК!H:P,2,0)</f>
        <v>Северо-Западный ФО</v>
      </c>
    </row>
    <row r="4359" spans="1:11" x14ac:dyDescent="0.2">
      <c r="A4359" t="s">
        <v>600</v>
      </c>
      <c r="B4359" t="s">
        <v>592</v>
      </c>
      <c r="C4359" s="1" t="s">
        <v>173</v>
      </c>
      <c r="D4359" s="1" t="s">
        <v>2120</v>
      </c>
      <c r="E4359" s="2">
        <v>3</v>
      </c>
      <c r="F4359" s="3">
        <v>5</v>
      </c>
      <c r="G4359" s="2">
        <v>16</v>
      </c>
      <c r="H4359" s="3">
        <v>16</v>
      </c>
      <c r="I4359" s="69" t="str">
        <f>VLOOKUP(C4359,СПРАВОЧНИК!B:D,2,0)</f>
        <v>ЕВРОПА</v>
      </c>
      <c r="J4359" s="69" t="str">
        <f>VLOOKUP(C4359,СПРАВОЧНИК!B:D,3,0)</f>
        <v>ИНОМАРКИ</v>
      </c>
      <c r="K4359" s="69" t="str">
        <f>VLOOKUP(СВОД2023[[#This Row],[ФО]],СПРАВОЧНИК!H:P,2,0)</f>
        <v>Северо-Западный ФО</v>
      </c>
    </row>
    <row r="4360" spans="1:11" x14ac:dyDescent="0.2">
      <c r="A4360" t="s">
        <v>600</v>
      </c>
      <c r="B4360" t="s">
        <v>592</v>
      </c>
      <c r="C4360" s="1" t="s">
        <v>173</v>
      </c>
      <c r="D4360" s="1" t="s">
        <v>1428</v>
      </c>
      <c r="E4360" s="2">
        <v>4</v>
      </c>
      <c r="F4360" s="3">
        <v>9</v>
      </c>
      <c r="G4360" s="2">
        <v>32</v>
      </c>
      <c r="H4360" s="3">
        <v>36</v>
      </c>
      <c r="I4360" s="69" t="str">
        <f>VLOOKUP(C4360,СПРАВОЧНИК!B:D,2,0)</f>
        <v>ЕВРОПА</v>
      </c>
      <c r="J4360" s="69" t="str">
        <f>VLOOKUP(C4360,СПРАВОЧНИК!B:D,3,0)</f>
        <v>ИНОМАРКИ</v>
      </c>
      <c r="K4360" s="69" t="str">
        <f>VLOOKUP(СВОД2023[[#This Row],[ФО]],СПРАВОЧНИК!H:P,2,0)</f>
        <v>Северо-Западный ФО</v>
      </c>
    </row>
    <row r="4361" spans="1:11" x14ac:dyDescent="0.2">
      <c r="A4361" t="s">
        <v>600</v>
      </c>
      <c r="B4361" t="s">
        <v>592</v>
      </c>
      <c r="C4361" s="1" t="s">
        <v>173</v>
      </c>
      <c r="D4361" s="1" t="s">
        <v>1429</v>
      </c>
      <c r="E4361" s="2">
        <v>14</v>
      </c>
      <c r="F4361" s="3">
        <v>22</v>
      </c>
      <c r="G4361" s="2">
        <v>115</v>
      </c>
      <c r="H4361" s="3">
        <v>111</v>
      </c>
      <c r="I4361" s="69" t="str">
        <f>VLOOKUP(C4361,СПРАВОЧНИК!B:D,2,0)</f>
        <v>ЕВРОПА</v>
      </c>
      <c r="J4361" s="69" t="str">
        <f>VLOOKUP(C4361,СПРАВОЧНИК!B:D,3,0)</f>
        <v>ИНОМАРКИ</v>
      </c>
      <c r="K4361" s="69" t="str">
        <f>VLOOKUP(СВОД2023[[#This Row],[ФО]],СПРАВОЧНИК!H:P,2,0)</f>
        <v>Северо-Западный ФО</v>
      </c>
    </row>
    <row r="4362" spans="1:11" x14ac:dyDescent="0.2">
      <c r="A4362" t="s">
        <v>600</v>
      </c>
      <c r="B4362" t="s">
        <v>592</v>
      </c>
      <c r="C4362" s="1" t="s">
        <v>173</v>
      </c>
      <c r="D4362" s="1" t="s">
        <v>2121</v>
      </c>
      <c r="E4362" s="2">
        <v>1</v>
      </c>
      <c r="F4362" s="3">
        <v>1</v>
      </c>
      <c r="G4362" s="2">
        <v>6</v>
      </c>
      <c r="H4362" s="3">
        <v>5</v>
      </c>
      <c r="I4362" s="69" t="str">
        <f>VLOOKUP(C4362,СПРАВОЧНИК!B:D,2,0)</f>
        <v>ЕВРОПА</v>
      </c>
      <c r="J4362" s="69" t="str">
        <f>VLOOKUP(C4362,СПРАВОЧНИК!B:D,3,0)</f>
        <v>ИНОМАРКИ</v>
      </c>
      <c r="K4362" s="69" t="str">
        <f>VLOOKUP(СВОД2023[[#This Row],[ФО]],СПРАВОЧНИК!H:P,2,0)</f>
        <v>Северо-Западный ФО</v>
      </c>
    </row>
    <row r="4363" spans="1:11" x14ac:dyDescent="0.2">
      <c r="A4363" t="s">
        <v>600</v>
      </c>
      <c r="B4363" t="s">
        <v>592</v>
      </c>
      <c r="C4363" s="1" t="s">
        <v>173</v>
      </c>
      <c r="D4363" s="1" t="s">
        <v>2122</v>
      </c>
      <c r="E4363" s="2"/>
      <c r="F4363" s="3"/>
      <c r="G4363" s="2">
        <v>2</v>
      </c>
      <c r="H4363" s="3">
        <v>1</v>
      </c>
      <c r="I4363" s="69" t="str">
        <f>VLOOKUP(C4363,СПРАВОЧНИК!B:D,2,0)</f>
        <v>ЕВРОПА</v>
      </c>
      <c r="J4363" s="69" t="str">
        <f>VLOOKUP(C4363,СПРАВОЧНИК!B:D,3,0)</f>
        <v>ИНОМАРКИ</v>
      </c>
      <c r="K4363" s="69" t="str">
        <f>VLOOKUP(СВОД2023[[#This Row],[ФО]],СПРАВОЧНИК!H:P,2,0)</f>
        <v>Северо-Западный ФО</v>
      </c>
    </row>
    <row r="4364" spans="1:11" x14ac:dyDescent="0.2">
      <c r="A4364" t="s">
        <v>600</v>
      </c>
      <c r="B4364" t="s">
        <v>592</v>
      </c>
      <c r="C4364" s="1" t="s">
        <v>173</v>
      </c>
      <c r="D4364" s="1" t="s">
        <v>2124</v>
      </c>
      <c r="E4364" s="2">
        <v>4</v>
      </c>
      <c r="F4364" s="3">
        <v>1</v>
      </c>
      <c r="G4364" s="2">
        <v>14</v>
      </c>
      <c r="H4364" s="3">
        <v>19</v>
      </c>
      <c r="I4364" s="69" t="str">
        <f>VLOOKUP(C4364,СПРАВОЧНИК!B:D,2,0)</f>
        <v>ЕВРОПА</v>
      </c>
      <c r="J4364" s="69" t="str">
        <f>VLOOKUP(C4364,СПРАВОЧНИК!B:D,3,0)</f>
        <v>ИНОМАРКИ</v>
      </c>
      <c r="K4364" s="69" t="str">
        <f>VLOOKUP(СВОД2023[[#This Row],[ФО]],СПРАВОЧНИК!H:P,2,0)</f>
        <v>Северо-Западный ФО</v>
      </c>
    </row>
    <row r="4365" spans="1:11" x14ac:dyDescent="0.2">
      <c r="A4365" t="s">
        <v>600</v>
      </c>
      <c r="B4365" t="s">
        <v>592</v>
      </c>
      <c r="C4365" s="1" t="s">
        <v>173</v>
      </c>
      <c r="D4365" s="1" t="s">
        <v>2125</v>
      </c>
      <c r="E4365" s="2">
        <v>1</v>
      </c>
      <c r="F4365" s="3"/>
      <c r="G4365" s="2">
        <v>2</v>
      </c>
      <c r="H4365" s="3"/>
      <c r="I4365" s="69" t="str">
        <f>VLOOKUP(C4365,СПРАВОЧНИК!B:D,2,0)</f>
        <v>ЕВРОПА</v>
      </c>
      <c r="J4365" s="69" t="str">
        <f>VLOOKUP(C4365,СПРАВОЧНИК!B:D,3,0)</f>
        <v>ИНОМАРКИ</v>
      </c>
      <c r="K4365" s="69" t="str">
        <f>VLOOKUP(СВОД2023[[#This Row],[ФО]],СПРАВОЧНИК!H:P,2,0)</f>
        <v>Северо-Западный ФО</v>
      </c>
    </row>
    <row r="4366" spans="1:11" x14ac:dyDescent="0.2">
      <c r="A4366" t="s">
        <v>600</v>
      </c>
      <c r="B4366" t="s">
        <v>592</v>
      </c>
      <c r="C4366" s="1" t="s">
        <v>173</v>
      </c>
      <c r="D4366" s="1" t="s">
        <v>1430</v>
      </c>
      <c r="E4366" s="2">
        <v>1</v>
      </c>
      <c r="F4366" s="3"/>
      <c r="G4366" s="2">
        <v>7</v>
      </c>
      <c r="H4366" s="3">
        <v>6</v>
      </c>
      <c r="I4366" s="69" t="str">
        <f>VLOOKUP(C4366,СПРАВОЧНИК!B:D,2,0)</f>
        <v>ЕВРОПА</v>
      </c>
      <c r="J4366" s="69" t="str">
        <f>VLOOKUP(C4366,СПРАВОЧНИК!B:D,3,0)</f>
        <v>ИНОМАРКИ</v>
      </c>
      <c r="K4366" s="69" t="str">
        <f>VLOOKUP(СВОД2023[[#This Row],[ФО]],СПРАВОЧНИК!H:P,2,0)</f>
        <v>Северо-Западный ФО</v>
      </c>
    </row>
    <row r="4367" spans="1:11" x14ac:dyDescent="0.2">
      <c r="A4367" t="s">
        <v>600</v>
      </c>
      <c r="B4367" t="s">
        <v>592</v>
      </c>
      <c r="C4367" s="1" t="s">
        <v>173</v>
      </c>
      <c r="D4367" s="1" t="s">
        <v>2126</v>
      </c>
      <c r="E4367" s="2">
        <v>2</v>
      </c>
      <c r="F4367" s="3"/>
      <c r="G4367" s="2">
        <v>6</v>
      </c>
      <c r="H4367" s="3">
        <v>3</v>
      </c>
      <c r="I4367" s="69" t="str">
        <f>VLOOKUP(C4367,СПРАВОЧНИК!B:D,2,0)</f>
        <v>ЕВРОПА</v>
      </c>
      <c r="J4367" s="69" t="str">
        <f>VLOOKUP(C4367,СПРАВОЧНИК!B:D,3,0)</f>
        <v>ИНОМАРКИ</v>
      </c>
      <c r="K4367" s="69" t="str">
        <f>VLOOKUP(СВОД2023[[#This Row],[ФО]],СПРАВОЧНИК!H:P,2,0)</f>
        <v>Северо-Западный ФО</v>
      </c>
    </row>
    <row r="4368" spans="1:11" x14ac:dyDescent="0.2">
      <c r="A4368" t="s">
        <v>600</v>
      </c>
      <c r="B4368" t="s">
        <v>592</v>
      </c>
      <c r="C4368" s="1" t="s">
        <v>173</v>
      </c>
      <c r="D4368" s="1" t="s">
        <v>2127</v>
      </c>
      <c r="E4368" s="2"/>
      <c r="F4368" s="3"/>
      <c r="G4368" s="2">
        <v>1</v>
      </c>
      <c r="H4368" s="3">
        <v>1</v>
      </c>
      <c r="I4368" s="69" t="str">
        <f>VLOOKUP(C4368,СПРАВОЧНИК!B:D,2,0)</f>
        <v>ЕВРОПА</v>
      </c>
      <c r="J4368" s="69" t="str">
        <f>VLOOKUP(C4368,СПРАВОЧНИК!B:D,3,0)</f>
        <v>ИНОМАРКИ</v>
      </c>
      <c r="K4368" s="69" t="str">
        <f>VLOOKUP(СВОД2023[[#This Row],[ФО]],СПРАВОЧНИК!H:P,2,0)</f>
        <v>Северо-Западный ФО</v>
      </c>
    </row>
    <row r="4369" spans="1:11" x14ac:dyDescent="0.2">
      <c r="A4369" t="s">
        <v>600</v>
      </c>
      <c r="B4369" t="s">
        <v>592</v>
      </c>
      <c r="C4369" s="1" t="s">
        <v>177</v>
      </c>
      <c r="D4369" s="1" t="s">
        <v>2128</v>
      </c>
      <c r="E4369" s="2"/>
      <c r="F4369" s="3"/>
      <c r="G4369" s="2">
        <v>3</v>
      </c>
      <c r="H4369" s="3">
        <v>2</v>
      </c>
      <c r="I4369" s="69" t="str">
        <f>VLOOKUP(C4369,СПРАВОЧНИК!B:D,2,0)</f>
        <v>США</v>
      </c>
      <c r="J4369" s="69" t="str">
        <f>VLOOKUP(C4369,СПРАВОЧНИК!B:D,3,0)</f>
        <v>ИНОМАРКИ</v>
      </c>
      <c r="K4369" s="69" t="str">
        <f>VLOOKUP(СВОД2023[[#This Row],[ФО]],СПРАВОЧНИК!H:P,2,0)</f>
        <v>Северо-Западный ФО</v>
      </c>
    </row>
    <row r="4370" spans="1:11" x14ac:dyDescent="0.2">
      <c r="A4370" t="s">
        <v>600</v>
      </c>
      <c r="B4370" t="s">
        <v>592</v>
      </c>
      <c r="C4370" s="1" t="s">
        <v>177</v>
      </c>
      <c r="D4370" s="1" t="s">
        <v>178</v>
      </c>
      <c r="E4370" s="2">
        <v>2</v>
      </c>
      <c r="F4370" s="3">
        <v>1</v>
      </c>
      <c r="G4370" s="2">
        <v>4</v>
      </c>
      <c r="H4370" s="3">
        <v>3</v>
      </c>
      <c r="I4370" s="69" t="str">
        <f>VLOOKUP(C4370,СПРАВОЧНИК!B:D,2,0)</f>
        <v>США</v>
      </c>
      <c r="J4370" s="69" t="str">
        <f>VLOOKUP(C4370,СПРАВОЧНИК!B:D,3,0)</f>
        <v>ИНОМАРКИ</v>
      </c>
      <c r="K4370" s="69" t="str">
        <f>VLOOKUP(СВОД2023[[#This Row],[ФО]],СПРАВОЧНИК!H:P,2,0)</f>
        <v>Северо-Западный ФО</v>
      </c>
    </row>
    <row r="4371" spans="1:11" x14ac:dyDescent="0.2">
      <c r="A4371" t="s">
        <v>600</v>
      </c>
      <c r="B4371" t="s">
        <v>592</v>
      </c>
      <c r="C4371" s="1" t="s">
        <v>177</v>
      </c>
      <c r="D4371" s="1" t="s">
        <v>2417</v>
      </c>
      <c r="E4371" s="2"/>
      <c r="F4371" s="3">
        <v>1</v>
      </c>
      <c r="G4371" s="2"/>
      <c r="H4371" s="3">
        <v>1</v>
      </c>
      <c r="I4371" s="69" t="str">
        <f>VLOOKUP(C4371,СПРАВОЧНИК!B:D,2,0)</f>
        <v>США</v>
      </c>
      <c r="J4371" s="69" t="str">
        <f>VLOOKUP(C4371,СПРАВОЧНИК!B:D,3,0)</f>
        <v>ИНОМАРКИ</v>
      </c>
      <c r="K4371" s="69" t="str">
        <f>VLOOKUP(СВОД2023[[#This Row],[ФО]],СПРАВОЧНИК!H:P,2,0)</f>
        <v>Северо-Западный ФО</v>
      </c>
    </row>
    <row r="4372" spans="1:11" x14ac:dyDescent="0.2">
      <c r="A4372" t="s">
        <v>600</v>
      </c>
      <c r="B4372" t="s">
        <v>592</v>
      </c>
      <c r="C4372" s="1" t="s">
        <v>177</v>
      </c>
      <c r="D4372" s="1" t="s">
        <v>2129</v>
      </c>
      <c r="E4372" s="2">
        <v>1</v>
      </c>
      <c r="F4372" s="3"/>
      <c r="G4372" s="2">
        <v>3</v>
      </c>
      <c r="H4372" s="3">
        <v>2</v>
      </c>
      <c r="I4372" s="69" t="str">
        <f>VLOOKUP(C4372,СПРАВОЧНИК!B:D,2,0)</f>
        <v>США</v>
      </c>
      <c r="J4372" s="69" t="str">
        <f>VLOOKUP(C4372,СПРАВОЧНИК!B:D,3,0)</f>
        <v>ИНОМАРКИ</v>
      </c>
      <c r="K4372" s="69" t="str">
        <f>VLOOKUP(СВОД2023[[#This Row],[ФО]],СПРАВОЧНИК!H:P,2,0)</f>
        <v>Северо-Западный ФО</v>
      </c>
    </row>
    <row r="4373" spans="1:11" x14ac:dyDescent="0.2">
      <c r="A4373" t="s">
        <v>600</v>
      </c>
      <c r="B4373" t="s">
        <v>592</v>
      </c>
      <c r="C4373" s="1" t="s">
        <v>177</v>
      </c>
      <c r="D4373" s="1" t="s">
        <v>2130</v>
      </c>
      <c r="E4373" s="2"/>
      <c r="F4373" s="3">
        <v>1</v>
      </c>
      <c r="G4373" s="2"/>
      <c r="H4373" s="3">
        <v>1</v>
      </c>
      <c r="I4373" s="69" t="str">
        <f>VLOOKUP(C4373,СПРАВОЧНИК!B:D,2,0)</f>
        <v>США</v>
      </c>
      <c r="J4373" s="69" t="str">
        <f>VLOOKUP(C4373,СПРАВОЧНИК!B:D,3,0)</f>
        <v>ИНОМАРКИ</v>
      </c>
      <c r="K4373" s="69" t="str">
        <f>VLOOKUP(СВОД2023[[#This Row],[ФО]],СПРАВОЧНИК!H:P,2,0)</f>
        <v>Северо-Западный ФО</v>
      </c>
    </row>
    <row r="4374" spans="1:11" x14ac:dyDescent="0.2">
      <c r="A4374" t="s">
        <v>600</v>
      </c>
      <c r="B4374" t="s">
        <v>592</v>
      </c>
      <c r="C4374" s="1" t="s">
        <v>177</v>
      </c>
      <c r="D4374" s="1" t="s">
        <v>2131</v>
      </c>
      <c r="E4374" s="2"/>
      <c r="F4374" s="3">
        <v>1</v>
      </c>
      <c r="G4374" s="2"/>
      <c r="H4374" s="3">
        <v>3</v>
      </c>
      <c r="I4374" s="69" t="str">
        <f>VLOOKUP(C4374,СПРАВОЧНИК!B:D,2,0)</f>
        <v>США</v>
      </c>
      <c r="J4374" s="69" t="str">
        <f>VLOOKUP(C4374,СПРАВОЧНИК!B:D,3,0)</f>
        <v>ИНОМАРКИ</v>
      </c>
      <c r="K4374" s="69" t="str">
        <f>VLOOKUP(СВОД2023[[#This Row],[ФО]],СПРАВОЧНИК!H:P,2,0)</f>
        <v>Северо-Западный ФО</v>
      </c>
    </row>
    <row r="4375" spans="1:11" x14ac:dyDescent="0.2">
      <c r="A4375" t="s">
        <v>600</v>
      </c>
      <c r="B4375" t="s">
        <v>592</v>
      </c>
      <c r="C4375" s="1" t="s">
        <v>177</v>
      </c>
      <c r="D4375" s="1" t="s">
        <v>2418</v>
      </c>
      <c r="E4375" s="2"/>
      <c r="F4375" s="3"/>
      <c r="G4375" s="2">
        <v>3</v>
      </c>
      <c r="H4375" s="3">
        <v>1</v>
      </c>
      <c r="I4375" s="69" t="str">
        <f>VLOOKUP(C4375,СПРАВОЧНИК!B:D,2,0)</f>
        <v>США</v>
      </c>
      <c r="J4375" s="69" t="str">
        <f>VLOOKUP(C4375,СПРАВОЧНИК!B:D,3,0)</f>
        <v>ИНОМАРКИ</v>
      </c>
      <c r="K4375" s="69" t="str">
        <f>VLOOKUP(СВОД2023[[#This Row],[ФО]],СПРАВОЧНИК!H:P,2,0)</f>
        <v>Северо-Западный ФО</v>
      </c>
    </row>
    <row r="4376" spans="1:11" x14ac:dyDescent="0.2">
      <c r="A4376" t="s">
        <v>600</v>
      </c>
      <c r="B4376" t="s">
        <v>592</v>
      </c>
      <c r="C4376" s="1" t="s">
        <v>177</v>
      </c>
      <c r="D4376" s="1" t="s">
        <v>821</v>
      </c>
      <c r="E4376" s="2">
        <v>29</v>
      </c>
      <c r="F4376" s="3">
        <v>26</v>
      </c>
      <c r="G4376" s="2">
        <v>188</v>
      </c>
      <c r="H4376" s="3">
        <v>136</v>
      </c>
      <c r="I4376" s="69" t="str">
        <f>VLOOKUP(C4376,СПРАВОЧНИК!B:D,2,0)</f>
        <v>США</v>
      </c>
      <c r="J4376" s="69" t="str">
        <f>VLOOKUP(C4376,СПРАВОЧНИК!B:D,3,0)</f>
        <v>ИНОМАРКИ</v>
      </c>
      <c r="K4376" s="69" t="str">
        <f>VLOOKUP(СВОД2023[[#This Row],[ФО]],СПРАВОЧНИК!H:P,2,0)</f>
        <v>Северо-Западный ФО</v>
      </c>
    </row>
    <row r="4377" spans="1:11" x14ac:dyDescent="0.2">
      <c r="A4377" t="s">
        <v>600</v>
      </c>
      <c r="B4377" t="s">
        <v>592</v>
      </c>
      <c r="C4377" s="1" t="s">
        <v>177</v>
      </c>
      <c r="D4377" s="1" t="s">
        <v>179</v>
      </c>
      <c r="E4377" s="2">
        <v>2</v>
      </c>
      <c r="F4377" s="3">
        <v>6</v>
      </c>
      <c r="G4377" s="2">
        <v>20</v>
      </c>
      <c r="H4377" s="3">
        <v>14</v>
      </c>
      <c r="I4377" s="69" t="str">
        <f>VLOOKUP(C4377,СПРАВОЧНИК!B:D,2,0)</f>
        <v>США</v>
      </c>
      <c r="J4377" s="69" t="str">
        <f>VLOOKUP(C4377,СПРАВОЧНИК!B:D,3,0)</f>
        <v>ИНОМАРКИ</v>
      </c>
      <c r="K4377" s="69" t="str">
        <f>VLOOKUP(СВОД2023[[#This Row],[ФО]],СПРАВОЧНИК!H:P,2,0)</f>
        <v>Северо-Западный ФО</v>
      </c>
    </row>
    <row r="4378" spans="1:11" x14ac:dyDescent="0.2">
      <c r="A4378" t="s">
        <v>600</v>
      </c>
      <c r="B4378" t="s">
        <v>592</v>
      </c>
      <c r="C4378" s="1" t="s">
        <v>177</v>
      </c>
      <c r="D4378" s="1" t="s">
        <v>180</v>
      </c>
      <c r="E4378" s="2">
        <v>50</v>
      </c>
      <c r="F4378" s="3">
        <v>22</v>
      </c>
      <c r="G4378" s="2">
        <v>215</v>
      </c>
      <c r="H4378" s="3">
        <v>167</v>
      </c>
      <c r="I4378" s="69" t="str">
        <f>VLOOKUP(C4378,СПРАВОЧНИК!B:D,2,0)</f>
        <v>США</v>
      </c>
      <c r="J4378" s="69" t="str">
        <f>VLOOKUP(C4378,СПРАВОЧНИК!B:D,3,0)</f>
        <v>ИНОМАРКИ</v>
      </c>
      <c r="K4378" s="69" t="str">
        <f>VLOOKUP(СВОД2023[[#This Row],[ФО]],СПРАВОЧНИК!H:P,2,0)</f>
        <v>Северо-Западный ФО</v>
      </c>
    </row>
    <row r="4379" spans="1:11" x14ac:dyDescent="0.2">
      <c r="A4379" t="s">
        <v>600</v>
      </c>
      <c r="B4379" t="s">
        <v>592</v>
      </c>
      <c r="C4379" s="1" t="s">
        <v>177</v>
      </c>
      <c r="D4379" s="1" t="s">
        <v>1431</v>
      </c>
      <c r="E4379" s="2">
        <v>12</v>
      </c>
      <c r="F4379" s="3">
        <v>3</v>
      </c>
      <c r="G4379" s="2">
        <v>47</v>
      </c>
      <c r="H4379" s="3">
        <v>33</v>
      </c>
      <c r="I4379" s="69" t="str">
        <f>VLOOKUP(C4379,СПРАВОЧНИК!B:D,2,0)</f>
        <v>США</v>
      </c>
      <c r="J4379" s="69" t="str">
        <f>VLOOKUP(C4379,СПРАВОЧНИК!B:D,3,0)</f>
        <v>ИНОМАРКИ</v>
      </c>
      <c r="K4379" s="69" t="str">
        <f>VLOOKUP(СВОД2023[[#This Row],[ФО]],СПРАВОЧНИК!H:P,2,0)</f>
        <v>Северо-Западный ФО</v>
      </c>
    </row>
    <row r="4380" spans="1:11" x14ac:dyDescent="0.2">
      <c r="A4380" t="s">
        <v>600</v>
      </c>
      <c r="B4380" t="s">
        <v>592</v>
      </c>
      <c r="C4380" s="1" t="s">
        <v>177</v>
      </c>
      <c r="D4380" s="1" t="s">
        <v>1432</v>
      </c>
      <c r="E4380" s="2"/>
      <c r="F4380" s="3"/>
      <c r="G4380" s="2"/>
      <c r="H4380" s="3">
        <v>5</v>
      </c>
      <c r="I4380" s="69" t="str">
        <f>VLOOKUP(C4380,СПРАВОЧНИК!B:D,2,0)</f>
        <v>США</v>
      </c>
      <c r="J4380" s="69" t="str">
        <f>VLOOKUP(C4380,СПРАВОЧНИК!B:D,3,0)</f>
        <v>ИНОМАРКИ</v>
      </c>
      <c r="K4380" s="69" t="str">
        <f>VLOOKUP(СВОД2023[[#This Row],[ФО]],СПРАВОЧНИК!H:P,2,0)</f>
        <v>Северо-Западный ФО</v>
      </c>
    </row>
    <row r="4381" spans="1:11" x14ac:dyDescent="0.2">
      <c r="A4381" t="s">
        <v>600</v>
      </c>
      <c r="B4381" t="s">
        <v>592</v>
      </c>
      <c r="C4381" s="1" t="s">
        <v>177</v>
      </c>
      <c r="D4381" s="1" t="s">
        <v>181</v>
      </c>
      <c r="E4381" s="2">
        <v>2</v>
      </c>
      <c r="F4381" s="3"/>
      <c r="G4381" s="2">
        <v>6</v>
      </c>
      <c r="H4381" s="3">
        <v>6</v>
      </c>
      <c r="I4381" s="69" t="str">
        <f>VLOOKUP(C4381,СПРАВОЧНИК!B:D,2,0)</f>
        <v>США</v>
      </c>
      <c r="J4381" s="69" t="str">
        <f>VLOOKUP(C4381,СПРАВОЧНИК!B:D,3,0)</f>
        <v>ИНОМАРКИ</v>
      </c>
      <c r="K4381" s="69" t="str">
        <f>VLOOKUP(СВОД2023[[#This Row],[ФО]],СПРАВОЧНИК!H:P,2,0)</f>
        <v>Северо-Западный ФО</v>
      </c>
    </row>
    <row r="4382" spans="1:11" x14ac:dyDescent="0.2">
      <c r="A4382" t="s">
        <v>600</v>
      </c>
      <c r="B4382" t="s">
        <v>592</v>
      </c>
      <c r="C4382" s="1" t="s">
        <v>177</v>
      </c>
      <c r="D4382" s="1" t="s">
        <v>182</v>
      </c>
      <c r="E4382" s="2">
        <v>55</v>
      </c>
      <c r="F4382" s="3">
        <v>49</v>
      </c>
      <c r="G4382" s="2">
        <v>327</v>
      </c>
      <c r="H4382" s="3">
        <v>294</v>
      </c>
      <c r="I4382" s="69" t="str">
        <f>VLOOKUP(C4382,СПРАВОЧНИК!B:D,2,0)</f>
        <v>США</v>
      </c>
      <c r="J4382" s="69" t="str">
        <f>VLOOKUP(C4382,СПРАВОЧНИК!B:D,3,0)</f>
        <v>ИНОМАРКИ</v>
      </c>
      <c r="K4382" s="69" t="str">
        <f>VLOOKUP(СВОД2023[[#This Row],[ФО]],СПРАВОЧНИК!H:P,2,0)</f>
        <v>Северо-Западный ФО</v>
      </c>
    </row>
    <row r="4383" spans="1:11" x14ac:dyDescent="0.2">
      <c r="A4383" t="s">
        <v>600</v>
      </c>
      <c r="B4383" t="s">
        <v>592</v>
      </c>
      <c r="C4383" s="1" t="s">
        <v>177</v>
      </c>
      <c r="D4383" s="1" t="s">
        <v>1433</v>
      </c>
      <c r="E4383" s="2"/>
      <c r="F4383" s="3">
        <v>1</v>
      </c>
      <c r="G4383" s="2"/>
      <c r="H4383" s="3">
        <v>1</v>
      </c>
      <c r="I4383" s="69" t="str">
        <f>VLOOKUP(C4383,СПРАВОЧНИК!B:D,2,0)</f>
        <v>США</v>
      </c>
      <c r="J4383" s="69" t="str">
        <f>VLOOKUP(C4383,СПРАВОЧНИК!B:D,3,0)</f>
        <v>ИНОМАРКИ</v>
      </c>
      <c r="K4383" s="69" t="str">
        <f>VLOOKUP(СВОД2023[[#This Row],[ФО]],СПРАВОЧНИК!H:P,2,0)</f>
        <v>Северо-Западный ФО</v>
      </c>
    </row>
    <row r="4384" spans="1:11" x14ac:dyDescent="0.2">
      <c r="A4384" t="s">
        <v>600</v>
      </c>
      <c r="B4384" t="s">
        <v>592</v>
      </c>
      <c r="C4384" s="1" t="s">
        <v>177</v>
      </c>
      <c r="D4384" s="1" t="s">
        <v>183</v>
      </c>
      <c r="E4384" s="2">
        <v>110</v>
      </c>
      <c r="F4384" s="3">
        <v>103</v>
      </c>
      <c r="G4384" s="2">
        <v>603</v>
      </c>
      <c r="H4384" s="3">
        <v>532</v>
      </c>
      <c r="I4384" s="69" t="str">
        <f>VLOOKUP(C4384,СПРАВОЧНИК!B:D,2,0)</f>
        <v>США</v>
      </c>
      <c r="J4384" s="69" t="str">
        <f>VLOOKUP(C4384,СПРАВОЧНИК!B:D,3,0)</f>
        <v>ИНОМАРКИ</v>
      </c>
      <c r="K4384" s="69" t="str">
        <f>VLOOKUP(СВОД2023[[#This Row],[ФО]],СПРАВОЧНИК!H:P,2,0)</f>
        <v>Северо-Западный ФО</v>
      </c>
    </row>
    <row r="4385" spans="1:11" x14ac:dyDescent="0.2">
      <c r="A4385" t="s">
        <v>600</v>
      </c>
      <c r="B4385" t="s">
        <v>592</v>
      </c>
      <c r="C4385" s="1" t="s">
        <v>177</v>
      </c>
      <c r="D4385" s="1" t="s">
        <v>2419</v>
      </c>
      <c r="E4385" s="2"/>
      <c r="F4385" s="3"/>
      <c r="G4385" s="2"/>
      <c r="H4385" s="3">
        <v>1</v>
      </c>
      <c r="I4385" s="69" t="str">
        <f>VLOOKUP(C4385,СПРАВОЧНИК!B:D,2,0)</f>
        <v>США</v>
      </c>
      <c r="J4385" s="69" t="str">
        <f>VLOOKUP(C4385,СПРАВОЧНИК!B:D,3,0)</f>
        <v>ИНОМАРКИ</v>
      </c>
      <c r="K4385" s="69" t="str">
        <f>VLOOKUP(СВОД2023[[#This Row],[ФО]],СПРАВОЧНИК!H:P,2,0)</f>
        <v>Северо-Западный ФО</v>
      </c>
    </row>
    <row r="4386" spans="1:11" x14ac:dyDescent="0.2">
      <c r="A4386" t="s">
        <v>600</v>
      </c>
      <c r="B4386" t="s">
        <v>592</v>
      </c>
      <c r="C4386" s="1" t="s">
        <v>177</v>
      </c>
      <c r="D4386" s="1" t="s">
        <v>1434</v>
      </c>
      <c r="E4386" s="2">
        <v>42</v>
      </c>
      <c r="F4386" s="3">
        <v>41</v>
      </c>
      <c r="G4386" s="2">
        <v>257</v>
      </c>
      <c r="H4386" s="3">
        <v>184</v>
      </c>
      <c r="I4386" s="69" t="str">
        <f>VLOOKUP(C4386,СПРАВОЧНИК!B:D,2,0)</f>
        <v>США</v>
      </c>
      <c r="J4386" s="69" t="str">
        <f>VLOOKUP(C4386,СПРАВОЧНИК!B:D,3,0)</f>
        <v>ИНОМАРКИ</v>
      </c>
      <c r="K4386" s="69" t="str">
        <f>VLOOKUP(СВОД2023[[#This Row],[ФО]],СПРАВОЧНИК!H:P,2,0)</f>
        <v>Северо-Западный ФО</v>
      </c>
    </row>
    <row r="4387" spans="1:11" x14ac:dyDescent="0.2">
      <c r="A4387" t="s">
        <v>600</v>
      </c>
      <c r="B4387" t="s">
        <v>592</v>
      </c>
      <c r="C4387" s="1" t="s">
        <v>177</v>
      </c>
      <c r="D4387" s="1" t="s">
        <v>2420</v>
      </c>
      <c r="E4387" s="2">
        <v>1</v>
      </c>
      <c r="F4387" s="3"/>
      <c r="G4387" s="2">
        <v>1</v>
      </c>
      <c r="H4387" s="3"/>
      <c r="I4387" s="69" t="str">
        <f>VLOOKUP(C4387,СПРАВОЧНИК!B:D,2,0)</f>
        <v>США</v>
      </c>
      <c r="J4387" s="69" t="str">
        <f>VLOOKUP(C4387,СПРАВОЧНИК!B:D,3,0)</f>
        <v>ИНОМАРКИ</v>
      </c>
      <c r="K4387" s="69" t="str">
        <f>VLOOKUP(СВОД2023[[#This Row],[ФО]],СПРАВОЧНИК!H:P,2,0)</f>
        <v>Северо-Западный ФО</v>
      </c>
    </row>
    <row r="4388" spans="1:11" x14ac:dyDescent="0.2">
      <c r="A4388" t="s">
        <v>600</v>
      </c>
      <c r="B4388" t="s">
        <v>592</v>
      </c>
      <c r="C4388" s="1" t="s">
        <v>177</v>
      </c>
      <c r="D4388" s="1" t="s">
        <v>646</v>
      </c>
      <c r="E4388" s="2">
        <v>1226</v>
      </c>
      <c r="F4388" s="3">
        <v>997</v>
      </c>
      <c r="G4388" s="2">
        <v>6534</v>
      </c>
      <c r="H4388" s="3">
        <v>5445</v>
      </c>
      <c r="I4388" s="69" t="str">
        <f>VLOOKUP(C4388,СПРАВОЧНИК!B:D,2,0)</f>
        <v>США</v>
      </c>
      <c r="J4388" s="69" t="str">
        <f>VLOOKUP(C4388,СПРАВОЧНИК!B:D,3,0)</f>
        <v>ИНОМАРКИ</v>
      </c>
      <c r="K4388" s="69" t="str">
        <f>VLOOKUP(СВОД2023[[#This Row],[ФО]],СПРАВОЧНИК!H:P,2,0)</f>
        <v>Северо-Западный ФО</v>
      </c>
    </row>
    <row r="4389" spans="1:11" x14ac:dyDescent="0.2">
      <c r="A4389" t="s">
        <v>600</v>
      </c>
      <c r="B4389" t="s">
        <v>592</v>
      </c>
      <c r="C4389" s="1" t="s">
        <v>177</v>
      </c>
      <c r="D4389" s="1" t="s">
        <v>2421</v>
      </c>
      <c r="E4389" s="2"/>
      <c r="F4389" s="3">
        <v>1</v>
      </c>
      <c r="G4389" s="2"/>
      <c r="H4389" s="3">
        <v>1</v>
      </c>
      <c r="I4389" s="69" t="str">
        <f>VLOOKUP(C4389,СПРАВОЧНИК!B:D,2,0)</f>
        <v>США</v>
      </c>
      <c r="J4389" s="69" t="str">
        <f>VLOOKUP(C4389,СПРАВОЧНИК!B:D,3,0)</f>
        <v>ИНОМАРКИ</v>
      </c>
      <c r="K4389" s="69" t="str">
        <f>VLOOKUP(СВОД2023[[#This Row],[ФО]],СПРАВОЧНИК!H:P,2,0)</f>
        <v>Северо-Западный ФО</v>
      </c>
    </row>
    <row r="4390" spans="1:11" x14ac:dyDescent="0.2">
      <c r="A4390" t="s">
        <v>600</v>
      </c>
      <c r="B4390" t="s">
        <v>592</v>
      </c>
      <c r="C4390" s="1" t="s">
        <v>177</v>
      </c>
      <c r="D4390" s="1" t="s">
        <v>2133</v>
      </c>
      <c r="E4390" s="2">
        <v>7</v>
      </c>
      <c r="F4390" s="3">
        <v>7</v>
      </c>
      <c r="G4390" s="2">
        <v>42</v>
      </c>
      <c r="H4390" s="3">
        <v>42</v>
      </c>
      <c r="I4390" s="69" t="str">
        <f>VLOOKUP(C4390,СПРАВОЧНИК!B:D,2,0)</f>
        <v>США</v>
      </c>
      <c r="J4390" s="69" t="str">
        <f>VLOOKUP(C4390,СПРАВОЧНИК!B:D,3,0)</f>
        <v>ИНОМАРКИ</v>
      </c>
      <c r="K4390" s="69" t="str">
        <f>VLOOKUP(СВОД2023[[#This Row],[ФО]],СПРАВОЧНИК!H:P,2,0)</f>
        <v>Северо-Западный ФО</v>
      </c>
    </row>
    <row r="4391" spans="1:11" x14ac:dyDescent="0.2">
      <c r="A4391" t="s">
        <v>600</v>
      </c>
      <c r="B4391" t="s">
        <v>592</v>
      </c>
      <c r="C4391" s="1" t="s">
        <v>177</v>
      </c>
      <c r="D4391" s="1" t="s">
        <v>1436</v>
      </c>
      <c r="E4391" s="2">
        <v>2</v>
      </c>
      <c r="F4391" s="3">
        <v>2</v>
      </c>
      <c r="G4391" s="2">
        <v>4</v>
      </c>
      <c r="H4391" s="3">
        <v>10</v>
      </c>
      <c r="I4391" s="69" t="str">
        <f>VLOOKUP(C4391,СПРАВОЧНИК!B:D,2,0)</f>
        <v>США</v>
      </c>
      <c r="J4391" s="69" t="str">
        <f>VLOOKUP(C4391,СПРАВОЧНИК!B:D,3,0)</f>
        <v>ИНОМАРКИ</v>
      </c>
      <c r="K4391" s="69" t="str">
        <f>VLOOKUP(СВОД2023[[#This Row],[ФО]],СПРАВОЧНИК!H:P,2,0)</f>
        <v>Северо-Западный ФО</v>
      </c>
    </row>
    <row r="4392" spans="1:11" x14ac:dyDescent="0.2">
      <c r="A4392" t="s">
        <v>600</v>
      </c>
      <c r="B4392" t="s">
        <v>592</v>
      </c>
      <c r="C4392" s="1" t="s">
        <v>177</v>
      </c>
      <c r="D4392" s="1" t="s">
        <v>184</v>
      </c>
      <c r="E4392" s="2">
        <v>189</v>
      </c>
      <c r="F4392" s="3">
        <v>146</v>
      </c>
      <c r="G4392" s="2">
        <v>955</v>
      </c>
      <c r="H4392" s="3">
        <v>725</v>
      </c>
      <c r="I4392" s="69" t="str">
        <f>VLOOKUP(C4392,СПРАВОЧНИК!B:D,2,0)</f>
        <v>США</v>
      </c>
      <c r="J4392" s="69" t="str">
        <f>VLOOKUP(C4392,СПРАВОЧНИК!B:D,3,0)</f>
        <v>ИНОМАРКИ</v>
      </c>
      <c r="K4392" s="69" t="str">
        <f>VLOOKUP(СВОД2023[[#This Row],[ФО]],СПРАВОЧНИК!H:P,2,0)</f>
        <v>Северо-Западный ФО</v>
      </c>
    </row>
    <row r="4393" spans="1:11" x14ac:dyDescent="0.2">
      <c r="A4393" t="s">
        <v>600</v>
      </c>
      <c r="B4393" t="s">
        <v>592</v>
      </c>
      <c r="C4393" s="1" t="s">
        <v>177</v>
      </c>
      <c r="D4393" s="1" t="s">
        <v>1437</v>
      </c>
      <c r="E4393" s="2">
        <v>37</v>
      </c>
      <c r="F4393" s="3">
        <v>27</v>
      </c>
      <c r="G4393" s="2">
        <v>148</v>
      </c>
      <c r="H4393" s="3">
        <v>117</v>
      </c>
      <c r="I4393" s="69" t="str">
        <f>VLOOKUP(C4393,СПРАВОЧНИК!B:D,2,0)</f>
        <v>США</v>
      </c>
      <c r="J4393" s="69" t="str">
        <f>VLOOKUP(C4393,СПРАВОЧНИК!B:D,3,0)</f>
        <v>ИНОМАРКИ</v>
      </c>
      <c r="K4393" s="69" t="str">
        <f>VLOOKUP(СВОД2023[[#This Row],[ФО]],СПРАВОЧНИК!H:P,2,0)</f>
        <v>Северо-Западный ФО</v>
      </c>
    </row>
    <row r="4394" spans="1:11" x14ac:dyDescent="0.2">
      <c r="A4394" t="s">
        <v>600</v>
      </c>
      <c r="B4394" t="s">
        <v>592</v>
      </c>
      <c r="C4394" s="1" t="s">
        <v>177</v>
      </c>
      <c r="D4394" s="1" t="s">
        <v>2135</v>
      </c>
      <c r="E4394" s="2">
        <v>2</v>
      </c>
      <c r="F4394" s="3"/>
      <c r="G4394" s="2">
        <v>7</v>
      </c>
      <c r="H4394" s="3">
        <v>2</v>
      </c>
      <c r="I4394" s="69" t="str">
        <f>VLOOKUP(C4394,СПРАВОЧНИК!B:D,2,0)</f>
        <v>США</v>
      </c>
      <c r="J4394" s="69" t="str">
        <f>VLOOKUP(C4394,СПРАВОЧНИК!B:D,3,0)</f>
        <v>ИНОМАРКИ</v>
      </c>
      <c r="K4394" s="69" t="str">
        <f>VLOOKUP(СВОД2023[[#This Row],[ФО]],СПРАВОЧНИК!H:P,2,0)</f>
        <v>Северо-Западный ФО</v>
      </c>
    </row>
    <row r="4395" spans="1:11" x14ac:dyDescent="0.2">
      <c r="A4395" t="s">
        <v>600</v>
      </c>
      <c r="B4395" t="s">
        <v>592</v>
      </c>
      <c r="C4395" s="1" t="s">
        <v>177</v>
      </c>
      <c r="D4395" s="1" t="s">
        <v>2136</v>
      </c>
      <c r="E4395" s="2"/>
      <c r="F4395" s="3"/>
      <c r="G4395" s="2">
        <v>13</v>
      </c>
      <c r="H4395" s="3">
        <v>9</v>
      </c>
      <c r="I4395" s="69" t="str">
        <f>VLOOKUP(C4395,СПРАВОЧНИК!B:D,2,0)</f>
        <v>США</v>
      </c>
      <c r="J4395" s="69" t="str">
        <f>VLOOKUP(C4395,СПРАВОЧНИК!B:D,3,0)</f>
        <v>ИНОМАРКИ</v>
      </c>
      <c r="K4395" s="69" t="str">
        <f>VLOOKUP(СВОД2023[[#This Row],[ФО]],СПРАВОЧНИК!H:P,2,0)</f>
        <v>Северо-Западный ФО</v>
      </c>
    </row>
    <row r="4396" spans="1:11" x14ac:dyDescent="0.2">
      <c r="A4396" t="s">
        <v>600</v>
      </c>
      <c r="B4396" t="s">
        <v>592</v>
      </c>
      <c r="C4396" s="1" t="s">
        <v>177</v>
      </c>
      <c r="D4396" s="1" t="s">
        <v>1440</v>
      </c>
      <c r="E4396" s="2">
        <v>148</v>
      </c>
      <c r="F4396" s="3">
        <v>99</v>
      </c>
      <c r="G4396" s="2">
        <v>947</v>
      </c>
      <c r="H4396" s="3">
        <v>658</v>
      </c>
      <c r="I4396" s="69" t="str">
        <f>VLOOKUP(C4396,СПРАВОЧНИК!B:D,2,0)</f>
        <v>США</v>
      </c>
      <c r="J4396" s="69" t="str">
        <f>VLOOKUP(C4396,СПРАВОЧНИК!B:D,3,0)</f>
        <v>ИНОМАРКИ</v>
      </c>
      <c r="K4396" s="69" t="str">
        <f>VLOOKUP(СВОД2023[[#This Row],[ФО]],СПРАВОЧНИК!H:P,2,0)</f>
        <v>Северо-Западный ФО</v>
      </c>
    </row>
    <row r="4397" spans="1:11" x14ac:dyDescent="0.2">
      <c r="A4397" t="s">
        <v>600</v>
      </c>
      <c r="B4397" t="s">
        <v>592</v>
      </c>
      <c r="C4397" s="1" t="s">
        <v>177</v>
      </c>
      <c r="D4397" s="1" t="s">
        <v>1441</v>
      </c>
      <c r="E4397" s="2">
        <v>10</v>
      </c>
      <c r="F4397" s="3">
        <v>10</v>
      </c>
      <c r="G4397" s="2">
        <v>72</v>
      </c>
      <c r="H4397" s="3">
        <v>54</v>
      </c>
      <c r="I4397" s="69" t="str">
        <f>VLOOKUP(C4397,СПРАВОЧНИК!B:D,2,0)</f>
        <v>США</v>
      </c>
      <c r="J4397" s="69" t="str">
        <f>VLOOKUP(C4397,СПРАВОЧНИК!B:D,3,0)</f>
        <v>ИНОМАРКИ</v>
      </c>
      <c r="K4397" s="69" t="str">
        <f>VLOOKUP(СВОД2023[[#This Row],[ФО]],СПРАВОЧНИК!H:P,2,0)</f>
        <v>Северо-Западный ФО</v>
      </c>
    </row>
    <row r="4398" spans="1:11" x14ac:dyDescent="0.2">
      <c r="A4398" t="s">
        <v>600</v>
      </c>
      <c r="B4398" t="s">
        <v>592</v>
      </c>
      <c r="C4398" s="1" t="s">
        <v>177</v>
      </c>
      <c r="D4398" s="1" t="s">
        <v>185</v>
      </c>
      <c r="E4398" s="2">
        <v>303</v>
      </c>
      <c r="F4398" s="3">
        <v>267</v>
      </c>
      <c r="G4398" s="2">
        <v>1627</v>
      </c>
      <c r="H4398" s="3">
        <v>1379</v>
      </c>
      <c r="I4398" s="69" t="str">
        <f>VLOOKUP(C4398,СПРАВОЧНИК!B:D,2,0)</f>
        <v>США</v>
      </c>
      <c r="J4398" s="69" t="str">
        <f>VLOOKUP(C4398,СПРАВОЧНИК!B:D,3,0)</f>
        <v>ИНОМАРКИ</v>
      </c>
      <c r="K4398" s="69" t="str">
        <f>VLOOKUP(СВОД2023[[#This Row],[ФО]],СПРАВОЧНИК!H:P,2,0)</f>
        <v>Северо-Западный ФО</v>
      </c>
    </row>
    <row r="4399" spans="1:11" x14ac:dyDescent="0.2">
      <c r="A4399" t="s">
        <v>600</v>
      </c>
      <c r="B4399" t="s">
        <v>592</v>
      </c>
      <c r="C4399" s="1" t="s">
        <v>177</v>
      </c>
      <c r="D4399" s="1" t="s">
        <v>186</v>
      </c>
      <c r="E4399" s="2">
        <v>31</v>
      </c>
      <c r="F4399" s="3">
        <v>18</v>
      </c>
      <c r="G4399" s="2">
        <v>141</v>
      </c>
      <c r="H4399" s="3">
        <v>72</v>
      </c>
      <c r="I4399" s="69" t="str">
        <f>VLOOKUP(C4399,СПРАВОЧНИК!B:D,2,0)</f>
        <v>США</v>
      </c>
      <c r="J4399" s="69" t="str">
        <f>VLOOKUP(C4399,СПРАВОЧНИК!B:D,3,0)</f>
        <v>ИНОМАРКИ</v>
      </c>
      <c r="K4399" s="69" t="str">
        <f>VLOOKUP(СВОД2023[[#This Row],[ФО]],СПРАВОЧНИК!H:P,2,0)</f>
        <v>Северо-Западный ФО</v>
      </c>
    </row>
    <row r="4400" spans="1:11" x14ac:dyDescent="0.2">
      <c r="A4400" t="s">
        <v>600</v>
      </c>
      <c r="B4400" t="s">
        <v>592</v>
      </c>
      <c r="C4400" s="1" t="s">
        <v>177</v>
      </c>
      <c r="D4400" s="1" t="s">
        <v>187</v>
      </c>
      <c r="E4400" s="2">
        <v>1</v>
      </c>
      <c r="F4400" s="3">
        <v>1</v>
      </c>
      <c r="G4400" s="2">
        <v>2</v>
      </c>
      <c r="H4400" s="3">
        <v>2</v>
      </c>
      <c r="I4400" s="69" t="str">
        <f>VLOOKUP(C4400,СПРАВОЧНИК!B:D,2,0)</f>
        <v>США</v>
      </c>
      <c r="J4400" s="69" t="str">
        <f>VLOOKUP(C4400,СПРАВОЧНИК!B:D,3,0)</f>
        <v>ИНОМАРКИ</v>
      </c>
      <c r="K4400" s="69" t="str">
        <f>VLOOKUP(СВОД2023[[#This Row],[ФО]],СПРАВОЧНИК!H:P,2,0)</f>
        <v>Северо-Западный ФО</v>
      </c>
    </row>
    <row r="4401" spans="1:11" x14ac:dyDescent="0.2">
      <c r="A4401" t="s">
        <v>600</v>
      </c>
      <c r="B4401" t="s">
        <v>592</v>
      </c>
      <c r="C4401" s="1" t="s">
        <v>177</v>
      </c>
      <c r="D4401" s="1" t="s">
        <v>2137</v>
      </c>
      <c r="E4401" s="2">
        <v>1</v>
      </c>
      <c r="F4401" s="3"/>
      <c r="G4401" s="2">
        <v>2</v>
      </c>
      <c r="H4401" s="3">
        <v>2</v>
      </c>
      <c r="I4401" s="69" t="str">
        <f>VLOOKUP(C4401,СПРАВОЧНИК!B:D,2,0)</f>
        <v>США</v>
      </c>
      <c r="J4401" s="69" t="str">
        <f>VLOOKUP(C4401,СПРАВОЧНИК!B:D,3,0)</f>
        <v>ИНОМАРКИ</v>
      </c>
      <c r="K4401" s="69" t="str">
        <f>VLOOKUP(СВОД2023[[#This Row],[ФО]],СПРАВОЧНИК!H:P,2,0)</f>
        <v>Северо-Западный ФО</v>
      </c>
    </row>
    <row r="4402" spans="1:11" x14ac:dyDescent="0.2">
      <c r="A4402" t="s">
        <v>600</v>
      </c>
      <c r="B4402" t="s">
        <v>592</v>
      </c>
      <c r="C4402" s="1" t="s">
        <v>177</v>
      </c>
      <c r="D4402" s="1" t="s">
        <v>1442</v>
      </c>
      <c r="E4402" s="2">
        <v>1</v>
      </c>
      <c r="F4402" s="3">
        <v>2</v>
      </c>
      <c r="G4402" s="2">
        <v>8</v>
      </c>
      <c r="H4402" s="3">
        <v>5</v>
      </c>
      <c r="I4402" s="69" t="str">
        <f>VLOOKUP(C4402,СПРАВОЧНИК!B:D,2,0)</f>
        <v>США</v>
      </c>
      <c r="J4402" s="69" t="str">
        <f>VLOOKUP(C4402,СПРАВОЧНИК!B:D,3,0)</f>
        <v>ИНОМАРКИ</v>
      </c>
      <c r="K4402" s="69" t="str">
        <f>VLOOKUP(СВОД2023[[#This Row],[ФО]],СПРАВОЧНИК!H:P,2,0)</f>
        <v>Северо-Западный ФО</v>
      </c>
    </row>
    <row r="4403" spans="1:11" x14ac:dyDescent="0.2">
      <c r="A4403" t="s">
        <v>600</v>
      </c>
      <c r="B4403" t="s">
        <v>592</v>
      </c>
      <c r="C4403" s="1" t="s">
        <v>177</v>
      </c>
      <c r="D4403" s="1" t="s">
        <v>2138</v>
      </c>
      <c r="E4403" s="2">
        <v>1</v>
      </c>
      <c r="F4403" s="3"/>
      <c r="G4403" s="2">
        <v>4</v>
      </c>
      <c r="H4403" s="3">
        <v>2</v>
      </c>
      <c r="I4403" s="69" t="str">
        <f>VLOOKUP(C4403,СПРАВОЧНИК!B:D,2,0)</f>
        <v>США</v>
      </c>
      <c r="J4403" s="69" t="str">
        <f>VLOOKUP(C4403,СПРАВОЧНИК!B:D,3,0)</f>
        <v>ИНОМАРКИ</v>
      </c>
      <c r="K4403" s="69" t="str">
        <f>VLOOKUP(СВОД2023[[#This Row],[ФО]],СПРАВОЧНИК!H:P,2,0)</f>
        <v>Северо-Западный ФО</v>
      </c>
    </row>
    <row r="4404" spans="1:11" x14ac:dyDescent="0.2">
      <c r="A4404" t="s">
        <v>600</v>
      </c>
      <c r="B4404" t="s">
        <v>592</v>
      </c>
      <c r="C4404" s="1" t="s">
        <v>177</v>
      </c>
      <c r="D4404" s="1" t="s">
        <v>2139</v>
      </c>
      <c r="E4404" s="2">
        <v>6</v>
      </c>
      <c r="F4404" s="3">
        <v>5</v>
      </c>
      <c r="G4404" s="2">
        <v>31</v>
      </c>
      <c r="H4404" s="3">
        <v>26</v>
      </c>
      <c r="I4404" s="69" t="str">
        <f>VLOOKUP(C4404,СПРАВОЧНИК!B:D,2,0)</f>
        <v>США</v>
      </c>
      <c r="J4404" s="69" t="str">
        <f>VLOOKUP(C4404,СПРАВОЧНИК!B:D,3,0)</f>
        <v>ИНОМАРКИ</v>
      </c>
      <c r="K4404" s="69" t="str">
        <f>VLOOKUP(СВОД2023[[#This Row],[ФО]],СПРАВОЧНИК!H:P,2,0)</f>
        <v>Северо-Западный ФО</v>
      </c>
    </row>
    <row r="4405" spans="1:11" x14ac:dyDescent="0.2">
      <c r="A4405" t="s">
        <v>600</v>
      </c>
      <c r="B4405" t="s">
        <v>592</v>
      </c>
      <c r="C4405" s="1" t="s">
        <v>177</v>
      </c>
      <c r="D4405" s="1" t="s">
        <v>1443</v>
      </c>
      <c r="E4405" s="2">
        <v>20</v>
      </c>
      <c r="F4405" s="3">
        <v>18</v>
      </c>
      <c r="G4405" s="2">
        <v>99</v>
      </c>
      <c r="H4405" s="3">
        <v>73</v>
      </c>
      <c r="I4405" s="69" t="str">
        <f>VLOOKUP(C4405,СПРАВОЧНИК!B:D,2,0)</f>
        <v>США</v>
      </c>
      <c r="J4405" s="69" t="str">
        <f>VLOOKUP(C4405,СПРАВОЧНИК!B:D,3,0)</f>
        <v>ИНОМАРКИ</v>
      </c>
      <c r="K4405" s="69" t="str">
        <f>VLOOKUP(СВОД2023[[#This Row],[ФО]],СПРАВОЧНИК!H:P,2,0)</f>
        <v>Северо-Западный ФО</v>
      </c>
    </row>
    <row r="4406" spans="1:11" x14ac:dyDescent="0.2">
      <c r="A4406" t="s">
        <v>600</v>
      </c>
      <c r="B4406" t="s">
        <v>592</v>
      </c>
      <c r="C4406" s="1" t="s">
        <v>177</v>
      </c>
      <c r="D4406" s="1" t="s">
        <v>2140</v>
      </c>
      <c r="E4406" s="2">
        <v>1</v>
      </c>
      <c r="F4406" s="3"/>
      <c r="G4406" s="2">
        <v>3</v>
      </c>
      <c r="H4406" s="3">
        <v>2</v>
      </c>
      <c r="I4406" s="69" t="str">
        <f>VLOOKUP(C4406,СПРАВОЧНИК!B:D,2,0)</f>
        <v>США</v>
      </c>
      <c r="J4406" s="69" t="str">
        <f>VLOOKUP(C4406,СПРАВОЧНИК!B:D,3,0)</f>
        <v>ИНОМАРКИ</v>
      </c>
      <c r="K4406" s="69" t="str">
        <f>VLOOKUP(СВОД2023[[#This Row],[ФО]],СПРАВОЧНИК!H:P,2,0)</f>
        <v>Северо-Западный ФО</v>
      </c>
    </row>
    <row r="4407" spans="1:11" x14ac:dyDescent="0.2">
      <c r="A4407" t="s">
        <v>600</v>
      </c>
      <c r="B4407" t="s">
        <v>592</v>
      </c>
      <c r="C4407" s="1" t="s">
        <v>177</v>
      </c>
      <c r="D4407" s="1" t="s">
        <v>1445</v>
      </c>
      <c r="E4407" s="2">
        <v>2</v>
      </c>
      <c r="F4407" s="3"/>
      <c r="G4407" s="2">
        <v>8</v>
      </c>
      <c r="H4407" s="3">
        <v>9</v>
      </c>
      <c r="I4407" s="69" t="str">
        <f>VLOOKUP(C4407,СПРАВОЧНИК!B:D,2,0)</f>
        <v>США</v>
      </c>
      <c r="J4407" s="69" t="str">
        <f>VLOOKUP(C4407,СПРАВОЧНИК!B:D,3,0)</f>
        <v>ИНОМАРКИ</v>
      </c>
      <c r="K4407" s="69" t="str">
        <f>VLOOKUP(СВОД2023[[#This Row],[ФО]],СПРАВОЧНИК!H:P,2,0)</f>
        <v>Северо-Западный ФО</v>
      </c>
    </row>
    <row r="4408" spans="1:11" x14ac:dyDescent="0.2">
      <c r="A4408" t="s">
        <v>600</v>
      </c>
      <c r="B4408" t="s">
        <v>592</v>
      </c>
      <c r="C4408" s="1" t="s">
        <v>177</v>
      </c>
      <c r="D4408" s="1" t="s">
        <v>2142</v>
      </c>
      <c r="E4408" s="2">
        <v>1</v>
      </c>
      <c r="F4408" s="3"/>
      <c r="G4408" s="2">
        <v>3</v>
      </c>
      <c r="H4408" s="3">
        <v>3</v>
      </c>
      <c r="I4408" s="69" t="str">
        <f>VLOOKUP(C4408,СПРАВОЧНИК!B:D,2,0)</f>
        <v>США</v>
      </c>
      <c r="J4408" s="69" t="str">
        <f>VLOOKUP(C4408,СПРАВОЧНИК!B:D,3,0)</f>
        <v>ИНОМАРКИ</v>
      </c>
      <c r="K4408" s="69" t="str">
        <f>VLOOKUP(СВОД2023[[#This Row],[ФО]],СПРАВОЧНИК!H:P,2,0)</f>
        <v>Северо-Западный ФО</v>
      </c>
    </row>
    <row r="4409" spans="1:11" x14ac:dyDescent="0.2">
      <c r="A4409" t="s">
        <v>600</v>
      </c>
      <c r="B4409" t="s">
        <v>592</v>
      </c>
      <c r="C4409" s="1" t="s">
        <v>671</v>
      </c>
      <c r="D4409" s="1" t="s">
        <v>2143</v>
      </c>
      <c r="E4409" s="2">
        <v>1</v>
      </c>
      <c r="F4409" s="3"/>
      <c r="G4409" s="2">
        <v>5</v>
      </c>
      <c r="H4409" s="3">
        <v>2</v>
      </c>
      <c r="I4409" s="69" t="str">
        <f>VLOOKUP(C4409,СПРАВОЧНИК!B:D,2,0)</f>
        <v>КИТАЙ</v>
      </c>
      <c r="J4409" s="69" t="str">
        <f>VLOOKUP(C4409,СПРАВОЧНИК!B:D,3,0)</f>
        <v>ИНОМАРКИ</v>
      </c>
      <c r="K4409" s="69" t="str">
        <f>VLOOKUP(СВОД2023[[#This Row],[ФО]],СПРАВОЧНИК!H:P,2,0)</f>
        <v>Северо-Западный ФО</v>
      </c>
    </row>
    <row r="4410" spans="1:11" x14ac:dyDescent="0.2">
      <c r="A4410" t="s">
        <v>600</v>
      </c>
      <c r="B4410" t="s">
        <v>592</v>
      </c>
      <c r="C4410" s="1" t="s">
        <v>2422</v>
      </c>
      <c r="D4410" s="1" t="s">
        <v>2423</v>
      </c>
      <c r="E4410" s="2">
        <v>1</v>
      </c>
      <c r="F4410" s="3"/>
      <c r="G4410" s="2">
        <v>1</v>
      </c>
      <c r="H4410" s="3"/>
      <c r="I4410" s="69" t="str">
        <f>VLOOKUP(C4410,СПРАВОЧНИК!B:D,2,0)</f>
        <v>ЕВРОПА</v>
      </c>
      <c r="J4410" s="69" t="str">
        <f>VLOOKUP(C4410,СПРАВОЧНИК!B:D,3,0)</f>
        <v>ИНОМАРКИ</v>
      </c>
      <c r="K4410" s="69" t="str">
        <f>VLOOKUP(СВОД2023[[#This Row],[ФО]],СПРАВОЧНИК!H:P,2,0)</f>
        <v>Северо-Западный ФО</v>
      </c>
    </row>
    <row r="4411" spans="1:11" x14ac:dyDescent="0.2">
      <c r="A4411" t="s">
        <v>600</v>
      </c>
      <c r="B4411" t="s">
        <v>592</v>
      </c>
      <c r="C4411" s="1" t="s">
        <v>188</v>
      </c>
      <c r="D4411" s="1" t="s">
        <v>2424</v>
      </c>
      <c r="E4411" s="2"/>
      <c r="F4411" s="3"/>
      <c r="G4411" s="2"/>
      <c r="H4411" s="3">
        <v>1</v>
      </c>
      <c r="I4411" s="69" t="str">
        <f>VLOOKUP(C4411,СПРАВОЧНИК!B:D,2,0)</f>
        <v>КИТАЙ</v>
      </c>
      <c r="J4411" s="69" t="str">
        <f>VLOOKUP(C4411,СПРАВОЧНИК!B:D,3,0)</f>
        <v>ИНОМАРКИ</v>
      </c>
      <c r="K4411" s="69" t="str">
        <f>VLOOKUP(СВОД2023[[#This Row],[ФО]],СПРАВОЧНИК!H:P,2,0)</f>
        <v>Северо-Западный ФО</v>
      </c>
    </row>
    <row r="4412" spans="1:11" x14ac:dyDescent="0.2">
      <c r="A4412" t="s">
        <v>600</v>
      </c>
      <c r="B4412" t="s">
        <v>592</v>
      </c>
      <c r="C4412" s="1" t="s">
        <v>188</v>
      </c>
      <c r="D4412" s="1" t="s">
        <v>190</v>
      </c>
      <c r="E4412" s="2">
        <v>1</v>
      </c>
      <c r="F4412" s="3">
        <v>1</v>
      </c>
      <c r="G4412" s="2">
        <v>2</v>
      </c>
      <c r="H4412" s="3">
        <v>2</v>
      </c>
      <c r="I4412" s="69" t="str">
        <f>VLOOKUP(C4412,СПРАВОЧНИК!B:D,2,0)</f>
        <v>КИТАЙ</v>
      </c>
      <c r="J4412" s="69" t="str">
        <f>VLOOKUP(C4412,СПРАВОЧНИК!B:D,3,0)</f>
        <v>ИНОМАРКИ</v>
      </c>
      <c r="K4412" s="69" t="str">
        <f>VLOOKUP(СВОД2023[[#This Row],[ФО]],СПРАВОЧНИК!H:P,2,0)</f>
        <v>Северо-Западный ФО</v>
      </c>
    </row>
    <row r="4413" spans="1:11" x14ac:dyDescent="0.2">
      <c r="A4413" t="s">
        <v>600</v>
      </c>
      <c r="B4413" t="s">
        <v>592</v>
      </c>
      <c r="C4413" s="1" t="s">
        <v>188</v>
      </c>
      <c r="D4413" s="1" t="s">
        <v>191</v>
      </c>
      <c r="E4413" s="2"/>
      <c r="F4413" s="3">
        <v>1</v>
      </c>
      <c r="G4413" s="2">
        <v>2</v>
      </c>
      <c r="H4413" s="3">
        <v>1</v>
      </c>
      <c r="I4413" s="69" t="str">
        <f>VLOOKUP(C4413,СПРАВОЧНИК!B:D,2,0)</f>
        <v>КИТАЙ</v>
      </c>
      <c r="J4413" s="69" t="str">
        <f>VLOOKUP(C4413,СПРАВОЧНИК!B:D,3,0)</f>
        <v>ИНОМАРКИ</v>
      </c>
      <c r="K4413" s="69" t="str">
        <f>VLOOKUP(СВОД2023[[#This Row],[ФО]],СПРАВОЧНИК!H:P,2,0)</f>
        <v>Северо-Западный ФО</v>
      </c>
    </row>
    <row r="4414" spans="1:11" x14ac:dyDescent="0.2">
      <c r="A4414" t="s">
        <v>600</v>
      </c>
      <c r="B4414" t="s">
        <v>592</v>
      </c>
      <c r="C4414" s="1" t="s">
        <v>188</v>
      </c>
      <c r="D4414" s="1" t="s">
        <v>192</v>
      </c>
      <c r="E4414" s="2">
        <v>1</v>
      </c>
      <c r="F4414" s="3"/>
      <c r="G4414" s="2">
        <v>15</v>
      </c>
      <c r="H4414" s="3">
        <v>3</v>
      </c>
      <c r="I4414" s="69" t="str">
        <f>VLOOKUP(C4414,СПРАВОЧНИК!B:D,2,0)</f>
        <v>КИТАЙ</v>
      </c>
      <c r="J4414" s="69" t="str">
        <f>VLOOKUP(C4414,СПРАВОЧНИК!B:D,3,0)</f>
        <v>ИНОМАРКИ</v>
      </c>
      <c r="K4414" s="69" t="str">
        <f>VLOOKUP(СВОД2023[[#This Row],[ФО]],СПРАВОЧНИК!H:P,2,0)</f>
        <v>Северо-Западный ФО</v>
      </c>
    </row>
    <row r="4415" spans="1:11" x14ac:dyDescent="0.2">
      <c r="A4415" t="s">
        <v>600</v>
      </c>
      <c r="B4415" t="s">
        <v>592</v>
      </c>
      <c r="C4415" s="1" t="s">
        <v>193</v>
      </c>
      <c r="D4415" s="1" t="s">
        <v>1448</v>
      </c>
      <c r="E4415" s="2"/>
      <c r="F4415" s="3"/>
      <c r="G4415" s="2">
        <v>1</v>
      </c>
      <c r="H4415" s="3"/>
      <c r="I4415" s="69" t="str">
        <f>VLOOKUP(C4415,СПРАВОЧНИК!B:D,2,0)</f>
        <v>РОССИЯ</v>
      </c>
      <c r="J4415" s="69" t="str">
        <f>VLOOKUP(C4415,СПРАВОЧНИК!B:D,3,0)</f>
        <v>ОТЕЧЕСТВЕННЫЕ</v>
      </c>
      <c r="K4415" s="69" t="str">
        <f>VLOOKUP(СВОД2023[[#This Row],[ФО]],СПРАВОЧНИК!H:P,2,0)</f>
        <v>Северо-Западный ФО</v>
      </c>
    </row>
    <row r="4416" spans="1:11" x14ac:dyDescent="0.2">
      <c r="A4416" t="s">
        <v>600</v>
      </c>
      <c r="B4416" t="s">
        <v>592</v>
      </c>
      <c r="C4416" s="1" t="s">
        <v>193</v>
      </c>
      <c r="D4416" s="1" t="s">
        <v>1449</v>
      </c>
      <c r="E4416" s="2"/>
      <c r="F4416" s="3">
        <v>1</v>
      </c>
      <c r="G4416" s="2">
        <v>2</v>
      </c>
      <c r="H4416" s="3">
        <v>2</v>
      </c>
      <c r="I4416" s="69" t="str">
        <f>VLOOKUP(C4416,СПРАВОЧНИК!B:D,2,0)</f>
        <v>РОССИЯ</v>
      </c>
      <c r="J4416" s="69" t="str">
        <f>VLOOKUP(C4416,СПРАВОЧНИК!B:D,3,0)</f>
        <v>ОТЕЧЕСТВЕННЫЕ</v>
      </c>
      <c r="K4416" s="69" t="str">
        <f>VLOOKUP(СВОД2023[[#This Row],[ФО]],СПРАВОЧНИК!H:P,2,0)</f>
        <v>Северо-Западный ФО</v>
      </c>
    </row>
    <row r="4417" spans="1:11" x14ac:dyDescent="0.2">
      <c r="A4417" t="s">
        <v>600</v>
      </c>
      <c r="B4417" t="s">
        <v>592</v>
      </c>
      <c r="C4417" s="1" t="s">
        <v>193</v>
      </c>
      <c r="D4417" s="1" t="s">
        <v>194</v>
      </c>
      <c r="E4417" s="2"/>
      <c r="F4417" s="3"/>
      <c r="G4417" s="2"/>
      <c r="H4417" s="3">
        <v>1</v>
      </c>
      <c r="I4417" s="69" t="str">
        <f>VLOOKUP(C4417,СПРАВОЧНИК!B:D,2,0)</f>
        <v>РОССИЯ</v>
      </c>
      <c r="J4417" s="69" t="str">
        <f>VLOOKUP(C4417,СПРАВОЧНИК!B:D,3,0)</f>
        <v>ОТЕЧЕСТВЕННЫЕ</v>
      </c>
      <c r="K4417" s="69" t="str">
        <f>VLOOKUP(СВОД2023[[#This Row],[ФО]],СПРАВОЧНИК!H:P,2,0)</f>
        <v>Северо-Западный ФО</v>
      </c>
    </row>
    <row r="4418" spans="1:11" x14ac:dyDescent="0.2">
      <c r="A4418" t="s">
        <v>600</v>
      </c>
      <c r="B4418" t="s">
        <v>592</v>
      </c>
      <c r="C4418" s="1" t="s">
        <v>193</v>
      </c>
      <c r="D4418" s="1" t="s">
        <v>1450</v>
      </c>
      <c r="E4418" s="2">
        <v>26</v>
      </c>
      <c r="F4418" s="3">
        <v>18</v>
      </c>
      <c r="G4418" s="2">
        <v>101</v>
      </c>
      <c r="H4418" s="3">
        <v>86</v>
      </c>
      <c r="I4418" s="69" t="str">
        <f>VLOOKUP(C4418,СПРАВОЧНИК!B:D,2,0)</f>
        <v>РОССИЯ</v>
      </c>
      <c r="J4418" s="69" t="str">
        <f>VLOOKUP(C4418,СПРАВОЧНИК!B:D,3,0)</f>
        <v>ОТЕЧЕСТВЕННЫЕ</v>
      </c>
      <c r="K4418" s="69" t="str">
        <f>VLOOKUP(СВОД2023[[#This Row],[ФО]],СПРАВОЧНИК!H:P,2,0)</f>
        <v>Северо-Западный ФО</v>
      </c>
    </row>
    <row r="4419" spans="1:11" x14ac:dyDescent="0.2">
      <c r="A4419" t="s">
        <v>600</v>
      </c>
      <c r="B4419" t="s">
        <v>592</v>
      </c>
      <c r="C4419" s="1" t="s">
        <v>193</v>
      </c>
      <c r="D4419" s="1" t="s">
        <v>1451</v>
      </c>
      <c r="E4419" s="2">
        <v>25</v>
      </c>
      <c r="F4419" s="3">
        <v>23</v>
      </c>
      <c r="G4419" s="2">
        <v>127</v>
      </c>
      <c r="H4419" s="3">
        <v>144</v>
      </c>
      <c r="I4419" s="69" t="str">
        <f>VLOOKUP(C4419,СПРАВОЧНИК!B:D,2,0)</f>
        <v>РОССИЯ</v>
      </c>
      <c r="J4419" s="69" t="str">
        <f>VLOOKUP(C4419,СПРАВОЧНИК!B:D,3,0)</f>
        <v>ОТЕЧЕСТВЕННЫЕ</v>
      </c>
      <c r="K4419" s="69" t="str">
        <f>VLOOKUP(СВОД2023[[#This Row],[ФО]],СПРАВОЧНИК!H:P,2,0)</f>
        <v>Северо-Западный ФО</v>
      </c>
    </row>
    <row r="4420" spans="1:11" x14ac:dyDescent="0.2">
      <c r="A4420" t="s">
        <v>600</v>
      </c>
      <c r="B4420" t="s">
        <v>592</v>
      </c>
      <c r="C4420" s="1" t="s">
        <v>193</v>
      </c>
      <c r="D4420" s="1" t="s">
        <v>1452</v>
      </c>
      <c r="E4420" s="2">
        <v>93</v>
      </c>
      <c r="F4420" s="3">
        <v>87</v>
      </c>
      <c r="G4420" s="2">
        <v>420</v>
      </c>
      <c r="H4420" s="3">
        <v>452</v>
      </c>
      <c r="I4420" s="69" t="str">
        <f>VLOOKUP(C4420,СПРАВОЧНИК!B:D,2,0)</f>
        <v>РОССИЯ</v>
      </c>
      <c r="J4420" s="69" t="str">
        <f>VLOOKUP(C4420,СПРАВОЧНИК!B:D,3,0)</f>
        <v>ОТЕЧЕСТВЕННЫЕ</v>
      </c>
      <c r="K4420" s="69" t="str">
        <f>VLOOKUP(СВОД2023[[#This Row],[ФО]],СПРАВОЧНИК!H:P,2,0)</f>
        <v>Северо-Западный ФО</v>
      </c>
    </row>
    <row r="4421" spans="1:11" x14ac:dyDescent="0.2">
      <c r="A4421" t="s">
        <v>600</v>
      </c>
      <c r="B4421" t="s">
        <v>592</v>
      </c>
      <c r="C4421" s="1" t="s">
        <v>193</v>
      </c>
      <c r="D4421" s="1" t="s">
        <v>1453</v>
      </c>
      <c r="E4421" s="2">
        <v>4</v>
      </c>
      <c r="F4421" s="3">
        <v>5</v>
      </c>
      <c r="G4421" s="2">
        <v>17</v>
      </c>
      <c r="H4421" s="3">
        <v>16</v>
      </c>
      <c r="I4421" s="69" t="str">
        <f>VLOOKUP(C4421,СПРАВОЧНИК!B:D,2,0)</f>
        <v>РОССИЯ</v>
      </c>
      <c r="J4421" s="69" t="str">
        <f>VLOOKUP(C4421,СПРАВОЧНИК!B:D,3,0)</f>
        <v>ОТЕЧЕСТВЕННЫЕ</v>
      </c>
      <c r="K4421" s="69" t="str">
        <f>VLOOKUP(СВОД2023[[#This Row],[ФО]],СПРАВОЧНИК!H:P,2,0)</f>
        <v>Северо-Западный ФО</v>
      </c>
    </row>
    <row r="4422" spans="1:11" x14ac:dyDescent="0.2">
      <c r="A4422" t="s">
        <v>600</v>
      </c>
      <c r="B4422" t="s">
        <v>592</v>
      </c>
      <c r="C4422" s="1" t="s">
        <v>193</v>
      </c>
      <c r="D4422" s="1" t="s">
        <v>2425</v>
      </c>
      <c r="E4422" s="2"/>
      <c r="F4422" s="3"/>
      <c r="G4422" s="2"/>
      <c r="H4422" s="3">
        <v>1</v>
      </c>
      <c r="I4422" s="69" t="str">
        <f>VLOOKUP(C4422,СПРАВОЧНИК!B:D,2,0)</f>
        <v>РОССИЯ</v>
      </c>
      <c r="J4422" s="69" t="str">
        <f>VLOOKUP(C4422,СПРАВОЧНИК!B:D,3,0)</f>
        <v>ОТЕЧЕСТВЕННЫЕ</v>
      </c>
      <c r="K4422" s="69" t="str">
        <f>VLOOKUP(СВОД2023[[#This Row],[ФО]],СПРАВОЧНИК!H:P,2,0)</f>
        <v>Северо-Западный ФО</v>
      </c>
    </row>
    <row r="4423" spans="1:11" x14ac:dyDescent="0.2">
      <c r="A4423" t="s">
        <v>600</v>
      </c>
      <c r="B4423" t="s">
        <v>592</v>
      </c>
      <c r="C4423" s="1" t="s">
        <v>193</v>
      </c>
      <c r="D4423" s="1" t="s">
        <v>1454</v>
      </c>
      <c r="E4423" s="2"/>
      <c r="F4423" s="3"/>
      <c r="G4423" s="2">
        <v>1</v>
      </c>
      <c r="H4423" s="3">
        <v>1</v>
      </c>
      <c r="I4423" s="69" t="str">
        <f>VLOOKUP(C4423,СПРАВОЧНИК!B:D,2,0)</f>
        <v>РОССИЯ</v>
      </c>
      <c r="J4423" s="69" t="str">
        <f>VLOOKUP(C4423,СПРАВОЧНИК!B:D,3,0)</f>
        <v>ОТЕЧЕСТВЕННЫЕ</v>
      </c>
      <c r="K4423" s="69" t="str">
        <f>VLOOKUP(СВОД2023[[#This Row],[ФО]],СПРАВОЧНИК!H:P,2,0)</f>
        <v>Северо-Западный ФО</v>
      </c>
    </row>
    <row r="4424" spans="1:11" x14ac:dyDescent="0.2">
      <c r="A4424" t="s">
        <v>600</v>
      </c>
      <c r="B4424" t="s">
        <v>592</v>
      </c>
      <c r="C4424" s="1" t="s">
        <v>193</v>
      </c>
      <c r="D4424" s="1" t="s">
        <v>1455</v>
      </c>
      <c r="E4424" s="2"/>
      <c r="F4424" s="3">
        <v>2</v>
      </c>
      <c r="G4424" s="2">
        <v>4</v>
      </c>
      <c r="H4424" s="3">
        <v>5</v>
      </c>
      <c r="I4424" s="69" t="str">
        <f>VLOOKUP(C4424,СПРАВОЧНИК!B:D,2,0)</f>
        <v>РОССИЯ</v>
      </c>
      <c r="J4424" s="69" t="str">
        <f>VLOOKUP(C4424,СПРАВОЧНИК!B:D,3,0)</f>
        <v>ОТЕЧЕСТВЕННЫЕ</v>
      </c>
      <c r="K4424" s="69" t="str">
        <f>VLOOKUP(СВОД2023[[#This Row],[ФО]],СПРАВОЧНИК!H:P,2,0)</f>
        <v>Северо-Западный ФО</v>
      </c>
    </row>
    <row r="4425" spans="1:11" x14ac:dyDescent="0.2">
      <c r="A4425" t="s">
        <v>600</v>
      </c>
      <c r="B4425" t="s">
        <v>592</v>
      </c>
      <c r="C4425" s="1" t="s">
        <v>193</v>
      </c>
      <c r="D4425" s="1" t="s">
        <v>1456</v>
      </c>
      <c r="E4425" s="2">
        <v>8</v>
      </c>
      <c r="F4425" s="3">
        <v>9</v>
      </c>
      <c r="G4425" s="2">
        <v>35</v>
      </c>
      <c r="H4425" s="3">
        <v>41</v>
      </c>
      <c r="I4425" s="69" t="str">
        <f>VLOOKUP(C4425,СПРАВОЧНИК!B:D,2,0)</f>
        <v>РОССИЯ</v>
      </c>
      <c r="J4425" s="69" t="str">
        <f>VLOOKUP(C4425,СПРАВОЧНИК!B:D,3,0)</f>
        <v>ОТЕЧЕСТВЕННЫЕ</v>
      </c>
      <c r="K4425" s="69" t="str">
        <f>VLOOKUP(СВОД2023[[#This Row],[ФО]],СПРАВОЧНИК!H:P,2,0)</f>
        <v>Северо-Западный ФО</v>
      </c>
    </row>
    <row r="4426" spans="1:11" x14ac:dyDescent="0.2">
      <c r="A4426" t="s">
        <v>600</v>
      </c>
      <c r="B4426" t="s">
        <v>592</v>
      </c>
      <c r="C4426" s="1" t="s">
        <v>193</v>
      </c>
      <c r="D4426" s="1" t="s">
        <v>1457</v>
      </c>
      <c r="E4426" s="2">
        <v>2</v>
      </c>
      <c r="F4426" s="3"/>
      <c r="G4426" s="2">
        <v>2</v>
      </c>
      <c r="H4426" s="3">
        <v>1</v>
      </c>
      <c r="I4426" s="69" t="str">
        <f>VLOOKUP(C4426,СПРАВОЧНИК!B:D,2,0)</f>
        <v>РОССИЯ</v>
      </c>
      <c r="J4426" s="69" t="str">
        <f>VLOOKUP(C4426,СПРАВОЧНИК!B:D,3,0)</f>
        <v>ОТЕЧЕСТВЕННЫЕ</v>
      </c>
      <c r="K4426" s="69" t="str">
        <f>VLOOKUP(СВОД2023[[#This Row],[ФО]],СПРАВОЧНИК!H:P,2,0)</f>
        <v>Северо-Западный ФО</v>
      </c>
    </row>
    <row r="4427" spans="1:11" x14ac:dyDescent="0.2">
      <c r="A4427" t="s">
        <v>600</v>
      </c>
      <c r="B4427" t="s">
        <v>592</v>
      </c>
      <c r="C4427" s="1" t="s">
        <v>193</v>
      </c>
      <c r="D4427" s="1" t="s">
        <v>2148</v>
      </c>
      <c r="E4427" s="2"/>
      <c r="F4427" s="3"/>
      <c r="G4427" s="2">
        <v>1</v>
      </c>
      <c r="H4427" s="3">
        <v>1</v>
      </c>
      <c r="I4427" s="69" t="str">
        <f>VLOOKUP(C4427,СПРАВОЧНИК!B:D,2,0)</f>
        <v>РОССИЯ</v>
      </c>
      <c r="J4427" s="69" t="str">
        <f>VLOOKUP(C4427,СПРАВОЧНИК!B:D,3,0)</f>
        <v>ОТЕЧЕСТВЕННЫЕ</v>
      </c>
      <c r="K4427" s="69" t="str">
        <f>VLOOKUP(СВОД2023[[#This Row],[ФО]],СПРАВОЧНИК!H:P,2,0)</f>
        <v>Северо-Западный ФО</v>
      </c>
    </row>
    <row r="4428" spans="1:11" x14ac:dyDescent="0.2">
      <c r="A4428" t="s">
        <v>600</v>
      </c>
      <c r="B4428" t="s">
        <v>592</v>
      </c>
      <c r="C4428" s="1" t="s">
        <v>193</v>
      </c>
      <c r="D4428" s="1" t="s">
        <v>824</v>
      </c>
      <c r="E4428" s="2">
        <v>1</v>
      </c>
      <c r="F4428" s="3">
        <v>1</v>
      </c>
      <c r="G4428" s="2">
        <v>4</v>
      </c>
      <c r="H4428" s="3">
        <v>4</v>
      </c>
      <c r="I4428" s="69" t="str">
        <f>VLOOKUP(C4428,СПРАВОЧНИК!B:D,2,0)</f>
        <v>РОССИЯ</v>
      </c>
      <c r="J4428" s="69" t="str">
        <f>VLOOKUP(C4428,СПРАВОЧНИК!B:D,3,0)</f>
        <v>ОТЕЧЕСТВЕННЫЕ</v>
      </c>
      <c r="K4428" s="69" t="str">
        <f>VLOOKUP(СВОД2023[[#This Row],[ФО]],СПРАВОЧНИК!H:P,2,0)</f>
        <v>Северо-Западный ФО</v>
      </c>
    </row>
    <row r="4429" spans="1:11" x14ac:dyDescent="0.2">
      <c r="A4429" t="s">
        <v>600</v>
      </c>
      <c r="B4429" t="s">
        <v>592</v>
      </c>
      <c r="C4429" s="1" t="s">
        <v>193</v>
      </c>
      <c r="D4429" s="1" t="s">
        <v>1458</v>
      </c>
      <c r="E4429" s="2">
        <v>8</v>
      </c>
      <c r="F4429" s="3">
        <v>6</v>
      </c>
      <c r="G4429" s="2">
        <v>58</v>
      </c>
      <c r="H4429" s="3">
        <v>49</v>
      </c>
      <c r="I4429" s="69" t="str">
        <f>VLOOKUP(C4429,СПРАВОЧНИК!B:D,2,0)</f>
        <v>РОССИЯ</v>
      </c>
      <c r="J4429" s="69" t="str">
        <f>VLOOKUP(C4429,СПРАВОЧНИК!B:D,3,0)</f>
        <v>ОТЕЧЕСТВЕННЫЕ</v>
      </c>
      <c r="K4429" s="69" t="str">
        <f>VLOOKUP(СВОД2023[[#This Row],[ФО]],СПРАВОЧНИК!H:P,2,0)</f>
        <v>Северо-Западный ФО</v>
      </c>
    </row>
    <row r="4430" spans="1:11" x14ac:dyDescent="0.2">
      <c r="A4430" t="s">
        <v>600</v>
      </c>
      <c r="B4430" t="s">
        <v>592</v>
      </c>
      <c r="C4430" s="1" t="s">
        <v>195</v>
      </c>
      <c r="D4430" s="1" t="s">
        <v>196</v>
      </c>
      <c r="E4430" s="2">
        <v>63</v>
      </c>
      <c r="F4430" s="3">
        <v>39</v>
      </c>
      <c r="G4430" s="2">
        <v>389</v>
      </c>
      <c r="H4430" s="3">
        <v>179</v>
      </c>
      <c r="I4430" s="69" t="str">
        <f>VLOOKUP(C4430,СПРАВОЧНИК!B:D,2,0)</f>
        <v>КИТАЙ</v>
      </c>
      <c r="J4430" s="69" t="str">
        <f>VLOOKUP(C4430,СПРАВОЧНИК!B:D,3,0)</f>
        <v>ИНОМАРКИ</v>
      </c>
      <c r="K4430" s="69" t="str">
        <f>VLOOKUP(СВОД2023[[#This Row],[ФО]],СПРАВОЧНИК!H:P,2,0)</f>
        <v>Северо-Западный ФО</v>
      </c>
    </row>
    <row r="4431" spans="1:11" x14ac:dyDescent="0.2">
      <c r="A4431" t="s">
        <v>600</v>
      </c>
      <c r="B4431" t="s">
        <v>592</v>
      </c>
      <c r="C4431" s="1" t="s">
        <v>195</v>
      </c>
      <c r="D4431" s="1" t="s">
        <v>197</v>
      </c>
      <c r="E4431" s="2">
        <v>16</v>
      </c>
      <c r="F4431" s="3">
        <v>1</v>
      </c>
      <c r="G4431" s="2">
        <v>178</v>
      </c>
      <c r="H4431" s="3">
        <v>3</v>
      </c>
      <c r="I4431" s="69" t="str">
        <f>VLOOKUP(C4431,СПРАВОЧНИК!B:D,2,0)</f>
        <v>КИТАЙ</v>
      </c>
      <c r="J4431" s="69" t="str">
        <f>VLOOKUP(C4431,СПРАВОЧНИК!B:D,3,0)</f>
        <v>ИНОМАРКИ</v>
      </c>
      <c r="K4431" s="69" t="str">
        <f>VLOOKUP(СВОД2023[[#This Row],[ФО]],СПРАВОЧНИК!H:P,2,0)</f>
        <v>Северо-Западный ФО</v>
      </c>
    </row>
    <row r="4432" spans="1:11" x14ac:dyDescent="0.2">
      <c r="A4432" t="s">
        <v>600</v>
      </c>
      <c r="B4432" t="s">
        <v>592</v>
      </c>
      <c r="C4432" s="1" t="s">
        <v>195</v>
      </c>
      <c r="D4432" s="1" t="s">
        <v>1460</v>
      </c>
      <c r="E4432" s="2">
        <v>3</v>
      </c>
      <c r="F4432" s="3">
        <v>1</v>
      </c>
      <c r="G4432" s="2">
        <v>8</v>
      </c>
      <c r="H4432" s="3">
        <v>13</v>
      </c>
      <c r="I4432" s="69" t="str">
        <f>VLOOKUP(C4432,СПРАВОЧНИК!B:D,2,0)</f>
        <v>КИТАЙ</v>
      </c>
      <c r="J4432" s="69" t="str">
        <f>VLOOKUP(C4432,СПРАВОЧНИК!B:D,3,0)</f>
        <v>ИНОМАРКИ</v>
      </c>
      <c r="K4432" s="69" t="str">
        <f>VLOOKUP(СВОД2023[[#This Row],[ФО]],СПРАВОЧНИК!H:P,2,0)</f>
        <v>Северо-Западный ФО</v>
      </c>
    </row>
    <row r="4433" spans="1:11" x14ac:dyDescent="0.2">
      <c r="A4433" t="s">
        <v>600</v>
      </c>
      <c r="B4433" t="s">
        <v>592</v>
      </c>
      <c r="C4433" s="1" t="s">
        <v>195</v>
      </c>
      <c r="D4433" s="1" t="s">
        <v>198</v>
      </c>
      <c r="E4433" s="2">
        <v>88</v>
      </c>
      <c r="F4433" s="3">
        <v>22</v>
      </c>
      <c r="G4433" s="2">
        <v>335</v>
      </c>
      <c r="H4433" s="3">
        <v>96</v>
      </c>
      <c r="I4433" s="69" t="str">
        <f>VLOOKUP(C4433,СПРАВОЧНИК!B:D,2,0)</f>
        <v>КИТАЙ</v>
      </c>
      <c r="J4433" s="69" t="str">
        <f>VLOOKUP(C4433,СПРАВОЧНИК!B:D,3,0)</f>
        <v>ИНОМАРКИ</v>
      </c>
      <c r="K4433" s="69" t="str">
        <f>VLOOKUP(СВОД2023[[#This Row],[ФО]],СПРАВОЧНИК!H:P,2,0)</f>
        <v>Северо-Западный ФО</v>
      </c>
    </row>
    <row r="4434" spans="1:11" x14ac:dyDescent="0.2">
      <c r="A4434" t="s">
        <v>600</v>
      </c>
      <c r="B4434" t="s">
        <v>592</v>
      </c>
      <c r="C4434" s="1" t="s">
        <v>195</v>
      </c>
      <c r="D4434" s="1" t="s">
        <v>199</v>
      </c>
      <c r="E4434" s="2">
        <v>19</v>
      </c>
      <c r="F4434" s="3">
        <v>17</v>
      </c>
      <c r="G4434" s="2">
        <v>146</v>
      </c>
      <c r="H4434" s="3">
        <v>111</v>
      </c>
      <c r="I4434" s="69" t="str">
        <f>VLOOKUP(C4434,СПРАВОЧНИК!B:D,2,0)</f>
        <v>КИТАЙ</v>
      </c>
      <c r="J4434" s="69" t="str">
        <f>VLOOKUP(C4434,СПРАВОЧНИК!B:D,3,0)</f>
        <v>ИНОМАРКИ</v>
      </c>
      <c r="K4434" s="69" t="str">
        <f>VLOOKUP(СВОД2023[[#This Row],[ФО]],СПРАВОЧНИК!H:P,2,0)</f>
        <v>Северо-Западный ФО</v>
      </c>
    </row>
    <row r="4435" spans="1:11" x14ac:dyDescent="0.2">
      <c r="A4435" t="s">
        <v>600</v>
      </c>
      <c r="B4435" t="s">
        <v>592</v>
      </c>
      <c r="C4435" s="1" t="s">
        <v>195</v>
      </c>
      <c r="D4435" s="1" t="s">
        <v>200</v>
      </c>
      <c r="E4435" s="2">
        <v>1</v>
      </c>
      <c r="F4435" s="3">
        <v>3</v>
      </c>
      <c r="G4435" s="2">
        <v>18</v>
      </c>
      <c r="H4435" s="3">
        <v>10</v>
      </c>
      <c r="I4435" s="69" t="str">
        <f>VLOOKUP(C4435,СПРАВОЧНИК!B:D,2,0)</f>
        <v>КИТАЙ</v>
      </c>
      <c r="J4435" s="69" t="str">
        <f>VLOOKUP(C4435,СПРАВОЧНИК!B:D,3,0)</f>
        <v>ИНОМАРКИ</v>
      </c>
      <c r="K4435" s="69" t="str">
        <f>VLOOKUP(СВОД2023[[#This Row],[ФО]],СПРАВОЧНИК!H:P,2,0)</f>
        <v>Северо-Западный ФО</v>
      </c>
    </row>
    <row r="4436" spans="1:11" x14ac:dyDescent="0.2">
      <c r="A4436" t="s">
        <v>600</v>
      </c>
      <c r="B4436" t="s">
        <v>592</v>
      </c>
      <c r="C4436" s="1" t="s">
        <v>195</v>
      </c>
      <c r="D4436" s="1" t="s">
        <v>201</v>
      </c>
      <c r="E4436" s="2">
        <v>41</v>
      </c>
      <c r="F4436" s="3">
        <v>24</v>
      </c>
      <c r="G4436" s="2">
        <v>181</v>
      </c>
      <c r="H4436" s="3">
        <v>130</v>
      </c>
      <c r="I4436" s="69" t="str">
        <f>VLOOKUP(C4436,СПРАВОЧНИК!B:D,2,0)</f>
        <v>КИТАЙ</v>
      </c>
      <c r="J4436" s="69" t="str">
        <f>VLOOKUP(C4436,СПРАВОЧНИК!B:D,3,0)</f>
        <v>ИНОМАРКИ</v>
      </c>
      <c r="K4436" s="69" t="str">
        <f>VLOOKUP(СВОД2023[[#This Row],[ФО]],СПРАВОЧНИК!H:P,2,0)</f>
        <v>Северо-Западный ФО</v>
      </c>
    </row>
    <row r="4437" spans="1:11" x14ac:dyDescent="0.2">
      <c r="A4437" t="s">
        <v>600</v>
      </c>
      <c r="B4437" t="s">
        <v>592</v>
      </c>
      <c r="C4437" s="1" t="s">
        <v>195</v>
      </c>
      <c r="D4437" s="1" t="s">
        <v>2150</v>
      </c>
      <c r="E4437" s="2">
        <v>5</v>
      </c>
      <c r="F4437" s="3">
        <v>3</v>
      </c>
      <c r="G4437" s="2">
        <v>21</v>
      </c>
      <c r="H4437" s="3">
        <v>22</v>
      </c>
      <c r="I4437" s="69" t="str">
        <f>VLOOKUP(C4437,СПРАВОЧНИК!B:D,2,0)</f>
        <v>КИТАЙ</v>
      </c>
      <c r="J4437" s="69" t="str">
        <f>VLOOKUP(C4437,СПРАВОЧНИК!B:D,3,0)</f>
        <v>ИНОМАРКИ</v>
      </c>
      <c r="K4437" s="69" t="str">
        <f>VLOOKUP(СВОД2023[[#This Row],[ФО]],СПРАВОЧНИК!H:P,2,0)</f>
        <v>Северо-Западный ФО</v>
      </c>
    </row>
    <row r="4438" spans="1:11" x14ac:dyDescent="0.2">
      <c r="A4438" t="s">
        <v>600</v>
      </c>
      <c r="B4438" t="s">
        <v>592</v>
      </c>
      <c r="C4438" s="1" t="s">
        <v>195</v>
      </c>
      <c r="D4438" s="1" t="s">
        <v>203</v>
      </c>
      <c r="E4438" s="2"/>
      <c r="F4438" s="3"/>
      <c r="G4438" s="2">
        <v>4</v>
      </c>
      <c r="H4438" s="3"/>
      <c r="I4438" s="69" t="str">
        <f>VLOOKUP(C4438,СПРАВОЧНИК!B:D,2,0)</f>
        <v>КИТАЙ</v>
      </c>
      <c r="J4438" s="69" t="str">
        <f>VLOOKUP(C4438,СПРАВОЧНИК!B:D,3,0)</f>
        <v>ИНОМАРКИ</v>
      </c>
      <c r="K4438" s="69" t="str">
        <f>VLOOKUP(СВОД2023[[#This Row],[ФО]],СПРАВОЧНИК!H:P,2,0)</f>
        <v>Северо-Западный ФО</v>
      </c>
    </row>
    <row r="4439" spans="1:11" x14ac:dyDescent="0.2">
      <c r="A4439" t="s">
        <v>600</v>
      </c>
      <c r="B4439" t="s">
        <v>592</v>
      </c>
      <c r="C4439" s="1" t="s">
        <v>195</v>
      </c>
      <c r="D4439" s="1" t="s">
        <v>1461</v>
      </c>
      <c r="E4439" s="2">
        <v>50</v>
      </c>
      <c r="F4439" s="3">
        <v>22</v>
      </c>
      <c r="G4439" s="2">
        <v>202</v>
      </c>
      <c r="H4439" s="3">
        <v>143</v>
      </c>
      <c r="I4439" s="69" t="str">
        <f>VLOOKUP(C4439,СПРАВОЧНИК!B:D,2,0)</f>
        <v>КИТАЙ</v>
      </c>
      <c r="J4439" s="69" t="str">
        <f>VLOOKUP(C4439,СПРАВОЧНИК!B:D,3,0)</f>
        <v>ИНОМАРКИ</v>
      </c>
      <c r="K4439" s="69" t="str">
        <f>VLOOKUP(СВОД2023[[#This Row],[ФО]],СПРАВОЧНИК!H:P,2,0)</f>
        <v>Северо-Западный ФО</v>
      </c>
    </row>
    <row r="4440" spans="1:11" x14ac:dyDescent="0.2">
      <c r="A4440" t="s">
        <v>600</v>
      </c>
      <c r="B4440" t="s">
        <v>592</v>
      </c>
      <c r="C4440" s="1" t="s">
        <v>195</v>
      </c>
      <c r="D4440" s="1" t="s">
        <v>1462</v>
      </c>
      <c r="E4440" s="2">
        <v>28</v>
      </c>
      <c r="F4440" s="3">
        <v>25</v>
      </c>
      <c r="G4440" s="2">
        <v>125</v>
      </c>
      <c r="H4440" s="3">
        <v>124</v>
      </c>
      <c r="I4440" s="69" t="str">
        <f>VLOOKUP(C4440,СПРАВОЧНИК!B:D,2,0)</f>
        <v>КИТАЙ</v>
      </c>
      <c r="J4440" s="69" t="str">
        <f>VLOOKUP(C4440,СПРАВОЧНИК!B:D,3,0)</f>
        <v>ИНОМАРКИ</v>
      </c>
      <c r="K4440" s="69" t="str">
        <f>VLOOKUP(СВОД2023[[#This Row],[ФО]],СПРАВОЧНИК!H:P,2,0)</f>
        <v>Северо-Западный ФО</v>
      </c>
    </row>
    <row r="4441" spans="1:11" x14ac:dyDescent="0.2">
      <c r="A4441" t="s">
        <v>600</v>
      </c>
      <c r="B4441" t="s">
        <v>592</v>
      </c>
      <c r="C4441" s="1" t="s">
        <v>195</v>
      </c>
      <c r="D4441" s="1" t="s">
        <v>204</v>
      </c>
      <c r="E4441" s="2">
        <v>1</v>
      </c>
      <c r="F4441" s="3"/>
      <c r="G4441" s="2">
        <v>1</v>
      </c>
      <c r="H4441" s="3"/>
      <c r="I4441" s="69" t="str">
        <f>VLOOKUP(C4441,СПРАВОЧНИК!B:D,2,0)</f>
        <v>КИТАЙ</v>
      </c>
      <c r="J4441" s="69" t="str">
        <f>VLOOKUP(C4441,СПРАВОЧНИК!B:D,3,0)</f>
        <v>ИНОМАРКИ</v>
      </c>
      <c r="K4441" s="69" t="str">
        <f>VLOOKUP(СВОД2023[[#This Row],[ФО]],СПРАВОЧНИК!H:P,2,0)</f>
        <v>Северо-Западный ФО</v>
      </c>
    </row>
    <row r="4442" spans="1:11" x14ac:dyDescent="0.2">
      <c r="A4442" t="s">
        <v>600</v>
      </c>
      <c r="B4442" t="s">
        <v>592</v>
      </c>
      <c r="C4442" s="1" t="s">
        <v>195</v>
      </c>
      <c r="D4442" s="1" t="s">
        <v>206</v>
      </c>
      <c r="E4442" s="2">
        <v>31</v>
      </c>
      <c r="F4442" s="3">
        <v>6</v>
      </c>
      <c r="G4442" s="2">
        <v>97</v>
      </c>
      <c r="H4442" s="3">
        <v>21</v>
      </c>
      <c r="I4442" s="69" t="str">
        <f>VLOOKUP(C4442,СПРАВОЧНИК!B:D,2,0)</f>
        <v>КИТАЙ</v>
      </c>
      <c r="J4442" s="69" t="str">
        <f>VLOOKUP(C4442,СПРАВОЧНИК!B:D,3,0)</f>
        <v>ИНОМАРКИ</v>
      </c>
      <c r="K4442" s="69" t="str">
        <f>VLOOKUP(СВОД2023[[#This Row],[ФО]],СПРАВОЧНИК!H:P,2,0)</f>
        <v>Северо-Западный ФО</v>
      </c>
    </row>
    <row r="4443" spans="1:11" x14ac:dyDescent="0.2">
      <c r="A4443" t="s">
        <v>600</v>
      </c>
      <c r="B4443" t="s">
        <v>592</v>
      </c>
      <c r="C4443" s="1" t="s">
        <v>195</v>
      </c>
      <c r="D4443" s="1" t="s">
        <v>1463</v>
      </c>
      <c r="E4443" s="2">
        <v>6</v>
      </c>
      <c r="F4443" s="3">
        <v>3</v>
      </c>
      <c r="G4443" s="2">
        <v>22</v>
      </c>
      <c r="H4443" s="3">
        <v>20</v>
      </c>
      <c r="I4443" s="69" t="str">
        <f>VLOOKUP(C4443,СПРАВОЧНИК!B:D,2,0)</f>
        <v>КИТАЙ</v>
      </c>
      <c r="J4443" s="69" t="str">
        <f>VLOOKUP(C4443,СПРАВОЧНИК!B:D,3,0)</f>
        <v>ИНОМАРКИ</v>
      </c>
      <c r="K4443" s="69" t="str">
        <f>VLOOKUP(СВОД2023[[#This Row],[ФО]],СПРАВОЧНИК!H:P,2,0)</f>
        <v>Северо-Западный ФО</v>
      </c>
    </row>
    <row r="4444" spans="1:11" x14ac:dyDescent="0.2">
      <c r="A4444" t="s">
        <v>600</v>
      </c>
      <c r="B4444" t="s">
        <v>592</v>
      </c>
      <c r="C4444" s="1" t="s">
        <v>195</v>
      </c>
      <c r="D4444" s="1" t="s">
        <v>207</v>
      </c>
      <c r="E4444" s="2"/>
      <c r="F4444" s="3"/>
      <c r="G4444" s="2">
        <v>6</v>
      </c>
      <c r="H4444" s="3"/>
      <c r="I4444" s="69" t="str">
        <f>VLOOKUP(C4444,СПРАВОЧНИК!B:D,2,0)</f>
        <v>КИТАЙ</v>
      </c>
      <c r="J4444" s="69" t="str">
        <f>VLOOKUP(C4444,СПРАВОЧНИК!B:D,3,0)</f>
        <v>ИНОМАРКИ</v>
      </c>
      <c r="K4444" s="69" t="str">
        <f>VLOOKUP(СВОД2023[[#This Row],[ФО]],СПРАВОЧНИК!H:P,2,0)</f>
        <v>Северо-Западный ФО</v>
      </c>
    </row>
    <row r="4445" spans="1:11" x14ac:dyDescent="0.2">
      <c r="A4445" t="s">
        <v>600</v>
      </c>
      <c r="B4445" t="s">
        <v>592</v>
      </c>
      <c r="C4445" s="1" t="s">
        <v>195</v>
      </c>
      <c r="D4445" s="1" t="s">
        <v>208</v>
      </c>
      <c r="E4445" s="2"/>
      <c r="F4445" s="3"/>
      <c r="G4445" s="2">
        <v>3</v>
      </c>
      <c r="H4445" s="3"/>
      <c r="I4445" s="69" t="str">
        <f>VLOOKUP(C4445,СПРАВОЧНИК!B:D,2,0)</f>
        <v>КИТАЙ</v>
      </c>
      <c r="J4445" s="69" t="str">
        <f>VLOOKUP(C4445,СПРАВОЧНИК!B:D,3,0)</f>
        <v>ИНОМАРКИ</v>
      </c>
      <c r="K4445" s="69" t="str">
        <f>VLOOKUP(СВОД2023[[#This Row],[ФО]],СПРАВОЧНИК!H:P,2,0)</f>
        <v>Северо-Западный ФО</v>
      </c>
    </row>
    <row r="4446" spans="1:11" x14ac:dyDescent="0.2">
      <c r="A4446" t="s">
        <v>600</v>
      </c>
      <c r="B4446" t="s">
        <v>592</v>
      </c>
      <c r="C4446" s="1" t="s">
        <v>209</v>
      </c>
      <c r="D4446" s="1" t="s">
        <v>210</v>
      </c>
      <c r="E4446" s="2">
        <v>13</v>
      </c>
      <c r="F4446" s="3">
        <v>8</v>
      </c>
      <c r="G4446" s="2">
        <v>71</v>
      </c>
      <c r="H4446" s="3">
        <v>24</v>
      </c>
      <c r="I4446" s="69" t="str">
        <f>VLOOKUP(C4446,СПРАВОЧНИК!B:D,2,0)</f>
        <v>КОРЕЯ</v>
      </c>
      <c r="J4446" s="69" t="str">
        <f>VLOOKUP(C4446,СПРАВОЧНИК!B:D,3,0)</f>
        <v>ИНОМАРКИ</v>
      </c>
      <c r="K4446" s="69" t="str">
        <f>VLOOKUP(СВОД2023[[#This Row],[ФО]],СПРАВОЧНИК!H:P,2,0)</f>
        <v>Северо-Западный ФО</v>
      </c>
    </row>
    <row r="4447" spans="1:11" x14ac:dyDescent="0.2">
      <c r="A4447" t="s">
        <v>600</v>
      </c>
      <c r="B4447" t="s">
        <v>592</v>
      </c>
      <c r="C4447" s="1" t="s">
        <v>209</v>
      </c>
      <c r="D4447" s="1" t="s">
        <v>211</v>
      </c>
      <c r="E4447" s="2">
        <v>5</v>
      </c>
      <c r="F4447" s="3">
        <v>5</v>
      </c>
      <c r="G4447" s="2">
        <v>49</v>
      </c>
      <c r="H4447" s="3">
        <v>34</v>
      </c>
      <c r="I4447" s="69" t="str">
        <f>VLOOKUP(C4447,СПРАВОЧНИК!B:D,2,0)</f>
        <v>КОРЕЯ</v>
      </c>
      <c r="J4447" s="69" t="str">
        <f>VLOOKUP(C4447,СПРАВОЧНИК!B:D,3,0)</f>
        <v>ИНОМАРКИ</v>
      </c>
      <c r="K4447" s="69" t="str">
        <f>VLOOKUP(СВОД2023[[#This Row],[ФО]],СПРАВОЧНИК!H:P,2,0)</f>
        <v>Северо-Западный ФО</v>
      </c>
    </row>
    <row r="4448" spans="1:11" x14ac:dyDescent="0.2">
      <c r="A4448" t="s">
        <v>600</v>
      </c>
      <c r="B4448" t="s">
        <v>592</v>
      </c>
      <c r="C4448" s="1" t="s">
        <v>209</v>
      </c>
      <c r="D4448" s="1" t="s">
        <v>212</v>
      </c>
      <c r="E4448" s="2">
        <v>4</v>
      </c>
      <c r="F4448" s="3"/>
      <c r="G4448" s="2">
        <v>14</v>
      </c>
      <c r="H4448" s="3">
        <v>8</v>
      </c>
      <c r="I4448" s="69" t="str">
        <f>VLOOKUP(C4448,СПРАВОЧНИК!B:D,2,0)</f>
        <v>КОРЕЯ</v>
      </c>
      <c r="J4448" s="69" t="str">
        <f>VLOOKUP(C4448,СПРАВОЧНИК!B:D,3,0)</f>
        <v>ИНОМАРКИ</v>
      </c>
      <c r="K4448" s="69" t="str">
        <f>VLOOKUP(СВОД2023[[#This Row],[ФО]],СПРАВОЧНИК!H:P,2,0)</f>
        <v>Северо-Западный ФО</v>
      </c>
    </row>
    <row r="4449" spans="1:11" x14ac:dyDescent="0.2">
      <c r="A4449" t="s">
        <v>600</v>
      </c>
      <c r="B4449" t="s">
        <v>592</v>
      </c>
      <c r="C4449" s="1" t="s">
        <v>209</v>
      </c>
      <c r="D4449" s="1" t="s">
        <v>213</v>
      </c>
      <c r="E4449" s="2"/>
      <c r="F4449" s="3"/>
      <c r="G4449" s="2">
        <v>23</v>
      </c>
      <c r="H4449" s="3">
        <v>3</v>
      </c>
      <c r="I4449" s="69" t="str">
        <f>VLOOKUP(C4449,СПРАВОЧНИК!B:D,2,0)</f>
        <v>КОРЕЯ</v>
      </c>
      <c r="J4449" s="69" t="str">
        <f>VLOOKUP(C4449,СПРАВОЧНИК!B:D,3,0)</f>
        <v>ИНОМАРКИ</v>
      </c>
      <c r="K4449" s="69" t="str">
        <f>VLOOKUP(СВОД2023[[#This Row],[ФО]],СПРАВОЧНИК!H:P,2,0)</f>
        <v>Северо-Западный ФО</v>
      </c>
    </row>
    <row r="4450" spans="1:11" x14ac:dyDescent="0.2">
      <c r="A4450" t="s">
        <v>600</v>
      </c>
      <c r="B4450" t="s">
        <v>592</v>
      </c>
      <c r="C4450" s="1" t="s">
        <v>209</v>
      </c>
      <c r="D4450" s="1" t="s">
        <v>214</v>
      </c>
      <c r="E4450" s="2">
        <v>12</v>
      </c>
      <c r="F4450" s="3">
        <v>5</v>
      </c>
      <c r="G4450" s="2">
        <v>68</v>
      </c>
      <c r="H4450" s="3">
        <v>19</v>
      </c>
      <c r="I4450" s="69" t="str">
        <f>VLOOKUP(C4450,СПРАВОЧНИК!B:D,2,0)</f>
        <v>КОРЕЯ</v>
      </c>
      <c r="J4450" s="69" t="str">
        <f>VLOOKUP(C4450,СПРАВОЧНИК!B:D,3,0)</f>
        <v>ИНОМАРКИ</v>
      </c>
      <c r="K4450" s="69" t="str">
        <f>VLOOKUP(СВОД2023[[#This Row],[ФО]],СПРАВОЧНИК!H:P,2,0)</f>
        <v>Северо-Западный ФО</v>
      </c>
    </row>
    <row r="4451" spans="1:11" x14ac:dyDescent="0.2">
      <c r="A4451" t="s">
        <v>600</v>
      </c>
      <c r="B4451" t="s">
        <v>592</v>
      </c>
      <c r="C4451" s="1" t="s">
        <v>1088</v>
      </c>
      <c r="D4451" s="1" t="s">
        <v>2426</v>
      </c>
      <c r="E4451" s="2"/>
      <c r="F4451" s="3"/>
      <c r="G4451" s="2"/>
      <c r="H4451" s="3">
        <v>1</v>
      </c>
      <c r="I4451" s="69" t="str">
        <f>VLOOKUP(C4451,СПРАВОЧНИК!B:D,2,0)</f>
        <v>ЯПОНИЯ</v>
      </c>
      <c r="J4451" s="69" t="str">
        <f>VLOOKUP(C4451,СПРАВОЧНИК!B:D,3,0)</f>
        <v>ИНОМАРКИ</v>
      </c>
      <c r="K4451" s="69" t="str">
        <f>VLOOKUP(СВОД2023[[#This Row],[ФО]],СПРАВОЧНИК!H:P,2,0)</f>
        <v>Северо-Западный ФО</v>
      </c>
    </row>
    <row r="4452" spans="1:11" x14ac:dyDescent="0.2">
      <c r="A4452" t="s">
        <v>600</v>
      </c>
      <c r="B4452" t="s">
        <v>592</v>
      </c>
      <c r="C4452" s="1" t="s">
        <v>215</v>
      </c>
      <c r="D4452" s="1" t="s">
        <v>216</v>
      </c>
      <c r="E4452" s="2">
        <v>2</v>
      </c>
      <c r="F4452" s="3"/>
      <c r="G4452" s="2">
        <v>3</v>
      </c>
      <c r="H4452" s="3">
        <v>1</v>
      </c>
      <c r="I4452" s="69" t="str">
        <f>VLOOKUP(C4452,СПРАВОЧНИК!B:D,2,0)</f>
        <v>США</v>
      </c>
      <c r="J4452" s="69" t="str">
        <f>VLOOKUP(C4452,СПРАВОЧНИК!B:D,3,0)</f>
        <v>ИНОМАРКИ</v>
      </c>
      <c r="K4452" s="69" t="str">
        <f>VLOOKUP(СВОД2023[[#This Row],[ФО]],СПРАВОЧНИК!H:P,2,0)</f>
        <v>Северо-Западный ФО</v>
      </c>
    </row>
    <row r="4453" spans="1:11" x14ac:dyDescent="0.2">
      <c r="A4453" t="s">
        <v>600</v>
      </c>
      <c r="B4453" t="s">
        <v>592</v>
      </c>
      <c r="C4453" s="1" t="s">
        <v>215</v>
      </c>
      <c r="D4453" s="1" t="s">
        <v>2427</v>
      </c>
      <c r="E4453" s="2"/>
      <c r="F4453" s="3">
        <v>1</v>
      </c>
      <c r="G4453" s="2"/>
      <c r="H4453" s="3">
        <v>2</v>
      </c>
      <c r="I4453" s="69" t="str">
        <f>VLOOKUP(C4453,СПРАВОЧНИК!B:D,2,0)</f>
        <v>США</v>
      </c>
      <c r="J4453" s="69" t="str">
        <f>VLOOKUP(C4453,СПРАВОЧНИК!B:D,3,0)</f>
        <v>ИНОМАРКИ</v>
      </c>
      <c r="K4453" s="69" t="str">
        <f>VLOOKUP(СВОД2023[[#This Row],[ФО]],СПРАВОЧНИК!H:P,2,0)</f>
        <v>Северо-Западный ФО</v>
      </c>
    </row>
    <row r="4454" spans="1:11" x14ac:dyDescent="0.2">
      <c r="A4454" t="s">
        <v>600</v>
      </c>
      <c r="B4454" t="s">
        <v>592</v>
      </c>
      <c r="C4454" s="1" t="s">
        <v>215</v>
      </c>
      <c r="D4454" s="1" t="s">
        <v>1464</v>
      </c>
      <c r="E4454" s="2"/>
      <c r="F4454" s="3"/>
      <c r="G4454" s="2">
        <v>2</v>
      </c>
      <c r="H4454" s="3"/>
      <c r="I4454" s="69" t="str">
        <f>VLOOKUP(C4454,СПРАВОЧНИК!B:D,2,0)</f>
        <v>США</v>
      </c>
      <c r="J4454" s="69" t="str">
        <f>VLOOKUP(C4454,СПРАВОЧНИК!B:D,3,0)</f>
        <v>ИНОМАРКИ</v>
      </c>
      <c r="K4454" s="69" t="str">
        <f>VLOOKUP(СВОД2023[[#This Row],[ФО]],СПРАВОЧНИК!H:P,2,0)</f>
        <v>Северо-Западный ФО</v>
      </c>
    </row>
    <row r="4455" spans="1:11" x14ac:dyDescent="0.2">
      <c r="A4455" t="s">
        <v>600</v>
      </c>
      <c r="B4455" t="s">
        <v>592</v>
      </c>
      <c r="C4455" s="1" t="s">
        <v>215</v>
      </c>
      <c r="D4455" s="1" t="s">
        <v>217</v>
      </c>
      <c r="E4455" s="2">
        <v>1</v>
      </c>
      <c r="F4455" s="3">
        <v>1</v>
      </c>
      <c r="G4455" s="2">
        <v>19</v>
      </c>
      <c r="H4455" s="3">
        <v>5</v>
      </c>
      <c r="I4455" s="69" t="str">
        <f>VLOOKUP(C4455,СПРАВОЧНИК!B:D,2,0)</f>
        <v>США</v>
      </c>
      <c r="J4455" s="69" t="str">
        <f>VLOOKUP(C4455,СПРАВОЧНИК!B:D,3,0)</f>
        <v>ИНОМАРКИ</v>
      </c>
      <c r="K4455" s="69" t="str">
        <f>VLOOKUP(СВОД2023[[#This Row],[ФО]],СПРАВОЧНИК!H:P,2,0)</f>
        <v>Северо-Западный ФО</v>
      </c>
    </row>
    <row r="4456" spans="1:11" x14ac:dyDescent="0.2">
      <c r="A4456" t="s">
        <v>600</v>
      </c>
      <c r="B4456" t="s">
        <v>592</v>
      </c>
      <c r="C4456" s="1" t="s">
        <v>215</v>
      </c>
      <c r="D4456" s="1" t="s">
        <v>2428</v>
      </c>
      <c r="E4456" s="2"/>
      <c r="F4456" s="3">
        <v>1</v>
      </c>
      <c r="G4456" s="2">
        <v>1</v>
      </c>
      <c r="H4456" s="3">
        <v>4</v>
      </c>
      <c r="I4456" s="69" t="str">
        <f>VLOOKUP(C4456,СПРАВОЧНИК!B:D,2,0)</f>
        <v>США</v>
      </c>
      <c r="J4456" s="69" t="str">
        <f>VLOOKUP(C4456,СПРАВОЧНИК!B:D,3,0)</f>
        <v>ИНОМАРКИ</v>
      </c>
      <c r="K4456" s="69" t="str">
        <f>VLOOKUP(СВОД2023[[#This Row],[ФО]],СПРАВОЧНИК!H:P,2,0)</f>
        <v>Северо-Западный ФО</v>
      </c>
    </row>
    <row r="4457" spans="1:11" x14ac:dyDescent="0.2">
      <c r="A4457" t="s">
        <v>600</v>
      </c>
      <c r="B4457" t="s">
        <v>592</v>
      </c>
      <c r="C4457" s="1" t="s">
        <v>215</v>
      </c>
      <c r="D4457" s="1" t="s">
        <v>218</v>
      </c>
      <c r="E4457" s="2"/>
      <c r="F4457" s="3"/>
      <c r="G4457" s="2">
        <v>3</v>
      </c>
      <c r="H4457" s="3">
        <v>5</v>
      </c>
      <c r="I4457" s="69" t="str">
        <f>VLOOKUP(C4457,СПРАВОЧНИК!B:D,2,0)</f>
        <v>США</v>
      </c>
      <c r="J4457" s="69" t="str">
        <f>VLOOKUP(C4457,СПРАВОЧНИК!B:D,3,0)</f>
        <v>ИНОМАРКИ</v>
      </c>
      <c r="K4457" s="69" t="str">
        <f>VLOOKUP(СВОД2023[[#This Row],[ФО]],СПРАВОЧНИК!H:P,2,0)</f>
        <v>Северо-Западный ФО</v>
      </c>
    </row>
    <row r="4458" spans="1:11" x14ac:dyDescent="0.2">
      <c r="A4458" t="s">
        <v>600</v>
      </c>
      <c r="B4458" t="s">
        <v>592</v>
      </c>
      <c r="C4458" s="1" t="s">
        <v>657</v>
      </c>
      <c r="D4458" s="1" t="s">
        <v>1466</v>
      </c>
      <c r="E4458" s="2"/>
      <c r="F4458" s="3"/>
      <c r="G4458" s="2">
        <v>2</v>
      </c>
      <c r="H4458" s="3">
        <v>2</v>
      </c>
      <c r="I4458" s="69" t="str">
        <f>VLOOKUP(C4458,СПРАВОЧНИК!B:D,2,0)</f>
        <v>КИТАЙ</v>
      </c>
      <c r="J4458" s="69" t="str">
        <f>VLOOKUP(C4458,СПРАВОЧНИК!B:D,3,0)</f>
        <v>ИНОМАРКИ</v>
      </c>
      <c r="K4458" s="69" t="str">
        <f>VLOOKUP(СВОД2023[[#This Row],[ФО]],СПРАВОЧНИК!H:P,2,0)</f>
        <v>Северо-Западный ФО</v>
      </c>
    </row>
    <row r="4459" spans="1:11" x14ac:dyDescent="0.2">
      <c r="A4459" t="s">
        <v>600</v>
      </c>
      <c r="B4459" t="s">
        <v>592</v>
      </c>
      <c r="C4459" s="1" t="s">
        <v>657</v>
      </c>
      <c r="D4459" s="1" t="s">
        <v>2153</v>
      </c>
      <c r="E4459" s="2"/>
      <c r="F4459" s="3"/>
      <c r="G4459" s="2">
        <v>3</v>
      </c>
      <c r="H4459" s="3">
        <v>2</v>
      </c>
      <c r="I4459" s="69" t="str">
        <f>VLOOKUP(C4459,СПРАВОЧНИК!B:D,2,0)</f>
        <v>КИТАЙ</v>
      </c>
      <c r="J4459" s="69" t="str">
        <f>VLOOKUP(C4459,СПРАВОЧНИК!B:D,3,0)</f>
        <v>ИНОМАРКИ</v>
      </c>
      <c r="K4459" s="69" t="str">
        <f>VLOOKUP(СВОД2023[[#This Row],[ФО]],СПРАВОЧНИК!H:P,2,0)</f>
        <v>Северо-Западный ФО</v>
      </c>
    </row>
    <row r="4460" spans="1:11" x14ac:dyDescent="0.2">
      <c r="A4460" t="s">
        <v>600</v>
      </c>
      <c r="B4460" t="s">
        <v>592</v>
      </c>
      <c r="C4460" s="1" t="s">
        <v>657</v>
      </c>
      <c r="D4460" s="1" t="s">
        <v>1467</v>
      </c>
      <c r="E4460" s="2">
        <v>44</v>
      </c>
      <c r="F4460" s="3">
        <v>23</v>
      </c>
      <c r="G4460" s="2">
        <v>201</v>
      </c>
      <c r="H4460" s="3">
        <v>167</v>
      </c>
      <c r="I4460" s="69" t="str">
        <f>VLOOKUP(C4460,СПРАВОЧНИК!B:D,2,0)</f>
        <v>КИТАЙ</v>
      </c>
      <c r="J4460" s="69" t="str">
        <f>VLOOKUP(C4460,СПРАВОЧНИК!B:D,3,0)</f>
        <v>ИНОМАРКИ</v>
      </c>
      <c r="K4460" s="69" t="str">
        <f>VLOOKUP(СВОД2023[[#This Row],[ФО]],СПРАВОЧНИК!H:P,2,0)</f>
        <v>Северо-Западный ФО</v>
      </c>
    </row>
    <row r="4461" spans="1:11" x14ac:dyDescent="0.2">
      <c r="A4461" t="s">
        <v>600</v>
      </c>
      <c r="B4461" t="s">
        <v>592</v>
      </c>
      <c r="C4461" s="1" t="s">
        <v>657</v>
      </c>
      <c r="D4461" s="1" t="s">
        <v>2154</v>
      </c>
      <c r="E4461" s="2">
        <v>3</v>
      </c>
      <c r="F4461" s="3">
        <v>2</v>
      </c>
      <c r="G4461" s="2">
        <v>15</v>
      </c>
      <c r="H4461" s="3">
        <v>11</v>
      </c>
      <c r="I4461" s="69" t="str">
        <f>VLOOKUP(C4461,СПРАВОЧНИК!B:D,2,0)</f>
        <v>КИТАЙ</v>
      </c>
      <c r="J4461" s="69" t="str">
        <f>VLOOKUP(C4461,СПРАВОЧНИК!B:D,3,0)</f>
        <v>ИНОМАРКИ</v>
      </c>
      <c r="K4461" s="69" t="str">
        <f>VLOOKUP(СВОД2023[[#This Row],[ФО]],СПРАВОЧНИК!H:P,2,0)</f>
        <v>Северо-Западный ФО</v>
      </c>
    </row>
    <row r="4462" spans="1:11" x14ac:dyDescent="0.2">
      <c r="A4462" t="s">
        <v>600</v>
      </c>
      <c r="B4462" t="s">
        <v>592</v>
      </c>
      <c r="C4462" s="1" t="s">
        <v>657</v>
      </c>
      <c r="D4462" s="1" t="s">
        <v>2155</v>
      </c>
      <c r="E4462" s="2">
        <v>3</v>
      </c>
      <c r="F4462" s="3">
        <v>1</v>
      </c>
      <c r="G4462" s="2">
        <v>15</v>
      </c>
      <c r="H4462" s="3">
        <v>7</v>
      </c>
      <c r="I4462" s="69" t="str">
        <f>VLOOKUP(C4462,СПРАВОЧНИК!B:D,2,0)</f>
        <v>КИТАЙ</v>
      </c>
      <c r="J4462" s="69" t="str">
        <f>VLOOKUP(C4462,СПРАВОЧНИК!B:D,3,0)</f>
        <v>ИНОМАРКИ</v>
      </c>
      <c r="K4462" s="69" t="str">
        <f>VLOOKUP(СВОД2023[[#This Row],[ФО]],СПРАВОЧНИК!H:P,2,0)</f>
        <v>Северо-Западный ФО</v>
      </c>
    </row>
    <row r="4463" spans="1:11" x14ac:dyDescent="0.2">
      <c r="A4463" t="s">
        <v>600</v>
      </c>
      <c r="B4463" t="s">
        <v>592</v>
      </c>
      <c r="C4463" s="1" t="s">
        <v>657</v>
      </c>
      <c r="D4463" s="1" t="s">
        <v>2156</v>
      </c>
      <c r="E4463" s="2"/>
      <c r="F4463" s="3"/>
      <c r="G4463" s="2">
        <v>1</v>
      </c>
      <c r="H4463" s="3"/>
      <c r="I4463" s="69" t="str">
        <f>VLOOKUP(C4463,СПРАВОЧНИК!B:D,2,0)</f>
        <v>КИТАЙ</v>
      </c>
      <c r="J4463" s="69" t="str">
        <f>VLOOKUP(C4463,СПРАВОЧНИК!B:D,3,0)</f>
        <v>ИНОМАРКИ</v>
      </c>
      <c r="K4463" s="69" t="str">
        <f>VLOOKUP(СВОД2023[[#This Row],[ФО]],СПРАВОЧНИК!H:P,2,0)</f>
        <v>Северо-Западный ФО</v>
      </c>
    </row>
    <row r="4464" spans="1:11" x14ac:dyDescent="0.2">
      <c r="A4464" t="s">
        <v>600</v>
      </c>
      <c r="B4464" t="s">
        <v>592</v>
      </c>
      <c r="C4464" s="1" t="s">
        <v>657</v>
      </c>
      <c r="D4464" s="1" t="s">
        <v>2158</v>
      </c>
      <c r="E4464" s="2"/>
      <c r="F4464" s="3"/>
      <c r="G4464" s="2"/>
      <c r="H4464" s="3">
        <v>5</v>
      </c>
      <c r="I4464" s="69" t="str">
        <f>VLOOKUP(C4464,СПРАВОЧНИК!B:D,2,0)</f>
        <v>КИТАЙ</v>
      </c>
      <c r="J4464" s="69" t="str">
        <f>VLOOKUP(C4464,СПРАВОЧНИК!B:D,3,0)</f>
        <v>ИНОМАРКИ</v>
      </c>
      <c r="K4464" s="69" t="str">
        <f>VLOOKUP(СВОД2023[[#This Row],[ФО]],СПРАВОЧНИК!H:P,2,0)</f>
        <v>Северо-Западный ФО</v>
      </c>
    </row>
    <row r="4465" spans="1:11" x14ac:dyDescent="0.2">
      <c r="A4465" t="s">
        <v>600</v>
      </c>
      <c r="B4465" t="s">
        <v>592</v>
      </c>
      <c r="C4465" s="1" t="s">
        <v>657</v>
      </c>
      <c r="D4465" s="1" t="s">
        <v>1468</v>
      </c>
      <c r="E4465" s="2">
        <v>102</v>
      </c>
      <c r="F4465" s="3">
        <v>80</v>
      </c>
      <c r="G4465" s="2">
        <v>542</v>
      </c>
      <c r="H4465" s="3">
        <v>488</v>
      </c>
      <c r="I4465" s="69" t="str">
        <f>VLOOKUP(C4465,СПРАВОЧНИК!B:D,2,0)</f>
        <v>КИТАЙ</v>
      </c>
      <c r="J4465" s="69" t="str">
        <f>VLOOKUP(C4465,СПРАВОЧНИК!B:D,3,0)</f>
        <v>ИНОМАРКИ</v>
      </c>
      <c r="K4465" s="69" t="str">
        <f>VLOOKUP(СВОД2023[[#This Row],[ФО]],СПРАВОЧНИК!H:P,2,0)</f>
        <v>Северо-Западный ФО</v>
      </c>
    </row>
    <row r="4466" spans="1:11" x14ac:dyDescent="0.2">
      <c r="A4466" t="s">
        <v>600</v>
      </c>
      <c r="B4466" t="s">
        <v>592</v>
      </c>
      <c r="C4466" s="1" t="s">
        <v>657</v>
      </c>
      <c r="D4466" s="1" t="s">
        <v>2159</v>
      </c>
      <c r="E4466" s="2">
        <v>1</v>
      </c>
      <c r="F4466" s="3">
        <v>1</v>
      </c>
      <c r="G4466" s="2">
        <v>2</v>
      </c>
      <c r="H4466" s="3">
        <v>1</v>
      </c>
      <c r="I4466" s="69" t="str">
        <f>VLOOKUP(C4466,СПРАВОЧНИК!B:D,2,0)</f>
        <v>КИТАЙ</v>
      </c>
      <c r="J4466" s="69" t="str">
        <f>VLOOKUP(C4466,СПРАВОЧНИК!B:D,3,0)</f>
        <v>ИНОМАРКИ</v>
      </c>
      <c r="K4466" s="69" t="str">
        <f>VLOOKUP(СВОД2023[[#This Row],[ФО]],СПРАВОЧНИК!H:P,2,0)</f>
        <v>Северо-Западный ФО</v>
      </c>
    </row>
    <row r="4467" spans="1:11" x14ac:dyDescent="0.2">
      <c r="A4467" t="s">
        <v>600</v>
      </c>
      <c r="B4467" t="s">
        <v>592</v>
      </c>
      <c r="C4467" s="1" t="s">
        <v>657</v>
      </c>
      <c r="D4467" s="1" t="s">
        <v>1469</v>
      </c>
      <c r="E4467" s="2">
        <v>19</v>
      </c>
      <c r="F4467" s="3">
        <v>21</v>
      </c>
      <c r="G4467" s="2">
        <v>106</v>
      </c>
      <c r="H4467" s="3">
        <v>111</v>
      </c>
      <c r="I4467" s="69" t="str">
        <f>VLOOKUP(C4467,СПРАВОЧНИК!B:D,2,0)</f>
        <v>КИТАЙ</v>
      </c>
      <c r="J4467" s="69" t="str">
        <f>VLOOKUP(C4467,СПРАВОЧНИК!B:D,3,0)</f>
        <v>ИНОМАРКИ</v>
      </c>
      <c r="K4467" s="69" t="str">
        <f>VLOOKUP(СВОД2023[[#This Row],[ФО]],СПРАВОЧНИК!H:P,2,0)</f>
        <v>Северо-Западный ФО</v>
      </c>
    </row>
    <row r="4468" spans="1:11" x14ac:dyDescent="0.2">
      <c r="A4468" t="s">
        <v>600</v>
      </c>
      <c r="B4468" t="s">
        <v>592</v>
      </c>
      <c r="C4468" s="1" t="s">
        <v>657</v>
      </c>
      <c r="D4468" s="1" t="s">
        <v>2429</v>
      </c>
      <c r="E4468" s="2"/>
      <c r="F4468" s="3">
        <v>1</v>
      </c>
      <c r="G4468" s="2"/>
      <c r="H4468" s="3">
        <v>1</v>
      </c>
      <c r="I4468" s="69" t="str">
        <f>VLOOKUP(C4468,СПРАВОЧНИК!B:D,2,0)</f>
        <v>КИТАЙ</v>
      </c>
      <c r="J4468" s="69" t="str">
        <f>VLOOKUP(C4468,СПРАВОЧНИК!B:D,3,0)</f>
        <v>ИНОМАРКИ</v>
      </c>
      <c r="K4468" s="69" t="str">
        <f>VLOOKUP(СВОД2023[[#This Row],[ФО]],СПРАВОЧНИК!H:P,2,0)</f>
        <v>Северо-Западный ФО</v>
      </c>
    </row>
    <row r="4469" spans="1:11" x14ac:dyDescent="0.2">
      <c r="A4469" t="s">
        <v>600</v>
      </c>
      <c r="B4469" t="s">
        <v>592</v>
      </c>
      <c r="C4469" s="1" t="s">
        <v>657</v>
      </c>
      <c r="D4469" s="1" t="s">
        <v>2430</v>
      </c>
      <c r="E4469" s="2">
        <v>1</v>
      </c>
      <c r="F4469" s="3"/>
      <c r="G4469" s="2">
        <v>1</v>
      </c>
      <c r="H4469" s="3"/>
      <c r="I4469" s="69" t="str">
        <f>VLOOKUP(C4469,СПРАВОЧНИК!B:D,2,0)</f>
        <v>КИТАЙ</v>
      </c>
      <c r="J4469" s="69" t="str">
        <f>VLOOKUP(C4469,СПРАВОЧНИК!B:D,3,0)</f>
        <v>ИНОМАРКИ</v>
      </c>
      <c r="K4469" s="69" t="str">
        <f>VLOOKUP(СВОД2023[[#This Row],[ФО]],СПРАВОЧНИК!H:P,2,0)</f>
        <v>Северо-Западный ФО</v>
      </c>
    </row>
    <row r="4470" spans="1:11" x14ac:dyDescent="0.2">
      <c r="A4470" t="s">
        <v>600</v>
      </c>
      <c r="B4470" t="s">
        <v>592</v>
      </c>
      <c r="C4470" s="1" t="s">
        <v>2160</v>
      </c>
      <c r="D4470" s="1" t="s">
        <v>2161</v>
      </c>
      <c r="E4470" s="2">
        <v>2</v>
      </c>
      <c r="F4470" s="3">
        <v>4</v>
      </c>
      <c r="G4470" s="2">
        <v>11</v>
      </c>
      <c r="H4470" s="3">
        <v>8</v>
      </c>
      <c r="I4470" s="69" t="str">
        <f>VLOOKUP(C4470,СПРАВОЧНИК!B:D,2,0)</f>
        <v>КИТАЙ</v>
      </c>
      <c r="J4470" s="69" t="str">
        <f>VLOOKUP(C4470,СПРАВОЧНИК!B:D,3,0)</f>
        <v>ИНОМАРКИ</v>
      </c>
      <c r="K4470" s="69" t="str">
        <f>VLOOKUP(СВОД2023[[#This Row],[ФО]],СПРАВОЧНИК!H:P,2,0)</f>
        <v>Северо-Западный ФО</v>
      </c>
    </row>
    <row r="4471" spans="1:11" x14ac:dyDescent="0.2">
      <c r="A4471" t="s">
        <v>600</v>
      </c>
      <c r="B4471" t="s">
        <v>592</v>
      </c>
      <c r="C4471" s="1" t="s">
        <v>2160</v>
      </c>
      <c r="D4471" s="1" t="s">
        <v>2162</v>
      </c>
      <c r="E4471" s="2"/>
      <c r="F4471" s="3"/>
      <c r="G4471" s="2"/>
      <c r="H4471" s="3">
        <v>1</v>
      </c>
      <c r="I4471" s="69" t="str">
        <f>VLOOKUP(C4471,СПРАВОЧНИК!B:D,2,0)</f>
        <v>КИТАЙ</v>
      </c>
      <c r="J4471" s="69" t="str">
        <f>VLOOKUP(C4471,СПРАВОЧНИК!B:D,3,0)</f>
        <v>ИНОМАРКИ</v>
      </c>
      <c r="K4471" s="69" t="str">
        <f>VLOOKUP(СВОД2023[[#This Row],[ФО]],СПРАВОЧНИК!H:P,2,0)</f>
        <v>Северо-Западный ФО</v>
      </c>
    </row>
    <row r="4472" spans="1:11" x14ac:dyDescent="0.2">
      <c r="A4472" t="s">
        <v>600</v>
      </c>
      <c r="B4472" t="s">
        <v>592</v>
      </c>
      <c r="C4472" s="1" t="s">
        <v>2160</v>
      </c>
      <c r="D4472" s="1" t="s">
        <v>2163</v>
      </c>
      <c r="E4472" s="2"/>
      <c r="F4472" s="3">
        <v>1</v>
      </c>
      <c r="G4472" s="2"/>
      <c r="H4472" s="3">
        <v>3</v>
      </c>
      <c r="I4472" s="69" t="str">
        <f>VLOOKUP(C4472,СПРАВОЧНИК!B:D,2,0)</f>
        <v>КИТАЙ</v>
      </c>
      <c r="J4472" s="69" t="str">
        <f>VLOOKUP(C4472,СПРАВОЧНИК!B:D,3,0)</f>
        <v>ИНОМАРКИ</v>
      </c>
      <c r="K4472" s="69" t="str">
        <f>VLOOKUP(СВОД2023[[#This Row],[ФО]],СПРАВОЧНИК!H:P,2,0)</f>
        <v>Северо-Западный ФО</v>
      </c>
    </row>
    <row r="4473" spans="1:11" x14ac:dyDescent="0.2">
      <c r="A4473" t="s">
        <v>600</v>
      </c>
      <c r="B4473" t="s">
        <v>592</v>
      </c>
      <c r="C4473" s="1" t="s">
        <v>2164</v>
      </c>
      <c r="D4473" s="1" t="s">
        <v>2165</v>
      </c>
      <c r="E4473" s="2"/>
      <c r="F4473" s="3"/>
      <c r="G4473" s="2">
        <v>2</v>
      </c>
      <c r="H4473" s="3">
        <v>4</v>
      </c>
      <c r="I4473" s="69" t="str">
        <f>VLOOKUP(C4473,СПРАВОЧНИК!B:D,2,0)</f>
        <v>КИТАЙ</v>
      </c>
      <c r="J4473" s="69" t="str">
        <f>VLOOKUP(C4473,СПРАВОЧНИК!B:D,3,0)</f>
        <v>ИНОМАРКИ</v>
      </c>
      <c r="K4473" s="69" t="str">
        <f>VLOOKUP(СВОД2023[[#This Row],[ФО]],СПРАВОЧНИК!H:P,2,0)</f>
        <v>Северо-Западный ФО</v>
      </c>
    </row>
    <row r="4474" spans="1:11" x14ac:dyDescent="0.2">
      <c r="A4474" t="s">
        <v>600</v>
      </c>
      <c r="B4474" t="s">
        <v>592</v>
      </c>
      <c r="C4474" s="1" t="s">
        <v>2164</v>
      </c>
      <c r="D4474" s="1" t="s">
        <v>2166</v>
      </c>
      <c r="E4474" s="2"/>
      <c r="F4474" s="3">
        <v>1</v>
      </c>
      <c r="G4474" s="2">
        <v>4</v>
      </c>
      <c r="H4474" s="3">
        <v>5</v>
      </c>
      <c r="I4474" s="69" t="str">
        <f>VLOOKUP(C4474,СПРАВОЧНИК!B:D,2,0)</f>
        <v>КИТАЙ</v>
      </c>
      <c r="J4474" s="69" t="str">
        <f>VLOOKUP(C4474,СПРАВОЧНИК!B:D,3,0)</f>
        <v>ИНОМАРКИ</v>
      </c>
      <c r="K4474" s="69" t="str">
        <f>VLOOKUP(СВОД2023[[#This Row],[ФО]],СПРАВОЧНИК!H:P,2,0)</f>
        <v>Северо-Западный ФО</v>
      </c>
    </row>
    <row r="4475" spans="1:11" x14ac:dyDescent="0.2">
      <c r="A4475" t="s">
        <v>600</v>
      </c>
      <c r="B4475" t="s">
        <v>592</v>
      </c>
      <c r="C4475" s="1" t="s">
        <v>219</v>
      </c>
      <c r="D4475" s="1" t="s">
        <v>220</v>
      </c>
      <c r="E4475" s="2">
        <v>3</v>
      </c>
      <c r="F4475" s="3"/>
      <c r="G4475" s="2">
        <v>19</v>
      </c>
      <c r="H4475" s="3"/>
      <c r="I4475" s="69" t="str">
        <f>VLOOKUP(C4475,СПРАВОЧНИК!B:D,2,0)</f>
        <v>КИТАЙ</v>
      </c>
      <c r="J4475" s="69" t="str">
        <f>VLOOKUP(C4475,СПРАВОЧНИК!B:D,3,0)</f>
        <v>ИНОМАРКИ</v>
      </c>
      <c r="K4475" s="69" t="str">
        <f>VLOOKUP(СВОД2023[[#This Row],[ФО]],СПРАВОЧНИК!H:P,2,0)</f>
        <v>Северо-Западный ФО</v>
      </c>
    </row>
    <row r="4476" spans="1:11" x14ac:dyDescent="0.2">
      <c r="A4476" t="s">
        <v>600</v>
      </c>
      <c r="B4476" t="s">
        <v>592</v>
      </c>
      <c r="C4476" s="1" t="s">
        <v>219</v>
      </c>
      <c r="D4476" s="1" t="s">
        <v>221</v>
      </c>
      <c r="E4476" s="2">
        <v>47</v>
      </c>
      <c r="F4476" s="3">
        <v>30</v>
      </c>
      <c r="G4476" s="2">
        <v>226</v>
      </c>
      <c r="H4476" s="3">
        <v>117</v>
      </c>
      <c r="I4476" s="69" t="str">
        <f>VLOOKUP(C4476,СПРАВОЧНИК!B:D,2,0)</f>
        <v>КИТАЙ</v>
      </c>
      <c r="J4476" s="69" t="str">
        <f>VLOOKUP(C4476,СПРАВОЧНИК!B:D,3,0)</f>
        <v>ИНОМАРКИ</v>
      </c>
      <c r="K4476" s="69" t="str">
        <f>VLOOKUP(СВОД2023[[#This Row],[ФО]],СПРАВОЧНИК!H:P,2,0)</f>
        <v>Северо-Западный ФО</v>
      </c>
    </row>
    <row r="4477" spans="1:11" x14ac:dyDescent="0.2">
      <c r="A4477" t="s">
        <v>600</v>
      </c>
      <c r="B4477" t="s">
        <v>592</v>
      </c>
      <c r="C4477" s="1" t="s">
        <v>219</v>
      </c>
      <c r="D4477" s="1" t="s">
        <v>222</v>
      </c>
      <c r="E4477" s="2">
        <v>33</v>
      </c>
      <c r="F4477" s="3">
        <v>22</v>
      </c>
      <c r="G4477" s="2">
        <v>175</v>
      </c>
      <c r="H4477" s="3">
        <v>95</v>
      </c>
      <c r="I4477" s="69" t="str">
        <f>VLOOKUP(C4477,СПРАВОЧНИК!B:D,2,0)</f>
        <v>КИТАЙ</v>
      </c>
      <c r="J4477" s="69" t="str">
        <f>VLOOKUP(C4477,СПРАВОЧНИК!B:D,3,0)</f>
        <v>ИНОМАРКИ</v>
      </c>
      <c r="K4477" s="69" t="str">
        <f>VLOOKUP(СВОД2023[[#This Row],[ФО]],СПРАВОЧНИК!H:P,2,0)</f>
        <v>Северо-Западный ФО</v>
      </c>
    </row>
    <row r="4478" spans="1:11" x14ac:dyDescent="0.2">
      <c r="A4478" t="s">
        <v>600</v>
      </c>
      <c r="B4478" t="s">
        <v>592</v>
      </c>
      <c r="C4478" s="1" t="s">
        <v>219</v>
      </c>
      <c r="D4478" s="1" t="s">
        <v>1470</v>
      </c>
      <c r="E4478" s="2">
        <v>3</v>
      </c>
      <c r="F4478" s="3">
        <v>1</v>
      </c>
      <c r="G4478" s="2">
        <v>17</v>
      </c>
      <c r="H4478" s="3">
        <v>12</v>
      </c>
      <c r="I4478" s="69" t="str">
        <f>VLOOKUP(C4478,СПРАВОЧНИК!B:D,2,0)</f>
        <v>КИТАЙ</v>
      </c>
      <c r="J4478" s="69" t="str">
        <f>VLOOKUP(C4478,СПРАВОЧНИК!B:D,3,0)</f>
        <v>ИНОМАРКИ</v>
      </c>
      <c r="K4478" s="69" t="str">
        <f>VLOOKUP(СВОД2023[[#This Row],[ФО]],СПРАВОЧНИК!H:P,2,0)</f>
        <v>Северо-Западный ФО</v>
      </c>
    </row>
    <row r="4479" spans="1:11" x14ac:dyDescent="0.2">
      <c r="A4479" t="s">
        <v>600</v>
      </c>
      <c r="B4479" t="s">
        <v>592</v>
      </c>
      <c r="C4479" s="1" t="s">
        <v>219</v>
      </c>
      <c r="D4479" s="1" t="s">
        <v>223</v>
      </c>
      <c r="E4479" s="2">
        <v>1</v>
      </c>
      <c r="F4479" s="3">
        <v>4</v>
      </c>
      <c r="G4479" s="2">
        <v>19</v>
      </c>
      <c r="H4479" s="3">
        <v>22</v>
      </c>
      <c r="I4479" s="69" t="str">
        <f>VLOOKUP(C4479,СПРАВОЧНИК!B:D,2,0)</f>
        <v>КИТАЙ</v>
      </c>
      <c r="J4479" s="69" t="str">
        <f>VLOOKUP(C4479,СПРАВОЧНИК!B:D,3,0)</f>
        <v>ИНОМАРКИ</v>
      </c>
      <c r="K4479" s="69" t="str">
        <f>VLOOKUP(СВОД2023[[#This Row],[ФО]],СПРАВОЧНИК!H:P,2,0)</f>
        <v>Северо-Западный ФО</v>
      </c>
    </row>
    <row r="4480" spans="1:11" x14ac:dyDescent="0.2">
      <c r="A4480" t="s">
        <v>600</v>
      </c>
      <c r="B4480" t="s">
        <v>592</v>
      </c>
      <c r="C4480" s="1" t="s">
        <v>219</v>
      </c>
      <c r="D4480" s="1" t="s">
        <v>224</v>
      </c>
      <c r="E4480" s="2">
        <v>10</v>
      </c>
      <c r="F4480" s="3">
        <v>18</v>
      </c>
      <c r="G4480" s="2">
        <v>91</v>
      </c>
      <c r="H4480" s="3">
        <v>87</v>
      </c>
      <c r="I4480" s="69" t="str">
        <f>VLOOKUP(C4480,СПРАВОЧНИК!B:D,2,0)</f>
        <v>КИТАЙ</v>
      </c>
      <c r="J4480" s="69" t="str">
        <f>VLOOKUP(C4480,СПРАВОЧНИК!B:D,3,0)</f>
        <v>ИНОМАРКИ</v>
      </c>
      <c r="K4480" s="69" t="str">
        <f>VLOOKUP(СВОД2023[[#This Row],[ФО]],СПРАВОЧНИК!H:P,2,0)</f>
        <v>Северо-Западный ФО</v>
      </c>
    </row>
    <row r="4481" spans="1:11" x14ac:dyDescent="0.2">
      <c r="A4481" t="s">
        <v>600</v>
      </c>
      <c r="B4481" t="s">
        <v>592</v>
      </c>
      <c r="C4481" s="1" t="s">
        <v>219</v>
      </c>
      <c r="D4481" s="1" t="s">
        <v>2167</v>
      </c>
      <c r="E4481" s="2"/>
      <c r="F4481" s="3"/>
      <c r="G4481" s="2">
        <v>2</v>
      </c>
      <c r="H4481" s="3"/>
      <c r="I4481" s="69" t="str">
        <f>VLOOKUP(C4481,СПРАВОЧНИК!B:D,2,0)</f>
        <v>КИТАЙ</v>
      </c>
      <c r="J4481" s="69" t="str">
        <f>VLOOKUP(C4481,СПРАВОЧНИК!B:D,3,0)</f>
        <v>ИНОМАРКИ</v>
      </c>
      <c r="K4481" s="69" t="str">
        <f>VLOOKUP(СВОД2023[[#This Row],[ФО]],СПРАВОЧНИК!H:P,2,0)</f>
        <v>Северо-Западный ФО</v>
      </c>
    </row>
    <row r="4482" spans="1:11" x14ac:dyDescent="0.2">
      <c r="A4482" t="s">
        <v>600</v>
      </c>
      <c r="B4482" t="s">
        <v>592</v>
      </c>
      <c r="C4482" s="1" t="s">
        <v>219</v>
      </c>
      <c r="D4482" s="1" t="s">
        <v>225</v>
      </c>
      <c r="E4482" s="2">
        <v>18</v>
      </c>
      <c r="F4482" s="3">
        <v>7</v>
      </c>
      <c r="G4482" s="2">
        <v>68</v>
      </c>
      <c r="H4482" s="3">
        <v>34</v>
      </c>
      <c r="I4482" s="69" t="str">
        <f>VLOOKUP(C4482,СПРАВОЧНИК!B:D,2,0)</f>
        <v>КИТАЙ</v>
      </c>
      <c r="J4482" s="69" t="str">
        <f>VLOOKUP(C4482,СПРАВОЧНИК!B:D,3,0)</f>
        <v>ИНОМАРКИ</v>
      </c>
      <c r="K4482" s="69" t="str">
        <f>VLOOKUP(СВОД2023[[#This Row],[ФО]],СПРАВОЧНИК!H:P,2,0)</f>
        <v>Северо-Западный ФО</v>
      </c>
    </row>
    <row r="4483" spans="1:11" x14ac:dyDescent="0.2">
      <c r="A4483" t="s">
        <v>600</v>
      </c>
      <c r="B4483" t="s">
        <v>592</v>
      </c>
      <c r="C4483" s="1" t="s">
        <v>219</v>
      </c>
      <c r="D4483" s="1" t="s">
        <v>226</v>
      </c>
      <c r="E4483" s="2">
        <v>31</v>
      </c>
      <c r="F4483" s="3">
        <v>9</v>
      </c>
      <c r="G4483" s="2">
        <v>161</v>
      </c>
      <c r="H4483" s="3">
        <v>35</v>
      </c>
      <c r="I4483" s="69" t="str">
        <f>VLOOKUP(C4483,СПРАВОЧНИК!B:D,2,0)</f>
        <v>КИТАЙ</v>
      </c>
      <c r="J4483" s="69" t="str">
        <f>VLOOKUP(C4483,СПРАВОЧНИК!B:D,3,0)</f>
        <v>ИНОМАРКИ</v>
      </c>
      <c r="K4483" s="69" t="str">
        <f>VLOOKUP(СВОД2023[[#This Row],[ФО]],СПРАВОЧНИК!H:P,2,0)</f>
        <v>Северо-Западный ФО</v>
      </c>
    </row>
    <row r="4484" spans="1:11" x14ac:dyDescent="0.2">
      <c r="A4484" t="s">
        <v>600</v>
      </c>
      <c r="B4484" t="s">
        <v>592</v>
      </c>
      <c r="C4484" s="1" t="s">
        <v>2168</v>
      </c>
      <c r="D4484" s="1" t="s">
        <v>2169</v>
      </c>
      <c r="E4484" s="2"/>
      <c r="F4484" s="3"/>
      <c r="G4484" s="2">
        <v>1</v>
      </c>
      <c r="H4484" s="3">
        <v>1</v>
      </c>
      <c r="I4484" s="69" t="str">
        <f>VLOOKUP(C4484,СПРАВОЧНИК!B:D,2,0)</f>
        <v>КИТАЙ</v>
      </c>
      <c r="J4484" s="69" t="str">
        <f>VLOOKUP(C4484,СПРАВОЧНИК!B:D,3,0)</f>
        <v>ИНОМАРКИ</v>
      </c>
      <c r="K4484" s="69" t="str">
        <f>VLOOKUP(СВОД2023[[#This Row],[ФО]],СПРАВОЧНИК!H:P,2,0)</f>
        <v>Северо-Западный ФО</v>
      </c>
    </row>
    <row r="4485" spans="1:11" x14ac:dyDescent="0.2">
      <c r="A4485" t="s">
        <v>600</v>
      </c>
      <c r="B4485" t="s">
        <v>592</v>
      </c>
      <c r="C4485" s="1" t="s">
        <v>2168</v>
      </c>
      <c r="D4485" s="1" t="s">
        <v>2170</v>
      </c>
      <c r="E4485" s="2"/>
      <c r="F4485" s="3"/>
      <c r="G4485" s="2">
        <v>1</v>
      </c>
      <c r="H4485" s="3">
        <v>1</v>
      </c>
      <c r="I4485" s="69" t="str">
        <f>VLOOKUP(C4485,СПРАВОЧНИК!B:D,2,0)</f>
        <v>КИТАЙ</v>
      </c>
      <c r="J4485" s="69" t="str">
        <f>VLOOKUP(C4485,СПРАВОЧНИК!B:D,3,0)</f>
        <v>ИНОМАРКИ</v>
      </c>
      <c r="K4485" s="69" t="str">
        <f>VLOOKUP(СВОД2023[[#This Row],[ФО]],СПРАВОЧНИК!H:P,2,0)</f>
        <v>Северо-Западный ФО</v>
      </c>
    </row>
    <row r="4486" spans="1:11" x14ac:dyDescent="0.2">
      <c r="A4486" t="s">
        <v>600</v>
      </c>
      <c r="B4486" t="s">
        <v>592</v>
      </c>
      <c r="C4486" s="1" t="s">
        <v>230</v>
      </c>
      <c r="D4486" s="1" t="s">
        <v>231</v>
      </c>
      <c r="E4486" s="2">
        <v>81</v>
      </c>
      <c r="F4486" s="3">
        <v>81</v>
      </c>
      <c r="G4486" s="2">
        <v>498</v>
      </c>
      <c r="H4486" s="3">
        <v>379</v>
      </c>
      <c r="I4486" s="69" t="str">
        <f>VLOOKUP(C4486,СПРАВОЧНИК!B:D,2,0)</f>
        <v>ЯПОНИЯ</v>
      </c>
      <c r="J4486" s="69" t="str">
        <f>VLOOKUP(C4486,СПРАВОЧНИК!B:D,3,0)</f>
        <v>ИНОМАРКИ</v>
      </c>
      <c r="K4486" s="69" t="str">
        <f>VLOOKUP(СВОД2023[[#This Row],[ФО]],СПРАВОЧНИК!H:P,2,0)</f>
        <v>Северо-Западный ФО</v>
      </c>
    </row>
    <row r="4487" spans="1:11" x14ac:dyDescent="0.2">
      <c r="A4487" t="s">
        <v>600</v>
      </c>
      <c r="B4487" t="s">
        <v>592</v>
      </c>
      <c r="C4487" s="1" t="s">
        <v>230</v>
      </c>
      <c r="D4487" s="1" t="s">
        <v>1471</v>
      </c>
      <c r="E4487" s="2">
        <v>1</v>
      </c>
      <c r="F4487" s="3">
        <v>2</v>
      </c>
      <c r="G4487" s="2">
        <v>7</v>
      </c>
      <c r="H4487" s="3">
        <v>8</v>
      </c>
      <c r="I4487" s="69" t="str">
        <f>VLOOKUP(C4487,СПРАВОЧНИК!B:D,2,0)</f>
        <v>ЯПОНИЯ</v>
      </c>
      <c r="J4487" s="69" t="str">
        <f>VLOOKUP(C4487,СПРАВОЧНИК!B:D,3,0)</f>
        <v>ИНОМАРКИ</v>
      </c>
      <c r="K4487" s="69" t="str">
        <f>VLOOKUP(СВОД2023[[#This Row],[ФО]],СПРАВОЧНИК!H:P,2,0)</f>
        <v>Северо-Западный ФО</v>
      </c>
    </row>
    <row r="4488" spans="1:11" x14ac:dyDescent="0.2">
      <c r="A4488" t="s">
        <v>600</v>
      </c>
      <c r="B4488" t="s">
        <v>592</v>
      </c>
      <c r="C4488" s="1" t="s">
        <v>230</v>
      </c>
      <c r="D4488" s="1" t="s">
        <v>1472</v>
      </c>
      <c r="E4488" s="2"/>
      <c r="F4488" s="3"/>
      <c r="G4488" s="2">
        <v>1</v>
      </c>
      <c r="H4488" s="3">
        <v>1</v>
      </c>
      <c r="I4488" s="69" t="str">
        <f>VLOOKUP(C4488,СПРАВОЧНИК!B:D,2,0)</f>
        <v>ЯПОНИЯ</v>
      </c>
      <c r="J4488" s="69" t="str">
        <f>VLOOKUP(C4488,СПРАВОЧНИК!B:D,3,0)</f>
        <v>ИНОМАРКИ</v>
      </c>
      <c r="K4488" s="69" t="str">
        <f>VLOOKUP(СВОД2023[[#This Row],[ФО]],СПРАВОЧНИК!H:P,2,0)</f>
        <v>Северо-Западный ФО</v>
      </c>
    </row>
    <row r="4489" spans="1:11" x14ac:dyDescent="0.2">
      <c r="A4489" t="s">
        <v>600</v>
      </c>
      <c r="B4489" t="s">
        <v>592</v>
      </c>
      <c r="C4489" s="1" t="s">
        <v>230</v>
      </c>
      <c r="D4489" s="1" t="s">
        <v>1473</v>
      </c>
      <c r="E4489" s="2"/>
      <c r="F4489" s="3">
        <v>1</v>
      </c>
      <c r="G4489" s="2">
        <v>2</v>
      </c>
      <c r="H4489" s="3">
        <v>5</v>
      </c>
      <c r="I4489" s="69" t="str">
        <f>VLOOKUP(C4489,СПРАВОЧНИК!B:D,2,0)</f>
        <v>ЯПОНИЯ</v>
      </c>
      <c r="J4489" s="69" t="str">
        <f>VLOOKUP(C4489,СПРАВОЧНИК!B:D,3,0)</f>
        <v>ИНОМАРКИ</v>
      </c>
      <c r="K4489" s="69" t="str">
        <f>VLOOKUP(СВОД2023[[#This Row],[ФО]],СПРАВОЧНИК!H:P,2,0)</f>
        <v>Северо-Западный ФО</v>
      </c>
    </row>
    <row r="4490" spans="1:11" x14ac:dyDescent="0.2">
      <c r="A4490" t="s">
        <v>600</v>
      </c>
      <c r="B4490" t="s">
        <v>592</v>
      </c>
      <c r="C4490" s="1" t="s">
        <v>230</v>
      </c>
      <c r="D4490" s="1" t="s">
        <v>1475</v>
      </c>
      <c r="E4490" s="2"/>
      <c r="F4490" s="3"/>
      <c r="G4490" s="2">
        <v>3</v>
      </c>
      <c r="H4490" s="3">
        <v>3</v>
      </c>
      <c r="I4490" s="69" t="str">
        <f>VLOOKUP(C4490,СПРАВОЧНИК!B:D,2,0)</f>
        <v>ЯПОНИЯ</v>
      </c>
      <c r="J4490" s="69" t="str">
        <f>VLOOKUP(C4490,СПРАВОЧНИК!B:D,3,0)</f>
        <v>ИНОМАРКИ</v>
      </c>
      <c r="K4490" s="69" t="str">
        <f>VLOOKUP(СВОД2023[[#This Row],[ФО]],СПРАВОЧНИК!H:P,2,0)</f>
        <v>Северо-Западный ФО</v>
      </c>
    </row>
    <row r="4491" spans="1:11" x14ac:dyDescent="0.2">
      <c r="A4491" t="s">
        <v>600</v>
      </c>
      <c r="B4491" t="s">
        <v>592</v>
      </c>
      <c r="C4491" s="1" t="s">
        <v>230</v>
      </c>
      <c r="D4491" s="1" t="s">
        <v>638</v>
      </c>
      <c r="E4491" s="2"/>
      <c r="F4491" s="3"/>
      <c r="G4491" s="2">
        <v>1</v>
      </c>
      <c r="H4491" s="3"/>
      <c r="I4491" s="69" t="str">
        <f>VLOOKUP(C4491,СПРАВОЧНИК!B:D,2,0)</f>
        <v>ЯПОНИЯ</v>
      </c>
      <c r="J4491" s="69" t="str">
        <f>VLOOKUP(C4491,СПРАВОЧНИК!B:D,3,0)</f>
        <v>ИНОМАРКИ</v>
      </c>
      <c r="K4491" s="69" t="str">
        <f>VLOOKUP(СВОД2023[[#This Row],[ФО]],СПРАВОЧНИК!H:P,2,0)</f>
        <v>Северо-Западный ФО</v>
      </c>
    </row>
    <row r="4492" spans="1:11" x14ac:dyDescent="0.2">
      <c r="A4492" t="s">
        <v>600</v>
      </c>
      <c r="B4492" t="s">
        <v>592</v>
      </c>
      <c r="C4492" s="1" t="s">
        <v>230</v>
      </c>
      <c r="D4492" s="1" t="s">
        <v>232</v>
      </c>
      <c r="E4492" s="2">
        <v>155</v>
      </c>
      <c r="F4492" s="3">
        <v>102</v>
      </c>
      <c r="G4492" s="2">
        <v>802</v>
      </c>
      <c r="H4492" s="3">
        <v>641</v>
      </c>
      <c r="I4492" s="69" t="str">
        <f>VLOOKUP(C4492,СПРАВОЧНИК!B:D,2,0)</f>
        <v>ЯПОНИЯ</v>
      </c>
      <c r="J4492" s="69" t="str">
        <f>VLOOKUP(C4492,СПРАВОЧНИК!B:D,3,0)</f>
        <v>ИНОМАРКИ</v>
      </c>
      <c r="K4492" s="69" t="str">
        <f>VLOOKUP(СВОД2023[[#This Row],[ФО]],СПРАВОЧНИК!H:P,2,0)</f>
        <v>Северо-Западный ФО</v>
      </c>
    </row>
    <row r="4493" spans="1:11" x14ac:dyDescent="0.2">
      <c r="A4493" t="s">
        <v>600</v>
      </c>
      <c r="B4493" t="s">
        <v>592</v>
      </c>
      <c r="C4493" s="1" t="s">
        <v>230</v>
      </c>
      <c r="D4493" s="1" t="s">
        <v>1476</v>
      </c>
      <c r="E4493" s="2">
        <v>2</v>
      </c>
      <c r="F4493" s="3">
        <v>2</v>
      </c>
      <c r="G4493" s="2">
        <v>10</v>
      </c>
      <c r="H4493" s="3">
        <v>5</v>
      </c>
      <c r="I4493" s="69" t="str">
        <f>VLOOKUP(C4493,СПРАВОЧНИК!B:D,2,0)</f>
        <v>ЯПОНИЯ</v>
      </c>
      <c r="J4493" s="69" t="str">
        <f>VLOOKUP(C4493,СПРАВОЧНИК!B:D,3,0)</f>
        <v>ИНОМАРКИ</v>
      </c>
      <c r="K4493" s="69" t="str">
        <f>VLOOKUP(СВОД2023[[#This Row],[ФО]],СПРАВОЧНИК!H:P,2,0)</f>
        <v>Северо-Западный ФО</v>
      </c>
    </row>
    <row r="4494" spans="1:11" x14ac:dyDescent="0.2">
      <c r="A4494" t="s">
        <v>600</v>
      </c>
      <c r="B4494" t="s">
        <v>592</v>
      </c>
      <c r="C4494" s="1" t="s">
        <v>230</v>
      </c>
      <c r="D4494" s="1" t="s">
        <v>1477</v>
      </c>
      <c r="E4494" s="2">
        <v>2</v>
      </c>
      <c r="F4494" s="3">
        <v>2</v>
      </c>
      <c r="G4494" s="2">
        <v>5</v>
      </c>
      <c r="H4494" s="3">
        <v>9</v>
      </c>
      <c r="I4494" s="69" t="str">
        <f>VLOOKUP(C4494,СПРАВОЧНИК!B:D,2,0)</f>
        <v>ЯПОНИЯ</v>
      </c>
      <c r="J4494" s="69" t="str">
        <f>VLOOKUP(C4494,СПРАВОЧНИК!B:D,3,0)</f>
        <v>ИНОМАРКИ</v>
      </c>
      <c r="K4494" s="69" t="str">
        <f>VLOOKUP(СВОД2023[[#This Row],[ФО]],СПРАВОЧНИК!H:P,2,0)</f>
        <v>Северо-Западный ФО</v>
      </c>
    </row>
    <row r="4495" spans="1:11" x14ac:dyDescent="0.2">
      <c r="A4495" t="s">
        <v>600</v>
      </c>
      <c r="B4495" t="s">
        <v>592</v>
      </c>
      <c r="C4495" s="1" t="s">
        <v>230</v>
      </c>
      <c r="D4495" s="1" t="s">
        <v>1478</v>
      </c>
      <c r="E4495" s="2">
        <v>4</v>
      </c>
      <c r="F4495" s="3">
        <v>3</v>
      </c>
      <c r="G4495" s="2">
        <v>28</v>
      </c>
      <c r="H4495" s="3">
        <v>19</v>
      </c>
      <c r="I4495" s="69" t="str">
        <f>VLOOKUP(C4495,СПРАВОЧНИК!B:D,2,0)</f>
        <v>ЯПОНИЯ</v>
      </c>
      <c r="J4495" s="69" t="str">
        <f>VLOOKUP(C4495,СПРАВОЧНИК!B:D,3,0)</f>
        <v>ИНОМАРКИ</v>
      </c>
      <c r="K4495" s="69" t="str">
        <f>VLOOKUP(СВОД2023[[#This Row],[ФО]],СПРАВОЧНИК!H:P,2,0)</f>
        <v>Северо-Западный ФО</v>
      </c>
    </row>
    <row r="4496" spans="1:11" x14ac:dyDescent="0.2">
      <c r="A4496" t="s">
        <v>600</v>
      </c>
      <c r="B4496" t="s">
        <v>592</v>
      </c>
      <c r="C4496" s="1" t="s">
        <v>230</v>
      </c>
      <c r="D4496" s="1" t="s">
        <v>233</v>
      </c>
      <c r="E4496" s="2">
        <v>141</v>
      </c>
      <c r="F4496" s="3">
        <v>96</v>
      </c>
      <c r="G4496" s="2">
        <v>747</v>
      </c>
      <c r="H4496" s="3">
        <v>561</v>
      </c>
      <c r="I4496" s="69" t="str">
        <f>VLOOKUP(C4496,СПРАВОЧНИК!B:D,2,0)</f>
        <v>ЯПОНИЯ</v>
      </c>
      <c r="J4496" s="69" t="str">
        <f>VLOOKUP(C4496,СПРАВОЧНИК!B:D,3,0)</f>
        <v>ИНОМАРКИ</v>
      </c>
      <c r="K4496" s="69" t="str">
        <f>VLOOKUP(СВОД2023[[#This Row],[ФО]],СПРАВОЧНИК!H:P,2,0)</f>
        <v>Северо-Западный ФО</v>
      </c>
    </row>
    <row r="4497" spans="1:11" x14ac:dyDescent="0.2">
      <c r="A4497" t="s">
        <v>600</v>
      </c>
      <c r="B4497" t="s">
        <v>592</v>
      </c>
      <c r="C4497" s="1" t="s">
        <v>230</v>
      </c>
      <c r="D4497" s="1" t="s">
        <v>1479</v>
      </c>
      <c r="E4497" s="2"/>
      <c r="F4497" s="3"/>
      <c r="G4497" s="2">
        <v>1</v>
      </c>
      <c r="H4497" s="3">
        <v>2</v>
      </c>
      <c r="I4497" s="69" t="str">
        <f>VLOOKUP(C4497,СПРАВОЧНИК!B:D,2,0)</f>
        <v>ЯПОНИЯ</v>
      </c>
      <c r="J4497" s="69" t="str">
        <f>VLOOKUP(C4497,СПРАВОЧНИК!B:D,3,0)</f>
        <v>ИНОМАРКИ</v>
      </c>
      <c r="K4497" s="69" t="str">
        <f>VLOOKUP(СВОД2023[[#This Row],[ФО]],СПРАВОЧНИК!H:P,2,0)</f>
        <v>Северо-Западный ФО</v>
      </c>
    </row>
    <row r="4498" spans="1:11" x14ac:dyDescent="0.2">
      <c r="A4498" t="s">
        <v>600</v>
      </c>
      <c r="B4498" t="s">
        <v>592</v>
      </c>
      <c r="C4498" s="1" t="s">
        <v>230</v>
      </c>
      <c r="D4498" s="1" t="s">
        <v>1480</v>
      </c>
      <c r="E4498" s="2"/>
      <c r="F4498" s="3"/>
      <c r="G4498" s="2">
        <v>5</v>
      </c>
      <c r="H4498" s="3">
        <v>4</v>
      </c>
      <c r="I4498" s="69" t="str">
        <f>VLOOKUP(C4498,СПРАВОЧНИК!B:D,2,0)</f>
        <v>ЯПОНИЯ</v>
      </c>
      <c r="J4498" s="69" t="str">
        <f>VLOOKUP(C4498,СПРАВОЧНИК!B:D,3,0)</f>
        <v>ИНОМАРКИ</v>
      </c>
      <c r="K4498" s="69" t="str">
        <f>VLOOKUP(СВОД2023[[#This Row],[ФО]],СПРАВОЧНИК!H:P,2,0)</f>
        <v>Северо-Западный ФО</v>
      </c>
    </row>
    <row r="4499" spans="1:11" x14ac:dyDescent="0.2">
      <c r="A4499" t="s">
        <v>600</v>
      </c>
      <c r="B4499" t="s">
        <v>592</v>
      </c>
      <c r="C4499" s="1" t="s">
        <v>230</v>
      </c>
      <c r="D4499" s="1" t="s">
        <v>1481</v>
      </c>
      <c r="E4499" s="2"/>
      <c r="F4499" s="3">
        <v>1</v>
      </c>
      <c r="G4499" s="2"/>
      <c r="H4499" s="3">
        <v>2</v>
      </c>
      <c r="I4499" s="69" t="str">
        <f>VLOOKUP(C4499,СПРАВОЧНИК!B:D,2,0)</f>
        <v>ЯПОНИЯ</v>
      </c>
      <c r="J4499" s="69" t="str">
        <f>VLOOKUP(C4499,СПРАВОЧНИК!B:D,3,0)</f>
        <v>ИНОМАРКИ</v>
      </c>
      <c r="K4499" s="69" t="str">
        <f>VLOOKUP(СВОД2023[[#This Row],[ФО]],СПРАВОЧНИК!H:P,2,0)</f>
        <v>Северо-Западный ФО</v>
      </c>
    </row>
    <row r="4500" spans="1:11" x14ac:dyDescent="0.2">
      <c r="A4500" t="s">
        <v>600</v>
      </c>
      <c r="B4500" t="s">
        <v>592</v>
      </c>
      <c r="C4500" s="1" t="s">
        <v>230</v>
      </c>
      <c r="D4500" s="1" t="s">
        <v>1482</v>
      </c>
      <c r="E4500" s="2">
        <v>6</v>
      </c>
      <c r="F4500" s="3">
        <v>3</v>
      </c>
      <c r="G4500" s="2">
        <v>26</v>
      </c>
      <c r="H4500" s="3">
        <v>14</v>
      </c>
      <c r="I4500" s="69" t="str">
        <f>VLOOKUP(C4500,СПРАВОЧНИК!B:D,2,0)</f>
        <v>ЯПОНИЯ</v>
      </c>
      <c r="J4500" s="69" t="str">
        <f>VLOOKUP(C4500,СПРАВОЧНИК!B:D,3,0)</f>
        <v>ИНОМАРКИ</v>
      </c>
      <c r="K4500" s="69" t="str">
        <f>VLOOKUP(СВОД2023[[#This Row],[ФО]],СПРАВОЧНИК!H:P,2,0)</f>
        <v>Северо-Западный ФО</v>
      </c>
    </row>
    <row r="4501" spans="1:11" x14ac:dyDescent="0.2">
      <c r="A4501" t="s">
        <v>600</v>
      </c>
      <c r="B4501" t="s">
        <v>592</v>
      </c>
      <c r="C4501" s="1" t="s">
        <v>230</v>
      </c>
      <c r="D4501" s="1" t="s">
        <v>1483</v>
      </c>
      <c r="E4501" s="2">
        <v>4</v>
      </c>
      <c r="F4501" s="3"/>
      <c r="G4501" s="2">
        <v>32</v>
      </c>
      <c r="H4501" s="3">
        <v>1</v>
      </c>
      <c r="I4501" s="69" t="str">
        <f>VLOOKUP(C4501,СПРАВОЧНИК!B:D,2,0)</f>
        <v>ЯПОНИЯ</v>
      </c>
      <c r="J4501" s="69" t="str">
        <f>VLOOKUP(C4501,СПРАВОЧНИК!B:D,3,0)</f>
        <v>ИНОМАРКИ</v>
      </c>
      <c r="K4501" s="69" t="str">
        <f>VLOOKUP(СВОД2023[[#This Row],[ФО]],СПРАВОЧНИК!H:P,2,0)</f>
        <v>Северо-Западный ФО</v>
      </c>
    </row>
    <row r="4502" spans="1:11" x14ac:dyDescent="0.2">
      <c r="A4502" t="s">
        <v>600</v>
      </c>
      <c r="B4502" t="s">
        <v>592</v>
      </c>
      <c r="C4502" s="1" t="s">
        <v>230</v>
      </c>
      <c r="D4502" s="1" t="s">
        <v>234</v>
      </c>
      <c r="E4502" s="2">
        <v>27</v>
      </c>
      <c r="F4502" s="3">
        <v>16</v>
      </c>
      <c r="G4502" s="2">
        <v>123</v>
      </c>
      <c r="H4502" s="3">
        <v>79</v>
      </c>
      <c r="I4502" s="69" t="str">
        <f>VLOOKUP(C4502,СПРАВОЧНИК!B:D,2,0)</f>
        <v>ЯПОНИЯ</v>
      </c>
      <c r="J4502" s="69" t="str">
        <f>VLOOKUP(C4502,СПРАВОЧНИК!B:D,3,0)</f>
        <v>ИНОМАРКИ</v>
      </c>
      <c r="K4502" s="69" t="str">
        <f>VLOOKUP(СВОД2023[[#This Row],[ФО]],СПРАВОЧНИК!H:P,2,0)</f>
        <v>Северо-Западный ФО</v>
      </c>
    </row>
    <row r="4503" spans="1:11" x14ac:dyDescent="0.2">
      <c r="A4503" t="s">
        <v>600</v>
      </c>
      <c r="B4503" t="s">
        <v>592</v>
      </c>
      <c r="C4503" s="1" t="s">
        <v>230</v>
      </c>
      <c r="D4503" s="1" t="s">
        <v>235</v>
      </c>
      <c r="E4503" s="2">
        <v>46</v>
      </c>
      <c r="F4503" s="3">
        <v>19</v>
      </c>
      <c r="G4503" s="2">
        <v>200</v>
      </c>
      <c r="H4503" s="3">
        <v>87</v>
      </c>
      <c r="I4503" s="69" t="str">
        <f>VLOOKUP(C4503,СПРАВОЧНИК!B:D,2,0)</f>
        <v>ЯПОНИЯ</v>
      </c>
      <c r="J4503" s="69" t="str">
        <f>VLOOKUP(C4503,СПРАВОЧНИК!B:D,3,0)</f>
        <v>ИНОМАРКИ</v>
      </c>
      <c r="K4503" s="69" t="str">
        <f>VLOOKUP(СВОД2023[[#This Row],[ФО]],СПРАВОЧНИК!H:P,2,0)</f>
        <v>Северо-Западный ФО</v>
      </c>
    </row>
    <row r="4504" spans="1:11" x14ac:dyDescent="0.2">
      <c r="A4504" t="s">
        <v>600</v>
      </c>
      <c r="B4504" t="s">
        <v>592</v>
      </c>
      <c r="C4504" s="1" t="s">
        <v>230</v>
      </c>
      <c r="D4504" s="1" t="s">
        <v>1484</v>
      </c>
      <c r="E4504" s="2"/>
      <c r="F4504" s="3"/>
      <c r="G4504" s="2">
        <v>2</v>
      </c>
      <c r="H4504" s="3">
        <v>6</v>
      </c>
      <c r="I4504" s="69" t="str">
        <f>VLOOKUP(C4504,СПРАВОЧНИК!B:D,2,0)</f>
        <v>ЯПОНИЯ</v>
      </c>
      <c r="J4504" s="69" t="str">
        <f>VLOOKUP(C4504,СПРАВОЧНИК!B:D,3,0)</f>
        <v>ИНОМАРКИ</v>
      </c>
      <c r="K4504" s="69" t="str">
        <f>VLOOKUP(СВОД2023[[#This Row],[ФО]],СПРАВОЧНИК!H:P,2,0)</f>
        <v>Северо-Западный ФО</v>
      </c>
    </row>
    <row r="4505" spans="1:11" x14ac:dyDescent="0.2">
      <c r="A4505" t="s">
        <v>600</v>
      </c>
      <c r="B4505" t="s">
        <v>592</v>
      </c>
      <c r="C4505" s="1" t="s">
        <v>230</v>
      </c>
      <c r="D4505" s="1" t="s">
        <v>1485</v>
      </c>
      <c r="E4505" s="2"/>
      <c r="F4505" s="3"/>
      <c r="G4505" s="2"/>
      <c r="H4505" s="3">
        <v>1</v>
      </c>
      <c r="I4505" s="69" t="str">
        <f>VLOOKUP(C4505,СПРАВОЧНИК!B:D,2,0)</f>
        <v>ЯПОНИЯ</v>
      </c>
      <c r="J4505" s="69" t="str">
        <f>VLOOKUP(C4505,СПРАВОЧНИК!B:D,3,0)</f>
        <v>ИНОМАРКИ</v>
      </c>
      <c r="K4505" s="69" t="str">
        <f>VLOOKUP(СВОД2023[[#This Row],[ФО]],СПРАВОЧНИК!H:P,2,0)</f>
        <v>Северо-Западный ФО</v>
      </c>
    </row>
    <row r="4506" spans="1:11" x14ac:dyDescent="0.2">
      <c r="A4506" t="s">
        <v>600</v>
      </c>
      <c r="B4506" t="s">
        <v>592</v>
      </c>
      <c r="C4506" s="1" t="s">
        <v>230</v>
      </c>
      <c r="D4506" s="1" t="s">
        <v>1486</v>
      </c>
      <c r="E4506" s="2"/>
      <c r="F4506" s="3"/>
      <c r="G4506" s="2">
        <v>1</v>
      </c>
      <c r="H4506" s="3">
        <v>1</v>
      </c>
      <c r="I4506" s="69" t="str">
        <f>VLOOKUP(C4506,СПРАВОЧНИК!B:D,2,0)</f>
        <v>ЯПОНИЯ</v>
      </c>
      <c r="J4506" s="69" t="str">
        <f>VLOOKUP(C4506,СПРАВОЧНИК!B:D,3,0)</f>
        <v>ИНОМАРКИ</v>
      </c>
      <c r="K4506" s="69" t="str">
        <f>VLOOKUP(СВОД2023[[#This Row],[ФО]],СПРАВОЧНИК!H:P,2,0)</f>
        <v>Северо-Западный ФО</v>
      </c>
    </row>
    <row r="4507" spans="1:11" x14ac:dyDescent="0.2">
      <c r="A4507" t="s">
        <v>600</v>
      </c>
      <c r="B4507" t="s">
        <v>592</v>
      </c>
      <c r="C4507" s="1" t="s">
        <v>230</v>
      </c>
      <c r="D4507" s="1" t="s">
        <v>639</v>
      </c>
      <c r="E4507" s="2">
        <v>2</v>
      </c>
      <c r="F4507" s="3">
        <v>1</v>
      </c>
      <c r="G4507" s="2">
        <v>39</v>
      </c>
      <c r="H4507" s="3">
        <v>17</v>
      </c>
      <c r="I4507" s="69" t="str">
        <f>VLOOKUP(C4507,СПРАВОЧНИК!B:D,2,0)</f>
        <v>ЯПОНИЯ</v>
      </c>
      <c r="J4507" s="69" t="str">
        <f>VLOOKUP(C4507,СПРАВОЧНИК!B:D,3,0)</f>
        <v>ИНОМАРКИ</v>
      </c>
      <c r="K4507" s="69" t="str">
        <f>VLOOKUP(СВОД2023[[#This Row],[ФО]],СПРАВОЧНИК!H:P,2,0)</f>
        <v>Северо-Западный ФО</v>
      </c>
    </row>
    <row r="4508" spans="1:11" x14ac:dyDescent="0.2">
      <c r="A4508" t="s">
        <v>600</v>
      </c>
      <c r="B4508" t="s">
        <v>592</v>
      </c>
      <c r="C4508" s="1" t="s">
        <v>230</v>
      </c>
      <c r="D4508" s="1" t="s">
        <v>1487</v>
      </c>
      <c r="E4508" s="2"/>
      <c r="F4508" s="3">
        <v>1</v>
      </c>
      <c r="G4508" s="2">
        <v>3</v>
      </c>
      <c r="H4508" s="3">
        <v>4</v>
      </c>
      <c r="I4508" s="69" t="str">
        <f>VLOOKUP(C4508,СПРАВОЧНИК!B:D,2,0)</f>
        <v>ЯПОНИЯ</v>
      </c>
      <c r="J4508" s="69" t="str">
        <f>VLOOKUP(C4508,СПРАВОЧНИК!B:D,3,0)</f>
        <v>ИНОМАРКИ</v>
      </c>
      <c r="K4508" s="69" t="str">
        <f>VLOOKUP(СВОД2023[[#This Row],[ФО]],СПРАВОЧНИК!H:P,2,0)</f>
        <v>Северо-Западный ФО</v>
      </c>
    </row>
    <row r="4509" spans="1:11" x14ac:dyDescent="0.2">
      <c r="A4509" t="s">
        <v>600</v>
      </c>
      <c r="B4509" t="s">
        <v>592</v>
      </c>
      <c r="C4509" s="1" t="s">
        <v>230</v>
      </c>
      <c r="D4509" s="1" t="s">
        <v>1488</v>
      </c>
      <c r="E4509" s="2"/>
      <c r="F4509" s="3"/>
      <c r="G4509" s="2">
        <v>2</v>
      </c>
      <c r="H4509" s="3">
        <v>1</v>
      </c>
      <c r="I4509" s="69" t="str">
        <f>VLOOKUP(C4509,СПРАВОЧНИК!B:D,2,0)</f>
        <v>ЯПОНИЯ</v>
      </c>
      <c r="J4509" s="69" t="str">
        <f>VLOOKUP(C4509,СПРАВОЧНИК!B:D,3,0)</f>
        <v>ИНОМАРКИ</v>
      </c>
      <c r="K4509" s="69" t="str">
        <f>VLOOKUP(СВОД2023[[#This Row],[ФО]],СПРАВОЧНИК!H:P,2,0)</f>
        <v>Северо-Западный ФО</v>
      </c>
    </row>
    <row r="4510" spans="1:11" x14ac:dyDescent="0.2">
      <c r="A4510" t="s">
        <v>600</v>
      </c>
      <c r="B4510" t="s">
        <v>592</v>
      </c>
      <c r="C4510" s="1" t="s">
        <v>230</v>
      </c>
      <c r="D4510" s="1" t="s">
        <v>647</v>
      </c>
      <c r="E4510" s="2"/>
      <c r="F4510" s="3"/>
      <c r="G4510" s="2"/>
      <c r="H4510" s="3">
        <v>1</v>
      </c>
      <c r="I4510" s="69" t="str">
        <f>VLOOKUP(C4510,СПРАВОЧНИК!B:D,2,0)</f>
        <v>ЯПОНИЯ</v>
      </c>
      <c r="J4510" s="69" t="str">
        <f>VLOOKUP(C4510,СПРАВОЧНИК!B:D,3,0)</f>
        <v>ИНОМАРКИ</v>
      </c>
      <c r="K4510" s="69" t="str">
        <f>VLOOKUP(СВОД2023[[#This Row],[ФО]],СПРАВОЧНИК!H:P,2,0)</f>
        <v>Северо-Западный ФО</v>
      </c>
    </row>
    <row r="4511" spans="1:11" x14ac:dyDescent="0.2">
      <c r="A4511" t="s">
        <v>600</v>
      </c>
      <c r="B4511" t="s">
        <v>592</v>
      </c>
      <c r="C4511" s="1" t="s">
        <v>230</v>
      </c>
      <c r="D4511" s="1" t="s">
        <v>1489</v>
      </c>
      <c r="E4511" s="2">
        <v>1</v>
      </c>
      <c r="F4511" s="3"/>
      <c r="G4511" s="2">
        <v>2</v>
      </c>
      <c r="H4511" s="3"/>
      <c r="I4511" s="69" t="str">
        <f>VLOOKUP(C4511,СПРАВОЧНИК!B:D,2,0)</f>
        <v>ЯПОНИЯ</v>
      </c>
      <c r="J4511" s="69" t="str">
        <f>VLOOKUP(C4511,СПРАВОЧНИК!B:D,3,0)</f>
        <v>ИНОМАРКИ</v>
      </c>
      <c r="K4511" s="69" t="str">
        <f>VLOOKUP(СВОД2023[[#This Row],[ФО]],СПРАВОЧНИК!H:P,2,0)</f>
        <v>Северо-Западный ФО</v>
      </c>
    </row>
    <row r="4512" spans="1:11" x14ac:dyDescent="0.2">
      <c r="A4512" t="s">
        <v>600</v>
      </c>
      <c r="B4512" t="s">
        <v>592</v>
      </c>
      <c r="C4512" s="1" t="s">
        <v>230</v>
      </c>
      <c r="D4512" s="1" t="s">
        <v>242</v>
      </c>
      <c r="E4512" s="2">
        <v>11</v>
      </c>
      <c r="F4512" s="3">
        <v>14</v>
      </c>
      <c r="G4512" s="2">
        <v>62</v>
      </c>
      <c r="H4512" s="3">
        <v>50</v>
      </c>
      <c r="I4512" s="69" t="str">
        <f>VLOOKUP(C4512,СПРАВОЧНИК!B:D,2,0)</f>
        <v>ЯПОНИЯ</v>
      </c>
      <c r="J4512" s="69" t="str">
        <f>VLOOKUP(C4512,СПРАВОЧНИК!B:D,3,0)</f>
        <v>ИНОМАРКИ</v>
      </c>
      <c r="K4512" s="69" t="str">
        <f>VLOOKUP(СВОД2023[[#This Row],[ФО]],СПРАВОЧНИК!H:P,2,0)</f>
        <v>Северо-Западный ФО</v>
      </c>
    </row>
    <row r="4513" spans="1:11" x14ac:dyDescent="0.2">
      <c r="A4513" t="s">
        <v>600</v>
      </c>
      <c r="B4513" t="s">
        <v>592</v>
      </c>
      <c r="C4513" s="1" t="s">
        <v>230</v>
      </c>
      <c r="D4513" s="1" t="s">
        <v>243</v>
      </c>
      <c r="E4513" s="2">
        <v>4</v>
      </c>
      <c r="F4513" s="3">
        <v>3</v>
      </c>
      <c r="G4513" s="2">
        <v>39</v>
      </c>
      <c r="H4513" s="3">
        <v>16</v>
      </c>
      <c r="I4513" s="69" t="str">
        <f>VLOOKUP(C4513,СПРАВОЧНИК!B:D,2,0)</f>
        <v>ЯПОНИЯ</v>
      </c>
      <c r="J4513" s="69" t="str">
        <f>VLOOKUP(C4513,СПРАВОЧНИК!B:D,3,0)</f>
        <v>ИНОМАРКИ</v>
      </c>
      <c r="K4513" s="69" t="str">
        <f>VLOOKUP(СВОД2023[[#This Row],[ФО]],СПРАВОЧНИК!H:P,2,0)</f>
        <v>Северо-Западный ФО</v>
      </c>
    </row>
    <row r="4514" spans="1:11" x14ac:dyDescent="0.2">
      <c r="A4514" t="s">
        <v>600</v>
      </c>
      <c r="B4514" t="s">
        <v>592</v>
      </c>
      <c r="C4514" s="1" t="s">
        <v>230</v>
      </c>
      <c r="D4514" s="1" t="s">
        <v>1490</v>
      </c>
      <c r="E4514" s="2">
        <v>1</v>
      </c>
      <c r="F4514" s="3"/>
      <c r="G4514" s="2">
        <v>3</v>
      </c>
      <c r="H4514" s="3">
        <v>3</v>
      </c>
      <c r="I4514" s="69" t="str">
        <f>VLOOKUP(C4514,СПРАВОЧНИК!B:D,2,0)</f>
        <v>ЯПОНИЯ</v>
      </c>
      <c r="J4514" s="69" t="str">
        <f>VLOOKUP(C4514,СПРАВОЧНИК!B:D,3,0)</f>
        <v>ИНОМАРКИ</v>
      </c>
      <c r="K4514" s="69" t="str">
        <f>VLOOKUP(СВОД2023[[#This Row],[ФО]],СПРАВОЧНИК!H:P,2,0)</f>
        <v>Северо-Западный ФО</v>
      </c>
    </row>
    <row r="4515" spans="1:11" x14ac:dyDescent="0.2">
      <c r="A4515" t="s">
        <v>600</v>
      </c>
      <c r="B4515" t="s">
        <v>592</v>
      </c>
      <c r="C4515" s="1" t="s">
        <v>230</v>
      </c>
      <c r="D4515" s="1" t="s">
        <v>1491</v>
      </c>
      <c r="E4515" s="2">
        <v>3</v>
      </c>
      <c r="F4515" s="3"/>
      <c r="G4515" s="2">
        <v>6</v>
      </c>
      <c r="H4515" s="3">
        <v>2</v>
      </c>
      <c r="I4515" s="69" t="str">
        <f>VLOOKUP(C4515,СПРАВОЧНИК!B:D,2,0)</f>
        <v>ЯПОНИЯ</v>
      </c>
      <c r="J4515" s="69" t="str">
        <f>VLOOKUP(C4515,СПРАВОЧНИК!B:D,3,0)</f>
        <v>ИНОМАРКИ</v>
      </c>
      <c r="K4515" s="69" t="str">
        <f>VLOOKUP(СВОД2023[[#This Row],[ФО]],СПРАВОЧНИК!H:P,2,0)</f>
        <v>Северо-Западный ФО</v>
      </c>
    </row>
    <row r="4516" spans="1:11" x14ac:dyDescent="0.2">
      <c r="A4516" t="s">
        <v>600</v>
      </c>
      <c r="B4516" t="s">
        <v>592</v>
      </c>
      <c r="C4516" s="1" t="s">
        <v>230</v>
      </c>
      <c r="D4516" s="1" t="s">
        <v>244</v>
      </c>
      <c r="E4516" s="2">
        <v>1</v>
      </c>
      <c r="F4516" s="3">
        <v>1</v>
      </c>
      <c r="G4516" s="2">
        <v>6</v>
      </c>
      <c r="H4516" s="3">
        <v>3</v>
      </c>
      <c r="I4516" s="69" t="str">
        <f>VLOOKUP(C4516,СПРАВОЧНИК!B:D,2,0)</f>
        <v>ЯПОНИЯ</v>
      </c>
      <c r="J4516" s="69" t="str">
        <f>VLOOKUP(C4516,СПРАВОЧНИК!B:D,3,0)</f>
        <v>ИНОМАРКИ</v>
      </c>
      <c r="K4516" s="69" t="str">
        <f>VLOOKUP(СВОД2023[[#This Row],[ФО]],СПРАВОЧНИК!H:P,2,0)</f>
        <v>Северо-Западный ФО</v>
      </c>
    </row>
    <row r="4517" spans="1:11" x14ac:dyDescent="0.2">
      <c r="A4517" t="s">
        <v>600</v>
      </c>
      <c r="B4517" t="s">
        <v>592</v>
      </c>
      <c r="C4517" s="1" t="s">
        <v>230</v>
      </c>
      <c r="D4517" s="1" t="s">
        <v>1492</v>
      </c>
      <c r="E4517" s="2">
        <v>13</v>
      </c>
      <c r="F4517" s="3">
        <v>17</v>
      </c>
      <c r="G4517" s="2">
        <v>71</v>
      </c>
      <c r="H4517" s="3">
        <v>82</v>
      </c>
      <c r="I4517" s="69" t="str">
        <f>VLOOKUP(C4517,СПРАВОЧНИК!B:D,2,0)</f>
        <v>ЯПОНИЯ</v>
      </c>
      <c r="J4517" s="69" t="str">
        <f>VLOOKUP(C4517,СПРАВОЧНИК!B:D,3,0)</f>
        <v>ИНОМАРКИ</v>
      </c>
      <c r="K4517" s="69" t="str">
        <f>VLOOKUP(СВОД2023[[#This Row],[ФО]],СПРАВОЧНИК!H:P,2,0)</f>
        <v>Северо-Западный ФО</v>
      </c>
    </row>
    <row r="4518" spans="1:11" x14ac:dyDescent="0.2">
      <c r="A4518" t="s">
        <v>600</v>
      </c>
      <c r="B4518" t="s">
        <v>592</v>
      </c>
      <c r="C4518" s="1" t="s">
        <v>230</v>
      </c>
      <c r="D4518" s="1" t="s">
        <v>1493</v>
      </c>
      <c r="E4518" s="2">
        <v>2</v>
      </c>
      <c r="F4518" s="3">
        <v>1</v>
      </c>
      <c r="G4518" s="2">
        <v>7</v>
      </c>
      <c r="H4518" s="3">
        <v>13</v>
      </c>
      <c r="I4518" s="69" t="str">
        <f>VLOOKUP(C4518,СПРАВОЧНИК!B:D,2,0)</f>
        <v>ЯПОНИЯ</v>
      </c>
      <c r="J4518" s="69" t="str">
        <f>VLOOKUP(C4518,СПРАВОЧНИК!B:D,3,0)</f>
        <v>ИНОМАРКИ</v>
      </c>
      <c r="K4518" s="69" t="str">
        <f>VLOOKUP(СВОД2023[[#This Row],[ФО]],СПРАВОЧНИК!H:P,2,0)</f>
        <v>Северо-Западный ФО</v>
      </c>
    </row>
    <row r="4519" spans="1:11" x14ac:dyDescent="0.2">
      <c r="A4519" t="s">
        <v>600</v>
      </c>
      <c r="B4519" t="s">
        <v>592</v>
      </c>
      <c r="C4519" s="1" t="s">
        <v>230</v>
      </c>
      <c r="D4519" s="1" t="s">
        <v>1494</v>
      </c>
      <c r="E4519" s="2">
        <v>1</v>
      </c>
      <c r="F4519" s="3"/>
      <c r="G4519" s="2">
        <v>4</v>
      </c>
      <c r="H4519" s="3"/>
      <c r="I4519" s="69" t="str">
        <f>VLOOKUP(C4519,СПРАВОЧНИК!B:D,2,0)</f>
        <v>ЯПОНИЯ</v>
      </c>
      <c r="J4519" s="69" t="str">
        <f>VLOOKUP(C4519,СПРАВОЧНИК!B:D,3,0)</f>
        <v>ИНОМАРКИ</v>
      </c>
      <c r="K4519" s="69" t="str">
        <f>VLOOKUP(СВОД2023[[#This Row],[ФО]],СПРАВОЧНИК!H:P,2,0)</f>
        <v>Северо-Западный ФО</v>
      </c>
    </row>
    <row r="4520" spans="1:11" x14ac:dyDescent="0.2">
      <c r="A4520" t="s">
        <v>600</v>
      </c>
      <c r="B4520" t="s">
        <v>592</v>
      </c>
      <c r="C4520" s="1" t="s">
        <v>230</v>
      </c>
      <c r="D4520" s="1" t="s">
        <v>1495</v>
      </c>
      <c r="E4520" s="2"/>
      <c r="F4520" s="3">
        <v>3</v>
      </c>
      <c r="G4520" s="2">
        <v>3</v>
      </c>
      <c r="H4520" s="3">
        <v>8</v>
      </c>
      <c r="I4520" s="69" t="str">
        <f>VLOOKUP(C4520,СПРАВОЧНИК!B:D,2,0)</f>
        <v>ЯПОНИЯ</v>
      </c>
      <c r="J4520" s="69" t="str">
        <f>VLOOKUP(C4520,СПРАВОЧНИК!B:D,3,0)</f>
        <v>ИНОМАРКИ</v>
      </c>
      <c r="K4520" s="69" t="str">
        <f>VLOOKUP(СВОД2023[[#This Row],[ФО]],СПРАВОЧНИК!H:P,2,0)</f>
        <v>Северо-Западный ФО</v>
      </c>
    </row>
    <row r="4521" spans="1:11" x14ac:dyDescent="0.2">
      <c r="A4521" t="s">
        <v>600</v>
      </c>
      <c r="B4521" t="s">
        <v>592</v>
      </c>
      <c r="C4521" s="1" t="s">
        <v>230</v>
      </c>
      <c r="D4521" s="1" t="s">
        <v>1496</v>
      </c>
      <c r="E4521" s="2">
        <v>2</v>
      </c>
      <c r="F4521" s="3"/>
      <c r="G4521" s="2">
        <v>7</v>
      </c>
      <c r="H4521" s="3">
        <v>2</v>
      </c>
      <c r="I4521" s="69" t="str">
        <f>VLOOKUP(C4521,СПРАВОЧНИК!B:D,2,0)</f>
        <v>ЯПОНИЯ</v>
      </c>
      <c r="J4521" s="69" t="str">
        <f>VLOOKUP(C4521,СПРАВОЧНИК!B:D,3,0)</f>
        <v>ИНОМАРКИ</v>
      </c>
      <c r="K4521" s="69" t="str">
        <f>VLOOKUP(СВОД2023[[#This Row],[ФО]],СПРАВОЧНИК!H:P,2,0)</f>
        <v>Северо-Западный ФО</v>
      </c>
    </row>
    <row r="4522" spans="1:11" x14ac:dyDescent="0.2">
      <c r="A4522" t="s">
        <v>600</v>
      </c>
      <c r="B4522" t="s">
        <v>592</v>
      </c>
      <c r="C4522" s="1" t="s">
        <v>230</v>
      </c>
      <c r="D4522" s="1" t="s">
        <v>1497</v>
      </c>
      <c r="E4522" s="2">
        <v>2</v>
      </c>
      <c r="F4522" s="3"/>
      <c r="G4522" s="2">
        <v>3</v>
      </c>
      <c r="H4522" s="3">
        <v>2</v>
      </c>
      <c r="I4522" s="69" t="str">
        <f>VLOOKUP(C4522,СПРАВОЧНИК!B:D,2,0)</f>
        <v>ЯПОНИЯ</v>
      </c>
      <c r="J4522" s="69" t="str">
        <f>VLOOKUP(C4522,СПРАВОЧНИК!B:D,3,0)</f>
        <v>ИНОМАРКИ</v>
      </c>
      <c r="K4522" s="69" t="str">
        <f>VLOOKUP(СВОД2023[[#This Row],[ФО]],СПРАВОЧНИК!H:P,2,0)</f>
        <v>Северо-Западный ФО</v>
      </c>
    </row>
    <row r="4523" spans="1:11" x14ac:dyDescent="0.2">
      <c r="A4523" t="s">
        <v>600</v>
      </c>
      <c r="B4523" t="s">
        <v>592</v>
      </c>
      <c r="C4523" s="1" t="s">
        <v>230</v>
      </c>
      <c r="D4523" s="1" t="s">
        <v>245</v>
      </c>
      <c r="E4523" s="2">
        <v>12</v>
      </c>
      <c r="F4523" s="3">
        <v>1</v>
      </c>
      <c r="G4523" s="2">
        <v>41</v>
      </c>
      <c r="H4523" s="3">
        <v>11</v>
      </c>
      <c r="I4523" s="69" t="str">
        <f>VLOOKUP(C4523,СПРАВОЧНИК!B:D,2,0)</f>
        <v>ЯПОНИЯ</v>
      </c>
      <c r="J4523" s="69" t="str">
        <f>VLOOKUP(C4523,СПРАВОЧНИК!B:D,3,0)</f>
        <v>ИНОМАРКИ</v>
      </c>
      <c r="K4523" s="69" t="str">
        <f>VLOOKUP(СВОД2023[[#This Row],[ФО]],СПРАВОЧНИК!H:P,2,0)</f>
        <v>Северо-Западный ФО</v>
      </c>
    </row>
    <row r="4524" spans="1:11" x14ac:dyDescent="0.2">
      <c r="A4524" t="s">
        <v>600</v>
      </c>
      <c r="B4524" t="s">
        <v>592</v>
      </c>
      <c r="C4524" s="1" t="s">
        <v>230</v>
      </c>
      <c r="D4524" s="1" t="s">
        <v>246</v>
      </c>
      <c r="E4524" s="2">
        <v>3</v>
      </c>
      <c r="F4524" s="3">
        <v>3</v>
      </c>
      <c r="G4524" s="2">
        <v>33</v>
      </c>
      <c r="H4524" s="3">
        <v>18</v>
      </c>
      <c r="I4524" s="69" t="str">
        <f>VLOOKUP(C4524,СПРАВОЧНИК!B:D,2,0)</f>
        <v>ЯПОНИЯ</v>
      </c>
      <c r="J4524" s="69" t="str">
        <f>VLOOKUP(C4524,СПРАВОЧНИК!B:D,3,0)</f>
        <v>ИНОМАРКИ</v>
      </c>
      <c r="K4524" s="69" t="str">
        <f>VLOOKUP(СВОД2023[[#This Row],[ФО]],СПРАВОЧНИК!H:P,2,0)</f>
        <v>Северо-Западный ФО</v>
      </c>
    </row>
    <row r="4525" spans="1:11" x14ac:dyDescent="0.2">
      <c r="A4525" t="s">
        <v>600</v>
      </c>
      <c r="B4525" t="s">
        <v>592</v>
      </c>
      <c r="C4525" s="1" t="s">
        <v>230</v>
      </c>
      <c r="D4525" s="1" t="s">
        <v>1498</v>
      </c>
      <c r="E4525" s="2">
        <v>2</v>
      </c>
      <c r="F4525" s="3"/>
      <c r="G4525" s="2">
        <v>4</v>
      </c>
      <c r="H4525" s="3"/>
      <c r="I4525" s="69" t="str">
        <f>VLOOKUP(C4525,СПРАВОЧНИК!B:D,2,0)</f>
        <v>ЯПОНИЯ</v>
      </c>
      <c r="J4525" s="69" t="str">
        <f>VLOOKUP(C4525,СПРАВОЧНИК!B:D,3,0)</f>
        <v>ИНОМАРКИ</v>
      </c>
      <c r="K4525" s="69" t="str">
        <f>VLOOKUP(СВОД2023[[#This Row],[ФО]],СПРАВОЧНИК!H:P,2,0)</f>
        <v>Северо-Западный ФО</v>
      </c>
    </row>
    <row r="4526" spans="1:11" x14ac:dyDescent="0.2">
      <c r="A4526" t="s">
        <v>600</v>
      </c>
      <c r="B4526" t="s">
        <v>592</v>
      </c>
      <c r="C4526" s="1" t="s">
        <v>230</v>
      </c>
      <c r="D4526" s="1" t="s">
        <v>247</v>
      </c>
      <c r="E4526" s="2">
        <v>11</v>
      </c>
      <c r="F4526" s="3">
        <v>10</v>
      </c>
      <c r="G4526" s="2">
        <v>79</v>
      </c>
      <c r="H4526" s="3">
        <v>61</v>
      </c>
      <c r="I4526" s="69" t="str">
        <f>VLOOKUP(C4526,СПРАВОЧНИК!B:D,2,0)</f>
        <v>ЯПОНИЯ</v>
      </c>
      <c r="J4526" s="69" t="str">
        <f>VLOOKUP(C4526,СПРАВОЧНИК!B:D,3,0)</f>
        <v>ИНОМАРКИ</v>
      </c>
      <c r="K4526" s="69" t="str">
        <f>VLOOKUP(СВОД2023[[#This Row],[ФО]],СПРАВОЧНИК!H:P,2,0)</f>
        <v>Северо-Западный ФО</v>
      </c>
    </row>
    <row r="4527" spans="1:11" x14ac:dyDescent="0.2">
      <c r="A4527" t="s">
        <v>600</v>
      </c>
      <c r="B4527" t="s">
        <v>592</v>
      </c>
      <c r="C4527" s="1" t="s">
        <v>230</v>
      </c>
      <c r="D4527" s="1" t="s">
        <v>1499</v>
      </c>
      <c r="E4527" s="2">
        <v>4</v>
      </c>
      <c r="F4527" s="3">
        <v>3</v>
      </c>
      <c r="G4527" s="2">
        <v>13</v>
      </c>
      <c r="H4527" s="3">
        <v>23</v>
      </c>
      <c r="I4527" s="69" t="str">
        <f>VLOOKUP(C4527,СПРАВОЧНИК!B:D,2,0)</f>
        <v>ЯПОНИЯ</v>
      </c>
      <c r="J4527" s="69" t="str">
        <f>VLOOKUP(C4527,СПРАВОЧНИК!B:D,3,0)</f>
        <v>ИНОМАРКИ</v>
      </c>
      <c r="K4527" s="69" t="str">
        <f>VLOOKUP(СВОД2023[[#This Row],[ФО]],СПРАВОЧНИК!H:P,2,0)</f>
        <v>Северо-Западный ФО</v>
      </c>
    </row>
    <row r="4528" spans="1:11" x14ac:dyDescent="0.2">
      <c r="A4528" t="s">
        <v>600</v>
      </c>
      <c r="B4528" t="s">
        <v>592</v>
      </c>
      <c r="C4528" s="1" t="s">
        <v>230</v>
      </c>
      <c r="D4528" s="1" t="s">
        <v>1500</v>
      </c>
      <c r="E4528" s="2"/>
      <c r="F4528" s="3"/>
      <c r="G4528" s="2"/>
      <c r="H4528" s="3">
        <v>1</v>
      </c>
      <c r="I4528" s="69" t="str">
        <f>VLOOKUP(C4528,СПРАВОЧНИК!B:D,2,0)</f>
        <v>ЯПОНИЯ</v>
      </c>
      <c r="J4528" s="69" t="str">
        <f>VLOOKUP(C4528,СПРАВОЧНИК!B:D,3,0)</f>
        <v>ИНОМАРКИ</v>
      </c>
      <c r="K4528" s="69" t="str">
        <f>VLOOKUP(СВОД2023[[#This Row],[ФО]],СПРАВОЧНИК!H:P,2,0)</f>
        <v>Северо-Западный ФО</v>
      </c>
    </row>
    <row r="4529" spans="1:11" x14ac:dyDescent="0.2">
      <c r="A4529" t="s">
        <v>600</v>
      </c>
      <c r="B4529" t="s">
        <v>592</v>
      </c>
      <c r="C4529" s="1" t="s">
        <v>230</v>
      </c>
      <c r="D4529" s="1" t="s">
        <v>640</v>
      </c>
      <c r="E4529" s="2">
        <v>4</v>
      </c>
      <c r="F4529" s="3">
        <v>5</v>
      </c>
      <c r="G4529" s="2">
        <v>28</v>
      </c>
      <c r="H4529" s="3">
        <v>23</v>
      </c>
      <c r="I4529" s="69" t="str">
        <f>VLOOKUP(C4529,СПРАВОЧНИК!B:D,2,0)</f>
        <v>ЯПОНИЯ</v>
      </c>
      <c r="J4529" s="69" t="str">
        <f>VLOOKUP(C4529,СПРАВОЧНИК!B:D,3,0)</f>
        <v>ИНОМАРКИ</v>
      </c>
      <c r="K4529" s="69" t="str">
        <f>VLOOKUP(СВОД2023[[#This Row],[ФО]],СПРАВОЧНИК!H:P,2,0)</f>
        <v>Северо-Западный ФО</v>
      </c>
    </row>
    <row r="4530" spans="1:11" x14ac:dyDescent="0.2">
      <c r="A4530" t="s">
        <v>600</v>
      </c>
      <c r="B4530" t="s">
        <v>592</v>
      </c>
      <c r="C4530" s="1" t="s">
        <v>230</v>
      </c>
      <c r="D4530" s="1" t="s">
        <v>1501</v>
      </c>
      <c r="E4530" s="2">
        <v>1</v>
      </c>
      <c r="F4530" s="3"/>
      <c r="G4530" s="2">
        <v>1</v>
      </c>
      <c r="H4530" s="3"/>
      <c r="I4530" s="69" t="str">
        <f>VLOOKUP(C4530,СПРАВОЧНИК!B:D,2,0)</f>
        <v>ЯПОНИЯ</v>
      </c>
      <c r="J4530" s="69" t="str">
        <f>VLOOKUP(C4530,СПРАВОЧНИК!B:D,3,0)</f>
        <v>ИНОМАРКИ</v>
      </c>
      <c r="K4530" s="69" t="str">
        <f>VLOOKUP(СВОД2023[[#This Row],[ФО]],СПРАВОЧНИК!H:P,2,0)</f>
        <v>Северо-Западный ФО</v>
      </c>
    </row>
    <row r="4531" spans="1:11" x14ac:dyDescent="0.2">
      <c r="A4531" t="s">
        <v>600</v>
      </c>
      <c r="B4531" t="s">
        <v>592</v>
      </c>
      <c r="C4531" s="1" t="s">
        <v>230</v>
      </c>
      <c r="D4531" s="1" t="s">
        <v>1502</v>
      </c>
      <c r="E4531" s="2">
        <v>1</v>
      </c>
      <c r="F4531" s="3">
        <v>1</v>
      </c>
      <c r="G4531" s="2">
        <v>2</v>
      </c>
      <c r="H4531" s="3">
        <v>1</v>
      </c>
      <c r="I4531" s="69" t="str">
        <f>VLOOKUP(C4531,СПРАВОЧНИК!B:D,2,0)</f>
        <v>ЯПОНИЯ</v>
      </c>
      <c r="J4531" s="69" t="str">
        <f>VLOOKUP(C4531,СПРАВОЧНИК!B:D,3,0)</f>
        <v>ИНОМАРКИ</v>
      </c>
      <c r="K4531" s="69" t="str">
        <f>VLOOKUP(СВОД2023[[#This Row],[ФО]],СПРАВОЧНИК!H:P,2,0)</f>
        <v>Северо-Западный ФО</v>
      </c>
    </row>
    <row r="4532" spans="1:11" x14ac:dyDescent="0.2">
      <c r="A4532" t="s">
        <v>600</v>
      </c>
      <c r="B4532" t="s">
        <v>592</v>
      </c>
      <c r="C4532" s="1" t="s">
        <v>230</v>
      </c>
      <c r="D4532" s="1" t="s">
        <v>248</v>
      </c>
      <c r="E4532" s="2">
        <v>12</v>
      </c>
      <c r="F4532" s="3">
        <v>5</v>
      </c>
      <c r="G4532" s="2">
        <v>48</v>
      </c>
      <c r="H4532" s="3">
        <v>36</v>
      </c>
      <c r="I4532" s="69" t="str">
        <f>VLOOKUP(C4532,СПРАВОЧНИК!B:D,2,0)</f>
        <v>ЯПОНИЯ</v>
      </c>
      <c r="J4532" s="69" t="str">
        <f>VLOOKUP(C4532,СПРАВОЧНИК!B:D,3,0)</f>
        <v>ИНОМАРКИ</v>
      </c>
      <c r="K4532" s="69" t="str">
        <f>VLOOKUP(СВОД2023[[#This Row],[ФО]],СПРАВОЧНИК!H:P,2,0)</f>
        <v>Северо-Западный ФО</v>
      </c>
    </row>
    <row r="4533" spans="1:11" x14ac:dyDescent="0.2">
      <c r="A4533" t="s">
        <v>600</v>
      </c>
      <c r="B4533" t="s">
        <v>592</v>
      </c>
      <c r="C4533" s="1" t="s">
        <v>230</v>
      </c>
      <c r="D4533" s="1" t="s">
        <v>1503</v>
      </c>
      <c r="E4533" s="2">
        <v>1</v>
      </c>
      <c r="F4533" s="3"/>
      <c r="G4533" s="2">
        <v>1</v>
      </c>
      <c r="H4533" s="3">
        <v>2</v>
      </c>
      <c r="I4533" s="69" t="str">
        <f>VLOOKUP(C4533,СПРАВОЧНИК!B:D,2,0)</f>
        <v>ЯПОНИЯ</v>
      </c>
      <c r="J4533" s="69" t="str">
        <f>VLOOKUP(C4533,СПРАВОЧНИК!B:D,3,0)</f>
        <v>ИНОМАРКИ</v>
      </c>
      <c r="K4533" s="69" t="str">
        <f>VLOOKUP(СВОД2023[[#This Row],[ФО]],СПРАВОЧНИК!H:P,2,0)</f>
        <v>Северо-Западный ФО</v>
      </c>
    </row>
    <row r="4534" spans="1:11" x14ac:dyDescent="0.2">
      <c r="A4534" t="s">
        <v>600</v>
      </c>
      <c r="B4534" t="s">
        <v>592</v>
      </c>
      <c r="C4534" s="1" t="s">
        <v>230</v>
      </c>
      <c r="D4534" s="1" t="s">
        <v>249</v>
      </c>
      <c r="E4534" s="2">
        <v>42</v>
      </c>
      <c r="F4534" s="3">
        <v>15</v>
      </c>
      <c r="G4534" s="2">
        <v>210</v>
      </c>
      <c r="H4534" s="3">
        <v>82</v>
      </c>
      <c r="I4534" s="69" t="str">
        <f>VLOOKUP(C4534,СПРАВОЧНИК!B:D,2,0)</f>
        <v>ЯПОНИЯ</v>
      </c>
      <c r="J4534" s="69" t="str">
        <f>VLOOKUP(C4534,СПРАВОЧНИК!B:D,3,0)</f>
        <v>ИНОМАРКИ</v>
      </c>
      <c r="K4534" s="69" t="str">
        <f>VLOOKUP(СВОД2023[[#This Row],[ФО]],СПРАВОЧНИК!H:P,2,0)</f>
        <v>Северо-Западный ФО</v>
      </c>
    </row>
    <row r="4535" spans="1:11" x14ac:dyDescent="0.2">
      <c r="A4535" t="s">
        <v>600</v>
      </c>
      <c r="B4535" t="s">
        <v>592</v>
      </c>
      <c r="C4535" s="1" t="s">
        <v>230</v>
      </c>
      <c r="D4535" s="1" t="s">
        <v>1504</v>
      </c>
      <c r="E4535" s="2">
        <v>4</v>
      </c>
      <c r="F4535" s="3">
        <v>5</v>
      </c>
      <c r="G4535" s="2">
        <v>20</v>
      </c>
      <c r="H4535" s="3">
        <v>13</v>
      </c>
      <c r="I4535" s="69" t="str">
        <f>VLOOKUP(C4535,СПРАВОЧНИК!B:D,2,0)</f>
        <v>ЯПОНИЯ</v>
      </c>
      <c r="J4535" s="69" t="str">
        <f>VLOOKUP(C4535,СПРАВОЧНИК!B:D,3,0)</f>
        <v>ИНОМАРКИ</v>
      </c>
      <c r="K4535" s="69" t="str">
        <f>VLOOKUP(СВОД2023[[#This Row],[ФО]],СПРАВОЧНИК!H:P,2,0)</f>
        <v>Северо-Западный ФО</v>
      </c>
    </row>
    <row r="4536" spans="1:11" x14ac:dyDescent="0.2">
      <c r="A4536" t="s">
        <v>600</v>
      </c>
      <c r="B4536" t="s">
        <v>592</v>
      </c>
      <c r="C4536" s="1" t="s">
        <v>230</v>
      </c>
      <c r="D4536" s="1" t="s">
        <v>1507</v>
      </c>
      <c r="E4536" s="2">
        <v>1</v>
      </c>
      <c r="F4536" s="3"/>
      <c r="G4536" s="2">
        <v>5</v>
      </c>
      <c r="H4536" s="3">
        <v>1</v>
      </c>
      <c r="I4536" s="69" t="str">
        <f>VLOOKUP(C4536,СПРАВОЧНИК!B:D,2,0)</f>
        <v>ЯПОНИЯ</v>
      </c>
      <c r="J4536" s="69" t="str">
        <f>VLOOKUP(C4536,СПРАВОЧНИК!B:D,3,0)</f>
        <v>ИНОМАРКИ</v>
      </c>
      <c r="K4536" s="69" t="str">
        <f>VLOOKUP(СВОД2023[[#This Row],[ФО]],СПРАВОЧНИК!H:P,2,0)</f>
        <v>Северо-Западный ФО</v>
      </c>
    </row>
    <row r="4537" spans="1:11" x14ac:dyDescent="0.2">
      <c r="A4537" t="s">
        <v>600</v>
      </c>
      <c r="B4537" t="s">
        <v>592</v>
      </c>
      <c r="C4537" s="1" t="s">
        <v>230</v>
      </c>
      <c r="D4537" s="1" t="s">
        <v>1508</v>
      </c>
      <c r="E4537" s="2"/>
      <c r="F4537" s="3"/>
      <c r="G4537" s="2">
        <v>2</v>
      </c>
      <c r="H4537" s="3">
        <v>3</v>
      </c>
      <c r="I4537" s="69" t="str">
        <f>VLOOKUP(C4537,СПРАВОЧНИК!B:D,2,0)</f>
        <v>ЯПОНИЯ</v>
      </c>
      <c r="J4537" s="69" t="str">
        <f>VLOOKUP(C4537,СПРАВОЧНИК!B:D,3,0)</f>
        <v>ИНОМАРКИ</v>
      </c>
      <c r="K4537" s="69" t="str">
        <f>VLOOKUP(СВОД2023[[#This Row],[ФО]],СПРАВОЧНИК!H:P,2,0)</f>
        <v>Северо-Западный ФО</v>
      </c>
    </row>
    <row r="4538" spans="1:11" x14ac:dyDescent="0.2">
      <c r="A4538" t="s">
        <v>600</v>
      </c>
      <c r="B4538" t="s">
        <v>592</v>
      </c>
      <c r="C4538" s="1" t="s">
        <v>230</v>
      </c>
      <c r="D4538" s="1" t="s">
        <v>250</v>
      </c>
      <c r="E4538" s="2">
        <v>6</v>
      </c>
      <c r="F4538" s="3">
        <v>6</v>
      </c>
      <c r="G4538" s="2">
        <v>53</v>
      </c>
      <c r="H4538" s="3">
        <v>32</v>
      </c>
      <c r="I4538" s="69" t="str">
        <f>VLOOKUP(C4538,СПРАВОЧНИК!B:D,2,0)</f>
        <v>ЯПОНИЯ</v>
      </c>
      <c r="J4538" s="69" t="str">
        <f>VLOOKUP(C4538,СПРАВОЧНИК!B:D,3,0)</f>
        <v>ИНОМАРКИ</v>
      </c>
      <c r="K4538" s="69" t="str">
        <f>VLOOKUP(СВОД2023[[#This Row],[ФО]],СПРАВОЧНИК!H:P,2,0)</f>
        <v>Северо-Западный ФО</v>
      </c>
    </row>
    <row r="4539" spans="1:11" x14ac:dyDescent="0.2">
      <c r="A4539" t="s">
        <v>600</v>
      </c>
      <c r="B4539" t="s">
        <v>592</v>
      </c>
      <c r="C4539" s="1" t="s">
        <v>230</v>
      </c>
      <c r="D4539" s="1" t="s">
        <v>1510</v>
      </c>
      <c r="E4539" s="2">
        <v>1</v>
      </c>
      <c r="F4539" s="3"/>
      <c r="G4539" s="2">
        <v>1</v>
      </c>
      <c r="H4539" s="3">
        <v>1</v>
      </c>
      <c r="I4539" s="69" t="str">
        <f>VLOOKUP(C4539,СПРАВОЧНИК!B:D,2,0)</f>
        <v>ЯПОНИЯ</v>
      </c>
      <c r="J4539" s="69" t="str">
        <f>VLOOKUP(C4539,СПРАВОЧНИК!B:D,3,0)</f>
        <v>ИНОМАРКИ</v>
      </c>
      <c r="K4539" s="69" t="str">
        <f>VLOOKUP(СВОД2023[[#This Row],[ФО]],СПРАВОЧНИК!H:P,2,0)</f>
        <v>Северо-Западный ФО</v>
      </c>
    </row>
    <row r="4540" spans="1:11" x14ac:dyDescent="0.2">
      <c r="A4540" t="s">
        <v>600</v>
      </c>
      <c r="B4540" t="s">
        <v>592</v>
      </c>
      <c r="C4540" s="1" t="s">
        <v>251</v>
      </c>
      <c r="D4540" s="1" t="s">
        <v>252</v>
      </c>
      <c r="E4540" s="2"/>
      <c r="F4540" s="3"/>
      <c r="G4540" s="2">
        <v>1</v>
      </c>
      <c r="H4540" s="3"/>
      <c r="I4540" s="69" t="str">
        <f>VLOOKUP(C4540,СПРАВОЧНИК!B:D,2,0)</f>
        <v>КИТАЙ</v>
      </c>
      <c r="J4540" s="69" t="str">
        <f>VLOOKUP(C4540,СПРАВОЧНИК!B:D,3,0)</f>
        <v>ИНОМАРКИ</v>
      </c>
      <c r="K4540" s="69" t="str">
        <f>VLOOKUP(СВОД2023[[#This Row],[ФО]],СПРАВОЧНИК!H:P,2,0)</f>
        <v>Северо-Западный ФО</v>
      </c>
    </row>
    <row r="4541" spans="1:11" x14ac:dyDescent="0.2">
      <c r="A4541" t="s">
        <v>600</v>
      </c>
      <c r="B4541" t="s">
        <v>592</v>
      </c>
      <c r="C4541" s="1" t="s">
        <v>2172</v>
      </c>
      <c r="D4541" s="1" t="s">
        <v>2173</v>
      </c>
      <c r="E4541" s="2">
        <v>1</v>
      </c>
      <c r="F4541" s="3"/>
      <c r="G4541" s="2">
        <v>1</v>
      </c>
      <c r="H4541" s="3"/>
      <c r="I4541" s="69" t="str">
        <f>VLOOKUP(C4541,СПРАВОЧНИК!B:D,2,0)</f>
        <v>ЕВРОПА</v>
      </c>
      <c r="J4541" s="69" t="str">
        <f>VLOOKUP(C4541,СПРАВОЧНИК!B:D,3,0)</f>
        <v>ИНОМАРКИ</v>
      </c>
      <c r="K4541" s="69" t="str">
        <f>VLOOKUP(СВОД2023[[#This Row],[ФО]],СПРАВОЧНИК!H:P,2,0)</f>
        <v>Северо-Западный ФО</v>
      </c>
    </row>
    <row r="4542" spans="1:11" x14ac:dyDescent="0.2">
      <c r="A4542" t="s">
        <v>600</v>
      </c>
      <c r="B4542" t="s">
        <v>592</v>
      </c>
      <c r="C4542" s="1" t="s">
        <v>1511</v>
      </c>
      <c r="D4542" s="1" t="s">
        <v>1512</v>
      </c>
      <c r="E4542" s="2">
        <v>3</v>
      </c>
      <c r="F4542" s="3">
        <v>6</v>
      </c>
      <c r="G4542" s="2">
        <v>19</v>
      </c>
      <c r="H4542" s="3">
        <v>22</v>
      </c>
      <c r="I4542" s="69" t="str">
        <f>VLOOKUP(C4542,СПРАВОЧНИК!B:D,2,0)</f>
        <v>ЕВРОПА</v>
      </c>
      <c r="J4542" s="69" t="str">
        <f>VLOOKUP(C4542,СПРАВОЧНИК!B:D,3,0)</f>
        <v>ИНОМАРКИ</v>
      </c>
      <c r="K4542" s="69" t="str">
        <f>VLOOKUP(СВОД2023[[#This Row],[ФО]],СПРАВОЧНИК!H:P,2,0)</f>
        <v>Северо-Западный ФО</v>
      </c>
    </row>
    <row r="4543" spans="1:11" x14ac:dyDescent="0.2">
      <c r="A4543" t="s">
        <v>600</v>
      </c>
      <c r="B4543" t="s">
        <v>592</v>
      </c>
      <c r="C4543" s="1" t="s">
        <v>1511</v>
      </c>
      <c r="D4543" s="1" t="s">
        <v>1513</v>
      </c>
      <c r="E4543" s="2">
        <v>5</v>
      </c>
      <c r="F4543" s="3">
        <v>7</v>
      </c>
      <c r="G4543" s="2">
        <v>27</v>
      </c>
      <c r="H4543" s="3">
        <v>27</v>
      </c>
      <c r="I4543" s="69" t="str">
        <f>VLOOKUP(C4543,СПРАВОЧНИК!B:D,2,0)</f>
        <v>ЕВРОПА</v>
      </c>
      <c r="J4543" s="69" t="str">
        <f>VLOOKUP(C4543,СПРАВОЧНИК!B:D,3,0)</f>
        <v>ИНОМАРКИ</v>
      </c>
      <c r="K4543" s="69" t="str">
        <f>VLOOKUP(СВОД2023[[#This Row],[ФО]],СПРАВОЧНИК!H:P,2,0)</f>
        <v>Северо-Западный ФО</v>
      </c>
    </row>
    <row r="4544" spans="1:11" x14ac:dyDescent="0.2">
      <c r="A4544" t="s">
        <v>600</v>
      </c>
      <c r="B4544" t="s">
        <v>592</v>
      </c>
      <c r="C4544" s="1" t="s">
        <v>257</v>
      </c>
      <c r="D4544" s="1" t="s">
        <v>2176</v>
      </c>
      <c r="E4544" s="2">
        <v>2</v>
      </c>
      <c r="F4544" s="3">
        <v>2</v>
      </c>
      <c r="G4544" s="2">
        <v>17</v>
      </c>
      <c r="H4544" s="3">
        <v>9</v>
      </c>
      <c r="I4544" s="69" t="str">
        <f>VLOOKUP(C4544,СПРАВОЧНИК!B:D,2,0)</f>
        <v>КОРЕЯ</v>
      </c>
      <c r="J4544" s="69" t="str">
        <f>VLOOKUP(C4544,СПРАВОЧНИК!B:D,3,0)</f>
        <v>ИНОМАРКИ</v>
      </c>
      <c r="K4544" s="69" t="str">
        <f>VLOOKUP(СВОД2023[[#This Row],[ФО]],СПРАВОЧНИК!H:P,2,0)</f>
        <v>Северо-Западный ФО</v>
      </c>
    </row>
    <row r="4545" spans="1:11" x14ac:dyDescent="0.2">
      <c r="A4545" t="s">
        <v>600</v>
      </c>
      <c r="B4545" t="s">
        <v>592</v>
      </c>
      <c r="C4545" s="1" t="s">
        <v>257</v>
      </c>
      <c r="D4545" s="1" t="s">
        <v>976</v>
      </c>
      <c r="E4545" s="2">
        <v>10</v>
      </c>
      <c r="F4545" s="3">
        <v>1</v>
      </c>
      <c r="G4545" s="2">
        <v>24</v>
      </c>
      <c r="H4545" s="3">
        <v>6</v>
      </c>
      <c r="I4545" s="69" t="str">
        <f>VLOOKUP(C4545,СПРАВОЧНИК!B:D,2,0)</f>
        <v>КОРЕЯ</v>
      </c>
      <c r="J4545" s="69" t="str">
        <f>VLOOKUP(C4545,СПРАВОЧНИК!B:D,3,0)</f>
        <v>ИНОМАРКИ</v>
      </c>
      <c r="K4545" s="69" t="str">
        <f>VLOOKUP(СВОД2023[[#This Row],[ФО]],СПРАВОЧНИК!H:P,2,0)</f>
        <v>Северо-Западный ФО</v>
      </c>
    </row>
    <row r="4546" spans="1:11" x14ac:dyDescent="0.2">
      <c r="A4546" t="s">
        <v>600</v>
      </c>
      <c r="B4546" t="s">
        <v>592</v>
      </c>
      <c r="C4546" s="1" t="s">
        <v>257</v>
      </c>
      <c r="D4546" s="1" t="s">
        <v>2177</v>
      </c>
      <c r="E4546" s="2">
        <v>1</v>
      </c>
      <c r="F4546" s="3"/>
      <c r="G4546" s="2">
        <v>1</v>
      </c>
      <c r="H4546" s="3">
        <v>1</v>
      </c>
      <c r="I4546" s="69" t="str">
        <f>VLOOKUP(C4546,СПРАВОЧНИК!B:D,2,0)</f>
        <v>КОРЕЯ</v>
      </c>
      <c r="J4546" s="69" t="str">
        <f>VLOOKUP(C4546,СПРАВОЧНИК!B:D,3,0)</f>
        <v>ИНОМАРКИ</v>
      </c>
      <c r="K4546" s="69" t="str">
        <f>VLOOKUP(СВОД2023[[#This Row],[ФО]],СПРАВОЧНИК!H:P,2,0)</f>
        <v>Северо-Западный ФО</v>
      </c>
    </row>
    <row r="4547" spans="1:11" x14ac:dyDescent="0.2">
      <c r="A4547" t="s">
        <v>600</v>
      </c>
      <c r="B4547" t="s">
        <v>592</v>
      </c>
      <c r="C4547" s="1" t="s">
        <v>257</v>
      </c>
      <c r="D4547" s="1" t="s">
        <v>977</v>
      </c>
      <c r="E4547" s="2">
        <v>286</v>
      </c>
      <c r="F4547" s="3">
        <v>244</v>
      </c>
      <c r="G4547" s="2">
        <v>1586</v>
      </c>
      <c r="H4547" s="3">
        <v>1372</v>
      </c>
      <c r="I4547" s="69" t="str">
        <f>VLOOKUP(C4547,СПРАВОЧНИК!B:D,2,0)</f>
        <v>КОРЕЯ</v>
      </c>
      <c r="J4547" s="69" t="str">
        <f>VLOOKUP(C4547,СПРАВОЧНИК!B:D,3,0)</f>
        <v>ИНОМАРКИ</v>
      </c>
      <c r="K4547" s="69" t="str">
        <f>VLOOKUP(СВОД2023[[#This Row],[ФО]],СПРАВОЧНИК!H:P,2,0)</f>
        <v>Северо-Западный ФО</v>
      </c>
    </row>
    <row r="4548" spans="1:11" x14ac:dyDescent="0.2">
      <c r="A4548" t="s">
        <v>600</v>
      </c>
      <c r="B4548" t="s">
        <v>592</v>
      </c>
      <c r="C4548" s="1" t="s">
        <v>257</v>
      </c>
      <c r="D4548" s="1" t="s">
        <v>1514</v>
      </c>
      <c r="E4548" s="2">
        <v>3</v>
      </c>
      <c r="F4548" s="3">
        <v>6</v>
      </c>
      <c r="G4548" s="2">
        <v>20</v>
      </c>
      <c r="H4548" s="3">
        <v>23</v>
      </c>
      <c r="I4548" s="69" t="str">
        <f>VLOOKUP(C4548,СПРАВОЧНИК!B:D,2,0)</f>
        <v>КОРЕЯ</v>
      </c>
      <c r="J4548" s="69" t="str">
        <f>VLOOKUP(C4548,СПРАВОЧНИК!B:D,3,0)</f>
        <v>ИНОМАРКИ</v>
      </c>
      <c r="K4548" s="69" t="str">
        <f>VLOOKUP(СВОД2023[[#This Row],[ФО]],СПРАВОЧНИК!H:P,2,0)</f>
        <v>Северо-Западный ФО</v>
      </c>
    </row>
    <row r="4549" spans="1:11" x14ac:dyDescent="0.2">
      <c r="A4549" t="s">
        <v>600</v>
      </c>
      <c r="B4549" t="s">
        <v>592</v>
      </c>
      <c r="C4549" s="1" t="s">
        <v>257</v>
      </c>
      <c r="D4549" s="1" t="s">
        <v>1515</v>
      </c>
      <c r="E4549" s="2">
        <v>4</v>
      </c>
      <c r="F4549" s="3">
        <v>2</v>
      </c>
      <c r="G4549" s="2">
        <v>21</v>
      </c>
      <c r="H4549" s="3">
        <v>17</v>
      </c>
      <c r="I4549" s="69" t="str">
        <f>VLOOKUP(C4549,СПРАВОЧНИК!B:D,2,0)</f>
        <v>КОРЕЯ</v>
      </c>
      <c r="J4549" s="69" t="str">
        <f>VLOOKUP(C4549,СПРАВОЧНИК!B:D,3,0)</f>
        <v>ИНОМАРКИ</v>
      </c>
      <c r="K4549" s="69" t="str">
        <f>VLOOKUP(СВОД2023[[#This Row],[ФО]],СПРАВОЧНИК!H:P,2,0)</f>
        <v>Северо-Западный ФО</v>
      </c>
    </row>
    <row r="4550" spans="1:11" x14ac:dyDescent="0.2">
      <c r="A4550" t="s">
        <v>600</v>
      </c>
      <c r="B4550" t="s">
        <v>592</v>
      </c>
      <c r="C4550" s="1" t="s">
        <v>257</v>
      </c>
      <c r="D4550" s="1" t="s">
        <v>209</v>
      </c>
      <c r="E4550" s="2">
        <v>9</v>
      </c>
      <c r="F4550" s="3">
        <v>4</v>
      </c>
      <c r="G4550" s="2">
        <v>36</v>
      </c>
      <c r="H4550" s="3">
        <v>26</v>
      </c>
      <c r="I4550" s="69" t="str">
        <f>VLOOKUP(C4550,СПРАВОЧНИК!B:D,2,0)</f>
        <v>КОРЕЯ</v>
      </c>
      <c r="J4550" s="69" t="str">
        <f>VLOOKUP(C4550,СПРАВОЧНИК!B:D,3,0)</f>
        <v>ИНОМАРКИ</v>
      </c>
      <c r="K4550" s="69" t="str">
        <f>VLOOKUP(СВОД2023[[#This Row],[ФО]],СПРАВОЧНИК!H:P,2,0)</f>
        <v>Северо-Западный ФО</v>
      </c>
    </row>
    <row r="4551" spans="1:11" x14ac:dyDescent="0.2">
      <c r="A4551" t="s">
        <v>600</v>
      </c>
      <c r="B4551" t="s">
        <v>592</v>
      </c>
      <c r="C4551" s="1" t="s">
        <v>257</v>
      </c>
      <c r="D4551" s="1" t="s">
        <v>1516</v>
      </c>
      <c r="E4551" s="2">
        <v>163</v>
      </c>
      <c r="F4551" s="3">
        <v>130</v>
      </c>
      <c r="G4551" s="2">
        <v>820</v>
      </c>
      <c r="H4551" s="3">
        <v>726</v>
      </c>
      <c r="I4551" s="69" t="str">
        <f>VLOOKUP(C4551,СПРАВОЧНИК!B:D,2,0)</f>
        <v>КОРЕЯ</v>
      </c>
      <c r="J4551" s="69" t="str">
        <f>VLOOKUP(C4551,СПРАВОЧНИК!B:D,3,0)</f>
        <v>ИНОМАРКИ</v>
      </c>
      <c r="K4551" s="69" t="str">
        <f>VLOOKUP(СВОД2023[[#This Row],[ФО]],СПРАВОЧНИК!H:P,2,0)</f>
        <v>Северо-Западный ФО</v>
      </c>
    </row>
    <row r="4552" spans="1:11" x14ac:dyDescent="0.2">
      <c r="A4552" t="s">
        <v>600</v>
      </c>
      <c r="B4552" t="s">
        <v>592</v>
      </c>
      <c r="C4552" s="1" t="s">
        <v>257</v>
      </c>
      <c r="D4552" s="1" t="s">
        <v>978</v>
      </c>
      <c r="E4552" s="2">
        <v>9</v>
      </c>
      <c r="F4552" s="3">
        <v>1</v>
      </c>
      <c r="G4552" s="2">
        <v>47</v>
      </c>
      <c r="H4552" s="3">
        <v>16</v>
      </c>
      <c r="I4552" s="69" t="str">
        <f>VLOOKUP(C4552,СПРАВОЧНИК!B:D,2,0)</f>
        <v>КОРЕЯ</v>
      </c>
      <c r="J4552" s="69" t="str">
        <f>VLOOKUP(C4552,СПРАВОЧНИК!B:D,3,0)</f>
        <v>ИНОМАРКИ</v>
      </c>
      <c r="K4552" s="69" t="str">
        <f>VLOOKUP(СВОД2023[[#This Row],[ФО]],СПРАВОЧНИК!H:P,2,0)</f>
        <v>Северо-Западный ФО</v>
      </c>
    </row>
    <row r="4553" spans="1:11" x14ac:dyDescent="0.2">
      <c r="A4553" t="s">
        <v>600</v>
      </c>
      <c r="B4553" t="s">
        <v>592</v>
      </c>
      <c r="C4553" s="1" t="s">
        <v>257</v>
      </c>
      <c r="D4553" s="1" t="s">
        <v>258</v>
      </c>
      <c r="E4553" s="2">
        <v>14</v>
      </c>
      <c r="F4553" s="3">
        <v>14</v>
      </c>
      <c r="G4553" s="2">
        <v>85</v>
      </c>
      <c r="H4553" s="3">
        <v>55</v>
      </c>
      <c r="I4553" s="69" t="str">
        <f>VLOOKUP(C4553,СПРАВОЧНИК!B:D,2,0)</f>
        <v>КОРЕЯ</v>
      </c>
      <c r="J4553" s="69" t="str">
        <f>VLOOKUP(C4553,СПРАВОЧНИК!B:D,3,0)</f>
        <v>ИНОМАРКИ</v>
      </c>
      <c r="K4553" s="69" t="str">
        <f>VLOOKUP(СВОД2023[[#This Row],[ФО]],СПРАВОЧНИК!H:P,2,0)</f>
        <v>Северо-Западный ФО</v>
      </c>
    </row>
    <row r="4554" spans="1:11" x14ac:dyDescent="0.2">
      <c r="A4554" t="s">
        <v>600</v>
      </c>
      <c r="B4554" t="s">
        <v>592</v>
      </c>
      <c r="C4554" s="1" t="s">
        <v>257</v>
      </c>
      <c r="D4554" s="1" t="s">
        <v>260</v>
      </c>
      <c r="E4554" s="2">
        <v>184</v>
      </c>
      <c r="F4554" s="3">
        <v>136</v>
      </c>
      <c r="G4554" s="2">
        <v>880</v>
      </c>
      <c r="H4554" s="3">
        <v>710</v>
      </c>
      <c r="I4554" s="69" t="str">
        <f>VLOOKUP(C4554,СПРАВОЧНИК!B:D,2,0)</f>
        <v>КОРЕЯ</v>
      </c>
      <c r="J4554" s="69" t="str">
        <f>VLOOKUP(C4554,СПРАВОЧНИК!B:D,3,0)</f>
        <v>ИНОМАРКИ</v>
      </c>
      <c r="K4554" s="69" t="str">
        <f>VLOOKUP(СВОД2023[[#This Row],[ФО]],СПРАВОЧНИК!H:P,2,0)</f>
        <v>Северо-Западный ФО</v>
      </c>
    </row>
    <row r="4555" spans="1:11" x14ac:dyDescent="0.2">
      <c r="A4555" t="s">
        <v>600</v>
      </c>
      <c r="B4555" t="s">
        <v>592</v>
      </c>
      <c r="C4555" s="1" t="s">
        <v>257</v>
      </c>
      <c r="D4555" s="1" t="s">
        <v>626</v>
      </c>
      <c r="E4555" s="2"/>
      <c r="F4555" s="3"/>
      <c r="G4555" s="2"/>
      <c r="H4555" s="3">
        <v>1</v>
      </c>
      <c r="I4555" s="69" t="str">
        <f>VLOOKUP(C4555,СПРАВОЧНИК!B:D,2,0)</f>
        <v>КОРЕЯ</v>
      </c>
      <c r="J4555" s="69" t="str">
        <f>VLOOKUP(C4555,СПРАВОЧНИК!B:D,3,0)</f>
        <v>ИНОМАРКИ</v>
      </c>
      <c r="K4555" s="69" t="str">
        <f>VLOOKUP(СВОД2023[[#This Row],[ФО]],СПРАВОЧНИК!H:P,2,0)</f>
        <v>Северо-Западный ФО</v>
      </c>
    </row>
    <row r="4556" spans="1:11" x14ac:dyDescent="0.2">
      <c r="A4556" t="s">
        <v>600</v>
      </c>
      <c r="B4556" t="s">
        <v>592</v>
      </c>
      <c r="C4556" s="1" t="s">
        <v>257</v>
      </c>
      <c r="D4556" s="1" t="s">
        <v>2431</v>
      </c>
      <c r="E4556" s="2"/>
      <c r="F4556" s="3"/>
      <c r="G4556" s="2"/>
      <c r="H4556" s="3">
        <v>1</v>
      </c>
      <c r="I4556" s="69" t="str">
        <f>VLOOKUP(C4556,СПРАВОЧНИК!B:D,2,0)</f>
        <v>КОРЕЯ</v>
      </c>
      <c r="J4556" s="69" t="str">
        <f>VLOOKUP(C4556,СПРАВОЧНИК!B:D,3,0)</f>
        <v>ИНОМАРКИ</v>
      </c>
      <c r="K4556" s="69" t="str">
        <f>VLOOKUP(СВОД2023[[#This Row],[ФО]],СПРАВОЧНИК!H:P,2,0)</f>
        <v>Северо-Западный ФО</v>
      </c>
    </row>
    <row r="4557" spans="1:11" x14ac:dyDescent="0.2">
      <c r="A4557" t="s">
        <v>600</v>
      </c>
      <c r="B4557" t="s">
        <v>592</v>
      </c>
      <c r="C4557" s="1" t="s">
        <v>257</v>
      </c>
      <c r="D4557" s="1" t="s">
        <v>1517</v>
      </c>
      <c r="E4557" s="2">
        <v>6</v>
      </c>
      <c r="F4557" s="3">
        <v>4</v>
      </c>
      <c r="G4557" s="2">
        <v>38</v>
      </c>
      <c r="H4557" s="3">
        <v>24</v>
      </c>
      <c r="I4557" s="69" t="str">
        <f>VLOOKUP(C4557,СПРАВОЧНИК!B:D,2,0)</f>
        <v>КОРЕЯ</v>
      </c>
      <c r="J4557" s="69" t="str">
        <f>VLOOKUP(C4557,СПРАВОЧНИК!B:D,3,0)</f>
        <v>ИНОМАРКИ</v>
      </c>
      <c r="K4557" s="69" t="str">
        <f>VLOOKUP(СВОД2023[[#This Row],[ФО]],СПРАВОЧНИК!H:P,2,0)</f>
        <v>Северо-Западный ФО</v>
      </c>
    </row>
    <row r="4558" spans="1:11" x14ac:dyDescent="0.2">
      <c r="A4558" t="s">
        <v>600</v>
      </c>
      <c r="B4558" t="s">
        <v>592</v>
      </c>
      <c r="C4558" s="1" t="s">
        <v>257</v>
      </c>
      <c r="D4558" s="1" t="s">
        <v>261</v>
      </c>
      <c r="E4558" s="2"/>
      <c r="F4558" s="3"/>
      <c r="G4558" s="2">
        <v>3</v>
      </c>
      <c r="H4558" s="3">
        <v>1</v>
      </c>
      <c r="I4558" s="69" t="str">
        <f>VLOOKUP(C4558,СПРАВОЧНИК!B:D,2,0)</f>
        <v>КОРЕЯ</v>
      </c>
      <c r="J4558" s="69" t="str">
        <f>VLOOKUP(C4558,СПРАВОЧНИК!B:D,3,0)</f>
        <v>ИНОМАРКИ</v>
      </c>
      <c r="K4558" s="69" t="str">
        <f>VLOOKUP(СВОД2023[[#This Row],[ФО]],СПРАВОЧНИК!H:P,2,0)</f>
        <v>Северо-Западный ФО</v>
      </c>
    </row>
    <row r="4559" spans="1:11" x14ac:dyDescent="0.2">
      <c r="A4559" t="s">
        <v>600</v>
      </c>
      <c r="B4559" t="s">
        <v>592</v>
      </c>
      <c r="C4559" s="1" t="s">
        <v>257</v>
      </c>
      <c r="D4559" s="1" t="s">
        <v>262</v>
      </c>
      <c r="E4559" s="2">
        <v>5</v>
      </c>
      <c r="F4559" s="3">
        <v>1</v>
      </c>
      <c r="G4559" s="2">
        <v>25</v>
      </c>
      <c r="H4559" s="3">
        <v>10</v>
      </c>
      <c r="I4559" s="69" t="str">
        <f>VLOOKUP(C4559,СПРАВОЧНИК!B:D,2,0)</f>
        <v>КОРЕЯ</v>
      </c>
      <c r="J4559" s="69" t="str">
        <f>VLOOKUP(C4559,СПРАВОЧНИК!B:D,3,0)</f>
        <v>ИНОМАРКИ</v>
      </c>
      <c r="K4559" s="69" t="str">
        <f>VLOOKUP(СВОД2023[[#This Row],[ФО]],СПРАВОЧНИК!H:P,2,0)</f>
        <v>Северо-Западный ФО</v>
      </c>
    </row>
    <row r="4560" spans="1:11" x14ac:dyDescent="0.2">
      <c r="A4560" t="s">
        <v>600</v>
      </c>
      <c r="B4560" t="s">
        <v>592</v>
      </c>
      <c r="C4560" s="1" t="s">
        <v>257</v>
      </c>
      <c r="D4560" s="1" t="s">
        <v>1518</v>
      </c>
      <c r="E4560" s="2">
        <v>28</v>
      </c>
      <c r="F4560" s="3">
        <v>20</v>
      </c>
      <c r="G4560" s="2">
        <v>138</v>
      </c>
      <c r="H4560" s="3">
        <v>135</v>
      </c>
      <c r="I4560" s="69" t="str">
        <f>VLOOKUP(C4560,СПРАВОЧНИК!B:D,2,0)</f>
        <v>КОРЕЯ</v>
      </c>
      <c r="J4560" s="69" t="str">
        <f>VLOOKUP(C4560,СПРАВОЧНИК!B:D,3,0)</f>
        <v>ИНОМАРКИ</v>
      </c>
      <c r="K4560" s="69" t="str">
        <f>VLOOKUP(СВОД2023[[#This Row],[ФО]],СПРАВОЧНИК!H:P,2,0)</f>
        <v>Северо-Западный ФО</v>
      </c>
    </row>
    <row r="4561" spans="1:11" x14ac:dyDescent="0.2">
      <c r="A4561" t="s">
        <v>600</v>
      </c>
      <c r="B4561" t="s">
        <v>592</v>
      </c>
      <c r="C4561" s="1" t="s">
        <v>257</v>
      </c>
      <c r="D4561" s="1" t="s">
        <v>263</v>
      </c>
      <c r="E4561" s="2">
        <v>247</v>
      </c>
      <c r="F4561" s="3">
        <v>150</v>
      </c>
      <c r="G4561" s="2">
        <v>1376</v>
      </c>
      <c r="H4561" s="3">
        <v>850</v>
      </c>
      <c r="I4561" s="69" t="str">
        <f>VLOOKUP(C4561,СПРАВОЧНИК!B:D,2,0)</f>
        <v>КОРЕЯ</v>
      </c>
      <c r="J4561" s="69" t="str">
        <f>VLOOKUP(C4561,СПРАВОЧНИК!B:D,3,0)</f>
        <v>ИНОМАРКИ</v>
      </c>
      <c r="K4561" s="69" t="str">
        <f>VLOOKUP(СВОД2023[[#This Row],[ФО]],СПРАВОЧНИК!H:P,2,0)</f>
        <v>Северо-Западный ФО</v>
      </c>
    </row>
    <row r="4562" spans="1:11" x14ac:dyDescent="0.2">
      <c r="A4562" t="s">
        <v>600</v>
      </c>
      <c r="B4562" t="s">
        <v>592</v>
      </c>
      <c r="C4562" s="1" t="s">
        <v>257</v>
      </c>
      <c r="D4562" s="1" t="s">
        <v>264</v>
      </c>
      <c r="E4562" s="2">
        <v>132</v>
      </c>
      <c r="F4562" s="3">
        <v>89</v>
      </c>
      <c r="G4562" s="2">
        <v>624</v>
      </c>
      <c r="H4562" s="3">
        <v>411</v>
      </c>
      <c r="I4562" s="69" t="str">
        <f>VLOOKUP(C4562,СПРАВОЧНИК!B:D,2,0)</f>
        <v>КОРЕЯ</v>
      </c>
      <c r="J4562" s="69" t="str">
        <f>VLOOKUP(C4562,СПРАВОЧНИК!B:D,3,0)</f>
        <v>ИНОМАРКИ</v>
      </c>
      <c r="K4562" s="69" t="str">
        <f>VLOOKUP(СВОД2023[[#This Row],[ФО]],СПРАВОЧНИК!H:P,2,0)</f>
        <v>Северо-Западный ФО</v>
      </c>
    </row>
    <row r="4563" spans="1:11" x14ac:dyDescent="0.2">
      <c r="A4563" t="s">
        <v>600</v>
      </c>
      <c r="B4563" t="s">
        <v>592</v>
      </c>
      <c r="C4563" s="1" t="s">
        <v>257</v>
      </c>
      <c r="D4563" s="1" t="s">
        <v>265</v>
      </c>
      <c r="E4563" s="2">
        <v>7</v>
      </c>
      <c r="F4563" s="3">
        <v>1</v>
      </c>
      <c r="G4563" s="2">
        <v>43</v>
      </c>
      <c r="H4563" s="3">
        <v>1</v>
      </c>
      <c r="I4563" s="69" t="str">
        <f>VLOOKUP(C4563,СПРАВОЧНИК!B:D,2,0)</f>
        <v>КОРЕЯ</v>
      </c>
      <c r="J4563" s="69" t="str">
        <f>VLOOKUP(C4563,СПРАВОЧНИК!B:D,3,0)</f>
        <v>ИНОМАРКИ</v>
      </c>
      <c r="K4563" s="69" t="str">
        <f>VLOOKUP(СВОД2023[[#This Row],[ФО]],СПРАВОЧНИК!H:P,2,0)</f>
        <v>Северо-Западный ФО</v>
      </c>
    </row>
    <row r="4564" spans="1:11" x14ac:dyDescent="0.2">
      <c r="A4564" t="s">
        <v>600</v>
      </c>
      <c r="B4564" t="s">
        <v>592</v>
      </c>
      <c r="C4564" s="1" t="s">
        <v>257</v>
      </c>
      <c r="D4564" s="1" t="s">
        <v>2178</v>
      </c>
      <c r="E4564" s="2">
        <v>2</v>
      </c>
      <c r="F4564" s="3"/>
      <c r="G4564" s="2">
        <v>8</v>
      </c>
      <c r="H4564" s="3">
        <v>5</v>
      </c>
      <c r="I4564" s="69" t="str">
        <f>VLOOKUP(C4564,СПРАВОЧНИК!B:D,2,0)</f>
        <v>КОРЕЯ</v>
      </c>
      <c r="J4564" s="69" t="str">
        <f>VLOOKUP(C4564,СПРАВОЧНИК!B:D,3,0)</f>
        <v>ИНОМАРКИ</v>
      </c>
      <c r="K4564" s="69" t="str">
        <f>VLOOKUP(СВОД2023[[#This Row],[ФО]],СПРАВОЧНИК!H:P,2,0)</f>
        <v>Северо-Западный ФО</v>
      </c>
    </row>
    <row r="4565" spans="1:11" x14ac:dyDescent="0.2">
      <c r="A4565" t="s">
        <v>600</v>
      </c>
      <c r="B4565" t="s">
        <v>592</v>
      </c>
      <c r="C4565" s="1" t="s">
        <v>257</v>
      </c>
      <c r="D4565" s="1" t="s">
        <v>979</v>
      </c>
      <c r="E4565" s="2">
        <v>14</v>
      </c>
      <c r="F4565" s="3">
        <v>14</v>
      </c>
      <c r="G4565" s="2">
        <v>77</v>
      </c>
      <c r="H4565" s="3">
        <v>60</v>
      </c>
      <c r="I4565" s="69" t="str">
        <f>VLOOKUP(C4565,СПРАВОЧНИК!B:D,2,0)</f>
        <v>КОРЕЯ</v>
      </c>
      <c r="J4565" s="69" t="str">
        <f>VLOOKUP(C4565,СПРАВОЧНИК!B:D,3,0)</f>
        <v>ИНОМАРКИ</v>
      </c>
      <c r="K4565" s="69" t="str">
        <f>VLOOKUP(СВОД2023[[#This Row],[ФО]],СПРАВОЧНИК!H:P,2,0)</f>
        <v>Северо-Западный ФО</v>
      </c>
    </row>
    <row r="4566" spans="1:11" x14ac:dyDescent="0.2">
      <c r="A4566" t="s">
        <v>600</v>
      </c>
      <c r="B4566" t="s">
        <v>592</v>
      </c>
      <c r="C4566" s="1" t="s">
        <v>257</v>
      </c>
      <c r="D4566" s="1" t="s">
        <v>980</v>
      </c>
      <c r="E4566" s="2">
        <v>42</v>
      </c>
      <c r="F4566" s="3">
        <v>36</v>
      </c>
      <c r="G4566" s="2">
        <v>268</v>
      </c>
      <c r="H4566" s="3">
        <v>186</v>
      </c>
      <c r="I4566" s="69" t="str">
        <f>VLOOKUP(C4566,СПРАВОЧНИК!B:D,2,0)</f>
        <v>КОРЕЯ</v>
      </c>
      <c r="J4566" s="69" t="str">
        <f>VLOOKUP(C4566,СПРАВОЧНИК!B:D,3,0)</f>
        <v>ИНОМАРКИ</v>
      </c>
      <c r="K4566" s="69" t="str">
        <f>VLOOKUP(СВОД2023[[#This Row],[ФО]],СПРАВОЧНИК!H:P,2,0)</f>
        <v>Северо-Западный ФО</v>
      </c>
    </row>
    <row r="4567" spans="1:11" x14ac:dyDescent="0.2">
      <c r="A4567" t="s">
        <v>600</v>
      </c>
      <c r="B4567" t="s">
        <v>592</v>
      </c>
      <c r="C4567" s="1" t="s">
        <v>257</v>
      </c>
      <c r="D4567" s="1" t="s">
        <v>1520</v>
      </c>
      <c r="E4567" s="2">
        <v>39</v>
      </c>
      <c r="F4567" s="3">
        <v>35</v>
      </c>
      <c r="G4567" s="2">
        <v>202</v>
      </c>
      <c r="H4567" s="3">
        <v>173</v>
      </c>
      <c r="I4567" s="69" t="str">
        <f>VLOOKUP(C4567,СПРАВОЧНИК!B:D,2,0)</f>
        <v>КОРЕЯ</v>
      </c>
      <c r="J4567" s="69" t="str">
        <f>VLOOKUP(C4567,СПРАВОЧНИК!B:D,3,0)</f>
        <v>ИНОМАРКИ</v>
      </c>
      <c r="K4567" s="69" t="str">
        <f>VLOOKUP(СВОД2023[[#This Row],[ФО]],СПРАВОЧНИК!H:P,2,0)</f>
        <v>Северо-Западный ФО</v>
      </c>
    </row>
    <row r="4568" spans="1:11" x14ac:dyDescent="0.2">
      <c r="A4568" t="s">
        <v>600</v>
      </c>
      <c r="B4568" t="s">
        <v>592</v>
      </c>
      <c r="C4568" s="1" t="s">
        <v>257</v>
      </c>
      <c r="D4568" s="1" t="s">
        <v>981</v>
      </c>
      <c r="E4568" s="2">
        <v>102</v>
      </c>
      <c r="F4568" s="3">
        <v>89</v>
      </c>
      <c r="G4568" s="2">
        <v>548</v>
      </c>
      <c r="H4568" s="3">
        <v>518</v>
      </c>
      <c r="I4568" s="69" t="str">
        <f>VLOOKUP(C4568,СПРАВОЧНИК!B:D,2,0)</f>
        <v>КОРЕЯ</v>
      </c>
      <c r="J4568" s="69" t="str">
        <f>VLOOKUP(C4568,СПРАВОЧНИК!B:D,3,0)</f>
        <v>ИНОМАРКИ</v>
      </c>
      <c r="K4568" s="69" t="str">
        <f>VLOOKUP(СВОД2023[[#This Row],[ФО]],СПРАВОЧНИК!H:P,2,0)</f>
        <v>Северо-Западный ФО</v>
      </c>
    </row>
    <row r="4569" spans="1:11" x14ac:dyDescent="0.2">
      <c r="A4569" t="s">
        <v>600</v>
      </c>
      <c r="B4569" t="s">
        <v>592</v>
      </c>
      <c r="C4569" s="1" t="s">
        <v>257</v>
      </c>
      <c r="D4569" s="1" t="s">
        <v>1521</v>
      </c>
      <c r="E4569" s="2">
        <v>6</v>
      </c>
      <c r="F4569" s="3">
        <v>5</v>
      </c>
      <c r="G4569" s="2">
        <v>26</v>
      </c>
      <c r="H4569" s="3">
        <v>31</v>
      </c>
      <c r="I4569" s="69" t="str">
        <f>VLOOKUP(C4569,СПРАВОЧНИК!B:D,2,0)</f>
        <v>КОРЕЯ</v>
      </c>
      <c r="J4569" s="69" t="str">
        <f>VLOOKUP(C4569,СПРАВОЧНИК!B:D,3,0)</f>
        <v>ИНОМАРКИ</v>
      </c>
      <c r="K4569" s="69" t="str">
        <f>VLOOKUP(СВОД2023[[#This Row],[ФО]],СПРАВОЧНИК!H:P,2,0)</f>
        <v>Северо-Западный ФО</v>
      </c>
    </row>
    <row r="4570" spans="1:11" x14ac:dyDescent="0.2">
      <c r="A4570" t="s">
        <v>600</v>
      </c>
      <c r="B4570" t="s">
        <v>592</v>
      </c>
      <c r="C4570" s="1" t="s">
        <v>257</v>
      </c>
      <c r="D4570" s="1" t="s">
        <v>1522</v>
      </c>
      <c r="E4570" s="2">
        <v>3</v>
      </c>
      <c r="F4570" s="3">
        <v>1</v>
      </c>
      <c r="G4570" s="2">
        <v>19</v>
      </c>
      <c r="H4570" s="3">
        <v>10</v>
      </c>
      <c r="I4570" s="69" t="str">
        <f>VLOOKUP(C4570,СПРАВОЧНИК!B:D,2,0)</f>
        <v>КОРЕЯ</v>
      </c>
      <c r="J4570" s="69" t="str">
        <f>VLOOKUP(C4570,СПРАВОЧНИК!B:D,3,0)</f>
        <v>ИНОМАРКИ</v>
      </c>
      <c r="K4570" s="69" t="str">
        <f>VLOOKUP(СВОД2023[[#This Row],[ФО]],СПРАВОЧНИК!H:P,2,0)</f>
        <v>Северо-Западный ФО</v>
      </c>
    </row>
    <row r="4571" spans="1:11" x14ac:dyDescent="0.2">
      <c r="A4571" t="s">
        <v>600</v>
      </c>
      <c r="B4571" t="s">
        <v>592</v>
      </c>
      <c r="C4571" s="1" t="s">
        <v>257</v>
      </c>
      <c r="D4571" s="1" t="s">
        <v>2179</v>
      </c>
      <c r="E4571" s="2">
        <v>2</v>
      </c>
      <c r="F4571" s="3">
        <v>1</v>
      </c>
      <c r="G4571" s="2">
        <v>3</v>
      </c>
      <c r="H4571" s="3">
        <v>10</v>
      </c>
      <c r="I4571" s="69" t="str">
        <f>VLOOKUP(C4571,СПРАВОЧНИК!B:D,2,0)</f>
        <v>КОРЕЯ</v>
      </c>
      <c r="J4571" s="69" t="str">
        <f>VLOOKUP(C4571,СПРАВОЧНИК!B:D,3,0)</f>
        <v>ИНОМАРКИ</v>
      </c>
      <c r="K4571" s="69" t="str">
        <f>VLOOKUP(СВОД2023[[#This Row],[ФО]],СПРАВОЧНИК!H:P,2,0)</f>
        <v>Северо-Западный ФО</v>
      </c>
    </row>
    <row r="4572" spans="1:11" x14ac:dyDescent="0.2">
      <c r="A4572" t="s">
        <v>600</v>
      </c>
      <c r="B4572" t="s">
        <v>592</v>
      </c>
      <c r="C4572" s="1" t="s">
        <v>257</v>
      </c>
      <c r="D4572" s="1" t="s">
        <v>2180</v>
      </c>
      <c r="E4572" s="2"/>
      <c r="F4572" s="3"/>
      <c r="G4572" s="2">
        <v>3</v>
      </c>
      <c r="H4572" s="3"/>
      <c r="I4572" s="69" t="str">
        <f>VLOOKUP(C4572,СПРАВОЧНИК!B:D,2,0)</f>
        <v>КОРЕЯ</v>
      </c>
      <c r="J4572" s="69" t="str">
        <f>VLOOKUP(C4572,СПРАВОЧНИК!B:D,3,0)</f>
        <v>ИНОМАРКИ</v>
      </c>
      <c r="K4572" s="69" t="str">
        <f>VLOOKUP(СВОД2023[[#This Row],[ФО]],СПРАВОЧНИК!H:P,2,0)</f>
        <v>Северо-Западный ФО</v>
      </c>
    </row>
    <row r="4573" spans="1:11" x14ac:dyDescent="0.2">
      <c r="A4573" t="s">
        <v>600</v>
      </c>
      <c r="B4573" t="s">
        <v>592</v>
      </c>
      <c r="C4573" s="1" t="s">
        <v>257</v>
      </c>
      <c r="D4573" s="1" t="s">
        <v>982</v>
      </c>
      <c r="E4573" s="2">
        <v>46</v>
      </c>
      <c r="F4573" s="3">
        <v>9</v>
      </c>
      <c r="G4573" s="2">
        <v>264</v>
      </c>
      <c r="H4573" s="3">
        <v>36</v>
      </c>
      <c r="I4573" s="69" t="str">
        <f>VLOOKUP(C4573,СПРАВОЧНИК!B:D,2,0)</f>
        <v>КОРЕЯ</v>
      </c>
      <c r="J4573" s="69" t="str">
        <f>VLOOKUP(C4573,СПРАВОЧНИК!B:D,3,0)</f>
        <v>ИНОМАРКИ</v>
      </c>
      <c r="K4573" s="69" t="str">
        <f>VLOOKUP(СВОД2023[[#This Row],[ФО]],СПРАВОЧНИК!H:P,2,0)</f>
        <v>Северо-Западный ФО</v>
      </c>
    </row>
    <row r="4574" spans="1:11" x14ac:dyDescent="0.2">
      <c r="A4574" t="s">
        <v>600</v>
      </c>
      <c r="B4574" t="s">
        <v>592</v>
      </c>
      <c r="C4574" s="1" t="s">
        <v>257</v>
      </c>
      <c r="D4574" s="1" t="s">
        <v>2181</v>
      </c>
      <c r="E4574" s="2">
        <v>1</v>
      </c>
      <c r="F4574" s="3"/>
      <c r="G4574" s="2">
        <v>1</v>
      </c>
      <c r="H4574" s="3">
        <v>2</v>
      </c>
      <c r="I4574" s="69" t="str">
        <f>VLOOKUP(C4574,СПРАВОЧНИК!B:D,2,0)</f>
        <v>КОРЕЯ</v>
      </c>
      <c r="J4574" s="69" t="str">
        <f>VLOOKUP(C4574,СПРАВОЧНИК!B:D,3,0)</f>
        <v>ИНОМАРКИ</v>
      </c>
      <c r="K4574" s="69" t="str">
        <f>VLOOKUP(СВОД2023[[#This Row],[ФО]],СПРАВОЧНИК!H:P,2,0)</f>
        <v>Северо-Западный ФО</v>
      </c>
    </row>
    <row r="4575" spans="1:11" x14ac:dyDescent="0.2">
      <c r="A4575" t="s">
        <v>600</v>
      </c>
      <c r="B4575" t="s">
        <v>592</v>
      </c>
      <c r="C4575" s="1" t="s">
        <v>257</v>
      </c>
      <c r="D4575" s="1" t="s">
        <v>1523</v>
      </c>
      <c r="E4575" s="2">
        <v>6</v>
      </c>
      <c r="F4575" s="3">
        <v>1</v>
      </c>
      <c r="G4575" s="2">
        <v>20</v>
      </c>
      <c r="H4575" s="3">
        <v>9</v>
      </c>
      <c r="I4575" s="69" t="str">
        <f>VLOOKUP(C4575,СПРАВОЧНИК!B:D,2,0)</f>
        <v>КОРЕЯ</v>
      </c>
      <c r="J4575" s="69" t="str">
        <f>VLOOKUP(C4575,СПРАВОЧНИК!B:D,3,0)</f>
        <v>ИНОМАРКИ</v>
      </c>
      <c r="K4575" s="69" t="str">
        <f>VLOOKUP(СВОД2023[[#This Row],[ФО]],СПРАВОЧНИК!H:P,2,0)</f>
        <v>Северо-Западный ФО</v>
      </c>
    </row>
    <row r="4576" spans="1:11" x14ac:dyDescent="0.2">
      <c r="A4576" t="s">
        <v>600</v>
      </c>
      <c r="B4576" t="s">
        <v>592</v>
      </c>
      <c r="C4576" s="1" t="s">
        <v>257</v>
      </c>
      <c r="D4576" s="1" t="s">
        <v>2182</v>
      </c>
      <c r="E4576" s="2">
        <v>2</v>
      </c>
      <c r="F4576" s="3"/>
      <c r="G4576" s="2">
        <v>2</v>
      </c>
      <c r="H4576" s="3">
        <v>1</v>
      </c>
      <c r="I4576" s="69" t="str">
        <f>VLOOKUP(C4576,СПРАВОЧНИК!B:D,2,0)</f>
        <v>КОРЕЯ</v>
      </c>
      <c r="J4576" s="69" t="str">
        <f>VLOOKUP(C4576,СПРАВОЧНИК!B:D,3,0)</f>
        <v>ИНОМАРКИ</v>
      </c>
      <c r="K4576" s="69" t="str">
        <f>VLOOKUP(СВОД2023[[#This Row],[ФО]],СПРАВОЧНИК!H:P,2,0)</f>
        <v>Северо-Западный ФО</v>
      </c>
    </row>
    <row r="4577" spans="1:11" x14ac:dyDescent="0.2">
      <c r="A4577" t="s">
        <v>600</v>
      </c>
      <c r="B4577" t="s">
        <v>592</v>
      </c>
      <c r="C4577" s="1" t="s">
        <v>257</v>
      </c>
      <c r="D4577" s="1" t="s">
        <v>983</v>
      </c>
      <c r="E4577" s="2">
        <v>994</v>
      </c>
      <c r="F4577" s="3">
        <v>893</v>
      </c>
      <c r="G4577" s="2">
        <v>5376</v>
      </c>
      <c r="H4577" s="3">
        <v>4874</v>
      </c>
      <c r="I4577" s="69" t="str">
        <f>VLOOKUP(C4577,СПРАВОЧНИК!B:D,2,0)</f>
        <v>КОРЕЯ</v>
      </c>
      <c r="J4577" s="69" t="str">
        <f>VLOOKUP(C4577,СПРАВОЧНИК!B:D,3,0)</f>
        <v>ИНОМАРКИ</v>
      </c>
      <c r="K4577" s="69" t="str">
        <f>VLOOKUP(СВОД2023[[#This Row],[ФО]],СПРАВОЧНИК!H:P,2,0)</f>
        <v>Северо-Западный ФО</v>
      </c>
    </row>
    <row r="4578" spans="1:11" x14ac:dyDescent="0.2">
      <c r="A4578" t="s">
        <v>600</v>
      </c>
      <c r="B4578" t="s">
        <v>592</v>
      </c>
      <c r="C4578" s="1" t="s">
        <v>257</v>
      </c>
      <c r="D4578" s="1" t="s">
        <v>1524</v>
      </c>
      <c r="E4578" s="2">
        <v>7</v>
      </c>
      <c r="F4578" s="3">
        <v>8</v>
      </c>
      <c r="G4578" s="2">
        <v>48</v>
      </c>
      <c r="H4578" s="3">
        <v>47</v>
      </c>
      <c r="I4578" s="69" t="str">
        <f>VLOOKUP(C4578,СПРАВОЧНИК!B:D,2,0)</f>
        <v>КОРЕЯ</v>
      </c>
      <c r="J4578" s="69" t="str">
        <f>VLOOKUP(C4578,СПРАВОЧНИК!B:D,3,0)</f>
        <v>ИНОМАРКИ</v>
      </c>
      <c r="K4578" s="69" t="str">
        <f>VLOOKUP(СВОД2023[[#This Row],[ФО]],СПРАВОЧНИК!H:P,2,0)</f>
        <v>Северо-Западный ФО</v>
      </c>
    </row>
    <row r="4579" spans="1:11" x14ac:dyDescent="0.2">
      <c r="A4579" t="s">
        <v>600</v>
      </c>
      <c r="B4579" t="s">
        <v>592</v>
      </c>
      <c r="C4579" s="1" t="s">
        <v>257</v>
      </c>
      <c r="D4579" s="1" t="s">
        <v>1525</v>
      </c>
      <c r="E4579" s="2">
        <v>4</v>
      </c>
      <c r="F4579" s="3">
        <v>4</v>
      </c>
      <c r="G4579" s="2">
        <v>19</v>
      </c>
      <c r="H4579" s="3">
        <v>18</v>
      </c>
      <c r="I4579" s="69" t="str">
        <f>VLOOKUP(C4579,СПРАВОЧНИК!B:D,2,0)</f>
        <v>КОРЕЯ</v>
      </c>
      <c r="J4579" s="69" t="str">
        <f>VLOOKUP(C4579,СПРАВОЧНИК!B:D,3,0)</f>
        <v>ИНОМАРКИ</v>
      </c>
      <c r="K4579" s="69" t="str">
        <f>VLOOKUP(СВОД2023[[#This Row],[ФО]],СПРАВОЧНИК!H:P,2,0)</f>
        <v>Северо-Западный ФО</v>
      </c>
    </row>
    <row r="4580" spans="1:11" x14ac:dyDescent="0.2">
      <c r="A4580" t="s">
        <v>600</v>
      </c>
      <c r="B4580" t="s">
        <v>592</v>
      </c>
      <c r="C4580" s="1" t="s">
        <v>257</v>
      </c>
      <c r="D4580" s="1" t="s">
        <v>2183</v>
      </c>
      <c r="E4580" s="2">
        <v>1</v>
      </c>
      <c r="F4580" s="3">
        <v>5</v>
      </c>
      <c r="G4580" s="2">
        <v>15</v>
      </c>
      <c r="H4580" s="3">
        <v>26</v>
      </c>
      <c r="I4580" s="69" t="str">
        <f>VLOOKUP(C4580,СПРАВОЧНИК!B:D,2,0)</f>
        <v>КОРЕЯ</v>
      </c>
      <c r="J4580" s="69" t="str">
        <f>VLOOKUP(C4580,СПРАВОЧНИК!B:D,3,0)</f>
        <v>ИНОМАРКИ</v>
      </c>
      <c r="K4580" s="69" t="str">
        <f>VLOOKUP(СВОД2023[[#This Row],[ФО]],СПРАВОЧНИК!H:P,2,0)</f>
        <v>Северо-Западный ФО</v>
      </c>
    </row>
    <row r="4581" spans="1:11" x14ac:dyDescent="0.2">
      <c r="A4581" t="s">
        <v>600</v>
      </c>
      <c r="B4581" t="s">
        <v>592</v>
      </c>
      <c r="C4581" s="1" t="s">
        <v>257</v>
      </c>
      <c r="D4581" s="1" t="s">
        <v>984</v>
      </c>
      <c r="E4581" s="2">
        <v>198</v>
      </c>
      <c r="F4581" s="3">
        <v>147</v>
      </c>
      <c r="G4581" s="2">
        <v>1118</v>
      </c>
      <c r="H4581" s="3">
        <v>712</v>
      </c>
      <c r="I4581" s="69" t="str">
        <f>VLOOKUP(C4581,СПРАВОЧНИК!B:D,2,0)</f>
        <v>КОРЕЯ</v>
      </c>
      <c r="J4581" s="69" t="str">
        <f>VLOOKUP(C4581,СПРАВОЧНИК!B:D,3,0)</f>
        <v>ИНОМАРКИ</v>
      </c>
      <c r="K4581" s="69" t="str">
        <f>VLOOKUP(СВОД2023[[#This Row],[ФО]],СПРАВОЧНИК!H:P,2,0)</f>
        <v>Северо-Западный ФО</v>
      </c>
    </row>
    <row r="4582" spans="1:11" x14ac:dyDescent="0.2">
      <c r="A4582" t="s">
        <v>600</v>
      </c>
      <c r="B4582" t="s">
        <v>592</v>
      </c>
      <c r="C4582" s="1" t="s">
        <v>257</v>
      </c>
      <c r="D4582" s="1" t="s">
        <v>1526</v>
      </c>
      <c r="E4582" s="2">
        <v>3</v>
      </c>
      <c r="F4582" s="3">
        <v>3</v>
      </c>
      <c r="G4582" s="2">
        <v>23</v>
      </c>
      <c r="H4582" s="3">
        <v>10</v>
      </c>
      <c r="I4582" s="69" t="str">
        <f>VLOOKUP(C4582,СПРАВОЧНИК!B:D,2,0)</f>
        <v>КОРЕЯ</v>
      </c>
      <c r="J4582" s="69" t="str">
        <f>VLOOKUP(C4582,СПРАВОЧНИК!B:D,3,0)</f>
        <v>ИНОМАРКИ</v>
      </c>
      <c r="K4582" s="69" t="str">
        <f>VLOOKUP(СВОД2023[[#This Row],[ФО]],СПРАВОЧНИК!H:P,2,0)</f>
        <v>Северо-Западный ФО</v>
      </c>
    </row>
    <row r="4583" spans="1:11" x14ac:dyDescent="0.2">
      <c r="A4583" t="s">
        <v>600</v>
      </c>
      <c r="B4583" t="s">
        <v>592</v>
      </c>
      <c r="C4583" s="1" t="s">
        <v>257</v>
      </c>
      <c r="D4583" s="1" t="s">
        <v>985</v>
      </c>
      <c r="E4583" s="2"/>
      <c r="F4583" s="3"/>
      <c r="G4583" s="2">
        <v>2</v>
      </c>
      <c r="H4583" s="3"/>
      <c r="I4583" s="69" t="str">
        <f>VLOOKUP(C4583,СПРАВОЧНИК!B:D,2,0)</f>
        <v>КОРЕЯ</v>
      </c>
      <c r="J4583" s="69" t="str">
        <f>VLOOKUP(C4583,СПРАВОЧНИК!B:D,3,0)</f>
        <v>ИНОМАРКИ</v>
      </c>
      <c r="K4583" s="69" t="str">
        <f>VLOOKUP(СВОД2023[[#This Row],[ФО]],СПРАВОЧНИК!H:P,2,0)</f>
        <v>Северо-Западный ФО</v>
      </c>
    </row>
    <row r="4584" spans="1:11" x14ac:dyDescent="0.2">
      <c r="A4584" t="s">
        <v>600</v>
      </c>
      <c r="B4584" t="s">
        <v>592</v>
      </c>
      <c r="C4584" s="1" t="s">
        <v>257</v>
      </c>
      <c r="D4584" s="1" t="s">
        <v>2184</v>
      </c>
      <c r="E4584" s="2">
        <v>7</v>
      </c>
      <c r="F4584" s="3">
        <v>3</v>
      </c>
      <c r="G4584" s="2">
        <v>32</v>
      </c>
      <c r="H4584" s="3">
        <v>30</v>
      </c>
      <c r="I4584" s="69" t="str">
        <f>VLOOKUP(C4584,СПРАВОЧНИК!B:D,2,0)</f>
        <v>КОРЕЯ</v>
      </c>
      <c r="J4584" s="69" t="str">
        <f>VLOOKUP(C4584,СПРАВОЧНИК!B:D,3,0)</f>
        <v>ИНОМАРКИ</v>
      </c>
      <c r="K4584" s="69" t="str">
        <f>VLOOKUP(СВОД2023[[#This Row],[ФО]],СПРАВОЧНИК!H:P,2,0)</f>
        <v>Северо-Западный ФО</v>
      </c>
    </row>
    <row r="4585" spans="1:11" x14ac:dyDescent="0.2">
      <c r="A4585" t="s">
        <v>600</v>
      </c>
      <c r="B4585" t="s">
        <v>592</v>
      </c>
      <c r="C4585" s="1" t="s">
        <v>257</v>
      </c>
      <c r="D4585" s="1" t="s">
        <v>2185</v>
      </c>
      <c r="E4585" s="2">
        <v>1</v>
      </c>
      <c r="F4585" s="3">
        <v>1</v>
      </c>
      <c r="G4585" s="2">
        <v>4</v>
      </c>
      <c r="H4585" s="3">
        <v>6</v>
      </c>
      <c r="I4585" s="69" t="str">
        <f>VLOOKUP(C4585,СПРАВОЧНИК!B:D,2,0)</f>
        <v>КОРЕЯ</v>
      </c>
      <c r="J4585" s="69" t="str">
        <f>VLOOKUP(C4585,СПРАВОЧНИК!B:D,3,0)</f>
        <v>ИНОМАРКИ</v>
      </c>
      <c r="K4585" s="69" t="str">
        <f>VLOOKUP(СВОД2023[[#This Row],[ФО]],СПРАВОЧНИК!H:P,2,0)</f>
        <v>Северо-Западный ФО</v>
      </c>
    </row>
    <row r="4586" spans="1:11" x14ac:dyDescent="0.2">
      <c r="A4586" t="s">
        <v>600</v>
      </c>
      <c r="B4586" t="s">
        <v>592</v>
      </c>
      <c r="C4586" s="1" t="s">
        <v>266</v>
      </c>
      <c r="D4586" s="1" t="s">
        <v>1528</v>
      </c>
      <c r="E4586" s="2">
        <v>6</v>
      </c>
      <c r="F4586" s="3">
        <v>4</v>
      </c>
      <c r="G4586" s="2">
        <v>27</v>
      </c>
      <c r="H4586" s="3">
        <v>23</v>
      </c>
      <c r="I4586" s="69" t="str">
        <f>VLOOKUP(C4586,СПРАВОЧНИК!B:D,2,0)</f>
        <v>ЯПОНИЯ</v>
      </c>
      <c r="J4586" s="69" t="str">
        <f>VLOOKUP(C4586,СПРАВОЧНИК!B:D,3,0)</f>
        <v>ИНОМАРКИ</v>
      </c>
      <c r="K4586" s="69" t="str">
        <f>VLOOKUP(СВОД2023[[#This Row],[ФО]],СПРАВОЧНИК!H:P,2,0)</f>
        <v>Северо-Западный ФО</v>
      </c>
    </row>
    <row r="4587" spans="1:11" x14ac:dyDescent="0.2">
      <c r="A4587" t="s">
        <v>600</v>
      </c>
      <c r="B4587" t="s">
        <v>592</v>
      </c>
      <c r="C4587" s="1" t="s">
        <v>266</v>
      </c>
      <c r="D4587" s="1" t="s">
        <v>1529</v>
      </c>
      <c r="E4587" s="2">
        <v>6</v>
      </c>
      <c r="F4587" s="3">
        <v>4</v>
      </c>
      <c r="G4587" s="2">
        <v>25</v>
      </c>
      <c r="H4587" s="3">
        <v>24</v>
      </c>
      <c r="I4587" s="69" t="str">
        <f>VLOOKUP(C4587,СПРАВОЧНИК!B:D,2,0)</f>
        <v>ЯПОНИЯ</v>
      </c>
      <c r="J4587" s="69" t="str">
        <f>VLOOKUP(C4587,СПРАВОЧНИК!B:D,3,0)</f>
        <v>ИНОМАРКИ</v>
      </c>
      <c r="K4587" s="69" t="str">
        <f>VLOOKUP(СВОД2023[[#This Row],[ФО]],СПРАВОЧНИК!H:P,2,0)</f>
        <v>Северо-Западный ФО</v>
      </c>
    </row>
    <row r="4588" spans="1:11" x14ac:dyDescent="0.2">
      <c r="A4588" t="s">
        <v>600</v>
      </c>
      <c r="B4588" t="s">
        <v>592</v>
      </c>
      <c r="C4588" s="1" t="s">
        <v>266</v>
      </c>
      <c r="D4588" s="1" t="s">
        <v>1530</v>
      </c>
      <c r="E4588" s="2">
        <v>1</v>
      </c>
      <c r="F4588" s="3">
        <v>1</v>
      </c>
      <c r="G4588" s="2">
        <v>10</v>
      </c>
      <c r="H4588" s="3">
        <v>4</v>
      </c>
      <c r="I4588" s="69" t="str">
        <f>VLOOKUP(C4588,СПРАВОЧНИК!B:D,2,0)</f>
        <v>ЯПОНИЯ</v>
      </c>
      <c r="J4588" s="69" t="str">
        <f>VLOOKUP(C4588,СПРАВОЧНИК!B:D,3,0)</f>
        <v>ИНОМАРКИ</v>
      </c>
      <c r="K4588" s="69" t="str">
        <f>VLOOKUP(СВОД2023[[#This Row],[ФО]],СПРАВОЧНИК!H:P,2,0)</f>
        <v>Северо-Западный ФО</v>
      </c>
    </row>
    <row r="4589" spans="1:11" x14ac:dyDescent="0.2">
      <c r="A4589" t="s">
        <v>600</v>
      </c>
      <c r="B4589" t="s">
        <v>592</v>
      </c>
      <c r="C4589" s="1" t="s">
        <v>266</v>
      </c>
      <c r="D4589" s="1" t="s">
        <v>2187</v>
      </c>
      <c r="E4589" s="2"/>
      <c r="F4589" s="3"/>
      <c r="G4589" s="2">
        <v>3</v>
      </c>
      <c r="H4589" s="3"/>
      <c r="I4589" s="69" t="str">
        <f>VLOOKUP(C4589,СПРАВОЧНИК!B:D,2,0)</f>
        <v>ЯПОНИЯ</v>
      </c>
      <c r="J4589" s="69" t="str">
        <f>VLOOKUP(C4589,СПРАВОЧНИК!B:D,3,0)</f>
        <v>ИНОМАРКИ</v>
      </c>
      <c r="K4589" s="69" t="str">
        <f>VLOOKUP(СВОД2023[[#This Row],[ФО]],СПРАВОЧНИК!H:P,2,0)</f>
        <v>Северо-Западный ФО</v>
      </c>
    </row>
    <row r="4590" spans="1:11" x14ac:dyDescent="0.2">
      <c r="A4590" t="s">
        <v>600</v>
      </c>
      <c r="B4590" t="s">
        <v>592</v>
      </c>
      <c r="C4590" s="1" t="s">
        <v>266</v>
      </c>
      <c r="D4590" s="1" t="s">
        <v>1531</v>
      </c>
      <c r="E4590" s="2">
        <v>7</v>
      </c>
      <c r="F4590" s="3">
        <v>4</v>
      </c>
      <c r="G4590" s="2">
        <v>28</v>
      </c>
      <c r="H4590" s="3">
        <v>22</v>
      </c>
      <c r="I4590" s="69" t="str">
        <f>VLOOKUP(C4590,СПРАВОЧНИК!B:D,2,0)</f>
        <v>ЯПОНИЯ</v>
      </c>
      <c r="J4590" s="69" t="str">
        <f>VLOOKUP(C4590,СПРАВОЧНИК!B:D,3,0)</f>
        <v>ИНОМАРКИ</v>
      </c>
      <c r="K4590" s="69" t="str">
        <f>VLOOKUP(СВОД2023[[#This Row],[ФО]],СПРАВОЧНИК!H:P,2,0)</f>
        <v>Северо-Западный ФО</v>
      </c>
    </row>
    <row r="4591" spans="1:11" x14ac:dyDescent="0.2">
      <c r="A4591" t="s">
        <v>600</v>
      </c>
      <c r="B4591" t="s">
        <v>592</v>
      </c>
      <c r="C4591" s="1" t="s">
        <v>266</v>
      </c>
      <c r="D4591" s="1" t="s">
        <v>1532</v>
      </c>
      <c r="E4591" s="2">
        <v>8</v>
      </c>
      <c r="F4591" s="3">
        <v>4</v>
      </c>
      <c r="G4591" s="2">
        <v>57</v>
      </c>
      <c r="H4591" s="3">
        <v>34</v>
      </c>
      <c r="I4591" s="69" t="str">
        <f>VLOOKUP(C4591,СПРАВОЧНИК!B:D,2,0)</f>
        <v>ЯПОНИЯ</v>
      </c>
      <c r="J4591" s="69" t="str">
        <f>VLOOKUP(C4591,СПРАВОЧНИК!B:D,3,0)</f>
        <v>ИНОМАРКИ</v>
      </c>
      <c r="K4591" s="69" t="str">
        <f>VLOOKUP(СВОД2023[[#This Row],[ФО]],СПРАВОЧНИК!H:P,2,0)</f>
        <v>Северо-Западный ФО</v>
      </c>
    </row>
    <row r="4592" spans="1:11" x14ac:dyDescent="0.2">
      <c r="A4592" t="s">
        <v>600</v>
      </c>
      <c r="B4592" t="s">
        <v>592</v>
      </c>
      <c r="C4592" s="1" t="s">
        <v>266</v>
      </c>
      <c r="D4592" s="1" t="s">
        <v>1533</v>
      </c>
      <c r="E4592" s="2"/>
      <c r="F4592" s="3">
        <v>1</v>
      </c>
      <c r="G4592" s="2">
        <v>14</v>
      </c>
      <c r="H4592" s="3">
        <v>8</v>
      </c>
      <c r="I4592" s="69" t="str">
        <f>VLOOKUP(C4592,СПРАВОЧНИК!B:D,2,0)</f>
        <v>ЯПОНИЯ</v>
      </c>
      <c r="J4592" s="69" t="str">
        <f>VLOOKUP(C4592,СПРАВОЧНИК!B:D,3,0)</f>
        <v>ИНОМАРКИ</v>
      </c>
      <c r="K4592" s="69" t="str">
        <f>VLOOKUP(СВОД2023[[#This Row],[ФО]],СПРАВОЧНИК!H:P,2,0)</f>
        <v>Северо-Западный ФО</v>
      </c>
    </row>
    <row r="4593" spans="1:11" x14ac:dyDescent="0.2">
      <c r="A4593" t="s">
        <v>600</v>
      </c>
      <c r="B4593" t="s">
        <v>592</v>
      </c>
      <c r="C4593" s="1" t="s">
        <v>266</v>
      </c>
      <c r="D4593" s="1" t="s">
        <v>267</v>
      </c>
      <c r="E4593" s="2">
        <v>9</v>
      </c>
      <c r="F4593" s="3">
        <v>9</v>
      </c>
      <c r="G4593" s="2">
        <v>65</v>
      </c>
      <c r="H4593" s="3">
        <v>54</v>
      </c>
      <c r="I4593" s="69" t="str">
        <f>VLOOKUP(C4593,СПРАВОЧНИК!B:D,2,0)</f>
        <v>ЯПОНИЯ</v>
      </c>
      <c r="J4593" s="69" t="str">
        <f>VLOOKUP(C4593,СПРАВОЧНИК!B:D,3,0)</f>
        <v>ИНОМАРКИ</v>
      </c>
      <c r="K4593" s="69" t="str">
        <f>VLOOKUP(СВОД2023[[#This Row],[ФО]],СПРАВОЧНИК!H:P,2,0)</f>
        <v>Северо-Западный ФО</v>
      </c>
    </row>
    <row r="4594" spans="1:11" x14ac:dyDescent="0.2">
      <c r="A4594" t="s">
        <v>600</v>
      </c>
      <c r="B4594" t="s">
        <v>592</v>
      </c>
      <c r="C4594" s="1" t="s">
        <v>266</v>
      </c>
      <c r="D4594" s="1" t="s">
        <v>622</v>
      </c>
      <c r="E4594" s="2"/>
      <c r="F4594" s="3">
        <v>1</v>
      </c>
      <c r="G4594" s="2">
        <v>2</v>
      </c>
      <c r="H4594" s="3">
        <v>3</v>
      </c>
      <c r="I4594" s="69" t="str">
        <f>VLOOKUP(C4594,СПРАВОЧНИК!B:D,2,0)</f>
        <v>ЯПОНИЯ</v>
      </c>
      <c r="J4594" s="69" t="str">
        <f>VLOOKUP(C4594,СПРАВОЧНИК!B:D,3,0)</f>
        <v>ИНОМАРКИ</v>
      </c>
      <c r="K4594" s="69" t="str">
        <f>VLOOKUP(СВОД2023[[#This Row],[ФО]],СПРАВОЧНИК!H:P,2,0)</f>
        <v>Северо-Западный ФО</v>
      </c>
    </row>
    <row r="4595" spans="1:11" x14ac:dyDescent="0.2">
      <c r="A4595" t="s">
        <v>600</v>
      </c>
      <c r="B4595" t="s">
        <v>592</v>
      </c>
      <c r="C4595" s="1" t="s">
        <v>266</v>
      </c>
      <c r="D4595" s="1" t="s">
        <v>1534</v>
      </c>
      <c r="E4595" s="2">
        <v>4</v>
      </c>
      <c r="F4595" s="3">
        <v>3</v>
      </c>
      <c r="G4595" s="2">
        <v>16</v>
      </c>
      <c r="H4595" s="3">
        <v>9</v>
      </c>
      <c r="I4595" s="69" t="str">
        <f>VLOOKUP(C4595,СПРАВОЧНИК!B:D,2,0)</f>
        <v>ЯПОНИЯ</v>
      </c>
      <c r="J4595" s="69" t="str">
        <f>VLOOKUP(C4595,СПРАВОЧНИК!B:D,3,0)</f>
        <v>ИНОМАРКИ</v>
      </c>
      <c r="K4595" s="69" t="str">
        <f>VLOOKUP(СВОД2023[[#This Row],[ФО]],СПРАВОЧНИК!H:P,2,0)</f>
        <v>Северо-Западный ФО</v>
      </c>
    </row>
    <row r="4596" spans="1:11" x14ac:dyDescent="0.2">
      <c r="A4596" t="s">
        <v>600</v>
      </c>
      <c r="B4596" t="s">
        <v>592</v>
      </c>
      <c r="C4596" s="1" t="s">
        <v>266</v>
      </c>
      <c r="D4596" s="1" t="s">
        <v>1535</v>
      </c>
      <c r="E4596" s="2"/>
      <c r="F4596" s="3">
        <v>3</v>
      </c>
      <c r="G4596" s="2">
        <v>7</v>
      </c>
      <c r="H4596" s="3">
        <v>8</v>
      </c>
      <c r="I4596" s="69" t="str">
        <f>VLOOKUP(C4596,СПРАВОЧНИК!B:D,2,0)</f>
        <v>ЯПОНИЯ</v>
      </c>
      <c r="J4596" s="69" t="str">
        <f>VLOOKUP(C4596,СПРАВОЧНИК!B:D,3,0)</f>
        <v>ИНОМАРКИ</v>
      </c>
      <c r="K4596" s="69" t="str">
        <f>VLOOKUP(СВОД2023[[#This Row],[ФО]],СПРАВОЧНИК!H:P,2,0)</f>
        <v>Северо-Западный ФО</v>
      </c>
    </row>
    <row r="4597" spans="1:11" x14ac:dyDescent="0.2">
      <c r="A4597" t="s">
        <v>600</v>
      </c>
      <c r="B4597" t="s">
        <v>592</v>
      </c>
      <c r="C4597" s="1" t="s">
        <v>266</v>
      </c>
      <c r="D4597" s="1" t="s">
        <v>1536</v>
      </c>
      <c r="E4597" s="2"/>
      <c r="F4597" s="3">
        <v>1</v>
      </c>
      <c r="G4597" s="2">
        <v>2</v>
      </c>
      <c r="H4597" s="3">
        <v>4</v>
      </c>
      <c r="I4597" s="69" t="str">
        <f>VLOOKUP(C4597,СПРАВОЧНИК!B:D,2,0)</f>
        <v>ЯПОНИЯ</v>
      </c>
      <c r="J4597" s="69" t="str">
        <f>VLOOKUP(C4597,СПРАВОЧНИК!B:D,3,0)</f>
        <v>ИНОМАРКИ</v>
      </c>
      <c r="K4597" s="69" t="str">
        <f>VLOOKUP(СВОД2023[[#This Row],[ФО]],СПРАВОЧНИК!H:P,2,0)</f>
        <v>Северо-Западный ФО</v>
      </c>
    </row>
    <row r="4598" spans="1:11" x14ac:dyDescent="0.2">
      <c r="A4598" t="s">
        <v>600</v>
      </c>
      <c r="B4598" t="s">
        <v>592</v>
      </c>
      <c r="C4598" s="1" t="s">
        <v>266</v>
      </c>
      <c r="D4598" s="1" t="s">
        <v>268</v>
      </c>
      <c r="E4598" s="2">
        <v>21</v>
      </c>
      <c r="F4598" s="3">
        <v>22</v>
      </c>
      <c r="G4598" s="2">
        <v>151</v>
      </c>
      <c r="H4598" s="3">
        <v>109</v>
      </c>
      <c r="I4598" s="69" t="str">
        <f>VLOOKUP(C4598,СПРАВОЧНИК!B:D,2,0)</f>
        <v>ЯПОНИЯ</v>
      </c>
      <c r="J4598" s="69" t="str">
        <f>VLOOKUP(C4598,СПРАВОЧНИК!B:D,3,0)</f>
        <v>ИНОМАРКИ</v>
      </c>
      <c r="K4598" s="69" t="str">
        <f>VLOOKUP(СВОД2023[[#This Row],[ФО]],СПРАВОЧНИК!H:P,2,0)</f>
        <v>Северо-Западный ФО</v>
      </c>
    </row>
    <row r="4599" spans="1:11" x14ac:dyDescent="0.2">
      <c r="A4599" t="s">
        <v>600</v>
      </c>
      <c r="B4599" t="s">
        <v>592</v>
      </c>
      <c r="C4599" s="1" t="s">
        <v>266</v>
      </c>
      <c r="D4599" s="1" t="s">
        <v>269</v>
      </c>
      <c r="E4599" s="2"/>
      <c r="F4599" s="3"/>
      <c r="G4599" s="2">
        <v>2</v>
      </c>
      <c r="H4599" s="3"/>
      <c r="I4599" s="69" t="str">
        <f>VLOOKUP(C4599,СПРАВОЧНИК!B:D,2,0)</f>
        <v>ЯПОНИЯ</v>
      </c>
      <c r="J4599" s="69" t="str">
        <f>VLOOKUP(C4599,СПРАВОЧНИК!B:D,3,0)</f>
        <v>ИНОМАРКИ</v>
      </c>
      <c r="K4599" s="69" t="str">
        <f>VLOOKUP(СВОД2023[[#This Row],[ФО]],СПРАВОЧНИК!H:P,2,0)</f>
        <v>Северо-Западный ФО</v>
      </c>
    </row>
    <row r="4600" spans="1:11" x14ac:dyDescent="0.2">
      <c r="A4600" t="s">
        <v>600</v>
      </c>
      <c r="B4600" t="s">
        <v>592</v>
      </c>
      <c r="C4600" s="1" t="s">
        <v>266</v>
      </c>
      <c r="D4600" s="1" t="s">
        <v>270</v>
      </c>
      <c r="E4600" s="2">
        <v>14</v>
      </c>
      <c r="F4600" s="3">
        <v>3</v>
      </c>
      <c r="G4600" s="2">
        <v>48</v>
      </c>
      <c r="H4600" s="3">
        <v>33</v>
      </c>
      <c r="I4600" s="69" t="str">
        <f>VLOOKUP(C4600,СПРАВОЧНИК!B:D,2,0)</f>
        <v>ЯПОНИЯ</v>
      </c>
      <c r="J4600" s="69" t="str">
        <f>VLOOKUP(C4600,СПРАВОЧНИК!B:D,3,0)</f>
        <v>ИНОМАРКИ</v>
      </c>
      <c r="K4600" s="69" t="str">
        <f>VLOOKUP(СВОД2023[[#This Row],[ФО]],СПРАВОЧНИК!H:P,2,0)</f>
        <v>Северо-Западный ФО</v>
      </c>
    </row>
    <row r="4601" spans="1:11" x14ac:dyDescent="0.2">
      <c r="A4601" t="s">
        <v>600</v>
      </c>
      <c r="B4601" t="s">
        <v>592</v>
      </c>
      <c r="C4601" s="1" t="s">
        <v>266</v>
      </c>
      <c r="D4601" s="1" t="s">
        <v>1537</v>
      </c>
      <c r="E4601" s="2">
        <v>60</v>
      </c>
      <c r="F4601" s="3">
        <v>54</v>
      </c>
      <c r="G4601" s="2">
        <v>391</v>
      </c>
      <c r="H4601" s="3">
        <v>347</v>
      </c>
      <c r="I4601" s="69" t="str">
        <f>VLOOKUP(C4601,СПРАВОЧНИК!B:D,2,0)</f>
        <v>ЯПОНИЯ</v>
      </c>
      <c r="J4601" s="69" t="str">
        <f>VLOOKUP(C4601,СПРАВОЧНИК!B:D,3,0)</f>
        <v>ИНОМАРКИ</v>
      </c>
      <c r="K4601" s="69" t="str">
        <f>VLOOKUP(СВОД2023[[#This Row],[ФО]],СПРАВОЧНИК!H:P,2,0)</f>
        <v>Северо-Западный ФО</v>
      </c>
    </row>
    <row r="4602" spans="1:11" x14ac:dyDescent="0.2">
      <c r="A4602" t="s">
        <v>600</v>
      </c>
      <c r="B4602" t="s">
        <v>592</v>
      </c>
      <c r="C4602" s="1" t="s">
        <v>266</v>
      </c>
      <c r="D4602" s="1" t="s">
        <v>271</v>
      </c>
      <c r="E4602" s="2">
        <v>19</v>
      </c>
      <c r="F4602" s="3">
        <v>20</v>
      </c>
      <c r="G4602" s="2">
        <v>108</v>
      </c>
      <c r="H4602" s="3">
        <v>107</v>
      </c>
      <c r="I4602" s="69" t="str">
        <f>VLOOKUP(C4602,СПРАВОЧНИК!B:D,2,0)</f>
        <v>ЯПОНИЯ</v>
      </c>
      <c r="J4602" s="69" t="str">
        <f>VLOOKUP(C4602,СПРАВОЧНИК!B:D,3,0)</f>
        <v>ИНОМАРКИ</v>
      </c>
      <c r="K4602" s="69" t="str">
        <f>VLOOKUP(СВОД2023[[#This Row],[ФО]],СПРАВОЧНИК!H:P,2,0)</f>
        <v>Северо-Западный ФО</v>
      </c>
    </row>
    <row r="4603" spans="1:11" x14ac:dyDescent="0.2">
      <c r="A4603" t="s">
        <v>600</v>
      </c>
      <c r="B4603" t="s">
        <v>592</v>
      </c>
      <c r="C4603" s="1" t="s">
        <v>272</v>
      </c>
      <c r="D4603" s="1" t="s">
        <v>1538</v>
      </c>
      <c r="E4603" s="2">
        <v>34</v>
      </c>
      <c r="F4603" s="3">
        <v>7</v>
      </c>
      <c r="G4603" s="2">
        <v>113</v>
      </c>
      <c r="H4603" s="3">
        <v>69</v>
      </c>
      <c r="I4603" s="69" t="str">
        <f>VLOOKUP(C4603,СПРАВОЧНИК!B:D,2,0)</f>
        <v>ИРАН</v>
      </c>
      <c r="J4603" s="69" t="str">
        <f>VLOOKUP(C4603,СПРАВОЧНИК!B:D,3,0)</f>
        <v>ИНОМАРКИ</v>
      </c>
      <c r="K4603" s="69" t="str">
        <f>VLOOKUP(СВОД2023[[#This Row],[ФО]],СПРАВОЧНИК!H:P,2,0)</f>
        <v>Северо-Западный ФО</v>
      </c>
    </row>
    <row r="4604" spans="1:11" x14ac:dyDescent="0.2">
      <c r="A4604" t="s">
        <v>600</v>
      </c>
      <c r="B4604" t="s">
        <v>592</v>
      </c>
      <c r="C4604" s="1" t="s">
        <v>274</v>
      </c>
      <c r="D4604" s="1" t="s">
        <v>1264</v>
      </c>
      <c r="E4604" s="2"/>
      <c r="F4604" s="3"/>
      <c r="G4604" s="2">
        <v>1</v>
      </c>
      <c r="H4604" s="3"/>
      <c r="I4604" s="69" t="str">
        <f>VLOOKUP(C4604,СПРАВОЧНИК!B:D,2,0)</f>
        <v>ЯПОНИЯ</v>
      </c>
      <c r="J4604" s="69" t="str">
        <f>VLOOKUP(C4604,СПРАВОЧНИК!B:D,3,0)</f>
        <v>ИНОМАРКИ</v>
      </c>
      <c r="K4604" s="69" t="str">
        <f>VLOOKUP(СВОД2023[[#This Row],[ФО]],СПРАВОЧНИК!H:P,2,0)</f>
        <v>Северо-Западный ФО</v>
      </c>
    </row>
    <row r="4605" spans="1:11" x14ac:dyDescent="0.2">
      <c r="A4605" t="s">
        <v>600</v>
      </c>
      <c r="B4605" t="s">
        <v>592</v>
      </c>
      <c r="C4605" s="1" t="s">
        <v>274</v>
      </c>
      <c r="D4605" s="1" t="s">
        <v>1540</v>
      </c>
      <c r="E4605" s="2"/>
      <c r="F4605" s="3"/>
      <c r="G4605" s="2">
        <v>2</v>
      </c>
      <c r="H4605" s="3"/>
      <c r="I4605" s="69" t="str">
        <f>VLOOKUP(C4605,СПРАВОЧНИК!B:D,2,0)</f>
        <v>ЯПОНИЯ</v>
      </c>
      <c r="J4605" s="69" t="str">
        <f>VLOOKUP(C4605,СПРАВОЧНИК!B:D,3,0)</f>
        <v>ИНОМАРКИ</v>
      </c>
      <c r="K4605" s="69" t="str">
        <f>VLOOKUP(СВОД2023[[#This Row],[ФО]],СПРАВОЧНИК!H:P,2,0)</f>
        <v>Северо-Западный ФО</v>
      </c>
    </row>
    <row r="4606" spans="1:11" x14ac:dyDescent="0.2">
      <c r="A4606" t="s">
        <v>600</v>
      </c>
      <c r="B4606" t="s">
        <v>592</v>
      </c>
      <c r="C4606" s="1" t="s">
        <v>274</v>
      </c>
      <c r="D4606" s="1" t="s">
        <v>1541</v>
      </c>
      <c r="E4606" s="2"/>
      <c r="F4606" s="3">
        <v>1</v>
      </c>
      <c r="G4606" s="2">
        <v>2</v>
      </c>
      <c r="H4606" s="3">
        <v>2</v>
      </c>
      <c r="I4606" s="69" t="str">
        <f>VLOOKUP(C4606,СПРАВОЧНИК!B:D,2,0)</f>
        <v>ЯПОНИЯ</v>
      </c>
      <c r="J4606" s="69" t="str">
        <f>VLOOKUP(C4606,СПРАВОЧНИК!B:D,3,0)</f>
        <v>ИНОМАРКИ</v>
      </c>
      <c r="K4606" s="69" t="str">
        <f>VLOOKUP(СВОД2023[[#This Row],[ФО]],СПРАВОЧНИК!H:P,2,0)</f>
        <v>Северо-Западный ФО</v>
      </c>
    </row>
    <row r="4607" spans="1:11" x14ac:dyDescent="0.2">
      <c r="A4607" t="s">
        <v>600</v>
      </c>
      <c r="B4607" t="s">
        <v>592</v>
      </c>
      <c r="C4607" s="1" t="s">
        <v>274</v>
      </c>
      <c r="D4607" s="1" t="s">
        <v>1542</v>
      </c>
      <c r="E4607" s="2">
        <v>1</v>
      </c>
      <c r="F4607" s="3"/>
      <c r="G4607" s="2">
        <v>2</v>
      </c>
      <c r="H4607" s="3"/>
      <c r="I4607" s="69" t="str">
        <f>VLOOKUP(C4607,СПРАВОЧНИК!B:D,2,0)</f>
        <v>ЯПОНИЯ</v>
      </c>
      <c r="J4607" s="69" t="str">
        <f>VLOOKUP(C4607,СПРАВОЧНИК!B:D,3,0)</f>
        <v>ИНОМАРКИ</v>
      </c>
      <c r="K4607" s="69" t="str">
        <f>VLOOKUP(СВОД2023[[#This Row],[ФО]],СПРАВОЧНИК!H:P,2,0)</f>
        <v>Северо-Западный ФО</v>
      </c>
    </row>
    <row r="4608" spans="1:11" x14ac:dyDescent="0.2">
      <c r="A4608" t="s">
        <v>600</v>
      </c>
      <c r="B4608" t="s">
        <v>592</v>
      </c>
      <c r="C4608" s="1" t="s">
        <v>274</v>
      </c>
      <c r="D4608" s="1" t="s">
        <v>275</v>
      </c>
      <c r="E4608" s="2"/>
      <c r="F4608" s="3">
        <v>1</v>
      </c>
      <c r="G4608" s="2">
        <v>1</v>
      </c>
      <c r="H4608" s="3">
        <v>3</v>
      </c>
      <c r="I4608" s="69" t="str">
        <f>VLOOKUP(C4608,СПРАВОЧНИК!B:D,2,0)</f>
        <v>ЯПОНИЯ</v>
      </c>
      <c r="J4608" s="69" t="str">
        <f>VLOOKUP(C4608,СПРАВОЧНИК!B:D,3,0)</f>
        <v>ИНОМАРКИ</v>
      </c>
      <c r="K4608" s="69" t="str">
        <f>VLOOKUP(СВОД2023[[#This Row],[ФО]],СПРАВОЧНИК!H:P,2,0)</f>
        <v>Северо-Западный ФО</v>
      </c>
    </row>
    <row r="4609" spans="1:11" x14ac:dyDescent="0.2">
      <c r="A4609" t="s">
        <v>600</v>
      </c>
      <c r="B4609" t="s">
        <v>592</v>
      </c>
      <c r="C4609" s="1" t="s">
        <v>274</v>
      </c>
      <c r="D4609" s="1" t="s">
        <v>1544</v>
      </c>
      <c r="E4609" s="2"/>
      <c r="F4609" s="3"/>
      <c r="G4609" s="2">
        <v>1</v>
      </c>
      <c r="H4609" s="3">
        <v>1</v>
      </c>
      <c r="I4609" s="69" t="str">
        <f>VLOOKUP(C4609,СПРАВОЧНИК!B:D,2,0)</f>
        <v>ЯПОНИЯ</v>
      </c>
      <c r="J4609" s="69" t="str">
        <f>VLOOKUP(C4609,СПРАВОЧНИК!B:D,3,0)</f>
        <v>ИНОМАРКИ</v>
      </c>
      <c r="K4609" s="69" t="str">
        <f>VLOOKUP(СВОД2023[[#This Row],[ФО]],СПРАВОЧНИК!H:P,2,0)</f>
        <v>Северо-Западный ФО</v>
      </c>
    </row>
    <row r="4610" spans="1:11" x14ac:dyDescent="0.2">
      <c r="A4610" t="s">
        <v>600</v>
      </c>
      <c r="B4610" t="s">
        <v>592</v>
      </c>
      <c r="C4610" s="1" t="s">
        <v>274</v>
      </c>
      <c r="D4610" s="1" t="s">
        <v>1545</v>
      </c>
      <c r="E4610" s="2">
        <v>1</v>
      </c>
      <c r="F4610" s="3">
        <v>1</v>
      </c>
      <c r="G4610" s="2">
        <v>5</v>
      </c>
      <c r="H4610" s="3">
        <v>10</v>
      </c>
      <c r="I4610" s="69" t="str">
        <f>VLOOKUP(C4610,СПРАВОЧНИК!B:D,2,0)</f>
        <v>ЯПОНИЯ</v>
      </c>
      <c r="J4610" s="69" t="str">
        <f>VLOOKUP(C4610,СПРАВОЧНИК!B:D,3,0)</f>
        <v>ИНОМАРКИ</v>
      </c>
      <c r="K4610" s="69" t="str">
        <f>VLOOKUP(СВОД2023[[#This Row],[ФО]],СПРАВОЧНИК!H:P,2,0)</f>
        <v>Северо-Западный ФО</v>
      </c>
    </row>
    <row r="4611" spans="1:11" x14ac:dyDescent="0.2">
      <c r="A4611" t="s">
        <v>600</v>
      </c>
      <c r="B4611" t="s">
        <v>592</v>
      </c>
      <c r="C4611" s="1" t="s">
        <v>274</v>
      </c>
      <c r="D4611" s="1" t="s">
        <v>1546</v>
      </c>
      <c r="E4611" s="2"/>
      <c r="F4611" s="3">
        <v>3</v>
      </c>
      <c r="G4611" s="2">
        <v>5</v>
      </c>
      <c r="H4611" s="3">
        <v>11</v>
      </c>
      <c r="I4611" s="69" t="str">
        <f>VLOOKUP(C4611,СПРАВОЧНИК!B:D,2,0)</f>
        <v>ЯПОНИЯ</v>
      </c>
      <c r="J4611" s="69" t="str">
        <f>VLOOKUP(C4611,СПРАВОЧНИК!B:D,3,0)</f>
        <v>ИНОМАРКИ</v>
      </c>
      <c r="K4611" s="69" t="str">
        <f>VLOOKUP(СВОД2023[[#This Row],[ФО]],СПРАВОЧНИК!H:P,2,0)</f>
        <v>Северо-Западный ФО</v>
      </c>
    </row>
    <row r="4612" spans="1:11" x14ac:dyDescent="0.2">
      <c r="A4612" t="s">
        <v>600</v>
      </c>
      <c r="B4612" t="s">
        <v>592</v>
      </c>
      <c r="C4612" s="1" t="s">
        <v>274</v>
      </c>
      <c r="D4612" s="1" t="s">
        <v>1547</v>
      </c>
      <c r="E4612" s="2"/>
      <c r="F4612" s="3"/>
      <c r="G4612" s="2">
        <v>2</v>
      </c>
      <c r="H4612" s="3"/>
      <c r="I4612" s="69" t="str">
        <f>VLOOKUP(C4612,СПРАВОЧНИК!B:D,2,0)</f>
        <v>ЯПОНИЯ</v>
      </c>
      <c r="J4612" s="69" t="str">
        <f>VLOOKUP(C4612,СПРАВОЧНИК!B:D,3,0)</f>
        <v>ИНОМАРКИ</v>
      </c>
      <c r="K4612" s="69" t="str">
        <f>VLOOKUP(СВОД2023[[#This Row],[ФО]],СПРАВОЧНИК!H:P,2,0)</f>
        <v>Северо-Западный ФО</v>
      </c>
    </row>
    <row r="4613" spans="1:11" x14ac:dyDescent="0.2">
      <c r="A4613" t="s">
        <v>600</v>
      </c>
      <c r="B4613" t="s">
        <v>592</v>
      </c>
      <c r="C4613" s="1" t="s">
        <v>1054</v>
      </c>
      <c r="D4613" s="1" t="s">
        <v>1549</v>
      </c>
      <c r="E4613" s="2">
        <v>3</v>
      </c>
      <c r="F4613" s="3"/>
      <c r="G4613" s="2">
        <v>12</v>
      </c>
      <c r="H4613" s="3">
        <v>8</v>
      </c>
      <c r="I4613" s="69" t="str">
        <f>VLOOKUP(C4613,СПРАВОЧНИК!B:D,2,0)</f>
        <v>РОССИЯ</v>
      </c>
      <c r="J4613" s="69" t="str">
        <f>VLOOKUP(C4613,СПРАВОЧНИК!B:D,3,0)</f>
        <v>ОТЕЧЕСТВЕННЫЕ</v>
      </c>
      <c r="K4613" s="69" t="str">
        <f>VLOOKUP(СВОД2023[[#This Row],[ФО]],СПРАВОЧНИК!H:P,2,0)</f>
        <v>Северо-Западный ФО</v>
      </c>
    </row>
    <row r="4614" spans="1:11" x14ac:dyDescent="0.2">
      <c r="A4614" t="s">
        <v>600</v>
      </c>
      <c r="B4614" t="s">
        <v>592</v>
      </c>
      <c r="C4614" s="1" t="s">
        <v>1054</v>
      </c>
      <c r="D4614" s="1" t="s">
        <v>1550</v>
      </c>
      <c r="E4614" s="2">
        <v>57</v>
      </c>
      <c r="F4614" s="3">
        <v>54</v>
      </c>
      <c r="G4614" s="2">
        <v>323</v>
      </c>
      <c r="H4614" s="3">
        <v>268</v>
      </c>
      <c r="I4614" s="69" t="str">
        <f>VLOOKUP(C4614,СПРАВОЧНИК!B:D,2,0)</f>
        <v>РОССИЯ</v>
      </c>
      <c r="J4614" s="69" t="str">
        <f>VLOOKUP(C4614,СПРАВОЧНИК!B:D,3,0)</f>
        <v>ОТЕЧЕСТВЕННЫЕ</v>
      </c>
      <c r="K4614" s="69" t="str">
        <f>VLOOKUP(СВОД2023[[#This Row],[ФО]],СПРАВОЧНИК!H:P,2,0)</f>
        <v>Северо-Западный ФО</v>
      </c>
    </row>
    <row r="4615" spans="1:11" x14ac:dyDescent="0.2">
      <c r="A4615" t="s">
        <v>600</v>
      </c>
      <c r="B4615" t="s">
        <v>592</v>
      </c>
      <c r="C4615" s="1" t="s">
        <v>1054</v>
      </c>
      <c r="D4615" s="1" t="s">
        <v>2432</v>
      </c>
      <c r="E4615" s="2"/>
      <c r="F4615" s="3"/>
      <c r="G4615" s="2">
        <v>2</v>
      </c>
      <c r="H4615" s="3"/>
      <c r="I4615" s="69" t="str">
        <f>VLOOKUP(C4615,СПРАВОЧНИК!B:D,2,0)</f>
        <v>РОССИЯ</v>
      </c>
      <c r="J4615" s="69" t="str">
        <f>VLOOKUP(C4615,СПРАВОЧНИК!B:D,3,0)</f>
        <v>ОТЕЧЕСТВЕННЫЕ</v>
      </c>
      <c r="K4615" s="69" t="str">
        <f>VLOOKUP(СВОД2023[[#This Row],[ФО]],СПРАВОЧНИК!H:P,2,0)</f>
        <v>Северо-Западный ФО</v>
      </c>
    </row>
    <row r="4616" spans="1:11" x14ac:dyDescent="0.2">
      <c r="A4616" t="s">
        <v>600</v>
      </c>
      <c r="B4616" t="s">
        <v>592</v>
      </c>
      <c r="C4616" s="1" t="s">
        <v>276</v>
      </c>
      <c r="D4616" s="1" t="s">
        <v>1551</v>
      </c>
      <c r="E4616" s="2"/>
      <c r="F4616" s="3">
        <v>1</v>
      </c>
      <c r="G4616" s="2"/>
      <c r="H4616" s="3">
        <v>1</v>
      </c>
      <c r="I4616" s="69" t="str">
        <f>VLOOKUP(C4616,СПРАВОЧНИК!B:D,2,0)</f>
        <v>КИТАЙ</v>
      </c>
      <c r="J4616" s="69" t="str">
        <f>VLOOKUP(C4616,СПРАВОЧНИК!B:D,3,0)</f>
        <v>ИНОМАРКИ</v>
      </c>
      <c r="K4616" s="69" t="str">
        <f>VLOOKUP(СВОД2023[[#This Row],[ФО]],СПРАВОЧНИК!H:P,2,0)</f>
        <v>Северо-Западный ФО</v>
      </c>
    </row>
    <row r="4617" spans="1:11" x14ac:dyDescent="0.2">
      <c r="A4617" t="s">
        <v>600</v>
      </c>
      <c r="B4617" t="s">
        <v>592</v>
      </c>
      <c r="C4617" s="1" t="s">
        <v>276</v>
      </c>
      <c r="D4617" s="1" t="s">
        <v>2191</v>
      </c>
      <c r="E4617" s="2"/>
      <c r="F4617" s="3">
        <v>2</v>
      </c>
      <c r="G4617" s="2">
        <v>4</v>
      </c>
      <c r="H4617" s="3">
        <v>2</v>
      </c>
      <c r="I4617" s="69" t="str">
        <f>VLOOKUP(C4617,СПРАВОЧНИК!B:D,2,0)</f>
        <v>КИТАЙ</v>
      </c>
      <c r="J4617" s="69" t="str">
        <f>VLOOKUP(C4617,СПРАВОЧНИК!B:D,3,0)</f>
        <v>ИНОМАРКИ</v>
      </c>
      <c r="K4617" s="69" t="str">
        <f>VLOOKUP(СВОД2023[[#This Row],[ФО]],СПРАВОЧНИК!H:P,2,0)</f>
        <v>Северо-Западный ФО</v>
      </c>
    </row>
    <row r="4618" spans="1:11" x14ac:dyDescent="0.2">
      <c r="A4618" t="s">
        <v>600</v>
      </c>
      <c r="B4618" t="s">
        <v>592</v>
      </c>
      <c r="C4618" s="1" t="s">
        <v>276</v>
      </c>
      <c r="D4618" s="1" t="s">
        <v>279</v>
      </c>
      <c r="E4618" s="2">
        <v>30</v>
      </c>
      <c r="F4618" s="3">
        <v>1</v>
      </c>
      <c r="G4618" s="2">
        <v>99</v>
      </c>
      <c r="H4618" s="3">
        <v>3</v>
      </c>
      <c r="I4618" s="69" t="str">
        <f>VLOOKUP(C4618,СПРАВОЧНИК!B:D,2,0)</f>
        <v>КИТАЙ</v>
      </c>
      <c r="J4618" s="69" t="str">
        <f>VLOOKUP(C4618,СПРАВОЧНИК!B:D,3,0)</f>
        <v>ИНОМАРКИ</v>
      </c>
      <c r="K4618" s="69" t="str">
        <f>VLOOKUP(СВОД2023[[#This Row],[ФО]],СПРАВОЧНИК!H:P,2,0)</f>
        <v>Северо-Западный ФО</v>
      </c>
    </row>
    <row r="4619" spans="1:11" x14ac:dyDescent="0.2">
      <c r="A4619" t="s">
        <v>600</v>
      </c>
      <c r="B4619" t="s">
        <v>592</v>
      </c>
      <c r="C4619" s="1" t="s">
        <v>276</v>
      </c>
      <c r="D4619" s="1" t="s">
        <v>280</v>
      </c>
      <c r="E4619" s="2">
        <v>1</v>
      </c>
      <c r="F4619" s="3"/>
      <c r="G4619" s="2">
        <v>1</v>
      </c>
      <c r="H4619" s="3"/>
      <c r="I4619" s="69" t="str">
        <f>VLOOKUP(C4619,СПРАВОЧНИК!B:D,2,0)</f>
        <v>КИТАЙ</v>
      </c>
      <c r="J4619" s="69" t="str">
        <f>VLOOKUP(C4619,СПРАВОЧНИК!B:D,3,0)</f>
        <v>ИНОМАРКИ</v>
      </c>
      <c r="K4619" s="69" t="str">
        <f>VLOOKUP(СВОД2023[[#This Row],[ФО]],СПРАВОЧНИК!H:P,2,0)</f>
        <v>Северо-Западный ФО</v>
      </c>
    </row>
    <row r="4620" spans="1:11" x14ac:dyDescent="0.2">
      <c r="A4620" t="s">
        <v>600</v>
      </c>
      <c r="B4620" t="s">
        <v>592</v>
      </c>
      <c r="C4620" s="1" t="s">
        <v>276</v>
      </c>
      <c r="D4620" s="1" t="s">
        <v>282</v>
      </c>
      <c r="E4620" s="2">
        <v>3</v>
      </c>
      <c r="F4620" s="3"/>
      <c r="G4620" s="2">
        <v>3</v>
      </c>
      <c r="H4620" s="3">
        <v>1</v>
      </c>
      <c r="I4620" s="69" t="str">
        <f>VLOOKUP(C4620,СПРАВОЧНИК!B:D,2,0)</f>
        <v>КИТАЙ</v>
      </c>
      <c r="J4620" s="69" t="str">
        <f>VLOOKUP(C4620,СПРАВОЧНИК!B:D,3,0)</f>
        <v>ИНОМАРКИ</v>
      </c>
      <c r="K4620" s="69" t="str">
        <f>VLOOKUP(СВОД2023[[#This Row],[ФО]],СПРАВОЧНИК!H:P,2,0)</f>
        <v>Северо-Западный ФО</v>
      </c>
    </row>
    <row r="4621" spans="1:11" x14ac:dyDescent="0.2">
      <c r="A4621" t="s">
        <v>600</v>
      </c>
      <c r="B4621" t="s">
        <v>592</v>
      </c>
      <c r="C4621" s="1" t="s">
        <v>276</v>
      </c>
      <c r="D4621" s="1" t="s">
        <v>2193</v>
      </c>
      <c r="E4621" s="2"/>
      <c r="F4621" s="3"/>
      <c r="G4621" s="2">
        <v>1</v>
      </c>
      <c r="H4621" s="3"/>
      <c r="I4621" s="69" t="str">
        <f>VLOOKUP(C4621,СПРАВОЧНИК!B:D,2,0)</f>
        <v>КИТАЙ</v>
      </c>
      <c r="J4621" s="69" t="str">
        <f>VLOOKUP(C4621,СПРАВОЧНИК!B:D,3,0)</f>
        <v>ИНОМАРКИ</v>
      </c>
      <c r="K4621" s="69" t="str">
        <f>VLOOKUP(СВОД2023[[#This Row],[ФО]],СПРАВОЧНИК!H:P,2,0)</f>
        <v>Северо-Западный ФО</v>
      </c>
    </row>
    <row r="4622" spans="1:11" x14ac:dyDescent="0.2">
      <c r="A4622" t="s">
        <v>600</v>
      </c>
      <c r="B4622" t="s">
        <v>592</v>
      </c>
      <c r="C4622" s="1" t="s">
        <v>276</v>
      </c>
      <c r="D4622" s="1" t="s">
        <v>283</v>
      </c>
      <c r="E4622" s="2">
        <v>1</v>
      </c>
      <c r="F4622" s="3"/>
      <c r="G4622" s="2">
        <v>6</v>
      </c>
      <c r="H4622" s="3">
        <v>2</v>
      </c>
      <c r="I4622" s="69" t="str">
        <f>VLOOKUP(C4622,СПРАВОЧНИК!B:D,2,0)</f>
        <v>КИТАЙ</v>
      </c>
      <c r="J4622" s="69" t="str">
        <f>VLOOKUP(C4622,СПРАВОЧНИК!B:D,3,0)</f>
        <v>ИНОМАРКИ</v>
      </c>
      <c r="K4622" s="69" t="str">
        <f>VLOOKUP(СВОД2023[[#This Row],[ФО]],СПРАВОЧНИК!H:P,2,0)</f>
        <v>Северо-Западный ФО</v>
      </c>
    </row>
    <row r="4623" spans="1:11" x14ac:dyDescent="0.2">
      <c r="A4623" t="s">
        <v>600</v>
      </c>
      <c r="B4623" t="s">
        <v>592</v>
      </c>
      <c r="C4623" s="1" t="s">
        <v>276</v>
      </c>
      <c r="D4623" s="1" t="s">
        <v>284</v>
      </c>
      <c r="E4623" s="2"/>
      <c r="F4623" s="3"/>
      <c r="G4623" s="2">
        <v>1</v>
      </c>
      <c r="H4623" s="3"/>
      <c r="I4623" s="69" t="str">
        <f>VLOOKUP(C4623,СПРАВОЧНИК!B:D,2,0)</f>
        <v>КИТАЙ</v>
      </c>
      <c r="J4623" s="69" t="str">
        <f>VLOOKUP(C4623,СПРАВОЧНИК!B:D,3,0)</f>
        <v>ИНОМАРКИ</v>
      </c>
      <c r="K4623" s="69" t="str">
        <f>VLOOKUP(СВОД2023[[#This Row],[ФО]],СПРАВОЧНИК!H:P,2,0)</f>
        <v>Северо-Западный ФО</v>
      </c>
    </row>
    <row r="4624" spans="1:11" x14ac:dyDescent="0.2">
      <c r="A4624" t="s">
        <v>600</v>
      </c>
      <c r="B4624" t="s">
        <v>592</v>
      </c>
      <c r="C4624" s="1" t="s">
        <v>276</v>
      </c>
      <c r="D4624" s="1" t="s">
        <v>2194</v>
      </c>
      <c r="E4624" s="2"/>
      <c r="F4624" s="3"/>
      <c r="G4624" s="2">
        <v>1</v>
      </c>
      <c r="H4624" s="3">
        <v>1</v>
      </c>
      <c r="I4624" s="69" t="str">
        <f>VLOOKUP(C4624,СПРАВОЧНИК!B:D,2,0)</f>
        <v>КИТАЙ</v>
      </c>
      <c r="J4624" s="69" t="str">
        <f>VLOOKUP(C4624,СПРАВОЧНИК!B:D,3,0)</f>
        <v>ИНОМАРКИ</v>
      </c>
      <c r="K4624" s="69" t="str">
        <f>VLOOKUP(СВОД2023[[#This Row],[ФО]],СПРАВОЧНИК!H:P,2,0)</f>
        <v>Северо-Западный ФО</v>
      </c>
    </row>
    <row r="4625" spans="1:11" x14ac:dyDescent="0.2">
      <c r="A4625" t="s">
        <v>600</v>
      </c>
      <c r="B4625" t="s">
        <v>592</v>
      </c>
      <c r="C4625" s="1" t="s">
        <v>285</v>
      </c>
      <c r="D4625" s="1" t="s">
        <v>286</v>
      </c>
      <c r="E4625" s="2">
        <v>7</v>
      </c>
      <c r="F4625" s="3">
        <v>5</v>
      </c>
      <c r="G4625" s="2">
        <v>43</v>
      </c>
      <c r="H4625" s="3">
        <v>32</v>
      </c>
      <c r="I4625" s="69" t="str">
        <f>VLOOKUP(C4625,СПРАВОЧНИК!B:D,2,0)</f>
        <v>ЕВРОПА</v>
      </c>
      <c r="J4625" s="69" t="str">
        <f>VLOOKUP(C4625,СПРАВОЧНИК!B:D,3,0)</f>
        <v>ИНОМАРКИ</v>
      </c>
      <c r="K4625" s="69" t="str">
        <f>VLOOKUP(СВОД2023[[#This Row],[ФО]],СПРАВОЧНИК!H:P,2,0)</f>
        <v>Северо-Западный ФО</v>
      </c>
    </row>
    <row r="4626" spans="1:11" x14ac:dyDescent="0.2">
      <c r="A4626" t="s">
        <v>600</v>
      </c>
      <c r="B4626" t="s">
        <v>592</v>
      </c>
      <c r="C4626" s="1" t="s">
        <v>285</v>
      </c>
      <c r="D4626" s="1" t="s">
        <v>287</v>
      </c>
      <c r="E4626" s="2">
        <v>26</v>
      </c>
      <c r="F4626" s="3">
        <v>20</v>
      </c>
      <c r="G4626" s="2">
        <v>142</v>
      </c>
      <c r="H4626" s="3">
        <v>89</v>
      </c>
      <c r="I4626" s="69" t="str">
        <f>VLOOKUP(C4626,СПРАВОЧНИК!B:D,2,0)</f>
        <v>ЕВРОПА</v>
      </c>
      <c r="J4626" s="69" t="str">
        <f>VLOOKUP(C4626,СПРАВОЧНИК!B:D,3,0)</f>
        <v>ИНОМАРКИ</v>
      </c>
      <c r="K4626" s="69" t="str">
        <f>VLOOKUP(СВОД2023[[#This Row],[ФО]],СПРАВОЧНИК!H:P,2,0)</f>
        <v>Северо-Западный ФО</v>
      </c>
    </row>
    <row r="4627" spans="1:11" x14ac:dyDescent="0.2">
      <c r="A4627" t="s">
        <v>600</v>
      </c>
      <c r="B4627" t="s">
        <v>592</v>
      </c>
      <c r="C4627" s="1" t="s">
        <v>285</v>
      </c>
      <c r="D4627" s="1" t="s">
        <v>288</v>
      </c>
      <c r="E4627" s="2">
        <v>4</v>
      </c>
      <c r="F4627" s="3">
        <v>1</v>
      </c>
      <c r="G4627" s="2">
        <v>13</v>
      </c>
      <c r="H4627" s="3">
        <v>4</v>
      </c>
      <c r="I4627" s="69" t="str">
        <f>VLOOKUP(C4627,СПРАВОЧНИК!B:D,2,0)</f>
        <v>ЕВРОПА</v>
      </c>
      <c r="J4627" s="69" t="str">
        <f>VLOOKUP(C4627,СПРАВОЧНИК!B:D,3,0)</f>
        <v>ИНОМАРКИ</v>
      </c>
      <c r="K4627" s="69" t="str">
        <f>VLOOKUP(СВОД2023[[#This Row],[ФО]],СПРАВОЧНИК!H:P,2,0)</f>
        <v>Северо-Западный ФО</v>
      </c>
    </row>
    <row r="4628" spans="1:11" x14ac:dyDescent="0.2">
      <c r="A4628" t="s">
        <v>600</v>
      </c>
      <c r="B4628" t="s">
        <v>592</v>
      </c>
      <c r="C4628" s="1" t="s">
        <v>285</v>
      </c>
      <c r="D4628" s="1" t="s">
        <v>289</v>
      </c>
      <c r="E4628" s="2"/>
      <c r="F4628" s="3"/>
      <c r="G4628" s="2">
        <v>3</v>
      </c>
      <c r="H4628" s="3">
        <v>3</v>
      </c>
      <c r="I4628" s="69" t="str">
        <f>VLOOKUP(C4628,СПРАВОЧНИК!B:D,2,0)</f>
        <v>ЕВРОПА</v>
      </c>
      <c r="J4628" s="69" t="str">
        <f>VLOOKUP(C4628,СПРАВОЧНИК!B:D,3,0)</f>
        <v>ИНОМАРКИ</v>
      </c>
      <c r="K4628" s="69" t="str">
        <f>VLOOKUP(СВОД2023[[#This Row],[ФО]],СПРАВОЧНИК!H:P,2,0)</f>
        <v>Северо-Западный ФО</v>
      </c>
    </row>
    <row r="4629" spans="1:11" x14ac:dyDescent="0.2">
      <c r="A4629" t="s">
        <v>600</v>
      </c>
      <c r="B4629" t="s">
        <v>592</v>
      </c>
      <c r="C4629" s="1" t="s">
        <v>285</v>
      </c>
      <c r="D4629" s="1" t="s">
        <v>2196</v>
      </c>
      <c r="E4629" s="2"/>
      <c r="F4629" s="3">
        <v>1</v>
      </c>
      <c r="G4629" s="2">
        <v>2</v>
      </c>
      <c r="H4629" s="3">
        <v>1</v>
      </c>
      <c r="I4629" s="69" t="str">
        <f>VLOOKUP(C4629,СПРАВОЧНИК!B:D,2,0)</f>
        <v>ЕВРОПА</v>
      </c>
      <c r="J4629" s="69" t="str">
        <f>VLOOKUP(C4629,СПРАВОЧНИК!B:D,3,0)</f>
        <v>ИНОМАРКИ</v>
      </c>
      <c r="K4629" s="69" t="str">
        <f>VLOOKUP(СВОД2023[[#This Row],[ФО]],СПРАВОЧНИК!H:P,2,0)</f>
        <v>Северо-Западный ФО</v>
      </c>
    </row>
    <row r="4630" spans="1:11" x14ac:dyDescent="0.2">
      <c r="A4630" t="s">
        <v>600</v>
      </c>
      <c r="B4630" t="s">
        <v>592</v>
      </c>
      <c r="C4630" s="1" t="s">
        <v>285</v>
      </c>
      <c r="D4630" s="1" t="s">
        <v>2433</v>
      </c>
      <c r="E4630" s="2"/>
      <c r="F4630" s="3"/>
      <c r="G4630" s="2">
        <v>1</v>
      </c>
      <c r="H4630" s="3"/>
      <c r="I4630" s="69" t="str">
        <f>VLOOKUP(C4630,СПРАВОЧНИК!B:D,2,0)</f>
        <v>ЕВРОПА</v>
      </c>
      <c r="J4630" s="69" t="str">
        <f>VLOOKUP(C4630,СПРАВОЧНИК!B:D,3,0)</f>
        <v>ИНОМАРКИ</v>
      </c>
      <c r="K4630" s="69" t="str">
        <f>VLOOKUP(СВОД2023[[#This Row],[ФО]],СПРАВОЧНИК!H:P,2,0)</f>
        <v>Северо-Западный ФО</v>
      </c>
    </row>
    <row r="4631" spans="1:11" x14ac:dyDescent="0.2">
      <c r="A4631" t="s">
        <v>600</v>
      </c>
      <c r="B4631" t="s">
        <v>592</v>
      </c>
      <c r="C4631" s="1" t="s">
        <v>285</v>
      </c>
      <c r="D4631" s="1" t="s">
        <v>1552</v>
      </c>
      <c r="E4631" s="2">
        <v>4</v>
      </c>
      <c r="F4631" s="3">
        <v>1</v>
      </c>
      <c r="G4631" s="2">
        <v>21</v>
      </c>
      <c r="H4631" s="3">
        <v>10</v>
      </c>
      <c r="I4631" s="69" t="str">
        <f>VLOOKUP(C4631,СПРАВОЧНИК!B:D,2,0)</f>
        <v>ЕВРОПА</v>
      </c>
      <c r="J4631" s="69" t="str">
        <f>VLOOKUP(C4631,СПРАВОЧНИК!B:D,3,0)</f>
        <v>ИНОМАРКИ</v>
      </c>
      <c r="K4631" s="69" t="str">
        <f>VLOOKUP(СВОД2023[[#This Row],[ФО]],СПРАВОЧНИК!H:P,2,0)</f>
        <v>Северо-Западный ФО</v>
      </c>
    </row>
    <row r="4632" spans="1:11" x14ac:dyDescent="0.2">
      <c r="A4632" t="s">
        <v>600</v>
      </c>
      <c r="B4632" t="s">
        <v>592</v>
      </c>
      <c r="C4632" s="1" t="s">
        <v>285</v>
      </c>
      <c r="D4632" s="1" t="s">
        <v>1553</v>
      </c>
      <c r="E4632" s="2">
        <v>10</v>
      </c>
      <c r="F4632" s="3">
        <v>5</v>
      </c>
      <c r="G4632" s="2">
        <v>53</v>
      </c>
      <c r="H4632" s="3">
        <v>32</v>
      </c>
      <c r="I4632" s="69" t="str">
        <f>VLOOKUP(C4632,СПРАВОЧНИК!B:D,2,0)</f>
        <v>ЕВРОПА</v>
      </c>
      <c r="J4632" s="69" t="str">
        <f>VLOOKUP(C4632,СПРАВОЧНИК!B:D,3,0)</f>
        <v>ИНОМАРКИ</v>
      </c>
      <c r="K4632" s="69" t="str">
        <f>VLOOKUP(СВОД2023[[#This Row],[ФО]],СПРАВОЧНИК!H:P,2,0)</f>
        <v>Северо-Западный ФО</v>
      </c>
    </row>
    <row r="4633" spans="1:11" x14ac:dyDescent="0.2">
      <c r="A4633" t="s">
        <v>600</v>
      </c>
      <c r="B4633" t="s">
        <v>592</v>
      </c>
      <c r="C4633" s="1" t="s">
        <v>285</v>
      </c>
      <c r="D4633" s="1" t="s">
        <v>290</v>
      </c>
      <c r="E4633" s="2">
        <v>24</v>
      </c>
      <c r="F4633" s="3">
        <v>21</v>
      </c>
      <c r="G4633" s="2">
        <v>145</v>
      </c>
      <c r="H4633" s="3">
        <v>120</v>
      </c>
      <c r="I4633" s="69" t="str">
        <f>VLOOKUP(C4633,СПРАВОЧНИК!B:D,2,0)</f>
        <v>ЕВРОПА</v>
      </c>
      <c r="J4633" s="69" t="str">
        <f>VLOOKUP(C4633,СПРАВОЧНИК!B:D,3,0)</f>
        <v>ИНОМАРКИ</v>
      </c>
      <c r="K4633" s="69" t="str">
        <f>VLOOKUP(СВОД2023[[#This Row],[ФО]],СПРАВОЧНИК!H:P,2,0)</f>
        <v>Северо-Западный ФО</v>
      </c>
    </row>
    <row r="4634" spans="1:11" x14ac:dyDescent="0.2">
      <c r="A4634" t="s">
        <v>600</v>
      </c>
      <c r="B4634" t="s">
        <v>592</v>
      </c>
      <c r="C4634" s="1" t="s">
        <v>285</v>
      </c>
      <c r="D4634" s="1" t="s">
        <v>1554</v>
      </c>
      <c r="E4634" s="2">
        <v>8</v>
      </c>
      <c r="F4634" s="3">
        <v>8</v>
      </c>
      <c r="G4634" s="2">
        <v>57</v>
      </c>
      <c r="H4634" s="3">
        <v>33</v>
      </c>
      <c r="I4634" s="69" t="str">
        <f>VLOOKUP(C4634,СПРАВОЧНИК!B:D,2,0)</f>
        <v>ЕВРОПА</v>
      </c>
      <c r="J4634" s="69" t="str">
        <f>VLOOKUP(C4634,СПРАВОЧНИК!B:D,3,0)</f>
        <v>ИНОМАРКИ</v>
      </c>
      <c r="K4634" s="69" t="str">
        <f>VLOOKUP(СВОД2023[[#This Row],[ФО]],СПРАВОЧНИК!H:P,2,0)</f>
        <v>Северо-Западный ФО</v>
      </c>
    </row>
    <row r="4635" spans="1:11" x14ac:dyDescent="0.2">
      <c r="A4635" t="s">
        <v>600</v>
      </c>
      <c r="B4635" t="s">
        <v>592</v>
      </c>
      <c r="C4635" s="1" t="s">
        <v>285</v>
      </c>
      <c r="D4635" s="1" t="s">
        <v>2434</v>
      </c>
      <c r="E4635" s="2">
        <v>1</v>
      </c>
      <c r="F4635" s="3"/>
      <c r="G4635" s="2">
        <v>6</v>
      </c>
      <c r="H4635" s="3">
        <v>1</v>
      </c>
      <c r="I4635" s="69" t="str">
        <f>VLOOKUP(C4635,СПРАВОЧНИК!B:D,2,0)</f>
        <v>ЕВРОПА</v>
      </c>
      <c r="J4635" s="69" t="str">
        <f>VLOOKUP(C4635,СПРАВОЧНИК!B:D,3,0)</f>
        <v>ИНОМАРКИ</v>
      </c>
      <c r="K4635" s="69" t="str">
        <f>VLOOKUP(СВОД2023[[#This Row],[ФО]],СПРАВОЧНИК!H:P,2,0)</f>
        <v>Северо-Западный ФО</v>
      </c>
    </row>
    <row r="4636" spans="1:11" x14ac:dyDescent="0.2">
      <c r="A4636" t="s">
        <v>600</v>
      </c>
      <c r="B4636" t="s">
        <v>592</v>
      </c>
      <c r="C4636" s="1" t="s">
        <v>285</v>
      </c>
      <c r="D4636" s="1" t="s">
        <v>2435</v>
      </c>
      <c r="E4636" s="2"/>
      <c r="F4636" s="3"/>
      <c r="G4636" s="2">
        <v>2</v>
      </c>
      <c r="H4636" s="3">
        <v>1</v>
      </c>
      <c r="I4636" s="69" t="str">
        <f>VLOOKUP(C4636,СПРАВОЧНИК!B:D,2,0)</f>
        <v>ЕВРОПА</v>
      </c>
      <c r="J4636" s="69" t="str">
        <f>VLOOKUP(C4636,СПРАВОЧНИК!B:D,3,0)</f>
        <v>ИНОМАРКИ</v>
      </c>
      <c r="K4636" s="69" t="str">
        <f>VLOOKUP(СВОД2023[[#This Row],[ФО]],СПРАВОЧНИК!H:P,2,0)</f>
        <v>Северо-Западный ФО</v>
      </c>
    </row>
    <row r="4637" spans="1:11" x14ac:dyDescent="0.2">
      <c r="A4637" t="s">
        <v>600</v>
      </c>
      <c r="B4637" t="s">
        <v>592</v>
      </c>
      <c r="C4637" s="1" t="s">
        <v>285</v>
      </c>
      <c r="D4637" s="1" t="s">
        <v>1555</v>
      </c>
      <c r="E4637" s="2">
        <v>8</v>
      </c>
      <c r="F4637" s="3">
        <v>4</v>
      </c>
      <c r="G4637" s="2">
        <v>29</v>
      </c>
      <c r="H4637" s="3">
        <v>27</v>
      </c>
      <c r="I4637" s="69" t="str">
        <f>VLOOKUP(C4637,СПРАВОЧНИК!B:D,2,0)</f>
        <v>ЕВРОПА</v>
      </c>
      <c r="J4637" s="69" t="str">
        <f>VLOOKUP(C4637,СПРАВОЧНИК!B:D,3,0)</f>
        <v>ИНОМАРКИ</v>
      </c>
      <c r="K4637" s="69" t="str">
        <f>VLOOKUP(СВОД2023[[#This Row],[ФО]],СПРАВОЧНИК!H:P,2,0)</f>
        <v>Северо-Западный ФО</v>
      </c>
    </row>
    <row r="4638" spans="1:11" x14ac:dyDescent="0.2">
      <c r="A4638" t="s">
        <v>600</v>
      </c>
      <c r="B4638" t="s">
        <v>592</v>
      </c>
      <c r="C4638" s="1" t="s">
        <v>291</v>
      </c>
      <c r="D4638" s="1" t="s">
        <v>292</v>
      </c>
      <c r="E4638" s="2">
        <v>11</v>
      </c>
      <c r="F4638" s="3">
        <v>12</v>
      </c>
      <c r="G4638" s="2">
        <v>71</v>
      </c>
      <c r="H4638" s="3">
        <v>61</v>
      </c>
      <c r="I4638" s="69" t="str">
        <f>VLOOKUP(C4638,СПРАВОЧНИК!B:D,2,0)</f>
        <v>США</v>
      </c>
      <c r="J4638" s="69" t="str">
        <f>VLOOKUP(C4638,СПРАВОЧНИК!B:D,3,0)</f>
        <v>ИНОМАРКИ</v>
      </c>
      <c r="K4638" s="69" t="str">
        <f>VLOOKUP(СВОД2023[[#This Row],[ФО]],СПРАВОЧНИК!H:P,2,0)</f>
        <v>Северо-Западный ФО</v>
      </c>
    </row>
    <row r="4639" spans="1:11" x14ac:dyDescent="0.2">
      <c r="A4639" t="s">
        <v>600</v>
      </c>
      <c r="B4639" t="s">
        <v>592</v>
      </c>
      <c r="C4639" s="1" t="s">
        <v>291</v>
      </c>
      <c r="D4639" s="1" t="s">
        <v>1556</v>
      </c>
      <c r="E4639" s="2">
        <v>2</v>
      </c>
      <c r="F4639" s="3">
        <v>4</v>
      </c>
      <c r="G4639" s="2">
        <v>9</v>
      </c>
      <c r="H4639" s="3">
        <v>10</v>
      </c>
      <c r="I4639" s="69" t="str">
        <f>VLOOKUP(C4639,СПРАВОЧНИК!B:D,2,0)</f>
        <v>США</v>
      </c>
      <c r="J4639" s="69" t="str">
        <f>VLOOKUP(C4639,СПРАВОЧНИК!B:D,3,0)</f>
        <v>ИНОМАРКИ</v>
      </c>
      <c r="K4639" s="69" t="str">
        <f>VLOOKUP(СВОД2023[[#This Row],[ФО]],СПРАВОЧНИК!H:P,2,0)</f>
        <v>Северо-Западный ФО</v>
      </c>
    </row>
    <row r="4640" spans="1:11" x14ac:dyDescent="0.2">
      <c r="A4640" t="s">
        <v>600</v>
      </c>
      <c r="B4640" t="s">
        <v>592</v>
      </c>
      <c r="C4640" s="1" t="s">
        <v>291</v>
      </c>
      <c r="D4640" s="1" t="s">
        <v>293</v>
      </c>
      <c r="E4640" s="2">
        <v>14</v>
      </c>
      <c r="F4640" s="3">
        <v>9</v>
      </c>
      <c r="G4640" s="2">
        <v>81</v>
      </c>
      <c r="H4640" s="3">
        <v>42</v>
      </c>
      <c r="I4640" s="69" t="str">
        <f>VLOOKUP(C4640,СПРАВОЧНИК!B:D,2,0)</f>
        <v>США</v>
      </c>
      <c r="J4640" s="69" t="str">
        <f>VLOOKUP(C4640,СПРАВОЧНИК!B:D,3,0)</f>
        <v>ИНОМАРКИ</v>
      </c>
      <c r="K4640" s="69" t="str">
        <f>VLOOKUP(СВОД2023[[#This Row],[ФО]],СПРАВОЧНИК!H:P,2,0)</f>
        <v>Северо-Западный ФО</v>
      </c>
    </row>
    <row r="4641" spans="1:11" x14ac:dyDescent="0.2">
      <c r="A4641" t="s">
        <v>600</v>
      </c>
      <c r="B4641" t="s">
        <v>592</v>
      </c>
      <c r="C4641" s="1" t="s">
        <v>291</v>
      </c>
      <c r="D4641" s="1" t="s">
        <v>294</v>
      </c>
      <c r="E4641" s="2">
        <v>65</v>
      </c>
      <c r="F4641" s="3">
        <v>44</v>
      </c>
      <c r="G4641" s="2">
        <v>416</v>
      </c>
      <c r="H4641" s="3">
        <v>349</v>
      </c>
      <c r="I4641" s="69" t="str">
        <f>VLOOKUP(C4641,СПРАВОЧНИК!B:D,2,0)</f>
        <v>США</v>
      </c>
      <c r="J4641" s="69" t="str">
        <f>VLOOKUP(C4641,СПРАВОЧНИК!B:D,3,0)</f>
        <v>ИНОМАРКИ</v>
      </c>
      <c r="K4641" s="69" t="str">
        <f>VLOOKUP(СВОД2023[[#This Row],[ФО]],СПРАВОЧНИК!H:P,2,0)</f>
        <v>Северо-Западный ФО</v>
      </c>
    </row>
    <row r="4642" spans="1:11" x14ac:dyDescent="0.2">
      <c r="A4642" t="s">
        <v>600</v>
      </c>
      <c r="B4642" t="s">
        <v>592</v>
      </c>
      <c r="C4642" s="1" t="s">
        <v>291</v>
      </c>
      <c r="D4642" s="1" t="s">
        <v>1557</v>
      </c>
      <c r="E4642" s="2">
        <v>3</v>
      </c>
      <c r="F4642" s="3">
        <v>2</v>
      </c>
      <c r="G4642" s="2">
        <v>23</v>
      </c>
      <c r="H4642" s="3">
        <v>17</v>
      </c>
      <c r="I4642" s="69" t="str">
        <f>VLOOKUP(C4642,СПРАВОЧНИК!B:D,2,0)</f>
        <v>США</v>
      </c>
      <c r="J4642" s="69" t="str">
        <f>VLOOKUP(C4642,СПРАВОЧНИК!B:D,3,0)</f>
        <v>ИНОМАРКИ</v>
      </c>
      <c r="K4642" s="69" t="str">
        <f>VLOOKUP(СВОД2023[[#This Row],[ФО]],СПРАВОЧНИК!H:P,2,0)</f>
        <v>Северо-Западный ФО</v>
      </c>
    </row>
    <row r="4643" spans="1:11" x14ac:dyDescent="0.2">
      <c r="A4643" t="s">
        <v>600</v>
      </c>
      <c r="B4643" t="s">
        <v>592</v>
      </c>
      <c r="C4643" s="1" t="s">
        <v>291</v>
      </c>
      <c r="D4643" s="1" t="s">
        <v>1558</v>
      </c>
      <c r="E4643" s="2">
        <v>1</v>
      </c>
      <c r="F4643" s="3">
        <v>1</v>
      </c>
      <c r="G4643" s="2">
        <v>7</v>
      </c>
      <c r="H4643" s="3">
        <v>2</v>
      </c>
      <c r="I4643" s="69" t="str">
        <f>VLOOKUP(C4643,СПРАВОЧНИК!B:D,2,0)</f>
        <v>США</v>
      </c>
      <c r="J4643" s="69" t="str">
        <f>VLOOKUP(C4643,СПРАВОЧНИК!B:D,3,0)</f>
        <v>ИНОМАРКИ</v>
      </c>
      <c r="K4643" s="69" t="str">
        <f>VLOOKUP(СВОД2023[[#This Row],[ФО]],СПРАВОЧНИК!H:P,2,0)</f>
        <v>Северо-Западный ФО</v>
      </c>
    </row>
    <row r="4644" spans="1:11" x14ac:dyDescent="0.2">
      <c r="A4644" t="s">
        <v>600</v>
      </c>
      <c r="B4644" t="s">
        <v>592</v>
      </c>
      <c r="C4644" s="1" t="s">
        <v>291</v>
      </c>
      <c r="D4644" s="1" t="s">
        <v>295</v>
      </c>
      <c r="E4644" s="2">
        <v>2</v>
      </c>
      <c r="F4644" s="3">
        <v>1</v>
      </c>
      <c r="G4644" s="2">
        <v>30</v>
      </c>
      <c r="H4644" s="3">
        <v>12</v>
      </c>
      <c r="I4644" s="69" t="str">
        <f>VLOOKUP(C4644,СПРАВОЧНИК!B:D,2,0)</f>
        <v>США</v>
      </c>
      <c r="J4644" s="69" t="str">
        <f>VLOOKUP(C4644,СПРАВОЧНИК!B:D,3,0)</f>
        <v>ИНОМАРКИ</v>
      </c>
      <c r="K4644" s="69" t="str">
        <f>VLOOKUP(СВОД2023[[#This Row],[ФО]],СПРАВОЧНИК!H:P,2,0)</f>
        <v>Северо-Западный ФО</v>
      </c>
    </row>
    <row r="4645" spans="1:11" x14ac:dyDescent="0.2">
      <c r="A4645" t="s">
        <v>600</v>
      </c>
      <c r="B4645" t="s">
        <v>592</v>
      </c>
      <c r="C4645" s="1" t="s">
        <v>291</v>
      </c>
      <c r="D4645" s="1" t="s">
        <v>296</v>
      </c>
      <c r="E4645" s="2">
        <v>15</v>
      </c>
      <c r="F4645" s="3">
        <v>14</v>
      </c>
      <c r="G4645" s="2">
        <v>68</v>
      </c>
      <c r="H4645" s="3">
        <v>54</v>
      </c>
      <c r="I4645" s="69" t="str">
        <f>VLOOKUP(C4645,СПРАВОЧНИК!B:D,2,0)</f>
        <v>США</v>
      </c>
      <c r="J4645" s="69" t="str">
        <f>VLOOKUP(C4645,СПРАВОЧНИК!B:D,3,0)</f>
        <v>ИНОМАРКИ</v>
      </c>
      <c r="K4645" s="69" t="str">
        <f>VLOOKUP(СВОД2023[[#This Row],[ФО]],СПРАВОЧНИК!H:P,2,0)</f>
        <v>Северо-Западный ФО</v>
      </c>
    </row>
    <row r="4646" spans="1:11" x14ac:dyDescent="0.2">
      <c r="A4646" t="s">
        <v>600</v>
      </c>
      <c r="B4646" t="s">
        <v>592</v>
      </c>
      <c r="C4646" s="1" t="s">
        <v>569</v>
      </c>
      <c r="D4646" s="1" t="s">
        <v>827</v>
      </c>
      <c r="E4646" s="2"/>
      <c r="F4646" s="3"/>
      <c r="G4646" s="2">
        <v>1</v>
      </c>
      <c r="H4646" s="3"/>
      <c r="I4646" s="69" t="str">
        <f>VLOOKUP(C4646,СПРАВОЧНИК!B:D,2,0)</f>
        <v>КИТАЙ</v>
      </c>
      <c r="J4646" s="69" t="str">
        <f>VLOOKUP(C4646,СПРАВОЧНИК!B:D,3,0)</f>
        <v>ИНОМАРКИ</v>
      </c>
      <c r="K4646" s="69" t="str">
        <f>VLOOKUP(СВОД2023[[#This Row],[ФО]],СПРАВОЧНИК!H:P,2,0)</f>
        <v>Северо-Западный ФО</v>
      </c>
    </row>
    <row r="4647" spans="1:11" x14ac:dyDescent="0.2">
      <c r="A4647" t="s">
        <v>600</v>
      </c>
      <c r="B4647" t="s">
        <v>592</v>
      </c>
      <c r="C4647" s="1" t="s">
        <v>2436</v>
      </c>
      <c r="D4647" s="1" t="s">
        <v>2437</v>
      </c>
      <c r="E4647" s="2"/>
      <c r="F4647" s="3"/>
      <c r="G4647" s="2">
        <v>1</v>
      </c>
      <c r="H4647" s="3"/>
      <c r="I4647" s="69" t="str">
        <f>VLOOKUP(C4647,СПРАВОЧНИК!B:D,2,0)</f>
        <v>КИТАЙ</v>
      </c>
      <c r="J4647" s="69" t="str">
        <f>VLOOKUP(C4647,СПРАВОЧНИК!B:D,3,0)</f>
        <v>ИНОМАРКИ</v>
      </c>
      <c r="K4647" s="69" t="str">
        <f>VLOOKUP(СВОД2023[[#This Row],[ФО]],СПРАВОЧНИК!H:P,2,0)</f>
        <v>Северо-Западный ФО</v>
      </c>
    </row>
    <row r="4648" spans="1:11" x14ac:dyDescent="0.2">
      <c r="A4648" t="s">
        <v>600</v>
      </c>
      <c r="B4648" t="s">
        <v>592</v>
      </c>
      <c r="C4648" s="1" t="s">
        <v>301</v>
      </c>
      <c r="D4648" s="1" t="s">
        <v>2198</v>
      </c>
      <c r="E4648" s="2">
        <v>1</v>
      </c>
      <c r="F4648" s="3">
        <v>2</v>
      </c>
      <c r="G4648" s="2">
        <v>7</v>
      </c>
      <c r="H4648" s="3">
        <v>5</v>
      </c>
      <c r="I4648" s="69" t="str">
        <f>VLOOKUP(C4648,СПРАВОЧНИК!B:D,2,0)</f>
        <v>КОРЕЯ</v>
      </c>
      <c r="J4648" s="69" t="str">
        <f>VLOOKUP(C4648,СПРАВОЧНИК!B:D,3,0)</f>
        <v>ИНОМАРКИ</v>
      </c>
      <c r="K4648" s="69" t="str">
        <f>VLOOKUP(СВОД2023[[#This Row],[ФО]],СПРАВОЧНИК!H:P,2,0)</f>
        <v>Северо-Западный ФО</v>
      </c>
    </row>
    <row r="4649" spans="1:11" x14ac:dyDescent="0.2">
      <c r="A4649" t="s">
        <v>600</v>
      </c>
      <c r="B4649" t="s">
        <v>592</v>
      </c>
      <c r="C4649" s="1" t="s">
        <v>301</v>
      </c>
      <c r="D4649" s="1" t="s">
        <v>1559</v>
      </c>
      <c r="E4649" s="2"/>
      <c r="F4649" s="3"/>
      <c r="G4649" s="2">
        <v>2</v>
      </c>
      <c r="H4649" s="3">
        <v>2</v>
      </c>
      <c r="I4649" s="69" t="str">
        <f>VLOOKUP(C4649,СПРАВОЧНИК!B:D,2,0)</f>
        <v>КОРЕЯ</v>
      </c>
      <c r="J4649" s="69" t="str">
        <f>VLOOKUP(C4649,СПРАВОЧНИК!B:D,3,0)</f>
        <v>ИНОМАРКИ</v>
      </c>
      <c r="K4649" s="69" t="str">
        <f>VLOOKUP(СВОД2023[[#This Row],[ФО]],СПРАВОЧНИК!H:P,2,0)</f>
        <v>Северо-Западный ФО</v>
      </c>
    </row>
    <row r="4650" spans="1:11" x14ac:dyDescent="0.2">
      <c r="A4650" t="s">
        <v>600</v>
      </c>
      <c r="B4650" t="s">
        <v>592</v>
      </c>
      <c r="C4650" s="1" t="s">
        <v>301</v>
      </c>
      <c r="D4650" s="1" t="s">
        <v>2438</v>
      </c>
      <c r="E4650" s="2"/>
      <c r="F4650" s="3"/>
      <c r="G4650" s="2">
        <v>1</v>
      </c>
      <c r="H4650" s="3"/>
      <c r="I4650" s="69" t="str">
        <f>VLOOKUP(C4650,СПРАВОЧНИК!B:D,2,0)</f>
        <v>КОРЕЯ</v>
      </c>
      <c r="J4650" s="69" t="str">
        <f>VLOOKUP(C4650,СПРАВОЧНИК!B:D,3,0)</f>
        <v>ИНОМАРКИ</v>
      </c>
      <c r="K4650" s="69" t="str">
        <f>VLOOKUP(СВОД2023[[#This Row],[ФО]],СПРАВОЧНИК!H:P,2,0)</f>
        <v>Северо-Западный ФО</v>
      </c>
    </row>
    <row r="4651" spans="1:11" x14ac:dyDescent="0.2">
      <c r="A4651" t="s">
        <v>600</v>
      </c>
      <c r="B4651" t="s">
        <v>592</v>
      </c>
      <c r="C4651" s="1" t="s">
        <v>301</v>
      </c>
      <c r="D4651" s="1" t="s">
        <v>986</v>
      </c>
      <c r="E4651" s="2">
        <v>12</v>
      </c>
      <c r="F4651" s="3">
        <v>12</v>
      </c>
      <c r="G4651" s="2">
        <v>65</v>
      </c>
      <c r="H4651" s="3">
        <v>50</v>
      </c>
      <c r="I4651" s="69" t="str">
        <f>VLOOKUP(C4651,СПРАВОЧНИК!B:D,2,0)</f>
        <v>КОРЕЯ</v>
      </c>
      <c r="J4651" s="69" t="str">
        <f>VLOOKUP(C4651,СПРАВОЧНИК!B:D,3,0)</f>
        <v>ИНОМАРКИ</v>
      </c>
      <c r="K4651" s="69" t="str">
        <f>VLOOKUP(СВОД2023[[#This Row],[ФО]],СПРАВОЧНИК!H:P,2,0)</f>
        <v>Северо-Западный ФО</v>
      </c>
    </row>
    <row r="4652" spans="1:11" x14ac:dyDescent="0.2">
      <c r="A4652" t="s">
        <v>600</v>
      </c>
      <c r="B4652" t="s">
        <v>592</v>
      </c>
      <c r="C4652" s="1" t="s">
        <v>301</v>
      </c>
      <c r="D4652" s="1" t="s">
        <v>987</v>
      </c>
      <c r="E4652" s="2">
        <v>112</v>
      </c>
      <c r="F4652" s="3">
        <v>26</v>
      </c>
      <c r="G4652" s="2">
        <v>442</v>
      </c>
      <c r="H4652" s="3">
        <v>105</v>
      </c>
      <c r="I4652" s="69" t="str">
        <f>VLOOKUP(C4652,СПРАВОЧНИК!B:D,2,0)</f>
        <v>КОРЕЯ</v>
      </c>
      <c r="J4652" s="69" t="str">
        <f>VLOOKUP(C4652,СПРАВОЧНИК!B:D,3,0)</f>
        <v>ИНОМАРКИ</v>
      </c>
      <c r="K4652" s="69" t="str">
        <f>VLOOKUP(СВОД2023[[#This Row],[ФО]],СПРАВОЧНИК!H:P,2,0)</f>
        <v>Северо-Западный ФО</v>
      </c>
    </row>
    <row r="4653" spans="1:11" x14ac:dyDescent="0.2">
      <c r="A4653" t="s">
        <v>600</v>
      </c>
      <c r="B4653" t="s">
        <v>592</v>
      </c>
      <c r="C4653" s="1" t="s">
        <v>301</v>
      </c>
      <c r="D4653" s="1" t="s">
        <v>988</v>
      </c>
      <c r="E4653" s="2">
        <v>339</v>
      </c>
      <c r="F4653" s="3">
        <v>319</v>
      </c>
      <c r="G4653" s="2">
        <v>2017</v>
      </c>
      <c r="H4653" s="3">
        <v>1569</v>
      </c>
      <c r="I4653" s="69" t="str">
        <f>VLOOKUP(C4653,СПРАВОЧНИК!B:D,2,0)</f>
        <v>КОРЕЯ</v>
      </c>
      <c r="J4653" s="69" t="str">
        <f>VLOOKUP(C4653,СПРАВОЧНИК!B:D,3,0)</f>
        <v>ИНОМАРКИ</v>
      </c>
      <c r="K4653" s="69" t="str">
        <f>VLOOKUP(СВОД2023[[#This Row],[ФО]],СПРАВОЧНИК!H:P,2,0)</f>
        <v>Северо-Западный ФО</v>
      </c>
    </row>
    <row r="4654" spans="1:11" x14ac:dyDescent="0.2">
      <c r="A4654" t="s">
        <v>600</v>
      </c>
      <c r="B4654" t="s">
        <v>592</v>
      </c>
      <c r="C4654" s="1" t="s">
        <v>301</v>
      </c>
      <c r="D4654" s="1" t="s">
        <v>989</v>
      </c>
      <c r="E4654" s="2">
        <v>202</v>
      </c>
      <c r="F4654" s="3">
        <v>158</v>
      </c>
      <c r="G4654" s="2">
        <v>1053</v>
      </c>
      <c r="H4654" s="3">
        <v>732</v>
      </c>
      <c r="I4654" s="69" t="str">
        <f>VLOOKUP(C4654,СПРАВОЧНИК!B:D,2,0)</f>
        <v>КОРЕЯ</v>
      </c>
      <c r="J4654" s="69" t="str">
        <f>VLOOKUP(C4654,СПРАВОЧНИК!B:D,3,0)</f>
        <v>ИНОМАРКИ</v>
      </c>
      <c r="K4654" s="69" t="str">
        <f>VLOOKUP(СВОД2023[[#This Row],[ФО]],СПРАВОЧНИК!H:P,2,0)</f>
        <v>Северо-Западный ФО</v>
      </c>
    </row>
    <row r="4655" spans="1:11" x14ac:dyDescent="0.2">
      <c r="A4655" t="s">
        <v>600</v>
      </c>
      <c r="B4655" t="s">
        <v>592</v>
      </c>
      <c r="C4655" s="1" t="s">
        <v>301</v>
      </c>
      <c r="D4655" s="1" t="s">
        <v>2199</v>
      </c>
      <c r="E4655" s="2">
        <v>2</v>
      </c>
      <c r="F4655" s="3">
        <v>4</v>
      </c>
      <c r="G4655" s="2">
        <v>10</v>
      </c>
      <c r="H4655" s="3">
        <v>12</v>
      </c>
      <c r="I4655" s="69" t="str">
        <f>VLOOKUP(C4655,СПРАВОЧНИК!B:D,2,0)</f>
        <v>КОРЕЯ</v>
      </c>
      <c r="J4655" s="69" t="str">
        <f>VLOOKUP(C4655,СПРАВОЧНИК!B:D,3,0)</f>
        <v>ИНОМАРКИ</v>
      </c>
      <c r="K4655" s="69" t="str">
        <f>VLOOKUP(СВОД2023[[#This Row],[ФО]],СПРАВОЧНИК!H:P,2,0)</f>
        <v>Северо-Западный ФО</v>
      </c>
    </row>
    <row r="4656" spans="1:11" x14ac:dyDescent="0.2">
      <c r="A4656" t="s">
        <v>600</v>
      </c>
      <c r="B4656" t="s">
        <v>592</v>
      </c>
      <c r="C4656" s="1" t="s">
        <v>301</v>
      </c>
      <c r="D4656" s="1" t="s">
        <v>990</v>
      </c>
      <c r="E4656" s="2">
        <v>7</v>
      </c>
      <c r="F4656" s="3">
        <v>1</v>
      </c>
      <c r="G4656" s="2">
        <v>22</v>
      </c>
      <c r="H4656" s="3">
        <v>3</v>
      </c>
      <c r="I4656" s="69" t="str">
        <f>VLOOKUP(C4656,СПРАВОЧНИК!B:D,2,0)</f>
        <v>КОРЕЯ</v>
      </c>
      <c r="J4656" s="69" t="str">
        <f>VLOOKUP(C4656,СПРАВОЧНИК!B:D,3,0)</f>
        <v>ИНОМАРКИ</v>
      </c>
      <c r="K4656" s="69" t="str">
        <f>VLOOKUP(СВОД2023[[#This Row],[ФО]],СПРАВОЧНИК!H:P,2,0)</f>
        <v>Северо-Западный ФО</v>
      </c>
    </row>
    <row r="4657" spans="1:11" x14ac:dyDescent="0.2">
      <c r="A4657" t="s">
        <v>600</v>
      </c>
      <c r="B4657" t="s">
        <v>592</v>
      </c>
      <c r="C4657" s="1" t="s">
        <v>301</v>
      </c>
      <c r="D4657" s="1" t="s">
        <v>2201</v>
      </c>
      <c r="E4657" s="2"/>
      <c r="F4657" s="3"/>
      <c r="G4657" s="2"/>
      <c r="H4657" s="3">
        <v>4</v>
      </c>
      <c r="I4657" s="69" t="str">
        <f>VLOOKUP(C4657,СПРАВОЧНИК!B:D,2,0)</f>
        <v>КОРЕЯ</v>
      </c>
      <c r="J4657" s="69" t="str">
        <f>VLOOKUP(C4657,СПРАВОЧНИК!B:D,3,0)</f>
        <v>ИНОМАРКИ</v>
      </c>
      <c r="K4657" s="69" t="str">
        <f>VLOOKUP(СВОД2023[[#This Row],[ФО]],СПРАВОЧНИК!H:P,2,0)</f>
        <v>Северо-Западный ФО</v>
      </c>
    </row>
    <row r="4658" spans="1:11" x14ac:dyDescent="0.2">
      <c r="A4658" t="s">
        <v>600</v>
      </c>
      <c r="B4658" t="s">
        <v>592</v>
      </c>
      <c r="C4658" s="1" t="s">
        <v>301</v>
      </c>
      <c r="D4658" s="1" t="s">
        <v>302</v>
      </c>
      <c r="E4658" s="2">
        <v>4</v>
      </c>
      <c r="F4658" s="3"/>
      <c r="G4658" s="2">
        <v>27</v>
      </c>
      <c r="H4658" s="3">
        <v>1</v>
      </c>
      <c r="I4658" s="69" t="str">
        <f>VLOOKUP(C4658,СПРАВОЧНИК!B:D,2,0)</f>
        <v>КОРЕЯ</v>
      </c>
      <c r="J4658" s="69" t="str">
        <f>VLOOKUP(C4658,СПРАВОЧНИК!B:D,3,0)</f>
        <v>ИНОМАРКИ</v>
      </c>
      <c r="K4658" s="69" t="str">
        <f>VLOOKUP(СВОД2023[[#This Row],[ФО]],СПРАВОЧНИК!H:P,2,0)</f>
        <v>Северо-Западный ФО</v>
      </c>
    </row>
    <row r="4659" spans="1:11" x14ac:dyDescent="0.2">
      <c r="A4659" t="s">
        <v>600</v>
      </c>
      <c r="B4659" t="s">
        <v>592</v>
      </c>
      <c r="C4659" s="1" t="s">
        <v>301</v>
      </c>
      <c r="D4659" s="1" t="s">
        <v>303</v>
      </c>
      <c r="E4659" s="2">
        <v>104</v>
      </c>
      <c r="F4659" s="3">
        <v>67</v>
      </c>
      <c r="G4659" s="2">
        <v>598</v>
      </c>
      <c r="H4659" s="3">
        <v>327</v>
      </c>
      <c r="I4659" s="69" t="str">
        <f>VLOOKUP(C4659,СПРАВОЧНИК!B:D,2,0)</f>
        <v>КОРЕЯ</v>
      </c>
      <c r="J4659" s="69" t="str">
        <f>VLOOKUP(C4659,СПРАВОЧНИК!B:D,3,0)</f>
        <v>ИНОМАРКИ</v>
      </c>
      <c r="K4659" s="69" t="str">
        <f>VLOOKUP(СВОД2023[[#This Row],[ФО]],СПРАВОЧНИК!H:P,2,0)</f>
        <v>Северо-Западный ФО</v>
      </c>
    </row>
    <row r="4660" spans="1:11" x14ac:dyDescent="0.2">
      <c r="A4660" t="s">
        <v>600</v>
      </c>
      <c r="B4660" t="s">
        <v>592</v>
      </c>
      <c r="C4660" s="1" t="s">
        <v>301</v>
      </c>
      <c r="D4660" s="1" t="s">
        <v>304</v>
      </c>
      <c r="E4660" s="2">
        <v>6</v>
      </c>
      <c r="F4660" s="3"/>
      <c r="G4660" s="2">
        <v>15</v>
      </c>
      <c r="H4660" s="3"/>
      <c r="I4660" s="69" t="str">
        <f>VLOOKUP(C4660,СПРАВОЧНИК!B:D,2,0)</f>
        <v>КОРЕЯ</v>
      </c>
      <c r="J4660" s="69" t="str">
        <f>VLOOKUP(C4660,СПРАВОЧНИК!B:D,3,0)</f>
        <v>ИНОМАРКИ</v>
      </c>
      <c r="K4660" s="69" t="str">
        <f>VLOOKUP(СВОД2023[[#This Row],[ФО]],СПРАВОЧНИК!H:P,2,0)</f>
        <v>Северо-Западный ФО</v>
      </c>
    </row>
    <row r="4661" spans="1:11" x14ac:dyDescent="0.2">
      <c r="A4661" t="s">
        <v>600</v>
      </c>
      <c r="B4661" t="s">
        <v>592</v>
      </c>
      <c r="C4661" s="1" t="s">
        <v>301</v>
      </c>
      <c r="D4661" s="1" t="s">
        <v>305</v>
      </c>
      <c r="E4661" s="2">
        <v>1</v>
      </c>
      <c r="F4661" s="3"/>
      <c r="G4661" s="2">
        <v>3</v>
      </c>
      <c r="H4661" s="3"/>
      <c r="I4661" s="69" t="str">
        <f>VLOOKUP(C4661,СПРАВОЧНИК!B:D,2,0)</f>
        <v>КОРЕЯ</v>
      </c>
      <c r="J4661" s="69" t="str">
        <f>VLOOKUP(C4661,СПРАВОЧНИК!B:D,3,0)</f>
        <v>ИНОМАРКИ</v>
      </c>
      <c r="K4661" s="69" t="str">
        <f>VLOOKUP(СВОД2023[[#This Row],[ФО]],СПРАВОЧНИК!H:P,2,0)</f>
        <v>Северо-Западный ФО</v>
      </c>
    </row>
    <row r="4662" spans="1:11" x14ac:dyDescent="0.2">
      <c r="A4662" t="s">
        <v>600</v>
      </c>
      <c r="B4662" t="s">
        <v>592</v>
      </c>
      <c r="C4662" s="1" t="s">
        <v>301</v>
      </c>
      <c r="D4662" s="1" t="s">
        <v>307</v>
      </c>
      <c r="E4662" s="2">
        <v>1</v>
      </c>
      <c r="F4662" s="3">
        <v>2</v>
      </c>
      <c r="G4662" s="2">
        <v>12</v>
      </c>
      <c r="H4662" s="3">
        <v>11</v>
      </c>
      <c r="I4662" s="69" t="str">
        <f>VLOOKUP(C4662,СПРАВОЧНИК!B:D,2,0)</f>
        <v>КОРЕЯ</v>
      </c>
      <c r="J4662" s="69" t="str">
        <f>VLOOKUP(C4662,СПРАВОЧНИК!B:D,3,0)</f>
        <v>ИНОМАРКИ</v>
      </c>
      <c r="K4662" s="69" t="str">
        <f>VLOOKUP(СВОД2023[[#This Row],[ФО]],СПРАВОЧНИК!H:P,2,0)</f>
        <v>Северо-Западный ФО</v>
      </c>
    </row>
    <row r="4663" spans="1:11" x14ac:dyDescent="0.2">
      <c r="A4663" t="s">
        <v>600</v>
      </c>
      <c r="B4663" t="s">
        <v>592</v>
      </c>
      <c r="C4663" s="1" t="s">
        <v>301</v>
      </c>
      <c r="D4663" s="1" t="s">
        <v>308</v>
      </c>
      <c r="E4663" s="2">
        <v>1</v>
      </c>
      <c r="F4663" s="3"/>
      <c r="G4663" s="2">
        <v>7</v>
      </c>
      <c r="H4663" s="3"/>
      <c r="I4663" s="69" t="str">
        <f>VLOOKUP(C4663,СПРАВОЧНИК!B:D,2,0)</f>
        <v>КОРЕЯ</v>
      </c>
      <c r="J4663" s="69" t="str">
        <f>VLOOKUP(C4663,СПРАВОЧНИК!B:D,3,0)</f>
        <v>ИНОМАРКИ</v>
      </c>
      <c r="K4663" s="69" t="str">
        <f>VLOOKUP(СВОД2023[[#This Row],[ФО]],СПРАВОЧНИК!H:P,2,0)</f>
        <v>Северо-Западный ФО</v>
      </c>
    </row>
    <row r="4664" spans="1:11" x14ac:dyDescent="0.2">
      <c r="A4664" t="s">
        <v>600</v>
      </c>
      <c r="B4664" t="s">
        <v>592</v>
      </c>
      <c r="C4664" s="1" t="s">
        <v>301</v>
      </c>
      <c r="D4664" s="1" t="s">
        <v>1562</v>
      </c>
      <c r="E4664" s="2">
        <v>196</v>
      </c>
      <c r="F4664" s="3">
        <v>179</v>
      </c>
      <c r="G4664" s="2">
        <v>1127</v>
      </c>
      <c r="H4664" s="3">
        <v>922</v>
      </c>
      <c r="I4664" s="69" t="str">
        <f>VLOOKUP(C4664,СПРАВОЧНИК!B:D,2,0)</f>
        <v>КОРЕЯ</v>
      </c>
      <c r="J4664" s="69" t="str">
        <f>VLOOKUP(C4664,СПРАВОЧНИК!B:D,3,0)</f>
        <v>ИНОМАРКИ</v>
      </c>
      <c r="K4664" s="69" t="str">
        <f>VLOOKUP(СВОД2023[[#This Row],[ФО]],СПРАВОЧНИК!H:P,2,0)</f>
        <v>Северо-Западный ФО</v>
      </c>
    </row>
    <row r="4665" spans="1:11" x14ac:dyDescent="0.2">
      <c r="A4665" t="s">
        <v>600</v>
      </c>
      <c r="B4665" t="s">
        <v>592</v>
      </c>
      <c r="C4665" s="1" t="s">
        <v>301</v>
      </c>
      <c r="D4665" s="1" t="s">
        <v>309</v>
      </c>
      <c r="E4665" s="2">
        <v>41</v>
      </c>
      <c r="F4665" s="3">
        <v>12</v>
      </c>
      <c r="G4665" s="2">
        <v>245</v>
      </c>
      <c r="H4665" s="3">
        <v>74</v>
      </c>
      <c r="I4665" s="69" t="str">
        <f>VLOOKUP(C4665,СПРАВОЧНИК!B:D,2,0)</f>
        <v>КОРЕЯ</v>
      </c>
      <c r="J4665" s="69" t="str">
        <f>VLOOKUP(C4665,СПРАВОЧНИК!B:D,3,0)</f>
        <v>ИНОМАРКИ</v>
      </c>
      <c r="K4665" s="69" t="str">
        <f>VLOOKUP(СВОД2023[[#This Row],[ФО]],СПРАВОЧНИК!H:P,2,0)</f>
        <v>Северо-Западный ФО</v>
      </c>
    </row>
    <row r="4666" spans="1:11" x14ac:dyDescent="0.2">
      <c r="A4666" t="s">
        <v>600</v>
      </c>
      <c r="B4666" t="s">
        <v>592</v>
      </c>
      <c r="C4666" s="1" t="s">
        <v>301</v>
      </c>
      <c r="D4666" s="1" t="s">
        <v>991</v>
      </c>
      <c r="E4666" s="2"/>
      <c r="F4666" s="3"/>
      <c r="G4666" s="2">
        <v>1</v>
      </c>
      <c r="H4666" s="3"/>
      <c r="I4666" s="69" t="str">
        <f>VLOOKUP(C4666,СПРАВОЧНИК!B:D,2,0)</f>
        <v>КОРЕЯ</v>
      </c>
      <c r="J4666" s="69" t="str">
        <f>VLOOKUP(C4666,СПРАВОЧНИК!B:D,3,0)</f>
        <v>ИНОМАРКИ</v>
      </c>
      <c r="K4666" s="69" t="str">
        <f>VLOOKUP(СВОД2023[[#This Row],[ФО]],СПРАВОЧНИК!H:P,2,0)</f>
        <v>Северо-Западный ФО</v>
      </c>
    </row>
    <row r="4667" spans="1:11" x14ac:dyDescent="0.2">
      <c r="A4667" t="s">
        <v>600</v>
      </c>
      <c r="B4667" t="s">
        <v>592</v>
      </c>
      <c r="C4667" s="1" t="s">
        <v>301</v>
      </c>
      <c r="D4667" s="1" t="s">
        <v>1563</v>
      </c>
      <c r="E4667" s="2">
        <v>3</v>
      </c>
      <c r="F4667" s="3">
        <v>4</v>
      </c>
      <c r="G4667" s="2">
        <v>12</v>
      </c>
      <c r="H4667" s="3">
        <v>8</v>
      </c>
      <c r="I4667" s="69" t="str">
        <f>VLOOKUP(C4667,СПРАВОЧНИК!B:D,2,0)</f>
        <v>КОРЕЯ</v>
      </c>
      <c r="J4667" s="69" t="str">
        <f>VLOOKUP(C4667,СПРАВОЧНИК!B:D,3,0)</f>
        <v>ИНОМАРКИ</v>
      </c>
      <c r="K4667" s="69" t="str">
        <f>VLOOKUP(СВОД2023[[#This Row],[ФО]],СПРАВОЧНИК!H:P,2,0)</f>
        <v>Северо-Западный ФО</v>
      </c>
    </row>
    <row r="4668" spans="1:11" x14ac:dyDescent="0.2">
      <c r="A4668" t="s">
        <v>600</v>
      </c>
      <c r="B4668" t="s">
        <v>592</v>
      </c>
      <c r="C4668" s="1" t="s">
        <v>301</v>
      </c>
      <c r="D4668" s="1" t="s">
        <v>310</v>
      </c>
      <c r="E4668" s="2">
        <v>75</v>
      </c>
      <c r="F4668" s="3">
        <v>81</v>
      </c>
      <c r="G4668" s="2">
        <v>508</v>
      </c>
      <c r="H4668" s="3">
        <v>441</v>
      </c>
      <c r="I4668" s="69" t="str">
        <f>VLOOKUP(C4668,СПРАВОЧНИК!B:D,2,0)</f>
        <v>КОРЕЯ</v>
      </c>
      <c r="J4668" s="69" t="str">
        <f>VLOOKUP(C4668,СПРАВОЧНИК!B:D,3,0)</f>
        <v>ИНОМАРКИ</v>
      </c>
      <c r="K4668" s="69" t="str">
        <f>VLOOKUP(СВОД2023[[#This Row],[ФО]],СПРАВОЧНИК!H:P,2,0)</f>
        <v>Северо-Западный ФО</v>
      </c>
    </row>
    <row r="4669" spans="1:11" x14ac:dyDescent="0.2">
      <c r="A4669" t="s">
        <v>600</v>
      </c>
      <c r="B4669" t="s">
        <v>592</v>
      </c>
      <c r="C4669" s="1" t="s">
        <v>301</v>
      </c>
      <c r="D4669" s="1" t="s">
        <v>1564</v>
      </c>
      <c r="E4669" s="2">
        <v>1</v>
      </c>
      <c r="F4669" s="3">
        <v>1</v>
      </c>
      <c r="G4669" s="2">
        <v>3</v>
      </c>
      <c r="H4669" s="3">
        <v>7</v>
      </c>
      <c r="I4669" s="69" t="str">
        <f>VLOOKUP(C4669,СПРАВОЧНИК!B:D,2,0)</f>
        <v>КОРЕЯ</v>
      </c>
      <c r="J4669" s="69" t="str">
        <f>VLOOKUP(C4669,СПРАВОЧНИК!B:D,3,0)</f>
        <v>ИНОМАРКИ</v>
      </c>
      <c r="K4669" s="69" t="str">
        <f>VLOOKUP(СВОД2023[[#This Row],[ФО]],СПРАВОЧНИК!H:P,2,0)</f>
        <v>Северо-Западный ФО</v>
      </c>
    </row>
    <row r="4670" spans="1:11" x14ac:dyDescent="0.2">
      <c r="A4670" t="s">
        <v>600</v>
      </c>
      <c r="B4670" t="s">
        <v>592</v>
      </c>
      <c r="C4670" s="1" t="s">
        <v>301</v>
      </c>
      <c r="D4670" s="1" t="s">
        <v>1565</v>
      </c>
      <c r="E4670" s="2"/>
      <c r="F4670" s="3"/>
      <c r="G4670" s="2">
        <v>1</v>
      </c>
      <c r="H4670" s="3">
        <v>1</v>
      </c>
      <c r="I4670" s="69" t="str">
        <f>VLOOKUP(C4670,СПРАВОЧНИК!B:D,2,0)</f>
        <v>КОРЕЯ</v>
      </c>
      <c r="J4670" s="69" t="str">
        <f>VLOOKUP(C4670,СПРАВОЧНИК!B:D,3,0)</f>
        <v>ИНОМАРКИ</v>
      </c>
      <c r="K4670" s="69" t="str">
        <f>VLOOKUP(СВОД2023[[#This Row],[ФО]],СПРАВОЧНИК!H:P,2,0)</f>
        <v>Северо-Западный ФО</v>
      </c>
    </row>
    <row r="4671" spans="1:11" x14ac:dyDescent="0.2">
      <c r="A4671" t="s">
        <v>600</v>
      </c>
      <c r="B4671" t="s">
        <v>592</v>
      </c>
      <c r="C4671" s="1" t="s">
        <v>301</v>
      </c>
      <c r="D4671" s="1" t="s">
        <v>1566</v>
      </c>
      <c r="E4671" s="2">
        <v>5</v>
      </c>
      <c r="F4671" s="3">
        <v>5</v>
      </c>
      <c r="G4671" s="2">
        <v>28</v>
      </c>
      <c r="H4671" s="3">
        <v>22</v>
      </c>
      <c r="I4671" s="69" t="str">
        <f>VLOOKUP(C4671,СПРАВОЧНИК!B:D,2,0)</f>
        <v>КОРЕЯ</v>
      </c>
      <c r="J4671" s="69" t="str">
        <f>VLOOKUP(C4671,СПРАВОЧНИК!B:D,3,0)</f>
        <v>ИНОМАРКИ</v>
      </c>
      <c r="K4671" s="69" t="str">
        <f>VLOOKUP(СВОД2023[[#This Row],[ФО]],СПРАВОЧНИК!H:P,2,0)</f>
        <v>Северо-Западный ФО</v>
      </c>
    </row>
    <row r="4672" spans="1:11" x14ac:dyDescent="0.2">
      <c r="A4672" t="s">
        <v>600</v>
      </c>
      <c r="B4672" t="s">
        <v>592</v>
      </c>
      <c r="C4672" s="1" t="s">
        <v>301</v>
      </c>
      <c r="D4672" s="1" t="s">
        <v>992</v>
      </c>
      <c r="E4672" s="2"/>
      <c r="F4672" s="3"/>
      <c r="G4672" s="2">
        <v>1</v>
      </c>
      <c r="H4672" s="3"/>
      <c r="I4672" s="69" t="str">
        <f>VLOOKUP(C4672,СПРАВОЧНИК!B:D,2,0)</f>
        <v>КОРЕЯ</v>
      </c>
      <c r="J4672" s="69" t="str">
        <f>VLOOKUP(C4672,СПРАВОЧНИК!B:D,3,0)</f>
        <v>ИНОМАРКИ</v>
      </c>
      <c r="K4672" s="69" t="str">
        <f>VLOOKUP(СВОД2023[[#This Row],[ФО]],СПРАВОЧНИК!H:P,2,0)</f>
        <v>Северо-Западный ФО</v>
      </c>
    </row>
    <row r="4673" spans="1:11" x14ac:dyDescent="0.2">
      <c r="A4673" t="s">
        <v>600</v>
      </c>
      <c r="B4673" t="s">
        <v>592</v>
      </c>
      <c r="C4673" s="1" t="s">
        <v>301</v>
      </c>
      <c r="D4673" s="1" t="s">
        <v>1567</v>
      </c>
      <c r="E4673" s="2"/>
      <c r="F4673" s="3">
        <v>1</v>
      </c>
      <c r="G4673" s="2">
        <v>4</v>
      </c>
      <c r="H4673" s="3">
        <v>3</v>
      </c>
      <c r="I4673" s="69" t="str">
        <f>VLOOKUP(C4673,СПРАВОЧНИК!B:D,2,0)</f>
        <v>КОРЕЯ</v>
      </c>
      <c r="J4673" s="69" t="str">
        <f>VLOOKUP(C4673,СПРАВОЧНИК!B:D,3,0)</f>
        <v>ИНОМАРКИ</v>
      </c>
      <c r="K4673" s="69" t="str">
        <f>VLOOKUP(СВОД2023[[#This Row],[ФО]],СПРАВОЧНИК!H:P,2,0)</f>
        <v>Северо-Западный ФО</v>
      </c>
    </row>
    <row r="4674" spans="1:11" x14ac:dyDescent="0.2">
      <c r="A4674" t="s">
        <v>600</v>
      </c>
      <c r="B4674" t="s">
        <v>592</v>
      </c>
      <c r="C4674" s="1" t="s">
        <v>301</v>
      </c>
      <c r="D4674" s="1" t="s">
        <v>993</v>
      </c>
      <c r="E4674" s="2">
        <v>880</v>
      </c>
      <c r="F4674" s="3">
        <v>854</v>
      </c>
      <c r="G4674" s="2">
        <v>5170</v>
      </c>
      <c r="H4674" s="3">
        <v>4510</v>
      </c>
      <c r="I4674" s="69" t="str">
        <f>VLOOKUP(C4674,СПРАВОЧНИК!B:D,2,0)</f>
        <v>КОРЕЯ</v>
      </c>
      <c r="J4674" s="69" t="str">
        <f>VLOOKUP(C4674,СПРАВОЧНИК!B:D,3,0)</f>
        <v>ИНОМАРКИ</v>
      </c>
      <c r="K4674" s="69" t="str">
        <f>VLOOKUP(СВОД2023[[#This Row],[ФО]],СПРАВОЧНИК!H:P,2,0)</f>
        <v>Северо-Западный ФО</v>
      </c>
    </row>
    <row r="4675" spans="1:11" x14ac:dyDescent="0.2">
      <c r="A4675" t="s">
        <v>600</v>
      </c>
      <c r="B4675" t="s">
        <v>592</v>
      </c>
      <c r="C4675" s="1" t="s">
        <v>301</v>
      </c>
      <c r="D4675" s="1" t="s">
        <v>994</v>
      </c>
      <c r="E4675" s="2">
        <v>49</v>
      </c>
      <c r="F4675" s="3">
        <v>21</v>
      </c>
      <c r="G4675" s="2">
        <v>241</v>
      </c>
      <c r="H4675" s="3">
        <v>107</v>
      </c>
      <c r="I4675" s="69" t="str">
        <f>VLOOKUP(C4675,СПРАВОЧНИК!B:D,2,0)</f>
        <v>КОРЕЯ</v>
      </c>
      <c r="J4675" s="69" t="str">
        <f>VLOOKUP(C4675,СПРАВОЧНИК!B:D,3,0)</f>
        <v>ИНОМАРКИ</v>
      </c>
      <c r="K4675" s="69" t="str">
        <f>VLOOKUP(СВОД2023[[#This Row],[ФО]],СПРАВОЧНИК!H:P,2,0)</f>
        <v>Северо-Западный ФО</v>
      </c>
    </row>
    <row r="4676" spans="1:11" x14ac:dyDescent="0.2">
      <c r="A4676" t="s">
        <v>600</v>
      </c>
      <c r="B4676" t="s">
        <v>592</v>
      </c>
      <c r="C4676" s="1" t="s">
        <v>301</v>
      </c>
      <c r="D4676" s="1" t="s">
        <v>1568</v>
      </c>
      <c r="E4676" s="2">
        <v>1</v>
      </c>
      <c r="F4676" s="3">
        <v>2</v>
      </c>
      <c r="G4676" s="2">
        <v>17</v>
      </c>
      <c r="H4676" s="3">
        <v>13</v>
      </c>
      <c r="I4676" s="69" t="str">
        <f>VLOOKUP(C4676,СПРАВОЧНИК!B:D,2,0)</f>
        <v>КОРЕЯ</v>
      </c>
      <c r="J4676" s="69" t="str">
        <f>VLOOKUP(C4676,СПРАВОЧНИК!B:D,3,0)</f>
        <v>ИНОМАРКИ</v>
      </c>
      <c r="K4676" s="69" t="str">
        <f>VLOOKUP(СВОД2023[[#This Row],[ФО]],СПРАВОЧНИК!H:P,2,0)</f>
        <v>Северо-Западный ФО</v>
      </c>
    </row>
    <row r="4677" spans="1:11" x14ac:dyDescent="0.2">
      <c r="A4677" t="s">
        <v>600</v>
      </c>
      <c r="B4677" t="s">
        <v>592</v>
      </c>
      <c r="C4677" s="1" t="s">
        <v>301</v>
      </c>
      <c r="D4677" s="1" t="s">
        <v>2203</v>
      </c>
      <c r="E4677" s="2">
        <v>2</v>
      </c>
      <c r="F4677" s="3">
        <v>6</v>
      </c>
      <c r="G4677" s="2">
        <v>17</v>
      </c>
      <c r="H4677" s="3">
        <v>23</v>
      </c>
      <c r="I4677" s="69" t="str">
        <f>VLOOKUP(C4677,СПРАВОЧНИК!B:D,2,0)</f>
        <v>КОРЕЯ</v>
      </c>
      <c r="J4677" s="69" t="str">
        <f>VLOOKUP(C4677,СПРАВОЧНИК!B:D,3,0)</f>
        <v>ИНОМАРКИ</v>
      </c>
      <c r="K4677" s="69" t="str">
        <f>VLOOKUP(СВОД2023[[#This Row],[ФО]],СПРАВОЧНИК!H:P,2,0)</f>
        <v>Северо-Западный ФО</v>
      </c>
    </row>
    <row r="4678" spans="1:11" x14ac:dyDescent="0.2">
      <c r="A4678" t="s">
        <v>600</v>
      </c>
      <c r="B4678" t="s">
        <v>592</v>
      </c>
      <c r="C4678" s="1" t="s">
        <v>301</v>
      </c>
      <c r="D4678" s="1" t="s">
        <v>995</v>
      </c>
      <c r="E4678" s="2">
        <v>273</v>
      </c>
      <c r="F4678" s="3">
        <v>176</v>
      </c>
      <c r="G4678" s="2">
        <v>1433</v>
      </c>
      <c r="H4678" s="3">
        <v>989</v>
      </c>
      <c r="I4678" s="69" t="str">
        <f>VLOOKUP(C4678,СПРАВОЧНИК!B:D,2,0)</f>
        <v>КОРЕЯ</v>
      </c>
      <c r="J4678" s="69" t="str">
        <f>VLOOKUP(C4678,СПРАВОЧНИК!B:D,3,0)</f>
        <v>ИНОМАРКИ</v>
      </c>
      <c r="K4678" s="69" t="str">
        <f>VLOOKUP(СВОД2023[[#This Row],[ФО]],СПРАВОЧНИК!H:P,2,0)</f>
        <v>Северо-Западный ФО</v>
      </c>
    </row>
    <row r="4679" spans="1:11" x14ac:dyDescent="0.2">
      <c r="A4679" t="s">
        <v>600</v>
      </c>
      <c r="B4679" t="s">
        <v>592</v>
      </c>
      <c r="C4679" s="1" t="s">
        <v>301</v>
      </c>
      <c r="D4679" s="1" t="s">
        <v>996</v>
      </c>
      <c r="E4679" s="2">
        <v>140</v>
      </c>
      <c r="F4679" s="3">
        <v>104</v>
      </c>
      <c r="G4679" s="2">
        <v>779</v>
      </c>
      <c r="H4679" s="3">
        <v>516</v>
      </c>
      <c r="I4679" s="69" t="str">
        <f>VLOOKUP(C4679,СПРАВОЧНИК!B:D,2,0)</f>
        <v>КОРЕЯ</v>
      </c>
      <c r="J4679" s="69" t="str">
        <f>VLOOKUP(C4679,СПРАВОЧНИК!B:D,3,0)</f>
        <v>ИНОМАРКИ</v>
      </c>
      <c r="K4679" s="69" t="str">
        <f>VLOOKUP(СВОД2023[[#This Row],[ФО]],СПРАВОЧНИК!H:P,2,0)</f>
        <v>Северо-Западный ФО</v>
      </c>
    </row>
    <row r="4680" spans="1:11" x14ac:dyDescent="0.2">
      <c r="A4680" t="s">
        <v>600</v>
      </c>
      <c r="B4680" t="s">
        <v>592</v>
      </c>
      <c r="C4680" s="1" t="s">
        <v>301</v>
      </c>
      <c r="D4680" s="1" t="s">
        <v>1569</v>
      </c>
      <c r="E4680" s="2">
        <v>128</v>
      </c>
      <c r="F4680" s="3">
        <v>130</v>
      </c>
      <c r="G4680" s="2">
        <v>786</v>
      </c>
      <c r="H4680" s="3">
        <v>712</v>
      </c>
      <c r="I4680" s="69" t="str">
        <f>VLOOKUP(C4680,СПРАВОЧНИК!B:D,2,0)</f>
        <v>КОРЕЯ</v>
      </c>
      <c r="J4680" s="69" t="str">
        <f>VLOOKUP(C4680,СПРАВОЧНИК!B:D,3,0)</f>
        <v>ИНОМАРКИ</v>
      </c>
      <c r="K4680" s="69" t="str">
        <f>VLOOKUP(СВОД2023[[#This Row],[ФО]],СПРАВОЧНИК!H:P,2,0)</f>
        <v>Северо-Западный ФО</v>
      </c>
    </row>
    <row r="4681" spans="1:11" x14ac:dyDescent="0.2">
      <c r="A4681" t="s">
        <v>600</v>
      </c>
      <c r="B4681" t="s">
        <v>592</v>
      </c>
      <c r="C4681" s="1" t="s">
        <v>301</v>
      </c>
      <c r="D4681" s="1" t="s">
        <v>997</v>
      </c>
      <c r="E4681" s="2">
        <v>426</v>
      </c>
      <c r="F4681" s="3">
        <v>323</v>
      </c>
      <c r="G4681" s="2">
        <v>2160</v>
      </c>
      <c r="H4681" s="3">
        <v>1629</v>
      </c>
      <c r="I4681" s="69" t="str">
        <f>VLOOKUP(C4681,СПРАВОЧНИК!B:D,2,0)</f>
        <v>КОРЕЯ</v>
      </c>
      <c r="J4681" s="69" t="str">
        <f>VLOOKUP(C4681,СПРАВОЧНИК!B:D,3,0)</f>
        <v>ИНОМАРКИ</v>
      </c>
      <c r="K4681" s="69" t="str">
        <f>VLOOKUP(СВОД2023[[#This Row],[ФО]],СПРАВОЧНИК!H:P,2,0)</f>
        <v>Северо-Западный ФО</v>
      </c>
    </row>
    <row r="4682" spans="1:11" x14ac:dyDescent="0.2">
      <c r="A4682" t="s">
        <v>600</v>
      </c>
      <c r="B4682" t="s">
        <v>592</v>
      </c>
      <c r="C4682" s="1" t="s">
        <v>301</v>
      </c>
      <c r="D4682" s="1" t="s">
        <v>998</v>
      </c>
      <c r="E4682" s="2">
        <v>14</v>
      </c>
      <c r="F4682" s="3">
        <v>13</v>
      </c>
      <c r="G4682" s="2">
        <v>83</v>
      </c>
      <c r="H4682" s="3">
        <v>43</v>
      </c>
      <c r="I4682" s="69" t="str">
        <f>VLOOKUP(C4682,СПРАВОЧНИК!B:D,2,0)</f>
        <v>КОРЕЯ</v>
      </c>
      <c r="J4682" s="69" t="str">
        <f>VLOOKUP(C4682,СПРАВОЧНИК!B:D,3,0)</f>
        <v>ИНОМАРКИ</v>
      </c>
      <c r="K4682" s="69" t="str">
        <f>VLOOKUP(СВОД2023[[#This Row],[ФО]],СПРАВОЧНИК!H:P,2,0)</f>
        <v>Северо-Западный ФО</v>
      </c>
    </row>
    <row r="4683" spans="1:11" x14ac:dyDescent="0.2">
      <c r="A4683" t="s">
        <v>600</v>
      </c>
      <c r="B4683" t="s">
        <v>592</v>
      </c>
      <c r="C4683" s="1" t="s">
        <v>301</v>
      </c>
      <c r="D4683" s="1" t="s">
        <v>1570</v>
      </c>
      <c r="E4683" s="2">
        <v>1</v>
      </c>
      <c r="F4683" s="3"/>
      <c r="G4683" s="2">
        <v>8</v>
      </c>
      <c r="H4683" s="3"/>
      <c r="I4683" s="69" t="str">
        <f>VLOOKUP(C4683,СПРАВОЧНИК!B:D,2,0)</f>
        <v>КОРЕЯ</v>
      </c>
      <c r="J4683" s="69" t="str">
        <f>VLOOKUP(C4683,СПРАВОЧНИК!B:D,3,0)</f>
        <v>ИНОМАРКИ</v>
      </c>
      <c r="K4683" s="69" t="str">
        <f>VLOOKUP(СВОД2023[[#This Row],[ФО]],СПРАВОЧНИК!H:P,2,0)</f>
        <v>Северо-Западный ФО</v>
      </c>
    </row>
    <row r="4684" spans="1:11" x14ac:dyDescent="0.2">
      <c r="A4684" t="s">
        <v>600</v>
      </c>
      <c r="B4684" t="s">
        <v>592</v>
      </c>
      <c r="C4684" s="1" t="s">
        <v>301</v>
      </c>
      <c r="D4684" s="1" t="s">
        <v>1571</v>
      </c>
      <c r="E4684" s="2">
        <v>15</v>
      </c>
      <c r="F4684" s="3">
        <v>19</v>
      </c>
      <c r="G4684" s="2">
        <v>85</v>
      </c>
      <c r="H4684" s="3">
        <v>74</v>
      </c>
      <c r="I4684" s="69" t="str">
        <f>VLOOKUP(C4684,СПРАВОЧНИК!B:D,2,0)</f>
        <v>КОРЕЯ</v>
      </c>
      <c r="J4684" s="69" t="str">
        <f>VLOOKUP(C4684,СПРАВОЧНИК!B:D,3,0)</f>
        <v>ИНОМАРКИ</v>
      </c>
      <c r="K4684" s="69" t="str">
        <f>VLOOKUP(СВОД2023[[#This Row],[ФО]],СПРАВОЧНИК!H:P,2,0)</f>
        <v>Северо-Западный ФО</v>
      </c>
    </row>
    <row r="4685" spans="1:11" x14ac:dyDescent="0.2">
      <c r="A4685" t="s">
        <v>600</v>
      </c>
      <c r="B4685" t="s">
        <v>592</v>
      </c>
      <c r="C4685" s="1" t="s">
        <v>1055</v>
      </c>
      <c r="D4685" s="1" t="s">
        <v>2204</v>
      </c>
      <c r="E4685" s="2"/>
      <c r="F4685" s="3">
        <v>1</v>
      </c>
      <c r="G4685" s="2"/>
      <c r="H4685" s="3">
        <v>1</v>
      </c>
      <c r="I4685" s="69" t="str">
        <f>VLOOKUP(C4685,СПРАВОЧНИК!B:D,2,0)</f>
        <v>КИТАЙ</v>
      </c>
      <c r="J4685" s="69" t="str">
        <f>VLOOKUP(C4685,СПРАВОЧНИК!B:D,3,0)</f>
        <v>ИНОМАРКИ</v>
      </c>
      <c r="K4685" s="69" t="str">
        <f>VLOOKUP(СВОД2023[[#This Row],[ФО]],СПРАВОЧНИК!H:P,2,0)</f>
        <v>Северо-Западный ФО</v>
      </c>
    </row>
    <row r="4686" spans="1:11" x14ac:dyDescent="0.2">
      <c r="A4686" t="s">
        <v>600</v>
      </c>
      <c r="B4686" t="s">
        <v>592</v>
      </c>
      <c r="C4686" s="1" t="s">
        <v>311</v>
      </c>
      <c r="D4686" s="1" t="s">
        <v>1572</v>
      </c>
      <c r="E4686" s="2">
        <v>136</v>
      </c>
      <c r="F4686" s="3">
        <v>104</v>
      </c>
      <c r="G4686" s="2">
        <v>673</v>
      </c>
      <c r="H4686" s="3">
        <v>577</v>
      </c>
      <c r="I4686" s="69" t="str">
        <f>VLOOKUP(C4686,СПРАВОЧНИК!B:D,2,0)</f>
        <v>РОССИЯ</v>
      </c>
      <c r="J4686" s="69" t="str">
        <f>VLOOKUP(C4686,СПРАВОЧНИК!B:D,3,0)</f>
        <v>ОТЕЧЕСТВЕННЫЕ</v>
      </c>
      <c r="K4686" s="69" t="str">
        <f>VLOOKUP(СВОД2023[[#This Row],[ФО]],СПРАВОЧНИК!H:P,2,0)</f>
        <v>Северо-Западный ФО</v>
      </c>
    </row>
    <row r="4687" spans="1:11" x14ac:dyDescent="0.2">
      <c r="A4687" t="s">
        <v>600</v>
      </c>
      <c r="B4687" t="s">
        <v>592</v>
      </c>
      <c r="C4687" s="1" t="s">
        <v>311</v>
      </c>
      <c r="D4687" s="1" t="s">
        <v>1573</v>
      </c>
      <c r="E4687" s="2">
        <v>155</v>
      </c>
      <c r="F4687" s="3">
        <v>115</v>
      </c>
      <c r="G4687" s="2">
        <v>737</v>
      </c>
      <c r="H4687" s="3">
        <v>675</v>
      </c>
      <c r="I4687" s="69" t="str">
        <f>VLOOKUP(C4687,СПРАВОЧНИК!B:D,2,0)</f>
        <v>РОССИЯ</v>
      </c>
      <c r="J4687" s="69" t="str">
        <f>VLOOKUP(C4687,СПРАВОЧНИК!B:D,3,0)</f>
        <v>ОТЕЧЕСТВЕННЫЕ</v>
      </c>
      <c r="K4687" s="69" t="str">
        <f>VLOOKUP(СВОД2023[[#This Row],[ФО]],СПРАВОЧНИК!H:P,2,0)</f>
        <v>Северо-Западный ФО</v>
      </c>
    </row>
    <row r="4688" spans="1:11" x14ac:dyDescent="0.2">
      <c r="A4688" t="s">
        <v>600</v>
      </c>
      <c r="B4688" t="s">
        <v>592</v>
      </c>
      <c r="C4688" s="1" t="s">
        <v>311</v>
      </c>
      <c r="D4688" s="1" t="s">
        <v>1574</v>
      </c>
      <c r="E4688" s="2">
        <v>114</v>
      </c>
      <c r="F4688" s="3">
        <v>132</v>
      </c>
      <c r="G4688" s="2">
        <v>657</v>
      </c>
      <c r="H4688" s="3">
        <v>634</v>
      </c>
      <c r="I4688" s="69" t="str">
        <f>VLOOKUP(C4688,СПРАВОЧНИК!B:D,2,0)</f>
        <v>РОССИЯ</v>
      </c>
      <c r="J4688" s="69" t="str">
        <f>VLOOKUP(C4688,СПРАВОЧНИК!B:D,3,0)</f>
        <v>ОТЕЧЕСТВЕННЫЕ</v>
      </c>
      <c r="K4688" s="69" t="str">
        <f>VLOOKUP(СВОД2023[[#This Row],[ФО]],СПРАВОЧНИК!H:P,2,0)</f>
        <v>Северо-Западный ФО</v>
      </c>
    </row>
    <row r="4689" spans="1:11" x14ac:dyDescent="0.2">
      <c r="A4689" t="s">
        <v>600</v>
      </c>
      <c r="B4689" t="s">
        <v>592</v>
      </c>
      <c r="C4689" s="1" t="s">
        <v>311</v>
      </c>
      <c r="D4689" s="1" t="s">
        <v>1575</v>
      </c>
      <c r="E4689" s="2"/>
      <c r="F4689" s="3"/>
      <c r="G4689" s="2"/>
      <c r="H4689" s="3">
        <v>2</v>
      </c>
      <c r="I4689" s="69" t="str">
        <f>VLOOKUP(C4689,СПРАВОЧНИК!B:D,2,0)</f>
        <v>РОССИЯ</v>
      </c>
      <c r="J4689" s="69" t="str">
        <f>VLOOKUP(C4689,СПРАВОЧНИК!B:D,3,0)</f>
        <v>ОТЕЧЕСТВЕННЫЕ</v>
      </c>
      <c r="K4689" s="69" t="str">
        <f>VLOOKUP(СВОД2023[[#This Row],[ФО]],СПРАВОЧНИК!H:P,2,0)</f>
        <v>Северо-Западный ФО</v>
      </c>
    </row>
    <row r="4690" spans="1:11" x14ac:dyDescent="0.2">
      <c r="A4690" t="s">
        <v>600</v>
      </c>
      <c r="B4690" t="s">
        <v>592</v>
      </c>
      <c r="C4690" s="1" t="s">
        <v>311</v>
      </c>
      <c r="D4690" s="1" t="s">
        <v>1576</v>
      </c>
      <c r="E4690" s="2">
        <v>61</v>
      </c>
      <c r="F4690" s="3">
        <v>62</v>
      </c>
      <c r="G4690" s="2">
        <v>234</v>
      </c>
      <c r="H4690" s="3">
        <v>244</v>
      </c>
      <c r="I4690" s="69" t="str">
        <f>VLOOKUP(C4690,СПРАВОЧНИК!B:D,2,0)</f>
        <v>РОССИЯ</v>
      </c>
      <c r="J4690" s="69" t="str">
        <f>VLOOKUP(C4690,СПРАВОЧНИК!B:D,3,0)</f>
        <v>ОТЕЧЕСТВЕННЫЕ</v>
      </c>
      <c r="K4690" s="69" t="str">
        <f>VLOOKUP(СВОД2023[[#This Row],[ФО]],СПРАВОЧНИК!H:P,2,0)</f>
        <v>Северо-Западный ФО</v>
      </c>
    </row>
    <row r="4691" spans="1:11" x14ac:dyDescent="0.2">
      <c r="A4691" t="s">
        <v>600</v>
      </c>
      <c r="B4691" t="s">
        <v>592</v>
      </c>
      <c r="C4691" s="1" t="s">
        <v>311</v>
      </c>
      <c r="D4691" s="1" t="s">
        <v>1577</v>
      </c>
      <c r="E4691" s="2">
        <v>9</v>
      </c>
      <c r="F4691" s="3">
        <v>9</v>
      </c>
      <c r="G4691" s="2">
        <v>33</v>
      </c>
      <c r="H4691" s="3">
        <v>45</v>
      </c>
      <c r="I4691" s="69" t="str">
        <f>VLOOKUP(C4691,СПРАВОЧНИК!B:D,2,0)</f>
        <v>РОССИЯ</v>
      </c>
      <c r="J4691" s="69" t="str">
        <f>VLOOKUP(C4691,СПРАВОЧНИК!B:D,3,0)</f>
        <v>ОТЕЧЕСТВЕННЫЕ</v>
      </c>
      <c r="K4691" s="69" t="str">
        <f>VLOOKUP(СВОД2023[[#This Row],[ФО]],СПРАВОЧНИК!H:P,2,0)</f>
        <v>Северо-Западный ФО</v>
      </c>
    </row>
    <row r="4692" spans="1:11" x14ac:dyDescent="0.2">
      <c r="A4692" t="s">
        <v>600</v>
      </c>
      <c r="B4692" t="s">
        <v>592</v>
      </c>
      <c r="C4692" s="1" t="s">
        <v>311</v>
      </c>
      <c r="D4692" s="1" t="s">
        <v>1578</v>
      </c>
      <c r="E4692" s="2">
        <v>14</v>
      </c>
      <c r="F4692" s="3">
        <v>9</v>
      </c>
      <c r="G4692" s="2">
        <v>52</v>
      </c>
      <c r="H4692" s="3">
        <v>48</v>
      </c>
      <c r="I4692" s="69" t="str">
        <f>VLOOKUP(C4692,СПРАВОЧНИК!B:D,2,0)</f>
        <v>РОССИЯ</v>
      </c>
      <c r="J4692" s="69" t="str">
        <f>VLOOKUP(C4692,СПРАВОЧНИК!B:D,3,0)</f>
        <v>ОТЕЧЕСТВЕННЫЕ</v>
      </c>
      <c r="K4692" s="69" t="str">
        <f>VLOOKUP(СВОД2023[[#This Row],[ФО]],СПРАВОЧНИК!H:P,2,0)</f>
        <v>Северо-Западный ФО</v>
      </c>
    </row>
    <row r="4693" spans="1:11" x14ac:dyDescent="0.2">
      <c r="A4693" t="s">
        <v>600</v>
      </c>
      <c r="B4693" t="s">
        <v>592</v>
      </c>
      <c r="C4693" s="1" t="s">
        <v>311</v>
      </c>
      <c r="D4693" s="1" t="s">
        <v>1579</v>
      </c>
      <c r="E4693" s="2">
        <v>207</v>
      </c>
      <c r="F4693" s="3">
        <v>163</v>
      </c>
      <c r="G4693" s="2">
        <v>1093</v>
      </c>
      <c r="H4693" s="3">
        <v>977</v>
      </c>
      <c r="I4693" s="69" t="str">
        <f>VLOOKUP(C4693,СПРАВОЧНИК!B:D,2,0)</f>
        <v>РОССИЯ</v>
      </c>
      <c r="J4693" s="69" t="str">
        <f>VLOOKUP(C4693,СПРАВОЧНИК!B:D,3,0)</f>
        <v>ОТЕЧЕСТВЕННЫЕ</v>
      </c>
      <c r="K4693" s="69" t="str">
        <f>VLOOKUP(СВОД2023[[#This Row],[ФО]],СПРАВОЧНИК!H:P,2,0)</f>
        <v>Северо-Западный ФО</v>
      </c>
    </row>
    <row r="4694" spans="1:11" x14ac:dyDescent="0.2">
      <c r="A4694" t="s">
        <v>600</v>
      </c>
      <c r="B4694" t="s">
        <v>592</v>
      </c>
      <c r="C4694" s="1" t="s">
        <v>311</v>
      </c>
      <c r="D4694" s="1" t="s">
        <v>1580</v>
      </c>
      <c r="E4694" s="2">
        <v>175</v>
      </c>
      <c r="F4694" s="3">
        <v>161</v>
      </c>
      <c r="G4694" s="2">
        <v>1026</v>
      </c>
      <c r="H4694" s="3">
        <v>855</v>
      </c>
      <c r="I4694" s="69" t="str">
        <f>VLOOKUP(C4694,СПРАВОЧНИК!B:D,2,0)</f>
        <v>РОССИЯ</v>
      </c>
      <c r="J4694" s="69" t="str">
        <f>VLOOKUP(C4694,СПРАВОЧНИК!B:D,3,0)</f>
        <v>ОТЕЧЕСТВЕННЫЕ</v>
      </c>
      <c r="K4694" s="69" t="str">
        <f>VLOOKUP(СВОД2023[[#This Row],[ФО]],СПРАВОЧНИК!H:P,2,0)</f>
        <v>Северо-Западный ФО</v>
      </c>
    </row>
    <row r="4695" spans="1:11" x14ac:dyDescent="0.2">
      <c r="A4695" t="s">
        <v>600</v>
      </c>
      <c r="B4695" t="s">
        <v>592</v>
      </c>
      <c r="C4695" s="1" t="s">
        <v>311</v>
      </c>
      <c r="D4695" s="1" t="s">
        <v>1581</v>
      </c>
      <c r="E4695" s="2">
        <v>143</v>
      </c>
      <c r="F4695" s="3">
        <v>165</v>
      </c>
      <c r="G4695" s="2">
        <v>803</v>
      </c>
      <c r="H4695" s="3">
        <v>889</v>
      </c>
      <c r="I4695" s="69" t="str">
        <f>VLOOKUP(C4695,СПРАВОЧНИК!B:D,2,0)</f>
        <v>РОССИЯ</v>
      </c>
      <c r="J4695" s="69" t="str">
        <f>VLOOKUP(C4695,СПРАВОЧНИК!B:D,3,0)</f>
        <v>ОТЕЧЕСТВЕННЫЕ</v>
      </c>
      <c r="K4695" s="69" t="str">
        <f>VLOOKUP(СВОД2023[[#This Row],[ФО]],СПРАВОЧНИК!H:P,2,0)</f>
        <v>Северо-Западный ФО</v>
      </c>
    </row>
    <row r="4696" spans="1:11" x14ac:dyDescent="0.2">
      <c r="A4696" t="s">
        <v>600</v>
      </c>
      <c r="B4696" t="s">
        <v>592</v>
      </c>
      <c r="C4696" s="1" t="s">
        <v>311</v>
      </c>
      <c r="D4696" s="1" t="s">
        <v>1582</v>
      </c>
      <c r="E4696" s="2">
        <v>653</v>
      </c>
      <c r="F4696" s="3">
        <v>603</v>
      </c>
      <c r="G4696" s="2">
        <v>3345</v>
      </c>
      <c r="H4696" s="3">
        <v>3319</v>
      </c>
      <c r="I4696" s="69" t="str">
        <f>VLOOKUP(C4696,СПРАВОЧНИК!B:D,2,0)</f>
        <v>РОССИЯ</v>
      </c>
      <c r="J4696" s="69" t="str">
        <f>VLOOKUP(C4696,СПРАВОЧНИК!B:D,3,0)</f>
        <v>ОТЕЧЕСТВЕННЫЕ</v>
      </c>
      <c r="K4696" s="69" t="str">
        <f>VLOOKUP(СВОД2023[[#This Row],[ФО]],СПРАВОЧНИК!H:P,2,0)</f>
        <v>Северо-Западный ФО</v>
      </c>
    </row>
    <row r="4697" spans="1:11" x14ac:dyDescent="0.2">
      <c r="A4697" t="s">
        <v>600</v>
      </c>
      <c r="B4697" t="s">
        <v>592</v>
      </c>
      <c r="C4697" s="1" t="s">
        <v>311</v>
      </c>
      <c r="D4697" s="1" t="s">
        <v>1583</v>
      </c>
      <c r="E4697" s="2">
        <v>52</v>
      </c>
      <c r="F4697" s="3">
        <v>62</v>
      </c>
      <c r="G4697" s="2">
        <v>261</v>
      </c>
      <c r="H4697" s="3">
        <v>256</v>
      </c>
      <c r="I4697" s="69" t="str">
        <f>VLOOKUP(C4697,СПРАВОЧНИК!B:D,2,0)</f>
        <v>РОССИЯ</v>
      </c>
      <c r="J4697" s="69" t="str">
        <f>VLOOKUP(C4697,СПРАВОЧНИК!B:D,3,0)</f>
        <v>ОТЕЧЕСТВЕННЫЕ</v>
      </c>
      <c r="K4697" s="69" t="str">
        <f>VLOOKUP(СВОД2023[[#This Row],[ФО]],СПРАВОЧНИК!H:P,2,0)</f>
        <v>Северо-Западный ФО</v>
      </c>
    </row>
    <row r="4698" spans="1:11" x14ac:dyDescent="0.2">
      <c r="A4698" t="s">
        <v>600</v>
      </c>
      <c r="B4698" t="s">
        <v>592</v>
      </c>
      <c r="C4698" s="1" t="s">
        <v>311</v>
      </c>
      <c r="D4698" s="1" t="s">
        <v>1584</v>
      </c>
      <c r="E4698" s="2">
        <v>229</v>
      </c>
      <c r="F4698" s="3">
        <v>235</v>
      </c>
      <c r="G4698" s="2">
        <v>1201</v>
      </c>
      <c r="H4698" s="3">
        <v>1204</v>
      </c>
      <c r="I4698" s="69" t="str">
        <f>VLOOKUP(C4698,СПРАВОЧНИК!B:D,2,0)</f>
        <v>РОССИЯ</v>
      </c>
      <c r="J4698" s="69" t="str">
        <f>VLOOKUP(C4698,СПРАВОЧНИК!B:D,3,0)</f>
        <v>ОТЕЧЕСТВЕННЫЕ</v>
      </c>
      <c r="K4698" s="69" t="str">
        <f>VLOOKUP(СВОД2023[[#This Row],[ФО]],СПРАВОЧНИК!H:P,2,0)</f>
        <v>Северо-Западный ФО</v>
      </c>
    </row>
    <row r="4699" spans="1:11" x14ac:dyDescent="0.2">
      <c r="A4699" t="s">
        <v>600</v>
      </c>
      <c r="B4699" t="s">
        <v>592</v>
      </c>
      <c r="C4699" s="1" t="s">
        <v>311</v>
      </c>
      <c r="D4699" s="1" t="s">
        <v>1585</v>
      </c>
      <c r="E4699" s="2">
        <v>276</v>
      </c>
      <c r="F4699" s="3">
        <v>262</v>
      </c>
      <c r="G4699" s="2">
        <v>1484</v>
      </c>
      <c r="H4699" s="3">
        <v>1415</v>
      </c>
      <c r="I4699" s="69" t="str">
        <f>VLOOKUP(C4699,СПРАВОЧНИК!B:D,2,0)</f>
        <v>РОССИЯ</v>
      </c>
      <c r="J4699" s="69" t="str">
        <f>VLOOKUP(C4699,СПРАВОЧНИК!B:D,3,0)</f>
        <v>ОТЕЧЕСТВЕННЫЕ</v>
      </c>
      <c r="K4699" s="69" t="str">
        <f>VLOOKUP(СВОД2023[[#This Row],[ФО]],СПРАВОЧНИК!H:P,2,0)</f>
        <v>Северо-Западный ФО</v>
      </c>
    </row>
    <row r="4700" spans="1:11" x14ac:dyDescent="0.2">
      <c r="A4700" t="s">
        <v>600</v>
      </c>
      <c r="B4700" t="s">
        <v>592</v>
      </c>
      <c r="C4700" s="1" t="s">
        <v>311</v>
      </c>
      <c r="D4700" s="1" t="s">
        <v>1586</v>
      </c>
      <c r="E4700" s="2">
        <v>136</v>
      </c>
      <c r="F4700" s="3">
        <v>127</v>
      </c>
      <c r="G4700" s="2">
        <v>701</v>
      </c>
      <c r="H4700" s="3">
        <v>681</v>
      </c>
      <c r="I4700" s="69" t="str">
        <f>VLOOKUP(C4700,СПРАВОЧНИК!B:D,2,0)</f>
        <v>РОССИЯ</v>
      </c>
      <c r="J4700" s="69" t="str">
        <f>VLOOKUP(C4700,СПРАВОЧНИК!B:D,3,0)</f>
        <v>ОТЕЧЕСТВЕННЫЕ</v>
      </c>
      <c r="K4700" s="69" t="str">
        <f>VLOOKUP(СВОД2023[[#This Row],[ФО]],СПРАВОЧНИК!H:P,2,0)</f>
        <v>Северо-Западный ФО</v>
      </c>
    </row>
    <row r="4701" spans="1:11" x14ac:dyDescent="0.2">
      <c r="A4701" t="s">
        <v>600</v>
      </c>
      <c r="B4701" t="s">
        <v>592</v>
      </c>
      <c r="C4701" s="1" t="s">
        <v>311</v>
      </c>
      <c r="D4701" s="1" t="s">
        <v>1587</v>
      </c>
      <c r="E4701" s="2">
        <v>256</v>
      </c>
      <c r="F4701" s="3">
        <v>235</v>
      </c>
      <c r="G4701" s="2">
        <v>1346</v>
      </c>
      <c r="H4701" s="3">
        <v>1370</v>
      </c>
      <c r="I4701" s="69" t="str">
        <f>VLOOKUP(C4701,СПРАВОЧНИК!B:D,2,0)</f>
        <v>РОССИЯ</v>
      </c>
      <c r="J4701" s="69" t="str">
        <f>VLOOKUP(C4701,СПРАВОЧНИК!B:D,3,0)</f>
        <v>ОТЕЧЕСТВЕННЫЕ</v>
      </c>
      <c r="K4701" s="69" t="str">
        <f>VLOOKUP(СВОД2023[[#This Row],[ФО]],СПРАВОЧНИК!H:P,2,0)</f>
        <v>Северо-Западный ФО</v>
      </c>
    </row>
    <row r="4702" spans="1:11" x14ac:dyDescent="0.2">
      <c r="A4702" t="s">
        <v>600</v>
      </c>
      <c r="B4702" t="s">
        <v>592</v>
      </c>
      <c r="C4702" s="1" t="s">
        <v>311</v>
      </c>
      <c r="D4702" s="1" t="s">
        <v>1588</v>
      </c>
      <c r="E4702" s="2">
        <v>63</v>
      </c>
      <c r="F4702" s="3">
        <v>63</v>
      </c>
      <c r="G4702" s="2">
        <v>355</v>
      </c>
      <c r="H4702" s="3">
        <v>306</v>
      </c>
      <c r="I4702" s="69" t="str">
        <f>VLOOKUP(C4702,СПРАВОЧНИК!B:D,2,0)</f>
        <v>РОССИЯ</v>
      </c>
      <c r="J4702" s="69" t="str">
        <f>VLOOKUP(C4702,СПРАВОЧНИК!B:D,3,0)</f>
        <v>ОТЕЧЕСТВЕННЫЕ</v>
      </c>
      <c r="K4702" s="69" t="str">
        <f>VLOOKUP(СВОД2023[[#This Row],[ФО]],СПРАВОЧНИК!H:P,2,0)</f>
        <v>Северо-Западный ФО</v>
      </c>
    </row>
    <row r="4703" spans="1:11" x14ac:dyDescent="0.2">
      <c r="A4703" t="s">
        <v>600</v>
      </c>
      <c r="B4703" t="s">
        <v>592</v>
      </c>
      <c r="C4703" s="1" t="s">
        <v>311</v>
      </c>
      <c r="D4703" s="1" t="s">
        <v>1589</v>
      </c>
      <c r="E4703" s="2">
        <v>491</v>
      </c>
      <c r="F4703" s="3">
        <v>484</v>
      </c>
      <c r="G4703" s="2">
        <v>2717</v>
      </c>
      <c r="H4703" s="3">
        <v>2754</v>
      </c>
      <c r="I4703" s="69" t="str">
        <f>VLOOKUP(C4703,СПРАВОЧНИК!B:D,2,0)</f>
        <v>РОССИЯ</v>
      </c>
      <c r="J4703" s="69" t="str">
        <f>VLOOKUP(C4703,СПРАВОЧНИК!B:D,3,0)</f>
        <v>ОТЕЧЕСТВЕННЫЕ</v>
      </c>
      <c r="K4703" s="69" t="str">
        <f>VLOOKUP(СВОД2023[[#This Row],[ФО]],СПРАВОЧНИК!H:P,2,0)</f>
        <v>Северо-Западный ФО</v>
      </c>
    </row>
    <row r="4704" spans="1:11" x14ac:dyDescent="0.2">
      <c r="A4704" t="s">
        <v>600</v>
      </c>
      <c r="B4704" t="s">
        <v>592</v>
      </c>
      <c r="C4704" s="1" t="s">
        <v>311</v>
      </c>
      <c r="D4704" s="1" t="s">
        <v>1590</v>
      </c>
      <c r="E4704" s="2">
        <v>492</v>
      </c>
      <c r="F4704" s="3">
        <v>442</v>
      </c>
      <c r="G4704" s="2">
        <v>2459</v>
      </c>
      <c r="H4704" s="3">
        <v>2358</v>
      </c>
      <c r="I4704" s="69" t="str">
        <f>VLOOKUP(C4704,СПРАВОЧНИК!B:D,2,0)</f>
        <v>РОССИЯ</v>
      </c>
      <c r="J4704" s="69" t="str">
        <f>VLOOKUP(C4704,СПРАВОЧНИК!B:D,3,0)</f>
        <v>ОТЕЧЕСТВЕННЫЕ</v>
      </c>
      <c r="K4704" s="69" t="str">
        <f>VLOOKUP(СВОД2023[[#This Row],[ФО]],СПРАВОЧНИК!H:P,2,0)</f>
        <v>Северо-Западный ФО</v>
      </c>
    </row>
    <row r="4705" spans="1:11" x14ac:dyDescent="0.2">
      <c r="A4705" t="s">
        <v>600</v>
      </c>
      <c r="B4705" t="s">
        <v>592</v>
      </c>
      <c r="C4705" s="1" t="s">
        <v>311</v>
      </c>
      <c r="D4705" s="1" t="s">
        <v>1591</v>
      </c>
      <c r="E4705" s="2">
        <v>2</v>
      </c>
      <c r="F4705" s="3">
        <v>6</v>
      </c>
      <c r="G4705" s="2">
        <v>24</v>
      </c>
      <c r="H4705" s="3">
        <v>20</v>
      </c>
      <c r="I4705" s="69" t="str">
        <f>VLOOKUP(C4705,СПРАВОЧНИК!B:D,2,0)</f>
        <v>РОССИЯ</v>
      </c>
      <c r="J4705" s="69" t="str">
        <f>VLOOKUP(C4705,СПРАВОЧНИК!B:D,3,0)</f>
        <v>ОТЕЧЕСТВЕННЫЕ</v>
      </c>
      <c r="K4705" s="69" t="str">
        <f>VLOOKUP(СВОД2023[[#This Row],[ФО]],СПРАВОЧНИК!H:P,2,0)</f>
        <v>Северо-Западный ФО</v>
      </c>
    </row>
    <row r="4706" spans="1:11" x14ac:dyDescent="0.2">
      <c r="A4706" t="s">
        <v>600</v>
      </c>
      <c r="B4706" t="s">
        <v>592</v>
      </c>
      <c r="C4706" s="1" t="s">
        <v>311</v>
      </c>
      <c r="D4706" s="1" t="s">
        <v>312</v>
      </c>
      <c r="E4706" s="2">
        <v>488</v>
      </c>
      <c r="F4706" s="3">
        <v>467</v>
      </c>
      <c r="G4706" s="2">
        <v>2795</v>
      </c>
      <c r="H4706" s="3">
        <v>2488</v>
      </c>
      <c r="I4706" s="69" t="str">
        <f>VLOOKUP(C4706,СПРАВОЧНИК!B:D,2,0)</f>
        <v>РОССИЯ</v>
      </c>
      <c r="J4706" s="69" t="str">
        <f>VLOOKUP(C4706,СПРАВОЧНИК!B:D,3,0)</f>
        <v>ОТЕЧЕСТВЕННЫЕ</v>
      </c>
      <c r="K4706" s="69" t="str">
        <f>VLOOKUP(СВОД2023[[#This Row],[ФО]],СПРАВОЧНИК!H:P,2,0)</f>
        <v>Северо-Западный ФО</v>
      </c>
    </row>
    <row r="4707" spans="1:11" x14ac:dyDescent="0.2">
      <c r="A4707" t="s">
        <v>600</v>
      </c>
      <c r="B4707" t="s">
        <v>592</v>
      </c>
      <c r="C4707" s="1" t="s">
        <v>311</v>
      </c>
      <c r="D4707" s="1" t="s">
        <v>313</v>
      </c>
      <c r="E4707" s="2">
        <v>47</v>
      </c>
      <c r="F4707" s="3">
        <v>24</v>
      </c>
      <c r="G4707" s="2">
        <v>263</v>
      </c>
      <c r="H4707" s="3">
        <v>151</v>
      </c>
      <c r="I4707" s="69" t="str">
        <f>VLOOKUP(C4707,СПРАВОЧНИК!B:D,2,0)</f>
        <v>РОССИЯ</v>
      </c>
      <c r="J4707" s="69" t="str">
        <f>VLOOKUP(C4707,СПРАВОЧНИК!B:D,3,0)</f>
        <v>ОТЕЧЕСТВЕННЫЕ</v>
      </c>
      <c r="K4707" s="69" t="str">
        <f>VLOOKUP(СВОД2023[[#This Row],[ФО]],СПРАВОЧНИК!H:P,2,0)</f>
        <v>Северо-Западный ФО</v>
      </c>
    </row>
    <row r="4708" spans="1:11" x14ac:dyDescent="0.2">
      <c r="A4708" t="s">
        <v>600</v>
      </c>
      <c r="B4708" t="s">
        <v>592</v>
      </c>
      <c r="C4708" s="1" t="s">
        <v>311</v>
      </c>
      <c r="D4708" s="1" t="s">
        <v>2206</v>
      </c>
      <c r="E4708" s="2"/>
      <c r="F4708" s="3">
        <v>1</v>
      </c>
      <c r="G4708" s="2">
        <v>2</v>
      </c>
      <c r="H4708" s="3">
        <v>2</v>
      </c>
      <c r="I4708" s="69" t="str">
        <f>VLOOKUP(C4708,СПРАВОЧНИК!B:D,2,0)</f>
        <v>РОССИЯ</v>
      </c>
      <c r="J4708" s="69" t="str">
        <f>VLOOKUP(C4708,СПРАВОЧНИК!B:D,3,0)</f>
        <v>ОТЕЧЕСТВЕННЫЕ</v>
      </c>
      <c r="K4708" s="69" t="str">
        <f>VLOOKUP(СВОД2023[[#This Row],[ФО]],СПРАВОЧНИК!H:P,2,0)</f>
        <v>Северо-Западный ФО</v>
      </c>
    </row>
    <row r="4709" spans="1:11" x14ac:dyDescent="0.2">
      <c r="A4709" t="s">
        <v>600</v>
      </c>
      <c r="B4709" t="s">
        <v>592</v>
      </c>
      <c r="C4709" s="1" t="s">
        <v>311</v>
      </c>
      <c r="D4709" s="1" t="s">
        <v>314</v>
      </c>
      <c r="E4709" s="2">
        <v>139</v>
      </c>
      <c r="F4709" s="3">
        <v>113</v>
      </c>
      <c r="G4709" s="2">
        <v>742</v>
      </c>
      <c r="H4709" s="3">
        <v>719</v>
      </c>
      <c r="I4709" s="69" t="str">
        <f>VLOOKUP(C4709,СПРАВОЧНИК!B:D,2,0)</f>
        <v>РОССИЯ</v>
      </c>
      <c r="J4709" s="69" t="str">
        <f>VLOOKUP(C4709,СПРАВОЧНИК!B:D,3,0)</f>
        <v>ОТЕЧЕСТВЕННЫЕ</v>
      </c>
      <c r="K4709" s="69" t="str">
        <f>VLOOKUP(СВОД2023[[#This Row],[ФО]],СПРАВОЧНИК!H:P,2,0)</f>
        <v>Северо-Западный ФО</v>
      </c>
    </row>
    <row r="4710" spans="1:11" x14ac:dyDescent="0.2">
      <c r="A4710" t="s">
        <v>600</v>
      </c>
      <c r="B4710" t="s">
        <v>592</v>
      </c>
      <c r="C4710" s="1" t="s">
        <v>311</v>
      </c>
      <c r="D4710" s="1" t="s">
        <v>1592</v>
      </c>
      <c r="E4710" s="2">
        <v>233</v>
      </c>
      <c r="F4710" s="3">
        <v>209</v>
      </c>
      <c r="G4710" s="2">
        <v>1289</v>
      </c>
      <c r="H4710" s="3">
        <v>1161</v>
      </c>
      <c r="I4710" s="69" t="str">
        <f>VLOOKUP(C4710,СПРАВОЧНИК!B:D,2,0)</f>
        <v>РОССИЯ</v>
      </c>
      <c r="J4710" s="69" t="str">
        <f>VLOOKUP(C4710,СПРАВОЧНИК!B:D,3,0)</f>
        <v>ОТЕЧЕСТВЕННЫЕ</v>
      </c>
      <c r="K4710" s="69" t="str">
        <f>VLOOKUP(СВОД2023[[#This Row],[ФО]],СПРАВОЧНИК!H:P,2,0)</f>
        <v>Северо-Западный ФО</v>
      </c>
    </row>
    <row r="4711" spans="1:11" x14ac:dyDescent="0.2">
      <c r="A4711" t="s">
        <v>600</v>
      </c>
      <c r="B4711" t="s">
        <v>592</v>
      </c>
      <c r="C4711" s="1" t="s">
        <v>311</v>
      </c>
      <c r="D4711" s="1" t="s">
        <v>1593</v>
      </c>
      <c r="E4711" s="2">
        <v>80</v>
      </c>
      <c r="F4711" s="3">
        <v>56</v>
      </c>
      <c r="G4711" s="2">
        <v>408</v>
      </c>
      <c r="H4711" s="3">
        <v>363</v>
      </c>
      <c r="I4711" s="69" t="str">
        <f>VLOOKUP(C4711,СПРАВОЧНИК!B:D,2,0)</f>
        <v>РОССИЯ</v>
      </c>
      <c r="J4711" s="69" t="str">
        <f>VLOOKUP(C4711,СПРАВОЧНИК!B:D,3,0)</f>
        <v>ОТЕЧЕСТВЕННЫЕ</v>
      </c>
      <c r="K4711" s="69" t="str">
        <f>VLOOKUP(СВОД2023[[#This Row],[ФО]],СПРАВОЧНИК!H:P,2,0)</f>
        <v>Северо-Западный ФО</v>
      </c>
    </row>
    <row r="4712" spans="1:11" x14ac:dyDescent="0.2">
      <c r="A4712" t="s">
        <v>600</v>
      </c>
      <c r="B4712" t="s">
        <v>592</v>
      </c>
      <c r="C4712" s="1" t="s">
        <v>311</v>
      </c>
      <c r="D4712" s="1" t="s">
        <v>1594</v>
      </c>
      <c r="E4712" s="2">
        <v>167</v>
      </c>
      <c r="F4712" s="3">
        <v>135</v>
      </c>
      <c r="G4712" s="2">
        <v>857</v>
      </c>
      <c r="H4712" s="3">
        <v>840</v>
      </c>
      <c r="I4712" s="69" t="str">
        <f>VLOOKUP(C4712,СПРАВОЧНИК!B:D,2,0)</f>
        <v>РОССИЯ</v>
      </c>
      <c r="J4712" s="69" t="str">
        <f>VLOOKUP(C4712,СПРАВОЧНИК!B:D,3,0)</f>
        <v>ОТЕЧЕСТВЕННЫЕ</v>
      </c>
      <c r="K4712" s="69" t="str">
        <f>VLOOKUP(СВОД2023[[#This Row],[ФО]],СПРАВОЧНИК!H:P,2,0)</f>
        <v>Северо-Западный ФО</v>
      </c>
    </row>
    <row r="4713" spans="1:11" x14ac:dyDescent="0.2">
      <c r="A4713" t="s">
        <v>600</v>
      </c>
      <c r="B4713" t="s">
        <v>592</v>
      </c>
      <c r="C4713" s="1" t="s">
        <v>311</v>
      </c>
      <c r="D4713" s="1" t="s">
        <v>315</v>
      </c>
      <c r="E4713" s="2">
        <v>514</v>
      </c>
      <c r="F4713" s="3">
        <v>346</v>
      </c>
      <c r="G4713" s="2">
        <v>2488</v>
      </c>
      <c r="H4713" s="3">
        <v>1853</v>
      </c>
      <c r="I4713" s="69" t="str">
        <f>VLOOKUP(C4713,СПРАВОЧНИК!B:D,2,0)</f>
        <v>РОССИЯ</v>
      </c>
      <c r="J4713" s="69" t="str">
        <f>VLOOKUP(C4713,СПРАВОЧНИК!B:D,3,0)</f>
        <v>ОТЕЧЕСТВЕННЫЕ</v>
      </c>
      <c r="K4713" s="69" t="str">
        <f>VLOOKUP(СВОД2023[[#This Row],[ФО]],СПРАВОЧНИК!H:P,2,0)</f>
        <v>Северо-Западный ФО</v>
      </c>
    </row>
    <row r="4714" spans="1:11" x14ac:dyDescent="0.2">
      <c r="A4714" t="s">
        <v>600</v>
      </c>
      <c r="B4714" t="s">
        <v>592</v>
      </c>
      <c r="C4714" s="1" t="s">
        <v>311</v>
      </c>
      <c r="D4714" s="1" t="s">
        <v>316</v>
      </c>
      <c r="E4714" s="2">
        <v>195</v>
      </c>
      <c r="F4714" s="3">
        <v>172</v>
      </c>
      <c r="G4714" s="2">
        <v>1008</v>
      </c>
      <c r="H4714" s="3">
        <v>751</v>
      </c>
      <c r="I4714" s="69" t="str">
        <f>VLOOKUP(C4714,СПРАВОЧНИК!B:D,2,0)</f>
        <v>РОССИЯ</v>
      </c>
      <c r="J4714" s="69" t="str">
        <f>VLOOKUP(C4714,СПРАВОЧНИК!B:D,3,0)</f>
        <v>ОТЕЧЕСТВЕННЫЕ</v>
      </c>
      <c r="K4714" s="69" t="str">
        <f>VLOOKUP(СВОД2023[[#This Row],[ФО]],СПРАВОЧНИК!H:P,2,0)</f>
        <v>Северо-Западный ФО</v>
      </c>
    </row>
    <row r="4715" spans="1:11" x14ac:dyDescent="0.2">
      <c r="A4715" t="s">
        <v>600</v>
      </c>
      <c r="B4715" t="s">
        <v>592</v>
      </c>
      <c r="C4715" s="1" t="s">
        <v>311</v>
      </c>
      <c r="D4715" s="1" t="s">
        <v>317</v>
      </c>
      <c r="E4715" s="2">
        <v>6</v>
      </c>
      <c r="F4715" s="3">
        <v>5</v>
      </c>
      <c r="G4715" s="2">
        <v>21</v>
      </c>
      <c r="H4715" s="3">
        <v>21</v>
      </c>
      <c r="I4715" s="69" t="str">
        <f>VLOOKUP(C4715,СПРАВОЧНИК!B:D,2,0)</f>
        <v>РОССИЯ</v>
      </c>
      <c r="J4715" s="69" t="str">
        <f>VLOOKUP(C4715,СПРАВОЧНИК!B:D,3,0)</f>
        <v>ОТЕЧЕСТВЕННЫЕ</v>
      </c>
      <c r="K4715" s="69" t="str">
        <f>VLOOKUP(СВОД2023[[#This Row],[ФО]],СПРАВОЧНИК!H:P,2,0)</f>
        <v>Северо-Западный ФО</v>
      </c>
    </row>
    <row r="4716" spans="1:11" x14ac:dyDescent="0.2">
      <c r="A4716" t="s">
        <v>600</v>
      </c>
      <c r="B4716" t="s">
        <v>592</v>
      </c>
      <c r="C4716" s="1" t="s">
        <v>311</v>
      </c>
      <c r="D4716" s="1" t="s">
        <v>1595</v>
      </c>
      <c r="E4716" s="2">
        <v>32</v>
      </c>
      <c r="F4716" s="3">
        <v>20</v>
      </c>
      <c r="G4716" s="2">
        <v>166</v>
      </c>
      <c r="H4716" s="3">
        <v>126</v>
      </c>
      <c r="I4716" s="69" t="str">
        <f>VLOOKUP(C4716,СПРАВОЧНИК!B:D,2,0)</f>
        <v>РОССИЯ</v>
      </c>
      <c r="J4716" s="69" t="str">
        <f>VLOOKUP(C4716,СПРАВОЧНИК!B:D,3,0)</f>
        <v>ОТЕЧЕСТВЕННЫЕ</v>
      </c>
      <c r="K4716" s="69" t="str">
        <f>VLOOKUP(СВОД2023[[#This Row],[ФО]],СПРАВОЧНИК!H:P,2,0)</f>
        <v>Северо-Западный ФО</v>
      </c>
    </row>
    <row r="4717" spans="1:11" x14ac:dyDescent="0.2">
      <c r="A4717" t="s">
        <v>600</v>
      </c>
      <c r="B4717" t="s">
        <v>592</v>
      </c>
      <c r="C4717" s="1" t="s">
        <v>311</v>
      </c>
      <c r="D4717" s="1" t="s">
        <v>318</v>
      </c>
      <c r="E4717" s="2">
        <v>37</v>
      </c>
      <c r="F4717" s="3">
        <v>27</v>
      </c>
      <c r="G4717" s="2">
        <v>170</v>
      </c>
      <c r="H4717" s="3">
        <v>133</v>
      </c>
      <c r="I4717" s="69" t="str">
        <f>VLOOKUP(C4717,СПРАВОЧНИК!B:D,2,0)</f>
        <v>РОССИЯ</v>
      </c>
      <c r="J4717" s="69" t="str">
        <f>VLOOKUP(C4717,СПРАВОЧНИК!B:D,3,0)</f>
        <v>ОТЕЧЕСТВЕННЫЕ</v>
      </c>
      <c r="K4717" s="69" t="str">
        <f>VLOOKUP(СВОД2023[[#This Row],[ФО]],СПРАВОЧНИК!H:P,2,0)</f>
        <v>Северо-Западный ФО</v>
      </c>
    </row>
    <row r="4718" spans="1:11" x14ac:dyDescent="0.2">
      <c r="A4718" t="s">
        <v>600</v>
      </c>
      <c r="B4718" t="s">
        <v>592</v>
      </c>
      <c r="C4718" s="1" t="s">
        <v>311</v>
      </c>
      <c r="D4718" s="1" t="s">
        <v>1596</v>
      </c>
      <c r="E4718" s="2">
        <v>43</v>
      </c>
      <c r="F4718" s="3">
        <v>40</v>
      </c>
      <c r="G4718" s="2">
        <v>213</v>
      </c>
      <c r="H4718" s="3">
        <v>227</v>
      </c>
      <c r="I4718" s="69" t="str">
        <f>VLOOKUP(C4718,СПРАВОЧНИК!B:D,2,0)</f>
        <v>РОССИЯ</v>
      </c>
      <c r="J4718" s="69" t="str">
        <f>VLOOKUP(C4718,СПРАВОЧНИК!B:D,3,0)</f>
        <v>ОТЕЧЕСТВЕННЫЕ</v>
      </c>
      <c r="K4718" s="69" t="str">
        <f>VLOOKUP(СВОД2023[[#This Row],[ФО]],СПРАВОЧНИК!H:P,2,0)</f>
        <v>Северо-Западный ФО</v>
      </c>
    </row>
    <row r="4719" spans="1:11" x14ac:dyDescent="0.2">
      <c r="A4719" t="s">
        <v>600</v>
      </c>
      <c r="B4719" t="s">
        <v>592</v>
      </c>
      <c r="C4719" s="1" t="s">
        <v>311</v>
      </c>
      <c r="D4719" s="1" t="s">
        <v>320</v>
      </c>
      <c r="E4719" s="2">
        <v>310</v>
      </c>
      <c r="F4719" s="3">
        <v>348</v>
      </c>
      <c r="G4719" s="2">
        <v>1966</v>
      </c>
      <c r="H4719" s="3">
        <v>1915</v>
      </c>
      <c r="I4719" s="69" t="str">
        <f>VLOOKUP(C4719,СПРАВОЧНИК!B:D,2,0)</f>
        <v>РОССИЯ</v>
      </c>
      <c r="J4719" s="69" t="str">
        <f>VLOOKUP(C4719,СПРАВОЧНИК!B:D,3,0)</f>
        <v>ОТЕЧЕСТВЕННЫЕ</v>
      </c>
      <c r="K4719" s="69" t="str">
        <f>VLOOKUP(СВОД2023[[#This Row],[ФО]],СПРАВОЧНИК!H:P,2,0)</f>
        <v>Северо-Западный ФО</v>
      </c>
    </row>
    <row r="4720" spans="1:11" x14ac:dyDescent="0.2">
      <c r="A4720" t="s">
        <v>600</v>
      </c>
      <c r="B4720" t="s">
        <v>592</v>
      </c>
      <c r="C4720" s="1" t="s">
        <v>311</v>
      </c>
      <c r="D4720" s="1" t="s">
        <v>627</v>
      </c>
      <c r="E4720" s="2"/>
      <c r="F4720" s="3"/>
      <c r="G4720" s="2"/>
      <c r="H4720" s="3">
        <v>2</v>
      </c>
      <c r="I4720" s="69" t="str">
        <f>VLOOKUP(C4720,СПРАВОЧНИК!B:D,2,0)</f>
        <v>РОССИЯ</v>
      </c>
      <c r="J4720" s="69" t="str">
        <f>VLOOKUP(C4720,СПРАВОЧНИК!B:D,3,0)</f>
        <v>ОТЕЧЕСТВЕННЫЕ</v>
      </c>
      <c r="K4720" s="69" t="str">
        <f>VLOOKUP(СВОД2023[[#This Row],[ФО]],СПРАВОЧНИК!H:P,2,0)</f>
        <v>Северо-Западный ФО</v>
      </c>
    </row>
    <row r="4721" spans="1:11" x14ac:dyDescent="0.2">
      <c r="A4721" t="s">
        <v>600</v>
      </c>
      <c r="B4721" t="s">
        <v>592</v>
      </c>
      <c r="C4721" s="1" t="s">
        <v>311</v>
      </c>
      <c r="D4721" s="1" t="s">
        <v>321</v>
      </c>
      <c r="E4721" s="2">
        <v>365</v>
      </c>
      <c r="F4721" s="3">
        <v>301</v>
      </c>
      <c r="G4721" s="2">
        <v>1889</v>
      </c>
      <c r="H4721" s="3">
        <v>1576</v>
      </c>
      <c r="I4721" s="69" t="str">
        <f>VLOOKUP(C4721,СПРАВОЧНИК!B:D,2,0)</f>
        <v>РОССИЯ</v>
      </c>
      <c r="J4721" s="69" t="str">
        <f>VLOOKUP(C4721,СПРАВОЧНИК!B:D,3,0)</f>
        <v>ОТЕЧЕСТВЕННЫЕ</v>
      </c>
      <c r="K4721" s="69" t="str">
        <f>VLOOKUP(СВОД2023[[#This Row],[ФО]],СПРАВОЧНИК!H:P,2,0)</f>
        <v>Северо-Западный ФО</v>
      </c>
    </row>
    <row r="4722" spans="1:11" x14ac:dyDescent="0.2">
      <c r="A4722" t="s">
        <v>600</v>
      </c>
      <c r="B4722" t="s">
        <v>592</v>
      </c>
      <c r="C4722" s="1" t="s">
        <v>311</v>
      </c>
      <c r="D4722" s="1" t="s">
        <v>322</v>
      </c>
      <c r="E4722" s="2">
        <v>116</v>
      </c>
      <c r="F4722" s="3">
        <v>100</v>
      </c>
      <c r="G4722" s="2">
        <v>559</v>
      </c>
      <c r="H4722" s="3">
        <v>524</v>
      </c>
      <c r="I4722" s="69" t="str">
        <f>VLOOKUP(C4722,СПРАВОЧНИК!B:D,2,0)</f>
        <v>РОССИЯ</v>
      </c>
      <c r="J4722" s="69" t="str">
        <f>VLOOKUP(C4722,СПРАВОЧНИК!B:D,3,0)</f>
        <v>ОТЕЧЕСТВЕННЫЕ</v>
      </c>
      <c r="K4722" s="69" t="str">
        <f>VLOOKUP(СВОД2023[[#This Row],[ФО]],СПРАВОЧНИК!H:P,2,0)</f>
        <v>Северо-Западный ФО</v>
      </c>
    </row>
    <row r="4723" spans="1:11" x14ac:dyDescent="0.2">
      <c r="A4723" t="s">
        <v>600</v>
      </c>
      <c r="B4723" t="s">
        <v>592</v>
      </c>
      <c r="C4723" s="1" t="s">
        <v>323</v>
      </c>
      <c r="D4723" s="1" t="s">
        <v>324</v>
      </c>
      <c r="E4723" s="2">
        <v>2</v>
      </c>
      <c r="F4723" s="3"/>
      <c r="G4723" s="2">
        <v>5</v>
      </c>
      <c r="H4723" s="3"/>
      <c r="I4723" s="69" t="str">
        <f>VLOOKUP(C4723,СПРАВОЧНИК!B:D,2,0)</f>
        <v>ЕВРОПА</v>
      </c>
      <c r="J4723" s="69" t="str">
        <f>VLOOKUP(C4723,СПРАВОЧНИК!B:D,3,0)</f>
        <v>ИНОМАРКИ</v>
      </c>
      <c r="K4723" s="69" t="str">
        <f>VLOOKUP(СВОД2023[[#This Row],[ФО]],СПРАВОЧНИК!H:P,2,0)</f>
        <v>Северо-Западный ФО</v>
      </c>
    </row>
    <row r="4724" spans="1:11" x14ac:dyDescent="0.2">
      <c r="A4724" t="s">
        <v>600</v>
      </c>
      <c r="B4724" t="s">
        <v>592</v>
      </c>
      <c r="C4724" s="1" t="s">
        <v>323</v>
      </c>
      <c r="D4724" s="1" t="s">
        <v>325</v>
      </c>
      <c r="E4724" s="2"/>
      <c r="F4724" s="3"/>
      <c r="G4724" s="2">
        <v>3</v>
      </c>
      <c r="H4724" s="3">
        <v>4</v>
      </c>
      <c r="I4724" s="69" t="str">
        <f>VLOOKUP(C4724,СПРАВОЧНИК!B:D,2,0)</f>
        <v>ЕВРОПА</v>
      </c>
      <c r="J4724" s="69" t="str">
        <f>VLOOKUP(C4724,СПРАВОЧНИК!B:D,3,0)</f>
        <v>ИНОМАРКИ</v>
      </c>
      <c r="K4724" s="69" t="str">
        <f>VLOOKUP(СВОД2023[[#This Row],[ФО]],СПРАВОЧНИК!H:P,2,0)</f>
        <v>Северо-Западный ФО</v>
      </c>
    </row>
    <row r="4725" spans="1:11" x14ac:dyDescent="0.2">
      <c r="A4725" t="s">
        <v>600</v>
      </c>
      <c r="B4725" t="s">
        <v>592</v>
      </c>
      <c r="C4725" s="1" t="s">
        <v>323</v>
      </c>
      <c r="D4725" s="1" t="s">
        <v>326</v>
      </c>
      <c r="E4725" s="2">
        <v>1</v>
      </c>
      <c r="F4725" s="3">
        <v>2</v>
      </c>
      <c r="G4725" s="2">
        <v>23</v>
      </c>
      <c r="H4725" s="3">
        <v>5</v>
      </c>
      <c r="I4725" s="69" t="str">
        <f>VLOOKUP(C4725,СПРАВОЧНИК!B:D,2,0)</f>
        <v>ЕВРОПА</v>
      </c>
      <c r="J4725" s="69" t="str">
        <f>VLOOKUP(C4725,СПРАВОЧНИК!B:D,3,0)</f>
        <v>ИНОМАРКИ</v>
      </c>
      <c r="K4725" s="69" t="str">
        <f>VLOOKUP(СВОД2023[[#This Row],[ФО]],СПРАВОЧНИК!H:P,2,0)</f>
        <v>Северо-Западный ФО</v>
      </c>
    </row>
    <row r="4726" spans="1:11" x14ac:dyDescent="0.2">
      <c r="A4726" t="s">
        <v>600</v>
      </c>
      <c r="B4726" t="s">
        <v>592</v>
      </c>
      <c r="C4726" s="1" t="s">
        <v>1598</v>
      </c>
      <c r="D4726" s="1" t="s">
        <v>1599</v>
      </c>
      <c r="E4726" s="2"/>
      <c r="F4726" s="3"/>
      <c r="G4726" s="2">
        <v>2</v>
      </c>
      <c r="H4726" s="3"/>
      <c r="I4726" s="69" t="str">
        <f>VLOOKUP(C4726,СПРАВОЧНИК!B:D,2,0)</f>
        <v>ЕВРОПА</v>
      </c>
      <c r="J4726" s="69" t="str">
        <f>VLOOKUP(C4726,СПРАВОЧНИК!B:D,3,0)</f>
        <v>ИНОМАРКИ</v>
      </c>
      <c r="K4726" s="69" t="str">
        <f>VLOOKUP(СВОД2023[[#This Row],[ФО]],СПРАВОЧНИК!H:P,2,0)</f>
        <v>Северо-Западный ФО</v>
      </c>
    </row>
    <row r="4727" spans="1:11" x14ac:dyDescent="0.2">
      <c r="A4727" t="s">
        <v>600</v>
      </c>
      <c r="B4727" t="s">
        <v>592</v>
      </c>
      <c r="C4727" s="1" t="s">
        <v>1598</v>
      </c>
      <c r="D4727" s="1" t="s">
        <v>2208</v>
      </c>
      <c r="E4727" s="2">
        <v>1</v>
      </c>
      <c r="F4727" s="3"/>
      <c r="G4727" s="2">
        <v>3</v>
      </c>
      <c r="H4727" s="3"/>
      <c r="I4727" s="69" t="str">
        <f>VLOOKUP(C4727,СПРАВОЧНИК!B:D,2,0)</f>
        <v>ЕВРОПА</v>
      </c>
      <c r="J4727" s="69" t="str">
        <f>VLOOKUP(C4727,СПРАВОЧНИК!B:D,3,0)</f>
        <v>ИНОМАРКИ</v>
      </c>
      <c r="K4727" s="69" t="str">
        <f>VLOOKUP(СВОД2023[[#This Row],[ФО]],СПРАВОЧНИК!H:P,2,0)</f>
        <v>Северо-Западный ФО</v>
      </c>
    </row>
    <row r="4728" spans="1:11" x14ac:dyDescent="0.2">
      <c r="A4728" t="s">
        <v>600</v>
      </c>
      <c r="B4728" t="s">
        <v>592</v>
      </c>
      <c r="C4728" s="1" t="s">
        <v>1598</v>
      </c>
      <c r="D4728" s="1" t="s">
        <v>2209</v>
      </c>
      <c r="E4728" s="2"/>
      <c r="F4728" s="3"/>
      <c r="G4728" s="2"/>
      <c r="H4728" s="3">
        <v>1</v>
      </c>
      <c r="I4728" s="69" t="str">
        <f>VLOOKUP(C4728,СПРАВОЧНИК!B:D,2,0)</f>
        <v>ЕВРОПА</v>
      </c>
      <c r="J4728" s="69" t="str">
        <f>VLOOKUP(C4728,СПРАВОЧНИК!B:D,3,0)</f>
        <v>ИНОМАРКИ</v>
      </c>
      <c r="K4728" s="69" t="str">
        <f>VLOOKUP(СВОД2023[[#This Row],[ФО]],СПРАВОЧНИК!H:P,2,0)</f>
        <v>Северо-Западный ФО</v>
      </c>
    </row>
    <row r="4729" spans="1:11" x14ac:dyDescent="0.2">
      <c r="A4729" t="s">
        <v>600</v>
      </c>
      <c r="B4729" t="s">
        <v>592</v>
      </c>
      <c r="C4729" s="1" t="s">
        <v>1598</v>
      </c>
      <c r="D4729" s="1" t="s">
        <v>2211</v>
      </c>
      <c r="E4729" s="2"/>
      <c r="F4729" s="3"/>
      <c r="G4729" s="2">
        <v>1</v>
      </c>
      <c r="H4729" s="3"/>
      <c r="I4729" s="69" t="str">
        <f>VLOOKUP(C4729,СПРАВОЧНИК!B:D,2,0)</f>
        <v>ЕВРОПА</v>
      </c>
      <c r="J4729" s="69" t="str">
        <f>VLOOKUP(C4729,СПРАВОЧНИК!B:D,3,0)</f>
        <v>ИНОМАРКИ</v>
      </c>
      <c r="K4729" s="69" t="str">
        <f>VLOOKUP(СВОД2023[[#This Row],[ФО]],СПРАВОЧНИК!H:P,2,0)</f>
        <v>Северо-Западный ФО</v>
      </c>
    </row>
    <row r="4730" spans="1:11" x14ac:dyDescent="0.2">
      <c r="A4730" t="s">
        <v>600</v>
      </c>
      <c r="B4730" t="s">
        <v>592</v>
      </c>
      <c r="C4730" s="1" t="s">
        <v>1598</v>
      </c>
      <c r="D4730" s="1" t="s">
        <v>2439</v>
      </c>
      <c r="E4730" s="2"/>
      <c r="F4730" s="3"/>
      <c r="G4730" s="2"/>
      <c r="H4730" s="3">
        <v>1</v>
      </c>
      <c r="I4730" s="69" t="str">
        <f>VLOOKUP(C4730,СПРАВОЧНИК!B:D,2,0)</f>
        <v>ЕВРОПА</v>
      </c>
      <c r="J4730" s="69" t="str">
        <f>VLOOKUP(C4730,СПРАВОЧНИК!B:D,3,0)</f>
        <v>ИНОМАРКИ</v>
      </c>
      <c r="K4730" s="69" t="str">
        <f>VLOOKUP(СВОД2023[[#This Row],[ФО]],СПРАВОЧНИК!H:P,2,0)</f>
        <v>Северо-Западный ФО</v>
      </c>
    </row>
    <row r="4731" spans="1:11" x14ac:dyDescent="0.2">
      <c r="A4731" t="s">
        <v>600</v>
      </c>
      <c r="B4731" t="s">
        <v>592</v>
      </c>
      <c r="C4731" s="1" t="s">
        <v>1598</v>
      </c>
      <c r="D4731" s="1" t="s">
        <v>2440</v>
      </c>
      <c r="E4731" s="2">
        <v>1</v>
      </c>
      <c r="F4731" s="3"/>
      <c r="G4731" s="2">
        <v>1</v>
      </c>
      <c r="H4731" s="3">
        <v>1</v>
      </c>
      <c r="I4731" s="69" t="str">
        <f>VLOOKUP(C4731,СПРАВОЧНИК!B:D,2,0)</f>
        <v>ЕВРОПА</v>
      </c>
      <c r="J4731" s="69" t="str">
        <f>VLOOKUP(C4731,СПРАВОЧНИК!B:D,3,0)</f>
        <v>ИНОМАРКИ</v>
      </c>
      <c r="K4731" s="69" t="str">
        <f>VLOOKUP(СВОД2023[[#This Row],[ФО]],СПРАВОЧНИК!H:P,2,0)</f>
        <v>Северо-Западный ФО</v>
      </c>
    </row>
    <row r="4732" spans="1:11" x14ac:dyDescent="0.2">
      <c r="A4732" t="s">
        <v>600</v>
      </c>
      <c r="B4732" t="s">
        <v>592</v>
      </c>
      <c r="C4732" s="1" t="s">
        <v>1598</v>
      </c>
      <c r="D4732" s="1" t="s">
        <v>2441</v>
      </c>
      <c r="E4732" s="2"/>
      <c r="F4732" s="3"/>
      <c r="G4732" s="2">
        <v>2</v>
      </c>
      <c r="H4732" s="3">
        <v>1</v>
      </c>
      <c r="I4732" s="69" t="str">
        <f>VLOOKUP(C4732,СПРАВОЧНИК!B:D,2,0)</f>
        <v>ЕВРОПА</v>
      </c>
      <c r="J4732" s="69" t="str">
        <f>VLOOKUP(C4732,СПРАВОЧНИК!B:D,3,0)</f>
        <v>ИНОМАРКИ</v>
      </c>
      <c r="K4732" s="69" t="str">
        <f>VLOOKUP(СВОД2023[[#This Row],[ФО]],СПРАВОЧНИК!H:P,2,0)</f>
        <v>Северо-Западный ФО</v>
      </c>
    </row>
    <row r="4733" spans="1:11" x14ac:dyDescent="0.2">
      <c r="A4733" t="s">
        <v>600</v>
      </c>
      <c r="B4733" t="s">
        <v>592</v>
      </c>
      <c r="C4733" s="1" t="s">
        <v>1598</v>
      </c>
      <c r="D4733" s="1" t="s">
        <v>1600</v>
      </c>
      <c r="E4733" s="2"/>
      <c r="F4733" s="3"/>
      <c r="G4733" s="2"/>
      <c r="H4733" s="3">
        <v>1</v>
      </c>
      <c r="I4733" s="69" t="str">
        <f>VLOOKUP(C4733,СПРАВОЧНИК!B:D,2,0)</f>
        <v>ЕВРОПА</v>
      </c>
      <c r="J4733" s="69" t="str">
        <f>VLOOKUP(C4733,СПРАВОЧНИК!B:D,3,0)</f>
        <v>ИНОМАРКИ</v>
      </c>
      <c r="K4733" s="69" t="str">
        <f>VLOOKUP(СВОД2023[[#This Row],[ФО]],СПРАВОЧНИК!H:P,2,0)</f>
        <v>Северо-Западный ФО</v>
      </c>
    </row>
    <row r="4734" spans="1:11" x14ac:dyDescent="0.2">
      <c r="A4734" t="s">
        <v>600</v>
      </c>
      <c r="B4734" t="s">
        <v>592</v>
      </c>
      <c r="C4734" s="1" t="s">
        <v>327</v>
      </c>
      <c r="D4734" s="1" t="s">
        <v>328</v>
      </c>
      <c r="E4734" s="2">
        <v>8</v>
      </c>
      <c r="F4734" s="3">
        <v>9</v>
      </c>
      <c r="G4734" s="2">
        <v>64</v>
      </c>
      <c r="H4734" s="3">
        <v>58</v>
      </c>
      <c r="I4734" s="69" t="str">
        <f>VLOOKUP(C4734,СПРАВОЧНИК!B:D,2,0)</f>
        <v>ЕВРОПА</v>
      </c>
      <c r="J4734" s="69" t="str">
        <f>VLOOKUP(C4734,СПРАВОЧНИК!B:D,3,0)</f>
        <v>ИНОМАРКИ</v>
      </c>
      <c r="K4734" s="69" t="str">
        <f>VLOOKUP(СВОД2023[[#This Row],[ФО]],СПРАВОЧНИК!H:P,2,0)</f>
        <v>Северо-Западный ФО</v>
      </c>
    </row>
    <row r="4735" spans="1:11" x14ac:dyDescent="0.2">
      <c r="A4735" t="s">
        <v>600</v>
      </c>
      <c r="B4735" t="s">
        <v>592</v>
      </c>
      <c r="C4735" s="1" t="s">
        <v>327</v>
      </c>
      <c r="D4735" s="1" t="s">
        <v>329</v>
      </c>
      <c r="E4735" s="2">
        <v>71</v>
      </c>
      <c r="F4735" s="3">
        <v>55</v>
      </c>
      <c r="G4735" s="2">
        <v>356</v>
      </c>
      <c r="H4735" s="3">
        <v>319</v>
      </c>
      <c r="I4735" s="69" t="str">
        <f>VLOOKUP(C4735,СПРАВОЧНИК!B:D,2,0)</f>
        <v>ЕВРОПА</v>
      </c>
      <c r="J4735" s="69" t="str">
        <f>VLOOKUP(C4735,СПРАВОЧНИК!B:D,3,0)</f>
        <v>ИНОМАРКИ</v>
      </c>
      <c r="K4735" s="69" t="str">
        <f>VLOOKUP(СВОД2023[[#This Row],[ФО]],СПРАВОЧНИК!H:P,2,0)</f>
        <v>Северо-Западный ФО</v>
      </c>
    </row>
    <row r="4736" spans="1:11" x14ac:dyDescent="0.2">
      <c r="A4736" t="s">
        <v>600</v>
      </c>
      <c r="B4736" t="s">
        <v>592</v>
      </c>
      <c r="C4736" s="1" t="s">
        <v>327</v>
      </c>
      <c r="D4736" s="1" t="s">
        <v>330</v>
      </c>
      <c r="E4736" s="2">
        <v>30</v>
      </c>
      <c r="F4736" s="3">
        <v>8</v>
      </c>
      <c r="G4736" s="2">
        <v>158</v>
      </c>
      <c r="H4736" s="3">
        <v>69</v>
      </c>
      <c r="I4736" s="69" t="str">
        <f>VLOOKUP(C4736,СПРАВОЧНИК!B:D,2,0)</f>
        <v>ЕВРОПА</v>
      </c>
      <c r="J4736" s="69" t="str">
        <f>VLOOKUP(C4736,СПРАВОЧНИК!B:D,3,0)</f>
        <v>ИНОМАРКИ</v>
      </c>
      <c r="K4736" s="69" t="str">
        <f>VLOOKUP(СВОД2023[[#This Row],[ФО]],СПРАВОЧНИК!H:P,2,0)</f>
        <v>Северо-Западный ФО</v>
      </c>
    </row>
    <row r="4737" spans="1:11" x14ac:dyDescent="0.2">
      <c r="A4737" t="s">
        <v>600</v>
      </c>
      <c r="B4737" t="s">
        <v>592</v>
      </c>
      <c r="C4737" s="1" t="s">
        <v>327</v>
      </c>
      <c r="D4737" s="1" t="s">
        <v>1601</v>
      </c>
      <c r="E4737" s="2">
        <v>76</v>
      </c>
      <c r="F4737" s="3">
        <v>33</v>
      </c>
      <c r="G4737" s="2">
        <v>368</v>
      </c>
      <c r="H4737" s="3">
        <v>248</v>
      </c>
      <c r="I4737" s="69" t="str">
        <f>VLOOKUP(C4737,СПРАВОЧНИК!B:D,2,0)</f>
        <v>ЕВРОПА</v>
      </c>
      <c r="J4737" s="69" t="str">
        <f>VLOOKUP(C4737,СПРАВОЧНИК!B:D,3,0)</f>
        <v>ИНОМАРКИ</v>
      </c>
      <c r="K4737" s="69" t="str">
        <f>VLOOKUP(СВОД2023[[#This Row],[ФО]],СПРАВОЧНИК!H:P,2,0)</f>
        <v>Северо-Западный ФО</v>
      </c>
    </row>
    <row r="4738" spans="1:11" x14ac:dyDescent="0.2">
      <c r="A4738" t="s">
        <v>600</v>
      </c>
      <c r="B4738" t="s">
        <v>592</v>
      </c>
      <c r="C4738" s="1" t="s">
        <v>327</v>
      </c>
      <c r="D4738" s="1" t="s">
        <v>331</v>
      </c>
      <c r="E4738" s="2">
        <v>121</v>
      </c>
      <c r="F4738" s="3">
        <v>80</v>
      </c>
      <c r="G4738" s="2">
        <v>708</v>
      </c>
      <c r="H4738" s="3">
        <v>513</v>
      </c>
      <c r="I4738" s="69" t="str">
        <f>VLOOKUP(C4738,СПРАВОЧНИК!B:D,2,0)</f>
        <v>ЕВРОПА</v>
      </c>
      <c r="J4738" s="69" t="str">
        <f>VLOOKUP(C4738,СПРАВОЧНИК!B:D,3,0)</f>
        <v>ИНОМАРКИ</v>
      </c>
      <c r="K4738" s="69" t="str">
        <f>VLOOKUP(СВОД2023[[#This Row],[ФО]],СПРАВОЧНИК!H:P,2,0)</f>
        <v>Северо-Западный ФО</v>
      </c>
    </row>
    <row r="4739" spans="1:11" x14ac:dyDescent="0.2">
      <c r="A4739" t="s">
        <v>600</v>
      </c>
      <c r="B4739" t="s">
        <v>592</v>
      </c>
      <c r="C4739" s="1" t="s">
        <v>327</v>
      </c>
      <c r="D4739" s="1" t="s">
        <v>332</v>
      </c>
      <c r="E4739" s="2">
        <v>55</v>
      </c>
      <c r="F4739" s="3">
        <v>38</v>
      </c>
      <c r="G4739" s="2">
        <v>321</v>
      </c>
      <c r="H4739" s="3">
        <v>225</v>
      </c>
      <c r="I4739" s="69" t="str">
        <f>VLOOKUP(C4739,СПРАВОЧНИК!B:D,2,0)</f>
        <v>ЕВРОПА</v>
      </c>
      <c r="J4739" s="69" t="str">
        <f>VLOOKUP(C4739,СПРАВОЧНИК!B:D,3,0)</f>
        <v>ИНОМАРКИ</v>
      </c>
      <c r="K4739" s="69" t="str">
        <f>VLOOKUP(СВОД2023[[#This Row],[ФО]],СПРАВОЧНИК!H:P,2,0)</f>
        <v>Северо-Западный ФО</v>
      </c>
    </row>
    <row r="4740" spans="1:11" x14ac:dyDescent="0.2">
      <c r="A4740" t="s">
        <v>600</v>
      </c>
      <c r="B4740" t="s">
        <v>592</v>
      </c>
      <c r="C4740" s="1" t="s">
        <v>327</v>
      </c>
      <c r="D4740" s="1" t="s">
        <v>333</v>
      </c>
      <c r="E4740" s="2">
        <v>67</v>
      </c>
      <c r="F4740" s="3">
        <v>60</v>
      </c>
      <c r="G4740" s="2">
        <v>435</v>
      </c>
      <c r="H4740" s="3">
        <v>349</v>
      </c>
      <c r="I4740" s="69" t="str">
        <f>VLOOKUP(C4740,СПРАВОЧНИК!B:D,2,0)</f>
        <v>ЕВРОПА</v>
      </c>
      <c r="J4740" s="69" t="str">
        <f>VLOOKUP(C4740,СПРАВОЧНИК!B:D,3,0)</f>
        <v>ИНОМАРКИ</v>
      </c>
      <c r="K4740" s="69" t="str">
        <f>VLOOKUP(СВОД2023[[#This Row],[ФО]],СПРАВОЧНИК!H:P,2,0)</f>
        <v>Северо-Западный ФО</v>
      </c>
    </row>
    <row r="4741" spans="1:11" x14ac:dyDescent="0.2">
      <c r="A4741" t="s">
        <v>600</v>
      </c>
      <c r="B4741" t="s">
        <v>592</v>
      </c>
      <c r="C4741" s="1" t="s">
        <v>327</v>
      </c>
      <c r="D4741" s="1" t="s">
        <v>334</v>
      </c>
      <c r="E4741" s="2">
        <v>20</v>
      </c>
      <c r="F4741" s="3">
        <v>9</v>
      </c>
      <c r="G4741" s="2">
        <v>132</v>
      </c>
      <c r="H4741" s="3">
        <v>87</v>
      </c>
      <c r="I4741" s="69" t="str">
        <f>VLOOKUP(C4741,СПРАВОЧНИК!B:D,2,0)</f>
        <v>ЕВРОПА</v>
      </c>
      <c r="J4741" s="69" t="str">
        <f>VLOOKUP(C4741,СПРАВОЧНИК!B:D,3,0)</f>
        <v>ИНОМАРКИ</v>
      </c>
      <c r="K4741" s="69" t="str">
        <f>VLOOKUP(СВОД2023[[#This Row],[ФО]],СПРАВОЧНИК!H:P,2,0)</f>
        <v>Северо-Западный ФО</v>
      </c>
    </row>
    <row r="4742" spans="1:11" x14ac:dyDescent="0.2">
      <c r="A4742" t="s">
        <v>600</v>
      </c>
      <c r="B4742" t="s">
        <v>592</v>
      </c>
      <c r="C4742" s="1" t="s">
        <v>336</v>
      </c>
      <c r="D4742" s="1" t="s">
        <v>337</v>
      </c>
      <c r="E4742" s="2">
        <v>1</v>
      </c>
      <c r="F4742" s="3">
        <v>1</v>
      </c>
      <c r="G4742" s="2">
        <v>24</v>
      </c>
      <c r="H4742" s="3">
        <v>8</v>
      </c>
      <c r="I4742" s="69" t="str">
        <f>VLOOKUP(C4742,СПРАВОЧНИК!B:D,2,0)</f>
        <v>ЯПОНИЯ</v>
      </c>
      <c r="J4742" s="69" t="str">
        <f>VLOOKUP(C4742,СПРАВОЧНИК!B:D,3,0)</f>
        <v>ИНОМАРКИ</v>
      </c>
      <c r="K4742" s="69" t="str">
        <f>VLOOKUP(СВОД2023[[#This Row],[ФО]],СПРАВОЧНИК!H:P,2,0)</f>
        <v>Северо-Западный ФО</v>
      </c>
    </row>
    <row r="4743" spans="1:11" x14ac:dyDescent="0.2">
      <c r="A4743" t="s">
        <v>600</v>
      </c>
      <c r="B4743" t="s">
        <v>592</v>
      </c>
      <c r="C4743" s="1" t="s">
        <v>336</v>
      </c>
      <c r="D4743" s="1" t="s">
        <v>338</v>
      </c>
      <c r="E4743" s="2">
        <v>38</v>
      </c>
      <c r="F4743" s="3">
        <v>19</v>
      </c>
      <c r="G4743" s="2">
        <v>157</v>
      </c>
      <c r="H4743" s="3">
        <v>128</v>
      </c>
      <c r="I4743" s="69" t="str">
        <f>VLOOKUP(C4743,СПРАВОЧНИК!B:D,2,0)</f>
        <v>ЯПОНИЯ</v>
      </c>
      <c r="J4743" s="69" t="str">
        <f>VLOOKUP(C4743,СПРАВОЧНИК!B:D,3,0)</f>
        <v>ИНОМАРКИ</v>
      </c>
      <c r="K4743" s="69" t="str">
        <f>VLOOKUP(СВОД2023[[#This Row],[ФО]],СПРАВОЧНИК!H:P,2,0)</f>
        <v>Северо-Западный ФО</v>
      </c>
    </row>
    <row r="4744" spans="1:11" x14ac:dyDescent="0.2">
      <c r="A4744" t="s">
        <v>600</v>
      </c>
      <c r="B4744" t="s">
        <v>592</v>
      </c>
      <c r="C4744" s="1" t="s">
        <v>336</v>
      </c>
      <c r="D4744" s="1" t="s">
        <v>1602</v>
      </c>
      <c r="E4744" s="2">
        <v>35</v>
      </c>
      <c r="F4744" s="3">
        <v>25</v>
      </c>
      <c r="G4744" s="2">
        <v>184</v>
      </c>
      <c r="H4744" s="3">
        <v>129</v>
      </c>
      <c r="I4744" s="69" t="str">
        <f>VLOOKUP(C4744,СПРАВОЧНИК!B:D,2,0)</f>
        <v>ЯПОНИЯ</v>
      </c>
      <c r="J4744" s="69" t="str">
        <f>VLOOKUP(C4744,СПРАВОЧНИК!B:D,3,0)</f>
        <v>ИНОМАРКИ</v>
      </c>
      <c r="K4744" s="69" t="str">
        <f>VLOOKUP(СВОД2023[[#This Row],[ФО]],СПРАВОЧНИК!H:P,2,0)</f>
        <v>Северо-Западный ФО</v>
      </c>
    </row>
    <row r="4745" spans="1:11" x14ac:dyDescent="0.2">
      <c r="A4745" t="s">
        <v>600</v>
      </c>
      <c r="B4745" t="s">
        <v>592</v>
      </c>
      <c r="C4745" s="1" t="s">
        <v>336</v>
      </c>
      <c r="D4745" s="1" t="s">
        <v>339</v>
      </c>
      <c r="E4745" s="2">
        <v>6</v>
      </c>
      <c r="F4745" s="3">
        <v>12</v>
      </c>
      <c r="G4745" s="2">
        <v>75</v>
      </c>
      <c r="H4745" s="3">
        <v>62</v>
      </c>
      <c r="I4745" s="69" t="str">
        <f>VLOOKUP(C4745,СПРАВОЧНИК!B:D,2,0)</f>
        <v>ЯПОНИЯ</v>
      </c>
      <c r="J4745" s="69" t="str">
        <f>VLOOKUP(C4745,СПРАВОЧНИК!B:D,3,0)</f>
        <v>ИНОМАРКИ</v>
      </c>
      <c r="K4745" s="69" t="str">
        <f>VLOOKUP(СВОД2023[[#This Row],[ФО]],СПРАВОЧНИК!H:P,2,0)</f>
        <v>Северо-Западный ФО</v>
      </c>
    </row>
    <row r="4746" spans="1:11" x14ac:dyDescent="0.2">
      <c r="A4746" t="s">
        <v>600</v>
      </c>
      <c r="B4746" t="s">
        <v>592</v>
      </c>
      <c r="C4746" s="1" t="s">
        <v>336</v>
      </c>
      <c r="D4746" s="1" t="s">
        <v>1603</v>
      </c>
      <c r="E4746" s="2">
        <v>2</v>
      </c>
      <c r="F4746" s="3"/>
      <c r="G4746" s="2">
        <v>2</v>
      </c>
      <c r="H4746" s="3">
        <v>1</v>
      </c>
      <c r="I4746" s="69" t="str">
        <f>VLOOKUP(C4746,СПРАВОЧНИК!B:D,2,0)</f>
        <v>ЯПОНИЯ</v>
      </c>
      <c r="J4746" s="69" t="str">
        <f>VLOOKUP(C4746,СПРАВОЧНИК!B:D,3,0)</f>
        <v>ИНОМАРКИ</v>
      </c>
      <c r="K4746" s="69" t="str">
        <f>VLOOKUP(СВОД2023[[#This Row],[ФО]],СПРАВОЧНИК!H:P,2,0)</f>
        <v>Северо-Западный ФО</v>
      </c>
    </row>
    <row r="4747" spans="1:11" x14ac:dyDescent="0.2">
      <c r="A4747" t="s">
        <v>600</v>
      </c>
      <c r="B4747" t="s">
        <v>592</v>
      </c>
      <c r="C4747" s="1" t="s">
        <v>336</v>
      </c>
      <c r="D4747" s="1" t="s">
        <v>340</v>
      </c>
      <c r="E4747" s="2">
        <v>23</v>
      </c>
      <c r="F4747" s="3">
        <v>15</v>
      </c>
      <c r="G4747" s="2">
        <v>138</v>
      </c>
      <c r="H4747" s="3">
        <v>75</v>
      </c>
      <c r="I4747" s="69" t="str">
        <f>VLOOKUP(C4747,СПРАВОЧНИК!B:D,2,0)</f>
        <v>ЯПОНИЯ</v>
      </c>
      <c r="J4747" s="69" t="str">
        <f>VLOOKUP(C4747,СПРАВОЧНИК!B:D,3,0)</f>
        <v>ИНОМАРКИ</v>
      </c>
      <c r="K4747" s="69" t="str">
        <f>VLOOKUP(СВОД2023[[#This Row],[ФО]],СПРАВОЧНИК!H:P,2,0)</f>
        <v>Северо-Западный ФО</v>
      </c>
    </row>
    <row r="4748" spans="1:11" x14ac:dyDescent="0.2">
      <c r="A4748" t="s">
        <v>600</v>
      </c>
      <c r="B4748" t="s">
        <v>592</v>
      </c>
      <c r="C4748" s="1" t="s">
        <v>336</v>
      </c>
      <c r="D4748" s="1" t="s">
        <v>341</v>
      </c>
      <c r="E4748" s="2"/>
      <c r="F4748" s="3"/>
      <c r="G4748" s="2">
        <v>1</v>
      </c>
      <c r="H4748" s="3"/>
      <c r="I4748" s="69" t="str">
        <f>VLOOKUP(C4748,СПРАВОЧНИК!B:D,2,0)</f>
        <v>ЯПОНИЯ</v>
      </c>
      <c r="J4748" s="69" t="str">
        <f>VLOOKUP(C4748,СПРАВОЧНИК!B:D,3,0)</f>
        <v>ИНОМАРКИ</v>
      </c>
      <c r="K4748" s="69" t="str">
        <f>VLOOKUP(СВОД2023[[#This Row],[ФО]],СПРАВОЧНИК!H:P,2,0)</f>
        <v>Северо-Западный ФО</v>
      </c>
    </row>
    <row r="4749" spans="1:11" x14ac:dyDescent="0.2">
      <c r="A4749" t="s">
        <v>600</v>
      </c>
      <c r="B4749" t="s">
        <v>592</v>
      </c>
      <c r="C4749" s="1" t="s">
        <v>336</v>
      </c>
      <c r="D4749" s="1" t="s">
        <v>342</v>
      </c>
      <c r="E4749" s="2">
        <v>12</v>
      </c>
      <c r="F4749" s="3">
        <v>20</v>
      </c>
      <c r="G4749" s="2">
        <v>66</v>
      </c>
      <c r="H4749" s="3">
        <v>79</v>
      </c>
      <c r="I4749" s="69" t="str">
        <f>VLOOKUP(C4749,СПРАВОЧНИК!B:D,2,0)</f>
        <v>ЯПОНИЯ</v>
      </c>
      <c r="J4749" s="69" t="str">
        <f>VLOOKUP(C4749,СПРАВОЧНИК!B:D,3,0)</f>
        <v>ИНОМАРКИ</v>
      </c>
      <c r="K4749" s="69" t="str">
        <f>VLOOKUP(СВОД2023[[#This Row],[ФО]],СПРАВОЧНИК!H:P,2,0)</f>
        <v>Северо-Западный ФО</v>
      </c>
    </row>
    <row r="4750" spans="1:11" x14ac:dyDescent="0.2">
      <c r="A4750" t="s">
        <v>600</v>
      </c>
      <c r="B4750" t="s">
        <v>592</v>
      </c>
      <c r="C4750" s="1" t="s">
        <v>336</v>
      </c>
      <c r="D4750" s="1" t="s">
        <v>343</v>
      </c>
      <c r="E4750" s="2">
        <v>55</v>
      </c>
      <c r="F4750" s="3">
        <v>47</v>
      </c>
      <c r="G4750" s="2">
        <v>318</v>
      </c>
      <c r="H4750" s="3">
        <v>269</v>
      </c>
      <c r="I4750" s="69" t="str">
        <f>VLOOKUP(C4750,СПРАВОЧНИК!B:D,2,0)</f>
        <v>ЯПОНИЯ</v>
      </c>
      <c r="J4750" s="69" t="str">
        <f>VLOOKUP(C4750,СПРАВОЧНИК!B:D,3,0)</f>
        <v>ИНОМАРКИ</v>
      </c>
      <c r="K4750" s="69" t="str">
        <f>VLOOKUP(СВОД2023[[#This Row],[ФО]],СПРАВОЧНИК!H:P,2,0)</f>
        <v>Северо-Западный ФО</v>
      </c>
    </row>
    <row r="4751" spans="1:11" x14ac:dyDescent="0.2">
      <c r="A4751" t="s">
        <v>600</v>
      </c>
      <c r="B4751" t="s">
        <v>592</v>
      </c>
      <c r="C4751" s="1" t="s">
        <v>336</v>
      </c>
      <c r="D4751" s="1" t="s">
        <v>344</v>
      </c>
      <c r="E4751" s="2">
        <v>42</v>
      </c>
      <c r="F4751" s="3">
        <v>36</v>
      </c>
      <c r="G4751" s="2">
        <v>260</v>
      </c>
      <c r="H4751" s="3">
        <v>185</v>
      </c>
      <c r="I4751" s="69" t="str">
        <f>VLOOKUP(C4751,СПРАВОЧНИК!B:D,2,0)</f>
        <v>ЯПОНИЯ</v>
      </c>
      <c r="J4751" s="69" t="str">
        <f>VLOOKUP(C4751,СПРАВОЧНИК!B:D,3,0)</f>
        <v>ИНОМАРКИ</v>
      </c>
      <c r="K4751" s="69" t="str">
        <f>VLOOKUP(СВОД2023[[#This Row],[ФО]],СПРАВОЧНИК!H:P,2,0)</f>
        <v>Северо-Западный ФО</v>
      </c>
    </row>
    <row r="4752" spans="1:11" x14ac:dyDescent="0.2">
      <c r="A4752" t="s">
        <v>600</v>
      </c>
      <c r="B4752" t="s">
        <v>592</v>
      </c>
      <c r="C4752" s="1" t="s">
        <v>336</v>
      </c>
      <c r="D4752" s="1" t="s">
        <v>849</v>
      </c>
      <c r="E4752" s="2"/>
      <c r="F4752" s="3"/>
      <c r="G4752" s="2">
        <v>3</v>
      </c>
      <c r="H4752" s="3"/>
      <c r="I4752" s="69" t="str">
        <f>VLOOKUP(C4752,СПРАВОЧНИК!B:D,2,0)</f>
        <v>ЯПОНИЯ</v>
      </c>
      <c r="J4752" s="69" t="str">
        <f>VLOOKUP(C4752,СПРАВОЧНИК!B:D,3,0)</f>
        <v>ИНОМАРКИ</v>
      </c>
      <c r="K4752" s="69" t="str">
        <f>VLOOKUP(СВОД2023[[#This Row],[ФО]],СПРАВОЧНИК!H:P,2,0)</f>
        <v>Северо-Западный ФО</v>
      </c>
    </row>
    <row r="4753" spans="1:11" x14ac:dyDescent="0.2">
      <c r="A4753" t="s">
        <v>600</v>
      </c>
      <c r="B4753" t="s">
        <v>592</v>
      </c>
      <c r="C4753" s="1" t="s">
        <v>336</v>
      </c>
      <c r="D4753" s="1" t="s">
        <v>345</v>
      </c>
      <c r="E4753" s="2">
        <v>126</v>
      </c>
      <c r="F4753" s="3">
        <v>88</v>
      </c>
      <c r="G4753" s="2">
        <v>730</v>
      </c>
      <c r="H4753" s="3">
        <v>570</v>
      </c>
      <c r="I4753" s="69" t="str">
        <f>VLOOKUP(C4753,СПРАВОЧНИК!B:D,2,0)</f>
        <v>ЯПОНИЯ</v>
      </c>
      <c r="J4753" s="69" t="str">
        <f>VLOOKUP(C4753,СПРАВОЧНИК!B:D,3,0)</f>
        <v>ИНОМАРКИ</v>
      </c>
      <c r="K4753" s="69" t="str">
        <f>VLOOKUP(СВОД2023[[#This Row],[ФО]],СПРАВОЧНИК!H:P,2,0)</f>
        <v>Северо-Западный ФО</v>
      </c>
    </row>
    <row r="4754" spans="1:11" x14ac:dyDescent="0.2">
      <c r="A4754" t="s">
        <v>600</v>
      </c>
      <c r="B4754" t="s">
        <v>592</v>
      </c>
      <c r="C4754" s="1" t="s">
        <v>336</v>
      </c>
      <c r="D4754" s="1" t="s">
        <v>1604</v>
      </c>
      <c r="E4754" s="2"/>
      <c r="F4754" s="3">
        <v>2</v>
      </c>
      <c r="G4754" s="2">
        <v>6</v>
      </c>
      <c r="H4754" s="3">
        <v>8</v>
      </c>
      <c r="I4754" s="69" t="str">
        <f>VLOOKUP(C4754,СПРАВОЧНИК!B:D,2,0)</f>
        <v>ЯПОНИЯ</v>
      </c>
      <c r="J4754" s="69" t="str">
        <f>VLOOKUP(C4754,СПРАВОЧНИК!B:D,3,0)</f>
        <v>ИНОМАРКИ</v>
      </c>
      <c r="K4754" s="69" t="str">
        <f>VLOOKUP(СВОД2023[[#This Row],[ФО]],СПРАВОЧНИК!H:P,2,0)</f>
        <v>Северо-Западный ФО</v>
      </c>
    </row>
    <row r="4755" spans="1:11" x14ac:dyDescent="0.2">
      <c r="A4755" t="s">
        <v>600</v>
      </c>
      <c r="B4755" t="s">
        <v>592</v>
      </c>
      <c r="C4755" s="1" t="s">
        <v>336</v>
      </c>
      <c r="D4755" s="1" t="s">
        <v>1605</v>
      </c>
      <c r="E4755" s="2"/>
      <c r="F4755" s="3"/>
      <c r="G4755" s="2">
        <v>2</v>
      </c>
      <c r="H4755" s="3"/>
      <c r="I4755" s="69" t="str">
        <f>VLOOKUP(C4755,СПРАВОЧНИК!B:D,2,0)</f>
        <v>ЯПОНИЯ</v>
      </c>
      <c r="J4755" s="69" t="str">
        <f>VLOOKUP(C4755,СПРАВОЧНИК!B:D,3,0)</f>
        <v>ИНОМАРКИ</v>
      </c>
      <c r="K4755" s="69" t="str">
        <f>VLOOKUP(СВОД2023[[#This Row],[ФО]],СПРАВОЧНИК!H:P,2,0)</f>
        <v>Северо-Западный ФО</v>
      </c>
    </row>
    <row r="4756" spans="1:11" x14ac:dyDescent="0.2">
      <c r="A4756" t="s">
        <v>600</v>
      </c>
      <c r="B4756" t="s">
        <v>592</v>
      </c>
      <c r="C4756" s="1" t="s">
        <v>336</v>
      </c>
      <c r="D4756" s="1" t="s">
        <v>346</v>
      </c>
      <c r="E4756" s="2">
        <v>4</v>
      </c>
      <c r="F4756" s="3">
        <v>1</v>
      </c>
      <c r="G4756" s="2">
        <v>26</v>
      </c>
      <c r="H4756" s="3">
        <v>8</v>
      </c>
      <c r="I4756" s="69" t="str">
        <f>VLOOKUP(C4756,СПРАВОЧНИК!B:D,2,0)</f>
        <v>ЯПОНИЯ</v>
      </c>
      <c r="J4756" s="69" t="str">
        <f>VLOOKUP(C4756,СПРАВОЧНИК!B:D,3,0)</f>
        <v>ИНОМАРКИ</v>
      </c>
      <c r="K4756" s="69" t="str">
        <f>VLOOKUP(СВОД2023[[#This Row],[ФО]],СПРАВОЧНИК!H:P,2,0)</f>
        <v>Северо-Западный ФО</v>
      </c>
    </row>
    <row r="4757" spans="1:11" x14ac:dyDescent="0.2">
      <c r="A4757" t="s">
        <v>600</v>
      </c>
      <c r="B4757" t="s">
        <v>592</v>
      </c>
      <c r="C4757" s="1" t="s">
        <v>347</v>
      </c>
      <c r="D4757" s="1" t="s">
        <v>348</v>
      </c>
      <c r="E4757" s="2">
        <v>1</v>
      </c>
      <c r="F4757" s="3"/>
      <c r="G4757" s="2">
        <v>1</v>
      </c>
      <c r="H4757" s="3"/>
      <c r="I4757" s="69" t="str">
        <f>VLOOKUP(C4757,СПРАВОЧНИК!B:D,2,0)</f>
        <v>КИТАЙ</v>
      </c>
      <c r="J4757" s="69" t="str">
        <f>VLOOKUP(C4757,СПРАВОЧНИК!B:D,3,0)</f>
        <v>ИНОМАРКИ</v>
      </c>
      <c r="K4757" s="69" t="str">
        <f>VLOOKUP(СВОД2023[[#This Row],[ФО]],СПРАВОЧНИК!H:P,2,0)</f>
        <v>Северо-Западный ФО</v>
      </c>
    </row>
    <row r="4758" spans="1:11" x14ac:dyDescent="0.2">
      <c r="A4758" t="s">
        <v>600</v>
      </c>
      <c r="B4758" t="s">
        <v>592</v>
      </c>
      <c r="C4758" s="1" t="s">
        <v>1606</v>
      </c>
      <c r="D4758" s="1" t="s">
        <v>2215</v>
      </c>
      <c r="E4758" s="2">
        <v>6</v>
      </c>
      <c r="F4758" s="3">
        <v>9</v>
      </c>
      <c r="G4758" s="2">
        <v>40</v>
      </c>
      <c r="H4758" s="3">
        <v>48</v>
      </c>
      <c r="I4758" s="69" t="str">
        <f>VLOOKUP(C4758,СПРАВОЧНИК!B:D,2,0)</f>
        <v>КИТАЙ</v>
      </c>
      <c r="J4758" s="69" t="str">
        <f>VLOOKUP(C4758,СПРАВОЧНИК!B:D,3,0)</f>
        <v>ИНОМАРКИ</v>
      </c>
      <c r="K4758" s="69" t="str">
        <f>VLOOKUP(СВОД2023[[#This Row],[ФО]],СПРАВОЧНИК!H:P,2,0)</f>
        <v>Северо-Западный ФО</v>
      </c>
    </row>
    <row r="4759" spans="1:11" x14ac:dyDescent="0.2">
      <c r="A4759" t="s">
        <v>600</v>
      </c>
      <c r="B4759" t="s">
        <v>592</v>
      </c>
      <c r="C4759" s="1" t="s">
        <v>1606</v>
      </c>
      <c r="D4759" s="1" t="s">
        <v>1607</v>
      </c>
      <c r="E4759" s="2">
        <v>5</v>
      </c>
      <c r="F4759" s="3">
        <v>2</v>
      </c>
      <c r="G4759" s="2">
        <v>11</v>
      </c>
      <c r="H4759" s="3">
        <v>11</v>
      </c>
      <c r="I4759" s="69" t="str">
        <f>VLOOKUP(C4759,СПРАВОЧНИК!B:D,2,0)</f>
        <v>КИТАЙ</v>
      </c>
      <c r="J4759" s="69" t="str">
        <f>VLOOKUP(C4759,СПРАВОЧНИК!B:D,3,0)</f>
        <v>ИНОМАРКИ</v>
      </c>
      <c r="K4759" s="69" t="str">
        <f>VLOOKUP(СВОД2023[[#This Row],[ФО]],СПРАВОЧНИК!H:P,2,0)</f>
        <v>Северо-Западный ФО</v>
      </c>
    </row>
    <row r="4760" spans="1:11" x14ac:dyDescent="0.2">
      <c r="A4760" t="s">
        <v>600</v>
      </c>
      <c r="B4760" t="s">
        <v>592</v>
      </c>
      <c r="C4760" s="1" t="s">
        <v>1606</v>
      </c>
      <c r="D4760" s="1" t="s">
        <v>2216</v>
      </c>
      <c r="E4760" s="2"/>
      <c r="F4760" s="3"/>
      <c r="G4760" s="2"/>
      <c r="H4760" s="3">
        <v>5</v>
      </c>
      <c r="I4760" s="69" t="str">
        <f>VLOOKUP(C4760,СПРАВОЧНИК!B:D,2,0)</f>
        <v>КИТАЙ</v>
      </c>
      <c r="J4760" s="69" t="str">
        <f>VLOOKUP(C4760,СПРАВОЧНИК!B:D,3,0)</f>
        <v>ИНОМАРКИ</v>
      </c>
      <c r="K4760" s="69" t="str">
        <f>VLOOKUP(СВОД2023[[#This Row],[ФО]],СПРАВОЧНИК!H:P,2,0)</f>
        <v>Северо-Западный ФО</v>
      </c>
    </row>
    <row r="4761" spans="1:11" x14ac:dyDescent="0.2">
      <c r="A4761" t="s">
        <v>600</v>
      </c>
      <c r="B4761" t="s">
        <v>592</v>
      </c>
      <c r="C4761" s="1" t="s">
        <v>1606</v>
      </c>
      <c r="D4761" s="1" t="s">
        <v>2217</v>
      </c>
      <c r="E4761" s="2"/>
      <c r="F4761" s="3"/>
      <c r="G4761" s="2">
        <v>2</v>
      </c>
      <c r="H4761" s="3">
        <v>1</v>
      </c>
      <c r="I4761" s="69" t="str">
        <f>VLOOKUP(C4761,СПРАВОЧНИК!B:D,2,0)</f>
        <v>КИТАЙ</v>
      </c>
      <c r="J4761" s="69" t="str">
        <f>VLOOKUP(C4761,СПРАВОЧНИК!B:D,3,0)</f>
        <v>ИНОМАРКИ</v>
      </c>
      <c r="K4761" s="69" t="str">
        <f>VLOOKUP(СВОД2023[[#This Row],[ФО]],СПРАВОЧНИК!H:P,2,0)</f>
        <v>Северо-Западный ФО</v>
      </c>
    </row>
    <row r="4762" spans="1:11" x14ac:dyDescent="0.2">
      <c r="A4762" t="s">
        <v>600</v>
      </c>
      <c r="B4762" t="s">
        <v>592</v>
      </c>
      <c r="C4762" s="1" t="s">
        <v>1606</v>
      </c>
      <c r="D4762" s="1" t="s">
        <v>1608</v>
      </c>
      <c r="E4762" s="2">
        <v>4</v>
      </c>
      <c r="F4762" s="3">
        <v>4</v>
      </c>
      <c r="G4762" s="2">
        <v>24</v>
      </c>
      <c r="H4762" s="3">
        <v>19</v>
      </c>
      <c r="I4762" s="69" t="str">
        <f>VLOOKUP(C4762,СПРАВОЧНИК!B:D,2,0)</f>
        <v>КИТАЙ</v>
      </c>
      <c r="J4762" s="69" t="str">
        <f>VLOOKUP(C4762,СПРАВОЧНИК!B:D,3,0)</f>
        <v>ИНОМАРКИ</v>
      </c>
      <c r="K4762" s="69" t="str">
        <f>VLOOKUP(СВОД2023[[#This Row],[ФО]],СПРАВОЧНИК!H:P,2,0)</f>
        <v>Северо-Западный ФО</v>
      </c>
    </row>
    <row r="4763" spans="1:11" x14ac:dyDescent="0.2">
      <c r="A4763" t="s">
        <v>600</v>
      </c>
      <c r="B4763" t="s">
        <v>592</v>
      </c>
      <c r="C4763" s="1" t="s">
        <v>1606</v>
      </c>
      <c r="D4763" s="1" t="s">
        <v>1609</v>
      </c>
      <c r="E4763" s="2">
        <v>10</v>
      </c>
      <c r="F4763" s="3">
        <v>10</v>
      </c>
      <c r="G4763" s="2">
        <v>62</v>
      </c>
      <c r="H4763" s="3">
        <v>72</v>
      </c>
      <c r="I4763" s="69" t="str">
        <f>VLOOKUP(C4763,СПРАВОЧНИК!B:D,2,0)</f>
        <v>КИТАЙ</v>
      </c>
      <c r="J4763" s="69" t="str">
        <f>VLOOKUP(C4763,СПРАВОЧНИК!B:D,3,0)</f>
        <v>ИНОМАРКИ</v>
      </c>
      <c r="K4763" s="69" t="str">
        <f>VLOOKUP(СВОД2023[[#This Row],[ФО]],СПРАВОЧНИК!H:P,2,0)</f>
        <v>Северо-Западный ФО</v>
      </c>
    </row>
    <row r="4764" spans="1:11" x14ac:dyDescent="0.2">
      <c r="A4764" t="s">
        <v>600</v>
      </c>
      <c r="B4764" t="s">
        <v>592</v>
      </c>
      <c r="C4764" s="1" t="s">
        <v>1606</v>
      </c>
      <c r="D4764" s="1" t="s">
        <v>1610</v>
      </c>
      <c r="E4764" s="2">
        <v>57</v>
      </c>
      <c r="F4764" s="3">
        <v>45</v>
      </c>
      <c r="G4764" s="2">
        <v>310</v>
      </c>
      <c r="H4764" s="3">
        <v>277</v>
      </c>
      <c r="I4764" s="69" t="str">
        <f>VLOOKUP(C4764,СПРАВОЧНИК!B:D,2,0)</f>
        <v>КИТАЙ</v>
      </c>
      <c r="J4764" s="69" t="str">
        <f>VLOOKUP(C4764,СПРАВОЧНИК!B:D,3,0)</f>
        <v>ИНОМАРКИ</v>
      </c>
      <c r="K4764" s="69" t="str">
        <f>VLOOKUP(СВОД2023[[#This Row],[ФО]],СПРАВОЧНИК!H:P,2,0)</f>
        <v>Северо-Западный ФО</v>
      </c>
    </row>
    <row r="4765" spans="1:11" x14ac:dyDescent="0.2">
      <c r="A4765" t="s">
        <v>600</v>
      </c>
      <c r="B4765" t="s">
        <v>592</v>
      </c>
      <c r="C4765" s="1" t="s">
        <v>1606</v>
      </c>
      <c r="D4765" s="1" t="s">
        <v>2218</v>
      </c>
      <c r="E4765" s="2">
        <v>1</v>
      </c>
      <c r="F4765" s="3"/>
      <c r="G4765" s="2">
        <v>9</v>
      </c>
      <c r="H4765" s="3">
        <v>10</v>
      </c>
      <c r="I4765" s="69" t="str">
        <f>VLOOKUP(C4765,СПРАВОЧНИК!B:D,2,0)</f>
        <v>КИТАЙ</v>
      </c>
      <c r="J4765" s="69" t="str">
        <f>VLOOKUP(C4765,СПРАВОЧНИК!B:D,3,0)</f>
        <v>ИНОМАРКИ</v>
      </c>
      <c r="K4765" s="69" t="str">
        <f>VLOOKUP(СВОД2023[[#This Row],[ФО]],СПРАВОЧНИК!H:P,2,0)</f>
        <v>Северо-Западный ФО</v>
      </c>
    </row>
    <row r="4766" spans="1:11" x14ac:dyDescent="0.2">
      <c r="A4766" t="s">
        <v>600</v>
      </c>
      <c r="B4766" t="s">
        <v>592</v>
      </c>
      <c r="C4766" s="1" t="s">
        <v>1606</v>
      </c>
      <c r="D4766" s="1" t="s">
        <v>1611</v>
      </c>
      <c r="E4766" s="2">
        <v>19</v>
      </c>
      <c r="F4766" s="3">
        <v>16</v>
      </c>
      <c r="G4766" s="2">
        <v>87</v>
      </c>
      <c r="H4766" s="3">
        <v>82</v>
      </c>
      <c r="I4766" s="69" t="str">
        <f>VLOOKUP(C4766,СПРАВОЧНИК!B:D,2,0)</f>
        <v>КИТАЙ</v>
      </c>
      <c r="J4766" s="69" t="str">
        <f>VLOOKUP(C4766,СПРАВОЧНИК!B:D,3,0)</f>
        <v>ИНОМАРКИ</v>
      </c>
      <c r="K4766" s="69" t="str">
        <f>VLOOKUP(СВОД2023[[#This Row],[ФО]],СПРАВОЧНИК!H:P,2,0)</f>
        <v>Северо-Западный ФО</v>
      </c>
    </row>
    <row r="4767" spans="1:11" x14ac:dyDescent="0.2">
      <c r="A4767" t="s">
        <v>600</v>
      </c>
      <c r="B4767" t="s">
        <v>592</v>
      </c>
      <c r="C4767" s="1" t="s">
        <v>1606</v>
      </c>
      <c r="D4767" s="1" t="s">
        <v>1612</v>
      </c>
      <c r="E4767" s="2">
        <v>15</v>
      </c>
      <c r="F4767" s="3">
        <v>22</v>
      </c>
      <c r="G4767" s="2">
        <v>122</v>
      </c>
      <c r="H4767" s="3">
        <v>112</v>
      </c>
      <c r="I4767" s="69" t="str">
        <f>VLOOKUP(C4767,СПРАВОЧНИК!B:D,2,0)</f>
        <v>КИТАЙ</v>
      </c>
      <c r="J4767" s="69" t="str">
        <f>VLOOKUP(C4767,СПРАВОЧНИК!B:D,3,0)</f>
        <v>ИНОМАРКИ</v>
      </c>
      <c r="K4767" s="69" t="str">
        <f>VLOOKUP(СВОД2023[[#This Row],[ФО]],СПРАВОЧНИК!H:P,2,0)</f>
        <v>Северо-Западный ФО</v>
      </c>
    </row>
    <row r="4768" spans="1:11" x14ac:dyDescent="0.2">
      <c r="A4768" t="s">
        <v>600</v>
      </c>
      <c r="B4768" t="s">
        <v>592</v>
      </c>
      <c r="C4768" s="1" t="s">
        <v>350</v>
      </c>
      <c r="D4768" s="1" t="s">
        <v>351</v>
      </c>
      <c r="E4768" s="2">
        <v>2</v>
      </c>
      <c r="F4768" s="3"/>
      <c r="G4768" s="2">
        <v>7</v>
      </c>
      <c r="H4768" s="3">
        <v>2</v>
      </c>
      <c r="I4768" s="69" t="str">
        <f>VLOOKUP(C4768,СПРАВОЧНИК!B:D,2,0)</f>
        <v>США</v>
      </c>
      <c r="J4768" s="69" t="str">
        <f>VLOOKUP(C4768,СПРАВОЧНИК!B:D,3,0)</f>
        <v>ИНОМАРКИ</v>
      </c>
      <c r="K4768" s="69" t="str">
        <f>VLOOKUP(СВОД2023[[#This Row],[ФО]],СПРАВОЧНИК!H:P,2,0)</f>
        <v>Северо-Западный ФО</v>
      </c>
    </row>
    <row r="4769" spans="1:11" x14ac:dyDescent="0.2">
      <c r="A4769" t="s">
        <v>600</v>
      </c>
      <c r="B4769" t="s">
        <v>592</v>
      </c>
      <c r="C4769" s="1" t="s">
        <v>350</v>
      </c>
      <c r="D4769" s="1" t="s">
        <v>2219</v>
      </c>
      <c r="E4769" s="2"/>
      <c r="F4769" s="3"/>
      <c r="G4769" s="2">
        <v>1</v>
      </c>
      <c r="H4769" s="3">
        <v>1</v>
      </c>
      <c r="I4769" s="69" t="str">
        <f>VLOOKUP(C4769,СПРАВОЧНИК!B:D,2,0)</f>
        <v>США</v>
      </c>
      <c r="J4769" s="69" t="str">
        <f>VLOOKUP(C4769,СПРАВОЧНИК!B:D,3,0)</f>
        <v>ИНОМАРКИ</v>
      </c>
      <c r="K4769" s="69" t="str">
        <f>VLOOKUP(СВОД2023[[#This Row],[ФО]],СПРАВОЧНИК!H:P,2,0)</f>
        <v>Северо-Западный ФО</v>
      </c>
    </row>
    <row r="4770" spans="1:11" x14ac:dyDescent="0.2">
      <c r="A4770" t="s">
        <v>600</v>
      </c>
      <c r="B4770" t="s">
        <v>592</v>
      </c>
      <c r="C4770" s="1" t="s">
        <v>350</v>
      </c>
      <c r="D4770" s="1" t="s">
        <v>352</v>
      </c>
      <c r="E4770" s="2"/>
      <c r="F4770" s="3"/>
      <c r="G4770" s="2">
        <v>2</v>
      </c>
      <c r="H4770" s="3"/>
      <c r="I4770" s="69" t="str">
        <f>VLOOKUP(C4770,СПРАВОЧНИК!B:D,2,0)</f>
        <v>США</v>
      </c>
      <c r="J4770" s="69" t="str">
        <f>VLOOKUP(C4770,СПРАВОЧНИК!B:D,3,0)</f>
        <v>ИНОМАРКИ</v>
      </c>
      <c r="K4770" s="69" t="str">
        <f>VLOOKUP(СВОД2023[[#This Row],[ФО]],СПРАВОЧНИК!H:P,2,0)</f>
        <v>Северо-Западный ФО</v>
      </c>
    </row>
    <row r="4771" spans="1:11" x14ac:dyDescent="0.2">
      <c r="A4771" t="s">
        <v>600</v>
      </c>
      <c r="B4771" t="s">
        <v>592</v>
      </c>
      <c r="C4771" s="1" t="s">
        <v>350</v>
      </c>
      <c r="D4771" s="1" t="s">
        <v>353</v>
      </c>
      <c r="E4771" s="2">
        <v>1</v>
      </c>
      <c r="F4771" s="3"/>
      <c r="G4771" s="2">
        <v>1</v>
      </c>
      <c r="H4771" s="3"/>
      <c r="I4771" s="69" t="str">
        <f>VLOOKUP(C4771,СПРАВОЧНИК!B:D,2,0)</f>
        <v>США</v>
      </c>
      <c r="J4771" s="69" t="str">
        <f>VLOOKUP(C4771,СПРАВОЧНИК!B:D,3,0)</f>
        <v>ИНОМАРКИ</v>
      </c>
      <c r="K4771" s="69" t="str">
        <f>VLOOKUP(СВОД2023[[#This Row],[ФО]],СПРАВОЧНИК!H:P,2,0)</f>
        <v>Северо-Западный ФО</v>
      </c>
    </row>
    <row r="4772" spans="1:11" x14ac:dyDescent="0.2">
      <c r="A4772" t="s">
        <v>600</v>
      </c>
      <c r="B4772" t="s">
        <v>592</v>
      </c>
      <c r="C4772" s="1" t="s">
        <v>350</v>
      </c>
      <c r="D4772" s="1" t="s">
        <v>2220</v>
      </c>
      <c r="E4772" s="2">
        <v>1</v>
      </c>
      <c r="F4772" s="3"/>
      <c r="G4772" s="2">
        <v>1</v>
      </c>
      <c r="H4772" s="3"/>
      <c r="I4772" s="69" t="str">
        <f>VLOOKUP(C4772,СПРАВОЧНИК!B:D,2,0)</f>
        <v>США</v>
      </c>
      <c r="J4772" s="69" t="str">
        <f>VLOOKUP(C4772,СПРАВОЧНИК!B:D,3,0)</f>
        <v>ИНОМАРКИ</v>
      </c>
      <c r="K4772" s="69" t="str">
        <f>VLOOKUP(СВОД2023[[#This Row],[ФО]],СПРАВОЧНИК!H:P,2,0)</f>
        <v>Северо-Западный ФО</v>
      </c>
    </row>
    <row r="4773" spans="1:11" x14ac:dyDescent="0.2">
      <c r="A4773" t="s">
        <v>600</v>
      </c>
      <c r="B4773" t="s">
        <v>592</v>
      </c>
      <c r="C4773" s="1" t="s">
        <v>350</v>
      </c>
      <c r="D4773" s="1" t="s">
        <v>1613</v>
      </c>
      <c r="E4773" s="2"/>
      <c r="F4773" s="3"/>
      <c r="G4773" s="2">
        <v>1</v>
      </c>
      <c r="H4773" s="3"/>
      <c r="I4773" s="69" t="str">
        <f>VLOOKUP(C4773,СПРАВОЧНИК!B:D,2,0)</f>
        <v>США</v>
      </c>
      <c r="J4773" s="69" t="str">
        <f>VLOOKUP(C4773,СПРАВОЧНИК!B:D,3,0)</f>
        <v>ИНОМАРКИ</v>
      </c>
      <c r="K4773" s="69" t="str">
        <f>VLOOKUP(СВОД2023[[#This Row],[ФО]],СПРАВОЧНИК!H:P,2,0)</f>
        <v>Северо-Западный ФО</v>
      </c>
    </row>
    <row r="4774" spans="1:11" x14ac:dyDescent="0.2">
      <c r="A4774" t="s">
        <v>600</v>
      </c>
      <c r="B4774" t="s">
        <v>592</v>
      </c>
      <c r="C4774" s="1" t="s">
        <v>350</v>
      </c>
      <c r="D4774" s="1" t="s">
        <v>2221</v>
      </c>
      <c r="E4774" s="2">
        <v>1</v>
      </c>
      <c r="F4774" s="3"/>
      <c r="G4774" s="2">
        <v>6</v>
      </c>
      <c r="H4774" s="3">
        <v>2</v>
      </c>
      <c r="I4774" s="69" t="str">
        <f>VLOOKUP(C4774,СПРАВОЧНИК!B:D,2,0)</f>
        <v>США</v>
      </c>
      <c r="J4774" s="69" t="str">
        <f>VLOOKUP(C4774,СПРАВОЧНИК!B:D,3,0)</f>
        <v>ИНОМАРКИ</v>
      </c>
      <c r="K4774" s="69" t="str">
        <f>VLOOKUP(СВОД2023[[#This Row],[ФО]],СПРАВОЧНИК!H:P,2,0)</f>
        <v>Северо-Западный ФО</v>
      </c>
    </row>
    <row r="4775" spans="1:11" x14ac:dyDescent="0.2">
      <c r="A4775" t="s">
        <v>600</v>
      </c>
      <c r="B4775" t="s">
        <v>592</v>
      </c>
      <c r="C4775" s="1" t="s">
        <v>350</v>
      </c>
      <c r="D4775" s="1" t="s">
        <v>354</v>
      </c>
      <c r="E4775" s="2"/>
      <c r="F4775" s="3">
        <v>1</v>
      </c>
      <c r="G4775" s="2"/>
      <c r="H4775" s="3">
        <v>2</v>
      </c>
      <c r="I4775" s="69" t="str">
        <f>VLOOKUP(C4775,СПРАВОЧНИК!B:D,2,0)</f>
        <v>США</v>
      </c>
      <c r="J4775" s="69" t="str">
        <f>VLOOKUP(C4775,СПРАВОЧНИК!B:D,3,0)</f>
        <v>ИНОМАРКИ</v>
      </c>
      <c r="K4775" s="69" t="str">
        <f>VLOOKUP(СВОД2023[[#This Row],[ФО]],СПРАВОЧНИК!H:P,2,0)</f>
        <v>Северо-Западный ФО</v>
      </c>
    </row>
    <row r="4776" spans="1:11" x14ac:dyDescent="0.2">
      <c r="A4776" t="s">
        <v>600</v>
      </c>
      <c r="B4776" t="s">
        <v>592</v>
      </c>
      <c r="C4776" s="1" t="s">
        <v>350</v>
      </c>
      <c r="D4776" s="1" t="s">
        <v>355</v>
      </c>
      <c r="E4776" s="2">
        <v>3</v>
      </c>
      <c r="F4776" s="3">
        <v>4</v>
      </c>
      <c r="G4776" s="2">
        <v>19</v>
      </c>
      <c r="H4776" s="3">
        <v>19</v>
      </c>
      <c r="I4776" s="69" t="str">
        <f>VLOOKUP(C4776,СПРАВОЧНИК!B:D,2,0)</f>
        <v>США</v>
      </c>
      <c r="J4776" s="69" t="str">
        <f>VLOOKUP(C4776,СПРАВОЧНИК!B:D,3,0)</f>
        <v>ИНОМАРКИ</v>
      </c>
      <c r="K4776" s="69" t="str">
        <f>VLOOKUP(СВОД2023[[#This Row],[ФО]],СПРАВОЧНИК!H:P,2,0)</f>
        <v>Северо-Западный ФО</v>
      </c>
    </row>
    <row r="4777" spans="1:11" x14ac:dyDescent="0.2">
      <c r="A4777" t="s">
        <v>600</v>
      </c>
      <c r="B4777" t="s">
        <v>592</v>
      </c>
      <c r="C4777" s="1" t="s">
        <v>350</v>
      </c>
      <c r="D4777" s="1" t="s">
        <v>1615</v>
      </c>
      <c r="E4777" s="2">
        <v>1</v>
      </c>
      <c r="F4777" s="3">
        <v>3</v>
      </c>
      <c r="G4777" s="2">
        <v>9</v>
      </c>
      <c r="H4777" s="3">
        <v>13</v>
      </c>
      <c r="I4777" s="69" t="str">
        <f>VLOOKUP(C4777,СПРАВОЧНИК!B:D,2,0)</f>
        <v>США</v>
      </c>
      <c r="J4777" s="69" t="str">
        <f>VLOOKUP(C4777,СПРАВОЧНИК!B:D,3,0)</f>
        <v>ИНОМАРКИ</v>
      </c>
      <c r="K4777" s="69" t="str">
        <f>VLOOKUP(СВОД2023[[#This Row],[ФО]],СПРАВОЧНИК!H:P,2,0)</f>
        <v>Северо-Западный ФО</v>
      </c>
    </row>
    <row r="4778" spans="1:11" x14ac:dyDescent="0.2">
      <c r="A4778" t="s">
        <v>600</v>
      </c>
      <c r="B4778" t="s">
        <v>592</v>
      </c>
      <c r="C4778" s="1" t="s">
        <v>1061</v>
      </c>
      <c r="D4778" s="1" t="s">
        <v>2222</v>
      </c>
      <c r="E4778" s="2"/>
      <c r="F4778" s="3"/>
      <c r="G4778" s="2"/>
      <c r="H4778" s="3">
        <v>1</v>
      </c>
      <c r="I4778" s="69" t="str">
        <f>VLOOKUP(C4778,СПРАВОЧНИК!B:D,2,0)</f>
        <v>РОССИЯ</v>
      </c>
      <c r="J4778" s="69" t="str">
        <f>VLOOKUP(C4778,СПРАВОЧНИК!B:D,3,0)</f>
        <v>ОТЕЧЕСТВЕННЫЕ</v>
      </c>
      <c r="K4778" s="69" t="str">
        <f>VLOOKUP(СВОД2023[[#This Row],[ФО]],СПРАВОЧНИК!H:P,2,0)</f>
        <v>Северо-Западный ФО</v>
      </c>
    </row>
    <row r="4779" spans="1:11" x14ac:dyDescent="0.2">
      <c r="A4779" t="s">
        <v>600</v>
      </c>
      <c r="B4779" t="s">
        <v>592</v>
      </c>
      <c r="C4779" s="1" t="s">
        <v>1061</v>
      </c>
      <c r="D4779" s="1" t="s">
        <v>2223</v>
      </c>
      <c r="E4779" s="2">
        <v>1</v>
      </c>
      <c r="F4779" s="3">
        <v>1</v>
      </c>
      <c r="G4779" s="2">
        <v>1</v>
      </c>
      <c r="H4779" s="3">
        <v>1</v>
      </c>
      <c r="I4779" s="69" t="str">
        <f>VLOOKUP(C4779,СПРАВОЧНИК!B:D,2,0)</f>
        <v>РОССИЯ</v>
      </c>
      <c r="J4779" s="69" t="str">
        <f>VLOOKUP(C4779,СПРАВОЧНИК!B:D,3,0)</f>
        <v>ОТЕЧЕСТВЕННЫЕ</v>
      </c>
      <c r="K4779" s="69" t="str">
        <f>VLOOKUP(СВОД2023[[#This Row],[ФО]],СПРАВОЧНИК!H:P,2,0)</f>
        <v>Северо-Западный ФО</v>
      </c>
    </row>
    <row r="4780" spans="1:11" x14ac:dyDescent="0.2">
      <c r="A4780" t="s">
        <v>600</v>
      </c>
      <c r="B4780" t="s">
        <v>592</v>
      </c>
      <c r="C4780" s="1" t="s">
        <v>1061</v>
      </c>
      <c r="D4780" s="1" t="s">
        <v>2224</v>
      </c>
      <c r="E4780" s="2"/>
      <c r="F4780" s="3"/>
      <c r="G4780" s="2">
        <v>1</v>
      </c>
      <c r="H4780" s="3"/>
      <c r="I4780" s="69" t="str">
        <f>VLOOKUP(C4780,СПРАВОЧНИК!B:D,2,0)</f>
        <v>РОССИЯ</v>
      </c>
      <c r="J4780" s="69" t="str">
        <f>VLOOKUP(C4780,СПРАВОЧНИК!B:D,3,0)</f>
        <v>ОТЕЧЕСТВЕННЫЕ</v>
      </c>
      <c r="K4780" s="69" t="str">
        <f>VLOOKUP(СВОД2023[[#This Row],[ФО]],СПРАВОЧНИК!H:P,2,0)</f>
        <v>Северо-Западный ФО</v>
      </c>
    </row>
    <row r="4781" spans="1:11" x14ac:dyDescent="0.2">
      <c r="A4781" t="s">
        <v>600</v>
      </c>
      <c r="B4781" t="s">
        <v>592</v>
      </c>
      <c r="C4781" s="1" t="s">
        <v>1061</v>
      </c>
      <c r="D4781" s="1" t="s">
        <v>1616</v>
      </c>
      <c r="E4781" s="2">
        <v>5</v>
      </c>
      <c r="F4781" s="3">
        <v>4</v>
      </c>
      <c r="G4781" s="2">
        <v>18</v>
      </c>
      <c r="H4781" s="3">
        <v>11</v>
      </c>
      <c r="I4781" s="69" t="str">
        <f>VLOOKUP(C4781,СПРАВОЧНИК!B:D,2,0)</f>
        <v>РОССИЯ</v>
      </c>
      <c r="J4781" s="69" t="str">
        <f>VLOOKUP(C4781,СПРАВОЧНИК!B:D,3,0)</f>
        <v>ОТЕЧЕСТВЕННЫЕ</v>
      </c>
      <c r="K4781" s="69" t="str">
        <f>VLOOKUP(СВОД2023[[#This Row],[ФО]],СПРАВОЧНИК!H:P,2,0)</f>
        <v>Северо-Западный ФО</v>
      </c>
    </row>
    <row r="4782" spans="1:11" x14ac:dyDescent="0.2">
      <c r="A4782" t="s">
        <v>600</v>
      </c>
      <c r="B4782" t="s">
        <v>592</v>
      </c>
      <c r="C4782" s="1" t="s">
        <v>356</v>
      </c>
      <c r="D4782" s="1" t="s">
        <v>1619</v>
      </c>
      <c r="E4782" s="2"/>
      <c r="F4782" s="3"/>
      <c r="G4782" s="2">
        <v>1</v>
      </c>
      <c r="H4782" s="3">
        <v>1</v>
      </c>
      <c r="I4782" s="69" t="str">
        <f>VLOOKUP(C4782,СПРАВОЧНИК!B:D,2,0)</f>
        <v>ЕВРОПА</v>
      </c>
      <c r="J4782" s="69" t="str">
        <f>VLOOKUP(C4782,СПРАВОЧНИК!B:D,3,0)</f>
        <v>ИНОМАРКИ</v>
      </c>
      <c r="K4782" s="69" t="str">
        <f>VLOOKUP(СВОД2023[[#This Row],[ФО]],СПРАВОЧНИК!H:P,2,0)</f>
        <v>Северо-Западный ФО</v>
      </c>
    </row>
    <row r="4783" spans="1:11" x14ac:dyDescent="0.2">
      <c r="A4783" t="s">
        <v>600</v>
      </c>
      <c r="B4783" t="s">
        <v>592</v>
      </c>
      <c r="C4783" s="1" t="s">
        <v>356</v>
      </c>
      <c r="D4783" s="1" t="s">
        <v>2226</v>
      </c>
      <c r="E4783" s="2">
        <v>1</v>
      </c>
      <c r="F4783" s="3"/>
      <c r="G4783" s="2">
        <v>4</v>
      </c>
      <c r="H4783" s="3">
        <v>3</v>
      </c>
      <c r="I4783" s="69" t="str">
        <f>VLOOKUP(C4783,СПРАВОЧНИК!B:D,2,0)</f>
        <v>ЕВРОПА</v>
      </c>
      <c r="J4783" s="69" t="str">
        <f>VLOOKUP(C4783,СПРАВОЧНИК!B:D,3,0)</f>
        <v>ИНОМАРКИ</v>
      </c>
      <c r="K4783" s="69" t="str">
        <f>VLOOKUP(СВОД2023[[#This Row],[ФО]],СПРАВОЧНИК!H:P,2,0)</f>
        <v>Северо-Западный ФО</v>
      </c>
    </row>
    <row r="4784" spans="1:11" x14ac:dyDescent="0.2">
      <c r="A4784" t="s">
        <v>600</v>
      </c>
      <c r="B4784" t="s">
        <v>592</v>
      </c>
      <c r="C4784" s="1" t="s">
        <v>356</v>
      </c>
      <c r="D4784" s="1" t="s">
        <v>2227</v>
      </c>
      <c r="E4784" s="2"/>
      <c r="F4784" s="3"/>
      <c r="G4784" s="2">
        <v>1</v>
      </c>
      <c r="H4784" s="3"/>
      <c r="I4784" s="69" t="str">
        <f>VLOOKUP(C4784,СПРАВОЧНИК!B:D,2,0)</f>
        <v>ЕВРОПА</v>
      </c>
      <c r="J4784" s="69" t="str">
        <f>VLOOKUP(C4784,СПРАВОЧНИК!B:D,3,0)</f>
        <v>ИНОМАРКИ</v>
      </c>
      <c r="K4784" s="69" t="str">
        <f>VLOOKUP(СВОД2023[[#This Row],[ФО]],СПРАВОЧНИК!H:P,2,0)</f>
        <v>Северо-Западный ФО</v>
      </c>
    </row>
    <row r="4785" spans="1:11" x14ac:dyDescent="0.2">
      <c r="A4785" t="s">
        <v>600</v>
      </c>
      <c r="B4785" t="s">
        <v>592</v>
      </c>
      <c r="C4785" s="1" t="s">
        <v>356</v>
      </c>
      <c r="D4785" s="1" t="s">
        <v>358</v>
      </c>
      <c r="E4785" s="2"/>
      <c r="F4785" s="3">
        <v>2</v>
      </c>
      <c r="G4785" s="2">
        <v>11</v>
      </c>
      <c r="H4785" s="3">
        <v>8</v>
      </c>
      <c r="I4785" s="69" t="str">
        <f>VLOOKUP(C4785,СПРАВОЧНИК!B:D,2,0)</f>
        <v>ЕВРОПА</v>
      </c>
      <c r="J4785" s="69" t="str">
        <f>VLOOKUP(C4785,СПРАВОЧНИК!B:D,3,0)</f>
        <v>ИНОМАРКИ</v>
      </c>
      <c r="K4785" s="69" t="str">
        <f>VLOOKUP(СВОД2023[[#This Row],[ФО]],СПРАВОЧНИК!H:P,2,0)</f>
        <v>Северо-Западный ФО</v>
      </c>
    </row>
    <row r="4786" spans="1:11" x14ac:dyDescent="0.2">
      <c r="A4786" t="s">
        <v>600</v>
      </c>
      <c r="B4786" t="s">
        <v>592</v>
      </c>
      <c r="C4786" s="1" t="s">
        <v>356</v>
      </c>
      <c r="D4786" s="1" t="s">
        <v>1620</v>
      </c>
      <c r="E4786" s="2">
        <v>1</v>
      </c>
      <c r="F4786" s="3">
        <v>1</v>
      </c>
      <c r="G4786" s="2">
        <v>4</v>
      </c>
      <c r="H4786" s="3">
        <v>6</v>
      </c>
      <c r="I4786" s="69" t="str">
        <f>VLOOKUP(C4786,СПРАВОЧНИК!B:D,2,0)</f>
        <v>ЕВРОПА</v>
      </c>
      <c r="J4786" s="69" t="str">
        <f>VLOOKUP(C4786,СПРАВОЧНИК!B:D,3,0)</f>
        <v>ИНОМАРКИ</v>
      </c>
      <c r="K4786" s="69" t="str">
        <f>VLOOKUP(СВОД2023[[#This Row],[ФО]],СПРАВОЧНИК!H:P,2,0)</f>
        <v>Северо-Западный ФО</v>
      </c>
    </row>
    <row r="4787" spans="1:11" x14ac:dyDescent="0.2">
      <c r="A4787" t="s">
        <v>600</v>
      </c>
      <c r="B4787" t="s">
        <v>592</v>
      </c>
      <c r="C4787" s="1" t="s">
        <v>356</v>
      </c>
      <c r="D4787" s="1" t="s">
        <v>2442</v>
      </c>
      <c r="E4787" s="2">
        <v>1</v>
      </c>
      <c r="F4787" s="3"/>
      <c r="G4787" s="2">
        <v>1</v>
      </c>
      <c r="H4787" s="3"/>
      <c r="I4787" s="69" t="str">
        <f>VLOOKUP(C4787,СПРАВОЧНИК!B:D,2,0)</f>
        <v>ЕВРОПА</v>
      </c>
      <c r="J4787" s="69" t="str">
        <f>VLOOKUP(C4787,СПРАВОЧНИК!B:D,3,0)</f>
        <v>ИНОМАРКИ</v>
      </c>
      <c r="K4787" s="69" t="str">
        <f>VLOOKUP(СВОД2023[[#This Row],[ФО]],СПРАВОЧНИК!H:P,2,0)</f>
        <v>Северо-Западный ФО</v>
      </c>
    </row>
    <row r="4788" spans="1:11" x14ac:dyDescent="0.2">
      <c r="A4788" t="s">
        <v>600</v>
      </c>
      <c r="B4788" t="s">
        <v>592</v>
      </c>
      <c r="C4788" s="1" t="s">
        <v>2228</v>
      </c>
      <c r="D4788" s="1" t="s">
        <v>2229</v>
      </c>
      <c r="E4788" s="2"/>
      <c r="F4788" s="3">
        <v>1</v>
      </c>
      <c r="G4788" s="2">
        <v>1</v>
      </c>
      <c r="H4788" s="3">
        <v>1</v>
      </c>
      <c r="I4788" s="69" t="str">
        <f>VLOOKUP(C4788,СПРАВОЧНИК!B:D,2,0)</f>
        <v>ЕВРОПА</v>
      </c>
      <c r="J4788" s="69" t="str">
        <f>VLOOKUP(C4788,СПРАВОЧНИК!B:D,3,0)</f>
        <v>ИНОМАРКИ</v>
      </c>
      <c r="K4788" s="69" t="str">
        <f>VLOOKUP(СВОД2023[[#This Row],[ФО]],СПРАВОЧНИК!H:P,2,0)</f>
        <v>Северо-Западный ФО</v>
      </c>
    </row>
    <row r="4789" spans="1:11" x14ac:dyDescent="0.2">
      <c r="A4789" t="s">
        <v>600</v>
      </c>
      <c r="B4789" t="s">
        <v>592</v>
      </c>
      <c r="C4789" s="1" t="s">
        <v>2228</v>
      </c>
      <c r="D4789" s="1" t="s">
        <v>2230</v>
      </c>
      <c r="E4789" s="2"/>
      <c r="F4789" s="3"/>
      <c r="G4789" s="2">
        <v>1</v>
      </c>
      <c r="H4789" s="3"/>
      <c r="I4789" s="69" t="str">
        <f>VLOOKUP(C4789,СПРАВОЧНИК!B:D,2,0)</f>
        <v>ЕВРОПА</v>
      </c>
      <c r="J4789" s="69" t="str">
        <f>VLOOKUP(C4789,СПРАВОЧНИК!B:D,3,0)</f>
        <v>ИНОМАРКИ</v>
      </c>
      <c r="K4789" s="69" t="str">
        <f>VLOOKUP(СВОД2023[[#This Row],[ФО]],СПРАВОЧНИК!H:P,2,0)</f>
        <v>Северо-Западный ФО</v>
      </c>
    </row>
    <row r="4790" spans="1:11" x14ac:dyDescent="0.2">
      <c r="A4790" t="s">
        <v>600</v>
      </c>
      <c r="B4790" t="s">
        <v>592</v>
      </c>
      <c r="C4790" s="1" t="s">
        <v>359</v>
      </c>
      <c r="D4790" s="1" t="s">
        <v>360</v>
      </c>
      <c r="E4790" s="2">
        <v>6</v>
      </c>
      <c r="F4790" s="3"/>
      <c r="G4790" s="2">
        <v>11</v>
      </c>
      <c r="H4790" s="3">
        <v>1</v>
      </c>
      <c r="I4790" s="69" t="str">
        <f>VLOOKUP(C4790,СПРАВОЧНИК!B:D,2,0)</f>
        <v>ЯПОНИЯ</v>
      </c>
      <c r="J4790" s="69" t="str">
        <f>VLOOKUP(C4790,СПРАВОЧНИК!B:D,3,0)</f>
        <v>ИНОМАРКИ</v>
      </c>
      <c r="K4790" s="69" t="str">
        <f>VLOOKUP(СВОД2023[[#This Row],[ФО]],СПРАВОЧНИК!H:P,2,0)</f>
        <v>Северо-Западный ФО</v>
      </c>
    </row>
    <row r="4791" spans="1:11" x14ac:dyDescent="0.2">
      <c r="A4791" t="s">
        <v>600</v>
      </c>
      <c r="B4791" t="s">
        <v>592</v>
      </c>
      <c r="C4791" s="1" t="s">
        <v>359</v>
      </c>
      <c r="D4791" s="1" t="s">
        <v>1621</v>
      </c>
      <c r="E4791" s="2"/>
      <c r="F4791" s="3">
        <v>3</v>
      </c>
      <c r="G4791" s="2">
        <v>1</v>
      </c>
      <c r="H4791" s="3">
        <v>4</v>
      </c>
      <c r="I4791" s="69" t="str">
        <f>VLOOKUP(C4791,СПРАВОЧНИК!B:D,2,0)</f>
        <v>ЯПОНИЯ</v>
      </c>
      <c r="J4791" s="69" t="str">
        <f>VLOOKUP(C4791,СПРАВОЧНИК!B:D,3,0)</f>
        <v>ИНОМАРКИ</v>
      </c>
      <c r="K4791" s="69" t="str">
        <f>VLOOKUP(СВОД2023[[#This Row],[ФО]],СПРАВОЧНИК!H:P,2,0)</f>
        <v>Северо-Западный ФО</v>
      </c>
    </row>
    <row r="4792" spans="1:11" x14ac:dyDescent="0.2">
      <c r="A4792" t="s">
        <v>600</v>
      </c>
      <c r="B4792" t="s">
        <v>592</v>
      </c>
      <c r="C4792" s="1" t="s">
        <v>359</v>
      </c>
      <c r="D4792" s="1" t="s">
        <v>1622</v>
      </c>
      <c r="E4792" s="2">
        <v>1</v>
      </c>
      <c r="F4792" s="3">
        <v>3</v>
      </c>
      <c r="G4792" s="2">
        <v>14</v>
      </c>
      <c r="H4792" s="3">
        <v>13</v>
      </c>
      <c r="I4792" s="69" t="str">
        <f>VLOOKUP(C4792,СПРАВОЧНИК!B:D,2,0)</f>
        <v>ЯПОНИЯ</v>
      </c>
      <c r="J4792" s="69" t="str">
        <f>VLOOKUP(C4792,СПРАВОЧНИК!B:D,3,0)</f>
        <v>ИНОМАРКИ</v>
      </c>
      <c r="K4792" s="69" t="str">
        <f>VLOOKUP(СВОД2023[[#This Row],[ФО]],СПРАВОЧНИК!H:P,2,0)</f>
        <v>Северо-Западный ФО</v>
      </c>
    </row>
    <row r="4793" spans="1:11" x14ac:dyDescent="0.2">
      <c r="A4793" t="s">
        <v>600</v>
      </c>
      <c r="B4793" t="s">
        <v>592</v>
      </c>
      <c r="C4793" s="1" t="s">
        <v>359</v>
      </c>
      <c r="D4793" s="1" t="s">
        <v>1623</v>
      </c>
      <c r="E4793" s="2">
        <v>1</v>
      </c>
      <c r="F4793" s="3"/>
      <c r="G4793" s="2">
        <v>4</v>
      </c>
      <c r="H4793" s="3">
        <v>3</v>
      </c>
      <c r="I4793" s="69" t="str">
        <f>VLOOKUP(C4793,СПРАВОЧНИК!B:D,2,0)</f>
        <v>ЯПОНИЯ</v>
      </c>
      <c r="J4793" s="69" t="str">
        <f>VLOOKUP(C4793,СПРАВОЧНИК!B:D,3,0)</f>
        <v>ИНОМАРКИ</v>
      </c>
      <c r="K4793" s="69" t="str">
        <f>VLOOKUP(СВОД2023[[#This Row],[ФО]],СПРАВОЧНИК!H:P,2,0)</f>
        <v>Северо-Западный ФО</v>
      </c>
    </row>
    <row r="4794" spans="1:11" x14ac:dyDescent="0.2">
      <c r="A4794" t="s">
        <v>600</v>
      </c>
      <c r="B4794" t="s">
        <v>592</v>
      </c>
      <c r="C4794" s="1" t="s">
        <v>359</v>
      </c>
      <c r="D4794" s="1" t="s">
        <v>1624</v>
      </c>
      <c r="E4794" s="2">
        <v>1</v>
      </c>
      <c r="F4794" s="3"/>
      <c r="G4794" s="2">
        <v>9</v>
      </c>
      <c r="H4794" s="3">
        <v>3</v>
      </c>
      <c r="I4794" s="69" t="str">
        <f>VLOOKUP(C4794,СПРАВОЧНИК!B:D,2,0)</f>
        <v>ЯПОНИЯ</v>
      </c>
      <c r="J4794" s="69" t="str">
        <f>VLOOKUP(C4794,СПРАВОЧНИК!B:D,3,0)</f>
        <v>ИНОМАРКИ</v>
      </c>
      <c r="K4794" s="69" t="str">
        <f>VLOOKUP(СВОД2023[[#This Row],[ФО]],СПРАВОЧНИК!H:P,2,0)</f>
        <v>Северо-Западный ФО</v>
      </c>
    </row>
    <row r="4795" spans="1:11" x14ac:dyDescent="0.2">
      <c r="A4795" t="s">
        <v>600</v>
      </c>
      <c r="B4795" t="s">
        <v>592</v>
      </c>
      <c r="C4795" s="1" t="s">
        <v>359</v>
      </c>
      <c r="D4795" s="1" t="s">
        <v>1625</v>
      </c>
      <c r="E4795" s="2"/>
      <c r="F4795" s="3"/>
      <c r="G4795" s="2">
        <v>1</v>
      </c>
      <c r="H4795" s="3">
        <v>1</v>
      </c>
      <c r="I4795" s="69" t="str">
        <f>VLOOKUP(C4795,СПРАВОЧНИК!B:D,2,0)</f>
        <v>ЯПОНИЯ</v>
      </c>
      <c r="J4795" s="69" t="str">
        <f>VLOOKUP(C4795,СПРАВОЧНИК!B:D,3,0)</f>
        <v>ИНОМАРКИ</v>
      </c>
      <c r="K4795" s="69" t="str">
        <f>VLOOKUP(СВОД2023[[#This Row],[ФО]],СПРАВОЧНИК!H:P,2,0)</f>
        <v>Северо-Западный ФО</v>
      </c>
    </row>
    <row r="4796" spans="1:11" x14ac:dyDescent="0.2">
      <c r="A4796" t="s">
        <v>600</v>
      </c>
      <c r="B4796" t="s">
        <v>592</v>
      </c>
      <c r="C4796" s="1" t="s">
        <v>359</v>
      </c>
      <c r="D4796" s="1" t="s">
        <v>361</v>
      </c>
      <c r="E4796" s="2">
        <v>6</v>
      </c>
      <c r="F4796" s="3">
        <v>1</v>
      </c>
      <c r="G4796" s="2">
        <v>31</v>
      </c>
      <c r="H4796" s="3">
        <v>6</v>
      </c>
      <c r="I4796" s="69" t="str">
        <f>VLOOKUP(C4796,СПРАВОЧНИК!B:D,2,0)</f>
        <v>ЯПОНИЯ</v>
      </c>
      <c r="J4796" s="69" t="str">
        <f>VLOOKUP(C4796,СПРАВОЧНИК!B:D,3,0)</f>
        <v>ИНОМАРКИ</v>
      </c>
      <c r="K4796" s="69" t="str">
        <f>VLOOKUP(СВОД2023[[#This Row],[ФО]],СПРАВОЧНИК!H:P,2,0)</f>
        <v>Северо-Западный ФО</v>
      </c>
    </row>
    <row r="4797" spans="1:11" x14ac:dyDescent="0.2">
      <c r="A4797" t="s">
        <v>600</v>
      </c>
      <c r="B4797" t="s">
        <v>592</v>
      </c>
      <c r="C4797" s="1" t="s">
        <v>359</v>
      </c>
      <c r="D4797" s="1" t="s">
        <v>362</v>
      </c>
      <c r="E4797" s="2">
        <v>2</v>
      </c>
      <c r="F4797" s="3">
        <v>3</v>
      </c>
      <c r="G4797" s="2">
        <v>18</v>
      </c>
      <c r="H4797" s="3">
        <v>15</v>
      </c>
      <c r="I4797" s="69" t="str">
        <f>VLOOKUP(C4797,СПРАВОЧНИК!B:D,2,0)</f>
        <v>ЯПОНИЯ</v>
      </c>
      <c r="J4797" s="69" t="str">
        <f>VLOOKUP(C4797,СПРАВОЧНИК!B:D,3,0)</f>
        <v>ИНОМАРКИ</v>
      </c>
      <c r="K4797" s="69" t="str">
        <f>VLOOKUP(СВОД2023[[#This Row],[ФО]],СПРАВОЧНИК!H:P,2,0)</f>
        <v>Северо-Западный ФО</v>
      </c>
    </row>
    <row r="4798" spans="1:11" x14ac:dyDescent="0.2">
      <c r="A4798" t="s">
        <v>600</v>
      </c>
      <c r="B4798" t="s">
        <v>592</v>
      </c>
      <c r="C4798" s="1" t="s">
        <v>359</v>
      </c>
      <c r="D4798" s="1" t="s">
        <v>363</v>
      </c>
      <c r="E4798" s="2">
        <v>180</v>
      </c>
      <c r="F4798" s="3">
        <v>128</v>
      </c>
      <c r="G4798" s="2">
        <v>1015</v>
      </c>
      <c r="H4798" s="3">
        <v>678</v>
      </c>
      <c r="I4798" s="69" t="str">
        <f>VLOOKUP(C4798,СПРАВОЧНИК!B:D,2,0)</f>
        <v>ЯПОНИЯ</v>
      </c>
      <c r="J4798" s="69" t="str">
        <f>VLOOKUP(C4798,СПРАВОЧНИК!B:D,3,0)</f>
        <v>ИНОМАРКИ</v>
      </c>
      <c r="K4798" s="69" t="str">
        <f>VLOOKUP(СВОД2023[[#This Row],[ФО]],СПРАВОЧНИК!H:P,2,0)</f>
        <v>Северо-Западный ФО</v>
      </c>
    </row>
    <row r="4799" spans="1:11" x14ac:dyDescent="0.2">
      <c r="A4799" t="s">
        <v>600</v>
      </c>
      <c r="B4799" t="s">
        <v>592</v>
      </c>
      <c r="C4799" s="1" t="s">
        <v>359</v>
      </c>
      <c r="D4799" s="1" t="s">
        <v>1627</v>
      </c>
      <c r="E4799" s="2">
        <v>55</v>
      </c>
      <c r="F4799" s="3">
        <v>48</v>
      </c>
      <c r="G4799" s="2">
        <v>296</v>
      </c>
      <c r="H4799" s="3">
        <v>262</v>
      </c>
      <c r="I4799" s="69" t="str">
        <f>VLOOKUP(C4799,СПРАВОЧНИК!B:D,2,0)</f>
        <v>ЯПОНИЯ</v>
      </c>
      <c r="J4799" s="69" t="str">
        <f>VLOOKUP(C4799,СПРАВОЧНИК!B:D,3,0)</f>
        <v>ИНОМАРКИ</v>
      </c>
      <c r="K4799" s="69" t="str">
        <f>VLOOKUP(СВОД2023[[#This Row],[ФО]],СПРАВОЧНИК!H:P,2,0)</f>
        <v>Северо-Западный ФО</v>
      </c>
    </row>
    <row r="4800" spans="1:11" x14ac:dyDescent="0.2">
      <c r="A4800" t="s">
        <v>600</v>
      </c>
      <c r="B4800" t="s">
        <v>592</v>
      </c>
      <c r="C4800" s="1" t="s">
        <v>359</v>
      </c>
      <c r="D4800" s="1" t="s">
        <v>365</v>
      </c>
      <c r="E4800" s="2"/>
      <c r="F4800" s="3"/>
      <c r="G4800" s="2">
        <v>21</v>
      </c>
      <c r="H4800" s="3">
        <v>1</v>
      </c>
      <c r="I4800" s="69" t="str">
        <f>VLOOKUP(C4800,СПРАВОЧНИК!B:D,2,0)</f>
        <v>ЯПОНИЯ</v>
      </c>
      <c r="J4800" s="69" t="str">
        <f>VLOOKUP(C4800,СПРАВОЧНИК!B:D,3,0)</f>
        <v>ИНОМАРКИ</v>
      </c>
      <c r="K4800" s="69" t="str">
        <f>VLOOKUP(СВОД2023[[#This Row],[ФО]],СПРАВОЧНИК!H:P,2,0)</f>
        <v>Северо-Западный ФО</v>
      </c>
    </row>
    <row r="4801" spans="1:11" x14ac:dyDescent="0.2">
      <c r="A4801" t="s">
        <v>600</v>
      </c>
      <c r="B4801" t="s">
        <v>592</v>
      </c>
      <c r="C4801" s="1" t="s">
        <v>359</v>
      </c>
      <c r="D4801" s="1" t="s">
        <v>366</v>
      </c>
      <c r="E4801" s="2">
        <v>17</v>
      </c>
      <c r="F4801" s="3">
        <v>18</v>
      </c>
      <c r="G4801" s="2">
        <v>95</v>
      </c>
      <c r="H4801" s="3">
        <v>69</v>
      </c>
      <c r="I4801" s="69" t="str">
        <f>VLOOKUP(C4801,СПРАВОЧНИК!B:D,2,0)</f>
        <v>ЯПОНИЯ</v>
      </c>
      <c r="J4801" s="69" t="str">
        <f>VLOOKUP(C4801,СПРАВОЧНИК!B:D,3,0)</f>
        <v>ИНОМАРКИ</v>
      </c>
      <c r="K4801" s="69" t="str">
        <f>VLOOKUP(СВОД2023[[#This Row],[ФО]],СПРАВОЧНИК!H:P,2,0)</f>
        <v>Северо-Западный ФО</v>
      </c>
    </row>
    <row r="4802" spans="1:11" x14ac:dyDescent="0.2">
      <c r="A4802" t="s">
        <v>600</v>
      </c>
      <c r="B4802" t="s">
        <v>592</v>
      </c>
      <c r="C4802" s="1" t="s">
        <v>359</v>
      </c>
      <c r="D4802" s="1" t="s">
        <v>834</v>
      </c>
      <c r="E4802" s="2">
        <v>6</v>
      </c>
      <c r="F4802" s="3">
        <v>11</v>
      </c>
      <c r="G4802" s="2">
        <v>49</v>
      </c>
      <c r="H4802" s="3">
        <v>39</v>
      </c>
      <c r="I4802" s="69" t="str">
        <f>VLOOKUP(C4802,СПРАВОЧНИК!B:D,2,0)</f>
        <v>ЯПОНИЯ</v>
      </c>
      <c r="J4802" s="69" t="str">
        <f>VLOOKUP(C4802,СПРАВОЧНИК!B:D,3,0)</f>
        <v>ИНОМАРКИ</v>
      </c>
      <c r="K4802" s="69" t="str">
        <f>VLOOKUP(СВОД2023[[#This Row],[ФО]],СПРАВОЧНИК!H:P,2,0)</f>
        <v>Северо-Западный ФО</v>
      </c>
    </row>
    <row r="4803" spans="1:11" x14ac:dyDescent="0.2">
      <c r="A4803" t="s">
        <v>600</v>
      </c>
      <c r="B4803" t="s">
        <v>592</v>
      </c>
      <c r="C4803" s="1" t="s">
        <v>359</v>
      </c>
      <c r="D4803" s="1" t="s">
        <v>1629</v>
      </c>
      <c r="E4803" s="2"/>
      <c r="F4803" s="3"/>
      <c r="G4803" s="2">
        <v>2</v>
      </c>
      <c r="H4803" s="3"/>
      <c r="I4803" s="69" t="str">
        <f>VLOOKUP(C4803,СПРАВОЧНИК!B:D,2,0)</f>
        <v>ЯПОНИЯ</v>
      </c>
      <c r="J4803" s="69" t="str">
        <f>VLOOKUP(C4803,СПРАВОЧНИК!B:D,3,0)</f>
        <v>ИНОМАРКИ</v>
      </c>
      <c r="K4803" s="69" t="str">
        <f>VLOOKUP(СВОД2023[[#This Row],[ФО]],СПРАВОЧНИК!H:P,2,0)</f>
        <v>Северо-Западный ФО</v>
      </c>
    </row>
    <row r="4804" spans="1:11" x14ac:dyDescent="0.2">
      <c r="A4804" t="s">
        <v>600</v>
      </c>
      <c r="B4804" t="s">
        <v>592</v>
      </c>
      <c r="C4804" s="1" t="s">
        <v>359</v>
      </c>
      <c r="D4804" s="1" t="s">
        <v>1630</v>
      </c>
      <c r="E4804" s="2">
        <v>3</v>
      </c>
      <c r="F4804" s="3">
        <v>5</v>
      </c>
      <c r="G4804" s="2">
        <v>8</v>
      </c>
      <c r="H4804" s="3">
        <v>9</v>
      </c>
      <c r="I4804" s="69" t="str">
        <f>VLOOKUP(C4804,СПРАВОЧНИК!B:D,2,0)</f>
        <v>ЯПОНИЯ</v>
      </c>
      <c r="J4804" s="69" t="str">
        <f>VLOOKUP(C4804,СПРАВОЧНИК!B:D,3,0)</f>
        <v>ИНОМАРКИ</v>
      </c>
      <c r="K4804" s="69" t="str">
        <f>VLOOKUP(СВОД2023[[#This Row],[ФО]],СПРАВОЧНИК!H:P,2,0)</f>
        <v>Северо-Западный ФО</v>
      </c>
    </row>
    <row r="4805" spans="1:11" x14ac:dyDescent="0.2">
      <c r="A4805" t="s">
        <v>600</v>
      </c>
      <c r="B4805" t="s">
        <v>592</v>
      </c>
      <c r="C4805" s="1" t="s">
        <v>359</v>
      </c>
      <c r="D4805" s="1" t="s">
        <v>367</v>
      </c>
      <c r="E4805" s="2">
        <v>1</v>
      </c>
      <c r="F4805" s="3">
        <v>2</v>
      </c>
      <c r="G4805" s="2">
        <v>2</v>
      </c>
      <c r="H4805" s="3">
        <v>5</v>
      </c>
      <c r="I4805" s="69" t="str">
        <f>VLOOKUP(C4805,СПРАВОЧНИК!B:D,2,0)</f>
        <v>ЯПОНИЯ</v>
      </c>
      <c r="J4805" s="69" t="str">
        <f>VLOOKUP(C4805,СПРАВОЧНИК!B:D,3,0)</f>
        <v>ИНОМАРКИ</v>
      </c>
      <c r="K4805" s="69" t="str">
        <f>VLOOKUP(СВОД2023[[#This Row],[ФО]],СПРАВОЧНИК!H:P,2,0)</f>
        <v>Северо-Западный ФО</v>
      </c>
    </row>
    <row r="4806" spans="1:11" x14ac:dyDescent="0.2">
      <c r="A4806" t="s">
        <v>600</v>
      </c>
      <c r="B4806" t="s">
        <v>592</v>
      </c>
      <c r="C4806" s="1" t="s">
        <v>359</v>
      </c>
      <c r="D4806" s="1" t="s">
        <v>1632</v>
      </c>
      <c r="E4806" s="2"/>
      <c r="F4806" s="3">
        <v>1</v>
      </c>
      <c r="G4806" s="2">
        <v>1</v>
      </c>
      <c r="H4806" s="3">
        <v>3</v>
      </c>
      <c r="I4806" s="69" t="str">
        <f>VLOOKUP(C4806,СПРАВОЧНИК!B:D,2,0)</f>
        <v>ЯПОНИЯ</v>
      </c>
      <c r="J4806" s="69" t="str">
        <f>VLOOKUP(C4806,СПРАВОЧНИК!B:D,3,0)</f>
        <v>ИНОМАРКИ</v>
      </c>
      <c r="K4806" s="69" t="str">
        <f>VLOOKUP(СВОД2023[[#This Row],[ФО]],СПРАВОЧНИК!H:P,2,0)</f>
        <v>Северо-Западный ФО</v>
      </c>
    </row>
    <row r="4807" spans="1:11" x14ac:dyDescent="0.2">
      <c r="A4807" t="s">
        <v>600</v>
      </c>
      <c r="B4807" t="s">
        <v>592</v>
      </c>
      <c r="C4807" s="1" t="s">
        <v>359</v>
      </c>
      <c r="D4807" s="1" t="s">
        <v>368</v>
      </c>
      <c r="E4807" s="2">
        <v>7</v>
      </c>
      <c r="F4807" s="3">
        <v>8</v>
      </c>
      <c r="G4807" s="2">
        <v>58</v>
      </c>
      <c r="H4807" s="3">
        <v>45</v>
      </c>
      <c r="I4807" s="69" t="str">
        <f>VLOOKUP(C4807,СПРАВОЧНИК!B:D,2,0)</f>
        <v>ЯПОНИЯ</v>
      </c>
      <c r="J4807" s="69" t="str">
        <f>VLOOKUP(C4807,СПРАВОЧНИК!B:D,3,0)</f>
        <v>ИНОМАРКИ</v>
      </c>
      <c r="K4807" s="69" t="str">
        <f>VLOOKUP(СВОД2023[[#This Row],[ФО]],СПРАВОЧНИК!H:P,2,0)</f>
        <v>Северо-Западный ФО</v>
      </c>
    </row>
    <row r="4808" spans="1:11" x14ac:dyDescent="0.2">
      <c r="A4808" t="s">
        <v>600</v>
      </c>
      <c r="B4808" t="s">
        <v>592</v>
      </c>
      <c r="C4808" s="1" t="s">
        <v>359</v>
      </c>
      <c r="D4808" s="1" t="s">
        <v>369</v>
      </c>
      <c r="E4808" s="2">
        <v>235</v>
      </c>
      <c r="F4808" s="3">
        <v>188</v>
      </c>
      <c r="G4808" s="2">
        <v>1199</v>
      </c>
      <c r="H4808" s="3">
        <v>975</v>
      </c>
      <c r="I4808" s="69" t="str">
        <f>VLOOKUP(C4808,СПРАВОЧНИК!B:D,2,0)</f>
        <v>ЯПОНИЯ</v>
      </c>
      <c r="J4808" s="69" t="str">
        <f>VLOOKUP(C4808,СПРАВОЧНИК!B:D,3,0)</f>
        <v>ИНОМАРКИ</v>
      </c>
      <c r="K4808" s="69" t="str">
        <f>VLOOKUP(СВОД2023[[#This Row],[ФО]],СПРАВОЧНИК!H:P,2,0)</f>
        <v>Северо-Западный ФО</v>
      </c>
    </row>
    <row r="4809" spans="1:11" x14ac:dyDescent="0.2">
      <c r="A4809" t="s">
        <v>600</v>
      </c>
      <c r="B4809" t="s">
        <v>592</v>
      </c>
      <c r="C4809" s="1" t="s">
        <v>359</v>
      </c>
      <c r="D4809" s="1" t="s">
        <v>1633</v>
      </c>
      <c r="E4809" s="2">
        <v>25</v>
      </c>
      <c r="F4809" s="3">
        <v>23</v>
      </c>
      <c r="G4809" s="2">
        <v>120</v>
      </c>
      <c r="H4809" s="3">
        <v>139</v>
      </c>
      <c r="I4809" s="69" t="str">
        <f>VLOOKUP(C4809,СПРАВОЧНИК!B:D,2,0)</f>
        <v>ЯПОНИЯ</v>
      </c>
      <c r="J4809" s="69" t="str">
        <f>VLOOKUP(C4809,СПРАВОЧНИК!B:D,3,0)</f>
        <v>ИНОМАРКИ</v>
      </c>
      <c r="K4809" s="69" t="str">
        <f>VLOOKUP(СВОД2023[[#This Row],[ФО]],СПРАВОЧНИК!H:P,2,0)</f>
        <v>Северо-Западный ФО</v>
      </c>
    </row>
    <row r="4810" spans="1:11" x14ac:dyDescent="0.2">
      <c r="A4810" t="s">
        <v>600</v>
      </c>
      <c r="B4810" t="s">
        <v>592</v>
      </c>
      <c r="C4810" s="1" t="s">
        <v>359</v>
      </c>
      <c r="D4810" s="1" t="s">
        <v>1634</v>
      </c>
      <c r="E4810" s="2">
        <v>7</v>
      </c>
      <c r="F4810" s="3">
        <v>7</v>
      </c>
      <c r="G4810" s="2">
        <v>40</v>
      </c>
      <c r="H4810" s="3">
        <v>44</v>
      </c>
      <c r="I4810" s="69" t="str">
        <f>VLOOKUP(C4810,СПРАВОЧНИК!B:D,2,0)</f>
        <v>ЯПОНИЯ</v>
      </c>
      <c r="J4810" s="69" t="str">
        <f>VLOOKUP(C4810,СПРАВОЧНИК!B:D,3,0)</f>
        <v>ИНОМАРКИ</v>
      </c>
      <c r="K4810" s="69" t="str">
        <f>VLOOKUP(СВОД2023[[#This Row],[ФО]],СПРАВОЧНИК!H:P,2,0)</f>
        <v>Северо-Западный ФО</v>
      </c>
    </row>
    <row r="4811" spans="1:11" x14ac:dyDescent="0.2">
      <c r="A4811" t="s">
        <v>600</v>
      </c>
      <c r="B4811" t="s">
        <v>592</v>
      </c>
      <c r="C4811" s="1" t="s">
        <v>359</v>
      </c>
      <c r="D4811" s="1" t="s">
        <v>370</v>
      </c>
      <c r="E4811" s="2">
        <v>221</v>
      </c>
      <c r="F4811" s="3">
        <v>182</v>
      </c>
      <c r="G4811" s="2">
        <v>1253</v>
      </c>
      <c r="H4811" s="3">
        <v>966</v>
      </c>
      <c r="I4811" s="69" t="str">
        <f>VLOOKUP(C4811,СПРАВОЧНИК!B:D,2,0)</f>
        <v>ЯПОНИЯ</v>
      </c>
      <c r="J4811" s="69" t="str">
        <f>VLOOKUP(C4811,СПРАВОЧНИК!B:D,3,0)</f>
        <v>ИНОМАРКИ</v>
      </c>
      <c r="K4811" s="69" t="str">
        <f>VLOOKUP(СВОД2023[[#This Row],[ФО]],СПРАВОЧНИК!H:P,2,0)</f>
        <v>Северо-Западный ФО</v>
      </c>
    </row>
    <row r="4812" spans="1:11" x14ac:dyDescent="0.2">
      <c r="A4812" t="s">
        <v>600</v>
      </c>
      <c r="B4812" t="s">
        <v>592</v>
      </c>
      <c r="C4812" s="1" t="s">
        <v>359</v>
      </c>
      <c r="D4812" s="1" t="s">
        <v>1635</v>
      </c>
      <c r="E4812" s="2">
        <v>59</v>
      </c>
      <c r="F4812" s="3">
        <v>34</v>
      </c>
      <c r="G4812" s="2">
        <v>199</v>
      </c>
      <c r="H4812" s="3">
        <v>202</v>
      </c>
      <c r="I4812" s="69" t="str">
        <f>VLOOKUP(C4812,СПРАВОЧНИК!B:D,2,0)</f>
        <v>ЯПОНИЯ</v>
      </c>
      <c r="J4812" s="69" t="str">
        <f>VLOOKUP(C4812,СПРАВОЧНИК!B:D,3,0)</f>
        <v>ИНОМАРКИ</v>
      </c>
      <c r="K4812" s="69" t="str">
        <f>VLOOKUP(СВОД2023[[#This Row],[ФО]],СПРАВОЧНИК!H:P,2,0)</f>
        <v>Северо-Западный ФО</v>
      </c>
    </row>
    <row r="4813" spans="1:11" x14ac:dyDescent="0.2">
      <c r="A4813" t="s">
        <v>600</v>
      </c>
      <c r="B4813" t="s">
        <v>592</v>
      </c>
      <c r="C4813" s="1" t="s">
        <v>359</v>
      </c>
      <c r="D4813" s="1" t="s">
        <v>2232</v>
      </c>
      <c r="E4813" s="2"/>
      <c r="F4813" s="3">
        <v>1</v>
      </c>
      <c r="G4813" s="2">
        <v>1</v>
      </c>
      <c r="H4813" s="3">
        <v>1</v>
      </c>
      <c r="I4813" s="69" t="str">
        <f>VLOOKUP(C4813,СПРАВОЧНИК!B:D,2,0)</f>
        <v>ЯПОНИЯ</v>
      </c>
      <c r="J4813" s="69" t="str">
        <f>VLOOKUP(C4813,СПРАВОЧНИК!B:D,3,0)</f>
        <v>ИНОМАРКИ</v>
      </c>
      <c r="K4813" s="69" t="str">
        <f>VLOOKUP(СВОД2023[[#This Row],[ФО]],СПРАВОЧНИК!H:P,2,0)</f>
        <v>Северо-Западный ФО</v>
      </c>
    </row>
    <row r="4814" spans="1:11" x14ac:dyDescent="0.2">
      <c r="A4814" t="s">
        <v>600</v>
      </c>
      <c r="B4814" t="s">
        <v>592</v>
      </c>
      <c r="C4814" s="1" t="s">
        <v>359</v>
      </c>
      <c r="D4814" s="1" t="s">
        <v>372</v>
      </c>
      <c r="E4814" s="2"/>
      <c r="F4814" s="3"/>
      <c r="G4814" s="2"/>
      <c r="H4814" s="3">
        <v>1</v>
      </c>
      <c r="I4814" s="69" t="str">
        <f>VLOOKUP(C4814,СПРАВОЧНИК!B:D,2,0)</f>
        <v>ЯПОНИЯ</v>
      </c>
      <c r="J4814" s="69" t="str">
        <f>VLOOKUP(C4814,СПРАВОЧНИК!B:D,3,0)</f>
        <v>ИНОМАРКИ</v>
      </c>
      <c r="K4814" s="69" t="str">
        <f>VLOOKUP(СВОД2023[[#This Row],[ФО]],СПРАВОЧНИК!H:P,2,0)</f>
        <v>Северо-Западный ФО</v>
      </c>
    </row>
    <row r="4815" spans="1:11" x14ac:dyDescent="0.2">
      <c r="A4815" t="s">
        <v>600</v>
      </c>
      <c r="B4815" t="s">
        <v>592</v>
      </c>
      <c r="C4815" s="1" t="s">
        <v>359</v>
      </c>
      <c r="D4815" s="1" t="s">
        <v>1638</v>
      </c>
      <c r="E4815" s="2"/>
      <c r="F4815" s="3">
        <v>3</v>
      </c>
      <c r="G4815" s="2">
        <v>4</v>
      </c>
      <c r="H4815" s="3">
        <v>5</v>
      </c>
      <c r="I4815" s="69" t="str">
        <f>VLOOKUP(C4815,СПРАВОЧНИК!B:D,2,0)</f>
        <v>ЯПОНИЯ</v>
      </c>
      <c r="J4815" s="69" t="str">
        <f>VLOOKUP(C4815,СПРАВОЧНИК!B:D,3,0)</f>
        <v>ИНОМАРКИ</v>
      </c>
      <c r="K4815" s="69" t="str">
        <f>VLOOKUP(СВОД2023[[#This Row],[ФО]],СПРАВОЧНИК!H:P,2,0)</f>
        <v>Северо-Западный ФО</v>
      </c>
    </row>
    <row r="4816" spans="1:11" x14ac:dyDescent="0.2">
      <c r="A4816" t="s">
        <v>600</v>
      </c>
      <c r="B4816" t="s">
        <v>592</v>
      </c>
      <c r="C4816" s="1" t="s">
        <v>359</v>
      </c>
      <c r="D4816" s="1" t="s">
        <v>975</v>
      </c>
      <c r="E4816" s="2">
        <v>12</v>
      </c>
      <c r="F4816" s="3">
        <v>14</v>
      </c>
      <c r="G4816" s="2">
        <v>60</v>
      </c>
      <c r="H4816" s="3">
        <v>74</v>
      </c>
      <c r="I4816" s="69" t="str">
        <f>VLOOKUP(C4816,СПРАВОЧНИК!B:D,2,0)</f>
        <v>ЯПОНИЯ</v>
      </c>
      <c r="J4816" s="69" t="str">
        <f>VLOOKUP(C4816,СПРАВОЧНИК!B:D,3,0)</f>
        <v>ИНОМАРКИ</v>
      </c>
      <c r="K4816" s="69" t="str">
        <f>VLOOKUP(СВОД2023[[#This Row],[ФО]],СПРАВОЧНИК!H:P,2,0)</f>
        <v>Северо-Западный ФО</v>
      </c>
    </row>
    <row r="4817" spans="1:11" x14ac:dyDescent="0.2">
      <c r="A4817" t="s">
        <v>600</v>
      </c>
      <c r="B4817" t="s">
        <v>592</v>
      </c>
      <c r="C4817" s="1" t="s">
        <v>359</v>
      </c>
      <c r="D4817" s="1" t="s">
        <v>2233</v>
      </c>
      <c r="E4817" s="2"/>
      <c r="F4817" s="3">
        <v>3</v>
      </c>
      <c r="G4817" s="2">
        <v>4</v>
      </c>
      <c r="H4817" s="3">
        <v>9</v>
      </c>
      <c r="I4817" s="69" t="str">
        <f>VLOOKUP(C4817,СПРАВОЧНИК!B:D,2,0)</f>
        <v>ЯПОНИЯ</v>
      </c>
      <c r="J4817" s="69" t="str">
        <f>VLOOKUP(C4817,СПРАВОЧНИК!B:D,3,0)</f>
        <v>ИНОМАРКИ</v>
      </c>
      <c r="K4817" s="69" t="str">
        <f>VLOOKUP(СВОД2023[[#This Row],[ФО]],СПРАВОЧНИК!H:P,2,0)</f>
        <v>Северо-Западный ФО</v>
      </c>
    </row>
    <row r="4818" spans="1:11" x14ac:dyDescent="0.2">
      <c r="A4818" t="s">
        <v>600</v>
      </c>
      <c r="B4818" t="s">
        <v>592</v>
      </c>
      <c r="C4818" s="1" t="s">
        <v>359</v>
      </c>
      <c r="D4818" s="1" t="s">
        <v>373</v>
      </c>
      <c r="E4818" s="2">
        <v>1</v>
      </c>
      <c r="F4818" s="3"/>
      <c r="G4818" s="2">
        <v>4</v>
      </c>
      <c r="H4818" s="3">
        <v>2</v>
      </c>
      <c r="I4818" s="69" t="str">
        <f>VLOOKUP(C4818,СПРАВОЧНИК!B:D,2,0)</f>
        <v>ЯПОНИЯ</v>
      </c>
      <c r="J4818" s="69" t="str">
        <f>VLOOKUP(C4818,СПРАВОЧНИК!B:D,3,0)</f>
        <v>ИНОМАРКИ</v>
      </c>
      <c r="K4818" s="69" t="str">
        <f>VLOOKUP(СВОД2023[[#This Row],[ФО]],СПРАВОЧНИК!H:P,2,0)</f>
        <v>Северо-Западный ФО</v>
      </c>
    </row>
    <row r="4819" spans="1:11" x14ac:dyDescent="0.2">
      <c r="A4819" t="s">
        <v>600</v>
      </c>
      <c r="B4819" t="s">
        <v>592</v>
      </c>
      <c r="C4819" s="1" t="s">
        <v>359</v>
      </c>
      <c r="D4819" s="1" t="s">
        <v>374</v>
      </c>
      <c r="E4819" s="2">
        <v>5</v>
      </c>
      <c r="F4819" s="3">
        <v>2</v>
      </c>
      <c r="G4819" s="2">
        <v>21</v>
      </c>
      <c r="H4819" s="3">
        <v>6</v>
      </c>
      <c r="I4819" s="69" t="str">
        <f>VLOOKUP(C4819,СПРАВОЧНИК!B:D,2,0)</f>
        <v>ЯПОНИЯ</v>
      </c>
      <c r="J4819" s="69" t="str">
        <f>VLOOKUP(C4819,СПРАВОЧНИК!B:D,3,0)</f>
        <v>ИНОМАРКИ</v>
      </c>
      <c r="K4819" s="69" t="str">
        <f>VLOOKUP(СВОД2023[[#This Row],[ФО]],СПРАВОЧНИК!H:P,2,0)</f>
        <v>Северо-Западный ФО</v>
      </c>
    </row>
    <row r="4820" spans="1:11" x14ac:dyDescent="0.2">
      <c r="A4820" t="s">
        <v>600</v>
      </c>
      <c r="B4820" t="s">
        <v>592</v>
      </c>
      <c r="C4820" s="1" t="s">
        <v>359</v>
      </c>
      <c r="D4820" s="1" t="s">
        <v>1639</v>
      </c>
      <c r="E4820" s="2">
        <v>2</v>
      </c>
      <c r="F4820" s="3">
        <v>4</v>
      </c>
      <c r="G4820" s="2">
        <v>11</v>
      </c>
      <c r="H4820" s="3">
        <v>22</v>
      </c>
      <c r="I4820" s="69" t="str">
        <f>VLOOKUP(C4820,СПРАВОЧНИК!B:D,2,0)</f>
        <v>ЯПОНИЯ</v>
      </c>
      <c r="J4820" s="69" t="str">
        <f>VLOOKUP(C4820,СПРАВОЧНИК!B:D,3,0)</f>
        <v>ИНОМАРКИ</v>
      </c>
      <c r="K4820" s="69" t="str">
        <f>VLOOKUP(СВОД2023[[#This Row],[ФО]],СПРАВОЧНИК!H:P,2,0)</f>
        <v>Северо-Западный ФО</v>
      </c>
    </row>
    <row r="4821" spans="1:11" x14ac:dyDescent="0.2">
      <c r="A4821" t="s">
        <v>600</v>
      </c>
      <c r="B4821" t="s">
        <v>592</v>
      </c>
      <c r="C4821" s="1" t="s">
        <v>359</v>
      </c>
      <c r="D4821" s="1" t="s">
        <v>1640</v>
      </c>
      <c r="E4821" s="2">
        <v>3</v>
      </c>
      <c r="F4821" s="3"/>
      <c r="G4821" s="2">
        <v>4</v>
      </c>
      <c r="H4821" s="3"/>
      <c r="I4821" s="69" t="str">
        <f>VLOOKUP(C4821,СПРАВОЧНИК!B:D,2,0)</f>
        <v>ЯПОНИЯ</v>
      </c>
      <c r="J4821" s="69" t="str">
        <f>VLOOKUP(C4821,СПРАВОЧНИК!B:D,3,0)</f>
        <v>ИНОМАРКИ</v>
      </c>
      <c r="K4821" s="69" t="str">
        <f>VLOOKUP(СВОД2023[[#This Row],[ФО]],СПРАВОЧНИК!H:P,2,0)</f>
        <v>Северо-Западный ФО</v>
      </c>
    </row>
    <row r="4822" spans="1:11" x14ac:dyDescent="0.2">
      <c r="A4822" t="s">
        <v>600</v>
      </c>
      <c r="B4822" t="s">
        <v>592</v>
      </c>
      <c r="C4822" s="1" t="s">
        <v>359</v>
      </c>
      <c r="D4822" s="1" t="s">
        <v>2235</v>
      </c>
      <c r="E4822" s="2">
        <v>3</v>
      </c>
      <c r="F4822" s="3">
        <v>4</v>
      </c>
      <c r="G4822" s="2">
        <v>12</v>
      </c>
      <c r="H4822" s="3">
        <v>11</v>
      </c>
      <c r="I4822" s="69" t="str">
        <f>VLOOKUP(C4822,СПРАВОЧНИК!B:D,2,0)</f>
        <v>ЯПОНИЯ</v>
      </c>
      <c r="J4822" s="69" t="str">
        <f>VLOOKUP(C4822,СПРАВОЧНИК!B:D,3,0)</f>
        <v>ИНОМАРКИ</v>
      </c>
      <c r="K4822" s="69" t="str">
        <f>VLOOKUP(СВОД2023[[#This Row],[ФО]],СПРАВОЧНИК!H:P,2,0)</f>
        <v>Северо-Западный ФО</v>
      </c>
    </row>
    <row r="4823" spans="1:11" x14ac:dyDescent="0.2">
      <c r="A4823" t="s">
        <v>600</v>
      </c>
      <c r="B4823" t="s">
        <v>592</v>
      </c>
      <c r="C4823" s="1" t="s">
        <v>359</v>
      </c>
      <c r="D4823" s="1" t="s">
        <v>1642</v>
      </c>
      <c r="E4823" s="2">
        <v>3</v>
      </c>
      <c r="F4823" s="3">
        <v>5</v>
      </c>
      <c r="G4823" s="2">
        <v>11</v>
      </c>
      <c r="H4823" s="3">
        <v>20</v>
      </c>
      <c r="I4823" s="69" t="str">
        <f>VLOOKUP(C4823,СПРАВОЧНИК!B:D,2,0)</f>
        <v>ЯПОНИЯ</v>
      </c>
      <c r="J4823" s="69" t="str">
        <f>VLOOKUP(C4823,СПРАВОЧНИК!B:D,3,0)</f>
        <v>ИНОМАРКИ</v>
      </c>
      <c r="K4823" s="69" t="str">
        <f>VLOOKUP(СВОД2023[[#This Row],[ФО]],СПРАВОЧНИК!H:P,2,0)</f>
        <v>Северо-Западный ФО</v>
      </c>
    </row>
    <row r="4824" spans="1:11" x14ac:dyDescent="0.2">
      <c r="A4824" t="s">
        <v>600</v>
      </c>
      <c r="B4824" t="s">
        <v>592</v>
      </c>
      <c r="C4824" s="1" t="s">
        <v>359</v>
      </c>
      <c r="D4824" s="1" t="s">
        <v>1643</v>
      </c>
      <c r="E4824" s="2"/>
      <c r="F4824" s="3"/>
      <c r="G4824" s="2">
        <v>1</v>
      </c>
      <c r="H4824" s="3"/>
      <c r="I4824" s="69" t="str">
        <f>VLOOKUP(C4824,СПРАВОЧНИК!B:D,2,0)</f>
        <v>ЯПОНИЯ</v>
      </c>
      <c r="J4824" s="69" t="str">
        <f>VLOOKUP(C4824,СПРАВОЧНИК!B:D,3,0)</f>
        <v>ИНОМАРКИ</v>
      </c>
      <c r="K4824" s="69" t="str">
        <f>VLOOKUP(СВОД2023[[#This Row],[ФО]],СПРАВОЧНИК!H:P,2,0)</f>
        <v>Северо-Западный ФО</v>
      </c>
    </row>
    <row r="4825" spans="1:11" x14ac:dyDescent="0.2">
      <c r="A4825" t="s">
        <v>600</v>
      </c>
      <c r="B4825" t="s">
        <v>592</v>
      </c>
      <c r="C4825" s="1" t="s">
        <v>359</v>
      </c>
      <c r="D4825" s="1" t="s">
        <v>1645</v>
      </c>
      <c r="E4825" s="2">
        <v>8</v>
      </c>
      <c r="F4825" s="3">
        <v>7</v>
      </c>
      <c r="G4825" s="2">
        <v>58</v>
      </c>
      <c r="H4825" s="3">
        <v>46</v>
      </c>
      <c r="I4825" s="69" t="str">
        <f>VLOOKUP(C4825,СПРАВОЧНИК!B:D,2,0)</f>
        <v>ЯПОНИЯ</v>
      </c>
      <c r="J4825" s="69" t="str">
        <f>VLOOKUP(C4825,СПРАВОЧНИК!B:D,3,0)</f>
        <v>ИНОМАРКИ</v>
      </c>
      <c r="K4825" s="69" t="str">
        <f>VLOOKUP(СВОД2023[[#This Row],[ФО]],СПРАВОЧНИК!H:P,2,0)</f>
        <v>Северо-Западный ФО</v>
      </c>
    </row>
    <row r="4826" spans="1:11" x14ac:dyDescent="0.2">
      <c r="A4826" t="s">
        <v>600</v>
      </c>
      <c r="B4826" t="s">
        <v>592</v>
      </c>
      <c r="C4826" s="1" t="s">
        <v>359</v>
      </c>
      <c r="D4826" s="1" t="s">
        <v>1646</v>
      </c>
      <c r="E4826" s="2"/>
      <c r="F4826" s="3"/>
      <c r="G4826" s="2"/>
      <c r="H4826" s="3">
        <v>2</v>
      </c>
      <c r="I4826" s="69" t="str">
        <f>VLOOKUP(C4826,СПРАВОЧНИК!B:D,2,0)</f>
        <v>ЯПОНИЯ</v>
      </c>
      <c r="J4826" s="69" t="str">
        <f>VLOOKUP(C4826,СПРАВОЧНИК!B:D,3,0)</f>
        <v>ИНОМАРКИ</v>
      </c>
      <c r="K4826" s="69" t="str">
        <f>VLOOKUP(СВОД2023[[#This Row],[ФО]],СПРАВОЧНИК!H:P,2,0)</f>
        <v>Северо-Западный ФО</v>
      </c>
    </row>
    <row r="4827" spans="1:11" x14ac:dyDescent="0.2">
      <c r="A4827" t="s">
        <v>600</v>
      </c>
      <c r="B4827" t="s">
        <v>592</v>
      </c>
      <c r="C4827" s="1" t="s">
        <v>359</v>
      </c>
      <c r="D4827" s="1" t="s">
        <v>1647</v>
      </c>
      <c r="E4827" s="2">
        <v>2</v>
      </c>
      <c r="F4827" s="3">
        <v>2</v>
      </c>
      <c r="G4827" s="2">
        <v>13</v>
      </c>
      <c r="H4827" s="3">
        <v>23</v>
      </c>
      <c r="I4827" s="69" t="str">
        <f>VLOOKUP(C4827,СПРАВОЧНИК!B:D,2,0)</f>
        <v>ЯПОНИЯ</v>
      </c>
      <c r="J4827" s="69" t="str">
        <f>VLOOKUP(C4827,СПРАВОЧНИК!B:D,3,0)</f>
        <v>ИНОМАРКИ</v>
      </c>
      <c r="K4827" s="69" t="str">
        <f>VLOOKUP(СВОД2023[[#This Row],[ФО]],СПРАВОЧНИК!H:P,2,0)</f>
        <v>Северо-Западный ФО</v>
      </c>
    </row>
    <row r="4828" spans="1:11" x14ac:dyDescent="0.2">
      <c r="A4828" t="s">
        <v>600</v>
      </c>
      <c r="B4828" t="s">
        <v>592</v>
      </c>
      <c r="C4828" s="1" t="s">
        <v>375</v>
      </c>
      <c r="D4828" s="1" t="s">
        <v>2443</v>
      </c>
      <c r="E4828" s="2"/>
      <c r="F4828" s="3"/>
      <c r="G4828" s="2">
        <v>1</v>
      </c>
      <c r="H4828" s="3"/>
      <c r="I4828" s="69" t="str">
        <f>VLOOKUP(C4828,СПРАВОЧНИК!B:D,2,0)</f>
        <v>ЕВРОПА</v>
      </c>
      <c r="J4828" s="69" t="str">
        <f>VLOOKUP(C4828,СПРАВОЧНИК!B:D,3,0)</f>
        <v>ИНОМАРКИ</v>
      </c>
      <c r="K4828" s="69" t="str">
        <f>VLOOKUP(СВОД2023[[#This Row],[ФО]],СПРАВОЧНИК!H:P,2,0)</f>
        <v>Северо-Западный ФО</v>
      </c>
    </row>
    <row r="4829" spans="1:11" x14ac:dyDescent="0.2">
      <c r="A4829" t="s">
        <v>600</v>
      </c>
      <c r="B4829" t="s">
        <v>592</v>
      </c>
      <c r="C4829" s="1" t="s">
        <v>375</v>
      </c>
      <c r="D4829" s="1" t="s">
        <v>2236</v>
      </c>
      <c r="E4829" s="2">
        <v>1</v>
      </c>
      <c r="F4829" s="3"/>
      <c r="G4829" s="2">
        <v>2</v>
      </c>
      <c r="H4829" s="3">
        <v>2</v>
      </c>
      <c r="I4829" s="69" t="str">
        <f>VLOOKUP(C4829,СПРАВОЧНИК!B:D,2,0)</f>
        <v>ЕВРОПА</v>
      </c>
      <c r="J4829" s="69" t="str">
        <f>VLOOKUP(C4829,СПРАВОЧНИК!B:D,3,0)</f>
        <v>ИНОМАРКИ</v>
      </c>
      <c r="K4829" s="69" t="str">
        <f>VLOOKUP(СВОД2023[[#This Row],[ФО]],СПРАВОЧНИК!H:P,2,0)</f>
        <v>Северо-Западный ФО</v>
      </c>
    </row>
    <row r="4830" spans="1:11" x14ac:dyDescent="0.2">
      <c r="A4830" t="s">
        <v>600</v>
      </c>
      <c r="B4830" t="s">
        <v>592</v>
      </c>
      <c r="C4830" s="1" t="s">
        <v>377</v>
      </c>
      <c r="D4830" s="1" t="s">
        <v>378</v>
      </c>
      <c r="E4830" s="2">
        <v>60</v>
      </c>
      <c r="F4830" s="3">
        <v>53</v>
      </c>
      <c r="G4830" s="2">
        <v>395</v>
      </c>
      <c r="H4830" s="3">
        <v>264</v>
      </c>
      <c r="I4830" s="69" t="str">
        <f>VLOOKUP(C4830,СПРАВОЧНИК!B:D,2,0)</f>
        <v>ЕВРОПА</v>
      </c>
      <c r="J4830" s="69" t="str">
        <f>VLOOKUP(C4830,СПРАВОЧНИК!B:D,3,0)</f>
        <v>ИНОМАРКИ</v>
      </c>
      <c r="K4830" s="69" t="str">
        <f>VLOOKUP(СВОД2023[[#This Row],[ФО]],СПРАВОЧНИК!H:P,2,0)</f>
        <v>Северо-Западный ФО</v>
      </c>
    </row>
    <row r="4831" spans="1:11" x14ac:dyDescent="0.2">
      <c r="A4831" t="s">
        <v>600</v>
      </c>
      <c r="B4831" t="s">
        <v>592</v>
      </c>
      <c r="C4831" s="1" t="s">
        <v>377</v>
      </c>
      <c r="D4831" s="1" t="s">
        <v>379</v>
      </c>
      <c r="E4831" s="2">
        <v>8</v>
      </c>
      <c r="F4831" s="3">
        <v>2</v>
      </c>
      <c r="G4831" s="2">
        <v>30</v>
      </c>
      <c r="H4831" s="3">
        <v>22</v>
      </c>
      <c r="I4831" s="69" t="str">
        <f>VLOOKUP(C4831,СПРАВОЧНИК!B:D,2,0)</f>
        <v>ЕВРОПА</v>
      </c>
      <c r="J4831" s="69" t="str">
        <f>VLOOKUP(C4831,СПРАВОЧНИК!B:D,3,0)</f>
        <v>ИНОМАРКИ</v>
      </c>
      <c r="K4831" s="69" t="str">
        <f>VLOOKUP(СВОД2023[[#This Row],[ФО]],СПРАВОЧНИК!H:P,2,0)</f>
        <v>Северо-Западный ФО</v>
      </c>
    </row>
    <row r="4832" spans="1:11" x14ac:dyDescent="0.2">
      <c r="A4832" t="s">
        <v>600</v>
      </c>
      <c r="B4832" t="s">
        <v>592</v>
      </c>
      <c r="C4832" s="1" t="s">
        <v>377</v>
      </c>
      <c r="D4832" s="1" t="s">
        <v>1648</v>
      </c>
      <c r="E4832" s="2">
        <v>42</v>
      </c>
      <c r="F4832" s="3">
        <v>23</v>
      </c>
      <c r="G4832" s="2">
        <v>211</v>
      </c>
      <c r="H4832" s="3">
        <v>129</v>
      </c>
      <c r="I4832" s="69" t="str">
        <f>VLOOKUP(C4832,СПРАВОЧНИК!B:D,2,0)</f>
        <v>ЕВРОПА</v>
      </c>
      <c r="J4832" s="69" t="str">
        <f>VLOOKUP(C4832,СПРАВОЧНИК!B:D,3,0)</f>
        <v>ИНОМАРКИ</v>
      </c>
      <c r="K4832" s="69" t="str">
        <f>VLOOKUP(СВОД2023[[#This Row],[ФО]],СПРАВОЧНИК!H:P,2,0)</f>
        <v>Северо-Западный ФО</v>
      </c>
    </row>
    <row r="4833" spans="1:11" x14ac:dyDescent="0.2">
      <c r="A4833" t="s">
        <v>600</v>
      </c>
      <c r="B4833" t="s">
        <v>592</v>
      </c>
      <c r="C4833" s="1" t="s">
        <v>377</v>
      </c>
      <c r="D4833" s="1" t="s">
        <v>380</v>
      </c>
      <c r="E4833" s="2">
        <v>340</v>
      </c>
      <c r="F4833" s="3">
        <v>227</v>
      </c>
      <c r="G4833" s="2">
        <v>1683</v>
      </c>
      <c r="H4833" s="3">
        <v>1306</v>
      </c>
      <c r="I4833" s="69" t="str">
        <f>VLOOKUP(C4833,СПРАВОЧНИК!B:D,2,0)</f>
        <v>ЕВРОПА</v>
      </c>
      <c r="J4833" s="69" t="str">
        <f>VLOOKUP(C4833,СПРАВОЧНИК!B:D,3,0)</f>
        <v>ИНОМАРКИ</v>
      </c>
      <c r="K4833" s="69" t="str">
        <f>VLOOKUP(СВОД2023[[#This Row],[ФО]],СПРАВОЧНИК!H:P,2,0)</f>
        <v>Северо-Западный ФО</v>
      </c>
    </row>
    <row r="4834" spans="1:11" x14ac:dyDescent="0.2">
      <c r="A4834" t="s">
        <v>600</v>
      </c>
      <c r="B4834" t="s">
        <v>592</v>
      </c>
      <c r="C4834" s="1" t="s">
        <v>377</v>
      </c>
      <c r="D4834" s="1" t="s">
        <v>381</v>
      </c>
      <c r="E4834" s="2">
        <v>52</v>
      </c>
      <c r="F4834" s="3">
        <v>28</v>
      </c>
      <c r="G4834" s="2">
        <v>285</v>
      </c>
      <c r="H4834" s="3">
        <v>200</v>
      </c>
      <c r="I4834" s="69" t="str">
        <f>VLOOKUP(C4834,СПРАВОЧНИК!B:D,2,0)</f>
        <v>ЕВРОПА</v>
      </c>
      <c r="J4834" s="69" t="str">
        <f>VLOOKUP(C4834,СПРАВОЧНИК!B:D,3,0)</f>
        <v>ИНОМАРКИ</v>
      </c>
      <c r="K4834" s="69" t="str">
        <f>VLOOKUP(СВОД2023[[#This Row],[ФО]],СПРАВОЧНИК!H:P,2,0)</f>
        <v>Северо-Западный ФО</v>
      </c>
    </row>
    <row r="4835" spans="1:11" x14ac:dyDescent="0.2">
      <c r="A4835" t="s">
        <v>600</v>
      </c>
      <c r="B4835" t="s">
        <v>592</v>
      </c>
      <c r="C4835" s="1" t="s">
        <v>377</v>
      </c>
      <c r="D4835" s="1" t="s">
        <v>1649</v>
      </c>
      <c r="E4835" s="2">
        <v>4</v>
      </c>
      <c r="F4835" s="3">
        <v>2</v>
      </c>
      <c r="G4835" s="2">
        <v>14</v>
      </c>
      <c r="H4835" s="3">
        <v>13</v>
      </c>
      <c r="I4835" s="69" t="str">
        <f>VLOOKUP(C4835,СПРАВОЧНИК!B:D,2,0)</f>
        <v>ЕВРОПА</v>
      </c>
      <c r="J4835" s="69" t="str">
        <f>VLOOKUP(C4835,СПРАВОЧНИК!B:D,3,0)</f>
        <v>ИНОМАРКИ</v>
      </c>
      <c r="K4835" s="69" t="str">
        <f>VLOOKUP(СВОД2023[[#This Row],[ФО]],СПРАВОЧНИК!H:P,2,0)</f>
        <v>Северо-Западный ФО</v>
      </c>
    </row>
    <row r="4836" spans="1:11" x14ac:dyDescent="0.2">
      <c r="A4836" t="s">
        <v>600</v>
      </c>
      <c r="B4836" t="s">
        <v>592</v>
      </c>
      <c r="C4836" s="1" t="s">
        <v>377</v>
      </c>
      <c r="D4836" s="1" t="s">
        <v>1650</v>
      </c>
      <c r="E4836" s="2">
        <v>26</v>
      </c>
      <c r="F4836" s="3">
        <v>15</v>
      </c>
      <c r="G4836" s="2">
        <v>126</v>
      </c>
      <c r="H4836" s="3">
        <v>93</v>
      </c>
      <c r="I4836" s="69" t="str">
        <f>VLOOKUP(C4836,СПРАВОЧНИК!B:D,2,0)</f>
        <v>ЕВРОПА</v>
      </c>
      <c r="J4836" s="69" t="str">
        <f>VLOOKUP(C4836,СПРАВОЧНИК!B:D,3,0)</f>
        <v>ИНОМАРКИ</v>
      </c>
      <c r="K4836" s="69" t="str">
        <f>VLOOKUP(СВОД2023[[#This Row],[ФО]],СПРАВОЧНИК!H:P,2,0)</f>
        <v>Северо-Западный ФО</v>
      </c>
    </row>
    <row r="4837" spans="1:11" x14ac:dyDescent="0.2">
      <c r="A4837" t="s">
        <v>600</v>
      </c>
      <c r="B4837" t="s">
        <v>592</v>
      </c>
      <c r="C4837" s="1" t="s">
        <v>377</v>
      </c>
      <c r="D4837" s="1" t="s">
        <v>1651</v>
      </c>
      <c r="E4837" s="2">
        <v>8</v>
      </c>
      <c r="F4837" s="3">
        <v>9</v>
      </c>
      <c r="G4837" s="2">
        <v>53</v>
      </c>
      <c r="H4837" s="3">
        <v>38</v>
      </c>
      <c r="I4837" s="69" t="str">
        <f>VLOOKUP(C4837,СПРАВОЧНИК!B:D,2,0)</f>
        <v>ЕВРОПА</v>
      </c>
      <c r="J4837" s="69" t="str">
        <f>VLOOKUP(C4837,СПРАВОЧНИК!B:D,3,0)</f>
        <v>ИНОМАРКИ</v>
      </c>
      <c r="K4837" s="69" t="str">
        <f>VLOOKUP(СВОД2023[[#This Row],[ФО]],СПРАВОЧНИК!H:P,2,0)</f>
        <v>Северо-Западный ФО</v>
      </c>
    </row>
    <row r="4838" spans="1:11" x14ac:dyDescent="0.2">
      <c r="A4838" t="s">
        <v>600</v>
      </c>
      <c r="B4838" t="s">
        <v>592</v>
      </c>
      <c r="C4838" s="1" t="s">
        <v>377</v>
      </c>
      <c r="D4838" s="1" t="s">
        <v>382</v>
      </c>
      <c r="E4838" s="2">
        <v>32</v>
      </c>
      <c r="F4838" s="3">
        <v>22</v>
      </c>
      <c r="G4838" s="2">
        <v>153</v>
      </c>
      <c r="H4838" s="3">
        <v>122</v>
      </c>
      <c r="I4838" s="69" t="str">
        <f>VLOOKUP(C4838,СПРАВОЧНИК!B:D,2,0)</f>
        <v>ЕВРОПА</v>
      </c>
      <c r="J4838" s="69" t="str">
        <f>VLOOKUP(C4838,СПРАВОЧНИК!B:D,3,0)</f>
        <v>ИНОМАРКИ</v>
      </c>
      <c r="K4838" s="69" t="str">
        <f>VLOOKUP(СВОД2023[[#This Row],[ФО]],СПРАВОЧНИК!H:P,2,0)</f>
        <v>Северо-Западный ФО</v>
      </c>
    </row>
    <row r="4839" spans="1:11" x14ac:dyDescent="0.2">
      <c r="A4839" t="s">
        <v>600</v>
      </c>
      <c r="B4839" t="s">
        <v>592</v>
      </c>
      <c r="C4839" s="1" t="s">
        <v>377</v>
      </c>
      <c r="D4839" s="1" t="s">
        <v>383</v>
      </c>
      <c r="E4839" s="2">
        <v>556</v>
      </c>
      <c r="F4839" s="3">
        <v>412</v>
      </c>
      <c r="G4839" s="2">
        <v>3067</v>
      </c>
      <c r="H4839" s="3">
        <v>2435</v>
      </c>
      <c r="I4839" s="69" t="str">
        <f>VLOOKUP(C4839,СПРАВОЧНИК!B:D,2,0)</f>
        <v>ЕВРОПА</v>
      </c>
      <c r="J4839" s="69" t="str">
        <f>VLOOKUP(C4839,СПРАВОЧНИК!B:D,3,0)</f>
        <v>ИНОМАРКИ</v>
      </c>
      <c r="K4839" s="69" t="str">
        <f>VLOOKUP(СВОД2023[[#This Row],[ФО]],СПРАВОЧНИК!H:P,2,0)</f>
        <v>Северо-Западный ФО</v>
      </c>
    </row>
    <row r="4840" spans="1:11" x14ac:dyDescent="0.2">
      <c r="A4840" t="s">
        <v>600</v>
      </c>
      <c r="B4840" t="s">
        <v>592</v>
      </c>
      <c r="C4840" s="1" t="s">
        <v>377</v>
      </c>
      <c r="D4840" s="1" t="s">
        <v>384</v>
      </c>
      <c r="E4840" s="2">
        <v>48</v>
      </c>
      <c r="F4840" s="3">
        <v>33</v>
      </c>
      <c r="G4840" s="2">
        <v>257</v>
      </c>
      <c r="H4840" s="3">
        <v>225</v>
      </c>
      <c r="I4840" s="69" t="str">
        <f>VLOOKUP(C4840,СПРАВОЧНИК!B:D,2,0)</f>
        <v>ЕВРОПА</v>
      </c>
      <c r="J4840" s="69" t="str">
        <f>VLOOKUP(C4840,СПРАВОЧНИК!B:D,3,0)</f>
        <v>ИНОМАРКИ</v>
      </c>
      <c r="K4840" s="69" t="str">
        <f>VLOOKUP(СВОД2023[[#This Row],[ФО]],СПРАВОЧНИК!H:P,2,0)</f>
        <v>Северо-Западный ФО</v>
      </c>
    </row>
    <row r="4841" spans="1:11" x14ac:dyDescent="0.2">
      <c r="A4841" t="s">
        <v>600</v>
      </c>
      <c r="B4841" t="s">
        <v>592</v>
      </c>
      <c r="C4841" s="1" t="s">
        <v>377</v>
      </c>
      <c r="D4841" s="1" t="s">
        <v>385</v>
      </c>
      <c r="E4841" s="2">
        <v>60</v>
      </c>
      <c r="F4841" s="3">
        <v>36</v>
      </c>
      <c r="G4841" s="2">
        <v>352</v>
      </c>
      <c r="H4841" s="3">
        <v>214</v>
      </c>
      <c r="I4841" s="69" t="str">
        <f>VLOOKUP(C4841,СПРАВОЧНИК!B:D,2,0)</f>
        <v>ЕВРОПА</v>
      </c>
      <c r="J4841" s="69" t="str">
        <f>VLOOKUP(C4841,СПРАВОЧНИК!B:D,3,0)</f>
        <v>ИНОМАРКИ</v>
      </c>
      <c r="K4841" s="69" t="str">
        <f>VLOOKUP(СВОД2023[[#This Row],[ФО]],СПРАВОЧНИК!H:P,2,0)</f>
        <v>Северо-Западный ФО</v>
      </c>
    </row>
    <row r="4842" spans="1:11" x14ac:dyDescent="0.2">
      <c r="A4842" t="s">
        <v>600</v>
      </c>
      <c r="B4842" t="s">
        <v>592</v>
      </c>
      <c r="C4842" s="1" t="s">
        <v>377</v>
      </c>
      <c r="D4842" s="1" t="s">
        <v>386</v>
      </c>
      <c r="E4842" s="2">
        <v>16</v>
      </c>
      <c r="F4842" s="3">
        <v>5</v>
      </c>
      <c r="G4842" s="2">
        <v>91</v>
      </c>
      <c r="H4842" s="3">
        <v>42</v>
      </c>
      <c r="I4842" s="69" t="str">
        <f>VLOOKUP(C4842,СПРАВОЧНИК!B:D,2,0)</f>
        <v>ЕВРОПА</v>
      </c>
      <c r="J4842" s="69" t="str">
        <f>VLOOKUP(C4842,СПРАВОЧНИК!B:D,3,0)</f>
        <v>ИНОМАРКИ</v>
      </c>
      <c r="K4842" s="69" t="str">
        <f>VLOOKUP(СВОД2023[[#This Row],[ФО]],СПРАВОЧНИК!H:P,2,0)</f>
        <v>Северо-Западный ФО</v>
      </c>
    </row>
    <row r="4843" spans="1:11" x14ac:dyDescent="0.2">
      <c r="A4843" t="s">
        <v>600</v>
      </c>
      <c r="B4843" t="s">
        <v>592</v>
      </c>
      <c r="C4843" s="1" t="s">
        <v>377</v>
      </c>
      <c r="D4843" s="1" t="s">
        <v>387</v>
      </c>
      <c r="E4843" s="2">
        <v>121</v>
      </c>
      <c r="F4843" s="3">
        <v>68</v>
      </c>
      <c r="G4843" s="2">
        <v>660</v>
      </c>
      <c r="H4843" s="3">
        <v>376</v>
      </c>
      <c r="I4843" s="69" t="str">
        <f>VLOOKUP(C4843,СПРАВОЧНИК!B:D,2,0)</f>
        <v>ЕВРОПА</v>
      </c>
      <c r="J4843" s="69" t="str">
        <f>VLOOKUP(C4843,СПРАВОЧНИК!B:D,3,0)</f>
        <v>ИНОМАРКИ</v>
      </c>
      <c r="K4843" s="69" t="str">
        <f>VLOOKUP(СВОД2023[[#This Row],[ФО]],СПРАВОЧНИК!H:P,2,0)</f>
        <v>Северо-Западный ФО</v>
      </c>
    </row>
    <row r="4844" spans="1:11" x14ac:dyDescent="0.2">
      <c r="A4844" t="s">
        <v>600</v>
      </c>
      <c r="B4844" t="s">
        <v>592</v>
      </c>
      <c r="C4844" s="1" t="s">
        <v>377</v>
      </c>
      <c r="D4844" s="1" t="s">
        <v>388</v>
      </c>
      <c r="E4844" s="2">
        <v>93</v>
      </c>
      <c r="F4844" s="3">
        <v>71</v>
      </c>
      <c r="G4844" s="2">
        <v>587</v>
      </c>
      <c r="H4844" s="3">
        <v>414</v>
      </c>
      <c r="I4844" s="69" t="str">
        <f>VLOOKUP(C4844,СПРАВОЧНИК!B:D,2,0)</f>
        <v>ЕВРОПА</v>
      </c>
      <c r="J4844" s="69" t="str">
        <f>VLOOKUP(C4844,СПРАВОЧНИК!B:D,3,0)</f>
        <v>ИНОМАРКИ</v>
      </c>
      <c r="K4844" s="69" t="str">
        <f>VLOOKUP(СВОД2023[[#This Row],[ФО]],СПРАВОЧНИК!H:P,2,0)</f>
        <v>Северо-Западный ФО</v>
      </c>
    </row>
    <row r="4845" spans="1:11" x14ac:dyDescent="0.2">
      <c r="A4845" t="s">
        <v>600</v>
      </c>
      <c r="B4845" t="s">
        <v>592</v>
      </c>
      <c r="C4845" s="1" t="s">
        <v>377</v>
      </c>
      <c r="D4845" s="1" t="s">
        <v>1652</v>
      </c>
      <c r="E4845" s="2">
        <v>57</v>
      </c>
      <c r="F4845" s="3">
        <v>38</v>
      </c>
      <c r="G4845" s="2">
        <v>345</v>
      </c>
      <c r="H4845" s="3">
        <v>243</v>
      </c>
      <c r="I4845" s="69" t="str">
        <f>VLOOKUP(C4845,СПРАВОЧНИК!B:D,2,0)</f>
        <v>ЕВРОПА</v>
      </c>
      <c r="J4845" s="69" t="str">
        <f>VLOOKUP(C4845,СПРАВОЧНИК!B:D,3,0)</f>
        <v>ИНОМАРКИ</v>
      </c>
      <c r="K4845" s="69" t="str">
        <f>VLOOKUP(СВОД2023[[#This Row],[ФО]],СПРАВОЧНИК!H:P,2,0)</f>
        <v>Северо-Западный ФО</v>
      </c>
    </row>
    <row r="4846" spans="1:11" x14ac:dyDescent="0.2">
      <c r="A4846" t="s">
        <v>600</v>
      </c>
      <c r="B4846" t="s">
        <v>592</v>
      </c>
      <c r="C4846" s="1" t="s">
        <v>377</v>
      </c>
      <c r="D4846" s="1" t="s">
        <v>389</v>
      </c>
      <c r="E4846" s="2">
        <v>86</v>
      </c>
      <c r="F4846" s="3">
        <v>55</v>
      </c>
      <c r="G4846" s="2">
        <v>459</v>
      </c>
      <c r="H4846" s="3">
        <v>372</v>
      </c>
      <c r="I4846" s="69" t="str">
        <f>VLOOKUP(C4846,СПРАВОЧНИК!B:D,2,0)</f>
        <v>ЕВРОПА</v>
      </c>
      <c r="J4846" s="69" t="str">
        <f>VLOOKUP(C4846,СПРАВОЧНИК!B:D,3,0)</f>
        <v>ИНОМАРКИ</v>
      </c>
      <c r="K4846" s="69" t="str">
        <f>VLOOKUP(СВОД2023[[#This Row],[ФО]],СПРАВОЧНИК!H:P,2,0)</f>
        <v>Северо-Западный ФО</v>
      </c>
    </row>
    <row r="4847" spans="1:11" x14ac:dyDescent="0.2">
      <c r="A4847" t="s">
        <v>600</v>
      </c>
      <c r="B4847" t="s">
        <v>592</v>
      </c>
      <c r="C4847" s="1" t="s">
        <v>377</v>
      </c>
      <c r="D4847" s="1" t="s">
        <v>390</v>
      </c>
      <c r="E4847" s="2">
        <v>58</v>
      </c>
      <c r="F4847" s="3">
        <v>42</v>
      </c>
      <c r="G4847" s="2">
        <v>350</v>
      </c>
      <c r="H4847" s="3">
        <v>281</v>
      </c>
      <c r="I4847" s="69" t="str">
        <f>VLOOKUP(C4847,СПРАВОЧНИК!B:D,2,0)</f>
        <v>ЕВРОПА</v>
      </c>
      <c r="J4847" s="69" t="str">
        <f>VLOOKUP(C4847,СПРАВОЧНИК!B:D,3,0)</f>
        <v>ИНОМАРКИ</v>
      </c>
      <c r="K4847" s="69" t="str">
        <f>VLOOKUP(СВОД2023[[#This Row],[ФО]],СПРАВОЧНИК!H:P,2,0)</f>
        <v>Северо-Западный ФО</v>
      </c>
    </row>
    <row r="4848" spans="1:11" x14ac:dyDescent="0.2">
      <c r="A4848" t="s">
        <v>600</v>
      </c>
      <c r="B4848" t="s">
        <v>592</v>
      </c>
      <c r="C4848" s="1" t="s">
        <v>377</v>
      </c>
      <c r="D4848" s="1" t="s">
        <v>1653</v>
      </c>
      <c r="E4848" s="2">
        <v>2</v>
      </c>
      <c r="F4848" s="3"/>
      <c r="G4848" s="2">
        <v>7</v>
      </c>
      <c r="H4848" s="3">
        <v>10</v>
      </c>
      <c r="I4848" s="69" t="str">
        <f>VLOOKUP(C4848,СПРАВОЧНИК!B:D,2,0)</f>
        <v>ЕВРОПА</v>
      </c>
      <c r="J4848" s="69" t="str">
        <f>VLOOKUP(C4848,СПРАВОЧНИК!B:D,3,0)</f>
        <v>ИНОМАРКИ</v>
      </c>
      <c r="K4848" s="69" t="str">
        <f>VLOOKUP(СВОД2023[[#This Row],[ФО]],СПРАВОЧНИК!H:P,2,0)</f>
        <v>Северо-Западный ФО</v>
      </c>
    </row>
    <row r="4849" spans="1:11" x14ac:dyDescent="0.2">
      <c r="A4849" t="s">
        <v>600</v>
      </c>
      <c r="B4849" t="s">
        <v>592</v>
      </c>
      <c r="C4849" s="1" t="s">
        <v>377</v>
      </c>
      <c r="D4849" s="1" t="s">
        <v>1654</v>
      </c>
      <c r="E4849" s="2">
        <v>1</v>
      </c>
      <c r="F4849" s="3"/>
      <c r="G4849" s="2">
        <v>3</v>
      </c>
      <c r="H4849" s="3">
        <v>2</v>
      </c>
      <c r="I4849" s="69" t="str">
        <f>VLOOKUP(C4849,СПРАВОЧНИК!B:D,2,0)</f>
        <v>ЕВРОПА</v>
      </c>
      <c r="J4849" s="69" t="str">
        <f>VLOOKUP(C4849,СПРАВОЧНИК!B:D,3,0)</f>
        <v>ИНОМАРКИ</v>
      </c>
      <c r="K4849" s="69" t="str">
        <f>VLOOKUP(СВОД2023[[#This Row],[ФО]],СПРАВОЧНИК!H:P,2,0)</f>
        <v>Северо-Западный ФО</v>
      </c>
    </row>
    <row r="4850" spans="1:11" x14ac:dyDescent="0.2">
      <c r="A4850" t="s">
        <v>600</v>
      </c>
      <c r="B4850" t="s">
        <v>592</v>
      </c>
      <c r="C4850" s="1" t="s">
        <v>377</v>
      </c>
      <c r="D4850" s="1" t="s">
        <v>393</v>
      </c>
      <c r="E4850" s="2"/>
      <c r="F4850" s="3"/>
      <c r="G4850" s="2">
        <v>1</v>
      </c>
      <c r="H4850" s="3">
        <v>1</v>
      </c>
      <c r="I4850" s="69" t="str">
        <f>VLOOKUP(C4850,СПРАВОЧНИК!B:D,2,0)</f>
        <v>ЕВРОПА</v>
      </c>
      <c r="J4850" s="69" t="str">
        <f>VLOOKUP(C4850,СПРАВОЧНИК!B:D,3,0)</f>
        <v>ИНОМАРКИ</v>
      </c>
      <c r="K4850" s="69" t="str">
        <f>VLOOKUP(СВОД2023[[#This Row],[ФО]],СПРАВОЧНИК!H:P,2,0)</f>
        <v>Северо-Западный ФО</v>
      </c>
    </row>
    <row r="4851" spans="1:11" x14ac:dyDescent="0.2">
      <c r="A4851" t="s">
        <v>600</v>
      </c>
      <c r="B4851" t="s">
        <v>592</v>
      </c>
      <c r="C4851" s="1" t="s">
        <v>377</v>
      </c>
      <c r="D4851" s="1" t="s">
        <v>395</v>
      </c>
      <c r="E4851" s="2"/>
      <c r="F4851" s="3"/>
      <c r="G4851" s="2">
        <v>1</v>
      </c>
      <c r="H4851" s="3"/>
      <c r="I4851" s="69" t="str">
        <f>VLOOKUP(C4851,СПРАВОЧНИК!B:D,2,0)</f>
        <v>ЕВРОПА</v>
      </c>
      <c r="J4851" s="69" t="str">
        <f>VLOOKUP(C4851,СПРАВОЧНИК!B:D,3,0)</f>
        <v>ИНОМАРКИ</v>
      </c>
      <c r="K4851" s="69" t="str">
        <f>VLOOKUP(СВОД2023[[#This Row],[ФО]],СПРАВОЧНИК!H:P,2,0)</f>
        <v>Северо-Западный ФО</v>
      </c>
    </row>
    <row r="4852" spans="1:11" x14ac:dyDescent="0.2">
      <c r="A4852" t="s">
        <v>600</v>
      </c>
      <c r="B4852" t="s">
        <v>592</v>
      </c>
      <c r="C4852" s="1" t="s">
        <v>377</v>
      </c>
      <c r="D4852" s="1" t="s">
        <v>1655</v>
      </c>
      <c r="E4852" s="2">
        <v>6</v>
      </c>
      <c r="F4852" s="3">
        <v>4</v>
      </c>
      <c r="G4852" s="2">
        <v>18</v>
      </c>
      <c r="H4852" s="3">
        <v>15</v>
      </c>
      <c r="I4852" s="69" t="str">
        <f>VLOOKUP(C4852,СПРАВОЧНИК!B:D,2,0)</f>
        <v>ЕВРОПА</v>
      </c>
      <c r="J4852" s="69" t="str">
        <f>VLOOKUP(C4852,СПРАВОЧНИК!B:D,3,0)</f>
        <v>ИНОМАРКИ</v>
      </c>
      <c r="K4852" s="69" t="str">
        <f>VLOOKUP(СВОД2023[[#This Row],[ФО]],СПРАВОЧНИК!H:P,2,0)</f>
        <v>Северо-Западный ФО</v>
      </c>
    </row>
    <row r="4853" spans="1:11" x14ac:dyDescent="0.2">
      <c r="A4853" t="s">
        <v>600</v>
      </c>
      <c r="B4853" t="s">
        <v>592</v>
      </c>
      <c r="C4853" s="1" t="s">
        <v>377</v>
      </c>
      <c r="D4853" s="1" t="s">
        <v>1656</v>
      </c>
      <c r="E4853" s="2">
        <v>139</v>
      </c>
      <c r="F4853" s="3">
        <v>85</v>
      </c>
      <c r="G4853" s="2">
        <v>659</v>
      </c>
      <c r="H4853" s="3">
        <v>544</v>
      </c>
      <c r="I4853" s="69" t="str">
        <f>VLOOKUP(C4853,СПРАВОЧНИК!B:D,2,0)</f>
        <v>ЕВРОПА</v>
      </c>
      <c r="J4853" s="69" t="str">
        <f>VLOOKUP(C4853,СПРАВОЧНИК!B:D,3,0)</f>
        <v>ИНОМАРКИ</v>
      </c>
      <c r="K4853" s="69" t="str">
        <f>VLOOKUP(СВОД2023[[#This Row],[ФО]],СПРАВОЧНИК!H:P,2,0)</f>
        <v>Северо-Западный ФО</v>
      </c>
    </row>
    <row r="4854" spans="1:11" x14ac:dyDescent="0.2">
      <c r="A4854" t="s">
        <v>600</v>
      </c>
      <c r="B4854" t="s">
        <v>592</v>
      </c>
      <c r="C4854" s="1" t="s">
        <v>377</v>
      </c>
      <c r="D4854" s="1" t="s">
        <v>1657</v>
      </c>
      <c r="E4854" s="2">
        <v>5</v>
      </c>
      <c r="F4854" s="3">
        <v>7</v>
      </c>
      <c r="G4854" s="2">
        <v>33</v>
      </c>
      <c r="H4854" s="3">
        <v>34</v>
      </c>
      <c r="I4854" s="69" t="str">
        <f>VLOOKUP(C4854,СПРАВОЧНИК!B:D,2,0)</f>
        <v>ЕВРОПА</v>
      </c>
      <c r="J4854" s="69" t="str">
        <f>VLOOKUP(C4854,СПРАВОЧНИК!B:D,3,0)</f>
        <v>ИНОМАРКИ</v>
      </c>
      <c r="K4854" s="69" t="str">
        <f>VLOOKUP(СВОД2023[[#This Row],[ФО]],СПРАВОЧНИК!H:P,2,0)</f>
        <v>Северо-Западный ФО</v>
      </c>
    </row>
    <row r="4855" spans="1:11" x14ac:dyDescent="0.2">
      <c r="A4855" t="s">
        <v>600</v>
      </c>
      <c r="B4855" t="s">
        <v>592</v>
      </c>
      <c r="C4855" s="1" t="s">
        <v>377</v>
      </c>
      <c r="D4855" s="1" t="s">
        <v>396</v>
      </c>
      <c r="E4855" s="2">
        <v>138</v>
      </c>
      <c r="F4855" s="3">
        <v>134</v>
      </c>
      <c r="G4855" s="2">
        <v>907</v>
      </c>
      <c r="H4855" s="3">
        <v>830</v>
      </c>
      <c r="I4855" s="69" t="str">
        <f>VLOOKUP(C4855,СПРАВОЧНИК!B:D,2,0)</f>
        <v>ЕВРОПА</v>
      </c>
      <c r="J4855" s="69" t="str">
        <f>VLOOKUP(C4855,СПРАВОЧНИК!B:D,3,0)</f>
        <v>ИНОМАРКИ</v>
      </c>
      <c r="K4855" s="69" t="str">
        <f>VLOOKUP(СВОД2023[[#This Row],[ФО]],СПРАВОЧНИК!H:P,2,0)</f>
        <v>Северо-Западный ФО</v>
      </c>
    </row>
    <row r="4856" spans="1:11" x14ac:dyDescent="0.2">
      <c r="A4856" t="s">
        <v>600</v>
      </c>
      <c r="B4856" t="s">
        <v>592</v>
      </c>
      <c r="C4856" s="1" t="s">
        <v>377</v>
      </c>
      <c r="D4856" s="1" t="s">
        <v>2238</v>
      </c>
      <c r="E4856" s="2"/>
      <c r="F4856" s="3"/>
      <c r="G4856" s="2">
        <v>1</v>
      </c>
      <c r="H4856" s="3"/>
      <c r="I4856" s="69" t="str">
        <f>VLOOKUP(C4856,СПРАВОЧНИК!B:D,2,0)</f>
        <v>ЕВРОПА</v>
      </c>
      <c r="J4856" s="69" t="str">
        <f>VLOOKUP(C4856,СПРАВОЧНИК!B:D,3,0)</f>
        <v>ИНОМАРКИ</v>
      </c>
      <c r="K4856" s="69" t="str">
        <f>VLOOKUP(СВОД2023[[#This Row],[ФО]],СПРАВОЧНИК!H:P,2,0)</f>
        <v>Северо-Западный ФО</v>
      </c>
    </row>
    <row r="4857" spans="1:11" x14ac:dyDescent="0.2">
      <c r="A4857" t="s">
        <v>600</v>
      </c>
      <c r="B4857" t="s">
        <v>592</v>
      </c>
      <c r="C4857" s="1" t="s">
        <v>377</v>
      </c>
      <c r="D4857" s="1" t="s">
        <v>1658</v>
      </c>
      <c r="E4857" s="2">
        <v>15</v>
      </c>
      <c r="F4857" s="3">
        <v>5</v>
      </c>
      <c r="G4857" s="2">
        <v>48</v>
      </c>
      <c r="H4857" s="3">
        <v>31</v>
      </c>
      <c r="I4857" s="69" t="str">
        <f>VLOOKUP(C4857,СПРАВОЧНИК!B:D,2,0)</f>
        <v>ЕВРОПА</v>
      </c>
      <c r="J4857" s="69" t="str">
        <f>VLOOKUP(C4857,СПРАВОЧНИК!B:D,3,0)</f>
        <v>ИНОМАРКИ</v>
      </c>
      <c r="K4857" s="69" t="str">
        <f>VLOOKUP(СВОД2023[[#This Row],[ФО]],СПРАВОЧНИК!H:P,2,0)</f>
        <v>Северо-Западный ФО</v>
      </c>
    </row>
    <row r="4858" spans="1:11" x14ac:dyDescent="0.2">
      <c r="A4858" t="s">
        <v>600</v>
      </c>
      <c r="B4858" t="s">
        <v>592</v>
      </c>
      <c r="C4858" s="1" t="s">
        <v>377</v>
      </c>
      <c r="D4858" s="1" t="s">
        <v>397</v>
      </c>
      <c r="E4858" s="2">
        <v>10</v>
      </c>
      <c r="F4858" s="3">
        <v>8</v>
      </c>
      <c r="G4858" s="2">
        <v>38</v>
      </c>
      <c r="H4858" s="3">
        <v>29</v>
      </c>
      <c r="I4858" s="69" t="str">
        <f>VLOOKUP(C4858,СПРАВОЧНИК!B:D,2,0)</f>
        <v>ЕВРОПА</v>
      </c>
      <c r="J4858" s="69" t="str">
        <f>VLOOKUP(C4858,СПРАВОЧНИК!B:D,3,0)</f>
        <v>ИНОМАРКИ</v>
      </c>
      <c r="K4858" s="69" t="str">
        <f>VLOOKUP(СВОД2023[[#This Row],[ФО]],СПРАВОЧНИК!H:P,2,0)</f>
        <v>Северо-Западный ФО</v>
      </c>
    </row>
    <row r="4859" spans="1:11" x14ac:dyDescent="0.2">
      <c r="A4859" t="s">
        <v>600</v>
      </c>
      <c r="B4859" t="s">
        <v>592</v>
      </c>
      <c r="C4859" s="1" t="s">
        <v>377</v>
      </c>
      <c r="D4859" s="1" t="s">
        <v>2239</v>
      </c>
      <c r="E4859" s="2">
        <v>1</v>
      </c>
      <c r="F4859" s="3"/>
      <c r="G4859" s="2">
        <v>4</v>
      </c>
      <c r="H4859" s="3"/>
      <c r="I4859" s="69" t="str">
        <f>VLOOKUP(C4859,СПРАВОЧНИК!B:D,2,0)</f>
        <v>ЕВРОПА</v>
      </c>
      <c r="J4859" s="69" t="str">
        <f>VLOOKUP(C4859,СПРАВОЧНИК!B:D,3,0)</f>
        <v>ИНОМАРКИ</v>
      </c>
      <c r="K4859" s="69" t="str">
        <f>VLOOKUP(СВОД2023[[#This Row],[ФО]],СПРАВОЧНИК!H:P,2,0)</f>
        <v>Северо-Западный ФО</v>
      </c>
    </row>
    <row r="4860" spans="1:11" x14ac:dyDescent="0.2">
      <c r="A4860" t="s">
        <v>600</v>
      </c>
      <c r="B4860" t="s">
        <v>592</v>
      </c>
      <c r="C4860" s="1" t="s">
        <v>1659</v>
      </c>
      <c r="D4860" s="1" t="s">
        <v>2240</v>
      </c>
      <c r="E4860" s="2"/>
      <c r="F4860" s="3"/>
      <c r="G4860" s="2">
        <v>3</v>
      </c>
      <c r="H4860" s="3">
        <v>2</v>
      </c>
      <c r="I4860" s="69" t="str">
        <f>VLOOKUP(C4860,СПРАВОЧНИК!B:D,2,0)</f>
        <v>США</v>
      </c>
      <c r="J4860" s="69" t="str">
        <f>VLOOKUP(C4860,СПРАВОЧНИК!B:D,3,0)</f>
        <v>ИНОМАРКИ</v>
      </c>
      <c r="K4860" s="69" t="str">
        <f>VLOOKUP(СВОД2023[[#This Row],[ФО]],СПРАВОЧНИК!H:P,2,0)</f>
        <v>Северо-Западный ФО</v>
      </c>
    </row>
    <row r="4861" spans="1:11" x14ac:dyDescent="0.2">
      <c r="A4861" t="s">
        <v>600</v>
      </c>
      <c r="B4861" t="s">
        <v>592</v>
      </c>
      <c r="C4861" s="1" t="s">
        <v>1659</v>
      </c>
      <c r="D4861" s="1" t="s">
        <v>2444</v>
      </c>
      <c r="E4861" s="2">
        <v>1</v>
      </c>
      <c r="F4861" s="3"/>
      <c r="G4861" s="2">
        <v>2</v>
      </c>
      <c r="H4861" s="3"/>
      <c r="I4861" s="69" t="str">
        <f>VLOOKUP(C4861,СПРАВОЧНИК!B:D,2,0)</f>
        <v>США</v>
      </c>
      <c r="J4861" s="69" t="str">
        <f>VLOOKUP(C4861,СПРАВОЧНИК!B:D,3,0)</f>
        <v>ИНОМАРКИ</v>
      </c>
      <c r="K4861" s="69" t="str">
        <f>VLOOKUP(СВОД2023[[#This Row],[ФО]],СПРАВОЧНИК!H:P,2,0)</f>
        <v>Северо-Западный ФО</v>
      </c>
    </row>
    <row r="4862" spans="1:11" x14ac:dyDescent="0.2">
      <c r="A4862" t="s">
        <v>600</v>
      </c>
      <c r="B4862" t="s">
        <v>592</v>
      </c>
      <c r="C4862" s="1" t="s">
        <v>1659</v>
      </c>
      <c r="D4862" s="1" t="s">
        <v>1660</v>
      </c>
      <c r="E4862" s="2"/>
      <c r="F4862" s="3"/>
      <c r="G4862" s="2">
        <v>4</v>
      </c>
      <c r="H4862" s="3">
        <v>2</v>
      </c>
      <c r="I4862" s="69" t="str">
        <f>VLOOKUP(C4862,СПРАВОЧНИК!B:D,2,0)</f>
        <v>США</v>
      </c>
      <c r="J4862" s="69" t="str">
        <f>VLOOKUP(C4862,СПРАВОЧНИК!B:D,3,0)</f>
        <v>ИНОМАРКИ</v>
      </c>
      <c r="K4862" s="69" t="str">
        <f>VLOOKUP(СВОД2023[[#This Row],[ФО]],СПРАВОЧНИК!H:P,2,0)</f>
        <v>Северо-Западный ФО</v>
      </c>
    </row>
    <row r="4863" spans="1:11" x14ac:dyDescent="0.2">
      <c r="A4863" t="s">
        <v>600</v>
      </c>
      <c r="B4863" t="s">
        <v>592</v>
      </c>
      <c r="C4863" s="1" t="s">
        <v>1659</v>
      </c>
      <c r="D4863" s="1" t="s">
        <v>2241</v>
      </c>
      <c r="E4863" s="2"/>
      <c r="F4863" s="3"/>
      <c r="G4863" s="2">
        <v>1</v>
      </c>
      <c r="H4863" s="3"/>
      <c r="I4863" s="69" t="str">
        <f>VLOOKUP(C4863,СПРАВОЧНИК!B:D,2,0)</f>
        <v>США</v>
      </c>
      <c r="J4863" s="69" t="str">
        <f>VLOOKUP(C4863,СПРАВОЧНИК!B:D,3,0)</f>
        <v>ИНОМАРКИ</v>
      </c>
      <c r="K4863" s="69" t="str">
        <f>VLOOKUP(СВОД2023[[#This Row],[ФО]],СПРАВОЧНИК!H:P,2,0)</f>
        <v>Северо-Западный ФО</v>
      </c>
    </row>
    <row r="4864" spans="1:11" x14ac:dyDescent="0.2">
      <c r="A4864" t="s">
        <v>600</v>
      </c>
      <c r="B4864" t="s">
        <v>592</v>
      </c>
      <c r="C4864" s="1" t="s">
        <v>1659</v>
      </c>
      <c r="D4864" s="1" t="s">
        <v>2445</v>
      </c>
      <c r="E4864" s="2"/>
      <c r="F4864" s="3"/>
      <c r="G4864" s="2">
        <v>1</v>
      </c>
      <c r="H4864" s="3"/>
      <c r="I4864" s="69" t="str">
        <f>VLOOKUP(C4864,СПРАВОЧНИК!B:D,2,0)</f>
        <v>США</v>
      </c>
      <c r="J4864" s="69" t="str">
        <f>VLOOKUP(C4864,СПРАВОЧНИК!B:D,3,0)</f>
        <v>ИНОМАРКИ</v>
      </c>
      <c r="K4864" s="69" t="str">
        <f>VLOOKUP(СВОД2023[[#This Row],[ФО]],СПРАВОЧНИК!H:P,2,0)</f>
        <v>Северо-Западный ФО</v>
      </c>
    </row>
    <row r="4865" spans="1:11" x14ac:dyDescent="0.2">
      <c r="A4865" t="s">
        <v>600</v>
      </c>
      <c r="B4865" t="s">
        <v>592</v>
      </c>
      <c r="C4865" s="1" t="s">
        <v>1659</v>
      </c>
      <c r="D4865" s="1" t="s">
        <v>2446</v>
      </c>
      <c r="E4865" s="2">
        <v>1</v>
      </c>
      <c r="F4865" s="3">
        <v>1</v>
      </c>
      <c r="G4865" s="2">
        <v>2</v>
      </c>
      <c r="H4865" s="3">
        <v>1</v>
      </c>
      <c r="I4865" s="69" t="str">
        <f>VLOOKUP(C4865,СПРАВОЧНИК!B:D,2,0)</f>
        <v>США</v>
      </c>
      <c r="J4865" s="69" t="str">
        <f>VLOOKUP(C4865,СПРАВОЧНИК!B:D,3,0)</f>
        <v>ИНОМАРКИ</v>
      </c>
      <c r="K4865" s="69" t="str">
        <f>VLOOKUP(СВОД2023[[#This Row],[ФО]],СПРАВОЧНИК!H:P,2,0)</f>
        <v>Северо-Западный ФО</v>
      </c>
    </row>
    <row r="4866" spans="1:11" x14ac:dyDescent="0.2">
      <c r="A4866" t="s">
        <v>600</v>
      </c>
      <c r="B4866" t="s">
        <v>592</v>
      </c>
      <c r="C4866" s="1" t="s">
        <v>1659</v>
      </c>
      <c r="D4866" s="1" t="s">
        <v>2447</v>
      </c>
      <c r="E4866" s="2"/>
      <c r="F4866" s="3"/>
      <c r="G4866" s="2"/>
      <c r="H4866" s="3">
        <v>1</v>
      </c>
      <c r="I4866" s="69" t="str">
        <f>VLOOKUP(C4866,СПРАВОЧНИК!B:D,2,0)</f>
        <v>США</v>
      </c>
      <c r="J4866" s="69" t="str">
        <f>VLOOKUP(C4866,СПРАВОЧНИК!B:D,3,0)</f>
        <v>ИНОМАРКИ</v>
      </c>
      <c r="K4866" s="69" t="str">
        <f>VLOOKUP(СВОД2023[[#This Row],[ФО]],СПРАВОЧНИК!H:P,2,0)</f>
        <v>Северо-Западный ФО</v>
      </c>
    </row>
    <row r="4867" spans="1:11" x14ac:dyDescent="0.2">
      <c r="A4867" t="s">
        <v>600</v>
      </c>
      <c r="B4867" t="s">
        <v>592</v>
      </c>
      <c r="C4867" s="1" t="s">
        <v>398</v>
      </c>
      <c r="D4867" s="1" t="s">
        <v>2244</v>
      </c>
      <c r="E4867" s="2"/>
      <c r="F4867" s="3"/>
      <c r="G4867" s="2">
        <v>1</v>
      </c>
      <c r="H4867" s="3"/>
      <c r="I4867" s="69" t="str">
        <f>VLOOKUP(C4867,СПРАВОЧНИК!B:D,2,0)</f>
        <v>КИТАЙ</v>
      </c>
      <c r="J4867" s="69" t="str">
        <f>VLOOKUP(C4867,СПРАВОЧНИК!B:D,3,0)</f>
        <v>ИНОМАРКИ</v>
      </c>
      <c r="K4867" s="69" t="str">
        <f>VLOOKUP(СВОД2023[[#This Row],[ФО]],СПРАВОЧНИК!H:P,2,0)</f>
        <v>Северо-Западный ФО</v>
      </c>
    </row>
    <row r="4868" spans="1:11" x14ac:dyDescent="0.2">
      <c r="A4868" t="s">
        <v>600</v>
      </c>
      <c r="B4868" t="s">
        <v>592</v>
      </c>
      <c r="C4868" s="1" t="s">
        <v>398</v>
      </c>
      <c r="D4868" s="1" t="s">
        <v>401</v>
      </c>
      <c r="E4868" s="2"/>
      <c r="F4868" s="3"/>
      <c r="G4868" s="2">
        <v>1</v>
      </c>
      <c r="H4868" s="3"/>
      <c r="I4868" s="69" t="str">
        <f>VLOOKUP(C4868,СПРАВОЧНИК!B:D,2,0)</f>
        <v>КИТАЙ</v>
      </c>
      <c r="J4868" s="69" t="str">
        <f>VLOOKUP(C4868,СПРАВОЧНИК!B:D,3,0)</f>
        <v>ИНОМАРКИ</v>
      </c>
      <c r="K4868" s="69" t="str">
        <f>VLOOKUP(СВОД2023[[#This Row],[ФО]],СПРАВОЧНИК!H:P,2,0)</f>
        <v>Северо-Западный ФО</v>
      </c>
    </row>
    <row r="4869" spans="1:11" x14ac:dyDescent="0.2">
      <c r="A4869" t="s">
        <v>600</v>
      </c>
      <c r="B4869" t="s">
        <v>592</v>
      </c>
      <c r="C4869" s="1" t="s">
        <v>398</v>
      </c>
      <c r="D4869" s="1" t="s">
        <v>2245</v>
      </c>
      <c r="E4869" s="2"/>
      <c r="F4869" s="3"/>
      <c r="G4869" s="2">
        <v>1</v>
      </c>
      <c r="H4869" s="3"/>
      <c r="I4869" s="69" t="str">
        <f>VLOOKUP(C4869,СПРАВОЧНИК!B:D,2,0)</f>
        <v>КИТАЙ</v>
      </c>
      <c r="J4869" s="69" t="str">
        <f>VLOOKUP(C4869,СПРАВОЧНИК!B:D,3,0)</f>
        <v>ИНОМАРКИ</v>
      </c>
      <c r="K4869" s="69" t="str">
        <f>VLOOKUP(СВОД2023[[#This Row],[ФО]],СПРАВОЧНИК!H:P,2,0)</f>
        <v>Северо-Западный ФО</v>
      </c>
    </row>
    <row r="4870" spans="1:11" x14ac:dyDescent="0.2">
      <c r="A4870" t="s">
        <v>600</v>
      </c>
      <c r="B4870" t="s">
        <v>592</v>
      </c>
      <c r="C4870" s="1" t="s">
        <v>402</v>
      </c>
      <c r="D4870" s="1" t="s">
        <v>403</v>
      </c>
      <c r="E4870" s="2">
        <v>131</v>
      </c>
      <c r="F4870" s="3">
        <v>104</v>
      </c>
      <c r="G4870" s="2">
        <v>763</v>
      </c>
      <c r="H4870" s="3">
        <v>486</v>
      </c>
      <c r="I4870" s="69" t="str">
        <f>VLOOKUP(C4870,СПРАВОЧНИК!B:D,2,0)</f>
        <v>ЕВРОПА</v>
      </c>
      <c r="J4870" s="69" t="str">
        <f>VLOOKUP(C4870,СПРАВОЧНИК!B:D,3,0)</f>
        <v>ИНОМАРКИ</v>
      </c>
      <c r="K4870" s="69" t="str">
        <f>VLOOKUP(СВОД2023[[#This Row],[ФО]],СПРАВОЧНИК!H:P,2,0)</f>
        <v>Северо-Западный ФО</v>
      </c>
    </row>
    <row r="4871" spans="1:11" x14ac:dyDescent="0.2">
      <c r="A4871" t="s">
        <v>600</v>
      </c>
      <c r="B4871" t="s">
        <v>592</v>
      </c>
      <c r="C4871" s="1" t="s">
        <v>404</v>
      </c>
      <c r="D4871" s="1" t="s">
        <v>405</v>
      </c>
      <c r="E4871" s="2">
        <v>1</v>
      </c>
      <c r="F4871" s="3">
        <v>2</v>
      </c>
      <c r="G4871" s="2">
        <v>5</v>
      </c>
      <c r="H4871" s="3">
        <v>8</v>
      </c>
      <c r="I4871" s="69" t="str">
        <f>VLOOKUP(C4871,СПРАВОЧНИК!B:D,2,0)</f>
        <v>ЯПОНИЯ</v>
      </c>
      <c r="J4871" s="69" t="str">
        <f>VLOOKUP(C4871,СПРАВОЧНИК!B:D,3,0)</f>
        <v>ИНОМАРКИ</v>
      </c>
      <c r="K4871" s="69" t="str">
        <f>VLOOKUP(СВОД2023[[#This Row],[ФО]],СПРАВОЧНИК!H:P,2,0)</f>
        <v>Северо-Западный ФО</v>
      </c>
    </row>
    <row r="4872" spans="1:11" x14ac:dyDescent="0.2">
      <c r="A4872" t="s">
        <v>600</v>
      </c>
      <c r="B4872" t="s">
        <v>592</v>
      </c>
      <c r="C4872" s="1" t="s">
        <v>404</v>
      </c>
      <c r="D4872" s="1" t="s">
        <v>406</v>
      </c>
      <c r="E4872" s="2">
        <v>118</v>
      </c>
      <c r="F4872" s="3">
        <v>106</v>
      </c>
      <c r="G4872" s="2">
        <v>676</v>
      </c>
      <c r="H4872" s="3">
        <v>586</v>
      </c>
      <c r="I4872" s="69" t="str">
        <f>VLOOKUP(C4872,СПРАВОЧНИК!B:D,2,0)</f>
        <v>ЯПОНИЯ</v>
      </c>
      <c r="J4872" s="69" t="str">
        <f>VLOOKUP(C4872,СПРАВОЧНИК!B:D,3,0)</f>
        <v>ИНОМАРКИ</v>
      </c>
      <c r="K4872" s="69" t="str">
        <f>VLOOKUP(СВОД2023[[#This Row],[ФО]],СПРАВОЧНИК!H:P,2,0)</f>
        <v>Северо-Западный ФО</v>
      </c>
    </row>
    <row r="4873" spans="1:11" x14ac:dyDescent="0.2">
      <c r="A4873" t="s">
        <v>600</v>
      </c>
      <c r="B4873" t="s">
        <v>592</v>
      </c>
      <c r="C4873" s="1" t="s">
        <v>404</v>
      </c>
      <c r="D4873" s="1" t="s">
        <v>1662</v>
      </c>
      <c r="E4873" s="2">
        <v>34</v>
      </c>
      <c r="F4873" s="3">
        <v>44</v>
      </c>
      <c r="G4873" s="2">
        <v>204</v>
      </c>
      <c r="H4873" s="3">
        <v>202</v>
      </c>
      <c r="I4873" s="69" t="str">
        <f>VLOOKUP(C4873,СПРАВОЧНИК!B:D,2,0)</f>
        <v>ЯПОНИЯ</v>
      </c>
      <c r="J4873" s="69" t="str">
        <f>VLOOKUP(C4873,СПРАВОЧНИК!B:D,3,0)</f>
        <v>ИНОМАРКИ</v>
      </c>
      <c r="K4873" s="69" t="str">
        <f>VLOOKUP(СВОД2023[[#This Row],[ФО]],СПРАВОЧНИК!H:P,2,0)</f>
        <v>Северо-Западный ФО</v>
      </c>
    </row>
    <row r="4874" spans="1:11" x14ac:dyDescent="0.2">
      <c r="A4874" t="s">
        <v>600</v>
      </c>
      <c r="B4874" t="s">
        <v>592</v>
      </c>
      <c r="C4874" s="1" t="s">
        <v>404</v>
      </c>
      <c r="D4874" s="1" t="s">
        <v>1664</v>
      </c>
      <c r="E4874" s="2">
        <v>1</v>
      </c>
      <c r="F4874" s="3"/>
      <c r="G4874" s="2">
        <v>13</v>
      </c>
      <c r="H4874" s="3">
        <v>10</v>
      </c>
      <c r="I4874" s="69" t="str">
        <f>VLOOKUP(C4874,СПРАВОЧНИК!B:D,2,0)</f>
        <v>ЯПОНИЯ</v>
      </c>
      <c r="J4874" s="69" t="str">
        <f>VLOOKUP(C4874,СПРАВОЧНИК!B:D,3,0)</f>
        <v>ИНОМАРКИ</v>
      </c>
      <c r="K4874" s="69" t="str">
        <f>VLOOKUP(СВОД2023[[#This Row],[ФО]],СПРАВОЧНИК!H:P,2,0)</f>
        <v>Северо-Западный ФО</v>
      </c>
    </row>
    <row r="4875" spans="1:11" x14ac:dyDescent="0.2">
      <c r="A4875" t="s">
        <v>600</v>
      </c>
      <c r="B4875" t="s">
        <v>592</v>
      </c>
      <c r="C4875" s="1" t="s">
        <v>404</v>
      </c>
      <c r="D4875" s="1" t="s">
        <v>1665</v>
      </c>
      <c r="E4875" s="2">
        <v>36</v>
      </c>
      <c r="F4875" s="3">
        <v>22</v>
      </c>
      <c r="G4875" s="2">
        <v>169</v>
      </c>
      <c r="H4875" s="3">
        <v>133</v>
      </c>
      <c r="I4875" s="69" t="str">
        <f>VLOOKUP(C4875,СПРАВОЧНИК!B:D,2,0)</f>
        <v>ЯПОНИЯ</v>
      </c>
      <c r="J4875" s="69" t="str">
        <f>VLOOKUP(C4875,СПРАВОЧНИК!B:D,3,0)</f>
        <v>ИНОМАРКИ</v>
      </c>
      <c r="K4875" s="69" t="str">
        <f>VLOOKUP(СВОД2023[[#This Row],[ФО]],СПРАВОЧНИК!H:P,2,0)</f>
        <v>Северо-Западный ФО</v>
      </c>
    </row>
    <row r="4876" spans="1:11" x14ac:dyDescent="0.2">
      <c r="A4876" t="s">
        <v>600</v>
      </c>
      <c r="B4876" t="s">
        <v>592</v>
      </c>
      <c r="C4876" s="1" t="s">
        <v>404</v>
      </c>
      <c r="D4876" s="1" t="s">
        <v>1667</v>
      </c>
      <c r="E4876" s="2">
        <v>1</v>
      </c>
      <c r="F4876" s="3">
        <v>1</v>
      </c>
      <c r="G4876" s="2">
        <v>7</v>
      </c>
      <c r="H4876" s="3">
        <v>5</v>
      </c>
      <c r="I4876" s="69" t="str">
        <f>VLOOKUP(C4876,СПРАВОЧНИК!B:D,2,0)</f>
        <v>ЯПОНИЯ</v>
      </c>
      <c r="J4876" s="69" t="str">
        <f>VLOOKUP(C4876,СПРАВОЧНИК!B:D,3,0)</f>
        <v>ИНОМАРКИ</v>
      </c>
      <c r="K4876" s="69" t="str">
        <f>VLOOKUP(СВОД2023[[#This Row],[ФО]],СПРАВОЧНИК!H:P,2,0)</f>
        <v>Северо-Западный ФО</v>
      </c>
    </row>
    <row r="4877" spans="1:11" x14ac:dyDescent="0.2">
      <c r="A4877" t="s">
        <v>600</v>
      </c>
      <c r="B4877" t="s">
        <v>592</v>
      </c>
      <c r="C4877" s="1" t="s">
        <v>404</v>
      </c>
      <c r="D4877" s="1" t="s">
        <v>1668</v>
      </c>
      <c r="E4877" s="2">
        <v>2</v>
      </c>
      <c r="F4877" s="3"/>
      <c r="G4877" s="2">
        <v>5</v>
      </c>
      <c r="H4877" s="3">
        <v>4</v>
      </c>
      <c r="I4877" s="69" t="str">
        <f>VLOOKUP(C4877,СПРАВОЧНИК!B:D,2,0)</f>
        <v>ЯПОНИЯ</v>
      </c>
      <c r="J4877" s="69" t="str">
        <f>VLOOKUP(C4877,СПРАВОЧНИК!B:D,3,0)</f>
        <v>ИНОМАРКИ</v>
      </c>
      <c r="K4877" s="69" t="str">
        <f>VLOOKUP(СВОД2023[[#This Row],[ФО]],СПРАВОЧНИК!H:P,2,0)</f>
        <v>Северо-Западный ФО</v>
      </c>
    </row>
    <row r="4878" spans="1:11" x14ac:dyDescent="0.2">
      <c r="A4878" t="s">
        <v>600</v>
      </c>
      <c r="B4878" t="s">
        <v>592</v>
      </c>
      <c r="C4878" s="1" t="s">
        <v>404</v>
      </c>
      <c r="D4878" s="1" t="s">
        <v>1669</v>
      </c>
      <c r="E4878" s="2">
        <v>5</v>
      </c>
      <c r="F4878" s="3">
        <v>4</v>
      </c>
      <c r="G4878" s="2">
        <v>23</v>
      </c>
      <c r="H4878" s="3">
        <v>23</v>
      </c>
      <c r="I4878" s="69" t="str">
        <f>VLOOKUP(C4878,СПРАВОЧНИК!B:D,2,0)</f>
        <v>ЯПОНИЯ</v>
      </c>
      <c r="J4878" s="69" t="str">
        <f>VLOOKUP(C4878,СПРАВОЧНИК!B:D,3,0)</f>
        <v>ИНОМАРКИ</v>
      </c>
      <c r="K4878" s="69" t="str">
        <f>VLOOKUP(СВОД2023[[#This Row],[ФО]],СПРАВОЧНИК!H:P,2,0)</f>
        <v>Северо-Западный ФО</v>
      </c>
    </row>
    <row r="4879" spans="1:11" x14ac:dyDescent="0.2">
      <c r="A4879" t="s">
        <v>600</v>
      </c>
      <c r="B4879" t="s">
        <v>592</v>
      </c>
      <c r="C4879" s="1" t="s">
        <v>404</v>
      </c>
      <c r="D4879" s="1" t="s">
        <v>407</v>
      </c>
      <c r="E4879" s="2">
        <v>13</v>
      </c>
      <c r="F4879" s="3">
        <v>16</v>
      </c>
      <c r="G4879" s="2">
        <v>94</v>
      </c>
      <c r="H4879" s="3">
        <v>60</v>
      </c>
      <c r="I4879" s="69" t="str">
        <f>VLOOKUP(C4879,СПРАВОЧНИК!B:D,2,0)</f>
        <v>ЯПОНИЯ</v>
      </c>
      <c r="J4879" s="69" t="str">
        <f>VLOOKUP(C4879,СПРАВОЧНИК!B:D,3,0)</f>
        <v>ИНОМАРКИ</v>
      </c>
      <c r="K4879" s="69" t="str">
        <f>VLOOKUP(СВОД2023[[#This Row],[ФО]],СПРАВОЧНИК!H:P,2,0)</f>
        <v>Северо-Западный ФО</v>
      </c>
    </row>
    <row r="4880" spans="1:11" x14ac:dyDescent="0.2">
      <c r="A4880" t="s">
        <v>600</v>
      </c>
      <c r="B4880" t="s">
        <v>592</v>
      </c>
      <c r="C4880" s="1" t="s">
        <v>404</v>
      </c>
      <c r="D4880" s="1" t="s">
        <v>1670</v>
      </c>
      <c r="E4880" s="2"/>
      <c r="F4880" s="3"/>
      <c r="G4880" s="2">
        <v>5</v>
      </c>
      <c r="H4880" s="3">
        <v>4</v>
      </c>
      <c r="I4880" s="69" t="str">
        <f>VLOOKUP(C4880,СПРАВОЧНИК!B:D,2,0)</f>
        <v>ЯПОНИЯ</v>
      </c>
      <c r="J4880" s="69" t="str">
        <f>VLOOKUP(C4880,СПРАВОЧНИК!B:D,3,0)</f>
        <v>ИНОМАРКИ</v>
      </c>
      <c r="K4880" s="69" t="str">
        <f>VLOOKUP(СВОД2023[[#This Row],[ФО]],СПРАВОЧНИК!H:P,2,0)</f>
        <v>Северо-Западный ФО</v>
      </c>
    </row>
    <row r="4881" spans="1:11" x14ac:dyDescent="0.2">
      <c r="A4881" t="s">
        <v>600</v>
      </c>
      <c r="B4881" t="s">
        <v>592</v>
      </c>
      <c r="C4881" s="1" t="s">
        <v>404</v>
      </c>
      <c r="D4881" s="1" t="s">
        <v>1672</v>
      </c>
      <c r="E4881" s="2"/>
      <c r="F4881" s="3"/>
      <c r="G4881" s="2">
        <v>1</v>
      </c>
      <c r="H4881" s="3">
        <v>3</v>
      </c>
      <c r="I4881" s="69" t="str">
        <f>VLOOKUP(C4881,СПРАВОЧНИК!B:D,2,0)</f>
        <v>ЯПОНИЯ</v>
      </c>
      <c r="J4881" s="69" t="str">
        <f>VLOOKUP(C4881,СПРАВОЧНИК!B:D,3,0)</f>
        <v>ИНОМАРКИ</v>
      </c>
      <c r="K4881" s="69" t="str">
        <f>VLOOKUP(СВОД2023[[#This Row],[ФО]],СПРАВОЧНИК!H:P,2,0)</f>
        <v>Северо-Западный ФО</v>
      </c>
    </row>
    <row r="4882" spans="1:11" x14ac:dyDescent="0.2">
      <c r="A4882" t="s">
        <v>600</v>
      </c>
      <c r="B4882" t="s">
        <v>592</v>
      </c>
      <c r="C4882" s="1" t="s">
        <v>404</v>
      </c>
      <c r="D4882" s="1" t="s">
        <v>1674</v>
      </c>
      <c r="E4882" s="2"/>
      <c r="F4882" s="3"/>
      <c r="G4882" s="2">
        <v>1</v>
      </c>
      <c r="H4882" s="3">
        <v>2</v>
      </c>
      <c r="I4882" s="69" t="str">
        <f>VLOOKUP(C4882,СПРАВОЧНИК!B:D,2,0)</f>
        <v>ЯПОНИЯ</v>
      </c>
      <c r="J4882" s="69" t="str">
        <f>VLOOKUP(C4882,СПРАВОЧНИК!B:D,3,0)</f>
        <v>ИНОМАРКИ</v>
      </c>
      <c r="K4882" s="69" t="str">
        <f>VLOOKUP(СВОД2023[[#This Row],[ФО]],СПРАВОЧНИК!H:P,2,0)</f>
        <v>Северо-Западный ФО</v>
      </c>
    </row>
    <row r="4883" spans="1:11" x14ac:dyDescent="0.2">
      <c r="A4883" t="s">
        <v>600</v>
      </c>
      <c r="B4883" t="s">
        <v>592</v>
      </c>
      <c r="C4883" s="1" t="s">
        <v>404</v>
      </c>
      <c r="D4883" s="1" t="s">
        <v>1675</v>
      </c>
      <c r="E4883" s="2">
        <v>69</v>
      </c>
      <c r="F4883" s="3">
        <v>80</v>
      </c>
      <c r="G4883" s="2">
        <v>382</v>
      </c>
      <c r="H4883" s="3">
        <v>375</v>
      </c>
      <c r="I4883" s="69" t="str">
        <f>VLOOKUP(C4883,СПРАВОЧНИК!B:D,2,0)</f>
        <v>ЯПОНИЯ</v>
      </c>
      <c r="J4883" s="69" t="str">
        <f>VLOOKUP(C4883,СПРАВОЧНИК!B:D,3,0)</f>
        <v>ИНОМАРКИ</v>
      </c>
      <c r="K4883" s="69" t="str">
        <f>VLOOKUP(СВОД2023[[#This Row],[ФО]],СПРАВОЧНИК!H:P,2,0)</f>
        <v>Северо-Западный ФО</v>
      </c>
    </row>
    <row r="4884" spans="1:11" x14ac:dyDescent="0.2">
      <c r="A4884" t="s">
        <v>600</v>
      </c>
      <c r="B4884" t="s">
        <v>592</v>
      </c>
      <c r="C4884" s="1" t="s">
        <v>404</v>
      </c>
      <c r="D4884" s="1" t="s">
        <v>1676</v>
      </c>
      <c r="E4884" s="2">
        <v>8</v>
      </c>
      <c r="F4884" s="3">
        <v>3</v>
      </c>
      <c r="G4884" s="2">
        <v>36</v>
      </c>
      <c r="H4884" s="3">
        <v>26</v>
      </c>
      <c r="I4884" s="69" t="str">
        <f>VLOOKUP(C4884,СПРАВОЧНИК!B:D,2,0)</f>
        <v>ЯПОНИЯ</v>
      </c>
      <c r="J4884" s="69" t="str">
        <f>VLOOKUP(C4884,СПРАВОЧНИК!B:D,3,0)</f>
        <v>ИНОМАРКИ</v>
      </c>
      <c r="K4884" s="69" t="str">
        <f>VLOOKUP(СВОД2023[[#This Row],[ФО]],СПРАВОЧНИК!H:P,2,0)</f>
        <v>Северо-Западный ФО</v>
      </c>
    </row>
    <row r="4885" spans="1:11" x14ac:dyDescent="0.2">
      <c r="A4885" t="s">
        <v>600</v>
      </c>
      <c r="B4885" t="s">
        <v>592</v>
      </c>
      <c r="C4885" s="1" t="s">
        <v>404</v>
      </c>
      <c r="D4885" s="1" t="s">
        <v>1677</v>
      </c>
      <c r="E4885" s="2"/>
      <c r="F4885" s="3">
        <v>1</v>
      </c>
      <c r="G4885" s="2">
        <v>5</v>
      </c>
      <c r="H4885" s="3">
        <v>4</v>
      </c>
      <c r="I4885" s="69" t="str">
        <f>VLOOKUP(C4885,СПРАВОЧНИК!B:D,2,0)</f>
        <v>ЯПОНИЯ</v>
      </c>
      <c r="J4885" s="69" t="str">
        <f>VLOOKUP(C4885,СПРАВОЧНИК!B:D,3,0)</f>
        <v>ИНОМАРКИ</v>
      </c>
      <c r="K4885" s="69" t="str">
        <f>VLOOKUP(СВОД2023[[#This Row],[ФО]],СПРАВОЧНИК!H:P,2,0)</f>
        <v>Северо-Западный ФО</v>
      </c>
    </row>
    <row r="4886" spans="1:11" x14ac:dyDescent="0.2">
      <c r="A4886" t="s">
        <v>600</v>
      </c>
      <c r="B4886" t="s">
        <v>592</v>
      </c>
      <c r="C4886" s="1" t="s">
        <v>404</v>
      </c>
      <c r="D4886" s="1" t="s">
        <v>1678</v>
      </c>
      <c r="E4886" s="2"/>
      <c r="F4886" s="3">
        <v>1</v>
      </c>
      <c r="G4886" s="2">
        <v>4</v>
      </c>
      <c r="H4886" s="3">
        <v>10</v>
      </c>
      <c r="I4886" s="69" t="str">
        <f>VLOOKUP(C4886,СПРАВОЧНИК!B:D,2,0)</f>
        <v>ЯПОНИЯ</v>
      </c>
      <c r="J4886" s="69" t="str">
        <f>VLOOKUP(C4886,СПРАВОЧНИК!B:D,3,0)</f>
        <v>ИНОМАРКИ</v>
      </c>
      <c r="K4886" s="69" t="str">
        <f>VLOOKUP(СВОД2023[[#This Row],[ФО]],СПРАВОЧНИК!H:P,2,0)</f>
        <v>Северо-Западный ФО</v>
      </c>
    </row>
    <row r="4887" spans="1:11" x14ac:dyDescent="0.2">
      <c r="A4887" t="s">
        <v>600</v>
      </c>
      <c r="B4887" t="s">
        <v>592</v>
      </c>
      <c r="C4887" s="1" t="s">
        <v>404</v>
      </c>
      <c r="D4887" s="1" t="s">
        <v>1679</v>
      </c>
      <c r="E4887" s="2">
        <v>422</v>
      </c>
      <c r="F4887" s="3">
        <v>375</v>
      </c>
      <c r="G4887" s="2">
        <v>2226</v>
      </c>
      <c r="H4887" s="3">
        <v>1890</v>
      </c>
      <c r="I4887" s="69" t="str">
        <f>VLOOKUP(C4887,СПРАВОЧНИК!B:D,2,0)</f>
        <v>ЯПОНИЯ</v>
      </c>
      <c r="J4887" s="69" t="str">
        <f>VLOOKUP(C4887,СПРАВОЧНИК!B:D,3,0)</f>
        <v>ИНОМАРКИ</v>
      </c>
      <c r="K4887" s="69" t="str">
        <f>VLOOKUP(СВОД2023[[#This Row],[ФО]],СПРАВОЧНИК!H:P,2,0)</f>
        <v>Северо-Западный ФО</v>
      </c>
    </row>
    <row r="4888" spans="1:11" x14ac:dyDescent="0.2">
      <c r="A4888" t="s">
        <v>600</v>
      </c>
      <c r="B4888" t="s">
        <v>592</v>
      </c>
      <c r="C4888" s="1" t="s">
        <v>404</v>
      </c>
      <c r="D4888" s="1" t="s">
        <v>1680</v>
      </c>
      <c r="E4888" s="2"/>
      <c r="F4888" s="3">
        <v>2</v>
      </c>
      <c r="G4888" s="2">
        <v>6</v>
      </c>
      <c r="H4888" s="3">
        <v>7</v>
      </c>
      <c r="I4888" s="69" t="str">
        <f>VLOOKUP(C4888,СПРАВОЧНИК!B:D,2,0)</f>
        <v>ЯПОНИЯ</v>
      </c>
      <c r="J4888" s="69" t="str">
        <f>VLOOKUP(C4888,СПРАВОЧНИК!B:D,3,0)</f>
        <v>ИНОМАРКИ</v>
      </c>
      <c r="K4888" s="69" t="str">
        <f>VLOOKUP(СВОД2023[[#This Row],[ФО]],СПРАВОЧНИК!H:P,2,0)</f>
        <v>Северо-Западный ФО</v>
      </c>
    </row>
    <row r="4889" spans="1:11" x14ac:dyDescent="0.2">
      <c r="A4889" t="s">
        <v>600</v>
      </c>
      <c r="B4889" t="s">
        <v>592</v>
      </c>
      <c r="C4889" s="1" t="s">
        <v>404</v>
      </c>
      <c r="D4889" s="1" t="s">
        <v>1681</v>
      </c>
      <c r="E4889" s="2">
        <v>1</v>
      </c>
      <c r="F4889" s="3"/>
      <c r="G4889" s="2">
        <v>2</v>
      </c>
      <c r="H4889" s="3">
        <v>2</v>
      </c>
      <c r="I4889" s="69" t="str">
        <f>VLOOKUP(C4889,СПРАВОЧНИК!B:D,2,0)</f>
        <v>ЯПОНИЯ</v>
      </c>
      <c r="J4889" s="69" t="str">
        <f>VLOOKUP(C4889,СПРАВОЧНИК!B:D,3,0)</f>
        <v>ИНОМАРКИ</v>
      </c>
      <c r="K4889" s="69" t="str">
        <f>VLOOKUP(СВОД2023[[#This Row],[ФО]],СПРАВОЧНИК!H:P,2,0)</f>
        <v>Северо-Западный ФО</v>
      </c>
    </row>
    <row r="4890" spans="1:11" x14ac:dyDescent="0.2">
      <c r="A4890" t="s">
        <v>600</v>
      </c>
      <c r="B4890" t="s">
        <v>592</v>
      </c>
      <c r="C4890" s="1" t="s">
        <v>404</v>
      </c>
      <c r="D4890" s="1" t="s">
        <v>1682</v>
      </c>
      <c r="E4890" s="2">
        <v>1</v>
      </c>
      <c r="F4890" s="3"/>
      <c r="G4890" s="2">
        <v>2</v>
      </c>
      <c r="H4890" s="3"/>
      <c r="I4890" s="69" t="str">
        <f>VLOOKUP(C4890,СПРАВОЧНИК!B:D,2,0)</f>
        <v>ЯПОНИЯ</v>
      </c>
      <c r="J4890" s="69" t="str">
        <f>VLOOKUP(C4890,СПРАВОЧНИК!B:D,3,0)</f>
        <v>ИНОМАРКИ</v>
      </c>
      <c r="K4890" s="69" t="str">
        <f>VLOOKUP(СВОД2023[[#This Row],[ФО]],СПРАВОЧНИК!H:P,2,0)</f>
        <v>Северо-Западный ФО</v>
      </c>
    </row>
    <row r="4891" spans="1:11" x14ac:dyDescent="0.2">
      <c r="A4891" t="s">
        <v>600</v>
      </c>
      <c r="B4891" t="s">
        <v>592</v>
      </c>
      <c r="C4891" s="1" t="s">
        <v>404</v>
      </c>
      <c r="D4891" s="1" t="s">
        <v>408</v>
      </c>
      <c r="E4891" s="2">
        <v>5</v>
      </c>
      <c r="F4891" s="3">
        <v>5</v>
      </c>
      <c r="G4891" s="2">
        <v>28</v>
      </c>
      <c r="H4891" s="3">
        <v>21</v>
      </c>
      <c r="I4891" s="69" t="str">
        <f>VLOOKUP(C4891,СПРАВОЧНИК!B:D,2,0)</f>
        <v>ЯПОНИЯ</v>
      </c>
      <c r="J4891" s="69" t="str">
        <f>VLOOKUP(C4891,СПРАВОЧНИК!B:D,3,0)</f>
        <v>ИНОМАРКИ</v>
      </c>
      <c r="K4891" s="69" t="str">
        <f>VLOOKUP(СВОД2023[[#This Row],[ФО]],СПРАВОЧНИК!H:P,2,0)</f>
        <v>Северо-Западный ФО</v>
      </c>
    </row>
    <row r="4892" spans="1:11" x14ac:dyDescent="0.2">
      <c r="A4892" t="s">
        <v>600</v>
      </c>
      <c r="B4892" t="s">
        <v>592</v>
      </c>
      <c r="C4892" s="1" t="s">
        <v>404</v>
      </c>
      <c r="D4892" s="1" t="s">
        <v>1683</v>
      </c>
      <c r="E4892" s="2"/>
      <c r="F4892" s="3"/>
      <c r="G4892" s="2">
        <v>2</v>
      </c>
      <c r="H4892" s="3">
        <v>1</v>
      </c>
      <c r="I4892" s="69" t="str">
        <f>VLOOKUP(C4892,СПРАВОЧНИК!B:D,2,0)</f>
        <v>ЯПОНИЯ</v>
      </c>
      <c r="J4892" s="69" t="str">
        <f>VLOOKUP(C4892,СПРАВОЧНИК!B:D,3,0)</f>
        <v>ИНОМАРКИ</v>
      </c>
      <c r="K4892" s="69" t="str">
        <f>VLOOKUP(СВОД2023[[#This Row],[ФО]],СПРАВОЧНИК!H:P,2,0)</f>
        <v>Северо-Западный ФО</v>
      </c>
    </row>
    <row r="4893" spans="1:11" x14ac:dyDescent="0.2">
      <c r="A4893" t="s">
        <v>600</v>
      </c>
      <c r="B4893" t="s">
        <v>592</v>
      </c>
      <c r="C4893" s="1" t="s">
        <v>404</v>
      </c>
      <c r="D4893" s="1" t="s">
        <v>843</v>
      </c>
      <c r="E4893" s="2"/>
      <c r="F4893" s="3">
        <v>1</v>
      </c>
      <c r="G4893" s="2">
        <v>1</v>
      </c>
      <c r="H4893" s="3">
        <v>1</v>
      </c>
      <c r="I4893" s="69" t="str">
        <f>VLOOKUP(C4893,СПРАВОЧНИК!B:D,2,0)</f>
        <v>ЯПОНИЯ</v>
      </c>
      <c r="J4893" s="69" t="str">
        <f>VLOOKUP(C4893,СПРАВОЧНИК!B:D,3,0)</f>
        <v>ИНОМАРКИ</v>
      </c>
      <c r="K4893" s="69" t="str">
        <f>VLOOKUP(СВОД2023[[#This Row],[ФО]],СПРАВОЧНИК!H:P,2,0)</f>
        <v>Северо-Западный ФО</v>
      </c>
    </row>
    <row r="4894" spans="1:11" x14ac:dyDescent="0.2">
      <c r="A4894" t="s">
        <v>600</v>
      </c>
      <c r="B4894" t="s">
        <v>592</v>
      </c>
      <c r="C4894" s="1" t="s">
        <v>404</v>
      </c>
      <c r="D4894" s="1" t="s">
        <v>410</v>
      </c>
      <c r="E4894" s="2">
        <v>7</v>
      </c>
      <c r="F4894" s="3"/>
      <c r="G4894" s="2">
        <v>18</v>
      </c>
      <c r="H4894" s="3"/>
      <c r="I4894" s="69" t="str">
        <f>VLOOKUP(C4894,СПРАВОЧНИК!B:D,2,0)</f>
        <v>ЯПОНИЯ</v>
      </c>
      <c r="J4894" s="69" t="str">
        <f>VLOOKUP(C4894,СПРАВОЧНИК!B:D,3,0)</f>
        <v>ИНОМАРКИ</v>
      </c>
      <c r="K4894" s="69" t="str">
        <f>VLOOKUP(СВОД2023[[#This Row],[ФО]],СПРАВОЧНИК!H:P,2,0)</f>
        <v>Северо-Западный ФО</v>
      </c>
    </row>
    <row r="4895" spans="1:11" x14ac:dyDescent="0.2">
      <c r="A4895" t="s">
        <v>600</v>
      </c>
      <c r="B4895" t="s">
        <v>592</v>
      </c>
      <c r="C4895" s="1" t="s">
        <v>404</v>
      </c>
      <c r="D4895" s="1" t="s">
        <v>411</v>
      </c>
      <c r="E4895" s="2">
        <v>31</v>
      </c>
      <c r="F4895" s="3">
        <v>20</v>
      </c>
      <c r="G4895" s="2">
        <v>168</v>
      </c>
      <c r="H4895" s="3">
        <v>107</v>
      </c>
      <c r="I4895" s="69" t="str">
        <f>VLOOKUP(C4895,СПРАВОЧНИК!B:D,2,0)</f>
        <v>ЯПОНИЯ</v>
      </c>
      <c r="J4895" s="69" t="str">
        <f>VLOOKUP(C4895,СПРАВОЧНИК!B:D,3,0)</f>
        <v>ИНОМАРКИ</v>
      </c>
      <c r="K4895" s="69" t="str">
        <f>VLOOKUP(СВОД2023[[#This Row],[ФО]],СПРАВОЧНИК!H:P,2,0)</f>
        <v>Северо-Западный ФО</v>
      </c>
    </row>
    <row r="4896" spans="1:11" x14ac:dyDescent="0.2">
      <c r="A4896" t="s">
        <v>600</v>
      </c>
      <c r="B4896" t="s">
        <v>592</v>
      </c>
      <c r="C4896" s="1" t="s">
        <v>404</v>
      </c>
      <c r="D4896" s="1" t="s">
        <v>412</v>
      </c>
      <c r="E4896" s="2">
        <v>355</v>
      </c>
      <c r="F4896" s="3">
        <v>285</v>
      </c>
      <c r="G4896" s="2">
        <v>1936</v>
      </c>
      <c r="H4896" s="3">
        <v>1602</v>
      </c>
      <c r="I4896" s="69" t="str">
        <f>VLOOKUP(C4896,СПРАВОЧНИК!B:D,2,0)</f>
        <v>ЯПОНИЯ</v>
      </c>
      <c r="J4896" s="69" t="str">
        <f>VLOOKUP(C4896,СПРАВОЧНИК!B:D,3,0)</f>
        <v>ИНОМАРКИ</v>
      </c>
      <c r="K4896" s="69" t="str">
        <f>VLOOKUP(СВОД2023[[#This Row],[ФО]],СПРАВОЧНИК!H:P,2,0)</f>
        <v>Северо-Западный ФО</v>
      </c>
    </row>
    <row r="4897" spans="1:11" x14ac:dyDescent="0.2">
      <c r="A4897" t="s">
        <v>600</v>
      </c>
      <c r="B4897" t="s">
        <v>592</v>
      </c>
      <c r="C4897" s="1" t="s">
        <v>404</v>
      </c>
      <c r="D4897" s="1" t="s">
        <v>413</v>
      </c>
      <c r="E4897" s="2">
        <v>160</v>
      </c>
      <c r="F4897" s="3">
        <v>80</v>
      </c>
      <c r="G4897" s="2">
        <v>794</v>
      </c>
      <c r="H4897" s="3">
        <v>561</v>
      </c>
      <c r="I4897" s="69" t="str">
        <f>VLOOKUP(C4897,СПРАВОЧНИК!B:D,2,0)</f>
        <v>ЯПОНИЯ</v>
      </c>
      <c r="J4897" s="69" t="str">
        <f>VLOOKUP(C4897,СПРАВОЧНИК!B:D,3,0)</f>
        <v>ИНОМАРКИ</v>
      </c>
      <c r="K4897" s="69" t="str">
        <f>VLOOKUP(СВОД2023[[#This Row],[ФО]],СПРАВОЧНИК!H:P,2,0)</f>
        <v>Северо-Западный ФО</v>
      </c>
    </row>
    <row r="4898" spans="1:11" x14ac:dyDescent="0.2">
      <c r="A4898" t="s">
        <v>600</v>
      </c>
      <c r="B4898" t="s">
        <v>592</v>
      </c>
      <c r="C4898" s="1" t="s">
        <v>404</v>
      </c>
      <c r="D4898" s="1" t="s">
        <v>1684</v>
      </c>
      <c r="E4898" s="2">
        <v>8</v>
      </c>
      <c r="F4898" s="3">
        <v>1</v>
      </c>
      <c r="G4898" s="2">
        <v>21</v>
      </c>
      <c r="H4898" s="3">
        <v>17</v>
      </c>
      <c r="I4898" s="69" t="str">
        <f>VLOOKUP(C4898,СПРАВОЧНИК!B:D,2,0)</f>
        <v>ЯПОНИЯ</v>
      </c>
      <c r="J4898" s="69" t="str">
        <f>VLOOKUP(C4898,СПРАВОЧНИК!B:D,3,0)</f>
        <v>ИНОМАРКИ</v>
      </c>
      <c r="K4898" s="69" t="str">
        <f>VLOOKUP(СВОД2023[[#This Row],[ФО]],СПРАВОЧНИК!H:P,2,0)</f>
        <v>Северо-Западный ФО</v>
      </c>
    </row>
    <row r="4899" spans="1:11" x14ac:dyDescent="0.2">
      <c r="A4899" t="s">
        <v>600</v>
      </c>
      <c r="B4899" t="s">
        <v>592</v>
      </c>
      <c r="C4899" s="1" t="s">
        <v>404</v>
      </c>
      <c r="D4899" s="1" t="s">
        <v>1685</v>
      </c>
      <c r="E4899" s="2">
        <v>1</v>
      </c>
      <c r="F4899" s="3">
        <v>1</v>
      </c>
      <c r="G4899" s="2">
        <v>12</v>
      </c>
      <c r="H4899" s="3">
        <v>12</v>
      </c>
      <c r="I4899" s="69" t="str">
        <f>VLOOKUP(C4899,СПРАВОЧНИК!B:D,2,0)</f>
        <v>ЯПОНИЯ</v>
      </c>
      <c r="J4899" s="69" t="str">
        <f>VLOOKUP(C4899,СПРАВОЧНИК!B:D,3,0)</f>
        <v>ИНОМАРКИ</v>
      </c>
      <c r="K4899" s="69" t="str">
        <f>VLOOKUP(СВОД2023[[#This Row],[ФО]],СПРАВОЧНИК!H:P,2,0)</f>
        <v>Северо-Западный ФО</v>
      </c>
    </row>
    <row r="4900" spans="1:11" x14ac:dyDescent="0.2">
      <c r="A4900" t="s">
        <v>600</v>
      </c>
      <c r="B4900" t="s">
        <v>592</v>
      </c>
      <c r="C4900" s="1" t="s">
        <v>404</v>
      </c>
      <c r="D4900" s="1" t="s">
        <v>1686</v>
      </c>
      <c r="E4900" s="2">
        <v>11</v>
      </c>
      <c r="F4900" s="3">
        <v>1</v>
      </c>
      <c r="G4900" s="2">
        <v>43</v>
      </c>
      <c r="H4900" s="3">
        <v>28</v>
      </c>
      <c r="I4900" s="69" t="str">
        <f>VLOOKUP(C4900,СПРАВОЧНИК!B:D,2,0)</f>
        <v>ЯПОНИЯ</v>
      </c>
      <c r="J4900" s="69" t="str">
        <f>VLOOKUP(C4900,СПРАВОЧНИК!B:D,3,0)</f>
        <v>ИНОМАРКИ</v>
      </c>
      <c r="K4900" s="69" t="str">
        <f>VLOOKUP(СВОД2023[[#This Row],[ФО]],СПРАВОЧНИК!H:P,2,0)</f>
        <v>Северо-Западный ФО</v>
      </c>
    </row>
    <row r="4901" spans="1:11" x14ac:dyDescent="0.2">
      <c r="A4901" t="s">
        <v>600</v>
      </c>
      <c r="B4901" t="s">
        <v>592</v>
      </c>
      <c r="C4901" s="1" t="s">
        <v>404</v>
      </c>
      <c r="D4901" s="1" t="s">
        <v>414</v>
      </c>
      <c r="E4901" s="2">
        <v>103</v>
      </c>
      <c r="F4901" s="3">
        <v>100</v>
      </c>
      <c r="G4901" s="2">
        <v>635</v>
      </c>
      <c r="H4901" s="3">
        <v>544</v>
      </c>
      <c r="I4901" s="69" t="str">
        <f>VLOOKUP(C4901,СПРАВОЧНИК!B:D,2,0)</f>
        <v>ЯПОНИЯ</v>
      </c>
      <c r="J4901" s="69" t="str">
        <f>VLOOKUP(C4901,СПРАВОЧНИК!B:D,3,0)</f>
        <v>ИНОМАРКИ</v>
      </c>
      <c r="K4901" s="69" t="str">
        <f>VLOOKUP(СВОД2023[[#This Row],[ФО]],СПРАВОЧНИК!H:P,2,0)</f>
        <v>Северо-Западный ФО</v>
      </c>
    </row>
    <row r="4902" spans="1:11" x14ac:dyDescent="0.2">
      <c r="A4902" t="s">
        <v>600</v>
      </c>
      <c r="B4902" t="s">
        <v>592</v>
      </c>
      <c r="C4902" s="1" t="s">
        <v>404</v>
      </c>
      <c r="D4902" s="1" t="s">
        <v>415</v>
      </c>
      <c r="E4902" s="2">
        <v>1</v>
      </c>
      <c r="F4902" s="3">
        <v>2</v>
      </c>
      <c r="G4902" s="2">
        <v>9</v>
      </c>
      <c r="H4902" s="3">
        <v>15</v>
      </c>
      <c r="I4902" s="69" t="str">
        <f>VLOOKUP(C4902,СПРАВОЧНИК!B:D,2,0)</f>
        <v>ЯПОНИЯ</v>
      </c>
      <c r="J4902" s="69" t="str">
        <f>VLOOKUP(C4902,СПРАВОЧНИК!B:D,3,0)</f>
        <v>ИНОМАРКИ</v>
      </c>
      <c r="K4902" s="69" t="str">
        <f>VLOOKUP(СВОД2023[[#This Row],[ФО]],СПРАВОЧНИК!H:P,2,0)</f>
        <v>Северо-Западный ФО</v>
      </c>
    </row>
    <row r="4903" spans="1:11" x14ac:dyDescent="0.2">
      <c r="A4903" t="s">
        <v>600</v>
      </c>
      <c r="B4903" t="s">
        <v>592</v>
      </c>
      <c r="C4903" s="1" t="s">
        <v>404</v>
      </c>
      <c r="D4903" s="1" t="s">
        <v>1687</v>
      </c>
      <c r="E4903" s="2"/>
      <c r="F4903" s="3"/>
      <c r="G4903" s="2">
        <v>1</v>
      </c>
      <c r="H4903" s="3">
        <v>2</v>
      </c>
      <c r="I4903" s="69" t="str">
        <f>VLOOKUP(C4903,СПРАВОЧНИК!B:D,2,0)</f>
        <v>ЯПОНИЯ</v>
      </c>
      <c r="J4903" s="69" t="str">
        <f>VLOOKUP(C4903,СПРАВОЧНИК!B:D,3,0)</f>
        <v>ИНОМАРКИ</v>
      </c>
      <c r="K4903" s="69" t="str">
        <f>VLOOKUP(СВОД2023[[#This Row],[ФО]],СПРАВОЧНИК!H:P,2,0)</f>
        <v>Северо-Западный ФО</v>
      </c>
    </row>
    <row r="4904" spans="1:11" x14ac:dyDescent="0.2">
      <c r="A4904" t="s">
        <v>600</v>
      </c>
      <c r="B4904" t="s">
        <v>592</v>
      </c>
      <c r="C4904" s="1" t="s">
        <v>404</v>
      </c>
      <c r="D4904" s="1" t="s">
        <v>1688</v>
      </c>
      <c r="E4904" s="2">
        <v>1</v>
      </c>
      <c r="F4904" s="3">
        <v>2</v>
      </c>
      <c r="G4904" s="2">
        <v>14</v>
      </c>
      <c r="H4904" s="3">
        <v>9</v>
      </c>
      <c r="I4904" s="69" t="str">
        <f>VLOOKUP(C4904,СПРАВОЧНИК!B:D,2,0)</f>
        <v>ЯПОНИЯ</v>
      </c>
      <c r="J4904" s="69" t="str">
        <f>VLOOKUP(C4904,СПРАВОЧНИК!B:D,3,0)</f>
        <v>ИНОМАРКИ</v>
      </c>
      <c r="K4904" s="69" t="str">
        <f>VLOOKUP(СВОД2023[[#This Row],[ФО]],СПРАВОЧНИК!H:P,2,0)</f>
        <v>Северо-Западный ФО</v>
      </c>
    </row>
    <row r="4905" spans="1:11" x14ac:dyDescent="0.2">
      <c r="A4905" t="s">
        <v>600</v>
      </c>
      <c r="B4905" t="s">
        <v>592</v>
      </c>
      <c r="C4905" s="1" t="s">
        <v>404</v>
      </c>
      <c r="D4905" s="1" t="s">
        <v>1689</v>
      </c>
      <c r="E4905" s="2">
        <v>6</v>
      </c>
      <c r="F4905" s="3">
        <v>10</v>
      </c>
      <c r="G4905" s="2">
        <v>21</v>
      </c>
      <c r="H4905" s="3">
        <v>32</v>
      </c>
      <c r="I4905" s="69" t="str">
        <f>VLOOKUP(C4905,СПРАВОЧНИК!B:D,2,0)</f>
        <v>ЯПОНИЯ</v>
      </c>
      <c r="J4905" s="69" t="str">
        <f>VLOOKUP(C4905,СПРАВОЧНИК!B:D,3,0)</f>
        <v>ИНОМАРКИ</v>
      </c>
      <c r="K4905" s="69" t="str">
        <f>VLOOKUP(СВОД2023[[#This Row],[ФО]],СПРАВОЧНИК!H:P,2,0)</f>
        <v>Северо-Западный ФО</v>
      </c>
    </row>
    <row r="4906" spans="1:11" x14ac:dyDescent="0.2">
      <c r="A4906" t="s">
        <v>600</v>
      </c>
      <c r="B4906" t="s">
        <v>592</v>
      </c>
      <c r="C4906" s="1" t="s">
        <v>404</v>
      </c>
      <c r="D4906" s="1" t="s">
        <v>1690</v>
      </c>
      <c r="E4906" s="2">
        <v>18</v>
      </c>
      <c r="F4906" s="3">
        <v>12</v>
      </c>
      <c r="G4906" s="2">
        <v>94</v>
      </c>
      <c r="H4906" s="3">
        <v>90</v>
      </c>
      <c r="I4906" s="69" t="str">
        <f>VLOOKUP(C4906,СПРАВОЧНИК!B:D,2,0)</f>
        <v>ЯПОНИЯ</v>
      </c>
      <c r="J4906" s="69" t="str">
        <f>VLOOKUP(C4906,СПРАВОЧНИК!B:D,3,0)</f>
        <v>ИНОМАРКИ</v>
      </c>
      <c r="K4906" s="69" t="str">
        <f>VLOOKUP(СВОД2023[[#This Row],[ФО]],СПРАВОЧНИК!H:P,2,0)</f>
        <v>Северо-Западный ФО</v>
      </c>
    </row>
    <row r="4907" spans="1:11" x14ac:dyDescent="0.2">
      <c r="A4907" t="s">
        <v>600</v>
      </c>
      <c r="B4907" t="s">
        <v>592</v>
      </c>
      <c r="C4907" s="1" t="s">
        <v>404</v>
      </c>
      <c r="D4907" s="1" t="s">
        <v>1691</v>
      </c>
      <c r="E4907" s="2">
        <v>10</v>
      </c>
      <c r="F4907" s="3">
        <v>7</v>
      </c>
      <c r="G4907" s="2">
        <v>41</v>
      </c>
      <c r="H4907" s="3">
        <v>61</v>
      </c>
      <c r="I4907" s="69" t="str">
        <f>VLOOKUP(C4907,СПРАВОЧНИК!B:D,2,0)</f>
        <v>ЯПОНИЯ</v>
      </c>
      <c r="J4907" s="69" t="str">
        <f>VLOOKUP(C4907,СПРАВОЧНИК!B:D,3,0)</f>
        <v>ИНОМАРКИ</v>
      </c>
      <c r="K4907" s="69" t="str">
        <f>VLOOKUP(СВОД2023[[#This Row],[ФО]],СПРАВОЧНИК!H:P,2,0)</f>
        <v>Северо-Западный ФО</v>
      </c>
    </row>
    <row r="4908" spans="1:11" x14ac:dyDescent="0.2">
      <c r="A4908" t="s">
        <v>600</v>
      </c>
      <c r="B4908" t="s">
        <v>592</v>
      </c>
      <c r="C4908" s="1" t="s">
        <v>404</v>
      </c>
      <c r="D4908" s="1" t="s">
        <v>1693</v>
      </c>
      <c r="E4908" s="2"/>
      <c r="F4908" s="3">
        <v>1</v>
      </c>
      <c r="G4908" s="2"/>
      <c r="H4908" s="3">
        <v>1</v>
      </c>
      <c r="I4908" s="69" t="str">
        <f>VLOOKUP(C4908,СПРАВОЧНИК!B:D,2,0)</f>
        <v>ЯПОНИЯ</v>
      </c>
      <c r="J4908" s="69" t="str">
        <f>VLOOKUP(C4908,СПРАВОЧНИК!B:D,3,0)</f>
        <v>ИНОМАРКИ</v>
      </c>
      <c r="K4908" s="69" t="str">
        <f>VLOOKUP(СВОД2023[[#This Row],[ФО]],СПРАВОЧНИК!H:P,2,0)</f>
        <v>Северо-Западный ФО</v>
      </c>
    </row>
    <row r="4909" spans="1:11" x14ac:dyDescent="0.2">
      <c r="A4909" t="s">
        <v>600</v>
      </c>
      <c r="B4909" t="s">
        <v>592</v>
      </c>
      <c r="C4909" s="1" t="s">
        <v>418</v>
      </c>
      <c r="D4909" s="1" t="s">
        <v>1698</v>
      </c>
      <c r="E4909" s="2">
        <v>212</v>
      </c>
      <c r="F4909" s="3">
        <v>183</v>
      </c>
      <c r="G4909" s="2">
        <v>1144</v>
      </c>
      <c r="H4909" s="3">
        <v>958</v>
      </c>
      <c r="I4909" s="69" t="str">
        <f>VLOOKUP(C4909,СПРАВОЧНИК!B:D,2,0)</f>
        <v>ЯПОНИЯ</v>
      </c>
      <c r="J4909" s="69" t="str">
        <f>VLOOKUP(C4909,СПРАВОЧНИК!B:D,3,0)</f>
        <v>ИНОМАРКИ</v>
      </c>
      <c r="K4909" s="69" t="str">
        <f>VLOOKUP(СВОД2023[[#This Row],[ФО]],СПРАВОЧНИК!H:P,2,0)</f>
        <v>Северо-Западный ФО</v>
      </c>
    </row>
    <row r="4910" spans="1:11" x14ac:dyDescent="0.2">
      <c r="A4910" t="s">
        <v>600</v>
      </c>
      <c r="B4910" t="s">
        <v>592</v>
      </c>
      <c r="C4910" s="1" t="s">
        <v>418</v>
      </c>
      <c r="D4910" s="1" t="s">
        <v>1699</v>
      </c>
      <c r="E4910" s="2">
        <v>116</v>
      </c>
      <c r="F4910" s="3">
        <v>101</v>
      </c>
      <c r="G4910" s="2">
        <v>591</v>
      </c>
      <c r="H4910" s="3">
        <v>511</v>
      </c>
      <c r="I4910" s="69" t="str">
        <f>VLOOKUP(C4910,СПРАВОЧНИК!B:D,2,0)</f>
        <v>ЯПОНИЯ</v>
      </c>
      <c r="J4910" s="69" t="str">
        <f>VLOOKUP(C4910,СПРАВОЧНИК!B:D,3,0)</f>
        <v>ИНОМАРКИ</v>
      </c>
      <c r="K4910" s="69" t="str">
        <f>VLOOKUP(СВОД2023[[#This Row],[ФО]],СПРАВОЧНИК!H:P,2,0)</f>
        <v>Северо-Западный ФО</v>
      </c>
    </row>
    <row r="4911" spans="1:11" x14ac:dyDescent="0.2">
      <c r="A4911" t="s">
        <v>600</v>
      </c>
      <c r="B4911" t="s">
        <v>592</v>
      </c>
      <c r="C4911" s="1" t="s">
        <v>418</v>
      </c>
      <c r="D4911" s="1" t="s">
        <v>1700</v>
      </c>
      <c r="E4911" s="2">
        <v>8</v>
      </c>
      <c r="F4911" s="3">
        <v>4</v>
      </c>
      <c r="G4911" s="2">
        <v>29</v>
      </c>
      <c r="H4911" s="3">
        <v>28</v>
      </c>
      <c r="I4911" s="69" t="str">
        <f>VLOOKUP(C4911,СПРАВОЧНИК!B:D,2,0)</f>
        <v>ЯПОНИЯ</v>
      </c>
      <c r="J4911" s="69" t="str">
        <f>VLOOKUP(C4911,СПРАВОЧНИК!B:D,3,0)</f>
        <v>ИНОМАРКИ</v>
      </c>
      <c r="K4911" s="69" t="str">
        <f>VLOOKUP(СВОД2023[[#This Row],[ФО]],СПРАВОЧНИК!H:P,2,0)</f>
        <v>Северо-Западный ФО</v>
      </c>
    </row>
    <row r="4912" spans="1:11" x14ac:dyDescent="0.2">
      <c r="A4912" t="s">
        <v>600</v>
      </c>
      <c r="B4912" t="s">
        <v>592</v>
      </c>
      <c r="C4912" s="1" t="s">
        <v>418</v>
      </c>
      <c r="D4912" s="1" t="s">
        <v>419</v>
      </c>
      <c r="E4912" s="2">
        <v>4</v>
      </c>
      <c r="F4912" s="3">
        <v>1</v>
      </c>
      <c r="G4912" s="2">
        <v>12</v>
      </c>
      <c r="H4912" s="3">
        <v>2</v>
      </c>
      <c r="I4912" s="69" t="str">
        <f>VLOOKUP(C4912,СПРАВОЧНИК!B:D,2,0)</f>
        <v>ЯПОНИЯ</v>
      </c>
      <c r="J4912" s="69" t="str">
        <f>VLOOKUP(C4912,СПРАВОЧНИК!B:D,3,0)</f>
        <v>ИНОМАРКИ</v>
      </c>
      <c r="K4912" s="69" t="str">
        <f>VLOOKUP(СВОД2023[[#This Row],[ФО]],СПРАВОЧНИК!H:P,2,0)</f>
        <v>Северо-Западный ФО</v>
      </c>
    </row>
    <row r="4913" spans="1:11" x14ac:dyDescent="0.2">
      <c r="A4913" t="s">
        <v>600</v>
      </c>
      <c r="B4913" t="s">
        <v>592</v>
      </c>
      <c r="C4913" s="1" t="s">
        <v>418</v>
      </c>
      <c r="D4913" s="1" t="s">
        <v>1701</v>
      </c>
      <c r="E4913" s="2"/>
      <c r="F4913" s="3"/>
      <c r="G4913" s="2">
        <v>2</v>
      </c>
      <c r="H4913" s="3">
        <v>4</v>
      </c>
      <c r="I4913" s="69" t="str">
        <f>VLOOKUP(C4913,СПРАВОЧНИК!B:D,2,0)</f>
        <v>ЯПОНИЯ</v>
      </c>
      <c r="J4913" s="69" t="str">
        <f>VLOOKUP(C4913,СПРАВОЧНИК!B:D,3,0)</f>
        <v>ИНОМАРКИ</v>
      </c>
      <c r="K4913" s="69" t="str">
        <f>VLOOKUP(СВОД2023[[#This Row],[ФО]],СПРАВОЧНИК!H:P,2,0)</f>
        <v>Северо-Западный ФО</v>
      </c>
    </row>
    <row r="4914" spans="1:11" x14ac:dyDescent="0.2">
      <c r="A4914" t="s">
        <v>600</v>
      </c>
      <c r="B4914" t="s">
        <v>592</v>
      </c>
      <c r="C4914" s="1" t="s">
        <v>418</v>
      </c>
      <c r="D4914" s="1" t="s">
        <v>1702</v>
      </c>
      <c r="E4914" s="2"/>
      <c r="F4914" s="3">
        <v>1</v>
      </c>
      <c r="G4914" s="2">
        <v>8</v>
      </c>
      <c r="H4914" s="3">
        <v>6</v>
      </c>
      <c r="I4914" s="69" t="str">
        <f>VLOOKUP(C4914,СПРАВОЧНИК!B:D,2,0)</f>
        <v>ЯПОНИЯ</v>
      </c>
      <c r="J4914" s="69" t="str">
        <f>VLOOKUP(C4914,СПРАВОЧНИК!B:D,3,0)</f>
        <v>ИНОМАРКИ</v>
      </c>
      <c r="K4914" s="69" t="str">
        <f>VLOOKUP(СВОД2023[[#This Row],[ФО]],СПРАВОЧНИК!H:P,2,0)</f>
        <v>Северо-Западный ФО</v>
      </c>
    </row>
    <row r="4915" spans="1:11" x14ac:dyDescent="0.2">
      <c r="A4915" t="s">
        <v>600</v>
      </c>
      <c r="B4915" t="s">
        <v>592</v>
      </c>
      <c r="C4915" s="1" t="s">
        <v>418</v>
      </c>
      <c r="D4915" s="1" t="s">
        <v>1703</v>
      </c>
      <c r="E4915" s="2"/>
      <c r="F4915" s="3">
        <v>3</v>
      </c>
      <c r="G4915" s="2">
        <v>5</v>
      </c>
      <c r="H4915" s="3">
        <v>8</v>
      </c>
      <c r="I4915" s="69" t="str">
        <f>VLOOKUP(C4915,СПРАВОЧНИК!B:D,2,0)</f>
        <v>ЯПОНИЯ</v>
      </c>
      <c r="J4915" s="69" t="str">
        <f>VLOOKUP(C4915,СПРАВОЧНИК!B:D,3,0)</f>
        <v>ИНОМАРКИ</v>
      </c>
      <c r="K4915" s="69" t="str">
        <f>VLOOKUP(СВОД2023[[#This Row],[ФО]],СПРАВОЧНИК!H:P,2,0)</f>
        <v>Северо-Западный ФО</v>
      </c>
    </row>
    <row r="4916" spans="1:11" x14ac:dyDescent="0.2">
      <c r="A4916" t="s">
        <v>600</v>
      </c>
      <c r="B4916" t="s">
        <v>592</v>
      </c>
      <c r="C4916" s="1" t="s">
        <v>418</v>
      </c>
      <c r="D4916" s="1" t="s">
        <v>1704</v>
      </c>
      <c r="E4916" s="2">
        <v>3</v>
      </c>
      <c r="F4916" s="3">
        <v>2</v>
      </c>
      <c r="G4916" s="2">
        <v>19</v>
      </c>
      <c r="H4916" s="3">
        <v>8</v>
      </c>
      <c r="I4916" s="69" t="str">
        <f>VLOOKUP(C4916,СПРАВОЧНИК!B:D,2,0)</f>
        <v>ЯПОНИЯ</v>
      </c>
      <c r="J4916" s="69" t="str">
        <f>VLOOKUP(C4916,СПРАВОЧНИК!B:D,3,0)</f>
        <v>ИНОМАРКИ</v>
      </c>
      <c r="K4916" s="69" t="str">
        <f>VLOOKUP(СВОД2023[[#This Row],[ФО]],СПРАВОЧНИК!H:P,2,0)</f>
        <v>Северо-Западный ФО</v>
      </c>
    </row>
    <row r="4917" spans="1:11" x14ac:dyDescent="0.2">
      <c r="A4917" t="s">
        <v>600</v>
      </c>
      <c r="B4917" t="s">
        <v>592</v>
      </c>
      <c r="C4917" s="1" t="s">
        <v>418</v>
      </c>
      <c r="D4917" s="1" t="s">
        <v>1706</v>
      </c>
      <c r="E4917" s="2"/>
      <c r="F4917" s="3">
        <v>4</v>
      </c>
      <c r="G4917" s="2">
        <v>8</v>
      </c>
      <c r="H4917" s="3">
        <v>9</v>
      </c>
      <c r="I4917" s="69" t="str">
        <f>VLOOKUP(C4917,СПРАВОЧНИК!B:D,2,0)</f>
        <v>ЯПОНИЯ</v>
      </c>
      <c r="J4917" s="69" t="str">
        <f>VLOOKUP(C4917,СПРАВОЧНИК!B:D,3,0)</f>
        <v>ИНОМАРКИ</v>
      </c>
      <c r="K4917" s="69" t="str">
        <f>VLOOKUP(СВОД2023[[#This Row],[ФО]],СПРАВОЧНИК!H:P,2,0)</f>
        <v>Северо-Западный ФО</v>
      </c>
    </row>
    <row r="4918" spans="1:11" x14ac:dyDescent="0.2">
      <c r="A4918" t="s">
        <v>600</v>
      </c>
      <c r="B4918" t="s">
        <v>592</v>
      </c>
      <c r="C4918" s="1" t="s">
        <v>418</v>
      </c>
      <c r="D4918" s="1" t="s">
        <v>1707</v>
      </c>
      <c r="E4918" s="2">
        <v>2</v>
      </c>
      <c r="F4918" s="3">
        <v>3</v>
      </c>
      <c r="G4918" s="2">
        <v>10</v>
      </c>
      <c r="H4918" s="3">
        <v>13</v>
      </c>
      <c r="I4918" s="69" t="str">
        <f>VLOOKUP(C4918,СПРАВОЧНИК!B:D,2,0)</f>
        <v>ЯПОНИЯ</v>
      </c>
      <c r="J4918" s="69" t="str">
        <f>VLOOKUP(C4918,СПРАВОЧНИК!B:D,3,0)</f>
        <v>ИНОМАРКИ</v>
      </c>
      <c r="K4918" s="69" t="str">
        <f>VLOOKUP(СВОД2023[[#This Row],[ФО]],СПРАВОЧНИК!H:P,2,0)</f>
        <v>Северо-Западный ФО</v>
      </c>
    </row>
    <row r="4919" spans="1:11" x14ac:dyDescent="0.2">
      <c r="A4919" t="s">
        <v>600</v>
      </c>
      <c r="B4919" t="s">
        <v>592</v>
      </c>
      <c r="C4919" s="1" t="s">
        <v>418</v>
      </c>
      <c r="D4919" s="1" t="s">
        <v>1708</v>
      </c>
      <c r="E4919" s="2"/>
      <c r="F4919" s="3"/>
      <c r="G4919" s="2">
        <v>1</v>
      </c>
      <c r="H4919" s="3"/>
      <c r="I4919" s="69" t="str">
        <f>VLOOKUP(C4919,СПРАВОЧНИК!B:D,2,0)</f>
        <v>ЯПОНИЯ</v>
      </c>
      <c r="J4919" s="69" t="str">
        <f>VLOOKUP(C4919,СПРАВОЧНИК!B:D,3,0)</f>
        <v>ИНОМАРКИ</v>
      </c>
      <c r="K4919" s="69" t="str">
        <f>VLOOKUP(СВОД2023[[#This Row],[ФО]],СПРАВОЧНИК!H:P,2,0)</f>
        <v>Северо-Западный ФО</v>
      </c>
    </row>
    <row r="4920" spans="1:11" x14ac:dyDescent="0.2">
      <c r="A4920" t="s">
        <v>600</v>
      </c>
      <c r="B4920" t="s">
        <v>592</v>
      </c>
      <c r="C4920" s="1" t="s">
        <v>418</v>
      </c>
      <c r="D4920" s="1" t="s">
        <v>1710</v>
      </c>
      <c r="E4920" s="2">
        <v>5</v>
      </c>
      <c r="F4920" s="3">
        <v>10</v>
      </c>
      <c r="G4920" s="2">
        <v>37</v>
      </c>
      <c r="H4920" s="3">
        <v>37</v>
      </c>
      <c r="I4920" s="69" t="str">
        <f>VLOOKUP(C4920,СПРАВОЧНИК!B:D,2,0)</f>
        <v>ЯПОНИЯ</v>
      </c>
      <c r="J4920" s="69" t="str">
        <f>VLOOKUP(C4920,СПРАВОЧНИК!B:D,3,0)</f>
        <v>ИНОМАРКИ</v>
      </c>
      <c r="K4920" s="69" t="str">
        <f>VLOOKUP(СВОД2023[[#This Row],[ФО]],СПРАВОЧНИК!H:P,2,0)</f>
        <v>Северо-Западный ФО</v>
      </c>
    </row>
    <row r="4921" spans="1:11" x14ac:dyDescent="0.2">
      <c r="A4921" t="s">
        <v>600</v>
      </c>
      <c r="B4921" t="s">
        <v>592</v>
      </c>
      <c r="C4921" s="1" t="s">
        <v>418</v>
      </c>
      <c r="D4921" s="1" t="s">
        <v>1403</v>
      </c>
      <c r="E4921" s="2"/>
      <c r="F4921" s="3">
        <v>1</v>
      </c>
      <c r="G4921" s="2">
        <v>2</v>
      </c>
      <c r="H4921" s="3">
        <v>2</v>
      </c>
      <c r="I4921" s="69" t="str">
        <f>VLOOKUP(C4921,СПРАВОЧНИК!B:D,2,0)</f>
        <v>ЯПОНИЯ</v>
      </c>
      <c r="J4921" s="69" t="str">
        <f>VLOOKUP(C4921,СПРАВОЧНИК!B:D,3,0)</f>
        <v>ИНОМАРКИ</v>
      </c>
      <c r="K4921" s="69" t="str">
        <f>VLOOKUP(СВОД2023[[#This Row],[ФО]],СПРАВОЧНИК!H:P,2,0)</f>
        <v>Северо-Западный ФО</v>
      </c>
    </row>
    <row r="4922" spans="1:11" x14ac:dyDescent="0.2">
      <c r="A4922" t="s">
        <v>600</v>
      </c>
      <c r="B4922" t="s">
        <v>592</v>
      </c>
      <c r="C4922" s="1" t="s">
        <v>418</v>
      </c>
      <c r="D4922" s="1" t="s">
        <v>420</v>
      </c>
      <c r="E4922" s="2">
        <v>9</v>
      </c>
      <c r="F4922" s="3"/>
      <c r="G4922" s="2">
        <v>35</v>
      </c>
      <c r="H4922" s="3">
        <v>15</v>
      </c>
      <c r="I4922" s="69" t="str">
        <f>VLOOKUP(C4922,СПРАВОЧНИК!B:D,2,0)</f>
        <v>ЯПОНИЯ</v>
      </c>
      <c r="J4922" s="69" t="str">
        <f>VLOOKUP(C4922,СПРАВОЧНИК!B:D,3,0)</f>
        <v>ИНОМАРКИ</v>
      </c>
      <c r="K4922" s="69" t="str">
        <f>VLOOKUP(СВОД2023[[#This Row],[ФО]],СПРАВОЧНИК!H:P,2,0)</f>
        <v>Северо-Западный ФО</v>
      </c>
    </row>
    <row r="4923" spans="1:11" x14ac:dyDescent="0.2">
      <c r="A4923" t="s">
        <v>600</v>
      </c>
      <c r="B4923" t="s">
        <v>592</v>
      </c>
      <c r="C4923" s="1" t="s">
        <v>418</v>
      </c>
      <c r="D4923" s="1" t="s">
        <v>1711</v>
      </c>
      <c r="E4923" s="2"/>
      <c r="F4923" s="3"/>
      <c r="G4923" s="2"/>
      <c r="H4923" s="3">
        <v>1</v>
      </c>
      <c r="I4923" s="69" t="str">
        <f>VLOOKUP(C4923,СПРАВОЧНИК!B:D,2,0)</f>
        <v>ЯПОНИЯ</v>
      </c>
      <c r="J4923" s="69" t="str">
        <f>VLOOKUP(C4923,СПРАВОЧНИК!B:D,3,0)</f>
        <v>ИНОМАРКИ</v>
      </c>
      <c r="K4923" s="69" t="str">
        <f>VLOOKUP(СВОД2023[[#This Row],[ФО]],СПРАВОЧНИК!H:P,2,0)</f>
        <v>Северо-Западный ФО</v>
      </c>
    </row>
    <row r="4924" spans="1:11" x14ac:dyDescent="0.2">
      <c r="A4924" t="s">
        <v>600</v>
      </c>
      <c r="B4924" t="s">
        <v>592</v>
      </c>
      <c r="C4924" s="1" t="s">
        <v>418</v>
      </c>
      <c r="D4924" s="1" t="s">
        <v>1712</v>
      </c>
      <c r="E4924" s="2">
        <v>4</v>
      </c>
      <c r="F4924" s="3">
        <v>2</v>
      </c>
      <c r="G4924" s="2">
        <v>20</v>
      </c>
      <c r="H4924" s="3">
        <v>5</v>
      </c>
      <c r="I4924" s="69" t="str">
        <f>VLOOKUP(C4924,СПРАВОЧНИК!B:D,2,0)</f>
        <v>ЯПОНИЯ</v>
      </c>
      <c r="J4924" s="69" t="str">
        <f>VLOOKUP(C4924,СПРАВОЧНИК!B:D,3,0)</f>
        <v>ИНОМАРКИ</v>
      </c>
      <c r="K4924" s="69" t="str">
        <f>VLOOKUP(СВОД2023[[#This Row],[ФО]],СПРАВОЧНИК!H:P,2,0)</f>
        <v>Северо-Западный ФО</v>
      </c>
    </row>
    <row r="4925" spans="1:11" x14ac:dyDescent="0.2">
      <c r="A4925" t="s">
        <v>600</v>
      </c>
      <c r="B4925" t="s">
        <v>592</v>
      </c>
      <c r="C4925" s="1" t="s">
        <v>418</v>
      </c>
      <c r="D4925" s="1" t="s">
        <v>1713</v>
      </c>
      <c r="E4925" s="2"/>
      <c r="F4925" s="3"/>
      <c r="G4925" s="2">
        <v>1</v>
      </c>
      <c r="H4925" s="3">
        <v>1</v>
      </c>
      <c r="I4925" s="69" t="str">
        <f>VLOOKUP(C4925,СПРАВОЧНИК!B:D,2,0)</f>
        <v>ЯПОНИЯ</v>
      </c>
      <c r="J4925" s="69" t="str">
        <f>VLOOKUP(C4925,СПРАВОЧНИК!B:D,3,0)</f>
        <v>ИНОМАРКИ</v>
      </c>
      <c r="K4925" s="69" t="str">
        <f>VLOOKUP(СВОД2023[[#This Row],[ФО]],СПРАВОЧНИК!H:P,2,0)</f>
        <v>Северо-Западный ФО</v>
      </c>
    </row>
    <row r="4926" spans="1:11" x14ac:dyDescent="0.2">
      <c r="A4926" t="s">
        <v>600</v>
      </c>
      <c r="B4926" t="s">
        <v>592</v>
      </c>
      <c r="C4926" s="1" t="s">
        <v>418</v>
      </c>
      <c r="D4926" s="1" t="s">
        <v>1715</v>
      </c>
      <c r="E4926" s="2"/>
      <c r="F4926" s="3"/>
      <c r="G4926" s="2">
        <v>1</v>
      </c>
      <c r="H4926" s="3"/>
      <c r="I4926" s="69" t="str">
        <f>VLOOKUP(C4926,СПРАВОЧНИК!B:D,2,0)</f>
        <v>ЯПОНИЯ</v>
      </c>
      <c r="J4926" s="69" t="str">
        <f>VLOOKUP(C4926,СПРАВОЧНИК!B:D,3,0)</f>
        <v>ИНОМАРКИ</v>
      </c>
      <c r="K4926" s="69" t="str">
        <f>VLOOKUP(СВОД2023[[#This Row],[ФО]],СПРАВОЧНИК!H:P,2,0)</f>
        <v>Северо-Западный ФО</v>
      </c>
    </row>
    <row r="4927" spans="1:11" x14ac:dyDescent="0.2">
      <c r="A4927" t="s">
        <v>600</v>
      </c>
      <c r="B4927" t="s">
        <v>592</v>
      </c>
      <c r="C4927" s="1" t="s">
        <v>418</v>
      </c>
      <c r="D4927" s="1" t="s">
        <v>1716</v>
      </c>
      <c r="E4927" s="2"/>
      <c r="F4927" s="3">
        <v>1</v>
      </c>
      <c r="G4927" s="2">
        <v>4</v>
      </c>
      <c r="H4927" s="3">
        <v>7</v>
      </c>
      <c r="I4927" s="69" t="str">
        <f>VLOOKUP(C4927,СПРАВОЧНИК!B:D,2,0)</f>
        <v>ЯПОНИЯ</v>
      </c>
      <c r="J4927" s="69" t="str">
        <f>VLOOKUP(C4927,СПРАВОЧНИК!B:D,3,0)</f>
        <v>ИНОМАРКИ</v>
      </c>
      <c r="K4927" s="69" t="str">
        <f>VLOOKUP(СВОД2023[[#This Row],[ФО]],СПРАВОЧНИК!H:P,2,0)</f>
        <v>Северо-Западный ФО</v>
      </c>
    </row>
    <row r="4928" spans="1:11" x14ac:dyDescent="0.2">
      <c r="A4928" t="s">
        <v>600</v>
      </c>
      <c r="B4928" t="s">
        <v>592</v>
      </c>
      <c r="C4928" s="1" t="s">
        <v>418</v>
      </c>
      <c r="D4928" s="1" t="s">
        <v>421</v>
      </c>
      <c r="E4928" s="2"/>
      <c r="F4928" s="3"/>
      <c r="G4928" s="2">
        <v>3</v>
      </c>
      <c r="H4928" s="3">
        <v>5</v>
      </c>
      <c r="I4928" s="69" t="str">
        <f>VLOOKUP(C4928,СПРАВОЧНИК!B:D,2,0)</f>
        <v>ЯПОНИЯ</v>
      </c>
      <c r="J4928" s="69" t="str">
        <f>VLOOKUP(C4928,СПРАВОЧНИК!B:D,3,0)</f>
        <v>ИНОМАРКИ</v>
      </c>
      <c r="K4928" s="69" t="str">
        <f>VLOOKUP(СВОД2023[[#This Row],[ФО]],СПРАВОЧНИК!H:P,2,0)</f>
        <v>Северо-Западный ФО</v>
      </c>
    </row>
    <row r="4929" spans="1:11" x14ac:dyDescent="0.2">
      <c r="A4929" t="s">
        <v>600</v>
      </c>
      <c r="B4929" t="s">
        <v>592</v>
      </c>
      <c r="C4929" s="1" t="s">
        <v>418</v>
      </c>
      <c r="D4929" s="1" t="s">
        <v>1717</v>
      </c>
      <c r="E4929" s="2"/>
      <c r="F4929" s="3"/>
      <c r="G4929" s="2">
        <v>3</v>
      </c>
      <c r="H4929" s="3"/>
      <c r="I4929" s="69" t="str">
        <f>VLOOKUP(C4929,СПРАВОЧНИК!B:D,2,0)</f>
        <v>ЯПОНИЯ</v>
      </c>
      <c r="J4929" s="69" t="str">
        <f>VLOOKUP(C4929,СПРАВОЧНИК!B:D,3,0)</f>
        <v>ИНОМАРКИ</v>
      </c>
      <c r="K4929" s="69" t="str">
        <f>VLOOKUP(СВОД2023[[#This Row],[ФО]],СПРАВОЧНИК!H:P,2,0)</f>
        <v>Северо-Западный ФО</v>
      </c>
    </row>
    <row r="4930" spans="1:11" x14ac:dyDescent="0.2">
      <c r="A4930" t="s">
        <v>600</v>
      </c>
      <c r="B4930" t="s">
        <v>592</v>
      </c>
      <c r="C4930" s="1" t="s">
        <v>418</v>
      </c>
      <c r="D4930" s="1" t="s">
        <v>422</v>
      </c>
      <c r="E4930" s="2">
        <v>104</v>
      </c>
      <c r="F4930" s="3">
        <v>77</v>
      </c>
      <c r="G4930" s="2">
        <v>655</v>
      </c>
      <c r="H4930" s="3">
        <v>495</v>
      </c>
      <c r="I4930" s="69" t="str">
        <f>VLOOKUP(C4930,СПРАВОЧНИК!B:D,2,0)</f>
        <v>ЯПОНИЯ</v>
      </c>
      <c r="J4930" s="69" t="str">
        <f>VLOOKUP(C4930,СПРАВОЧНИК!B:D,3,0)</f>
        <v>ИНОМАРКИ</v>
      </c>
      <c r="K4930" s="69" t="str">
        <f>VLOOKUP(СВОД2023[[#This Row],[ФО]],СПРАВОЧНИК!H:P,2,0)</f>
        <v>Северо-Западный ФО</v>
      </c>
    </row>
    <row r="4931" spans="1:11" x14ac:dyDescent="0.2">
      <c r="A4931" t="s">
        <v>600</v>
      </c>
      <c r="B4931" t="s">
        <v>592</v>
      </c>
      <c r="C4931" s="1" t="s">
        <v>418</v>
      </c>
      <c r="D4931" s="1" t="s">
        <v>423</v>
      </c>
      <c r="E4931" s="2">
        <v>2</v>
      </c>
      <c r="F4931" s="3"/>
      <c r="G4931" s="2">
        <v>3</v>
      </c>
      <c r="H4931" s="3"/>
      <c r="I4931" s="69" t="str">
        <f>VLOOKUP(C4931,СПРАВОЧНИК!B:D,2,0)</f>
        <v>ЯПОНИЯ</v>
      </c>
      <c r="J4931" s="69" t="str">
        <f>VLOOKUP(C4931,СПРАВОЧНИК!B:D,3,0)</f>
        <v>ИНОМАРКИ</v>
      </c>
      <c r="K4931" s="69" t="str">
        <f>VLOOKUP(СВОД2023[[#This Row],[ФО]],СПРАВОЧНИК!H:P,2,0)</f>
        <v>Северо-Западный ФО</v>
      </c>
    </row>
    <row r="4932" spans="1:11" x14ac:dyDescent="0.2">
      <c r="A4932" t="s">
        <v>600</v>
      </c>
      <c r="B4932" t="s">
        <v>592</v>
      </c>
      <c r="C4932" s="1" t="s">
        <v>418</v>
      </c>
      <c r="D4932" s="1" t="s">
        <v>1718</v>
      </c>
      <c r="E4932" s="2"/>
      <c r="F4932" s="3"/>
      <c r="G4932" s="2">
        <v>1</v>
      </c>
      <c r="H4932" s="3"/>
      <c r="I4932" s="69" t="str">
        <f>VLOOKUP(C4932,СПРАВОЧНИК!B:D,2,0)</f>
        <v>ЯПОНИЯ</v>
      </c>
      <c r="J4932" s="69" t="str">
        <f>VLOOKUP(C4932,СПРАВОЧНИК!B:D,3,0)</f>
        <v>ИНОМАРКИ</v>
      </c>
      <c r="K4932" s="69" t="str">
        <f>VLOOKUP(СВОД2023[[#This Row],[ФО]],СПРАВОЧНИК!H:P,2,0)</f>
        <v>Северо-Западный ФО</v>
      </c>
    </row>
    <row r="4933" spans="1:11" x14ac:dyDescent="0.2">
      <c r="A4933" t="s">
        <v>600</v>
      </c>
      <c r="B4933" t="s">
        <v>592</v>
      </c>
      <c r="C4933" s="1" t="s">
        <v>418</v>
      </c>
      <c r="D4933" s="1" t="s">
        <v>1720</v>
      </c>
      <c r="E4933" s="2">
        <v>4</v>
      </c>
      <c r="F4933" s="3">
        <v>6</v>
      </c>
      <c r="G4933" s="2">
        <v>24</v>
      </c>
      <c r="H4933" s="3">
        <v>25</v>
      </c>
      <c r="I4933" s="69" t="str">
        <f>VLOOKUP(C4933,СПРАВОЧНИК!B:D,2,0)</f>
        <v>ЯПОНИЯ</v>
      </c>
      <c r="J4933" s="69" t="str">
        <f>VLOOKUP(C4933,СПРАВОЧНИК!B:D,3,0)</f>
        <v>ИНОМАРКИ</v>
      </c>
      <c r="K4933" s="69" t="str">
        <f>VLOOKUP(СВОД2023[[#This Row],[ФО]],СПРАВОЧНИК!H:P,2,0)</f>
        <v>Северо-Западный ФО</v>
      </c>
    </row>
    <row r="4934" spans="1:11" x14ac:dyDescent="0.2">
      <c r="A4934" t="s">
        <v>600</v>
      </c>
      <c r="B4934" t="s">
        <v>592</v>
      </c>
      <c r="C4934" s="1" t="s">
        <v>418</v>
      </c>
      <c r="D4934" s="1" t="s">
        <v>424</v>
      </c>
      <c r="E4934" s="2">
        <v>15</v>
      </c>
      <c r="F4934" s="3">
        <v>7</v>
      </c>
      <c r="G4934" s="2">
        <v>88</v>
      </c>
      <c r="H4934" s="3">
        <v>92</v>
      </c>
      <c r="I4934" s="69" t="str">
        <f>VLOOKUP(C4934,СПРАВОЧНИК!B:D,2,0)</f>
        <v>ЯПОНИЯ</v>
      </c>
      <c r="J4934" s="69" t="str">
        <f>VLOOKUP(C4934,СПРАВОЧНИК!B:D,3,0)</f>
        <v>ИНОМАРКИ</v>
      </c>
      <c r="K4934" s="69" t="str">
        <f>VLOOKUP(СВОД2023[[#This Row],[ФО]],СПРАВОЧНИК!H:P,2,0)</f>
        <v>Северо-Западный ФО</v>
      </c>
    </row>
    <row r="4935" spans="1:11" x14ac:dyDescent="0.2">
      <c r="A4935" t="s">
        <v>600</v>
      </c>
      <c r="B4935" t="s">
        <v>592</v>
      </c>
      <c r="C4935" s="1" t="s">
        <v>418</v>
      </c>
      <c r="D4935" s="1" t="s">
        <v>1721</v>
      </c>
      <c r="E4935" s="2">
        <v>2</v>
      </c>
      <c r="F4935" s="3"/>
      <c r="G4935" s="2">
        <v>2</v>
      </c>
      <c r="H4935" s="3"/>
      <c r="I4935" s="69" t="str">
        <f>VLOOKUP(C4935,СПРАВОЧНИК!B:D,2,0)</f>
        <v>ЯПОНИЯ</v>
      </c>
      <c r="J4935" s="69" t="str">
        <f>VLOOKUP(C4935,СПРАВОЧНИК!B:D,3,0)</f>
        <v>ИНОМАРКИ</v>
      </c>
      <c r="K4935" s="69" t="str">
        <f>VLOOKUP(СВОД2023[[#This Row],[ФО]],СПРАВОЧНИК!H:P,2,0)</f>
        <v>Северо-Западный ФО</v>
      </c>
    </row>
    <row r="4936" spans="1:11" x14ac:dyDescent="0.2">
      <c r="A4936" t="s">
        <v>600</v>
      </c>
      <c r="B4936" t="s">
        <v>592</v>
      </c>
      <c r="C4936" s="1" t="s">
        <v>418</v>
      </c>
      <c r="D4936" s="1" t="s">
        <v>1722</v>
      </c>
      <c r="E4936" s="2">
        <v>5</v>
      </c>
      <c r="F4936" s="3">
        <v>5</v>
      </c>
      <c r="G4936" s="2">
        <v>25</v>
      </c>
      <c r="H4936" s="3">
        <v>28</v>
      </c>
      <c r="I4936" s="69" t="str">
        <f>VLOOKUP(C4936,СПРАВОЧНИК!B:D,2,0)</f>
        <v>ЯПОНИЯ</v>
      </c>
      <c r="J4936" s="69" t="str">
        <f>VLOOKUP(C4936,СПРАВОЧНИК!B:D,3,0)</f>
        <v>ИНОМАРКИ</v>
      </c>
      <c r="K4936" s="69" t="str">
        <f>VLOOKUP(СВОД2023[[#This Row],[ФО]],СПРАВОЧНИК!H:P,2,0)</f>
        <v>Северо-Западный ФО</v>
      </c>
    </row>
    <row r="4937" spans="1:11" x14ac:dyDescent="0.2">
      <c r="A4937" t="s">
        <v>600</v>
      </c>
      <c r="B4937" t="s">
        <v>592</v>
      </c>
      <c r="C4937" s="1" t="s">
        <v>418</v>
      </c>
      <c r="D4937" s="1" t="s">
        <v>425</v>
      </c>
      <c r="E4937" s="2">
        <v>20</v>
      </c>
      <c r="F4937" s="3">
        <v>21</v>
      </c>
      <c r="G4937" s="2">
        <v>94</v>
      </c>
      <c r="H4937" s="3">
        <v>100</v>
      </c>
      <c r="I4937" s="69" t="str">
        <f>VLOOKUP(C4937,СПРАВОЧНИК!B:D,2,0)</f>
        <v>ЯПОНИЯ</v>
      </c>
      <c r="J4937" s="69" t="str">
        <f>VLOOKUP(C4937,СПРАВОЧНИК!B:D,3,0)</f>
        <v>ИНОМАРКИ</v>
      </c>
      <c r="K4937" s="69" t="str">
        <f>VLOOKUP(СВОД2023[[#This Row],[ФО]],СПРАВОЧНИК!H:P,2,0)</f>
        <v>Северо-Западный ФО</v>
      </c>
    </row>
    <row r="4938" spans="1:11" x14ac:dyDescent="0.2">
      <c r="A4938" t="s">
        <v>600</v>
      </c>
      <c r="B4938" t="s">
        <v>592</v>
      </c>
      <c r="C4938" s="1" t="s">
        <v>418</v>
      </c>
      <c r="D4938" s="1" t="s">
        <v>1723</v>
      </c>
      <c r="E4938" s="2">
        <v>53</v>
      </c>
      <c r="F4938" s="3">
        <v>38</v>
      </c>
      <c r="G4938" s="2">
        <v>292</v>
      </c>
      <c r="H4938" s="3">
        <v>205</v>
      </c>
      <c r="I4938" s="69" t="str">
        <f>VLOOKUP(C4938,СПРАВОЧНИК!B:D,2,0)</f>
        <v>ЯПОНИЯ</v>
      </c>
      <c r="J4938" s="69" t="str">
        <f>VLOOKUP(C4938,СПРАВОЧНИК!B:D,3,0)</f>
        <v>ИНОМАРКИ</v>
      </c>
      <c r="K4938" s="69" t="str">
        <f>VLOOKUP(СВОД2023[[#This Row],[ФО]],СПРАВОЧНИК!H:P,2,0)</f>
        <v>Северо-Западный ФО</v>
      </c>
    </row>
    <row r="4939" spans="1:11" x14ac:dyDescent="0.2">
      <c r="A4939" t="s">
        <v>600</v>
      </c>
      <c r="B4939" t="s">
        <v>592</v>
      </c>
      <c r="C4939" s="1" t="s">
        <v>418</v>
      </c>
      <c r="D4939" s="1" t="s">
        <v>1724</v>
      </c>
      <c r="E4939" s="2">
        <v>1</v>
      </c>
      <c r="F4939" s="3"/>
      <c r="G4939" s="2">
        <v>2</v>
      </c>
      <c r="H4939" s="3"/>
      <c r="I4939" s="69" t="str">
        <f>VLOOKUP(C4939,СПРАВОЧНИК!B:D,2,0)</f>
        <v>ЯПОНИЯ</v>
      </c>
      <c r="J4939" s="69" t="str">
        <f>VLOOKUP(C4939,СПРАВОЧНИК!B:D,3,0)</f>
        <v>ИНОМАРКИ</v>
      </c>
      <c r="K4939" s="69" t="str">
        <f>VLOOKUP(СВОД2023[[#This Row],[ФО]],СПРАВОЧНИК!H:P,2,0)</f>
        <v>Северо-Западный ФО</v>
      </c>
    </row>
    <row r="4940" spans="1:11" x14ac:dyDescent="0.2">
      <c r="A4940" t="s">
        <v>600</v>
      </c>
      <c r="B4940" t="s">
        <v>592</v>
      </c>
      <c r="C4940" s="1" t="s">
        <v>418</v>
      </c>
      <c r="D4940" s="1" t="s">
        <v>1725</v>
      </c>
      <c r="E4940" s="2"/>
      <c r="F4940" s="3"/>
      <c r="G4940" s="2">
        <v>1</v>
      </c>
      <c r="H4940" s="3">
        <v>1</v>
      </c>
      <c r="I4940" s="69" t="str">
        <f>VLOOKUP(C4940,СПРАВОЧНИК!B:D,2,0)</f>
        <v>ЯПОНИЯ</v>
      </c>
      <c r="J4940" s="69" t="str">
        <f>VLOOKUP(C4940,СПРАВОЧНИК!B:D,3,0)</f>
        <v>ИНОМАРКИ</v>
      </c>
      <c r="K4940" s="69" t="str">
        <f>VLOOKUP(СВОД2023[[#This Row],[ФО]],СПРАВОЧНИК!H:P,2,0)</f>
        <v>Северо-Западный ФО</v>
      </c>
    </row>
    <row r="4941" spans="1:11" x14ac:dyDescent="0.2">
      <c r="A4941" t="s">
        <v>600</v>
      </c>
      <c r="B4941" t="s">
        <v>592</v>
      </c>
      <c r="C4941" s="1" t="s">
        <v>418</v>
      </c>
      <c r="D4941" s="1" t="s">
        <v>426</v>
      </c>
      <c r="E4941" s="2">
        <v>71</v>
      </c>
      <c r="F4941" s="3">
        <v>59</v>
      </c>
      <c r="G4941" s="2">
        <v>385</v>
      </c>
      <c r="H4941" s="3">
        <v>329</v>
      </c>
      <c r="I4941" s="69" t="str">
        <f>VLOOKUP(C4941,СПРАВОЧНИК!B:D,2,0)</f>
        <v>ЯПОНИЯ</v>
      </c>
      <c r="J4941" s="69" t="str">
        <f>VLOOKUP(C4941,СПРАВОЧНИК!B:D,3,0)</f>
        <v>ИНОМАРКИ</v>
      </c>
      <c r="K4941" s="69" t="str">
        <f>VLOOKUP(СВОД2023[[#This Row],[ФО]],СПРАВОЧНИК!H:P,2,0)</f>
        <v>Северо-Западный ФО</v>
      </c>
    </row>
    <row r="4942" spans="1:11" x14ac:dyDescent="0.2">
      <c r="A4942" t="s">
        <v>600</v>
      </c>
      <c r="B4942" t="s">
        <v>592</v>
      </c>
      <c r="C4942" s="1" t="s">
        <v>418</v>
      </c>
      <c r="D4942" s="1" t="s">
        <v>2250</v>
      </c>
      <c r="E4942" s="2"/>
      <c r="F4942" s="3"/>
      <c r="G4942" s="2">
        <v>2</v>
      </c>
      <c r="H4942" s="3">
        <v>1</v>
      </c>
      <c r="I4942" s="69" t="str">
        <f>VLOOKUP(C4942,СПРАВОЧНИК!B:D,2,0)</f>
        <v>ЯПОНИЯ</v>
      </c>
      <c r="J4942" s="69" t="str">
        <f>VLOOKUP(C4942,СПРАВОЧНИК!B:D,3,0)</f>
        <v>ИНОМАРКИ</v>
      </c>
      <c r="K4942" s="69" t="str">
        <f>VLOOKUP(СВОД2023[[#This Row],[ФО]],СПРАВОЧНИК!H:P,2,0)</f>
        <v>Северо-Западный ФО</v>
      </c>
    </row>
    <row r="4943" spans="1:11" x14ac:dyDescent="0.2">
      <c r="A4943" t="s">
        <v>600</v>
      </c>
      <c r="B4943" t="s">
        <v>592</v>
      </c>
      <c r="C4943" s="1" t="s">
        <v>418</v>
      </c>
      <c r="D4943" s="1" t="s">
        <v>2251</v>
      </c>
      <c r="E4943" s="2"/>
      <c r="F4943" s="3"/>
      <c r="G4943" s="2">
        <v>3</v>
      </c>
      <c r="H4943" s="3">
        <v>1</v>
      </c>
      <c r="I4943" s="69" t="str">
        <f>VLOOKUP(C4943,СПРАВОЧНИК!B:D,2,0)</f>
        <v>ЯПОНИЯ</v>
      </c>
      <c r="J4943" s="69" t="str">
        <f>VLOOKUP(C4943,СПРАВОЧНИК!B:D,3,0)</f>
        <v>ИНОМАРКИ</v>
      </c>
      <c r="K4943" s="69" t="str">
        <f>VLOOKUP(СВОД2023[[#This Row],[ФО]],СПРАВОЧНИК!H:P,2,0)</f>
        <v>Северо-Западный ФО</v>
      </c>
    </row>
    <row r="4944" spans="1:11" x14ac:dyDescent="0.2">
      <c r="A4944" t="s">
        <v>600</v>
      </c>
      <c r="B4944" t="s">
        <v>592</v>
      </c>
      <c r="C4944" s="1" t="s">
        <v>418</v>
      </c>
      <c r="D4944" s="1" t="s">
        <v>1726</v>
      </c>
      <c r="E4944" s="2">
        <v>2</v>
      </c>
      <c r="F4944" s="3">
        <v>1</v>
      </c>
      <c r="G4944" s="2">
        <v>6</v>
      </c>
      <c r="H4944" s="3">
        <v>3</v>
      </c>
      <c r="I4944" s="69" t="str">
        <f>VLOOKUP(C4944,СПРАВОЧНИК!B:D,2,0)</f>
        <v>ЯПОНИЯ</v>
      </c>
      <c r="J4944" s="69" t="str">
        <f>VLOOKUP(C4944,СПРАВОЧНИК!B:D,3,0)</f>
        <v>ИНОМАРКИ</v>
      </c>
      <c r="K4944" s="69" t="str">
        <f>VLOOKUP(СВОД2023[[#This Row],[ФО]],СПРАВОЧНИК!H:P,2,0)</f>
        <v>Северо-Западный ФО</v>
      </c>
    </row>
    <row r="4945" spans="1:11" x14ac:dyDescent="0.2">
      <c r="A4945" t="s">
        <v>600</v>
      </c>
      <c r="B4945" t="s">
        <v>592</v>
      </c>
      <c r="C4945" s="1" t="s">
        <v>418</v>
      </c>
      <c r="D4945" s="1" t="s">
        <v>1727</v>
      </c>
      <c r="E4945" s="2"/>
      <c r="F4945" s="3"/>
      <c r="G4945" s="2"/>
      <c r="H4945" s="3">
        <v>1</v>
      </c>
      <c r="I4945" s="69" t="str">
        <f>VLOOKUP(C4945,СПРАВОЧНИК!B:D,2,0)</f>
        <v>ЯПОНИЯ</v>
      </c>
      <c r="J4945" s="69" t="str">
        <f>VLOOKUP(C4945,СПРАВОЧНИК!B:D,3,0)</f>
        <v>ИНОМАРКИ</v>
      </c>
      <c r="K4945" s="69" t="str">
        <f>VLOOKUP(СВОД2023[[#This Row],[ФО]],СПРАВОЧНИК!H:P,2,0)</f>
        <v>Северо-Западный ФО</v>
      </c>
    </row>
    <row r="4946" spans="1:11" x14ac:dyDescent="0.2">
      <c r="A4946" t="s">
        <v>600</v>
      </c>
      <c r="B4946" t="s">
        <v>592</v>
      </c>
      <c r="C4946" s="1" t="s">
        <v>418</v>
      </c>
      <c r="D4946" s="1" t="s">
        <v>1728</v>
      </c>
      <c r="E4946" s="2">
        <v>1</v>
      </c>
      <c r="F4946" s="3">
        <v>2</v>
      </c>
      <c r="G4946" s="2">
        <v>5</v>
      </c>
      <c r="H4946" s="3">
        <v>4</v>
      </c>
      <c r="I4946" s="69" t="str">
        <f>VLOOKUP(C4946,СПРАВОЧНИК!B:D,2,0)</f>
        <v>ЯПОНИЯ</v>
      </c>
      <c r="J4946" s="69" t="str">
        <f>VLOOKUP(C4946,СПРАВОЧНИК!B:D,3,0)</f>
        <v>ИНОМАРКИ</v>
      </c>
      <c r="K4946" s="69" t="str">
        <f>VLOOKUP(СВОД2023[[#This Row],[ФО]],СПРАВОЧНИК!H:P,2,0)</f>
        <v>Северо-Западный ФО</v>
      </c>
    </row>
    <row r="4947" spans="1:11" x14ac:dyDescent="0.2">
      <c r="A4947" t="s">
        <v>600</v>
      </c>
      <c r="B4947" t="s">
        <v>592</v>
      </c>
      <c r="C4947" s="1" t="s">
        <v>418</v>
      </c>
      <c r="D4947" s="1" t="s">
        <v>1730</v>
      </c>
      <c r="E4947" s="2">
        <v>1</v>
      </c>
      <c r="F4947" s="3">
        <v>3</v>
      </c>
      <c r="G4947" s="2">
        <v>5</v>
      </c>
      <c r="H4947" s="3">
        <v>10</v>
      </c>
      <c r="I4947" s="69" t="str">
        <f>VLOOKUP(C4947,СПРАВОЧНИК!B:D,2,0)</f>
        <v>ЯПОНИЯ</v>
      </c>
      <c r="J4947" s="69" t="str">
        <f>VLOOKUP(C4947,СПРАВОЧНИК!B:D,3,0)</f>
        <v>ИНОМАРКИ</v>
      </c>
      <c r="K4947" s="69" t="str">
        <f>VLOOKUP(СВОД2023[[#This Row],[ФО]],СПРАВОЧНИК!H:P,2,0)</f>
        <v>Северо-Западный ФО</v>
      </c>
    </row>
    <row r="4948" spans="1:11" x14ac:dyDescent="0.2">
      <c r="A4948" t="s">
        <v>600</v>
      </c>
      <c r="B4948" t="s">
        <v>592</v>
      </c>
      <c r="C4948" s="1" t="s">
        <v>418</v>
      </c>
      <c r="D4948" s="1" t="s">
        <v>428</v>
      </c>
      <c r="E4948" s="2">
        <v>136</v>
      </c>
      <c r="F4948" s="3">
        <v>94</v>
      </c>
      <c r="G4948" s="2">
        <v>661</v>
      </c>
      <c r="H4948" s="3">
        <v>508</v>
      </c>
      <c r="I4948" s="69" t="str">
        <f>VLOOKUP(C4948,СПРАВОЧНИК!B:D,2,0)</f>
        <v>ЯПОНИЯ</v>
      </c>
      <c r="J4948" s="69" t="str">
        <f>VLOOKUP(C4948,СПРАВОЧНИК!B:D,3,0)</f>
        <v>ИНОМАРКИ</v>
      </c>
      <c r="K4948" s="69" t="str">
        <f>VLOOKUP(СВОД2023[[#This Row],[ФО]],СПРАВОЧНИК!H:P,2,0)</f>
        <v>Северо-Западный ФО</v>
      </c>
    </row>
    <row r="4949" spans="1:11" x14ac:dyDescent="0.2">
      <c r="A4949" t="s">
        <v>600</v>
      </c>
      <c r="B4949" t="s">
        <v>592</v>
      </c>
      <c r="C4949" s="1" t="s">
        <v>418</v>
      </c>
      <c r="D4949" s="1" t="s">
        <v>828</v>
      </c>
      <c r="E4949" s="2">
        <v>2</v>
      </c>
      <c r="F4949" s="3"/>
      <c r="G4949" s="2">
        <v>9</v>
      </c>
      <c r="H4949" s="3"/>
      <c r="I4949" s="69" t="str">
        <f>VLOOKUP(C4949,СПРАВОЧНИК!B:D,2,0)</f>
        <v>ЯПОНИЯ</v>
      </c>
      <c r="J4949" s="69" t="str">
        <f>VLOOKUP(C4949,СПРАВОЧНИК!B:D,3,0)</f>
        <v>ИНОМАРКИ</v>
      </c>
      <c r="K4949" s="69" t="str">
        <f>VLOOKUP(СВОД2023[[#This Row],[ФО]],СПРАВОЧНИК!H:P,2,0)</f>
        <v>Северо-Западный ФО</v>
      </c>
    </row>
    <row r="4950" spans="1:11" x14ac:dyDescent="0.2">
      <c r="A4950" t="s">
        <v>600</v>
      </c>
      <c r="B4950" t="s">
        <v>592</v>
      </c>
      <c r="C4950" s="1" t="s">
        <v>418</v>
      </c>
      <c r="D4950" s="1" t="s">
        <v>1731</v>
      </c>
      <c r="E4950" s="2"/>
      <c r="F4950" s="3"/>
      <c r="G4950" s="2"/>
      <c r="H4950" s="3">
        <v>2</v>
      </c>
      <c r="I4950" s="69" t="str">
        <f>VLOOKUP(C4950,СПРАВОЧНИК!B:D,2,0)</f>
        <v>ЯПОНИЯ</v>
      </c>
      <c r="J4950" s="69" t="str">
        <f>VLOOKUP(C4950,СПРАВОЧНИК!B:D,3,0)</f>
        <v>ИНОМАРКИ</v>
      </c>
      <c r="K4950" s="69" t="str">
        <f>VLOOKUP(СВОД2023[[#This Row],[ФО]],СПРАВОЧНИК!H:P,2,0)</f>
        <v>Северо-Западный ФО</v>
      </c>
    </row>
    <row r="4951" spans="1:11" x14ac:dyDescent="0.2">
      <c r="A4951" t="s">
        <v>600</v>
      </c>
      <c r="B4951" t="s">
        <v>592</v>
      </c>
      <c r="C4951" s="1" t="s">
        <v>418</v>
      </c>
      <c r="D4951" s="1" t="s">
        <v>429</v>
      </c>
      <c r="E4951" s="2">
        <v>60</v>
      </c>
      <c r="F4951" s="3">
        <v>47</v>
      </c>
      <c r="G4951" s="2">
        <v>305</v>
      </c>
      <c r="H4951" s="3">
        <v>213</v>
      </c>
      <c r="I4951" s="69" t="str">
        <f>VLOOKUP(C4951,СПРАВОЧНИК!B:D,2,0)</f>
        <v>ЯПОНИЯ</v>
      </c>
      <c r="J4951" s="69" t="str">
        <f>VLOOKUP(C4951,СПРАВОЧНИК!B:D,3,0)</f>
        <v>ИНОМАРКИ</v>
      </c>
      <c r="K4951" s="69" t="str">
        <f>VLOOKUP(СВОД2023[[#This Row],[ФО]],СПРАВОЧНИК!H:P,2,0)</f>
        <v>Северо-Западный ФО</v>
      </c>
    </row>
    <row r="4952" spans="1:11" x14ac:dyDescent="0.2">
      <c r="A4952" t="s">
        <v>600</v>
      </c>
      <c r="B4952" t="s">
        <v>592</v>
      </c>
      <c r="C4952" s="1" t="s">
        <v>418</v>
      </c>
      <c r="D4952" s="1" t="s">
        <v>430</v>
      </c>
      <c r="E4952" s="2">
        <v>31</v>
      </c>
      <c r="F4952" s="3">
        <v>14</v>
      </c>
      <c r="G4952" s="2">
        <v>130</v>
      </c>
      <c r="H4952" s="3">
        <v>122</v>
      </c>
      <c r="I4952" s="69" t="str">
        <f>VLOOKUP(C4952,СПРАВОЧНИК!B:D,2,0)</f>
        <v>ЯПОНИЯ</v>
      </c>
      <c r="J4952" s="69" t="str">
        <f>VLOOKUP(C4952,СПРАВОЧНИК!B:D,3,0)</f>
        <v>ИНОМАРКИ</v>
      </c>
      <c r="K4952" s="69" t="str">
        <f>VLOOKUP(СВОД2023[[#This Row],[ФО]],СПРАВОЧНИК!H:P,2,0)</f>
        <v>Северо-Западный ФО</v>
      </c>
    </row>
    <row r="4953" spans="1:11" x14ac:dyDescent="0.2">
      <c r="A4953" t="s">
        <v>600</v>
      </c>
      <c r="B4953" t="s">
        <v>592</v>
      </c>
      <c r="C4953" s="1" t="s">
        <v>418</v>
      </c>
      <c r="D4953" s="1" t="s">
        <v>2252</v>
      </c>
      <c r="E4953" s="2"/>
      <c r="F4953" s="3">
        <v>1</v>
      </c>
      <c r="G4953" s="2">
        <v>6</v>
      </c>
      <c r="H4953" s="3">
        <v>4</v>
      </c>
      <c r="I4953" s="69" t="str">
        <f>VLOOKUP(C4953,СПРАВОЧНИК!B:D,2,0)</f>
        <v>ЯПОНИЯ</v>
      </c>
      <c r="J4953" s="69" t="str">
        <f>VLOOKUP(C4953,СПРАВОЧНИК!B:D,3,0)</f>
        <v>ИНОМАРКИ</v>
      </c>
      <c r="K4953" s="69" t="str">
        <f>VLOOKUP(СВОД2023[[#This Row],[ФО]],СПРАВОЧНИК!H:P,2,0)</f>
        <v>Северо-Западный ФО</v>
      </c>
    </row>
    <row r="4954" spans="1:11" x14ac:dyDescent="0.2">
      <c r="A4954" t="s">
        <v>600</v>
      </c>
      <c r="B4954" t="s">
        <v>592</v>
      </c>
      <c r="C4954" s="1" t="s">
        <v>418</v>
      </c>
      <c r="D4954" s="1" t="s">
        <v>1733</v>
      </c>
      <c r="E4954" s="2"/>
      <c r="F4954" s="3">
        <v>3</v>
      </c>
      <c r="G4954" s="2">
        <v>5</v>
      </c>
      <c r="H4954" s="3">
        <v>8</v>
      </c>
      <c r="I4954" s="69" t="str">
        <f>VLOOKUP(C4954,СПРАВОЧНИК!B:D,2,0)</f>
        <v>ЯПОНИЯ</v>
      </c>
      <c r="J4954" s="69" t="str">
        <f>VLOOKUP(C4954,СПРАВОЧНИК!B:D,3,0)</f>
        <v>ИНОМАРКИ</v>
      </c>
      <c r="K4954" s="69" t="str">
        <f>VLOOKUP(СВОД2023[[#This Row],[ФО]],СПРАВОЧНИК!H:P,2,0)</f>
        <v>Северо-Западный ФО</v>
      </c>
    </row>
    <row r="4955" spans="1:11" x14ac:dyDescent="0.2">
      <c r="A4955" t="s">
        <v>600</v>
      </c>
      <c r="B4955" t="s">
        <v>592</v>
      </c>
      <c r="C4955" s="1" t="s">
        <v>418</v>
      </c>
      <c r="D4955" s="1" t="s">
        <v>1734</v>
      </c>
      <c r="E4955" s="2">
        <v>5</v>
      </c>
      <c r="F4955" s="3">
        <v>2</v>
      </c>
      <c r="G4955" s="2">
        <v>16</v>
      </c>
      <c r="H4955" s="3">
        <v>10</v>
      </c>
      <c r="I4955" s="69" t="str">
        <f>VLOOKUP(C4955,СПРАВОЧНИК!B:D,2,0)</f>
        <v>ЯПОНИЯ</v>
      </c>
      <c r="J4955" s="69" t="str">
        <f>VLOOKUP(C4955,СПРАВОЧНИК!B:D,3,0)</f>
        <v>ИНОМАРКИ</v>
      </c>
      <c r="K4955" s="69" t="str">
        <f>VLOOKUP(СВОД2023[[#This Row],[ФО]],СПРАВОЧНИК!H:P,2,0)</f>
        <v>Северо-Западный ФО</v>
      </c>
    </row>
    <row r="4956" spans="1:11" x14ac:dyDescent="0.2">
      <c r="A4956" t="s">
        <v>600</v>
      </c>
      <c r="B4956" t="s">
        <v>592</v>
      </c>
      <c r="C4956" s="1" t="s">
        <v>418</v>
      </c>
      <c r="D4956" s="1" t="s">
        <v>1735</v>
      </c>
      <c r="E4956" s="2"/>
      <c r="F4956" s="3"/>
      <c r="G4956" s="2">
        <v>1</v>
      </c>
      <c r="H4956" s="3"/>
      <c r="I4956" s="69" t="str">
        <f>VLOOKUP(C4956,СПРАВОЧНИК!B:D,2,0)</f>
        <v>ЯПОНИЯ</v>
      </c>
      <c r="J4956" s="69" t="str">
        <f>VLOOKUP(C4956,СПРАВОЧНИК!B:D,3,0)</f>
        <v>ИНОМАРКИ</v>
      </c>
      <c r="K4956" s="69" t="str">
        <f>VLOOKUP(СВОД2023[[#This Row],[ФО]],СПРАВОЧНИК!H:P,2,0)</f>
        <v>Северо-Западный ФО</v>
      </c>
    </row>
    <row r="4957" spans="1:11" x14ac:dyDescent="0.2">
      <c r="A4957" t="s">
        <v>600</v>
      </c>
      <c r="B4957" t="s">
        <v>592</v>
      </c>
      <c r="C4957" s="1" t="s">
        <v>418</v>
      </c>
      <c r="D4957" s="1" t="s">
        <v>1737</v>
      </c>
      <c r="E4957" s="2">
        <v>109</v>
      </c>
      <c r="F4957" s="3">
        <v>89</v>
      </c>
      <c r="G4957" s="2">
        <v>497</v>
      </c>
      <c r="H4957" s="3">
        <v>416</v>
      </c>
      <c r="I4957" s="69" t="str">
        <f>VLOOKUP(C4957,СПРАВОЧНИК!B:D,2,0)</f>
        <v>ЯПОНИЯ</v>
      </c>
      <c r="J4957" s="69" t="str">
        <f>VLOOKUP(C4957,СПРАВОЧНИК!B:D,3,0)</f>
        <v>ИНОМАРКИ</v>
      </c>
      <c r="K4957" s="69" t="str">
        <f>VLOOKUP(СВОД2023[[#This Row],[ФО]],СПРАВОЧНИК!H:P,2,0)</f>
        <v>Северо-Западный ФО</v>
      </c>
    </row>
    <row r="4958" spans="1:11" x14ac:dyDescent="0.2">
      <c r="A4958" t="s">
        <v>600</v>
      </c>
      <c r="B4958" t="s">
        <v>592</v>
      </c>
      <c r="C4958" s="1" t="s">
        <v>418</v>
      </c>
      <c r="D4958" s="1" t="s">
        <v>1738</v>
      </c>
      <c r="E4958" s="2">
        <v>1</v>
      </c>
      <c r="F4958" s="3"/>
      <c r="G4958" s="2">
        <v>6</v>
      </c>
      <c r="H4958" s="3">
        <v>3</v>
      </c>
      <c r="I4958" s="69" t="str">
        <f>VLOOKUP(C4958,СПРАВОЧНИК!B:D,2,0)</f>
        <v>ЯПОНИЯ</v>
      </c>
      <c r="J4958" s="69" t="str">
        <f>VLOOKUP(C4958,СПРАВОЧНИК!B:D,3,0)</f>
        <v>ИНОМАРКИ</v>
      </c>
      <c r="K4958" s="69" t="str">
        <f>VLOOKUP(СВОД2023[[#This Row],[ФО]],СПРАВОЧНИК!H:P,2,0)</f>
        <v>Северо-Западный ФО</v>
      </c>
    </row>
    <row r="4959" spans="1:11" x14ac:dyDescent="0.2">
      <c r="A4959" t="s">
        <v>600</v>
      </c>
      <c r="B4959" t="s">
        <v>592</v>
      </c>
      <c r="C4959" s="1" t="s">
        <v>418</v>
      </c>
      <c r="D4959" s="1" t="s">
        <v>431</v>
      </c>
      <c r="E4959" s="2">
        <v>351</v>
      </c>
      <c r="F4959" s="3">
        <v>285</v>
      </c>
      <c r="G4959" s="2">
        <v>2061</v>
      </c>
      <c r="H4959" s="3">
        <v>1601</v>
      </c>
      <c r="I4959" s="69" t="str">
        <f>VLOOKUP(C4959,СПРАВОЧНИК!B:D,2,0)</f>
        <v>ЯПОНИЯ</v>
      </c>
      <c r="J4959" s="69" t="str">
        <f>VLOOKUP(C4959,СПРАВОЧНИК!B:D,3,0)</f>
        <v>ИНОМАРКИ</v>
      </c>
      <c r="K4959" s="69" t="str">
        <f>VLOOKUP(СВОД2023[[#This Row],[ФО]],СПРАВОЧНИК!H:P,2,0)</f>
        <v>Северо-Западный ФО</v>
      </c>
    </row>
    <row r="4960" spans="1:11" x14ac:dyDescent="0.2">
      <c r="A4960" t="s">
        <v>600</v>
      </c>
      <c r="B4960" t="s">
        <v>592</v>
      </c>
      <c r="C4960" s="1" t="s">
        <v>418</v>
      </c>
      <c r="D4960" s="1" t="s">
        <v>2253</v>
      </c>
      <c r="E4960" s="2"/>
      <c r="F4960" s="3"/>
      <c r="G4960" s="2">
        <v>6</v>
      </c>
      <c r="H4960" s="3">
        <v>2</v>
      </c>
      <c r="I4960" s="69" t="str">
        <f>VLOOKUP(C4960,СПРАВОЧНИК!B:D,2,0)</f>
        <v>ЯПОНИЯ</v>
      </c>
      <c r="J4960" s="69" t="str">
        <f>VLOOKUP(C4960,СПРАВОЧНИК!B:D,3,0)</f>
        <v>ИНОМАРКИ</v>
      </c>
      <c r="K4960" s="69" t="str">
        <f>VLOOKUP(СВОД2023[[#This Row],[ФО]],СПРАВОЧНИК!H:P,2,0)</f>
        <v>Северо-Западный ФО</v>
      </c>
    </row>
    <row r="4961" spans="1:11" x14ac:dyDescent="0.2">
      <c r="A4961" t="s">
        <v>600</v>
      </c>
      <c r="B4961" t="s">
        <v>592</v>
      </c>
      <c r="C4961" s="1" t="s">
        <v>418</v>
      </c>
      <c r="D4961" s="1" t="s">
        <v>1740</v>
      </c>
      <c r="E4961" s="2"/>
      <c r="F4961" s="3">
        <v>1</v>
      </c>
      <c r="G4961" s="2">
        <v>3</v>
      </c>
      <c r="H4961" s="3">
        <v>8</v>
      </c>
      <c r="I4961" s="69" t="str">
        <f>VLOOKUP(C4961,СПРАВОЧНИК!B:D,2,0)</f>
        <v>ЯПОНИЯ</v>
      </c>
      <c r="J4961" s="69" t="str">
        <f>VLOOKUP(C4961,СПРАВОЧНИК!B:D,3,0)</f>
        <v>ИНОМАРКИ</v>
      </c>
      <c r="K4961" s="69" t="str">
        <f>VLOOKUP(СВОД2023[[#This Row],[ФО]],СПРАВОЧНИК!H:P,2,0)</f>
        <v>Северо-Западный ФО</v>
      </c>
    </row>
    <row r="4962" spans="1:11" x14ac:dyDescent="0.2">
      <c r="A4962" t="s">
        <v>600</v>
      </c>
      <c r="B4962" t="s">
        <v>592</v>
      </c>
      <c r="C4962" s="1" t="s">
        <v>418</v>
      </c>
      <c r="D4962" s="1" t="s">
        <v>432</v>
      </c>
      <c r="E4962" s="2">
        <v>8</v>
      </c>
      <c r="F4962" s="3">
        <v>1</v>
      </c>
      <c r="G4962" s="2">
        <v>42</v>
      </c>
      <c r="H4962" s="3">
        <v>2</v>
      </c>
      <c r="I4962" s="69" t="str">
        <f>VLOOKUP(C4962,СПРАВОЧНИК!B:D,2,0)</f>
        <v>ЯПОНИЯ</v>
      </c>
      <c r="J4962" s="69" t="str">
        <f>VLOOKUP(C4962,СПРАВОЧНИК!B:D,3,0)</f>
        <v>ИНОМАРКИ</v>
      </c>
      <c r="K4962" s="69" t="str">
        <f>VLOOKUP(СВОД2023[[#This Row],[ФО]],СПРАВОЧНИК!H:P,2,0)</f>
        <v>Северо-Западный ФО</v>
      </c>
    </row>
    <row r="4963" spans="1:11" x14ac:dyDescent="0.2">
      <c r="A4963" t="s">
        <v>600</v>
      </c>
      <c r="B4963" t="s">
        <v>592</v>
      </c>
      <c r="C4963" s="1" t="s">
        <v>418</v>
      </c>
      <c r="D4963" s="1" t="s">
        <v>1742</v>
      </c>
      <c r="E4963" s="2"/>
      <c r="F4963" s="3"/>
      <c r="G4963" s="2">
        <v>1</v>
      </c>
      <c r="H4963" s="3">
        <v>1</v>
      </c>
      <c r="I4963" s="69" t="str">
        <f>VLOOKUP(C4963,СПРАВОЧНИК!B:D,2,0)</f>
        <v>ЯПОНИЯ</v>
      </c>
      <c r="J4963" s="69" t="str">
        <f>VLOOKUP(C4963,СПРАВОЧНИК!B:D,3,0)</f>
        <v>ИНОМАРКИ</v>
      </c>
      <c r="K4963" s="69" t="str">
        <f>VLOOKUP(СВОД2023[[#This Row],[ФО]],СПРАВОЧНИК!H:P,2,0)</f>
        <v>Северо-Западный ФО</v>
      </c>
    </row>
    <row r="4964" spans="1:11" x14ac:dyDescent="0.2">
      <c r="A4964" t="s">
        <v>600</v>
      </c>
      <c r="B4964" t="s">
        <v>592</v>
      </c>
      <c r="C4964" s="1" t="s">
        <v>418</v>
      </c>
      <c r="D4964" s="1" t="s">
        <v>2448</v>
      </c>
      <c r="E4964" s="2"/>
      <c r="F4964" s="3"/>
      <c r="G4964" s="2"/>
      <c r="H4964" s="3">
        <v>1</v>
      </c>
      <c r="I4964" s="69" t="str">
        <f>VLOOKUP(C4964,СПРАВОЧНИК!B:D,2,0)</f>
        <v>ЯПОНИЯ</v>
      </c>
      <c r="J4964" s="69" t="str">
        <f>VLOOKUP(C4964,СПРАВОЧНИК!B:D,3,0)</f>
        <v>ИНОМАРКИ</v>
      </c>
      <c r="K4964" s="69" t="str">
        <f>VLOOKUP(СВОД2023[[#This Row],[ФО]],СПРАВОЧНИК!H:P,2,0)</f>
        <v>Северо-Западный ФО</v>
      </c>
    </row>
    <row r="4965" spans="1:11" x14ac:dyDescent="0.2">
      <c r="A4965" t="s">
        <v>600</v>
      </c>
      <c r="B4965" t="s">
        <v>592</v>
      </c>
      <c r="C4965" s="1" t="s">
        <v>418</v>
      </c>
      <c r="D4965" s="1" t="s">
        <v>830</v>
      </c>
      <c r="E4965" s="2">
        <v>15</v>
      </c>
      <c r="F4965" s="3">
        <v>7</v>
      </c>
      <c r="G4965" s="2">
        <v>75</v>
      </c>
      <c r="H4965" s="3">
        <v>51</v>
      </c>
      <c r="I4965" s="69" t="str">
        <f>VLOOKUP(C4965,СПРАВОЧНИК!B:D,2,0)</f>
        <v>ЯПОНИЯ</v>
      </c>
      <c r="J4965" s="69" t="str">
        <f>VLOOKUP(C4965,СПРАВОЧНИК!B:D,3,0)</f>
        <v>ИНОМАРКИ</v>
      </c>
      <c r="K4965" s="69" t="str">
        <f>VLOOKUP(СВОД2023[[#This Row],[ФО]],СПРАВОЧНИК!H:P,2,0)</f>
        <v>Северо-Западный ФО</v>
      </c>
    </row>
    <row r="4966" spans="1:11" x14ac:dyDescent="0.2">
      <c r="A4966" t="s">
        <v>600</v>
      </c>
      <c r="B4966" t="s">
        <v>592</v>
      </c>
      <c r="C4966" s="1" t="s">
        <v>418</v>
      </c>
      <c r="D4966" s="1" t="s">
        <v>433</v>
      </c>
      <c r="E4966" s="2">
        <v>28</v>
      </c>
      <c r="F4966" s="3">
        <v>18</v>
      </c>
      <c r="G4966" s="2">
        <v>124</v>
      </c>
      <c r="H4966" s="3">
        <v>97</v>
      </c>
      <c r="I4966" s="69" t="str">
        <f>VLOOKUP(C4966,СПРАВОЧНИК!B:D,2,0)</f>
        <v>ЯПОНИЯ</v>
      </c>
      <c r="J4966" s="69" t="str">
        <f>VLOOKUP(C4966,СПРАВОЧНИК!B:D,3,0)</f>
        <v>ИНОМАРКИ</v>
      </c>
      <c r="K4966" s="69" t="str">
        <f>VLOOKUP(СВОД2023[[#This Row],[ФО]],СПРАВОЧНИК!H:P,2,0)</f>
        <v>Северо-Западный ФО</v>
      </c>
    </row>
    <row r="4967" spans="1:11" x14ac:dyDescent="0.2">
      <c r="A4967" t="s">
        <v>600</v>
      </c>
      <c r="B4967" t="s">
        <v>592</v>
      </c>
      <c r="C4967" s="1" t="s">
        <v>418</v>
      </c>
      <c r="D4967" s="1" t="s">
        <v>1743</v>
      </c>
      <c r="E4967" s="2"/>
      <c r="F4967" s="3"/>
      <c r="G4967" s="2">
        <v>1</v>
      </c>
      <c r="H4967" s="3">
        <v>5</v>
      </c>
      <c r="I4967" s="69" t="str">
        <f>VLOOKUP(C4967,СПРАВОЧНИК!B:D,2,0)</f>
        <v>ЯПОНИЯ</v>
      </c>
      <c r="J4967" s="69" t="str">
        <f>VLOOKUP(C4967,СПРАВОЧНИК!B:D,3,0)</f>
        <v>ИНОМАРКИ</v>
      </c>
      <c r="K4967" s="69" t="str">
        <f>VLOOKUP(СВОД2023[[#This Row],[ФО]],СПРАВОЧНИК!H:P,2,0)</f>
        <v>Северо-Западный ФО</v>
      </c>
    </row>
    <row r="4968" spans="1:11" x14ac:dyDescent="0.2">
      <c r="A4968" t="s">
        <v>600</v>
      </c>
      <c r="B4968" t="s">
        <v>592</v>
      </c>
      <c r="C4968" s="1" t="s">
        <v>418</v>
      </c>
      <c r="D4968" s="1" t="s">
        <v>1744</v>
      </c>
      <c r="E4968" s="2">
        <v>5</v>
      </c>
      <c r="F4968" s="3">
        <v>4</v>
      </c>
      <c r="G4968" s="2">
        <v>39</v>
      </c>
      <c r="H4968" s="3">
        <v>27</v>
      </c>
      <c r="I4968" s="69" t="str">
        <f>VLOOKUP(C4968,СПРАВОЧНИК!B:D,2,0)</f>
        <v>ЯПОНИЯ</v>
      </c>
      <c r="J4968" s="69" t="str">
        <f>VLOOKUP(C4968,СПРАВОЧНИК!B:D,3,0)</f>
        <v>ИНОМАРКИ</v>
      </c>
      <c r="K4968" s="69" t="str">
        <f>VLOOKUP(СВОД2023[[#This Row],[ФО]],СПРАВОЧНИК!H:P,2,0)</f>
        <v>Северо-Западный ФО</v>
      </c>
    </row>
    <row r="4969" spans="1:11" x14ac:dyDescent="0.2">
      <c r="A4969" t="s">
        <v>600</v>
      </c>
      <c r="B4969" t="s">
        <v>592</v>
      </c>
      <c r="C4969" s="1" t="s">
        <v>418</v>
      </c>
      <c r="D4969" s="1" t="s">
        <v>1745</v>
      </c>
      <c r="E4969" s="2">
        <v>2</v>
      </c>
      <c r="F4969" s="3"/>
      <c r="G4969" s="2">
        <v>7</v>
      </c>
      <c r="H4969" s="3">
        <v>2</v>
      </c>
      <c r="I4969" s="69" t="str">
        <f>VLOOKUP(C4969,СПРАВОЧНИК!B:D,2,0)</f>
        <v>ЯПОНИЯ</v>
      </c>
      <c r="J4969" s="69" t="str">
        <f>VLOOKUP(C4969,СПРАВОЧНИК!B:D,3,0)</f>
        <v>ИНОМАРКИ</v>
      </c>
      <c r="K4969" s="69" t="str">
        <f>VLOOKUP(СВОД2023[[#This Row],[ФО]],СПРАВОЧНИК!H:P,2,0)</f>
        <v>Северо-Западный ФО</v>
      </c>
    </row>
    <row r="4970" spans="1:11" x14ac:dyDescent="0.2">
      <c r="A4970" t="s">
        <v>600</v>
      </c>
      <c r="B4970" t="s">
        <v>592</v>
      </c>
      <c r="C4970" s="1" t="s">
        <v>418</v>
      </c>
      <c r="D4970" s="1" t="s">
        <v>1746</v>
      </c>
      <c r="E4970" s="2">
        <v>6</v>
      </c>
      <c r="F4970" s="3">
        <v>8</v>
      </c>
      <c r="G4970" s="2">
        <v>49</v>
      </c>
      <c r="H4970" s="3">
        <v>52</v>
      </c>
      <c r="I4970" s="69" t="str">
        <f>VLOOKUP(C4970,СПРАВОЧНИК!B:D,2,0)</f>
        <v>ЯПОНИЯ</v>
      </c>
      <c r="J4970" s="69" t="str">
        <f>VLOOKUP(C4970,СПРАВОЧНИК!B:D,3,0)</f>
        <v>ИНОМАРКИ</v>
      </c>
      <c r="K4970" s="69" t="str">
        <f>VLOOKUP(СВОД2023[[#This Row],[ФО]],СПРАВОЧНИК!H:P,2,0)</f>
        <v>Северо-Западный ФО</v>
      </c>
    </row>
    <row r="4971" spans="1:11" x14ac:dyDescent="0.2">
      <c r="A4971" t="s">
        <v>600</v>
      </c>
      <c r="B4971" t="s">
        <v>592</v>
      </c>
      <c r="C4971" s="1" t="s">
        <v>418</v>
      </c>
      <c r="D4971" s="1" t="s">
        <v>1748</v>
      </c>
      <c r="E4971" s="2">
        <v>84</v>
      </c>
      <c r="F4971" s="3">
        <v>72</v>
      </c>
      <c r="G4971" s="2">
        <v>481</v>
      </c>
      <c r="H4971" s="3">
        <v>395</v>
      </c>
      <c r="I4971" s="69" t="str">
        <f>VLOOKUP(C4971,СПРАВОЧНИК!B:D,2,0)</f>
        <v>ЯПОНИЯ</v>
      </c>
      <c r="J4971" s="69" t="str">
        <f>VLOOKUP(C4971,СПРАВОЧНИК!B:D,3,0)</f>
        <v>ИНОМАРКИ</v>
      </c>
      <c r="K4971" s="69" t="str">
        <f>VLOOKUP(СВОД2023[[#This Row],[ФО]],СПРАВОЧНИК!H:P,2,0)</f>
        <v>Северо-Западный ФО</v>
      </c>
    </row>
    <row r="4972" spans="1:11" x14ac:dyDescent="0.2">
      <c r="A4972" t="s">
        <v>600</v>
      </c>
      <c r="B4972" t="s">
        <v>592</v>
      </c>
      <c r="C4972" s="1" t="s">
        <v>418</v>
      </c>
      <c r="D4972" s="1" t="s">
        <v>434</v>
      </c>
      <c r="E4972" s="2">
        <v>87</v>
      </c>
      <c r="F4972" s="3">
        <v>56</v>
      </c>
      <c r="G4972" s="2">
        <v>438</v>
      </c>
      <c r="H4972" s="3">
        <v>374</v>
      </c>
      <c r="I4972" s="69" t="str">
        <f>VLOOKUP(C4972,СПРАВОЧНИК!B:D,2,0)</f>
        <v>ЯПОНИЯ</v>
      </c>
      <c r="J4972" s="69" t="str">
        <f>VLOOKUP(C4972,СПРАВОЧНИК!B:D,3,0)</f>
        <v>ИНОМАРКИ</v>
      </c>
      <c r="K4972" s="69" t="str">
        <f>VLOOKUP(СВОД2023[[#This Row],[ФО]],СПРАВОЧНИК!H:P,2,0)</f>
        <v>Северо-Западный ФО</v>
      </c>
    </row>
    <row r="4973" spans="1:11" x14ac:dyDescent="0.2">
      <c r="A4973" t="s">
        <v>600</v>
      </c>
      <c r="B4973" t="s">
        <v>592</v>
      </c>
      <c r="C4973" s="1" t="s">
        <v>418</v>
      </c>
      <c r="D4973" s="1" t="s">
        <v>1749</v>
      </c>
      <c r="E4973" s="2">
        <v>100</v>
      </c>
      <c r="F4973" s="3">
        <v>80</v>
      </c>
      <c r="G4973" s="2">
        <v>470</v>
      </c>
      <c r="H4973" s="3">
        <v>382</v>
      </c>
      <c r="I4973" s="69" t="str">
        <f>VLOOKUP(C4973,СПРАВОЧНИК!B:D,2,0)</f>
        <v>ЯПОНИЯ</v>
      </c>
      <c r="J4973" s="69" t="str">
        <f>VLOOKUP(C4973,СПРАВОЧНИК!B:D,3,0)</f>
        <v>ИНОМАРКИ</v>
      </c>
      <c r="K4973" s="69" t="str">
        <f>VLOOKUP(СВОД2023[[#This Row],[ФО]],СПРАВОЧНИК!H:P,2,0)</f>
        <v>Северо-Западный ФО</v>
      </c>
    </row>
    <row r="4974" spans="1:11" x14ac:dyDescent="0.2">
      <c r="A4974" t="s">
        <v>600</v>
      </c>
      <c r="B4974" t="s">
        <v>592</v>
      </c>
      <c r="C4974" s="1" t="s">
        <v>418</v>
      </c>
      <c r="D4974" s="1" t="s">
        <v>844</v>
      </c>
      <c r="E4974" s="2"/>
      <c r="F4974" s="3"/>
      <c r="G4974" s="2"/>
      <c r="H4974" s="3">
        <v>3</v>
      </c>
      <c r="I4974" s="69" t="str">
        <f>VLOOKUP(C4974,СПРАВОЧНИК!B:D,2,0)</f>
        <v>ЯПОНИЯ</v>
      </c>
      <c r="J4974" s="69" t="str">
        <f>VLOOKUP(C4974,СПРАВОЧНИК!B:D,3,0)</f>
        <v>ИНОМАРКИ</v>
      </c>
      <c r="K4974" s="69" t="str">
        <f>VLOOKUP(СВОД2023[[#This Row],[ФО]],СПРАВОЧНИК!H:P,2,0)</f>
        <v>Северо-Западный ФО</v>
      </c>
    </row>
    <row r="4975" spans="1:11" x14ac:dyDescent="0.2">
      <c r="A4975" t="s">
        <v>600</v>
      </c>
      <c r="B4975" t="s">
        <v>592</v>
      </c>
      <c r="C4975" s="1" t="s">
        <v>418</v>
      </c>
      <c r="D4975" s="1" t="s">
        <v>1750</v>
      </c>
      <c r="E4975" s="2">
        <v>3</v>
      </c>
      <c r="F4975" s="3">
        <v>2</v>
      </c>
      <c r="G4975" s="2">
        <v>21</v>
      </c>
      <c r="H4975" s="3">
        <v>18</v>
      </c>
      <c r="I4975" s="69" t="str">
        <f>VLOOKUP(C4975,СПРАВОЧНИК!B:D,2,0)</f>
        <v>ЯПОНИЯ</v>
      </c>
      <c r="J4975" s="69" t="str">
        <f>VLOOKUP(C4975,СПРАВОЧНИК!B:D,3,0)</f>
        <v>ИНОМАРКИ</v>
      </c>
      <c r="K4975" s="69" t="str">
        <f>VLOOKUP(СВОД2023[[#This Row],[ФО]],СПРАВОЧНИК!H:P,2,0)</f>
        <v>Северо-Западный ФО</v>
      </c>
    </row>
    <row r="4976" spans="1:11" x14ac:dyDescent="0.2">
      <c r="A4976" t="s">
        <v>600</v>
      </c>
      <c r="B4976" t="s">
        <v>592</v>
      </c>
      <c r="C4976" s="1" t="s">
        <v>418</v>
      </c>
      <c r="D4976" s="1" t="s">
        <v>435</v>
      </c>
      <c r="E4976" s="2">
        <v>2</v>
      </c>
      <c r="F4976" s="3"/>
      <c r="G4976" s="2">
        <v>4</v>
      </c>
      <c r="H4976" s="3">
        <v>4</v>
      </c>
      <c r="I4976" s="69" t="str">
        <f>VLOOKUP(C4976,СПРАВОЧНИК!B:D,2,0)</f>
        <v>ЯПОНИЯ</v>
      </c>
      <c r="J4976" s="69" t="str">
        <f>VLOOKUP(C4976,СПРАВОЧНИК!B:D,3,0)</f>
        <v>ИНОМАРКИ</v>
      </c>
      <c r="K4976" s="69" t="str">
        <f>VLOOKUP(СВОД2023[[#This Row],[ФО]],СПРАВОЧНИК!H:P,2,0)</f>
        <v>Северо-Западный ФО</v>
      </c>
    </row>
    <row r="4977" spans="1:11" x14ac:dyDescent="0.2">
      <c r="A4977" t="s">
        <v>600</v>
      </c>
      <c r="B4977" t="s">
        <v>592</v>
      </c>
      <c r="C4977" s="1" t="s">
        <v>418</v>
      </c>
      <c r="D4977" s="1" t="s">
        <v>436</v>
      </c>
      <c r="E4977" s="2">
        <v>273</v>
      </c>
      <c r="F4977" s="3">
        <v>245</v>
      </c>
      <c r="G4977" s="2">
        <v>1649</v>
      </c>
      <c r="H4977" s="3">
        <v>1352</v>
      </c>
      <c r="I4977" s="69" t="str">
        <f>VLOOKUP(C4977,СПРАВОЧНИК!B:D,2,0)</f>
        <v>ЯПОНИЯ</v>
      </c>
      <c r="J4977" s="69" t="str">
        <f>VLOOKUP(C4977,СПРАВОЧНИК!B:D,3,0)</f>
        <v>ИНОМАРКИ</v>
      </c>
      <c r="K4977" s="69" t="str">
        <f>VLOOKUP(СВОД2023[[#This Row],[ФО]],СПРАВОЧНИК!H:P,2,0)</f>
        <v>Северо-Западный ФО</v>
      </c>
    </row>
    <row r="4978" spans="1:11" x14ac:dyDescent="0.2">
      <c r="A4978" t="s">
        <v>600</v>
      </c>
      <c r="B4978" t="s">
        <v>592</v>
      </c>
      <c r="C4978" s="1" t="s">
        <v>2254</v>
      </c>
      <c r="D4978" s="1" t="s">
        <v>2449</v>
      </c>
      <c r="E4978" s="2"/>
      <c r="F4978" s="3"/>
      <c r="G4978" s="2"/>
      <c r="H4978" s="3">
        <v>1</v>
      </c>
      <c r="I4978" s="69" t="str">
        <f>VLOOKUP(C4978,СПРАВОЧНИК!B:D,2,0)</f>
        <v>США</v>
      </c>
      <c r="J4978" s="69" t="str">
        <f>VLOOKUP(C4978,СПРАВОЧНИК!B:D,3,0)</f>
        <v>ИНОМАРКИ</v>
      </c>
      <c r="K4978" s="69" t="str">
        <f>VLOOKUP(СВОД2023[[#This Row],[ФО]],СПРАВОЧНИК!H:P,2,0)</f>
        <v>Северо-Западный ФО</v>
      </c>
    </row>
    <row r="4979" spans="1:11" x14ac:dyDescent="0.2">
      <c r="A4979" t="s">
        <v>600</v>
      </c>
      <c r="B4979" t="s">
        <v>592</v>
      </c>
      <c r="C4979" s="1" t="s">
        <v>2254</v>
      </c>
      <c r="D4979" s="1" t="s">
        <v>2450</v>
      </c>
      <c r="E4979" s="2"/>
      <c r="F4979" s="3"/>
      <c r="G4979" s="2"/>
      <c r="H4979" s="3">
        <v>1</v>
      </c>
      <c r="I4979" s="69" t="str">
        <f>VLOOKUP(C4979,СПРАВОЧНИК!B:D,2,0)</f>
        <v>США</v>
      </c>
      <c r="J4979" s="69" t="str">
        <f>VLOOKUP(C4979,СПРАВОЧНИК!B:D,3,0)</f>
        <v>ИНОМАРКИ</v>
      </c>
      <c r="K4979" s="69" t="str">
        <f>VLOOKUP(СВОД2023[[#This Row],[ФО]],СПРАВОЧНИК!H:P,2,0)</f>
        <v>Северо-Западный ФО</v>
      </c>
    </row>
    <row r="4980" spans="1:11" x14ac:dyDescent="0.2">
      <c r="A4980" t="s">
        <v>600</v>
      </c>
      <c r="B4980" t="s">
        <v>592</v>
      </c>
      <c r="C4980" s="1" t="s">
        <v>437</v>
      </c>
      <c r="D4980" s="1" t="s">
        <v>438</v>
      </c>
      <c r="E4980" s="2">
        <v>4</v>
      </c>
      <c r="F4980" s="3"/>
      <c r="G4980" s="2">
        <v>17</v>
      </c>
      <c r="H4980" s="3"/>
      <c r="I4980" s="69" t="str">
        <f>VLOOKUP(C4980,СПРАВОЧНИК!B:D,2,0)</f>
        <v>КИТАЙ</v>
      </c>
      <c r="J4980" s="69" t="str">
        <f>VLOOKUP(C4980,СПРАВОЧНИК!B:D,3,0)</f>
        <v>ИНОМАРКИ</v>
      </c>
      <c r="K4980" s="69" t="str">
        <f>VLOOKUP(СВОД2023[[#This Row],[ФО]],СПРАВОЧНИК!H:P,2,0)</f>
        <v>Северо-Западный ФО</v>
      </c>
    </row>
    <row r="4981" spans="1:11" x14ac:dyDescent="0.2">
      <c r="A4981" t="s">
        <v>600</v>
      </c>
      <c r="B4981" t="s">
        <v>592</v>
      </c>
      <c r="C4981" s="1" t="s">
        <v>439</v>
      </c>
      <c r="D4981" s="1" t="s">
        <v>1751</v>
      </c>
      <c r="E4981" s="2">
        <v>7</v>
      </c>
      <c r="F4981" s="3">
        <v>10</v>
      </c>
      <c r="G4981" s="2">
        <v>35</v>
      </c>
      <c r="H4981" s="3">
        <v>40</v>
      </c>
      <c r="I4981" s="69" t="str">
        <f>VLOOKUP(C4981,СПРАВОЧНИК!B:D,2,0)</f>
        <v>ЕВРОПА</v>
      </c>
      <c r="J4981" s="69" t="str">
        <f>VLOOKUP(C4981,СПРАВОЧНИК!B:D,3,0)</f>
        <v>ИНОМАРКИ</v>
      </c>
      <c r="K4981" s="69" t="str">
        <f>VLOOKUP(СВОД2023[[#This Row],[ФО]],СПРАВОЧНИК!H:P,2,0)</f>
        <v>Северо-Западный ФО</v>
      </c>
    </row>
    <row r="4982" spans="1:11" x14ac:dyDescent="0.2">
      <c r="A4982" t="s">
        <v>600</v>
      </c>
      <c r="B4982" t="s">
        <v>592</v>
      </c>
      <c r="C4982" s="1" t="s">
        <v>439</v>
      </c>
      <c r="D4982" s="1" t="s">
        <v>2257</v>
      </c>
      <c r="E4982" s="2">
        <v>1</v>
      </c>
      <c r="F4982" s="3"/>
      <c r="G4982" s="2">
        <v>2</v>
      </c>
      <c r="H4982" s="3">
        <v>2</v>
      </c>
      <c r="I4982" s="69" t="str">
        <f>VLOOKUP(C4982,СПРАВОЧНИК!B:D,2,0)</f>
        <v>ЕВРОПА</v>
      </c>
      <c r="J4982" s="69" t="str">
        <f>VLOOKUP(C4982,СПРАВОЧНИК!B:D,3,0)</f>
        <v>ИНОМАРКИ</v>
      </c>
      <c r="K4982" s="69" t="str">
        <f>VLOOKUP(СВОД2023[[#This Row],[ФО]],СПРАВОЧНИК!H:P,2,0)</f>
        <v>Северо-Западный ФО</v>
      </c>
    </row>
    <row r="4983" spans="1:11" x14ac:dyDescent="0.2">
      <c r="A4983" t="s">
        <v>600</v>
      </c>
      <c r="B4983" t="s">
        <v>592</v>
      </c>
      <c r="C4983" s="1" t="s">
        <v>439</v>
      </c>
      <c r="D4983" s="1" t="s">
        <v>1752</v>
      </c>
      <c r="E4983" s="2">
        <v>41</v>
      </c>
      <c r="F4983" s="3">
        <v>23</v>
      </c>
      <c r="G4983" s="2">
        <v>253</v>
      </c>
      <c r="H4983" s="3">
        <v>163</v>
      </c>
      <c r="I4983" s="69" t="str">
        <f>VLOOKUP(C4983,СПРАВОЧНИК!B:D,2,0)</f>
        <v>ЕВРОПА</v>
      </c>
      <c r="J4983" s="69" t="str">
        <f>VLOOKUP(C4983,СПРАВОЧНИК!B:D,3,0)</f>
        <v>ИНОМАРКИ</v>
      </c>
      <c r="K4983" s="69" t="str">
        <f>VLOOKUP(СВОД2023[[#This Row],[ФО]],СПРАВОЧНИК!H:P,2,0)</f>
        <v>Северо-Западный ФО</v>
      </c>
    </row>
    <row r="4984" spans="1:11" x14ac:dyDescent="0.2">
      <c r="A4984" t="s">
        <v>600</v>
      </c>
      <c r="B4984" t="s">
        <v>592</v>
      </c>
      <c r="C4984" s="1" t="s">
        <v>439</v>
      </c>
      <c r="D4984" s="1" t="s">
        <v>2258</v>
      </c>
      <c r="E4984" s="2"/>
      <c r="F4984" s="3">
        <v>6</v>
      </c>
      <c r="G4984" s="2">
        <v>12</v>
      </c>
      <c r="H4984" s="3">
        <v>10</v>
      </c>
      <c r="I4984" s="69" t="str">
        <f>VLOOKUP(C4984,СПРАВОЧНИК!B:D,2,0)</f>
        <v>ЕВРОПА</v>
      </c>
      <c r="J4984" s="69" t="str">
        <f>VLOOKUP(C4984,СПРАВОЧНИК!B:D,3,0)</f>
        <v>ИНОМАРКИ</v>
      </c>
      <c r="K4984" s="69" t="str">
        <f>VLOOKUP(СВОД2023[[#This Row],[ФО]],СПРАВОЧНИК!H:P,2,0)</f>
        <v>Северо-Западный ФО</v>
      </c>
    </row>
    <row r="4985" spans="1:11" x14ac:dyDescent="0.2">
      <c r="A4985" t="s">
        <v>600</v>
      </c>
      <c r="B4985" t="s">
        <v>592</v>
      </c>
      <c r="C4985" s="1" t="s">
        <v>439</v>
      </c>
      <c r="D4985" s="1" t="s">
        <v>440</v>
      </c>
      <c r="E4985" s="2">
        <v>609</v>
      </c>
      <c r="F4985" s="3">
        <v>487</v>
      </c>
      <c r="G4985" s="2">
        <v>3286</v>
      </c>
      <c r="H4985" s="3">
        <v>2749</v>
      </c>
      <c r="I4985" s="69" t="str">
        <f>VLOOKUP(C4985,СПРАВОЧНИК!B:D,2,0)</f>
        <v>ЕВРОПА</v>
      </c>
      <c r="J4985" s="69" t="str">
        <f>VLOOKUP(C4985,СПРАВОЧНИК!B:D,3,0)</f>
        <v>ИНОМАРКИ</v>
      </c>
      <c r="K4985" s="69" t="str">
        <f>VLOOKUP(СВОД2023[[#This Row],[ФО]],СПРАВОЧНИК!H:P,2,0)</f>
        <v>Северо-Западный ФО</v>
      </c>
    </row>
    <row r="4986" spans="1:11" x14ac:dyDescent="0.2">
      <c r="A4986" t="s">
        <v>600</v>
      </c>
      <c r="B4986" t="s">
        <v>592</v>
      </c>
      <c r="C4986" s="1" t="s">
        <v>439</v>
      </c>
      <c r="D4986" s="1" t="s">
        <v>2259</v>
      </c>
      <c r="E4986" s="2">
        <v>2</v>
      </c>
      <c r="F4986" s="3">
        <v>3</v>
      </c>
      <c r="G4986" s="2">
        <v>7</v>
      </c>
      <c r="H4986" s="3">
        <v>15</v>
      </c>
      <c r="I4986" s="69" t="str">
        <f>VLOOKUP(C4986,СПРАВОЧНИК!B:D,2,0)</f>
        <v>ЕВРОПА</v>
      </c>
      <c r="J4986" s="69" t="str">
        <f>VLOOKUP(C4986,СПРАВОЧНИК!B:D,3,0)</f>
        <v>ИНОМАРКИ</v>
      </c>
      <c r="K4986" s="69" t="str">
        <f>VLOOKUP(СВОД2023[[#This Row],[ФО]],СПРАВОЧНИК!H:P,2,0)</f>
        <v>Северо-Западный ФО</v>
      </c>
    </row>
    <row r="4987" spans="1:11" x14ac:dyDescent="0.2">
      <c r="A4987" t="s">
        <v>600</v>
      </c>
      <c r="B4987" t="s">
        <v>592</v>
      </c>
      <c r="C4987" s="1" t="s">
        <v>439</v>
      </c>
      <c r="D4987" s="1" t="s">
        <v>1753</v>
      </c>
      <c r="E4987" s="2">
        <v>11</v>
      </c>
      <c r="F4987" s="3">
        <v>7</v>
      </c>
      <c r="G4987" s="2">
        <v>79</v>
      </c>
      <c r="H4987" s="3">
        <v>78</v>
      </c>
      <c r="I4987" s="69" t="str">
        <f>VLOOKUP(C4987,СПРАВОЧНИК!B:D,2,0)</f>
        <v>ЕВРОПА</v>
      </c>
      <c r="J4987" s="69" t="str">
        <f>VLOOKUP(C4987,СПРАВОЧНИК!B:D,3,0)</f>
        <v>ИНОМАРКИ</v>
      </c>
      <c r="K4987" s="69" t="str">
        <f>VLOOKUP(СВОД2023[[#This Row],[ФО]],СПРАВОЧНИК!H:P,2,0)</f>
        <v>Северо-Западный ФО</v>
      </c>
    </row>
    <row r="4988" spans="1:11" x14ac:dyDescent="0.2">
      <c r="A4988" t="s">
        <v>600</v>
      </c>
      <c r="B4988" t="s">
        <v>592</v>
      </c>
      <c r="C4988" s="1" t="s">
        <v>439</v>
      </c>
      <c r="D4988" s="1" t="s">
        <v>441</v>
      </c>
      <c r="E4988" s="2">
        <v>8</v>
      </c>
      <c r="F4988" s="3"/>
      <c r="G4988" s="2">
        <v>51</v>
      </c>
      <c r="H4988" s="3">
        <v>5</v>
      </c>
      <c r="I4988" s="69" t="str">
        <f>VLOOKUP(C4988,СПРАВОЧНИК!B:D,2,0)</f>
        <v>ЕВРОПА</v>
      </c>
      <c r="J4988" s="69" t="str">
        <f>VLOOKUP(C4988,СПРАВОЧНИК!B:D,3,0)</f>
        <v>ИНОМАРКИ</v>
      </c>
      <c r="K4988" s="69" t="str">
        <f>VLOOKUP(СВОД2023[[#This Row],[ФО]],СПРАВОЧНИК!H:P,2,0)</f>
        <v>Северо-Западный ФО</v>
      </c>
    </row>
    <row r="4989" spans="1:11" x14ac:dyDescent="0.2">
      <c r="A4989" t="s">
        <v>600</v>
      </c>
      <c r="B4989" t="s">
        <v>592</v>
      </c>
      <c r="C4989" s="1" t="s">
        <v>439</v>
      </c>
      <c r="D4989" s="1" t="s">
        <v>1754</v>
      </c>
      <c r="E4989" s="2">
        <v>59</v>
      </c>
      <c r="F4989" s="3">
        <v>31</v>
      </c>
      <c r="G4989" s="2">
        <v>329</v>
      </c>
      <c r="H4989" s="3">
        <v>153</v>
      </c>
      <c r="I4989" s="69" t="str">
        <f>VLOOKUP(C4989,СПРАВОЧНИК!B:D,2,0)</f>
        <v>ЕВРОПА</v>
      </c>
      <c r="J4989" s="69" t="str">
        <f>VLOOKUP(C4989,СПРАВОЧНИК!B:D,3,0)</f>
        <v>ИНОМАРКИ</v>
      </c>
      <c r="K4989" s="69" t="str">
        <f>VLOOKUP(СВОД2023[[#This Row],[ФО]],СПРАВОЧНИК!H:P,2,0)</f>
        <v>Северо-Западный ФО</v>
      </c>
    </row>
    <row r="4990" spans="1:11" x14ac:dyDescent="0.2">
      <c r="A4990" t="s">
        <v>600</v>
      </c>
      <c r="B4990" t="s">
        <v>592</v>
      </c>
      <c r="C4990" s="1" t="s">
        <v>439</v>
      </c>
      <c r="D4990" s="1" t="s">
        <v>2260</v>
      </c>
      <c r="E4990" s="2">
        <v>11</v>
      </c>
      <c r="F4990" s="3">
        <v>8</v>
      </c>
      <c r="G4990" s="2">
        <v>36</v>
      </c>
      <c r="H4990" s="3">
        <v>26</v>
      </c>
      <c r="I4990" s="69" t="str">
        <f>VLOOKUP(C4990,СПРАВОЧНИК!B:D,2,0)</f>
        <v>ЕВРОПА</v>
      </c>
      <c r="J4990" s="69" t="str">
        <f>VLOOKUP(C4990,СПРАВОЧНИК!B:D,3,0)</f>
        <v>ИНОМАРКИ</v>
      </c>
      <c r="K4990" s="69" t="str">
        <f>VLOOKUP(СВОД2023[[#This Row],[ФО]],СПРАВОЧНИК!H:P,2,0)</f>
        <v>Северо-Западный ФО</v>
      </c>
    </row>
    <row r="4991" spans="1:11" x14ac:dyDescent="0.2">
      <c r="A4991" t="s">
        <v>600</v>
      </c>
      <c r="B4991" t="s">
        <v>592</v>
      </c>
      <c r="C4991" s="1" t="s">
        <v>439</v>
      </c>
      <c r="D4991" s="1" t="s">
        <v>1755</v>
      </c>
      <c r="E4991" s="2">
        <v>45</v>
      </c>
      <c r="F4991" s="3">
        <v>42</v>
      </c>
      <c r="G4991" s="2">
        <v>241</v>
      </c>
      <c r="H4991" s="3">
        <v>241</v>
      </c>
      <c r="I4991" s="69" t="str">
        <f>VLOOKUP(C4991,СПРАВОЧНИК!B:D,2,0)</f>
        <v>ЕВРОПА</v>
      </c>
      <c r="J4991" s="69" t="str">
        <f>VLOOKUP(C4991,СПРАВОЧНИК!B:D,3,0)</f>
        <v>ИНОМАРКИ</v>
      </c>
      <c r="K4991" s="69" t="str">
        <f>VLOOKUP(СВОД2023[[#This Row],[ФО]],СПРАВОЧНИК!H:P,2,0)</f>
        <v>Северо-Западный ФО</v>
      </c>
    </row>
    <row r="4992" spans="1:11" x14ac:dyDescent="0.2">
      <c r="A4992" t="s">
        <v>600</v>
      </c>
      <c r="B4992" t="s">
        <v>592</v>
      </c>
      <c r="C4992" s="1" t="s">
        <v>439</v>
      </c>
      <c r="D4992" s="1" t="s">
        <v>442</v>
      </c>
      <c r="E4992" s="2">
        <v>68</v>
      </c>
      <c r="F4992" s="3">
        <v>40</v>
      </c>
      <c r="G4992" s="2">
        <v>314</v>
      </c>
      <c r="H4992" s="3">
        <v>229</v>
      </c>
      <c r="I4992" s="69" t="str">
        <f>VLOOKUP(C4992,СПРАВОЧНИК!B:D,2,0)</f>
        <v>ЕВРОПА</v>
      </c>
      <c r="J4992" s="69" t="str">
        <f>VLOOKUP(C4992,СПРАВОЧНИК!B:D,3,0)</f>
        <v>ИНОМАРКИ</v>
      </c>
      <c r="K4992" s="69" t="str">
        <f>VLOOKUP(СВОД2023[[#This Row],[ФО]],СПРАВОЧНИК!H:P,2,0)</f>
        <v>Северо-Западный ФО</v>
      </c>
    </row>
    <row r="4993" spans="1:11" x14ac:dyDescent="0.2">
      <c r="A4993" t="s">
        <v>600</v>
      </c>
      <c r="B4993" t="s">
        <v>592</v>
      </c>
      <c r="C4993" s="1" t="s">
        <v>439</v>
      </c>
      <c r="D4993" s="1" t="s">
        <v>1756</v>
      </c>
      <c r="E4993" s="2">
        <v>8</v>
      </c>
      <c r="F4993" s="3">
        <v>2</v>
      </c>
      <c r="G4993" s="2">
        <v>22</v>
      </c>
      <c r="H4993" s="3">
        <v>20</v>
      </c>
      <c r="I4993" s="69" t="str">
        <f>VLOOKUP(C4993,СПРАВОЧНИК!B:D,2,0)</f>
        <v>ЕВРОПА</v>
      </c>
      <c r="J4993" s="69" t="str">
        <f>VLOOKUP(C4993,СПРАВОЧНИК!B:D,3,0)</f>
        <v>ИНОМАРКИ</v>
      </c>
      <c r="K4993" s="69" t="str">
        <f>VLOOKUP(СВОД2023[[#This Row],[ФО]],СПРАВОЧНИК!H:P,2,0)</f>
        <v>Северо-Западный ФО</v>
      </c>
    </row>
    <row r="4994" spans="1:11" x14ac:dyDescent="0.2">
      <c r="A4994" t="s">
        <v>600</v>
      </c>
      <c r="B4994" t="s">
        <v>592</v>
      </c>
      <c r="C4994" s="1" t="s">
        <v>439</v>
      </c>
      <c r="D4994" s="1" t="s">
        <v>2451</v>
      </c>
      <c r="E4994" s="2"/>
      <c r="F4994" s="3"/>
      <c r="G4994" s="2">
        <v>1</v>
      </c>
      <c r="H4994" s="3"/>
      <c r="I4994" s="69" t="str">
        <f>VLOOKUP(C4994,СПРАВОЧНИК!B:D,2,0)</f>
        <v>ЕВРОПА</v>
      </c>
      <c r="J4994" s="69" t="str">
        <f>VLOOKUP(C4994,СПРАВОЧНИК!B:D,3,0)</f>
        <v>ИНОМАРКИ</v>
      </c>
      <c r="K4994" s="69" t="str">
        <f>VLOOKUP(СВОД2023[[#This Row],[ФО]],СПРАВОЧНИК!H:P,2,0)</f>
        <v>Северо-Западный ФО</v>
      </c>
    </row>
    <row r="4995" spans="1:11" x14ac:dyDescent="0.2">
      <c r="A4995" t="s">
        <v>600</v>
      </c>
      <c r="B4995" t="s">
        <v>592</v>
      </c>
      <c r="C4995" s="1" t="s">
        <v>439</v>
      </c>
      <c r="D4995" s="1" t="s">
        <v>1757</v>
      </c>
      <c r="E4995" s="2">
        <v>32</v>
      </c>
      <c r="F4995" s="3">
        <v>30</v>
      </c>
      <c r="G4995" s="2">
        <v>215</v>
      </c>
      <c r="H4995" s="3">
        <v>201</v>
      </c>
      <c r="I4995" s="69" t="str">
        <f>VLOOKUP(C4995,СПРАВОЧНИК!B:D,2,0)</f>
        <v>ЕВРОПА</v>
      </c>
      <c r="J4995" s="69" t="str">
        <f>VLOOKUP(C4995,СПРАВОЧНИК!B:D,3,0)</f>
        <v>ИНОМАРКИ</v>
      </c>
      <c r="K4995" s="69" t="str">
        <f>VLOOKUP(СВОД2023[[#This Row],[ФО]],СПРАВОЧНИК!H:P,2,0)</f>
        <v>Северо-Западный ФО</v>
      </c>
    </row>
    <row r="4996" spans="1:11" x14ac:dyDescent="0.2">
      <c r="A4996" t="s">
        <v>600</v>
      </c>
      <c r="B4996" t="s">
        <v>592</v>
      </c>
      <c r="C4996" s="1" t="s">
        <v>439</v>
      </c>
      <c r="D4996" s="1" t="s">
        <v>845</v>
      </c>
      <c r="E4996" s="2">
        <v>189</v>
      </c>
      <c r="F4996" s="3">
        <v>159</v>
      </c>
      <c r="G4996" s="2">
        <v>1057</v>
      </c>
      <c r="H4996" s="3">
        <v>833</v>
      </c>
      <c r="I4996" s="69" t="str">
        <f>VLOOKUP(C4996,СПРАВОЧНИК!B:D,2,0)</f>
        <v>ЕВРОПА</v>
      </c>
      <c r="J4996" s="69" t="str">
        <f>VLOOKUP(C4996,СПРАВОЧНИК!B:D,3,0)</f>
        <v>ИНОМАРКИ</v>
      </c>
      <c r="K4996" s="69" t="str">
        <f>VLOOKUP(СВОД2023[[#This Row],[ФО]],СПРАВОЧНИК!H:P,2,0)</f>
        <v>Северо-Западный ФО</v>
      </c>
    </row>
    <row r="4997" spans="1:11" x14ac:dyDescent="0.2">
      <c r="A4997" t="s">
        <v>600</v>
      </c>
      <c r="B4997" t="s">
        <v>592</v>
      </c>
      <c r="C4997" s="1" t="s">
        <v>439</v>
      </c>
      <c r="D4997" s="1" t="s">
        <v>443</v>
      </c>
      <c r="E4997" s="2">
        <v>2</v>
      </c>
      <c r="F4997" s="3"/>
      <c r="G4997" s="2">
        <v>15</v>
      </c>
      <c r="H4997" s="3">
        <v>5</v>
      </c>
      <c r="I4997" s="69" t="str">
        <f>VLOOKUP(C4997,СПРАВОЧНИК!B:D,2,0)</f>
        <v>ЕВРОПА</v>
      </c>
      <c r="J4997" s="69" t="str">
        <f>VLOOKUP(C4997,СПРАВОЧНИК!B:D,3,0)</f>
        <v>ИНОМАРКИ</v>
      </c>
      <c r="K4997" s="69" t="str">
        <f>VLOOKUP(СВОД2023[[#This Row],[ФО]],СПРАВОЧНИК!H:P,2,0)</f>
        <v>Северо-Западный ФО</v>
      </c>
    </row>
    <row r="4998" spans="1:11" x14ac:dyDescent="0.2">
      <c r="A4998" t="s">
        <v>600</v>
      </c>
      <c r="B4998" t="s">
        <v>592</v>
      </c>
      <c r="C4998" s="1" t="s">
        <v>439</v>
      </c>
      <c r="D4998" s="1" t="s">
        <v>2452</v>
      </c>
      <c r="E4998" s="2"/>
      <c r="F4998" s="3"/>
      <c r="G4998" s="2"/>
      <c r="H4998" s="3">
        <v>1</v>
      </c>
      <c r="I4998" s="69" t="str">
        <f>VLOOKUP(C4998,СПРАВОЧНИК!B:D,2,0)</f>
        <v>ЕВРОПА</v>
      </c>
      <c r="J4998" s="69" t="str">
        <f>VLOOKUP(C4998,СПРАВОЧНИК!B:D,3,0)</f>
        <v>ИНОМАРКИ</v>
      </c>
      <c r="K4998" s="69" t="str">
        <f>VLOOKUP(СВОД2023[[#This Row],[ФО]],СПРАВОЧНИК!H:P,2,0)</f>
        <v>Северо-Западный ФО</v>
      </c>
    </row>
    <row r="4999" spans="1:11" x14ac:dyDescent="0.2">
      <c r="A4999" t="s">
        <v>600</v>
      </c>
      <c r="B4999" t="s">
        <v>592</v>
      </c>
      <c r="C4999" s="1" t="s">
        <v>439</v>
      </c>
      <c r="D4999" s="1" t="s">
        <v>2262</v>
      </c>
      <c r="E4999" s="2">
        <v>1</v>
      </c>
      <c r="F4999" s="3"/>
      <c r="G4999" s="2">
        <v>3</v>
      </c>
      <c r="H4999" s="3">
        <v>1</v>
      </c>
      <c r="I4999" s="69" t="str">
        <f>VLOOKUP(C4999,СПРАВОЧНИК!B:D,2,0)</f>
        <v>ЕВРОПА</v>
      </c>
      <c r="J4999" s="69" t="str">
        <f>VLOOKUP(C4999,СПРАВОЧНИК!B:D,3,0)</f>
        <v>ИНОМАРКИ</v>
      </c>
      <c r="K4999" s="69" t="str">
        <f>VLOOKUP(СВОД2023[[#This Row],[ФО]],СПРАВОЧНИК!H:P,2,0)</f>
        <v>Северо-Западный ФО</v>
      </c>
    </row>
    <row r="5000" spans="1:11" x14ac:dyDescent="0.2">
      <c r="A5000" t="s">
        <v>600</v>
      </c>
      <c r="B5000" t="s">
        <v>592</v>
      </c>
      <c r="C5000" s="1" t="s">
        <v>439</v>
      </c>
      <c r="D5000" s="1" t="s">
        <v>1758</v>
      </c>
      <c r="E5000" s="2"/>
      <c r="F5000" s="3"/>
      <c r="G5000" s="2">
        <v>6</v>
      </c>
      <c r="H5000" s="3">
        <v>2</v>
      </c>
      <c r="I5000" s="69" t="str">
        <f>VLOOKUP(C5000,СПРАВОЧНИК!B:D,2,0)</f>
        <v>ЕВРОПА</v>
      </c>
      <c r="J5000" s="69" t="str">
        <f>VLOOKUP(C5000,СПРАВОЧНИК!B:D,3,0)</f>
        <v>ИНОМАРКИ</v>
      </c>
      <c r="K5000" s="69" t="str">
        <f>VLOOKUP(СВОД2023[[#This Row],[ФО]],СПРАВОЧНИК!H:P,2,0)</f>
        <v>Северо-Западный ФО</v>
      </c>
    </row>
    <row r="5001" spans="1:11" x14ac:dyDescent="0.2">
      <c r="A5001" t="s">
        <v>600</v>
      </c>
      <c r="B5001" t="s">
        <v>592</v>
      </c>
      <c r="C5001" s="1" t="s">
        <v>439</v>
      </c>
      <c r="D5001" s="1" t="s">
        <v>2263</v>
      </c>
      <c r="E5001" s="2">
        <v>1</v>
      </c>
      <c r="F5001" s="3">
        <v>4</v>
      </c>
      <c r="G5001" s="2">
        <v>3</v>
      </c>
      <c r="H5001" s="3">
        <v>5</v>
      </c>
      <c r="I5001" s="69" t="str">
        <f>VLOOKUP(C5001,СПРАВОЧНИК!B:D,2,0)</f>
        <v>ЕВРОПА</v>
      </c>
      <c r="J5001" s="69" t="str">
        <f>VLOOKUP(C5001,СПРАВОЧНИК!B:D,3,0)</f>
        <v>ИНОМАРКИ</v>
      </c>
      <c r="K5001" s="69" t="str">
        <f>VLOOKUP(СВОД2023[[#This Row],[ФО]],СПРАВОЧНИК!H:P,2,0)</f>
        <v>Северо-Западный ФО</v>
      </c>
    </row>
    <row r="5002" spans="1:11" x14ac:dyDescent="0.2">
      <c r="A5002" t="s">
        <v>600</v>
      </c>
      <c r="B5002" t="s">
        <v>592</v>
      </c>
      <c r="C5002" s="1" t="s">
        <v>439</v>
      </c>
      <c r="D5002" s="1" t="s">
        <v>2453</v>
      </c>
      <c r="E5002" s="2">
        <v>1</v>
      </c>
      <c r="F5002" s="3"/>
      <c r="G5002" s="2">
        <v>2</v>
      </c>
      <c r="H5002" s="3">
        <v>2</v>
      </c>
      <c r="I5002" s="69" t="str">
        <f>VLOOKUP(C5002,СПРАВОЧНИК!B:D,2,0)</f>
        <v>ЕВРОПА</v>
      </c>
      <c r="J5002" s="69" t="str">
        <f>VLOOKUP(C5002,СПРАВОЧНИК!B:D,3,0)</f>
        <v>ИНОМАРКИ</v>
      </c>
      <c r="K5002" s="69" t="str">
        <f>VLOOKUP(СВОД2023[[#This Row],[ФО]],СПРАВОЧНИК!H:P,2,0)</f>
        <v>Северо-Западный ФО</v>
      </c>
    </row>
    <row r="5003" spans="1:11" x14ac:dyDescent="0.2">
      <c r="A5003" t="s">
        <v>600</v>
      </c>
      <c r="B5003" t="s">
        <v>592</v>
      </c>
      <c r="C5003" s="1" t="s">
        <v>439</v>
      </c>
      <c r="D5003" s="1" t="s">
        <v>2264</v>
      </c>
      <c r="E5003" s="2"/>
      <c r="F5003" s="3"/>
      <c r="G5003" s="2">
        <v>1</v>
      </c>
      <c r="H5003" s="3">
        <v>2</v>
      </c>
      <c r="I5003" s="69" t="str">
        <f>VLOOKUP(C5003,СПРАВОЧНИК!B:D,2,0)</f>
        <v>ЕВРОПА</v>
      </c>
      <c r="J5003" s="69" t="str">
        <f>VLOOKUP(C5003,СПРАВОЧНИК!B:D,3,0)</f>
        <v>ИНОМАРКИ</v>
      </c>
      <c r="K5003" s="69" t="str">
        <f>VLOOKUP(СВОД2023[[#This Row],[ФО]],СПРАВОЧНИК!H:P,2,0)</f>
        <v>Северо-Западный ФО</v>
      </c>
    </row>
    <row r="5004" spans="1:11" x14ac:dyDescent="0.2">
      <c r="A5004" t="s">
        <v>600</v>
      </c>
      <c r="B5004" t="s">
        <v>592</v>
      </c>
      <c r="C5004" s="1" t="s">
        <v>439</v>
      </c>
      <c r="D5004" s="1" t="s">
        <v>2265</v>
      </c>
      <c r="E5004" s="2">
        <v>2</v>
      </c>
      <c r="F5004" s="3">
        <v>3</v>
      </c>
      <c r="G5004" s="2">
        <v>10</v>
      </c>
      <c r="H5004" s="3">
        <v>8</v>
      </c>
      <c r="I5004" s="69" t="str">
        <f>VLOOKUP(C5004,СПРАВОЧНИК!B:D,2,0)</f>
        <v>ЕВРОПА</v>
      </c>
      <c r="J5004" s="69" t="str">
        <f>VLOOKUP(C5004,СПРАВОЧНИК!B:D,3,0)</f>
        <v>ИНОМАРКИ</v>
      </c>
      <c r="K5004" s="69" t="str">
        <f>VLOOKUP(СВОД2023[[#This Row],[ФО]],СПРАВОЧНИК!H:P,2,0)</f>
        <v>Северо-Западный ФО</v>
      </c>
    </row>
    <row r="5005" spans="1:11" x14ac:dyDescent="0.2">
      <c r="A5005" t="s">
        <v>600</v>
      </c>
      <c r="B5005" t="s">
        <v>592</v>
      </c>
      <c r="C5005" s="1" t="s">
        <v>439</v>
      </c>
      <c r="D5005" s="1" t="s">
        <v>2266</v>
      </c>
      <c r="E5005" s="2">
        <v>3</v>
      </c>
      <c r="F5005" s="3">
        <v>5</v>
      </c>
      <c r="G5005" s="2">
        <v>13</v>
      </c>
      <c r="H5005" s="3">
        <v>18</v>
      </c>
      <c r="I5005" s="69" t="str">
        <f>VLOOKUP(C5005,СПРАВОЧНИК!B:D,2,0)</f>
        <v>ЕВРОПА</v>
      </c>
      <c r="J5005" s="69" t="str">
        <f>VLOOKUP(C5005,СПРАВОЧНИК!B:D,3,0)</f>
        <v>ИНОМАРКИ</v>
      </c>
      <c r="K5005" s="69" t="str">
        <f>VLOOKUP(СВОД2023[[#This Row],[ФО]],СПРАВОЧНИК!H:P,2,0)</f>
        <v>Северо-Западный ФО</v>
      </c>
    </row>
    <row r="5006" spans="1:11" x14ac:dyDescent="0.2">
      <c r="A5006" t="s">
        <v>600</v>
      </c>
      <c r="B5006" t="s">
        <v>592</v>
      </c>
      <c r="C5006" s="1" t="s">
        <v>439</v>
      </c>
      <c r="D5006" s="1" t="s">
        <v>1759</v>
      </c>
      <c r="E5006" s="2">
        <v>133</v>
      </c>
      <c r="F5006" s="3">
        <v>152</v>
      </c>
      <c r="G5006" s="2">
        <v>706</v>
      </c>
      <c r="H5006" s="3">
        <v>733</v>
      </c>
      <c r="I5006" s="69" t="str">
        <f>VLOOKUP(C5006,СПРАВОЧНИК!B:D,2,0)</f>
        <v>ЕВРОПА</v>
      </c>
      <c r="J5006" s="69" t="str">
        <f>VLOOKUP(C5006,СПРАВОЧНИК!B:D,3,0)</f>
        <v>ИНОМАРКИ</v>
      </c>
      <c r="K5006" s="69" t="str">
        <f>VLOOKUP(СВОД2023[[#This Row],[ФО]],СПРАВОЧНИК!H:P,2,0)</f>
        <v>Северо-Западный ФО</v>
      </c>
    </row>
    <row r="5007" spans="1:11" x14ac:dyDescent="0.2">
      <c r="A5007" t="s">
        <v>600</v>
      </c>
      <c r="B5007" t="s">
        <v>592</v>
      </c>
      <c r="C5007" s="1" t="s">
        <v>439</v>
      </c>
      <c r="D5007" s="1" t="s">
        <v>1760</v>
      </c>
      <c r="E5007" s="2">
        <v>118</v>
      </c>
      <c r="F5007" s="3">
        <v>84</v>
      </c>
      <c r="G5007" s="2">
        <v>574</v>
      </c>
      <c r="H5007" s="3">
        <v>477</v>
      </c>
      <c r="I5007" s="69" t="str">
        <f>VLOOKUP(C5007,СПРАВОЧНИК!B:D,2,0)</f>
        <v>ЕВРОПА</v>
      </c>
      <c r="J5007" s="69" t="str">
        <f>VLOOKUP(C5007,СПРАВОЧНИК!B:D,3,0)</f>
        <v>ИНОМАРКИ</v>
      </c>
      <c r="K5007" s="69" t="str">
        <f>VLOOKUP(СВОД2023[[#This Row],[ФО]],СПРАВОЧНИК!H:P,2,0)</f>
        <v>Северо-Западный ФО</v>
      </c>
    </row>
    <row r="5008" spans="1:11" x14ac:dyDescent="0.2">
      <c r="A5008" t="s">
        <v>600</v>
      </c>
      <c r="B5008" t="s">
        <v>592</v>
      </c>
      <c r="C5008" s="1" t="s">
        <v>445</v>
      </c>
      <c r="D5008" s="1" t="s">
        <v>1761</v>
      </c>
      <c r="E5008" s="2"/>
      <c r="F5008" s="3"/>
      <c r="G5008" s="2">
        <v>1</v>
      </c>
      <c r="H5008" s="3">
        <v>3</v>
      </c>
      <c r="I5008" s="69" t="str">
        <f>VLOOKUP(C5008,СПРАВОЧНИК!B:D,2,0)</f>
        <v>ЕВРОПА</v>
      </c>
      <c r="J5008" s="69" t="str">
        <f>VLOOKUP(C5008,СПРАВОЧНИК!B:D,3,0)</f>
        <v>ИНОМАРКИ</v>
      </c>
      <c r="K5008" s="69" t="str">
        <f>VLOOKUP(СВОД2023[[#This Row],[ФО]],СПРАВОЧНИК!H:P,2,0)</f>
        <v>Северо-Западный ФО</v>
      </c>
    </row>
    <row r="5009" spans="1:11" x14ac:dyDescent="0.2">
      <c r="A5009" t="s">
        <v>600</v>
      </c>
      <c r="B5009" t="s">
        <v>592</v>
      </c>
      <c r="C5009" s="1" t="s">
        <v>445</v>
      </c>
      <c r="D5009" s="1" t="s">
        <v>2267</v>
      </c>
      <c r="E5009" s="2"/>
      <c r="F5009" s="3">
        <v>2</v>
      </c>
      <c r="G5009" s="2">
        <v>2</v>
      </c>
      <c r="H5009" s="3">
        <v>5</v>
      </c>
      <c r="I5009" s="69" t="str">
        <f>VLOOKUP(C5009,СПРАВОЧНИК!B:D,2,0)</f>
        <v>ЕВРОПА</v>
      </c>
      <c r="J5009" s="69" t="str">
        <f>VLOOKUP(C5009,СПРАВОЧНИК!B:D,3,0)</f>
        <v>ИНОМАРКИ</v>
      </c>
      <c r="K5009" s="69" t="str">
        <f>VLOOKUP(СВОД2023[[#This Row],[ФО]],СПРАВОЧНИК!H:P,2,0)</f>
        <v>Северо-Западный ФО</v>
      </c>
    </row>
    <row r="5010" spans="1:11" x14ac:dyDescent="0.2">
      <c r="A5010" t="s">
        <v>600</v>
      </c>
      <c r="B5010" t="s">
        <v>592</v>
      </c>
      <c r="C5010" s="1" t="s">
        <v>445</v>
      </c>
      <c r="D5010" s="1" t="s">
        <v>1762</v>
      </c>
      <c r="E5010" s="2">
        <v>28</v>
      </c>
      <c r="F5010" s="3">
        <v>20</v>
      </c>
      <c r="G5010" s="2">
        <v>150</v>
      </c>
      <c r="H5010" s="3">
        <v>108</v>
      </c>
      <c r="I5010" s="69" t="str">
        <f>VLOOKUP(C5010,СПРАВОЧНИК!B:D,2,0)</f>
        <v>ЕВРОПА</v>
      </c>
      <c r="J5010" s="69" t="str">
        <f>VLOOKUP(C5010,СПРАВОЧНИК!B:D,3,0)</f>
        <v>ИНОМАРКИ</v>
      </c>
      <c r="K5010" s="69" t="str">
        <f>VLOOKUP(СВОД2023[[#This Row],[ФО]],СПРАВОЧНИК!H:P,2,0)</f>
        <v>Северо-Западный ФО</v>
      </c>
    </row>
    <row r="5011" spans="1:11" x14ac:dyDescent="0.2">
      <c r="A5011" t="s">
        <v>600</v>
      </c>
      <c r="B5011" t="s">
        <v>592</v>
      </c>
      <c r="C5011" s="1" t="s">
        <v>445</v>
      </c>
      <c r="D5011" s="1" t="s">
        <v>2454</v>
      </c>
      <c r="E5011" s="2"/>
      <c r="F5011" s="3">
        <v>1</v>
      </c>
      <c r="G5011" s="2">
        <v>1</v>
      </c>
      <c r="H5011" s="3">
        <v>1</v>
      </c>
      <c r="I5011" s="69" t="str">
        <f>VLOOKUP(C5011,СПРАВОЧНИК!B:D,2,0)</f>
        <v>ЕВРОПА</v>
      </c>
      <c r="J5011" s="69" t="str">
        <f>VLOOKUP(C5011,СПРАВОЧНИК!B:D,3,0)</f>
        <v>ИНОМАРКИ</v>
      </c>
      <c r="K5011" s="69" t="str">
        <f>VLOOKUP(СВОД2023[[#This Row],[ФО]],СПРАВОЧНИК!H:P,2,0)</f>
        <v>Северо-Западный ФО</v>
      </c>
    </row>
    <row r="5012" spans="1:11" x14ac:dyDescent="0.2">
      <c r="A5012" t="s">
        <v>600</v>
      </c>
      <c r="B5012" t="s">
        <v>592</v>
      </c>
      <c r="C5012" s="1" t="s">
        <v>445</v>
      </c>
      <c r="D5012" s="1" t="s">
        <v>446</v>
      </c>
      <c r="E5012" s="2">
        <v>7</v>
      </c>
      <c r="F5012" s="3">
        <v>6</v>
      </c>
      <c r="G5012" s="2">
        <v>32</v>
      </c>
      <c r="H5012" s="3">
        <v>34</v>
      </c>
      <c r="I5012" s="69" t="str">
        <f>VLOOKUP(C5012,СПРАВОЧНИК!B:D,2,0)</f>
        <v>ЕВРОПА</v>
      </c>
      <c r="J5012" s="69" t="str">
        <f>VLOOKUP(C5012,СПРАВОЧНИК!B:D,3,0)</f>
        <v>ИНОМАРКИ</v>
      </c>
      <c r="K5012" s="69" t="str">
        <f>VLOOKUP(СВОД2023[[#This Row],[ФО]],СПРАВОЧНИК!H:P,2,0)</f>
        <v>Северо-Западный ФО</v>
      </c>
    </row>
    <row r="5013" spans="1:11" x14ac:dyDescent="0.2">
      <c r="A5013" t="s">
        <v>600</v>
      </c>
      <c r="B5013" t="s">
        <v>592</v>
      </c>
      <c r="C5013" s="1" t="s">
        <v>445</v>
      </c>
      <c r="D5013" s="1" t="s">
        <v>2455</v>
      </c>
      <c r="E5013" s="2">
        <v>1</v>
      </c>
      <c r="F5013" s="3"/>
      <c r="G5013" s="2">
        <v>2</v>
      </c>
      <c r="H5013" s="3">
        <v>2</v>
      </c>
      <c r="I5013" s="69" t="str">
        <f>VLOOKUP(C5013,СПРАВОЧНИК!B:D,2,0)</f>
        <v>ЕВРОПА</v>
      </c>
      <c r="J5013" s="69" t="str">
        <f>VLOOKUP(C5013,СПРАВОЧНИК!B:D,3,0)</f>
        <v>ИНОМАРКИ</v>
      </c>
      <c r="K5013" s="69" t="str">
        <f>VLOOKUP(СВОД2023[[#This Row],[ФО]],СПРАВОЧНИК!H:P,2,0)</f>
        <v>Северо-Западный ФО</v>
      </c>
    </row>
    <row r="5014" spans="1:11" x14ac:dyDescent="0.2">
      <c r="A5014" t="s">
        <v>600</v>
      </c>
      <c r="B5014" t="s">
        <v>592</v>
      </c>
      <c r="C5014" s="1" t="s">
        <v>445</v>
      </c>
      <c r="D5014" s="1" t="s">
        <v>1763</v>
      </c>
      <c r="E5014" s="2">
        <v>112</v>
      </c>
      <c r="F5014" s="3">
        <v>101</v>
      </c>
      <c r="G5014" s="2">
        <v>579</v>
      </c>
      <c r="H5014" s="3">
        <v>510</v>
      </c>
      <c r="I5014" s="69" t="str">
        <f>VLOOKUP(C5014,СПРАВОЧНИК!B:D,2,0)</f>
        <v>ЕВРОПА</v>
      </c>
      <c r="J5014" s="69" t="str">
        <f>VLOOKUP(C5014,СПРАВОЧНИК!B:D,3,0)</f>
        <v>ИНОМАРКИ</v>
      </c>
      <c r="K5014" s="69" t="str">
        <f>VLOOKUP(СВОД2023[[#This Row],[ФО]],СПРАВОЧНИК!H:P,2,0)</f>
        <v>Северо-Западный ФО</v>
      </c>
    </row>
    <row r="5015" spans="1:11" x14ac:dyDescent="0.2">
      <c r="A5015" t="s">
        <v>600</v>
      </c>
      <c r="B5015" t="s">
        <v>592</v>
      </c>
      <c r="C5015" s="1" t="s">
        <v>445</v>
      </c>
      <c r="D5015" s="1" t="s">
        <v>1764</v>
      </c>
      <c r="E5015" s="2">
        <v>2</v>
      </c>
      <c r="F5015" s="3">
        <v>1</v>
      </c>
      <c r="G5015" s="2">
        <v>9</v>
      </c>
      <c r="H5015" s="3">
        <v>7</v>
      </c>
      <c r="I5015" s="69" t="str">
        <f>VLOOKUP(C5015,СПРАВОЧНИК!B:D,2,0)</f>
        <v>ЕВРОПА</v>
      </c>
      <c r="J5015" s="69" t="str">
        <f>VLOOKUP(C5015,СПРАВОЧНИК!B:D,3,0)</f>
        <v>ИНОМАРКИ</v>
      </c>
      <c r="K5015" s="69" t="str">
        <f>VLOOKUP(СВОД2023[[#This Row],[ФО]],СПРАВОЧНИК!H:P,2,0)</f>
        <v>Северо-Западный ФО</v>
      </c>
    </row>
    <row r="5016" spans="1:11" x14ac:dyDescent="0.2">
      <c r="A5016" t="s">
        <v>600</v>
      </c>
      <c r="B5016" t="s">
        <v>592</v>
      </c>
      <c r="C5016" s="1" t="s">
        <v>445</v>
      </c>
      <c r="D5016" s="1" t="s">
        <v>1765</v>
      </c>
      <c r="E5016" s="2">
        <v>35</v>
      </c>
      <c r="F5016" s="3">
        <v>30</v>
      </c>
      <c r="G5016" s="2">
        <v>235</v>
      </c>
      <c r="H5016" s="3">
        <v>178</v>
      </c>
      <c r="I5016" s="69" t="str">
        <f>VLOOKUP(C5016,СПРАВОЧНИК!B:D,2,0)</f>
        <v>ЕВРОПА</v>
      </c>
      <c r="J5016" s="69" t="str">
        <f>VLOOKUP(C5016,СПРАВОЧНИК!B:D,3,0)</f>
        <v>ИНОМАРКИ</v>
      </c>
      <c r="K5016" s="69" t="str">
        <f>VLOOKUP(СВОД2023[[#This Row],[ФО]],СПРАВОЧНИК!H:P,2,0)</f>
        <v>Северо-Западный ФО</v>
      </c>
    </row>
    <row r="5017" spans="1:11" x14ac:dyDescent="0.2">
      <c r="A5017" t="s">
        <v>600</v>
      </c>
      <c r="B5017" t="s">
        <v>592</v>
      </c>
      <c r="C5017" s="1" t="s">
        <v>445</v>
      </c>
      <c r="D5017" s="1" t="s">
        <v>1766</v>
      </c>
      <c r="E5017" s="2">
        <v>2</v>
      </c>
      <c r="F5017" s="3"/>
      <c r="G5017" s="2">
        <v>3</v>
      </c>
      <c r="H5017" s="3">
        <v>3</v>
      </c>
      <c r="I5017" s="69" t="str">
        <f>VLOOKUP(C5017,СПРАВОЧНИК!B:D,2,0)</f>
        <v>ЕВРОПА</v>
      </c>
      <c r="J5017" s="69" t="str">
        <f>VLOOKUP(C5017,СПРАВОЧНИК!B:D,3,0)</f>
        <v>ИНОМАРКИ</v>
      </c>
      <c r="K5017" s="69" t="str">
        <f>VLOOKUP(СВОД2023[[#This Row],[ФО]],СПРАВОЧНИК!H:P,2,0)</f>
        <v>Северо-Западный ФО</v>
      </c>
    </row>
    <row r="5018" spans="1:11" x14ac:dyDescent="0.2">
      <c r="A5018" t="s">
        <v>600</v>
      </c>
      <c r="B5018" t="s">
        <v>592</v>
      </c>
      <c r="C5018" s="1" t="s">
        <v>445</v>
      </c>
      <c r="D5018" s="1" t="s">
        <v>447</v>
      </c>
      <c r="E5018" s="2">
        <v>7</v>
      </c>
      <c r="F5018" s="3">
        <v>3</v>
      </c>
      <c r="G5018" s="2">
        <v>35</v>
      </c>
      <c r="H5018" s="3">
        <v>13</v>
      </c>
      <c r="I5018" s="69" t="str">
        <f>VLOOKUP(C5018,СПРАВОЧНИК!B:D,2,0)</f>
        <v>ЕВРОПА</v>
      </c>
      <c r="J5018" s="69" t="str">
        <f>VLOOKUP(C5018,СПРАВОЧНИК!B:D,3,0)</f>
        <v>ИНОМАРКИ</v>
      </c>
      <c r="K5018" s="69" t="str">
        <f>VLOOKUP(СВОД2023[[#This Row],[ФО]],СПРАВОЧНИК!H:P,2,0)</f>
        <v>Северо-Западный ФО</v>
      </c>
    </row>
    <row r="5019" spans="1:11" x14ac:dyDescent="0.2">
      <c r="A5019" t="s">
        <v>600</v>
      </c>
      <c r="B5019" t="s">
        <v>592</v>
      </c>
      <c r="C5019" s="1" t="s">
        <v>445</v>
      </c>
      <c r="D5019" s="1" t="s">
        <v>448</v>
      </c>
      <c r="E5019" s="2">
        <v>52</v>
      </c>
      <c r="F5019" s="3">
        <v>26</v>
      </c>
      <c r="G5019" s="2">
        <v>289</v>
      </c>
      <c r="H5019" s="3">
        <v>159</v>
      </c>
      <c r="I5019" s="69" t="str">
        <f>VLOOKUP(C5019,СПРАВОЧНИК!B:D,2,0)</f>
        <v>ЕВРОПА</v>
      </c>
      <c r="J5019" s="69" t="str">
        <f>VLOOKUP(C5019,СПРАВОЧНИК!B:D,3,0)</f>
        <v>ИНОМАРКИ</v>
      </c>
      <c r="K5019" s="69" t="str">
        <f>VLOOKUP(СВОД2023[[#This Row],[ФО]],СПРАВОЧНИК!H:P,2,0)</f>
        <v>Северо-Западный ФО</v>
      </c>
    </row>
    <row r="5020" spans="1:11" x14ac:dyDescent="0.2">
      <c r="A5020" t="s">
        <v>600</v>
      </c>
      <c r="B5020" t="s">
        <v>592</v>
      </c>
      <c r="C5020" s="1" t="s">
        <v>445</v>
      </c>
      <c r="D5020" s="1" t="s">
        <v>2268</v>
      </c>
      <c r="E5020" s="2">
        <v>2</v>
      </c>
      <c r="F5020" s="3">
        <v>7</v>
      </c>
      <c r="G5020" s="2">
        <v>41</v>
      </c>
      <c r="H5020" s="3">
        <v>33</v>
      </c>
      <c r="I5020" s="69" t="str">
        <f>VLOOKUP(C5020,СПРАВОЧНИК!B:D,2,0)</f>
        <v>ЕВРОПА</v>
      </c>
      <c r="J5020" s="69" t="str">
        <f>VLOOKUP(C5020,СПРАВОЧНИК!B:D,3,0)</f>
        <v>ИНОМАРКИ</v>
      </c>
      <c r="K5020" s="69" t="str">
        <f>VLOOKUP(СВОД2023[[#This Row],[ФО]],СПРАВОЧНИК!H:P,2,0)</f>
        <v>Северо-Западный ФО</v>
      </c>
    </row>
    <row r="5021" spans="1:11" x14ac:dyDescent="0.2">
      <c r="A5021" t="s">
        <v>600</v>
      </c>
      <c r="B5021" t="s">
        <v>592</v>
      </c>
      <c r="C5021" s="1" t="s">
        <v>445</v>
      </c>
      <c r="D5021" s="1" t="s">
        <v>1767</v>
      </c>
      <c r="E5021" s="2">
        <v>4</v>
      </c>
      <c r="F5021" s="3">
        <v>1</v>
      </c>
      <c r="G5021" s="2">
        <v>19</v>
      </c>
      <c r="H5021" s="3">
        <v>9</v>
      </c>
      <c r="I5021" s="69" t="str">
        <f>VLOOKUP(C5021,СПРАВОЧНИК!B:D,2,0)</f>
        <v>ЕВРОПА</v>
      </c>
      <c r="J5021" s="69" t="str">
        <f>VLOOKUP(C5021,СПРАВОЧНИК!B:D,3,0)</f>
        <v>ИНОМАРКИ</v>
      </c>
      <c r="K5021" s="69" t="str">
        <f>VLOOKUP(СВОД2023[[#This Row],[ФО]],СПРАВОЧНИК!H:P,2,0)</f>
        <v>Северо-Западный ФО</v>
      </c>
    </row>
    <row r="5022" spans="1:11" x14ac:dyDescent="0.2">
      <c r="A5022" t="s">
        <v>600</v>
      </c>
      <c r="B5022" t="s">
        <v>592</v>
      </c>
      <c r="C5022" s="1" t="s">
        <v>445</v>
      </c>
      <c r="D5022" s="1" t="s">
        <v>1768</v>
      </c>
      <c r="E5022" s="2">
        <v>70</v>
      </c>
      <c r="F5022" s="3">
        <v>39</v>
      </c>
      <c r="G5022" s="2">
        <v>359</v>
      </c>
      <c r="H5022" s="3">
        <v>293</v>
      </c>
      <c r="I5022" s="69" t="str">
        <f>VLOOKUP(C5022,СПРАВОЧНИК!B:D,2,0)</f>
        <v>ЕВРОПА</v>
      </c>
      <c r="J5022" s="69" t="str">
        <f>VLOOKUP(C5022,СПРАВОЧНИК!B:D,3,0)</f>
        <v>ИНОМАРКИ</v>
      </c>
      <c r="K5022" s="69" t="str">
        <f>VLOOKUP(СВОД2023[[#This Row],[ФО]],СПРАВОЧНИК!H:P,2,0)</f>
        <v>Северо-Западный ФО</v>
      </c>
    </row>
    <row r="5023" spans="1:11" x14ac:dyDescent="0.2">
      <c r="A5023" t="s">
        <v>600</v>
      </c>
      <c r="B5023" t="s">
        <v>592</v>
      </c>
      <c r="C5023" s="1" t="s">
        <v>445</v>
      </c>
      <c r="D5023" s="1" t="s">
        <v>2270</v>
      </c>
      <c r="E5023" s="2">
        <v>1</v>
      </c>
      <c r="F5023" s="3">
        <v>2</v>
      </c>
      <c r="G5023" s="2">
        <v>4</v>
      </c>
      <c r="H5023" s="3">
        <v>6</v>
      </c>
      <c r="I5023" s="69" t="str">
        <f>VLOOKUP(C5023,СПРАВОЧНИК!B:D,2,0)</f>
        <v>ЕВРОПА</v>
      </c>
      <c r="J5023" s="69" t="str">
        <f>VLOOKUP(C5023,СПРАВОЧНИК!B:D,3,0)</f>
        <v>ИНОМАРКИ</v>
      </c>
      <c r="K5023" s="69" t="str">
        <f>VLOOKUP(СВОД2023[[#This Row],[ФО]],СПРАВОЧНИК!H:P,2,0)</f>
        <v>Северо-Западный ФО</v>
      </c>
    </row>
    <row r="5024" spans="1:11" x14ac:dyDescent="0.2">
      <c r="A5024" t="s">
        <v>600</v>
      </c>
      <c r="B5024" t="s">
        <v>592</v>
      </c>
      <c r="C5024" s="1" t="s">
        <v>445</v>
      </c>
      <c r="D5024" s="1" t="s">
        <v>1769</v>
      </c>
      <c r="E5024" s="2">
        <v>168</v>
      </c>
      <c r="F5024" s="3">
        <v>136</v>
      </c>
      <c r="G5024" s="2">
        <v>958</v>
      </c>
      <c r="H5024" s="3">
        <v>737</v>
      </c>
      <c r="I5024" s="69" t="str">
        <f>VLOOKUP(C5024,СПРАВОЧНИК!B:D,2,0)</f>
        <v>ЕВРОПА</v>
      </c>
      <c r="J5024" s="69" t="str">
        <f>VLOOKUP(C5024,СПРАВОЧНИК!B:D,3,0)</f>
        <v>ИНОМАРКИ</v>
      </c>
      <c r="K5024" s="69" t="str">
        <f>VLOOKUP(СВОД2023[[#This Row],[ФО]],СПРАВОЧНИК!H:P,2,0)</f>
        <v>Северо-Западный ФО</v>
      </c>
    </row>
    <row r="5025" spans="1:11" x14ac:dyDescent="0.2">
      <c r="A5025" t="s">
        <v>600</v>
      </c>
      <c r="B5025" t="s">
        <v>592</v>
      </c>
      <c r="C5025" s="1" t="s">
        <v>445</v>
      </c>
      <c r="D5025" s="1" t="s">
        <v>2456</v>
      </c>
      <c r="E5025" s="2">
        <v>1</v>
      </c>
      <c r="F5025" s="3"/>
      <c r="G5025" s="2">
        <v>1</v>
      </c>
      <c r="H5025" s="3">
        <v>1</v>
      </c>
      <c r="I5025" s="69" t="str">
        <f>VLOOKUP(C5025,СПРАВОЧНИК!B:D,2,0)</f>
        <v>ЕВРОПА</v>
      </c>
      <c r="J5025" s="69" t="str">
        <f>VLOOKUP(C5025,СПРАВОЧНИК!B:D,3,0)</f>
        <v>ИНОМАРКИ</v>
      </c>
      <c r="K5025" s="69" t="str">
        <f>VLOOKUP(СВОД2023[[#This Row],[ФО]],СПРАВОЧНИК!H:P,2,0)</f>
        <v>Северо-Западный ФО</v>
      </c>
    </row>
    <row r="5026" spans="1:11" x14ac:dyDescent="0.2">
      <c r="A5026" t="s">
        <v>600</v>
      </c>
      <c r="B5026" t="s">
        <v>592</v>
      </c>
      <c r="C5026" s="1" t="s">
        <v>445</v>
      </c>
      <c r="D5026" s="1" t="s">
        <v>1770</v>
      </c>
      <c r="E5026" s="2">
        <v>9</v>
      </c>
      <c r="F5026" s="3">
        <v>7</v>
      </c>
      <c r="G5026" s="2">
        <v>52</v>
      </c>
      <c r="H5026" s="3">
        <v>41</v>
      </c>
      <c r="I5026" s="69" t="str">
        <f>VLOOKUP(C5026,СПРАВОЧНИК!B:D,2,0)</f>
        <v>ЕВРОПА</v>
      </c>
      <c r="J5026" s="69" t="str">
        <f>VLOOKUP(C5026,СПРАВОЧНИК!B:D,3,0)</f>
        <v>ИНОМАРКИ</v>
      </c>
      <c r="K5026" s="69" t="str">
        <f>VLOOKUP(СВОД2023[[#This Row],[ФО]],СПРАВОЧНИК!H:P,2,0)</f>
        <v>Северо-Западный ФО</v>
      </c>
    </row>
    <row r="5027" spans="1:11" x14ac:dyDescent="0.2">
      <c r="A5027" t="s">
        <v>600</v>
      </c>
      <c r="B5027" t="s">
        <v>592</v>
      </c>
      <c r="C5027" s="1" t="s">
        <v>445</v>
      </c>
      <c r="D5027" s="1" t="s">
        <v>2271</v>
      </c>
      <c r="E5027" s="2">
        <v>3</v>
      </c>
      <c r="F5027" s="3">
        <v>2</v>
      </c>
      <c r="G5027" s="2">
        <v>12</v>
      </c>
      <c r="H5027" s="3">
        <v>12</v>
      </c>
      <c r="I5027" s="69" t="str">
        <f>VLOOKUP(C5027,СПРАВОЧНИК!B:D,2,0)</f>
        <v>ЕВРОПА</v>
      </c>
      <c r="J5027" s="69" t="str">
        <f>VLOOKUP(C5027,СПРАВОЧНИК!B:D,3,0)</f>
        <v>ИНОМАРКИ</v>
      </c>
      <c r="K5027" s="69" t="str">
        <f>VLOOKUP(СВОД2023[[#This Row],[ФО]],СПРАВОЧНИК!H:P,2,0)</f>
        <v>Северо-Западный ФО</v>
      </c>
    </row>
    <row r="5028" spans="1:11" x14ac:dyDescent="0.2">
      <c r="A5028" t="s">
        <v>600</v>
      </c>
      <c r="B5028" t="s">
        <v>592</v>
      </c>
      <c r="C5028" s="1" t="s">
        <v>445</v>
      </c>
      <c r="D5028" s="1" t="s">
        <v>2272</v>
      </c>
      <c r="E5028" s="2">
        <v>1</v>
      </c>
      <c r="F5028" s="3">
        <v>2</v>
      </c>
      <c r="G5028" s="2">
        <v>15</v>
      </c>
      <c r="H5028" s="3">
        <v>15</v>
      </c>
      <c r="I5028" s="69" t="str">
        <f>VLOOKUP(C5028,СПРАВОЧНИК!B:D,2,0)</f>
        <v>ЕВРОПА</v>
      </c>
      <c r="J5028" s="69" t="str">
        <f>VLOOKUP(C5028,СПРАВОЧНИК!B:D,3,0)</f>
        <v>ИНОМАРКИ</v>
      </c>
      <c r="K5028" s="69" t="str">
        <f>VLOOKUP(СВОД2023[[#This Row],[ФО]],СПРАВОЧНИК!H:P,2,0)</f>
        <v>Северо-Западный ФО</v>
      </c>
    </row>
    <row r="5029" spans="1:11" x14ac:dyDescent="0.2">
      <c r="A5029" t="s">
        <v>600</v>
      </c>
      <c r="B5029" t="s">
        <v>592</v>
      </c>
      <c r="C5029" s="1" t="s">
        <v>445</v>
      </c>
      <c r="D5029" s="1" t="s">
        <v>1771</v>
      </c>
      <c r="E5029" s="2">
        <v>23</v>
      </c>
      <c r="F5029" s="3">
        <v>23</v>
      </c>
      <c r="G5029" s="2">
        <v>117</v>
      </c>
      <c r="H5029" s="3">
        <v>96</v>
      </c>
      <c r="I5029" s="69" t="str">
        <f>VLOOKUP(C5029,СПРАВОЧНИК!B:D,2,0)</f>
        <v>ЕВРОПА</v>
      </c>
      <c r="J5029" s="69" t="str">
        <f>VLOOKUP(C5029,СПРАВОЧНИК!B:D,3,0)</f>
        <v>ИНОМАРКИ</v>
      </c>
      <c r="K5029" s="69" t="str">
        <f>VLOOKUP(СВОД2023[[#This Row],[ФО]],СПРАВОЧНИК!H:P,2,0)</f>
        <v>Северо-Западный ФО</v>
      </c>
    </row>
    <row r="5030" spans="1:11" x14ac:dyDescent="0.2">
      <c r="A5030" t="s">
        <v>600</v>
      </c>
      <c r="B5030" t="s">
        <v>592</v>
      </c>
      <c r="C5030" s="1" t="s">
        <v>445</v>
      </c>
      <c r="D5030" s="1" t="s">
        <v>1772</v>
      </c>
      <c r="E5030" s="2">
        <v>27</v>
      </c>
      <c r="F5030" s="3">
        <v>10</v>
      </c>
      <c r="G5030" s="2">
        <v>97</v>
      </c>
      <c r="H5030" s="3">
        <v>84</v>
      </c>
      <c r="I5030" s="69" t="str">
        <f>VLOOKUP(C5030,СПРАВОЧНИК!B:D,2,0)</f>
        <v>ЕВРОПА</v>
      </c>
      <c r="J5030" s="69" t="str">
        <f>VLOOKUP(C5030,СПРАВОЧНИК!B:D,3,0)</f>
        <v>ИНОМАРКИ</v>
      </c>
      <c r="K5030" s="69" t="str">
        <f>VLOOKUP(СВОД2023[[#This Row],[ФО]],СПРАВОЧНИК!H:P,2,0)</f>
        <v>Северо-Западный ФО</v>
      </c>
    </row>
    <row r="5031" spans="1:11" x14ac:dyDescent="0.2">
      <c r="A5031" t="s">
        <v>600</v>
      </c>
      <c r="B5031" t="s">
        <v>592</v>
      </c>
      <c r="C5031" s="1" t="s">
        <v>445</v>
      </c>
      <c r="D5031" s="1" t="s">
        <v>449</v>
      </c>
      <c r="E5031" s="2">
        <v>39</v>
      </c>
      <c r="F5031" s="3">
        <v>27</v>
      </c>
      <c r="G5031" s="2">
        <v>224</v>
      </c>
      <c r="H5031" s="3">
        <v>201</v>
      </c>
      <c r="I5031" s="69" t="str">
        <f>VLOOKUP(C5031,СПРАВОЧНИК!B:D,2,0)</f>
        <v>ЕВРОПА</v>
      </c>
      <c r="J5031" s="69" t="str">
        <f>VLOOKUP(C5031,СПРАВОЧНИК!B:D,3,0)</f>
        <v>ИНОМАРКИ</v>
      </c>
      <c r="K5031" s="69" t="str">
        <f>VLOOKUP(СВОД2023[[#This Row],[ФО]],СПРАВОЧНИК!H:P,2,0)</f>
        <v>Северо-Западный ФО</v>
      </c>
    </row>
    <row r="5032" spans="1:11" x14ac:dyDescent="0.2">
      <c r="A5032" t="s">
        <v>600</v>
      </c>
      <c r="B5032" t="s">
        <v>592</v>
      </c>
      <c r="C5032" s="1" t="s">
        <v>445</v>
      </c>
      <c r="D5032" s="1" t="s">
        <v>450</v>
      </c>
      <c r="E5032" s="2">
        <v>26</v>
      </c>
      <c r="F5032" s="3">
        <v>5</v>
      </c>
      <c r="G5032" s="2">
        <v>84</v>
      </c>
      <c r="H5032" s="3">
        <v>26</v>
      </c>
      <c r="I5032" s="69" t="str">
        <f>VLOOKUP(C5032,СПРАВОЧНИК!B:D,2,0)</f>
        <v>ЕВРОПА</v>
      </c>
      <c r="J5032" s="69" t="str">
        <f>VLOOKUP(C5032,СПРАВОЧНИК!B:D,3,0)</f>
        <v>ИНОМАРКИ</v>
      </c>
      <c r="K5032" s="69" t="str">
        <f>VLOOKUP(СВОД2023[[#This Row],[ФО]],СПРАВОЧНИК!H:P,2,0)</f>
        <v>Северо-Западный ФО</v>
      </c>
    </row>
    <row r="5033" spans="1:11" x14ac:dyDescent="0.2">
      <c r="A5033" t="s">
        <v>600</v>
      </c>
      <c r="B5033" t="s">
        <v>592</v>
      </c>
      <c r="C5033" s="1" t="s">
        <v>445</v>
      </c>
      <c r="D5033" s="1" t="s">
        <v>636</v>
      </c>
      <c r="E5033" s="2">
        <v>10</v>
      </c>
      <c r="F5033" s="3">
        <v>5</v>
      </c>
      <c r="G5033" s="2">
        <v>79</v>
      </c>
      <c r="H5033" s="3">
        <v>39</v>
      </c>
      <c r="I5033" s="69" t="str">
        <f>VLOOKUP(C5033,СПРАВОЧНИК!B:D,2,0)</f>
        <v>ЕВРОПА</v>
      </c>
      <c r="J5033" s="69" t="str">
        <f>VLOOKUP(C5033,СПРАВОЧНИК!B:D,3,0)</f>
        <v>ИНОМАРКИ</v>
      </c>
      <c r="K5033" s="69" t="str">
        <f>VLOOKUP(СВОД2023[[#This Row],[ФО]],СПРАВОЧНИК!H:P,2,0)</f>
        <v>Северо-Западный ФО</v>
      </c>
    </row>
    <row r="5034" spans="1:11" x14ac:dyDescent="0.2">
      <c r="A5034" t="s">
        <v>600</v>
      </c>
      <c r="B5034" t="s">
        <v>592</v>
      </c>
      <c r="C5034" s="1" t="s">
        <v>445</v>
      </c>
      <c r="D5034" s="1" t="s">
        <v>1773</v>
      </c>
      <c r="E5034" s="2">
        <v>4</v>
      </c>
      <c r="F5034" s="3">
        <v>6</v>
      </c>
      <c r="G5034" s="2">
        <v>24</v>
      </c>
      <c r="H5034" s="3">
        <v>40</v>
      </c>
      <c r="I5034" s="69" t="str">
        <f>VLOOKUP(C5034,СПРАВОЧНИК!B:D,2,0)</f>
        <v>ЕВРОПА</v>
      </c>
      <c r="J5034" s="69" t="str">
        <f>VLOOKUP(C5034,СПРАВОЧНИК!B:D,3,0)</f>
        <v>ИНОМАРКИ</v>
      </c>
      <c r="K5034" s="69" t="str">
        <f>VLOOKUP(СВОД2023[[#This Row],[ФО]],СПРАВОЧНИК!H:P,2,0)</f>
        <v>Северо-Западный ФО</v>
      </c>
    </row>
    <row r="5035" spans="1:11" x14ac:dyDescent="0.2">
      <c r="A5035" t="s">
        <v>600</v>
      </c>
      <c r="B5035" t="s">
        <v>592</v>
      </c>
      <c r="C5035" s="1" t="s">
        <v>445</v>
      </c>
      <c r="D5035" s="1" t="s">
        <v>1774</v>
      </c>
      <c r="E5035" s="2">
        <v>6</v>
      </c>
      <c r="F5035" s="3">
        <v>7</v>
      </c>
      <c r="G5035" s="2">
        <v>27</v>
      </c>
      <c r="H5035" s="3">
        <v>33</v>
      </c>
      <c r="I5035" s="69" t="str">
        <f>VLOOKUP(C5035,СПРАВОЧНИК!B:D,2,0)</f>
        <v>ЕВРОПА</v>
      </c>
      <c r="J5035" s="69" t="str">
        <f>VLOOKUP(C5035,СПРАВОЧНИК!B:D,3,0)</f>
        <v>ИНОМАРКИ</v>
      </c>
      <c r="K5035" s="69" t="str">
        <f>VLOOKUP(СВОД2023[[#This Row],[ФО]],СПРАВОЧНИК!H:P,2,0)</f>
        <v>Северо-Западный ФО</v>
      </c>
    </row>
    <row r="5036" spans="1:11" x14ac:dyDescent="0.2">
      <c r="A5036" t="s">
        <v>600</v>
      </c>
      <c r="B5036" t="s">
        <v>592</v>
      </c>
      <c r="C5036" s="1" t="s">
        <v>445</v>
      </c>
      <c r="D5036" s="1" t="s">
        <v>2273</v>
      </c>
      <c r="E5036" s="2"/>
      <c r="F5036" s="3"/>
      <c r="G5036" s="2">
        <v>4</v>
      </c>
      <c r="H5036" s="3">
        <v>4</v>
      </c>
      <c r="I5036" s="69" t="str">
        <f>VLOOKUP(C5036,СПРАВОЧНИК!B:D,2,0)</f>
        <v>ЕВРОПА</v>
      </c>
      <c r="J5036" s="69" t="str">
        <f>VLOOKUP(C5036,СПРАВОЧНИК!B:D,3,0)</f>
        <v>ИНОМАРКИ</v>
      </c>
      <c r="K5036" s="69" t="str">
        <f>VLOOKUP(СВОД2023[[#This Row],[ФО]],СПРАВОЧНИК!H:P,2,0)</f>
        <v>Северо-Западный ФО</v>
      </c>
    </row>
    <row r="5037" spans="1:11" x14ac:dyDescent="0.2">
      <c r="A5037" t="s">
        <v>600</v>
      </c>
      <c r="B5037" t="s">
        <v>592</v>
      </c>
      <c r="C5037" s="1" t="s">
        <v>445</v>
      </c>
      <c r="D5037" s="1" t="s">
        <v>2274</v>
      </c>
      <c r="E5037" s="2">
        <v>2</v>
      </c>
      <c r="F5037" s="3">
        <v>2</v>
      </c>
      <c r="G5037" s="2">
        <v>9</v>
      </c>
      <c r="H5037" s="3">
        <v>8</v>
      </c>
      <c r="I5037" s="69" t="str">
        <f>VLOOKUP(C5037,СПРАВОЧНИК!B:D,2,0)</f>
        <v>ЕВРОПА</v>
      </c>
      <c r="J5037" s="69" t="str">
        <f>VLOOKUP(C5037,СПРАВОЧНИК!B:D,3,0)</f>
        <v>ИНОМАРКИ</v>
      </c>
      <c r="K5037" s="69" t="str">
        <f>VLOOKUP(СВОД2023[[#This Row],[ФО]],СПРАВОЧНИК!H:P,2,0)</f>
        <v>Северо-Западный ФО</v>
      </c>
    </row>
    <row r="5038" spans="1:11" x14ac:dyDescent="0.2">
      <c r="A5038" t="s">
        <v>600</v>
      </c>
      <c r="B5038" t="s">
        <v>592</v>
      </c>
      <c r="C5038" s="1" t="s">
        <v>445</v>
      </c>
      <c r="D5038" s="1" t="s">
        <v>2275</v>
      </c>
      <c r="E5038" s="2"/>
      <c r="F5038" s="3"/>
      <c r="G5038" s="2">
        <v>5</v>
      </c>
      <c r="H5038" s="3">
        <v>1</v>
      </c>
      <c r="I5038" s="69" t="str">
        <f>VLOOKUP(C5038,СПРАВОЧНИК!B:D,2,0)</f>
        <v>ЕВРОПА</v>
      </c>
      <c r="J5038" s="69" t="str">
        <f>VLOOKUP(C5038,СПРАВОЧНИК!B:D,3,0)</f>
        <v>ИНОМАРКИ</v>
      </c>
      <c r="K5038" s="69" t="str">
        <f>VLOOKUP(СВОД2023[[#This Row],[ФО]],СПРАВОЧНИК!H:P,2,0)</f>
        <v>Северо-Западный ФО</v>
      </c>
    </row>
    <row r="5039" spans="1:11" x14ac:dyDescent="0.2">
      <c r="A5039" t="s">
        <v>600</v>
      </c>
      <c r="B5039" t="s">
        <v>592</v>
      </c>
      <c r="C5039" s="1" t="s">
        <v>445</v>
      </c>
      <c r="D5039" s="1" t="s">
        <v>2276</v>
      </c>
      <c r="E5039" s="2"/>
      <c r="F5039" s="3"/>
      <c r="G5039" s="2">
        <v>1</v>
      </c>
      <c r="H5039" s="3"/>
      <c r="I5039" s="69" t="str">
        <f>VLOOKUP(C5039,СПРАВОЧНИК!B:D,2,0)</f>
        <v>ЕВРОПА</v>
      </c>
      <c r="J5039" s="69" t="str">
        <f>VLOOKUP(C5039,СПРАВОЧНИК!B:D,3,0)</f>
        <v>ИНОМАРКИ</v>
      </c>
      <c r="K5039" s="69" t="str">
        <f>VLOOKUP(СВОД2023[[#This Row],[ФО]],СПРАВОЧНИК!H:P,2,0)</f>
        <v>Северо-Западный ФО</v>
      </c>
    </row>
    <row r="5040" spans="1:11" x14ac:dyDescent="0.2">
      <c r="A5040" t="s">
        <v>600</v>
      </c>
      <c r="B5040" t="s">
        <v>592</v>
      </c>
      <c r="C5040" s="1" t="s">
        <v>1775</v>
      </c>
      <c r="D5040" s="1" t="s">
        <v>2277</v>
      </c>
      <c r="E5040" s="2">
        <v>4</v>
      </c>
      <c r="F5040" s="3">
        <v>7</v>
      </c>
      <c r="G5040" s="2">
        <v>20</v>
      </c>
      <c r="H5040" s="3">
        <v>22</v>
      </c>
      <c r="I5040" s="69" t="str">
        <f>VLOOKUP(C5040,СПРАВОЧНИК!B:D,2,0)</f>
        <v>США</v>
      </c>
      <c r="J5040" s="69" t="str">
        <f>VLOOKUP(C5040,СПРАВОЧНИК!B:D,3,0)</f>
        <v>ИНОМАРКИ</v>
      </c>
      <c r="K5040" s="69" t="str">
        <f>VLOOKUP(СВОД2023[[#This Row],[ФО]],СПРАВОЧНИК!H:P,2,0)</f>
        <v>Северо-Западный ФО</v>
      </c>
    </row>
    <row r="5041" spans="1:11" x14ac:dyDescent="0.2">
      <c r="A5041" t="s">
        <v>600</v>
      </c>
      <c r="B5041" t="s">
        <v>592</v>
      </c>
      <c r="C5041" s="1" t="s">
        <v>1775</v>
      </c>
      <c r="D5041" s="1" t="s">
        <v>2278</v>
      </c>
      <c r="E5041" s="2">
        <v>1</v>
      </c>
      <c r="F5041" s="3"/>
      <c r="G5041" s="2">
        <v>1</v>
      </c>
      <c r="H5041" s="3"/>
      <c r="I5041" s="69" t="str">
        <f>VLOOKUP(C5041,СПРАВОЧНИК!B:D,2,0)</f>
        <v>США</v>
      </c>
      <c r="J5041" s="69" t="str">
        <f>VLOOKUP(C5041,СПРАВОЧНИК!B:D,3,0)</f>
        <v>ИНОМАРКИ</v>
      </c>
      <c r="K5041" s="69" t="str">
        <f>VLOOKUP(СВОД2023[[#This Row],[ФО]],СПРАВОЧНИК!H:P,2,0)</f>
        <v>Северо-Западный ФО</v>
      </c>
    </row>
    <row r="5042" spans="1:11" x14ac:dyDescent="0.2">
      <c r="A5042" t="s">
        <v>600</v>
      </c>
      <c r="B5042" t="s">
        <v>592</v>
      </c>
      <c r="C5042" s="1" t="s">
        <v>1775</v>
      </c>
      <c r="D5042" s="1" t="s">
        <v>2279</v>
      </c>
      <c r="E5042" s="2"/>
      <c r="F5042" s="3"/>
      <c r="G5042" s="2">
        <v>2</v>
      </c>
      <c r="H5042" s="3">
        <v>7</v>
      </c>
      <c r="I5042" s="69" t="str">
        <f>VLOOKUP(C5042,СПРАВОЧНИК!B:D,2,0)</f>
        <v>США</v>
      </c>
      <c r="J5042" s="69" t="str">
        <f>VLOOKUP(C5042,СПРАВОЧНИК!B:D,3,0)</f>
        <v>ИНОМАРКИ</v>
      </c>
      <c r="K5042" s="69" t="str">
        <f>VLOOKUP(СВОД2023[[#This Row],[ФО]],СПРАВОЧНИК!H:P,2,0)</f>
        <v>Северо-Западный ФО</v>
      </c>
    </row>
    <row r="5043" spans="1:11" x14ac:dyDescent="0.2">
      <c r="A5043" t="s">
        <v>600</v>
      </c>
      <c r="B5043" t="s">
        <v>592</v>
      </c>
      <c r="C5043" s="1" t="s">
        <v>1775</v>
      </c>
      <c r="D5043" s="1" t="s">
        <v>1776</v>
      </c>
      <c r="E5043" s="2"/>
      <c r="F5043" s="3"/>
      <c r="G5043" s="2"/>
      <c r="H5043" s="3">
        <v>1</v>
      </c>
      <c r="I5043" s="69" t="str">
        <f>VLOOKUP(C5043,СПРАВОЧНИК!B:D,2,0)</f>
        <v>США</v>
      </c>
      <c r="J5043" s="69" t="str">
        <f>VLOOKUP(C5043,СПРАВОЧНИК!B:D,3,0)</f>
        <v>ИНОМАРКИ</v>
      </c>
      <c r="K5043" s="69" t="str">
        <f>VLOOKUP(СВОД2023[[#This Row],[ФО]],СПРАВОЧНИК!H:P,2,0)</f>
        <v>Северо-Западный ФО</v>
      </c>
    </row>
    <row r="5044" spans="1:11" x14ac:dyDescent="0.2">
      <c r="A5044" t="s">
        <v>600</v>
      </c>
      <c r="B5044" t="s">
        <v>592</v>
      </c>
      <c r="C5044" s="1" t="s">
        <v>451</v>
      </c>
      <c r="D5044" s="1" t="s">
        <v>452</v>
      </c>
      <c r="E5044" s="2">
        <v>1</v>
      </c>
      <c r="F5044" s="3"/>
      <c r="G5044" s="2">
        <v>1</v>
      </c>
      <c r="H5044" s="3"/>
      <c r="I5044" s="69" t="str">
        <f>VLOOKUP(C5044,СПРАВОЧНИК!B:D,2,0)</f>
        <v>КИТАЙ</v>
      </c>
      <c r="J5044" s="69" t="str">
        <f>VLOOKUP(C5044,СПРАВОЧНИК!B:D,3,0)</f>
        <v>ИНОМАРКИ</v>
      </c>
      <c r="K5044" s="69" t="str">
        <f>VLOOKUP(СВОД2023[[#This Row],[ФО]],СПРАВОЧНИК!H:P,2,0)</f>
        <v>Северо-Западный ФО</v>
      </c>
    </row>
    <row r="5045" spans="1:11" x14ac:dyDescent="0.2">
      <c r="A5045" t="s">
        <v>600</v>
      </c>
      <c r="B5045" t="s">
        <v>592</v>
      </c>
      <c r="C5045" s="1" t="s">
        <v>1777</v>
      </c>
      <c r="D5045" s="1" t="s">
        <v>2457</v>
      </c>
      <c r="E5045" s="2"/>
      <c r="F5045" s="3"/>
      <c r="G5045" s="2">
        <v>1</v>
      </c>
      <c r="H5045" s="3"/>
      <c r="I5045" s="69" t="str">
        <f>VLOOKUP(C5045,СПРАВОЧНИК!B:D,2,0)</f>
        <v>США</v>
      </c>
      <c r="J5045" s="69" t="str">
        <f>VLOOKUP(C5045,СПРАВОЧНИК!B:D,3,0)</f>
        <v>ИНОМАРКИ</v>
      </c>
      <c r="K5045" s="69" t="str">
        <f>VLOOKUP(СВОД2023[[#This Row],[ФО]],СПРАВОЧНИК!H:P,2,0)</f>
        <v>Северо-Западный ФО</v>
      </c>
    </row>
    <row r="5046" spans="1:11" x14ac:dyDescent="0.2">
      <c r="A5046" t="s">
        <v>600</v>
      </c>
      <c r="B5046" t="s">
        <v>592</v>
      </c>
      <c r="C5046" s="1" t="s">
        <v>1777</v>
      </c>
      <c r="D5046" s="1" t="s">
        <v>2281</v>
      </c>
      <c r="E5046" s="2"/>
      <c r="F5046" s="3"/>
      <c r="G5046" s="2">
        <v>2</v>
      </c>
      <c r="H5046" s="3">
        <v>1</v>
      </c>
      <c r="I5046" s="69" t="str">
        <f>VLOOKUP(C5046,СПРАВОЧНИК!B:D,2,0)</f>
        <v>США</v>
      </c>
      <c r="J5046" s="69" t="str">
        <f>VLOOKUP(C5046,СПРАВОЧНИК!B:D,3,0)</f>
        <v>ИНОМАРКИ</v>
      </c>
      <c r="K5046" s="69" t="str">
        <f>VLOOKUP(СВОД2023[[#This Row],[ФО]],СПРАВОЧНИК!H:P,2,0)</f>
        <v>Северо-Западный ФО</v>
      </c>
    </row>
    <row r="5047" spans="1:11" x14ac:dyDescent="0.2">
      <c r="A5047" t="s">
        <v>600</v>
      </c>
      <c r="B5047" t="s">
        <v>592</v>
      </c>
      <c r="C5047" s="1" t="s">
        <v>1777</v>
      </c>
      <c r="D5047" s="1" t="s">
        <v>2458</v>
      </c>
      <c r="E5047" s="2"/>
      <c r="F5047" s="3"/>
      <c r="G5047" s="2">
        <v>2</v>
      </c>
      <c r="H5047" s="3"/>
      <c r="I5047" s="69" t="str">
        <f>VLOOKUP(C5047,СПРАВОЧНИК!B:D,2,0)</f>
        <v>США</v>
      </c>
      <c r="J5047" s="69" t="str">
        <f>VLOOKUP(C5047,СПРАВОЧНИК!B:D,3,0)</f>
        <v>ИНОМАРКИ</v>
      </c>
      <c r="K5047" s="69" t="str">
        <f>VLOOKUP(СВОД2023[[#This Row],[ФО]],СПРАВОЧНИК!H:P,2,0)</f>
        <v>Северо-Западный ФО</v>
      </c>
    </row>
    <row r="5048" spans="1:11" x14ac:dyDescent="0.2">
      <c r="A5048" t="s">
        <v>600</v>
      </c>
      <c r="B5048" t="s">
        <v>592</v>
      </c>
      <c r="C5048" s="1" t="s">
        <v>1777</v>
      </c>
      <c r="D5048" s="1" t="s">
        <v>2459</v>
      </c>
      <c r="E5048" s="2">
        <v>1</v>
      </c>
      <c r="F5048" s="3"/>
      <c r="G5048" s="2">
        <v>1</v>
      </c>
      <c r="H5048" s="3"/>
      <c r="I5048" s="69" t="str">
        <f>VLOOKUP(C5048,СПРАВОЧНИК!B:D,2,0)</f>
        <v>США</v>
      </c>
      <c r="J5048" s="69" t="str">
        <f>VLOOKUP(C5048,СПРАВОЧНИК!B:D,3,0)</f>
        <v>ИНОМАРКИ</v>
      </c>
      <c r="K5048" s="69" t="str">
        <f>VLOOKUP(СВОД2023[[#This Row],[ФО]],СПРАВОЧНИК!H:P,2,0)</f>
        <v>Северо-Западный ФО</v>
      </c>
    </row>
    <row r="5049" spans="1:11" x14ac:dyDescent="0.2">
      <c r="A5049" t="s">
        <v>600</v>
      </c>
      <c r="B5049" t="s">
        <v>592</v>
      </c>
      <c r="C5049" s="1" t="s">
        <v>1777</v>
      </c>
      <c r="D5049" s="1" t="s">
        <v>2282</v>
      </c>
      <c r="E5049" s="2"/>
      <c r="F5049" s="3"/>
      <c r="G5049" s="2">
        <v>3</v>
      </c>
      <c r="H5049" s="3"/>
      <c r="I5049" s="69" t="str">
        <f>VLOOKUP(C5049,СПРАВОЧНИК!B:D,2,0)</f>
        <v>США</v>
      </c>
      <c r="J5049" s="69" t="str">
        <f>VLOOKUP(C5049,СПРАВОЧНИК!B:D,3,0)</f>
        <v>ИНОМАРКИ</v>
      </c>
      <c r="K5049" s="69" t="str">
        <f>VLOOKUP(СВОД2023[[#This Row],[ФО]],СПРАВОЧНИК!H:P,2,0)</f>
        <v>Северо-Западный ФО</v>
      </c>
    </row>
    <row r="5050" spans="1:11" x14ac:dyDescent="0.2">
      <c r="A5050" t="s">
        <v>600</v>
      </c>
      <c r="B5050" t="s">
        <v>592</v>
      </c>
      <c r="C5050" s="1" t="s">
        <v>1777</v>
      </c>
      <c r="D5050" s="1" t="s">
        <v>2460</v>
      </c>
      <c r="E5050" s="2"/>
      <c r="F5050" s="3"/>
      <c r="G5050" s="2">
        <v>1</v>
      </c>
      <c r="H5050" s="3"/>
      <c r="I5050" s="69" t="str">
        <f>VLOOKUP(C5050,СПРАВОЧНИК!B:D,2,0)</f>
        <v>США</v>
      </c>
      <c r="J5050" s="69" t="str">
        <f>VLOOKUP(C5050,СПРАВОЧНИК!B:D,3,0)</f>
        <v>ИНОМАРКИ</v>
      </c>
      <c r="K5050" s="69" t="str">
        <f>VLOOKUP(СВОД2023[[#This Row],[ФО]],СПРАВОЧНИК!H:P,2,0)</f>
        <v>Северо-Западный ФО</v>
      </c>
    </row>
    <row r="5051" spans="1:11" x14ac:dyDescent="0.2">
      <c r="A5051" t="s">
        <v>600</v>
      </c>
      <c r="B5051" t="s">
        <v>592</v>
      </c>
      <c r="C5051" s="1" t="s">
        <v>1777</v>
      </c>
      <c r="D5051" s="1" t="s">
        <v>2283</v>
      </c>
      <c r="E5051" s="2">
        <v>1</v>
      </c>
      <c r="F5051" s="3"/>
      <c r="G5051" s="2">
        <v>2</v>
      </c>
      <c r="H5051" s="3"/>
      <c r="I5051" s="69" t="str">
        <f>VLOOKUP(C5051,СПРАВОЧНИК!B:D,2,0)</f>
        <v>США</v>
      </c>
      <c r="J5051" s="69" t="str">
        <f>VLOOKUP(C5051,СПРАВОЧНИК!B:D,3,0)</f>
        <v>ИНОМАРКИ</v>
      </c>
      <c r="K5051" s="69" t="str">
        <f>VLOOKUP(СВОД2023[[#This Row],[ФО]],СПРАВОЧНИК!H:P,2,0)</f>
        <v>Северо-Западный ФО</v>
      </c>
    </row>
    <row r="5052" spans="1:11" x14ac:dyDescent="0.2">
      <c r="A5052" t="s">
        <v>600</v>
      </c>
      <c r="B5052" t="s">
        <v>592</v>
      </c>
      <c r="C5052" s="1" t="s">
        <v>1777</v>
      </c>
      <c r="D5052" s="1" t="s">
        <v>2285</v>
      </c>
      <c r="E5052" s="2"/>
      <c r="F5052" s="3">
        <v>1</v>
      </c>
      <c r="G5052" s="2">
        <v>2</v>
      </c>
      <c r="H5052" s="3">
        <v>1</v>
      </c>
      <c r="I5052" s="69" t="str">
        <f>VLOOKUP(C5052,СПРАВОЧНИК!B:D,2,0)</f>
        <v>США</v>
      </c>
      <c r="J5052" s="69" t="str">
        <f>VLOOKUP(C5052,СПРАВОЧНИК!B:D,3,0)</f>
        <v>ИНОМАРКИ</v>
      </c>
      <c r="K5052" s="69" t="str">
        <f>VLOOKUP(СВОД2023[[#This Row],[ФО]],СПРАВОЧНИК!H:P,2,0)</f>
        <v>Северо-Западный ФО</v>
      </c>
    </row>
    <row r="5053" spans="1:11" x14ac:dyDescent="0.2">
      <c r="A5053" t="s">
        <v>600</v>
      </c>
      <c r="B5053" t="s">
        <v>592</v>
      </c>
      <c r="C5053" s="1" t="s">
        <v>1777</v>
      </c>
      <c r="D5053" s="1" t="s">
        <v>2461</v>
      </c>
      <c r="E5053" s="2"/>
      <c r="F5053" s="3"/>
      <c r="G5053" s="2"/>
      <c r="H5053" s="3">
        <v>1</v>
      </c>
      <c r="I5053" s="69" t="str">
        <f>VLOOKUP(C5053,СПРАВОЧНИК!B:D,2,0)</f>
        <v>США</v>
      </c>
      <c r="J5053" s="69" t="str">
        <f>VLOOKUP(C5053,СПРАВОЧНИК!B:D,3,0)</f>
        <v>ИНОМАРКИ</v>
      </c>
      <c r="K5053" s="69" t="str">
        <f>VLOOKUP(СВОД2023[[#This Row],[ФО]],СПРАВОЧНИК!H:P,2,0)</f>
        <v>Северо-Западный ФО</v>
      </c>
    </row>
    <row r="5054" spans="1:11" x14ac:dyDescent="0.2">
      <c r="A5054" t="s">
        <v>600</v>
      </c>
      <c r="B5054" t="s">
        <v>592</v>
      </c>
      <c r="C5054" s="1" t="s">
        <v>1777</v>
      </c>
      <c r="D5054" s="1" t="s">
        <v>1778</v>
      </c>
      <c r="E5054" s="2">
        <v>10</v>
      </c>
      <c r="F5054" s="3">
        <v>7</v>
      </c>
      <c r="G5054" s="2">
        <v>42</v>
      </c>
      <c r="H5054" s="3">
        <v>44</v>
      </c>
      <c r="I5054" s="69" t="str">
        <f>VLOOKUP(C5054,СПРАВОЧНИК!B:D,2,0)</f>
        <v>США</v>
      </c>
      <c r="J5054" s="69" t="str">
        <f>VLOOKUP(C5054,СПРАВОЧНИК!B:D,3,0)</f>
        <v>ИНОМАРКИ</v>
      </c>
      <c r="K5054" s="69" t="str">
        <f>VLOOKUP(СВОД2023[[#This Row],[ФО]],СПРАВОЧНИК!H:P,2,0)</f>
        <v>Северо-Западный ФО</v>
      </c>
    </row>
    <row r="5055" spans="1:11" x14ac:dyDescent="0.2">
      <c r="A5055" t="s">
        <v>600</v>
      </c>
      <c r="B5055" t="s">
        <v>592</v>
      </c>
      <c r="C5055" s="1" t="s">
        <v>453</v>
      </c>
      <c r="D5055" s="1" t="s">
        <v>454</v>
      </c>
      <c r="E5055" s="2">
        <v>5</v>
      </c>
      <c r="F5055" s="3">
        <v>3</v>
      </c>
      <c r="G5055" s="2">
        <v>26</v>
      </c>
      <c r="H5055" s="3">
        <v>16</v>
      </c>
      <c r="I5055" s="69" t="str">
        <f>VLOOKUP(C5055,СПРАВОЧНИК!B:D,2,0)</f>
        <v>ЕВРОПА</v>
      </c>
      <c r="J5055" s="69" t="str">
        <f>VLOOKUP(C5055,СПРАВОЧНИК!B:D,3,0)</f>
        <v>ИНОМАРКИ</v>
      </c>
      <c r="K5055" s="69" t="str">
        <f>VLOOKUP(СВОД2023[[#This Row],[ФО]],СПРАВОЧНИК!H:P,2,0)</f>
        <v>Северо-Западный ФО</v>
      </c>
    </row>
    <row r="5056" spans="1:11" x14ac:dyDescent="0.2">
      <c r="A5056" t="s">
        <v>600</v>
      </c>
      <c r="B5056" t="s">
        <v>592</v>
      </c>
      <c r="C5056" s="1" t="s">
        <v>453</v>
      </c>
      <c r="D5056" s="1" t="s">
        <v>455</v>
      </c>
      <c r="E5056" s="2">
        <v>116</v>
      </c>
      <c r="F5056" s="3">
        <v>79</v>
      </c>
      <c r="G5056" s="2">
        <v>650</v>
      </c>
      <c r="H5056" s="3">
        <v>482</v>
      </c>
      <c r="I5056" s="69" t="str">
        <f>VLOOKUP(C5056,СПРАВОЧНИК!B:D,2,0)</f>
        <v>ЕВРОПА</v>
      </c>
      <c r="J5056" s="69" t="str">
        <f>VLOOKUP(C5056,СПРАВОЧНИК!B:D,3,0)</f>
        <v>ИНОМАРКИ</v>
      </c>
      <c r="K5056" s="69" t="str">
        <f>VLOOKUP(СВОД2023[[#This Row],[ФО]],СПРАВОЧНИК!H:P,2,0)</f>
        <v>Северо-Западный ФО</v>
      </c>
    </row>
    <row r="5057" spans="1:11" x14ac:dyDescent="0.2">
      <c r="A5057" t="s">
        <v>600</v>
      </c>
      <c r="B5057" t="s">
        <v>592</v>
      </c>
      <c r="C5057" s="1" t="s">
        <v>453</v>
      </c>
      <c r="D5057" s="1" t="s">
        <v>456</v>
      </c>
      <c r="E5057" s="2">
        <v>4</v>
      </c>
      <c r="F5057" s="3">
        <v>4</v>
      </c>
      <c r="G5057" s="2">
        <v>15</v>
      </c>
      <c r="H5057" s="3">
        <v>9</v>
      </c>
      <c r="I5057" s="69" t="str">
        <f>VLOOKUP(C5057,СПРАВОЧНИК!B:D,2,0)</f>
        <v>ЕВРОПА</v>
      </c>
      <c r="J5057" s="69" t="str">
        <f>VLOOKUP(C5057,СПРАВОЧНИК!B:D,3,0)</f>
        <v>ИНОМАРКИ</v>
      </c>
      <c r="K5057" s="69" t="str">
        <f>VLOOKUP(СВОД2023[[#This Row],[ФО]],СПРАВОЧНИК!H:P,2,0)</f>
        <v>Северо-Западный ФО</v>
      </c>
    </row>
    <row r="5058" spans="1:11" x14ac:dyDescent="0.2">
      <c r="A5058" t="s">
        <v>600</v>
      </c>
      <c r="B5058" t="s">
        <v>592</v>
      </c>
      <c r="C5058" s="1" t="s">
        <v>453</v>
      </c>
      <c r="D5058" s="1" t="s">
        <v>457</v>
      </c>
      <c r="E5058" s="2">
        <v>22</v>
      </c>
      <c r="F5058" s="3">
        <v>29</v>
      </c>
      <c r="G5058" s="2">
        <v>167</v>
      </c>
      <c r="H5058" s="3">
        <v>142</v>
      </c>
      <c r="I5058" s="69" t="str">
        <f>VLOOKUP(C5058,СПРАВОЧНИК!B:D,2,0)</f>
        <v>ЕВРОПА</v>
      </c>
      <c r="J5058" s="69" t="str">
        <f>VLOOKUP(C5058,СПРАВОЧНИК!B:D,3,0)</f>
        <v>ИНОМАРКИ</v>
      </c>
      <c r="K5058" s="69" t="str">
        <f>VLOOKUP(СВОД2023[[#This Row],[ФО]],СПРАВОЧНИК!H:P,2,0)</f>
        <v>Северо-Западный ФО</v>
      </c>
    </row>
    <row r="5059" spans="1:11" x14ac:dyDescent="0.2">
      <c r="A5059" t="s">
        <v>600</v>
      </c>
      <c r="B5059" t="s">
        <v>592</v>
      </c>
      <c r="C5059" s="1" t="s">
        <v>453</v>
      </c>
      <c r="D5059" s="1" t="s">
        <v>458</v>
      </c>
      <c r="E5059" s="2">
        <v>22</v>
      </c>
      <c r="F5059" s="3">
        <v>18</v>
      </c>
      <c r="G5059" s="2">
        <v>136</v>
      </c>
      <c r="H5059" s="3">
        <v>106</v>
      </c>
      <c r="I5059" s="69" t="str">
        <f>VLOOKUP(C5059,СПРАВОЧНИК!B:D,2,0)</f>
        <v>ЕВРОПА</v>
      </c>
      <c r="J5059" s="69" t="str">
        <f>VLOOKUP(C5059,СПРАВОЧНИК!B:D,3,0)</f>
        <v>ИНОМАРКИ</v>
      </c>
      <c r="K5059" s="69" t="str">
        <f>VLOOKUP(СВОД2023[[#This Row],[ФО]],СПРАВОЧНИК!H:P,2,0)</f>
        <v>Северо-Западный ФО</v>
      </c>
    </row>
    <row r="5060" spans="1:11" x14ac:dyDescent="0.2">
      <c r="A5060" t="s">
        <v>600</v>
      </c>
      <c r="B5060" t="s">
        <v>592</v>
      </c>
      <c r="C5060" s="1" t="s">
        <v>453</v>
      </c>
      <c r="D5060" s="1" t="s">
        <v>831</v>
      </c>
      <c r="E5060" s="2">
        <v>16</v>
      </c>
      <c r="F5060" s="3"/>
      <c r="G5060" s="2">
        <v>17</v>
      </c>
      <c r="H5060" s="3">
        <v>2</v>
      </c>
      <c r="I5060" s="69" t="str">
        <f>VLOOKUP(C5060,СПРАВОЧНИК!B:D,2,0)</f>
        <v>ЕВРОПА</v>
      </c>
      <c r="J5060" s="69" t="str">
        <f>VLOOKUP(C5060,СПРАВОЧНИК!B:D,3,0)</f>
        <v>ИНОМАРКИ</v>
      </c>
      <c r="K5060" s="69" t="str">
        <f>VLOOKUP(СВОД2023[[#This Row],[ФО]],СПРАВОЧНИК!H:P,2,0)</f>
        <v>Северо-Западный ФО</v>
      </c>
    </row>
    <row r="5061" spans="1:11" x14ac:dyDescent="0.2">
      <c r="A5061" t="s">
        <v>600</v>
      </c>
      <c r="B5061" t="s">
        <v>592</v>
      </c>
      <c r="C5061" s="1" t="s">
        <v>453</v>
      </c>
      <c r="D5061" s="1" t="s">
        <v>459</v>
      </c>
      <c r="E5061" s="2"/>
      <c r="F5061" s="3">
        <v>11</v>
      </c>
      <c r="G5061" s="2">
        <v>59</v>
      </c>
      <c r="H5061" s="3">
        <v>39</v>
      </c>
      <c r="I5061" s="69" t="str">
        <f>VLOOKUP(C5061,СПРАВОЧНИК!B:D,2,0)</f>
        <v>ЕВРОПА</v>
      </c>
      <c r="J5061" s="69" t="str">
        <f>VLOOKUP(C5061,СПРАВОЧНИК!B:D,3,0)</f>
        <v>ИНОМАРКИ</v>
      </c>
      <c r="K5061" s="69" t="str">
        <f>VLOOKUP(СВОД2023[[#This Row],[ФО]],СПРАВОЧНИК!H:P,2,0)</f>
        <v>Северо-Западный ФО</v>
      </c>
    </row>
    <row r="5062" spans="1:11" x14ac:dyDescent="0.2">
      <c r="A5062" t="s">
        <v>600</v>
      </c>
      <c r="B5062" t="s">
        <v>592</v>
      </c>
      <c r="C5062" s="1" t="s">
        <v>453</v>
      </c>
      <c r="D5062" s="1" t="s">
        <v>460</v>
      </c>
      <c r="E5062" s="2"/>
      <c r="F5062" s="3">
        <v>3</v>
      </c>
      <c r="G5062" s="2">
        <v>7</v>
      </c>
      <c r="H5062" s="3">
        <v>15</v>
      </c>
      <c r="I5062" s="69" t="str">
        <f>VLOOKUP(C5062,СПРАВОЧНИК!B:D,2,0)</f>
        <v>ЕВРОПА</v>
      </c>
      <c r="J5062" s="69" t="str">
        <f>VLOOKUP(C5062,СПРАВОЧНИК!B:D,3,0)</f>
        <v>ИНОМАРКИ</v>
      </c>
      <c r="K5062" s="69" t="str">
        <f>VLOOKUP(СВОД2023[[#This Row],[ФО]],СПРАВОЧНИК!H:P,2,0)</f>
        <v>Северо-Западный ФО</v>
      </c>
    </row>
    <row r="5063" spans="1:11" x14ac:dyDescent="0.2">
      <c r="A5063" t="s">
        <v>600</v>
      </c>
      <c r="B5063" t="s">
        <v>592</v>
      </c>
      <c r="C5063" s="1" t="s">
        <v>453</v>
      </c>
      <c r="D5063" s="1" t="s">
        <v>2287</v>
      </c>
      <c r="E5063" s="2"/>
      <c r="F5063" s="3"/>
      <c r="G5063" s="2">
        <v>1</v>
      </c>
      <c r="H5063" s="3"/>
      <c r="I5063" s="69" t="str">
        <f>VLOOKUP(C5063,СПРАВОЧНИК!B:D,2,0)</f>
        <v>ЕВРОПА</v>
      </c>
      <c r="J5063" s="69" t="str">
        <f>VLOOKUP(C5063,СПРАВОЧНИК!B:D,3,0)</f>
        <v>ИНОМАРКИ</v>
      </c>
      <c r="K5063" s="69" t="str">
        <f>VLOOKUP(СВОД2023[[#This Row],[ФО]],СПРАВОЧНИК!H:P,2,0)</f>
        <v>Северо-Западный ФО</v>
      </c>
    </row>
    <row r="5064" spans="1:11" x14ac:dyDescent="0.2">
      <c r="A5064" t="s">
        <v>600</v>
      </c>
      <c r="B5064" t="s">
        <v>592</v>
      </c>
      <c r="C5064" s="1" t="s">
        <v>453</v>
      </c>
      <c r="D5064" s="1" t="s">
        <v>2288</v>
      </c>
      <c r="E5064" s="2"/>
      <c r="F5064" s="3"/>
      <c r="G5064" s="2">
        <v>2</v>
      </c>
      <c r="H5064" s="3"/>
      <c r="I5064" s="69" t="str">
        <f>VLOOKUP(C5064,СПРАВОЧНИК!B:D,2,0)</f>
        <v>ЕВРОПА</v>
      </c>
      <c r="J5064" s="69" t="str">
        <f>VLOOKUP(C5064,СПРАВОЧНИК!B:D,3,0)</f>
        <v>ИНОМАРКИ</v>
      </c>
      <c r="K5064" s="69" t="str">
        <f>VLOOKUP(СВОД2023[[#This Row],[ФО]],СПРАВОЧНИК!H:P,2,0)</f>
        <v>Северо-Западный ФО</v>
      </c>
    </row>
    <row r="5065" spans="1:11" x14ac:dyDescent="0.2">
      <c r="A5065" t="s">
        <v>600</v>
      </c>
      <c r="B5065" t="s">
        <v>592</v>
      </c>
      <c r="C5065" s="1" t="s">
        <v>453</v>
      </c>
      <c r="D5065" s="1" t="s">
        <v>461</v>
      </c>
      <c r="E5065" s="2">
        <v>7</v>
      </c>
      <c r="F5065" s="3">
        <v>5</v>
      </c>
      <c r="G5065" s="2">
        <v>34</v>
      </c>
      <c r="H5065" s="3">
        <v>24</v>
      </c>
      <c r="I5065" s="69" t="str">
        <f>VLOOKUP(C5065,СПРАВОЧНИК!B:D,2,0)</f>
        <v>ЕВРОПА</v>
      </c>
      <c r="J5065" s="69" t="str">
        <f>VLOOKUP(C5065,СПРАВОЧНИК!B:D,3,0)</f>
        <v>ИНОМАРКИ</v>
      </c>
      <c r="K5065" s="69" t="str">
        <f>VLOOKUP(СВОД2023[[#This Row],[ФО]],СПРАВОЧНИК!H:P,2,0)</f>
        <v>Северо-Западный ФО</v>
      </c>
    </row>
    <row r="5066" spans="1:11" x14ac:dyDescent="0.2">
      <c r="A5066" t="s">
        <v>600</v>
      </c>
      <c r="B5066" t="s">
        <v>592</v>
      </c>
      <c r="C5066" s="1" t="s">
        <v>1779</v>
      </c>
      <c r="D5066" s="1" t="s">
        <v>2289</v>
      </c>
      <c r="E5066" s="2">
        <v>2</v>
      </c>
      <c r="F5066" s="3"/>
      <c r="G5066" s="2">
        <v>4</v>
      </c>
      <c r="H5066" s="3"/>
      <c r="I5066" s="69" t="str">
        <f>VLOOKUP(C5066,СПРАВОЧНИК!B:D,2,0)</f>
        <v>ЯПОНИЯ</v>
      </c>
      <c r="J5066" s="69" t="str">
        <f>VLOOKUP(C5066,СПРАВОЧНИК!B:D,3,0)</f>
        <v>ИНОМАРКИ</v>
      </c>
      <c r="K5066" s="69" t="str">
        <f>VLOOKUP(СВОД2023[[#This Row],[ФО]],СПРАВОЧНИК!H:P,2,0)</f>
        <v>Северо-Западный ФО</v>
      </c>
    </row>
    <row r="5067" spans="1:11" x14ac:dyDescent="0.2">
      <c r="A5067" t="s">
        <v>600</v>
      </c>
      <c r="B5067" t="s">
        <v>592</v>
      </c>
      <c r="C5067" s="1" t="s">
        <v>1779</v>
      </c>
      <c r="D5067" s="1" t="s">
        <v>1780</v>
      </c>
      <c r="E5067" s="2"/>
      <c r="F5067" s="3"/>
      <c r="G5067" s="2"/>
      <c r="H5067" s="3">
        <v>2</v>
      </c>
      <c r="I5067" s="69" t="str">
        <f>VLOOKUP(C5067,СПРАВОЧНИК!B:D,2,0)</f>
        <v>ЯПОНИЯ</v>
      </c>
      <c r="J5067" s="69" t="str">
        <f>VLOOKUP(C5067,СПРАВОЧНИК!B:D,3,0)</f>
        <v>ИНОМАРКИ</v>
      </c>
      <c r="K5067" s="69" t="str">
        <f>VLOOKUP(СВОД2023[[#This Row],[ФО]],СПРАВОЧНИК!H:P,2,0)</f>
        <v>Северо-Западный ФО</v>
      </c>
    </row>
    <row r="5068" spans="1:11" x14ac:dyDescent="0.2">
      <c r="A5068" t="s">
        <v>600</v>
      </c>
      <c r="B5068" t="s">
        <v>592</v>
      </c>
      <c r="C5068" s="1" t="s">
        <v>462</v>
      </c>
      <c r="D5068" s="1" t="s">
        <v>2291</v>
      </c>
      <c r="E5068" s="2"/>
      <c r="F5068" s="3">
        <v>4</v>
      </c>
      <c r="G5068" s="2">
        <v>6</v>
      </c>
      <c r="H5068" s="3">
        <v>11</v>
      </c>
      <c r="I5068" s="69" t="str">
        <f>VLOOKUP(C5068,СПРАВОЧНИК!B:D,2,0)</f>
        <v>КОРЕЯ</v>
      </c>
      <c r="J5068" s="69" t="str">
        <f>VLOOKUP(C5068,СПРАВОЧНИК!B:D,3,0)</f>
        <v>ИНОМАРКИ</v>
      </c>
      <c r="K5068" s="69" t="str">
        <f>VLOOKUP(СВОД2023[[#This Row],[ФО]],СПРАВОЧНИК!H:P,2,0)</f>
        <v>Северо-Западный ФО</v>
      </c>
    </row>
    <row r="5069" spans="1:11" x14ac:dyDescent="0.2">
      <c r="A5069" t="s">
        <v>600</v>
      </c>
      <c r="B5069" t="s">
        <v>592</v>
      </c>
      <c r="C5069" s="1" t="s">
        <v>462</v>
      </c>
      <c r="D5069" s="1" t="s">
        <v>2292</v>
      </c>
      <c r="E5069" s="2">
        <v>1</v>
      </c>
      <c r="F5069" s="3"/>
      <c r="G5069" s="2">
        <v>3</v>
      </c>
      <c r="H5069" s="3">
        <v>27</v>
      </c>
      <c r="I5069" s="69" t="str">
        <f>VLOOKUP(C5069,СПРАВОЧНИК!B:D,2,0)</f>
        <v>КОРЕЯ</v>
      </c>
      <c r="J5069" s="69" t="str">
        <f>VLOOKUP(C5069,СПРАВОЧНИК!B:D,3,0)</f>
        <v>ИНОМАРКИ</v>
      </c>
      <c r="K5069" s="69" t="str">
        <f>VLOOKUP(СВОД2023[[#This Row],[ФО]],СПРАВОЧНИК!H:P,2,0)</f>
        <v>Северо-Западный ФО</v>
      </c>
    </row>
    <row r="5070" spans="1:11" x14ac:dyDescent="0.2">
      <c r="A5070" t="s">
        <v>600</v>
      </c>
      <c r="B5070" t="s">
        <v>592</v>
      </c>
      <c r="C5070" s="1" t="s">
        <v>462</v>
      </c>
      <c r="D5070" s="1" t="s">
        <v>1781</v>
      </c>
      <c r="E5070" s="2">
        <v>3</v>
      </c>
      <c r="F5070" s="3">
        <v>4</v>
      </c>
      <c r="G5070" s="2">
        <v>16</v>
      </c>
      <c r="H5070" s="3">
        <v>21</v>
      </c>
      <c r="I5070" s="69" t="str">
        <f>VLOOKUP(C5070,СПРАВОЧНИК!B:D,2,0)</f>
        <v>КОРЕЯ</v>
      </c>
      <c r="J5070" s="69" t="str">
        <f>VLOOKUP(C5070,СПРАВОЧНИК!B:D,3,0)</f>
        <v>ИНОМАРКИ</v>
      </c>
      <c r="K5070" s="69" t="str">
        <f>VLOOKUP(СВОД2023[[#This Row],[ФО]],СПРАВОЧНИК!H:P,2,0)</f>
        <v>Северо-Западный ФО</v>
      </c>
    </row>
    <row r="5071" spans="1:11" x14ac:dyDescent="0.2">
      <c r="A5071" t="s">
        <v>600</v>
      </c>
      <c r="B5071" t="s">
        <v>592</v>
      </c>
      <c r="C5071" s="1" t="s">
        <v>462</v>
      </c>
      <c r="D5071" s="1" t="s">
        <v>1782</v>
      </c>
      <c r="E5071" s="2">
        <v>4</v>
      </c>
      <c r="F5071" s="3">
        <v>3</v>
      </c>
      <c r="G5071" s="2">
        <v>34</v>
      </c>
      <c r="H5071" s="3">
        <v>27</v>
      </c>
      <c r="I5071" s="69" t="str">
        <f>VLOOKUP(C5071,СПРАВОЧНИК!B:D,2,0)</f>
        <v>КОРЕЯ</v>
      </c>
      <c r="J5071" s="69" t="str">
        <f>VLOOKUP(C5071,СПРАВОЧНИК!B:D,3,0)</f>
        <v>ИНОМАРКИ</v>
      </c>
      <c r="K5071" s="69" t="str">
        <f>VLOOKUP(СВОД2023[[#This Row],[ФО]],СПРАВОЧНИК!H:P,2,0)</f>
        <v>Северо-Западный ФО</v>
      </c>
    </row>
    <row r="5072" spans="1:11" x14ac:dyDescent="0.2">
      <c r="A5072" t="s">
        <v>600</v>
      </c>
      <c r="B5072" t="s">
        <v>592</v>
      </c>
      <c r="C5072" s="1" t="s">
        <v>462</v>
      </c>
      <c r="D5072" s="1" t="s">
        <v>463</v>
      </c>
      <c r="E5072" s="2">
        <v>6</v>
      </c>
      <c r="F5072" s="3">
        <v>3</v>
      </c>
      <c r="G5072" s="2">
        <v>27</v>
      </c>
      <c r="H5072" s="3">
        <v>17</v>
      </c>
      <c r="I5072" s="69" t="str">
        <f>VLOOKUP(C5072,СПРАВОЧНИК!B:D,2,0)</f>
        <v>КОРЕЯ</v>
      </c>
      <c r="J5072" s="69" t="str">
        <f>VLOOKUP(C5072,СПРАВОЧНИК!B:D,3,0)</f>
        <v>ИНОМАРКИ</v>
      </c>
      <c r="K5072" s="69" t="str">
        <f>VLOOKUP(СВОД2023[[#This Row],[ФО]],СПРАВОЧНИК!H:P,2,0)</f>
        <v>Северо-Западный ФО</v>
      </c>
    </row>
    <row r="5073" spans="1:11" x14ac:dyDescent="0.2">
      <c r="A5073" t="s">
        <v>600</v>
      </c>
      <c r="B5073" t="s">
        <v>592</v>
      </c>
      <c r="C5073" s="1" t="s">
        <v>464</v>
      </c>
      <c r="D5073" s="1" t="s">
        <v>465</v>
      </c>
      <c r="E5073" s="2">
        <v>56</v>
      </c>
      <c r="F5073" s="3">
        <v>32</v>
      </c>
      <c r="G5073" s="2">
        <v>356</v>
      </c>
      <c r="H5073" s="3">
        <v>225</v>
      </c>
      <c r="I5073" s="69" t="str">
        <f>VLOOKUP(C5073,СПРАВОЧНИК!B:D,2,0)</f>
        <v>ЕВРОПА</v>
      </c>
      <c r="J5073" s="69" t="str">
        <f>VLOOKUP(C5073,СПРАВОЧНИК!B:D,3,0)</f>
        <v>ИНОМАРКИ</v>
      </c>
      <c r="K5073" s="69" t="str">
        <f>VLOOKUP(СВОД2023[[#This Row],[ФО]],СПРАВОЧНИК!H:P,2,0)</f>
        <v>Северо-Западный ФО</v>
      </c>
    </row>
    <row r="5074" spans="1:11" x14ac:dyDescent="0.2">
      <c r="A5074" t="s">
        <v>600</v>
      </c>
      <c r="B5074" t="s">
        <v>592</v>
      </c>
      <c r="C5074" s="1" t="s">
        <v>464</v>
      </c>
      <c r="D5074" s="1" t="s">
        <v>650</v>
      </c>
      <c r="E5074" s="2">
        <v>29</v>
      </c>
      <c r="F5074" s="3">
        <v>32</v>
      </c>
      <c r="G5074" s="2">
        <v>183</v>
      </c>
      <c r="H5074" s="3">
        <v>136</v>
      </c>
      <c r="I5074" s="69" t="str">
        <f>VLOOKUP(C5074,СПРАВОЧНИК!B:D,2,0)</f>
        <v>ЕВРОПА</v>
      </c>
      <c r="J5074" s="69" t="str">
        <f>VLOOKUP(C5074,СПРАВОЧНИК!B:D,3,0)</f>
        <v>ИНОМАРКИ</v>
      </c>
      <c r="K5074" s="69" t="str">
        <f>VLOOKUP(СВОД2023[[#This Row],[ФО]],СПРАВОЧНИК!H:P,2,0)</f>
        <v>Северо-Западный ФО</v>
      </c>
    </row>
    <row r="5075" spans="1:11" x14ac:dyDescent="0.2">
      <c r="A5075" t="s">
        <v>600</v>
      </c>
      <c r="B5075" t="s">
        <v>592</v>
      </c>
      <c r="C5075" s="1" t="s">
        <v>464</v>
      </c>
      <c r="D5075" s="1" t="s">
        <v>466</v>
      </c>
      <c r="E5075" s="2">
        <v>374</v>
      </c>
      <c r="F5075" s="3">
        <v>356</v>
      </c>
      <c r="G5075" s="2">
        <v>2149</v>
      </c>
      <c r="H5075" s="3">
        <v>2050</v>
      </c>
      <c r="I5075" s="69" t="str">
        <f>VLOOKUP(C5075,СПРАВОЧНИК!B:D,2,0)</f>
        <v>ЕВРОПА</v>
      </c>
      <c r="J5075" s="69" t="str">
        <f>VLOOKUP(C5075,СПРАВОЧНИК!B:D,3,0)</f>
        <v>ИНОМАРКИ</v>
      </c>
      <c r="K5075" s="69" t="str">
        <f>VLOOKUP(СВОД2023[[#This Row],[ФО]],СПРАВОЧНИК!H:P,2,0)</f>
        <v>Северо-Западный ФО</v>
      </c>
    </row>
    <row r="5076" spans="1:11" x14ac:dyDescent="0.2">
      <c r="A5076" t="s">
        <v>600</v>
      </c>
      <c r="B5076" t="s">
        <v>592</v>
      </c>
      <c r="C5076" s="1" t="s">
        <v>464</v>
      </c>
      <c r="D5076" s="1" t="s">
        <v>1783</v>
      </c>
      <c r="E5076" s="2">
        <v>93</v>
      </c>
      <c r="F5076" s="3">
        <v>65</v>
      </c>
      <c r="G5076" s="2">
        <v>420</v>
      </c>
      <c r="H5076" s="3">
        <v>340</v>
      </c>
      <c r="I5076" s="69" t="str">
        <f>VLOOKUP(C5076,СПРАВОЧНИК!B:D,2,0)</f>
        <v>ЕВРОПА</v>
      </c>
      <c r="J5076" s="69" t="str">
        <f>VLOOKUP(C5076,СПРАВОЧНИК!B:D,3,0)</f>
        <v>ИНОМАРКИ</v>
      </c>
      <c r="K5076" s="69" t="str">
        <f>VLOOKUP(СВОД2023[[#This Row],[ФО]],СПРАВОЧНИК!H:P,2,0)</f>
        <v>Северо-Западный ФО</v>
      </c>
    </row>
    <row r="5077" spans="1:11" x14ac:dyDescent="0.2">
      <c r="A5077" t="s">
        <v>600</v>
      </c>
      <c r="B5077" t="s">
        <v>592</v>
      </c>
      <c r="C5077" s="1" t="s">
        <v>464</v>
      </c>
      <c r="D5077" s="1" t="s">
        <v>1785</v>
      </c>
      <c r="E5077" s="2">
        <v>21</v>
      </c>
      <c r="F5077" s="3">
        <v>14</v>
      </c>
      <c r="G5077" s="2">
        <v>126</v>
      </c>
      <c r="H5077" s="3">
        <v>84</v>
      </c>
      <c r="I5077" s="69" t="str">
        <f>VLOOKUP(C5077,СПРАВОЧНИК!B:D,2,0)</f>
        <v>ЕВРОПА</v>
      </c>
      <c r="J5077" s="69" t="str">
        <f>VLOOKUP(C5077,СПРАВОЧНИК!B:D,3,0)</f>
        <v>ИНОМАРКИ</v>
      </c>
      <c r="K5077" s="69" t="str">
        <f>VLOOKUP(СВОД2023[[#This Row],[ФО]],СПРАВОЧНИК!H:P,2,0)</f>
        <v>Северо-Западный ФО</v>
      </c>
    </row>
    <row r="5078" spans="1:11" x14ac:dyDescent="0.2">
      <c r="A5078" t="s">
        <v>600</v>
      </c>
      <c r="B5078" t="s">
        <v>592</v>
      </c>
      <c r="C5078" s="1" t="s">
        <v>464</v>
      </c>
      <c r="D5078" s="1" t="s">
        <v>2293</v>
      </c>
      <c r="E5078" s="2">
        <v>17</v>
      </c>
      <c r="F5078" s="3">
        <v>8</v>
      </c>
      <c r="G5078" s="2">
        <v>94</v>
      </c>
      <c r="H5078" s="3">
        <v>27</v>
      </c>
      <c r="I5078" s="69" t="str">
        <f>VLOOKUP(C5078,СПРАВОЧНИК!B:D,2,0)</f>
        <v>ЕВРОПА</v>
      </c>
      <c r="J5078" s="69" t="str">
        <f>VLOOKUP(C5078,СПРАВОЧНИК!B:D,3,0)</f>
        <v>ИНОМАРКИ</v>
      </c>
      <c r="K5078" s="69" t="str">
        <f>VLOOKUP(СВОД2023[[#This Row],[ФО]],СПРАВОЧНИК!H:P,2,0)</f>
        <v>Северо-Западный ФО</v>
      </c>
    </row>
    <row r="5079" spans="1:11" x14ac:dyDescent="0.2">
      <c r="A5079" t="s">
        <v>600</v>
      </c>
      <c r="B5079" t="s">
        <v>592</v>
      </c>
      <c r="C5079" s="1" t="s">
        <v>464</v>
      </c>
      <c r="D5079" s="1" t="s">
        <v>467</v>
      </c>
      <c r="E5079" s="2">
        <v>141</v>
      </c>
      <c r="F5079" s="3">
        <v>142</v>
      </c>
      <c r="G5079" s="2">
        <v>786</v>
      </c>
      <c r="H5079" s="3">
        <v>678</v>
      </c>
      <c r="I5079" s="69" t="str">
        <f>VLOOKUP(C5079,СПРАВОЧНИК!B:D,2,0)</f>
        <v>ЕВРОПА</v>
      </c>
      <c r="J5079" s="69" t="str">
        <f>VLOOKUP(C5079,СПРАВОЧНИК!B:D,3,0)</f>
        <v>ИНОМАРКИ</v>
      </c>
      <c r="K5079" s="69" t="str">
        <f>VLOOKUP(СВОД2023[[#This Row],[ФО]],СПРАВОЧНИК!H:P,2,0)</f>
        <v>Северо-Западный ФО</v>
      </c>
    </row>
    <row r="5080" spans="1:11" x14ac:dyDescent="0.2">
      <c r="A5080" t="s">
        <v>600</v>
      </c>
      <c r="B5080" t="s">
        <v>592</v>
      </c>
      <c r="C5080" s="1" t="s">
        <v>464</v>
      </c>
      <c r="D5080" s="1" t="s">
        <v>468</v>
      </c>
      <c r="E5080" s="2">
        <v>23</v>
      </c>
      <c r="F5080" s="3">
        <v>23</v>
      </c>
      <c r="G5080" s="2">
        <v>159</v>
      </c>
      <c r="H5080" s="3">
        <v>106</v>
      </c>
      <c r="I5080" s="69" t="str">
        <f>VLOOKUP(C5080,СПРАВОЧНИК!B:D,2,0)</f>
        <v>ЕВРОПА</v>
      </c>
      <c r="J5080" s="69" t="str">
        <f>VLOOKUP(C5080,СПРАВОЧНИК!B:D,3,0)</f>
        <v>ИНОМАРКИ</v>
      </c>
      <c r="K5080" s="69" t="str">
        <f>VLOOKUP(СВОД2023[[#This Row],[ФО]],СПРАВОЧНИК!H:P,2,0)</f>
        <v>Северо-Западный ФО</v>
      </c>
    </row>
    <row r="5081" spans="1:11" x14ac:dyDescent="0.2">
      <c r="A5081" t="s">
        <v>600</v>
      </c>
      <c r="B5081" t="s">
        <v>592</v>
      </c>
      <c r="C5081" s="1" t="s">
        <v>464</v>
      </c>
      <c r="D5081" s="1" t="s">
        <v>1786</v>
      </c>
      <c r="E5081" s="2">
        <v>46</v>
      </c>
      <c r="F5081" s="3">
        <v>54</v>
      </c>
      <c r="G5081" s="2">
        <v>239</v>
      </c>
      <c r="H5081" s="3">
        <v>226</v>
      </c>
      <c r="I5081" s="69" t="str">
        <f>VLOOKUP(C5081,СПРАВОЧНИК!B:D,2,0)</f>
        <v>ЕВРОПА</v>
      </c>
      <c r="J5081" s="69" t="str">
        <f>VLOOKUP(C5081,СПРАВОЧНИК!B:D,3,0)</f>
        <v>ИНОМАРКИ</v>
      </c>
      <c r="K5081" s="69" t="str">
        <f>VLOOKUP(СВОД2023[[#This Row],[ФО]],СПРАВОЧНИК!H:P,2,0)</f>
        <v>Северо-Западный ФО</v>
      </c>
    </row>
    <row r="5082" spans="1:11" x14ac:dyDescent="0.2">
      <c r="A5082" t="s">
        <v>600</v>
      </c>
      <c r="B5082" t="s">
        <v>592</v>
      </c>
      <c r="C5082" s="1" t="s">
        <v>464</v>
      </c>
      <c r="D5082" s="1" t="s">
        <v>1787</v>
      </c>
      <c r="E5082" s="2">
        <v>2</v>
      </c>
      <c r="F5082" s="3"/>
      <c r="G5082" s="2">
        <v>19</v>
      </c>
      <c r="H5082" s="3">
        <v>20</v>
      </c>
      <c r="I5082" s="69" t="str">
        <f>VLOOKUP(C5082,СПРАВОЧНИК!B:D,2,0)</f>
        <v>ЕВРОПА</v>
      </c>
      <c r="J5082" s="69" t="str">
        <f>VLOOKUP(C5082,СПРАВОЧНИК!B:D,3,0)</f>
        <v>ИНОМАРКИ</v>
      </c>
      <c r="K5082" s="69" t="str">
        <f>VLOOKUP(СВОД2023[[#This Row],[ФО]],СПРАВОЧНИК!H:P,2,0)</f>
        <v>Северо-Западный ФО</v>
      </c>
    </row>
    <row r="5083" spans="1:11" x14ac:dyDescent="0.2">
      <c r="A5083" t="s">
        <v>600</v>
      </c>
      <c r="B5083" t="s">
        <v>592</v>
      </c>
      <c r="C5083" s="1" t="s">
        <v>464</v>
      </c>
      <c r="D5083" s="1" t="s">
        <v>846</v>
      </c>
      <c r="E5083" s="2">
        <v>248</v>
      </c>
      <c r="F5083" s="3">
        <v>194</v>
      </c>
      <c r="G5083" s="2">
        <v>1293</v>
      </c>
      <c r="H5083" s="3">
        <v>1010</v>
      </c>
      <c r="I5083" s="69" t="str">
        <f>VLOOKUP(C5083,СПРАВОЧНИК!B:D,2,0)</f>
        <v>ЕВРОПА</v>
      </c>
      <c r="J5083" s="69" t="str">
        <f>VLOOKUP(C5083,СПРАВОЧНИК!B:D,3,0)</f>
        <v>ИНОМАРКИ</v>
      </c>
      <c r="K5083" s="69" t="str">
        <f>VLOOKUP(СВОД2023[[#This Row],[ФО]],СПРАВОЧНИК!H:P,2,0)</f>
        <v>Северо-Западный ФО</v>
      </c>
    </row>
    <row r="5084" spans="1:11" x14ac:dyDescent="0.2">
      <c r="A5084" t="s">
        <v>600</v>
      </c>
      <c r="B5084" t="s">
        <v>592</v>
      </c>
      <c r="C5084" s="1" t="s">
        <v>464</v>
      </c>
      <c r="D5084" s="1" t="s">
        <v>1788</v>
      </c>
      <c r="E5084" s="2">
        <v>151</v>
      </c>
      <c r="F5084" s="3">
        <v>98</v>
      </c>
      <c r="G5084" s="2">
        <v>753</v>
      </c>
      <c r="H5084" s="3">
        <v>557</v>
      </c>
      <c r="I5084" s="69" t="str">
        <f>VLOOKUP(C5084,СПРАВОЧНИК!B:D,2,0)</f>
        <v>ЕВРОПА</v>
      </c>
      <c r="J5084" s="69" t="str">
        <f>VLOOKUP(C5084,СПРАВОЧНИК!B:D,3,0)</f>
        <v>ИНОМАРКИ</v>
      </c>
      <c r="K5084" s="69" t="str">
        <f>VLOOKUP(СВОД2023[[#This Row],[ФО]],СПРАВОЧНИК!H:P,2,0)</f>
        <v>Северо-Западный ФО</v>
      </c>
    </row>
    <row r="5085" spans="1:11" x14ac:dyDescent="0.2">
      <c r="A5085" t="s">
        <v>600</v>
      </c>
      <c r="B5085" t="s">
        <v>592</v>
      </c>
      <c r="C5085" s="1" t="s">
        <v>464</v>
      </c>
      <c r="D5085" s="1" t="s">
        <v>2294</v>
      </c>
      <c r="E5085" s="2">
        <v>2</v>
      </c>
      <c r="F5085" s="3"/>
      <c r="G5085" s="2">
        <v>4</v>
      </c>
      <c r="H5085" s="3">
        <v>3</v>
      </c>
      <c r="I5085" s="69" t="str">
        <f>VLOOKUP(C5085,СПРАВОЧНИК!B:D,2,0)</f>
        <v>ЕВРОПА</v>
      </c>
      <c r="J5085" s="69" t="str">
        <f>VLOOKUP(C5085,СПРАВОЧНИК!B:D,3,0)</f>
        <v>ИНОМАРКИ</v>
      </c>
      <c r="K5085" s="69" t="str">
        <f>VLOOKUP(СВОД2023[[#This Row],[ФО]],СПРАВОЧНИК!H:P,2,0)</f>
        <v>Северо-Западный ФО</v>
      </c>
    </row>
    <row r="5086" spans="1:11" x14ac:dyDescent="0.2">
      <c r="A5086" t="s">
        <v>600</v>
      </c>
      <c r="B5086" t="s">
        <v>592</v>
      </c>
      <c r="C5086" s="1" t="s">
        <v>464</v>
      </c>
      <c r="D5086" s="1" t="s">
        <v>2462</v>
      </c>
      <c r="E5086" s="2"/>
      <c r="F5086" s="3">
        <v>1</v>
      </c>
      <c r="G5086" s="2">
        <v>5</v>
      </c>
      <c r="H5086" s="3">
        <v>1</v>
      </c>
      <c r="I5086" s="69" t="str">
        <f>VLOOKUP(C5086,СПРАВОЧНИК!B:D,2,0)</f>
        <v>ЕВРОПА</v>
      </c>
      <c r="J5086" s="69" t="str">
        <f>VLOOKUP(C5086,СПРАВОЧНИК!B:D,3,0)</f>
        <v>ИНОМАРКИ</v>
      </c>
      <c r="K5086" s="69" t="str">
        <f>VLOOKUP(СВОД2023[[#This Row],[ФО]],СПРАВОЧНИК!H:P,2,0)</f>
        <v>Северо-Западный ФО</v>
      </c>
    </row>
    <row r="5087" spans="1:11" x14ac:dyDescent="0.2">
      <c r="A5087" t="s">
        <v>600</v>
      </c>
      <c r="B5087" t="s">
        <v>592</v>
      </c>
      <c r="C5087" s="1" t="s">
        <v>464</v>
      </c>
      <c r="D5087" s="1" t="s">
        <v>1789</v>
      </c>
      <c r="E5087" s="2">
        <v>6</v>
      </c>
      <c r="F5087" s="3">
        <v>7</v>
      </c>
      <c r="G5087" s="2">
        <v>45</v>
      </c>
      <c r="H5087" s="3">
        <v>39</v>
      </c>
      <c r="I5087" s="69" t="str">
        <f>VLOOKUP(C5087,СПРАВОЧНИК!B:D,2,0)</f>
        <v>ЕВРОПА</v>
      </c>
      <c r="J5087" s="69" t="str">
        <f>VLOOKUP(C5087,СПРАВОЧНИК!B:D,3,0)</f>
        <v>ИНОМАРКИ</v>
      </c>
      <c r="K5087" s="69" t="str">
        <f>VLOOKUP(СВОД2023[[#This Row],[ФО]],СПРАВОЧНИК!H:P,2,0)</f>
        <v>Северо-Западный ФО</v>
      </c>
    </row>
    <row r="5088" spans="1:11" x14ac:dyDescent="0.2">
      <c r="A5088" t="s">
        <v>600</v>
      </c>
      <c r="B5088" t="s">
        <v>592</v>
      </c>
      <c r="C5088" s="1" t="s">
        <v>464</v>
      </c>
      <c r="D5088" s="1" t="s">
        <v>2296</v>
      </c>
      <c r="E5088" s="2"/>
      <c r="F5088" s="3"/>
      <c r="G5088" s="2">
        <v>1</v>
      </c>
      <c r="H5088" s="3">
        <v>4</v>
      </c>
      <c r="I5088" s="69" t="str">
        <f>VLOOKUP(C5088,СПРАВОЧНИК!B:D,2,0)</f>
        <v>ЕВРОПА</v>
      </c>
      <c r="J5088" s="69" t="str">
        <f>VLOOKUP(C5088,СПРАВОЧНИК!B:D,3,0)</f>
        <v>ИНОМАРКИ</v>
      </c>
      <c r="K5088" s="69" t="str">
        <f>VLOOKUP(СВОД2023[[#This Row],[ФО]],СПРАВОЧНИК!H:P,2,0)</f>
        <v>Северо-Западный ФО</v>
      </c>
    </row>
    <row r="5089" spans="1:11" x14ac:dyDescent="0.2">
      <c r="A5089" t="s">
        <v>600</v>
      </c>
      <c r="B5089" t="s">
        <v>592</v>
      </c>
      <c r="C5089" s="1" t="s">
        <v>464</v>
      </c>
      <c r="D5089" s="1" t="s">
        <v>2463</v>
      </c>
      <c r="E5089" s="2">
        <v>1</v>
      </c>
      <c r="F5089" s="3">
        <v>1</v>
      </c>
      <c r="G5089" s="2">
        <v>1</v>
      </c>
      <c r="H5089" s="3">
        <v>3</v>
      </c>
      <c r="I5089" s="69" t="str">
        <f>VLOOKUP(C5089,СПРАВОЧНИК!B:D,2,0)</f>
        <v>ЕВРОПА</v>
      </c>
      <c r="J5089" s="69" t="str">
        <f>VLOOKUP(C5089,СПРАВОЧНИК!B:D,3,0)</f>
        <v>ИНОМАРКИ</v>
      </c>
      <c r="K5089" s="69" t="str">
        <f>VLOOKUP(СВОД2023[[#This Row],[ФО]],СПРАВОЧНИК!H:P,2,0)</f>
        <v>Северо-Западный ФО</v>
      </c>
    </row>
    <row r="5090" spans="1:11" x14ac:dyDescent="0.2">
      <c r="A5090" t="s">
        <v>600</v>
      </c>
      <c r="B5090" t="s">
        <v>592</v>
      </c>
      <c r="C5090" s="1" t="s">
        <v>464</v>
      </c>
      <c r="D5090" s="1" t="s">
        <v>2464</v>
      </c>
      <c r="E5090" s="2"/>
      <c r="F5090" s="3"/>
      <c r="G5090" s="2"/>
      <c r="H5090" s="3">
        <v>4</v>
      </c>
      <c r="I5090" s="69" t="str">
        <f>VLOOKUP(C5090,СПРАВОЧНИК!B:D,2,0)</f>
        <v>ЕВРОПА</v>
      </c>
      <c r="J5090" s="69" t="str">
        <f>VLOOKUP(C5090,СПРАВОЧНИК!B:D,3,0)</f>
        <v>ИНОМАРКИ</v>
      </c>
      <c r="K5090" s="69" t="str">
        <f>VLOOKUP(СВОД2023[[#This Row],[ФО]],СПРАВОЧНИК!H:P,2,0)</f>
        <v>Северо-Западный ФО</v>
      </c>
    </row>
    <row r="5091" spans="1:11" x14ac:dyDescent="0.2">
      <c r="A5091" t="s">
        <v>600</v>
      </c>
      <c r="B5091" t="s">
        <v>592</v>
      </c>
      <c r="C5091" s="1" t="s">
        <v>464</v>
      </c>
      <c r="D5091" s="1" t="s">
        <v>2465</v>
      </c>
      <c r="E5091" s="2"/>
      <c r="F5091" s="3"/>
      <c r="G5091" s="2"/>
      <c r="H5091" s="3">
        <v>1</v>
      </c>
      <c r="I5091" s="69" t="str">
        <f>VLOOKUP(C5091,СПРАВОЧНИК!B:D,2,0)</f>
        <v>ЕВРОПА</v>
      </c>
      <c r="J5091" s="69" t="str">
        <f>VLOOKUP(C5091,СПРАВОЧНИК!B:D,3,0)</f>
        <v>ИНОМАРКИ</v>
      </c>
      <c r="K5091" s="69" t="str">
        <f>VLOOKUP(СВОД2023[[#This Row],[ФО]],СПРАВОЧНИК!H:P,2,0)</f>
        <v>Северо-Западный ФО</v>
      </c>
    </row>
    <row r="5092" spans="1:11" x14ac:dyDescent="0.2">
      <c r="A5092" t="s">
        <v>600</v>
      </c>
      <c r="B5092" t="s">
        <v>592</v>
      </c>
      <c r="C5092" s="1" t="s">
        <v>464</v>
      </c>
      <c r="D5092" s="1" t="s">
        <v>470</v>
      </c>
      <c r="E5092" s="2">
        <v>934</v>
      </c>
      <c r="F5092" s="3">
        <v>828</v>
      </c>
      <c r="G5092" s="2">
        <v>4870</v>
      </c>
      <c r="H5092" s="3">
        <v>4752</v>
      </c>
      <c r="I5092" s="69" t="str">
        <f>VLOOKUP(C5092,СПРАВОЧНИК!B:D,2,0)</f>
        <v>ЕВРОПА</v>
      </c>
      <c r="J5092" s="69" t="str">
        <f>VLOOKUP(C5092,СПРАВОЧНИК!B:D,3,0)</f>
        <v>ИНОМАРКИ</v>
      </c>
      <c r="K5092" s="69" t="str">
        <f>VLOOKUP(СВОД2023[[#This Row],[ФО]],СПРАВОЧНИК!H:P,2,0)</f>
        <v>Северо-Западный ФО</v>
      </c>
    </row>
    <row r="5093" spans="1:11" x14ac:dyDescent="0.2">
      <c r="A5093" t="s">
        <v>600</v>
      </c>
      <c r="B5093" t="s">
        <v>592</v>
      </c>
      <c r="C5093" s="1" t="s">
        <v>464</v>
      </c>
      <c r="D5093" s="1" t="s">
        <v>471</v>
      </c>
      <c r="E5093" s="2">
        <v>302</v>
      </c>
      <c r="F5093" s="3">
        <v>325</v>
      </c>
      <c r="G5093" s="2">
        <v>1737</v>
      </c>
      <c r="H5093" s="3">
        <v>1638</v>
      </c>
      <c r="I5093" s="69" t="str">
        <f>VLOOKUP(C5093,СПРАВОЧНИК!B:D,2,0)</f>
        <v>ЕВРОПА</v>
      </c>
      <c r="J5093" s="69" t="str">
        <f>VLOOKUP(C5093,СПРАВОЧНИК!B:D,3,0)</f>
        <v>ИНОМАРКИ</v>
      </c>
      <c r="K5093" s="69" t="str">
        <f>VLOOKUP(СВОД2023[[#This Row],[ФО]],СПРАВОЧНИК!H:P,2,0)</f>
        <v>Северо-Западный ФО</v>
      </c>
    </row>
    <row r="5094" spans="1:11" x14ac:dyDescent="0.2">
      <c r="A5094" t="s">
        <v>600</v>
      </c>
      <c r="B5094" t="s">
        <v>592</v>
      </c>
      <c r="C5094" s="1" t="s">
        <v>464</v>
      </c>
      <c r="D5094" s="1" t="s">
        <v>472</v>
      </c>
      <c r="E5094" s="2"/>
      <c r="F5094" s="3"/>
      <c r="G5094" s="2">
        <v>2</v>
      </c>
      <c r="H5094" s="3">
        <v>1</v>
      </c>
      <c r="I5094" s="69" t="str">
        <f>VLOOKUP(C5094,СПРАВОЧНИК!B:D,2,0)</f>
        <v>ЕВРОПА</v>
      </c>
      <c r="J5094" s="69" t="str">
        <f>VLOOKUP(C5094,СПРАВОЧНИК!B:D,3,0)</f>
        <v>ИНОМАРКИ</v>
      </c>
      <c r="K5094" s="69" t="str">
        <f>VLOOKUP(СВОД2023[[#This Row],[ФО]],СПРАВОЧНИК!H:P,2,0)</f>
        <v>Северо-Западный ФО</v>
      </c>
    </row>
    <row r="5095" spans="1:11" x14ac:dyDescent="0.2">
      <c r="A5095" t="s">
        <v>600</v>
      </c>
      <c r="B5095" t="s">
        <v>592</v>
      </c>
      <c r="C5095" s="1" t="s">
        <v>464</v>
      </c>
      <c r="D5095" s="1" t="s">
        <v>2298</v>
      </c>
      <c r="E5095" s="2">
        <v>1</v>
      </c>
      <c r="F5095" s="3">
        <v>4</v>
      </c>
      <c r="G5095" s="2">
        <v>17</v>
      </c>
      <c r="H5095" s="3">
        <v>28</v>
      </c>
      <c r="I5095" s="69" t="str">
        <f>VLOOKUP(C5095,СПРАВОЧНИК!B:D,2,0)</f>
        <v>ЕВРОПА</v>
      </c>
      <c r="J5095" s="69" t="str">
        <f>VLOOKUP(C5095,СПРАВОЧНИК!B:D,3,0)</f>
        <v>ИНОМАРКИ</v>
      </c>
      <c r="K5095" s="69" t="str">
        <f>VLOOKUP(СВОД2023[[#This Row],[ФО]],СПРАВОЧНИК!H:P,2,0)</f>
        <v>Северо-Западный ФО</v>
      </c>
    </row>
    <row r="5096" spans="1:11" x14ac:dyDescent="0.2">
      <c r="A5096" t="s">
        <v>600</v>
      </c>
      <c r="B5096" t="s">
        <v>592</v>
      </c>
      <c r="C5096" s="1" t="s">
        <v>464</v>
      </c>
      <c r="D5096" s="1" t="s">
        <v>1790</v>
      </c>
      <c r="E5096" s="2">
        <v>82</v>
      </c>
      <c r="F5096" s="3">
        <v>67</v>
      </c>
      <c r="G5096" s="2">
        <v>439</v>
      </c>
      <c r="H5096" s="3">
        <v>394</v>
      </c>
      <c r="I5096" s="69" t="str">
        <f>VLOOKUP(C5096,СПРАВОЧНИК!B:D,2,0)</f>
        <v>ЕВРОПА</v>
      </c>
      <c r="J5096" s="69" t="str">
        <f>VLOOKUP(C5096,СПРАВОЧНИК!B:D,3,0)</f>
        <v>ИНОМАРКИ</v>
      </c>
      <c r="K5096" s="69" t="str">
        <f>VLOOKUP(СВОД2023[[#This Row],[ФО]],СПРАВОЧНИК!H:P,2,0)</f>
        <v>Северо-Западный ФО</v>
      </c>
    </row>
    <row r="5097" spans="1:11" x14ac:dyDescent="0.2">
      <c r="A5097" t="s">
        <v>600</v>
      </c>
      <c r="B5097" t="s">
        <v>592</v>
      </c>
      <c r="C5097" s="1" t="s">
        <v>464</v>
      </c>
      <c r="D5097" s="1" t="s">
        <v>1791</v>
      </c>
      <c r="E5097" s="2">
        <v>19</v>
      </c>
      <c r="F5097" s="3">
        <v>17</v>
      </c>
      <c r="G5097" s="2">
        <v>110</v>
      </c>
      <c r="H5097" s="3">
        <v>74</v>
      </c>
      <c r="I5097" s="69" t="str">
        <f>VLOOKUP(C5097,СПРАВОЧНИК!B:D,2,0)</f>
        <v>ЕВРОПА</v>
      </c>
      <c r="J5097" s="69" t="str">
        <f>VLOOKUP(C5097,СПРАВОЧНИК!B:D,3,0)</f>
        <v>ИНОМАРКИ</v>
      </c>
      <c r="K5097" s="69" t="str">
        <f>VLOOKUP(СВОД2023[[#This Row],[ФО]],СПРАВОЧНИК!H:P,2,0)</f>
        <v>Северо-Западный ФО</v>
      </c>
    </row>
    <row r="5098" spans="1:11" x14ac:dyDescent="0.2">
      <c r="A5098" t="s">
        <v>600</v>
      </c>
      <c r="B5098" t="s">
        <v>592</v>
      </c>
      <c r="C5098" s="1" t="s">
        <v>464</v>
      </c>
      <c r="D5098" s="1" t="s">
        <v>2299</v>
      </c>
      <c r="E5098" s="2">
        <v>1</v>
      </c>
      <c r="F5098" s="3"/>
      <c r="G5098" s="2">
        <v>3</v>
      </c>
      <c r="H5098" s="3">
        <v>1</v>
      </c>
      <c r="I5098" s="69" t="str">
        <f>VLOOKUP(C5098,СПРАВОЧНИК!B:D,2,0)</f>
        <v>ЕВРОПА</v>
      </c>
      <c r="J5098" s="69" t="str">
        <f>VLOOKUP(C5098,СПРАВОЧНИК!B:D,3,0)</f>
        <v>ИНОМАРКИ</v>
      </c>
      <c r="K5098" s="69" t="str">
        <f>VLOOKUP(СВОД2023[[#This Row],[ФО]],СПРАВОЧНИК!H:P,2,0)</f>
        <v>Северо-Западный ФО</v>
      </c>
    </row>
    <row r="5099" spans="1:11" x14ac:dyDescent="0.2">
      <c r="A5099" t="s">
        <v>600</v>
      </c>
      <c r="B5099" t="s">
        <v>592</v>
      </c>
      <c r="C5099" s="1" t="s">
        <v>464</v>
      </c>
      <c r="D5099" s="1" t="s">
        <v>2300</v>
      </c>
      <c r="E5099" s="2">
        <v>2</v>
      </c>
      <c r="F5099" s="3">
        <v>2</v>
      </c>
      <c r="G5099" s="2">
        <v>34</v>
      </c>
      <c r="H5099" s="3">
        <v>51</v>
      </c>
      <c r="I5099" s="69" t="str">
        <f>VLOOKUP(C5099,СПРАВОЧНИК!B:D,2,0)</f>
        <v>ЕВРОПА</v>
      </c>
      <c r="J5099" s="69" t="str">
        <f>VLOOKUP(C5099,СПРАВОЧНИК!B:D,3,0)</f>
        <v>ИНОМАРКИ</v>
      </c>
      <c r="K5099" s="69" t="str">
        <f>VLOOKUP(СВОД2023[[#This Row],[ФО]],СПРАВОЧНИК!H:P,2,0)</f>
        <v>Северо-Западный ФО</v>
      </c>
    </row>
    <row r="5100" spans="1:11" x14ac:dyDescent="0.2">
      <c r="A5100" t="s">
        <v>600</v>
      </c>
      <c r="B5100" t="s">
        <v>592</v>
      </c>
      <c r="C5100" s="1" t="s">
        <v>464</v>
      </c>
      <c r="D5100" s="1" t="s">
        <v>1792</v>
      </c>
      <c r="E5100" s="2"/>
      <c r="F5100" s="3">
        <v>1</v>
      </c>
      <c r="G5100" s="2">
        <v>1</v>
      </c>
      <c r="H5100" s="3">
        <v>1</v>
      </c>
      <c r="I5100" s="69" t="str">
        <f>VLOOKUP(C5100,СПРАВОЧНИК!B:D,2,0)</f>
        <v>ЕВРОПА</v>
      </c>
      <c r="J5100" s="69" t="str">
        <f>VLOOKUP(C5100,СПРАВОЧНИК!B:D,3,0)</f>
        <v>ИНОМАРКИ</v>
      </c>
      <c r="K5100" s="69" t="str">
        <f>VLOOKUP(СВОД2023[[#This Row],[ФО]],СПРАВОЧНИК!H:P,2,0)</f>
        <v>Северо-Западный ФО</v>
      </c>
    </row>
    <row r="5101" spans="1:11" x14ac:dyDescent="0.2">
      <c r="A5101" t="s">
        <v>600</v>
      </c>
      <c r="B5101" t="s">
        <v>592</v>
      </c>
      <c r="C5101" s="1" t="s">
        <v>464</v>
      </c>
      <c r="D5101" s="1" t="s">
        <v>2301</v>
      </c>
      <c r="E5101" s="2"/>
      <c r="F5101" s="3"/>
      <c r="G5101" s="2">
        <v>3</v>
      </c>
      <c r="H5101" s="3"/>
      <c r="I5101" s="69" t="str">
        <f>VLOOKUP(C5101,СПРАВОЧНИК!B:D,2,0)</f>
        <v>ЕВРОПА</v>
      </c>
      <c r="J5101" s="69" t="str">
        <f>VLOOKUP(C5101,СПРАВОЧНИК!B:D,3,0)</f>
        <v>ИНОМАРКИ</v>
      </c>
      <c r="K5101" s="69" t="str">
        <f>VLOOKUP(СВОД2023[[#This Row],[ФО]],СПРАВОЧНИК!H:P,2,0)</f>
        <v>Северо-Западный ФО</v>
      </c>
    </row>
    <row r="5102" spans="1:11" x14ac:dyDescent="0.2">
      <c r="A5102" t="s">
        <v>600</v>
      </c>
      <c r="B5102" t="s">
        <v>592</v>
      </c>
      <c r="C5102" s="1" t="s">
        <v>464</v>
      </c>
      <c r="D5102" s="1" t="s">
        <v>2466</v>
      </c>
      <c r="E5102" s="2"/>
      <c r="F5102" s="3"/>
      <c r="G5102" s="2">
        <v>1</v>
      </c>
      <c r="H5102" s="3">
        <v>1</v>
      </c>
      <c r="I5102" s="69" t="str">
        <f>VLOOKUP(C5102,СПРАВОЧНИК!B:D,2,0)</f>
        <v>ЕВРОПА</v>
      </c>
      <c r="J5102" s="69" t="str">
        <f>VLOOKUP(C5102,СПРАВОЧНИК!B:D,3,0)</f>
        <v>ИНОМАРКИ</v>
      </c>
      <c r="K5102" s="69" t="str">
        <f>VLOOKUP(СВОД2023[[#This Row],[ФО]],СПРАВОЧНИК!H:P,2,0)</f>
        <v>Северо-Западный ФО</v>
      </c>
    </row>
    <row r="5103" spans="1:11" x14ac:dyDescent="0.2">
      <c r="A5103" t="s">
        <v>600</v>
      </c>
      <c r="B5103" t="s">
        <v>592</v>
      </c>
      <c r="C5103" s="1" t="s">
        <v>476</v>
      </c>
      <c r="D5103" s="1" t="s">
        <v>2467</v>
      </c>
      <c r="E5103" s="2"/>
      <c r="F5103" s="3"/>
      <c r="G5103" s="2">
        <v>1</v>
      </c>
      <c r="H5103" s="3"/>
      <c r="I5103" s="69" t="str">
        <f>VLOOKUP(C5103,СПРАВОЧНИК!B:D,2,0)</f>
        <v>ЕВРОПА</v>
      </c>
      <c r="J5103" s="69" t="str">
        <f>VLOOKUP(C5103,СПРАВОЧНИК!B:D,3,0)</f>
        <v>ИНОМАРКИ</v>
      </c>
      <c r="K5103" s="69" t="str">
        <f>VLOOKUP(СВОД2023[[#This Row],[ФО]],СПРАВОЧНИК!H:P,2,0)</f>
        <v>Северо-Западный ФО</v>
      </c>
    </row>
    <row r="5104" spans="1:11" x14ac:dyDescent="0.2">
      <c r="A5104" t="s">
        <v>600</v>
      </c>
      <c r="B5104" t="s">
        <v>592</v>
      </c>
      <c r="C5104" s="1" t="s">
        <v>476</v>
      </c>
      <c r="D5104" s="1" t="s">
        <v>477</v>
      </c>
      <c r="E5104" s="2">
        <v>1</v>
      </c>
      <c r="F5104" s="3">
        <v>1</v>
      </c>
      <c r="G5104" s="2">
        <v>12</v>
      </c>
      <c r="H5104" s="3">
        <v>8</v>
      </c>
      <c r="I5104" s="69" t="str">
        <f>VLOOKUP(C5104,СПРАВОЧНИК!B:D,2,0)</f>
        <v>ЕВРОПА</v>
      </c>
      <c r="J5104" s="69" t="str">
        <f>VLOOKUP(C5104,СПРАВОЧНИК!B:D,3,0)</f>
        <v>ИНОМАРКИ</v>
      </c>
      <c r="K5104" s="69" t="str">
        <f>VLOOKUP(СВОД2023[[#This Row],[ФО]],СПРАВОЧНИК!H:P,2,0)</f>
        <v>Северо-Западный ФО</v>
      </c>
    </row>
    <row r="5105" spans="1:11" x14ac:dyDescent="0.2">
      <c r="A5105" t="s">
        <v>600</v>
      </c>
      <c r="B5105" t="s">
        <v>592</v>
      </c>
      <c r="C5105" s="1" t="s">
        <v>476</v>
      </c>
      <c r="D5105" s="1" t="s">
        <v>2468</v>
      </c>
      <c r="E5105" s="2"/>
      <c r="F5105" s="3"/>
      <c r="G5105" s="2">
        <v>1</v>
      </c>
      <c r="H5105" s="3">
        <v>1</v>
      </c>
      <c r="I5105" s="69" t="str">
        <f>VLOOKUP(C5105,СПРАВОЧНИК!B:D,2,0)</f>
        <v>ЕВРОПА</v>
      </c>
      <c r="J5105" s="69" t="str">
        <f>VLOOKUP(C5105,СПРАВОЧНИК!B:D,3,0)</f>
        <v>ИНОМАРКИ</v>
      </c>
      <c r="K5105" s="69" t="str">
        <f>VLOOKUP(СВОД2023[[#This Row],[ФО]],СПРАВОЧНИК!H:P,2,0)</f>
        <v>Северо-Западный ФО</v>
      </c>
    </row>
    <row r="5106" spans="1:11" x14ac:dyDescent="0.2">
      <c r="A5106" t="s">
        <v>600</v>
      </c>
      <c r="B5106" t="s">
        <v>592</v>
      </c>
      <c r="C5106" s="1" t="s">
        <v>476</v>
      </c>
      <c r="D5106" s="1" t="s">
        <v>478</v>
      </c>
      <c r="E5106" s="2">
        <v>3</v>
      </c>
      <c r="F5106" s="3">
        <v>1</v>
      </c>
      <c r="G5106" s="2">
        <v>13</v>
      </c>
      <c r="H5106" s="3">
        <v>7</v>
      </c>
      <c r="I5106" s="69" t="str">
        <f>VLOOKUP(C5106,СПРАВОЧНИК!B:D,2,0)</f>
        <v>ЕВРОПА</v>
      </c>
      <c r="J5106" s="69" t="str">
        <f>VLOOKUP(C5106,СПРАВОЧНИК!B:D,3,0)</f>
        <v>ИНОМАРКИ</v>
      </c>
      <c r="K5106" s="69" t="str">
        <f>VLOOKUP(СВОД2023[[#This Row],[ФО]],СПРАВОЧНИК!H:P,2,0)</f>
        <v>Северо-Западный ФО</v>
      </c>
    </row>
    <row r="5107" spans="1:11" x14ac:dyDescent="0.2">
      <c r="A5107" t="s">
        <v>600</v>
      </c>
      <c r="B5107" t="s">
        <v>592</v>
      </c>
      <c r="C5107" s="1" t="s">
        <v>476</v>
      </c>
      <c r="D5107" s="1" t="s">
        <v>479</v>
      </c>
      <c r="E5107" s="2"/>
      <c r="F5107" s="3"/>
      <c r="G5107" s="2">
        <v>2</v>
      </c>
      <c r="H5107" s="3"/>
      <c r="I5107" s="69" t="str">
        <f>VLOOKUP(C5107,СПРАВОЧНИК!B:D,2,0)</f>
        <v>ЕВРОПА</v>
      </c>
      <c r="J5107" s="69" t="str">
        <f>VLOOKUP(C5107,СПРАВОЧНИК!B:D,3,0)</f>
        <v>ИНОМАРКИ</v>
      </c>
      <c r="K5107" s="69" t="str">
        <f>VLOOKUP(СВОД2023[[#This Row],[ФО]],СПРАВОЧНИК!H:P,2,0)</f>
        <v>Северо-Западный ФО</v>
      </c>
    </row>
    <row r="5108" spans="1:11" x14ac:dyDescent="0.2">
      <c r="A5108" t="s">
        <v>600</v>
      </c>
      <c r="B5108" t="s">
        <v>592</v>
      </c>
      <c r="C5108" s="1" t="s">
        <v>476</v>
      </c>
      <c r="D5108" s="1" t="s">
        <v>2469</v>
      </c>
      <c r="E5108" s="2">
        <v>1</v>
      </c>
      <c r="F5108" s="3"/>
      <c r="G5108" s="2">
        <v>1</v>
      </c>
      <c r="H5108" s="3"/>
      <c r="I5108" s="69" t="str">
        <f>VLOOKUP(C5108,СПРАВОЧНИК!B:D,2,0)</f>
        <v>ЕВРОПА</v>
      </c>
      <c r="J5108" s="69" t="str">
        <f>VLOOKUP(C5108,СПРАВОЧНИК!B:D,3,0)</f>
        <v>ИНОМАРКИ</v>
      </c>
      <c r="K5108" s="69" t="str">
        <f>VLOOKUP(СВОД2023[[#This Row],[ФО]],СПРАВОЧНИК!H:P,2,0)</f>
        <v>Северо-Западный ФО</v>
      </c>
    </row>
    <row r="5109" spans="1:11" x14ac:dyDescent="0.2">
      <c r="A5109" t="s">
        <v>600</v>
      </c>
      <c r="B5109" t="s">
        <v>592</v>
      </c>
      <c r="C5109" s="1" t="s">
        <v>476</v>
      </c>
      <c r="D5109" s="1" t="s">
        <v>480</v>
      </c>
      <c r="E5109" s="2">
        <v>1</v>
      </c>
      <c r="F5109" s="3">
        <v>3</v>
      </c>
      <c r="G5109" s="2">
        <v>6</v>
      </c>
      <c r="H5109" s="3">
        <v>7</v>
      </c>
      <c r="I5109" s="69" t="str">
        <f>VLOOKUP(C5109,СПРАВОЧНИК!B:D,2,0)</f>
        <v>ЕВРОПА</v>
      </c>
      <c r="J5109" s="69" t="str">
        <f>VLOOKUP(C5109,СПРАВОЧНИК!B:D,3,0)</f>
        <v>ИНОМАРКИ</v>
      </c>
      <c r="K5109" s="69" t="str">
        <f>VLOOKUP(СВОД2023[[#This Row],[ФО]],СПРАВОЧНИК!H:P,2,0)</f>
        <v>Северо-Западный ФО</v>
      </c>
    </row>
    <row r="5110" spans="1:11" x14ac:dyDescent="0.2">
      <c r="A5110" t="s">
        <v>600</v>
      </c>
      <c r="B5110" t="s">
        <v>592</v>
      </c>
      <c r="C5110" s="1" t="s">
        <v>1794</v>
      </c>
      <c r="D5110" s="1" t="s">
        <v>2303</v>
      </c>
      <c r="E5110" s="2">
        <v>3</v>
      </c>
      <c r="F5110" s="3">
        <v>2</v>
      </c>
      <c r="G5110" s="2">
        <v>8</v>
      </c>
      <c r="H5110" s="3">
        <v>8</v>
      </c>
      <c r="I5110" s="69" t="str">
        <f>VLOOKUP(C5110,СПРАВОЧНИК!B:D,2,0)</f>
        <v>ЕВРОПА</v>
      </c>
      <c r="J5110" s="69" t="str">
        <f>VLOOKUP(C5110,СПРАВОЧНИК!B:D,3,0)</f>
        <v>ИНОМАРКИ</v>
      </c>
      <c r="K5110" s="69" t="str">
        <f>VLOOKUP(СВОД2023[[#This Row],[ФО]],СПРАВОЧНИК!H:P,2,0)</f>
        <v>Северо-Западный ФО</v>
      </c>
    </row>
    <row r="5111" spans="1:11" x14ac:dyDescent="0.2">
      <c r="A5111" t="s">
        <v>600</v>
      </c>
      <c r="B5111" t="s">
        <v>592</v>
      </c>
      <c r="C5111" s="1" t="s">
        <v>1794</v>
      </c>
      <c r="D5111" s="1" t="s">
        <v>1795</v>
      </c>
      <c r="E5111" s="2">
        <v>1</v>
      </c>
      <c r="F5111" s="3"/>
      <c r="G5111" s="2">
        <v>6</v>
      </c>
      <c r="H5111" s="3">
        <v>7</v>
      </c>
      <c r="I5111" s="69" t="str">
        <f>VLOOKUP(C5111,СПРАВОЧНИК!B:D,2,0)</f>
        <v>ЕВРОПА</v>
      </c>
      <c r="J5111" s="69" t="str">
        <f>VLOOKUP(C5111,СПРАВОЧНИК!B:D,3,0)</f>
        <v>ИНОМАРКИ</v>
      </c>
      <c r="K5111" s="69" t="str">
        <f>VLOOKUP(СВОД2023[[#This Row],[ФО]],СПРАВОЧНИК!H:P,2,0)</f>
        <v>Северо-Западный ФО</v>
      </c>
    </row>
    <row r="5112" spans="1:11" x14ac:dyDescent="0.2">
      <c r="A5112" t="s">
        <v>600</v>
      </c>
      <c r="B5112" t="s">
        <v>592</v>
      </c>
      <c r="C5112" s="1" t="s">
        <v>1794</v>
      </c>
      <c r="D5112" s="1" t="s">
        <v>2304</v>
      </c>
      <c r="E5112" s="2">
        <v>3</v>
      </c>
      <c r="F5112" s="3">
        <v>3</v>
      </c>
      <c r="G5112" s="2">
        <v>11</v>
      </c>
      <c r="H5112" s="3">
        <v>9</v>
      </c>
      <c r="I5112" s="69" t="str">
        <f>VLOOKUP(C5112,СПРАВОЧНИК!B:D,2,0)</f>
        <v>ЕВРОПА</v>
      </c>
      <c r="J5112" s="69" t="str">
        <f>VLOOKUP(C5112,СПРАВОЧНИК!B:D,3,0)</f>
        <v>ИНОМАРКИ</v>
      </c>
      <c r="K5112" s="69" t="str">
        <f>VLOOKUP(СВОД2023[[#This Row],[ФО]],СПРАВОЧНИК!H:P,2,0)</f>
        <v>Северо-Западный ФО</v>
      </c>
    </row>
    <row r="5113" spans="1:11" x14ac:dyDescent="0.2">
      <c r="A5113" t="s">
        <v>600</v>
      </c>
      <c r="B5113" t="s">
        <v>592</v>
      </c>
      <c r="C5113" s="1" t="s">
        <v>1794</v>
      </c>
      <c r="D5113" s="1" t="s">
        <v>1796</v>
      </c>
      <c r="E5113" s="2">
        <v>2</v>
      </c>
      <c r="F5113" s="3"/>
      <c r="G5113" s="2">
        <v>7</v>
      </c>
      <c r="H5113" s="3">
        <v>6</v>
      </c>
      <c r="I5113" s="69" t="str">
        <f>VLOOKUP(C5113,СПРАВОЧНИК!B:D,2,0)</f>
        <v>ЕВРОПА</v>
      </c>
      <c r="J5113" s="69" t="str">
        <f>VLOOKUP(C5113,СПРАВОЧНИК!B:D,3,0)</f>
        <v>ИНОМАРКИ</v>
      </c>
      <c r="K5113" s="69" t="str">
        <f>VLOOKUP(СВОД2023[[#This Row],[ФО]],СПРАВОЧНИК!H:P,2,0)</f>
        <v>Северо-Западный ФО</v>
      </c>
    </row>
    <row r="5114" spans="1:11" x14ac:dyDescent="0.2">
      <c r="A5114" t="s">
        <v>600</v>
      </c>
      <c r="B5114" t="s">
        <v>592</v>
      </c>
      <c r="C5114" s="1" t="s">
        <v>1794</v>
      </c>
      <c r="D5114" s="1" t="s">
        <v>1797</v>
      </c>
      <c r="E5114" s="2"/>
      <c r="F5114" s="3"/>
      <c r="G5114" s="2">
        <v>6</v>
      </c>
      <c r="H5114" s="3">
        <v>4</v>
      </c>
      <c r="I5114" s="69" t="str">
        <f>VLOOKUP(C5114,СПРАВОЧНИК!B:D,2,0)</f>
        <v>ЕВРОПА</v>
      </c>
      <c r="J5114" s="69" t="str">
        <f>VLOOKUP(C5114,СПРАВОЧНИК!B:D,3,0)</f>
        <v>ИНОМАРКИ</v>
      </c>
      <c r="K5114" s="69" t="str">
        <f>VLOOKUP(СВОД2023[[#This Row],[ФО]],СПРАВОЧНИК!H:P,2,0)</f>
        <v>Северо-Западный ФО</v>
      </c>
    </row>
    <row r="5115" spans="1:11" x14ac:dyDescent="0.2">
      <c r="A5115" t="s">
        <v>600</v>
      </c>
      <c r="B5115" t="s">
        <v>592</v>
      </c>
      <c r="C5115" s="1" t="s">
        <v>1794</v>
      </c>
      <c r="D5115" s="1" t="s">
        <v>1798</v>
      </c>
      <c r="E5115" s="2">
        <v>10</v>
      </c>
      <c r="F5115" s="3">
        <v>9</v>
      </c>
      <c r="G5115" s="2">
        <v>52</v>
      </c>
      <c r="H5115" s="3">
        <v>44</v>
      </c>
      <c r="I5115" s="69" t="str">
        <f>VLOOKUP(C5115,СПРАВОЧНИК!B:D,2,0)</f>
        <v>ЕВРОПА</v>
      </c>
      <c r="J5115" s="69" t="str">
        <f>VLOOKUP(C5115,СПРАВОЧНИК!B:D,3,0)</f>
        <v>ИНОМАРКИ</v>
      </c>
      <c r="K5115" s="69" t="str">
        <f>VLOOKUP(СВОД2023[[#This Row],[ФО]],СПРАВОЧНИК!H:P,2,0)</f>
        <v>Северо-Западный ФО</v>
      </c>
    </row>
    <row r="5116" spans="1:11" x14ac:dyDescent="0.2">
      <c r="A5116" t="s">
        <v>600</v>
      </c>
      <c r="B5116" t="s">
        <v>592</v>
      </c>
      <c r="C5116" s="1" t="s">
        <v>1794</v>
      </c>
      <c r="D5116" s="1" t="s">
        <v>2305</v>
      </c>
      <c r="E5116" s="2"/>
      <c r="F5116" s="3"/>
      <c r="G5116" s="2"/>
      <c r="H5116" s="3">
        <v>1</v>
      </c>
      <c r="I5116" s="69" t="str">
        <f>VLOOKUP(C5116,СПРАВОЧНИК!B:D,2,0)</f>
        <v>ЕВРОПА</v>
      </c>
      <c r="J5116" s="69" t="str">
        <f>VLOOKUP(C5116,СПРАВОЧНИК!B:D,3,0)</f>
        <v>ИНОМАРКИ</v>
      </c>
      <c r="K5116" s="69" t="str">
        <f>VLOOKUP(СВОД2023[[#This Row],[ФО]],СПРАВОЧНИК!H:P,2,0)</f>
        <v>Северо-Западный ФО</v>
      </c>
    </row>
    <row r="5117" spans="1:11" x14ac:dyDescent="0.2">
      <c r="A5117" t="s">
        <v>600</v>
      </c>
      <c r="B5117" t="s">
        <v>592</v>
      </c>
      <c r="C5117" s="1" t="s">
        <v>1799</v>
      </c>
      <c r="D5117" s="1" t="s">
        <v>2306</v>
      </c>
      <c r="E5117" s="2">
        <v>2</v>
      </c>
      <c r="F5117" s="3">
        <v>1</v>
      </c>
      <c r="G5117" s="2">
        <v>5</v>
      </c>
      <c r="H5117" s="3">
        <v>6</v>
      </c>
      <c r="I5117" s="69" t="str">
        <f>VLOOKUP(C5117,СПРАВОЧНИК!B:D,2,0)</f>
        <v>ЕВРОПА</v>
      </c>
      <c r="J5117" s="69" t="str">
        <f>VLOOKUP(C5117,СПРАВОЧНИК!B:D,3,0)</f>
        <v>ИНОМАРКИ</v>
      </c>
      <c r="K5117" s="69" t="str">
        <f>VLOOKUP(СВОД2023[[#This Row],[ФО]],СПРАВОЧНИК!H:P,2,0)</f>
        <v>Северо-Западный ФО</v>
      </c>
    </row>
    <row r="5118" spans="1:11" x14ac:dyDescent="0.2">
      <c r="A5118" t="s">
        <v>600</v>
      </c>
      <c r="B5118" t="s">
        <v>592</v>
      </c>
      <c r="C5118" s="1" t="s">
        <v>1799</v>
      </c>
      <c r="D5118" s="1" t="s">
        <v>1800</v>
      </c>
      <c r="E5118" s="2">
        <v>10</v>
      </c>
      <c r="F5118" s="3">
        <v>9</v>
      </c>
      <c r="G5118" s="2">
        <v>42</v>
      </c>
      <c r="H5118" s="3">
        <v>34</v>
      </c>
      <c r="I5118" s="69" t="str">
        <f>VLOOKUP(C5118,СПРАВОЧНИК!B:D,2,0)</f>
        <v>ЕВРОПА</v>
      </c>
      <c r="J5118" s="69" t="str">
        <f>VLOOKUP(C5118,СПРАВОЧНИК!B:D,3,0)</f>
        <v>ИНОМАРКИ</v>
      </c>
      <c r="K5118" s="69" t="str">
        <f>VLOOKUP(СВОД2023[[#This Row],[ФО]],СПРАВОЧНИК!H:P,2,0)</f>
        <v>Северо-Западный ФО</v>
      </c>
    </row>
    <row r="5119" spans="1:11" x14ac:dyDescent="0.2">
      <c r="A5119" t="s">
        <v>600</v>
      </c>
      <c r="B5119" t="s">
        <v>592</v>
      </c>
      <c r="C5119" s="1" t="s">
        <v>1799</v>
      </c>
      <c r="D5119" s="1" t="s">
        <v>1801</v>
      </c>
      <c r="E5119" s="2">
        <v>18</v>
      </c>
      <c r="F5119" s="3">
        <v>7</v>
      </c>
      <c r="G5119" s="2">
        <v>75</v>
      </c>
      <c r="H5119" s="3">
        <v>56</v>
      </c>
      <c r="I5119" s="69" t="str">
        <f>VLOOKUP(C5119,СПРАВОЧНИК!B:D,2,0)</f>
        <v>ЕВРОПА</v>
      </c>
      <c r="J5119" s="69" t="str">
        <f>VLOOKUP(C5119,СПРАВОЧНИК!B:D,3,0)</f>
        <v>ИНОМАРКИ</v>
      </c>
      <c r="K5119" s="69" t="str">
        <f>VLOOKUP(СВОД2023[[#This Row],[ФО]],СПРАВОЧНИК!H:P,2,0)</f>
        <v>Северо-Западный ФО</v>
      </c>
    </row>
    <row r="5120" spans="1:11" x14ac:dyDescent="0.2">
      <c r="A5120" t="s">
        <v>600</v>
      </c>
      <c r="B5120" t="s">
        <v>592</v>
      </c>
      <c r="C5120" s="1" t="s">
        <v>1799</v>
      </c>
      <c r="D5120" s="1" t="s">
        <v>1802</v>
      </c>
      <c r="E5120" s="2">
        <v>8</v>
      </c>
      <c r="F5120" s="3">
        <v>14</v>
      </c>
      <c r="G5120" s="2">
        <v>59</v>
      </c>
      <c r="H5120" s="3">
        <v>63</v>
      </c>
      <c r="I5120" s="69" t="str">
        <f>VLOOKUP(C5120,СПРАВОЧНИК!B:D,2,0)</f>
        <v>ЕВРОПА</v>
      </c>
      <c r="J5120" s="69" t="str">
        <f>VLOOKUP(C5120,СПРАВОЧНИК!B:D,3,0)</f>
        <v>ИНОМАРКИ</v>
      </c>
      <c r="K5120" s="69" t="str">
        <f>VLOOKUP(СВОД2023[[#This Row],[ФО]],СПРАВОЧНИК!H:P,2,0)</f>
        <v>Северо-Западный ФО</v>
      </c>
    </row>
    <row r="5121" spans="1:11" x14ac:dyDescent="0.2">
      <c r="A5121" t="s">
        <v>600</v>
      </c>
      <c r="B5121" t="s">
        <v>592</v>
      </c>
      <c r="C5121" s="1" t="s">
        <v>1799</v>
      </c>
      <c r="D5121" s="1" t="s">
        <v>2470</v>
      </c>
      <c r="E5121" s="2"/>
      <c r="F5121" s="3">
        <v>1</v>
      </c>
      <c r="G5121" s="2"/>
      <c r="H5121" s="3">
        <v>1</v>
      </c>
      <c r="I5121" s="69" t="str">
        <f>VLOOKUP(C5121,СПРАВОЧНИК!B:D,2,0)</f>
        <v>ЕВРОПА</v>
      </c>
      <c r="J5121" s="69" t="str">
        <f>VLOOKUP(C5121,СПРАВОЧНИК!B:D,3,0)</f>
        <v>ИНОМАРКИ</v>
      </c>
      <c r="K5121" s="69" t="str">
        <f>VLOOKUP(СВОД2023[[#This Row],[ФО]],СПРАВОЧНИК!H:P,2,0)</f>
        <v>Северо-Западный ФО</v>
      </c>
    </row>
    <row r="5122" spans="1:11" x14ac:dyDescent="0.2">
      <c r="A5122" t="s">
        <v>600</v>
      </c>
      <c r="B5122" t="s">
        <v>592</v>
      </c>
      <c r="C5122" s="1" t="s">
        <v>1799</v>
      </c>
      <c r="D5122" s="1" t="s">
        <v>2307</v>
      </c>
      <c r="E5122" s="2">
        <v>1</v>
      </c>
      <c r="F5122" s="3"/>
      <c r="G5122" s="2">
        <v>1</v>
      </c>
      <c r="H5122" s="3"/>
      <c r="I5122" s="69" t="str">
        <f>VLOOKUP(C5122,СПРАВОЧНИК!B:D,2,0)</f>
        <v>ЕВРОПА</v>
      </c>
      <c r="J5122" s="69" t="str">
        <f>VLOOKUP(C5122,СПРАВОЧНИК!B:D,3,0)</f>
        <v>ИНОМАРКИ</v>
      </c>
      <c r="K5122" s="69" t="str">
        <f>VLOOKUP(СВОД2023[[#This Row],[ФО]],СПРАВОЧНИК!H:P,2,0)</f>
        <v>Северо-Западный ФО</v>
      </c>
    </row>
    <row r="5123" spans="1:11" x14ac:dyDescent="0.2">
      <c r="A5123" t="s">
        <v>600</v>
      </c>
      <c r="B5123" t="s">
        <v>592</v>
      </c>
      <c r="C5123" s="1" t="s">
        <v>815</v>
      </c>
      <c r="D5123" s="1" t="s">
        <v>2308</v>
      </c>
      <c r="E5123" s="2">
        <v>1</v>
      </c>
      <c r="F5123" s="3"/>
      <c r="G5123" s="2">
        <v>3</v>
      </c>
      <c r="H5123" s="3">
        <v>1</v>
      </c>
      <c r="I5123" s="69" t="str">
        <f>VLOOKUP(C5123,СПРАВОЧНИК!B:D,2,0)</f>
        <v>ЕВРОПА</v>
      </c>
      <c r="J5123" s="69" t="str">
        <f>VLOOKUP(C5123,СПРАВОЧНИК!B:D,3,0)</f>
        <v>ИНОМАРКИ</v>
      </c>
      <c r="K5123" s="69" t="str">
        <f>VLOOKUP(СВОД2023[[#This Row],[ФО]],СПРАВОЧНИК!H:P,2,0)</f>
        <v>Северо-Западный ФО</v>
      </c>
    </row>
    <row r="5124" spans="1:11" x14ac:dyDescent="0.2">
      <c r="A5124" t="s">
        <v>600</v>
      </c>
      <c r="B5124" t="s">
        <v>592</v>
      </c>
      <c r="C5124" s="1" t="s">
        <v>815</v>
      </c>
      <c r="D5124" s="1" t="s">
        <v>832</v>
      </c>
      <c r="E5124" s="2">
        <v>3</v>
      </c>
      <c r="F5124" s="3"/>
      <c r="G5124" s="2">
        <v>13</v>
      </c>
      <c r="H5124" s="3"/>
      <c r="I5124" s="69" t="str">
        <f>VLOOKUP(C5124,СПРАВОЧНИК!B:D,2,0)</f>
        <v>ЕВРОПА</v>
      </c>
      <c r="J5124" s="69" t="str">
        <f>VLOOKUP(C5124,СПРАВОЧНИК!B:D,3,0)</f>
        <v>ИНОМАРКИ</v>
      </c>
      <c r="K5124" s="69" t="str">
        <f>VLOOKUP(СВОД2023[[#This Row],[ФО]],СПРАВОЧНИК!H:P,2,0)</f>
        <v>Северо-Западный ФО</v>
      </c>
    </row>
    <row r="5125" spans="1:11" x14ac:dyDescent="0.2">
      <c r="A5125" t="s">
        <v>600</v>
      </c>
      <c r="B5125" t="s">
        <v>592</v>
      </c>
      <c r="C5125" s="1" t="s">
        <v>815</v>
      </c>
      <c r="D5125" s="1" t="s">
        <v>2309</v>
      </c>
      <c r="E5125" s="2"/>
      <c r="F5125" s="3"/>
      <c r="G5125" s="2">
        <v>2</v>
      </c>
      <c r="H5125" s="3"/>
      <c r="I5125" s="69" t="str">
        <f>VLOOKUP(C5125,СПРАВОЧНИК!B:D,2,0)</f>
        <v>ЕВРОПА</v>
      </c>
      <c r="J5125" s="69" t="str">
        <f>VLOOKUP(C5125,СПРАВОЧНИК!B:D,3,0)</f>
        <v>ИНОМАРКИ</v>
      </c>
      <c r="K5125" s="69" t="str">
        <f>VLOOKUP(СВОД2023[[#This Row],[ФО]],СПРАВОЧНИК!H:P,2,0)</f>
        <v>Северо-Западный ФО</v>
      </c>
    </row>
    <row r="5126" spans="1:11" x14ac:dyDescent="0.2">
      <c r="A5126" t="s">
        <v>600</v>
      </c>
      <c r="B5126" t="s">
        <v>592</v>
      </c>
      <c r="C5126" s="1" t="s">
        <v>815</v>
      </c>
      <c r="D5126" s="1" t="s">
        <v>2310</v>
      </c>
      <c r="E5126" s="2">
        <v>2</v>
      </c>
      <c r="F5126" s="3">
        <v>1</v>
      </c>
      <c r="G5126" s="2">
        <v>3</v>
      </c>
      <c r="H5126" s="3">
        <v>1</v>
      </c>
      <c r="I5126" s="69" t="str">
        <f>VLOOKUP(C5126,СПРАВОЧНИК!B:D,2,0)</f>
        <v>ЕВРОПА</v>
      </c>
      <c r="J5126" s="69" t="str">
        <f>VLOOKUP(C5126,СПРАВОЧНИК!B:D,3,0)</f>
        <v>ИНОМАРКИ</v>
      </c>
      <c r="K5126" s="69" t="str">
        <f>VLOOKUP(СВОД2023[[#This Row],[ФО]],СПРАВОЧНИК!H:P,2,0)</f>
        <v>Северо-Западный ФО</v>
      </c>
    </row>
    <row r="5127" spans="1:11" x14ac:dyDescent="0.2">
      <c r="A5127" t="s">
        <v>600</v>
      </c>
      <c r="B5127" t="s">
        <v>592</v>
      </c>
      <c r="C5127" s="1" t="s">
        <v>815</v>
      </c>
      <c r="D5127" s="1" t="s">
        <v>847</v>
      </c>
      <c r="E5127" s="2"/>
      <c r="F5127" s="3"/>
      <c r="G5127" s="2">
        <v>1</v>
      </c>
      <c r="H5127" s="3"/>
      <c r="I5127" s="69" t="str">
        <f>VLOOKUP(C5127,СПРАВОЧНИК!B:D,2,0)</f>
        <v>ЕВРОПА</v>
      </c>
      <c r="J5127" s="69" t="str">
        <f>VLOOKUP(C5127,СПРАВОЧНИК!B:D,3,0)</f>
        <v>ИНОМАРКИ</v>
      </c>
      <c r="K5127" s="69" t="str">
        <f>VLOOKUP(СВОД2023[[#This Row],[ФО]],СПРАВОЧНИК!H:P,2,0)</f>
        <v>Северо-Западный ФО</v>
      </c>
    </row>
    <row r="5128" spans="1:11" x14ac:dyDescent="0.2">
      <c r="A5128" t="s">
        <v>600</v>
      </c>
      <c r="B5128" t="s">
        <v>592</v>
      </c>
      <c r="C5128" s="1" t="s">
        <v>1949</v>
      </c>
      <c r="D5128" s="1" t="s">
        <v>2471</v>
      </c>
      <c r="E5128" s="2"/>
      <c r="F5128" s="3"/>
      <c r="G5128" s="2"/>
      <c r="H5128" s="3">
        <v>1</v>
      </c>
      <c r="I5128" s="69" t="str">
        <f>VLOOKUP(C5128,СПРАВОЧНИК!B:D,2,0)</f>
        <v>ЕВРОПА</v>
      </c>
      <c r="J5128" s="69" t="str">
        <f>VLOOKUP(C5128,СПРАВОЧНИК!B:D,3,0)</f>
        <v>ИНОМАРКИ</v>
      </c>
      <c r="K5128" s="69" t="str">
        <f>VLOOKUP(СВОД2023[[#This Row],[ФО]],СПРАВОЧНИК!H:P,2,0)</f>
        <v>Северо-Западный ФО</v>
      </c>
    </row>
    <row r="5129" spans="1:11" x14ac:dyDescent="0.2">
      <c r="A5129" t="s">
        <v>600</v>
      </c>
      <c r="B5129" t="s">
        <v>592</v>
      </c>
      <c r="C5129" s="1" t="s">
        <v>1805</v>
      </c>
      <c r="D5129" s="1" t="s">
        <v>2472</v>
      </c>
      <c r="E5129" s="2"/>
      <c r="F5129" s="3"/>
      <c r="G5129" s="2"/>
      <c r="H5129" s="3">
        <v>1</v>
      </c>
      <c r="I5129" s="69" t="str">
        <f>VLOOKUP(C5129,СПРАВОЧНИК!B:D,2,0)</f>
        <v>США</v>
      </c>
      <c r="J5129" s="69" t="str">
        <f>VLOOKUP(C5129,СПРАВОЧНИК!B:D,3,0)</f>
        <v>ИНОМАРКИ</v>
      </c>
      <c r="K5129" s="69" t="str">
        <f>VLOOKUP(СВОД2023[[#This Row],[ФО]],СПРАВОЧНИК!H:P,2,0)</f>
        <v>Северо-Западный ФО</v>
      </c>
    </row>
    <row r="5130" spans="1:11" x14ac:dyDescent="0.2">
      <c r="A5130" t="s">
        <v>600</v>
      </c>
      <c r="B5130" t="s">
        <v>592</v>
      </c>
      <c r="C5130" s="1" t="s">
        <v>1805</v>
      </c>
      <c r="D5130" s="1" t="s">
        <v>1806</v>
      </c>
      <c r="E5130" s="2"/>
      <c r="F5130" s="3"/>
      <c r="G5130" s="2">
        <v>1</v>
      </c>
      <c r="H5130" s="3"/>
      <c r="I5130" s="69" t="str">
        <f>VLOOKUP(C5130,СПРАВОЧНИК!B:D,2,0)</f>
        <v>США</v>
      </c>
      <c r="J5130" s="69" t="str">
        <f>VLOOKUP(C5130,СПРАВОЧНИК!B:D,3,0)</f>
        <v>ИНОМАРКИ</v>
      </c>
      <c r="K5130" s="69" t="str">
        <f>VLOOKUP(СВОД2023[[#This Row],[ФО]],СПРАВОЧНИК!H:P,2,0)</f>
        <v>Северо-Западный ФО</v>
      </c>
    </row>
    <row r="5131" spans="1:11" x14ac:dyDescent="0.2">
      <c r="A5131" t="s">
        <v>600</v>
      </c>
      <c r="B5131" t="s">
        <v>592</v>
      </c>
      <c r="C5131" s="1" t="s">
        <v>1805</v>
      </c>
      <c r="D5131" s="1" t="s">
        <v>2312</v>
      </c>
      <c r="E5131" s="2">
        <v>4</v>
      </c>
      <c r="F5131" s="3"/>
      <c r="G5131" s="2">
        <v>13</v>
      </c>
      <c r="H5131" s="3">
        <v>17</v>
      </c>
      <c r="I5131" s="69" t="str">
        <f>VLOOKUP(C5131,СПРАВОЧНИК!B:D,2,0)</f>
        <v>США</v>
      </c>
      <c r="J5131" s="69" t="str">
        <f>VLOOKUP(C5131,СПРАВОЧНИК!B:D,3,0)</f>
        <v>ИНОМАРКИ</v>
      </c>
      <c r="K5131" s="69" t="str">
        <f>VLOOKUP(СВОД2023[[#This Row],[ФО]],СПРАВОЧНИК!H:P,2,0)</f>
        <v>Северо-Западный ФО</v>
      </c>
    </row>
    <row r="5132" spans="1:11" x14ac:dyDescent="0.2">
      <c r="A5132" t="s">
        <v>600</v>
      </c>
      <c r="B5132" t="s">
        <v>592</v>
      </c>
      <c r="C5132" s="1" t="s">
        <v>1807</v>
      </c>
      <c r="D5132" s="1" t="s">
        <v>1808</v>
      </c>
      <c r="E5132" s="2">
        <v>2</v>
      </c>
      <c r="F5132" s="3">
        <v>1</v>
      </c>
      <c r="G5132" s="2">
        <v>6</v>
      </c>
      <c r="H5132" s="3">
        <v>4</v>
      </c>
      <c r="I5132" s="69" t="str">
        <f>VLOOKUP(C5132,СПРАВОЧНИК!B:D,2,0)</f>
        <v>США</v>
      </c>
      <c r="J5132" s="69" t="str">
        <f>VLOOKUP(C5132,СПРАВОЧНИК!B:D,3,0)</f>
        <v>ИНОМАРКИ</v>
      </c>
      <c r="K5132" s="69" t="str">
        <f>VLOOKUP(СВОД2023[[#This Row],[ФО]],СПРАВОЧНИК!H:P,2,0)</f>
        <v>Северо-Западный ФО</v>
      </c>
    </row>
    <row r="5133" spans="1:11" x14ac:dyDescent="0.2">
      <c r="A5133" t="s">
        <v>600</v>
      </c>
      <c r="B5133" t="s">
        <v>592</v>
      </c>
      <c r="C5133" s="1" t="s">
        <v>1807</v>
      </c>
      <c r="D5133" s="1" t="s">
        <v>2315</v>
      </c>
      <c r="E5133" s="2">
        <v>1</v>
      </c>
      <c r="F5133" s="3">
        <v>2</v>
      </c>
      <c r="G5133" s="2">
        <v>11</v>
      </c>
      <c r="H5133" s="3">
        <v>7</v>
      </c>
      <c r="I5133" s="69" t="str">
        <f>VLOOKUP(C5133,СПРАВОЧНИК!B:D,2,0)</f>
        <v>США</v>
      </c>
      <c r="J5133" s="69" t="str">
        <f>VLOOKUP(C5133,СПРАВОЧНИК!B:D,3,0)</f>
        <v>ИНОМАРКИ</v>
      </c>
      <c r="K5133" s="69" t="str">
        <f>VLOOKUP(СВОД2023[[#This Row],[ФО]],СПРАВОЧНИК!H:P,2,0)</f>
        <v>Северо-Западный ФО</v>
      </c>
    </row>
    <row r="5134" spans="1:11" x14ac:dyDescent="0.2">
      <c r="A5134" t="s">
        <v>600</v>
      </c>
      <c r="B5134" t="s">
        <v>592</v>
      </c>
      <c r="C5134" s="1" t="s">
        <v>1807</v>
      </c>
      <c r="D5134" s="1" t="s">
        <v>1809</v>
      </c>
      <c r="E5134" s="2"/>
      <c r="F5134" s="3"/>
      <c r="G5134" s="2">
        <v>2</v>
      </c>
      <c r="H5134" s="3">
        <v>1</v>
      </c>
      <c r="I5134" s="69" t="str">
        <f>VLOOKUP(C5134,СПРАВОЧНИК!B:D,2,0)</f>
        <v>США</v>
      </c>
      <c r="J5134" s="69" t="str">
        <f>VLOOKUP(C5134,СПРАВОЧНИК!B:D,3,0)</f>
        <v>ИНОМАРКИ</v>
      </c>
      <c r="K5134" s="69" t="str">
        <f>VLOOKUP(СВОД2023[[#This Row],[ФО]],СПРАВОЧНИК!H:P,2,0)</f>
        <v>Северо-Западный ФО</v>
      </c>
    </row>
    <row r="5135" spans="1:11" x14ac:dyDescent="0.2">
      <c r="A5135" t="s">
        <v>600</v>
      </c>
      <c r="B5135" t="s">
        <v>592</v>
      </c>
      <c r="C5135" s="1" t="s">
        <v>2473</v>
      </c>
      <c r="D5135" s="1" t="s">
        <v>2474</v>
      </c>
      <c r="E5135" s="2">
        <v>1</v>
      </c>
      <c r="F5135" s="3"/>
      <c r="G5135" s="2">
        <v>1</v>
      </c>
      <c r="H5135" s="3"/>
      <c r="I5135" s="69" t="str">
        <f>VLOOKUP(C5135,СПРАВОЧНИК!B:D,2,0)</f>
        <v>РОССИЯ</v>
      </c>
      <c r="J5135" s="69" t="str">
        <f>VLOOKUP(C5135,СПРАВОЧНИК!B:D,3,0)</f>
        <v>ОТЕЧЕСТВЕННЫЕ</v>
      </c>
      <c r="K5135" s="69" t="str">
        <f>VLOOKUP(СВОД2023[[#This Row],[ФО]],СПРАВОЧНИК!H:P,2,0)</f>
        <v>Северо-Западный ФО</v>
      </c>
    </row>
    <row r="5136" spans="1:11" x14ac:dyDescent="0.2">
      <c r="A5136" t="s">
        <v>600</v>
      </c>
      <c r="B5136" t="s">
        <v>592</v>
      </c>
      <c r="C5136" s="1" t="s">
        <v>1209</v>
      </c>
      <c r="D5136" s="1" t="s">
        <v>2316</v>
      </c>
      <c r="E5136" s="2">
        <v>2</v>
      </c>
      <c r="F5136" s="3">
        <v>3</v>
      </c>
      <c r="G5136" s="2">
        <v>18</v>
      </c>
      <c r="H5136" s="3">
        <v>7</v>
      </c>
      <c r="I5136" s="69" t="str">
        <f>VLOOKUP(C5136,СПРАВОЧНИК!B:D,2,0)</f>
        <v>ЕВРОПА</v>
      </c>
      <c r="J5136" s="69" t="str">
        <f>VLOOKUP(C5136,СПРАВОЧНИК!B:D,3,0)</f>
        <v>ИНОМАРКИ</v>
      </c>
      <c r="K5136" s="69" t="str">
        <f>VLOOKUP(СВОД2023[[#This Row],[ФО]],СПРАВОЧНИК!H:P,2,0)</f>
        <v>Северо-Западный ФО</v>
      </c>
    </row>
    <row r="5137" spans="1:11" x14ac:dyDescent="0.2">
      <c r="A5137" t="s">
        <v>600</v>
      </c>
      <c r="B5137" t="s">
        <v>592</v>
      </c>
      <c r="C5137" s="1" t="s">
        <v>1209</v>
      </c>
      <c r="D5137" s="1" t="s">
        <v>2317</v>
      </c>
      <c r="E5137" s="2">
        <v>6</v>
      </c>
      <c r="F5137" s="3">
        <v>3</v>
      </c>
      <c r="G5137" s="2">
        <v>27</v>
      </c>
      <c r="H5137" s="3">
        <v>14</v>
      </c>
      <c r="I5137" s="69" t="str">
        <f>VLOOKUP(C5137,СПРАВОЧНИК!B:D,2,0)</f>
        <v>ЕВРОПА</v>
      </c>
      <c r="J5137" s="69" t="str">
        <f>VLOOKUP(C5137,СПРАВОЧНИК!B:D,3,0)</f>
        <v>ИНОМАРКИ</v>
      </c>
      <c r="K5137" s="69" t="str">
        <f>VLOOKUP(СВОД2023[[#This Row],[ФО]],СПРАВОЧНИК!H:P,2,0)</f>
        <v>Северо-Западный ФО</v>
      </c>
    </row>
    <row r="5138" spans="1:11" x14ac:dyDescent="0.2">
      <c r="A5138" t="s">
        <v>600</v>
      </c>
      <c r="B5138" t="s">
        <v>592</v>
      </c>
      <c r="C5138" s="1" t="s">
        <v>1209</v>
      </c>
      <c r="D5138" s="1" t="s">
        <v>2318</v>
      </c>
      <c r="E5138" s="2">
        <v>1</v>
      </c>
      <c r="F5138" s="3">
        <v>3</v>
      </c>
      <c r="G5138" s="2">
        <v>3</v>
      </c>
      <c r="H5138" s="3">
        <v>6</v>
      </c>
      <c r="I5138" s="69" t="str">
        <f>VLOOKUP(C5138,СПРАВОЧНИК!B:D,2,0)</f>
        <v>ЕВРОПА</v>
      </c>
      <c r="J5138" s="69" t="str">
        <f>VLOOKUP(C5138,СПРАВОЧНИК!B:D,3,0)</f>
        <v>ИНОМАРКИ</v>
      </c>
      <c r="K5138" s="69" t="str">
        <f>VLOOKUP(СВОД2023[[#This Row],[ФО]],СПРАВОЧНИК!H:P,2,0)</f>
        <v>Северо-Западный ФО</v>
      </c>
    </row>
    <row r="5139" spans="1:11" x14ac:dyDescent="0.2">
      <c r="A5139" t="s">
        <v>600</v>
      </c>
      <c r="B5139" t="s">
        <v>592</v>
      </c>
      <c r="C5139" s="1" t="s">
        <v>1209</v>
      </c>
      <c r="D5139" s="1" t="s">
        <v>1810</v>
      </c>
      <c r="E5139" s="2">
        <v>3</v>
      </c>
      <c r="F5139" s="3">
        <v>2</v>
      </c>
      <c r="G5139" s="2">
        <v>14</v>
      </c>
      <c r="H5139" s="3">
        <v>27</v>
      </c>
      <c r="I5139" s="69" t="str">
        <f>VLOOKUP(C5139,СПРАВОЧНИК!B:D,2,0)</f>
        <v>ЕВРОПА</v>
      </c>
      <c r="J5139" s="69" t="str">
        <f>VLOOKUP(C5139,СПРАВОЧНИК!B:D,3,0)</f>
        <v>ИНОМАРКИ</v>
      </c>
      <c r="K5139" s="69" t="str">
        <f>VLOOKUP(СВОД2023[[#This Row],[ФО]],СПРАВОЧНИК!H:P,2,0)</f>
        <v>Северо-Западный ФО</v>
      </c>
    </row>
    <row r="5140" spans="1:11" x14ac:dyDescent="0.2">
      <c r="A5140" t="s">
        <v>600</v>
      </c>
      <c r="B5140" t="s">
        <v>592</v>
      </c>
      <c r="C5140" s="1" t="s">
        <v>1209</v>
      </c>
      <c r="D5140" s="1" t="s">
        <v>1811</v>
      </c>
      <c r="E5140" s="2">
        <v>6</v>
      </c>
      <c r="F5140" s="3">
        <v>16</v>
      </c>
      <c r="G5140" s="2">
        <v>50</v>
      </c>
      <c r="H5140" s="3">
        <v>51</v>
      </c>
      <c r="I5140" s="69" t="str">
        <f>VLOOKUP(C5140,СПРАВОЧНИК!B:D,2,0)</f>
        <v>ЕВРОПА</v>
      </c>
      <c r="J5140" s="69" t="str">
        <f>VLOOKUP(C5140,СПРАВОЧНИК!B:D,3,0)</f>
        <v>ИНОМАРКИ</v>
      </c>
      <c r="K5140" s="69" t="str">
        <f>VLOOKUP(СВОД2023[[#This Row],[ФО]],СПРАВОЧНИК!H:P,2,0)</f>
        <v>Северо-Западный ФО</v>
      </c>
    </row>
    <row r="5141" spans="1:11" x14ac:dyDescent="0.2">
      <c r="A5141" t="s">
        <v>600</v>
      </c>
      <c r="B5141" t="s">
        <v>592</v>
      </c>
      <c r="C5141" s="1" t="s">
        <v>1209</v>
      </c>
      <c r="D5141" s="1" t="s">
        <v>1812</v>
      </c>
      <c r="E5141" s="2">
        <v>21</v>
      </c>
      <c r="F5141" s="3">
        <v>4</v>
      </c>
      <c r="G5141" s="2">
        <v>103</v>
      </c>
      <c r="H5141" s="3">
        <v>47</v>
      </c>
      <c r="I5141" s="69" t="str">
        <f>VLOOKUP(C5141,СПРАВОЧНИК!B:D,2,0)</f>
        <v>ЕВРОПА</v>
      </c>
      <c r="J5141" s="69" t="str">
        <f>VLOOKUP(C5141,СПРАВОЧНИК!B:D,3,0)</f>
        <v>ИНОМАРКИ</v>
      </c>
      <c r="K5141" s="69" t="str">
        <f>VLOOKUP(СВОД2023[[#This Row],[ФО]],СПРАВОЧНИК!H:P,2,0)</f>
        <v>Северо-Западный ФО</v>
      </c>
    </row>
    <row r="5142" spans="1:11" x14ac:dyDescent="0.2">
      <c r="A5142" t="s">
        <v>600</v>
      </c>
      <c r="B5142" t="s">
        <v>592</v>
      </c>
      <c r="C5142" s="1" t="s">
        <v>1209</v>
      </c>
      <c r="D5142" s="1" t="s">
        <v>2475</v>
      </c>
      <c r="E5142" s="2">
        <v>8</v>
      </c>
      <c r="F5142" s="3"/>
      <c r="G5142" s="2">
        <v>30</v>
      </c>
      <c r="H5142" s="3"/>
      <c r="I5142" s="69" t="str">
        <f>VLOOKUP(C5142,СПРАВОЧНИК!B:D,2,0)</f>
        <v>ЕВРОПА</v>
      </c>
      <c r="J5142" s="69" t="str">
        <f>VLOOKUP(C5142,СПРАВОЧНИК!B:D,3,0)</f>
        <v>ИНОМАРКИ</v>
      </c>
      <c r="K5142" s="69" t="str">
        <f>VLOOKUP(СВОД2023[[#This Row],[ФО]],СПРАВОЧНИК!H:P,2,0)</f>
        <v>Северо-Западный ФО</v>
      </c>
    </row>
    <row r="5143" spans="1:11" x14ac:dyDescent="0.2">
      <c r="A5143" t="s">
        <v>600</v>
      </c>
      <c r="B5143" t="s">
        <v>592</v>
      </c>
      <c r="C5143" s="1" t="s">
        <v>1209</v>
      </c>
      <c r="D5143" s="1" t="s">
        <v>2476</v>
      </c>
      <c r="E5143" s="2"/>
      <c r="F5143" s="3"/>
      <c r="G5143" s="2">
        <v>2</v>
      </c>
      <c r="H5143" s="3"/>
      <c r="I5143" s="69" t="str">
        <f>VLOOKUP(C5143,СПРАВОЧНИК!B:D,2,0)</f>
        <v>ЕВРОПА</v>
      </c>
      <c r="J5143" s="69" t="str">
        <f>VLOOKUP(C5143,СПРАВОЧНИК!B:D,3,0)</f>
        <v>ИНОМАРКИ</v>
      </c>
      <c r="K5143" s="69" t="str">
        <f>VLOOKUP(СВОД2023[[#This Row],[ФО]],СПРАВОЧНИК!H:P,2,0)</f>
        <v>Северо-Западный ФО</v>
      </c>
    </row>
    <row r="5144" spans="1:11" x14ac:dyDescent="0.2">
      <c r="A5144" t="s">
        <v>600</v>
      </c>
      <c r="B5144" t="s">
        <v>592</v>
      </c>
      <c r="C5144" s="1" t="s">
        <v>1209</v>
      </c>
      <c r="D5144" s="1" t="s">
        <v>2477</v>
      </c>
      <c r="E5144" s="2"/>
      <c r="F5144" s="3">
        <v>2</v>
      </c>
      <c r="G5144" s="2"/>
      <c r="H5144" s="3">
        <v>7</v>
      </c>
      <c r="I5144" s="69" t="str">
        <f>VLOOKUP(C5144,СПРАВОЧНИК!B:D,2,0)</f>
        <v>ЕВРОПА</v>
      </c>
      <c r="J5144" s="69" t="str">
        <f>VLOOKUP(C5144,СПРАВОЧНИК!B:D,3,0)</f>
        <v>ИНОМАРКИ</v>
      </c>
      <c r="K5144" s="69" t="str">
        <f>VLOOKUP(СВОД2023[[#This Row],[ФО]],СПРАВОЧНИК!H:P,2,0)</f>
        <v>Северо-Западный ФО</v>
      </c>
    </row>
    <row r="5145" spans="1:11" x14ac:dyDescent="0.2">
      <c r="A5145" t="s">
        <v>600</v>
      </c>
      <c r="B5145" t="s">
        <v>592</v>
      </c>
      <c r="C5145" s="1" t="s">
        <v>1209</v>
      </c>
      <c r="D5145" s="1" t="s">
        <v>2319</v>
      </c>
      <c r="E5145" s="2"/>
      <c r="F5145" s="3"/>
      <c r="G5145" s="2">
        <v>1</v>
      </c>
      <c r="H5145" s="3"/>
      <c r="I5145" s="69" t="str">
        <f>VLOOKUP(C5145,СПРАВОЧНИК!B:D,2,0)</f>
        <v>ЕВРОПА</v>
      </c>
      <c r="J5145" s="69" t="str">
        <f>VLOOKUP(C5145,СПРАВОЧНИК!B:D,3,0)</f>
        <v>ИНОМАРКИ</v>
      </c>
      <c r="K5145" s="69" t="str">
        <f>VLOOKUP(СВОД2023[[#This Row],[ФО]],СПРАВОЧНИК!H:P,2,0)</f>
        <v>Северо-Западный ФО</v>
      </c>
    </row>
    <row r="5146" spans="1:11" x14ac:dyDescent="0.2">
      <c r="A5146" t="s">
        <v>600</v>
      </c>
      <c r="B5146" t="s">
        <v>592</v>
      </c>
      <c r="C5146" s="1" t="s">
        <v>1209</v>
      </c>
      <c r="D5146" s="1" t="s">
        <v>2320</v>
      </c>
      <c r="E5146" s="2">
        <v>2</v>
      </c>
      <c r="F5146" s="3"/>
      <c r="G5146" s="2">
        <v>5</v>
      </c>
      <c r="H5146" s="3"/>
      <c r="I5146" s="69" t="str">
        <f>VLOOKUP(C5146,СПРАВОЧНИК!B:D,2,0)</f>
        <v>ЕВРОПА</v>
      </c>
      <c r="J5146" s="69" t="str">
        <f>VLOOKUP(C5146,СПРАВОЧНИК!B:D,3,0)</f>
        <v>ИНОМАРКИ</v>
      </c>
      <c r="K5146" s="69" t="str">
        <f>VLOOKUP(СВОД2023[[#This Row],[ФО]],СПРАВОЧНИК!H:P,2,0)</f>
        <v>Северо-Западный ФО</v>
      </c>
    </row>
    <row r="5147" spans="1:11" x14ac:dyDescent="0.2">
      <c r="A5147" t="s">
        <v>600</v>
      </c>
      <c r="B5147" t="s">
        <v>592</v>
      </c>
      <c r="C5147" s="1" t="s">
        <v>1209</v>
      </c>
      <c r="D5147" s="1" t="s">
        <v>2321</v>
      </c>
      <c r="E5147" s="2"/>
      <c r="F5147" s="3"/>
      <c r="G5147" s="2">
        <v>2</v>
      </c>
      <c r="H5147" s="3"/>
      <c r="I5147" s="69" t="str">
        <f>VLOOKUP(C5147,СПРАВОЧНИК!B:D,2,0)</f>
        <v>ЕВРОПА</v>
      </c>
      <c r="J5147" s="69" t="str">
        <f>VLOOKUP(C5147,СПРАВОЧНИК!B:D,3,0)</f>
        <v>ИНОМАРКИ</v>
      </c>
      <c r="K5147" s="69" t="str">
        <f>VLOOKUP(СВОД2023[[#This Row],[ФО]],СПРАВОЧНИК!H:P,2,0)</f>
        <v>Северо-Западный ФО</v>
      </c>
    </row>
    <row r="5148" spans="1:11" x14ac:dyDescent="0.2">
      <c r="A5148" t="s">
        <v>600</v>
      </c>
      <c r="B5148" t="s">
        <v>592</v>
      </c>
      <c r="C5148" s="1" t="s">
        <v>1209</v>
      </c>
      <c r="D5148" s="1" t="s">
        <v>2478</v>
      </c>
      <c r="E5148" s="2"/>
      <c r="F5148" s="3">
        <v>1</v>
      </c>
      <c r="G5148" s="2"/>
      <c r="H5148" s="3">
        <v>1</v>
      </c>
      <c r="I5148" s="69" t="str">
        <f>VLOOKUP(C5148,СПРАВОЧНИК!B:D,2,0)</f>
        <v>ЕВРОПА</v>
      </c>
      <c r="J5148" s="69" t="str">
        <f>VLOOKUP(C5148,СПРАВОЧНИК!B:D,3,0)</f>
        <v>ИНОМАРКИ</v>
      </c>
      <c r="K5148" s="69" t="str">
        <f>VLOOKUP(СВОД2023[[#This Row],[ФО]],СПРАВОЧНИК!H:P,2,0)</f>
        <v>Северо-Западный ФО</v>
      </c>
    </row>
    <row r="5149" spans="1:11" x14ac:dyDescent="0.2">
      <c r="A5149" t="s">
        <v>600</v>
      </c>
      <c r="B5149" t="s">
        <v>592</v>
      </c>
      <c r="C5149" s="1" t="s">
        <v>1209</v>
      </c>
      <c r="D5149" s="1" t="s">
        <v>2323</v>
      </c>
      <c r="E5149" s="2">
        <v>5</v>
      </c>
      <c r="F5149" s="3">
        <v>7</v>
      </c>
      <c r="G5149" s="2">
        <v>24</v>
      </c>
      <c r="H5149" s="3">
        <v>26</v>
      </c>
      <c r="I5149" s="69" t="str">
        <f>VLOOKUP(C5149,СПРАВОЧНИК!B:D,2,0)</f>
        <v>ЕВРОПА</v>
      </c>
      <c r="J5149" s="69" t="str">
        <f>VLOOKUP(C5149,СПРАВОЧНИК!B:D,3,0)</f>
        <v>ИНОМАРКИ</v>
      </c>
      <c r="K5149" s="69" t="str">
        <f>VLOOKUP(СВОД2023[[#This Row],[ФО]],СПРАВОЧНИК!H:P,2,0)</f>
        <v>Северо-Западный ФО</v>
      </c>
    </row>
    <row r="5150" spans="1:11" x14ac:dyDescent="0.2">
      <c r="A5150" t="s">
        <v>600</v>
      </c>
      <c r="B5150" t="s">
        <v>592</v>
      </c>
      <c r="C5150" s="1" t="s">
        <v>1813</v>
      </c>
      <c r="D5150" s="1" t="s">
        <v>1814</v>
      </c>
      <c r="E5150" s="2">
        <v>424</v>
      </c>
      <c r="F5150" s="3">
        <v>254</v>
      </c>
      <c r="G5150" s="2">
        <v>2199</v>
      </c>
      <c r="H5150" s="3">
        <v>1363</v>
      </c>
      <c r="I5150" s="69" t="str">
        <f>VLOOKUP(C5150,СПРАВОЧНИК!B:D,2,0)</f>
        <v>РОССИЯ</v>
      </c>
      <c r="J5150" s="69" t="str">
        <f>VLOOKUP(C5150,СПРАВОЧНИК!B:D,3,0)</f>
        <v>ОТЕЧЕСТВЕННЫЕ</v>
      </c>
      <c r="K5150" s="69" t="str">
        <f>VLOOKUP(СВОД2023[[#This Row],[ФО]],СПРАВОЧНИК!H:P,2,0)</f>
        <v>Северо-Западный ФО</v>
      </c>
    </row>
    <row r="5151" spans="1:11" x14ac:dyDescent="0.2">
      <c r="A5151" t="s">
        <v>600</v>
      </c>
      <c r="B5151" t="s">
        <v>592</v>
      </c>
      <c r="C5151" s="1" t="s">
        <v>2325</v>
      </c>
      <c r="D5151" s="1" t="s">
        <v>2326</v>
      </c>
      <c r="E5151" s="2"/>
      <c r="F5151" s="3"/>
      <c r="G5151" s="2"/>
      <c r="H5151" s="3">
        <v>1</v>
      </c>
      <c r="I5151" s="69" t="str">
        <f>VLOOKUP(C5151,СПРАВОЧНИК!B:D,2,0)</f>
        <v>КИТАЙ</v>
      </c>
      <c r="J5151" s="69" t="str">
        <f>VLOOKUP(C5151,СПРАВОЧНИК!B:D,3,0)</f>
        <v>ИНОМАРКИ</v>
      </c>
      <c r="K5151" s="69" t="str">
        <f>VLOOKUP(СВОД2023[[#This Row],[ФО]],СПРАВОЧНИК!H:P,2,0)</f>
        <v>Северо-Западный ФО</v>
      </c>
    </row>
    <row r="5152" spans="1:11" x14ac:dyDescent="0.2">
      <c r="A5152" t="s">
        <v>600</v>
      </c>
      <c r="B5152" t="s">
        <v>592</v>
      </c>
      <c r="C5152" s="1" t="s">
        <v>482</v>
      </c>
      <c r="D5152" s="1" t="s">
        <v>483</v>
      </c>
      <c r="E5152" s="2">
        <v>269</v>
      </c>
      <c r="F5152" s="3">
        <v>196</v>
      </c>
      <c r="G5152" s="2">
        <v>1366</v>
      </c>
      <c r="H5152" s="3">
        <v>1139</v>
      </c>
      <c r="I5152" s="69" t="str">
        <f>VLOOKUP(C5152,СПРАВОЧНИК!B:D,2,0)</f>
        <v>ЕВРОПА</v>
      </c>
      <c r="J5152" s="69" t="str">
        <f>VLOOKUP(C5152,СПРАВОЧНИК!B:D,3,0)</f>
        <v>ИНОМАРКИ</v>
      </c>
      <c r="K5152" s="69" t="str">
        <f>VLOOKUP(СВОД2023[[#This Row],[ФО]],СПРАВОЧНИК!H:P,2,0)</f>
        <v>Северо-Западный ФО</v>
      </c>
    </row>
    <row r="5153" spans="1:11" x14ac:dyDescent="0.2">
      <c r="A5153" t="s">
        <v>600</v>
      </c>
      <c r="B5153" t="s">
        <v>592</v>
      </c>
      <c r="C5153" s="1" t="s">
        <v>482</v>
      </c>
      <c r="D5153" s="1" t="s">
        <v>2479</v>
      </c>
      <c r="E5153" s="2">
        <v>1</v>
      </c>
      <c r="F5153" s="3"/>
      <c r="G5153" s="2">
        <v>2</v>
      </c>
      <c r="H5153" s="3"/>
      <c r="I5153" s="69" t="str">
        <f>VLOOKUP(C5153,СПРАВОЧНИК!B:D,2,0)</f>
        <v>ЕВРОПА</v>
      </c>
      <c r="J5153" s="69" t="str">
        <f>VLOOKUP(C5153,СПРАВОЧНИК!B:D,3,0)</f>
        <v>ИНОМАРКИ</v>
      </c>
      <c r="K5153" s="69" t="str">
        <f>VLOOKUP(СВОД2023[[#This Row],[ФО]],СПРАВОЧНИК!H:P,2,0)</f>
        <v>Северо-Западный ФО</v>
      </c>
    </row>
    <row r="5154" spans="1:11" x14ac:dyDescent="0.2">
      <c r="A5154" t="s">
        <v>600</v>
      </c>
      <c r="B5154" t="s">
        <v>592</v>
      </c>
      <c r="C5154" s="1" t="s">
        <v>482</v>
      </c>
      <c r="D5154" s="1" t="s">
        <v>2327</v>
      </c>
      <c r="E5154" s="2">
        <v>16</v>
      </c>
      <c r="F5154" s="3">
        <v>8</v>
      </c>
      <c r="G5154" s="2">
        <v>68</v>
      </c>
      <c r="H5154" s="3">
        <v>67</v>
      </c>
      <c r="I5154" s="69" t="str">
        <f>VLOOKUP(C5154,СПРАВОЧНИК!B:D,2,0)</f>
        <v>ЕВРОПА</v>
      </c>
      <c r="J5154" s="69" t="str">
        <f>VLOOKUP(C5154,СПРАВОЧНИК!B:D,3,0)</f>
        <v>ИНОМАРКИ</v>
      </c>
      <c r="K5154" s="69" t="str">
        <f>VLOOKUP(СВОД2023[[#This Row],[ФО]],СПРАВОЧНИК!H:P,2,0)</f>
        <v>Северо-Западный ФО</v>
      </c>
    </row>
    <row r="5155" spans="1:11" x14ac:dyDescent="0.2">
      <c r="A5155" t="s">
        <v>600</v>
      </c>
      <c r="B5155" t="s">
        <v>592</v>
      </c>
      <c r="C5155" s="1" t="s">
        <v>482</v>
      </c>
      <c r="D5155" s="1" t="s">
        <v>484</v>
      </c>
      <c r="E5155" s="2">
        <v>29</v>
      </c>
      <c r="F5155" s="3">
        <v>40</v>
      </c>
      <c r="G5155" s="2">
        <v>232</v>
      </c>
      <c r="H5155" s="3">
        <v>162</v>
      </c>
      <c r="I5155" s="69" t="str">
        <f>VLOOKUP(C5155,СПРАВОЧНИК!B:D,2,0)</f>
        <v>ЕВРОПА</v>
      </c>
      <c r="J5155" s="69" t="str">
        <f>VLOOKUP(C5155,СПРАВОЧНИК!B:D,3,0)</f>
        <v>ИНОМАРКИ</v>
      </c>
      <c r="K5155" s="69" t="str">
        <f>VLOOKUP(СВОД2023[[#This Row],[ФО]],СПРАВОЧНИК!H:P,2,0)</f>
        <v>Северо-Западный ФО</v>
      </c>
    </row>
    <row r="5156" spans="1:11" x14ac:dyDescent="0.2">
      <c r="A5156" t="s">
        <v>600</v>
      </c>
      <c r="B5156" t="s">
        <v>592</v>
      </c>
      <c r="C5156" s="1" t="s">
        <v>482</v>
      </c>
      <c r="D5156" s="1" t="s">
        <v>485</v>
      </c>
      <c r="E5156" s="2">
        <v>108</v>
      </c>
      <c r="F5156" s="3">
        <v>89</v>
      </c>
      <c r="G5156" s="2">
        <v>730</v>
      </c>
      <c r="H5156" s="3">
        <v>508</v>
      </c>
      <c r="I5156" s="69" t="str">
        <f>VLOOKUP(C5156,СПРАВОЧНИК!B:D,2,0)</f>
        <v>ЕВРОПА</v>
      </c>
      <c r="J5156" s="69" t="str">
        <f>VLOOKUP(C5156,СПРАВОЧНИК!B:D,3,0)</f>
        <v>ИНОМАРКИ</v>
      </c>
      <c r="K5156" s="69" t="str">
        <f>VLOOKUP(СВОД2023[[#This Row],[ФО]],СПРАВОЧНИК!H:P,2,0)</f>
        <v>Северо-Западный ФО</v>
      </c>
    </row>
    <row r="5157" spans="1:11" x14ac:dyDescent="0.2">
      <c r="A5157" t="s">
        <v>600</v>
      </c>
      <c r="B5157" t="s">
        <v>592</v>
      </c>
      <c r="C5157" s="1" t="s">
        <v>482</v>
      </c>
      <c r="D5157" s="1" t="s">
        <v>486</v>
      </c>
      <c r="E5157" s="2">
        <v>825</v>
      </c>
      <c r="F5157" s="3">
        <v>648</v>
      </c>
      <c r="G5157" s="2">
        <v>4591</v>
      </c>
      <c r="H5157" s="3">
        <v>3481</v>
      </c>
      <c r="I5157" s="69" t="str">
        <f>VLOOKUP(C5157,СПРАВОЧНИК!B:D,2,0)</f>
        <v>ЕВРОПА</v>
      </c>
      <c r="J5157" s="69" t="str">
        <f>VLOOKUP(C5157,СПРАВОЧНИК!B:D,3,0)</f>
        <v>ИНОМАРКИ</v>
      </c>
      <c r="K5157" s="69" t="str">
        <f>VLOOKUP(СВОД2023[[#This Row],[ФО]],СПРАВОЧНИК!H:P,2,0)</f>
        <v>Северо-Западный ФО</v>
      </c>
    </row>
    <row r="5158" spans="1:11" x14ac:dyDescent="0.2">
      <c r="A5158" t="s">
        <v>600</v>
      </c>
      <c r="B5158" t="s">
        <v>592</v>
      </c>
      <c r="C5158" s="1" t="s">
        <v>482</v>
      </c>
      <c r="D5158" s="1" t="s">
        <v>488</v>
      </c>
      <c r="E5158" s="2">
        <v>377</v>
      </c>
      <c r="F5158" s="3">
        <v>339</v>
      </c>
      <c r="G5158" s="2">
        <v>2365</v>
      </c>
      <c r="H5158" s="3">
        <v>1777</v>
      </c>
      <c r="I5158" s="69" t="str">
        <f>VLOOKUP(C5158,СПРАВОЧНИК!B:D,2,0)</f>
        <v>ЕВРОПА</v>
      </c>
      <c r="J5158" s="69" t="str">
        <f>VLOOKUP(C5158,СПРАВОЧНИК!B:D,3,0)</f>
        <v>ИНОМАРКИ</v>
      </c>
      <c r="K5158" s="69" t="str">
        <f>VLOOKUP(СВОД2023[[#This Row],[ФО]],СПРАВОЧНИК!H:P,2,0)</f>
        <v>Северо-Западный ФО</v>
      </c>
    </row>
    <row r="5159" spans="1:11" x14ac:dyDescent="0.2">
      <c r="A5159" t="s">
        <v>600</v>
      </c>
      <c r="B5159" t="s">
        <v>592</v>
      </c>
      <c r="C5159" s="1" t="s">
        <v>482</v>
      </c>
      <c r="D5159" s="1" t="s">
        <v>2480</v>
      </c>
      <c r="E5159" s="2">
        <v>1</v>
      </c>
      <c r="F5159" s="3"/>
      <c r="G5159" s="2">
        <v>1</v>
      </c>
      <c r="H5159" s="3"/>
      <c r="I5159" s="69" t="str">
        <f>VLOOKUP(C5159,СПРАВОЧНИК!B:D,2,0)</f>
        <v>ЕВРОПА</v>
      </c>
      <c r="J5159" s="69" t="str">
        <f>VLOOKUP(C5159,СПРАВОЧНИК!B:D,3,0)</f>
        <v>ИНОМАРКИ</v>
      </c>
      <c r="K5159" s="69" t="str">
        <f>VLOOKUP(СВОД2023[[#This Row],[ФО]],СПРАВОЧНИК!H:P,2,0)</f>
        <v>Северо-Западный ФО</v>
      </c>
    </row>
    <row r="5160" spans="1:11" x14ac:dyDescent="0.2">
      <c r="A5160" t="s">
        <v>600</v>
      </c>
      <c r="B5160" t="s">
        <v>592</v>
      </c>
      <c r="C5160" s="1" t="s">
        <v>482</v>
      </c>
      <c r="D5160" s="1" t="s">
        <v>489</v>
      </c>
      <c r="E5160" s="2">
        <v>92</v>
      </c>
      <c r="F5160" s="3">
        <v>65</v>
      </c>
      <c r="G5160" s="2">
        <v>483</v>
      </c>
      <c r="H5160" s="3">
        <v>355</v>
      </c>
      <c r="I5160" s="69" t="str">
        <f>VLOOKUP(C5160,СПРАВОЧНИК!B:D,2,0)</f>
        <v>ЕВРОПА</v>
      </c>
      <c r="J5160" s="69" t="str">
        <f>VLOOKUP(C5160,СПРАВОЧНИК!B:D,3,0)</f>
        <v>ИНОМАРКИ</v>
      </c>
      <c r="K5160" s="69" t="str">
        <f>VLOOKUP(СВОД2023[[#This Row],[ФО]],СПРАВОЧНИК!H:P,2,0)</f>
        <v>Северо-Западный ФО</v>
      </c>
    </row>
    <row r="5161" spans="1:11" x14ac:dyDescent="0.2">
      <c r="A5161" t="s">
        <v>600</v>
      </c>
      <c r="B5161" t="s">
        <v>592</v>
      </c>
      <c r="C5161" s="1" t="s">
        <v>482</v>
      </c>
      <c r="D5161" s="1" t="s">
        <v>1815</v>
      </c>
      <c r="E5161" s="2">
        <v>118</v>
      </c>
      <c r="F5161" s="3">
        <v>103</v>
      </c>
      <c r="G5161" s="2">
        <v>707</v>
      </c>
      <c r="H5161" s="3">
        <v>542</v>
      </c>
      <c r="I5161" s="69" t="str">
        <f>VLOOKUP(C5161,СПРАВОЧНИК!B:D,2,0)</f>
        <v>ЕВРОПА</v>
      </c>
      <c r="J5161" s="69" t="str">
        <f>VLOOKUP(C5161,СПРАВОЧНИК!B:D,3,0)</f>
        <v>ИНОМАРКИ</v>
      </c>
      <c r="K5161" s="69" t="str">
        <f>VLOOKUP(СВОД2023[[#This Row],[ФО]],СПРАВОЧНИК!H:P,2,0)</f>
        <v>Северо-Западный ФО</v>
      </c>
    </row>
    <row r="5162" spans="1:11" x14ac:dyDescent="0.2">
      <c r="A5162" t="s">
        <v>600</v>
      </c>
      <c r="B5162" t="s">
        <v>592</v>
      </c>
      <c r="C5162" s="1" t="s">
        <v>490</v>
      </c>
      <c r="D5162" s="1" t="s">
        <v>491</v>
      </c>
      <c r="E5162" s="2">
        <v>1</v>
      </c>
      <c r="F5162" s="3"/>
      <c r="G5162" s="2">
        <v>2</v>
      </c>
      <c r="H5162" s="3"/>
      <c r="I5162" s="69" t="str">
        <f>VLOOKUP(C5162,СПРАВОЧНИК!B:D,2,0)</f>
        <v>КИТАЙ</v>
      </c>
      <c r="J5162" s="69" t="str">
        <f>VLOOKUP(C5162,СПРАВОЧНИК!B:D,3,0)</f>
        <v>ИНОМАРКИ</v>
      </c>
      <c r="K5162" s="69" t="str">
        <f>VLOOKUP(СВОД2023[[#This Row],[ФО]],СПРАВОЧНИК!H:P,2,0)</f>
        <v>Северо-Западный ФО</v>
      </c>
    </row>
    <row r="5163" spans="1:11" x14ac:dyDescent="0.2">
      <c r="A5163" t="s">
        <v>600</v>
      </c>
      <c r="B5163" t="s">
        <v>592</v>
      </c>
      <c r="C5163" s="1" t="s">
        <v>494</v>
      </c>
      <c r="D5163" s="1" t="s">
        <v>1816</v>
      </c>
      <c r="E5163" s="2">
        <v>3</v>
      </c>
      <c r="F5163" s="3">
        <v>5</v>
      </c>
      <c r="G5163" s="2">
        <v>25</v>
      </c>
      <c r="H5163" s="3">
        <v>24</v>
      </c>
      <c r="I5163" s="69" t="str">
        <f>VLOOKUP(C5163,СПРАВОЧНИК!B:D,2,0)</f>
        <v>ЕВРОПА</v>
      </c>
      <c r="J5163" s="69" t="str">
        <f>VLOOKUP(C5163,СПРАВОЧНИК!B:D,3,0)</f>
        <v>ИНОМАРКИ</v>
      </c>
      <c r="K5163" s="69" t="str">
        <f>VLOOKUP(СВОД2023[[#This Row],[ФО]],СПРАВОЧНИК!H:P,2,0)</f>
        <v>Северо-Западный ФО</v>
      </c>
    </row>
    <row r="5164" spans="1:11" x14ac:dyDescent="0.2">
      <c r="A5164" t="s">
        <v>600</v>
      </c>
      <c r="B5164" t="s">
        <v>592</v>
      </c>
      <c r="C5164" s="1" t="s">
        <v>494</v>
      </c>
      <c r="D5164" s="1" t="s">
        <v>495</v>
      </c>
      <c r="E5164" s="2">
        <v>30</v>
      </c>
      <c r="F5164" s="3">
        <v>13</v>
      </c>
      <c r="G5164" s="2">
        <v>118</v>
      </c>
      <c r="H5164" s="3">
        <v>75</v>
      </c>
      <c r="I5164" s="69" t="str">
        <f>VLOOKUP(C5164,СПРАВОЧНИК!B:D,2,0)</f>
        <v>ЕВРОПА</v>
      </c>
      <c r="J5164" s="69" t="str">
        <f>VLOOKUP(C5164,СПРАВОЧНИК!B:D,3,0)</f>
        <v>ИНОМАРКИ</v>
      </c>
      <c r="K5164" s="69" t="str">
        <f>VLOOKUP(СВОД2023[[#This Row],[ФО]],СПРАВОЧНИК!H:P,2,0)</f>
        <v>Северо-Западный ФО</v>
      </c>
    </row>
    <row r="5165" spans="1:11" x14ac:dyDescent="0.2">
      <c r="A5165" t="s">
        <v>600</v>
      </c>
      <c r="B5165" t="s">
        <v>592</v>
      </c>
      <c r="C5165" s="1" t="s">
        <v>494</v>
      </c>
      <c r="D5165" s="1" t="s">
        <v>1817</v>
      </c>
      <c r="E5165" s="2">
        <v>1</v>
      </c>
      <c r="F5165" s="3">
        <v>1</v>
      </c>
      <c r="G5165" s="2">
        <v>2</v>
      </c>
      <c r="H5165" s="3">
        <v>4</v>
      </c>
      <c r="I5165" s="69" t="str">
        <f>VLOOKUP(C5165,СПРАВОЧНИК!B:D,2,0)</f>
        <v>ЕВРОПА</v>
      </c>
      <c r="J5165" s="69" t="str">
        <f>VLOOKUP(C5165,СПРАВОЧНИК!B:D,3,0)</f>
        <v>ИНОМАРКИ</v>
      </c>
      <c r="K5165" s="69" t="str">
        <f>VLOOKUP(СВОД2023[[#This Row],[ФО]],СПРАВОЧНИК!H:P,2,0)</f>
        <v>Северо-Западный ФО</v>
      </c>
    </row>
    <row r="5166" spans="1:11" x14ac:dyDescent="0.2">
      <c r="A5166" t="s">
        <v>600</v>
      </c>
      <c r="B5166" t="s">
        <v>592</v>
      </c>
      <c r="C5166" s="1" t="s">
        <v>494</v>
      </c>
      <c r="D5166" s="1" t="s">
        <v>652</v>
      </c>
      <c r="E5166" s="2">
        <v>5</v>
      </c>
      <c r="F5166" s="3">
        <v>3</v>
      </c>
      <c r="G5166" s="2">
        <v>10</v>
      </c>
      <c r="H5166" s="3">
        <v>9</v>
      </c>
      <c r="I5166" s="69" t="str">
        <f>VLOOKUP(C5166,СПРАВОЧНИК!B:D,2,0)</f>
        <v>ЕВРОПА</v>
      </c>
      <c r="J5166" s="69" t="str">
        <f>VLOOKUP(C5166,СПРАВОЧНИК!B:D,3,0)</f>
        <v>ИНОМАРКИ</v>
      </c>
      <c r="K5166" s="69" t="str">
        <f>VLOOKUP(СВОД2023[[#This Row],[ФО]],СПРАВОЧНИК!H:P,2,0)</f>
        <v>Северо-Западный ФО</v>
      </c>
    </row>
    <row r="5167" spans="1:11" x14ac:dyDescent="0.2">
      <c r="A5167" t="s">
        <v>600</v>
      </c>
      <c r="B5167" t="s">
        <v>592</v>
      </c>
      <c r="C5167" s="1" t="s">
        <v>498</v>
      </c>
      <c r="D5167" s="1" t="s">
        <v>1818</v>
      </c>
      <c r="E5167" s="2">
        <v>52</v>
      </c>
      <c r="F5167" s="3">
        <v>47</v>
      </c>
      <c r="G5167" s="2">
        <v>366</v>
      </c>
      <c r="H5167" s="3">
        <v>307</v>
      </c>
      <c r="I5167" s="69" t="str">
        <f>VLOOKUP(C5167,СПРАВОЧНИК!B:D,2,0)</f>
        <v>КОРЕЯ</v>
      </c>
      <c r="J5167" s="69" t="str">
        <f>VLOOKUP(C5167,СПРАВОЧНИК!B:D,3,0)</f>
        <v>ИНОМАРКИ</v>
      </c>
      <c r="K5167" s="69" t="str">
        <f>VLOOKUP(СВОД2023[[#This Row],[ФО]],СПРАВОЧНИК!H:P,2,0)</f>
        <v>Северо-Западный ФО</v>
      </c>
    </row>
    <row r="5168" spans="1:11" x14ac:dyDescent="0.2">
      <c r="A5168" t="s">
        <v>600</v>
      </c>
      <c r="B5168" t="s">
        <v>592</v>
      </c>
      <c r="C5168" s="1" t="s">
        <v>498</v>
      </c>
      <c r="D5168" s="1" t="s">
        <v>2481</v>
      </c>
      <c r="E5168" s="2"/>
      <c r="F5168" s="3"/>
      <c r="G5168" s="2">
        <v>1</v>
      </c>
      <c r="H5168" s="3">
        <v>1</v>
      </c>
      <c r="I5168" s="69" t="str">
        <f>VLOOKUP(C5168,СПРАВОЧНИК!B:D,2,0)</f>
        <v>КОРЕЯ</v>
      </c>
      <c r="J5168" s="69" t="str">
        <f>VLOOKUP(C5168,СПРАВОЧНИК!B:D,3,0)</f>
        <v>ИНОМАРКИ</v>
      </c>
      <c r="K5168" s="69" t="str">
        <f>VLOOKUP(СВОД2023[[#This Row],[ФО]],СПРАВОЧНИК!H:P,2,0)</f>
        <v>Северо-Западный ФО</v>
      </c>
    </row>
    <row r="5169" spans="1:11" x14ac:dyDescent="0.2">
      <c r="A5169" t="s">
        <v>600</v>
      </c>
      <c r="B5169" t="s">
        <v>592</v>
      </c>
      <c r="C5169" s="1" t="s">
        <v>498</v>
      </c>
      <c r="D5169" s="1" t="s">
        <v>1819</v>
      </c>
      <c r="E5169" s="2">
        <v>5</v>
      </c>
      <c r="F5169" s="3">
        <v>1</v>
      </c>
      <c r="G5169" s="2">
        <v>15</v>
      </c>
      <c r="H5169" s="3">
        <v>7</v>
      </c>
      <c r="I5169" s="69" t="str">
        <f>VLOOKUP(C5169,СПРАВОЧНИК!B:D,2,0)</f>
        <v>КОРЕЯ</v>
      </c>
      <c r="J5169" s="69" t="str">
        <f>VLOOKUP(C5169,СПРАВОЧНИК!B:D,3,0)</f>
        <v>ИНОМАРКИ</v>
      </c>
      <c r="K5169" s="69" t="str">
        <f>VLOOKUP(СВОД2023[[#This Row],[ФО]],СПРАВОЧНИК!H:P,2,0)</f>
        <v>Северо-Западный ФО</v>
      </c>
    </row>
    <row r="5170" spans="1:11" x14ac:dyDescent="0.2">
      <c r="A5170" t="s">
        <v>600</v>
      </c>
      <c r="B5170" t="s">
        <v>592</v>
      </c>
      <c r="C5170" s="1" t="s">
        <v>498</v>
      </c>
      <c r="D5170" s="1" t="s">
        <v>1820</v>
      </c>
      <c r="E5170" s="2">
        <v>52</v>
      </c>
      <c r="F5170" s="3">
        <v>52</v>
      </c>
      <c r="G5170" s="2">
        <v>348</v>
      </c>
      <c r="H5170" s="3">
        <v>314</v>
      </c>
      <c r="I5170" s="69" t="str">
        <f>VLOOKUP(C5170,СПРАВОЧНИК!B:D,2,0)</f>
        <v>КОРЕЯ</v>
      </c>
      <c r="J5170" s="69" t="str">
        <f>VLOOKUP(C5170,СПРАВОЧНИК!B:D,3,0)</f>
        <v>ИНОМАРКИ</v>
      </c>
      <c r="K5170" s="69" t="str">
        <f>VLOOKUP(СВОД2023[[#This Row],[ФО]],СПРАВОЧНИК!H:P,2,0)</f>
        <v>Северо-Западный ФО</v>
      </c>
    </row>
    <row r="5171" spans="1:11" x14ac:dyDescent="0.2">
      <c r="A5171" t="s">
        <v>600</v>
      </c>
      <c r="B5171" t="s">
        <v>592</v>
      </c>
      <c r="C5171" s="1" t="s">
        <v>498</v>
      </c>
      <c r="D5171" s="1" t="s">
        <v>1821</v>
      </c>
      <c r="E5171" s="2">
        <v>4</v>
      </c>
      <c r="F5171" s="3">
        <v>4</v>
      </c>
      <c r="G5171" s="2">
        <v>10</v>
      </c>
      <c r="H5171" s="3">
        <v>20</v>
      </c>
      <c r="I5171" s="69" t="str">
        <f>VLOOKUP(C5171,СПРАВОЧНИК!B:D,2,0)</f>
        <v>КОРЕЯ</v>
      </c>
      <c r="J5171" s="69" t="str">
        <f>VLOOKUP(C5171,СПРАВОЧНИК!B:D,3,0)</f>
        <v>ИНОМАРКИ</v>
      </c>
      <c r="K5171" s="69" t="str">
        <f>VLOOKUP(СВОД2023[[#This Row],[ФО]],СПРАВОЧНИК!H:P,2,0)</f>
        <v>Северо-Западный ФО</v>
      </c>
    </row>
    <row r="5172" spans="1:11" x14ac:dyDescent="0.2">
      <c r="A5172" t="s">
        <v>600</v>
      </c>
      <c r="B5172" t="s">
        <v>592</v>
      </c>
      <c r="C5172" s="1" t="s">
        <v>498</v>
      </c>
      <c r="D5172" s="1" t="s">
        <v>499</v>
      </c>
      <c r="E5172" s="2">
        <v>26</v>
      </c>
      <c r="F5172" s="3">
        <v>17</v>
      </c>
      <c r="G5172" s="2">
        <v>133</v>
      </c>
      <c r="H5172" s="3">
        <v>94</v>
      </c>
      <c r="I5172" s="69" t="str">
        <f>VLOOKUP(C5172,СПРАВОЧНИК!B:D,2,0)</f>
        <v>КОРЕЯ</v>
      </c>
      <c r="J5172" s="69" t="str">
        <f>VLOOKUP(C5172,СПРАВОЧНИК!B:D,3,0)</f>
        <v>ИНОМАРКИ</v>
      </c>
      <c r="K5172" s="69" t="str">
        <f>VLOOKUP(СВОД2023[[#This Row],[ФО]],СПРАВОЧНИК!H:P,2,0)</f>
        <v>Северо-Западный ФО</v>
      </c>
    </row>
    <row r="5173" spans="1:11" x14ac:dyDescent="0.2">
      <c r="A5173" t="s">
        <v>600</v>
      </c>
      <c r="B5173" t="s">
        <v>592</v>
      </c>
      <c r="C5173" s="1" t="s">
        <v>498</v>
      </c>
      <c r="D5173" s="1" t="s">
        <v>1822</v>
      </c>
      <c r="E5173" s="2">
        <v>1</v>
      </c>
      <c r="F5173" s="3">
        <v>3</v>
      </c>
      <c r="G5173" s="2">
        <v>5</v>
      </c>
      <c r="H5173" s="3">
        <v>8</v>
      </c>
      <c r="I5173" s="69" t="str">
        <f>VLOOKUP(C5173,СПРАВОЧНИК!B:D,2,0)</f>
        <v>КОРЕЯ</v>
      </c>
      <c r="J5173" s="69" t="str">
        <f>VLOOKUP(C5173,СПРАВОЧНИК!B:D,3,0)</f>
        <v>ИНОМАРКИ</v>
      </c>
      <c r="K5173" s="69" t="str">
        <f>VLOOKUP(СВОД2023[[#This Row],[ФО]],СПРАВОЧНИК!H:P,2,0)</f>
        <v>Северо-Западный ФО</v>
      </c>
    </row>
    <row r="5174" spans="1:11" x14ac:dyDescent="0.2">
      <c r="A5174" t="s">
        <v>600</v>
      </c>
      <c r="B5174" t="s">
        <v>592</v>
      </c>
      <c r="C5174" s="1" t="s">
        <v>498</v>
      </c>
      <c r="D5174" s="1" t="s">
        <v>2333</v>
      </c>
      <c r="E5174" s="2">
        <v>1</v>
      </c>
      <c r="F5174" s="3"/>
      <c r="G5174" s="2">
        <v>8</v>
      </c>
      <c r="H5174" s="3">
        <v>6</v>
      </c>
      <c r="I5174" s="69" t="str">
        <f>VLOOKUP(C5174,СПРАВОЧНИК!B:D,2,0)</f>
        <v>КОРЕЯ</v>
      </c>
      <c r="J5174" s="69" t="str">
        <f>VLOOKUP(C5174,СПРАВОЧНИК!B:D,3,0)</f>
        <v>ИНОМАРКИ</v>
      </c>
      <c r="K5174" s="69" t="str">
        <f>VLOOKUP(СВОД2023[[#This Row],[ФО]],СПРАВОЧНИК!H:P,2,0)</f>
        <v>Северо-Западный ФО</v>
      </c>
    </row>
    <row r="5175" spans="1:11" x14ac:dyDescent="0.2">
      <c r="A5175" t="s">
        <v>600</v>
      </c>
      <c r="B5175" t="s">
        <v>592</v>
      </c>
      <c r="C5175" s="1" t="s">
        <v>498</v>
      </c>
      <c r="D5175" s="1" t="s">
        <v>630</v>
      </c>
      <c r="E5175" s="2">
        <v>1</v>
      </c>
      <c r="F5175" s="3">
        <v>2</v>
      </c>
      <c r="G5175" s="2">
        <v>2</v>
      </c>
      <c r="H5175" s="3">
        <v>5</v>
      </c>
      <c r="I5175" s="69" t="str">
        <f>VLOOKUP(C5175,СПРАВОЧНИК!B:D,2,0)</f>
        <v>КОРЕЯ</v>
      </c>
      <c r="J5175" s="69" t="str">
        <f>VLOOKUP(C5175,СПРАВОЧНИК!B:D,3,0)</f>
        <v>ИНОМАРКИ</v>
      </c>
      <c r="K5175" s="69" t="str">
        <f>VLOOKUP(СВОД2023[[#This Row],[ФО]],СПРАВОЧНИК!H:P,2,0)</f>
        <v>Северо-Западный ФО</v>
      </c>
    </row>
    <row r="5176" spans="1:11" x14ac:dyDescent="0.2">
      <c r="A5176" t="s">
        <v>600</v>
      </c>
      <c r="B5176" t="s">
        <v>592</v>
      </c>
      <c r="C5176" s="1" t="s">
        <v>500</v>
      </c>
      <c r="D5176" s="1" t="s">
        <v>501</v>
      </c>
      <c r="E5176" s="2"/>
      <c r="F5176" s="3"/>
      <c r="G5176" s="2">
        <v>1</v>
      </c>
      <c r="H5176" s="3"/>
      <c r="I5176" s="69" t="str">
        <f>VLOOKUP(C5176,СПРАВОЧНИК!B:D,2,0)</f>
        <v>ЯПОНИЯ</v>
      </c>
      <c r="J5176" s="69" t="str">
        <f>VLOOKUP(C5176,СПРАВОЧНИК!B:D,3,0)</f>
        <v>ИНОМАРКИ</v>
      </c>
      <c r="K5176" s="69" t="str">
        <f>VLOOKUP(СВОД2023[[#This Row],[ФО]],СПРАВОЧНИК!H:P,2,0)</f>
        <v>Северо-Западный ФО</v>
      </c>
    </row>
    <row r="5177" spans="1:11" x14ac:dyDescent="0.2">
      <c r="A5177" t="s">
        <v>600</v>
      </c>
      <c r="B5177" t="s">
        <v>592</v>
      </c>
      <c r="C5177" s="1" t="s">
        <v>500</v>
      </c>
      <c r="D5177" s="1" t="s">
        <v>1824</v>
      </c>
      <c r="E5177" s="2">
        <v>11</v>
      </c>
      <c r="F5177" s="3">
        <v>5</v>
      </c>
      <c r="G5177" s="2">
        <v>54</v>
      </c>
      <c r="H5177" s="3">
        <v>53</v>
      </c>
      <c r="I5177" s="69" t="str">
        <f>VLOOKUP(C5177,СПРАВОЧНИК!B:D,2,0)</f>
        <v>ЯПОНИЯ</v>
      </c>
      <c r="J5177" s="69" t="str">
        <f>VLOOKUP(C5177,СПРАВОЧНИК!B:D,3,0)</f>
        <v>ИНОМАРКИ</v>
      </c>
      <c r="K5177" s="69" t="str">
        <f>VLOOKUP(СВОД2023[[#This Row],[ФО]],СПРАВОЧНИК!H:P,2,0)</f>
        <v>Северо-Западный ФО</v>
      </c>
    </row>
    <row r="5178" spans="1:11" x14ac:dyDescent="0.2">
      <c r="A5178" t="s">
        <v>600</v>
      </c>
      <c r="B5178" t="s">
        <v>592</v>
      </c>
      <c r="C5178" s="1" t="s">
        <v>500</v>
      </c>
      <c r="D5178" s="1" t="s">
        <v>502</v>
      </c>
      <c r="E5178" s="2">
        <v>1</v>
      </c>
      <c r="F5178" s="3"/>
      <c r="G5178" s="2">
        <v>2</v>
      </c>
      <c r="H5178" s="3">
        <v>2</v>
      </c>
      <c r="I5178" s="69" t="str">
        <f>VLOOKUP(C5178,СПРАВОЧНИК!B:D,2,0)</f>
        <v>ЯПОНИЯ</v>
      </c>
      <c r="J5178" s="69" t="str">
        <f>VLOOKUP(C5178,СПРАВОЧНИК!B:D,3,0)</f>
        <v>ИНОМАРКИ</v>
      </c>
      <c r="K5178" s="69" t="str">
        <f>VLOOKUP(СВОД2023[[#This Row],[ФО]],СПРАВОЧНИК!H:P,2,0)</f>
        <v>Северо-Западный ФО</v>
      </c>
    </row>
    <row r="5179" spans="1:11" x14ac:dyDescent="0.2">
      <c r="A5179" t="s">
        <v>600</v>
      </c>
      <c r="B5179" t="s">
        <v>592</v>
      </c>
      <c r="C5179" s="1" t="s">
        <v>500</v>
      </c>
      <c r="D5179" s="1" t="s">
        <v>1826</v>
      </c>
      <c r="E5179" s="2"/>
      <c r="F5179" s="3"/>
      <c r="G5179" s="2">
        <v>2</v>
      </c>
      <c r="H5179" s="3"/>
      <c r="I5179" s="69" t="str">
        <f>VLOOKUP(C5179,СПРАВОЧНИК!B:D,2,0)</f>
        <v>ЯПОНИЯ</v>
      </c>
      <c r="J5179" s="69" t="str">
        <f>VLOOKUP(C5179,СПРАВОЧНИК!B:D,3,0)</f>
        <v>ИНОМАРКИ</v>
      </c>
      <c r="K5179" s="69" t="str">
        <f>VLOOKUP(СВОД2023[[#This Row],[ФО]],СПРАВОЧНИК!H:P,2,0)</f>
        <v>Северо-Западный ФО</v>
      </c>
    </row>
    <row r="5180" spans="1:11" x14ac:dyDescent="0.2">
      <c r="A5180" t="s">
        <v>600</v>
      </c>
      <c r="B5180" t="s">
        <v>592</v>
      </c>
      <c r="C5180" s="1" t="s">
        <v>500</v>
      </c>
      <c r="D5180" s="1" t="s">
        <v>503</v>
      </c>
      <c r="E5180" s="2">
        <v>147</v>
      </c>
      <c r="F5180" s="3">
        <v>100</v>
      </c>
      <c r="G5180" s="2">
        <v>816</v>
      </c>
      <c r="H5180" s="3">
        <v>565</v>
      </c>
      <c r="I5180" s="69" t="str">
        <f>VLOOKUP(C5180,СПРАВОЧНИК!B:D,2,0)</f>
        <v>ЯПОНИЯ</v>
      </c>
      <c r="J5180" s="69" t="str">
        <f>VLOOKUP(C5180,СПРАВОЧНИК!B:D,3,0)</f>
        <v>ИНОМАРКИ</v>
      </c>
      <c r="K5180" s="69" t="str">
        <f>VLOOKUP(СВОД2023[[#This Row],[ФО]],СПРАВОЧНИК!H:P,2,0)</f>
        <v>Северо-Западный ФО</v>
      </c>
    </row>
    <row r="5181" spans="1:11" x14ac:dyDescent="0.2">
      <c r="A5181" t="s">
        <v>600</v>
      </c>
      <c r="B5181" t="s">
        <v>592</v>
      </c>
      <c r="C5181" s="1" t="s">
        <v>500</v>
      </c>
      <c r="D5181" s="1" t="s">
        <v>504</v>
      </c>
      <c r="E5181" s="2">
        <v>48</v>
      </c>
      <c r="F5181" s="3">
        <v>43</v>
      </c>
      <c r="G5181" s="2">
        <v>286</v>
      </c>
      <c r="H5181" s="3">
        <v>215</v>
      </c>
      <c r="I5181" s="69" t="str">
        <f>VLOOKUP(C5181,СПРАВОЧНИК!B:D,2,0)</f>
        <v>ЯПОНИЯ</v>
      </c>
      <c r="J5181" s="69" t="str">
        <f>VLOOKUP(C5181,СПРАВОЧНИК!B:D,3,0)</f>
        <v>ИНОМАРКИ</v>
      </c>
      <c r="K5181" s="69" t="str">
        <f>VLOOKUP(СВОД2023[[#This Row],[ФО]],СПРАВОЧНИК!H:P,2,0)</f>
        <v>Северо-Западный ФО</v>
      </c>
    </row>
    <row r="5182" spans="1:11" x14ac:dyDescent="0.2">
      <c r="A5182" t="s">
        <v>600</v>
      </c>
      <c r="B5182" t="s">
        <v>592</v>
      </c>
      <c r="C5182" s="1" t="s">
        <v>500</v>
      </c>
      <c r="D5182" s="1" t="s">
        <v>1827</v>
      </c>
      <c r="E5182" s="2"/>
      <c r="F5182" s="3"/>
      <c r="G5182" s="2">
        <v>1</v>
      </c>
      <c r="H5182" s="3">
        <v>3</v>
      </c>
      <c r="I5182" s="69" t="str">
        <f>VLOOKUP(C5182,СПРАВОЧНИК!B:D,2,0)</f>
        <v>ЯПОНИЯ</v>
      </c>
      <c r="J5182" s="69" t="str">
        <f>VLOOKUP(C5182,СПРАВОЧНИК!B:D,3,0)</f>
        <v>ИНОМАРКИ</v>
      </c>
      <c r="K5182" s="69" t="str">
        <f>VLOOKUP(СВОД2023[[#This Row],[ФО]],СПРАВОЧНИК!H:P,2,0)</f>
        <v>Северо-Западный ФО</v>
      </c>
    </row>
    <row r="5183" spans="1:11" x14ac:dyDescent="0.2">
      <c r="A5183" t="s">
        <v>600</v>
      </c>
      <c r="B5183" t="s">
        <v>592</v>
      </c>
      <c r="C5183" s="1" t="s">
        <v>500</v>
      </c>
      <c r="D5183" s="1" t="s">
        <v>505</v>
      </c>
      <c r="E5183" s="2">
        <v>20</v>
      </c>
      <c r="F5183" s="3">
        <v>6</v>
      </c>
      <c r="G5183" s="2">
        <v>110</v>
      </c>
      <c r="H5183" s="3">
        <v>81</v>
      </c>
      <c r="I5183" s="69" t="str">
        <f>VLOOKUP(C5183,СПРАВОЧНИК!B:D,2,0)</f>
        <v>ЯПОНИЯ</v>
      </c>
      <c r="J5183" s="69" t="str">
        <f>VLOOKUP(C5183,СПРАВОЧНИК!B:D,3,0)</f>
        <v>ИНОМАРКИ</v>
      </c>
      <c r="K5183" s="69" t="str">
        <f>VLOOKUP(СВОД2023[[#This Row],[ФО]],СПРАВОЧНИК!H:P,2,0)</f>
        <v>Северо-Западный ФО</v>
      </c>
    </row>
    <row r="5184" spans="1:11" x14ac:dyDescent="0.2">
      <c r="A5184" t="s">
        <v>600</v>
      </c>
      <c r="B5184" t="s">
        <v>592</v>
      </c>
      <c r="C5184" s="1" t="s">
        <v>500</v>
      </c>
      <c r="D5184" s="1" t="s">
        <v>1828</v>
      </c>
      <c r="E5184" s="2"/>
      <c r="F5184" s="3">
        <v>1</v>
      </c>
      <c r="G5184" s="2">
        <v>1</v>
      </c>
      <c r="H5184" s="3">
        <v>2</v>
      </c>
      <c r="I5184" s="69" t="str">
        <f>VLOOKUP(C5184,СПРАВОЧНИК!B:D,2,0)</f>
        <v>ЯПОНИЯ</v>
      </c>
      <c r="J5184" s="69" t="str">
        <f>VLOOKUP(C5184,СПРАВОЧНИК!B:D,3,0)</f>
        <v>ИНОМАРКИ</v>
      </c>
      <c r="K5184" s="69" t="str">
        <f>VLOOKUP(СВОД2023[[#This Row],[ФО]],СПРАВОЧНИК!H:P,2,0)</f>
        <v>Северо-Западный ФО</v>
      </c>
    </row>
    <row r="5185" spans="1:11" x14ac:dyDescent="0.2">
      <c r="A5185" t="s">
        <v>600</v>
      </c>
      <c r="B5185" t="s">
        <v>592</v>
      </c>
      <c r="C5185" s="1" t="s">
        <v>500</v>
      </c>
      <c r="D5185" s="1" t="s">
        <v>506</v>
      </c>
      <c r="E5185" s="2">
        <v>8</v>
      </c>
      <c r="F5185" s="3">
        <v>3</v>
      </c>
      <c r="G5185" s="2">
        <v>38</v>
      </c>
      <c r="H5185" s="3">
        <v>20</v>
      </c>
      <c r="I5185" s="69" t="str">
        <f>VLOOKUP(C5185,СПРАВОЧНИК!B:D,2,0)</f>
        <v>ЯПОНИЯ</v>
      </c>
      <c r="J5185" s="69" t="str">
        <f>VLOOKUP(C5185,СПРАВОЧНИК!B:D,3,0)</f>
        <v>ИНОМАРКИ</v>
      </c>
      <c r="K5185" s="69" t="str">
        <f>VLOOKUP(СВОД2023[[#This Row],[ФО]],СПРАВОЧНИК!H:P,2,0)</f>
        <v>Северо-Западный ФО</v>
      </c>
    </row>
    <row r="5186" spans="1:11" x14ac:dyDescent="0.2">
      <c r="A5186" t="s">
        <v>600</v>
      </c>
      <c r="B5186" t="s">
        <v>592</v>
      </c>
      <c r="C5186" s="1" t="s">
        <v>500</v>
      </c>
      <c r="D5186" s="1" t="s">
        <v>507</v>
      </c>
      <c r="E5186" s="2">
        <v>76</v>
      </c>
      <c r="F5186" s="3">
        <v>46</v>
      </c>
      <c r="G5186" s="2">
        <v>341</v>
      </c>
      <c r="H5186" s="3">
        <v>266</v>
      </c>
      <c r="I5186" s="69" t="str">
        <f>VLOOKUP(C5186,СПРАВОЧНИК!B:D,2,0)</f>
        <v>ЯПОНИЯ</v>
      </c>
      <c r="J5186" s="69" t="str">
        <f>VLOOKUP(C5186,СПРАВОЧНИК!B:D,3,0)</f>
        <v>ИНОМАРКИ</v>
      </c>
      <c r="K5186" s="69" t="str">
        <f>VLOOKUP(СВОД2023[[#This Row],[ФО]],СПРАВОЧНИК!H:P,2,0)</f>
        <v>Северо-Западный ФО</v>
      </c>
    </row>
    <row r="5187" spans="1:11" x14ac:dyDescent="0.2">
      <c r="A5187" t="s">
        <v>600</v>
      </c>
      <c r="B5187" t="s">
        <v>592</v>
      </c>
      <c r="C5187" s="1" t="s">
        <v>500</v>
      </c>
      <c r="D5187" s="1" t="s">
        <v>1829</v>
      </c>
      <c r="E5187" s="2"/>
      <c r="F5187" s="3">
        <v>1</v>
      </c>
      <c r="G5187" s="2"/>
      <c r="H5187" s="3">
        <v>1</v>
      </c>
      <c r="I5187" s="69" t="str">
        <f>VLOOKUP(C5187,СПРАВОЧНИК!B:D,2,0)</f>
        <v>ЯПОНИЯ</v>
      </c>
      <c r="J5187" s="69" t="str">
        <f>VLOOKUP(C5187,СПРАВОЧНИК!B:D,3,0)</f>
        <v>ИНОМАРКИ</v>
      </c>
      <c r="K5187" s="69" t="str">
        <f>VLOOKUP(СВОД2023[[#This Row],[ФО]],СПРАВОЧНИК!H:P,2,0)</f>
        <v>Северо-Западный ФО</v>
      </c>
    </row>
    <row r="5188" spans="1:11" x14ac:dyDescent="0.2">
      <c r="A5188" t="s">
        <v>600</v>
      </c>
      <c r="B5188" t="s">
        <v>592</v>
      </c>
      <c r="C5188" s="1" t="s">
        <v>500</v>
      </c>
      <c r="D5188" s="1" t="s">
        <v>1831</v>
      </c>
      <c r="E5188" s="2"/>
      <c r="F5188" s="3"/>
      <c r="G5188" s="2">
        <v>1</v>
      </c>
      <c r="H5188" s="3">
        <v>4</v>
      </c>
      <c r="I5188" s="69" t="str">
        <f>VLOOKUP(C5188,СПРАВОЧНИК!B:D,2,0)</f>
        <v>ЯПОНИЯ</v>
      </c>
      <c r="J5188" s="69" t="str">
        <f>VLOOKUP(C5188,СПРАВОЧНИК!B:D,3,0)</f>
        <v>ИНОМАРКИ</v>
      </c>
      <c r="K5188" s="69" t="str">
        <f>VLOOKUP(СВОД2023[[#This Row],[ФО]],СПРАВОЧНИК!H:P,2,0)</f>
        <v>Северо-Западный ФО</v>
      </c>
    </row>
    <row r="5189" spans="1:11" x14ac:dyDescent="0.2">
      <c r="A5189" t="s">
        <v>600</v>
      </c>
      <c r="B5189" t="s">
        <v>592</v>
      </c>
      <c r="C5189" s="1" t="s">
        <v>500</v>
      </c>
      <c r="D5189" s="1" t="s">
        <v>508</v>
      </c>
      <c r="E5189" s="2">
        <v>3</v>
      </c>
      <c r="F5189" s="3"/>
      <c r="G5189" s="2">
        <v>7</v>
      </c>
      <c r="H5189" s="3">
        <v>1</v>
      </c>
      <c r="I5189" s="69" t="str">
        <f>VLOOKUP(C5189,СПРАВОЧНИК!B:D,2,0)</f>
        <v>ЯПОНИЯ</v>
      </c>
      <c r="J5189" s="69" t="str">
        <f>VLOOKUP(C5189,СПРАВОЧНИК!B:D,3,0)</f>
        <v>ИНОМАРКИ</v>
      </c>
      <c r="K5189" s="69" t="str">
        <f>VLOOKUP(СВОД2023[[#This Row],[ФО]],СПРАВОЧНИК!H:P,2,0)</f>
        <v>Северо-Западный ФО</v>
      </c>
    </row>
    <row r="5190" spans="1:11" x14ac:dyDescent="0.2">
      <c r="A5190" t="s">
        <v>600</v>
      </c>
      <c r="B5190" t="s">
        <v>592</v>
      </c>
      <c r="C5190" s="1" t="s">
        <v>500</v>
      </c>
      <c r="D5190" s="1" t="s">
        <v>2482</v>
      </c>
      <c r="E5190" s="2"/>
      <c r="F5190" s="3"/>
      <c r="G5190" s="2">
        <v>1</v>
      </c>
      <c r="H5190" s="3"/>
      <c r="I5190" s="69" t="str">
        <f>VLOOKUP(C5190,СПРАВОЧНИК!B:D,2,0)</f>
        <v>ЯПОНИЯ</v>
      </c>
      <c r="J5190" s="69" t="str">
        <f>VLOOKUP(C5190,СПРАВОЧНИК!B:D,3,0)</f>
        <v>ИНОМАРКИ</v>
      </c>
      <c r="K5190" s="69" t="str">
        <f>VLOOKUP(СВОД2023[[#This Row],[ФО]],СПРАВОЧНИК!H:P,2,0)</f>
        <v>Северо-Западный ФО</v>
      </c>
    </row>
    <row r="5191" spans="1:11" x14ac:dyDescent="0.2">
      <c r="A5191" t="s">
        <v>600</v>
      </c>
      <c r="B5191" t="s">
        <v>592</v>
      </c>
      <c r="C5191" s="1" t="s">
        <v>500</v>
      </c>
      <c r="D5191" s="1" t="s">
        <v>1833</v>
      </c>
      <c r="E5191" s="2"/>
      <c r="F5191" s="3">
        <v>1</v>
      </c>
      <c r="G5191" s="2"/>
      <c r="H5191" s="3">
        <v>2</v>
      </c>
      <c r="I5191" s="69" t="str">
        <f>VLOOKUP(C5191,СПРАВОЧНИК!B:D,2,0)</f>
        <v>ЯПОНИЯ</v>
      </c>
      <c r="J5191" s="69" t="str">
        <f>VLOOKUP(C5191,СПРАВОЧНИК!B:D,3,0)</f>
        <v>ИНОМАРКИ</v>
      </c>
      <c r="K5191" s="69" t="str">
        <f>VLOOKUP(СВОД2023[[#This Row],[ФО]],СПРАВОЧНИК!H:P,2,0)</f>
        <v>Северо-Западный ФО</v>
      </c>
    </row>
    <row r="5192" spans="1:11" x14ac:dyDescent="0.2">
      <c r="A5192" t="s">
        <v>600</v>
      </c>
      <c r="B5192" t="s">
        <v>592</v>
      </c>
      <c r="C5192" s="1" t="s">
        <v>500</v>
      </c>
      <c r="D5192" s="1" t="s">
        <v>509</v>
      </c>
      <c r="E5192" s="2">
        <v>29</v>
      </c>
      <c r="F5192" s="3">
        <v>15</v>
      </c>
      <c r="G5192" s="2">
        <v>126</v>
      </c>
      <c r="H5192" s="3">
        <v>75</v>
      </c>
      <c r="I5192" s="69" t="str">
        <f>VLOOKUP(C5192,СПРАВОЧНИК!B:D,2,0)</f>
        <v>ЯПОНИЯ</v>
      </c>
      <c r="J5192" s="69" t="str">
        <f>VLOOKUP(C5192,СПРАВОЧНИК!B:D,3,0)</f>
        <v>ИНОМАРКИ</v>
      </c>
      <c r="K5192" s="69" t="str">
        <f>VLOOKUP(СВОД2023[[#This Row],[ФО]],СПРАВОЧНИК!H:P,2,0)</f>
        <v>Северо-Западный ФО</v>
      </c>
    </row>
    <row r="5193" spans="1:11" x14ac:dyDescent="0.2">
      <c r="A5193" t="s">
        <v>600</v>
      </c>
      <c r="B5193" t="s">
        <v>592</v>
      </c>
      <c r="C5193" s="1" t="s">
        <v>500</v>
      </c>
      <c r="D5193" s="1" t="s">
        <v>1835</v>
      </c>
      <c r="E5193" s="2"/>
      <c r="F5193" s="3"/>
      <c r="G5193" s="2">
        <v>1</v>
      </c>
      <c r="H5193" s="3">
        <v>1</v>
      </c>
      <c r="I5193" s="69" t="str">
        <f>VLOOKUP(C5193,СПРАВОЧНИК!B:D,2,0)</f>
        <v>ЯПОНИЯ</v>
      </c>
      <c r="J5193" s="69" t="str">
        <f>VLOOKUP(C5193,СПРАВОЧНИК!B:D,3,0)</f>
        <v>ИНОМАРКИ</v>
      </c>
      <c r="K5193" s="69" t="str">
        <f>VLOOKUP(СВОД2023[[#This Row],[ФО]],СПРАВОЧНИК!H:P,2,0)</f>
        <v>Северо-Западный ФО</v>
      </c>
    </row>
    <row r="5194" spans="1:11" x14ac:dyDescent="0.2">
      <c r="A5194" t="s">
        <v>600</v>
      </c>
      <c r="B5194" t="s">
        <v>592</v>
      </c>
      <c r="C5194" s="1" t="s">
        <v>500</v>
      </c>
      <c r="D5194" s="1" t="s">
        <v>2335</v>
      </c>
      <c r="E5194" s="2"/>
      <c r="F5194" s="3">
        <v>1</v>
      </c>
      <c r="G5194" s="2">
        <v>1</v>
      </c>
      <c r="H5194" s="3">
        <v>1</v>
      </c>
      <c r="I5194" s="69" t="str">
        <f>VLOOKUP(C5194,СПРАВОЧНИК!B:D,2,0)</f>
        <v>ЯПОНИЯ</v>
      </c>
      <c r="J5194" s="69" t="str">
        <f>VLOOKUP(C5194,СПРАВОЧНИК!B:D,3,0)</f>
        <v>ИНОМАРКИ</v>
      </c>
      <c r="K5194" s="69" t="str">
        <f>VLOOKUP(СВОД2023[[#This Row],[ФО]],СПРАВОЧНИК!H:P,2,0)</f>
        <v>Северо-Западный ФО</v>
      </c>
    </row>
    <row r="5195" spans="1:11" x14ac:dyDescent="0.2">
      <c r="A5195" t="s">
        <v>600</v>
      </c>
      <c r="B5195" t="s">
        <v>592</v>
      </c>
      <c r="C5195" s="1" t="s">
        <v>500</v>
      </c>
      <c r="D5195" s="1" t="s">
        <v>510</v>
      </c>
      <c r="E5195" s="2">
        <v>3</v>
      </c>
      <c r="F5195" s="3"/>
      <c r="G5195" s="2">
        <v>12</v>
      </c>
      <c r="H5195" s="3">
        <v>1</v>
      </c>
      <c r="I5195" s="69" t="str">
        <f>VLOOKUP(C5195,СПРАВОЧНИК!B:D,2,0)</f>
        <v>ЯПОНИЯ</v>
      </c>
      <c r="J5195" s="69" t="str">
        <f>VLOOKUP(C5195,СПРАВОЧНИК!B:D,3,0)</f>
        <v>ИНОМАРКИ</v>
      </c>
      <c r="K5195" s="69" t="str">
        <f>VLOOKUP(СВОД2023[[#This Row],[ФО]],СПРАВОЧНИК!H:P,2,0)</f>
        <v>Северо-Западный ФО</v>
      </c>
    </row>
    <row r="5196" spans="1:11" x14ac:dyDescent="0.2">
      <c r="A5196" t="s">
        <v>600</v>
      </c>
      <c r="B5196" t="s">
        <v>592</v>
      </c>
      <c r="C5196" s="1" t="s">
        <v>511</v>
      </c>
      <c r="D5196" s="1" t="s">
        <v>1837</v>
      </c>
      <c r="E5196" s="2"/>
      <c r="F5196" s="3">
        <v>1</v>
      </c>
      <c r="G5196" s="2">
        <v>6</v>
      </c>
      <c r="H5196" s="3">
        <v>6</v>
      </c>
      <c r="I5196" s="69" t="str">
        <f>VLOOKUP(C5196,СПРАВОЧНИК!B:D,2,0)</f>
        <v>ЯПОНИЯ</v>
      </c>
      <c r="J5196" s="69" t="str">
        <f>VLOOKUP(C5196,СПРАВОЧНИК!B:D,3,0)</f>
        <v>ИНОМАРКИ</v>
      </c>
      <c r="K5196" s="69" t="str">
        <f>VLOOKUP(СВОД2023[[#This Row],[ФО]],СПРАВОЧНИК!H:P,2,0)</f>
        <v>Северо-Западный ФО</v>
      </c>
    </row>
    <row r="5197" spans="1:11" x14ac:dyDescent="0.2">
      <c r="A5197" t="s">
        <v>600</v>
      </c>
      <c r="B5197" t="s">
        <v>592</v>
      </c>
      <c r="C5197" s="1" t="s">
        <v>511</v>
      </c>
      <c r="D5197" s="1" t="s">
        <v>512</v>
      </c>
      <c r="E5197" s="2">
        <v>4</v>
      </c>
      <c r="F5197" s="3">
        <v>1</v>
      </c>
      <c r="G5197" s="2">
        <v>19</v>
      </c>
      <c r="H5197" s="3">
        <v>17</v>
      </c>
      <c r="I5197" s="69" t="str">
        <f>VLOOKUP(C5197,СПРАВОЧНИК!B:D,2,0)</f>
        <v>ЯПОНИЯ</v>
      </c>
      <c r="J5197" s="69" t="str">
        <f>VLOOKUP(C5197,СПРАВОЧНИК!B:D,3,0)</f>
        <v>ИНОМАРКИ</v>
      </c>
      <c r="K5197" s="69" t="str">
        <f>VLOOKUP(СВОД2023[[#This Row],[ФО]],СПРАВОЧНИК!H:P,2,0)</f>
        <v>Северо-Западный ФО</v>
      </c>
    </row>
    <row r="5198" spans="1:11" x14ac:dyDescent="0.2">
      <c r="A5198" t="s">
        <v>600</v>
      </c>
      <c r="B5198" t="s">
        <v>592</v>
      </c>
      <c r="C5198" s="1" t="s">
        <v>511</v>
      </c>
      <c r="D5198" s="1" t="s">
        <v>513</v>
      </c>
      <c r="E5198" s="2">
        <v>12</v>
      </c>
      <c r="F5198" s="3">
        <v>3</v>
      </c>
      <c r="G5198" s="2">
        <v>40</v>
      </c>
      <c r="H5198" s="3">
        <v>26</v>
      </c>
      <c r="I5198" s="69" t="str">
        <f>VLOOKUP(C5198,СПРАВОЧНИК!B:D,2,0)</f>
        <v>ЯПОНИЯ</v>
      </c>
      <c r="J5198" s="69" t="str">
        <f>VLOOKUP(C5198,СПРАВОЧНИК!B:D,3,0)</f>
        <v>ИНОМАРКИ</v>
      </c>
      <c r="K5198" s="69" t="str">
        <f>VLOOKUP(СВОД2023[[#This Row],[ФО]],СПРАВОЧНИК!H:P,2,0)</f>
        <v>Северо-Западный ФО</v>
      </c>
    </row>
    <row r="5199" spans="1:11" x14ac:dyDescent="0.2">
      <c r="A5199" t="s">
        <v>600</v>
      </c>
      <c r="B5199" t="s">
        <v>592</v>
      </c>
      <c r="C5199" s="1" t="s">
        <v>511</v>
      </c>
      <c r="D5199" s="1" t="s">
        <v>514</v>
      </c>
      <c r="E5199" s="2">
        <v>1</v>
      </c>
      <c r="F5199" s="3"/>
      <c r="G5199" s="2">
        <v>2</v>
      </c>
      <c r="H5199" s="3"/>
      <c r="I5199" s="69" t="str">
        <f>VLOOKUP(C5199,СПРАВОЧНИК!B:D,2,0)</f>
        <v>ЯПОНИЯ</v>
      </c>
      <c r="J5199" s="69" t="str">
        <f>VLOOKUP(C5199,СПРАВОЧНИК!B:D,3,0)</f>
        <v>ИНОМАРКИ</v>
      </c>
      <c r="K5199" s="69" t="str">
        <f>VLOOKUP(СВОД2023[[#This Row],[ФО]],СПРАВОЧНИК!H:P,2,0)</f>
        <v>Северо-Западный ФО</v>
      </c>
    </row>
    <row r="5200" spans="1:11" x14ac:dyDescent="0.2">
      <c r="A5200" t="s">
        <v>600</v>
      </c>
      <c r="B5200" t="s">
        <v>592</v>
      </c>
      <c r="C5200" s="1" t="s">
        <v>511</v>
      </c>
      <c r="D5200" s="1" t="s">
        <v>1839</v>
      </c>
      <c r="E5200" s="2"/>
      <c r="F5200" s="3"/>
      <c r="G5200" s="2">
        <v>1</v>
      </c>
      <c r="H5200" s="3">
        <v>1</v>
      </c>
      <c r="I5200" s="69" t="str">
        <f>VLOOKUP(C5200,СПРАВОЧНИК!B:D,2,0)</f>
        <v>ЯПОНИЯ</v>
      </c>
      <c r="J5200" s="69" t="str">
        <f>VLOOKUP(C5200,СПРАВОЧНИК!B:D,3,0)</f>
        <v>ИНОМАРКИ</v>
      </c>
      <c r="K5200" s="69" t="str">
        <f>VLOOKUP(СВОД2023[[#This Row],[ФО]],СПРАВОЧНИК!H:P,2,0)</f>
        <v>Северо-Западный ФО</v>
      </c>
    </row>
    <row r="5201" spans="1:11" x14ac:dyDescent="0.2">
      <c r="A5201" t="s">
        <v>600</v>
      </c>
      <c r="B5201" t="s">
        <v>592</v>
      </c>
      <c r="C5201" s="1" t="s">
        <v>511</v>
      </c>
      <c r="D5201" s="1" t="s">
        <v>515</v>
      </c>
      <c r="E5201" s="2">
        <v>5</v>
      </c>
      <c r="F5201" s="3">
        <v>3</v>
      </c>
      <c r="G5201" s="2">
        <v>13</v>
      </c>
      <c r="H5201" s="3">
        <v>7</v>
      </c>
      <c r="I5201" s="69" t="str">
        <f>VLOOKUP(C5201,СПРАВОЧНИК!B:D,2,0)</f>
        <v>ЯПОНИЯ</v>
      </c>
      <c r="J5201" s="69" t="str">
        <f>VLOOKUP(C5201,СПРАВОЧНИК!B:D,3,0)</f>
        <v>ИНОМАРКИ</v>
      </c>
      <c r="K5201" s="69" t="str">
        <f>VLOOKUP(СВОД2023[[#This Row],[ФО]],СПРАВОЧНИК!H:P,2,0)</f>
        <v>Северо-Западный ФО</v>
      </c>
    </row>
    <row r="5202" spans="1:11" x14ac:dyDescent="0.2">
      <c r="A5202" t="s">
        <v>600</v>
      </c>
      <c r="B5202" t="s">
        <v>592</v>
      </c>
      <c r="C5202" s="1" t="s">
        <v>511</v>
      </c>
      <c r="D5202" s="1" t="s">
        <v>2336</v>
      </c>
      <c r="E5202" s="2"/>
      <c r="F5202" s="3"/>
      <c r="G5202" s="2">
        <v>1</v>
      </c>
      <c r="H5202" s="3">
        <v>1</v>
      </c>
      <c r="I5202" s="69" t="str">
        <f>VLOOKUP(C5202,СПРАВОЧНИК!B:D,2,0)</f>
        <v>ЯПОНИЯ</v>
      </c>
      <c r="J5202" s="69" t="str">
        <f>VLOOKUP(C5202,СПРАВОЧНИК!B:D,3,0)</f>
        <v>ИНОМАРКИ</v>
      </c>
      <c r="K5202" s="69" t="str">
        <f>VLOOKUP(СВОД2023[[#This Row],[ФО]],СПРАВОЧНИК!H:P,2,0)</f>
        <v>Северо-Западный ФО</v>
      </c>
    </row>
    <row r="5203" spans="1:11" x14ac:dyDescent="0.2">
      <c r="A5203" t="s">
        <v>600</v>
      </c>
      <c r="B5203" t="s">
        <v>592</v>
      </c>
      <c r="C5203" s="1" t="s">
        <v>511</v>
      </c>
      <c r="D5203" s="1" t="s">
        <v>2337</v>
      </c>
      <c r="E5203" s="2"/>
      <c r="F5203" s="3"/>
      <c r="G5203" s="2">
        <v>3</v>
      </c>
      <c r="H5203" s="3"/>
      <c r="I5203" s="69" t="str">
        <f>VLOOKUP(C5203,СПРАВОЧНИК!B:D,2,0)</f>
        <v>ЯПОНИЯ</v>
      </c>
      <c r="J5203" s="69" t="str">
        <f>VLOOKUP(C5203,СПРАВОЧНИК!B:D,3,0)</f>
        <v>ИНОМАРКИ</v>
      </c>
      <c r="K5203" s="69" t="str">
        <f>VLOOKUP(СВОД2023[[#This Row],[ФО]],СПРАВОЧНИК!H:P,2,0)</f>
        <v>Северо-Западный ФО</v>
      </c>
    </row>
    <row r="5204" spans="1:11" x14ac:dyDescent="0.2">
      <c r="A5204" t="s">
        <v>600</v>
      </c>
      <c r="B5204" t="s">
        <v>592</v>
      </c>
      <c r="C5204" s="1" t="s">
        <v>511</v>
      </c>
      <c r="D5204" s="1" t="s">
        <v>516</v>
      </c>
      <c r="E5204" s="2">
        <v>138</v>
      </c>
      <c r="F5204" s="3">
        <v>142</v>
      </c>
      <c r="G5204" s="2">
        <v>820</v>
      </c>
      <c r="H5204" s="3">
        <v>693</v>
      </c>
      <c r="I5204" s="69" t="str">
        <f>VLOOKUP(C5204,СПРАВОЧНИК!B:D,2,0)</f>
        <v>ЯПОНИЯ</v>
      </c>
      <c r="J5204" s="69" t="str">
        <f>VLOOKUP(C5204,СПРАВОЧНИК!B:D,3,0)</f>
        <v>ИНОМАРКИ</v>
      </c>
      <c r="K5204" s="69" t="str">
        <f>VLOOKUP(СВОД2023[[#This Row],[ФО]],СПРАВОЧНИК!H:P,2,0)</f>
        <v>Северо-Западный ФО</v>
      </c>
    </row>
    <row r="5205" spans="1:11" x14ac:dyDescent="0.2">
      <c r="A5205" t="s">
        <v>600</v>
      </c>
      <c r="B5205" t="s">
        <v>592</v>
      </c>
      <c r="C5205" s="1" t="s">
        <v>511</v>
      </c>
      <c r="D5205" s="1" t="s">
        <v>517</v>
      </c>
      <c r="E5205" s="2">
        <v>3</v>
      </c>
      <c r="F5205" s="3">
        <v>1</v>
      </c>
      <c r="G5205" s="2">
        <v>14</v>
      </c>
      <c r="H5205" s="3">
        <v>6</v>
      </c>
      <c r="I5205" s="69" t="str">
        <f>VLOOKUP(C5205,СПРАВОЧНИК!B:D,2,0)</f>
        <v>ЯПОНИЯ</v>
      </c>
      <c r="J5205" s="69" t="str">
        <f>VLOOKUP(C5205,СПРАВОЧНИК!B:D,3,0)</f>
        <v>ИНОМАРКИ</v>
      </c>
      <c r="K5205" s="69" t="str">
        <f>VLOOKUP(СВОД2023[[#This Row],[ФО]],СПРАВОЧНИК!H:P,2,0)</f>
        <v>Северо-Западный ФО</v>
      </c>
    </row>
    <row r="5206" spans="1:11" x14ac:dyDescent="0.2">
      <c r="A5206" t="s">
        <v>600</v>
      </c>
      <c r="B5206" t="s">
        <v>592</v>
      </c>
      <c r="C5206" s="1" t="s">
        <v>511</v>
      </c>
      <c r="D5206" s="1" t="s">
        <v>518</v>
      </c>
      <c r="E5206" s="2">
        <v>4</v>
      </c>
      <c r="F5206" s="3">
        <v>4</v>
      </c>
      <c r="G5206" s="2">
        <v>31</v>
      </c>
      <c r="H5206" s="3">
        <v>25</v>
      </c>
      <c r="I5206" s="69" t="str">
        <f>VLOOKUP(C5206,СПРАВОЧНИК!B:D,2,0)</f>
        <v>ЯПОНИЯ</v>
      </c>
      <c r="J5206" s="69" t="str">
        <f>VLOOKUP(C5206,СПРАВОЧНИК!B:D,3,0)</f>
        <v>ИНОМАРКИ</v>
      </c>
      <c r="K5206" s="69" t="str">
        <f>VLOOKUP(СВОД2023[[#This Row],[ФО]],СПРАВОЧНИК!H:P,2,0)</f>
        <v>Северо-Западный ФО</v>
      </c>
    </row>
    <row r="5207" spans="1:11" x14ac:dyDescent="0.2">
      <c r="A5207" t="s">
        <v>600</v>
      </c>
      <c r="B5207" t="s">
        <v>592</v>
      </c>
      <c r="C5207" s="1" t="s">
        <v>511</v>
      </c>
      <c r="D5207" s="1" t="s">
        <v>519</v>
      </c>
      <c r="E5207" s="2">
        <v>39</v>
      </c>
      <c r="F5207" s="3">
        <v>15</v>
      </c>
      <c r="G5207" s="2">
        <v>177</v>
      </c>
      <c r="H5207" s="3">
        <v>128</v>
      </c>
      <c r="I5207" s="69" t="str">
        <f>VLOOKUP(C5207,СПРАВОЧНИК!B:D,2,0)</f>
        <v>ЯПОНИЯ</v>
      </c>
      <c r="J5207" s="69" t="str">
        <f>VLOOKUP(C5207,СПРАВОЧНИК!B:D,3,0)</f>
        <v>ИНОМАРКИ</v>
      </c>
      <c r="K5207" s="69" t="str">
        <f>VLOOKUP(СВОД2023[[#This Row],[ФО]],СПРАВОЧНИК!H:P,2,0)</f>
        <v>Северо-Западный ФО</v>
      </c>
    </row>
    <row r="5208" spans="1:11" x14ac:dyDescent="0.2">
      <c r="A5208" t="s">
        <v>600</v>
      </c>
      <c r="B5208" t="s">
        <v>592</v>
      </c>
      <c r="C5208" s="1" t="s">
        <v>511</v>
      </c>
      <c r="D5208" s="1" t="s">
        <v>1841</v>
      </c>
      <c r="E5208" s="2"/>
      <c r="F5208" s="3"/>
      <c r="G5208" s="2">
        <v>1</v>
      </c>
      <c r="H5208" s="3">
        <v>2</v>
      </c>
      <c r="I5208" s="69" t="str">
        <f>VLOOKUP(C5208,СПРАВОЧНИК!B:D,2,0)</f>
        <v>ЯПОНИЯ</v>
      </c>
      <c r="J5208" s="69" t="str">
        <f>VLOOKUP(C5208,СПРАВОЧНИК!B:D,3,0)</f>
        <v>ИНОМАРКИ</v>
      </c>
      <c r="K5208" s="69" t="str">
        <f>VLOOKUP(СВОД2023[[#This Row],[ФО]],СПРАВОЧНИК!H:P,2,0)</f>
        <v>Северо-Западный ФО</v>
      </c>
    </row>
    <row r="5209" spans="1:11" x14ac:dyDescent="0.2">
      <c r="A5209" t="s">
        <v>600</v>
      </c>
      <c r="B5209" t="s">
        <v>592</v>
      </c>
      <c r="C5209" s="1" t="s">
        <v>511</v>
      </c>
      <c r="D5209" s="1" t="s">
        <v>1842</v>
      </c>
      <c r="E5209" s="2">
        <v>1</v>
      </c>
      <c r="F5209" s="3">
        <v>1</v>
      </c>
      <c r="G5209" s="2">
        <v>2</v>
      </c>
      <c r="H5209" s="3">
        <v>4</v>
      </c>
      <c r="I5209" s="69" t="str">
        <f>VLOOKUP(C5209,СПРАВОЧНИК!B:D,2,0)</f>
        <v>ЯПОНИЯ</v>
      </c>
      <c r="J5209" s="69" t="str">
        <f>VLOOKUP(C5209,СПРАВОЧНИК!B:D,3,0)</f>
        <v>ИНОМАРКИ</v>
      </c>
      <c r="K5209" s="69" t="str">
        <f>VLOOKUP(СВОД2023[[#This Row],[ФО]],СПРАВОЧНИК!H:P,2,0)</f>
        <v>Северо-Западный ФО</v>
      </c>
    </row>
    <row r="5210" spans="1:11" x14ac:dyDescent="0.2">
      <c r="A5210" t="s">
        <v>600</v>
      </c>
      <c r="B5210" t="s">
        <v>592</v>
      </c>
      <c r="C5210" s="1" t="s">
        <v>511</v>
      </c>
      <c r="D5210" s="1" t="s">
        <v>1844</v>
      </c>
      <c r="E5210" s="2">
        <v>18</v>
      </c>
      <c r="F5210" s="3">
        <v>17</v>
      </c>
      <c r="G5210" s="2">
        <v>74</v>
      </c>
      <c r="H5210" s="3">
        <v>85</v>
      </c>
      <c r="I5210" s="69" t="str">
        <f>VLOOKUP(C5210,СПРАВОЧНИК!B:D,2,0)</f>
        <v>ЯПОНИЯ</v>
      </c>
      <c r="J5210" s="69" t="str">
        <f>VLOOKUP(C5210,СПРАВОЧНИК!B:D,3,0)</f>
        <v>ИНОМАРКИ</v>
      </c>
      <c r="K5210" s="69" t="str">
        <f>VLOOKUP(СВОД2023[[#This Row],[ФО]],СПРАВОЧНИК!H:P,2,0)</f>
        <v>Северо-Западный ФО</v>
      </c>
    </row>
    <row r="5211" spans="1:11" x14ac:dyDescent="0.2">
      <c r="A5211" t="s">
        <v>600</v>
      </c>
      <c r="B5211" t="s">
        <v>592</v>
      </c>
      <c r="C5211" s="1" t="s">
        <v>511</v>
      </c>
      <c r="D5211" s="1" t="s">
        <v>1845</v>
      </c>
      <c r="E5211" s="2"/>
      <c r="F5211" s="3"/>
      <c r="G5211" s="2">
        <v>2</v>
      </c>
      <c r="H5211" s="3"/>
      <c r="I5211" s="69" t="str">
        <f>VLOOKUP(C5211,СПРАВОЧНИК!B:D,2,0)</f>
        <v>ЯПОНИЯ</v>
      </c>
      <c r="J5211" s="69" t="str">
        <f>VLOOKUP(C5211,СПРАВОЧНИК!B:D,3,0)</f>
        <v>ИНОМАРКИ</v>
      </c>
      <c r="K5211" s="69" t="str">
        <f>VLOOKUP(СВОД2023[[#This Row],[ФО]],СПРАВОЧНИК!H:P,2,0)</f>
        <v>Северо-Западный ФО</v>
      </c>
    </row>
    <row r="5212" spans="1:11" x14ac:dyDescent="0.2">
      <c r="A5212" t="s">
        <v>600</v>
      </c>
      <c r="B5212" t="s">
        <v>592</v>
      </c>
      <c r="C5212" s="1" t="s">
        <v>511</v>
      </c>
      <c r="D5212" s="1" t="s">
        <v>1846</v>
      </c>
      <c r="E5212" s="2"/>
      <c r="F5212" s="3"/>
      <c r="G5212" s="2">
        <v>7</v>
      </c>
      <c r="H5212" s="3">
        <v>4</v>
      </c>
      <c r="I5212" s="69" t="str">
        <f>VLOOKUP(C5212,СПРАВОЧНИК!B:D,2,0)</f>
        <v>ЯПОНИЯ</v>
      </c>
      <c r="J5212" s="69" t="str">
        <f>VLOOKUP(C5212,СПРАВОЧНИК!B:D,3,0)</f>
        <v>ИНОМАРКИ</v>
      </c>
      <c r="K5212" s="69" t="str">
        <f>VLOOKUP(СВОД2023[[#This Row],[ФО]],СПРАВОЧНИК!H:P,2,0)</f>
        <v>Северо-Западный ФО</v>
      </c>
    </row>
    <row r="5213" spans="1:11" x14ac:dyDescent="0.2">
      <c r="A5213" t="s">
        <v>600</v>
      </c>
      <c r="B5213" t="s">
        <v>592</v>
      </c>
      <c r="C5213" s="1" t="s">
        <v>511</v>
      </c>
      <c r="D5213" s="1" t="s">
        <v>2338</v>
      </c>
      <c r="E5213" s="2">
        <v>1</v>
      </c>
      <c r="F5213" s="3"/>
      <c r="G5213" s="2">
        <v>4</v>
      </c>
      <c r="H5213" s="3">
        <v>1</v>
      </c>
      <c r="I5213" s="69" t="str">
        <f>VLOOKUP(C5213,СПРАВОЧНИК!B:D,2,0)</f>
        <v>ЯПОНИЯ</v>
      </c>
      <c r="J5213" s="69" t="str">
        <f>VLOOKUP(C5213,СПРАВОЧНИК!B:D,3,0)</f>
        <v>ИНОМАРКИ</v>
      </c>
      <c r="K5213" s="69" t="str">
        <f>VLOOKUP(СВОД2023[[#This Row],[ФО]],СПРАВОЧНИК!H:P,2,0)</f>
        <v>Северо-Западный ФО</v>
      </c>
    </row>
    <row r="5214" spans="1:11" x14ac:dyDescent="0.2">
      <c r="A5214" t="s">
        <v>600</v>
      </c>
      <c r="B5214" t="s">
        <v>592</v>
      </c>
      <c r="C5214" s="1" t="s">
        <v>511</v>
      </c>
      <c r="D5214" s="1" t="s">
        <v>520</v>
      </c>
      <c r="E5214" s="2">
        <v>10</v>
      </c>
      <c r="F5214" s="3">
        <v>8</v>
      </c>
      <c r="G5214" s="2">
        <v>41</v>
      </c>
      <c r="H5214" s="3">
        <v>27</v>
      </c>
      <c r="I5214" s="69" t="str">
        <f>VLOOKUP(C5214,СПРАВОЧНИК!B:D,2,0)</f>
        <v>ЯПОНИЯ</v>
      </c>
      <c r="J5214" s="69" t="str">
        <f>VLOOKUP(C5214,СПРАВОЧНИК!B:D,3,0)</f>
        <v>ИНОМАРКИ</v>
      </c>
      <c r="K5214" s="69" t="str">
        <f>VLOOKUP(СВОД2023[[#This Row],[ФО]],СПРАВОЧНИК!H:P,2,0)</f>
        <v>Северо-Западный ФО</v>
      </c>
    </row>
    <row r="5215" spans="1:11" x14ac:dyDescent="0.2">
      <c r="A5215" t="s">
        <v>600</v>
      </c>
      <c r="B5215" t="s">
        <v>592</v>
      </c>
      <c r="C5215" s="1" t="s">
        <v>511</v>
      </c>
      <c r="D5215" s="1" t="s">
        <v>1847</v>
      </c>
      <c r="E5215" s="2">
        <v>6</v>
      </c>
      <c r="F5215" s="3">
        <v>4</v>
      </c>
      <c r="G5215" s="2">
        <v>21</v>
      </c>
      <c r="H5215" s="3">
        <v>24</v>
      </c>
      <c r="I5215" s="69" t="str">
        <f>VLOOKUP(C5215,СПРАВОЧНИК!B:D,2,0)</f>
        <v>ЯПОНИЯ</v>
      </c>
      <c r="J5215" s="69" t="str">
        <f>VLOOKUP(C5215,СПРАВОЧНИК!B:D,3,0)</f>
        <v>ИНОМАРКИ</v>
      </c>
      <c r="K5215" s="69" t="str">
        <f>VLOOKUP(СВОД2023[[#This Row],[ФО]],СПРАВОЧНИК!H:P,2,0)</f>
        <v>Северо-Западный ФО</v>
      </c>
    </row>
    <row r="5216" spans="1:11" x14ac:dyDescent="0.2">
      <c r="A5216" t="s">
        <v>600</v>
      </c>
      <c r="B5216" t="s">
        <v>592</v>
      </c>
      <c r="C5216" s="1" t="s">
        <v>511</v>
      </c>
      <c r="D5216" s="1" t="s">
        <v>1848</v>
      </c>
      <c r="E5216" s="2">
        <v>4</v>
      </c>
      <c r="F5216" s="3"/>
      <c r="G5216" s="2">
        <v>13</v>
      </c>
      <c r="H5216" s="3">
        <v>3</v>
      </c>
      <c r="I5216" s="69" t="str">
        <f>VLOOKUP(C5216,СПРАВОЧНИК!B:D,2,0)</f>
        <v>ЯПОНИЯ</v>
      </c>
      <c r="J5216" s="69" t="str">
        <f>VLOOKUP(C5216,СПРАВОЧНИК!B:D,3,0)</f>
        <v>ИНОМАРКИ</v>
      </c>
      <c r="K5216" s="69" t="str">
        <f>VLOOKUP(СВОД2023[[#This Row],[ФО]],СПРАВОЧНИК!H:P,2,0)</f>
        <v>Северо-Западный ФО</v>
      </c>
    </row>
    <row r="5217" spans="1:11" x14ac:dyDescent="0.2">
      <c r="A5217" t="s">
        <v>600</v>
      </c>
      <c r="B5217" t="s">
        <v>592</v>
      </c>
      <c r="C5217" s="1" t="s">
        <v>511</v>
      </c>
      <c r="D5217" s="1" t="s">
        <v>522</v>
      </c>
      <c r="E5217" s="2">
        <v>33</v>
      </c>
      <c r="F5217" s="3">
        <v>19</v>
      </c>
      <c r="G5217" s="2">
        <v>152</v>
      </c>
      <c r="H5217" s="3">
        <v>124</v>
      </c>
      <c r="I5217" s="69" t="str">
        <f>VLOOKUP(C5217,СПРАВОЧНИК!B:D,2,0)</f>
        <v>ЯПОНИЯ</v>
      </c>
      <c r="J5217" s="69" t="str">
        <f>VLOOKUP(C5217,СПРАВОЧНИК!B:D,3,0)</f>
        <v>ИНОМАРКИ</v>
      </c>
      <c r="K5217" s="69" t="str">
        <f>VLOOKUP(СВОД2023[[#This Row],[ФО]],СПРАВОЧНИК!H:P,2,0)</f>
        <v>Северо-Западный ФО</v>
      </c>
    </row>
    <row r="5218" spans="1:11" x14ac:dyDescent="0.2">
      <c r="A5218" t="s">
        <v>600</v>
      </c>
      <c r="B5218" t="s">
        <v>592</v>
      </c>
      <c r="C5218" s="1" t="s">
        <v>511</v>
      </c>
      <c r="D5218" s="1" t="s">
        <v>523</v>
      </c>
      <c r="E5218" s="2">
        <v>74</v>
      </c>
      <c r="F5218" s="3">
        <v>91</v>
      </c>
      <c r="G5218" s="2">
        <v>440</v>
      </c>
      <c r="H5218" s="3">
        <v>386</v>
      </c>
      <c r="I5218" s="69" t="str">
        <f>VLOOKUP(C5218,СПРАВОЧНИК!B:D,2,0)</f>
        <v>ЯПОНИЯ</v>
      </c>
      <c r="J5218" s="69" t="str">
        <f>VLOOKUP(C5218,СПРАВОЧНИК!B:D,3,0)</f>
        <v>ИНОМАРКИ</v>
      </c>
      <c r="K5218" s="69" t="str">
        <f>VLOOKUP(СВОД2023[[#This Row],[ФО]],СПРАВОЧНИК!H:P,2,0)</f>
        <v>Северо-Западный ФО</v>
      </c>
    </row>
    <row r="5219" spans="1:11" x14ac:dyDescent="0.2">
      <c r="A5219" t="s">
        <v>600</v>
      </c>
      <c r="B5219" t="s">
        <v>592</v>
      </c>
      <c r="C5219" s="1" t="s">
        <v>511</v>
      </c>
      <c r="D5219" s="1" t="s">
        <v>631</v>
      </c>
      <c r="E5219" s="2">
        <v>7</v>
      </c>
      <c r="F5219" s="3">
        <v>5</v>
      </c>
      <c r="G5219" s="2">
        <v>25</v>
      </c>
      <c r="H5219" s="3">
        <v>20</v>
      </c>
      <c r="I5219" s="69" t="str">
        <f>VLOOKUP(C5219,СПРАВОЧНИК!B:D,2,0)</f>
        <v>ЯПОНИЯ</v>
      </c>
      <c r="J5219" s="69" t="str">
        <f>VLOOKUP(C5219,СПРАВОЧНИК!B:D,3,0)</f>
        <v>ИНОМАРКИ</v>
      </c>
      <c r="K5219" s="69" t="str">
        <f>VLOOKUP(СВОД2023[[#This Row],[ФО]],СПРАВОЧНИК!H:P,2,0)</f>
        <v>Северо-Западный ФО</v>
      </c>
    </row>
    <row r="5220" spans="1:11" x14ac:dyDescent="0.2">
      <c r="A5220" t="s">
        <v>600</v>
      </c>
      <c r="B5220" t="s">
        <v>592</v>
      </c>
      <c r="C5220" s="1" t="s">
        <v>511</v>
      </c>
      <c r="D5220" s="1" t="s">
        <v>524</v>
      </c>
      <c r="E5220" s="2">
        <v>7</v>
      </c>
      <c r="F5220" s="3"/>
      <c r="G5220" s="2">
        <v>16</v>
      </c>
      <c r="H5220" s="3">
        <v>1</v>
      </c>
      <c r="I5220" s="69" t="str">
        <f>VLOOKUP(C5220,СПРАВОЧНИК!B:D,2,0)</f>
        <v>ЯПОНИЯ</v>
      </c>
      <c r="J5220" s="69" t="str">
        <f>VLOOKUP(C5220,СПРАВОЧНИК!B:D,3,0)</f>
        <v>ИНОМАРКИ</v>
      </c>
      <c r="K5220" s="69" t="str">
        <f>VLOOKUP(СВОД2023[[#This Row],[ФО]],СПРАВОЧНИК!H:P,2,0)</f>
        <v>Северо-Западный ФО</v>
      </c>
    </row>
    <row r="5221" spans="1:11" x14ac:dyDescent="0.2">
      <c r="A5221" t="s">
        <v>600</v>
      </c>
      <c r="B5221" t="s">
        <v>592</v>
      </c>
      <c r="C5221" s="1" t="s">
        <v>1144</v>
      </c>
      <c r="D5221" s="1" t="s">
        <v>1851</v>
      </c>
      <c r="E5221" s="2">
        <v>112</v>
      </c>
      <c r="F5221" s="3">
        <v>103</v>
      </c>
      <c r="G5221" s="2">
        <v>590</v>
      </c>
      <c r="H5221" s="3">
        <v>543</v>
      </c>
      <c r="I5221" s="69" t="str">
        <f>VLOOKUP(C5221,СПРАВОЧНИК!B:D,2,0)</f>
        <v>РОССИЯ</v>
      </c>
      <c r="J5221" s="69" t="str">
        <f>VLOOKUP(C5221,СПРАВОЧНИК!B:D,3,0)</f>
        <v>ОТЕЧЕСТВЕННЫЕ</v>
      </c>
      <c r="K5221" s="69" t="str">
        <f>VLOOKUP(СВОД2023[[#This Row],[ФО]],СПРАВОЧНИК!H:P,2,0)</f>
        <v>Северо-Западный ФО</v>
      </c>
    </row>
    <row r="5222" spans="1:11" x14ac:dyDescent="0.2">
      <c r="A5222" t="s">
        <v>600</v>
      </c>
      <c r="B5222" t="s">
        <v>592</v>
      </c>
      <c r="C5222" s="1" t="s">
        <v>1144</v>
      </c>
      <c r="D5222" s="1" t="s">
        <v>2339</v>
      </c>
      <c r="E5222" s="2">
        <v>1</v>
      </c>
      <c r="F5222" s="3"/>
      <c r="G5222" s="2">
        <v>4</v>
      </c>
      <c r="H5222" s="3">
        <v>2</v>
      </c>
      <c r="I5222" s="69" t="str">
        <f>VLOOKUP(C5222,СПРАВОЧНИК!B:D,2,0)</f>
        <v>РОССИЯ</v>
      </c>
      <c r="J5222" s="69" t="str">
        <f>VLOOKUP(C5222,СПРАВОЧНИК!B:D,3,0)</f>
        <v>ОТЕЧЕСТВЕННЫЕ</v>
      </c>
      <c r="K5222" s="69" t="str">
        <f>VLOOKUP(СВОД2023[[#This Row],[ФО]],СПРАВОЧНИК!H:P,2,0)</f>
        <v>Северо-Западный ФО</v>
      </c>
    </row>
    <row r="5223" spans="1:11" x14ac:dyDescent="0.2">
      <c r="A5223" t="s">
        <v>600</v>
      </c>
      <c r="B5223" t="s">
        <v>592</v>
      </c>
      <c r="C5223" s="1" t="s">
        <v>1144</v>
      </c>
      <c r="D5223" s="1" t="s">
        <v>2340</v>
      </c>
      <c r="E5223" s="2">
        <v>1</v>
      </c>
      <c r="F5223" s="3"/>
      <c r="G5223" s="2">
        <v>8</v>
      </c>
      <c r="H5223" s="3">
        <v>6</v>
      </c>
      <c r="I5223" s="69" t="str">
        <f>VLOOKUP(C5223,СПРАВОЧНИК!B:D,2,0)</f>
        <v>РОССИЯ</v>
      </c>
      <c r="J5223" s="69" t="str">
        <f>VLOOKUP(C5223,СПРАВОЧНИК!B:D,3,0)</f>
        <v>ОТЕЧЕСТВЕННЫЕ</v>
      </c>
      <c r="K5223" s="69" t="str">
        <f>VLOOKUP(СВОД2023[[#This Row],[ФО]],СПРАВОЧНИК!H:P,2,0)</f>
        <v>Северо-Западный ФО</v>
      </c>
    </row>
    <row r="5224" spans="1:11" x14ac:dyDescent="0.2">
      <c r="A5224" t="s">
        <v>600</v>
      </c>
      <c r="B5224" t="s">
        <v>592</v>
      </c>
      <c r="C5224" s="1" t="s">
        <v>1144</v>
      </c>
      <c r="D5224" s="1" t="s">
        <v>2341</v>
      </c>
      <c r="E5224" s="2">
        <v>2</v>
      </c>
      <c r="F5224" s="3"/>
      <c r="G5224" s="2">
        <v>7</v>
      </c>
      <c r="H5224" s="3">
        <v>5</v>
      </c>
      <c r="I5224" s="69" t="str">
        <f>VLOOKUP(C5224,СПРАВОЧНИК!B:D,2,0)</f>
        <v>РОССИЯ</v>
      </c>
      <c r="J5224" s="69" t="str">
        <f>VLOOKUP(C5224,СПРАВОЧНИК!B:D,3,0)</f>
        <v>ОТЕЧЕСТВЕННЫЕ</v>
      </c>
      <c r="K5224" s="69" t="str">
        <f>VLOOKUP(СВОД2023[[#This Row],[ФО]],СПРАВОЧНИК!H:P,2,0)</f>
        <v>Северо-Западный ФО</v>
      </c>
    </row>
    <row r="5225" spans="1:11" x14ac:dyDescent="0.2">
      <c r="A5225" t="s">
        <v>600</v>
      </c>
      <c r="B5225" t="s">
        <v>592</v>
      </c>
      <c r="C5225" s="1" t="s">
        <v>1144</v>
      </c>
      <c r="D5225" s="1" t="s">
        <v>2342</v>
      </c>
      <c r="E5225" s="2"/>
      <c r="F5225" s="3">
        <v>1</v>
      </c>
      <c r="G5225" s="2">
        <v>1</v>
      </c>
      <c r="H5225" s="3">
        <v>1</v>
      </c>
      <c r="I5225" s="69" t="str">
        <f>VLOOKUP(C5225,СПРАВОЧНИК!B:D,2,0)</f>
        <v>РОССИЯ</v>
      </c>
      <c r="J5225" s="69" t="str">
        <f>VLOOKUP(C5225,СПРАВОЧНИК!B:D,3,0)</f>
        <v>ОТЕЧЕСТВЕННЫЕ</v>
      </c>
      <c r="K5225" s="69" t="str">
        <f>VLOOKUP(СВОД2023[[#This Row],[ФО]],СПРАВОЧНИК!H:P,2,0)</f>
        <v>Северо-Западный ФО</v>
      </c>
    </row>
    <row r="5226" spans="1:11" x14ac:dyDescent="0.2">
      <c r="A5226" t="s">
        <v>600</v>
      </c>
      <c r="B5226" t="s">
        <v>592</v>
      </c>
      <c r="C5226" s="1" t="s">
        <v>1144</v>
      </c>
      <c r="D5226" s="1" t="s">
        <v>2343</v>
      </c>
      <c r="E5226" s="2"/>
      <c r="F5226" s="3"/>
      <c r="G5226" s="2">
        <v>4</v>
      </c>
      <c r="H5226" s="3">
        <v>3</v>
      </c>
      <c r="I5226" s="69" t="str">
        <f>VLOOKUP(C5226,СПРАВОЧНИК!B:D,2,0)</f>
        <v>РОССИЯ</v>
      </c>
      <c r="J5226" s="69" t="str">
        <f>VLOOKUP(C5226,СПРАВОЧНИК!B:D,3,0)</f>
        <v>ОТЕЧЕСТВЕННЫЕ</v>
      </c>
      <c r="K5226" s="69" t="str">
        <f>VLOOKUP(СВОД2023[[#This Row],[ФО]],СПРАВОЧНИК!H:P,2,0)</f>
        <v>Северо-Западный ФО</v>
      </c>
    </row>
    <row r="5227" spans="1:11" x14ac:dyDescent="0.2">
      <c r="A5227" t="s">
        <v>600</v>
      </c>
      <c r="B5227" t="s">
        <v>592</v>
      </c>
      <c r="C5227" s="1" t="s">
        <v>1144</v>
      </c>
      <c r="D5227" s="1" t="s">
        <v>1852</v>
      </c>
      <c r="E5227" s="2">
        <v>10</v>
      </c>
      <c r="F5227" s="3">
        <v>7</v>
      </c>
      <c r="G5227" s="2">
        <v>35</v>
      </c>
      <c r="H5227" s="3">
        <v>32</v>
      </c>
      <c r="I5227" s="69" t="str">
        <f>VLOOKUP(C5227,СПРАВОЧНИК!B:D,2,0)</f>
        <v>РОССИЯ</v>
      </c>
      <c r="J5227" s="69" t="str">
        <f>VLOOKUP(C5227,СПРАВОЧНИК!B:D,3,0)</f>
        <v>ОТЕЧЕСТВЕННЫЕ</v>
      </c>
      <c r="K5227" s="69" t="str">
        <f>VLOOKUP(СВОД2023[[#This Row],[ФО]],СПРАВОЧНИК!H:P,2,0)</f>
        <v>Северо-Западный ФО</v>
      </c>
    </row>
    <row r="5228" spans="1:11" x14ac:dyDescent="0.2">
      <c r="A5228" t="s">
        <v>600</v>
      </c>
      <c r="B5228" t="s">
        <v>592</v>
      </c>
      <c r="C5228" s="1" t="s">
        <v>1144</v>
      </c>
      <c r="D5228" s="1" t="s">
        <v>1853</v>
      </c>
      <c r="E5228" s="2">
        <v>3</v>
      </c>
      <c r="F5228" s="3">
        <v>3</v>
      </c>
      <c r="G5228" s="2">
        <v>8</v>
      </c>
      <c r="H5228" s="3">
        <v>7</v>
      </c>
      <c r="I5228" s="69" t="str">
        <f>VLOOKUP(C5228,СПРАВОЧНИК!B:D,2,0)</f>
        <v>РОССИЯ</v>
      </c>
      <c r="J5228" s="69" t="str">
        <f>VLOOKUP(C5228,СПРАВОЧНИК!B:D,3,0)</f>
        <v>ОТЕЧЕСТВЕННЫЕ</v>
      </c>
      <c r="K5228" s="69" t="str">
        <f>VLOOKUP(СВОД2023[[#This Row],[ФО]],СПРАВОЧНИК!H:P,2,0)</f>
        <v>Северо-Западный ФО</v>
      </c>
    </row>
    <row r="5229" spans="1:11" x14ac:dyDescent="0.2">
      <c r="A5229" t="s">
        <v>600</v>
      </c>
      <c r="B5229" t="s">
        <v>592</v>
      </c>
      <c r="C5229" s="1" t="s">
        <v>1144</v>
      </c>
      <c r="D5229" s="1" t="s">
        <v>1854</v>
      </c>
      <c r="E5229" s="2">
        <v>20</v>
      </c>
      <c r="F5229" s="3">
        <v>16</v>
      </c>
      <c r="G5229" s="2">
        <v>82</v>
      </c>
      <c r="H5229" s="3">
        <v>89</v>
      </c>
      <c r="I5229" s="69" t="str">
        <f>VLOOKUP(C5229,СПРАВОЧНИК!B:D,2,0)</f>
        <v>РОССИЯ</v>
      </c>
      <c r="J5229" s="69" t="str">
        <f>VLOOKUP(C5229,СПРАВОЧНИК!B:D,3,0)</f>
        <v>ОТЕЧЕСТВЕННЫЕ</v>
      </c>
      <c r="K5229" s="69" t="str">
        <f>VLOOKUP(СВОД2023[[#This Row],[ФО]],СПРАВОЧНИК!H:P,2,0)</f>
        <v>Северо-Западный ФО</v>
      </c>
    </row>
    <row r="5230" spans="1:11" x14ac:dyDescent="0.2">
      <c r="A5230" t="s">
        <v>600</v>
      </c>
      <c r="B5230" t="s">
        <v>592</v>
      </c>
      <c r="C5230" s="1" t="s">
        <v>1144</v>
      </c>
      <c r="D5230" s="1" t="s">
        <v>1855</v>
      </c>
      <c r="E5230" s="2">
        <v>30</v>
      </c>
      <c r="F5230" s="3">
        <v>33</v>
      </c>
      <c r="G5230" s="2">
        <v>210</v>
      </c>
      <c r="H5230" s="3">
        <v>185</v>
      </c>
      <c r="I5230" s="69" t="str">
        <f>VLOOKUP(C5230,СПРАВОЧНИК!B:D,2,0)</f>
        <v>РОССИЯ</v>
      </c>
      <c r="J5230" s="69" t="str">
        <f>VLOOKUP(C5230,СПРАВОЧНИК!B:D,3,0)</f>
        <v>ОТЕЧЕСТВЕННЫЕ</v>
      </c>
      <c r="K5230" s="69" t="str">
        <f>VLOOKUP(СВОД2023[[#This Row],[ФО]],СПРАВОЧНИК!H:P,2,0)</f>
        <v>Северо-Западный ФО</v>
      </c>
    </row>
    <row r="5231" spans="1:11" x14ac:dyDescent="0.2">
      <c r="A5231" t="s">
        <v>600</v>
      </c>
      <c r="B5231" t="s">
        <v>592</v>
      </c>
      <c r="C5231" s="1" t="s">
        <v>1144</v>
      </c>
      <c r="D5231" s="1" t="s">
        <v>1856</v>
      </c>
      <c r="E5231" s="2">
        <v>8</v>
      </c>
      <c r="F5231" s="3">
        <v>7</v>
      </c>
      <c r="G5231" s="2">
        <v>35</v>
      </c>
      <c r="H5231" s="3">
        <v>44</v>
      </c>
      <c r="I5231" s="69" t="str">
        <f>VLOOKUP(C5231,СПРАВОЧНИК!B:D,2,0)</f>
        <v>РОССИЯ</v>
      </c>
      <c r="J5231" s="69" t="str">
        <f>VLOOKUP(C5231,СПРАВОЧНИК!B:D,3,0)</f>
        <v>ОТЕЧЕСТВЕННЫЕ</v>
      </c>
      <c r="K5231" s="69" t="str">
        <f>VLOOKUP(СВОД2023[[#This Row],[ФО]],СПРАВОЧНИК!H:P,2,0)</f>
        <v>Северо-Западный ФО</v>
      </c>
    </row>
    <row r="5232" spans="1:11" x14ac:dyDescent="0.2">
      <c r="A5232" t="s">
        <v>600</v>
      </c>
      <c r="B5232" t="s">
        <v>592</v>
      </c>
      <c r="C5232" s="1" t="s">
        <v>1144</v>
      </c>
      <c r="D5232" s="1" t="s">
        <v>1857</v>
      </c>
      <c r="E5232" s="2">
        <v>38</v>
      </c>
      <c r="F5232" s="3">
        <v>19</v>
      </c>
      <c r="G5232" s="2">
        <v>186</v>
      </c>
      <c r="H5232" s="3">
        <v>148</v>
      </c>
      <c r="I5232" s="69" t="str">
        <f>VLOOKUP(C5232,СПРАВОЧНИК!B:D,2,0)</f>
        <v>РОССИЯ</v>
      </c>
      <c r="J5232" s="69" t="str">
        <f>VLOOKUP(C5232,СПРАВОЧНИК!B:D,3,0)</f>
        <v>ОТЕЧЕСТВЕННЫЕ</v>
      </c>
      <c r="K5232" s="69" t="str">
        <f>VLOOKUP(СВОД2023[[#This Row],[ФО]],СПРАВОЧНИК!H:P,2,0)</f>
        <v>Северо-Западный ФО</v>
      </c>
    </row>
    <row r="5233" spans="1:11" x14ac:dyDescent="0.2">
      <c r="A5233" t="s">
        <v>600</v>
      </c>
      <c r="B5233" t="s">
        <v>592</v>
      </c>
      <c r="C5233" s="1" t="s">
        <v>1144</v>
      </c>
      <c r="D5233" s="1" t="s">
        <v>2344</v>
      </c>
      <c r="E5233" s="2">
        <v>3</v>
      </c>
      <c r="F5233" s="3">
        <v>3</v>
      </c>
      <c r="G5233" s="2">
        <v>13</v>
      </c>
      <c r="H5233" s="3">
        <v>8</v>
      </c>
      <c r="I5233" s="69" t="str">
        <f>VLOOKUP(C5233,СПРАВОЧНИК!B:D,2,0)</f>
        <v>РОССИЯ</v>
      </c>
      <c r="J5233" s="69" t="str">
        <f>VLOOKUP(C5233,СПРАВОЧНИК!B:D,3,0)</f>
        <v>ОТЕЧЕСТВЕННЫЕ</v>
      </c>
      <c r="K5233" s="69" t="str">
        <f>VLOOKUP(СВОД2023[[#This Row],[ФО]],СПРАВОЧНИК!H:P,2,0)</f>
        <v>Северо-Западный ФО</v>
      </c>
    </row>
    <row r="5234" spans="1:11" x14ac:dyDescent="0.2">
      <c r="A5234" t="s">
        <v>600</v>
      </c>
      <c r="B5234" t="s">
        <v>592</v>
      </c>
      <c r="C5234" s="1" t="s">
        <v>1144</v>
      </c>
      <c r="D5234" s="1" t="s">
        <v>1858</v>
      </c>
      <c r="E5234" s="2">
        <v>14</v>
      </c>
      <c r="F5234" s="3">
        <v>9</v>
      </c>
      <c r="G5234" s="2">
        <v>62</v>
      </c>
      <c r="H5234" s="3">
        <v>39</v>
      </c>
      <c r="I5234" s="69" t="str">
        <f>VLOOKUP(C5234,СПРАВОЧНИК!B:D,2,0)</f>
        <v>РОССИЯ</v>
      </c>
      <c r="J5234" s="69" t="str">
        <f>VLOOKUP(C5234,СПРАВОЧНИК!B:D,3,0)</f>
        <v>ОТЕЧЕСТВЕННЫЕ</v>
      </c>
      <c r="K5234" s="69" t="str">
        <f>VLOOKUP(СВОД2023[[#This Row],[ФО]],СПРАВОЧНИК!H:P,2,0)</f>
        <v>Северо-Западный ФО</v>
      </c>
    </row>
    <row r="5235" spans="1:11" x14ac:dyDescent="0.2">
      <c r="A5235" t="s">
        <v>600</v>
      </c>
      <c r="B5235" t="s">
        <v>592</v>
      </c>
      <c r="C5235" s="1" t="s">
        <v>525</v>
      </c>
      <c r="D5235" s="1" t="s">
        <v>526</v>
      </c>
      <c r="E5235" s="2">
        <v>2</v>
      </c>
      <c r="F5235" s="3"/>
      <c r="G5235" s="2">
        <v>2</v>
      </c>
      <c r="H5235" s="3"/>
      <c r="I5235" s="69" t="str">
        <f>VLOOKUP(C5235,СПРАВОЧНИК!B:D,2,0)</f>
        <v>КИТАЙ</v>
      </c>
      <c r="J5235" s="69" t="str">
        <f>VLOOKUP(C5235,СПРАВОЧНИК!B:D,3,0)</f>
        <v>ИНОМАРКИ</v>
      </c>
      <c r="K5235" s="69" t="str">
        <f>VLOOKUP(СВОД2023[[#This Row],[ФО]],СПРАВОЧНИК!H:P,2,0)</f>
        <v>Северо-Западный ФО</v>
      </c>
    </row>
    <row r="5236" spans="1:11" x14ac:dyDescent="0.2">
      <c r="A5236" t="s">
        <v>600</v>
      </c>
      <c r="B5236" t="s">
        <v>592</v>
      </c>
      <c r="C5236" s="1" t="s">
        <v>525</v>
      </c>
      <c r="D5236" s="1" t="s">
        <v>527</v>
      </c>
      <c r="E5236" s="2">
        <v>2</v>
      </c>
      <c r="F5236" s="3"/>
      <c r="G5236" s="2">
        <v>4</v>
      </c>
      <c r="H5236" s="3"/>
      <c r="I5236" s="69" t="str">
        <f>VLOOKUP(C5236,СПРАВОЧНИК!B:D,2,0)</f>
        <v>КИТАЙ</v>
      </c>
      <c r="J5236" s="69" t="str">
        <f>VLOOKUP(C5236,СПРАВОЧНИК!B:D,3,0)</f>
        <v>ИНОМАРКИ</v>
      </c>
      <c r="K5236" s="69" t="str">
        <f>VLOOKUP(СВОД2023[[#This Row],[ФО]],СПРАВОЧНИК!H:P,2,0)</f>
        <v>Северо-Западный ФО</v>
      </c>
    </row>
    <row r="5237" spans="1:11" x14ac:dyDescent="0.2">
      <c r="A5237" t="s">
        <v>600</v>
      </c>
      <c r="B5237" t="s">
        <v>592</v>
      </c>
      <c r="C5237" s="1" t="s">
        <v>528</v>
      </c>
      <c r="D5237" s="1" t="s">
        <v>529</v>
      </c>
      <c r="E5237" s="2">
        <v>17</v>
      </c>
      <c r="F5237" s="3">
        <v>11</v>
      </c>
      <c r="G5237" s="2">
        <v>59</v>
      </c>
      <c r="H5237" s="3">
        <v>65</v>
      </c>
      <c r="I5237" s="69" t="str">
        <f>VLOOKUP(C5237,СПРАВОЧНИК!B:D,2,0)</f>
        <v>США</v>
      </c>
      <c r="J5237" s="69" t="str">
        <f>VLOOKUP(C5237,СПРАВОЧНИК!B:D,3,0)</f>
        <v>ИНОМАРКИ</v>
      </c>
      <c r="K5237" s="69" t="str">
        <f>VLOOKUP(СВОД2023[[#This Row],[ФО]],СПРАВОЧНИК!H:P,2,0)</f>
        <v>Северо-Западный ФО</v>
      </c>
    </row>
    <row r="5238" spans="1:11" x14ac:dyDescent="0.2">
      <c r="A5238" t="s">
        <v>600</v>
      </c>
      <c r="B5238" t="s">
        <v>592</v>
      </c>
      <c r="C5238" s="1" t="s">
        <v>528</v>
      </c>
      <c r="D5238" s="1" t="s">
        <v>530</v>
      </c>
      <c r="E5238" s="2">
        <v>6</v>
      </c>
      <c r="F5238" s="3">
        <v>2</v>
      </c>
      <c r="G5238" s="2">
        <v>30</v>
      </c>
      <c r="H5238" s="3">
        <v>26</v>
      </c>
      <c r="I5238" s="69" t="str">
        <f>VLOOKUP(C5238,СПРАВОЧНИК!B:D,2,0)</f>
        <v>США</v>
      </c>
      <c r="J5238" s="69" t="str">
        <f>VLOOKUP(C5238,СПРАВОЧНИК!B:D,3,0)</f>
        <v>ИНОМАРКИ</v>
      </c>
      <c r="K5238" s="69" t="str">
        <f>VLOOKUP(СВОД2023[[#This Row],[ФО]],СПРАВОЧНИК!H:P,2,0)</f>
        <v>Северо-Западный ФО</v>
      </c>
    </row>
    <row r="5239" spans="1:11" x14ac:dyDescent="0.2">
      <c r="A5239" t="s">
        <v>600</v>
      </c>
      <c r="B5239" t="s">
        <v>592</v>
      </c>
      <c r="C5239" s="1" t="s">
        <v>528</v>
      </c>
      <c r="D5239" s="1" t="s">
        <v>531</v>
      </c>
      <c r="E5239" s="2">
        <v>5</v>
      </c>
      <c r="F5239" s="3">
        <v>2</v>
      </c>
      <c r="G5239" s="2">
        <v>18</v>
      </c>
      <c r="H5239" s="3">
        <v>21</v>
      </c>
      <c r="I5239" s="69" t="str">
        <f>VLOOKUP(C5239,СПРАВОЧНИК!B:D,2,0)</f>
        <v>США</v>
      </c>
      <c r="J5239" s="69" t="str">
        <f>VLOOKUP(C5239,СПРАВОЧНИК!B:D,3,0)</f>
        <v>ИНОМАРКИ</v>
      </c>
      <c r="K5239" s="69" t="str">
        <f>VLOOKUP(СВОД2023[[#This Row],[ФО]],СПРАВОЧНИК!H:P,2,0)</f>
        <v>Северо-Западный ФО</v>
      </c>
    </row>
    <row r="5240" spans="1:11" x14ac:dyDescent="0.2">
      <c r="A5240" t="s">
        <v>600</v>
      </c>
      <c r="B5240" t="s">
        <v>592</v>
      </c>
      <c r="C5240" s="1" t="s">
        <v>528</v>
      </c>
      <c r="D5240" s="1" t="s">
        <v>532</v>
      </c>
      <c r="E5240" s="2">
        <v>4</v>
      </c>
      <c r="F5240" s="3"/>
      <c r="G5240" s="2">
        <v>16</v>
      </c>
      <c r="H5240" s="3">
        <v>2</v>
      </c>
      <c r="I5240" s="69" t="str">
        <f>VLOOKUP(C5240,СПРАВОЧНИК!B:D,2,0)</f>
        <v>США</v>
      </c>
      <c r="J5240" s="69" t="str">
        <f>VLOOKUP(C5240,СПРАВОЧНИК!B:D,3,0)</f>
        <v>ИНОМАРКИ</v>
      </c>
      <c r="K5240" s="69" t="str">
        <f>VLOOKUP(СВОД2023[[#This Row],[ФО]],СПРАВОЧНИК!H:P,2,0)</f>
        <v>Северо-Западный ФО</v>
      </c>
    </row>
    <row r="5241" spans="1:11" x14ac:dyDescent="0.2">
      <c r="A5241" t="s">
        <v>600</v>
      </c>
      <c r="B5241" t="s">
        <v>592</v>
      </c>
      <c r="C5241" s="1" t="s">
        <v>1859</v>
      </c>
      <c r="D5241" s="1" t="s">
        <v>1860</v>
      </c>
      <c r="E5241" s="2"/>
      <c r="F5241" s="3"/>
      <c r="G5241" s="2">
        <v>3</v>
      </c>
      <c r="H5241" s="3">
        <v>1</v>
      </c>
      <c r="I5241" s="69" t="str">
        <f>VLOOKUP(C5241,СПРАВОЧНИК!B:D,2,0)</f>
        <v>КИТАЙ</v>
      </c>
      <c r="J5241" s="69" t="str">
        <f>VLOOKUP(C5241,СПРАВОЧНИК!B:D,3,0)</f>
        <v>ИНОМАРКИ</v>
      </c>
      <c r="K5241" s="69" t="str">
        <f>VLOOKUP(СВОД2023[[#This Row],[ФО]],СПРАВОЧНИК!H:P,2,0)</f>
        <v>Северо-Западный ФО</v>
      </c>
    </row>
    <row r="5242" spans="1:11" x14ac:dyDescent="0.2">
      <c r="A5242" t="s">
        <v>600</v>
      </c>
      <c r="B5242" t="s">
        <v>592</v>
      </c>
      <c r="C5242" s="1" t="s">
        <v>533</v>
      </c>
      <c r="D5242" s="1" t="s">
        <v>1861</v>
      </c>
      <c r="E5242" s="2">
        <v>1</v>
      </c>
      <c r="F5242" s="3"/>
      <c r="G5242" s="2">
        <v>4</v>
      </c>
      <c r="H5242" s="3">
        <v>1</v>
      </c>
      <c r="I5242" s="69" t="str">
        <f>VLOOKUP(C5242,СПРАВОЧНИК!B:D,2,0)</f>
        <v>ЯПОНИЯ</v>
      </c>
      <c r="J5242" s="69" t="str">
        <f>VLOOKUP(C5242,СПРАВОЧНИК!B:D,3,0)</f>
        <v>ИНОМАРКИ</v>
      </c>
      <c r="K5242" s="69" t="str">
        <f>VLOOKUP(СВОД2023[[#This Row],[ФО]],СПРАВОЧНИК!H:P,2,0)</f>
        <v>Северо-Западный ФО</v>
      </c>
    </row>
    <row r="5243" spans="1:11" x14ac:dyDescent="0.2">
      <c r="A5243" t="s">
        <v>600</v>
      </c>
      <c r="B5243" t="s">
        <v>592</v>
      </c>
      <c r="C5243" s="1" t="s">
        <v>533</v>
      </c>
      <c r="D5243" s="1" t="s">
        <v>1862</v>
      </c>
      <c r="E5243" s="2">
        <v>2</v>
      </c>
      <c r="F5243" s="3"/>
      <c r="G5243" s="2">
        <v>20</v>
      </c>
      <c r="H5243" s="3">
        <v>2</v>
      </c>
      <c r="I5243" s="69" t="str">
        <f>VLOOKUP(C5243,СПРАВОЧНИК!B:D,2,0)</f>
        <v>ЯПОНИЯ</v>
      </c>
      <c r="J5243" s="69" t="str">
        <f>VLOOKUP(C5243,СПРАВОЧНИК!B:D,3,0)</f>
        <v>ИНОМАРКИ</v>
      </c>
      <c r="K5243" s="69" t="str">
        <f>VLOOKUP(СВОД2023[[#This Row],[ФО]],СПРАВОЧНИК!H:P,2,0)</f>
        <v>Северо-Западный ФО</v>
      </c>
    </row>
    <row r="5244" spans="1:11" x14ac:dyDescent="0.2">
      <c r="A5244" t="s">
        <v>600</v>
      </c>
      <c r="B5244" t="s">
        <v>592</v>
      </c>
      <c r="C5244" s="1" t="s">
        <v>533</v>
      </c>
      <c r="D5244" s="1" t="s">
        <v>534</v>
      </c>
      <c r="E5244" s="2">
        <v>22</v>
      </c>
      <c r="F5244" s="3">
        <v>11</v>
      </c>
      <c r="G5244" s="2">
        <v>147</v>
      </c>
      <c r="H5244" s="3">
        <v>38</v>
      </c>
      <c r="I5244" s="69" t="str">
        <f>VLOOKUP(C5244,СПРАВОЧНИК!B:D,2,0)</f>
        <v>ЯПОНИЯ</v>
      </c>
      <c r="J5244" s="69" t="str">
        <f>VLOOKUP(C5244,СПРАВОЧНИК!B:D,3,0)</f>
        <v>ИНОМАРКИ</v>
      </c>
      <c r="K5244" s="69" t="str">
        <f>VLOOKUP(СВОД2023[[#This Row],[ФО]],СПРАВОЧНИК!H:P,2,0)</f>
        <v>Северо-Западный ФО</v>
      </c>
    </row>
    <row r="5245" spans="1:11" x14ac:dyDescent="0.2">
      <c r="A5245" t="s">
        <v>600</v>
      </c>
      <c r="B5245" t="s">
        <v>592</v>
      </c>
      <c r="C5245" s="1" t="s">
        <v>533</v>
      </c>
      <c r="D5245" s="1" t="s">
        <v>1863</v>
      </c>
      <c r="E5245" s="2">
        <v>1</v>
      </c>
      <c r="F5245" s="3">
        <v>2</v>
      </c>
      <c r="G5245" s="2">
        <v>16</v>
      </c>
      <c r="H5245" s="3">
        <v>10</v>
      </c>
      <c r="I5245" s="69" t="str">
        <f>VLOOKUP(C5245,СПРАВОЧНИК!B:D,2,0)</f>
        <v>ЯПОНИЯ</v>
      </c>
      <c r="J5245" s="69" t="str">
        <f>VLOOKUP(C5245,СПРАВОЧНИК!B:D,3,0)</f>
        <v>ИНОМАРКИ</v>
      </c>
      <c r="K5245" s="69" t="str">
        <f>VLOOKUP(СВОД2023[[#This Row],[ФО]],СПРАВОЧНИК!H:P,2,0)</f>
        <v>Северо-Западный ФО</v>
      </c>
    </row>
    <row r="5246" spans="1:11" x14ac:dyDescent="0.2">
      <c r="A5246" t="s">
        <v>600</v>
      </c>
      <c r="B5246" t="s">
        <v>592</v>
      </c>
      <c r="C5246" s="1" t="s">
        <v>533</v>
      </c>
      <c r="D5246" s="1" t="s">
        <v>999</v>
      </c>
      <c r="E5246" s="2">
        <v>9</v>
      </c>
      <c r="F5246" s="3">
        <v>2</v>
      </c>
      <c r="G5246" s="2">
        <v>40</v>
      </c>
      <c r="H5246" s="3">
        <v>16</v>
      </c>
      <c r="I5246" s="69" t="str">
        <f>VLOOKUP(C5246,СПРАВОЧНИК!B:D,2,0)</f>
        <v>ЯПОНИЯ</v>
      </c>
      <c r="J5246" s="69" t="str">
        <f>VLOOKUP(C5246,СПРАВОЧНИК!B:D,3,0)</f>
        <v>ИНОМАРКИ</v>
      </c>
      <c r="K5246" s="69" t="str">
        <f>VLOOKUP(СВОД2023[[#This Row],[ФО]],СПРАВОЧНИК!H:P,2,0)</f>
        <v>Северо-Западный ФО</v>
      </c>
    </row>
    <row r="5247" spans="1:11" x14ac:dyDescent="0.2">
      <c r="A5247" t="s">
        <v>600</v>
      </c>
      <c r="B5247" t="s">
        <v>592</v>
      </c>
      <c r="C5247" s="1" t="s">
        <v>533</v>
      </c>
      <c r="D5247" s="1" t="s">
        <v>1864</v>
      </c>
      <c r="E5247" s="2">
        <v>1</v>
      </c>
      <c r="F5247" s="3">
        <v>1</v>
      </c>
      <c r="G5247" s="2">
        <v>2</v>
      </c>
      <c r="H5247" s="3">
        <v>8</v>
      </c>
      <c r="I5247" s="69" t="str">
        <f>VLOOKUP(C5247,СПРАВОЧНИК!B:D,2,0)</f>
        <v>ЯПОНИЯ</v>
      </c>
      <c r="J5247" s="69" t="str">
        <f>VLOOKUP(C5247,СПРАВОЧНИК!B:D,3,0)</f>
        <v>ИНОМАРКИ</v>
      </c>
      <c r="K5247" s="69" t="str">
        <f>VLOOKUP(СВОД2023[[#This Row],[ФО]],СПРАВОЧНИК!H:P,2,0)</f>
        <v>Северо-Западный ФО</v>
      </c>
    </row>
    <row r="5248" spans="1:11" x14ac:dyDescent="0.2">
      <c r="A5248" t="s">
        <v>600</v>
      </c>
      <c r="B5248" t="s">
        <v>592</v>
      </c>
      <c r="C5248" s="1" t="s">
        <v>533</v>
      </c>
      <c r="D5248" s="1" t="s">
        <v>1865</v>
      </c>
      <c r="E5248" s="2">
        <v>50</v>
      </c>
      <c r="F5248" s="3">
        <v>36</v>
      </c>
      <c r="G5248" s="2">
        <v>269</v>
      </c>
      <c r="H5248" s="3">
        <v>214</v>
      </c>
      <c r="I5248" s="69" t="str">
        <f>VLOOKUP(C5248,СПРАВОЧНИК!B:D,2,0)</f>
        <v>ЯПОНИЯ</v>
      </c>
      <c r="J5248" s="69" t="str">
        <f>VLOOKUP(C5248,СПРАВОЧНИК!B:D,3,0)</f>
        <v>ИНОМАРКИ</v>
      </c>
      <c r="K5248" s="69" t="str">
        <f>VLOOKUP(СВОД2023[[#This Row],[ФО]],СПРАВОЧНИК!H:P,2,0)</f>
        <v>Северо-Западный ФО</v>
      </c>
    </row>
    <row r="5249" spans="1:11" x14ac:dyDescent="0.2">
      <c r="A5249" t="s">
        <v>600</v>
      </c>
      <c r="B5249" t="s">
        <v>592</v>
      </c>
      <c r="C5249" s="1" t="s">
        <v>533</v>
      </c>
      <c r="D5249" s="1" t="s">
        <v>535</v>
      </c>
      <c r="E5249" s="2"/>
      <c r="F5249" s="3">
        <v>1</v>
      </c>
      <c r="G5249" s="2">
        <v>3</v>
      </c>
      <c r="H5249" s="3">
        <v>2</v>
      </c>
      <c r="I5249" s="69" t="str">
        <f>VLOOKUP(C5249,СПРАВОЧНИК!B:D,2,0)</f>
        <v>ЯПОНИЯ</v>
      </c>
      <c r="J5249" s="69" t="str">
        <f>VLOOKUP(C5249,СПРАВОЧНИК!B:D,3,0)</f>
        <v>ИНОМАРКИ</v>
      </c>
      <c r="K5249" s="69" t="str">
        <f>VLOOKUP(СВОД2023[[#This Row],[ФО]],СПРАВОЧНИК!H:P,2,0)</f>
        <v>Северо-Западный ФО</v>
      </c>
    </row>
    <row r="5250" spans="1:11" x14ac:dyDescent="0.2">
      <c r="A5250" t="s">
        <v>600</v>
      </c>
      <c r="B5250" t="s">
        <v>592</v>
      </c>
      <c r="C5250" s="1" t="s">
        <v>533</v>
      </c>
      <c r="D5250" s="1" t="s">
        <v>1866</v>
      </c>
      <c r="E5250" s="2">
        <v>113</v>
      </c>
      <c r="F5250" s="3">
        <v>76</v>
      </c>
      <c r="G5250" s="2">
        <v>546</v>
      </c>
      <c r="H5250" s="3">
        <v>448</v>
      </c>
      <c r="I5250" s="69" t="str">
        <f>VLOOKUP(C5250,СПРАВОЧНИК!B:D,2,0)</f>
        <v>ЯПОНИЯ</v>
      </c>
      <c r="J5250" s="69" t="str">
        <f>VLOOKUP(C5250,СПРАВОЧНИК!B:D,3,0)</f>
        <v>ИНОМАРКИ</v>
      </c>
      <c r="K5250" s="69" t="str">
        <f>VLOOKUP(СВОД2023[[#This Row],[ФО]],СПРАВОЧНИК!H:P,2,0)</f>
        <v>Северо-Западный ФО</v>
      </c>
    </row>
    <row r="5251" spans="1:11" x14ac:dyDescent="0.2">
      <c r="A5251" t="s">
        <v>600</v>
      </c>
      <c r="B5251" t="s">
        <v>592</v>
      </c>
      <c r="C5251" s="1" t="s">
        <v>533</v>
      </c>
      <c r="D5251" s="1" t="s">
        <v>1001</v>
      </c>
      <c r="E5251" s="2">
        <v>8</v>
      </c>
      <c r="F5251" s="3">
        <v>5</v>
      </c>
      <c r="G5251" s="2">
        <v>38</v>
      </c>
      <c r="H5251" s="3">
        <v>21</v>
      </c>
      <c r="I5251" s="69" t="str">
        <f>VLOOKUP(C5251,СПРАВОЧНИК!B:D,2,0)</f>
        <v>ЯПОНИЯ</v>
      </c>
      <c r="J5251" s="69" t="str">
        <f>VLOOKUP(C5251,СПРАВОЧНИК!B:D,3,0)</f>
        <v>ИНОМАРКИ</v>
      </c>
      <c r="K5251" s="69" t="str">
        <f>VLOOKUP(СВОД2023[[#This Row],[ФО]],СПРАВОЧНИК!H:P,2,0)</f>
        <v>Северо-Западный ФО</v>
      </c>
    </row>
    <row r="5252" spans="1:11" x14ac:dyDescent="0.2">
      <c r="A5252" t="s">
        <v>600</v>
      </c>
      <c r="B5252" t="s">
        <v>592</v>
      </c>
      <c r="C5252" s="1" t="s">
        <v>533</v>
      </c>
      <c r="D5252" s="1" t="s">
        <v>1867</v>
      </c>
      <c r="E5252" s="2">
        <v>2</v>
      </c>
      <c r="F5252" s="3">
        <v>2</v>
      </c>
      <c r="G5252" s="2">
        <v>18</v>
      </c>
      <c r="H5252" s="3">
        <v>15</v>
      </c>
      <c r="I5252" s="69" t="str">
        <f>VLOOKUP(C5252,СПРАВОЧНИК!B:D,2,0)</f>
        <v>ЯПОНИЯ</v>
      </c>
      <c r="J5252" s="69" t="str">
        <f>VLOOKUP(C5252,СПРАВОЧНИК!B:D,3,0)</f>
        <v>ИНОМАРКИ</v>
      </c>
      <c r="K5252" s="69" t="str">
        <f>VLOOKUP(СВОД2023[[#This Row],[ФО]],СПРАВОЧНИК!H:P,2,0)</f>
        <v>Северо-Западный ФО</v>
      </c>
    </row>
    <row r="5253" spans="1:11" x14ac:dyDescent="0.2">
      <c r="A5253" t="s">
        <v>600</v>
      </c>
      <c r="B5253" t="s">
        <v>592</v>
      </c>
      <c r="C5253" s="1" t="s">
        <v>533</v>
      </c>
      <c r="D5253" s="1" t="s">
        <v>1868</v>
      </c>
      <c r="E5253" s="2"/>
      <c r="F5253" s="3"/>
      <c r="G5253" s="2"/>
      <c r="H5253" s="3">
        <v>1</v>
      </c>
      <c r="I5253" s="69" t="str">
        <f>VLOOKUP(C5253,СПРАВОЧНИК!B:D,2,0)</f>
        <v>ЯПОНИЯ</v>
      </c>
      <c r="J5253" s="69" t="str">
        <f>VLOOKUP(C5253,СПРАВОЧНИК!B:D,3,0)</f>
        <v>ИНОМАРКИ</v>
      </c>
      <c r="K5253" s="69" t="str">
        <f>VLOOKUP(СВОД2023[[#This Row],[ФО]],СПРАВОЧНИК!H:P,2,0)</f>
        <v>Северо-Западный ФО</v>
      </c>
    </row>
    <row r="5254" spans="1:11" x14ac:dyDescent="0.2">
      <c r="A5254" t="s">
        <v>600</v>
      </c>
      <c r="B5254" t="s">
        <v>592</v>
      </c>
      <c r="C5254" s="1" t="s">
        <v>533</v>
      </c>
      <c r="D5254" s="1" t="s">
        <v>1869</v>
      </c>
      <c r="E5254" s="2"/>
      <c r="F5254" s="3"/>
      <c r="G5254" s="2">
        <v>1</v>
      </c>
      <c r="H5254" s="3"/>
      <c r="I5254" s="69" t="str">
        <f>VLOOKUP(C5254,СПРАВОЧНИК!B:D,2,0)</f>
        <v>ЯПОНИЯ</v>
      </c>
      <c r="J5254" s="69" t="str">
        <f>VLOOKUP(C5254,СПРАВОЧНИК!B:D,3,0)</f>
        <v>ИНОМАРКИ</v>
      </c>
      <c r="K5254" s="69" t="str">
        <f>VLOOKUP(СВОД2023[[#This Row],[ФО]],СПРАВОЧНИК!H:P,2,0)</f>
        <v>Северо-Западный ФО</v>
      </c>
    </row>
    <row r="5255" spans="1:11" x14ac:dyDescent="0.2">
      <c r="A5255" t="s">
        <v>600</v>
      </c>
      <c r="B5255" t="s">
        <v>592</v>
      </c>
      <c r="C5255" s="1" t="s">
        <v>533</v>
      </c>
      <c r="D5255" s="1" t="s">
        <v>1871</v>
      </c>
      <c r="E5255" s="2"/>
      <c r="F5255" s="3">
        <v>2</v>
      </c>
      <c r="G5255" s="2"/>
      <c r="H5255" s="3">
        <v>4</v>
      </c>
      <c r="I5255" s="69" t="str">
        <f>VLOOKUP(C5255,СПРАВОЧНИК!B:D,2,0)</f>
        <v>ЯПОНИЯ</v>
      </c>
      <c r="J5255" s="69" t="str">
        <f>VLOOKUP(C5255,СПРАВОЧНИК!B:D,3,0)</f>
        <v>ИНОМАРКИ</v>
      </c>
      <c r="K5255" s="69" t="str">
        <f>VLOOKUP(СВОД2023[[#This Row],[ФО]],СПРАВОЧНИК!H:P,2,0)</f>
        <v>Северо-Западный ФО</v>
      </c>
    </row>
    <row r="5256" spans="1:11" x14ac:dyDescent="0.2">
      <c r="A5256" t="s">
        <v>600</v>
      </c>
      <c r="B5256" t="s">
        <v>592</v>
      </c>
      <c r="C5256" s="1" t="s">
        <v>533</v>
      </c>
      <c r="D5256" s="1" t="s">
        <v>1872</v>
      </c>
      <c r="E5256" s="2">
        <v>8</v>
      </c>
      <c r="F5256" s="3">
        <v>4</v>
      </c>
      <c r="G5256" s="2">
        <v>42</v>
      </c>
      <c r="H5256" s="3">
        <v>22</v>
      </c>
      <c r="I5256" s="69" t="str">
        <f>VLOOKUP(C5256,СПРАВОЧНИК!B:D,2,0)</f>
        <v>ЯПОНИЯ</v>
      </c>
      <c r="J5256" s="69" t="str">
        <f>VLOOKUP(C5256,СПРАВОЧНИК!B:D,3,0)</f>
        <v>ИНОМАРКИ</v>
      </c>
      <c r="K5256" s="69" t="str">
        <f>VLOOKUP(СВОД2023[[#This Row],[ФО]],СПРАВОЧНИК!H:P,2,0)</f>
        <v>Северо-Западный ФО</v>
      </c>
    </row>
    <row r="5257" spans="1:11" x14ac:dyDescent="0.2">
      <c r="A5257" t="s">
        <v>600</v>
      </c>
      <c r="B5257" t="s">
        <v>592</v>
      </c>
      <c r="C5257" s="1" t="s">
        <v>533</v>
      </c>
      <c r="D5257" s="1" t="s">
        <v>1873</v>
      </c>
      <c r="E5257" s="2"/>
      <c r="F5257" s="3">
        <v>4</v>
      </c>
      <c r="G5257" s="2">
        <v>5</v>
      </c>
      <c r="H5257" s="3">
        <v>8</v>
      </c>
      <c r="I5257" s="69" t="str">
        <f>VLOOKUP(C5257,СПРАВОЧНИК!B:D,2,0)</f>
        <v>ЯПОНИЯ</v>
      </c>
      <c r="J5257" s="69" t="str">
        <f>VLOOKUP(C5257,СПРАВОЧНИК!B:D,3,0)</f>
        <v>ИНОМАРКИ</v>
      </c>
      <c r="K5257" s="69" t="str">
        <f>VLOOKUP(СВОД2023[[#This Row],[ФО]],СПРАВОЧНИК!H:P,2,0)</f>
        <v>Северо-Западный ФО</v>
      </c>
    </row>
    <row r="5258" spans="1:11" x14ac:dyDescent="0.2">
      <c r="A5258" t="s">
        <v>600</v>
      </c>
      <c r="B5258" t="s">
        <v>592</v>
      </c>
      <c r="C5258" s="1" t="s">
        <v>533</v>
      </c>
      <c r="D5258" s="1" t="s">
        <v>536</v>
      </c>
      <c r="E5258" s="2">
        <v>477</v>
      </c>
      <c r="F5258" s="3">
        <v>352</v>
      </c>
      <c r="G5258" s="2">
        <v>2609</v>
      </c>
      <c r="H5258" s="3">
        <v>1992</v>
      </c>
      <c r="I5258" s="69" t="str">
        <f>VLOOKUP(C5258,СПРАВОЧНИК!B:D,2,0)</f>
        <v>ЯПОНИЯ</v>
      </c>
      <c r="J5258" s="69" t="str">
        <f>VLOOKUP(C5258,СПРАВОЧНИК!B:D,3,0)</f>
        <v>ИНОМАРКИ</v>
      </c>
      <c r="K5258" s="69" t="str">
        <f>VLOOKUP(СВОД2023[[#This Row],[ФО]],СПРАВОЧНИК!H:P,2,0)</f>
        <v>Северо-Западный ФО</v>
      </c>
    </row>
    <row r="5259" spans="1:11" x14ac:dyDescent="0.2">
      <c r="A5259" t="s">
        <v>600</v>
      </c>
      <c r="B5259" t="s">
        <v>592</v>
      </c>
      <c r="C5259" s="1" t="s">
        <v>533</v>
      </c>
      <c r="D5259" s="1" t="s">
        <v>1874</v>
      </c>
      <c r="E5259" s="2"/>
      <c r="F5259" s="3">
        <v>1</v>
      </c>
      <c r="G5259" s="2">
        <v>1</v>
      </c>
      <c r="H5259" s="3">
        <v>2</v>
      </c>
      <c r="I5259" s="69" t="str">
        <f>VLOOKUP(C5259,СПРАВОЧНИК!B:D,2,0)</f>
        <v>ЯПОНИЯ</v>
      </c>
      <c r="J5259" s="69" t="str">
        <f>VLOOKUP(C5259,СПРАВОЧНИК!B:D,3,0)</f>
        <v>ИНОМАРКИ</v>
      </c>
      <c r="K5259" s="69" t="str">
        <f>VLOOKUP(СВОД2023[[#This Row],[ФО]],СПРАВОЧНИК!H:P,2,0)</f>
        <v>Северо-Западный ФО</v>
      </c>
    </row>
    <row r="5260" spans="1:11" x14ac:dyDescent="0.2">
      <c r="A5260" t="s">
        <v>600</v>
      </c>
      <c r="B5260" t="s">
        <v>592</v>
      </c>
      <c r="C5260" s="1" t="s">
        <v>533</v>
      </c>
      <c r="D5260" s="1" t="s">
        <v>1875</v>
      </c>
      <c r="E5260" s="2">
        <v>43</v>
      </c>
      <c r="F5260" s="3">
        <v>53</v>
      </c>
      <c r="G5260" s="2">
        <v>229</v>
      </c>
      <c r="H5260" s="3">
        <v>218</v>
      </c>
      <c r="I5260" s="69" t="str">
        <f>VLOOKUP(C5260,СПРАВОЧНИК!B:D,2,0)</f>
        <v>ЯПОНИЯ</v>
      </c>
      <c r="J5260" s="69" t="str">
        <f>VLOOKUP(C5260,СПРАВОЧНИК!B:D,3,0)</f>
        <v>ИНОМАРКИ</v>
      </c>
      <c r="K5260" s="69" t="str">
        <f>VLOOKUP(СВОД2023[[#This Row],[ФО]],СПРАВОЧНИК!H:P,2,0)</f>
        <v>Северо-Западный ФО</v>
      </c>
    </row>
    <row r="5261" spans="1:11" x14ac:dyDescent="0.2">
      <c r="A5261" t="s">
        <v>600</v>
      </c>
      <c r="B5261" t="s">
        <v>592</v>
      </c>
      <c r="C5261" s="1" t="s">
        <v>533</v>
      </c>
      <c r="D5261" s="1" t="s">
        <v>1876</v>
      </c>
      <c r="E5261" s="2">
        <v>5</v>
      </c>
      <c r="F5261" s="3">
        <v>14</v>
      </c>
      <c r="G5261" s="2">
        <v>43</v>
      </c>
      <c r="H5261" s="3">
        <v>38</v>
      </c>
      <c r="I5261" s="69" t="str">
        <f>VLOOKUP(C5261,СПРАВОЧНИК!B:D,2,0)</f>
        <v>ЯПОНИЯ</v>
      </c>
      <c r="J5261" s="69" t="str">
        <f>VLOOKUP(C5261,СПРАВОЧНИК!B:D,3,0)</f>
        <v>ИНОМАРКИ</v>
      </c>
      <c r="K5261" s="69" t="str">
        <f>VLOOKUP(СВОД2023[[#This Row],[ФО]],СПРАВОЧНИК!H:P,2,0)</f>
        <v>Северо-Западный ФО</v>
      </c>
    </row>
    <row r="5262" spans="1:11" x14ac:dyDescent="0.2">
      <c r="A5262" t="s">
        <v>600</v>
      </c>
      <c r="B5262" t="s">
        <v>592</v>
      </c>
      <c r="C5262" s="1" t="s">
        <v>533</v>
      </c>
      <c r="D5262" s="1" t="s">
        <v>1877</v>
      </c>
      <c r="E5262" s="2"/>
      <c r="F5262" s="3"/>
      <c r="G5262" s="2">
        <v>1</v>
      </c>
      <c r="H5262" s="3">
        <v>1</v>
      </c>
      <c r="I5262" s="69" t="str">
        <f>VLOOKUP(C5262,СПРАВОЧНИК!B:D,2,0)</f>
        <v>ЯПОНИЯ</v>
      </c>
      <c r="J5262" s="69" t="str">
        <f>VLOOKUP(C5262,СПРАВОЧНИК!B:D,3,0)</f>
        <v>ИНОМАРКИ</v>
      </c>
      <c r="K5262" s="69" t="str">
        <f>VLOOKUP(СВОД2023[[#This Row],[ФО]],СПРАВОЧНИК!H:P,2,0)</f>
        <v>Северо-Западный ФО</v>
      </c>
    </row>
    <row r="5263" spans="1:11" x14ac:dyDescent="0.2">
      <c r="A5263" t="s">
        <v>600</v>
      </c>
      <c r="B5263" t="s">
        <v>592</v>
      </c>
      <c r="C5263" s="1" t="s">
        <v>533</v>
      </c>
      <c r="D5263" s="1" t="s">
        <v>1879</v>
      </c>
      <c r="E5263" s="2">
        <v>8</v>
      </c>
      <c r="F5263" s="3">
        <v>10</v>
      </c>
      <c r="G5263" s="2">
        <v>41</v>
      </c>
      <c r="H5263" s="3">
        <v>56</v>
      </c>
      <c r="I5263" s="69" t="str">
        <f>VLOOKUP(C5263,СПРАВОЧНИК!B:D,2,0)</f>
        <v>ЯПОНИЯ</v>
      </c>
      <c r="J5263" s="69" t="str">
        <f>VLOOKUP(C5263,СПРАВОЧНИК!B:D,3,0)</f>
        <v>ИНОМАРКИ</v>
      </c>
      <c r="K5263" s="69" t="str">
        <f>VLOOKUP(СВОД2023[[#This Row],[ФО]],СПРАВОЧНИК!H:P,2,0)</f>
        <v>Северо-Западный ФО</v>
      </c>
    </row>
    <row r="5264" spans="1:11" x14ac:dyDescent="0.2">
      <c r="A5264" t="s">
        <v>600</v>
      </c>
      <c r="B5264" t="s">
        <v>592</v>
      </c>
      <c r="C5264" s="1" t="s">
        <v>533</v>
      </c>
      <c r="D5264" s="1" t="s">
        <v>537</v>
      </c>
      <c r="E5264" s="2">
        <v>24</v>
      </c>
      <c r="F5264" s="3">
        <v>13</v>
      </c>
      <c r="G5264" s="2">
        <v>149</v>
      </c>
      <c r="H5264" s="3">
        <v>62</v>
      </c>
      <c r="I5264" s="69" t="str">
        <f>VLOOKUP(C5264,СПРАВОЧНИК!B:D,2,0)</f>
        <v>ЯПОНИЯ</v>
      </c>
      <c r="J5264" s="69" t="str">
        <f>VLOOKUP(C5264,СПРАВОЧНИК!B:D,3,0)</f>
        <v>ИНОМАРКИ</v>
      </c>
      <c r="K5264" s="69" t="str">
        <f>VLOOKUP(СВОД2023[[#This Row],[ФО]],СПРАВОЧНИК!H:P,2,0)</f>
        <v>Северо-Западный ФО</v>
      </c>
    </row>
    <row r="5265" spans="1:11" x14ac:dyDescent="0.2">
      <c r="A5265" t="s">
        <v>600</v>
      </c>
      <c r="B5265" t="s">
        <v>592</v>
      </c>
      <c r="C5265" s="1" t="s">
        <v>533</v>
      </c>
      <c r="D5265" s="1" t="s">
        <v>538</v>
      </c>
      <c r="E5265" s="2">
        <v>347</v>
      </c>
      <c r="F5265" s="3">
        <v>264</v>
      </c>
      <c r="G5265" s="2">
        <v>1845</v>
      </c>
      <c r="H5265" s="3">
        <v>1340</v>
      </c>
      <c r="I5265" s="69" t="str">
        <f>VLOOKUP(C5265,СПРАВОЧНИК!B:D,2,0)</f>
        <v>ЯПОНИЯ</v>
      </c>
      <c r="J5265" s="69" t="str">
        <f>VLOOKUP(C5265,СПРАВОЧНИК!B:D,3,0)</f>
        <v>ИНОМАРКИ</v>
      </c>
      <c r="K5265" s="69" t="str">
        <f>VLOOKUP(СВОД2023[[#This Row],[ФО]],СПРАВОЧНИК!H:P,2,0)</f>
        <v>Северо-Западный ФО</v>
      </c>
    </row>
    <row r="5266" spans="1:11" x14ac:dyDescent="0.2">
      <c r="A5266" t="s">
        <v>600</v>
      </c>
      <c r="B5266" t="s">
        <v>592</v>
      </c>
      <c r="C5266" s="1" t="s">
        <v>533</v>
      </c>
      <c r="D5266" s="1" t="s">
        <v>1880</v>
      </c>
      <c r="E5266" s="2">
        <v>9</v>
      </c>
      <c r="F5266" s="3">
        <v>7</v>
      </c>
      <c r="G5266" s="2">
        <v>31</v>
      </c>
      <c r="H5266" s="3">
        <v>36</v>
      </c>
      <c r="I5266" s="69" t="str">
        <f>VLOOKUP(C5266,СПРАВОЧНИК!B:D,2,0)</f>
        <v>ЯПОНИЯ</v>
      </c>
      <c r="J5266" s="69" t="str">
        <f>VLOOKUP(C5266,СПРАВОЧНИК!B:D,3,0)</f>
        <v>ИНОМАРКИ</v>
      </c>
      <c r="K5266" s="69" t="str">
        <f>VLOOKUP(СВОД2023[[#This Row],[ФО]],СПРАВОЧНИК!H:P,2,0)</f>
        <v>Северо-Западный ФО</v>
      </c>
    </row>
    <row r="5267" spans="1:11" x14ac:dyDescent="0.2">
      <c r="A5267" t="s">
        <v>600</v>
      </c>
      <c r="B5267" t="s">
        <v>592</v>
      </c>
      <c r="C5267" s="1" t="s">
        <v>533</v>
      </c>
      <c r="D5267" s="1" t="s">
        <v>1881</v>
      </c>
      <c r="E5267" s="2">
        <v>6</v>
      </c>
      <c r="F5267" s="3">
        <v>5</v>
      </c>
      <c r="G5267" s="2">
        <v>33</v>
      </c>
      <c r="H5267" s="3">
        <v>27</v>
      </c>
      <c r="I5267" s="69" t="str">
        <f>VLOOKUP(C5267,СПРАВОЧНИК!B:D,2,0)</f>
        <v>ЯПОНИЯ</v>
      </c>
      <c r="J5267" s="69" t="str">
        <f>VLOOKUP(C5267,СПРАВОЧНИК!B:D,3,0)</f>
        <v>ИНОМАРКИ</v>
      </c>
      <c r="K5267" s="69" t="str">
        <f>VLOOKUP(СВОД2023[[#This Row],[ФО]],СПРАВОЧНИК!H:P,2,0)</f>
        <v>Северо-Западный ФО</v>
      </c>
    </row>
    <row r="5268" spans="1:11" x14ac:dyDescent="0.2">
      <c r="A5268" t="s">
        <v>600</v>
      </c>
      <c r="B5268" t="s">
        <v>592</v>
      </c>
      <c r="C5268" s="1" t="s">
        <v>533</v>
      </c>
      <c r="D5268" s="1" t="s">
        <v>1002</v>
      </c>
      <c r="E5268" s="2">
        <v>21</v>
      </c>
      <c r="F5268" s="3">
        <v>13</v>
      </c>
      <c r="G5268" s="2">
        <v>93</v>
      </c>
      <c r="H5268" s="3">
        <v>48</v>
      </c>
      <c r="I5268" s="69" t="str">
        <f>VLOOKUP(C5268,СПРАВОЧНИК!B:D,2,0)</f>
        <v>ЯПОНИЯ</v>
      </c>
      <c r="J5268" s="69" t="str">
        <f>VLOOKUP(C5268,СПРАВОЧНИК!B:D,3,0)</f>
        <v>ИНОМАРКИ</v>
      </c>
      <c r="K5268" s="69" t="str">
        <f>VLOOKUP(СВОД2023[[#This Row],[ФО]],СПРАВОЧНИК!H:P,2,0)</f>
        <v>Северо-Западный ФО</v>
      </c>
    </row>
    <row r="5269" spans="1:11" x14ac:dyDescent="0.2">
      <c r="A5269" t="s">
        <v>600</v>
      </c>
      <c r="B5269" t="s">
        <v>592</v>
      </c>
      <c r="C5269" s="1" t="s">
        <v>533</v>
      </c>
      <c r="D5269" s="1" t="s">
        <v>1882</v>
      </c>
      <c r="E5269" s="2">
        <v>1</v>
      </c>
      <c r="F5269" s="3"/>
      <c r="G5269" s="2">
        <v>2</v>
      </c>
      <c r="H5269" s="3">
        <v>2</v>
      </c>
      <c r="I5269" s="69" t="str">
        <f>VLOOKUP(C5269,СПРАВОЧНИК!B:D,2,0)</f>
        <v>ЯПОНИЯ</v>
      </c>
      <c r="J5269" s="69" t="str">
        <f>VLOOKUP(C5269,СПРАВОЧНИК!B:D,3,0)</f>
        <v>ИНОМАРКИ</v>
      </c>
      <c r="K5269" s="69" t="str">
        <f>VLOOKUP(СВОД2023[[#This Row],[ФО]],СПРАВОЧНИК!H:P,2,0)</f>
        <v>Северо-Западный ФО</v>
      </c>
    </row>
    <row r="5270" spans="1:11" x14ac:dyDescent="0.2">
      <c r="A5270" t="s">
        <v>600</v>
      </c>
      <c r="B5270" t="s">
        <v>592</v>
      </c>
      <c r="C5270" s="1" t="s">
        <v>533</v>
      </c>
      <c r="D5270" s="1" t="s">
        <v>1883</v>
      </c>
      <c r="E5270" s="2"/>
      <c r="F5270" s="3">
        <v>1</v>
      </c>
      <c r="G5270" s="2">
        <v>3</v>
      </c>
      <c r="H5270" s="3">
        <v>3</v>
      </c>
      <c r="I5270" s="69" t="str">
        <f>VLOOKUP(C5270,СПРАВОЧНИК!B:D,2,0)</f>
        <v>ЯПОНИЯ</v>
      </c>
      <c r="J5270" s="69" t="str">
        <f>VLOOKUP(C5270,СПРАВОЧНИК!B:D,3,0)</f>
        <v>ИНОМАРКИ</v>
      </c>
      <c r="K5270" s="69" t="str">
        <f>VLOOKUP(СВОД2023[[#This Row],[ФО]],СПРАВОЧНИК!H:P,2,0)</f>
        <v>Северо-Западный ФО</v>
      </c>
    </row>
    <row r="5271" spans="1:11" x14ac:dyDescent="0.2">
      <c r="A5271" t="s">
        <v>600</v>
      </c>
      <c r="B5271" t="s">
        <v>592</v>
      </c>
      <c r="C5271" s="1" t="s">
        <v>533</v>
      </c>
      <c r="D5271" s="1" t="s">
        <v>1884</v>
      </c>
      <c r="E5271" s="2">
        <v>1</v>
      </c>
      <c r="F5271" s="3"/>
      <c r="G5271" s="2">
        <v>6</v>
      </c>
      <c r="H5271" s="3">
        <v>9</v>
      </c>
      <c r="I5271" s="69" t="str">
        <f>VLOOKUP(C5271,СПРАВОЧНИК!B:D,2,0)</f>
        <v>ЯПОНИЯ</v>
      </c>
      <c r="J5271" s="69" t="str">
        <f>VLOOKUP(C5271,СПРАВОЧНИК!B:D,3,0)</f>
        <v>ИНОМАРКИ</v>
      </c>
      <c r="K5271" s="69" t="str">
        <f>VLOOKUP(СВОД2023[[#This Row],[ФО]],СПРАВОЧНИК!H:P,2,0)</f>
        <v>Северо-Западный ФО</v>
      </c>
    </row>
    <row r="5272" spans="1:11" x14ac:dyDescent="0.2">
      <c r="A5272" t="s">
        <v>600</v>
      </c>
      <c r="B5272" t="s">
        <v>592</v>
      </c>
      <c r="C5272" s="1" t="s">
        <v>533</v>
      </c>
      <c r="D5272" s="1" t="s">
        <v>1885</v>
      </c>
      <c r="E5272" s="2">
        <v>3</v>
      </c>
      <c r="F5272" s="3">
        <v>2</v>
      </c>
      <c r="G5272" s="2">
        <v>10</v>
      </c>
      <c r="H5272" s="3">
        <v>10</v>
      </c>
      <c r="I5272" s="69" t="str">
        <f>VLOOKUP(C5272,СПРАВОЧНИК!B:D,2,0)</f>
        <v>ЯПОНИЯ</v>
      </c>
      <c r="J5272" s="69" t="str">
        <f>VLOOKUP(C5272,СПРАВОЧНИК!B:D,3,0)</f>
        <v>ИНОМАРКИ</v>
      </c>
      <c r="K5272" s="69" t="str">
        <f>VLOOKUP(СВОД2023[[#This Row],[ФО]],СПРАВОЧНИК!H:P,2,0)</f>
        <v>Северо-Западный ФО</v>
      </c>
    </row>
    <row r="5273" spans="1:11" x14ac:dyDescent="0.2">
      <c r="A5273" t="s">
        <v>600</v>
      </c>
      <c r="B5273" t="s">
        <v>592</v>
      </c>
      <c r="C5273" s="1" t="s">
        <v>533</v>
      </c>
      <c r="D5273" s="1" t="s">
        <v>1003</v>
      </c>
      <c r="E5273" s="2">
        <v>8</v>
      </c>
      <c r="F5273" s="3">
        <v>2</v>
      </c>
      <c r="G5273" s="2">
        <v>37</v>
      </c>
      <c r="H5273" s="3">
        <v>4</v>
      </c>
      <c r="I5273" s="69" t="str">
        <f>VLOOKUP(C5273,СПРАВОЧНИК!B:D,2,0)</f>
        <v>ЯПОНИЯ</v>
      </c>
      <c r="J5273" s="69" t="str">
        <f>VLOOKUP(C5273,СПРАВОЧНИК!B:D,3,0)</f>
        <v>ИНОМАРКИ</v>
      </c>
      <c r="K5273" s="69" t="str">
        <f>VLOOKUP(СВОД2023[[#This Row],[ФО]],СПРАВОЧНИК!H:P,2,0)</f>
        <v>Северо-Западный ФО</v>
      </c>
    </row>
    <row r="5274" spans="1:11" x14ac:dyDescent="0.2">
      <c r="A5274" t="s">
        <v>600</v>
      </c>
      <c r="B5274" t="s">
        <v>592</v>
      </c>
      <c r="C5274" s="1" t="s">
        <v>533</v>
      </c>
      <c r="D5274" s="1" t="s">
        <v>1886</v>
      </c>
      <c r="E5274" s="2">
        <v>5</v>
      </c>
      <c r="F5274" s="3">
        <v>4</v>
      </c>
      <c r="G5274" s="2">
        <v>24</v>
      </c>
      <c r="H5274" s="3">
        <v>14</v>
      </c>
      <c r="I5274" s="69" t="str">
        <f>VLOOKUP(C5274,СПРАВОЧНИК!B:D,2,0)</f>
        <v>ЯПОНИЯ</v>
      </c>
      <c r="J5274" s="69" t="str">
        <f>VLOOKUP(C5274,СПРАВОЧНИК!B:D,3,0)</f>
        <v>ИНОМАРКИ</v>
      </c>
      <c r="K5274" s="69" t="str">
        <f>VLOOKUP(СВОД2023[[#This Row],[ФО]],СПРАВОЧНИК!H:P,2,0)</f>
        <v>Северо-Западный ФО</v>
      </c>
    </row>
    <row r="5275" spans="1:11" x14ac:dyDescent="0.2">
      <c r="A5275" t="s">
        <v>600</v>
      </c>
      <c r="B5275" t="s">
        <v>592</v>
      </c>
      <c r="C5275" s="1" t="s">
        <v>533</v>
      </c>
      <c r="D5275" s="1" t="s">
        <v>539</v>
      </c>
      <c r="E5275" s="2">
        <v>2</v>
      </c>
      <c r="F5275" s="3">
        <v>1</v>
      </c>
      <c r="G5275" s="2">
        <v>6</v>
      </c>
      <c r="H5275" s="3">
        <v>8</v>
      </c>
      <c r="I5275" s="69" t="str">
        <f>VLOOKUP(C5275,СПРАВОЧНИК!B:D,2,0)</f>
        <v>ЯПОНИЯ</v>
      </c>
      <c r="J5275" s="69" t="str">
        <f>VLOOKUP(C5275,СПРАВОЧНИК!B:D,3,0)</f>
        <v>ИНОМАРКИ</v>
      </c>
      <c r="K5275" s="69" t="str">
        <f>VLOOKUP(СВОД2023[[#This Row],[ФО]],СПРАВОЧНИК!H:P,2,0)</f>
        <v>Северо-Западный ФО</v>
      </c>
    </row>
    <row r="5276" spans="1:11" x14ac:dyDescent="0.2">
      <c r="A5276" t="s">
        <v>600</v>
      </c>
      <c r="B5276" t="s">
        <v>592</v>
      </c>
      <c r="C5276" s="1" t="s">
        <v>533</v>
      </c>
      <c r="D5276" s="1" t="s">
        <v>540</v>
      </c>
      <c r="E5276" s="2">
        <v>20</v>
      </c>
      <c r="F5276" s="3">
        <v>13</v>
      </c>
      <c r="G5276" s="2">
        <v>110</v>
      </c>
      <c r="H5276" s="3">
        <v>81</v>
      </c>
      <c r="I5276" s="69" t="str">
        <f>VLOOKUP(C5276,СПРАВОЧНИК!B:D,2,0)</f>
        <v>ЯПОНИЯ</v>
      </c>
      <c r="J5276" s="69" t="str">
        <f>VLOOKUP(C5276,СПРАВОЧНИК!B:D,3,0)</f>
        <v>ИНОМАРКИ</v>
      </c>
      <c r="K5276" s="69" t="str">
        <f>VLOOKUP(СВОД2023[[#This Row],[ФО]],СПРАВОЧНИК!H:P,2,0)</f>
        <v>Северо-Западный ФО</v>
      </c>
    </row>
    <row r="5277" spans="1:11" x14ac:dyDescent="0.2">
      <c r="A5277" t="s">
        <v>600</v>
      </c>
      <c r="B5277" t="s">
        <v>592</v>
      </c>
      <c r="C5277" s="1" t="s">
        <v>533</v>
      </c>
      <c r="D5277" s="1" t="s">
        <v>1887</v>
      </c>
      <c r="E5277" s="2">
        <v>2</v>
      </c>
      <c r="F5277" s="3"/>
      <c r="G5277" s="2">
        <v>12</v>
      </c>
      <c r="H5277" s="3">
        <v>5</v>
      </c>
      <c r="I5277" s="69" t="str">
        <f>VLOOKUP(C5277,СПРАВОЧНИК!B:D,2,0)</f>
        <v>ЯПОНИЯ</v>
      </c>
      <c r="J5277" s="69" t="str">
        <f>VLOOKUP(C5277,СПРАВОЧНИК!B:D,3,0)</f>
        <v>ИНОМАРКИ</v>
      </c>
      <c r="K5277" s="69" t="str">
        <f>VLOOKUP(СВОД2023[[#This Row],[ФО]],СПРАВОЧНИК!H:P,2,0)</f>
        <v>Северо-Западный ФО</v>
      </c>
    </row>
    <row r="5278" spans="1:11" x14ac:dyDescent="0.2">
      <c r="A5278" t="s">
        <v>600</v>
      </c>
      <c r="B5278" t="s">
        <v>592</v>
      </c>
      <c r="C5278" s="1" t="s">
        <v>533</v>
      </c>
      <c r="D5278" s="1" t="s">
        <v>1888</v>
      </c>
      <c r="E5278" s="2">
        <v>2</v>
      </c>
      <c r="F5278" s="3">
        <v>1</v>
      </c>
      <c r="G5278" s="2">
        <v>5</v>
      </c>
      <c r="H5278" s="3">
        <v>3</v>
      </c>
      <c r="I5278" s="69" t="str">
        <f>VLOOKUP(C5278,СПРАВОЧНИК!B:D,2,0)</f>
        <v>ЯПОНИЯ</v>
      </c>
      <c r="J5278" s="69" t="str">
        <f>VLOOKUP(C5278,СПРАВОЧНИК!B:D,3,0)</f>
        <v>ИНОМАРКИ</v>
      </c>
      <c r="K5278" s="69" t="str">
        <f>VLOOKUP(СВОД2023[[#This Row],[ФО]],СПРАВОЧНИК!H:P,2,0)</f>
        <v>Северо-Западный ФО</v>
      </c>
    </row>
    <row r="5279" spans="1:11" x14ac:dyDescent="0.2">
      <c r="A5279" t="s">
        <v>600</v>
      </c>
      <c r="B5279" t="s">
        <v>592</v>
      </c>
      <c r="C5279" s="1" t="s">
        <v>533</v>
      </c>
      <c r="D5279" s="1" t="s">
        <v>541</v>
      </c>
      <c r="E5279" s="2"/>
      <c r="F5279" s="3"/>
      <c r="G5279" s="2">
        <v>3</v>
      </c>
      <c r="H5279" s="3">
        <v>1</v>
      </c>
      <c r="I5279" s="69" t="str">
        <f>VLOOKUP(C5279,СПРАВОЧНИК!B:D,2,0)</f>
        <v>ЯПОНИЯ</v>
      </c>
      <c r="J5279" s="69" t="str">
        <f>VLOOKUP(C5279,СПРАВОЧНИК!B:D,3,0)</f>
        <v>ИНОМАРКИ</v>
      </c>
      <c r="K5279" s="69" t="str">
        <f>VLOOKUP(СВОД2023[[#This Row],[ФО]],СПРАВОЧНИК!H:P,2,0)</f>
        <v>Северо-Западный ФО</v>
      </c>
    </row>
    <row r="5280" spans="1:11" x14ac:dyDescent="0.2">
      <c r="A5280" t="s">
        <v>600</v>
      </c>
      <c r="B5280" t="s">
        <v>592</v>
      </c>
      <c r="C5280" s="1" t="s">
        <v>533</v>
      </c>
      <c r="D5280" s="1" t="s">
        <v>542</v>
      </c>
      <c r="E5280" s="2">
        <v>2</v>
      </c>
      <c r="F5280" s="3">
        <v>1</v>
      </c>
      <c r="G5280" s="2">
        <v>10</v>
      </c>
      <c r="H5280" s="3">
        <v>3</v>
      </c>
      <c r="I5280" s="69" t="str">
        <f>VLOOKUP(C5280,СПРАВОЧНИК!B:D,2,0)</f>
        <v>ЯПОНИЯ</v>
      </c>
      <c r="J5280" s="69" t="str">
        <f>VLOOKUP(C5280,СПРАВОЧНИК!B:D,3,0)</f>
        <v>ИНОМАРКИ</v>
      </c>
      <c r="K5280" s="69" t="str">
        <f>VLOOKUP(СВОД2023[[#This Row],[ФО]],СПРАВОЧНИК!H:P,2,0)</f>
        <v>Северо-Западный ФО</v>
      </c>
    </row>
    <row r="5281" spans="1:11" x14ac:dyDescent="0.2">
      <c r="A5281" t="s">
        <v>600</v>
      </c>
      <c r="B5281" t="s">
        <v>592</v>
      </c>
      <c r="C5281" s="1" t="s">
        <v>533</v>
      </c>
      <c r="D5281" s="1" t="s">
        <v>543</v>
      </c>
      <c r="E5281" s="2">
        <v>1</v>
      </c>
      <c r="F5281" s="3">
        <v>6</v>
      </c>
      <c r="G5281" s="2">
        <v>56</v>
      </c>
      <c r="H5281" s="3">
        <v>28</v>
      </c>
      <c r="I5281" s="69" t="str">
        <f>VLOOKUP(C5281,СПРАВОЧНИК!B:D,2,0)</f>
        <v>ЯПОНИЯ</v>
      </c>
      <c r="J5281" s="69" t="str">
        <f>VLOOKUP(C5281,СПРАВОЧНИК!B:D,3,0)</f>
        <v>ИНОМАРКИ</v>
      </c>
      <c r="K5281" s="69" t="str">
        <f>VLOOKUP(СВОД2023[[#This Row],[ФО]],СПРАВОЧНИК!H:P,2,0)</f>
        <v>Северо-Западный ФО</v>
      </c>
    </row>
    <row r="5282" spans="1:11" x14ac:dyDescent="0.2">
      <c r="A5282" t="s">
        <v>600</v>
      </c>
      <c r="B5282" t="s">
        <v>592</v>
      </c>
      <c r="C5282" s="1" t="s">
        <v>533</v>
      </c>
      <c r="D5282" s="1" t="s">
        <v>544</v>
      </c>
      <c r="E5282" s="2">
        <v>52</v>
      </c>
      <c r="F5282" s="3">
        <v>40</v>
      </c>
      <c r="G5282" s="2">
        <v>240</v>
      </c>
      <c r="H5282" s="3">
        <v>219</v>
      </c>
      <c r="I5282" s="69" t="str">
        <f>VLOOKUP(C5282,СПРАВОЧНИК!B:D,2,0)</f>
        <v>ЯПОНИЯ</v>
      </c>
      <c r="J5282" s="69" t="str">
        <f>VLOOKUP(C5282,СПРАВОЧНИК!B:D,3,0)</f>
        <v>ИНОМАРКИ</v>
      </c>
      <c r="K5282" s="69" t="str">
        <f>VLOOKUP(СВОД2023[[#This Row],[ФО]],СПРАВОЧНИК!H:P,2,0)</f>
        <v>Северо-Западный ФО</v>
      </c>
    </row>
    <row r="5283" spans="1:11" x14ac:dyDescent="0.2">
      <c r="A5283" t="s">
        <v>600</v>
      </c>
      <c r="B5283" t="s">
        <v>592</v>
      </c>
      <c r="C5283" s="1" t="s">
        <v>533</v>
      </c>
      <c r="D5283" s="1" t="s">
        <v>1889</v>
      </c>
      <c r="E5283" s="2">
        <v>3</v>
      </c>
      <c r="F5283" s="3">
        <v>4</v>
      </c>
      <c r="G5283" s="2">
        <v>18</v>
      </c>
      <c r="H5283" s="3">
        <v>15</v>
      </c>
      <c r="I5283" s="69" t="str">
        <f>VLOOKUP(C5283,СПРАВОЧНИК!B:D,2,0)</f>
        <v>ЯПОНИЯ</v>
      </c>
      <c r="J5283" s="69" t="str">
        <f>VLOOKUP(C5283,СПРАВОЧНИК!B:D,3,0)</f>
        <v>ИНОМАРКИ</v>
      </c>
      <c r="K5283" s="69" t="str">
        <f>VLOOKUP(СВОД2023[[#This Row],[ФО]],СПРАВОЧНИК!H:P,2,0)</f>
        <v>Северо-Западный ФО</v>
      </c>
    </row>
    <row r="5284" spans="1:11" x14ac:dyDescent="0.2">
      <c r="A5284" t="s">
        <v>600</v>
      </c>
      <c r="B5284" t="s">
        <v>592</v>
      </c>
      <c r="C5284" s="1" t="s">
        <v>533</v>
      </c>
      <c r="D5284" s="1" t="s">
        <v>1890</v>
      </c>
      <c r="E5284" s="2">
        <v>2</v>
      </c>
      <c r="F5284" s="3">
        <v>1</v>
      </c>
      <c r="G5284" s="2">
        <v>4</v>
      </c>
      <c r="H5284" s="3">
        <v>6</v>
      </c>
      <c r="I5284" s="69" t="str">
        <f>VLOOKUP(C5284,СПРАВОЧНИК!B:D,2,0)</f>
        <v>ЯПОНИЯ</v>
      </c>
      <c r="J5284" s="69" t="str">
        <f>VLOOKUP(C5284,СПРАВОЧНИК!B:D,3,0)</f>
        <v>ИНОМАРКИ</v>
      </c>
      <c r="K5284" s="69" t="str">
        <f>VLOOKUP(СВОД2023[[#This Row],[ФО]],СПРАВОЧНИК!H:P,2,0)</f>
        <v>Северо-Западный ФО</v>
      </c>
    </row>
    <row r="5285" spans="1:11" x14ac:dyDescent="0.2">
      <c r="A5285" t="s">
        <v>600</v>
      </c>
      <c r="B5285" t="s">
        <v>592</v>
      </c>
      <c r="C5285" s="1" t="s">
        <v>533</v>
      </c>
      <c r="D5285" s="1" t="s">
        <v>1891</v>
      </c>
      <c r="E5285" s="2">
        <v>5</v>
      </c>
      <c r="F5285" s="3">
        <v>3</v>
      </c>
      <c r="G5285" s="2">
        <v>21</v>
      </c>
      <c r="H5285" s="3">
        <v>14</v>
      </c>
      <c r="I5285" s="69" t="str">
        <f>VLOOKUP(C5285,СПРАВОЧНИК!B:D,2,0)</f>
        <v>ЯПОНИЯ</v>
      </c>
      <c r="J5285" s="69" t="str">
        <f>VLOOKUP(C5285,СПРАВОЧНИК!B:D,3,0)</f>
        <v>ИНОМАРКИ</v>
      </c>
      <c r="K5285" s="69" t="str">
        <f>VLOOKUP(СВОД2023[[#This Row],[ФО]],СПРАВОЧНИК!H:P,2,0)</f>
        <v>Северо-Западный ФО</v>
      </c>
    </row>
    <row r="5286" spans="1:11" x14ac:dyDescent="0.2">
      <c r="A5286" t="s">
        <v>600</v>
      </c>
      <c r="B5286" t="s">
        <v>592</v>
      </c>
      <c r="C5286" s="1" t="s">
        <v>533</v>
      </c>
      <c r="D5286" s="1" t="s">
        <v>1892</v>
      </c>
      <c r="E5286" s="2">
        <v>1</v>
      </c>
      <c r="F5286" s="3">
        <v>2</v>
      </c>
      <c r="G5286" s="2">
        <v>8</v>
      </c>
      <c r="H5286" s="3">
        <v>8</v>
      </c>
      <c r="I5286" s="69" t="str">
        <f>VLOOKUP(C5286,СПРАВОЧНИК!B:D,2,0)</f>
        <v>ЯПОНИЯ</v>
      </c>
      <c r="J5286" s="69" t="str">
        <f>VLOOKUP(C5286,СПРАВОЧНИК!B:D,3,0)</f>
        <v>ИНОМАРКИ</v>
      </c>
      <c r="K5286" s="69" t="str">
        <f>VLOOKUP(СВОД2023[[#This Row],[ФО]],СПРАВОЧНИК!H:P,2,0)</f>
        <v>Северо-Западный ФО</v>
      </c>
    </row>
    <row r="5287" spans="1:11" x14ac:dyDescent="0.2">
      <c r="A5287" t="s">
        <v>600</v>
      </c>
      <c r="B5287" t="s">
        <v>592</v>
      </c>
      <c r="C5287" s="1" t="s">
        <v>533</v>
      </c>
      <c r="D5287" s="1" t="s">
        <v>1893</v>
      </c>
      <c r="E5287" s="2"/>
      <c r="F5287" s="3"/>
      <c r="G5287" s="2">
        <v>1</v>
      </c>
      <c r="H5287" s="3">
        <v>2</v>
      </c>
      <c r="I5287" s="69" t="str">
        <f>VLOOKUP(C5287,СПРАВОЧНИК!B:D,2,0)</f>
        <v>ЯПОНИЯ</v>
      </c>
      <c r="J5287" s="69" t="str">
        <f>VLOOKUP(C5287,СПРАВОЧНИК!B:D,3,0)</f>
        <v>ИНОМАРКИ</v>
      </c>
      <c r="K5287" s="69" t="str">
        <f>VLOOKUP(СВОД2023[[#This Row],[ФО]],СПРАВОЧНИК!H:P,2,0)</f>
        <v>Северо-Западный ФО</v>
      </c>
    </row>
    <row r="5288" spans="1:11" x14ac:dyDescent="0.2">
      <c r="A5288" t="s">
        <v>600</v>
      </c>
      <c r="B5288" t="s">
        <v>592</v>
      </c>
      <c r="C5288" s="1" t="s">
        <v>533</v>
      </c>
      <c r="D5288" s="1" t="s">
        <v>545</v>
      </c>
      <c r="E5288" s="2">
        <v>15</v>
      </c>
      <c r="F5288" s="3">
        <v>1</v>
      </c>
      <c r="G5288" s="2">
        <v>99</v>
      </c>
      <c r="H5288" s="3">
        <v>2</v>
      </c>
      <c r="I5288" s="69" t="str">
        <f>VLOOKUP(C5288,СПРАВОЧНИК!B:D,2,0)</f>
        <v>ЯПОНИЯ</v>
      </c>
      <c r="J5288" s="69" t="str">
        <f>VLOOKUP(C5288,СПРАВОЧНИК!B:D,3,0)</f>
        <v>ИНОМАРКИ</v>
      </c>
      <c r="K5288" s="69" t="str">
        <f>VLOOKUP(СВОД2023[[#This Row],[ФО]],СПРАВОЧНИК!H:P,2,0)</f>
        <v>Северо-Западный ФО</v>
      </c>
    </row>
    <row r="5289" spans="1:11" x14ac:dyDescent="0.2">
      <c r="A5289" t="s">
        <v>600</v>
      </c>
      <c r="B5289" t="s">
        <v>592</v>
      </c>
      <c r="C5289" s="1" t="s">
        <v>533</v>
      </c>
      <c r="D5289" s="1" t="s">
        <v>546</v>
      </c>
      <c r="E5289" s="2">
        <v>243</v>
      </c>
      <c r="F5289" s="3">
        <v>200</v>
      </c>
      <c r="G5289" s="2">
        <v>1394</v>
      </c>
      <c r="H5289" s="3">
        <v>1088</v>
      </c>
      <c r="I5289" s="69" t="str">
        <f>VLOOKUP(C5289,СПРАВОЧНИК!B:D,2,0)</f>
        <v>ЯПОНИЯ</v>
      </c>
      <c r="J5289" s="69" t="str">
        <f>VLOOKUP(C5289,СПРАВОЧНИК!B:D,3,0)</f>
        <v>ИНОМАРКИ</v>
      </c>
      <c r="K5289" s="69" t="str">
        <f>VLOOKUP(СВОД2023[[#This Row],[ФО]],СПРАВОЧНИК!H:P,2,0)</f>
        <v>Северо-Западный ФО</v>
      </c>
    </row>
    <row r="5290" spans="1:11" x14ac:dyDescent="0.2">
      <c r="A5290" t="s">
        <v>600</v>
      </c>
      <c r="B5290" t="s">
        <v>592</v>
      </c>
      <c r="C5290" s="1" t="s">
        <v>533</v>
      </c>
      <c r="D5290" s="1" t="s">
        <v>547</v>
      </c>
      <c r="E5290" s="2">
        <v>132</v>
      </c>
      <c r="F5290" s="3">
        <v>134</v>
      </c>
      <c r="G5290" s="2">
        <v>845</v>
      </c>
      <c r="H5290" s="3">
        <v>745</v>
      </c>
      <c r="I5290" s="69" t="str">
        <f>VLOOKUP(C5290,СПРАВОЧНИК!B:D,2,0)</f>
        <v>ЯПОНИЯ</v>
      </c>
      <c r="J5290" s="69" t="str">
        <f>VLOOKUP(C5290,СПРАВОЧНИК!B:D,3,0)</f>
        <v>ИНОМАРКИ</v>
      </c>
      <c r="K5290" s="69" t="str">
        <f>VLOOKUP(СВОД2023[[#This Row],[ФО]],СПРАВОЧНИК!H:P,2,0)</f>
        <v>Северо-Западный ФО</v>
      </c>
    </row>
    <row r="5291" spans="1:11" x14ac:dyDescent="0.2">
      <c r="A5291" t="s">
        <v>600</v>
      </c>
      <c r="B5291" t="s">
        <v>592</v>
      </c>
      <c r="C5291" s="1" t="s">
        <v>533</v>
      </c>
      <c r="D5291" s="1" t="s">
        <v>548</v>
      </c>
      <c r="E5291" s="2"/>
      <c r="F5291" s="3"/>
      <c r="G5291" s="2">
        <v>3</v>
      </c>
      <c r="H5291" s="3"/>
      <c r="I5291" s="69" t="str">
        <f>VLOOKUP(C5291,СПРАВОЧНИК!B:D,2,0)</f>
        <v>ЯПОНИЯ</v>
      </c>
      <c r="J5291" s="69" t="str">
        <f>VLOOKUP(C5291,СПРАВОЧНИК!B:D,3,0)</f>
        <v>ИНОМАРКИ</v>
      </c>
      <c r="K5291" s="69" t="str">
        <f>VLOOKUP(СВОД2023[[#This Row],[ФО]],СПРАВОЧНИК!H:P,2,0)</f>
        <v>Северо-Западный ФО</v>
      </c>
    </row>
    <row r="5292" spans="1:11" x14ac:dyDescent="0.2">
      <c r="A5292" t="s">
        <v>600</v>
      </c>
      <c r="B5292" t="s">
        <v>592</v>
      </c>
      <c r="C5292" s="1" t="s">
        <v>533</v>
      </c>
      <c r="D5292" s="1" t="s">
        <v>1894</v>
      </c>
      <c r="E5292" s="2">
        <v>31</v>
      </c>
      <c r="F5292" s="3">
        <v>21</v>
      </c>
      <c r="G5292" s="2">
        <v>163</v>
      </c>
      <c r="H5292" s="3">
        <v>133</v>
      </c>
      <c r="I5292" s="69" t="str">
        <f>VLOOKUP(C5292,СПРАВОЧНИК!B:D,2,0)</f>
        <v>ЯПОНИЯ</v>
      </c>
      <c r="J5292" s="69" t="str">
        <f>VLOOKUP(C5292,СПРАВОЧНИК!B:D,3,0)</f>
        <v>ИНОМАРКИ</v>
      </c>
      <c r="K5292" s="69" t="str">
        <f>VLOOKUP(СВОД2023[[#This Row],[ФО]],СПРАВОЧНИК!H:P,2,0)</f>
        <v>Северо-Западный ФО</v>
      </c>
    </row>
    <row r="5293" spans="1:11" x14ac:dyDescent="0.2">
      <c r="A5293" t="s">
        <v>600</v>
      </c>
      <c r="B5293" t="s">
        <v>592</v>
      </c>
      <c r="C5293" s="1" t="s">
        <v>533</v>
      </c>
      <c r="D5293" s="1" t="s">
        <v>1895</v>
      </c>
      <c r="E5293" s="2">
        <v>3</v>
      </c>
      <c r="F5293" s="3"/>
      <c r="G5293" s="2">
        <v>18</v>
      </c>
      <c r="H5293" s="3">
        <v>4</v>
      </c>
      <c r="I5293" s="69" t="str">
        <f>VLOOKUP(C5293,СПРАВОЧНИК!B:D,2,0)</f>
        <v>ЯПОНИЯ</v>
      </c>
      <c r="J5293" s="69" t="str">
        <f>VLOOKUP(C5293,СПРАВОЧНИК!B:D,3,0)</f>
        <v>ИНОМАРКИ</v>
      </c>
      <c r="K5293" s="69" t="str">
        <f>VLOOKUP(СВОД2023[[#This Row],[ФО]],СПРАВОЧНИК!H:P,2,0)</f>
        <v>Северо-Западный ФО</v>
      </c>
    </row>
    <row r="5294" spans="1:11" x14ac:dyDescent="0.2">
      <c r="A5294" t="s">
        <v>600</v>
      </c>
      <c r="B5294" t="s">
        <v>592</v>
      </c>
      <c r="C5294" s="1" t="s">
        <v>533</v>
      </c>
      <c r="D5294" s="1" t="s">
        <v>1897</v>
      </c>
      <c r="E5294" s="2"/>
      <c r="F5294" s="3"/>
      <c r="G5294" s="2">
        <v>1</v>
      </c>
      <c r="H5294" s="3"/>
      <c r="I5294" s="69" t="str">
        <f>VLOOKUP(C5294,СПРАВОЧНИК!B:D,2,0)</f>
        <v>ЯПОНИЯ</v>
      </c>
      <c r="J5294" s="69" t="str">
        <f>VLOOKUP(C5294,СПРАВОЧНИК!B:D,3,0)</f>
        <v>ИНОМАРКИ</v>
      </c>
      <c r="K5294" s="69" t="str">
        <f>VLOOKUP(СВОД2023[[#This Row],[ФО]],СПРАВОЧНИК!H:P,2,0)</f>
        <v>Северо-Западный ФО</v>
      </c>
    </row>
    <row r="5295" spans="1:11" x14ac:dyDescent="0.2">
      <c r="A5295" t="s">
        <v>600</v>
      </c>
      <c r="B5295" t="s">
        <v>592</v>
      </c>
      <c r="C5295" s="1" t="s">
        <v>533</v>
      </c>
      <c r="D5295" s="1" t="s">
        <v>1898</v>
      </c>
      <c r="E5295" s="2"/>
      <c r="F5295" s="3"/>
      <c r="G5295" s="2">
        <v>2</v>
      </c>
      <c r="H5295" s="3">
        <v>1</v>
      </c>
      <c r="I5295" s="69" t="str">
        <f>VLOOKUP(C5295,СПРАВОЧНИК!B:D,2,0)</f>
        <v>ЯПОНИЯ</v>
      </c>
      <c r="J5295" s="69" t="str">
        <f>VLOOKUP(C5295,СПРАВОЧНИК!B:D,3,0)</f>
        <v>ИНОМАРКИ</v>
      </c>
      <c r="K5295" s="69" t="str">
        <f>VLOOKUP(СВОД2023[[#This Row],[ФО]],СПРАВОЧНИК!H:P,2,0)</f>
        <v>Северо-Западный ФО</v>
      </c>
    </row>
    <row r="5296" spans="1:11" x14ac:dyDescent="0.2">
      <c r="A5296" t="s">
        <v>600</v>
      </c>
      <c r="B5296" t="s">
        <v>592</v>
      </c>
      <c r="C5296" s="1" t="s">
        <v>533</v>
      </c>
      <c r="D5296" s="1" t="s">
        <v>1899</v>
      </c>
      <c r="E5296" s="2"/>
      <c r="F5296" s="3"/>
      <c r="G5296" s="2">
        <v>2</v>
      </c>
      <c r="H5296" s="3"/>
      <c r="I5296" s="69" t="str">
        <f>VLOOKUP(C5296,СПРАВОЧНИК!B:D,2,0)</f>
        <v>ЯПОНИЯ</v>
      </c>
      <c r="J5296" s="69" t="str">
        <f>VLOOKUP(C5296,СПРАВОЧНИК!B:D,3,0)</f>
        <v>ИНОМАРКИ</v>
      </c>
      <c r="K5296" s="69" t="str">
        <f>VLOOKUP(СВОД2023[[#This Row],[ФО]],СПРАВОЧНИК!H:P,2,0)</f>
        <v>Северо-Западный ФО</v>
      </c>
    </row>
    <row r="5297" spans="1:11" x14ac:dyDescent="0.2">
      <c r="A5297" t="s">
        <v>600</v>
      </c>
      <c r="B5297" t="s">
        <v>592</v>
      </c>
      <c r="C5297" s="1" t="s">
        <v>533</v>
      </c>
      <c r="D5297" s="1" t="s">
        <v>1005</v>
      </c>
      <c r="E5297" s="2">
        <v>11</v>
      </c>
      <c r="F5297" s="3">
        <v>3</v>
      </c>
      <c r="G5297" s="2">
        <v>60</v>
      </c>
      <c r="H5297" s="3">
        <v>20</v>
      </c>
      <c r="I5297" s="69" t="str">
        <f>VLOOKUP(C5297,СПРАВОЧНИК!B:D,2,0)</f>
        <v>ЯПОНИЯ</v>
      </c>
      <c r="J5297" s="69" t="str">
        <f>VLOOKUP(C5297,СПРАВОЧНИК!B:D,3,0)</f>
        <v>ИНОМАРКИ</v>
      </c>
      <c r="K5297" s="69" t="str">
        <f>VLOOKUP(СВОД2023[[#This Row],[ФО]],СПРАВОЧНИК!H:P,2,0)</f>
        <v>Северо-Западный ФО</v>
      </c>
    </row>
    <row r="5298" spans="1:11" x14ac:dyDescent="0.2">
      <c r="A5298" t="s">
        <v>600</v>
      </c>
      <c r="B5298" t="s">
        <v>592</v>
      </c>
      <c r="C5298" s="1" t="s">
        <v>533</v>
      </c>
      <c r="D5298" s="1" t="s">
        <v>1900</v>
      </c>
      <c r="E5298" s="2"/>
      <c r="F5298" s="3"/>
      <c r="G5298" s="2">
        <v>3</v>
      </c>
      <c r="H5298" s="3">
        <v>2</v>
      </c>
      <c r="I5298" s="69" t="str">
        <f>VLOOKUP(C5298,СПРАВОЧНИК!B:D,2,0)</f>
        <v>ЯПОНИЯ</v>
      </c>
      <c r="J5298" s="69" t="str">
        <f>VLOOKUP(C5298,СПРАВОЧНИК!B:D,3,0)</f>
        <v>ИНОМАРКИ</v>
      </c>
      <c r="K5298" s="69" t="str">
        <f>VLOOKUP(СВОД2023[[#This Row],[ФО]],СПРАВОЧНИК!H:P,2,0)</f>
        <v>Северо-Западный ФО</v>
      </c>
    </row>
    <row r="5299" spans="1:11" x14ac:dyDescent="0.2">
      <c r="A5299" t="s">
        <v>600</v>
      </c>
      <c r="B5299" t="s">
        <v>592</v>
      </c>
      <c r="C5299" s="1" t="s">
        <v>533</v>
      </c>
      <c r="D5299" s="1" t="s">
        <v>2347</v>
      </c>
      <c r="E5299" s="2"/>
      <c r="F5299" s="3"/>
      <c r="G5299" s="2">
        <v>3</v>
      </c>
      <c r="H5299" s="3">
        <v>3</v>
      </c>
      <c r="I5299" s="69" t="str">
        <f>VLOOKUP(C5299,СПРАВОЧНИК!B:D,2,0)</f>
        <v>ЯПОНИЯ</v>
      </c>
      <c r="J5299" s="69" t="str">
        <f>VLOOKUP(C5299,СПРАВОЧНИК!B:D,3,0)</f>
        <v>ИНОМАРКИ</v>
      </c>
      <c r="K5299" s="69" t="str">
        <f>VLOOKUP(СВОД2023[[#This Row],[ФО]],СПРАВОЧНИК!H:P,2,0)</f>
        <v>Северо-Западный ФО</v>
      </c>
    </row>
    <row r="5300" spans="1:11" x14ac:dyDescent="0.2">
      <c r="A5300" t="s">
        <v>600</v>
      </c>
      <c r="B5300" t="s">
        <v>592</v>
      </c>
      <c r="C5300" s="1" t="s">
        <v>533</v>
      </c>
      <c r="D5300" s="1" t="s">
        <v>549</v>
      </c>
      <c r="E5300" s="2">
        <v>14</v>
      </c>
      <c r="F5300" s="3">
        <v>3</v>
      </c>
      <c r="G5300" s="2">
        <v>45</v>
      </c>
      <c r="H5300" s="3">
        <v>24</v>
      </c>
      <c r="I5300" s="69" t="str">
        <f>VLOOKUP(C5300,СПРАВОЧНИК!B:D,2,0)</f>
        <v>ЯПОНИЯ</v>
      </c>
      <c r="J5300" s="69" t="str">
        <f>VLOOKUP(C5300,СПРАВОЧНИК!B:D,3,0)</f>
        <v>ИНОМАРКИ</v>
      </c>
      <c r="K5300" s="69" t="str">
        <f>VLOOKUP(СВОД2023[[#This Row],[ФО]],СПРАВОЧНИК!H:P,2,0)</f>
        <v>Северо-Западный ФО</v>
      </c>
    </row>
    <row r="5301" spans="1:11" x14ac:dyDescent="0.2">
      <c r="A5301" t="s">
        <v>600</v>
      </c>
      <c r="B5301" t="s">
        <v>592</v>
      </c>
      <c r="C5301" s="1" t="s">
        <v>533</v>
      </c>
      <c r="D5301" s="1" t="s">
        <v>1901</v>
      </c>
      <c r="E5301" s="2">
        <v>1</v>
      </c>
      <c r="F5301" s="3">
        <v>2</v>
      </c>
      <c r="G5301" s="2">
        <v>12</v>
      </c>
      <c r="H5301" s="3">
        <v>12</v>
      </c>
      <c r="I5301" s="69" t="str">
        <f>VLOOKUP(C5301,СПРАВОЧНИК!B:D,2,0)</f>
        <v>ЯПОНИЯ</v>
      </c>
      <c r="J5301" s="69" t="str">
        <f>VLOOKUP(C5301,СПРАВОЧНИК!B:D,3,0)</f>
        <v>ИНОМАРКИ</v>
      </c>
      <c r="K5301" s="69" t="str">
        <f>VLOOKUP(СВОД2023[[#This Row],[ФО]],СПРАВОЧНИК!H:P,2,0)</f>
        <v>Северо-Западный ФО</v>
      </c>
    </row>
    <row r="5302" spans="1:11" x14ac:dyDescent="0.2">
      <c r="A5302" t="s">
        <v>600</v>
      </c>
      <c r="B5302" t="s">
        <v>592</v>
      </c>
      <c r="C5302" s="1" t="s">
        <v>533</v>
      </c>
      <c r="D5302" s="1" t="s">
        <v>1006</v>
      </c>
      <c r="E5302" s="2"/>
      <c r="F5302" s="3"/>
      <c r="G5302" s="2">
        <v>2</v>
      </c>
      <c r="H5302" s="3">
        <v>2</v>
      </c>
      <c r="I5302" s="69" t="str">
        <f>VLOOKUP(C5302,СПРАВОЧНИК!B:D,2,0)</f>
        <v>ЯПОНИЯ</v>
      </c>
      <c r="J5302" s="69" t="str">
        <f>VLOOKUP(C5302,СПРАВОЧНИК!B:D,3,0)</f>
        <v>ИНОМАРКИ</v>
      </c>
      <c r="K5302" s="69" t="str">
        <f>VLOOKUP(СВОД2023[[#This Row],[ФО]],СПРАВОЧНИК!H:P,2,0)</f>
        <v>Северо-Западный ФО</v>
      </c>
    </row>
    <row r="5303" spans="1:11" x14ac:dyDescent="0.2">
      <c r="A5303" t="s">
        <v>600</v>
      </c>
      <c r="B5303" t="s">
        <v>592</v>
      </c>
      <c r="C5303" s="1" t="s">
        <v>533</v>
      </c>
      <c r="D5303" s="1" t="s">
        <v>1902</v>
      </c>
      <c r="E5303" s="2"/>
      <c r="F5303" s="3"/>
      <c r="G5303" s="2">
        <v>5</v>
      </c>
      <c r="H5303" s="3">
        <v>6</v>
      </c>
      <c r="I5303" s="69" t="str">
        <f>VLOOKUP(C5303,СПРАВОЧНИК!B:D,2,0)</f>
        <v>ЯПОНИЯ</v>
      </c>
      <c r="J5303" s="69" t="str">
        <f>VLOOKUP(C5303,СПРАВОЧНИК!B:D,3,0)</f>
        <v>ИНОМАРКИ</v>
      </c>
      <c r="K5303" s="69" t="str">
        <f>VLOOKUP(СВОД2023[[#This Row],[ФО]],СПРАВОЧНИК!H:P,2,0)</f>
        <v>Северо-Западный ФО</v>
      </c>
    </row>
    <row r="5304" spans="1:11" x14ac:dyDescent="0.2">
      <c r="A5304" t="s">
        <v>600</v>
      </c>
      <c r="B5304" t="s">
        <v>592</v>
      </c>
      <c r="C5304" s="1" t="s">
        <v>533</v>
      </c>
      <c r="D5304" s="1" t="s">
        <v>1903</v>
      </c>
      <c r="E5304" s="2"/>
      <c r="F5304" s="3">
        <v>1</v>
      </c>
      <c r="G5304" s="2">
        <v>2</v>
      </c>
      <c r="H5304" s="3">
        <v>3</v>
      </c>
      <c r="I5304" s="69" t="str">
        <f>VLOOKUP(C5304,СПРАВОЧНИК!B:D,2,0)</f>
        <v>ЯПОНИЯ</v>
      </c>
      <c r="J5304" s="69" t="str">
        <f>VLOOKUP(C5304,СПРАВОЧНИК!B:D,3,0)</f>
        <v>ИНОМАРКИ</v>
      </c>
      <c r="K5304" s="69" t="str">
        <f>VLOOKUP(СВОД2023[[#This Row],[ФО]],СПРАВОЧНИК!H:P,2,0)</f>
        <v>Северо-Западный ФО</v>
      </c>
    </row>
    <row r="5305" spans="1:11" x14ac:dyDescent="0.2">
      <c r="A5305" t="s">
        <v>600</v>
      </c>
      <c r="B5305" t="s">
        <v>592</v>
      </c>
      <c r="C5305" s="1" t="s">
        <v>533</v>
      </c>
      <c r="D5305" s="1" t="s">
        <v>1007</v>
      </c>
      <c r="E5305" s="2">
        <v>2</v>
      </c>
      <c r="F5305" s="3">
        <v>1</v>
      </c>
      <c r="G5305" s="2">
        <v>12</v>
      </c>
      <c r="H5305" s="3">
        <v>4</v>
      </c>
      <c r="I5305" s="69" t="str">
        <f>VLOOKUP(C5305,СПРАВОЧНИК!B:D,2,0)</f>
        <v>ЯПОНИЯ</v>
      </c>
      <c r="J5305" s="69" t="str">
        <f>VLOOKUP(C5305,СПРАВОЧНИК!B:D,3,0)</f>
        <v>ИНОМАРКИ</v>
      </c>
      <c r="K5305" s="69" t="str">
        <f>VLOOKUP(СВОД2023[[#This Row],[ФО]],СПРАВОЧНИК!H:P,2,0)</f>
        <v>Северо-Западный ФО</v>
      </c>
    </row>
    <row r="5306" spans="1:11" x14ac:dyDescent="0.2">
      <c r="A5306" t="s">
        <v>600</v>
      </c>
      <c r="B5306" t="s">
        <v>592</v>
      </c>
      <c r="C5306" s="1" t="s">
        <v>533</v>
      </c>
      <c r="D5306" s="1" t="s">
        <v>1904</v>
      </c>
      <c r="E5306" s="2">
        <v>7</v>
      </c>
      <c r="F5306" s="3">
        <v>8</v>
      </c>
      <c r="G5306" s="2">
        <v>37</v>
      </c>
      <c r="H5306" s="3">
        <v>28</v>
      </c>
      <c r="I5306" s="69" t="str">
        <f>VLOOKUP(C5306,СПРАВОЧНИК!B:D,2,0)</f>
        <v>ЯПОНИЯ</v>
      </c>
      <c r="J5306" s="69" t="str">
        <f>VLOOKUP(C5306,СПРАВОЧНИК!B:D,3,0)</f>
        <v>ИНОМАРКИ</v>
      </c>
      <c r="K5306" s="69" t="str">
        <f>VLOOKUP(СВОД2023[[#This Row],[ФО]],СПРАВОЧНИК!H:P,2,0)</f>
        <v>Северо-Западный ФО</v>
      </c>
    </row>
    <row r="5307" spans="1:11" x14ac:dyDescent="0.2">
      <c r="A5307" t="s">
        <v>600</v>
      </c>
      <c r="B5307" t="s">
        <v>592</v>
      </c>
      <c r="C5307" s="1" t="s">
        <v>533</v>
      </c>
      <c r="D5307" s="1" t="s">
        <v>550</v>
      </c>
      <c r="E5307" s="2">
        <v>50</v>
      </c>
      <c r="F5307" s="3">
        <v>24</v>
      </c>
      <c r="G5307" s="2">
        <v>218</v>
      </c>
      <c r="H5307" s="3">
        <v>134</v>
      </c>
      <c r="I5307" s="69" t="str">
        <f>VLOOKUP(C5307,СПРАВОЧНИК!B:D,2,0)</f>
        <v>ЯПОНИЯ</v>
      </c>
      <c r="J5307" s="69" t="str">
        <f>VLOOKUP(C5307,СПРАВОЧНИК!B:D,3,0)</f>
        <v>ИНОМАРКИ</v>
      </c>
      <c r="K5307" s="69" t="str">
        <f>VLOOKUP(СВОД2023[[#This Row],[ФО]],СПРАВОЧНИК!H:P,2,0)</f>
        <v>Северо-Западный ФО</v>
      </c>
    </row>
    <row r="5308" spans="1:11" x14ac:dyDescent="0.2">
      <c r="A5308" t="s">
        <v>600</v>
      </c>
      <c r="B5308" t="s">
        <v>592</v>
      </c>
      <c r="C5308" s="1" t="s">
        <v>533</v>
      </c>
      <c r="D5308" s="1" t="s">
        <v>551</v>
      </c>
      <c r="E5308" s="2">
        <v>11</v>
      </c>
      <c r="F5308" s="3">
        <v>3</v>
      </c>
      <c r="G5308" s="2">
        <v>50</v>
      </c>
      <c r="H5308" s="3">
        <v>19</v>
      </c>
      <c r="I5308" s="69" t="str">
        <f>VLOOKUP(C5308,СПРАВОЧНИК!B:D,2,0)</f>
        <v>ЯПОНИЯ</v>
      </c>
      <c r="J5308" s="69" t="str">
        <f>VLOOKUP(C5308,СПРАВОЧНИК!B:D,3,0)</f>
        <v>ИНОМАРКИ</v>
      </c>
      <c r="K5308" s="69" t="str">
        <f>VLOOKUP(СВОД2023[[#This Row],[ФО]],СПРАВОЧНИК!H:P,2,0)</f>
        <v>Северо-Западный ФО</v>
      </c>
    </row>
    <row r="5309" spans="1:11" x14ac:dyDescent="0.2">
      <c r="A5309" t="s">
        <v>600</v>
      </c>
      <c r="B5309" t="s">
        <v>592</v>
      </c>
      <c r="C5309" s="1" t="s">
        <v>533</v>
      </c>
      <c r="D5309" s="1" t="s">
        <v>1905</v>
      </c>
      <c r="E5309" s="2"/>
      <c r="F5309" s="3"/>
      <c r="G5309" s="2">
        <v>2</v>
      </c>
      <c r="H5309" s="3">
        <v>6</v>
      </c>
      <c r="I5309" s="69" t="str">
        <f>VLOOKUP(C5309,СПРАВОЧНИК!B:D,2,0)</f>
        <v>ЯПОНИЯ</v>
      </c>
      <c r="J5309" s="69" t="str">
        <f>VLOOKUP(C5309,СПРАВОЧНИК!B:D,3,0)</f>
        <v>ИНОМАРКИ</v>
      </c>
      <c r="K5309" s="69" t="str">
        <f>VLOOKUP(СВОД2023[[#This Row],[ФО]],СПРАВОЧНИК!H:P,2,0)</f>
        <v>Северо-Западный ФО</v>
      </c>
    </row>
    <row r="5310" spans="1:11" x14ac:dyDescent="0.2">
      <c r="A5310" t="s">
        <v>600</v>
      </c>
      <c r="B5310" t="s">
        <v>592</v>
      </c>
      <c r="C5310" s="1" t="s">
        <v>533</v>
      </c>
      <c r="D5310" s="1" t="s">
        <v>1906</v>
      </c>
      <c r="E5310" s="2"/>
      <c r="F5310" s="3"/>
      <c r="G5310" s="2"/>
      <c r="H5310" s="3">
        <v>1</v>
      </c>
      <c r="I5310" s="69" t="str">
        <f>VLOOKUP(C5310,СПРАВОЧНИК!B:D,2,0)</f>
        <v>ЯПОНИЯ</v>
      </c>
      <c r="J5310" s="69" t="str">
        <f>VLOOKUP(C5310,СПРАВОЧНИК!B:D,3,0)</f>
        <v>ИНОМАРКИ</v>
      </c>
      <c r="K5310" s="69" t="str">
        <f>VLOOKUP(СВОД2023[[#This Row],[ФО]],СПРАВОЧНИК!H:P,2,0)</f>
        <v>Северо-Западный ФО</v>
      </c>
    </row>
    <row r="5311" spans="1:11" x14ac:dyDescent="0.2">
      <c r="A5311" t="s">
        <v>600</v>
      </c>
      <c r="B5311" t="s">
        <v>592</v>
      </c>
      <c r="C5311" s="1" t="s">
        <v>533</v>
      </c>
      <c r="D5311" s="1" t="s">
        <v>1907</v>
      </c>
      <c r="E5311" s="2">
        <v>2</v>
      </c>
      <c r="F5311" s="3">
        <v>2</v>
      </c>
      <c r="G5311" s="2">
        <v>10</v>
      </c>
      <c r="H5311" s="3">
        <v>7</v>
      </c>
      <c r="I5311" s="69" t="str">
        <f>VLOOKUP(C5311,СПРАВОЧНИК!B:D,2,0)</f>
        <v>ЯПОНИЯ</v>
      </c>
      <c r="J5311" s="69" t="str">
        <f>VLOOKUP(C5311,СПРАВОЧНИК!B:D,3,0)</f>
        <v>ИНОМАРКИ</v>
      </c>
      <c r="K5311" s="69" t="str">
        <f>VLOOKUP(СВОД2023[[#This Row],[ФО]],СПРАВОЧНИК!H:P,2,0)</f>
        <v>Северо-Западный ФО</v>
      </c>
    </row>
    <row r="5312" spans="1:11" x14ac:dyDescent="0.2">
      <c r="A5312" t="s">
        <v>600</v>
      </c>
      <c r="B5312" t="s">
        <v>592</v>
      </c>
      <c r="C5312" s="1" t="s">
        <v>533</v>
      </c>
      <c r="D5312" s="1" t="s">
        <v>1908</v>
      </c>
      <c r="E5312" s="2"/>
      <c r="F5312" s="3">
        <v>2</v>
      </c>
      <c r="G5312" s="2">
        <v>9</v>
      </c>
      <c r="H5312" s="3">
        <v>4</v>
      </c>
      <c r="I5312" s="69" t="str">
        <f>VLOOKUP(C5312,СПРАВОЧНИК!B:D,2,0)</f>
        <v>ЯПОНИЯ</v>
      </c>
      <c r="J5312" s="69" t="str">
        <f>VLOOKUP(C5312,СПРАВОЧНИК!B:D,3,0)</f>
        <v>ИНОМАРКИ</v>
      </c>
      <c r="K5312" s="69" t="str">
        <f>VLOOKUP(СВОД2023[[#This Row],[ФО]],СПРАВОЧНИК!H:P,2,0)</f>
        <v>Северо-Западный ФО</v>
      </c>
    </row>
    <row r="5313" spans="1:11" x14ac:dyDescent="0.2">
      <c r="A5313" t="s">
        <v>600</v>
      </c>
      <c r="B5313" t="s">
        <v>592</v>
      </c>
      <c r="C5313" s="1" t="s">
        <v>533</v>
      </c>
      <c r="D5313" s="1" t="s">
        <v>552</v>
      </c>
      <c r="E5313" s="2">
        <v>359</v>
      </c>
      <c r="F5313" s="3">
        <v>279</v>
      </c>
      <c r="G5313" s="2">
        <v>1920</v>
      </c>
      <c r="H5313" s="3">
        <v>1513</v>
      </c>
      <c r="I5313" s="69" t="str">
        <f>VLOOKUP(C5313,СПРАВОЧНИК!B:D,2,0)</f>
        <v>ЯПОНИЯ</v>
      </c>
      <c r="J5313" s="69" t="str">
        <f>VLOOKUP(C5313,СПРАВОЧНИК!B:D,3,0)</f>
        <v>ИНОМАРКИ</v>
      </c>
      <c r="K5313" s="69" t="str">
        <f>VLOOKUP(СВОД2023[[#This Row],[ФО]],СПРАВОЧНИК!H:P,2,0)</f>
        <v>Северо-Западный ФО</v>
      </c>
    </row>
    <row r="5314" spans="1:11" x14ac:dyDescent="0.2">
      <c r="A5314" t="s">
        <v>600</v>
      </c>
      <c r="B5314" t="s">
        <v>592</v>
      </c>
      <c r="C5314" s="1" t="s">
        <v>533</v>
      </c>
      <c r="D5314" s="1" t="s">
        <v>553</v>
      </c>
      <c r="E5314" s="2">
        <v>5</v>
      </c>
      <c r="F5314" s="3">
        <v>1</v>
      </c>
      <c r="G5314" s="2">
        <v>36</v>
      </c>
      <c r="H5314" s="3">
        <v>8</v>
      </c>
      <c r="I5314" s="69" t="str">
        <f>VLOOKUP(C5314,СПРАВОЧНИК!B:D,2,0)</f>
        <v>ЯПОНИЯ</v>
      </c>
      <c r="J5314" s="69" t="str">
        <f>VLOOKUP(C5314,СПРАВОЧНИК!B:D,3,0)</f>
        <v>ИНОМАРКИ</v>
      </c>
      <c r="K5314" s="69" t="str">
        <f>VLOOKUP(СВОД2023[[#This Row],[ФО]],СПРАВОЧНИК!H:P,2,0)</f>
        <v>Северо-Западный ФО</v>
      </c>
    </row>
    <row r="5315" spans="1:11" x14ac:dyDescent="0.2">
      <c r="A5315" t="s">
        <v>600</v>
      </c>
      <c r="B5315" t="s">
        <v>592</v>
      </c>
      <c r="C5315" s="1" t="s">
        <v>533</v>
      </c>
      <c r="D5315" s="1" t="s">
        <v>554</v>
      </c>
      <c r="E5315" s="2">
        <v>7</v>
      </c>
      <c r="F5315" s="3">
        <v>5</v>
      </c>
      <c r="G5315" s="2">
        <v>24</v>
      </c>
      <c r="H5315" s="3">
        <v>22</v>
      </c>
      <c r="I5315" s="69" t="str">
        <f>VLOOKUP(C5315,СПРАВОЧНИК!B:D,2,0)</f>
        <v>ЯПОНИЯ</v>
      </c>
      <c r="J5315" s="69" t="str">
        <f>VLOOKUP(C5315,СПРАВОЧНИК!B:D,3,0)</f>
        <v>ИНОМАРКИ</v>
      </c>
      <c r="K5315" s="69" t="str">
        <f>VLOOKUP(СВОД2023[[#This Row],[ФО]],СПРАВОЧНИК!H:P,2,0)</f>
        <v>Северо-Западный ФО</v>
      </c>
    </row>
    <row r="5316" spans="1:11" x14ac:dyDescent="0.2">
      <c r="A5316" t="s">
        <v>600</v>
      </c>
      <c r="B5316" t="s">
        <v>592</v>
      </c>
      <c r="C5316" s="1" t="s">
        <v>533</v>
      </c>
      <c r="D5316" s="1" t="s">
        <v>555</v>
      </c>
      <c r="E5316" s="2"/>
      <c r="F5316" s="3">
        <v>1</v>
      </c>
      <c r="G5316" s="2">
        <v>5</v>
      </c>
      <c r="H5316" s="3">
        <v>4</v>
      </c>
      <c r="I5316" s="69" t="str">
        <f>VLOOKUP(C5316,СПРАВОЧНИК!B:D,2,0)</f>
        <v>ЯПОНИЯ</v>
      </c>
      <c r="J5316" s="69" t="str">
        <f>VLOOKUP(C5316,СПРАВОЧНИК!B:D,3,0)</f>
        <v>ИНОМАРКИ</v>
      </c>
      <c r="K5316" s="69" t="str">
        <f>VLOOKUP(СВОД2023[[#This Row],[ФО]],СПРАВОЧНИК!H:P,2,0)</f>
        <v>Северо-Западный ФО</v>
      </c>
    </row>
    <row r="5317" spans="1:11" x14ac:dyDescent="0.2">
      <c r="A5317" t="s">
        <v>600</v>
      </c>
      <c r="B5317" t="s">
        <v>592</v>
      </c>
      <c r="C5317" s="1" t="s">
        <v>533</v>
      </c>
      <c r="D5317" s="1" t="s">
        <v>556</v>
      </c>
      <c r="E5317" s="2">
        <v>4</v>
      </c>
      <c r="F5317" s="3">
        <v>3</v>
      </c>
      <c r="G5317" s="2">
        <v>22</v>
      </c>
      <c r="H5317" s="3">
        <v>14</v>
      </c>
      <c r="I5317" s="69" t="str">
        <f>VLOOKUP(C5317,СПРАВОЧНИК!B:D,2,0)</f>
        <v>ЯПОНИЯ</v>
      </c>
      <c r="J5317" s="69" t="str">
        <f>VLOOKUP(C5317,СПРАВОЧНИК!B:D,3,0)</f>
        <v>ИНОМАРКИ</v>
      </c>
      <c r="K5317" s="69" t="str">
        <f>VLOOKUP(СВОД2023[[#This Row],[ФО]],СПРАВОЧНИК!H:P,2,0)</f>
        <v>Северо-Западный ФО</v>
      </c>
    </row>
    <row r="5318" spans="1:11" x14ac:dyDescent="0.2">
      <c r="A5318" t="s">
        <v>600</v>
      </c>
      <c r="B5318" t="s">
        <v>592</v>
      </c>
      <c r="C5318" s="1" t="s">
        <v>533</v>
      </c>
      <c r="D5318" s="1" t="s">
        <v>1912</v>
      </c>
      <c r="E5318" s="2"/>
      <c r="F5318" s="3"/>
      <c r="G5318" s="2">
        <v>2</v>
      </c>
      <c r="H5318" s="3"/>
      <c r="I5318" s="69" t="str">
        <f>VLOOKUP(C5318,СПРАВОЧНИК!B:D,2,0)</f>
        <v>ЯПОНИЯ</v>
      </c>
      <c r="J5318" s="69" t="str">
        <f>VLOOKUP(C5318,СПРАВОЧНИК!B:D,3,0)</f>
        <v>ИНОМАРКИ</v>
      </c>
      <c r="K5318" s="69" t="str">
        <f>VLOOKUP(СВОД2023[[#This Row],[ФО]],СПРАВОЧНИК!H:P,2,0)</f>
        <v>Северо-Западный ФО</v>
      </c>
    </row>
    <row r="5319" spans="1:11" x14ac:dyDescent="0.2">
      <c r="A5319" t="s">
        <v>600</v>
      </c>
      <c r="B5319" t="s">
        <v>592</v>
      </c>
      <c r="C5319" s="1" t="s">
        <v>533</v>
      </c>
      <c r="D5319" s="1" t="s">
        <v>557</v>
      </c>
      <c r="E5319" s="2">
        <v>10</v>
      </c>
      <c r="F5319" s="3"/>
      <c r="G5319" s="2">
        <v>25</v>
      </c>
      <c r="H5319" s="3">
        <v>9</v>
      </c>
      <c r="I5319" s="69" t="str">
        <f>VLOOKUP(C5319,СПРАВОЧНИК!B:D,2,0)</f>
        <v>ЯПОНИЯ</v>
      </c>
      <c r="J5319" s="69" t="str">
        <f>VLOOKUP(C5319,СПРАВОЧНИК!B:D,3,0)</f>
        <v>ИНОМАРКИ</v>
      </c>
      <c r="K5319" s="69" t="str">
        <f>VLOOKUP(СВОД2023[[#This Row],[ФО]],СПРАВОЧНИК!H:P,2,0)</f>
        <v>Северо-Западный ФО</v>
      </c>
    </row>
    <row r="5320" spans="1:11" x14ac:dyDescent="0.2">
      <c r="A5320" t="s">
        <v>600</v>
      </c>
      <c r="B5320" t="s">
        <v>592</v>
      </c>
      <c r="C5320" s="1" t="s">
        <v>533</v>
      </c>
      <c r="D5320" s="1" t="s">
        <v>1008</v>
      </c>
      <c r="E5320" s="2">
        <v>13</v>
      </c>
      <c r="F5320" s="3">
        <v>6</v>
      </c>
      <c r="G5320" s="2">
        <v>64</v>
      </c>
      <c r="H5320" s="3">
        <v>25</v>
      </c>
      <c r="I5320" s="69" t="str">
        <f>VLOOKUP(C5320,СПРАВОЧНИК!B:D,2,0)</f>
        <v>ЯПОНИЯ</v>
      </c>
      <c r="J5320" s="69" t="str">
        <f>VLOOKUP(C5320,СПРАВОЧНИК!B:D,3,0)</f>
        <v>ИНОМАРКИ</v>
      </c>
      <c r="K5320" s="69" t="str">
        <f>VLOOKUP(СВОД2023[[#This Row],[ФО]],СПРАВОЧНИК!H:P,2,0)</f>
        <v>Северо-Западный ФО</v>
      </c>
    </row>
    <row r="5321" spans="1:11" x14ac:dyDescent="0.2">
      <c r="A5321" t="s">
        <v>600</v>
      </c>
      <c r="B5321" t="s">
        <v>592</v>
      </c>
      <c r="C5321" s="1" t="s">
        <v>533</v>
      </c>
      <c r="D5321" s="1" t="s">
        <v>1913</v>
      </c>
      <c r="E5321" s="2">
        <v>1</v>
      </c>
      <c r="F5321" s="3"/>
      <c r="G5321" s="2">
        <v>6</v>
      </c>
      <c r="H5321" s="3">
        <v>1</v>
      </c>
      <c r="I5321" s="69" t="str">
        <f>VLOOKUP(C5321,СПРАВОЧНИК!B:D,2,0)</f>
        <v>ЯПОНИЯ</v>
      </c>
      <c r="J5321" s="69" t="str">
        <f>VLOOKUP(C5321,СПРАВОЧНИК!B:D,3,0)</f>
        <v>ИНОМАРКИ</v>
      </c>
      <c r="K5321" s="69" t="str">
        <f>VLOOKUP(СВОД2023[[#This Row],[ФО]],СПРАВОЧНИК!H:P,2,0)</f>
        <v>Северо-Западный ФО</v>
      </c>
    </row>
    <row r="5322" spans="1:11" x14ac:dyDescent="0.2">
      <c r="A5322" t="s">
        <v>600</v>
      </c>
      <c r="B5322" t="s">
        <v>592</v>
      </c>
      <c r="C5322" s="1" t="s">
        <v>533</v>
      </c>
      <c r="D5322" s="1" t="s">
        <v>2348</v>
      </c>
      <c r="E5322" s="2">
        <v>1</v>
      </c>
      <c r="F5322" s="3"/>
      <c r="G5322" s="2">
        <v>5</v>
      </c>
      <c r="H5322" s="3">
        <v>1</v>
      </c>
      <c r="I5322" s="69" t="str">
        <f>VLOOKUP(C5322,СПРАВОЧНИК!B:D,2,0)</f>
        <v>ЯПОНИЯ</v>
      </c>
      <c r="J5322" s="69" t="str">
        <f>VLOOKUP(C5322,СПРАВОЧНИК!B:D,3,0)</f>
        <v>ИНОМАРКИ</v>
      </c>
      <c r="K5322" s="69" t="str">
        <f>VLOOKUP(СВОД2023[[#This Row],[ФО]],СПРАВОЧНИК!H:P,2,0)</f>
        <v>Северо-Западный ФО</v>
      </c>
    </row>
    <row r="5323" spans="1:11" x14ac:dyDescent="0.2">
      <c r="A5323" t="s">
        <v>600</v>
      </c>
      <c r="B5323" t="s">
        <v>592</v>
      </c>
      <c r="C5323" s="1" t="s">
        <v>533</v>
      </c>
      <c r="D5323" s="1" t="s">
        <v>1914</v>
      </c>
      <c r="E5323" s="2"/>
      <c r="F5323" s="3"/>
      <c r="G5323" s="2">
        <v>1</v>
      </c>
      <c r="H5323" s="3"/>
      <c r="I5323" s="69" t="str">
        <f>VLOOKUP(C5323,СПРАВОЧНИК!B:D,2,0)</f>
        <v>ЯПОНИЯ</v>
      </c>
      <c r="J5323" s="69" t="str">
        <f>VLOOKUP(C5323,СПРАВОЧНИК!B:D,3,0)</f>
        <v>ИНОМАРКИ</v>
      </c>
      <c r="K5323" s="69" t="str">
        <f>VLOOKUP(СВОД2023[[#This Row],[ФО]],СПРАВОЧНИК!H:P,2,0)</f>
        <v>Северо-Западный ФО</v>
      </c>
    </row>
    <row r="5324" spans="1:11" x14ac:dyDescent="0.2">
      <c r="A5324" t="s">
        <v>600</v>
      </c>
      <c r="B5324" t="s">
        <v>592</v>
      </c>
      <c r="C5324" s="1" t="s">
        <v>533</v>
      </c>
      <c r="D5324" s="1" t="s">
        <v>558</v>
      </c>
      <c r="E5324" s="2">
        <v>1</v>
      </c>
      <c r="F5324" s="3">
        <v>2</v>
      </c>
      <c r="G5324" s="2">
        <v>4</v>
      </c>
      <c r="H5324" s="3">
        <v>3</v>
      </c>
      <c r="I5324" s="69" t="str">
        <f>VLOOKUP(C5324,СПРАВОЧНИК!B:D,2,0)</f>
        <v>ЯПОНИЯ</v>
      </c>
      <c r="J5324" s="69" t="str">
        <f>VLOOKUP(C5324,СПРАВОЧНИК!B:D,3,0)</f>
        <v>ИНОМАРКИ</v>
      </c>
      <c r="K5324" s="69" t="str">
        <f>VLOOKUP(СВОД2023[[#This Row],[ФО]],СПРАВОЧНИК!H:P,2,0)</f>
        <v>Северо-Западный ФО</v>
      </c>
    </row>
    <row r="5325" spans="1:11" x14ac:dyDescent="0.2">
      <c r="A5325" t="s">
        <v>600</v>
      </c>
      <c r="B5325" t="s">
        <v>592</v>
      </c>
      <c r="C5325" s="1" t="s">
        <v>533</v>
      </c>
      <c r="D5325" s="1" t="s">
        <v>1915</v>
      </c>
      <c r="E5325" s="2"/>
      <c r="F5325" s="3"/>
      <c r="G5325" s="2"/>
      <c r="H5325" s="3">
        <v>1</v>
      </c>
      <c r="I5325" s="69" t="str">
        <f>VLOOKUP(C5325,СПРАВОЧНИК!B:D,2,0)</f>
        <v>ЯПОНИЯ</v>
      </c>
      <c r="J5325" s="69" t="str">
        <f>VLOOKUP(C5325,СПРАВОЧНИК!B:D,3,0)</f>
        <v>ИНОМАРКИ</v>
      </c>
      <c r="K5325" s="69" t="str">
        <f>VLOOKUP(СВОД2023[[#This Row],[ФО]],СПРАВОЧНИК!H:P,2,0)</f>
        <v>Северо-Западный ФО</v>
      </c>
    </row>
    <row r="5326" spans="1:11" x14ac:dyDescent="0.2">
      <c r="A5326" t="s">
        <v>600</v>
      </c>
      <c r="B5326" t="s">
        <v>592</v>
      </c>
      <c r="C5326" s="1" t="s">
        <v>533</v>
      </c>
      <c r="D5326" s="1" t="s">
        <v>1916</v>
      </c>
      <c r="E5326" s="2">
        <v>5</v>
      </c>
      <c r="F5326" s="3">
        <v>4</v>
      </c>
      <c r="G5326" s="2">
        <v>11</v>
      </c>
      <c r="H5326" s="3">
        <v>11</v>
      </c>
      <c r="I5326" s="69" t="str">
        <f>VLOOKUP(C5326,СПРАВОЧНИК!B:D,2,0)</f>
        <v>ЯПОНИЯ</v>
      </c>
      <c r="J5326" s="69" t="str">
        <f>VLOOKUP(C5326,СПРАВОЧНИК!B:D,3,0)</f>
        <v>ИНОМАРКИ</v>
      </c>
      <c r="K5326" s="69" t="str">
        <f>VLOOKUP(СВОД2023[[#This Row],[ФО]],СПРАВОЧНИК!H:P,2,0)</f>
        <v>Северо-Западный ФО</v>
      </c>
    </row>
    <row r="5327" spans="1:11" x14ac:dyDescent="0.2">
      <c r="A5327" t="s">
        <v>600</v>
      </c>
      <c r="B5327" t="s">
        <v>592</v>
      </c>
      <c r="C5327" s="1" t="s">
        <v>533</v>
      </c>
      <c r="D5327" s="1" t="s">
        <v>1917</v>
      </c>
      <c r="E5327" s="2">
        <v>4</v>
      </c>
      <c r="F5327" s="3"/>
      <c r="G5327" s="2">
        <v>16</v>
      </c>
      <c r="H5327" s="3">
        <v>9</v>
      </c>
      <c r="I5327" s="69" t="str">
        <f>VLOOKUP(C5327,СПРАВОЧНИК!B:D,2,0)</f>
        <v>ЯПОНИЯ</v>
      </c>
      <c r="J5327" s="69" t="str">
        <f>VLOOKUP(C5327,СПРАВОЧНИК!B:D,3,0)</f>
        <v>ИНОМАРКИ</v>
      </c>
      <c r="K5327" s="69" t="str">
        <f>VLOOKUP(СВОД2023[[#This Row],[ФО]],СПРАВОЧНИК!H:P,2,0)</f>
        <v>Северо-Западный ФО</v>
      </c>
    </row>
    <row r="5328" spans="1:11" x14ac:dyDescent="0.2">
      <c r="A5328" t="s">
        <v>600</v>
      </c>
      <c r="B5328" t="s">
        <v>592</v>
      </c>
      <c r="C5328" s="1" t="s">
        <v>533</v>
      </c>
      <c r="D5328" s="1" t="s">
        <v>559</v>
      </c>
      <c r="E5328" s="2">
        <v>2</v>
      </c>
      <c r="F5328" s="3">
        <v>1</v>
      </c>
      <c r="G5328" s="2">
        <v>4</v>
      </c>
      <c r="H5328" s="3">
        <v>3</v>
      </c>
      <c r="I5328" s="69" t="str">
        <f>VLOOKUP(C5328,СПРАВОЧНИК!B:D,2,0)</f>
        <v>ЯПОНИЯ</v>
      </c>
      <c r="J5328" s="69" t="str">
        <f>VLOOKUP(C5328,СПРАВОЧНИК!B:D,3,0)</f>
        <v>ИНОМАРКИ</v>
      </c>
      <c r="K5328" s="69" t="str">
        <f>VLOOKUP(СВОД2023[[#This Row],[ФО]],СПРАВОЧНИК!H:P,2,0)</f>
        <v>Северо-Западный ФО</v>
      </c>
    </row>
    <row r="5329" spans="1:11" x14ac:dyDescent="0.2">
      <c r="A5329" t="s">
        <v>600</v>
      </c>
      <c r="B5329" t="s">
        <v>592</v>
      </c>
      <c r="C5329" s="1" t="s">
        <v>533</v>
      </c>
      <c r="D5329" s="1" t="s">
        <v>525</v>
      </c>
      <c r="E5329" s="2">
        <v>10</v>
      </c>
      <c r="F5329" s="3">
        <v>3</v>
      </c>
      <c r="G5329" s="2">
        <v>34</v>
      </c>
      <c r="H5329" s="3">
        <v>9</v>
      </c>
      <c r="I5329" s="69" t="str">
        <f>VLOOKUP(C5329,СПРАВОЧНИК!B:D,2,0)</f>
        <v>ЯПОНИЯ</v>
      </c>
      <c r="J5329" s="69" t="str">
        <f>VLOOKUP(C5329,СПРАВОЧНИК!B:D,3,0)</f>
        <v>ИНОМАРКИ</v>
      </c>
      <c r="K5329" s="69" t="str">
        <f>VLOOKUP(СВОД2023[[#This Row],[ФО]],СПРАВОЧНИК!H:P,2,0)</f>
        <v>Северо-Западный ФО</v>
      </c>
    </row>
    <row r="5330" spans="1:11" x14ac:dyDescent="0.2">
      <c r="A5330" t="s">
        <v>600</v>
      </c>
      <c r="B5330" t="s">
        <v>592</v>
      </c>
      <c r="C5330" s="1" t="s">
        <v>533</v>
      </c>
      <c r="D5330" s="1" t="s">
        <v>1918</v>
      </c>
      <c r="E5330" s="2"/>
      <c r="F5330" s="3">
        <v>1</v>
      </c>
      <c r="G5330" s="2"/>
      <c r="H5330" s="3">
        <v>4</v>
      </c>
      <c r="I5330" s="69" t="str">
        <f>VLOOKUP(C5330,СПРАВОЧНИК!B:D,2,0)</f>
        <v>ЯПОНИЯ</v>
      </c>
      <c r="J5330" s="69" t="str">
        <f>VLOOKUP(C5330,СПРАВОЧНИК!B:D,3,0)</f>
        <v>ИНОМАРКИ</v>
      </c>
      <c r="K5330" s="69" t="str">
        <f>VLOOKUP(СВОД2023[[#This Row],[ФО]],СПРАВОЧНИК!H:P,2,0)</f>
        <v>Северо-Западный ФО</v>
      </c>
    </row>
    <row r="5331" spans="1:11" x14ac:dyDescent="0.2">
      <c r="A5331" t="s">
        <v>600</v>
      </c>
      <c r="B5331" t="s">
        <v>592</v>
      </c>
      <c r="C5331" s="1" t="s">
        <v>533</v>
      </c>
      <c r="D5331" s="1" t="s">
        <v>1921</v>
      </c>
      <c r="E5331" s="2">
        <v>2</v>
      </c>
      <c r="F5331" s="3"/>
      <c r="G5331" s="2">
        <v>10</v>
      </c>
      <c r="H5331" s="3">
        <v>3</v>
      </c>
      <c r="I5331" s="69" t="str">
        <f>VLOOKUP(C5331,СПРАВОЧНИК!B:D,2,0)</f>
        <v>ЯПОНИЯ</v>
      </c>
      <c r="J5331" s="69" t="str">
        <f>VLOOKUP(C5331,СПРАВОЧНИК!B:D,3,0)</f>
        <v>ИНОМАРКИ</v>
      </c>
      <c r="K5331" s="69" t="str">
        <f>VLOOKUP(СВОД2023[[#This Row],[ФО]],СПРАВОЧНИК!H:P,2,0)</f>
        <v>Северо-Западный ФО</v>
      </c>
    </row>
    <row r="5332" spans="1:11" x14ac:dyDescent="0.2">
      <c r="A5332" t="s">
        <v>600</v>
      </c>
      <c r="B5332" t="s">
        <v>592</v>
      </c>
      <c r="C5332" s="1" t="s">
        <v>533</v>
      </c>
      <c r="D5332" s="1" t="s">
        <v>1922</v>
      </c>
      <c r="E5332" s="2">
        <v>7</v>
      </c>
      <c r="F5332" s="3">
        <v>8</v>
      </c>
      <c r="G5332" s="2">
        <v>31</v>
      </c>
      <c r="H5332" s="3">
        <v>43</v>
      </c>
      <c r="I5332" s="69" t="str">
        <f>VLOOKUP(C5332,СПРАВОЧНИК!B:D,2,0)</f>
        <v>ЯПОНИЯ</v>
      </c>
      <c r="J5332" s="69" t="str">
        <f>VLOOKUP(C5332,СПРАВОЧНИК!B:D,3,0)</f>
        <v>ИНОМАРКИ</v>
      </c>
      <c r="K5332" s="69" t="str">
        <f>VLOOKUP(СВОД2023[[#This Row],[ФО]],СПРАВОЧНИК!H:P,2,0)</f>
        <v>Северо-Западный ФО</v>
      </c>
    </row>
    <row r="5333" spans="1:11" x14ac:dyDescent="0.2">
      <c r="A5333" t="s">
        <v>600</v>
      </c>
      <c r="B5333" t="s">
        <v>592</v>
      </c>
      <c r="C5333" s="1" t="s">
        <v>533</v>
      </c>
      <c r="D5333" s="1" t="s">
        <v>1923</v>
      </c>
      <c r="E5333" s="2">
        <v>2</v>
      </c>
      <c r="F5333" s="3"/>
      <c r="G5333" s="2">
        <v>4</v>
      </c>
      <c r="H5333" s="3"/>
      <c r="I5333" s="69" t="str">
        <f>VLOOKUP(C5333,СПРАВОЧНИК!B:D,2,0)</f>
        <v>ЯПОНИЯ</v>
      </c>
      <c r="J5333" s="69" t="str">
        <f>VLOOKUP(C5333,СПРАВОЧНИК!B:D,3,0)</f>
        <v>ИНОМАРКИ</v>
      </c>
      <c r="K5333" s="69" t="str">
        <f>VLOOKUP(СВОД2023[[#This Row],[ФО]],СПРАВОЧНИК!H:P,2,0)</f>
        <v>Северо-Западный ФО</v>
      </c>
    </row>
    <row r="5334" spans="1:11" x14ac:dyDescent="0.2">
      <c r="A5334" t="s">
        <v>600</v>
      </c>
      <c r="B5334" t="s">
        <v>592</v>
      </c>
      <c r="C5334" s="1" t="s">
        <v>533</v>
      </c>
      <c r="D5334" s="1" t="s">
        <v>560</v>
      </c>
      <c r="E5334" s="2">
        <v>3</v>
      </c>
      <c r="F5334" s="3"/>
      <c r="G5334" s="2">
        <v>12</v>
      </c>
      <c r="H5334" s="3"/>
      <c r="I5334" s="69" t="str">
        <f>VLOOKUP(C5334,СПРАВОЧНИК!B:D,2,0)</f>
        <v>ЯПОНИЯ</v>
      </c>
      <c r="J5334" s="69" t="str">
        <f>VLOOKUP(C5334,СПРАВОЧНИК!B:D,3,0)</f>
        <v>ИНОМАРКИ</v>
      </c>
      <c r="K5334" s="69" t="str">
        <f>VLOOKUP(СВОД2023[[#This Row],[ФО]],СПРАВОЧНИК!H:P,2,0)</f>
        <v>Северо-Западный ФО</v>
      </c>
    </row>
    <row r="5335" spans="1:11" x14ac:dyDescent="0.2">
      <c r="A5335" t="s">
        <v>600</v>
      </c>
      <c r="B5335" t="s">
        <v>592</v>
      </c>
      <c r="C5335" s="1" t="s">
        <v>533</v>
      </c>
      <c r="D5335" s="1" t="s">
        <v>1925</v>
      </c>
      <c r="E5335" s="2"/>
      <c r="F5335" s="3"/>
      <c r="G5335" s="2">
        <v>1</v>
      </c>
      <c r="H5335" s="3"/>
      <c r="I5335" s="69" t="str">
        <f>VLOOKUP(C5335,СПРАВОЧНИК!B:D,2,0)</f>
        <v>ЯПОНИЯ</v>
      </c>
      <c r="J5335" s="69" t="str">
        <f>VLOOKUP(C5335,СПРАВОЧНИК!B:D,3,0)</f>
        <v>ИНОМАРКИ</v>
      </c>
      <c r="K5335" s="69" t="str">
        <f>VLOOKUP(СВОД2023[[#This Row],[ФО]],СПРАВОЧНИК!H:P,2,0)</f>
        <v>Северо-Западный ФО</v>
      </c>
    </row>
    <row r="5336" spans="1:11" x14ac:dyDescent="0.2">
      <c r="A5336" t="s">
        <v>600</v>
      </c>
      <c r="B5336" t="s">
        <v>592</v>
      </c>
      <c r="C5336" s="1" t="s">
        <v>533</v>
      </c>
      <c r="D5336" s="1" t="s">
        <v>1926</v>
      </c>
      <c r="E5336" s="2">
        <v>1</v>
      </c>
      <c r="F5336" s="3">
        <v>5</v>
      </c>
      <c r="G5336" s="2">
        <v>20</v>
      </c>
      <c r="H5336" s="3">
        <v>21</v>
      </c>
      <c r="I5336" s="69" t="str">
        <f>VLOOKUP(C5336,СПРАВОЧНИК!B:D,2,0)</f>
        <v>ЯПОНИЯ</v>
      </c>
      <c r="J5336" s="69" t="str">
        <f>VLOOKUP(C5336,СПРАВОЧНИК!B:D,3,0)</f>
        <v>ИНОМАРКИ</v>
      </c>
      <c r="K5336" s="69" t="str">
        <f>VLOOKUP(СВОД2023[[#This Row],[ФО]],СПРАВОЧНИК!H:P,2,0)</f>
        <v>Северо-Западный ФО</v>
      </c>
    </row>
    <row r="5337" spans="1:11" x14ac:dyDescent="0.2">
      <c r="A5337" t="s">
        <v>600</v>
      </c>
      <c r="B5337" t="s">
        <v>592</v>
      </c>
      <c r="C5337" s="1" t="s">
        <v>533</v>
      </c>
      <c r="D5337" s="1" t="s">
        <v>1009</v>
      </c>
      <c r="E5337" s="2"/>
      <c r="F5337" s="3"/>
      <c r="G5337" s="2">
        <v>1</v>
      </c>
      <c r="H5337" s="3">
        <v>1</v>
      </c>
      <c r="I5337" s="69" t="str">
        <f>VLOOKUP(C5337,СПРАВОЧНИК!B:D,2,0)</f>
        <v>ЯПОНИЯ</v>
      </c>
      <c r="J5337" s="69" t="str">
        <f>VLOOKUP(C5337,СПРАВОЧНИК!B:D,3,0)</f>
        <v>ИНОМАРКИ</v>
      </c>
      <c r="K5337" s="69" t="str">
        <f>VLOOKUP(СВОД2023[[#This Row],[ФО]],СПРАВОЧНИК!H:P,2,0)</f>
        <v>Северо-Западный ФО</v>
      </c>
    </row>
    <row r="5338" spans="1:11" x14ac:dyDescent="0.2">
      <c r="A5338" t="s">
        <v>600</v>
      </c>
      <c r="B5338" t="s">
        <v>592</v>
      </c>
      <c r="C5338" s="1" t="s">
        <v>533</v>
      </c>
      <c r="D5338" s="1" t="s">
        <v>2349</v>
      </c>
      <c r="E5338" s="2">
        <v>1</v>
      </c>
      <c r="F5338" s="3"/>
      <c r="G5338" s="2">
        <v>3</v>
      </c>
      <c r="H5338" s="3">
        <v>1</v>
      </c>
      <c r="I5338" s="69" t="str">
        <f>VLOOKUP(C5338,СПРАВОЧНИК!B:D,2,0)</f>
        <v>ЯПОНИЯ</v>
      </c>
      <c r="J5338" s="69" t="str">
        <f>VLOOKUP(C5338,СПРАВОЧНИК!B:D,3,0)</f>
        <v>ИНОМАРКИ</v>
      </c>
      <c r="K5338" s="69" t="str">
        <f>VLOOKUP(СВОД2023[[#This Row],[ФО]],СПРАВОЧНИК!H:P,2,0)</f>
        <v>Северо-Западный ФО</v>
      </c>
    </row>
    <row r="5339" spans="1:11" x14ac:dyDescent="0.2">
      <c r="A5339" t="s">
        <v>600</v>
      </c>
      <c r="B5339" t="s">
        <v>592</v>
      </c>
      <c r="C5339" s="1" t="s">
        <v>533</v>
      </c>
      <c r="D5339" s="1" t="s">
        <v>1927</v>
      </c>
      <c r="E5339" s="2">
        <v>1</v>
      </c>
      <c r="F5339" s="3"/>
      <c r="G5339" s="2">
        <v>1</v>
      </c>
      <c r="H5339" s="3"/>
      <c r="I5339" s="69" t="str">
        <f>VLOOKUP(C5339,СПРАВОЧНИК!B:D,2,0)</f>
        <v>ЯПОНИЯ</v>
      </c>
      <c r="J5339" s="69" t="str">
        <f>VLOOKUP(C5339,СПРАВОЧНИК!B:D,3,0)</f>
        <v>ИНОМАРКИ</v>
      </c>
      <c r="K5339" s="69" t="str">
        <f>VLOOKUP(СВОД2023[[#This Row],[ФО]],СПРАВОЧНИК!H:P,2,0)</f>
        <v>Северо-Западный ФО</v>
      </c>
    </row>
    <row r="5340" spans="1:11" x14ac:dyDescent="0.2">
      <c r="A5340" t="s">
        <v>600</v>
      </c>
      <c r="B5340" t="s">
        <v>592</v>
      </c>
      <c r="C5340" s="1" t="s">
        <v>533</v>
      </c>
      <c r="D5340" s="1" t="s">
        <v>1010</v>
      </c>
      <c r="E5340" s="2">
        <v>3</v>
      </c>
      <c r="F5340" s="3"/>
      <c r="G5340" s="2">
        <v>46</v>
      </c>
      <c r="H5340" s="3">
        <v>8</v>
      </c>
      <c r="I5340" s="69" t="str">
        <f>VLOOKUP(C5340,СПРАВОЧНИК!B:D,2,0)</f>
        <v>ЯПОНИЯ</v>
      </c>
      <c r="J5340" s="69" t="str">
        <f>VLOOKUP(C5340,СПРАВОЧНИК!B:D,3,0)</f>
        <v>ИНОМАРКИ</v>
      </c>
      <c r="K5340" s="69" t="str">
        <f>VLOOKUP(СВОД2023[[#This Row],[ФО]],СПРАВОЧНИК!H:P,2,0)</f>
        <v>Северо-Западный ФО</v>
      </c>
    </row>
    <row r="5341" spans="1:11" x14ac:dyDescent="0.2">
      <c r="A5341" t="s">
        <v>600</v>
      </c>
      <c r="B5341" t="s">
        <v>592</v>
      </c>
      <c r="C5341" s="1" t="s">
        <v>533</v>
      </c>
      <c r="D5341" s="1" t="s">
        <v>561</v>
      </c>
      <c r="E5341" s="2">
        <v>18</v>
      </c>
      <c r="F5341" s="3">
        <v>9</v>
      </c>
      <c r="G5341" s="2">
        <v>63</v>
      </c>
      <c r="H5341" s="3">
        <v>53</v>
      </c>
      <c r="I5341" s="69" t="str">
        <f>VLOOKUP(C5341,СПРАВОЧНИК!B:D,2,0)</f>
        <v>ЯПОНИЯ</v>
      </c>
      <c r="J5341" s="69" t="str">
        <f>VLOOKUP(C5341,СПРАВОЧНИК!B:D,3,0)</f>
        <v>ИНОМАРКИ</v>
      </c>
      <c r="K5341" s="69" t="str">
        <f>VLOOKUP(СВОД2023[[#This Row],[ФО]],СПРАВОЧНИК!H:P,2,0)</f>
        <v>Северо-Западный ФО</v>
      </c>
    </row>
    <row r="5342" spans="1:11" x14ac:dyDescent="0.2">
      <c r="A5342" t="s">
        <v>600</v>
      </c>
      <c r="B5342" t="s">
        <v>592</v>
      </c>
      <c r="C5342" s="1" t="s">
        <v>533</v>
      </c>
      <c r="D5342" s="1" t="s">
        <v>1928</v>
      </c>
      <c r="E5342" s="2">
        <v>3</v>
      </c>
      <c r="F5342" s="3">
        <v>1</v>
      </c>
      <c r="G5342" s="2">
        <v>9</v>
      </c>
      <c r="H5342" s="3">
        <v>4</v>
      </c>
      <c r="I5342" s="69" t="str">
        <f>VLOOKUP(C5342,СПРАВОЧНИК!B:D,2,0)</f>
        <v>ЯПОНИЯ</v>
      </c>
      <c r="J5342" s="69" t="str">
        <f>VLOOKUP(C5342,СПРАВОЧНИК!B:D,3,0)</f>
        <v>ИНОМАРКИ</v>
      </c>
      <c r="K5342" s="69" t="str">
        <f>VLOOKUP(СВОД2023[[#This Row],[ФО]],СПРАВОЧНИК!H:P,2,0)</f>
        <v>Северо-Западный ФО</v>
      </c>
    </row>
    <row r="5343" spans="1:11" x14ac:dyDescent="0.2">
      <c r="A5343" t="s">
        <v>600</v>
      </c>
      <c r="B5343" t="s">
        <v>592</v>
      </c>
      <c r="C5343" s="1" t="s">
        <v>533</v>
      </c>
      <c r="D5343" s="1" t="s">
        <v>1929</v>
      </c>
      <c r="E5343" s="2">
        <v>7</v>
      </c>
      <c r="F5343" s="3">
        <v>5</v>
      </c>
      <c r="G5343" s="2">
        <v>50</v>
      </c>
      <c r="H5343" s="3">
        <v>38</v>
      </c>
      <c r="I5343" s="69" t="str">
        <f>VLOOKUP(C5343,СПРАВОЧНИК!B:D,2,0)</f>
        <v>ЯПОНИЯ</v>
      </c>
      <c r="J5343" s="69" t="str">
        <f>VLOOKUP(C5343,СПРАВОЧНИК!B:D,3,0)</f>
        <v>ИНОМАРКИ</v>
      </c>
      <c r="K5343" s="69" t="str">
        <f>VLOOKUP(СВОД2023[[#This Row],[ФО]],СПРАВОЧНИК!H:P,2,0)</f>
        <v>Северо-Западный ФО</v>
      </c>
    </row>
    <row r="5344" spans="1:11" x14ac:dyDescent="0.2">
      <c r="A5344" t="s">
        <v>600</v>
      </c>
      <c r="B5344" t="s">
        <v>592</v>
      </c>
      <c r="C5344" s="1" t="s">
        <v>533</v>
      </c>
      <c r="D5344" s="1" t="s">
        <v>1930</v>
      </c>
      <c r="E5344" s="2">
        <v>3</v>
      </c>
      <c r="F5344" s="3">
        <v>8</v>
      </c>
      <c r="G5344" s="2">
        <v>13</v>
      </c>
      <c r="H5344" s="3">
        <v>28</v>
      </c>
      <c r="I5344" s="69" t="str">
        <f>VLOOKUP(C5344,СПРАВОЧНИК!B:D,2,0)</f>
        <v>ЯПОНИЯ</v>
      </c>
      <c r="J5344" s="69" t="str">
        <f>VLOOKUP(C5344,СПРАВОЧНИК!B:D,3,0)</f>
        <v>ИНОМАРКИ</v>
      </c>
      <c r="K5344" s="69" t="str">
        <f>VLOOKUP(СВОД2023[[#This Row],[ФО]],СПРАВОЧНИК!H:P,2,0)</f>
        <v>Северо-Западный ФО</v>
      </c>
    </row>
    <row r="5345" spans="1:11" x14ac:dyDescent="0.2">
      <c r="A5345" t="s">
        <v>600</v>
      </c>
      <c r="B5345" t="s">
        <v>592</v>
      </c>
      <c r="C5345" s="1" t="s">
        <v>533</v>
      </c>
      <c r="D5345" s="1" t="s">
        <v>1931</v>
      </c>
      <c r="E5345" s="2">
        <v>13</v>
      </c>
      <c r="F5345" s="3">
        <v>10</v>
      </c>
      <c r="G5345" s="2">
        <v>65</v>
      </c>
      <c r="H5345" s="3">
        <v>55</v>
      </c>
      <c r="I5345" s="69" t="str">
        <f>VLOOKUP(C5345,СПРАВОЧНИК!B:D,2,0)</f>
        <v>ЯПОНИЯ</v>
      </c>
      <c r="J5345" s="69" t="str">
        <f>VLOOKUP(C5345,СПРАВОЧНИК!B:D,3,0)</f>
        <v>ИНОМАРКИ</v>
      </c>
      <c r="K5345" s="69" t="str">
        <f>VLOOKUP(СВОД2023[[#This Row],[ФО]],СПРАВОЧНИК!H:P,2,0)</f>
        <v>Северо-Западный ФО</v>
      </c>
    </row>
    <row r="5346" spans="1:11" x14ac:dyDescent="0.2">
      <c r="A5346" t="s">
        <v>600</v>
      </c>
      <c r="B5346" t="s">
        <v>592</v>
      </c>
      <c r="C5346" s="1" t="s">
        <v>533</v>
      </c>
      <c r="D5346" s="1" t="s">
        <v>1932</v>
      </c>
      <c r="E5346" s="2"/>
      <c r="F5346" s="3"/>
      <c r="G5346" s="2"/>
      <c r="H5346" s="3">
        <v>1</v>
      </c>
      <c r="I5346" s="69" t="str">
        <f>VLOOKUP(C5346,СПРАВОЧНИК!B:D,2,0)</f>
        <v>ЯПОНИЯ</v>
      </c>
      <c r="J5346" s="69" t="str">
        <f>VLOOKUP(C5346,СПРАВОЧНИК!B:D,3,0)</f>
        <v>ИНОМАРКИ</v>
      </c>
      <c r="K5346" s="69" t="str">
        <f>VLOOKUP(СВОД2023[[#This Row],[ФО]],СПРАВОЧНИК!H:P,2,0)</f>
        <v>Северо-Западный ФО</v>
      </c>
    </row>
    <row r="5347" spans="1:11" x14ac:dyDescent="0.2">
      <c r="A5347" t="s">
        <v>600</v>
      </c>
      <c r="B5347" t="s">
        <v>592</v>
      </c>
      <c r="C5347" s="1" t="s">
        <v>533</v>
      </c>
      <c r="D5347" s="1" t="s">
        <v>562</v>
      </c>
      <c r="E5347" s="2">
        <v>10</v>
      </c>
      <c r="F5347" s="3">
        <v>7</v>
      </c>
      <c r="G5347" s="2">
        <v>69</v>
      </c>
      <c r="H5347" s="3">
        <v>37</v>
      </c>
      <c r="I5347" s="69" t="str">
        <f>VLOOKUP(C5347,СПРАВОЧНИК!B:D,2,0)</f>
        <v>ЯПОНИЯ</v>
      </c>
      <c r="J5347" s="69" t="str">
        <f>VLOOKUP(C5347,СПРАВОЧНИК!B:D,3,0)</f>
        <v>ИНОМАРКИ</v>
      </c>
      <c r="K5347" s="69" t="str">
        <f>VLOOKUP(СВОД2023[[#This Row],[ФО]],СПРАВОЧНИК!H:P,2,0)</f>
        <v>Северо-Западный ФО</v>
      </c>
    </row>
    <row r="5348" spans="1:11" x14ac:dyDescent="0.2">
      <c r="A5348" t="s">
        <v>600</v>
      </c>
      <c r="B5348" t="s">
        <v>592</v>
      </c>
      <c r="C5348" s="1" t="s">
        <v>533</v>
      </c>
      <c r="D5348" s="1" t="s">
        <v>1933</v>
      </c>
      <c r="E5348" s="2"/>
      <c r="F5348" s="3"/>
      <c r="G5348" s="2"/>
      <c r="H5348" s="3">
        <v>3</v>
      </c>
      <c r="I5348" s="69" t="str">
        <f>VLOOKUP(C5348,СПРАВОЧНИК!B:D,2,0)</f>
        <v>ЯПОНИЯ</v>
      </c>
      <c r="J5348" s="69" t="str">
        <f>VLOOKUP(C5348,СПРАВОЧНИК!B:D,3,0)</f>
        <v>ИНОМАРКИ</v>
      </c>
      <c r="K5348" s="69" t="str">
        <f>VLOOKUP(СВОД2023[[#This Row],[ФО]],СПРАВОЧНИК!H:P,2,0)</f>
        <v>Северо-Западный ФО</v>
      </c>
    </row>
    <row r="5349" spans="1:11" x14ac:dyDescent="0.2">
      <c r="A5349" t="s">
        <v>600</v>
      </c>
      <c r="B5349" t="s">
        <v>592</v>
      </c>
      <c r="C5349" s="1" t="s">
        <v>533</v>
      </c>
      <c r="D5349" s="1" t="s">
        <v>1934</v>
      </c>
      <c r="E5349" s="2"/>
      <c r="F5349" s="3"/>
      <c r="G5349" s="2">
        <v>4</v>
      </c>
      <c r="H5349" s="3">
        <v>4</v>
      </c>
      <c r="I5349" s="69" t="str">
        <f>VLOOKUP(C5349,СПРАВОЧНИК!B:D,2,0)</f>
        <v>ЯПОНИЯ</v>
      </c>
      <c r="J5349" s="69" t="str">
        <f>VLOOKUP(C5349,СПРАВОЧНИК!B:D,3,0)</f>
        <v>ИНОМАРКИ</v>
      </c>
      <c r="K5349" s="69" t="str">
        <f>VLOOKUP(СВОД2023[[#This Row],[ФО]],СПРАВОЧНИК!H:P,2,0)</f>
        <v>Северо-Западный ФО</v>
      </c>
    </row>
    <row r="5350" spans="1:11" x14ac:dyDescent="0.2">
      <c r="A5350" t="s">
        <v>600</v>
      </c>
      <c r="B5350" t="s">
        <v>592</v>
      </c>
      <c r="C5350" s="1" t="s">
        <v>533</v>
      </c>
      <c r="D5350" s="1" t="s">
        <v>1935</v>
      </c>
      <c r="E5350" s="2"/>
      <c r="F5350" s="3"/>
      <c r="G5350" s="2">
        <v>2</v>
      </c>
      <c r="H5350" s="3">
        <v>3</v>
      </c>
      <c r="I5350" s="69" t="str">
        <f>VLOOKUP(C5350,СПРАВОЧНИК!B:D,2,0)</f>
        <v>ЯПОНИЯ</v>
      </c>
      <c r="J5350" s="69" t="str">
        <f>VLOOKUP(C5350,СПРАВОЧНИК!B:D,3,0)</f>
        <v>ИНОМАРКИ</v>
      </c>
      <c r="K5350" s="69" t="str">
        <f>VLOOKUP(СВОД2023[[#This Row],[ФО]],СПРАВОЧНИК!H:P,2,0)</f>
        <v>Северо-Западный ФО</v>
      </c>
    </row>
    <row r="5351" spans="1:11" x14ac:dyDescent="0.2">
      <c r="A5351" t="s">
        <v>600</v>
      </c>
      <c r="B5351" t="s">
        <v>592</v>
      </c>
      <c r="C5351" s="1" t="s">
        <v>533</v>
      </c>
      <c r="D5351" s="1" t="s">
        <v>1936</v>
      </c>
      <c r="E5351" s="2">
        <v>16</v>
      </c>
      <c r="F5351" s="3">
        <v>2</v>
      </c>
      <c r="G5351" s="2">
        <v>43</v>
      </c>
      <c r="H5351" s="3">
        <v>13</v>
      </c>
      <c r="I5351" s="69" t="str">
        <f>VLOOKUP(C5351,СПРАВОЧНИК!B:D,2,0)</f>
        <v>ЯПОНИЯ</v>
      </c>
      <c r="J5351" s="69" t="str">
        <f>VLOOKUP(C5351,СПРАВОЧНИК!B:D,3,0)</f>
        <v>ИНОМАРКИ</v>
      </c>
      <c r="K5351" s="69" t="str">
        <f>VLOOKUP(СВОД2023[[#This Row],[ФО]],СПРАВОЧНИК!H:P,2,0)</f>
        <v>Северо-Западный ФО</v>
      </c>
    </row>
    <row r="5352" spans="1:11" x14ac:dyDescent="0.2">
      <c r="A5352" t="s">
        <v>600</v>
      </c>
      <c r="B5352" t="s">
        <v>592</v>
      </c>
      <c r="C5352" s="1" t="s">
        <v>533</v>
      </c>
      <c r="D5352" s="1" t="s">
        <v>563</v>
      </c>
      <c r="E5352" s="2">
        <v>64</v>
      </c>
      <c r="F5352" s="3">
        <v>42</v>
      </c>
      <c r="G5352" s="2">
        <v>321</v>
      </c>
      <c r="H5352" s="3">
        <v>255</v>
      </c>
      <c r="I5352" s="69" t="str">
        <f>VLOOKUP(C5352,СПРАВОЧНИК!B:D,2,0)</f>
        <v>ЯПОНИЯ</v>
      </c>
      <c r="J5352" s="69" t="str">
        <f>VLOOKUP(C5352,СПРАВОЧНИК!B:D,3,0)</f>
        <v>ИНОМАРКИ</v>
      </c>
      <c r="K5352" s="69" t="str">
        <f>VLOOKUP(СВОД2023[[#This Row],[ФО]],СПРАВОЧНИК!H:P,2,0)</f>
        <v>Северо-Западный ФО</v>
      </c>
    </row>
    <row r="5353" spans="1:11" x14ac:dyDescent="0.2">
      <c r="A5353" t="s">
        <v>600</v>
      </c>
      <c r="B5353" t="s">
        <v>592</v>
      </c>
      <c r="C5353" s="1" t="s">
        <v>533</v>
      </c>
      <c r="D5353" s="1" t="s">
        <v>1937</v>
      </c>
      <c r="E5353" s="2">
        <v>2</v>
      </c>
      <c r="F5353" s="3">
        <v>2</v>
      </c>
      <c r="G5353" s="2">
        <v>3</v>
      </c>
      <c r="H5353" s="3">
        <v>4</v>
      </c>
      <c r="I5353" s="69" t="str">
        <f>VLOOKUP(C5353,СПРАВОЧНИК!B:D,2,0)</f>
        <v>ЯПОНИЯ</v>
      </c>
      <c r="J5353" s="69" t="str">
        <f>VLOOKUP(C5353,СПРАВОЧНИК!B:D,3,0)</f>
        <v>ИНОМАРКИ</v>
      </c>
      <c r="K5353" s="69" t="str">
        <f>VLOOKUP(СВОД2023[[#This Row],[ФО]],СПРАВОЧНИК!H:P,2,0)</f>
        <v>Северо-Западный ФО</v>
      </c>
    </row>
    <row r="5354" spans="1:11" x14ac:dyDescent="0.2">
      <c r="A5354" t="s">
        <v>600</v>
      </c>
      <c r="B5354" t="s">
        <v>592</v>
      </c>
      <c r="C5354" s="1" t="s">
        <v>2483</v>
      </c>
      <c r="D5354" s="1" t="s">
        <v>2484</v>
      </c>
      <c r="E5354" s="2"/>
      <c r="F5354" s="3"/>
      <c r="G5354" s="2">
        <v>2</v>
      </c>
      <c r="H5354" s="3"/>
      <c r="I5354" s="69" t="str">
        <f>VLOOKUP(C5354,СПРАВОЧНИК!B:D,2,0)</f>
        <v>ЕВРОПА</v>
      </c>
      <c r="J5354" s="69" t="str">
        <f>VLOOKUP(C5354,СПРАВОЧНИК!B:D,3,0)</f>
        <v>ИНОМАРКИ</v>
      </c>
      <c r="K5354" s="69" t="str">
        <f>VLOOKUP(СВОД2023[[#This Row],[ФО]],СПРАВОЧНИК!H:P,2,0)</f>
        <v>Северо-Западный ФО</v>
      </c>
    </row>
    <row r="5355" spans="1:11" x14ac:dyDescent="0.2">
      <c r="A5355" t="s">
        <v>600</v>
      </c>
      <c r="B5355" t="s">
        <v>592</v>
      </c>
      <c r="C5355" s="1" t="s">
        <v>564</v>
      </c>
      <c r="D5355" s="1" t="s">
        <v>565</v>
      </c>
      <c r="E5355" s="2">
        <v>131</v>
      </c>
      <c r="F5355" s="3">
        <v>110</v>
      </c>
      <c r="G5355" s="2">
        <v>655</v>
      </c>
      <c r="H5355" s="3">
        <v>622</v>
      </c>
      <c r="I5355" s="69" t="str">
        <f>VLOOKUP(C5355,СПРАВОЧНИК!B:D,2,0)</f>
        <v>РОССИЯ</v>
      </c>
      <c r="J5355" s="69" t="str">
        <f>VLOOKUP(C5355,СПРАВОЧНИК!B:D,3,0)</f>
        <v>ОТЕЧЕСТВЕННЫЕ</v>
      </c>
      <c r="K5355" s="69" t="str">
        <f>VLOOKUP(СВОД2023[[#This Row],[ФО]],СПРАВОЧНИК!H:P,2,0)</f>
        <v>Северо-Западный ФО</v>
      </c>
    </row>
    <row r="5356" spans="1:11" x14ac:dyDescent="0.2">
      <c r="A5356" t="s">
        <v>600</v>
      </c>
      <c r="B5356" t="s">
        <v>592</v>
      </c>
      <c r="C5356" s="1" t="s">
        <v>564</v>
      </c>
      <c r="D5356" s="1" t="s">
        <v>1938</v>
      </c>
      <c r="E5356" s="2">
        <v>1</v>
      </c>
      <c r="F5356" s="3">
        <v>1</v>
      </c>
      <c r="G5356" s="2">
        <v>9</v>
      </c>
      <c r="H5356" s="3">
        <v>9</v>
      </c>
      <c r="I5356" s="69" t="str">
        <f>VLOOKUP(C5356,СПРАВОЧНИК!B:D,2,0)</f>
        <v>РОССИЯ</v>
      </c>
      <c r="J5356" s="69" t="str">
        <f>VLOOKUP(C5356,СПРАВОЧНИК!B:D,3,0)</f>
        <v>ОТЕЧЕСТВЕННЫЕ</v>
      </c>
      <c r="K5356" s="69" t="str">
        <f>VLOOKUP(СВОД2023[[#This Row],[ФО]],СПРАВОЧНИК!H:P,2,0)</f>
        <v>Северо-Западный ФО</v>
      </c>
    </row>
    <row r="5357" spans="1:11" x14ac:dyDescent="0.2">
      <c r="A5357" t="s">
        <v>600</v>
      </c>
      <c r="B5357" t="s">
        <v>592</v>
      </c>
      <c r="C5357" s="1" t="s">
        <v>564</v>
      </c>
      <c r="D5357" s="1" t="s">
        <v>1940</v>
      </c>
      <c r="E5357" s="2">
        <v>1</v>
      </c>
      <c r="F5357" s="3">
        <v>3</v>
      </c>
      <c r="G5357" s="2">
        <v>10</v>
      </c>
      <c r="H5357" s="3">
        <v>6</v>
      </c>
      <c r="I5357" s="69" t="str">
        <f>VLOOKUP(C5357,СПРАВОЧНИК!B:D,2,0)</f>
        <v>РОССИЯ</v>
      </c>
      <c r="J5357" s="69" t="str">
        <f>VLOOKUP(C5357,СПРАВОЧНИК!B:D,3,0)</f>
        <v>ОТЕЧЕСТВЕННЫЕ</v>
      </c>
      <c r="K5357" s="69" t="str">
        <f>VLOOKUP(СВОД2023[[#This Row],[ФО]],СПРАВОЧНИК!H:P,2,0)</f>
        <v>Северо-Западный ФО</v>
      </c>
    </row>
    <row r="5358" spans="1:11" x14ac:dyDescent="0.2">
      <c r="A5358" t="s">
        <v>600</v>
      </c>
      <c r="B5358" t="s">
        <v>592</v>
      </c>
      <c r="C5358" s="1" t="s">
        <v>564</v>
      </c>
      <c r="D5358" s="1" t="s">
        <v>1941</v>
      </c>
      <c r="E5358" s="2">
        <v>3</v>
      </c>
      <c r="F5358" s="3">
        <v>1</v>
      </c>
      <c r="G5358" s="2">
        <v>9</v>
      </c>
      <c r="H5358" s="3">
        <v>14</v>
      </c>
      <c r="I5358" s="69" t="str">
        <f>VLOOKUP(C5358,СПРАВОЧНИК!B:D,2,0)</f>
        <v>РОССИЯ</v>
      </c>
      <c r="J5358" s="69" t="str">
        <f>VLOOKUP(C5358,СПРАВОЧНИК!B:D,3,0)</f>
        <v>ОТЕЧЕСТВЕННЫЕ</v>
      </c>
      <c r="K5358" s="69" t="str">
        <f>VLOOKUP(СВОД2023[[#This Row],[ФО]],СПРАВОЧНИК!H:P,2,0)</f>
        <v>Северо-Западный ФО</v>
      </c>
    </row>
    <row r="5359" spans="1:11" x14ac:dyDescent="0.2">
      <c r="A5359" t="s">
        <v>600</v>
      </c>
      <c r="B5359" t="s">
        <v>592</v>
      </c>
      <c r="C5359" s="1" t="s">
        <v>564</v>
      </c>
      <c r="D5359" s="1" t="s">
        <v>566</v>
      </c>
      <c r="E5359" s="2">
        <v>215</v>
      </c>
      <c r="F5359" s="3">
        <v>209</v>
      </c>
      <c r="G5359" s="2">
        <v>1212</v>
      </c>
      <c r="H5359" s="3">
        <v>1176</v>
      </c>
      <c r="I5359" s="69" t="str">
        <f>VLOOKUP(C5359,СПРАВОЧНИК!B:D,2,0)</f>
        <v>РОССИЯ</v>
      </c>
      <c r="J5359" s="69" t="str">
        <f>VLOOKUP(C5359,СПРАВОЧНИК!B:D,3,0)</f>
        <v>ОТЕЧЕСТВЕННЫЕ</v>
      </c>
      <c r="K5359" s="69" t="str">
        <f>VLOOKUP(СВОД2023[[#This Row],[ФО]],СПРАВОЧНИК!H:P,2,0)</f>
        <v>Северо-Западный ФО</v>
      </c>
    </row>
    <row r="5360" spans="1:11" x14ac:dyDescent="0.2">
      <c r="A5360" t="s">
        <v>600</v>
      </c>
      <c r="B5360" t="s">
        <v>592</v>
      </c>
      <c r="C5360" s="1" t="s">
        <v>564</v>
      </c>
      <c r="D5360" s="1" t="s">
        <v>1942</v>
      </c>
      <c r="E5360" s="2">
        <v>6</v>
      </c>
      <c r="F5360" s="3">
        <v>8</v>
      </c>
      <c r="G5360" s="2">
        <v>21</v>
      </c>
      <c r="H5360" s="3">
        <v>25</v>
      </c>
      <c r="I5360" s="69" t="str">
        <f>VLOOKUP(C5360,СПРАВОЧНИК!B:D,2,0)</f>
        <v>РОССИЯ</v>
      </c>
      <c r="J5360" s="69" t="str">
        <f>VLOOKUP(C5360,СПРАВОЧНИК!B:D,3,0)</f>
        <v>ОТЕЧЕСТВЕННЫЕ</v>
      </c>
      <c r="K5360" s="69" t="str">
        <f>VLOOKUP(СВОД2023[[#This Row],[ФО]],СПРАВОЧНИК!H:P,2,0)</f>
        <v>Северо-Западный ФО</v>
      </c>
    </row>
    <row r="5361" spans="1:11" x14ac:dyDescent="0.2">
      <c r="A5361" t="s">
        <v>600</v>
      </c>
      <c r="B5361" t="s">
        <v>592</v>
      </c>
      <c r="C5361" s="1" t="s">
        <v>564</v>
      </c>
      <c r="D5361" s="1" t="s">
        <v>1943</v>
      </c>
      <c r="E5361" s="2">
        <v>2</v>
      </c>
      <c r="F5361" s="3">
        <v>1</v>
      </c>
      <c r="G5361" s="2">
        <v>14</v>
      </c>
      <c r="H5361" s="3">
        <v>13</v>
      </c>
      <c r="I5361" s="69" t="str">
        <f>VLOOKUP(C5361,СПРАВОЧНИК!B:D,2,0)</f>
        <v>РОССИЯ</v>
      </c>
      <c r="J5361" s="69" t="str">
        <f>VLOOKUP(C5361,СПРАВОЧНИК!B:D,3,0)</f>
        <v>ОТЕЧЕСТВЕННЫЕ</v>
      </c>
      <c r="K5361" s="69" t="str">
        <f>VLOOKUP(СВОД2023[[#This Row],[ФО]],СПРАВОЧНИК!H:P,2,0)</f>
        <v>Северо-Западный ФО</v>
      </c>
    </row>
    <row r="5362" spans="1:11" x14ac:dyDescent="0.2">
      <c r="A5362" t="s">
        <v>600</v>
      </c>
      <c r="B5362" t="s">
        <v>592</v>
      </c>
      <c r="C5362" s="1" t="s">
        <v>564</v>
      </c>
      <c r="D5362" s="1" t="s">
        <v>1944</v>
      </c>
      <c r="E5362" s="2">
        <v>6</v>
      </c>
      <c r="F5362" s="3">
        <v>6</v>
      </c>
      <c r="G5362" s="2">
        <v>18</v>
      </c>
      <c r="H5362" s="3">
        <v>30</v>
      </c>
      <c r="I5362" s="69" t="str">
        <f>VLOOKUP(C5362,СПРАВОЧНИК!B:D,2,0)</f>
        <v>РОССИЯ</v>
      </c>
      <c r="J5362" s="69" t="str">
        <f>VLOOKUP(C5362,СПРАВОЧНИК!B:D,3,0)</f>
        <v>ОТЕЧЕСТВЕННЫЕ</v>
      </c>
      <c r="K5362" s="69" t="str">
        <f>VLOOKUP(СВОД2023[[#This Row],[ФО]],СПРАВОЧНИК!H:P,2,0)</f>
        <v>Северо-Западный ФО</v>
      </c>
    </row>
    <row r="5363" spans="1:11" x14ac:dyDescent="0.2">
      <c r="A5363" t="s">
        <v>600</v>
      </c>
      <c r="B5363" t="s">
        <v>592</v>
      </c>
      <c r="C5363" s="1" t="s">
        <v>564</v>
      </c>
      <c r="D5363" s="1" t="s">
        <v>567</v>
      </c>
      <c r="E5363" s="2"/>
      <c r="F5363" s="3"/>
      <c r="G5363" s="2">
        <v>1</v>
      </c>
      <c r="H5363" s="3">
        <v>1</v>
      </c>
      <c r="I5363" s="69" t="str">
        <f>VLOOKUP(C5363,СПРАВОЧНИК!B:D,2,0)</f>
        <v>РОССИЯ</v>
      </c>
      <c r="J5363" s="69" t="str">
        <f>VLOOKUP(C5363,СПРАВОЧНИК!B:D,3,0)</f>
        <v>ОТЕЧЕСТВЕННЫЕ</v>
      </c>
      <c r="K5363" s="69" t="str">
        <f>VLOOKUP(СВОД2023[[#This Row],[ФО]],СПРАВОЧНИК!H:P,2,0)</f>
        <v>Северо-Западный ФО</v>
      </c>
    </row>
    <row r="5364" spans="1:11" x14ac:dyDescent="0.2">
      <c r="A5364" t="s">
        <v>600</v>
      </c>
      <c r="B5364" t="s">
        <v>592</v>
      </c>
      <c r="C5364" s="1" t="s">
        <v>568</v>
      </c>
      <c r="D5364" s="1" t="s">
        <v>1011</v>
      </c>
      <c r="E5364" s="2">
        <v>4</v>
      </c>
      <c r="F5364" s="3">
        <v>1</v>
      </c>
      <c r="G5364" s="2">
        <v>31</v>
      </c>
      <c r="H5364" s="3">
        <v>8</v>
      </c>
      <c r="I5364" s="69" t="str">
        <f>VLOOKUP(C5364,СПРАВОЧНИК!B:D,2,0)</f>
        <v>ЕВРОПА</v>
      </c>
      <c r="J5364" s="69" t="str">
        <f>VLOOKUP(C5364,СПРАВОЧНИК!B:D,3,0)</f>
        <v>ИНОМАРКИ</v>
      </c>
      <c r="K5364" s="69" t="str">
        <f>VLOOKUP(СВОД2023[[#This Row],[ФО]],СПРАВОЧНИК!H:P,2,0)</f>
        <v>Северо-Западный ФО</v>
      </c>
    </row>
    <row r="5365" spans="1:11" x14ac:dyDescent="0.2">
      <c r="A5365" t="s">
        <v>600</v>
      </c>
      <c r="B5365" t="s">
        <v>592</v>
      </c>
      <c r="C5365" s="1" t="s">
        <v>568</v>
      </c>
      <c r="D5365" s="1" t="s">
        <v>1945</v>
      </c>
      <c r="E5365" s="2">
        <v>12</v>
      </c>
      <c r="F5365" s="3">
        <v>8</v>
      </c>
      <c r="G5365" s="2">
        <v>47</v>
      </c>
      <c r="H5365" s="3">
        <v>37</v>
      </c>
      <c r="I5365" s="69" t="str">
        <f>VLOOKUP(C5365,СПРАВОЧНИК!B:D,2,0)</f>
        <v>ЕВРОПА</v>
      </c>
      <c r="J5365" s="69" t="str">
        <f>VLOOKUP(C5365,СПРАВОЧНИК!B:D,3,0)</f>
        <v>ИНОМАРКИ</v>
      </c>
      <c r="K5365" s="69" t="str">
        <f>VLOOKUP(СВОД2023[[#This Row],[ФО]],СПРАВОЧНИК!H:P,2,0)</f>
        <v>Северо-Западный ФО</v>
      </c>
    </row>
    <row r="5366" spans="1:11" x14ac:dyDescent="0.2">
      <c r="A5366" t="s">
        <v>600</v>
      </c>
      <c r="B5366" t="s">
        <v>592</v>
      </c>
      <c r="C5366" s="1" t="s">
        <v>568</v>
      </c>
      <c r="D5366" s="1" t="s">
        <v>1012</v>
      </c>
      <c r="E5366" s="2">
        <v>20</v>
      </c>
      <c r="F5366" s="3">
        <v>18</v>
      </c>
      <c r="G5366" s="2">
        <v>117</v>
      </c>
      <c r="H5366" s="3">
        <v>107</v>
      </c>
      <c r="I5366" s="69" t="str">
        <f>VLOOKUP(C5366,СПРАВОЧНИК!B:D,2,0)</f>
        <v>ЕВРОПА</v>
      </c>
      <c r="J5366" s="69" t="str">
        <f>VLOOKUP(C5366,СПРАВОЧНИК!B:D,3,0)</f>
        <v>ИНОМАРКИ</v>
      </c>
      <c r="K5366" s="69" t="str">
        <f>VLOOKUP(СВОД2023[[#This Row],[ФО]],СПРАВОЧНИК!H:P,2,0)</f>
        <v>Северо-Западный ФО</v>
      </c>
    </row>
    <row r="5367" spans="1:11" x14ac:dyDescent="0.2">
      <c r="A5367" t="s">
        <v>600</v>
      </c>
      <c r="B5367" t="s">
        <v>592</v>
      </c>
      <c r="C5367" s="1" t="s">
        <v>568</v>
      </c>
      <c r="D5367" s="1" t="s">
        <v>1013</v>
      </c>
      <c r="E5367" s="2">
        <v>50</v>
      </c>
      <c r="F5367" s="3">
        <v>36</v>
      </c>
      <c r="G5367" s="2">
        <v>279</v>
      </c>
      <c r="H5367" s="3">
        <v>179</v>
      </c>
      <c r="I5367" s="69" t="str">
        <f>VLOOKUP(C5367,СПРАВОЧНИК!B:D,2,0)</f>
        <v>ЕВРОПА</v>
      </c>
      <c r="J5367" s="69" t="str">
        <f>VLOOKUP(C5367,СПРАВОЧНИК!B:D,3,0)</f>
        <v>ИНОМАРКИ</v>
      </c>
      <c r="K5367" s="69" t="str">
        <f>VLOOKUP(СВОД2023[[#This Row],[ФО]],СПРАВОЧНИК!H:P,2,0)</f>
        <v>Северо-Западный ФО</v>
      </c>
    </row>
    <row r="5368" spans="1:11" x14ac:dyDescent="0.2">
      <c r="A5368" t="s">
        <v>600</v>
      </c>
      <c r="B5368" t="s">
        <v>592</v>
      </c>
      <c r="C5368" s="1" t="s">
        <v>568</v>
      </c>
      <c r="D5368" s="1" t="s">
        <v>2353</v>
      </c>
      <c r="E5368" s="2">
        <v>1</v>
      </c>
      <c r="F5368" s="3">
        <v>1</v>
      </c>
      <c r="G5368" s="2">
        <v>2</v>
      </c>
      <c r="H5368" s="3">
        <v>1</v>
      </c>
      <c r="I5368" s="69" t="str">
        <f>VLOOKUP(C5368,СПРАВОЧНИК!B:D,2,0)</f>
        <v>ЕВРОПА</v>
      </c>
      <c r="J5368" s="69" t="str">
        <f>VLOOKUP(C5368,СПРАВОЧНИК!B:D,3,0)</f>
        <v>ИНОМАРКИ</v>
      </c>
      <c r="K5368" s="69" t="str">
        <f>VLOOKUP(СВОД2023[[#This Row],[ФО]],СПРАВОЧНИК!H:P,2,0)</f>
        <v>Северо-Западный ФО</v>
      </c>
    </row>
    <row r="5369" spans="1:11" x14ac:dyDescent="0.2">
      <c r="A5369" t="s">
        <v>600</v>
      </c>
      <c r="B5369" t="s">
        <v>592</v>
      </c>
      <c r="C5369" s="1" t="s">
        <v>568</v>
      </c>
      <c r="D5369" s="1" t="s">
        <v>1946</v>
      </c>
      <c r="E5369" s="2">
        <v>2</v>
      </c>
      <c r="F5369" s="3">
        <v>1</v>
      </c>
      <c r="G5369" s="2">
        <v>13</v>
      </c>
      <c r="H5369" s="3">
        <v>8</v>
      </c>
      <c r="I5369" s="69" t="str">
        <f>VLOOKUP(C5369,СПРАВОЧНИК!B:D,2,0)</f>
        <v>ЕВРОПА</v>
      </c>
      <c r="J5369" s="69" t="str">
        <f>VLOOKUP(C5369,СПРАВОЧНИК!B:D,3,0)</f>
        <v>ИНОМАРКИ</v>
      </c>
      <c r="K5369" s="69" t="str">
        <f>VLOOKUP(СВОД2023[[#This Row],[ФО]],СПРАВОЧНИК!H:P,2,0)</f>
        <v>Северо-Западный ФО</v>
      </c>
    </row>
    <row r="5370" spans="1:11" x14ac:dyDescent="0.2">
      <c r="A5370" t="s">
        <v>600</v>
      </c>
      <c r="B5370" t="s">
        <v>592</v>
      </c>
      <c r="C5370" s="1" t="s">
        <v>568</v>
      </c>
      <c r="D5370" s="1" t="s">
        <v>2354</v>
      </c>
      <c r="E5370" s="2">
        <v>5</v>
      </c>
      <c r="F5370" s="3">
        <v>1</v>
      </c>
      <c r="G5370" s="2">
        <v>15</v>
      </c>
      <c r="H5370" s="3">
        <v>11</v>
      </c>
      <c r="I5370" s="69" t="str">
        <f>VLOOKUP(C5370,СПРАВОЧНИК!B:D,2,0)</f>
        <v>ЕВРОПА</v>
      </c>
      <c r="J5370" s="69" t="str">
        <f>VLOOKUP(C5370,СПРАВОЧНИК!B:D,3,0)</f>
        <v>ИНОМАРКИ</v>
      </c>
      <c r="K5370" s="69" t="str">
        <f>VLOOKUP(СВОД2023[[#This Row],[ФО]],СПРАВОЧНИК!H:P,2,0)</f>
        <v>Северо-Западный ФО</v>
      </c>
    </row>
    <row r="5371" spans="1:11" x14ac:dyDescent="0.2">
      <c r="A5371" t="s">
        <v>600</v>
      </c>
      <c r="B5371" t="s">
        <v>592</v>
      </c>
      <c r="C5371" s="1" t="s">
        <v>568</v>
      </c>
      <c r="D5371" s="1" t="s">
        <v>1015</v>
      </c>
      <c r="E5371" s="2">
        <v>462</v>
      </c>
      <c r="F5371" s="3">
        <v>368</v>
      </c>
      <c r="G5371" s="2">
        <v>2525</v>
      </c>
      <c r="H5371" s="3">
        <v>1978</v>
      </c>
      <c r="I5371" s="69" t="str">
        <f>VLOOKUP(C5371,СПРАВОЧНИК!B:D,2,0)</f>
        <v>ЕВРОПА</v>
      </c>
      <c r="J5371" s="69" t="str">
        <f>VLOOKUP(C5371,СПРАВОЧНИК!B:D,3,0)</f>
        <v>ИНОМАРКИ</v>
      </c>
      <c r="K5371" s="69" t="str">
        <f>VLOOKUP(СВОД2023[[#This Row],[ФО]],СПРАВОЧНИК!H:P,2,0)</f>
        <v>Северо-Западный ФО</v>
      </c>
    </row>
    <row r="5372" spans="1:11" x14ac:dyDescent="0.2">
      <c r="A5372" t="s">
        <v>600</v>
      </c>
      <c r="B5372" t="s">
        <v>592</v>
      </c>
      <c r="C5372" s="1" t="s">
        <v>568</v>
      </c>
      <c r="D5372" s="1" t="s">
        <v>1947</v>
      </c>
      <c r="E5372" s="2">
        <v>58</v>
      </c>
      <c r="F5372" s="3">
        <v>42</v>
      </c>
      <c r="G5372" s="2">
        <v>268</v>
      </c>
      <c r="H5372" s="3">
        <v>235</v>
      </c>
      <c r="I5372" s="69" t="str">
        <f>VLOOKUP(C5372,СПРАВОЧНИК!B:D,2,0)</f>
        <v>ЕВРОПА</v>
      </c>
      <c r="J5372" s="69" t="str">
        <f>VLOOKUP(C5372,СПРАВОЧНИК!B:D,3,0)</f>
        <v>ИНОМАРКИ</v>
      </c>
      <c r="K5372" s="69" t="str">
        <f>VLOOKUP(СВОД2023[[#This Row],[ФО]],СПРАВОЧНИК!H:P,2,0)</f>
        <v>Северо-Западный ФО</v>
      </c>
    </row>
    <row r="5373" spans="1:11" x14ac:dyDescent="0.2">
      <c r="A5373" t="s">
        <v>600</v>
      </c>
      <c r="B5373" t="s">
        <v>592</v>
      </c>
      <c r="C5373" s="1" t="s">
        <v>568</v>
      </c>
      <c r="D5373" s="1" t="s">
        <v>1016</v>
      </c>
      <c r="E5373" s="2">
        <v>1</v>
      </c>
      <c r="F5373" s="3"/>
      <c r="G5373" s="2">
        <v>1</v>
      </c>
      <c r="H5373" s="3"/>
      <c r="I5373" s="69" t="str">
        <f>VLOOKUP(C5373,СПРАВОЧНИК!B:D,2,0)</f>
        <v>ЕВРОПА</v>
      </c>
      <c r="J5373" s="69" t="str">
        <f>VLOOKUP(C5373,СПРАВОЧНИК!B:D,3,0)</f>
        <v>ИНОМАРКИ</v>
      </c>
      <c r="K5373" s="69" t="str">
        <f>VLOOKUP(СВОД2023[[#This Row],[ФО]],СПРАВОЧНИК!H:P,2,0)</f>
        <v>Северо-Западный ФО</v>
      </c>
    </row>
    <row r="5374" spans="1:11" x14ac:dyDescent="0.2">
      <c r="A5374" t="s">
        <v>600</v>
      </c>
      <c r="B5374" t="s">
        <v>592</v>
      </c>
      <c r="C5374" s="1" t="s">
        <v>568</v>
      </c>
      <c r="D5374" s="1" t="s">
        <v>1017</v>
      </c>
      <c r="E5374" s="2">
        <v>4</v>
      </c>
      <c r="F5374" s="3"/>
      <c r="G5374" s="2">
        <v>8</v>
      </c>
      <c r="H5374" s="3"/>
      <c r="I5374" s="69" t="str">
        <f>VLOOKUP(C5374,СПРАВОЧНИК!B:D,2,0)</f>
        <v>ЕВРОПА</v>
      </c>
      <c r="J5374" s="69" t="str">
        <f>VLOOKUP(C5374,СПРАВОЧНИК!B:D,3,0)</f>
        <v>ИНОМАРКИ</v>
      </c>
      <c r="K5374" s="69" t="str">
        <f>VLOOKUP(СВОД2023[[#This Row],[ФО]],СПРАВОЧНИК!H:P,2,0)</f>
        <v>Северо-Западный ФО</v>
      </c>
    </row>
    <row r="5375" spans="1:11" x14ac:dyDescent="0.2">
      <c r="A5375" t="s">
        <v>600</v>
      </c>
      <c r="B5375" t="s">
        <v>592</v>
      </c>
      <c r="C5375" s="1" t="s">
        <v>568</v>
      </c>
      <c r="D5375" s="1" t="s">
        <v>1018</v>
      </c>
      <c r="E5375" s="2"/>
      <c r="F5375" s="3"/>
      <c r="G5375" s="2">
        <v>2</v>
      </c>
      <c r="H5375" s="3"/>
      <c r="I5375" s="69" t="str">
        <f>VLOOKUP(C5375,СПРАВОЧНИК!B:D,2,0)</f>
        <v>ЕВРОПА</v>
      </c>
      <c r="J5375" s="69" t="str">
        <f>VLOOKUP(C5375,СПРАВОЧНИК!B:D,3,0)</f>
        <v>ИНОМАРКИ</v>
      </c>
      <c r="K5375" s="69" t="str">
        <f>VLOOKUP(СВОД2023[[#This Row],[ФО]],СПРАВОЧНИК!H:P,2,0)</f>
        <v>Северо-Западный ФО</v>
      </c>
    </row>
    <row r="5376" spans="1:11" x14ac:dyDescent="0.2">
      <c r="A5376" t="s">
        <v>600</v>
      </c>
      <c r="B5376" t="s">
        <v>592</v>
      </c>
      <c r="C5376" s="1" t="s">
        <v>568</v>
      </c>
      <c r="D5376" s="1" t="s">
        <v>569</v>
      </c>
      <c r="E5376" s="2">
        <v>247</v>
      </c>
      <c r="F5376" s="3">
        <v>218</v>
      </c>
      <c r="G5376" s="2">
        <v>1395</v>
      </c>
      <c r="H5376" s="3">
        <v>1073</v>
      </c>
      <c r="I5376" s="69" t="str">
        <f>VLOOKUP(C5376,СПРАВОЧНИК!B:D,2,0)</f>
        <v>ЕВРОПА</v>
      </c>
      <c r="J5376" s="69" t="str">
        <f>VLOOKUP(C5376,СПРАВОЧНИК!B:D,3,0)</f>
        <v>ИНОМАРКИ</v>
      </c>
      <c r="K5376" s="69" t="str">
        <f>VLOOKUP(СВОД2023[[#This Row],[ФО]],СПРАВОЧНИК!H:P,2,0)</f>
        <v>Северо-Западный ФО</v>
      </c>
    </row>
    <row r="5377" spans="1:11" x14ac:dyDescent="0.2">
      <c r="A5377" t="s">
        <v>600</v>
      </c>
      <c r="B5377" t="s">
        <v>592</v>
      </c>
      <c r="C5377" s="1" t="s">
        <v>568</v>
      </c>
      <c r="D5377" s="1" t="s">
        <v>2485</v>
      </c>
      <c r="E5377" s="2">
        <v>1</v>
      </c>
      <c r="F5377" s="3"/>
      <c r="G5377" s="2">
        <v>2</v>
      </c>
      <c r="H5377" s="3">
        <v>1</v>
      </c>
      <c r="I5377" s="69" t="str">
        <f>VLOOKUP(C5377,СПРАВОЧНИК!B:D,2,0)</f>
        <v>ЕВРОПА</v>
      </c>
      <c r="J5377" s="69" t="str">
        <f>VLOOKUP(C5377,СПРАВОЧНИК!B:D,3,0)</f>
        <v>ИНОМАРКИ</v>
      </c>
      <c r="K5377" s="69" t="str">
        <f>VLOOKUP(СВОД2023[[#This Row],[ФО]],СПРАВОЧНИК!H:P,2,0)</f>
        <v>Северо-Западный ФО</v>
      </c>
    </row>
    <row r="5378" spans="1:11" x14ac:dyDescent="0.2">
      <c r="A5378" t="s">
        <v>600</v>
      </c>
      <c r="B5378" t="s">
        <v>592</v>
      </c>
      <c r="C5378" s="1" t="s">
        <v>568</v>
      </c>
      <c r="D5378" s="1" t="s">
        <v>2355</v>
      </c>
      <c r="E5378" s="2">
        <v>4</v>
      </c>
      <c r="F5378" s="3">
        <v>6</v>
      </c>
      <c r="G5378" s="2">
        <v>28</v>
      </c>
      <c r="H5378" s="3">
        <v>28</v>
      </c>
      <c r="I5378" s="69" t="str">
        <f>VLOOKUP(C5378,СПРАВОЧНИК!B:D,2,0)</f>
        <v>ЕВРОПА</v>
      </c>
      <c r="J5378" s="69" t="str">
        <f>VLOOKUP(C5378,СПРАВОЧНИК!B:D,3,0)</f>
        <v>ИНОМАРКИ</v>
      </c>
      <c r="K5378" s="69" t="str">
        <f>VLOOKUP(СВОД2023[[#This Row],[ФО]],СПРАВОЧНИК!H:P,2,0)</f>
        <v>Северо-Западный ФО</v>
      </c>
    </row>
    <row r="5379" spans="1:11" x14ac:dyDescent="0.2">
      <c r="A5379" t="s">
        <v>600</v>
      </c>
      <c r="B5379" t="s">
        <v>592</v>
      </c>
      <c r="C5379" s="1" t="s">
        <v>568</v>
      </c>
      <c r="D5379" s="1" t="s">
        <v>1019</v>
      </c>
      <c r="E5379" s="2">
        <v>784</v>
      </c>
      <c r="F5379" s="3">
        <v>649</v>
      </c>
      <c r="G5379" s="2">
        <v>4088</v>
      </c>
      <c r="H5379" s="3">
        <v>3338</v>
      </c>
      <c r="I5379" s="69" t="str">
        <f>VLOOKUP(C5379,СПРАВОЧНИК!B:D,2,0)</f>
        <v>ЕВРОПА</v>
      </c>
      <c r="J5379" s="69" t="str">
        <f>VLOOKUP(C5379,СПРАВОЧНИК!B:D,3,0)</f>
        <v>ИНОМАРКИ</v>
      </c>
      <c r="K5379" s="69" t="str">
        <f>VLOOKUP(СВОД2023[[#This Row],[ФО]],СПРАВОЧНИК!H:P,2,0)</f>
        <v>Северо-Западный ФО</v>
      </c>
    </row>
    <row r="5380" spans="1:11" x14ac:dyDescent="0.2">
      <c r="A5380" t="s">
        <v>600</v>
      </c>
      <c r="B5380" t="s">
        <v>592</v>
      </c>
      <c r="C5380" s="1" t="s">
        <v>568</v>
      </c>
      <c r="D5380" s="1" t="s">
        <v>1948</v>
      </c>
      <c r="E5380" s="2">
        <v>6</v>
      </c>
      <c r="F5380" s="3">
        <v>1</v>
      </c>
      <c r="G5380" s="2">
        <v>10</v>
      </c>
      <c r="H5380" s="3">
        <v>10</v>
      </c>
      <c r="I5380" s="69" t="str">
        <f>VLOOKUP(C5380,СПРАВОЧНИК!B:D,2,0)</f>
        <v>ЕВРОПА</v>
      </c>
      <c r="J5380" s="69" t="str">
        <f>VLOOKUP(C5380,СПРАВОЧНИК!B:D,3,0)</f>
        <v>ИНОМАРКИ</v>
      </c>
      <c r="K5380" s="69" t="str">
        <f>VLOOKUP(СВОД2023[[#This Row],[ФО]],СПРАВОЧНИК!H:P,2,0)</f>
        <v>Северо-Западный ФО</v>
      </c>
    </row>
    <row r="5381" spans="1:11" x14ac:dyDescent="0.2">
      <c r="A5381" t="s">
        <v>600</v>
      </c>
      <c r="B5381" t="s">
        <v>592</v>
      </c>
      <c r="C5381" s="1" t="s">
        <v>568</v>
      </c>
      <c r="D5381" s="1" t="s">
        <v>2356</v>
      </c>
      <c r="E5381" s="2">
        <v>9</v>
      </c>
      <c r="F5381" s="3">
        <v>7</v>
      </c>
      <c r="G5381" s="2">
        <v>57</v>
      </c>
      <c r="H5381" s="3">
        <v>39</v>
      </c>
      <c r="I5381" s="69" t="str">
        <f>VLOOKUP(C5381,СПРАВОЧНИК!B:D,2,0)</f>
        <v>ЕВРОПА</v>
      </c>
      <c r="J5381" s="69" t="str">
        <f>VLOOKUP(C5381,СПРАВОЧНИК!B:D,3,0)</f>
        <v>ИНОМАРКИ</v>
      </c>
      <c r="K5381" s="69" t="str">
        <f>VLOOKUP(СВОД2023[[#This Row],[ФО]],СПРАВОЧНИК!H:P,2,0)</f>
        <v>Северо-Западный ФО</v>
      </c>
    </row>
    <row r="5382" spans="1:11" x14ac:dyDescent="0.2">
      <c r="A5382" t="s">
        <v>600</v>
      </c>
      <c r="B5382" t="s">
        <v>592</v>
      </c>
      <c r="C5382" s="1" t="s">
        <v>568</v>
      </c>
      <c r="D5382" s="1" t="s">
        <v>1020</v>
      </c>
      <c r="E5382" s="2">
        <v>909</v>
      </c>
      <c r="F5382" s="3">
        <v>967</v>
      </c>
      <c r="G5382" s="2">
        <v>5392</v>
      </c>
      <c r="H5382" s="3">
        <v>4630</v>
      </c>
      <c r="I5382" s="69" t="str">
        <f>VLOOKUP(C5382,СПРАВОЧНИК!B:D,2,0)</f>
        <v>ЕВРОПА</v>
      </c>
      <c r="J5382" s="69" t="str">
        <f>VLOOKUP(C5382,СПРАВОЧНИК!B:D,3,0)</f>
        <v>ИНОМАРКИ</v>
      </c>
      <c r="K5382" s="69" t="str">
        <f>VLOOKUP(СВОД2023[[#This Row],[ФО]],СПРАВОЧНИК!H:P,2,0)</f>
        <v>Северо-Западный ФО</v>
      </c>
    </row>
    <row r="5383" spans="1:11" x14ac:dyDescent="0.2">
      <c r="A5383" t="s">
        <v>600</v>
      </c>
      <c r="B5383" t="s">
        <v>592</v>
      </c>
      <c r="C5383" s="1" t="s">
        <v>568</v>
      </c>
      <c r="D5383" s="1" t="s">
        <v>1949</v>
      </c>
      <c r="E5383" s="2"/>
      <c r="F5383" s="3"/>
      <c r="G5383" s="2">
        <v>2</v>
      </c>
      <c r="H5383" s="3"/>
      <c r="I5383" s="69" t="str">
        <f>VLOOKUP(C5383,СПРАВОЧНИК!B:D,2,0)</f>
        <v>ЕВРОПА</v>
      </c>
      <c r="J5383" s="69" t="str">
        <f>VLOOKUP(C5383,СПРАВОЧНИК!B:D,3,0)</f>
        <v>ИНОМАРКИ</v>
      </c>
      <c r="K5383" s="69" t="str">
        <f>VLOOKUP(СВОД2023[[#This Row],[ФО]],СПРАВОЧНИК!H:P,2,0)</f>
        <v>Северо-Западный ФО</v>
      </c>
    </row>
    <row r="5384" spans="1:11" x14ac:dyDescent="0.2">
      <c r="A5384" t="s">
        <v>600</v>
      </c>
      <c r="B5384" t="s">
        <v>592</v>
      </c>
      <c r="C5384" s="1" t="s">
        <v>568</v>
      </c>
      <c r="D5384" s="1" t="s">
        <v>1950</v>
      </c>
      <c r="E5384" s="2">
        <v>8</v>
      </c>
      <c r="F5384" s="3">
        <v>5</v>
      </c>
      <c r="G5384" s="2">
        <v>40</v>
      </c>
      <c r="H5384" s="3">
        <v>27</v>
      </c>
      <c r="I5384" s="69" t="str">
        <f>VLOOKUP(C5384,СПРАВОЧНИК!B:D,2,0)</f>
        <v>ЕВРОПА</v>
      </c>
      <c r="J5384" s="69" t="str">
        <f>VLOOKUP(C5384,СПРАВОЧНИК!B:D,3,0)</f>
        <v>ИНОМАРКИ</v>
      </c>
      <c r="K5384" s="69" t="str">
        <f>VLOOKUP(СВОД2023[[#This Row],[ФО]],СПРАВОЧНИК!H:P,2,0)</f>
        <v>Северо-Западный ФО</v>
      </c>
    </row>
    <row r="5385" spans="1:11" x14ac:dyDescent="0.2">
      <c r="A5385" t="s">
        <v>600</v>
      </c>
      <c r="B5385" t="s">
        <v>592</v>
      </c>
      <c r="C5385" s="1" t="s">
        <v>568</v>
      </c>
      <c r="D5385" s="1" t="s">
        <v>1951</v>
      </c>
      <c r="E5385" s="2">
        <v>38</v>
      </c>
      <c r="F5385" s="3">
        <v>21</v>
      </c>
      <c r="G5385" s="2">
        <v>180</v>
      </c>
      <c r="H5385" s="3">
        <v>115</v>
      </c>
      <c r="I5385" s="69" t="str">
        <f>VLOOKUP(C5385,СПРАВОЧНИК!B:D,2,0)</f>
        <v>ЕВРОПА</v>
      </c>
      <c r="J5385" s="69" t="str">
        <f>VLOOKUP(C5385,СПРАВОЧНИК!B:D,3,0)</f>
        <v>ИНОМАРКИ</v>
      </c>
      <c r="K5385" s="69" t="str">
        <f>VLOOKUP(СВОД2023[[#This Row],[ФО]],СПРАВОЧНИК!H:P,2,0)</f>
        <v>Северо-Западный ФО</v>
      </c>
    </row>
    <row r="5386" spans="1:11" x14ac:dyDescent="0.2">
      <c r="A5386" t="s">
        <v>600</v>
      </c>
      <c r="B5386" t="s">
        <v>592</v>
      </c>
      <c r="C5386" s="1" t="s">
        <v>568</v>
      </c>
      <c r="D5386" s="1" t="s">
        <v>1021</v>
      </c>
      <c r="E5386" s="2">
        <v>14</v>
      </c>
      <c r="F5386" s="3">
        <v>15</v>
      </c>
      <c r="G5386" s="2">
        <v>61</v>
      </c>
      <c r="H5386" s="3">
        <v>78</v>
      </c>
      <c r="I5386" s="69" t="str">
        <f>VLOOKUP(C5386,СПРАВОЧНИК!B:D,2,0)</f>
        <v>ЕВРОПА</v>
      </c>
      <c r="J5386" s="69" t="str">
        <f>VLOOKUP(C5386,СПРАВОЧНИК!B:D,3,0)</f>
        <v>ИНОМАРКИ</v>
      </c>
      <c r="K5386" s="69" t="str">
        <f>VLOOKUP(СВОД2023[[#This Row],[ФО]],СПРАВОЧНИК!H:P,2,0)</f>
        <v>Северо-Западный ФО</v>
      </c>
    </row>
    <row r="5387" spans="1:11" x14ac:dyDescent="0.2">
      <c r="A5387" t="s">
        <v>600</v>
      </c>
      <c r="B5387" t="s">
        <v>592</v>
      </c>
      <c r="C5387" s="1" t="s">
        <v>568</v>
      </c>
      <c r="D5387" s="1" t="s">
        <v>1022</v>
      </c>
      <c r="E5387" s="2">
        <v>422</v>
      </c>
      <c r="F5387" s="3">
        <v>331</v>
      </c>
      <c r="G5387" s="2">
        <v>2467</v>
      </c>
      <c r="H5387" s="3">
        <v>1694</v>
      </c>
      <c r="I5387" s="69" t="str">
        <f>VLOOKUP(C5387,СПРАВОЧНИК!B:D,2,0)</f>
        <v>ЕВРОПА</v>
      </c>
      <c r="J5387" s="69" t="str">
        <f>VLOOKUP(C5387,СПРАВОЧНИК!B:D,3,0)</f>
        <v>ИНОМАРКИ</v>
      </c>
      <c r="K5387" s="69" t="str">
        <f>VLOOKUP(СВОД2023[[#This Row],[ФО]],СПРАВОЧНИК!H:P,2,0)</f>
        <v>Северо-Западный ФО</v>
      </c>
    </row>
    <row r="5388" spans="1:11" x14ac:dyDescent="0.2">
      <c r="A5388" t="s">
        <v>600</v>
      </c>
      <c r="B5388" t="s">
        <v>592</v>
      </c>
      <c r="C5388" s="1" t="s">
        <v>568</v>
      </c>
      <c r="D5388" s="1" t="s">
        <v>1023</v>
      </c>
      <c r="E5388" s="2">
        <v>199</v>
      </c>
      <c r="F5388" s="3">
        <v>170</v>
      </c>
      <c r="G5388" s="2">
        <v>1278</v>
      </c>
      <c r="H5388" s="3">
        <v>931</v>
      </c>
      <c r="I5388" s="69" t="str">
        <f>VLOOKUP(C5388,СПРАВОЧНИК!B:D,2,0)</f>
        <v>ЕВРОПА</v>
      </c>
      <c r="J5388" s="69" t="str">
        <f>VLOOKUP(C5388,СПРАВОЧНИК!B:D,3,0)</f>
        <v>ИНОМАРКИ</v>
      </c>
      <c r="K5388" s="69" t="str">
        <f>VLOOKUP(СВОД2023[[#This Row],[ФО]],СПРАВОЧНИК!H:P,2,0)</f>
        <v>Северо-Западный ФО</v>
      </c>
    </row>
    <row r="5389" spans="1:11" x14ac:dyDescent="0.2">
      <c r="A5389" t="s">
        <v>600</v>
      </c>
      <c r="B5389" t="s">
        <v>592</v>
      </c>
      <c r="C5389" s="1" t="s">
        <v>568</v>
      </c>
      <c r="D5389" s="1" t="s">
        <v>1952</v>
      </c>
      <c r="E5389" s="2">
        <v>24</v>
      </c>
      <c r="F5389" s="3">
        <v>26</v>
      </c>
      <c r="G5389" s="2">
        <v>214</v>
      </c>
      <c r="H5389" s="3">
        <v>164</v>
      </c>
      <c r="I5389" s="69" t="str">
        <f>VLOOKUP(C5389,СПРАВОЧНИК!B:D,2,0)</f>
        <v>ЕВРОПА</v>
      </c>
      <c r="J5389" s="69" t="str">
        <f>VLOOKUP(C5389,СПРАВОЧНИК!B:D,3,0)</f>
        <v>ИНОМАРКИ</v>
      </c>
      <c r="K5389" s="69" t="str">
        <f>VLOOKUP(СВОД2023[[#This Row],[ФО]],СПРАВОЧНИК!H:P,2,0)</f>
        <v>Северо-Западный ФО</v>
      </c>
    </row>
    <row r="5390" spans="1:11" x14ac:dyDescent="0.2">
      <c r="A5390" t="s">
        <v>600</v>
      </c>
      <c r="B5390" t="s">
        <v>592</v>
      </c>
      <c r="C5390" s="1" t="s">
        <v>568</v>
      </c>
      <c r="D5390" s="1" t="s">
        <v>1024</v>
      </c>
      <c r="E5390" s="2">
        <v>3</v>
      </c>
      <c r="F5390" s="3"/>
      <c r="G5390" s="2">
        <v>16</v>
      </c>
      <c r="H5390" s="3">
        <v>3</v>
      </c>
      <c r="I5390" s="69" t="str">
        <f>VLOOKUP(C5390,СПРАВОЧНИК!B:D,2,0)</f>
        <v>ЕВРОПА</v>
      </c>
      <c r="J5390" s="69" t="str">
        <f>VLOOKUP(C5390,СПРАВОЧНИК!B:D,3,0)</f>
        <v>ИНОМАРКИ</v>
      </c>
      <c r="K5390" s="69" t="str">
        <f>VLOOKUP(СВОД2023[[#This Row],[ФО]],СПРАВОЧНИК!H:P,2,0)</f>
        <v>Северо-Западный ФО</v>
      </c>
    </row>
    <row r="5391" spans="1:11" x14ac:dyDescent="0.2">
      <c r="A5391" t="s">
        <v>600</v>
      </c>
      <c r="B5391" t="s">
        <v>592</v>
      </c>
      <c r="C5391" s="1" t="s">
        <v>568</v>
      </c>
      <c r="D5391" s="1" t="s">
        <v>1953</v>
      </c>
      <c r="E5391" s="2">
        <v>1</v>
      </c>
      <c r="F5391" s="3"/>
      <c r="G5391" s="2">
        <v>3</v>
      </c>
      <c r="H5391" s="3">
        <v>1</v>
      </c>
      <c r="I5391" s="69" t="str">
        <f>VLOOKUP(C5391,СПРАВОЧНИК!B:D,2,0)</f>
        <v>ЕВРОПА</v>
      </c>
      <c r="J5391" s="69" t="str">
        <f>VLOOKUP(C5391,СПРАВОЧНИК!B:D,3,0)</f>
        <v>ИНОМАРКИ</v>
      </c>
      <c r="K5391" s="69" t="str">
        <f>VLOOKUP(СВОД2023[[#This Row],[ФО]],СПРАВОЧНИК!H:P,2,0)</f>
        <v>Северо-Западный ФО</v>
      </c>
    </row>
    <row r="5392" spans="1:11" x14ac:dyDescent="0.2">
      <c r="A5392" t="s">
        <v>600</v>
      </c>
      <c r="B5392" t="s">
        <v>592</v>
      </c>
      <c r="C5392" s="1" t="s">
        <v>568</v>
      </c>
      <c r="D5392" s="1" t="s">
        <v>1954</v>
      </c>
      <c r="E5392" s="2">
        <v>21</v>
      </c>
      <c r="F5392" s="3">
        <v>25</v>
      </c>
      <c r="G5392" s="2">
        <v>108</v>
      </c>
      <c r="H5392" s="3">
        <v>121</v>
      </c>
      <c r="I5392" s="69" t="str">
        <f>VLOOKUP(C5392,СПРАВОЧНИК!B:D,2,0)</f>
        <v>ЕВРОПА</v>
      </c>
      <c r="J5392" s="69" t="str">
        <f>VLOOKUP(C5392,СПРАВОЧНИК!B:D,3,0)</f>
        <v>ИНОМАРКИ</v>
      </c>
      <c r="K5392" s="69" t="str">
        <f>VLOOKUP(СВОД2023[[#This Row],[ФО]],СПРАВОЧНИК!H:P,2,0)</f>
        <v>Северо-Западный ФО</v>
      </c>
    </row>
    <row r="5393" spans="1:11" x14ac:dyDescent="0.2">
      <c r="A5393" t="s">
        <v>600</v>
      </c>
      <c r="B5393" t="s">
        <v>592</v>
      </c>
      <c r="C5393" s="1" t="s">
        <v>568</v>
      </c>
      <c r="D5393" s="1" t="s">
        <v>1025</v>
      </c>
      <c r="E5393" s="2">
        <v>3</v>
      </c>
      <c r="F5393" s="3"/>
      <c r="G5393" s="2">
        <v>9</v>
      </c>
      <c r="H5393" s="3"/>
      <c r="I5393" s="69" t="str">
        <f>VLOOKUP(C5393,СПРАВОЧНИК!B:D,2,0)</f>
        <v>ЕВРОПА</v>
      </c>
      <c r="J5393" s="69" t="str">
        <f>VLOOKUP(C5393,СПРАВОЧНИК!B:D,3,0)</f>
        <v>ИНОМАРКИ</v>
      </c>
      <c r="K5393" s="69" t="str">
        <f>VLOOKUP(СВОД2023[[#This Row],[ФО]],СПРАВОЧНИК!H:P,2,0)</f>
        <v>Северо-Западный ФО</v>
      </c>
    </row>
    <row r="5394" spans="1:11" x14ac:dyDescent="0.2">
      <c r="A5394" t="s">
        <v>600</v>
      </c>
      <c r="B5394" t="s">
        <v>592</v>
      </c>
      <c r="C5394" s="1" t="s">
        <v>568</v>
      </c>
      <c r="D5394" s="1" t="s">
        <v>1026</v>
      </c>
      <c r="E5394" s="2">
        <v>10</v>
      </c>
      <c r="F5394" s="3">
        <v>6</v>
      </c>
      <c r="G5394" s="2">
        <v>42</v>
      </c>
      <c r="H5394" s="3">
        <v>15</v>
      </c>
      <c r="I5394" s="69" t="str">
        <f>VLOOKUP(C5394,СПРАВОЧНИК!B:D,2,0)</f>
        <v>ЕВРОПА</v>
      </c>
      <c r="J5394" s="69" t="str">
        <f>VLOOKUP(C5394,СПРАВОЧНИК!B:D,3,0)</f>
        <v>ИНОМАРКИ</v>
      </c>
      <c r="K5394" s="69" t="str">
        <f>VLOOKUP(СВОД2023[[#This Row],[ФО]],СПРАВОЧНИК!H:P,2,0)</f>
        <v>Северо-Западный ФО</v>
      </c>
    </row>
    <row r="5395" spans="1:11" x14ac:dyDescent="0.2">
      <c r="A5395" t="s">
        <v>600</v>
      </c>
      <c r="B5395" t="s">
        <v>592</v>
      </c>
      <c r="C5395" s="1" t="s">
        <v>568</v>
      </c>
      <c r="D5395" s="1" t="s">
        <v>1027</v>
      </c>
      <c r="E5395" s="2"/>
      <c r="F5395" s="3"/>
      <c r="G5395" s="2">
        <v>3</v>
      </c>
      <c r="H5395" s="3"/>
      <c r="I5395" s="69" t="str">
        <f>VLOOKUP(C5395,СПРАВОЧНИК!B:D,2,0)</f>
        <v>ЕВРОПА</v>
      </c>
      <c r="J5395" s="69" t="str">
        <f>VLOOKUP(C5395,СПРАВОЧНИК!B:D,3,0)</f>
        <v>ИНОМАРКИ</v>
      </c>
      <c r="K5395" s="69" t="str">
        <f>VLOOKUP(СВОД2023[[#This Row],[ФО]],СПРАВОЧНИК!H:P,2,0)</f>
        <v>Северо-Западный ФО</v>
      </c>
    </row>
    <row r="5396" spans="1:11" x14ac:dyDescent="0.2">
      <c r="A5396" t="s">
        <v>600</v>
      </c>
      <c r="B5396" t="s">
        <v>592</v>
      </c>
      <c r="C5396" s="1" t="s">
        <v>568</v>
      </c>
      <c r="D5396" s="1" t="s">
        <v>2359</v>
      </c>
      <c r="E5396" s="2"/>
      <c r="F5396" s="3"/>
      <c r="G5396" s="2">
        <v>3</v>
      </c>
      <c r="H5396" s="3">
        <v>3</v>
      </c>
      <c r="I5396" s="69" t="str">
        <f>VLOOKUP(C5396,СПРАВОЧНИК!B:D,2,0)</f>
        <v>ЕВРОПА</v>
      </c>
      <c r="J5396" s="69" t="str">
        <f>VLOOKUP(C5396,СПРАВОЧНИК!B:D,3,0)</f>
        <v>ИНОМАРКИ</v>
      </c>
      <c r="K5396" s="69" t="str">
        <f>VLOOKUP(СВОД2023[[#This Row],[ФО]],СПРАВОЧНИК!H:P,2,0)</f>
        <v>Северо-Западный ФО</v>
      </c>
    </row>
    <row r="5397" spans="1:11" x14ac:dyDescent="0.2">
      <c r="A5397" t="s">
        <v>600</v>
      </c>
      <c r="B5397" t="s">
        <v>592</v>
      </c>
      <c r="C5397" s="1" t="s">
        <v>570</v>
      </c>
      <c r="D5397" s="1" t="s">
        <v>1955</v>
      </c>
      <c r="E5397" s="2">
        <v>13</v>
      </c>
      <c r="F5397" s="3">
        <v>12</v>
      </c>
      <c r="G5397" s="2">
        <v>60</v>
      </c>
      <c r="H5397" s="3">
        <v>44</v>
      </c>
      <c r="I5397" s="69" t="str">
        <f>VLOOKUP(C5397,СПРАВОЧНИК!B:D,2,0)</f>
        <v>ЕВРОПА</v>
      </c>
      <c r="J5397" s="69" t="str">
        <f>VLOOKUP(C5397,СПРАВОЧНИК!B:D,3,0)</f>
        <v>ИНОМАРКИ</v>
      </c>
      <c r="K5397" s="69" t="str">
        <f>VLOOKUP(СВОД2023[[#This Row],[ФО]],СПРАВОЧНИК!H:P,2,0)</f>
        <v>Северо-Западный ФО</v>
      </c>
    </row>
    <row r="5398" spans="1:11" x14ac:dyDescent="0.2">
      <c r="A5398" t="s">
        <v>600</v>
      </c>
      <c r="B5398" t="s">
        <v>592</v>
      </c>
      <c r="C5398" s="1" t="s">
        <v>570</v>
      </c>
      <c r="D5398" s="1" t="s">
        <v>2360</v>
      </c>
      <c r="E5398" s="2">
        <v>6</v>
      </c>
      <c r="F5398" s="3">
        <v>3</v>
      </c>
      <c r="G5398" s="2">
        <v>13</v>
      </c>
      <c r="H5398" s="3">
        <v>8</v>
      </c>
      <c r="I5398" s="69" t="str">
        <f>VLOOKUP(C5398,СПРАВОЧНИК!B:D,2,0)</f>
        <v>ЕВРОПА</v>
      </c>
      <c r="J5398" s="69" t="str">
        <f>VLOOKUP(C5398,СПРАВОЧНИК!B:D,3,0)</f>
        <v>ИНОМАРКИ</v>
      </c>
      <c r="K5398" s="69" t="str">
        <f>VLOOKUP(СВОД2023[[#This Row],[ФО]],СПРАВОЧНИК!H:P,2,0)</f>
        <v>Северо-Западный ФО</v>
      </c>
    </row>
    <row r="5399" spans="1:11" x14ac:dyDescent="0.2">
      <c r="A5399" t="s">
        <v>600</v>
      </c>
      <c r="B5399" t="s">
        <v>592</v>
      </c>
      <c r="C5399" s="1" t="s">
        <v>570</v>
      </c>
      <c r="D5399" s="1" t="s">
        <v>571</v>
      </c>
      <c r="E5399" s="2">
        <v>41</v>
      </c>
      <c r="F5399" s="3">
        <v>39</v>
      </c>
      <c r="G5399" s="2">
        <v>213</v>
      </c>
      <c r="H5399" s="3">
        <v>212</v>
      </c>
      <c r="I5399" s="69" t="str">
        <f>VLOOKUP(C5399,СПРАВОЧНИК!B:D,2,0)</f>
        <v>ЕВРОПА</v>
      </c>
      <c r="J5399" s="69" t="str">
        <f>VLOOKUP(C5399,СПРАВОЧНИК!B:D,3,0)</f>
        <v>ИНОМАРКИ</v>
      </c>
      <c r="K5399" s="69" t="str">
        <f>VLOOKUP(СВОД2023[[#This Row],[ФО]],СПРАВОЧНИК!H:P,2,0)</f>
        <v>Северо-Западный ФО</v>
      </c>
    </row>
    <row r="5400" spans="1:11" x14ac:dyDescent="0.2">
      <c r="A5400" t="s">
        <v>600</v>
      </c>
      <c r="B5400" t="s">
        <v>592</v>
      </c>
      <c r="C5400" s="1" t="s">
        <v>570</v>
      </c>
      <c r="D5400" s="1" t="s">
        <v>572</v>
      </c>
      <c r="E5400" s="2">
        <v>84</v>
      </c>
      <c r="F5400" s="3">
        <v>66</v>
      </c>
      <c r="G5400" s="2">
        <v>445</v>
      </c>
      <c r="H5400" s="3">
        <v>361</v>
      </c>
      <c r="I5400" s="69" t="str">
        <f>VLOOKUP(C5400,СПРАВОЧНИК!B:D,2,0)</f>
        <v>ЕВРОПА</v>
      </c>
      <c r="J5400" s="69" t="str">
        <f>VLOOKUP(C5400,СПРАВОЧНИК!B:D,3,0)</f>
        <v>ИНОМАРКИ</v>
      </c>
      <c r="K5400" s="69" t="str">
        <f>VLOOKUP(СВОД2023[[#This Row],[ФО]],СПРАВОЧНИК!H:P,2,0)</f>
        <v>Северо-Западный ФО</v>
      </c>
    </row>
    <row r="5401" spans="1:11" x14ac:dyDescent="0.2">
      <c r="A5401" t="s">
        <v>600</v>
      </c>
      <c r="B5401" t="s">
        <v>592</v>
      </c>
      <c r="C5401" s="1" t="s">
        <v>570</v>
      </c>
      <c r="D5401" s="1" t="s">
        <v>2361</v>
      </c>
      <c r="E5401" s="2">
        <v>1</v>
      </c>
      <c r="F5401" s="3">
        <v>5</v>
      </c>
      <c r="G5401" s="2">
        <v>18</v>
      </c>
      <c r="H5401" s="3">
        <v>20</v>
      </c>
      <c r="I5401" s="69" t="str">
        <f>VLOOKUP(C5401,СПРАВОЧНИК!B:D,2,0)</f>
        <v>ЕВРОПА</v>
      </c>
      <c r="J5401" s="69" t="str">
        <f>VLOOKUP(C5401,СПРАВОЧНИК!B:D,3,0)</f>
        <v>ИНОМАРКИ</v>
      </c>
      <c r="K5401" s="69" t="str">
        <f>VLOOKUP(СВОД2023[[#This Row],[ФО]],СПРАВОЧНИК!H:P,2,0)</f>
        <v>Северо-Западный ФО</v>
      </c>
    </row>
    <row r="5402" spans="1:11" x14ac:dyDescent="0.2">
      <c r="A5402" t="s">
        <v>600</v>
      </c>
      <c r="B5402" t="s">
        <v>592</v>
      </c>
      <c r="C5402" s="1" t="s">
        <v>570</v>
      </c>
      <c r="D5402" s="1" t="s">
        <v>1956</v>
      </c>
      <c r="E5402" s="2">
        <v>65</v>
      </c>
      <c r="F5402" s="3">
        <v>42</v>
      </c>
      <c r="G5402" s="2">
        <v>322</v>
      </c>
      <c r="H5402" s="3">
        <v>255</v>
      </c>
      <c r="I5402" s="69" t="str">
        <f>VLOOKUP(C5402,СПРАВОЧНИК!B:D,2,0)</f>
        <v>ЕВРОПА</v>
      </c>
      <c r="J5402" s="69" t="str">
        <f>VLOOKUP(C5402,СПРАВОЧНИК!B:D,3,0)</f>
        <v>ИНОМАРКИ</v>
      </c>
      <c r="K5402" s="69" t="str">
        <f>VLOOKUP(СВОД2023[[#This Row],[ФО]],СПРАВОЧНИК!H:P,2,0)</f>
        <v>Северо-Западный ФО</v>
      </c>
    </row>
    <row r="5403" spans="1:11" x14ac:dyDescent="0.2">
      <c r="A5403" t="s">
        <v>600</v>
      </c>
      <c r="B5403" t="s">
        <v>592</v>
      </c>
      <c r="C5403" s="1" t="s">
        <v>570</v>
      </c>
      <c r="D5403" s="1" t="s">
        <v>573</v>
      </c>
      <c r="E5403" s="2">
        <v>9</v>
      </c>
      <c r="F5403" s="3">
        <v>7</v>
      </c>
      <c r="G5403" s="2">
        <v>63</v>
      </c>
      <c r="H5403" s="3">
        <v>39</v>
      </c>
      <c r="I5403" s="69" t="str">
        <f>VLOOKUP(C5403,СПРАВОЧНИК!B:D,2,0)</f>
        <v>ЕВРОПА</v>
      </c>
      <c r="J5403" s="69" t="str">
        <f>VLOOKUP(C5403,СПРАВОЧНИК!B:D,3,0)</f>
        <v>ИНОМАРКИ</v>
      </c>
      <c r="K5403" s="69" t="str">
        <f>VLOOKUP(СВОД2023[[#This Row],[ФО]],СПРАВОЧНИК!H:P,2,0)</f>
        <v>Северо-Западный ФО</v>
      </c>
    </row>
    <row r="5404" spans="1:11" x14ac:dyDescent="0.2">
      <c r="A5404" t="s">
        <v>600</v>
      </c>
      <c r="B5404" t="s">
        <v>592</v>
      </c>
      <c r="C5404" s="1" t="s">
        <v>570</v>
      </c>
      <c r="D5404" s="1" t="s">
        <v>1957</v>
      </c>
      <c r="E5404" s="2">
        <v>23</v>
      </c>
      <c r="F5404" s="3">
        <v>21</v>
      </c>
      <c r="G5404" s="2">
        <v>117</v>
      </c>
      <c r="H5404" s="3">
        <v>100</v>
      </c>
      <c r="I5404" s="69" t="str">
        <f>VLOOKUP(C5404,СПРАВОЧНИК!B:D,2,0)</f>
        <v>ЕВРОПА</v>
      </c>
      <c r="J5404" s="69" t="str">
        <f>VLOOKUP(C5404,СПРАВОЧНИК!B:D,3,0)</f>
        <v>ИНОМАРКИ</v>
      </c>
      <c r="K5404" s="69" t="str">
        <f>VLOOKUP(СВОД2023[[#This Row],[ФО]],СПРАВОЧНИК!H:P,2,0)</f>
        <v>Северо-Западный ФО</v>
      </c>
    </row>
    <row r="5405" spans="1:11" x14ac:dyDescent="0.2">
      <c r="A5405" t="s">
        <v>600</v>
      </c>
      <c r="B5405" t="s">
        <v>592</v>
      </c>
      <c r="C5405" s="1" t="s">
        <v>570</v>
      </c>
      <c r="D5405" s="1" t="s">
        <v>2362</v>
      </c>
      <c r="E5405" s="2">
        <v>3</v>
      </c>
      <c r="F5405" s="3">
        <v>5</v>
      </c>
      <c r="G5405" s="2">
        <v>20</v>
      </c>
      <c r="H5405" s="3">
        <v>31</v>
      </c>
      <c r="I5405" s="69" t="str">
        <f>VLOOKUP(C5405,СПРАВОЧНИК!B:D,2,0)</f>
        <v>ЕВРОПА</v>
      </c>
      <c r="J5405" s="69" t="str">
        <f>VLOOKUP(C5405,СПРАВОЧНИК!B:D,3,0)</f>
        <v>ИНОМАРКИ</v>
      </c>
      <c r="K5405" s="69" t="str">
        <f>VLOOKUP(СВОД2023[[#This Row],[ФО]],СПРАВОЧНИК!H:P,2,0)</f>
        <v>Северо-Западный ФО</v>
      </c>
    </row>
    <row r="5406" spans="1:11" x14ac:dyDescent="0.2">
      <c r="A5406" t="s">
        <v>600</v>
      </c>
      <c r="B5406" t="s">
        <v>592</v>
      </c>
      <c r="C5406" s="1" t="s">
        <v>570</v>
      </c>
      <c r="D5406" s="1" t="s">
        <v>574</v>
      </c>
      <c r="E5406" s="2">
        <v>25</v>
      </c>
      <c r="F5406" s="3">
        <v>8</v>
      </c>
      <c r="G5406" s="2">
        <v>139</v>
      </c>
      <c r="H5406" s="3">
        <v>31</v>
      </c>
      <c r="I5406" s="69" t="str">
        <f>VLOOKUP(C5406,СПРАВОЧНИК!B:D,2,0)</f>
        <v>ЕВРОПА</v>
      </c>
      <c r="J5406" s="69" t="str">
        <f>VLOOKUP(C5406,СПРАВОЧНИК!B:D,3,0)</f>
        <v>ИНОМАРКИ</v>
      </c>
      <c r="K5406" s="69" t="str">
        <f>VLOOKUP(СВОД2023[[#This Row],[ФО]],СПРАВОЧНИК!H:P,2,0)</f>
        <v>Северо-Западный ФО</v>
      </c>
    </row>
    <row r="5407" spans="1:11" x14ac:dyDescent="0.2">
      <c r="A5407" t="s">
        <v>600</v>
      </c>
      <c r="B5407" t="s">
        <v>592</v>
      </c>
      <c r="C5407" s="1" t="s">
        <v>570</v>
      </c>
      <c r="D5407" s="1" t="s">
        <v>1958</v>
      </c>
      <c r="E5407" s="2">
        <v>4</v>
      </c>
      <c r="F5407" s="3">
        <v>4</v>
      </c>
      <c r="G5407" s="2">
        <v>38</v>
      </c>
      <c r="H5407" s="3">
        <v>33</v>
      </c>
      <c r="I5407" s="69" t="str">
        <f>VLOOKUP(C5407,СПРАВОЧНИК!B:D,2,0)</f>
        <v>ЕВРОПА</v>
      </c>
      <c r="J5407" s="69" t="str">
        <f>VLOOKUP(C5407,СПРАВОЧНИК!B:D,3,0)</f>
        <v>ИНОМАРКИ</v>
      </c>
      <c r="K5407" s="69" t="str">
        <f>VLOOKUP(СВОД2023[[#This Row],[ФО]],СПРАВОЧНИК!H:P,2,0)</f>
        <v>Северо-Западный ФО</v>
      </c>
    </row>
    <row r="5408" spans="1:11" x14ac:dyDescent="0.2">
      <c r="A5408" t="s">
        <v>600</v>
      </c>
      <c r="B5408" t="s">
        <v>592</v>
      </c>
      <c r="C5408" s="1" t="s">
        <v>570</v>
      </c>
      <c r="D5408" s="1" t="s">
        <v>575</v>
      </c>
      <c r="E5408" s="2">
        <v>36</v>
      </c>
      <c r="F5408" s="3">
        <v>9</v>
      </c>
      <c r="G5408" s="2">
        <v>183</v>
      </c>
      <c r="H5408" s="3">
        <v>51</v>
      </c>
      <c r="I5408" s="69" t="str">
        <f>VLOOKUP(C5408,СПРАВОЧНИК!B:D,2,0)</f>
        <v>ЕВРОПА</v>
      </c>
      <c r="J5408" s="69" t="str">
        <f>VLOOKUP(C5408,СПРАВОЧНИК!B:D,3,0)</f>
        <v>ИНОМАРКИ</v>
      </c>
      <c r="K5408" s="69" t="str">
        <f>VLOOKUP(СВОД2023[[#This Row],[ФО]],СПРАВОЧНИК!H:P,2,0)</f>
        <v>Северо-Западный ФО</v>
      </c>
    </row>
    <row r="5409" spans="1:11" x14ac:dyDescent="0.2">
      <c r="A5409" t="s">
        <v>600</v>
      </c>
      <c r="B5409" t="s">
        <v>592</v>
      </c>
      <c r="C5409" s="1" t="s">
        <v>570</v>
      </c>
      <c r="D5409" s="1" t="s">
        <v>1959</v>
      </c>
      <c r="E5409" s="2">
        <v>2</v>
      </c>
      <c r="F5409" s="3">
        <v>3</v>
      </c>
      <c r="G5409" s="2">
        <v>9</v>
      </c>
      <c r="H5409" s="3">
        <v>10</v>
      </c>
      <c r="I5409" s="69" t="str">
        <f>VLOOKUP(C5409,СПРАВОЧНИК!B:D,2,0)</f>
        <v>ЕВРОПА</v>
      </c>
      <c r="J5409" s="69" t="str">
        <f>VLOOKUP(C5409,СПРАВОЧНИК!B:D,3,0)</f>
        <v>ИНОМАРКИ</v>
      </c>
      <c r="K5409" s="69" t="str">
        <f>VLOOKUP(СВОД2023[[#This Row],[ФО]],СПРАВОЧНИК!H:P,2,0)</f>
        <v>Северо-Западный ФО</v>
      </c>
    </row>
    <row r="5410" spans="1:11" x14ac:dyDescent="0.2">
      <c r="A5410" t="s">
        <v>600</v>
      </c>
      <c r="B5410" t="s">
        <v>592</v>
      </c>
      <c r="C5410" s="1" t="s">
        <v>570</v>
      </c>
      <c r="D5410" s="1" t="s">
        <v>1960</v>
      </c>
      <c r="E5410" s="2"/>
      <c r="F5410" s="3"/>
      <c r="G5410" s="2">
        <v>2</v>
      </c>
      <c r="H5410" s="3"/>
      <c r="I5410" s="69" t="str">
        <f>VLOOKUP(C5410,СПРАВОЧНИК!B:D,2,0)</f>
        <v>ЕВРОПА</v>
      </c>
      <c r="J5410" s="69" t="str">
        <f>VLOOKUP(C5410,СПРАВОЧНИК!B:D,3,0)</f>
        <v>ИНОМАРКИ</v>
      </c>
      <c r="K5410" s="69" t="str">
        <f>VLOOKUP(СВОД2023[[#This Row],[ФО]],СПРАВОЧНИК!H:P,2,0)</f>
        <v>Северо-Западный ФО</v>
      </c>
    </row>
    <row r="5411" spans="1:11" x14ac:dyDescent="0.2">
      <c r="A5411" t="s">
        <v>600</v>
      </c>
      <c r="B5411" t="s">
        <v>592</v>
      </c>
      <c r="C5411" s="1" t="s">
        <v>570</v>
      </c>
      <c r="D5411" s="1" t="s">
        <v>2486</v>
      </c>
      <c r="E5411" s="2"/>
      <c r="F5411" s="3"/>
      <c r="G5411" s="2">
        <v>2</v>
      </c>
      <c r="H5411" s="3"/>
      <c r="I5411" s="69" t="str">
        <f>VLOOKUP(C5411,СПРАВОЧНИК!B:D,2,0)</f>
        <v>ЕВРОПА</v>
      </c>
      <c r="J5411" s="69" t="str">
        <f>VLOOKUP(C5411,СПРАВОЧНИК!B:D,3,0)</f>
        <v>ИНОМАРКИ</v>
      </c>
      <c r="K5411" s="69" t="str">
        <f>VLOOKUP(СВОД2023[[#This Row],[ФО]],СПРАВОЧНИК!H:P,2,0)</f>
        <v>Северо-Западный ФО</v>
      </c>
    </row>
    <row r="5412" spans="1:11" x14ac:dyDescent="0.2">
      <c r="A5412" t="s">
        <v>600</v>
      </c>
      <c r="B5412" t="s">
        <v>592</v>
      </c>
      <c r="C5412" s="1" t="s">
        <v>570</v>
      </c>
      <c r="D5412" s="1" t="s">
        <v>2363</v>
      </c>
      <c r="E5412" s="2">
        <v>3</v>
      </c>
      <c r="F5412" s="3">
        <v>2</v>
      </c>
      <c r="G5412" s="2">
        <v>11</v>
      </c>
      <c r="H5412" s="3">
        <v>5</v>
      </c>
      <c r="I5412" s="69" t="str">
        <f>VLOOKUP(C5412,СПРАВОЧНИК!B:D,2,0)</f>
        <v>ЕВРОПА</v>
      </c>
      <c r="J5412" s="69" t="str">
        <f>VLOOKUP(C5412,СПРАВОЧНИК!B:D,3,0)</f>
        <v>ИНОМАРКИ</v>
      </c>
      <c r="K5412" s="69" t="str">
        <f>VLOOKUP(СВОД2023[[#This Row],[ФО]],СПРАВОЧНИК!H:P,2,0)</f>
        <v>Северо-Западный ФО</v>
      </c>
    </row>
    <row r="5413" spans="1:11" x14ac:dyDescent="0.2">
      <c r="A5413" t="s">
        <v>600</v>
      </c>
      <c r="B5413" t="s">
        <v>592</v>
      </c>
      <c r="C5413" s="1" t="s">
        <v>570</v>
      </c>
      <c r="D5413" s="1" t="s">
        <v>1961</v>
      </c>
      <c r="E5413" s="2">
        <v>5</v>
      </c>
      <c r="F5413" s="3">
        <v>1</v>
      </c>
      <c r="G5413" s="2">
        <v>11</v>
      </c>
      <c r="H5413" s="3">
        <v>6</v>
      </c>
      <c r="I5413" s="69" t="str">
        <f>VLOOKUP(C5413,СПРАВОЧНИК!B:D,2,0)</f>
        <v>ЕВРОПА</v>
      </c>
      <c r="J5413" s="69" t="str">
        <f>VLOOKUP(C5413,СПРАВОЧНИК!B:D,3,0)</f>
        <v>ИНОМАРКИ</v>
      </c>
      <c r="K5413" s="69" t="str">
        <f>VLOOKUP(СВОД2023[[#This Row],[ФО]],СПРАВОЧНИК!H:P,2,0)</f>
        <v>Северо-Западный ФО</v>
      </c>
    </row>
    <row r="5414" spans="1:11" x14ac:dyDescent="0.2">
      <c r="A5414" t="s">
        <v>600</v>
      </c>
      <c r="B5414" t="s">
        <v>592</v>
      </c>
      <c r="C5414" s="1" t="s">
        <v>570</v>
      </c>
      <c r="D5414" s="1" t="s">
        <v>2487</v>
      </c>
      <c r="E5414" s="2"/>
      <c r="F5414" s="3"/>
      <c r="G5414" s="2"/>
      <c r="H5414" s="3">
        <v>1</v>
      </c>
      <c r="I5414" s="69" t="str">
        <f>VLOOKUP(C5414,СПРАВОЧНИК!B:D,2,0)</f>
        <v>ЕВРОПА</v>
      </c>
      <c r="J5414" s="69" t="str">
        <f>VLOOKUP(C5414,СПРАВОЧНИК!B:D,3,0)</f>
        <v>ИНОМАРКИ</v>
      </c>
      <c r="K5414" s="69" t="str">
        <f>VLOOKUP(СВОД2023[[#This Row],[ФО]],СПРАВОЧНИК!H:P,2,0)</f>
        <v>Северо-Западный ФО</v>
      </c>
    </row>
    <row r="5415" spans="1:11" x14ac:dyDescent="0.2">
      <c r="A5415" t="s">
        <v>600</v>
      </c>
      <c r="B5415" t="s">
        <v>592</v>
      </c>
      <c r="C5415" s="1" t="s">
        <v>570</v>
      </c>
      <c r="D5415" s="1" t="s">
        <v>1962</v>
      </c>
      <c r="E5415" s="2">
        <v>9</v>
      </c>
      <c r="F5415" s="3">
        <v>8</v>
      </c>
      <c r="G5415" s="2">
        <v>26</v>
      </c>
      <c r="H5415" s="3">
        <v>26</v>
      </c>
      <c r="I5415" s="69" t="str">
        <f>VLOOKUP(C5415,СПРАВОЧНИК!B:D,2,0)</f>
        <v>ЕВРОПА</v>
      </c>
      <c r="J5415" s="69" t="str">
        <f>VLOOKUP(C5415,СПРАВОЧНИК!B:D,3,0)</f>
        <v>ИНОМАРКИ</v>
      </c>
      <c r="K5415" s="69" t="str">
        <f>VLOOKUP(СВОД2023[[#This Row],[ФО]],СПРАВОЧНИК!H:P,2,0)</f>
        <v>Северо-Западный ФО</v>
      </c>
    </row>
    <row r="5416" spans="1:11" x14ac:dyDescent="0.2">
      <c r="A5416" t="s">
        <v>600</v>
      </c>
      <c r="B5416" t="s">
        <v>592</v>
      </c>
      <c r="C5416" s="1" t="s">
        <v>570</v>
      </c>
      <c r="D5416" s="1" t="s">
        <v>2488</v>
      </c>
      <c r="E5416" s="2"/>
      <c r="F5416" s="3">
        <v>1</v>
      </c>
      <c r="G5416" s="2">
        <v>3</v>
      </c>
      <c r="H5416" s="3">
        <v>3</v>
      </c>
      <c r="I5416" s="69" t="str">
        <f>VLOOKUP(C5416,СПРАВОЧНИК!B:D,2,0)</f>
        <v>ЕВРОПА</v>
      </c>
      <c r="J5416" s="69" t="str">
        <f>VLOOKUP(C5416,СПРАВОЧНИК!B:D,3,0)</f>
        <v>ИНОМАРКИ</v>
      </c>
      <c r="K5416" s="69" t="str">
        <f>VLOOKUP(СВОД2023[[#This Row],[ФО]],СПРАВОЧНИК!H:P,2,0)</f>
        <v>Северо-Западный ФО</v>
      </c>
    </row>
    <row r="5417" spans="1:11" x14ac:dyDescent="0.2">
      <c r="A5417" t="s">
        <v>600</v>
      </c>
      <c r="B5417" t="s">
        <v>592</v>
      </c>
      <c r="C5417" s="1" t="s">
        <v>570</v>
      </c>
      <c r="D5417" s="1" t="s">
        <v>1963</v>
      </c>
      <c r="E5417" s="2">
        <v>7</v>
      </c>
      <c r="F5417" s="3">
        <v>7</v>
      </c>
      <c r="G5417" s="2">
        <v>38</v>
      </c>
      <c r="H5417" s="3">
        <v>53</v>
      </c>
      <c r="I5417" s="69" t="str">
        <f>VLOOKUP(C5417,СПРАВОЧНИК!B:D,2,0)</f>
        <v>ЕВРОПА</v>
      </c>
      <c r="J5417" s="69" t="str">
        <f>VLOOKUP(C5417,СПРАВОЧНИК!B:D,3,0)</f>
        <v>ИНОМАРКИ</v>
      </c>
      <c r="K5417" s="69" t="str">
        <f>VLOOKUP(СВОД2023[[#This Row],[ФО]],СПРАВОЧНИК!H:P,2,0)</f>
        <v>Северо-Западный ФО</v>
      </c>
    </row>
    <row r="5418" spans="1:11" x14ac:dyDescent="0.2">
      <c r="A5418" t="s">
        <v>600</v>
      </c>
      <c r="B5418" t="s">
        <v>592</v>
      </c>
      <c r="C5418" s="1" t="s">
        <v>570</v>
      </c>
      <c r="D5418" s="1" t="s">
        <v>1964</v>
      </c>
      <c r="E5418" s="2">
        <v>10</v>
      </c>
      <c r="F5418" s="3">
        <v>8</v>
      </c>
      <c r="G5418" s="2">
        <v>53</v>
      </c>
      <c r="H5418" s="3">
        <v>41</v>
      </c>
      <c r="I5418" s="69" t="str">
        <f>VLOOKUP(C5418,СПРАВОЧНИК!B:D,2,0)</f>
        <v>ЕВРОПА</v>
      </c>
      <c r="J5418" s="69" t="str">
        <f>VLOOKUP(C5418,СПРАВОЧНИК!B:D,3,0)</f>
        <v>ИНОМАРКИ</v>
      </c>
      <c r="K5418" s="69" t="str">
        <f>VLOOKUP(СВОД2023[[#This Row],[ФО]],СПРАВОЧНИК!H:P,2,0)</f>
        <v>Северо-Западный ФО</v>
      </c>
    </row>
    <row r="5419" spans="1:11" x14ac:dyDescent="0.2">
      <c r="A5419" t="s">
        <v>600</v>
      </c>
      <c r="B5419" t="s">
        <v>592</v>
      </c>
      <c r="C5419" s="1" t="s">
        <v>570</v>
      </c>
      <c r="D5419" s="1" t="s">
        <v>2364</v>
      </c>
      <c r="E5419" s="2"/>
      <c r="F5419" s="3">
        <v>1</v>
      </c>
      <c r="G5419" s="2">
        <v>1</v>
      </c>
      <c r="H5419" s="3">
        <v>1</v>
      </c>
      <c r="I5419" s="69" t="str">
        <f>VLOOKUP(C5419,СПРАВОЧНИК!B:D,2,0)</f>
        <v>ЕВРОПА</v>
      </c>
      <c r="J5419" s="69" t="str">
        <f>VLOOKUP(C5419,СПРАВОЧНИК!B:D,3,0)</f>
        <v>ИНОМАРКИ</v>
      </c>
      <c r="K5419" s="69" t="str">
        <f>VLOOKUP(СВОД2023[[#This Row],[ФО]],СПРАВОЧНИК!H:P,2,0)</f>
        <v>Северо-Западный ФО</v>
      </c>
    </row>
    <row r="5420" spans="1:11" x14ac:dyDescent="0.2">
      <c r="A5420" t="s">
        <v>600</v>
      </c>
      <c r="B5420" t="s">
        <v>592</v>
      </c>
      <c r="C5420" s="1" t="s">
        <v>570</v>
      </c>
      <c r="D5420" s="1" t="s">
        <v>576</v>
      </c>
      <c r="E5420" s="2">
        <v>20</v>
      </c>
      <c r="F5420" s="3">
        <v>11</v>
      </c>
      <c r="G5420" s="2">
        <v>115</v>
      </c>
      <c r="H5420" s="3">
        <v>78</v>
      </c>
      <c r="I5420" s="69" t="str">
        <f>VLOOKUP(C5420,СПРАВОЧНИК!B:D,2,0)</f>
        <v>ЕВРОПА</v>
      </c>
      <c r="J5420" s="69" t="str">
        <f>VLOOKUP(C5420,СПРАВОЧНИК!B:D,3,0)</f>
        <v>ИНОМАРКИ</v>
      </c>
      <c r="K5420" s="69" t="str">
        <f>VLOOKUP(СВОД2023[[#This Row],[ФО]],СПРАВОЧНИК!H:P,2,0)</f>
        <v>Северо-Западный ФО</v>
      </c>
    </row>
    <row r="5421" spans="1:11" x14ac:dyDescent="0.2">
      <c r="A5421" t="s">
        <v>600</v>
      </c>
      <c r="B5421" t="s">
        <v>592</v>
      </c>
      <c r="C5421" s="1" t="s">
        <v>570</v>
      </c>
      <c r="D5421" s="1" t="s">
        <v>577</v>
      </c>
      <c r="E5421" s="2">
        <v>151</v>
      </c>
      <c r="F5421" s="3">
        <v>93</v>
      </c>
      <c r="G5421" s="2">
        <v>884</v>
      </c>
      <c r="H5421" s="3">
        <v>493</v>
      </c>
      <c r="I5421" s="69" t="str">
        <f>VLOOKUP(C5421,СПРАВОЧНИК!B:D,2,0)</f>
        <v>ЕВРОПА</v>
      </c>
      <c r="J5421" s="69" t="str">
        <f>VLOOKUP(C5421,СПРАВОЧНИК!B:D,3,0)</f>
        <v>ИНОМАРКИ</v>
      </c>
      <c r="K5421" s="69" t="str">
        <f>VLOOKUP(СВОД2023[[#This Row],[ФО]],СПРАВОЧНИК!H:P,2,0)</f>
        <v>Северо-Западный ФО</v>
      </c>
    </row>
    <row r="5422" spans="1:11" x14ac:dyDescent="0.2">
      <c r="A5422" t="s">
        <v>600</v>
      </c>
      <c r="B5422" t="s">
        <v>592</v>
      </c>
      <c r="C5422" s="1" t="s">
        <v>570</v>
      </c>
      <c r="D5422" s="1" t="s">
        <v>1965</v>
      </c>
      <c r="E5422" s="2">
        <v>78</v>
      </c>
      <c r="F5422" s="3">
        <v>49</v>
      </c>
      <c r="G5422" s="2">
        <v>348</v>
      </c>
      <c r="H5422" s="3">
        <v>256</v>
      </c>
      <c r="I5422" s="69" t="str">
        <f>VLOOKUP(C5422,СПРАВОЧНИК!B:D,2,0)</f>
        <v>ЕВРОПА</v>
      </c>
      <c r="J5422" s="69" t="str">
        <f>VLOOKUP(C5422,СПРАВОЧНИК!B:D,3,0)</f>
        <v>ИНОМАРКИ</v>
      </c>
      <c r="K5422" s="69" t="str">
        <f>VLOOKUP(СВОД2023[[#This Row],[ФО]],СПРАВОЧНИК!H:P,2,0)</f>
        <v>Северо-Западный ФО</v>
      </c>
    </row>
    <row r="5423" spans="1:11" x14ac:dyDescent="0.2">
      <c r="A5423" t="s">
        <v>600</v>
      </c>
      <c r="B5423" t="s">
        <v>592</v>
      </c>
      <c r="C5423" s="1" t="s">
        <v>570</v>
      </c>
      <c r="D5423" s="1" t="s">
        <v>578</v>
      </c>
      <c r="E5423" s="2">
        <v>145</v>
      </c>
      <c r="F5423" s="3">
        <v>110</v>
      </c>
      <c r="G5423" s="2">
        <v>1004</v>
      </c>
      <c r="H5423" s="3">
        <v>655</v>
      </c>
      <c r="I5423" s="69" t="str">
        <f>VLOOKUP(C5423,СПРАВОЧНИК!B:D,2,0)</f>
        <v>ЕВРОПА</v>
      </c>
      <c r="J5423" s="69" t="str">
        <f>VLOOKUP(C5423,СПРАВОЧНИК!B:D,3,0)</f>
        <v>ИНОМАРКИ</v>
      </c>
      <c r="K5423" s="69" t="str">
        <f>VLOOKUP(СВОД2023[[#This Row],[ФО]],СПРАВОЧНИК!H:P,2,0)</f>
        <v>Северо-Западный ФО</v>
      </c>
    </row>
    <row r="5424" spans="1:11" x14ac:dyDescent="0.2">
      <c r="A5424" t="s">
        <v>600</v>
      </c>
      <c r="B5424" t="s">
        <v>592</v>
      </c>
      <c r="C5424" s="1" t="s">
        <v>579</v>
      </c>
      <c r="D5424" s="1" t="s">
        <v>581</v>
      </c>
      <c r="E5424" s="2"/>
      <c r="F5424" s="3"/>
      <c r="G5424" s="2">
        <v>2</v>
      </c>
      <c r="H5424" s="3"/>
      <c r="I5424" s="69" t="str">
        <f>VLOOKUP(C5424,СПРАВОЧНИК!B:D,2,0)</f>
        <v>КИТАЙ</v>
      </c>
      <c r="J5424" s="69" t="str">
        <f>VLOOKUP(C5424,СПРАВОЧНИК!B:D,3,0)</f>
        <v>ИНОМАРКИ</v>
      </c>
      <c r="K5424" s="69" t="str">
        <f>VLOOKUP(СВОД2023[[#This Row],[ФО]],СПРАВОЧНИК!H:P,2,0)</f>
        <v>Северо-Западный ФО</v>
      </c>
    </row>
    <row r="5425" spans="1:11" x14ac:dyDescent="0.2">
      <c r="A5425" t="s">
        <v>600</v>
      </c>
      <c r="B5425" t="s">
        <v>592</v>
      </c>
      <c r="C5425" s="1" t="s">
        <v>2489</v>
      </c>
      <c r="D5425" s="1" t="s">
        <v>2490</v>
      </c>
      <c r="E5425" s="2"/>
      <c r="F5425" s="3"/>
      <c r="G5425" s="2"/>
      <c r="H5425" s="3">
        <v>2</v>
      </c>
      <c r="I5425" s="69" t="str">
        <f>VLOOKUP(C5425,СПРАВОЧНИК!B:D,2,0)</f>
        <v>ЕВРОПА</v>
      </c>
      <c r="J5425" s="69" t="str">
        <f>VLOOKUP(C5425,СПРАВОЧНИК!B:D,3,0)</f>
        <v>ИНОМАРКИ</v>
      </c>
      <c r="K5425" s="69" t="str">
        <f>VLOOKUP(СВОД2023[[#This Row],[ФО]],СПРАВОЧНИК!H:P,2,0)</f>
        <v>Северо-Западный ФО</v>
      </c>
    </row>
    <row r="5426" spans="1:11" x14ac:dyDescent="0.2">
      <c r="A5426" t="s">
        <v>600</v>
      </c>
      <c r="B5426" t="s">
        <v>592</v>
      </c>
      <c r="C5426" s="1" t="s">
        <v>582</v>
      </c>
      <c r="D5426" s="1" t="s">
        <v>583</v>
      </c>
      <c r="E5426" s="2">
        <v>1</v>
      </c>
      <c r="F5426" s="3"/>
      <c r="G5426" s="2">
        <v>2</v>
      </c>
      <c r="H5426" s="3">
        <v>1</v>
      </c>
      <c r="I5426" s="69" t="str">
        <f>VLOOKUP(C5426,СПРАВОЧНИК!B:D,2,0)</f>
        <v>КИТАЙ</v>
      </c>
      <c r="J5426" s="69" t="str">
        <f>VLOOKUP(C5426,СПРАВОЧНИК!B:D,3,0)</f>
        <v>ИНОМАРКИ</v>
      </c>
      <c r="K5426" s="69" t="str">
        <f>VLOOKUP(СВОД2023[[#This Row],[ФО]],СПРАВОЧНИК!H:P,2,0)</f>
        <v>Северо-Западный ФО</v>
      </c>
    </row>
    <row r="5427" spans="1:11" x14ac:dyDescent="0.2">
      <c r="A5427" t="s">
        <v>600</v>
      </c>
      <c r="B5427" t="s">
        <v>592</v>
      </c>
      <c r="C5427" s="1" t="s">
        <v>585</v>
      </c>
      <c r="D5427" s="1" t="s">
        <v>586</v>
      </c>
      <c r="E5427" s="2"/>
      <c r="F5427" s="3"/>
      <c r="G5427" s="2">
        <v>1</v>
      </c>
      <c r="H5427" s="3"/>
      <c r="I5427" s="69" t="str">
        <f>VLOOKUP(C5427,СПРАВОЧНИК!B:D,2,0)</f>
        <v>КИТАЙ</v>
      </c>
      <c r="J5427" s="69" t="str">
        <f>VLOOKUP(C5427,СПРАВОЧНИК!B:D,3,0)</f>
        <v>ИНОМАРКИ</v>
      </c>
      <c r="K5427" s="69" t="str">
        <f>VLOOKUP(СВОД2023[[#This Row],[ФО]],СПРАВОЧНИК!H:P,2,0)</f>
        <v>Северо-Западный ФО</v>
      </c>
    </row>
    <row r="5428" spans="1:11" x14ac:dyDescent="0.2">
      <c r="A5428" t="s">
        <v>600</v>
      </c>
      <c r="B5428" t="s">
        <v>592</v>
      </c>
      <c r="C5428" s="1" t="s">
        <v>2491</v>
      </c>
      <c r="D5428" s="1" t="s">
        <v>2492</v>
      </c>
      <c r="E5428" s="2"/>
      <c r="F5428" s="3">
        <v>1</v>
      </c>
      <c r="G5428" s="2"/>
      <c r="H5428" s="3">
        <v>1</v>
      </c>
      <c r="I5428" s="69" t="str">
        <f>VLOOKUP(C5428,СПРАВОЧНИК!B:D,2,0)</f>
        <v>КИТАЙ</v>
      </c>
      <c r="J5428" s="69" t="str">
        <f>VLOOKUP(C5428,СПРАВОЧНИК!B:D,3,0)</f>
        <v>ИНОМАРКИ</v>
      </c>
      <c r="K5428" s="69" t="str">
        <f>VLOOKUP(СВОД2023[[#This Row],[ФО]],СПРАВОЧНИК!H:P,2,0)</f>
        <v>Северо-Западный ФО</v>
      </c>
    </row>
    <row r="5429" spans="1:11" x14ac:dyDescent="0.2">
      <c r="A5429" t="s">
        <v>600</v>
      </c>
      <c r="B5429" t="s">
        <v>592</v>
      </c>
      <c r="C5429" s="1" t="s">
        <v>2493</v>
      </c>
      <c r="D5429" s="1" t="s">
        <v>2494</v>
      </c>
      <c r="E5429" s="2"/>
      <c r="F5429" s="3">
        <v>1</v>
      </c>
      <c r="G5429" s="2"/>
      <c r="H5429" s="3">
        <v>1</v>
      </c>
      <c r="I5429" s="69" t="str">
        <f>VLOOKUP(C5429,СПРАВОЧНИК!B:D,2,0)</f>
        <v>КИТАЙ</v>
      </c>
      <c r="J5429" s="69" t="str">
        <f>VLOOKUP(C5429,СПРАВОЧНИК!B:D,3,0)</f>
        <v>ИНОМАРКИ</v>
      </c>
      <c r="K5429" s="69" t="str">
        <f>VLOOKUP(СВОД2023[[#This Row],[ФО]],СПРАВОЧНИК!H:P,2,0)</f>
        <v>Северо-Западный ФО</v>
      </c>
    </row>
    <row r="5430" spans="1:11" x14ac:dyDescent="0.2">
      <c r="A5430" t="s">
        <v>600</v>
      </c>
      <c r="B5430" t="s">
        <v>592</v>
      </c>
      <c r="C5430" s="1" t="s">
        <v>1083</v>
      </c>
      <c r="D5430" s="1" t="s">
        <v>2365</v>
      </c>
      <c r="E5430" s="2"/>
      <c r="F5430" s="3"/>
      <c r="G5430" s="2">
        <v>1</v>
      </c>
      <c r="H5430" s="3"/>
      <c r="I5430" s="69" t="str">
        <f>VLOOKUP(C5430,СПРАВОЧНИК!B:D,2,0)</f>
        <v>РОССИЯ</v>
      </c>
      <c r="J5430" s="69" t="str">
        <f>VLOOKUP(C5430,СПРАВОЧНИК!B:D,3,0)</f>
        <v>ОТЕЧЕСТВЕННЫЕ</v>
      </c>
      <c r="K5430" s="69" t="str">
        <f>VLOOKUP(СВОД2023[[#This Row],[ФО]],СПРАВОЧНИК!H:P,2,0)</f>
        <v>Северо-Западный ФО</v>
      </c>
    </row>
    <row r="5431" spans="1:11" x14ac:dyDescent="0.2">
      <c r="A5431" t="s">
        <v>600</v>
      </c>
      <c r="B5431" t="s">
        <v>592</v>
      </c>
      <c r="C5431" s="1" t="s">
        <v>1083</v>
      </c>
      <c r="D5431" s="1" t="s">
        <v>1968</v>
      </c>
      <c r="E5431" s="2">
        <v>46</v>
      </c>
      <c r="F5431" s="3">
        <v>46</v>
      </c>
      <c r="G5431" s="2">
        <v>271</v>
      </c>
      <c r="H5431" s="3">
        <v>285</v>
      </c>
      <c r="I5431" s="69" t="str">
        <f>VLOOKUP(C5431,СПРАВОЧНИК!B:D,2,0)</f>
        <v>РОССИЯ</v>
      </c>
      <c r="J5431" s="69" t="str">
        <f>VLOOKUP(C5431,СПРАВОЧНИК!B:D,3,0)</f>
        <v>ОТЕЧЕСТВЕННЫЕ</v>
      </c>
      <c r="K5431" s="69" t="str">
        <f>VLOOKUP(СВОД2023[[#This Row],[ФО]],СПРАВОЧНИК!H:P,2,0)</f>
        <v>Северо-Западный ФО</v>
      </c>
    </row>
    <row r="5432" spans="1:11" x14ac:dyDescent="0.2">
      <c r="A5432" t="s">
        <v>600</v>
      </c>
      <c r="B5432" t="s">
        <v>592</v>
      </c>
      <c r="C5432" s="1" t="s">
        <v>1083</v>
      </c>
      <c r="D5432" s="1" t="s">
        <v>1969</v>
      </c>
      <c r="E5432" s="2">
        <v>151</v>
      </c>
      <c r="F5432" s="3">
        <v>133</v>
      </c>
      <c r="G5432" s="2">
        <v>730</v>
      </c>
      <c r="H5432" s="3">
        <v>1227</v>
      </c>
      <c r="I5432" s="69" t="str">
        <f>VLOOKUP(C5432,СПРАВОЧНИК!B:D,2,0)</f>
        <v>РОССИЯ</v>
      </c>
      <c r="J5432" s="69" t="str">
        <f>VLOOKUP(C5432,СПРАВОЧНИК!B:D,3,0)</f>
        <v>ОТЕЧЕСТВЕННЫЕ</v>
      </c>
      <c r="K5432" s="69" t="str">
        <f>VLOOKUP(СВОД2023[[#This Row],[ФО]],СПРАВОЧНИК!H:P,2,0)</f>
        <v>Северо-Западный ФО</v>
      </c>
    </row>
    <row r="5433" spans="1:11" x14ac:dyDescent="0.2">
      <c r="A5433" t="s">
        <v>600</v>
      </c>
      <c r="B5433" t="s">
        <v>592</v>
      </c>
      <c r="C5433" s="1" t="s">
        <v>1083</v>
      </c>
      <c r="D5433" s="1" t="s">
        <v>1970</v>
      </c>
      <c r="E5433" s="2">
        <v>22</v>
      </c>
      <c r="F5433" s="3">
        <v>15</v>
      </c>
      <c r="G5433" s="2">
        <v>115</v>
      </c>
      <c r="H5433" s="3">
        <v>108</v>
      </c>
      <c r="I5433" s="69" t="str">
        <f>VLOOKUP(C5433,СПРАВОЧНИК!B:D,2,0)</f>
        <v>РОССИЯ</v>
      </c>
      <c r="J5433" s="69" t="str">
        <f>VLOOKUP(C5433,СПРАВОЧНИК!B:D,3,0)</f>
        <v>ОТЕЧЕСТВЕННЫЕ</v>
      </c>
      <c r="K5433" s="69" t="str">
        <f>VLOOKUP(СВОД2023[[#This Row],[ФО]],СПРАВОЧНИК!H:P,2,0)</f>
        <v>Северо-Западный ФО</v>
      </c>
    </row>
    <row r="5434" spans="1:11" x14ac:dyDescent="0.2">
      <c r="A5434" t="s">
        <v>600</v>
      </c>
      <c r="B5434" t="s">
        <v>592</v>
      </c>
      <c r="C5434" s="1" t="s">
        <v>1083</v>
      </c>
      <c r="D5434" s="1" t="s">
        <v>1971</v>
      </c>
      <c r="E5434" s="2">
        <v>6</v>
      </c>
      <c r="F5434" s="3">
        <v>4</v>
      </c>
      <c r="G5434" s="2">
        <v>19</v>
      </c>
      <c r="H5434" s="3">
        <v>22</v>
      </c>
      <c r="I5434" s="69" t="str">
        <f>VLOOKUP(C5434,СПРАВОЧНИК!B:D,2,0)</f>
        <v>РОССИЯ</v>
      </c>
      <c r="J5434" s="69" t="str">
        <f>VLOOKUP(C5434,СПРАВОЧНИК!B:D,3,0)</f>
        <v>ОТЕЧЕСТВЕННЫЕ</v>
      </c>
      <c r="K5434" s="69" t="str">
        <f>VLOOKUP(СВОД2023[[#This Row],[ФО]],СПРАВОЧНИК!H:P,2,0)</f>
        <v>Северо-Западный ФО</v>
      </c>
    </row>
    <row r="5435" spans="1:11" x14ac:dyDescent="0.2">
      <c r="A5435" t="s">
        <v>600</v>
      </c>
      <c r="B5435" t="s">
        <v>592</v>
      </c>
      <c r="C5435" s="1" t="s">
        <v>1083</v>
      </c>
      <c r="D5435" s="1" t="s">
        <v>1972</v>
      </c>
      <c r="E5435" s="2">
        <v>9</v>
      </c>
      <c r="F5435" s="3">
        <v>3</v>
      </c>
      <c r="G5435" s="2">
        <v>69</v>
      </c>
      <c r="H5435" s="3">
        <v>13</v>
      </c>
      <c r="I5435" s="69" t="str">
        <f>VLOOKUP(C5435,СПРАВОЧНИК!B:D,2,0)</f>
        <v>РОССИЯ</v>
      </c>
      <c r="J5435" s="69" t="str">
        <f>VLOOKUP(C5435,СПРАВОЧНИК!B:D,3,0)</f>
        <v>ОТЕЧЕСТВЕННЫЕ</v>
      </c>
      <c r="K5435" s="69" t="str">
        <f>VLOOKUP(СВОД2023[[#This Row],[ФО]],СПРАВОЧНИК!H:P,2,0)</f>
        <v>Северо-Западный ФО</v>
      </c>
    </row>
    <row r="5436" spans="1:11" x14ac:dyDescent="0.2">
      <c r="A5436" t="s">
        <v>600</v>
      </c>
      <c r="B5436" t="s">
        <v>592</v>
      </c>
      <c r="C5436" s="1" t="s">
        <v>1083</v>
      </c>
      <c r="D5436" s="1" t="s">
        <v>1973</v>
      </c>
      <c r="E5436" s="2">
        <v>23</v>
      </c>
      <c r="F5436" s="3">
        <v>2</v>
      </c>
      <c r="G5436" s="2">
        <v>196</v>
      </c>
      <c r="H5436" s="3">
        <v>8</v>
      </c>
      <c r="I5436" s="69" t="str">
        <f>VLOOKUP(C5436,СПРАВОЧНИК!B:D,2,0)</f>
        <v>РОССИЯ</v>
      </c>
      <c r="J5436" s="69" t="str">
        <f>VLOOKUP(C5436,СПРАВОЧНИК!B:D,3,0)</f>
        <v>ОТЕЧЕСТВЕННЫЕ</v>
      </c>
      <c r="K5436" s="69" t="str">
        <f>VLOOKUP(СВОД2023[[#This Row],[ФО]],СПРАВОЧНИК!H:P,2,0)</f>
        <v>Северо-Западный ФО</v>
      </c>
    </row>
    <row r="5437" spans="1:11" x14ac:dyDescent="0.2">
      <c r="A5437" t="s">
        <v>600</v>
      </c>
      <c r="B5437" t="s">
        <v>592</v>
      </c>
      <c r="C5437" s="1" t="s">
        <v>1083</v>
      </c>
      <c r="D5437" s="1" t="s">
        <v>2366</v>
      </c>
      <c r="E5437" s="2"/>
      <c r="F5437" s="3"/>
      <c r="G5437" s="2">
        <v>1</v>
      </c>
      <c r="H5437" s="3">
        <v>1</v>
      </c>
      <c r="I5437" s="69" t="str">
        <f>VLOOKUP(C5437,СПРАВОЧНИК!B:D,2,0)</f>
        <v>РОССИЯ</v>
      </c>
      <c r="J5437" s="69" t="str">
        <f>VLOOKUP(C5437,СПРАВОЧНИК!B:D,3,0)</f>
        <v>ОТЕЧЕСТВЕННЫЕ</v>
      </c>
      <c r="K5437" s="69" t="str">
        <f>VLOOKUP(СВОД2023[[#This Row],[ФО]],СПРАВОЧНИК!H:P,2,0)</f>
        <v>Северо-Западный ФО</v>
      </c>
    </row>
    <row r="5438" spans="1:11" x14ac:dyDescent="0.2">
      <c r="A5438" t="s">
        <v>600</v>
      </c>
      <c r="B5438" t="s">
        <v>592</v>
      </c>
      <c r="C5438" s="1" t="s">
        <v>1083</v>
      </c>
      <c r="D5438" s="1" t="s">
        <v>1974</v>
      </c>
      <c r="E5438" s="2">
        <v>1</v>
      </c>
      <c r="F5438" s="3">
        <v>1</v>
      </c>
      <c r="G5438" s="2">
        <v>8</v>
      </c>
      <c r="H5438" s="3">
        <v>5</v>
      </c>
      <c r="I5438" s="69" t="str">
        <f>VLOOKUP(C5438,СПРАВОЧНИК!B:D,2,0)</f>
        <v>РОССИЯ</v>
      </c>
      <c r="J5438" s="69" t="str">
        <f>VLOOKUP(C5438,СПРАВОЧНИК!B:D,3,0)</f>
        <v>ОТЕЧЕСТВЕННЫЕ</v>
      </c>
      <c r="K5438" s="69" t="str">
        <f>VLOOKUP(СВОД2023[[#This Row],[ФО]],СПРАВОЧНИК!H:P,2,0)</f>
        <v>Северо-Западный ФО</v>
      </c>
    </row>
    <row r="5439" spans="1:11" x14ac:dyDescent="0.2">
      <c r="A5439" t="s">
        <v>600</v>
      </c>
      <c r="B5439" t="s">
        <v>592</v>
      </c>
      <c r="C5439" s="1" t="s">
        <v>1083</v>
      </c>
      <c r="D5439" s="1" t="s">
        <v>2495</v>
      </c>
      <c r="E5439" s="2"/>
      <c r="F5439" s="3"/>
      <c r="G5439" s="2"/>
      <c r="H5439" s="3">
        <v>1</v>
      </c>
      <c r="I5439" s="69" t="str">
        <f>VLOOKUP(C5439,СПРАВОЧНИК!B:D,2,0)</f>
        <v>РОССИЯ</v>
      </c>
      <c r="J5439" s="69" t="str">
        <f>VLOOKUP(C5439,СПРАВОЧНИК!B:D,3,0)</f>
        <v>ОТЕЧЕСТВЕННЫЕ</v>
      </c>
      <c r="K5439" s="69" t="str">
        <f>VLOOKUP(СВОД2023[[#This Row],[ФО]],СПРАВОЧНИК!H:P,2,0)</f>
        <v>Северо-Западный ФО</v>
      </c>
    </row>
    <row r="5440" spans="1:11" x14ac:dyDescent="0.2">
      <c r="A5440" t="s">
        <v>600</v>
      </c>
      <c r="B5440" t="s">
        <v>592</v>
      </c>
      <c r="C5440" s="1" t="s">
        <v>1083</v>
      </c>
      <c r="D5440" s="1" t="s">
        <v>1975</v>
      </c>
      <c r="E5440" s="2">
        <v>6</v>
      </c>
      <c r="F5440" s="3">
        <v>14</v>
      </c>
      <c r="G5440" s="2">
        <v>25</v>
      </c>
      <c r="H5440" s="3">
        <v>52</v>
      </c>
      <c r="I5440" s="69" t="str">
        <f>VLOOKUP(C5440,СПРАВОЧНИК!B:D,2,0)</f>
        <v>РОССИЯ</v>
      </c>
      <c r="J5440" s="69" t="str">
        <f>VLOOKUP(C5440,СПРАВОЧНИК!B:D,3,0)</f>
        <v>ОТЕЧЕСТВЕННЫЕ</v>
      </c>
      <c r="K5440" s="69" t="str">
        <f>VLOOKUP(СВОД2023[[#This Row],[ФО]],СПРАВОЧНИК!H:P,2,0)</f>
        <v>Северо-Западный ФО</v>
      </c>
    </row>
    <row r="5441" spans="1:11" x14ac:dyDescent="0.2">
      <c r="A5441" t="s">
        <v>600</v>
      </c>
      <c r="B5441" t="s">
        <v>592</v>
      </c>
      <c r="C5441" s="1" t="s">
        <v>1083</v>
      </c>
      <c r="D5441" s="1" t="s">
        <v>2367</v>
      </c>
      <c r="E5441" s="2"/>
      <c r="F5441" s="3"/>
      <c r="G5441" s="2">
        <v>1</v>
      </c>
      <c r="H5441" s="3">
        <v>1</v>
      </c>
      <c r="I5441" s="69" t="str">
        <f>VLOOKUP(C5441,СПРАВОЧНИК!B:D,2,0)</f>
        <v>РОССИЯ</v>
      </c>
      <c r="J5441" s="69" t="str">
        <f>VLOOKUP(C5441,СПРАВОЧНИК!B:D,3,0)</f>
        <v>ОТЕЧЕСТВЕННЫЕ</v>
      </c>
      <c r="K5441" s="69" t="str">
        <f>VLOOKUP(СВОД2023[[#This Row],[ФО]],СПРАВОЧНИК!H:P,2,0)</f>
        <v>Северо-Западный ФО</v>
      </c>
    </row>
    <row r="5442" spans="1:11" x14ac:dyDescent="0.2">
      <c r="A5442" t="s">
        <v>600</v>
      </c>
      <c r="B5442" t="s">
        <v>592</v>
      </c>
      <c r="C5442" s="1" t="s">
        <v>1976</v>
      </c>
      <c r="D5442" s="1" t="s">
        <v>2368</v>
      </c>
      <c r="E5442" s="2">
        <v>1</v>
      </c>
      <c r="F5442" s="3"/>
      <c r="G5442" s="2">
        <v>6</v>
      </c>
      <c r="H5442" s="3"/>
      <c r="I5442" s="69" t="str">
        <f>VLOOKUP(C5442,СПРАВОЧНИК!B:D,2,0)</f>
        <v>КИТАЙ</v>
      </c>
      <c r="J5442" s="69" t="str">
        <f>VLOOKUP(C5442,СПРАВОЧНИК!B:D,3,0)</f>
        <v>ИНОМАРКИ</v>
      </c>
      <c r="K5442" s="69" t="str">
        <f>VLOOKUP(СВОД2023[[#This Row],[ФО]],СПРАВОЧНИК!H:P,2,0)</f>
        <v>Северо-Западный ФО</v>
      </c>
    </row>
    <row r="5443" spans="1:11" x14ac:dyDescent="0.2">
      <c r="A5443" t="s">
        <v>600</v>
      </c>
      <c r="B5443" t="s">
        <v>592</v>
      </c>
      <c r="C5443" s="1" t="s">
        <v>1976</v>
      </c>
      <c r="D5443" s="1" t="s">
        <v>1977</v>
      </c>
      <c r="E5443" s="2">
        <v>6</v>
      </c>
      <c r="F5443" s="3">
        <v>3</v>
      </c>
      <c r="G5443" s="2">
        <v>38</v>
      </c>
      <c r="H5443" s="3">
        <v>22</v>
      </c>
      <c r="I5443" s="69" t="str">
        <f>VLOOKUP(C5443,СПРАВОЧНИК!B:D,2,0)</f>
        <v>КИТАЙ</v>
      </c>
      <c r="J5443" s="69" t="str">
        <f>VLOOKUP(C5443,СПРАВОЧНИК!B:D,3,0)</f>
        <v>ИНОМАРКИ</v>
      </c>
      <c r="K5443" s="69" t="str">
        <f>VLOOKUP(СВОД2023[[#This Row],[ФО]],СПРАВОЧНИК!H:P,2,0)</f>
        <v>Северо-Западный ФО</v>
      </c>
    </row>
    <row r="5444" spans="1:11" x14ac:dyDescent="0.2">
      <c r="A5444" t="s">
        <v>600</v>
      </c>
      <c r="B5444" t="s">
        <v>592</v>
      </c>
      <c r="C5444" s="1" t="s">
        <v>1976</v>
      </c>
      <c r="D5444" s="1" t="s">
        <v>2369</v>
      </c>
      <c r="E5444" s="2"/>
      <c r="F5444" s="3"/>
      <c r="G5444" s="2">
        <v>2</v>
      </c>
      <c r="H5444" s="3">
        <v>1</v>
      </c>
      <c r="I5444" s="69" t="str">
        <f>VLOOKUP(C5444,СПРАВОЧНИК!B:D,2,0)</f>
        <v>КИТАЙ</v>
      </c>
      <c r="J5444" s="69" t="str">
        <f>VLOOKUP(C5444,СПРАВОЧНИК!B:D,3,0)</f>
        <v>ИНОМАРКИ</v>
      </c>
      <c r="K5444" s="69" t="str">
        <f>VLOOKUP(СВОД2023[[#This Row],[ФО]],СПРАВОЧНИК!H:P,2,0)</f>
        <v>Северо-Западный ФО</v>
      </c>
    </row>
    <row r="5445" spans="1:11" x14ac:dyDescent="0.2">
      <c r="A5445" t="s">
        <v>600</v>
      </c>
      <c r="B5445" t="s">
        <v>592</v>
      </c>
      <c r="C5445" s="1" t="s">
        <v>2370</v>
      </c>
      <c r="D5445" s="1" t="s">
        <v>2371</v>
      </c>
      <c r="E5445" s="2"/>
      <c r="F5445" s="3"/>
      <c r="G5445" s="2">
        <v>4</v>
      </c>
      <c r="H5445" s="3"/>
      <c r="I5445" s="69" t="str">
        <f>VLOOKUP(C5445,СПРАВОЧНИК!B:D,2,0)</f>
        <v>КИТАЙ</v>
      </c>
      <c r="J5445" s="69" t="str">
        <f>VLOOKUP(C5445,СПРАВОЧНИК!B:D,3,0)</f>
        <v>ИНОМАРКИ</v>
      </c>
      <c r="K5445" s="69" t="str">
        <f>VLOOKUP(СВОД2023[[#This Row],[ФО]],СПРАВОЧНИК!H:P,2,0)</f>
        <v>Северо-Западный ФО</v>
      </c>
    </row>
    <row r="5446" spans="1:11" x14ac:dyDescent="0.2">
      <c r="A5446" t="s">
        <v>600</v>
      </c>
      <c r="B5446" t="s">
        <v>592</v>
      </c>
      <c r="C5446" s="1" t="s">
        <v>2370</v>
      </c>
      <c r="D5446" s="1" t="s">
        <v>2372</v>
      </c>
      <c r="E5446" s="2">
        <v>2</v>
      </c>
      <c r="F5446" s="3">
        <v>1</v>
      </c>
      <c r="G5446" s="2">
        <v>4</v>
      </c>
      <c r="H5446" s="3">
        <v>2</v>
      </c>
      <c r="I5446" s="69" t="str">
        <f>VLOOKUP(C5446,СПРАВОЧНИК!B:D,2,0)</f>
        <v>КИТАЙ</v>
      </c>
      <c r="J5446" s="69" t="str">
        <f>VLOOKUP(C5446,СПРАВОЧНИК!B:D,3,0)</f>
        <v>ИНОМАРКИ</v>
      </c>
      <c r="K5446" s="69" t="str">
        <f>VLOOKUP(СВОД2023[[#This Row],[ФО]],СПРАВОЧНИК!H:P,2,0)</f>
        <v>Северо-Западный ФО</v>
      </c>
    </row>
    <row r="5447" spans="1:11" x14ac:dyDescent="0.2">
      <c r="A5447" t="s">
        <v>600</v>
      </c>
      <c r="B5447" t="s">
        <v>593</v>
      </c>
      <c r="C5447" s="1" t="s">
        <v>2</v>
      </c>
      <c r="D5447" s="1" t="s">
        <v>3</v>
      </c>
      <c r="E5447" s="2"/>
      <c r="F5447" s="3"/>
      <c r="G5447" s="2">
        <v>2</v>
      </c>
      <c r="H5447" s="3"/>
      <c r="I5447" s="69" t="str">
        <f>VLOOKUP(C5447,СПРАВОЧНИК!B:D,2,0)</f>
        <v>ЯПОНИЯ</v>
      </c>
      <c r="J5447" s="69" t="str">
        <f>VLOOKUP(C5447,СПРАВОЧНИК!B:D,3,0)</f>
        <v>ИНОМАРКИ</v>
      </c>
      <c r="K5447" s="69" t="str">
        <f>VLOOKUP(СВОД2023[[#This Row],[ФО]],СПРАВОЧНИК!H:P,2,0)</f>
        <v>Северо-Кавказский ФО</v>
      </c>
    </row>
    <row r="5448" spans="1:11" x14ac:dyDescent="0.2">
      <c r="A5448" t="s">
        <v>600</v>
      </c>
      <c r="B5448" t="s">
        <v>593</v>
      </c>
      <c r="C5448" s="1" t="s">
        <v>2</v>
      </c>
      <c r="D5448" s="1" t="s">
        <v>4</v>
      </c>
      <c r="E5448" s="2">
        <v>4</v>
      </c>
      <c r="F5448" s="3">
        <v>6</v>
      </c>
      <c r="G5448" s="2">
        <v>26</v>
      </c>
      <c r="H5448" s="3">
        <v>17</v>
      </c>
      <c r="I5448" s="69" t="str">
        <f>VLOOKUP(C5448,СПРАВОЧНИК!B:D,2,0)</f>
        <v>ЯПОНИЯ</v>
      </c>
      <c r="J5448" s="69" t="str">
        <f>VLOOKUP(C5448,СПРАВОЧНИК!B:D,3,0)</f>
        <v>ИНОМАРКИ</v>
      </c>
      <c r="K5448" s="69" t="str">
        <f>VLOOKUP(СВОД2023[[#This Row],[ФО]],СПРАВОЧНИК!H:P,2,0)</f>
        <v>Северо-Кавказский ФО</v>
      </c>
    </row>
    <row r="5449" spans="1:11" x14ac:dyDescent="0.2">
      <c r="A5449" t="s">
        <v>600</v>
      </c>
      <c r="B5449" t="s">
        <v>593</v>
      </c>
      <c r="C5449" s="1" t="s">
        <v>2</v>
      </c>
      <c r="D5449" s="1" t="s">
        <v>5</v>
      </c>
      <c r="E5449" s="2">
        <v>1</v>
      </c>
      <c r="F5449" s="3"/>
      <c r="G5449" s="2">
        <v>4</v>
      </c>
      <c r="H5449" s="3">
        <v>3</v>
      </c>
      <c r="I5449" s="69" t="str">
        <f>VLOOKUP(C5449,СПРАВОЧНИК!B:D,2,0)</f>
        <v>ЯПОНИЯ</v>
      </c>
      <c r="J5449" s="69" t="str">
        <f>VLOOKUP(C5449,СПРАВОЧНИК!B:D,3,0)</f>
        <v>ИНОМАРКИ</v>
      </c>
      <c r="K5449" s="69" t="str">
        <f>VLOOKUP(СВОД2023[[#This Row],[ФО]],СПРАВОЧНИК!H:P,2,0)</f>
        <v>Северо-Кавказский ФО</v>
      </c>
    </row>
    <row r="5450" spans="1:11" x14ac:dyDescent="0.2">
      <c r="A5450" t="s">
        <v>600</v>
      </c>
      <c r="B5450" t="s">
        <v>593</v>
      </c>
      <c r="C5450" s="1" t="s">
        <v>2</v>
      </c>
      <c r="D5450" s="1" t="s">
        <v>6</v>
      </c>
      <c r="E5450" s="2"/>
      <c r="F5450" s="3"/>
      <c r="G5450" s="2">
        <v>1</v>
      </c>
      <c r="H5450" s="3"/>
      <c r="I5450" s="69" t="str">
        <f>VLOOKUP(C5450,СПРАВОЧНИК!B:D,2,0)</f>
        <v>ЯПОНИЯ</v>
      </c>
      <c r="J5450" s="69" t="str">
        <f>VLOOKUP(C5450,СПРАВОЧНИК!B:D,3,0)</f>
        <v>ИНОМАРКИ</v>
      </c>
      <c r="K5450" s="69" t="str">
        <f>VLOOKUP(СВОД2023[[#This Row],[ФО]],СПРАВОЧНИК!H:P,2,0)</f>
        <v>Северо-Кавказский ФО</v>
      </c>
    </row>
    <row r="5451" spans="1:11" x14ac:dyDescent="0.2">
      <c r="A5451" t="s">
        <v>600</v>
      </c>
      <c r="B5451" t="s">
        <v>593</v>
      </c>
      <c r="C5451" s="1" t="s">
        <v>2</v>
      </c>
      <c r="D5451" s="1" t="s">
        <v>1297</v>
      </c>
      <c r="E5451" s="2">
        <v>1</v>
      </c>
      <c r="F5451" s="3"/>
      <c r="G5451" s="2">
        <v>1</v>
      </c>
      <c r="H5451" s="3"/>
      <c r="I5451" s="69" t="str">
        <f>VLOOKUP(C5451,СПРАВОЧНИК!B:D,2,0)</f>
        <v>ЯПОНИЯ</v>
      </c>
      <c r="J5451" s="69" t="str">
        <f>VLOOKUP(C5451,СПРАВОЧНИК!B:D,3,0)</f>
        <v>ИНОМАРКИ</v>
      </c>
      <c r="K5451" s="69" t="str">
        <f>VLOOKUP(СВОД2023[[#This Row],[ФО]],СПРАВОЧНИК!H:P,2,0)</f>
        <v>Северо-Кавказский ФО</v>
      </c>
    </row>
    <row r="5452" spans="1:11" x14ac:dyDescent="0.2">
      <c r="A5452" t="s">
        <v>600</v>
      </c>
      <c r="B5452" t="s">
        <v>593</v>
      </c>
      <c r="C5452" s="1" t="s">
        <v>2</v>
      </c>
      <c r="D5452" s="1" t="s">
        <v>1298</v>
      </c>
      <c r="E5452" s="2"/>
      <c r="F5452" s="3"/>
      <c r="G5452" s="2">
        <v>2</v>
      </c>
      <c r="H5452" s="3">
        <v>1</v>
      </c>
      <c r="I5452" s="69" t="str">
        <f>VLOOKUP(C5452,СПРАВОЧНИК!B:D,2,0)</f>
        <v>ЯПОНИЯ</v>
      </c>
      <c r="J5452" s="69" t="str">
        <f>VLOOKUP(C5452,СПРАВОЧНИК!B:D,3,0)</f>
        <v>ИНОМАРКИ</v>
      </c>
      <c r="K5452" s="69" t="str">
        <f>VLOOKUP(СВОД2023[[#This Row],[ФО]],СПРАВОЧНИК!H:P,2,0)</f>
        <v>Северо-Кавказский ФО</v>
      </c>
    </row>
    <row r="5453" spans="1:11" x14ac:dyDescent="0.2">
      <c r="A5453" t="s">
        <v>600</v>
      </c>
      <c r="B5453" t="s">
        <v>593</v>
      </c>
      <c r="C5453" s="1" t="s">
        <v>7</v>
      </c>
      <c r="D5453" s="1" t="s">
        <v>1300</v>
      </c>
      <c r="E5453" s="2">
        <v>1</v>
      </c>
      <c r="F5453" s="3"/>
      <c r="G5453" s="2">
        <v>2</v>
      </c>
      <c r="H5453" s="3"/>
      <c r="I5453" s="69" t="str">
        <f>VLOOKUP(C5453,СПРАВОЧНИК!B:D,2,0)</f>
        <v>ЕВРОПА</v>
      </c>
      <c r="J5453" s="69" t="str">
        <f>VLOOKUP(C5453,СПРАВОЧНИК!B:D,3,0)</f>
        <v>ИНОМАРКИ</v>
      </c>
      <c r="K5453" s="69" t="str">
        <f>VLOOKUP(СВОД2023[[#This Row],[ФО]],СПРАВОЧНИК!H:P,2,0)</f>
        <v>Северо-Кавказский ФО</v>
      </c>
    </row>
    <row r="5454" spans="1:11" x14ac:dyDescent="0.2">
      <c r="A5454" t="s">
        <v>600</v>
      </c>
      <c r="B5454" t="s">
        <v>593</v>
      </c>
      <c r="C5454" s="1" t="s">
        <v>7</v>
      </c>
      <c r="D5454" s="1" t="s">
        <v>1301</v>
      </c>
      <c r="E5454" s="2">
        <v>1</v>
      </c>
      <c r="F5454" s="3"/>
      <c r="G5454" s="2">
        <v>6</v>
      </c>
      <c r="H5454" s="3">
        <v>1</v>
      </c>
      <c r="I5454" s="69" t="str">
        <f>VLOOKUP(C5454,СПРАВОЧНИК!B:D,2,0)</f>
        <v>ЕВРОПА</v>
      </c>
      <c r="J5454" s="69" t="str">
        <f>VLOOKUP(C5454,СПРАВОЧНИК!B:D,3,0)</f>
        <v>ИНОМАРКИ</v>
      </c>
      <c r="K5454" s="69" t="str">
        <f>VLOOKUP(СВОД2023[[#This Row],[ФО]],СПРАВОЧНИК!H:P,2,0)</f>
        <v>Северо-Кавказский ФО</v>
      </c>
    </row>
    <row r="5455" spans="1:11" x14ac:dyDescent="0.2">
      <c r="A5455" t="s">
        <v>600</v>
      </c>
      <c r="B5455" t="s">
        <v>593</v>
      </c>
      <c r="C5455" s="1" t="s">
        <v>7</v>
      </c>
      <c r="D5455" s="1" t="s">
        <v>1982</v>
      </c>
      <c r="E5455" s="2"/>
      <c r="F5455" s="3"/>
      <c r="G5455" s="2"/>
      <c r="H5455" s="3">
        <v>1</v>
      </c>
      <c r="I5455" s="69" t="str">
        <f>VLOOKUP(C5455,СПРАВОЧНИК!B:D,2,0)</f>
        <v>ЕВРОПА</v>
      </c>
      <c r="J5455" s="69" t="str">
        <f>VLOOKUP(C5455,СПРАВОЧНИК!B:D,3,0)</f>
        <v>ИНОМАРКИ</v>
      </c>
      <c r="K5455" s="69" t="str">
        <f>VLOOKUP(СВОД2023[[#This Row],[ФО]],СПРАВОЧНИК!H:P,2,0)</f>
        <v>Северо-Кавказский ФО</v>
      </c>
    </row>
    <row r="5456" spans="1:11" x14ac:dyDescent="0.2">
      <c r="A5456" t="s">
        <v>600</v>
      </c>
      <c r="B5456" t="s">
        <v>593</v>
      </c>
      <c r="C5456" s="1" t="s">
        <v>7</v>
      </c>
      <c r="D5456" s="1" t="s">
        <v>1983</v>
      </c>
      <c r="E5456" s="2"/>
      <c r="F5456" s="3"/>
      <c r="G5456" s="2">
        <v>1</v>
      </c>
      <c r="H5456" s="3"/>
      <c r="I5456" s="69" t="str">
        <f>VLOOKUP(C5456,СПРАВОЧНИК!B:D,2,0)</f>
        <v>ЕВРОПА</v>
      </c>
      <c r="J5456" s="69" t="str">
        <f>VLOOKUP(C5456,СПРАВОЧНИК!B:D,3,0)</f>
        <v>ИНОМАРКИ</v>
      </c>
      <c r="K5456" s="69" t="str">
        <f>VLOOKUP(СВОД2023[[#This Row],[ФО]],СПРАВОЧНИК!H:P,2,0)</f>
        <v>Северо-Кавказский ФО</v>
      </c>
    </row>
    <row r="5457" spans="1:11" x14ac:dyDescent="0.2">
      <c r="A5457" t="s">
        <v>600</v>
      </c>
      <c r="B5457" t="s">
        <v>593</v>
      </c>
      <c r="C5457" s="1" t="s">
        <v>7</v>
      </c>
      <c r="D5457" s="1" t="s">
        <v>8</v>
      </c>
      <c r="E5457" s="2"/>
      <c r="F5457" s="3"/>
      <c r="G5457" s="2">
        <v>2</v>
      </c>
      <c r="H5457" s="3"/>
      <c r="I5457" s="69" t="str">
        <f>VLOOKUP(C5457,СПРАВОЧНИК!B:D,2,0)</f>
        <v>ЕВРОПА</v>
      </c>
      <c r="J5457" s="69" t="str">
        <f>VLOOKUP(C5457,СПРАВОЧНИК!B:D,3,0)</f>
        <v>ИНОМАРКИ</v>
      </c>
      <c r="K5457" s="69" t="str">
        <f>VLOOKUP(СВОД2023[[#This Row],[ФО]],СПРАВОЧНИК!H:P,2,0)</f>
        <v>Северо-Кавказский ФО</v>
      </c>
    </row>
    <row r="5458" spans="1:11" x14ac:dyDescent="0.2">
      <c r="A5458" t="s">
        <v>600</v>
      </c>
      <c r="B5458" t="s">
        <v>593</v>
      </c>
      <c r="C5458" s="1" t="s">
        <v>7</v>
      </c>
      <c r="D5458" s="1" t="s">
        <v>1302</v>
      </c>
      <c r="E5458" s="2"/>
      <c r="F5458" s="3"/>
      <c r="G5458" s="2"/>
      <c r="H5458" s="3">
        <v>1</v>
      </c>
      <c r="I5458" s="69" t="str">
        <f>VLOOKUP(C5458,СПРАВОЧНИК!B:D,2,0)</f>
        <v>ЕВРОПА</v>
      </c>
      <c r="J5458" s="69" t="str">
        <f>VLOOKUP(C5458,СПРАВОЧНИК!B:D,3,0)</f>
        <v>ИНОМАРКИ</v>
      </c>
      <c r="K5458" s="69" t="str">
        <f>VLOOKUP(СВОД2023[[#This Row],[ФО]],СПРАВОЧНИК!H:P,2,0)</f>
        <v>Северо-Кавказский ФО</v>
      </c>
    </row>
    <row r="5459" spans="1:11" x14ac:dyDescent="0.2">
      <c r="A5459" t="s">
        <v>600</v>
      </c>
      <c r="B5459" t="s">
        <v>593</v>
      </c>
      <c r="C5459" s="1" t="s">
        <v>7</v>
      </c>
      <c r="D5459" s="1" t="s">
        <v>9</v>
      </c>
      <c r="E5459" s="2"/>
      <c r="F5459" s="3"/>
      <c r="G5459" s="2"/>
      <c r="H5459" s="3">
        <v>1</v>
      </c>
      <c r="I5459" s="69" t="str">
        <f>VLOOKUP(C5459,СПРАВОЧНИК!B:D,2,0)</f>
        <v>ЕВРОПА</v>
      </c>
      <c r="J5459" s="69" t="str">
        <f>VLOOKUP(C5459,СПРАВОЧНИК!B:D,3,0)</f>
        <v>ИНОМАРКИ</v>
      </c>
      <c r="K5459" s="69" t="str">
        <f>VLOOKUP(СВОД2023[[#This Row],[ФО]],СПРАВОЧНИК!H:P,2,0)</f>
        <v>Северо-Кавказский ФО</v>
      </c>
    </row>
    <row r="5460" spans="1:11" x14ac:dyDescent="0.2">
      <c r="A5460" t="s">
        <v>600</v>
      </c>
      <c r="B5460" t="s">
        <v>593</v>
      </c>
      <c r="C5460" s="1" t="s">
        <v>10</v>
      </c>
      <c r="D5460" s="1" t="s">
        <v>2383</v>
      </c>
      <c r="E5460" s="2"/>
      <c r="F5460" s="3"/>
      <c r="G5460" s="2">
        <v>2</v>
      </c>
      <c r="H5460" s="3"/>
      <c r="I5460" s="69" t="str">
        <f>VLOOKUP(C5460,СПРАВОЧНИК!B:D,2,0)</f>
        <v>ЕВРОПА</v>
      </c>
      <c r="J5460" s="69" t="str">
        <f>VLOOKUP(C5460,СПРАВОЧНИК!B:D,3,0)</f>
        <v>ИНОМАРКИ</v>
      </c>
      <c r="K5460" s="69" t="str">
        <f>VLOOKUP(СВОД2023[[#This Row],[ФО]],СПРАВОЧНИК!H:P,2,0)</f>
        <v>Северо-Кавказский ФО</v>
      </c>
    </row>
    <row r="5461" spans="1:11" x14ac:dyDescent="0.2">
      <c r="A5461" t="s">
        <v>600</v>
      </c>
      <c r="B5461" t="s">
        <v>593</v>
      </c>
      <c r="C5461" s="1" t="s">
        <v>1032</v>
      </c>
      <c r="D5461" s="1" t="s">
        <v>2496</v>
      </c>
      <c r="E5461" s="2"/>
      <c r="F5461" s="3"/>
      <c r="G5461" s="2">
        <v>1</v>
      </c>
      <c r="H5461" s="3"/>
      <c r="I5461" s="69" t="str">
        <f>VLOOKUP(C5461,СПРАВОЧНИК!B:D,2,0)</f>
        <v>ЕВРОПА</v>
      </c>
      <c r="J5461" s="69" t="str">
        <f>VLOOKUP(C5461,СПРАВОЧНИК!B:D,3,0)</f>
        <v>ИНОМАРКИ</v>
      </c>
      <c r="K5461" s="69" t="str">
        <f>VLOOKUP(СВОД2023[[#This Row],[ФО]],СПРАВОЧНИК!H:P,2,0)</f>
        <v>Северо-Кавказский ФО</v>
      </c>
    </row>
    <row r="5462" spans="1:11" x14ac:dyDescent="0.2">
      <c r="A5462" t="s">
        <v>600</v>
      </c>
      <c r="B5462" t="s">
        <v>593</v>
      </c>
      <c r="C5462" s="1" t="s">
        <v>15</v>
      </c>
      <c r="D5462" s="1" t="s">
        <v>1989</v>
      </c>
      <c r="E5462" s="2"/>
      <c r="F5462" s="3"/>
      <c r="G5462" s="2">
        <v>1</v>
      </c>
      <c r="H5462" s="3"/>
      <c r="I5462" s="69" t="str">
        <f>VLOOKUP(C5462,СПРАВОЧНИК!B:D,2,0)</f>
        <v>ЕВРОПА</v>
      </c>
      <c r="J5462" s="69" t="str">
        <f>VLOOKUP(C5462,СПРАВОЧНИК!B:D,3,0)</f>
        <v>ИНОМАРКИ</v>
      </c>
      <c r="K5462" s="69" t="str">
        <f>VLOOKUP(СВОД2023[[#This Row],[ФО]],СПРАВОЧНИК!H:P,2,0)</f>
        <v>Северо-Кавказский ФО</v>
      </c>
    </row>
    <row r="5463" spans="1:11" x14ac:dyDescent="0.2">
      <c r="A5463" t="s">
        <v>600</v>
      </c>
      <c r="B5463" t="s">
        <v>593</v>
      </c>
      <c r="C5463" s="1" t="s">
        <v>18</v>
      </c>
      <c r="D5463" s="1" t="s">
        <v>1306</v>
      </c>
      <c r="E5463" s="2"/>
      <c r="F5463" s="3"/>
      <c r="G5463" s="2">
        <v>3</v>
      </c>
      <c r="H5463" s="3">
        <v>5</v>
      </c>
      <c r="I5463" s="69" t="str">
        <f>VLOOKUP(C5463,СПРАВОЧНИК!B:D,2,0)</f>
        <v>ЕВРОПА</v>
      </c>
      <c r="J5463" s="69" t="str">
        <f>VLOOKUP(C5463,СПРАВОЧНИК!B:D,3,0)</f>
        <v>ИНОМАРКИ</v>
      </c>
      <c r="K5463" s="69" t="str">
        <f>VLOOKUP(СВОД2023[[#This Row],[ФО]],СПРАВОЧНИК!H:P,2,0)</f>
        <v>Северо-Кавказский ФО</v>
      </c>
    </row>
    <row r="5464" spans="1:11" x14ac:dyDescent="0.2">
      <c r="A5464" t="s">
        <v>600</v>
      </c>
      <c r="B5464" t="s">
        <v>593</v>
      </c>
      <c r="C5464" s="1" t="s">
        <v>18</v>
      </c>
      <c r="D5464" s="1" t="s">
        <v>1991</v>
      </c>
      <c r="E5464" s="2">
        <v>1</v>
      </c>
      <c r="F5464" s="3">
        <v>4</v>
      </c>
      <c r="G5464" s="2">
        <v>6</v>
      </c>
      <c r="H5464" s="3">
        <v>6</v>
      </c>
      <c r="I5464" s="69" t="str">
        <f>VLOOKUP(C5464,СПРАВОЧНИК!B:D,2,0)</f>
        <v>ЕВРОПА</v>
      </c>
      <c r="J5464" s="69" t="str">
        <f>VLOOKUP(C5464,СПРАВОЧНИК!B:D,3,0)</f>
        <v>ИНОМАРКИ</v>
      </c>
      <c r="K5464" s="69" t="str">
        <f>VLOOKUP(СВОД2023[[#This Row],[ФО]],СПРАВОЧНИК!H:P,2,0)</f>
        <v>Северо-Кавказский ФО</v>
      </c>
    </row>
    <row r="5465" spans="1:11" x14ac:dyDescent="0.2">
      <c r="A5465" t="s">
        <v>600</v>
      </c>
      <c r="B5465" t="s">
        <v>593</v>
      </c>
      <c r="C5465" s="1" t="s">
        <v>18</v>
      </c>
      <c r="D5465" s="1" t="s">
        <v>1307</v>
      </c>
      <c r="E5465" s="2"/>
      <c r="F5465" s="3"/>
      <c r="G5465" s="2">
        <v>2</v>
      </c>
      <c r="H5465" s="3">
        <v>1</v>
      </c>
      <c r="I5465" s="69" t="str">
        <f>VLOOKUP(C5465,СПРАВОЧНИК!B:D,2,0)</f>
        <v>ЕВРОПА</v>
      </c>
      <c r="J5465" s="69" t="str">
        <f>VLOOKUP(C5465,СПРАВОЧНИК!B:D,3,0)</f>
        <v>ИНОМАРКИ</v>
      </c>
      <c r="K5465" s="69" t="str">
        <f>VLOOKUP(СВОД2023[[#This Row],[ФО]],СПРАВОЧНИК!H:P,2,0)</f>
        <v>Северо-Кавказский ФО</v>
      </c>
    </row>
    <row r="5466" spans="1:11" x14ac:dyDescent="0.2">
      <c r="A5466" t="s">
        <v>600</v>
      </c>
      <c r="B5466" t="s">
        <v>593</v>
      </c>
      <c r="C5466" s="1" t="s">
        <v>18</v>
      </c>
      <c r="D5466" s="1" t="s">
        <v>944</v>
      </c>
      <c r="E5466" s="2">
        <v>22</v>
      </c>
      <c r="F5466" s="3">
        <v>11</v>
      </c>
      <c r="G5466" s="2">
        <v>92</v>
      </c>
      <c r="H5466" s="3">
        <v>62</v>
      </c>
      <c r="I5466" s="69" t="str">
        <f>VLOOKUP(C5466,СПРАВОЧНИК!B:D,2,0)</f>
        <v>ЕВРОПА</v>
      </c>
      <c r="J5466" s="69" t="str">
        <f>VLOOKUP(C5466,СПРАВОЧНИК!B:D,3,0)</f>
        <v>ИНОМАРКИ</v>
      </c>
      <c r="K5466" s="69" t="str">
        <f>VLOOKUP(СВОД2023[[#This Row],[ФО]],СПРАВОЧНИК!H:P,2,0)</f>
        <v>Северо-Кавказский ФО</v>
      </c>
    </row>
    <row r="5467" spans="1:11" x14ac:dyDescent="0.2">
      <c r="A5467" t="s">
        <v>600</v>
      </c>
      <c r="B5467" t="s">
        <v>593</v>
      </c>
      <c r="C5467" s="1" t="s">
        <v>18</v>
      </c>
      <c r="D5467" s="1" t="s">
        <v>945</v>
      </c>
      <c r="E5467" s="2"/>
      <c r="F5467" s="3"/>
      <c r="G5467" s="2">
        <v>1</v>
      </c>
      <c r="H5467" s="3">
        <v>1</v>
      </c>
      <c r="I5467" s="69" t="str">
        <f>VLOOKUP(C5467,СПРАВОЧНИК!B:D,2,0)</f>
        <v>ЕВРОПА</v>
      </c>
      <c r="J5467" s="69" t="str">
        <f>VLOOKUP(C5467,СПРАВОЧНИК!B:D,3,0)</f>
        <v>ИНОМАРКИ</v>
      </c>
      <c r="K5467" s="69" t="str">
        <f>VLOOKUP(СВОД2023[[#This Row],[ФО]],СПРАВОЧНИК!H:P,2,0)</f>
        <v>Северо-Кавказский ФО</v>
      </c>
    </row>
    <row r="5468" spans="1:11" x14ac:dyDescent="0.2">
      <c r="A5468" t="s">
        <v>600</v>
      </c>
      <c r="B5468" t="s">
        <v>593</v>
      </c>
      <c r="C5468" s="1" t="s">
        <v>18</v>
      </c>
      <c r="D5468" s="1" t="s">
        <v>946</v>
      </c>
      <c r="E5468" s="2">
        <v>58</v>
      </c>
      <c r="F5468" s="3">
        <v>59</v>
      </c>
      <c r="G5468" s="2">
        <v>372</v>
      </c>
      <c r="H5468" s="3">
        <v>362</v>
      </c>
      <c r="I5468" s="69" t="str">
        <f>VLOOKUP(C5468,СПРАВОЧНИК!B:D,2,0)</f>
        <v>ЕВРОПА</v>
      </c>
      <c r="J5468" s="69" t="str">
        <f>VLOOKUP(C5468,СПРАВОЧНИК!B:D,3,0)</f>
        <v>ИНОМАРКИ</v>
      </c>
      <c r="K5468" s="69" t="str">
        <f>VLOOKUP(СВОД2023[[#This Row],[ФО]],СПРАВОЧНИК!H:P,2,0)</f>
        <v>Северо-Кавказский ФО</v>
      </c>
    </row>
    <row r="5469" spans="1:11" x14ac:dyDescent="0.2">
      <c r="A5469" t="s">
        <v>600</v>
      </c>
      <c r="B5469" t="s">
        <v>593</v>
      </c>
      <c r="C5469" s="1" t="s">
        <v>18</v>
      </c>
      <c r="D5469" s="1" t="s">
        <v>947</v>
      </c>
      <c r="E5469" s="2">
        <v>16</v>
      </c>
      <c r="F5469" s="3">
        <v>13</v>
      </c>
      <c r="G5469" s="2">
        <v>90</v>
      </c>
      <c r="H5469" s="3">
        <v>58</v>
      </c>
      <c r="I5469" s="69" t="str">
        <f>VLOOKUP(C5469,СПРАВОЧНИК!B:D,2,0)</f>
        <v>ЕВРОПА</v>
      </c>
      <c r="J5469" s="69" t="str">
        <f>VLOOKUP(C5469,СПРАВОЧНИК!B:D,3,0)</f>
        <v>ИНОМАРКИ</v>
      </c>
      <c r="K5469" s="69" t="str">
        <f>VLOOKUP(СВОД2023[[#This Row],[ФО]],СПРАВОЧНИК!H:P,2,0)</f>
        <v>Северо-Кавказский ФО</v>
      </c>
    </row>
    <row r="5470" spans="1:11" x14ac:dyDescent="0.2">
      <c r="A5470" t="s">
        <v>600</v>
      </c>
      <c r="B5470" t="s">
        <v>593</v>
      </c>
      <c r="C5470" s="1" t="s">
        <v>18</v>
      </c>
      <c r="D5470" s="1" t="s">
        <v>948</v>
      </c>
      <c r="E5470" s="2">
        <v>83</v>
      </c>
      <c r="F5470" s="3">
        <v>66</v>
      </c>
      <c r="G5470" s="2">
        <v>563</v>
      </c>
      <c r="H5470" s="3">
        <v>459</v>
      </c>
      <c r="I5470" s="69" t="str">
        <f>VLOOKUP(C5470,СПРАВОЧНИК!B:D,2,0)</f>
        <v>ЕВРОПА</v>
      </c>
      <c r="J5470" s="69" t="str">
        <f>VLOOKUP(C5470,СПРАВОЧНИК!B:D,3,0)</f>
        <v>ИНОМАРКИ</v>
      </c>
      <c r="K5470" s="69" t="str">
        <f>VLOOKUP(СВОД2023[[#This Row],[ФО]],СПРАВОЧНИК!H:P,2,0)</f>
        <v>Северо-Кавказский ФО</v>
      </c>
    </row>
    <row r="5471" spans="1:11" x14ac:dyDescent="0.2">
      <c r="A5471" t="s">
        <v>600</v>
      </c>
      <c r="B5471" t="s">
        <v>593</v>
      </c>
      <c r="C5471" s="1" t="s">
        <v>18</v>
      </c>
      <c r="D5471" s="1" t="s">
        <v>949</v>
      </c>
      <c r="E5471" s="2">
        <v>13</v>
      </c>
      <c r="F5471" s="3">
        <v>6</v>
      </c>
      <c r="G5471" s="2">
        <v>54</v>
      </c>
      <c r="H5471" s="3">
        <v>43</v>
      </c>
      <c r="I5471" s="69" t="str">
        <f>VLOOKUP(C5471,СПРАВОЧНИК!B:D,2,0)</f>
        <v>ЕВРОПА</v>
      </c>
      <c r="J5471" s="69" t="str">
        <f>VLOOKUP(C5471,СПРАВОЧНИК!B:D,3,0)</f>
        <v>ИНОМАРКИ</v>
      </c>
      <c r="K5471" s="69" t="str">
        <f>VLOOKUP(СВОД2023[[#This Row],[ФО]],СПРАВОЧНИК!H:P,2,0)</f>
        <v>Северо-Кавказский ФО</v>
      </c>
    </row>
    <row r="5472" spans="1:11" x14ac:dyDescent="0.2">
      <c r="A5472" t="s">
        <v>600</v>
      </c>
      <c r="B5472" t="s">
        <v>593</v>
      </c>
      <c r="C5472" s="1" t="s">
        <v>18</v>
      </c>
      <c r="D5472" s="1" t="s">
        <v>950</v>
      </c>
      <c r="E5472" s="2">
        <v>23</v>
      </c>
      <c r="F5472" s="3">
        <v>30</v>
      </c>
      <c r="G5472" s="2">
        <v>163</v>
      </c>
      <c r="H5472" s="3">
        <v>162</v>
      </c>
      <c r="I5472" s="69" t="str">
        <f>VLOOKUP(C5472,СПРАВОЧНИК!B:D,2,0)</f>
        <v>ЕВРОПА</v>
      </c>
      <c r="J5472" s="69" t="str">
        <f>VLOOKUP(C5472,СПРАВОЧНИК!B:D,3,0)</f>
        <v>ИНОМАРКИ</v>
      </c>
      <c r="K5472" s="69" t="str">
        <f>VLOOKUP(СВОД2023[[#This Row],[ФО]],СПРАВОЧНИК!H:P,2,0)</f>
        <v>Северо-Кавказский ФО</v>
      </c>
    </row>
    <row r="5473" spans="1:11" x14ac:dyDescent="0.2">
      <c r="A5473" t="s">
        <v>600</v>
      </c>
      <c r="B5473" t="s">
        <v>593</v>
      </c>
      <c r="C5473" s="1" t="s">
        <v>18</v>
      </c>
      <c r="D5473" s="1" t="s">
        <v>1308</v>
      </c>
      <c r="E5473" s="2">
        <v>27</v>
      </c>
      <c r="F5473" s="3">
        <v>18</v>
      </c>
      <c r="G5473" s="2">
        <v>128</v>
      </c>
      <c r="H5473" s="3">
        <v>119</v>
      </c>
      <c r="I5473" s="69" t="str">
        <f>VLOOKUP(C5473,СПРАВОЧНИК!B:D,2,0)</f>
        <v>ЕВРОПА</v>
      </c>
      <c r="J5473" s="69" t="str">
        <f>VLOOKUP(C5473,СПРАВОЧНИК!B:D,3,0)</f>
        <v>ИНОМАРКИ</v>
      </c>
      <c r="K5473" s="69" t="str">
        <f>VLOOKUP(СВОД2023[[#This Row],[ФО]],СПРАВОЧНИК!H:P,2,0)</f>
        <v>Северо-Кавказский ФО</v>
      </c>
    </row>
    <row r="5474" spans="1:11" x14ac:dyDescent="0.2">
      <c r="A5474" t="s">
        <v>600</v>
      </c>
      <c r="B5474" t="s">
        <v>593</v>
      </c>
      <c r="C5474" s="1" t="s">
        <v>18</v>
      </c>
      <c r="D5474" s="1" t="s">
        <v>1992</v>
      </c>
      <c r="E5474" s="2"/>
      <c r="F5474" s="3"/>
      <c r="G5474" s="2">
        <v>3</v>
      </c>
      <c r="H5474" s="3">
        <v>2</v>
      </c>
      <c r="I5474" s="69" t="str">
        <f>VLOOKUP(C5474,СПРАВОЧНИК!B:D,2,0)</f>
        <v>ЕВРОПА</v>
      </c>
      <c r="J5474" s="69" t="str">
        <f>VLOOKUP(C5474,СПРАВОЧНИК!B:D,3,0)</f>
        <v>ИНОМАРКИ</v>
      </c>
      <c r="K5474" s="69" t="str">
        <f>VLOOKUP(СВОД2023[[#This Row],[ФО]],СПРАВОЧНИК!H:P,2,0)</f>
        <v>Северо-Кавказский ФО</v>
      </c>
    </row>
    <row r="5475" spans="1:11" x14ac:dyDescent="0.2">
      <c r="A5475" t="s">
        <v>600</v>
      </c>
      <c r="B5475" t="s">
        <v>593</v>
      </c>
      <c r="C5475" s="1" t="s">
        <v>18</v>
      </c>
      <c r="D5475" s="1" t="s">
        <v>1309</v>
      </c>
      <c r="E5475" s="2">
        <v>33</v>
      </c>
      <c r="F5475" s="3">
        <v>36</v>
      </c>
      <c r="G5475" s="2">
        <v>179</v>
      </c>
      <c r="H5475" s="3">
        <v>202</v>
      </c>
      <c r="I5475" s="69" t="str">
        <f>VLOOKUP(C5475,СПРАВОЧНИК!B:D,2,0)</f>
        <v>ЕВРОПА</v>
      </c>
      <c r="J5475" s="69" t="str">
        <f>VLOOKUP(C5475,СПРАВОЧНИК!B:D,3,0)</f>
        <v>ИНОМАРКИ</v>
      </c>
      <c r="K5475" s="69" t="str">
        <f>VLOOKUP(СВОД2023[[#This Row],[ФО]],СПРАВОЧНИК!H:P,2,0)</f>
        <v>Северо-Кавказский ФО</v>
      </c>
    </row>
    <row r="5476" spans="1:11" x14ac:dyDescent="0.2">
      <c r="A5476" t="s">
        <v>600</v>
      </c>
      <c r="B5476" t="s">
        <v>593</v>
      </c>
      <c r="C5476" s="1" t="s">
        <v>18</v>
      </c>
      <c r="D5476" s="1" t="s">
        <v>1310</v>
      </c>
      <c r="E5476" s="2">
        <v>2</v>
      </c>
      <c r="F5476" s="3">
        <v>1</v>
      </c>
      <c r="G5476" s="2">
        <v>8</v>
      </c>
      <c r="H5476" s="3">
        <v>4</v>
      </c>
      <c r="I5476" s="69" t="str">
        <f>VLOOKUP(C5476,СПРАВОЧНИК!B:D,2,0)</f>
        <v>ЕВРОПА</v>
      </c>
      <c r="J5476" s="69" t="str">
        <f>VLOOKUP(C5476,СПРАВОЧНИК!B:D,3,0)</f>
        <v>ИНОМАРКИ</v>
      </c>
      <c r="K5476" s="69" t="str">
        <f>VLOOKUP(СВОД2023[[#This Row],[ФО]],СПРАВОЧНИК!H:P,2,0)</f>
        <v>Северо-Кавказский ФО</v>
      </c>
    </row>
    <row r="5477" spans="1:11" x14ac:dyDescent="0.2">
      <c r="A5477" t="s">
        <v>600</v>
      </c>
      <c r="B5477" t="s">
        <v>593</v>
      </c>
      <c r="C5477" s="1" t="s">
        <v>18</v>
      </c>
      <c r="D5477" s="1" t="s">
        <v>1993</v>
      </c>
      <c r="E5477" s="2"/>
      <c r="F5477" s="3"/>
      <c r="G5477" s="2"/>
      <c r="H5477" s="3">
        <v>1</v>
      </c>
      <c r="I5477" s="69" t="str">
        <f>VLOOKUP(C5477,СПРАВОЧНИК!B:D,2,0)</f>
        <v>ЕВРОПА</v>
      </c>
      <c r="J5477" s="69" t="str">
        <f>VLOOKUP(C5477,СПРАВОЧНИК!B:D,3,0)</f>
        <v>ИНОМАРКИ</v>
      </c>
      <c r="K5477" s="69" t="str">
        <f>VLOOKUP(СВОД2023[[#This Row],[ФО]],СПРАВОЧНИК!H:P,2,0)</f>
        <v>Северо-Кавказский ФО</v>
      </c>
    </row>
    <row r="5478" spans="1:11" x14ac:dyDescent="0.2">
      <c r="A5478" t="s">
        <v>600</v>
      </c>
      <c r="B5478" t="s">
        <v>593</v>
      </c>
      <c r="C5478" s="1" t="s">
        <v>18</v>
      </c>
      <c r="D5478" s="1" t="s">
        <v>954</v>
      </c>
      <c r="E5478" s="2">
        <v>8</v>
      </c>
      <c r="F5478" s="3">
        <v>8</v>
      </c>
      <c r="G5478" s="2">
        <v>57</v>
      </c>
      <c r="H5478" s="3">
        <v>35</v>
      </c>
      <c r="I5478" s="69" t="str">
        <f>VLOOKUP(C5478,СПРАВОЧНИК!B:D,2,0)</f>
        <v>ЕВРОПА</v>
      </c>
      <c r="J5478" s="69" t="str">
        <f>VLOOKUP(C5478,СПРАВОЧНИК!B:D,3,0)</f>
        <v>ИНОМАРКИ</v>
      </c>
      <c r="K5478" s="69" t="str">
        <f>VLOOKUP(СВОД2023[[#This Row],[ФО]],СПРАВОЧНИК!H:P,2,0)</f>
        <v>Северо-Кавказский ФО</v>
      </c>
    </row>
    <row r="5479" spans="1:11" x14ac:dyDescent="0.2">
      <c r="A5479" t="s">
        <v>600</v>
      </c>
      <c r="B5479" t="s">
        <v>593</v>
      </c>
      <c r="C5479" s="1" t="s">
        <v>18</v>
      </c>
      <c r="D5479" s="1" t="s">
        <v>956</v>
      </c>
      <c r="E5479" s="2">
        <v>17</v>
      </c>
      <c r="F5479" s="3">
        <v>9</v>
      </c>
      <c r="G5479" s="2">
        <v>107</v>
      </c>
      <c r="H5479" s="3">
        <v>69</v>
      </c>
      <c r="I5479" s="69" t="str">
        <f>VLOOKUP(C5479,СПРАВОЧНИК!B:D,2,0)</f>
        <v>ЕВРОПА</v>
      </c>
      <c r="J5479" s="69" t="str">
        <f>VLOOKUP(C5479,СПРАВОЧНИК!B:D,3,0)</f>
        <v>ИНОМАРКИ</v>
      </c>
      <c r="K5479" s="69" t="str">
        <f>VLOOKUP(СВОД2023[[#This Row],[ФО]],СПРАВОЧНИК!H:P,2,0)</f>
        <v>Северо-Кавказский ФО</v>
      </c>
    </row>
    <row r="5480" spans="1:11" x14ac:dyDescent="0.2">
      <c r="A5480" t="s">
        <v>600</v>
      </c>
      <c r="B5480" t="s">
        <v>593</v>
      </c>
      <c r="C5480" s="1" t="s">
        <v>18</v>
      </c>
      <c r="D5480" s="1" t="s">
        <v>957</v>
      </c>
      <c r="E5480" s="2">
        <v>32</v>
      </c>
      <c r="F5480" s="3">
        <v>23</v>
      </c>
      <c r="G5480" s="2">
        <v>187</v>
      </c>
      <c r="H5480" s="3">
        <v>160</v>
      </c>
      <c r="I5480" s="69" t="str">
        <f>VLOOKUP(C5480,СПРАВОЧНИК!B:D,2,0)</f>
        <v>ЕВРОПА</v>
      </c>
      <c r="J5480" s="69" t="str">
        <f>VLOOKUP(C5480,СПРАВОЧНИК!B:D,3,0)</f>
        <v>ИНОМАРКИ</v>
      </c>
      <c r="K5480" s="69" t="str">
        <f>VLOOKUP(СВОД2023[[#This Row],[ФО]],СПРАВОЧНИК!H:P,2,0)</f>
        <v>Северо-Кавказский ФО</v>
      </c>
    </row>
    <row r="5481" spans="1:11" x14ac:dyDescent="0.2">
      <c r="A5481" t="s">
        <v>600</v>
      </c>
      <c r="B5481" t="s">
        <v>593</v>
      </c>
      <c r="C5481" s="1" t="s">
        <v>18</v>
      </c>
      <c r="D5481" s="1" t="s">
        <v>958</v>
      </c>
      <c r="E5481" s="2">
        <v>4</v>
      </c>
      <c r="F5481" s="3">
        <v>2</v>
      </c>
      <c r="G5481" s="2">
        <v>36</v>
      </c>
      <c r="H5481" s="3">
        <v>18</v>
      </c>
      <c r="I5481" s="69" t="str">
        <f>VLOOKUP(C5481,СПРАВОЧНИК!B:D,2,0)</f>
        <v>ЕВРОПА</v>
      </c>
      <c r="J5481" s="69" t="str">
        <f>VLOOKUP(C5481,СПРАВОЧНИК!B:D,3,0)</f>
        <v>ИНОМАРКИ</v>
      </c>
      <c r="K5481" s="69" t="str">
        <f>VLOOKUP(СВОД2023[[#This Row],[ФО]],СПРАВОЧНИК!H:P,2,0)</f>
        <v>Северо-Кавказский ФО</v>
      </c>
    </row>
    <row r="5482" spans="1:11" x14ac:dyDescent="0.2">
      <c r="A5482" t="s">
        <v>600</v>
      </c>
      <c r="B5482" t="s">
        <v>593</v>
      </c>
      <c r="C5482" s="1" t="s">
        <v>18</v>
      </c>
      <c r="D5482" s="1" t="s">
        <v>959</v>
      </c>
      <c r="E5482" s="2"/>
      <c r="F5482" s="3"/>
      <c r="G5482" s="2">
        <v>1</v>
      </c>
      <c r="H5482" s="3"/>
      <c r="I5482" s="69" t="str">
        <f>VLOOKUP(C5482,СПРАВОЧНИК!B:D,2,0)</f>
        <v>ЕВРОПА</v>
      </c>
      <c r="J5482" s="69" t="str">
        <f>VLOOKUP(C5482,СПРАВОЧНИК!B:D,3,0)</f>
        <v>ИНОМАРКИ</v>
      </c>
      <c r="K5482" s="69" t="str">
        <f>VLOOKUP(СВОД2023[[#This Row],[ФО]],СПРАВОЧНИК!H:P,2,0)</f>
        <v>Северо-Кавказский ФО</v>
      </c>
    </row>
    <row r="5483" spans="1:11" x14ac:dyDescent="0.2">
      <c r="A5483" t="s">
        <v>600</v>
      </c>
      <c r="B5483" t="s">
        <v>593</v>
      </c>
      <c r="C5483" s="1" t="s">
        <v>18</v>
      </c>
      <c r="D5483" s="1" t="s">
        <v>960</v>
      </c>
      <c r="E5483" s="2"/>
      <c r="F5483" s="3"/>
      <c r="G5483" s="2">
        <v>1</v>
      </c>
      <c r="H5483" s="3"/>
      <c r="I5483" s="69" t="str">
        <f>VLOOKUP(C5483,СПРАВОЧНИК!B:D,2,0)</f>
        <v>ЕВРОПА</v>
      </c>
      <c r="J5483" s="69" t="str">
        <f>VLOOKUP(C5483,СПРАВОЧНИК!B:D,3,0)</f>
        <v>ИНОМАРКИ</v>
      </c>
      <c r="K5483" s="69" t="str">
        <f>VLOOKUP(СВОД2023[[#This Row],[ФО]],СПРАВОЧНИК!H:P,2,0)</f>
        <v>Северо-Кавказский ФО</v>
      </c>
    </row>
    <row r="5484" spans="1:11" x14ac:dyDescent="0.2">
      <c r="A5484" t="s">
        <v>600</v>
      </c>
      <c r="B5484" t="s">
        <v>593</v>
      </c>
      <c r="C5484" s="1" t="s">
        <v>18</v>
      </c>
      <c r="D5484" s="1" t="s">
        <v>962</v>
      </c>
      <c r="E5484" s="2">
        <v>1</v>
      </c>
      <c r="F5484" s="3"/>
      <c r="G5484" s="2">
        <v>3</v>
      </c>
      <c r="H5484" s="3">
        <v>1</v>
      </c>
      <c r="I5484" s="69" t="str">
        <f>VLOOKUP(C5484,СПРАВОЧНИК!B:D,2,0)</f>
        <v>ЕВРОПА</v>
      </c>
      <c r="J5484" s="69" t="str">
        <f>VLOOKUP(C5484,СПРАВОЧНИК!B:D,3,0)</f>
        <v>ИНОМАРКИ</v>
      </c>
      <c r="K5484" s="69" t="str">
        <f>VLOOKUP(СВОД2023[[#This Row],[ФО]],СПРАВОЧНИК!H:P,2,0)</f>
        <v>Северо-Кавказский ФО</v>
      </c>
    </row>
    <row r="5485" spans="1:11" x14ac:dyDescent="0.2">
      <c r="A5485" t="s">
        <v>600</v>
      </c>
      <c r="B5485" t="s">
        <v>593</v>
      </c>
      <c r="C5485" s="1" t="s">
        <v>18</v>
      </c>
      <c r="D5485" s="1" t="s">
        <v>1995</v>
      </c>
      <c r="E5485" s="2"/>
      <c r="F5485" s="3"/>
      <c r="G5485" s="2"/>
      <c r="H5485" s="3">
        <v>1</v>
      </c>
      <c r="I5485" s="69" t="str">
        <f>VLOOKUP(C5485,СПРАВОЧНИК!B:D,2,0)</f>
        <v>ЕВРОПА</v>
      </c>
      <c r="J5485" s="69" t="str">
        <f>VLOOKUP(C5485,СПРАВОЧНИК!B:D,3,0)</f>
        <v>ИНОМАРКИ</v>
      </c>
      <c r="K5485" s="69" t="str">
        <f>VLOOKUP(СВОД2023[[#This Row],[ФО]],СПРАВОЧНИК!H:P,2,0)</f>
        <v>Северо-Кавказский ФО</v>
      </c>
    </row>
    <row r="5486" spans="1:11" x14ac:dyDescent="0.2">
      <c r="A5486" t="s">
        <v>600</v>
      </c>
      <c r="B5486" t="s">
        <v>593</v>
      </c>
      <c r="C5486" s="1" t="s">
        <v>18</v>
      </c>
      <c r="D5486" s="1" t="s">
        <v>963</v>
      </c>
      <c r="E5486" s="2"/>
      <c r="F5486" s="3">
        <v>1</v>
      </c>
      <c r="G5486" s="2">
        <v>3</v>
      </c>
      <c r="H5486" s="3">
        <v>1</v>
      </c>
      <c r="I5486" s="69" t="str">
        <f>VLOOKUP(C5486,СПРАВОЧНИК!B:D,2,0)</f>
        <v>ЕВРОПА</v>
      </c>
      <c r="J5486" s="69" t="str">
        <f>VLOOKUP(C5486,СПРАВОЧНИК!B:D,3,0)</f>
        <v>ИНОМАРКИ</v>
      </c>
      <c r="K5486" s="69" t="str">
        <f>VLOOKUP(СВОД2023[[#This Row],[ФО]],СПРАВОЧНИК!H:P,2,0)</f>
        <v>Северо-Кавказский ФО</v>
      </c>
    </row>
    <row r="5487" spans="1:11" x14ac:dyDescent="0.2">
      <c r="A5487" t="s">
        <v>600</v>
      </c>
      <c r="B5487" t="s">
        <v>593</v>
      </c>
      <c r="C5487" s="1" t="s">
        <v>18</v>
      </c>
      <c r="D5487" s="1" t="s">
        <v>964</v>
      </c>
      <c r="E5487" s="2"/>
      <c r="F5487" s="3"/>
      <c r="G5487" s="2">
        <v>2</v>
      </c>
      <c r="H5487" s="3">
        <v>5</v>
      </c>
      <c r="I5487" s="69" t="str">
        <f>VLOOKUP(C5487,СПРАВОЧНИК!B:D,2,0)</f>
        <v>ЕВРОПА</v>
      </c>
      <c r="J5487" s="69" t="str">
        <f>VLOOKUP(C5487,СПРАВОЧНИК!B:D,3,0)</f>
        <v>ИНОМАРКИ</v>
      </c>
      <c r="K5487" s="69" t="str">
        <f>VLOOKUP(СВОД2023[[#This Row],[ФО]],СПРАВОЧНИК!H:P,2,0)</f>
        <v>Северо-Кавказский ФО</v>
      </c>
    </row>
    <row r="5488" spans="1:11" x14ac:dyDescent="0.2">
      <c r="A5488" t="s">
        <v>600</v>
      </c>
      <c r="B5488" t="s">
        <v>593</v>
      </c>
      <c r="C5488" s="1" t="s">
        <v>18</v>
      </c>
      <c r="D5488" s="1" t="s">
        <v>965</v>
      </c>
      <c r="E5488" s="2"/>
      <c r="F5488" s="3"/>
      <c r="G5488" s="2">
        <v>1</v>
      </c>
      <c r="H5488" s="3"/>
      <c r="I5488" s="69" t="str">
        <f>VLOOKUP(C5488,СПРАВОЧНИК!B:D,2,0)</f>
        <v>ЕВРОПА</v>
      </c>
      <c r="J5488" s="69" t="str">
        <f>VLOOKUP(C5488,СПРАВОЧНИК!B:D,3,0)</f>
        <v>ИНОМАРКИ</v>
      </c>
      <c r="K5488" s="69" t="str">
        <f>VLOOKUP(СВОД2023[[#This Row],[ФО]],СПРАВОЧНИК!H:P,2,0)</f>
        <v>Северо-Кавказский ФО</v>
      </c>
    </row>
    <row r="5489" spans="1:11" x14ac:dyDescent="0.2">
      <c r="A5489" t="s">
        <v>600</v>
      </c>
      <c r="B5489" t="s">
        <v>593</v>
      </c>
      <c r="C5489" s="1" t="s">
        <v>18</v>
      </c>
      <c r="D5489" s="1" t="s">
        <v>966</v>
      </c>
      <c r="E5489" s="2"/>
      <c r="F5489" s="3"/>
      <c r="G5489" s="2"/>
      <c r="H5489" s="3">
        <v>1</v>
      </c>
      <c r="I5489" s="69" t="str">
        <f>VLOOKUP(C5489,СПРАВОЧНИК!B:D,2,0)</f>
        <v>ЕВРОПА</v>
      </c>
      <c r="J5489" s="69" t="str">
        <f>VLOOKUP(C5489,СПРАВОЧНИК!B:D,3,0)</f>
        <v>ИНОМАРКИ</v>
      </c>
      <c r="K5489" s="69" t="str">
        <f>VLOOKUP(СВОД2023[[#This Row],[ФО]],СПРАВОЧНИК!H:P,2,0)</f>
        <v>Северо-Кавказский ФО</v>
      </c>
    </row>
    <row r="5490" spans="1:11" x14ac:dyDescent="0.2">
      <c r="A5490" t="s">
        <v>600</v>
      </c>
      <c r="B5490" t="s">
        <v>593</v>
      </c>
      <c r="C5490" s="1" t="s">
        <v>18</v>
      </c>
      <c r="D5490" s="1" t="s">
        <v>1311</v>
      </c>
      <c r="E5490" s="2"/>
      <c r="F5490" s="3"/>
      <c r="G5490" s="2">
        <v>5</v>
      </c>
      <c r="H5490" s="3">
        <v>1</v>
      </c>
      <c r="I5490" s="69" t="str">
        <f>VLOOKUP(C5490,СПРАВОЧНИК!B:D,2,0)</f>
        <v>ЕВРОПА</v>
      </c>
      <c r="J5490" s="69" t="str">
        <f>VLOOKUP(C5490,СПРАВОЧНИК!B:D,3,0)</f>
        <v>ИНОМАРКИ</v>
      </c>
      <c r="K5490" s="69" t="str">
        <f>VLOOKUP(СВОД2023[[#This Row],[ФО]],СПРАВОЧНИК!H:P,2,0)</f>
        <v>Северо-Кавказский ФО</v>
      </c>
    </row>
    <row r="5491" spans="1:11" x14ac:dyDescent="0.2">
      <c r="A5491" t="s">
        <v>600</v>
      </c>
      <c r="B5491" t="s">
        <v>593</v>
      </c>
      <c r="C5491" s="1" t="s">
        <v>18</v>
      </c>
      <c r="D5491" s="1" t="s">
        <v>967</v>
      </c>
      <c r="E5491" s="2"/>
      <c r="F5491" s="3"/>
      <c r="G5491" s="2">
        <v>6</v>
      </c>
      <c r="H5491" s="3">
        <v>3</v>
      </c>
      <c r="I5491" s="69" t="str">
        <f>VLOOKUP(C5491,СПРАВОЧНИК!B:D,2,0)</f>
        <v>ЕВРОПА</v>
      </c>
      <c r="J5491" s="69" t="str">
        <f>VLOOKUP(C5491,СПРАВОЧНИК!B:D,3,0)</f>
        <v>ИНОМАРКИ</v>
      </c>
      <c r="K5491" s="69" t="str">
        <f>VLOOKUP(СВОД2023[[#This Row],[ФО]],СПРАВОЧНИК!H:P,2,0)</f>
        <v>Северо-Кавказский ФО</v>
      </c>
    </row>
    <row r="5492" spans="1:11" x14ac:dyDescent="0.2">
      <c r="A5492" t="s">
        <v>600</v>
      </c>
      <c r="B5492" t="s">
        <v>593</v>
      </c>
      <c r="C5492" s="1" t="s">
        <v>18</v>
      </c>
      <c r="D5492" s="1" t="s">
        <v>968</v>
      </c>
      <c r="E5492" s="2">
        <v>1</v>
      </c>
      <c r="F5492" s="3"/>
      <c r="G5492" s="2">
        <v>1</v>
      </c>
      <c r="H5492" s="3">
        <v>1</v>
      </c>
      <c r="I5492" s="69" t="str">
        <f>VLOOKUP(C5492,СПРАВОЧНИК!B:D,2,0)</f>
        <v>ЕВРОПА</v>
      </c>
      <c r="J5492" s="69" t="str">
        <f>VLOOKUP(C5492,СПРАВОЧНИК!B:D,3,0)</f>
        <v>ИНОМАРКИ</v>
      </c>
      <c r="K5492" s="69" t="str">
        <f>VLOOKUP(СВОД2023[[#This Row],[ФО]],СПРАВОЧНИК!H:P,2,0)</f>
        <v>Северо-Кавказский ФО</v>
      </c>
    </row>
    <row r="5493" spans="1:11" x14ac:dyDescent="0.2">
      <c r="A5493" t="s">
        <v>600</v>
      </c>
      <c r="B5493" t="s">
        <v>593</v>
      </c>
      <c r="C5493" s="1" t="s">
        <v>18</v>
      </c>
      <c r="D5493" s="1" t="s">
        <v>969</v>
      </c>
      <c r="E5493" s="2"/>
      <c r="F5493" s="3"/>
      <c r="G5493" s="2">
        <v>1</v>
      </c>
      <c r="H5493" s="3"/>
      <c r="I5493" s="69" t="str">
        <f>VLOOKUP(C5493,СПРАВОЧНИК!B:D,2,0)</f>
        <v>ЕВРОПА</v>
      </c>
      <c r="J5493" s="69" t="str">
        <f>VLOOKUP(C5493,СПРАВОЧНИК!B:D,3,0)</f>
        <v>ИНОМАРКИ</v>
      </c>
      <c r="K5493" s="69" t="str">
        <f>VLOOKUP(СВОД2023[[#This Row],[ФО]],СПРАВОЧНИК!H:P,2,0)</f>
        <v>Северо-Кавказский ФО</v>
      </c>
    </row>
    <row r="5494" spans="1:11" x14ac:dyDescent="0.2">
      <c r="A5494" t="s">
        <v>600</v>
      </c>
      <c r="B5494" t="s">
        <v>593</v>
      </c>
      <c r="C5494" s="1" t="s">
        <v>18</v>
      </c>
      <c r="D5494" s="1" t="s">
        <v>970</v>
      </c>
      <c r="E5494" s="2">
        <v>5</v>
      </c>
      <c r="F5494" s="3">
        <v>1</v>
      </c>
      <c r="G5494" s="2">
        <v>12</v>
      </c>
      <c r="H5494" s="3">
        <v>14</v>
      </c>
      <c r="I5494" s="69" t="str">
        <f>VLOOKUP(C5494,СПРАВОЧНИК!B:D,2,0)</f>
        <v>ЕВРОПА</v>
      </c>
      <c r="J5494" s="69" t="str">
        <f>VLOOKUP(C5494,СПРАВОЧНИК!B:D,3,0)</f>
        <v>ИНОМАРКИ</v>
      </c>
      <c r="K5494" s="69" t="str">
        <f>VLOOKUP(СВОД2023[[#This Row],[ФО]],СПРАВОЧНИК!H:P,2,0)</f>
        <v>Северо-Кавказский ФО</v>
      </c>
    </row>
    <row r="5495" spans="1:11" x14ac:dyDescent="0.2">
      <c r="A5495" t="s">
        <v>600</v>
      </c>
      <c r="B5495" t="s">
        <v>593</v>
      </c>
      <c r="C5495" s="1" t="s">
        <v>18</v>
      </c>
      <c r="D5495" s="1" t="s">
        <v>971</v>
      </c>
      <c r="E5495" s="2">
        <v>3</v>
      </c>
      <c r="F5495" s="3"/>
      <c r="G5495" s="2">
        <v>3</v>
      </c>
      <c r="H5495" s="3">
        <v>1</v>
      </c>
      <c r="I5495" s="69" t="str">
        <f>VLOOKUP(C5495,СПРАВОЧНИК!B:D,2,0)</f>
        <v>ЕВРОПА</v>
      </c>
      <c r="J5495" s="69" t="str">
        <f>VLOOKUP(C5495,СПРАВОЧНИК!B:D,3,0)</f>
        <v>ИНОМАРКИ</v>
      </c>
      <c r="K5495" s="69" t="str">
        <f>VLOOKUP(СВОД2023[[#This Row],[ФО]],СПРАВОЧНИК!H:P,2,0)</f>
        <v>Северо-Кавказский ФО</v>
      </c>
    </row>
    <row r="5496" spans="1:11" x14ac:dyDescent="0.2">
      <c r="A5496" t="s">
        <v>600</v>
      </c>
      <c r="B5496" t="s">
        <v>593</v>
      </c>
      <c r="C5496" s="1" t="s">
        <v>18</v>
      </c>
      <c r="D5496" s="1" t="s">
        <v>972</v>
      </c>
      <c r="E5496" s="2">
        <v>1</v>
      </c>
      <c r="F5496" s="3"/>
      <c r="G5496" s="2">
        <v>7</v>
      </c>
      <c r="H5496" s="3"/>
      <c r="I5496" s="69" t="str">
        <f>VLOOKUP(C5496,СПРАВОЧНИК!B:D,2,0)</f>
        <v>ЕВРОПА</v>
      </c>
      <c r="J5496" s="69" t="str">
        <f>VLOOKUP(C5496,СПРАВОЧНИК!B:D,3,0)</f>
        <v>ИНОМАРКИ</v>
      </c>
      <c r="K5496" s="69" t="str">
        <f>VLOOKUP(СВОД2023[[#This Row],[ФО]],СПРАВОЧНИК!H:P,2,0)</f>
        <v>Северо-Кавказский ФО</v>
      </c>
    </row>
    <row r="5497" spans="1:11" x14ac:dyDescent="0.2">
      <c r="A5497" t="s">
        <v>600</v>
      </c>
      <c r="B5497" t="s">
        <v>593</v>
      </c>
      <c r="C5497" s="1" t="s">
        <v>18</v>
      </c>
      <c r="D5497" s="1" t="s">
        <v>973</v>
      </c>
      <c r="E5497" s="2"/>
      <c r="F5497" s="3"/>
      <c r="G5497" s="2">
        <v>2</v>
      </c>
      <c r="H5497" s="3">
        <v>1</v>
      </c>
      <c r="I5497" s="69" t="str">
        <f>VLOOKUP(C5497,СПРАВОЧНИК!B:D,2,0)</f>
        <v>ЕВРОПА</v>
      </c>
      <c r="J5497" s="69" t="str">
        <f>VLOOKUP(C5497,СПРАВОЧНИК!B:D,3,0)</f>
        <v>ИНОМАРКИ</v>
      </c>
      <c r="K5497" s="69" t="str">
        <f>VLOOKUP(СВОД2023[[#This Row],[ФО]],СПРАВОЧНИК!H:P,2,0)</f>
        <v>Северо-Кавказский ФО</v>
      </c>
    </row>
    <row r="5498" spans="1:11" x14ac:dyDescent="0.2">
      <c r="A5498" t="s">
        <v>600</v>
      </c>
      <c r="B5498" t="s">
        <v>593</v>
      </c>
      <c r="C5498" s="1" t="s">
        <v>18</v>
      </c>
      <c r="D5498" s="1" t="s">
        <v>974</v>
      </c>
      <c r="E5498" s="2">
        <v>1</v>
      </c>
      <c r="F5498" s="3"/>
      <c r="G5498" s="2">
        <v>18</v>
      </c>
      <c r="H5498" s="3">
        <v>8</v>
      </c>
      <c r="I5498" s="69" t="str">
        <f>VLOOKUP(C5498,СПРАВОЧНИК!B:D,2,0)</f>
        <v>ЕВРОПА</v>
      </c>
      <c r="J5498" s="69" t="str">
        <f>VLOOKUP(C5498,СПРАВОЧНИК!B:D,3,0)</f>
        <v>ИНОМАРКИ</v>
      </c>
      <c r="K5498" s="69" t="str">
        <f>VLOOKUP(СВОД2023[[#This Row],[ФО]],СПРАВОЧНИК!H:P,2,0)</f>
        <v>Северо-Кавказский ФО</v>
      </c>
    </row>
    <row r="5499" spans="1:11" x14ac:dyDescent="0.2">
      <c r="A5499" t="s">
        <v>600</v>
      </c>
      <c r="B5499" t="s">
        <v>593</v>
      </c>
      <c r="C5499" s="1" t="s">
        <v>1035</v>
      </c>
      <c r="D5499" s="1" t="s">
        <v>1312</v>
      </c>
      <c r="E5499" s="2"/>
      <c r="F5499" s="3"/>
      <c r="G5499" s="2"/>
      <c r="H5499" s="3">
        <v>1</v>
      </c>
      <c r="I5499" s="69" t="str">
        <f>VLOOKUP(C5499,СПРАВОЧНИК!B:D,2,0)</f>
        <v>РОССИЯ</v>
      </c>
      <c r="J5499" s="69" t="str">
        <f>VLOOKUP(C5499,СПРАВОЧНИК!B:D,3,0)</f>
        <v>ОТЕЧЕСТВЕННЫЕ</v>
      </c>
      <c r="K5499" s="69" t="str">
        <f>VLOOKUP(СВОД2023[[#This Row],[ФО]],СПРАВОЧНИК!H:P,2,0)</f>
        <v>Северо-Кавказский ФО</v>
      </c>
    </row>
    <row r="5500" spans="1:11" x14ac:dyDescent="0.2">
      <c r="A5500" t="s">
        <v>600</v>
      </c>
      <c r="B5500" t="s">
        <v>593</v>
      </c>
      <c r="C5500" s="1" t="s">
        <v>1035</v>
      </c>
      <c r="D5500" s="1" t="s">
        <v>2001</v>
      </c>
      <c r="E5500" s="2"/>
      <c r="F5500" s="3"/>
      <c r="G5500" s="2"/>
      <c r="H5500" s="3">
        <v>1</v>
      </c>
      <c r="I5500" s="69" t="str">
        <f>VLOOKUP(C5500,СПРАВОЧНИК!B:D,2,0)</f>
        <v>РОССИЯ</v>
      </c>
      <c r="J5500" s="69" t="str">
        <f>VLOOKUP(C5500,СПРАВОЧНИК!B:D,3,0)</f>
        <v>ОТЕЧЕСТВЕННЫЕ</v>
      </c>
      <c r="K5500" s="69" t="str">
        <f>VLOOKUP(СВОД2023[[#This Row],[ФО]],СПРАВОЧНИК!H:P,2,0)</f>
        <v>Северо-Кавказский ФО</v>
      </c>
    </row>
    <row r="5501" spans="1:11" x14ac:dyDescent="0.2">
      <c r="A5501" t="s">
        <v>600</v>
      </c>
      <c r="B5501" t="s">
        <v>593</v>
      </c>
      <c r="C5501" s="1" t="s">
        <v>1035</v>
      </c>
      <c r="D5501" s="1" t="s">
        <v>1313</v>
      </c>
      <c r="E5501" s="2"/>
      <c r="F5501" s="3">
        <v>1</v>
      </c>
      <c r="G5501" s="2">
        <v>16</v>
      </c>
      <c r="H5501" s="3">
        <v>6</v>
      </c>
      <c r="I5501" s="69" t="str">
        <f>VLOOKUP(C5501,СПРАВОЧНИК!B:D,2,0)</f>
        <v>РОССИЯ</v>
      </c>
      <c r="J5501" s="69" t="str">
        <f>VLOOKUP(C5501,СПРАВОЧНИК!B:D,3,0)</f>
        <v>ОТЕЧЕСТВЕННЫЕ</v>
      </c>
      <c r="K5501" s="69" t="str">
        <f>VLOOKUP(СВОД2023[[#This Row],[ФО]],СПРАВОЧНИК!H:P,2,0)</f>
        <v>Северо-Кавказский ФО</v>
      </c>
    </row>
    <row r="5502" spans="1:11" x14ac:dyDescent="0.2">
      <c r="A5502" t="s">
        <v>600</v>
      </c>
      <c r="B5502" t="s">
        <v>593</v>
      </c>
      <c r="C5502" s="1" t="s">
        <v>1035</v>
      </c>
      <c r="D5502" s="1" t="s">
        <v>1314</v>
      </c>
      <c r="E5502" s="2">
        <v>11</v>
      </c>
      <c r="F5502" s="3">
        <v>17</v>
      </c>
      <c r="G5502" s="2">
        <v>124</v>
      </c>
      <c r="H5502" s="3">
        <v>78</v>
      </c>
      <c r="I5502" s="69" t="str">
        <f>VLOOKUP(C5502,СПРАВОЧНИК!B:D,2,0)</f>
        <v>РОССИЯ</v>
      </c>
      <c r="J5502" s="69" t="str">
        <f>VLOOKUP(C5502,СПРАВОЧНИК!B:D,3,0)</f>
        <v>ОТЕЧЕСТВЕННЫЕ</v>
      </c>
      <c r="K5502" s="69" t="str">
        <f>VLOOKUP(СВОД2023[[#This Row],[ФО]],СПРАВОЧНИК!H:P,2,0)</f>
        <v>Северо-Кавказский ФО</v>
      </c>
    </row>
    <row r="5503" spans="1:11" x14ac:dyDescent="0.2">
      <c r="A5503" t="s">
        <v>600</v>
      </c>
      <c r="B5503" t="s">
        <v>593</v>
      </c>
      <c r="C5503" s="1" t="s">
        <v>1035</v>
      </c>
      <c r="D5503" s="1" t="s">
        <v>2002</v>
      </c>
      <c r="E5503" s="2"/>
      <c r="F5503" s="3"/>
      <c r="G5503" s="2">
        <v>1</v>
      </c>
      <c r="H5503" s="3">
        <v>1</v>
      </c>
      <c r="I5503" s="69" t="str">
        <f>VLOOKUP(C5503,СПРАВОЧНИК!B:D,2,0)</f>
        <v>РОССИЯ</v>
      </c>
      <c r="J5503" s="69" t="str">
        <f>VLOOKUP(C5503,СПРАВОЧНИК!B:D,3,0)</f>
        <v>ОТЕЧЕСТВЕННЫЕ</v>
      </c>
      <c r="K5503" s="69" t="str">
        <f>VLOOKUP(СВОД2023[[#This Row],[ФО]],СПРАВОЧНИК!H:P,2,0)</f>
        <v>Северо-Кавказский ФО</v>
      </c>
    </row>
    <row r="5504" spans="1:11" x14ac:dyDescent="0.2">
      <c r="A5504" t="s">
        <v>600</v>
      </c>
      <c r="B5504" t="s">
        <v>593</v>
      </c>
      <c r="C5504" s="1" t="s">
        <v>1035</v>
      </c>
      <c r="D5504" s="1" t="s">
        <v>2497</v>
      </c>
      <c r="E5504" s="2"/>
      <c r="F5504" s="3"/>
      <c r="G5504" s="2"/>
      <c r="H5504" s="3">
        <v>2</v>
      </c>
      <c r="I5504" s="69" t="str">
        <f>VLOOKUP(C5504,СПРАВОЧНИК!B:D,2,0)</f>
        <v>РОССИЯ</v>
      </c>
      <c r="J5504" s="69" t="str">
        <f>VLOOKUP(C5504,СПРАВОЧНИК!B:D,3,0)</f>
        <v>ОТЕЧЕСТВЕННЫЕ</v>
      </c>
      <c r="K5504" s="69" t="str">
        <f>VLOOKUP(СВОД2023[[#This Row],[ФО]],СПРАВОЧНИК!H:P,2,0)</f>
        <v>Северо-Кавказский ФО</v>
      </c>
    </row>
    <row r="5505" spans="1:11" x14ac:dyDescent="0.2">
      <c r="A5505" t="s">
        <v>600</v>
      </c>
      <c r="B5505" t="s">
        <v>593</v>
      </c>
      <c r="C5505" s="1" t="s">
        <v>1035</v>
      </c>
      <c r="D5505" s="1" t="s">
        <v>2005</v>
      </c>
      <c r="E5505" s="2">
        <v>1</v>
      </c>
      <c r="F5505" s="3"/>
      <c r="G5505" s="2">
        <v>1</v>
      </c>
      <c r="H5505" s="3"/>
      <c r="I5505" s="69" t="str">
        <f>VLOOKUP(C5505,СПРАВОЧНИК!B:D,2,0)</f>
        <v>РОССИЯ</v>
      </c>
      <c r="J5505" s="69" t="str">
        <f>VLOOKUP(C5505,СПРАВОЧНИК!B:D,3,0)</f>
        <v>ОТЕЧЕСТВЕННЫЕ</v>
      </c>
      <c r="K5505" s="69" t="str">
        <f>VLOOKUP(СВОД2023[[#This Row],[ФО]],СПРАВОЧНИК!H:P,2,0)</f>
        <v>Северо-Кавказский ФО</v>
      </c>
    </row>
    <row r="5506" spans="1:11" x14ac:dyDescent="0.2">
      <c r="A5506" t="s">
        <v>600</v>
      </c>
      <c r="B5506" t="s">
        <v>593</v>
      </c>
      <c r="C5506" s="1" t="s">
        <v>1035</v>
      </c>
      <c r="D5506" s="1" t="s">
        <v>2006</v>
      </c>
      <c r="E5506" s="2"/>
      <c r="F5506" s="3"/>
      <c r="G5506" s="2">
        <v>1</v>
      </c>
      <c r="H5506" s="3">
        <v>1</v>
      </c>
      <c r="I5506" s="69" t="str">
        <f>VLOOKUP(C5506,СПРАВОЧНИК!B:D,2,0)</f>
        <v>РОССИЯ</v>
      </c>
      <c r="J5506" s="69" t="str">
        <f>VLOOKUP(C5506,СПРАВОЧНИК!B:D,3,0)</f>
        <v>ОТЕЧЕСТВЕННЫЕ</v>
      </c>
      <c r="K5506" s="69" t="str">
        <f>VLOOKUP(СВОД2023[[#This Row],[ФО]],СПРАВОЧНИК!H:P,2,0)</f>
        <v>Северо-Кавказский ФО</v>
      </c>
    </row>
    <row r="5507" spans="1:11" x14ac:dyDescent="0.2">
      <c r="A5507" t="s">
        <v>600</v>
      </c>
      <c r="B5507" t="s">
        <v>593</v>
      </c>
      <c r="C5507" s="1" t="s">
        <v>1035</v>
      </c>
      <c r="D5507" s="1" t="s">
        <v>1316</v>
      </c>
      <c r="E5507" s="2"/>
      <c r="F5507" s="3">
        <v>1</v>
      </c>
      <c r="G5507" s="2"/>
      <c r="H5507" s="3">
        <v>2</v>
      </c>
      <c r="I5507" s="69" t="str">
        <f>VLOOKUP(C5507,СПРАВОЧНИК!B:D,2,0)</f>
        <v>РОССИЯ</v>
      </c>
      <c r="J5507" s="69" t="str">
        <f>VLOOKUP(C5507,СПРАВОЧНИК!B:D,3,0)</f>
        <v>ОТЕЧЕСТВЕННЫЕ</v>
      </c>
      <c r="K5507" s="69" t="str">
        <f>VLOOKUP(СВОД2023[[#This Row],[ФО]],СПРАВОЧНИК!H:P,2,0)</f>
        <v>Северо-Кавказский ФО</v>
      </c>
    </row>
    <row r="5508" spans="1:11" x14ac:dyDescent="0.2">
      <c r="A5508" t="s">
        <v>600</v>
      </c>
      <c r="B5508" t="s">
        <v>593</v>
      </c>
      <c r="C5508" s="1" t="s">
        <v>1035</v>
      </c>
      <c r="D5508" s="1" t="s">
        <v>1317</v>
      </c>
      <c r="E5508" s="2">
        <v>4</v>
      </c>
      <c r="F5508" s="3">
        <v>1</v>
      </c>
      <c r="G5508" s="2">
        <v>18</v>
      </c>
      <c r="H5508" s="3">
        <v>11</v>
      </c>
      <c r="I5508" s="69" t="str">
        <f>VLOOKUP(C5508,СПРАВОЧНИК!B:D,2,0)</f>
        <v>РОССИЯ</v>
      </c>
      <c r="J5508" s="69" t="str">
        <f>VLOOKUP(C5508,СПРАВОЧНИК!B:D,3,0)</f>
        <v>ОТЕЧЕСТВЕННЫЕ</v>
      </c>
      <c r="K5508" s="69" t="str">
        <f>VLOOKUP(СВОД2023[[#This Row],[ФО]],СПРАВОЧНИК!H:P,2,0)</f>
        <v>Северо-Кавказский ФО</v>
      </c>
    </row>
    <row r="5509" spans="1:11" x14ac:dyDescent="0.2">
      <c r="A5509" t="s">
        <v>600</v>
      </c>
      <c r="B5509" t="s">
        <v>593</v>
      </c>
      <c r="C5509" s="1" t="s">
        <v>676</v>
      </c>
      <c r="D5509" s="1" t="s">
        <v>2008</v>
      </c>
      <c r="E5509" s="2"/>
      <c r="F5509" s="3">
        <v>1</v>
      </c>
      <c r="G5509" s="2"/>
      <c r="H5509" s="3">
        <v>1</v>
      </c>
      <c r="I5509" s="69" t="str">
        <f>VLOOKUP(C5509,СПРАВОЧНИК!B:D,2,0)</f>
        <v>КИТАЙ</v>
      </c>
      <c r="J5509" s="69" t="str">
        <f>VLOOKUP(C5509,СПРАВОЧНИК!B:D,3,0)</f>
        <v>ИНОМАРКИ</v>
      </c>
      <c r="K5509" s="69" t="str">
        <f>VLOOKUP(СВОД2023[[#This Row],[ФО]],СПРАВОЧНИК!H:P,2,0)</f>
        <v>Северо-Кавказский ФО</v>
      </c>
    </row>
    <row r="5510" spans="1:11" x14ac:dyDescent="0.2">
      <c r="A5510" t="s">
        <v>600</v>
      </c>
      <c r="B5510" t="s">
        <v>593</v>
      </c>
      <c r="C5510" s="1" t="s">
        <v>24</v>
      </c>
      <c r="D5510" s="1" t="s">
        <v>2498</v>
      </c>
      <c r="E5510" s="2"/>
      <c r="F5510" s="3"/>
      <c r="G5510" s="2">
        <v>2</v>
      </c>
      <c r="H5510" s="3">
        <v>1</v>
      </c>
      <c r="I5510" s="69" t="str">
        <f>VLOOKUP(C5510,СПРАВОЧНИК!B:D,2,0)</f>
        <v>ЕВРОПА</v>
      </c>
      <c r="J5510" s="69" t="str">
        <f>VLOOKUP(C5510,СПРАВОЧНИК!B:D,3,0)</f>
        <v>ИНОМАРКИ</v>
      </c>
      <c r="K5510" s="69" t="str">
        <f>VLOOKUP(СВОД2023[[#This Row],[ФО]],СПРАВОЧНИК!H:P,2,0)</f>
        <v>Северо-Кавказский ФО</v>
      </c>
    </row>
    <row r="5511" spans="1:11" x14ac:dyDescent="0.2">
      <c r="A5511" t="s">
        <v>600</v>
      </c>
      <c r="B5511" t="s">
        <v>593</v>
      </c>
      <c r="C5511" s="1" t="s">
        <v>24</v>
      </c>
      <c r="D5511" s="1" t="s">
        <v>25</v>
      </c>
      <c r="E5511" s="2"/>
      <c r="F5511" s="3">
        <v>1</v>
      </c>
      <c r="G5511" s="2">
        <v>2</v>
      </c>
      <c r="H5511" s="3">
        <v>2</v>
      </c>
      <c r="I5511" s="69" t="str">
        <f>VLOOKUP(C5511,СПРАВОЧНИК!B:D,2,0)</f>
        <v>ЕВРОПА</v>
      </c>
      <c r="J5511" s="69" t="str">
        <f>VLOOKUP(C5511,СПРАВОЧНИК!B:D,3,0)</f>
        <v>ИНОМАРКИ</v>
      </c>
      <c r="K5511" s="69" t="str">
        <f>VLOOKUP(СВОД2023[[#This Row],[ФО]],СПРАВОЧНИК!H:P,2,0)</f>
        <v>Северо-Кавказский ФО</v>
      </c>
    </row>
    <row r="5512" spans="1:11" x14ac:dyDescent="0.2">
      <c r="A5512" t="s">
        <v>600</v>
      </c>
      <c r="B5512" t="s">
        <v>593</v>
      </c>
      <c r="C5512" s="1" t="s">
        <v>24</v>
      </c>
      <c r="D5512" s="1" t="s">
        <v>26</v>
      </c>
      <c r="E5512" s="2">
        <v>6</v>
      </c>
      <c r="F5512" s="3">
        <v>3</v>
      </c>
      <c r="G5512" s="2">
        <v>13</v>
      </c>
      <c r="H5512" s="3">
        <v>16</v>
      </c>
      <c r="I5512" s="69" t="str">
        <f>VLOOKUP(C5512,СПРАВОЧНИК!B:D,2,0)</f>
        <v>ЕВРОПА</v>
      </c>
      <c r="J5512" s="69" t="str">
        <f>VLOOKUP(C5512,СПРАВОЧНИК!B:D,3,0)</f>
        <v>ИНОМАРКИ</v>
      </c>
      <c r="K5512" s="69" t="str">
        <f>VLOOKUP(СВОД2023[[#This Row],[ФО]],СПРАВОЧНИК!H:P,2,0)</f>
        <v>Северо-Кавказский ФО</v>
      </c>
    </row>
    <row r="5513" spans="1:11" x14ac:dyDescent="0.2">
      <c r="A5513" t="s">
        <v>600</v>
      </c>
      <c r="B5513" t="s">
        <v>593</v>
      </c>
      <c r="C5513" s="1" t="s">
        <v>24</v>
      </c>
      <c r="D5513" s="1" t="s">
        <v>27</v>
      </c>
      <c r="E5513" s="2">
        <v>2</v>
      </c>
      <c r="F5513" s="3"/>
      <c r="G5513" s="2">
        <v>11</v>
      </c>
      <c r="H5513" s="3">
        <v>6</v>
      </c>
      <c r="I5513" s="69" t="str">
        <f>VLOOKUP(C5513,СПРАВОЧНИК!B:D,2,0)</f>
        <v>ЕВРОПА</v>
      </c>
      <c r="J5513" s="69" t="str">
        <f>VLOOKUP(C5513,СПРАВОЧНИК!B:D,3,0)</f>
        <v>ИНОМАРКИ</v>
      </c>
      <c r="K5513" s="69" t="str">
        <f>VLOOKUP(СВОД2023[[#This Row],[ФО]],СПРАВОЧНИК!H:P,2,0)</f>
        <v>Северо-Кавказский ФО</v>
      </c>
    </row>
    <row r="5514" spans="1:11" x14ac:dyDescent="0.2">
      <c r="A5514" t="s">
        <v>600</v>
      </c>
      <c r="B5514" t="s">
        <v>593</v>
      </c>
      <c r="C5514" s="1" t="s">
        <v>24</v>
      </c>
      <c r="D5514" s="1" t="s">
        <v>837</v>
      </c>
      <c r="E5514" s="2"/>
      <c r="F5514" s="3">
        <v>1</v>
      </c>
      <c r="G5514" s="2">
        <v>1</v>
      </c>
      <c r="H5514" s="3">
        <v>1</v>
      </c>
      <c r="I5514" s="69" t="str">
        <f>VLOOKUP(C5514,СПРАВОЧНИК!B:D,2,0)</f>
        <v>ЕВРОПА</v>
      </c>
      <c r="J5514" s="69" t="str">
        <f>VLOOKUP(C5514,СПРАВОЧНИК!B:D,3,0)</f>
        <v>ИНОМАРКИ</v>
      </c>
      <c r="K5514" s="69" t="str">
        <f>VLOOKUP(СВОД2023[[#This Row],[ФО]],СПРАВОЧНИК!H:P,2,0)</f>
        <v>Северо-Кавказский ФО</v>
      </c>
    </row>
    <row r="5515" spans="1:11" x14ac:dyDescent="0.2">
      <c r="A5515" t="s">
        <v>600</v>
      </c>
      <c r="B5515" t="s">
        <v>593</v>
      </c>
      <c r="C5515" s="1" t="s">
        <v>29</v>
      </c>
      <c r="D5515" s="1" t="s">
        <v>30</v>
      </c>
      <c r="E5515" s="2">
        <v>1</v>
      </c>
      <c r="F5515" s="3"/>
      <c r="G5515" s="2">
        <v>2</v>
      </c>
      <c r="H5515" s="3"/>
      <c r="I5515" s="69" t="str">
        <f>VLOOKUP(C5515,СПРАВОЧНИК!B:D,2,0)</f>
        <v>ЕВРОПА</v>
      </c>
      <c r="J5515" s="69" t="str">
        <f>VLOOKUP(C5515,СПРАВОЧНИК!B:D,3,0)</f>
        <v>ИНОМАРКИ</v>
      </c>
      <c r="K5515" s="69" t="str">
        <f>VLOOKUP(СВОД2023[[#This Row],[ФО]],СПРАВОЧНИК!H:P,2,0)</f>
        <v>Северо-Кавказский ФО</v>
      </c>
    </row>
    <row r="5516" spans="1:11" x14ac:dyDescent="0.2">
      <c r="A5516" t="s">
        <v>600</v>
      </c>
      <c r="B5516" t="s">
        <v>593</v>
      </c>
      <c r="C5516" s="1" t="s">
        <v>29</v>
      </c>
      <c r="D5516" s="1" t="s">
        <v>31</v>
      </c>
      <c r="E5516" s="2"/>
      <c r="F5516" s="3"/>
      <c r="G5516" s="2">
        <v>1</v>
      </c>
      <c r="H5516" s="3">
        <v>4</v>
      </c>
      <c r="I5516" s="69" t="str">
        <f>VLOOKUP(C5516,СПРАВОЧНИК!B:D,2,0)</f>
        <v>ЕВРОПА</v>
      </c>
      <c r="J5516" s="69" t="str">
        <f>VLOOKUP(C5516,СПРАВОЧНИК!B:D,3,0)</f>
        <v>ИНОМАРКИ</v>
      </c>
      <c r="K5516" s="69" t="str">
        <f>VLOOKUP(СВОД2023[[#This Row],[ФО]],СПРАВОЧНИК!H:P,2,0)</f>
        <v>Северо-Кавказский ФО</v>
      </c>
    </row>
    <row r="5517" spans="1:11" x14ac:dyDescent="0.2">
      <c r="A5517" t="s">
        <v>600</v>
      </c>
      <c r="B5517" t="s">
        <v>593</v>
      </c>
      <c r="C5517" s="1" t="s">
        <v>29</v>
      </c>
      <c r="D5517" s="1" t="s">
        <v>33</v>
      </c>
      <c r="E5517" s="2"/>
      <c r="F5517" s="3"/>
      <c r="G5517" s="2">
        <v>1</v>
      </c>
      <c r="H5517" s="3"/>
      <c r="I5517" s="69" t="str">
        <f>VLOOKUP(C5517,СПРАВОЧНИК!B:D,2,0)</f>
        <v>ЕВРОПА</v>
      </c>
      <c r="J5517" s="69" t="str">
        <f>VLOOKUP(C5517,СПРАВОЧНИК!B:D,3,0)</f>
        <v>ИНОМАРКИ</v>
      </c>
      <c r="K5517" s="69" t="str">
        <f>VLOOKUP(СВОД2023[[#This Row],[ФО]],СПРАВОЧНИК!H:P,2,0)</f>
        <v>Северо-Кавказский ФО</v>
      </c>
    </row>
    <row r="5518" spans="1:11" x14ac:dyDescent="0.2">
      <c r="A5518" t="s">
        <v>600</v>
      </c>
      <c r="B5518" t="s">
        <v>593</v>
      </c>
      <c r="C5518" s="1" t="s">
        <v>29</v>
      </c>
      <c r="D5518" s="1" t="s">
        <v>1318</v>
      </c>
      <c r="E5518" s="2"/>
      <c r="F5518" s="3"/>
      <c r="G5518" s="2"/>
      <c r="H5518" s="3">
        <v>1</v>
      </c>
      <c r="I5518" s="69" t="str">
        <f>VLOOKUP(C5518,СПРАВОЧНИК!B:D,2,0)</f>
        <v>ЕВРОПА</v>
      </c>
      <c r="J5518" s="69" t="str">
        <f>VLOOKUP(C5518,СПРАВОЧНИК!B:D,3,0)</f>
        <v>ИНОМАРКИ</v>
      </c>
      <c r="K5518" s="69" t="str">
        <f>VLOOKUP(СВОД2023[[#This Row],[ФО]],СПРАВОЧНИК!H:P,2,0)</f>
        <v>Северо-Кавказский ФО</v>
      </c>
    </row>
    <row r="5519" spans="1:11" x14ac:dyDescent="0.2">
      <c r="A5519" t="s">
        <v>600</v>
      </c>
      <c r="B5519" t="s">
        <v>593</v>
      </c>
      <c r="C5519" s="1" t="s">
        <v>29</v>
      </c>
      <c r="D5519" s="1" t="s">
        <v>34</v>
      </c>
      <c r="E5519" s="2">
        <v>1</v>
      </c>
      <c r="F5519" s="3"/>
      <c r="G5519" s="2">
        <v>2</v>
      </c>
      <c r="H5519" s="3"/>
      <c r="I5519" s="69" t="str">
        <f>VLOOKUP(C5519,СПРАВОЧНИК!B:D,2,0)</f>
        <v>ЕВРОПА</v>
      </c>
      <c r="J5519" s="69" t="str">
        <f>VLOOKUP(C5519,СПРАВОЧНИК!B:D,3,0)</f>
        <v>ИНОМАРКИ</v>
      </c>
      <c r="K5519" s="69" t="str">
        <f>VLOOKUP(СВОД2023[[#This Row],[ФО]],СПРАВОЧНИК!H:P,2,0)</f>
        <v>Северо-Кавказский ФО</v>
      </c>
    </row>
    <row r="5520" spans="1:11" x14ac:dyDescent="0.2">
      <c r="A5520" t="s">
        <v>600</v>
      </c>
      <c r="B5520" t="s">
        <v>593</v>
      </c>
      <c r="C5520" s="1" t="s">
        <v>29</v>
      </c>
      <c r="D5520" s="1" t="s">
        <v>624</v>
      </c>
      <c r="E5520" s="2">
        <v>30</v>
      </c>
      <c r="F5520" s="3">
        <v>19</v>
      </c>
      <c r="G5520" s="2">
        <v>148</v>
      </c>
      <c r="H5520" s="3">
        <v>99</v>
      </c>
      <c r="I5520" s="69" t="str">
        <f>VLOOKUP(C5520,СПРАВОЧНИК!B:D,2,0)</f>
        <v>ЕВРОПА</v>
      </c>
      <c r="J5520" s="69" t="str">
        <f>VLOOKUP(C5520,СПРАВОЧНИК!B:D,3,0)</f>
        <v>ИНОМАРКИ</v>
      </c>
      <c r="K5520" s="69" t="str">
        <f>VLOOKUP(СВОД2023[[#This Row],[ФО]],СПРАВОЧНИК!H:P,2,0)</f>
        <v>Северо-Кавказский ФО</v>
      </c>
    </row>
    <row r="5521" spans="1:11" x14ac:dyDescent="0.2">
      <c r="A5521" t="s">
        <v>600</v>
      </c>
      <c r="B5521" t="s">
        <v>593</v>
      </c>
      <c r="C5521" s="1" t="s">
        <v>29</v>
      </c>
      <c r="D5521" s="1" t="s">
        <v>35</v>
      </c>
      <c r="E5521" s="2">
        <v>2</v>
      </c>
      <c r="F5521" s="3">
        <v>1</v>
      </c>
      <c r="G5521" s="2">
        <v>16</v>
      </c>
      <c r="H5521" s="3">
        <v>4</v>
      </c>
      <c r="I5521" s="69" t="str">
        <f>VLOOKUP(C5521,СПРАВОЧНИК!B:D,2,0)</f>
        <v>ЕВРОПА</v>
      </c>
      <c r="J5521" s="69" t="str">
        <f>VLOOKUP(C5521,СПРАВОЧНИК!B:D,3,0)</f>
        <v>ИНОМАРКИ</v>
      </c>
      <c r="K5521" s="69" t="str">
        <f>VLOOKUP(СВОД2023[[#This Row],[ФО]],СПРАВОЧНИК!H:P,2,0)</f>
        <v>Северо-Кавказский ФО</v>
      </c>
    </row>
    <row r="5522" spans="1:11" x14ac:dyDescent="0.2">
      <c r="A5522" t="s">
        <v>600</v>
      </c>
      <c r="B5522" t="s">
        <v>593</v>
      </c>
      <c r="C5522" s="1" t="s">
        <v>29</v>
      </c>
      <c r="D5522" s="1" t="s">
        <v>838</v>
      </c>
      <c r="E5522" s="2">
        <v>1</v>
      </c>
      <c r="F5522" s="3"/>
      <c r="G5522" s="2">
        <v>4</v>
      </c>
      <c r="H5522" s="3">
        <v>3</v>
      </c>
      <c r="I5522" s="69" t="str">
        <f>VLOOKUP(C5522,СПРАВОЧНИК!B:D,2,0)</f>
        <v>ЕВРОПА</v>
      </c>
      <c r="J5522" s="69" t="str">
        <f>VLOOKUP(C5522,СПРАВОЧНИК!B:D,3,0)</f>
        <v>ИНОМАРКИ</v>
      </c>
      <c r="K5522" s="69" t="str">
        <f>VLOOKUP(СВОД2023[[#This Row],[ФО]],СПРАВОЧНИК!H:P,2,0)</f>
        <v>Северо-Кавказский ФО</v>
      </c>
    </row>
    <row r="5523" spans="1:11" x14ac:dyDescent="0.2">
      <c r="A5523" t="s">
        <v>600</v>
      </c>
      <c r="B5523" t="s">
        <v>593</v>
      </c>
      <c r="C5523" s="1" t="s">
        <v>29</v>
      </c>
      <c r="D5523" s="1" t="s">
        <v>36</v>
      </c>
      <c r="E5523" s="2">
        <v>241</v>
      </c>
      <c r="F5523" s="3">
        <v>111</v>
      </c>
      <c r="G5523" s="2">
        <v>1293</v>
      </c>
      <c r="H5523" s="3">
        <v>764</v>
      </c>
      <c r="I5523" s="69" t="str">
        <f>VLOOKUP(C5523,СПРАВОЧНИК!B:D,2,0)</f>
        <v>ЕВРОПА</v>
      </c>
      <c r="J5523" s="69" t="str">
        <f>VLOOKUP(C5523,СПРАВОЧНИК!B:D,3,0)</f>
        <v>ИНОМАРКИ</v>
      </c>
      <c r="K5523" s="69" t="str">
        <f>VLOOKUP(СВОД2023[[#This Row],[ФО]],СПРАВОЧНИК!H:P,2,0)</f>
        <v>Северо-Кавказский ФО</v>
      </c>
    </row>
    <row r="5524" spans="1:11" x14ac:dyDescent="0.2">
      <c r="A5524" t="s">
        <v>600</v>
      </c>
      <c r="B5524" t="s">
        <v>593</v>
      </c>
      <c r="C5524" s="1" t="s">
        <v>29</v>
      </c>
      <c r="D5524" s="1" t="s">
        <v>1319</v>
      </c>
      <c r="E5524" s="2"/>
      <c r="F5524" s="3">
        <v>1</v>
      </c>
      <c r="G5524" s="2">
        <v>7</v>
      </c>
      <c r="H5524" s="3">
        <v>4</v>
      </c>
      <c r="I5524" s="69" t="str">
        <f>VLOOKUP(C5524,СПРАВОЧНИК!B:D,2,0)</f>
        <v>ЕВРОПА</v>
      </c>
      <c r="J5524" s="69" t="str">
        <f>VLOOKUP(C5524,СПРАВОЧНИК!B:D,3,0)</f>
        <v>ИНОМАРКИ</v>
      </c>
      <c r="K5524" s="69" t="str">
        <f>VLOOKUP(СВОД2023[[#This Row],[ФО]],СПРАВОЧНИК!H:P,2,0)</f>
        <v>Северо-Кавказский ФО</v>
      </c>
    </row>
    <row r="5525" spans="1:11" x14ac:dyDescent="0.2">
      <c r="A5525" t="s">
        <v>600</v>
      </c>
      <c r="B5525" t="s">
        <v>593</v>
      </c>
      <c r="C5525" s="1" t="s">
        <v>29</v>
      </c>
      <c r="D5525" s="1" t="s">
        <v>37</v>
      </c>
      <c r="E5525" s="2">
        <v>11</v>
      </c>
      <c r="F5525" s="3">
        <v>1</v>
      </c>
      <c r="G5525" s="2">
        <v>45</v>
      </c>
      <c r="H5525" s="3">
        <v>12</v>
      </c>
      <c r="I5525" s="69" t="str">
        <f>VLOOKUP(C5525,СПРАВОЧНИК!B:D,2,0)</f>
        <v>ЕВРОПА</v>
      </c>
      <c r="J5525" s="69" t="str">
        <f>VLOOKUP(C5525,СПРАВОЧНИК!B:D,3,0)</f>
        <v>ИНОМАРКИ</v>
      </c>
      <c r="K5525" s="69" t="str">
        <f>VLOOKUP(СВОД2023[[#This Row],[ФО]],СПРАВОЧНИК!H:P,2,0)</f>
        <v>Северо-Кавказский ФО</v>
      </c>
    </row>
    <row r="5526" spans="1:11" x14ac:dyDescent="0.2">
      <c r="A5526" t="s">
        <v>600</v>
      </c>
      <c r="B5526" t="s">
        <v>593</v>
      </c>
      <c r="C5526" s="1" t="s">
        <v>29</v>
      </c>
      <c r="D5526" s="1" t="s">
        <v>38</v>
      </c>
      <c r="E5526" s="2">
        <v>447</v>
      </c>
      <c r="F5526" s="3">
        <v>275</v>
      </c>
      <c r="G5526" s="2">
        <v>2608</v>
      </c>
      <c r="H5526" s="3">
        <v>1757</v>
      </c>
      <c r="I5526" s="69" t="str">
        <f>VLOOKUP(C5526,СПРАВОЧНИК!B:D,2,0)</f>
        <v>ЕВРОПА</v>
      </c>
      <c r="J5526" s="69" t="str">
        <f>VLOOKUP(C5526,СПРАВОЧНИК!B:D,3,0)</f>
        <v>ИНОМАРКИ</v>
      </c>
      <c r="K5526" s="69" t="str">
        <f>VLOOKUP(СВОД2023[[#This Row],[ФО]],СПРАВОЧНИК!H:P,2,0)</f>
        <v>Северо-Кавказский ФО</v>
      </c>
    </row>
    <row r="5527" spans="1:11" x14ac:dyDescent="0.2">
      <c r="A5527" t="s">
        <v>600</v>
      </c>
      <c r="B5527" t="s">
        <v>593</v>
      </c>
      <c r="C5527" s="1" t="s">
        <v>29</v>
      </c>
      <c r="D5527" s="1" t="s">
        <v>1320</v>
      </c>
      <c r="E5527" s="2">
        <v>4</v>
      </c>
      <c r="F5527" s="3">
        <v>5</v>
      </c>
      <c r="G5527" s="2">
        <v>36</v>
      </c>
      <c r="H5527" s="3">
        <v>21</v>
      </c>
      <c r="I5527" s="69" t="str">
        <f>VLOOKUP(C5527,СПРАВОЧНИК!B:D,2,0)</f>
        <v>ЕВРОПА</v>
      </c>
      <c r="J5527" s="69" t="str">
        <f>VLOOKUP(C5527,СПРАВОЧНИК!B:D,3,0)</f>
        <v>ИНОМАРКИ</v>
      </c>
      <c r="K5527" s="69" t="str">
        <f>VLOOKUP(СВОД2023[[#This Row],[ФО]],СПРАВОЧНИК!H:P,2,0)</f>
        <v>Северо-Кавказский ФО</v>
      </c>
    </row>
    <row r="5528" spans="1:11" x14ac:dyDescent="0.2">
      <c r="A5528" t="s">
        <v>600</v>
      </c>
      <c r="B5528" t="s">
        <v>593</v>
      </c>
      <c r="C5528" s="1" t="s">
        <v>29</v>
      </c>
      <c r="D5528" s="1" t="s">
        <v>1321</v>
      </c>
      <c r="E5528" s="2">
        <v>9</v>
      </c>
      <c r="F5528" s="3">
        <v>10</v>
      </c>
      <c r="G5528" s="2">
        <v>65</v>
      </c>
      <c r="H5528" s="3">
        <v>57</v>
      </c>
      <c r="I5528" s="69" t="str">
        <f>VLOOKUP(C5528,СПРАВОЧНИК!B:D,2,0)</f>
        <v>ЕВРОПА</v>
      </c>
      <c r="J5528" s="69" t="str">
        <f>VLOOKUP(C5528,СПРАВОЧНИК!B:D,3,0)</f>
        <v>ИНОМАРКИ</v>
      </c>
      <c r="K5528" s="69" t="str">
        <f>VLOOKUP(СВОД2023[[#This Row],[ФО]],СПРАВОЧНИК!H:P,2,0)</f>
        <v>Северо-Кавказский ФО</v>
      </c>
    </row>
    <row r="5529" spans="1:11" x14ac:dyDescent="0.2">
      <c r="A5529" t="s">
        <v>600</v>
      </c>
      <c r="B5529" t="s">
        <v>593</v>
      </c>
      <c r="C5529" s="1" t="s">
        <v>29</v>
      </c>
      <c r="D5529" s="1" t="s">
        <v>1322</v>
      </c>
      <c r="E5529" s="2">
        <v>2</v>
      </c>
      <c r="F5529" s="3">
        <v>3</v>
      </c>
      <c r="G5529" s="2">
        <v>21</v>
      </c>
      <c r="H5529" s="3">
        <v>18</v>
      </c>
      <c r="I5529" s="69" t="str">
        <f>VLOOKUP(C5529,СПРАВОЧНИК!B:D,2,0)</f>
        <v>ЕВРОПА</v>
      </c>
      <c r="J5529" s="69" t="str">
        <f>VLOOKUP(C5529,СПРАВОЧНИК!B:D,3,0)</f>
        <v>ИНОМАРКИ</v>
      </c>
      <c r="K5529" s="69" t="str">
        <f>VLOOKUP(СВОД2023[[#This Row],[ФО]],СПРАВОЧНИК!H:P,2,0)</f>
        <v>Северо-Кавказский ФО</v>
      </c>
    </row>
    <row r="5530" spans="1:11" x14ac:dyDescent="0.2">
      <c r="A5530" t="s">
        <v>600</v>
      </c>
      <c r="B5530" t="s">
        <v>593</v>
      </c>
      <c r="C5530" s="1" t="s">
        <v>29</v>
      </c>
      <c r="D5530" s="1" t="s">
        <v>39</v>
      </c>
      <c r="E5530" s="2"/>
      <c r="F5530" s="3"/>
      <c r="G5530" s="2">
        <v>8</v>
      </c>
      <c r="H5530" s="3">
        <v>5</v>
      </c>
      <c r="I5530" s="69" t="str">
        <f>VLOOKUP(C5530,СПРАВОЧНИК!B:D,2,0)</f>
        <v>ЕВРОПА</v>
      </c>
      <c r="J5530" s="69" t="str">
        <f>VLOOKUP(C5530,СПРАВОЧНИК!B:D,3,0)</f>
        <v>ИНОМАРКИ</v>
      </c>
      <c r="K5530" s="69" t="str">
        <f>VLOOKUP(СВОД2023[[#This Row],[ФО]],СПРАВОЧНИК!H:P,2,0)</f>
        <v>Северо-Кавказский ФО</v>
      </c>
    </row>
    <row r="5531" spans="1:11" x14ac:dyDescent="0.2">
      <c r="A5531" t="s">
        <v>600</v>
      </c>
      <c r="B5531" t="s">
        <v>593</v>
      </c>
      <c r="C5531" s="1" t="s">
        <v>29</v>
      </c>
      <c r="D5531" s="1" t="s">
        <v>40</v>
      </c>
      <c r="E5531" s="2">
        <v>87</v>
      </c>
      <c r="F5531" s="3">
        <v>84</v>
      </c>
      <c r="G5531" s="2">
        <v>627</v>
      </c>
      <c r="H5531" s="3">
        <v>510</v>
      </c>
      <c r="I5531" s="69" t="str">
        <f>VLOOKUP(C5531,СПРАВОЧНИК!B:D,2,0)</f>
        <v>ЕВРОПА</v>
      </c>
      <c r="J5531" s="69" t="str">
        <f>VLOOKUP(C5531,СПРАВОЧНИК!B:D,3,0)</f>
        <v>ИНОМАРКИ</v>
      </c>
      <c r="K5531" s="69" t="str">
        <f>VLOOKUP(СВОД2023[[#This Row],[ФО]],СПРАВОЧНИК!H:P,2,0)</f>
        <v>Северо-Кавказский ФО</v>
      </c>
    </row>
    <row r="5532" spans="1:11" x14ac:dyDescent="0.2">
      <c r="A5532" t="s">
        <v>600</v>
      </c>
      <c r="B5532" t="s">
        <v>593</v>
      </c>
      <c r="C5532" s="1" t="s">
        <v>29</v>
      </c>
      <c r="D5532" s="1" t="s">
        <v>41</v>
      </c>
      <c r="E5532" s="2">
        <v>3</v>
      </c>
      <c r="F5532" s="3"/>
      <c r="G5532" s="2">
        <v>17</v>
      </c>
      <c r="H5532" s="3">
        <v>2</v>
      </c>
      <c r="I5532" s="69" t="str">
        <f>VLOOKUP(C5532,СПРАВОЧНИК!B:D,2,0)</f>
        <v>ЕВРОПА</v>
      </c>
      <c r="J5532" s="69" t="str">
        <f>VLOOKUP(C5532,СПРАВОЧНИК!B:D,3,0)</f>
        <v>ИНОМАРКИ</v>
      </c>
      <c r="K5532" s="69" t="str">
        <f>VLOOKUP(СВОД2023[[#This Row],[ФО]],СПРАВОЧНИК!H:P,2,0)</f>
        <v>Северо-Кавказский ФО</v>
      </c>
    </row>
    <row r="5533" spans="1:11" x14ac:dyDescent="0.2">
      <c r="A5533" t="s">
        <v>600</v>
      </c>
      <c r="B5533" t="s">
        <v>593</v>
      </c>
      <c r="C5533" s="1" t="s">
        <v>29</v>
      </c>
      <c r="D5533" s="1" t="s">
        <v>2009</v>
      </c>
      <c r="E5533" s="2"/>
      <c r="F5533" s="3"/>
      <c r="G5533" s="2">
        <v>1</v>
      </c>
      <c r="H5533" s="3"/>
      <c r="I5533" s="69" t="str">
        <f>VLOOKUP(C5533,СПРАВОЧНИК!B:D,2,0)</f>
        <v>ЕВРОПА</v>
      </c>
      <c r="J5533" s="69" t="str">
        <f>VLOOKUP(C5533,СПРАВОЧНИК!B:D,3,0)</f>
        <v>ИНОМАРКИ</v>
      </c>
      <c r="K5533" s="69" t="str">
        <f>VLOOKUP(СВОД2023[[#This Row],[ФО]],СПРАВОЧНИК!H:P,2,0)</f>
        <v>Северо-Кавказский ФО</v>
      </c>
    </row>
    <row r="5534" spans="1:11" x14ac:dyDescent="0.2">
      <c r="A5534" t="s">
        <v>600</v>
      </c>
      <c r="B5534" t="s">
        <v>593</v>
      </c>
      <c r="C5534" s="1" t="s">
        <v>29</v>
      </c>
      <c r="D5534" s="1" t="s">
        <v>42</v>
      </c>
      <c r="E5534" s="2">
        <v>1</v>
      </c>
      <c r="F5534" s="3"/>
      <c r="G5534" s="2">
        <v>5</v>
      </c>
      <c r="H5534" s="3">
        <v>1</v>
      </c>
      <c r="I5534" s="69" t="str">
        <f>VLOOKUP(C5534,СПРАВОЧНИК!B:D,2,0)</f>
        <v>ЕВРОПА</v>
      </c>
      <c r="J5534" s="69" t="str">
        <f>VLOOKUP(C5534,СПРАВОЧНИК!B:D,3,0)</f>
        <v>ИНОМАРКИ</v>
      </c>
      <c r="K5534" s="69" t="str">
        <f>VLOOKUP(СВОД2023[[#This Row],[ФО]],СПРАВОЧНИК!H:P,2,0)</f>
        <v>Северо-Кавказский ФО</v>
      </c>
    </row>
    <row r="5535" spans="1:11" x14ac:dyDescent="0.2">
      <c r="A5535" t="s">
        <v>600</v>
      </c>
      <c r="B5535" t="s">
        <v>593</v>
      </c>
      <c r="C5535" s="1" t="s">
        <v>29</v>
      </c>
      <c r="D5535" s="1" t="s">
        <v>43</v>
      </c>
      <c r="E5535" s="2"/>
      <c r="F5535" s="3">
        <v>1</v>
      </c>
      <c r="G5535" s="2">
        <v>10</v>
      </c>
      <c r="H5535" s="3">
        <v>6</v>
      </c>
      <c r="I5535" s="69" t="str">
        <f>VLOOKUP(C5535,СПРАВОЧНИК!B:D,2,0)</f>
        <v>ЕВРОПА</v>
      </c>
      <c r="J5535" s="69" t="str">
        <f>VLOOKUP(C5535,СПРАВОЧНИК!B:D,3,0)</f>
        <v>ИНОМАРКИ</v>
      </c>
      <c r="K5535" s="69" t="str">
        <f>VLOOKUP(СВОД2023[[#This Row],[ФО]],СПРАВОЧНИК!H:P,2,0)</f>
        <v>Северо-Кавказский ФО</v>
      </c>
    </row>
    <row r="5536" spans="1:11" x14ac:dyDescent="0.2">
      <c r="A5536" t="s">
        <v>600</v>
      </c>
      <c r="B5536" t="s">
        <v>593</v>
      </c>
      <c r="C5536" s="1" t="s">
        <v>29</v>
      </c>
      <c r="D5536" s="1" t="s">
        <v>44</v>
      </c>
      <c r="E5536" s="2">
        <v>6</v>
      </c>
      <c r="F5536" s="3">
        <v>1</v>
      </c>
      <c r="G5536" s="2">
        <v>24</v>
      </c>
      <c r="H5536" s="3">
        <v>8</v>
      </c>
      <c r="I5536" s="69" t="str">
        <f>VLOOKUP(C5536,СПРАВОЧНИК!B:D,2,0)</f>
        <v>ЕВРОПА</v>
      </c>
      <c r="J5536" s="69" t="str">
        <f>VLOOKUP(C5536,СПРАВОЧНИК!B:D,3,0)</f>
        <v>ИНОМАРКИ</v>
      </c>
      <c r="K5536" s="69" t="str">
        <f>VLOOKUP(СВОД2023[[#This Row],[ФО]],СПРАВОЧНИК!H:P,2,0)</f>
        <v>Северо-Кавказский ФО</v>
      </c>
    </row>
    <row r="5537" spans="1:11" x14ac:dyDescent="0.2">
      <c r="A5537" t="s">
        <v>600</v>
      </c>
      <c r="B5537" t="s">
        <v>593</v>
      </c>
      <c r="C5537" s="1" t="s">
        <v>29</v>
      </c>
      <c r="D5537" s="1" t="s">
        <v>45</v>
      </c>
      <c r="E5537" s="2">
        <v>18</v>
      </c>
      <c r="F5537" s="3">
        <v>15</v>
      </c>
      <c r="G5537" s="2">
        <v>124</v>
      </c>
      <c r="H5537" s="3">
        <v>83</v>
      </c>
      <c r="I5537" s="69" t="str">
        <f>VLOOKUP(C5537,СПРАВОЧНИК!B:D,2,0)</f>
        <v>ЕВРОПА</v>
      </c>
      <c r="J5537" s="69" t="str">
        <f>VLOOKUP(C5537,СПРАВОЧНИК!B:D,3,0)</f>
        <v>ИНОМАРКИ</v>
      </c>
      <c r="K5537" s="69" t="str">
        <f>VLOOKUP(СВОД2023[[#This Row],[ФО]],СПРАВОЧНИК!H:P,2,0)</f>
        <v>Северо-Кавказский ФО</v>
      </c>
    </row>
    <row r="5538" spans="1:11" x14ac:dyDescent="0.2">
      <c r="A5538" t="s">
        <v>600</v>
      </c>
      <c r="B5538" t="s">
        <v>593</v>
      </c>
      <c r="C5538" s="1" t="s">
        <v>29</v>
      </c>
      <c r="D5538" s="1" t="s">
        <v>1323</v>
      </c>
      <c r="E5538" s="2">
        <v>4</v>
      </c>
      <c r="F5538" s="3">
        <v>1</v>
      </c>
      <c r="G5538" s="2">
        <v>30</v>
      </c>
      <c r="H5538" s="3">
        <v>13</v>
      </c>
      <c r="I5538" s="69" t="str">
        <f>VLOOKUP(C5538,СПРАВОЧНИК!B:D,2,0)</f>
        <v>ЕВРОПА</v>
      </c>
      <c r="J5538" s="69" t="str">
        <f>VLOOKUP(C5538,СПРАВОЧНИК!B:D,3,0)</f>
        <v>ИНОМАРКИ</v>
      </c>
      <c r="K5538" s="69" t="str">
        <f>VLOOKUP(СВОД2023[[#This Row],[ФО]],СПРАВОЧНИК!H:P,2,0)</f>
        <v>Северо-Кавказский ФО</v>
      </c>
    </row>
    <row r="5539" spans="1:11" x14ac:dyDescent="0.2">
      <c r="A5539" t="s">
        <v>600</v>
      </c>
      <c r="B5539" t="s">
        <v>593</v>
      </c>
      <c r="C5539" s="1" t="s">
        <v>29</v>
      </c>
      <c r="D5539" s="1" t="s">
        <v>46</v>
      </c>
      <c r="E5539" s="2"/>
      <c r="F5539" s="3">
        <v>1</v>
      </c>
      <c r="G5539" s="2">
        <v>6</v>
      </c>
      <c r="H5539" s="3">
        <v>6</v>
      </c>
      <c r="I5539" s="69" t="str">
        <f>VLOOKUP(C5539,СПРАВОЧНИК!B:D,2,0)</f>
        <v>ЕВРОПА</v>
      </c>
      <c r="J5539" s="69" t="str">
        <f>VLOOKUP(C5539,СПРАВОЧНИК!B:D,3,0)</f>
        <v>ИНОМАРКИ</v>
      </c>
      <c r="K5539" s="69" t="str">
        <f>VLOOKUP(СВОД2023[[#This Row],[ФО]],СПРАВОЧНИК!H:P,2,0)</f>
        <v>Северо-Кавказский ФО</v>
      </c>
    </row>
    <row r="5540" spans="1:11" x14ac:dyDescent="0.2">
      <c r="A5540" t="s">
        <v>600</v>
      </c>
      <c r="B5540" t="s">
        <v>593</v>
      </c>
      <c r="C5540" s="1" t="s">
        <v>29</v>
      </c>
      <c r="D5540" s="1" t="s">
        <v>47</v>
      </c>
      <c r="E5540" s="2">
        <v>19</v>
      </c>
      <c r="F5540" s="3">
        <v>6</v>
      </c>
      <c r="G5540" s="2">
        <v>117</v>
      </c>
      <c r="H5540" s="3">
        <v>45</v>
      </c>
      <c r="I5540" s="69" t="str">
        <f>VLOOKUP(C5540,СПРАВОЧНИК!B:D,2,0)</f>
        <v>ЕВРОПА</v>
      </c>
      <c r="J5540" s="69" t="str">
        <f>VLOOKUP(C5540,СПРАВОЧНИК!B:D,3,0)</f>
        <v>ИНОМАРКИ</v>
      </c>
      <c r="K5540" s="69" t="str">
        <f>VLOOKUP(СВОД2023[[#This Row],[ФО]],СПРАВОЧНИК!H:P,2,0)</f>
        <v>Северо-Кавказский ФО</v>
      </c>
    </row>
    <row r="5541" spans="1:11" x14ac:dyDescent="0.2">
      <c r="A5541" t="s">
        <v>600</v>
      </c>
      <c r="B5541" t="s">
        <v>593</v>
      </c>
      <c r="C5541" s="1" t="s">
        <v>29</v>
      </c>
      <c r="D5541" s="1" t="s">
        <v>48</v>
      </c>
      <c r="E5541" s="2">
        <v>5</v>
      </c>
      <c r="F5541" s="3"/>
      <c r="G5541" s="2">
        <v>15</v>
      </c>
      <c r="H5541" s="3">
        <v>7</v>
      </c>
      <c r="I5541" s="69" t="str">
        <f>VLOOKUP(C5541,СПРАВОЧНИК!B:D,2,0)</f>
        <v>ЕВРОПА</v>
      </c>
      <c r="J5541" s="69" t="str">
        <f>VLOOKUP(C5541,СПРАВОЧНИК!B:D,3,0)</f>
        <v>ИНОМАРКИ</v>
      </c>
      <c r="K5541" s="69" t="str">
        <f>VLOOKUP(СВОД2023[[#This Row],[ФО]],СПРАВОЧНИК!H:P,2,0)</f>
        <v>Северо-Кавказский ФО</v>
      </c>
    </row>
    <row r="5542" spans="1:11" x14ac:dyDescent="0.2">
      <c r="A5542" t="s">
        <v>600</v>
      </c>
      <c r="B5542" t="s">
        <v>593</v>
      </c>
      <c r="C5542" s="1" t="s">
        <v>29</v>
      </c>
      <c r="D5542" s="1" t="s">
        <v>49</v>
      </c>
      <c r="E5542" s="2">
        <v>39</v>
      </c>
      <c r="F5542" s="3">
        <v>18</v>
      </c>
      <c r="G5542" s="2">
        <v>231</v>
      </c>
      <c r="H5542" s="3">
        <v>121</v>
      </c>
      <c r="I5542" s="69" t="str">
        <f>VLOOKUP(C5542,СПРАВОЧНИК!B:D,2,0)</f>
        <v>ЕВРОПА</v>
      </c>
      <c r="J5542" s="69" t="str">
        <f>VLOOKUP(C5542,СПРАВОЧНИК!B:D,3,0)</f>
        <v>ИНОМАРКИ</v>
      </c>
      <c r="K5542" s="69" t="str">
        <f>VLOOKUP(СВОД2023[[#This Row],[ФО]],СПРАВОЧНИК!H:P,2,0)</f>
        <v>Северо-Кавказский ФО</v>
      </c>
    </row>
    <row r="5543" spans="1:11" x14ac:dyDescent="0.2">
      <c r="A5543" t="s">
        <v>600</v>
      </c>
      <c r="B5543" t="s">
        <v>593</v>
      </c>
      <c r="C5543" s="1" t="s">
        <v>29</v>
      </c>
      <c r="D5543" s="1" t="s">
        <v>50</v>
      </c>
      <c r="E5543" s="2">
        <v>6</v>
      </c>
      <c r="F5543" s="3">
        <v>3</v>
      </c>
      <c r="G5543" s="2">
        <v>49</v>
      </c>
      <c r="H5543" s="3">
        <v>26</v>
      </c>
      <c r="I5543" s="69" t="str">
        <f>VLOOKUP(C5543,СПРАВОЧНИК!B:D,2,0)</f>
        <v>ЕВРОПА</v>
      </c>
      <c r="J5543" s="69" t="str">
        <f>VLOOKUP(C5543,СПРАВОЧНИК!B:D,3,0)</f>
        <v>ИНОМАРКИ</v>
      </c>
      <c r="K5543" s="69" t="str">
        <f>VLOOKUP(СВОД2023[[#This Row],[ФО]],СПРАВОЧНИК!H:P,2,0)</f>
        <v>Северо-Кавказский ФО</v>
      </c>
    </row>
    <row r="5544" spans="1:11" x14ac:dyDescent="0.2">
      <c r="A5544" t="s">
        <v>600</v>
      </c>
      <c r="B5544" t="s">
        <v>593</v>
      </c>
      <c r="C5544" s="1" t="s">
        <v>29</v>
      </c>
      <c r="D5544" s="1" t="s">
        <v>51</v>
      </c>
      <c r="E5544" s="2"/>
      <c r="F5544" s="3"/>
      <c r="G5544" s="2">
        <v>1</v>
      </c>
      <c r="H5544" s="3">
        <v>1</v>
      </c>
      <c r="I5544" s="69" t="str">
        <f>VLOOKUP(C5544,СПРАВОЧНИК!B:D,2,0)</f>
        <v>ЕВРОПА</v>
      </c>
      <c r="J5544" s="69" t="str">
        <f>VLOOKUP(C5544,СПРАВОЧНИК!B:D,3,0)</f>
        <v>ИНОМАРКИ</v>
      </c>
      <c r="K5544" s="69" t="str">
        <f>VLOOKUP(СВОД2023[[#This Row],[ФО]],СПРАВОЧНИК!H:P,2,0)</f>
        <v>Северо-Кавказский ФО</v>
      </c>
    </row>
    <row r="5545" spans="1:11" x14ac:dyDescent="0.2">
      <c r="A5545" t="s">
        <v>600</v>
      </c>
      <c r="B5545" t="s">
        <v>593</v>
      </c>
      <c r="C5545" s="1" t="s">
        <v>29</v>
      </c>
      <c r="D5545" s="1" t="s">
        <v>52</v>
      </c>
      <c r="E5545" s="2">
        <v>204</v>
      </c>
      <c r="F5545" s="3">
        <v>154</v>
      </c>
      <c r="G5545" s="2">
        <v>1371</v>
      </c>
      <c r="H5545" s="3">
        <v>997</v>
      </c>
      <c r="I5545" s="69" t="str">
        <f>VLOOKUP(C5545,СПРАВОЧНИК!B:D,2,0)</f>
        <v>ЕВРОПА</v>
      </c>
      <c r="J5545" s="69" t="str">
        <f>VLOOKUP(C5545,СПРАВОЧНИК!B:D,3,0)</f>
        <v>ИНОМАРКИ</v>
      </c>
      <c r="K5545" s="69" t="str">
        <f>VLOOKUP(СВОД2023[[#This Row],[ФО]],СПРАВОЧНИК!H:P,2,0)</f>
        <v>Северо-Кавказский ФО</v>
      </c>
    </row>
    <row r="5546" spans="1:11" x14ac:dyDescent="0.2">
      <c r="A5546" t="s">
        <v>600</v>
      </c>
      <c r="B5546" t="s">
        <v>593</v>
      </c>
      <c r="C5546" s="1" t="s">
        <v>29</v>
      </c>
      <c r="D5546" s="1" t="s">
        <v>53</v>
      </c>
      <c r="E5546" s="2">
        <v>16</v>
      </c>
      <c r="F5546" s="3">
        <v>10</v>
      </c>
      <c r="G5546" s="2">
        <v>102</v>
      </c>
      <c r="H5546" s="3">
        <v>77</v>
      </c>
      <c r="I5546" s="69" t="str">
        <f>VLOOKUP(C5546,СПРАВОЧНИК!B:D,2,0)</f>
        <v>ЕВРОПА</v>
      </c>
      <c r="J5546" s="69" t="str">
        <f>VLOOKUP(C5546,СПРАВОЧНИК!B:D,3,0)</f>
        <v>ИНОМАРКИ</v>
      </c>
      <c r="K5546" s="69" t="str">
        <f>VLOOKUP(СВОД2023[[#This Row],[ФО]],СПРАВОЧНИК!H:P,2,0)</f>
        <v>Северо-Кавказский ФО</v>
      </c>
    </row>
    <row r="5547" spans="1:11" x14ac:dyDescent="0.2">
      <c r="A5547" t="s">
        <v>600</v>
      </c>
      <c r="B5547" t="s">
        <v>593</v>
      </c>
      <c r="C5547" s="1" t="s">
        <v>29</v>
      </c>
      <c r="D5547" s="1" t="s">
        <v>54</v>
      </c>
      <c r="E5547" s="2">
        <v>89</v>
      </c>
      <c r="F5547" s="3">
        <v>45</v>
      </c>
      <c r="G5547" s="2">
        <v>434</v>
      </c>
      <c r="H5547" s="3">
        <v>340</v>
      </c>
      <c r="I5547" s="69" t="str">
        <f>VLOOKUP(C5547,СПРАВОЧНИК!B:D,2,0)</f>
        <v>ЕВРОПА</v>
      </c>
      <c r="J5547" s="69" t="str">
        <f>VLOOKUP(C5547,СПРАВОЧНИК!B:D,3,0)</f>
        <v>ИНОМАРКИ</v>
      </c>
      <c r="K5547" s="69" t="str">
        <f>VLOOKUP(СВОД2023[[#This Row],[ФО]],СПРАВОЧНИК!H:P,2,0)</f>
        <v>Северо-Кавказский ФО</v>
      </c>
    </row>
    <row r="5548" spans="1:11" x14ac:dyDescent="0.2">
      <c r="A5548" t="s">
        <v>600</v>
      </c>
      <c r="B5548" t="s">
        <v>593</v>
      </c>
      <c r="C5548" s="1" t="s">
        <v>29</v>
      </c>
      <c r="D5548" s="1" t="s">
        <v>55</v>
      </c>
      <c r="E5548" s="2">
        <v>17</v>
      </c>
      <c r="F5548" s="3">
        <v>25</v>
      </c>
      <c r="G5548" s="2">
        <v>97</v>
      </c>
      <c r="H5548" s="3">
        <v>98</v>
      </c>
      <c r="I5548" s="69" t="str">
        <f>VLOOKUP(C5548,СПРАВОЧНИК!B:D,2,0)</f>
        <v>ЕВРОПА</v>
      </c>
      <c r="J5548" s="69" t="str">
        <f>VLOOKUP(C5548,СПРАВОЧНИК!B:D,3,0)</f>
        <v>ИНОМАРКИ</v>
      </c>
      <c r="K5548" s="69" t="str">
        <f>VLOOKUP(СВОД2023[[#This Row],[ФО]],СПРАВОЧНИК!H:P,2,0)</f>
        <v>Северо-Кавказский ФО</v>
      </c>
    </row>
    <row r="5549" spans="1:11" x14ac:dyDescent="0.2">
      <c r="A5549" t="s">
        <v>600</v>
      </c>
      <c r="B5549" t="s">
        <v>593</v>
      </c>
      <c r="C5549" s="1" t="s">
        <v>29</v>
      </c>
      <c r="D5549" s="1" t="s">
        <v>56</v>
      </c>
      <c r="E5549" s="2">
        <v>20</v>
      </c>
      <c r="F5549" s="3">
        <v>6</v>
      </c>
      <c r="G5549" s="2">
        <v>151</v>
      </c>
      <c r="H5549" s="3">
        <v>61</v>
      </c>
      <c r="I5549" s="69" t="str">
        <f>VLOOKUP(C5549,СПРАВОЧНИК!B:D,2,0)</f>
        <v>ЕВРОПА</v>
      </c>
      <c r="J5549" s="69" t="str">
        <f>VLOOKUP(C5549,СПРАВОЧНИК!B:D,3,0)</f>
        <v>ИНОМАРКИ</v>
      </c>
      <c r="K5549" s="69" t="str">
        <f>VLOOKUP(СВОД2023[[#This Row],[ФО]],СПРАВОЧНИК!H:P,2,0)</f>
        <v>Северо-Кавказский ФО</v>
      </c>
    </row>
    <row r="5550" spans="1:11" x14ac:dyDescent="0.2">
      <c r="A5550" t="s">
        <v>600</v>
      </c>
      <c r="B5550" t="s">
        <v>593</v>
      </c>
      <c r="C5550" s="1" t="s">
        <v>29</v>
      </c>
      <c r="D5550" s="1" t="s">
        <v>2010</v>
      </c>
      <c r="E5550" s="2"/>
      <c r="F5550" s="3"/>
      <c r="G5550" s="2">
        <v>1</v>
      </c>
      <c r="H5550" s="3"/>
      <c r="I5550" s="69" t="str">
        <f>VLOOKUP(C5550,СПРАВОЧНИК!B:D,2,0)</f>
        <v>ЕВРОПА</v>
      </c>
      <c r="J5550" s="69" t="str">
        <f>VLOOKUP(C5550,СПРАВОЧНИК!B:D,3,0)</f>
        <v>ИНОМАРКИ</v>
      </c>
      <c r="K5550" s="69" t="str">
        <f>VLOOKUP(СВОД2023[[#This Row],[ФО]],СПРАВОЧНИК!H:P,2,0)</f>
        <v>Северо-Кавказский ФО</v>
      </c>
    </row>
    <row r="5551" spans="1:11" x14ac:dyDescent="0.2">
      <c r="A5551" t="s">
        <v>600</v>
      </c>
      <c r="B5551" t="s">
        <v>593</v>
      </c>
      <c r="C5551" s="1" t="s">
        <v>29</v>
      </c>
      <c r="D5551" s="1" t="s">
        <v>57</v>
      </c>
      <c r="E5551" s="2">
        <v>4</v>
      </c>
      <c r="F5551" s="3">
        <v>2</v>
      </c>
      <c r="G5551" s="2">
        <v>9</v>
      </c>
      <c r="H5551" s="3">
        <v>6</v>
      </c>
      <c r="I5551" s="69" t="str">
        <f>VLOOKUP(C5551,СПРАВОЧНИК!B:D,2,0)</f>
        <v>ЕВРОПА</v>
      </c>
      <c r="J5551" s="69" t="str">
        <f>VLOOKUP(C5551,СПРАВОЧНИК!B:D,3,0)</f>
        <v>ИНОМАРКИ</v>
      </c>
      <c r="K5551" s="69" t="str">
        <f>VLOOKUP(СВОД2023[[#This Row],[ФО]],СПРАВОЧНИК!H:P,2,0)</f>
        <v>Северо-Кавказский ФО</v>
      </c>
    </row>
    <row r="5552" spans="1:11" x14ac:dyDescent="0.2">
      <c r="A5552" t="s">
        <v>600</v>
      </c>
      <c r="B5552" t="s">
        <v>593</v>
      </c>
      <c r="C5552" s="1" t="s">
        <v>29</v>
      </c>
      <c r="D5552" s="1" t="s">
        <v>58</v>
      </c>
      <c r="E5552" s="2">
        <v>2</v>
      </c>
      <c r="F5552" s="3"/>
      <c r="G5552" s="2">
        <v>4</v>
      </c>
      <c r="H5552" s="3"/>
      <c r="I5552" s="69" t="str">
        <f>VLOOKUP(C5552,СПРАВОЧНИК!B:D,2,0)</f>
        <v>ЕВРОПА</v>
      </c>
      <c r="J5552" s="69" t="str">
        <f>VLOOKUP(C5552,СПРАВОЧНИК!B:D,3,0)</f>
        <v>ИНОМАРКИ</v>
      </c>
      <c r="K5552" s="69" t="str">
        <f>VLOOKUP(СВОД2023[[#This Row],[ФО]],СПРАВОЧНИК!H:P,2,0)</f>
        <v>Северо-Кавказский ФО</v>
      </c>
    </row>
    <row r="5553" spans="1:11" x14ac:dyDescent="0.2">
      <c r="A5553" t="s">
        <v>600</v>
      </c>
      <c r="B5553" t="s">
        <v>593</v>
      </c>
      <c r="C5553" s="1" t="s">
        <v>1324</v>
      </c>
      <c r="D5553" s="1" t="s">
        <v>1325</v>
      </c>
      <c r="E5553" s="2">
        <v>84</v>
      </c>
      <c r="F5553" s="3">
        <v>75</v>
      </c>
      <c r="G5553" s="2">
        <v>439</v>
      </c>
      <c r="H5553" s="3">
        <v>401</v>
      </c>
      <c r="I5553" s="69" t="str">
        <f>VLOOKUP(C5553,СПРАВОЧНИК!B:D,2,0)</f>
        <v>РОССИЯ</v>
      </c>
      <c r="J5553" s="69" t="str">
        <f>VLOOKUP(C5553,СПРАВОЧНИК!B:D,3,0)</f>
        <v>ОТЕЧЕСТВЕННЫЕ</v>
      </c>
      <c r="K5553" s="69" t="str">
        <f>VLOOKUP(СВОД2023[[#This Row],[ФО]],СПРАВОЧНИК!H:P,2,0)</f>
        <v>Северо-Кавказский ФО</v>
      </c>
    </row>
    <row r="5554" spans="1:11" x14ac:dyDescent="0.2">
      <c r="A5554" t="s">
        <v>600</v>
      </c>
      <c r="B5554" t="s">
        <v>593</v>
      </c>
      <c r="C5554" s="1" t="s">
        <v>1104</v>
      </c>
      <c r="D5554" s="1" t="s">
        <v>2392</v>
      </c>
      <c r="E5554" s="2"/>
      <c r="F5554" s="3">
        <v>1</v>
      </c>
      <c r="G5554" s="2"/>
      <c r="H5554" s="3">
        <v>1</v>
      </c>
      <c r="I5554" s="69" t="str">
        <f>VLOOKUP(C5554,СПРАВОЧНИК!B:D,2,0)</f>
        <v>КИТАЙ</v>
      </c>
      <c r="J5554" s="69" t="str">
        <f>VLOOKUP(C5554,СПРАВОЧНИК!B:D,3,0)</f>
        <v>ИНОМАРКИ</v>
      </c>
      <c r="K5554" s="69" t="str">
        <f>VLOOKUP(СВОД2023[[#This Row],[ФО]],СПРАВОЧНИК!H:P,2,0)</f>
        <v>Северо-Кавказский ФО</v>
      </c>
    </row>
    <row r="5555" spans="1:11" x14ac:dyDescent="0.2">
      <c r="A5555" t="s">
        <v>600</v>
      </c>
      <c r="B5555" t="s">
        <v>593</v>
      </c>
      <c r="C5555" s="1" t="s">
        <v>1104</v>
      </c>
      <c r="D5555" s="1" t="s">
        <v>2011</v>
      </c>
      <c r="E5555" s="2"/>
      <c r="F5555" s="3"/>
      <c r="G5555" s="2">
        <v>3</v>
      </c>
      <c r="H5555" s="3">
        <v>1</v>
      </c>
      <c r="I5555" s="69" t="str">
        <f>VLOOKUP(C5555,СПРАВОЧНИК!B:D,2,0)</f>
        <v>КИТАЙ</v>
      </c>
      <c r="J5555" s="69" t="str">
        <f>VLOOKUP(C5555,СПРАВОЧНИК!B:D,3,0)</f>
        <v>ИНОМАРКИ</v>
      </c>
      <c r="K5555" s="69" t="str">
        <f>VLOOKUP(СВОД2023[[#This Row],[ФО]],СПРАВОЧНИК!H:P,2,0)</f>
        <v>Северо-Кавказский ФО</v>
      </c>
    </row>
    <row r="5556" spans="1:11" x14ac:dyDescent="0.2">
      <c r="A5556" t="s">
        <v>600</v>
      </c>
      <c r="B5556" t="s">
        <v>593</v>
      </c>
      <c r="C5556" s="1" t="s">
        <v>1104</v>
      </c>
      <c r="D5556" s="1" t="s">
        <v>2013</v>
      </c>
      <c r="E5556" s="2">
        <v>1</v>
      </c>
      <c r="F5556" s="3"/>
      <c r="G5556" s="2">
        <v>1</v>
      </c>
      <c r="H5556" s="3"/>
      <c r="I5556" s="69" t="str">
        <f>VLOOKUP(C5556,СПРАВОЧНИК!B:D,2,0)</f>
        <v>КИТАЙ</v>
      </c>
      <c r="J5556" s="69" t="str">
        <f>VLOOKUP(C5556,СПРАВОЧНИК!B:D,3,0)</f>
        <v>ИНОМАРКИ</v>
      </c>
      <c r="K5556" s="69" t="str">
        <f>VLOOKUP(СВОД2023[[#This Row],[ФО]],СПРАВОЧНИК!H:P,2,0)</f>
        <v>Северо-Кавказский ФО</v>
      </c>
    </row>
    <row r="5557" spans="1:11" x14ac:dyDescent="0.2">
      <c r="A5557" t="s">
        <v>600</v>
      </c>
      <c r="B5557" t="s">
        <v>593</v>
      </c>
      <c r="C5557" s="1" t="s">
        <v>1104</v>
      </c>
      <c r="D5557" s="1" t="s">
        <v>1326</v>
      </c>
      <c r="E5557" s="2">
        <v>1</v>
      </c>
      <c r="F5557" s="3"/>
      <c r="G5557" s="2">
        <v>6</v>
      </c>
      <c r="H5557" s="3">
        <v>10</v>
      </c>
      <c r="I5557" s="69" t="str">
        <f>VLOOKUP(C5557,СПРАВОЧНИК!B:D,2,0)</f>
        <v>КИТАЙ</v>
      </c>
      <c r="J5557" s="69" t="str">
        <f>VLOOKUP(C5557,СПРАВОЧНИК!B:D,3,0)</f>
        <v>ИНОМАРКИ</v>
      </c>
      <c r="K5557" s="69" t="str">
        <f>VLOOKUP(СВОД2023[[#This Row],[ФО]],СПРАВОЧНИК!H:P,2,0)</f>
        <v>Северо-Кавказский ФО</v>
      </c>
    </row>
    <row r="5558" spans="1:11" x14ac:dyDescent="0.2">
      <c r="A5558" t="s">
        <v>600</v>
      </c>
      <c r="B5558" t="s">
        <v>593</v>
      </c>
      <c r="C5558" s="1" t="s">
        <v>1104</v>
      </c>
      <c r="D5558" s="1" t="s">
        <v>2014</v>
      </c>
      <c r="E5558" s="2">
        <v>1</v>
      </c>
      <c r="F5558" s="3"/>
      <c r="G5558" s="2">
        <v>1</v>
      </c>
      <c r="H5558" s="3"/>
      <c r="I5558" s="69" t="str">
        <f>VLOOKUP(C5558,СПРАВОЧНИК!B:D,2,0)</f>
        <v>КИТАЙ</v>
      </c>
      <c r="J5558" s="69" t="str">
        <f>VLOOKUP(C5558,СПРАВОЧНИК!B:D,3,0)</f>
        <v>ИНОМАРКИ</v>
      </c>
      <c r="K5558" s="69" t="str">
        <f>VLOOKUP(СВОД2023[[#This Row],[ФО]],СПРАВОЧНИК!H:P,2,0)</f>
        <v>Северо-Кавказский ФО</v>
      </c>
    </row>
    <row r="5559" spans="1:11" x14ac:dyDescent="0.2">
      <c r="A5559" t="s">
        <v>600</v>
      </c>
      <c r="B5559" t="s">
        <v>593</v>
      </c>
      <c r="C5559" s="1" t="s">
        <v>1104</v>
      </c>
      <c r="D5559" s="1" t="s">
        <v>2015</v>
      </c>
      <c r="E5559" s="2">
        <v>4</v>
      </c>
      <c r="F5559" s="3"/>
      <c r="G5559" s="2">
        <v>7</v>
      </c>
      <c r="H5559" s="3">
        <v>5</v>
      </c>
      <c r="I5559" s="69" t="str">
        <f>VLOOKUP(C5559,СПРАВОЧНИК!B:D,2,0)</f>
        <v>КИТАЙ</v>
      </c>
      <c r="J5559" s="69" t="str">
        <f>VLOOKUP(C5559,СПРАВОЧНИК!B:D,3,0)</f>
        <v>ИНОМАРКИ</v>
      </c>
      <c r="K5559" s="69" t="str">
        <f>VLOOKUP(СВОД2023[[#This Row],[ФО]],СПРАВОЧНИК!H:P,2,0)</f>
        <v>Северо-Кавказский ФО</v>
      </c>
    </row>
    <row r="5560" spans="1:11" x14ac:dyDescent="0.2">
      <c r="A5560" t="s">
        <v>600</v>
      </c>
      <c r="B5560" t="s">
        <v>593</v>
      </c>
      <c r="C5560" s="1" t="s">
        <v>59</v>
      </c>
      <c r="D5560" s="1" t="s">
        <v>60</v>
      </c>
      <c r="E5560" s="2">
        <v>1</v>
      </c>
      <c r="F5560" s="3"/>
      <c r="G5560" s="2">
        <v>3</v>
      </c>
      <c r="H5560" s="3"/>
      <c r="I5560" s="69" t="str">
        <f>VLOOKUP(C5560,СПРАВОЧНИК!B:D,2,0)</f>
        <v>США</v>
      </c>
      <c r="J5560" s="69" t="str">
        <f>VLOOKUP(C5560,СПРАВОЧНИК!B:D,3,0)</f>
        <v>ИНОМАРКИ</v>
      </c>
      <c r="K5560" s="69" t="str">
        <f>VLOOKUP(СВОД2023[[#This Row],[ФО]],СПРАВОЧНИК!H:P,2,0)</f>
        <v>Северо-Кавказский ФО</v>
      </c>
    </row>
    <row r="5561" spans="1:11" x14ac:dyDescent="0.2">
      <c r="A5561" t="s">
        <v>600</v>
      </c>
      <c r="B5561" t="s">
        <v>593</v>
      </c>
      <c r="C5561" s="1" t="s">
        <v>59</v>
      </c>
      <c r="D5561" s="1" t="s">
        <v>633</v>
      </c>
      <c r="E5561" s="2"/>
      <c r="F5561" s="3"/>
      <c r="G5561" s="2">
        <v>2</v>
      </c>
      <c r="H5561" s="3"/>
      <c r="I5561" s="69" t="str">
        <f>VLOOKUP(C5561,СПРАВОЧНИК!B:D,2,0)</f>
        <v>США</v>
      </c>
      <c r="J5561" s="69" t="str">
        <f>VLOOKUP(C5561,СПРАВОЧНИК!B:D,3,0)</f>
        <v>ИНОМАРКИ</v>
      </c>
      <c r="K5561" s="69" t="str">
        <f>VLOOKUP(СВОД2023[[#This Row],[ФО]],СПРАВОЧНИК!H:P,2,0)</f>
        <v>Северо-Кавказский ФО</v>
      </c>
    </row>
    <row r="5562" spans="1:11" x14ac:dyDescent="0.2">
      <c r="A5562" t="s">
        <v>600</v>
      </c>
      <c r="B5562" t="s">
        <v>593</v>
      </c>
      <c r="C5562" s="1" t="s">
        <v>59</v>
      </c>
      <c r="D5562" s="1" t="s">
        <v>2021</v>
      </c>
      <c r="E5562" s="2"/>
      <c r="F5562" s="3"/>
      <c r="G5562" s="2">
        <v>1</v>
      </c>
      <c r="H5562" s="3"/>
      <c r="I5562" s="69" t="str">
        <f>VLOOKUP(C5562,СПРАВОЧНИК!B:D,2,0)</f>
        <v>США</v>
      </c>
      <c r="J5562" s="69" t="str">
        <f>VLOOKUP(C5562,СПРАВОЧНИК!B:D,3,0)</f>
        <v>ИНОМАРКИ</v>
      </c>
      <c r="K5562" s="69" t="str">
        <f>VLOOKUP(СВОД2023[[#This Row],[ФО]],СПРАВОЧНИК!H:P,2,0)</f>
        <v>Северо-Кавказский ФО</v>
      </c>
    </row>
    <row r="5563" spans="1:11" x14ac:dyDescent="0.2">
      <c r="A5563" t="s">
        <v>600</v>
      </c>
      <c r="B5563" t="s">
        <v>593</v>
      </c>
      <c r="C5563" s="1" t="s">
        <v>59</v>
      </c>
      <c r="D5563" s="1" t="s">
        <v>2393</v>
      </c>
      <c r="E5563" s="2"/>
      <c r="F5563" s="3"/>
      <c r="G5563" s="2"/>
      <c r="H5563" s="3">
        <v>1</v>
      </c>
      <c r="I5563" s="69" t="str">
        <f>VLOOKUP(C5563,СПРАВОЧНИК!B:D,2,0)</f>
        <v>США</v>
      </c>
      <c r="J5563" s="69" t="str">
        <f>VLOOKUP(C5563,СПРАВОЧНИК!B:D,3,0)</f>
        <v>ИНОМАРКИ</v>
      </c>
      <c r="K5563" s="69" t="str">
        <f>VLOOKUP(СВОД2023[[#This Row],[ФО]],СПРАВОЧНИК!H:P,2,0)</f>
        <v>Северо-Кавказский ФО</v>
      </c>
    </row>
    <row r="5564" spans="1:11" x14ac:dyDescent="0.2">
      <c r="A5564" t="s">
        <v>600</v>
      </c>
      <c r="B5564" t="s">
        <v>593</v>
      </c>
      <c r="C5564" s="1" t="s">
        <v>62</v>
      </c>
      <c r="D5564" s="1" t="s">
        <v>1327</v>
      </c>
      <c r="E5564" s="2">
        <v>12</v>
      </c>
      <c r="F5564" s="3">
        <v>30</v>
      </c>
      <c r="G5564" s="2">
        <v>96</v>
      </c>
      <c r="H5564" s="3">
        <v>134</v>
      </c>
      <c r="I5564" s="69" t="str">
        <f>VLOOKUP(C5564,СПРАВОЧНИК!B:D,2,0)</f>
        <v>КИТАЙ</v>
      </c>
      <c r="J5564" s="69" t="str">
        <f>VLOOKUP(C5564,СПРАВОЧНИК!B:D,3,0)</f>
        <v>ИНОМАРКИ</v>
      </c>
      <c r="K5564" s="69" t="str">
        <f>VLOOKUP(СВОД2023[[#This Row],[ФО]],СПРАВОЧНИК!H:P,2,0)</f>
        <v>Северо-Кавказский ФО</v>
      </c>
    </row>
    <row r="5565" spans="1:11" x14ac:dyDescent="0.2">
      <c r="A5565" t="s">
        <v>600</v>
      </c>
      <c r="B5565" t="s">
        <v>593</v>
      </c>
      <c r="C5565" s="1" t="s">
        <v>62</v>
      </c>
      <c r="D5565" s="1" t="s">
        <v>2024</v>
      </c>
      <c r="E5565" s="2"/>
      <c r="F5565" s="3"/>
      <c r="G5565" s="2">
        <v>1</v>
      </c>
      <c r="H5565" s="3">
        <v>1</v>
      </c>
      <c r="I5565" s="69" t="str">
        <f>VLOOKUP(C5565,СПРАВОЧНИК!B:D,2,0)</f>
        <v>КИТАЙ</v>
      </c>
      <c r="J5565" s="69" t="str">
        <f>VLOOKUP(C5565,СПРАВОЧНИК!B:D,3,0)</f>
        <v>ИНОМАРКИ</v>
      </c>
      <c r="K5565" s="69" t="str">
        <f>VLOOKUP(СВОД2023[[#This Row],[ФО]],СПРАВОЧНИК!H:P,2,0)</f>
        <v>Северо-Кавказский ФО</v>
      </c>
    </row>
    <row r="5566" spans="1:11" x14ac:dyDescent="0.2">
      <c r="A5566" t="s">
        <v>600</v>
      </c>
      <c r="B5566" t="s">
        <v>593</v>
      </c>
      <c r="C5566" s="1" t="s">
        <v>62</v>
      </c>
      <c r="D5566" s="1" t="s">
        <v>65</v>
      </c>
      <c r="E5566" s="2"/>
      <c r="F5566" s="3"/>
      <c r="G5566" s="2"/>
      <c r="H5566" s="3">
        <v>1</v>
      </c>
      <c r="I5566" s="69" t="str">
        <f>VLOOKUP(C5566,СПРАВОЧНИК!B:D,2,0)</f>
        <v>КИТАЙ</v>
      </c>
      <c r="J5566" s="69" t="str">
        <f>VLOOKUP(C5566,СПРАВОЧНИК!B:D,3,0)</f>
        <v>ИНОМАРКИ</v>
      </c>
      <c r="K5566" s="69" t="str">
        <f>VLOOKUP(СВОД2023[[#This Row],[ФО]],СПРАВОЧНИК!H:P,2,0)</f>
        <v>Северо-Кавказский ФО</v>
      </c>
    </row>
    <row r="5567" spans="1:11" x14ac:dyDescent="0.2">
      <c r="A5567" t="s">
        <v>600</v>
      </c>
      <c r="B5567" t="s">
        <v>593</v>
      </c>
      <c r="C5567" s="1" t="s">
        <v>62</v>
      </c>
      <c r="D5567" s="1" t="s">
        <v>68</v>
      </c>
      <c r="E5567" s="2"/>
      <c r="F5567" s="3"/>
      <c r="G5567" s="2"/>
      <c r="H5567" s="3">
        <v>1</v>
      </c>
      <c r="I5567" s="69" t="str">
        <f>VLOOKUP(C5567,СПРАВОЧНИК!B:D,2,0)</f>
        <v>КИТАЙ</v>
      </c>
      <c r="J5567" s="69" t="str">
        <f>VLOOKUP(C5567,СПРАВОЧНИК!B:D,3,0)</f>
        <v>ИНОМАРКИ</v>
      </c>
      <c r="K5567" s="69" t="str">
        <f>VLOOKUP(СВОД2023[[#This Row],[ФО]],СПРАВОЧНИК!H:P,2,0)</f>
        <v>Северо-Кавказский ФО</v>
      </c>
    </row>
    <row r="5568" spans="1:11" x14ac:dyDescent="0.2">
      <c r="A5568" t="s">
        <v>600</v>
      </c>
      <c r="B5568" t="s">
        <v>593</v>
      </c>
      <c r="C5568" s="1" t="s">
        <v>70</v>
      </c>
      <c r="D5568" s="1" t="s">
        <v>2025</v>
      </c>
      <c r="E5568" s="2"/>
      <c r="F5568" s="3"/>
      <c r="G5568" s="2">
        <v>2</v>
      </c>
      <c r="H5568" s="3">
        <v>1</v>
      </c>
      <c r="I5568" s="69" t="str">
        <f>VLOOKUP(C5568,СПРАВОЧНИК!B:D,2,0)</f>
        <v>США</v>
      </c>
      <c r="J5568" s="69" t="str">
        <f>VLOOKUP(C5568,СПРАВОЧНИК!B:D,3,0)</f>
        <v>ИНОМАРКИ</v>
      </c>
      <c r="K5568" s="69" t="str">
        <f>VLOOKUP(СВОД2023[[#This Row],[ФО]],СПРАВОЧНИК!H:P,2,0)</f>
        <v>Северо-Кавказский ФО</v>
      </c>
    </row>
    <row r="5569" spans="1:11" x14ac:dyDescent="0.2">
      <c r="A5569" t="s">
        <v>600</v>
      </c>
      <c r="B5569" t="s">
        <v>593</v>
      </c>
      <c r="C5569" s="1" t="s">
        <v>70</v>
      </c>
      <c r="D5569" s="1" t="s">
        <v>1328</v>
      </c>
      <c r="E5569" s="2"/>
      <c r="F5569" s="3">
        <v>1</v>
      </c>
      <c r="G5569" s="2">
        <v>2</v>
      </c>
      <c r="H5569" s="3">
        <v>2</v>
      </c>
      <c r="I5569" s="69" t="str">
        <f>VLOOKUP(C5569,СПРАВОЧНИК!B:D,2,0)</f>
        <v>США</v>
      </c>
      <c r="J5569" s="69" t="str">
        <f>VLOOKUP(C5569,СПРАВОЧНИК!B:D,3,0)</f>
        <v>ИНОМАРКИ</v>
      </c>
      <c r="K5569" s="69" t="str">
        <f>VLOOKUP(СВОД2023[[#This Row],[ФО]],СПРАВОЧНИК!H:P,2,0)</f>
        <v>Северо-Кавказский ФО</v>
      </c>
    </row>
    <row r="5570" spans="1:11" x14ac:dyDescent="0.2">
      <c r="A5570" t="s">
        <v>600</v>
      </c>
      <c r="B5570" t="s">
        <v>593</v>
      </c>
      <c r="C5570" s="1" t="s">
        <v>70</v>
      </c>
      <c r="D5570" s="1" t="s">
        <v>2026</v>
      </c>
      <c r="E5570" s="2"/>
      <c r="F5570" s="3"/>
      <c r="G5570" s="2"/>
      <c r="H5570" s="3">
        <v>2</v>
      </c>
      <c r="I5570" s="69" t="str">
        <f>VLOOKUP(C5570,СПРАВОЧНИК!B:D,2,0)</f>
        <v>США</v>
      </c>
      <c r="J5570" s="69" t="str">
        <f>VLOOKUP(C5570,СПРАВОЧНИК!B:D,3,0)</f>
        <v>ИНОМАРКИ</v>
      </c>
      <c r="K5570" s="69" t="str">
        <f>VLOOKUP(СВОД2023[[#This Row],[ФО]],СПРАВОЧНИК!H:P,2,0)</f>
        <v>Северо-Кавказский ФО</v>
      </c>
    </row>
    <row r="5571" spans="1:11" x14ac:dyDescent="0.2">
      <c r="A5571" t="s">
        <v>600</v>
      </c>
      <c r="B5571" t="s">
        <v>593</v>
      </c>
      <c r="C5571" s="1" t="s">
        <v>70</v>
      </c>
      <c r="D5571" s="1" t="s">
        <v>823</v>
      </c>
      <c r="E5571" s="2">
        <v>6</v>
      </c>
      <c r="F5571" s="3">
        <v>1</v>
      </c>
      <c r="G5571" s="2">
        <v>17</v>
      </c>
      <c r="H5571" s="3">
        <v>13</v>
      </c>
      <c r="I5571" s="69" t="str">
        <f>VLOOKUP(C5571,СПРАВОЧНИК!B:D,2,0)</f>
        <v>США</v>
      </c>
      <c r="J5571" s="69" t="str">
        <f>VLOOKUP(C5571,СПРАВОЧНИК!B:D,3,0)</f>
        <v>ИНОМАРКИ</v>
      </c>
      <c r="K5571" s="69" t="str">
        <f>VLOOKUP(СВОД2023[[#This Row],[ФО]],СПРАВОЧНИК!H:P,2,0)</f>
        <v>Северо-Кавказский ФО</v>
      </c>
    </row>
    <row r="5572" spans="1:11" x14ac:dyDescent="0.2">
      <c r="A5572" t="s">
        <v>600</v>
      </c>
      <c r="B5572" t="s">
        <v>593</v>
      </c>
      <c r="C5572" s="1" t="s">
        <v>70</v>
      </c>
      <c r="D5572" s="1" t="s">
        <v>1331</v>
      </c>
      <c r="E5572" s="2">
        <v>1</v>
      </c>
      <c r="F5572" s="3"/>
      <c r="G5572" s="2">
        <v>2</v>
      </c>
      <c r="H5572" s="3"/>
      <c r="I5572" s="69" t="str">
        <f>VLOOKUP(C5572,СПРАВОЧНИК!B:D,2,0)</f>
        <v>США</v>
      </c>
      <c r="J5572" s="69" t="str">
        <f>VLOOKUP(C5572,СПРАВОЧНИК!B:D,3,0)</f>
        <v>ИНОМАРКИ</v>
      </c>
      <c r="K5572" s="69" t="str">
        <f>VLOOKUP(СВОД2023[[#This Row],[ФО]],СПРАВОЧНИК!H:P,2,0)</f>
        <v>Северо-Кавказский ФО</v>
      </c>
    </row>
    <row r="5573" spans="1:11" x14ac:dyDescent="0.2">
      <c r="A5573" t="s">
        <v>600</v>
      </c>
      <c r="B5573" t="s">
        <v>593</v>
      </c>
      <c r="C5573" s="1" t="s">
        <v>70</v>
      </c>
      <c r="D5573" s="1" t="s">
        <v>1332</v>
      </c>
      <c r="E5573" s="2">
        <v>5</v>
      </c>
      <c r="F5573" s="3">
        <v>4</v>
      </c>
      <c r="G5573" s="2">
        <v>33</v>
      </c>
      <c r="H5573" s="3">
        <v>25</v>
      </c>
      <c r="I5573" s="69" t="str">
        <f>VLOOKUP(C5573,СПРАВОЧНИК!B:D,2,0)</f>
        <v>США</v>
      </c>
      <c r="J5573" s="69" t="str">
        <f>VLOOKUP(C5573,СПРАВОЧНИК!B:D,3,0)</f>
        <v>ИНОМАРКИ</v>
      </c>
      <c r="K5573" s="69" t="str">
        <f>VLOOKUP(СВОД2023[[#This Row],[ФО]],СПРАВОЧНИК!H:P,2,0)</f>
        <v>Северо-Кавказский ФО</v>
      </c>
    </row>
    <row r="5574" spans="1:11" x14ac:dyDescent="0.2">
      <c r="A5574" t="s">
        <v>600</v>
      </c>
      <c r="B5574" t="s">
        <v>593</v>
      </c>
      <c r="C5574" s="1" t="s">
        <v>70</v>
      </c>
      <c r="D5574" s="1" t="s">
        <v>1333</v>
      </c>
      <c r="E5574" s="2"/>
      <c r="F5574" s="3"/>
      <c r="G5574" s="2">
        <v>1</v>
      </c>
      <c r="H5574" s="3">
        <v>4</v>
      </c>
      <c r="I5574" s="69" t="str">
        <f>VLOOKUP(C5574,СПРАВОЧНИК!B:D,2,0)</f>
        <v>США</v>
      </c>
      <c r="J5574" s="69" t="str">
        <f>VLOOKUP(C5574,СПРАВОЧНИК!B:D,3,0)</f>
        <v>ИНОМАРКИ</v>
      </c>
      <c r="K5574" s="69" t="str">
        <f>VLOOKUP(СВОД2023[[#This Row],[ФО]],СПРАВОЧНИК!H:P,2,0)</f>
        <v>Северо-Кавказский ФО</v>
      </c>
    </row>
    <row r="5575" spans="1:11" x14ac:dyDescent="0.2">
      <c r="A5575" t="s">
        <v>600</v>
      </c>
      <c r="B5575" t="s">
        <v>593</v>
      </c>
      <c r="C5575" s="1" t="s">
        <v>70</v>
      </c>
      <c r="D5575" s="1" t="s">
        <v>71</v>
      </c>
      <c r="E5575" s="2"/>
      <c r="F5575" s="3"/>
      <c r="G5575" s="2">
        <v>1</v>
      </c>
      <c r="H5575" s="3"/>
      <c r="I5575" s="69" t="str">
        <f>VLOOKUP(C5575,СПРАВОЧНИК!B:D,2,0)</f>
        <v>США</v>
      </c>
      <c r="J5575" s="69" t="str">
        <f>VLOOKUP(C5575,СПРАВОЧНИК!B:D,3,0)</f>
        <v>ИНОМАРКИ</v>
      </c>
      <c r="K5575" s="69" t="str">
        <f>VLOOKUP(СВОД2023[[#This Row],[ФО]],СПРАВОЧНИК!H:P,2,0)</f>
        <v>Северо-Кавказский ФО</v>
      </c>
    </row>
    <row r="5576" spans="1:11" x14ac:dyDescent="0.2">
      <c r="A5576" t="s">
        <v>600</v>
      </c>
      <c r="B5576" t="s">
        <v>593</v>
      </c>
      <c r="C5576" s="1" t="s">
        <v>70</v>
      </c>
      <c r="D5576" s="1" t="s">
        <v>72</v>
      </c>
      <c r="E5576" s="2"/>
      <c r="F5576" s="3"/>
      <c r="G5576" s="2">
        <v>4</v>
      </c>
      <c r="H5576" s="3">
        <v>1</v>
      </c>
      <c r="I5576" s="69" t="str">
        <f>VLOOKUP(C5576,СПРАВОЧНИК!B:D,2,0)</f>
        <v>США</v>
      </c>
      <c r="J5576" s="69" t="str">
        <f>VLOOKUP(C5576,СПРАВОЧНИК!B:D,3,0)</f>
        <v>ИНОМАРКИ</v>
      </c>
      <c r="K5576" s="69" t="str">
        <f>VLOOKUP(СВОД2023[[#This Row],[ФО]],СПРАВОЧНИК!H:P,2,0)</f>
        <v>Северо-Кавказский ФО</v>
      </c>
    </row>
    <row r="5577" spans="1:11" x14ac:dyDescent="0.2">
      <c r="A5577" t="s">
        <v>600</v>
      </c>
      <c r="B5577" t="s">
        <v>593</v>
      </c>
      <c r="C5577" s="1" t="s">
        <v>70</v>
      </c>
      <c r="D5577" s="1" t="s">
        <v>73</v>
      </c>
      <c r="E5577" s="2"/>
      <c r="F5577" s="3">
        <v>1</v>
      </c>
      <c r="G5577" s="2">
        <v>1</v>
      </c>
      <c r="H5577" s="3">
        <v>1</v>
      </c>
      <c r="I5577" s="69" t="str">
        <f>VLOOKUP(C5577,СПРАВОЧНИК!B:D,2,0)</f>
        <v>США</v>
      </c>
      <c r="J5577" s="69" t="str">
        <f>VLOOKUP(C5577,СПРАВОЧНИК!B:D,3,0)</f>
        <v>ИНОМАРКИ</v>
      </c>
      <c r="K5577" s="69" t="str">
        <f>VLOOKUP(СВОД2023[[#This Row],[ФО]],СПРАВОЧНИК!H:P,2,0)</f>
        <v>Северо-Кавказский ФО</v>
      </c>
    </row>
    <row r="5578" spans="1:11" x14ac:dyDescent="0.2">
      <c r="A5578" t="s">
        <v>600</v>
      </c>
      <c r="B5578" t="s">
        <v>593</v>
      </c>
      <c r="C5578" s="1" t="s">
        <v>70</v>
      </c>
      <c r="D5578" s="1" t="s">
        <v>74</v>
      </c>
      <c r="E5578" s="2">
        <v>17</v>
      </c>
      <c r="F5578" s="3">
        <v>9</v>
      </c>
      <c r="G5578" s="2">
        <v>109</v>
      </c>
      <c r="H5578" s="3">
        <v>78</v>
      </c>
      <c r="I5578" s="69" t="str">
        <f>VLOOKUP(C5578,СПРАВОЧНИК!B:D,2,0)</f>
        <v>США</v>
      </c>
      <c r="J5578" s="69" t="str">
        <f>VLOOKUP(C5578,СПРАВОЧНИК!B:D,3,0)</f>
        <v>ИНОМАРКИ</v>
      </c>
      <c r="K5578" s="69" t="str">
        <f>VLOOKUP(СВОД2023[[#This Row],[ФО]],СПРАВОЧНИК!H:P,2,0)</f>
        <v>Северо-Кавказский ФО</v>
      </c>
    </row>
    <row r="5579" spans="1:11" x14ac:dyDescent="0.2">
      <c r="A5579" t="s">
        <v>600</v>
      </c>
      <c r="B5579" t="s">
        <v>593</v>
      </c>
      <c r="C5579" s="1" t="s">
        <v>70</v>
      </c>
      <c r="D5579" s="1" t="s">
        <v>2030</v>
      </c>
      <c r="E5579" s="2">
        <v>1</v>
      </c>
      <c r="F5579" s="3"/>
      <c r="G5579" s="2">
        <v>1</v>
      </c>
      <c r="H5579" s="3"/>
      <c r="I5579" s="69" t="str">
        <f>VLOOKUP(C5579,СПРАВОЧНИК!B:D,2,0)</f>
        <v>США</v>
      </c>
      <c r="J5579" s="69" t="str">
        <f>VLOOKUP(C5579,СПРАВОЧНИК!B:D,3,0)</f>
        <v>ИНОМАРКИ</v>
      </c>
      <c r="K5579" s="69" t="str">
        <f>VLOOKUP(СВОД2023[[#This Row],[ФО]],СПРАВОЧНИК!H:P,2,0)</f>
        <v>Северо-Кавказский ФО</v>
      </c>
    </row>
    <row r="5580" spans="1:11" x14ac:dyDescent="0.2">
      <c r="A5580" t="s">
        <v>600</v>
      </c>
      <c r="B5580" t="s">
        <v>593</v>
      </c>
      <c r="C5580" s="1" t="s">
        <v>75</v>
      </c>
      <c r="D5580" s="1" t="s">
        <v>76</v>
      </c>
      <c r="E5580" s="2">
        <v>4</v>
      </c>
      <c r="F5580" s="3">
        <v>1</v>
      </c>
      <c r="G5580" s="2">
        <v>14</v>
      </c>
      <c r="H5580" s="3">
        <v>6</v>
      </c>
      <c r="I5580" s="69" t="str">
        <f>VLOOKUP(C5580,СПРАВОЧНИК!B:D,2,0)</f>
        <v>КИТАЙ</v>
      </c>
      <c r="J5580" s="69" t="str">
        <f>VLOOKUP(C5580,СПРАВОЧНИК!B:D,3,0)</f>
        <v>ИНОМАРКИ</v>
      </c>
      <c r="K5580" s="69" t="str">
        <f>VLOOKUP(СВОД2023[[#This Row],[ФО]],СПРАВОЧНИК!H:P,2,0)</f>
        <v>Северо-Кавказский ФО</v>
      </c>
    </row>
    <row r="5581" spans="1:11" x14ac:dyDescent="0.2">
      <c r="A5581" t="s">
        <v>600</v>
      </c>
      <c r="B5581" t="s">
        <v>593</v>
      </c>
      <c r="C5581" s="1" t="s">
        <v>75</v>
      </c>
      <c r="D5581" s="1" t="s">
        <v>77</v>
      </c>
      <c r="E5581" s="2">
        <v>1</v>
      </c>
      <c r="F5581" s="3"/>
      <c r="G5581" s="2">
        <v>7</v>
      </c>
      <c r="H5581" s="3">
        <v>1</v>
      </c>
      <c r="I5581" s="69" t="str">
        <f>VLOOKUP(C5581,СПРАВОЧНИК!B:D,2,0)</f>
        <v>КИТАЙ</v>
      </c>
      <c r="J5581" s="69" t="str">
        <f>VLOOKUP(C5581,СПРАВОЧНИК!B:D,3,0)</f>
        <v>ИНОМАРКИ</v>
      </c>
      <c r="K5581" s="69" t="str">
        <f>VLOOKUP(СВОД2023[[#This Row],[ФО]],СПРАВОЧНИК!H:P,2,0)</f>
        <v>Северо-Кавказский ФО</v>
      </c>
    </row>
    <row r="5582" spans="1:11" x14ac:dyDescent="0.2">
      <c r="A5582" t="s">
        <v>600</v>
      </c>
      <c r="B5582" t="s">
        <v>593</v>
      </c>
      <c r="C5582" s="1" t="s">
        <v>75</v>
      </c>
      <c r="D5582" s="1" t="s">
        <v>78</v>
      </c>
      <c r="E5582" s="2">
        <v>2</v>
      </c>
      <c r="F5582" s="3"/>
      <c r="G5582" s="2">
        <v>7</v>
      </c>
      <c r="H5582" s="3"/>
      <c r="I5582" s="69" t="str">
        <f>VLOOKUP(C5582,СПРАВОЧНИК!B:D,2,0)</f>
        <v>КИТАЙ</v>
      </c>
      <c r="J5582" s="69" t="str">
        <f>VLOOKUP(C5582,СПРАВОЧНИК!B:D,3,0)</f>
        <v>ИНОМАРКИ</v>
      </c>
      <c r="K5582" s="69" t="str">
        <f>VLOOKUP(СВОД2023[[#This Row],[ФО]],СПРАВОЧНИК!H:P,2,0)</f>
        <v>Северо-Кавказский ФО</v>
      </c>
    </row>
    <row r="5583" spans="1:11" x14ac:dyDescent="0.2">
      <c r="A5583" t="s">
        <v>600</v>
      </c>
      <c r="B5583" t="s">
        <v>593</v>
      </c>
      <c r="C5583" s="1" t="s">
        <v>75</v>
      </c>
      <c r="D5583" s="1" t="s">
        <v>79</v>
      </c>
      <c r="E5583" s="2"/>
      <c r="F5583" s="3"/>
      <c r="G5583" s="2">
        <v>2</v>
      </c>
      <c r="H5583" s="3"/>
      <c r="I5583" s="69" t="str">
        <f>VLOOKUP(C5583,СПРАВОЧНИК!B:D,2,0)</f>
        <v>КИТАЙ</v>
      </c>
      <c r="J5583" s="69" t="str">
        <f>VLOOKUP(C5583,СПРАВОЧНИК!B:D,3,0)</f>
        <v>ИНОМАРКИ</v>
      </c>
      <c r="K5583" s="69" t="str">
        <f>VLOOKUP(СВОД2023[[#This Row],[ФО]],СПРАВОЧНИК!H:P,2,0)</f>
        <v>Северо-Кавказский ФО</v>
      </c>
    </row>
    <row r="5584" spans="1:11" x14ac:dyDescent="0.2">
      <c r="A5584" t="s">
        <v>600</v>
      </c>
      <c r="B5584" t="s">
        <v>593</v>
      </c>
      <c r="C5584" s="1" t="s">
        <v>75</v>
      </c>
      <c r="D5584" s="1" t="s">
        <v>829</v>
      </c>
      <c r="E5584" s="2"/>
      <c r="F5584" s="3"/>
      <c r="G5584" s="2">
        <v>1</v>
      </c>
      <c r="H5584" s="3">
        <v>2</v>
      </c>
      <c r="I5584" s="69" t="str">
        <f>VLOOKUP(C5584,СПРАВОЧНИК!B:D,2,0)</f>
        <v>КИТАЙ</v>
      </c>
      <c r="J5584" s="69" t="str">
        <f>VLOOKUP(C5584,СПРАВОЧНИК!B:D,3,0)</f>
        <v>ИНОМАРКИ</v>
      </c>
      <c r="K5584" s="69" t="str">
        <f>VLOOKUP(СВОД2023[[#This Row],[ФО]],СПРАВОЧНИК!H:P,2,0)</f>
        <v>Северо-Кавказский ФО</v>
      </c>
    </row>
    <row r="5585" spans="1:11" x14ac:dyDescent="0.2">
      <c r="A5585" t="s">
        <v>600</v>
      </c>
      <c r="B5585" t="s">
        <v>593</v>
      </c>
      <c r="C5585" s="1" t="s">
        <v>75</v>
      </c>
      <c r="D5585" s="1" t="s">
        <v>81</v>
      </c>
      <c r="E5585" s="2">
        <v>1</v>
      </c>
      <c r="F5585" s="3"/>
      <c r="G5585" s="2">
        <v>1</v>
      </c>
      <c r="H5585" s="3"/>
      <c r="I5585" s="69" t="str">
        <f>VLOOKUP(C5585,СПРАВОЧНИК!B:D,2,0)</f>
        <v>КИТАЙ</v>
      </c>
      <c r="J5585" s="69" t="str">
        <f>VLOOKUP(C5585,СПРАВОЧНИК!B:D,3,0)</f>
        <v>ИНОМАРКИ</v>
      </c>
      <c r="K5585" s="69" t="str">
        <f>VLOOKUP(СВОД2023[[#This Row],[ФО]],СПРАВОЧНИК!H:P,2,0)</f>
        <v>Северо-Кавказский ФО</v>
      </c>
    </row>
    <row r="5586" spans="1:11" x14ac:dyDescent="0.2">
      <c r="A5586" t="s">
        <v>600</v>
      </c>
      <c r="B5586" t="s">
        <v>593</v>
      </c>
      <c r="C5586" s="1" t="s">
        <v>75</v>
      </c>
      <c r="D5586" s="1" t="s">
        <v>82</v>
      </c>
      <c r="E5586" s="2"/>
      <c r="F5586" s="3"/>
      <c r="G5586" s="2">
        <v>5</v>
      </c>
      <c r="H5586" s="3"/>
      <c r="I5586" s="69" t="str">
        <f>VLOOKUP(C5586,СПРАВОЧНИК!B:D,2,0)</f>
        <v>КИТАЙ</v>
      </c>
      <c r="J5586" s="69" t="str">
        <f>VLOOKUP(C5586,СПРАВОЧНИК!B:D,3,0)</f>
        <v>ИНОМАРКИ</v>
      </c>
      <c r="K5586" s="69" t="str">
        <f>VLOOKUP(СВОД2023[[#This Row],[ФО]],СПРАВОЧНИК!H:P,2,0)</f>
        <v>Северо-Кавказский ФО</v>
      </c>
    </row>
    <row r="5587" spans="1:11" x14ac:dyDescent="0.2">
      <c r="A5587" t="s">
        <v>600</v>
      </c>
      <c r="B5587" t="s">
        <v>593</v>
      </c>
      <c r="C5587" s="1" t="s">
        <v>75</v>
      </c>
      <c r="D5587" s="1" t="s">
        <v>2499</v>
      </c>
      <c r="E5587" s="2"/>
      <c r="F5587" s="3"/>
      <c r="G5587" s="2">
        <v>1</v>
      </c>
      <c r="H5587" s="3"/>
      <c r="I5587" s="69" t="str">
        <f>VLOOKUP(C5587,СПРАВОЧНИК!B:D,2,0)</f>
        <v>КИТАЙ</v>
      </c>
      <c r="J5587" s="69" t="str">
        <f>VLOOKUP(C5587,СПРАВОЧНИК!B:D,3,0)</f>
        <v>ИНОМАРКИ</v>
      </c>
      <c r="K5587" s="69" t="str">
        <f>VLOOKUP(СВОД2023[[#This Row],[ФО]],СПРАВОЧНИК!H:P,2,0)</f>
        <v>Северо-Кавказский ФО</v>
      </c>
    </row>
    <row r="5588" spans="1:11" x14ac:dyDescent="0.2">
      <c r="A5588" t="s">
        <v>600</v>
      </c>
      <c r="B5588" t="s">
        <v>593</v>
      </c>
      <c r="C5588" s="1" t="s">
        <v>83</v>
      </c>
      <c r="D5588" s="1" t="s">
        <v>84</v>
      </c>
      <c r="E5588" s="2">
        <v>22</v>
      </c>
      <c r="F5588" s="3">
        <v>31</v>
      </c>
      <c r="G5588" s="2">
        <v>99</v>
      </c>
      <c r="H5588" s="3">
        <v>100</v>
      </c>
      <c r="I5588" s="69" t="str">
        <f>VLOOKUP(C5588,СПРАВОЧНИК!B:D,2,0)</f>
        <v>КИТАЙ</v>
      </c>
      <c r="J5588" s="69" t="str">
        <f>VLOOKUP(C5588,СПРАВОЧНИК!B:D,3,0)</f>
        <v>ИНОМАРКИ</v>
      </c>
      <c r="K5588" s="69" t="str">
        <f>VLOOKUP(СВОД2023[[#This Row],[ФО]],СПРАВОЧНИК!H:P,2,0)</f>
        <v>Северо-Кавказский ФО</v>
      </c>
    </row>
    <row r="5589" spans="1:11" x14ac:dyDescent="0.2">
      <c r="A5589" t="s">
        <v>600</v>
      </c>
      <c r="B5589" t="s">
        <v>593</v>
      </c>
      <c r="C5589" s="1" t="s">
        <v>83</v>
      </c>
      <c r="D5589" s="1" t="s">
        <v>1335</v>
      </c>
      <c r="E5589" s="2">
        <v>1</v>
      </c>
      <c r="F5589" s="3"/>
      <c r="G5589" s="2">
        <v>4</v>
      </c>
      <c r="H5589" s="3">
        <v>1</v>
      </c>
      <c r="I5589" s="69" t="str">
        <f>VLOOKUP(C5589,СПРАВОЧНИК!B:D,2,0)</f>
        <v>КИТАЙ</v>
      </c>
      <c r="J5589" s="69" t="str">
        <f>VLOOKUP(C5589,СПРАВОЧНИК!B:D,3,0)</f>
        <v>ИНОМАРКИ</v>
      </c>
      <c r="K5589" s="69" t="str">
        <f>VLOOKUP(СВОД2023[[#This Row],[ФО]],СПРАВОЧНИК!H:P,2,0)</f>
        <v>Северо-Кавказский ФО</v>
      </c>
    </row>
    <row r="5590" spans="1:11" x14ac:dyDescent="0.2">
      <c r="A5590" t="s">
        <v>600</v>
      </c>
      <c r="B5590" t="s">
        <v>593</v>
      </c>
      <c r="C5590" s="1" t="s">
        <v>83</v>
      </c>
      <c r="D5590" s="1" t="s">
        <v>85</v>
      </c>
      <c r="E5590" s="2">
        <v>3</v>
      </c>
      <c r="F5590" s="3">
        <v>1</v>
      </c>
      <c r="G5590" s="2">
        <v>18</v>
      </c>
      <c r="H5590" s="3">
        <v>17</v>
      </c>
      <c r="I5590" s="69" t="str">
        <f>VLOOKUP(C5590,СПРАВОЧНИК!B:D,2,0)</f>
        <v>КИТАЙ</v>
      </c>
      <c r="J5590" s="69" t="str">
        <f>VLOOKUP(C5590,СПРАВОЧНИК!B:D,3,0)</f>
        <v>ИНОМАРКИ</v>
      </c>
      <c r="K5590" s="69" t="str">
        <f>VLOOKUP(СВОД2023[[#This Row],[ФО]],СПРАВОЧНИК!H:P,2,0)</f>
        <v>Северо-Кавказский ФО</v>
      </c>
    </row>
    <row r="5591" spans="1:11" x14ac:dyDescent="0.2">
      <c r="A5591" t="s">
        <v>600</v>
      </c>
      <c r="B5591" t="s">
        <v>593</v>
      </c>
      <c r="C5591" s="1" t="s">
        <v>83</v>
      </c>
      <c r="D5591" s="1" t="s">
        <v>2034</v>
      </c>
      <c r="E5591" s="2"/>
      <c r="F5591" s="3"/>
      <c r="G5591" s="2">
        <v>1</v>
      </c>
      <c r="H5591" s="3">
        <v>2</v>
      </c>
      <c r="I5591" s="69" t="str">
        <f>VLOOKUP(C5591,СПРАВОЧНИК!B:D,2,0)</f>
        <v>КИТАЙ</v>
      </c>
      <c r="J5591" s="69" t="str">
        <f>VLOOKUP(C5591,СПРАВОЧНИК!B:D,3,0)</f>
        <v>ИНОМАРКИ</v>
      </c>
      <c r="K5591" s="69" t="str">
        <f>VLOOKUP(СВОД2023[[#This Row],[ФО]],СПРАВОЧНИК!H:P,2,0)</f>
        <v>Северо-Кавказский ФО</v>
      </c>
    </row>
    <row r="5592" spans="1:11" x14ac:dyDescent="0.2">
      <c r="A5592" t="s">
        <v>600</v>
      </c>
      <c r="B5592" t="s">
        <v>593</v>
      </c>
      <c r="C5592" s="1" t="s">
        <v>83</v>
      </c>
      <c r="D5592" s="1" t="s">
        <v>1336</v>
      </c>
      <c r="E5592" s="2">
        <v>10</v>
      </c>
      <c r="F5592" s="3">
        <v>8</v>
      </c>
      <c r="G5592" s="2">
        <v>61</v>
      </c>
      <c r="H5592" s="3">
        <v>57</v>
      </c>
      <c r="I5592" s="69" t="str">
        <f>VLOOKUP(C5592,СПРАВОЧНИК!B:D,2,0)</f>
        <v>КИТАЙ</v>
      </c>
      <c r="J5592" s="69" t="str">
        <f>VLOOKUP(C5592,СПРАВОЧНИК!B:D,3,0)</f>
        <v>ИНОМАРКИ</v>
      </c>
      <c r="K5592" s="69" t="str">
        <f>VLOOKUP(СВОД2023[[#This Row],[ФО]],СПРАВОЧНИК!H:P,2,0)</f>
        <v>Северо-Кавказский ФО</v>
      </c>
    </row>
    <row r="5593" spans="1:11" x14ac:dyDescent="0.2">
      <c r="A5593" t="s">
        <v>600</v>
      </c>
      <c r="B5593" t="s">
        <v>593</v>
      </c>
      <c r="C5593" s="1" t="s">
        <v>83</v>
      </c>
      <c r="D5593" s="1" t="s">
        <v>87</v>
      </c>
      <c r="E5593" s="2"/>
      <c r="F5593" s="3"/>
      <c r="G5593" s="2"/>
      <c r="H5593" s="3">
        <v>3</v>
      </c>
      <c r="I5593" s="69" t="str">
        <f>VLOOKUP(C5593,СПРАВОЧНИК!B:D,2,0)</f>
        <v>КИТАЙ</v>
      </c>
      <c r="J5593" s="69" t="str">
        <f>VLOOKUP(C5593,СПРАВОЧНИК!B:D,3,0)</f>
        <v>ИНОМАРКИ</v>
      </c>
      <c r="K5593" s="69" t="str">
        <f>VLOOKUP(СВОД2023[[#This Row],[ФО]],СПРАВОЧНИК!H:P,2,0)</f>
        <v>Северо-Кавказский ФО</v>
      </c>
    </row>
    <row r="5594" spans="1:11" x14ac:dyDescent="0.2">
      <c r="A5594" t="s">
        <v>600</v>
      </c>
      <c r="B5594" t="s">
        <v>593</v>
      </c>
      <c r="C5594" s="1" t="s">
        <v>83</v>
      </c>
      <c r="D5594" s="1" t="s">
        <v>1337</v>
      </c>
      <c r="E5594" s="2">
        <v>8</v>
      </c>
      <c r="F5594" s="3">
        <v>9</v>
      </c>
      <c r="G5594" s="2">
        <v>56</v>
      </c>
      <c r="H5594" s="3">
        <v>66</v>
      </c>
      <c r="I5594" s="69" t="str">
        <f>VLOOKUP(C5594,СПРАВОЧНИК!B:D,2,0)</f>
        <v>КИТАЙ</v>
      </c>
      <c r="J5594" s="69" t="str">
        <f>VLOOKUP(C5594,СПРАВОЧНИК!B:D,3,0)</f>
        <v>ИНОМАРКИ</v>
      </c>
      <c r="K5594" s="69" t="str">
        <f>VLOOKUP(СВОД2023[[#This Row],[ФО]],СПРАВОЧНИК!H:P,2,0)</f>
        <v>Северо-Кавказский ФО</v>
      </c>
    </row>
    <row r="5595" spans="1:11" x14ac:dyDescent="0.2">
      <c r="A5595" t="s">
        <v>600</v>
      </c>
      <c r="B5595" t="s">
        <v>593</v>
      </c>
      <c r="C5595" s="1" t="s">
        <v>83</v>
      </c>
      <c r="D5595" s="1" t="s">
        <v>1338</v>
      </c>
      <c r="E5595" s="2">
        <v>3</v>
      </c>
      <c r="F5595" s="3">
        <v>3</v>
      </c>
      <c r="G5595" s="2">
        <v>26</v>
      </c>
      <c r="H5595" s="3">
        <v>17</v>
      </c>
      <c r="I5595" s="69" t="str">
        <f>VLOOKUP(C5595,СПРАВОЧНИК!B:D,2,0)</f>
        <v>КИТАЙ</v>
      </c>
      <c r="J5595" s="69" t="str">
        <f>VLOOKUP(C5595,СПРАВОЧНИК!B:D,3,0)</f>
        <v>ИНОМАРКИ</v>
      </c>
      <c r="K5595" s="69" t="str">
        <f>VLOOKUP(СВОД2023[[#This Row],[ФО]],СПРАВОЧНИК!H:P,2,0)</f>
        <v>Северо-Кавказский ФО</v>
      </c>
    </row>
    <row r="5596" spans="1:11" x14ac:dyDescent="0.2">
      <c r="A5596" t="s">
        <v>600</v>
      </c>
      <c r="B5596" t="s">
        <v>593</v>
      </c>
      <c r="C5596" s="1" t="s">
        <v>83</v>
      </c>
      <c r="D5596" s="1" t="s">
        <v>89</v>
      </c>
      <c r="E5596" s="2">
        <v>2</v>
      </c>
      <c r="F5596" s="3"/>
      <c r="G5596" s="2">
        <v>8</v>
      </c>
      <c r="H5596" s="3"/>
      <c r="I5596" s="69" t="str">
        <f>VLOOKUP(C5596,СПРАВОЧНИК!B:D,2,0)</f>
        <v>КИТАЙ</v>
      </c>
      <c r="J5596" s="69" t="str">
        <f>VLOOKUP(C5596,СПРАВОЧНИК!B:D,3,0)</f>
        <v>ИНОМАРКИ</v>
      </c>
      <c r="K5596" s="69" t="str">
        <f>VLOOKUP(СВОД2023[[#This Row],[ФО]],СПРАВОЧНИК!H:P,2,0)</f>
        <v>Северо-Кавказский ФО</v>
      </c>
    </row>
    <row r="5597" spans="1:11" x14ac:dyDescent="0.2">
      <c r="A5597" t="s">
        <v>600</v>
      </c>
      <c r="B5597" t="s">
        <v>593</v>
      </c>
      <c r="C5597" s="1" t="s">
        <v>83</v>
      </c>
      <c r="D5597" s="1" t="s">
        <v>2035</v>
      </c>
      <c r="E5597" s="2">
        <v>3</v>
      </c>
      <c r="F5597" s="3">
        <v>4</v>
      </c>
      <c r="G5597" s="2">
        <v>40</v>
      </c>
      <c r="H5597" s="3">
        <v>41</v>
      </c>
      <c r="I5597" s="69" t="str">
        <f>VLOOKUP(C5597,СПРАВОЧНИК!B:D,2,0)</f>
        <v>КИТАЙ</v>
      </c>
      <c r="J5597" s="69" t="str">
        <f>VLOOKUP(C5597,СПРАВОЧНИК!B:D,3,0)</f>
        <v>ИНОМАРКИ</v>
      </c>
      <c r="K5597" s="69" t="str">
        <f>VLOOKUP(СВОД2023[[#This Row],[ФО]],СПРАВОЧНИК!H:P,2,0)</f>
        <v>Северо-Кавказский ФО</v>
      </c>
    </row>
    <row r="5598" spans="1:11" x14ac:dyDescent="0.2">
      <c r="A5598" t="s">
        <v>600</v>
      </c>
      <c r="B5598" t="s">
        <v>593</v>
      </c>
      <c r="C5598" s="1" t="s">
        <v>83</v>
      </c>
      <c r="D5598" s="1" t="s">
        <v>2036</v>
      </c>
      <c r="E5598" s="2">
        <v>1</v>
      </c>
      <c r="F5598" s="3"/>
      <c r="G5598" s="2">
        <v>3</v>
      </c>
      <c r="H5598" s="3">
        <v>1</v>
      </c>
      <c r="I5598" s="69" t="str">
        <f>VLOOKUP(C5598,СПРАВОЧНИК!B:D,2,0)</f>
        <v>КИТАЙ</v>
      </c>
      <c r="J5598" s="69" t="str">
        <f>VLOOKUP(C5598,СПРАВОЧНИК!B:D,3,0)</f>
        <v>ИНОМАРКИ</v>
      </c>
      <c r="K5598" s="69" t="str">
        <f>VLOOKUP(СВОД2023[[#This Row],[ФО]],СПРАВОЧНИК!H:P,2,0)</f>
        <v>Северо-Кавказский ФО</v>
      </c>
    </row>
    <row r="5599" spans="1:11" x14ac:dyDescent="0.2">
      <c r="A5599" t="s">
        <v>600</v>
      </c>
      <c r="B5599" t="s">
        <v>593</v>
      </c>
      <c r="C5599" s="1" t="s">
        <v>83</v>
      </c>
      <c r="D5599" s="1" t="s">
        <v>1339</v>
      </c>
      <c r="E5599" s="2"/>
      <c r="F5599" s="3">
        <v>1</v>
      </c>
      <c r="G5599" s="2">
        <v>7</v>
      </c>
      <c r="H5599" s="3">
        <v>3</v>
      </c>
      <c r="I5599" s="69" t="str">
        <f>VLOOKUP(C5599,СПРАВОЧНИК!B:D,2,0)</f>
        <v>КИТАЙ</v>
      </c>
      <c r="J5599" s="69" t="str">
        <f>VLOOKUP(C5599,СПРАВОЧНИК!B:D,3,0)</f>
        <v>ИНОМАРКИ</v>
      </c>
      <c r="K5599" s="69" t="str">
        <f>VLOOKUP(СВОД2023[[#This Row],[ФО]],СПРАВОЧНИК!H:P,2,0)</f>
        <v>Северо-Кавказский ФО</v>
      </c>
    </row>
    <row r="5600" spans="1:11" x14ac:dyDescent="0.2">
      <c r="A5600" t="s">
        <v>600</v>
      </c>
      <c r="B5600" t="s">
        <v>593</v>
      </c>
      <c r="C5600" s="1" t="s">
        <v>83</v>
      </c>
      <c r="D5600" s="1" t="s">
        <v>91</v>
      </c>
      <c r="E5600" s="2">
        <v>14</v>
      </c>
      <c r="F5600" s="3">
        <v>3</v>
      </c>
      <c r="G5600" s="2">
        <v>51</v>
      </c>
      <c r="H5600" s="3">
        <v>24</v>
      </c>
      <c r="I5600" s="69" t="str">
        <f>VLOOKUP(C5600,СПРАВОЧНИК!B:D,2,0)</f>
        <v>КИТАЙ</v>
      </c>
      <c r="J5600" s="69" t="str">
        <f>VLOOKUP(C5600,СПРАВОЧНИК!B:D,3,0)</f>
        <v>ИНОМАРКИ</v>
      </c>
      <c r="K5600" s="69" t="str">
        <f>VLOOKUP(СВОД2023[[#This Row],[ФО]],СПРАВОЧНИК!H:P,2,0)</f>
        <v>Северо-Кавказский ФО</v>
      </c>
    </row>
    <row r="5601" spans="1:11" x14ac:dyDescent="0.2">
      <c r="A5601" t="s">
        <v>600</v>
      </c>
      <c r="B5601" t="s">
        <v>593</v>
      </c>
      <c r="C5601" s="1" t="s">
        <v>83</v>
      </c>
      <c r="D5601" s="1" t="s">
        <v>92</v>
      </c>
      <c r="E5601" s="2">
        <v>2</v>
      </c>
      <c r="F5601" s="3"/>
      <c r="G5601" s="2">
        <v>6</v>
      </c>
      <c r="H5601" s="3"/>
      <c r="I5601" s="69" t="str">
        <f>VLOOKUP(C5601,СПРАВОЧНИК!B:D,2,0)</f>
        <v>КИТАЙ</v>
      </c>
      <c r="J5601" s="69" t="str">
        <f>VLOOKUP(C5601,СПРАВОЧНИК!B:D,3,0)</f>
        <v>ИНОМАРКИ</v>
      </c>
      <c r="K5601" s="69" t="str">
        <f>VLOOKUP(СВОД2023[[#This Row],[ФО]],СПРАВОЧНИК!H:P,2,0)</f>
        <v>Северо-Кавказский ФО</v>
      </c>
    </row>
    <row r="5602" spans="1:11" x14ac:dyDescent="0.2">
      <c r="A5602" t="s">
        <v>600</v>
      </c>
      <c r="B5602" t="s">
        <v>593</v>
      </c>
      <c r="C5602" s="1" t="s">
        <v>83</v>
      </c>
      <c r="D5602" s="1" t="s">
        <v>2037</v>
      </c>
      <c r="E5602" s="2"/>
      <c r="F5602" s="3"/>
      <c r="G5602" s="2">
        <v>1</v>
      </c>
      <c r="H5602" s="3"/>
      <c r="I5602" s="69" t="str">
        <f>VLOOKUP(C5602,СПРАВОЧНИК!B:D,2,0)</f>
        <v>КИТАЙ</v>
      </c>
      <c r="J5602" s="69" t="str">
        <f>VLOOKUP(C5602,СПРАВОЧНИК!B:D,3,0)</f>
        <v>ИНОМАРКИ</v>
      </c>
      <c r="K5602" s="69" t="str">
        <f>VLOOKUP(СВОД2023[[#This Row],[ФО]],СПРАВОЧНИК!H:P,2,0)</f>
        <v>Северо-Кавказский ФО</v>
      </c>
    </row>
    <row r="5603" spans="1:11" x14ac:dyDescent="0.2">
      <c r="A5603" t="s">
        <v>600</v>
      </c>
      <c r="B5603" t="s">
        <v>593</v>
      </c>
      <c r="C5603" s="1" t="s">
        <v>83</v>
      </c>
      <c r="D5603" s="1" t="s">
        <v>93</v>
      </c>
      <c r="E5603" s="2">
        <v>1</v>
      </c>
      <c r="F5603" s="3">
        <v>1</v>
      </c>
      <c r="G5603" s="2">
        <v>6</v>
      </c>
      <c r="H5603" s="3">
        <v>2</v>
      </c>
      <c r="I5603" s="69" t="str">
        <f>VLOOKUP(C5603,СПРАВОЧНИК!B:D,2,0)</f>
        <v>КИТАЙ</v>
      </c>
      <c r="J5603" s="69" t="str">
        <f>VLOOKUP(C5603,СПРАВОЧНИК!B:D,3,0)</f>
        <v>ИНОМАРКИ</v>
      </c>
      <c r="K5603" s="69" t="str">
        <f>VLOOKUP(СВОД2023[[#This Row],[ФО]],СПРАВОЧНИК!H:P,2,0)</f>
        <v>Северо-Кавказский ФО</v>
      </c>
    </row>
    <row r="5604" spans="1:11" x14ac:dyDescent="0.2">
      <c r="A5604" t="s">
        <v>600</v>
      </c>
      <c r="B5604" t="s">
        <v>593</v>
      </c>
      <c r="C5604" s="1" t="s">
        <v>83</v>
      </c>
      <c r="D5604" s="1" t="s">
        <v>94</v>
      </c>
      <c r="E5604" s="2">
        <v>24</v>
      </c>
      <c r="F5604" s="3">
        <v>5</v>
      </c>
      <c r="G5604" s="2">
        <v>93</v>
      </c>
      <c r="H5604" s="3">
        <v>23</v>
      </c>
      <c r="I5604" s="69" t="str">
        <f>VLOOKUP(C5604,СПРАВОЧНИК!B:D,2,0)</f>
        <v>КИТАЙ</v>
      </c>
      <c r="J5604" s="69" t="str">
        <f>VLOOKUP(C5604,СПРАВОЧНИК!B:D,3,0)</f>
        <v>ИНОМАРКИ</v>
      </c>
      <c r="K5604" s="69" t="str">
        <f>VLOOKUP(СВОД2023[[#This Row],[ФО]],СПРАВОЧНИК!H:P,2,0)</f>
        <v>Северо-Кавказский ФО</v>
      </c>
    </row>
    <row r="5605" spans="1:11" x14ac:dyDescent="0.2">
      <c r="A5605" t="s">
        <v>600</v>
      </c>
      <c r="B5605" t="s">
        <v>593</v>
      </c>
      <c r="C5605" s="1" t="s">
        <v>83</v>
      </c>
      <c r="D5605" s="1" t="s">
        <v>95</v>
      </c>
      <c r="E5605" s="2">
        <v>4</v>
      </c>
      <c r="F5605" s="3">
        <v>1</v>
      </c>
      <c r="G5605" s="2">
        <v>20</v>
      </c>
      <c r="H5605" s="3">
        <v>4</v>
      </c>
      <c r="I5605" s="69" t="str">
        <f>VLOOKUP(C5605,СПРАВОЧНИК!B:D,2,0)</f>
        <v>КИТАЙ</v>
      </c>
      <c r="J5605" s="69" t="str">
        <f>VLOOKUP(C5605,СПРАВОЧНИК!B:D,3,0)</f>
        <v>ИНОМАРКИ</v>
      </c>
      <c r="K5605" s="69" t="str">
        <f>VLOOKUP(СВОД2023[[#This Row],[ФО]],СПРАВОЧНИК!H:P,2,0)</f>
        <v>Северо-Кавказский ФО</v>
      </c>
    </row>
    <row r="5606" spans="1:11" x14ac:dyDescent="0.2">
      <c r="A5606" t="s">
        <v>600</v>
      </c>
      <c r="B5606" t="s">
        <v>593</v>
      </c>
      <c r="C5606" s="1" t="s">
        <v>83</v>
      </c>
      <c r="D5606" s="1" t="s">
        <v>96</v>
      </c>
      <c r="E5606" s="2">
        <v>13</v>
      </c>
      <c r="F5606" s="3">
        <v>6</v>
      </c>
      <c r="G5606" s="2">
        <v>54</v>
      </c>
      <c r="H5606" s="3">
        <v>33</v>
      </c>
      <c r="I5606" s="69" t="str">
        <f>VLOOKUP(C5606,СПРАВОЧНИК!B:D,2,0)</f>
        <v>КИТАЙ</v>
      </c>
      <c r="J5606" s="69" t="str">
        <f>VLOOKUP(C5606,СПРАВОЧНИК!B:D,3,0)</f>
        <v>ИНОМАРКИ</v>
      </c>
      <c r="K5606" s="69" t="str">
        <f>VLOOKUP(СВОД2023[[#This Row],[ФО]],СПРАВОЧНИК!H:P,2,0)</f>
        <v>Северо-Кавказский ФО</v>
      </c>
    </row>
    <row r="5607" spans="1:11" x14ac:dyDescent="0.2">
      <c r="A5607" t="s">
        <v>600</v>
      </c>
      <c r="B5607" t="s">
        <v>593</v>
      </c>
      <c r="C5607" s="1" t="s">
        <v>83</v>
      </c>
      <c r="D5607" s="1" t="s">
        <v>97</v>
      </c>
      <c r="E5607" s="2">
        <v>2</v>
      </c>
      <c r="F5607" s="3"/>
      <c r="G5607" s="2">
        <v>8</v>
      </c>
      <c r="H5607" s="3"/>
      <c r="I5607" s="69" t="str">
        <f>VLOOKUP(C5607,СПРАВОЧНИК!B:D,2,0)</f>
        <v>КИТАЙ</v>
      </c>
      <c r="J5607" s="69" t="str">
        <f>VLOOKUP(C5607,СПРАВОЧНИК!B:D,3,0)</f>
        <v>ИНОМАРКИ</v>
      </c>
      <c r="K5607" s="69" t="str">
        <f>VLOOKUP(СВОД2023[[#This Row],[ФО]],СПРАВОЧНИК!H:P,2,0)</f>
        <v>Северо-Кавказский ФО</v>
      </c>
    </row>
    <row r="5608" spans="1:11" x14ac:dyDescent="0.2">
      <c r="A5608" t="s">
        <v>600</v>
      </c>
      <c r="B5608" t="s">
        <v>593</v>
      </c>
      <c r="C5608" s="1" t="s">
        <v>83</v>
      </c>
      <c r="D5608" s="1" t="s">
        <v>2500</v>
      </c>
      <c r="E5608" s="2"/>
      <c r="F5608" s="3"/>
      <c r="G5608" s="2"/>
      <c r="H5608" s="3">
        <v>1</v>
      </c>
      <c r="I5608" s="69" t="str">
        <f>VLOOKUP(C5608,СПРАВОЧНИК!B:D,2,0)</f>
        <v>КИТАЙ</v>
      </c>
      <c r="J5608" s="69" t="str">
        <f>VLOOKUP(C5608,СПРАВОЧНИК!B:D,3,0)</f>
        <v>ИНОМАРКИ</v>
      </c>
      <c r="K5608" s="69" t="str">
        <f>VLOOKUP(СВОД2023[[#This Row],[ФО]],СПРАВОЧНИК!H:P,2,0)</f>
        <v>Северо-Кавказский ФО</v>
      </c>
    </row>
    <row r="5609" spans="1:11" x14ac:dyDescent="0.2">
      <c r="A5609" t="s">
        <v>600</v>
      </c>
      <c r="B5609" t="s">
        <v>593</v>
      </c>
      <c r="C5609" s="1" t="s">
        <v>83</v>
      </c>
      <c r="D5609" s="1" t="s">
        <v>2039</v>
      </c>
      <c r="E5609" s="2">
        <v>2</v>
      </c>
      <c r="F5609" s="3"/>
      <c r="G5609" s="2">
        <v>6</v>
      </c>
      <c r="H5609" s="3">
        <v>4</v>
      </c>
      <c r="I5609" s="69" t="str">
        <f>VLOOKUP(C5609,СПРАВОЧНИК!B:D,2,0)</f>
        <v>КИТАЙ</v>
      </c>
      <c r="J5609" s="69" t="str">
        <f>VLOOKUP(C5609,СПРАВОЧНИК!B:D,3,0)</f>
        <v>ИНОМАРКИ</v>
      </c>
      <c r="K5609" s="69" t="str">
        <f>VLOOKUP(СВОД2023[[#This Row],[ФО]],СПРАВОЧНИК!H:P,2,0)</f>
        <v>Северо-Кавказский ФО</v>
      </c>
    </row>
    <row r="5610" spans="1:11" x14ac:dyDescent="0.2">
      <c r="A5610" t="s">
        <v>600</v>
      </c>
      <c r="B5610" t="s">
        <v>593</v>
      </c>
      <c r="C5610" s="1" t="s">
        <v>83</v>
      </c>
      <c r="D5610" s="1" t="s">
        <v>2040</v>
      </c>
      <c r="E5610" s="2"/>
      <c r="F5610" s="3"/>
      <c r="G5610" s="2"/>
      <c r="H5610" s="3">
        <v>2</v>
      </c>
      <c r="I5610" s="69" t="str">
        <f>VLOOKUP(C5610,СПРАВОЧНИК!B:D,2,0)</f>
        <v>КИТАЙ</v>
      </c>
      <c r="J5610" s="69" t="str">
        <f>VLOOKUP(C5610,СПРАВОЧНИК!B:D,3,0)</f>
        <v>ИНОМАРКИ</v>
      </c>
      <c r="K5610" s="69" t="str">
        <f>VLOOKUP(СВОД2023[[#This Row],[ФО]],СПРАВОЧНИК!H:P,2,0)</f>
        <v>Северо-Кавказский ФО</v>
      </c>
    </row>
    <row r="5611" spans="1:11" x14ac:dyDescent="0.2">
      <c r="A5611" t="s">
        <v>600</v>
      </c>
      <c r="B5611" t="s">
        <v>593</v>
      </c>
      <c r="C5611" s="1" t="s">
        <v>83</v>
      </c>
      <c r="D5611" s="1" t="s">
        <v>2041</v>
      </c>
      <c r="E5611" s="2">
        <v>2</v>
      </c>
      <c r="F5611" s="3">
        <v>2</v>
      </c>
      <c r="G5611" s="2">
        <v>15</v>
      </c>
      <c r="H5611" s="3">
        <v>13</v>
      </c>
      <c r="I5611" s="69" t="str">
        <f>VLOOKUP(C5611,СПРАВОЧНИК!B:D,2,0)</f>
        <v>КИТАЙ</v>
      </c>
      <c r="J5611" s="69" t="str">
        <f>VLOOKUP(C5611,СПРАВОЧНИК!B:D,3,0)</f>
        <v>ИНОМАРКИ</v>
      </c>
      <c r="K5611" s="69" t="str">
        <f>VLOOKUP(СВОД2023[[#This Row],[ФО]],СПРАВОЧНИК!H:P,2,0)</f>
        <v>Северо-Кавказский ФО</v>
      </c>
    </row>
    <row r="5612" spans="1:11" x14ac:dyDescent="0.2">
      <c r="A5612" t="s">
        <v>600</v>
      </c>
      <c r="B5612" t="s">
        <v>593</v>
      </c>
      <c r="C5612" s="1" t="s">
        <v>83</v>
      </c>
      <c r="D5612" s="1" t="s">
        <v>1340</v>
      </c>
      <c r="E5612" s="2">
        <v>2</v>
      </c>
      <c r="F5612" s="3">
        <v>4</v>
      </c>
      <c r="G5612" s="2">
        <v>23</v>
      </c>
      <c r="H5612" s="3">
        <v>19</v>
      </c>
      <c r="I5612" s="69" t="str">
        <f>VLOOKUP(C5612,СПРАВОЧНИК!B:D,2,0)</f>
        <v>КИТАЙ</v>
      </c>
      <c r="J5612" s="69" t="str">
        <f>VLOOKUP(C5612,СПРАВОЧНИК!B:D,3,0)</f>
        <v>ИНОМАРКИ</v>
      </c>
      <c r="K5612" s="69" t="str">
        <f>VLOOKUP(СВОД2023[[#This Row],[ФО]],СПРАВОЧНИК!H:P,2,0)</f>
        <v>Северо-Кавказский ФО</v>
      </c>
    </row>
    <row r="5613" spans="1:11" x14ac:dyDescent="0.2">
      <c r="A5613" t="s">
        <v>600</v>
      </c>
      <c r="B5613" t="s">
        <v>593</v>
      </c>
      <c r="C5613" s="1" t="s">
        <v>83</v>
      </c>
      <c r="D5613" s="1" t="s">
        <v>98</v>
      </c>
      <c r="E5613" s="2">
        <v>37</v>
      </c>
      <c r="F5613" s="3">
        <v>27</v>
      </c>
      <c r="G5613" s="2">
        <v>136</v>
      </c>
      <c r="H5613" s="3">
        <v>128</v>
      </c>
      <c r="I5613" s="69" t="str">
        <f>VLOOKUP(C5613,СПРАВОЧНИК!B:D,2,0)</f>
        <v>КИТАЙ</v>
      </c>
      <c r="J5613" s="69" t="str">
        <f>VLOOKUP(C5613,СПРАВОЧНИК!B:D,3,0)</f>
        <v>ИНОМАРКИ</v>
      </c>
      <c r="K5613" s="69" t="str">
        <f>VLOOKUP(СВОД2023[[#This Row],[ФО]],СПРАВОЧНИК!H:P,2,0)</f>
        <v>Северо-Кавказский ФО</v>
      </c>
    </row>
    <row r="5614" spans="1:11" x14ac:dyDescent="0.2">
      <c r="A5614" t="s">
        <v>600</v>
      </c>
      <c r="B5614" t="s">
        <v>593</v>
      </c>
      <c r="C5614" s="1" t="s">
        <v>99</v>
      </c>
      <c r="D5614" s="1" t="s">
        <v>2042</v>
      </c>
      <c r="E5614" s="2"/>
      <c r="F5614" s="3"/>
      <c r="G5614" s="2">
        <v>2</v>
      </c>
      <c r="H5614" s="3"/>
      <c r="I5614" s="69" t="str">
        <f>VLOOKUP(C5614,СПРАВОЧНИК!B:D,2,0)</f>
        <v>США</v>
      </c>
      <c r="J5614" s="69" t="str">
        <f>VLOOKUP(C5614,СПРАВОЧНИК!B:D,3,0)</f>
        <v>ИНОМАРКИ</v>
      </c>
      <c r="K5614" s="69" t="str">
        <f>VLOOKUP(СВОД2023[[#This Row],[ФО]],СПРАВОЧНИК!H:P,2,0)</f>
        <v>Северо-Кавказский ФО</v>
      </c>
    </row>
    <row r="5615" spans="1:11" x14ac:dyDescent="0.2">
      <c r="A5615" t="s">
        <v>600</v>
      </c>
      <c r="B5615" t="s">
        <v>593</v>
      </c>
      <c r="C5615" s="1" t="s">
        <v>99</v>
      </c>
      <c r="D5615" s="1" t="s">
        <v>100</v>
      </c>
      <c r="E5615" s="2">
        <v>1</v>
      </c>
      <c r="F5615" s="3">
        <v>1</v>
      </c>
      <c r="G5615" s="2">
        <v>9</v>
      </c>
      <c r="H5615" s="3">
        <v>11</v>
      </c>
      <c r="I5615" s="69" t="str">
        <f>VLOOKUP(C5615,СПРАВОЧНИК!B:D,2,0)</f>
        <v>США</v>
      </c>
      <c r="J5615" s="69" t="str">
        <f>VLOOKUP(C5615,СПРАВОЧНИК!B:D,3,0)</f>
        <v>ИНОМАРКИ</v>
      </c>
      <c r="K5615" s="69" t="str">
        <f>VLOOKUP(СВОД2023[[#This Row],[ФО]],СПРАВОЧНИК!H:P,2,0)</f>
        <v>Северо-Кавказский ФО</v>
      </c>
    </row>
    <row r="5616" spans="1:11" x14ac:dyDescent="0.2">
      <c r="A5616" t="s">
        <v>600</v>
      </c>
      <c r="B5616" t="s">
        <v>593</v>
      </c>
      <c r="C5616" s="1" t="s">
        <v>99</v>
      </c>
      <c r="D5616" s="1" t="s">
        <v>102</v>
      </c>
      <c r="E5616" s="2">
        <v>10</v>
      </c>
      <c r="F5616" s="3">
        <v>7</v>
      </c>
      <c r="G5616" s="2">
        <v>46</v>
      </c>
      <c r="H5616" s="3">
        <v>18</v>
      </c>
      <c r="I5616" s="69" t="str">
        <f>VLOOKUP(C5616,СПРАВОЧНИК!B:D,2,0)</f>
        <v>США</v>
      </c>
      <c r="J5616" s="69" t="str">
        <f>VLOOKUP(C5616,СПРАВОЧНИК!B:D,3,0)</f>
        <v>ИНОМАРКИ</v>
      </c>
      <c r="K5616" s="69" t="str">
        <f>VLOOKUP(СВОД2023[[#This Row],[ФО]],СПРАВОЧНИК!H:P,2,0)</f>
        <v>Северо-Кавказский ФО</v>
      </c>
    </row>
    <row r="5617" spans="1:11" x14ac:dyDescent="0.2">
      <c r="A5617" t="s">
        <v>600</v>
      </c>
      <c r="B5617" t="s">
        <v>593</v>
      </c>
      <c r="C5617" s="1" t="s">
        <v>99</v>
      </c>
      <c r="D5617" s="1" t="s">
        <v>1342</v>
      </c>
      <c r="E5617" s="2">
        <v>80</v>
      </c>
      <c r="F5617" s="3">
        <v>83</v>
      </c>
      <c r="G5617" s="2">
        <v>484</v>
      </c>
      <c r="H5617" s="3">
        <v>378</v>
      </c>
      <c r="I5617" s="69" t="str">
        <f>VLOOKUP(C5617,СПРАВОЧНИК!B:D,2,0)</f>
        <v>США</v>
      </c>
      <c r="J5617" s="69" t="str">
        <f>VLOOKUP(C5617,СПРАВОЧНИК!B:D,3,0)</f>
        <v>ИНОМАРКИ</v>
      </c>
      <c r="K5617" s="69" t="str">
        <f>VLOOKUP(СВОД2023[[#This Row],[ФО]],СПРАВОЧНИК!H:P,2,0)</f>
        <v>Северо-Кавказский ФО</v>
      </c>
    </row>
    <row r="5618" spans="1:11" x14ac:dyDescent="0.2">
      <c r="A5618" t="s">
        <v>600</v>
      </c>
      <c r="B5618" t="s">
        <v>593</v>
      </c>
      <c r="C5618" s="1" t="s">
        <v>99</v>
      </c>
      <c r="D5618" s="1" t="s">
        <v>2501</v>
      </c>
      <c r="E5618" s="2"/>
      <c r="F5618" s="3"/>
      <c r="G5618" s="2"/>
      <c r="H5618" s="3">
        <v>2</v>
      </c>
      <c r="I5618" s="69" t="str">
        <f>VLOOKUP(C5618,СПРАВОЧНИК!B:D,2,0)</f>
        <v>США</v>
      </c>
      <c r="J5618" s="69" t="str">
        <f>VLOOKUP(C5618,СПРАВОЧНИК!B:D,3,0)</f>
        <v>ИНОМАРКИ</v>
      </c>
      <c r="K5618" s="69" t="str">
        <f>VLOOKUP(СВОД2023[[#This Row],[ФО]],СПРАВОЧНИК!H:P,2,0)</f>
        <v>Северо-Кавказский ФО</v>
      </c>
    </row>
    <row r="5619" spans="1:11" x14ac:dyDescent="0.2">
      <c r="A5619" t="s">
        <v>600</v>
      </c>
      <c r="B5619" t="s">
        <v>593</v>
      </c>
      <c r="C5619" s="1" t="s">
        <v>99</v>
      </c>
      <c r="D5619" s="1" t="s">
        <v>103</v>
      </c>
      <c r="E5619" s="2">
        <v>18</v>
      </c>
      <c r="F5619" s="3">
        <v>13</v>
      </c>
      <c r="G5619" s="2">
        <v>112</v>
      </c>
      <c r="H5619" s="3">
        <v>83</v>
      </c>
      <c r="I5619" s="69" t="str">
        <f>VLOOKUP(C5619,СПРАВОЧНИК!B:D,2,0)</f>
        <v>США</v>
      </c>
      <c r="J5619" s="69" t="str">
        <f>VLOOKUP(C5619,СПРАВОЧНИК!B:D,3,0)</f>
        <v>ИНОМАРКИ</v>
      </c>
      <c r="K5619" s="69" t="str">
        <f>VLOOKUP(СВОД2023[[#This Row],[ФО]],СПРАВОЧНИК!H:P,2,0)</f>
        <v>Северо-Кавказский ФО</v>
      </c>
    </row>
    <row r="5620" spans="1:11" x14ac:dyDescent="0.2">
      <c r="A5620" t="s">
        <v>600</v>
      </c>
      <c r="B5620" t="s">
        <v>593</v>
      </c>
      <c r="C5620" s="1" t="s">
        <v>99</v>
      </c>
      <c r="D5620" s="1" t="s">
        <v>2043</v>
      </c>
      <c r="E5620" s="2">
        <v>1</v>
      </c>
      <c r="F5620" s="3"/>
      <c r="G5620" s="2">
        <v>1</v>
      </c>
      <c r="H5620" s="3">
        <v>1</v>
      </c>
      <c r="I5620" s="69" t="str">
        <f>VLOOKUP(C5620,СПРАВОЧНИК!B:D,2,0)</f>
        <v>США</v>
      </c>
      <c r="J5620" s="69" t="str">
        <f>VLOOKUP(C5620,СПРАВОЧНИК!B:D,3,0)</f>
        <v>ИНОМАРКИ</v>
      </c>
      <c r="K5620" s="69" t="str">
        <f>VLOOKUP(СВОД2023[[#This Row],[ФО]],СПРАВОЧНИК!H:P,2,0)</f>
        <v>Северо-Кавказский ФО</v>
      </c>
    </row>
    <row r="5621" spans="1:11" x14ac:dyDescent="0.2">
      <c r="A5621" t="s">
        <v>600</v>
      </c>
      <c r="B5621" t="s">
        <v>593</v>
      </c>
      <c r="C5621" s="1" t="s">
        <v>99</v>
      </c>
      <c r="D5621" s="1" t="s">
        <v>1343</v>
      </c>
      <c r="E5621" s="2">
        <v>12</v>
      </c>
      <c r="F5621" s="3">
        <v>8</v>
      </c>
      <c r="G5621" s="2">
        <v>80</v>
      </c>
      <c r="H5621" s="3">
        <v>60</v>
      </c>
      <c r="I5621" s="69" t="str">
        <f>VLOOKUP(C5621,СПРАВОЧНИК!B:D,2,0)</f>
        <v>США</v>
      </c>
      <c r="J5621" s="69" t="str">
        <f>VLOOKUP(C5621,СПРАВОЧНИК!B:D,3,0)</f>
        <v>ИНОМАРКИ</v>
      </c>
      <c r="K5621" s="69" t="str">
        <f>VLOOKUP(СВОД2023[[#This Row],[ФО]],СПРАВОЧНИК!H:P,2,0)</f>
        <v>Северо-Кавказский ФО</v>
      </c>
    </row>
    <row r="5622" spans="1:11" x14ac:dyDescent="0.2">
      <c r="A5622" t="s">
        <v>600</v>
      </c>
      <c r="B5622" t="s">
        <v>593</v>
      </c>
      <c r="C5622" s="1" t="s">
        <v>99</v>
      </c>
      <c r="D5622" s="1" t="s">
        <v>2044</v>
      </c>
      <c r="E5622" s="2">
        <v>1</v>
      </c>
      <c r="F5622" s="3"/>
      <c r="G5622" s="2">
        <v>2</v>
      </c>
      <c r="H5622" s="3">
        <v>7</v>
      </c>
      <c r="I5622" s="69" t="str">
        <f>VLOOKUP(C5622,СПРАВОЧНИК!B:D,2,0)</f>
        <v>США</v>
      </c>
      <c r="J5622" s="69" t="str">
        <f>VLOOKUP(C5622,СПРАВОЧНИК!B:D,3,0)</f>
        <v>ИНОМАРКИ</v>
      </c>
      <c r="K5622" s="69" t="str">
        <f>VLOOKUP(СВОД2023[[#This Row],[ФО]],СПРАВОЧНИК!H:P,2,0)</f>
        <v>Северо-Кавказский ФО</v>
      </c>
    </row>
    <row r="5623" spans="1:11" x14ac:dyDescent="0.2">
      <c r="A5623" t="s">
        <v>600</v>
      </c>
      <c r="B5623" t="s">
        <v>593</v>
      </c>
      <c r="C5623" s="1" t="s">
        <v>99</v>
      </c>
      <c r="D5623" s="1" t="s">
        <v>1344</v>
      </c>
      <c r="E5623" s="2">
        <v>87</v>
      </c>
      <c r="F5623" s="3">
        <v>97</v>
      </c>
      <c r="G5623" s="2">
        <v>592</v>
      </c>
      <c r="H5623" s="3">
        <v>499</v>
      </c>
      <c r="I5623" s="69" t="str">
        <f>VLOOKUP(C5623,СПРАВОЧНИК!B:D,2,0)</f>
        <v>США</v>
      </c>
      <c r="J5623" s="69" t="str">
        <f>VLOOKUP(C5623,СПРАВОЧНИК!B:D,3,0)</f>
        <v>ИНОМАРКИ</v>
      </c>
      <c r="K5623" s="69" t="str">
        <f>VLOOKUP(СВОД2023[[#This Row],[ФО]],СПРАВОЧНИК!H:P,2,0)</f>
        <v>Северо-Кавказский ФО</v>
      </c>
    </row>
    <row r="5624" spans="1:11" x14ac:dyDescent="0.2">
      <c r="A5624" t="s">
        <v>600</v>
      </c>
      <c r="B5624" t="s">
        <v>593</v>
      </c>
      <c r="C5624" s="1" t="s">
        <v>99</v>
      </c>
      <c r="D5624" s="1" t="s">
        <v>2045</v>
      </c>
      <c r="E5624" s="2"/>
      <c r="F5624" s="3"/>
      <c r="G5624" s="2">
        <v>1</v>
      </c>
      <c r="H5624" s="3">
        <v>1</v>
      </c>
      <c r="I5624" s="69" t="str">
        <f>VLOOKUP(C5624,СПРАВОЧНИК!B:D,2,0)</f>
        <v>США</v>
      </c>
      <c r="J5624" s="69" t="str">
        <f>VLOOKUP(C5624,СПРАВОЧНИК!B:D,3,0)</f>
        <v>ИНОМАРКИ</v>
      </c>
      <c r="K5624" s="69" t="str">
        <f>VLOOKUP(СВОД2023[[#This Row],[ФО]],СПРАВОЧНИК!H:P,2,0)</f>
        <v>Северо-Кавказский ФО</v>
      </c>
    </row>
    <row r="5625" spans="1:11" x14ac:dyDescent="0.2">
      <c r="A5625" t="s">
        <v>600</v>
      </c>
      <c r="B5625" t="s">
        <v>593</v>
      </c>
      <c r="C5625" s="1" t="s">
        <v>99</v>
      </c>
      <c r="D5625" s="1" t="s">
        <v>2046</v>
      </c>
      <c r="E5625" s="2"/>
      <c r="F5625" s="3"/>
      <c r="G5625" s="2">
        <v>1</v>
      </c>
      <c r="H5625" s="3">
        <v>1</v>
      </c>
      <c r="I5625" s="69" t="str">
        <f>VLOOKUP(C5625,СПРАВОЧНИК!B:D,2,0)</f>
        <v>США</v>
      </c>
      <c r="J5625" s="69" t="str">
        <f>VLOOKUP(C5625,СПРАВОЧНИК!B:D,3,0)</f>
        <v>ИНОМАРКИ</v>
      </c>
      <c r="K5625" s="69" t="str">
        <f>VLOOKUP(СВОД2023[[#This Row],[ФО]],СПРАВОЧНИК!H:P,2,0)</f>
        <v>Северо-Кавказский ФО</v>
      </c>
    </row>
    <row r="5626" spans="1:11" x14ac:dyDescent="0.2">
      <c r="A5626" t="s">
        <v>600</v>
      </c>
      <c r="B5626" t="s">
        <v>593</v>
      </c>
      <c r="C5626" s="1" t="s">
        <v>99</v>
      </c>
      <c r="D5626" s="1" t="s">
        <v>1345</v>
      </c>
      <c r="E5626" s="2"/>
      <c r="F5626" s="3"/>
      <c r="G5626" s="2"/>
      <c r="H5626" s="3">
        <v>1</v>
      </c>
      <c r="I5626" s="69" t="str">
        <f>VLOOKUP(C5626,СПРАВОЧНИК!B:D,2,0)</f>
        <v>США</v>
      </c>
      <c r="J5626" s="69" t="str">
        <f>VLOOKUP(C5626,СПРАВОЧНИК!B:D,3,0)</f>
        <v>ИНОМАРКИ</v>
      </c>
      <c r="K5626" s="69" t="str">
        <f>VLOOKUP(СВОД2023[[#This Row],[ФО]],СПРАВОЧНИК!H:P,2,0)</f>
        <v>Северо-Кавказский ФО</v>
      </c>
    </row>
    <row r="5627" spans="1:11" x14ac:dyDescent="0.2">
      <c r="A5627" t="s">
        <v>600</v>
      </c>
      <c r="B5627" t="s">
        <v>593</v>
      </c>
      <c r="C5627" s="1" t="s">
        <v>99</v>
      </c>
      <c r="D5627" s="1" t="s">
        <v>106</v>
      </c>
      <c r="E5627" s="2"/>
      <c r="F5627" s="3"/>
      <c r="G5627" s="2">
        <v>4</v>
      </c>
      <c r="H5627" s="3">
        <v>2</v>
      </c>
      <c r="I5627" s="69" t="str">
        <f>VLOOKUP(C5627,СПРАВОЧНИК!B:D,2,0)</f>
        <v>США</v>
      </c>
      <c r="J5627" s="69" t="str">
        <f>VLOOKUP(C5627,СПРАВОЧНИК!B:D,3,0)</f>
        <v>ИНОМАРКИ</v>
      </c>
      <c r="K5627" s="69" t="str">
        <f>VLOOKUP(СВОД2023[[#This Row],[ФО]],СПРАВОЧНИК!H:P,2,0)</f>
        <v>Северо-Кавказский ФО</v>
      </c>
    </row>
    <row r="5628" spans="1:11" x14ac:dyDescent="0.2">
      <c r="A5628" t="s">
        <v>600</v>
      </c>
      <c r="B5628" t="s">
        <v>593</v>
      </c>
      <c r="C5628" s="1" t="s">
        <v>99</v>
      </c>
      <c r="D5628" s="1" t="s">
        <v>1347</v>
      </c>
      <c r="E5628" s="2">
        <v>213</v>
      </c>
      <c r="F5628" s="3">
        <v>239</v>
      </c>
      <c r="G5628" s="2">
        <v>1575</v>
      </c>
      <c r="H5628" s="3">
        <v>1494</v>
      </c>
      <c r="I5628" s="69" t="str">
        <f>VLOOKUP(C5628,СПРАВОЧНИК!B:D,2,0)</f>
        <v>США</v>
      </c>
      <c r="J5628" s="69" t="str">
        <f>VLOOKUP(C5628,СПРАВОЧНИК!B:D,3,0)</f>
        <v>ИНОМАРКИ</v>
      </c>
      <c r="K5628" s="69" t="str">
        <f>VLOOKUP(СВОД2023[[#This Row],[ФО]],СПРАВОЧНИК!H:P,2,0)</f>
        <v>Северо-Кавказский ФО</v>
      </c>
    </row>
    <row r="5629" spans="1:11" x14ac:dyDescent="0.2">
      <c r="A5629" t="s">
        <v>600</v>
      </c>
      <c r="B5629" t="s">
        <v>593</v>
      </c>
      <c r="C5629" s="1" t="s">
        <v>99</v>
      </c>
      <c r="D5629" s="1" t="s">
        <v>1348</v>
      </c>
      <c r="E5629" s="2"/>
      <c r="F5629" s="3">
        <v>1</v>
      </c>
      <c r="G5629" s="2">
        <v>15</v>
      </c>
      <c r="H5629" s="3">
        <v>7</v>
      </c>
      <c r="I5629" s="69" t="str">
        <f>VLOOKUP(C5629,СПРАВОЧНИК!B:D,2,0)</f>
        <v>США</v>
      </c>
      <c r="J5629" s="69" t="str">
        <f>VLOOKUP(C5629,СПРАВОЧНИК!B:D,3,0)</f>
        <v>ИНОМАРКИ</v>
      </c>
      <c r="K5629" s="69" t="str">
        <f>VLOOKUP(СВОД2023[[#This Row],[ФО]],СПРАВОЧНИК!H:P,2,0)</f>
        <v>Северо-Кавказский ФО</v>
      </c>
    </row>
    <row r="5630" spans="1:11" x14ac:dyDescent="0.2">
      <c r="A5630" t="s">
        <v>600</v>
      </c>
      <c r="B5630" t="s">
        <v>593</v>
      </c>
      <c r="C5630" s="1" t="s">
        <v>99</v>
      </c>
      <c r="D5630" s="1" t="s">
        <v>2502</v>
      </c>
      <c r="E5630" s="2"/>
      <c r="F5630" s="3"/>
      <c r="G5630" s="2">
        <v>2</v>
      </c>
      <c r="H5630" s="3"/>
      <c r="I5630" s="69" t="str">
        <f>VLOOKUP(C5630,СПРАВОЧНИК!B:D,2,0)</f>
        <v>США</v>
      </c>
      <c r="J5630" s="69" t="str">
        <f>VLOOKUP(C5630,СПРАВОЧНИК!B:D,3,0)</f>
        <v>ИНОМАРКИ</v>
      </c>
      <c r="K5630" s="69" t="str">
        <f>VLOOKUP(СВОД2023[[#This Row],[ФО]],СПРАВОЧНИК!H:P,2,0)</f>
        <v>Северо-Кавказский ФО</v>
      </c>
    </row>
    <row r="5631" spans="1:11" x14ac:dyDescent="0.2">
      <c r="A5631" t="s">
        <v>600</v>
      </c>
      <c r="B5631" t="s">
        <v>593</v>
      </c>
      <c r="C5631" s="1" t="s">
        <v>99</v>
      </c>
      <c r="D5631" s="1" t="s">
        <v>107</v>
      </c>
      <c r="E5631" s="2"/>
      <c r="F5631" s="3"/>
      <c r="G5631" s="2">
        <v>4</v>
      </c>
      <c r="H5631" s="3"/>
      <c r="I5631" s="69" t="str">
        <f>VLOOKUP(C5631,СПРАВОЧНИК!B:D,2,0)</f>
        <v>США</v>
      </c>
      <c r="J5631" s="69" t="str">
        <f>VLOOKUP(C5631,СПРАВОЧНИК!B:D,3,0)</f>
        <v>ИНОМАРКИ</v>
      </c>
      <c r="K5631" s="69" t="str">
        <f>VLOOKUP(СВОД2023[[#This Row],[ФО]],СПРАВОЧНИК!H:P,2,0)</f>
        <v>Северо-Кавказский ФО</v>
      </c>
    </row>
    <row r="5632" spans="1:11" x14ac:dyDescent="0.2">
      <c r="A5632" t="s">
        <v>600</v>
      </c>
      <c r="B5632" t="s">
        <v>593</v>
      </c>
      <c r="C5632" s="1" t="s">
        <v>99</v>
      </c>
      <c r="D5632" s="1" t="s">
        <v>108</v>
      </c>
      <c r="E5632" s="2">
        <v>3</v>
      </c>
      <c r="F5632" s="3"/>
      <c r="G5632" s="2">
        <v>6</v>
      </c>
      <c r="H5632" s="3"/>
      <c r="I5632" s="69" t="str">
        <f>VLOOKUP(C5632,СПРАВОЧНИК!B:D,2,0)</f>
        <v>США</v>
      </c>
      <c r="J5632" s="69" t="str">
        <f>VLOOKUP(C5632,СПРАВОЧНИК!B:D,3,0)</f>
        <v>ИНОМАРКИ</v>
      </c>
      <c r="K5632" s="69" t="str">
        <f>VLOOKUP(СВОД2023[[#This Row],[ФО]],СПРАВОЧНИК!H:P,2,0)</f>
        <v>Северо-Кавказский ФО</v>
      </c>
    </row>
    <row r="5633" spans="1:11" x14ac:dyDescent="0.2">
      <c r="A5633" t="s">
        <v>600</v>
      </c>
      <c r="B5633" t="s">
        <v>593</v>
      </c>
      <c r="C5633" s="1" t="s">
        <v>99</v>
      </c>
      <c r="D5633" s="1" t="s">
        <v>1349</v>
      </c>
      <c r="E5633" s="2"/>
      <c r="F5633" s="3"/>
      <c r="G5633" s="2">
        <v>2</v>
      </c>
      <c r="H5633" s="3"/>
      <c r="I5633" s="69" t="str">
        <f>VLOOKUP(C5633,СПРАВОЧНИК!B:D,2,0)</f>
        <v>США</v>
      </c>
      <c r="J5633" s="69" t="str">
        <f>VLOOKUP(C5633,СПРАВОЧНИК!B:D,3,0)</f>
        <v>ИНОМАРКИ</v>
      </c>
      <c r="K5633" s="69" t="str">
        <f>VLOOKUP(СВОД2023[[#This Row],[ФО]],СПРАВОЧНИК!H:P,2,0)</f>
        <v>Северо-Кавказский ФО</v>
      </c>
    </row>
    <row r="5634" spans="1:11" x14ac:dyDescent="0.2">
      <c r="A5634" t="s">
        <v>600</v>
      </c>
      <c r="B5634" t="s">
        <v>593</v>
      </c>
      <c r="C5634" s="1" t="s">
        <v>99</v>
      </c>
      <c r="D5634" s="1" t="s">
        <v>109</v>
      </c>
      <c r="E5634" s="2">
        <v>5</v>
      </c>
      <c r="F5634" s="3">
        <v>7</v>
      </c>
      <c r="G5634" s="2">
        <v>59</v>
      </c>
      <c r="H5634" s="3">
        <v>50</v>
      </c>
      <c r="I5634" s="69" t="str">
        <f>VLOOKUP(C5634,СПРАВОЧНИК!B:D,2,0)</f>
        <v>США</v>
      </c>
      <c r="J5634" s="69" t="str">
        <f>VLOOKUP(C5634,СПРАВОЧНИК!B:D,3,0)</f>
        <v>ИНОМАРКИ</v>
      </c>
      <c r="K5634" s="69" t="str">
        <f>VLOOKUP(СВОД2023[[#This Row],[ФО]],СПРАВОЧНИК!H:P,2,0)</f>
        <v>Северо-Кавказский ФО</v>
      </c>
    </row>
    <row r="5635" spans="1:11" x14ac:dyDescent="0.2">
      <c r="A5635" t="s">
        <v>600</v>
      </c>
      <c r="B5635" t="s">
        <v>593</v>
      </c>
      <c r="C5635" s="1" t="s">
        <v>99</v>
      </c>
      <c r="D5635" s="1" t="s">
        <v>110</v>
      </c>
      <c r="E5635" s="2">
        <v>1</v>
      </c>
      <c r="F5635" s="3"/>
      <c r="G5635" s="2">
        <v>5</v>
      </c>
      <c r="H5635" s="3"/>
      <c r="I5635" s="69" t="str">
        <f>VLOOKUP(C5635,СПРАВОЧНИК!B:D,2,0)</f>
        <v>США</v>
      </c>
      <c r="J5635" s="69" t="str">
        <f>VLOOKUP(C5635,СПРАВОЧНИК!B:D,3,0)</f>
        <v>ИНОМАРКИ</v>
      </c>
      <c r="K5635" s="69" t="str">
        <f>VLOOKUP(СВОД2023[[#This Row],[ФО]],СПРАВОЧНИК!H:P,2,0)</f>
        <v>Северо-Кавказский ФО</v>
      </c>
    </row>
    <row r="5636" spans="1:11" x14ac:dyDescent="0.2">
      <c r="A5636" t="s">
        <v>600</v>
      </c>
      <c r="B5636" t="s">
        <v>593</v>
      </c>
      <c r="C5636" s="1" t="s">
        <v>99</v>
      </c>
      <c r="D5636" s="1" t="s">
        <v>1350</v>
      </c>
      <c r="E5636" s="2">
        <v>203</v>
      </c>
      <c r="F5636" s="3">
        <v>154</v>
      </c>
      <c r="G5636" s="2">
        <v>1081</v>
      </c>
      <c r="H5636" s="3">
        <v>855</v>
      </c>
      <c r="I5636" s="69" t="str">
        <f>VLOOKUP(C5636,СПРАВОЧНИК!B:D,2,0)</f>
        <v>США</v>
      </c>
      <c r="J5636" s="69" t="str">
        <f>VLOOKUP(C5636,СПРАВОЧНИК!B:D,3,0)</f>
        <v>ИНОМАРКИ</v>
      </c>
      <c r="K5636" s="69" t="str">
        <f>VLOOKUP(СВОД2023[[#This Row],[ФО]],СПРАВОЧНИК!H:P,2,0)</f>
        <v>Северо-Кавказский ФО</v>
      </c>
    </row>
    <row r="5637" spans="1:11" x14ac:dyDescent="0.2">
      <c r="A5637" t="s">
        <v>600</v>
      </c>
      <c r="B5637" t="s">
        <v>593</v>
      </c>
      <c r="C5637" s="1" t="s">
        <v>99</v>
      </c>
      <c r="D5637" s="1" t="s">
        <v>111</v>
      </c>
      <c r="E5637" s="2">
        <v>4</v>
      </c>
      <c r="F5637" s="3">
        <v>1</v>
      </c>
      <c r="G5637" s="2">
        <v>17</v>
      </c>
      <c r="H5637" s="3">
        <v>5</v>
      </c>
      <c r="I5637" s="69" t="str">
        <f>VLOOKUP(C5637,СПРАВОЧНИК!B:D,2,0)</f>
        <v>США</v>
      </c>
      <c r="J5637" s="69" t="str">
        <f>VLOOKUP(C5637,СПРАВОЧНИК!B:D,3,0)</f>
        <v>ИНОМАРКИ</v>
      </c>
      <c r="K5637" s="69" t="str">
        <f>VLOOKUP(СВОД2023[[#This Row],[ФО]],СПРАВОЧНИК!H:P,2,0)</f>
        <v>Северо-Кавказский ФО</v>
      </c>
    </row>
    <row r="5638" spans="1:11" x14ac:dyDescent="0.2">
      <c r="A5638" t="s">
        <v>600</v>
      </c>
      <c r="B5638" t="s">
        <v>593</v>
      </c>
      <c r="C5638" s="1" t="s">
        <v>99</v>
      </c>
      <c r="D5638" s="1" t="s">
        <v>643</v>
      </c>
      <c r="E5638" s="2"/>
      <c r="F5638" s="3">
        <v>2</v>
      </c>
      <c r="G5638" s="2">
        <v>12</v>
      </c>
      <c r="H5638" s="3">
        <v>15</v>
      </c>
      <c r="I5638" s="69" t="str">
        <f>VLOOKUP(C5638,СПРАВОЧНИК!B:D,2,0)</f>
        <v>США</v>
      </c>
      <c r="J5638" s="69" t="str">
        <f>VLOOKUP(C5638,СПРАВОЧНИК!B:D,3,0)</f>
        <v>ИНОМАРКИ</v>
      </c>
      <c r="K5638" s="69" t="str">
        <f>VLOOKUP(СВОД2023[[#This Row],[ФО]],СПРАВОЧНИК!H:P,2,0)</f>
        <v>Северо-Кавказский ФО</v>
      </c>
    </row>
    <row r="5639" spans="1:11" x14ac:dyDescent="0.2">
      <c r="A5639" t="s">
        <v>600</v>
      </c>
      <c r="B5639" t="s">
        <v>593</v>
      </c>
      <c r="C5639" s="1" t="s">
        <v>99</v>
      </c>
      <c r="D5639" s="1" t="s">
        <v>1351</v>
      </c>
      <c r="E5639" s="2"/>
      <c r="F5639" s="3"/>
      <c r="G5639" s="2">
        <v>3</v>
      </c>
      <c r="H5639" s="3">
        <v>2</v>
      </c>
      <c r="I5639" s="69" t="str">
        <f>VLOOKUP(C5639,СПРАВОЧНИК!B:D,2,0)</f>
        <v>США</v>
      </c>
      <c r="J5639" s="69" t="str">
        <f>VLOOKUP(C5639,СПРАВОЧНИК!B:D,3,0)</f>
        <v>ИНОМАРКИ</v>
      </c>
      <c r="K5639" s="69" t="str">
        <f>VLOOKUP(СВОД2023[[#This Row],[ФО]],СПРАВОЧНИК!H:P,2,0)</f>
        <v>Северо-Кавказский ФО</v>
      </c>
    </row>
    <row r="5640" spans="1:11" x14ac:dyDescent="0.2">
      <c r="A5640" t="s">
        <v>600</v>
      </c>
      <c r="B5640" t="s">
        <v>593</v>
      </c>
      <c r="C5640" s="1" t="s">
        <v>99</v>
      </c>
      <c r="D5640" s="1" t="s">
        <v>112</v>
      </c>
      <c r="E5640" s="2">
        <v>23</v>
      </c>
      <c r="F5640" s="3">
        <v>4</v>
      </c>
      <c r="G5640" s="2">
        <v>106</v>
      </c>
      <c r="H5640" s="3">
        <v>9</v>
      </c>
      <c r="I5640" s="69" t="str">
        <f>VLOOKUP(C5640,СПРАВОЧНИК!B:D,2,0)</f>
        <v>США</v>
      </c>
      <c r="J5640" s="69" t="str">
        <f>VLOOKUP(C5640,СПРАВОЧНИК!B:D,3,0)</f>
        <v>ИНОМАРКИ</v>
      </c>
      <c r="K5640" s="69" t="str">
        <f>VLOOKUP(СВОД2023[[#This Row],[ФО]],СПРАВОЧНИК!H:P,2,0)</f>
        <v>Северо-Кавказский ФО</v>
      </c>
    </row>
    <row r="5641" spans="1:11" x14ac:dyDescent="0.2">
      <c r="A5641" t="s">
        <v>600</v>
      </c>
      <c r="B5641" t="s">
        <v>593</v>
      </c>
      <c r="C5641" s="1" t="s">
        <v>99</v>
      </c>
      <c r="D5641" s="1" t="s">
        <v>644</v>
      </c>
      <c r="E5641" s="2">
        <v>6</v>
      </c>
      <c r="F5641" s="3">
        <v>5</v>
      </c>
      <c r="G5641" s="2">
        <v>57</v>
      </c>
      <c r="H5641" s="3">
        <v>30</v>
      </c>
      <c r="I5641" s="69" t="str">
        <f>VLOOKUP(C5641,СПРАВОЧНИК!B:D,2,0)</f>
        <v>США</v>
      </c>
      <c r="J5641" s="69" t="str">
        <f>VLOOKUP(C5641,СПРАВОЧНИК!B:D,3,0)</f>
        <v>ИНОМАРКИ</v>
      </c>
      <c r="K5641" s="69" t="str">
        <f>VLOOKUP(СВОД2023[[#This Row],[ФО]],СПРАВОЧНИК!H:P,2,0)</f>
        <v>Северо-Кавказский ФО</v>
      </c>
    </row>
    <row r="5642" spans="1:11" x14ac:dyDescent="0.2">
      <c r="A5642" t="s">
        <v>600</v>
      </c>
      <c r="B5642" t="s">
        <v>593</v>
      </c>
      <c r="C5642" s="1" t="s">
        <v>99</v>
      </c>
      <c r="D5642" s="1" t="s">
        <v>113</v>
      </c>
      <c r="E5642" s="2">
        <v>20</v>
      </c>
      <c r="F5642" s="3">
        <v>10</v>
      </c>
      <c r="G5642" s="2">
        <v>79</v>
      </c>
      <c r="H5642" s="3">
        <v>44</v>
      </c>
      <c r="I5642" s="69" t="str">
        <f>VLOOKUP(C5642,СПРАВОЧНИК!B:D,2,0)</f>
        <v>США</v>
      </c>
      <c r="J5642" s="69" t="str">
        <f>VLOOKUP(C5642,СПРАВОЧНИК!B:D,3,0)</f>
        <v>ИНОМАРКИ</v>
      </c>
      <c r="K5642" s="69" t="str">
        <f>VLOOKUP(СВОД2023[[#This Row],[ФО]],СПРАВОЧНИК!H:P,2,0)</f>
        <v>Северо-Кавказский ФО</v>
      </c>
    </row>
    <row r="5643" spans="1:11" x14ac:dyDescent="0.2">
      <c r="A5643" t="s">
        <v>600</v>
      </c>
      <c r="B5643" t="s">
        <v>593</v>
      </c>
      <c r="C5643" s="1" t="s">
        <v>99</v>
      </c>
      <c r="D5643" s="1" t="s">
        <v>114</v>
      </c>
      <c r="E5643" s="2">
        <v>1</v>
      </c>
      <c r="F5643" s="3"/>
      <c r="G5643" s="2">
        <v>4</v>
      </c>
      <c r="H5643" s="3">
        <v>2</v>
      </c>
      <c r="I5643" s="69" t="str">
        <f>VLOOKUP(C5643,СПРАВОЧНИК!B:D,2,0)</f>
        <v>США</v>
      </c>
      <c r="J5643" s="69" t="str">
        <f>VLOOKUP(C5643,СПРАВОЧНИК!B:D,3,0)</f>
        <v>ИНОМАРКИ</v>
      </c>
      <c r="K5643" s="69" t="str">
        <f>VLOOKUP(СВОД2023[[#This Row],[ФО]],СПРАВОЧНИК!H:P,2,0)</f>
        <v>Северо-Кавказский ФО</v>
      </c>
    </row>
    <row r="5644" spans="1:11" x14ac:dyDescent="0.2">
      <c r="A5644" t="s">
        <v>600</v>
      </c>
      <c r="B5644" t="s">
        <v>593</v>
      </c>
      <c r="C5644" s="1" t="s">
        <v>99</v>
      </c>
      <c r="D5644" s="1" t="s">
        <v>115</v>
      </c>
      <c r="E5644" s="2">
        <v>13</v>
      </c>
      <c r="F5644" s="3">
        <v>8</v>
      </c>
      <c r="G5644" s="2">
        <v>68</v>
      </c>
      <c r="H5644" s="3">
        <v>47</v>
      </c>
      <c r="I5644" s="69" t="str">
        <f>VLOOKUP(C5644,СПРАВОЧНИК!B:D,2,0)</f>
        <v>США</v>
      </c>
      <c r="J5644" s="69" t="str">
        <f>VLOOKUP(C5644,СПРАВОЧНИК!B:D,3,0)</f>
        <v>ИНОМАРКИ</v>
      </c>
      <c r="K5644" s="69" t="str">
        <f>VLOOKUP(СВОД2023[[#This Row],[ФО]],СПРАВОЧНИК!H:P,2,0)</f>
        <v>Северо-Кавказский ФО</v>
      </c>
    </row>
    <row r="5645" spans="1:11" x14ac:dyDescent="0.2">
      <c r="A5645" t="s">
        <v>600</v>
      </c>
      <c r="B5645" t="s">
        <v>593</v>
      </c>
      <c r="C5645" s="1" t="s">
        <v>99</v>
      </c>
      <c r="D5645" s="1" t="s">
        <v>116</v>
      </c>
      <c r="E5645" s="2">
        <v>3</v>
      </c>
      <c r="F5645" s="3"/>
      <c r="G5645" s="2">
        <v>9</v>
      </c>
      <c r="H5645" s="3">
        <v>3</v>
      </c>
      <c r="I5645" s="69" t="str">
        <f>VLOOKUP(C5645,СПРАВОЧНИК!B:D,2,0)</f>
        <v>США</v>
      </c>
      <c r="J5645" s="69" t="str">
        <f>VLOOKUP(C5645,СПРАВОЧНИК!B:D,3,0)</f>
        <v>ИНОМАРКИ</v>
      </c>
      <c r="K5645" s="69" t="str">
        <f>VLOOKUP(СВОД2023[[#This Row],[ФО]],СПРАВОЧНИК!H:P,2,0)</f>
        <v>Северо-Кавказский ФО</v>
      </c>
    </row>
    <row r="5646" spans="1:11" x14ac:dyDescent="0.2">
      <c r="A5646" t="s">
        <v>600</v>
      </c>
      <c r="B5646" t="s">
        <v>593</v>
      </c>
      <c r="C5646" s="1" t="s">
        <v>99</v>
      </c>
      <c r="D5646" s="1" t="s">
        <v>117</v>
      </c>
      <c r="E5646" s="2">
        <v>12</v>
      </c>
      <c r="F5646" s="3">
        <v>14</v>
      </c>
      <c r="G5646" s="2">
        <v>63</v>
      </c>
      <c r="H5646" s="3">
        <v>54</v>
      </c>
      <c r="I5646" s="69" t="str">
        <f>VLOOKUP(C5646,СПРАВОЧНИК!B:D,2,0)</f>
        <v>США</v>
      </c>
      <c r="J5646" s="69" t="str">
        <f>VLOOKUP(C5646,СПРАВОЧНИК!B:D,3,0)</f>
        <v>ИНОМАРКИ</v>
      </c>
      <c r="K5646" s="69" t="str">
        <f>VLOOKUP(СВОД2023[[#This Row],[ФО]],СПРАВОЧНИК!H:P,2,0)</f>
        <v>Северо-Кавказский ФО</v>
      </c>
    </row>
    <row r="5647" spans="1:11" x14ac:dyDescent="0.2">
      <c r="A5647" t="s">
        <v>600</v>
      </c>
      <c r="B5647" t="s">
        <v>593</v>
      </c>
      <c r="C5647" s="1" t="s">
        <v>99</v>
      </c>
      <c r="D5647" s="1" t="s">
        <v>2052</v>
      </c>
      <c r="E5647" s="2">
        <v>1</v>
      </c>
      <c r="F5647" s="3"/>
      <c r="G5647" s="2">
        <v>5</v>
      </c>
      <c r="H5647" s="3">
        <v>1</v>
      </c>
      <c r="I5647" s="69" t="str">
        <f>VLOOKUP(C5647,СПРАВОЧНИК!B:D,2,0)</f>
        <v>США</v>
      </c>
      <c r="J5647" s="69" t="str">
        <f>VLOOKUP(C5647,СПРАВОЧНИК!B:D,3,0)</f>
        <v>ИНОМАРКИ</v>
      </c>
      <c r="K5647" s="69" t="str">
        <f>VLOOKUP(СВОД2023[[#This Row],[ФО]],СПРАВОЧНИК!H:P,2,0)</f>
        <v>Северо-Кавказский ФО</v>
      </c>
    </row>
    <row r="5648" spans="1:11" x14ac:dyDescent="0.2">
      <c r="A5648" t="s">
        <v>600</v>
      </c>
      <c r="B5648" t="s">
        <v>593</v>
      </c>
      <c r="C5648" s="1" t="s">
        <v>99</v>
      </c>
      <c r="D5648" s="1" t="s">
        <v>1352</v>
      </c>
      <c r="E5648" s="2">
        <v>3</v>
      </c>
      <c r="F5648" s="3">
        <v>3</v>
      </c>
      <c r="G5648" s="2">
        <v>8</v>
      </c>
      <c r="H5648" s="3">
        <v>12</v>
      </c>
      <c r="I5648" s="69" t="str">
        <f>VLOOKUP(C5648,СПРАВОЧНИК!B:D,2,0)</f>
        <v>США</v>
      </c>
      <c r="J5648" s="69" t="str">
        <f>VLOOKUP(C5648,СПРАВОЧНИК!B:D,3,0)</f>
        <v>ИНОМАРКИ</v>
      </c>
      <c r="K5648" s="69" t="str">
        <f>VLOOKUP(СВОД2023[[#This Row],[ФО]],СПРАВОЧНИК!H:P,2,0)</f>
        <v>Северо-Кавказский ФО</v>
      </c>
    </row>
    <row r="5649" spans="1:11" x14ac:dyDescent="0.2">
      <c r="A5649" t="s">
        <v>600</v>
      </c>
      <c r="B5649" t="s">
        <v>593</v>
      </c>
      <c r="C5649" s="1" t="s">
        <v>99</v>
      </c>
      <c r="D5649" s="1" t="s">
        <v>118</v>
      </c>
      <c r="E5649" s="2">
        <v>4</v>
      </c>
      <c r="F5649" s="3">
        <v>3</v>
      </c>
      <c r="G5649" s="2">
        <v>28</v>
      </c>
      <c r="H5649" s="3">
        <v>18</v>
      </c>
      <c r="I5649" s="69" t="str">
        <f>VLOOKUP(C5649,СПРАВОЧНИК!B:D,2,0)</f>
        <v>США</v>
      </c>
      <c r="J5649" s="69" t="str">
        <f>VLOOKUP(C5649,СПРАВОЧНИК!B:D,3,0)</f>
        <v>ИНОМАРКИ</v>
      </c>
      <c r="K5649" s="69" t="str">
        <f>VLOOKUP(СВОД2023[[#This Row],[ФО]],СПРАВОЧНИК!H:P,2,0)</f>
        <v>Северо-Кавказский ФО</v>
      </c>
    </row>
    <row r="5650" spans="1:11" x14ac:dyDescent="0.2">
      <c r="A5650" t="s">
        <v>600</v>
      </c>
      <c r="B5650" t="s">
        <v>593</v>
      </c>
      <c r="C5650" s="1" t="s">
        <v>119</v>
      </c>
      <c r="D5650" s="1" t="s">
        <v>2053</v>
      </c>
      <c r="E5650" s="2"/>
      <c r="F5650" s="3"/>
      <c r="G5650" s="2">
        <v>5</v>
      </c>
      <c r="H5650" s="3"/>
      <c r="I5650" s="69" t="str">
        <f>VLOOKUP(C5650,СПРАВОЧНИК!B:D,2,0)</f>
        <v>США</v>
      </c>
      <c r="J5650" s="69" t="str">
        <f>VLOOKUP(C5650,СПРАВОЧНИК!B:D,3,0)</f>
        <v>ИНОМАРКИ</v>
      </c>
      <c r="K5650" s="69" t="str">
        <f>VLOOKUP(СВОД2023[[#This Row],[ФО]],СПРАВОЧНИК!H:P,2,0)</f>
        <v>Северо-Кавказский ФО</v>
      </c>
    </row>
    <row r="5651" spans="1:11" x14ac:dyDescent="0.2">
      <c r="A5651" t="s">
        <v>600</v>
      </c>
      <c r="B5651" t="s">
        <v>593</v>
      </c>
      <c r="C5651" s="1" t="s">
        <v>119</v>
      </c>
      <c r="D5651" s="1" t="s">
        <v>1353</v>
      </c>
      <c r="E5651" s="2">
        <v>12</v>
      </c>
      <c r="F5651" s="3">
        <v>4</v>
      </c>
      <c r="G5651" s="2">
        <v>58</v>
      </c>
      <c r="H5651" s="3">
        <v>35</v>
      </c>
      <c r="I5651" s="69" t="str">
        <f>VLOOKUP(C5651,СПРАВОЧНИК!B:D,2,0)</f>
        <v>США</v>
      </c>
      <c r="J5651" s="69" t="str">
        <f>VLOOKUP(C5651,СПРАВОЧНИК!B:D,3,0)</f>
        <v>ИНОМАРКИ</v>
      </c>
      <c r="K5651" s="69" t="str">
        <f>VLOOKUP(СВОД2023[[#This Row],[ФО]],СПРАВОЧНИК!H:P,2,0)</f>
        <v>Северо-Кавказский ФО</v>
      </c>
    </row>
    <row r="5652" spans="1:11" x14ac:dyDescent="0.2">
      <c r="A5652" t="s">
        <v>600</v>
      </c>
      <c r="B5652" t="s">
        <v>593</v>
      </c>
      <c r="C5652" s="1" t="s">
        <v>119</v>
      </c>
      <c r="D5652" s="1" t="s">
        <v>2055</v>
      </c>
      <c r="E5652" s="2">
        <v>1</v>
      </c>
      <c r="F5652" s="3"/>
      <c r="G5652" s="2">
        <v>2</v>
      </c>
      <c r="H5652" s="3"/>
      <c r="I5652" s="69" t="str">
        <f>VLOOKUP(C5652,СПРАВОЧНИК!B:D,2,0)</f>
        <v>США</v>
      </c>
      <c r="J5652" s="69" t="str">
        <f>VLOOKUP(C5652,СПРАВОЧНИК!B:D,3,0)</f>
        <v>ИНОМАРКИ</v>
      </c>
      <c r="K5652" s="69" t="str">
        <f>VLOOKUP(СВОД2023[[#This Row],[ФО]],СПРАВОЧНИК!H:P,2,0)</f>
        <v>Северо-Кавказский ФО</v>
      </c>
    </row>
    <row r="5653" spans="1:11" x14ac:dyDescent="0.2">
      <c r="A5653" t="s">
        <v>600</v>
      </c>
      <c r="B5653" t="s">
        <v>593</v>
      </c>
      <c r="C5653" s="1" t="s">
        <v>119</v>
      </c>
      <c r="D5653" s="1" t="s">
        <v>1354</v>
      </c>
      <c r="E5653" s="2"/>
      <c r="F5653" s="3"/>
      <c r="G5653" s="2">
        <v>5</v>
      </c>
      <c r="H5653" s="3">
        <v>2</v>
      </c>
      <c r="I5653" s="69" t="str">
        <f>VLOOKUP(C5653,СПРАВОЧНИК!B:D,2,0)</f>
        <v>США</v>
      </c>
      <c r="J5653" s="69" t="str">
        <f>VLOOKUP(C5653,СПРАВОЧНИК!B:D,3,0)</f>
        <v>ИНОМАРКИ</v>
      </c>
      <c r="K5653" s="69" t="str">
        <f>VLOOKUP(СВОД2023[[#This Row],[ФО]],СПРАВОЧНИК!H:P,2,0)</f>
        <v>Северо-Кавказский ФО</v>
      </c>
    </row>
    <row r="5654" spans="1:11" x14ac:dyDescent="0.2">
      <c r="A5654" t="s">
        <v>600</v>
      </c>
      <c r="B5654" t="s">
        <v>593</v>
      </c>
      <c r="C5654" s="1" t="s">
        <v>119</v>
      </c>
      <c r="D5654" s="1" t="s">
        <v>1355</v>
      </c>
      <c r="E5654" s="2">
        <v>2</v>
      </c>
      <c r="F5654" s="3">
        <v>1</v>
      </c>
      <c r="G5654" s="2">
        <v>2</v>
      </c>
      <c r="H5654" s="3">
        <v>2</v>
      </c>
      <c r="I5654" s="69" t="str">
        <f>VLOOKUP(C5654,СПРАВОЧНИК!B:D,2,0)</f>
        <v>США</v>
      </c>
      <c r="J5654" s="69" t="str">
        <f>VLOOKUP(C5654,СПРАВОЧНИК!B:D,3,0)</f>
        <v>ИНОМАРКИ</v>
      </c>
      <c r="K5654" s="69" t="str">
        <f>VLOOKUP(СВОД2023[[#This Row],[ФО]],СПРАВОЧНИК!H:P,2,0)</f>
        <v>Северо-Кавказский ФО</v>
      </c>
    </row>
    <row r="5655" spans="1:11" x14ac:dyDescent="0.2">
      <c r="A5655" t="s">
        <v>600</v>
      </c>
      <c r="B5655" t="s">
        <v>593</v>
      </c>
      <c r="C5655" s="1" t="s">
        <v>119</v>
      </c>
      <c r="D5655" s="1" t="s">
        <v>2058</v>
      </c>
      <c r="E5655" s="2">
        <v>1</v>
      </c>
      <c r="F5655" s="3">
        <v>1</v>
      </c>
      <c r="G5655" s="2">
        <v>2</v>
      </c>
      <c r="H5655" s="3">
        <v>3</v>
      </c>
      <c r="I5655" s="69" t="str">
        <f>VLOOKUP(C5655,СПРАВОЧНИК!B:D,2,0)</f>
        <v>США</v>
      </c>
      <c r="J5655" s="69" t="str">
        <f>VLOOKUP(C5655,СПРАВОЧНИК!B:D,3,0)</f>
        <v>ИНОМАРКИ</v>
      </c>
      <c r="K5655" s="69" t="str">
        <f>VLOOKUP(СВОД2023[[#This Row],[ФО]],СПРАВОЧНИК!H:P,2,0)</f>
        <v>Северо-Кавказский ФО</v>
      </c>
    </row>
    <row r="5656" spans="1:11" x14ac:dyDescent="0.2">
      <c r="A5656" t="s">
        <v>600</v>
      </c>
      <c r="B5656" t="s">
        <v>593</v>
      </c>
      <c r="C5656" s="1" t="s">
        <v>119</v>
      </c>
      <c r="D5656" s="1" t="s">
        <v>2398</v>
      </c>
      <c r="E5656" s="2"/>
      <c r="F5656" s="3"/>
      <c r="G5656" s="2">
        <v>1</v>
      </c>
      <c r="H5656" s="3"/>
      <c r="I5656" s="69" t="str">
        <f>VLOOKUP(C5656,СПРАВОЧНИК!B:D,2,0)</f>
        <v>США</v>
      </c>
      <c r="J5656" s="69" t="str">
        <f>VLOOKUP(C5656,СПРАВОЧНИК!B:D,3,0)</f>
        <v>ИНОМАРКИ</v>
      </c>
      <c r="K5656" s="69" t="str">
        <f>VLOOKUP(СВОД2023[[#This Row],[ФО]],СПРАВОЧНИК!H:P,2,0)</f>
        <v>Северо-Кавказский ФО</v>
      </c>
    </row>
    <row r="5657" spans="1:11" x14ac:dyDescent="0.2">
      <c r="A5657" t="s">
        <v>600</v>
      </c>
      <c r="B5657" t="s">
        <v>593</v>
      </c>
      <c r="C5657" s="1" t="s">
        <v>119</v>
      </c>
      <c r="D5657" s="1" t="s">
        <v>1356</v>
      </c>
      <c r="E5657" s="2"/>
      <c r="F5657" s="3"/>
      <c r="G5657" s="2">
        <v>3</v>
      </c>
      <c r="H5657" s="3"/>
      <c r="I5657" s="69" t="str">
        <f>VLOOKUP(C5657,СПРАВОЧНИК!B:D,2,0)</f>
        <v>США</v>
      </c>
      <c r="J5657" s="69" t="str">
        <f>VLOOKUP(C5657,СПРАВОЧНИК!B:D,3,0)</f>
        <v>ИНОМАРКИ</v>
      </c>
      <c r="K5657" s="69" t="str">
        <f>VLOOKUP(СВОД2023[[#This Row],[ФО]],СПРАВОЧНИК!H:P,2,0)</f>
        <v>Северо-Кавказский ФО</v>
      </c>
    </row>
    <row r="5658" spans="1:11" x14ac:dyDescent="0.2">
      <c r="A5658" t="s">
        <v>600</v>
      </c>
      <c r="B5658" t="s">
        <v>593</v>
      </c>
      <c r="C5658" s="1" t="s">
        <v>119</v>
      </c>
      <c r="D5658" s="1" t="s">
        <v>645</v>
      </c>
      <c r="E5658" s="2">
        <v>4</v>
      </c>
      <c r="F5658" s="3">
        <v>1</v>
      </c>
      <c r="G5658" s="2">
        <v>10</v>
      </c>
      <c r="H5658" s="3">
        <v>15</v>
      </c>
      <c r="I5658" s="69" t="str">
        <f>VLOOKUP(C5658,СПРАВОЧНИК!B:D,2,0)</f>
        <v>США</v>
      </c>
      <c r="J5658" s="69" t="str">
        <f>VLOOKUP(C5658,СПРАВОЧНИК!B:D,3,0)</f>
        <v>ИНОМАРКИ</v>
      </c>
      <c r="K5658" s="69" t="str">
        <f>VLOOKUP(СВОД2023[[#This Row],[ФО]],СПРАВОЧНИК!H:P,2,0)</f>
        <v>Северо-Кавказский ФО</v>
      </c>
    </row>
    <row r="5659" spans="1:11" x14ac:dyDescent="0.2">
      <c r="A5659" t="s">
        <v>600</v>
      </c>
      <c r="B5659" t="s">
        <v>593</v>
      </c>
      <c r="C5659" s="1" t="s">
        <v>119</v>
      </c>
      <c r="D5659" s="1" t="s">
        <v>1357</v>
      </c>
      <c r="E5659" s="2">
        <v>5</v>
      </c>
      <c r="F5659" s="3">
        <v>1</v>
      </c>
      <c r="G5659" s="2">
        <v>24</v>
      </c>
      <c r="H5659" s="3">
        <v>12</v>
      </c>
      <c r="I5659" s="69" t="str">
        <f>VLOOKUP(C5659,СПРАВОЧНИК!B:D,2,0)</f>
        <v>США</v>
      </c>
      <c r="J5659" s="69" t="str">
        <f>VLOOKUP(C5659,СПРАВОЧНИК!B:D,3,0)</f>
        <v>ИНОМАРКИ</v>
      </c>
      <c r="K5659" s="69" t="str">
        <f>VLOOKUP(СВОД2023[[#This Row],[ФО]],СПРАВОЧНИК!H:P,2,0)</f>
        <v>Северо-Кавказский ФО</v>
      </c>
    </row>
    <row r="5660" spans="1:11" x14ac:dyDescent="0.2">
      <c r="A5660" t="s">
        <v>600</v>
      </c>
      <c r="B5660" t="s">
        <v>593</v>
      </c>
      <c r="C5660" s="1" t="s">
        <v>119</v>
      </c>
      <c r="D5660" s="1" t="s">
        <v>1358</v>
      </c>
      <c r="E5660" s="2">
        <v>2</v>
      </c>
      <c r="F5660" s="3">
        <v>5</v>
      </c>
      <c r="G5660" s="2">
        <v>11</v>
      </c>
      <c r="H5660" s="3">
        <v>16</v>
      </c>
      <c r="I5660" s="69" t="str">
        <f>VLOOKUP(C5660,СПРАВОЧНИК!B:D,2,0)</f>
        <v>США</v>
      </c>
      <c r="J5660" s="69" t="str">
        <f>VLOOKUP(C5660,СПРАВОЧНИК!B:D,3,0)</f>
        <v>ИНОМАРКИ</v>
      </c>
      <c r="K5660" s="69" t="str">
        <f>VLOOKUP(СВОД2023[[#This Row],[ФО]],СПРАВОЧНИК!H:P,2,0)</f>
        <v>Северо-Кавказский ФО</v>
      </c>
    </row>
    <row r="5661" spans="1:11" x14ac:dyDescent="0.2">
      <c r="A5661" t="s">
        <v>600</v>
      </c>
      <c r="B5661" t="s">
        <v>593</v>
      </c>
      <c r="C5661" s="1" t="s">
        <v>119</v>
      </c>
      <c r="D5661" s="1" t="s">
        <v>2060</v>
      </c>
      <c r="E5661" s="2"/>
      <c r="F5661" s="3"/>
      <c r="G5661" s="2">
        <v>2</v>
      </c>
      <c r="H5661" s="3"/>
      <c r="I5661" s="69" t="str">
        <f>VLOOKUP(C5661,СПРАВОЧНИК!B:D,2,0)</f>
        <v>США</v>
      </c>
      <c r="J5661" s="69" t="str">
        <f>VLOOKUP(C5661,СПРАВОЧНИК!B:D,3,0)</f>
        <v>ИНОМАРКИ</v>
      </c>
      <c r="K5661" s="69" t="str">
        <f>VLOOKUP(СВОД2023[[#This Row],[ФО]],СПРАВОЧНИК!H:P,2,0)</f>
        <v>Северо-Кавказский ФО</v>
      </c>
    </row>
    <row r="5662" spans="1:11" x14ac:dyDescent="0.2">
      <c r="A5662" t="s">
        <v>600</v>
      </c>
      <c r="B5662" t="s">
        <v>593</v>
      </c>
      <c r="C5662" s="1" t="s">
        <v>119</v>
      </c>
      <c r="D5662" s="1" t="s">
        <v>1359</v>
      </c>
      <c r="E5662" s="2">
        <v>1</v>
      </c>
      <c r="F5662" s="3">
        <v>4</v>
      </c>
      <c r="G5662" s="2">
        <v>14</v>
      </c>
      <c r="H5662" s="3">
        <v>7</v>
      </c>
      <c r="I5662" s="69" t="str">
        <f>VLOOKUP(C5662,СПРАВОЧНИК!B:D,2,0)</f>
        <v>США</v>
      </c>
      <c r="J5662" s="69" t="str">
        <f>VLOOKUP(C5662,СПРАВОЧНИК!B:D,3,0)</f>
        <v>ИНОМАРКИ</v>
      </c>
      <c r="K5662" s="69" t="str">
        <f>VLOOKUP(СВОД2023[[#This Row],[ФО]],СПРАВОЧНИК!H:P,2,0)</f>
        <v>Северо-Кавказский ФО</v>
      </c>
    </row>
    <row r="5663" spans="1:11" x14ac:dyDescent="0.2">
      <c r="A5663" t="s">
        <v>600</v>
      </c>
      <c r="B5663" t="s">
        <v>593</v>
      </c>
      <c r="C5663" s="1" t="s">
        <v>119</v>
      </c>
      <c r="D5663" s="1" t="s">
        <v>120</v>
      </c>
      <c r="E5663" s="2">
        <v>2</v>
      </c>
      <c r="F5663" s="3">
        <v>5</v>
      </c>
      <c r="G5663" s="2">
        <v>23</v>
      </c>
      <c r="H5663" s="3">
        <v>29</v>
      </c>
      <c r="I5663" s="69" t="str">
        <f>VLOOKUP(C5663,СПРАВОЧНИК!B:D,2,0)</f>
        <v>США</v>
      </c>
      <c r="J5663" s="69" t="str">
        <f>VLOOKUP(C5663,СПРАВОЧНИК!B:D,3,0)</f>
        <v>ИНОМАРКИ</v>
      </c>
      <c r="K5663" s="69" t="str">
        <f>VLOOKUP(СВОД2023[[#This Row],[ФО]],СПРАВОЧНИК!H:P,2,0)</f>
        <v>Северо-Кавказский ФО</v>
      </c>
    </row>
    <row r="5664" spans="1:11" x14ac:dyDescent="0.2">
      <c r="A5664" t="s">
        <v>600</v>
      </c>
      <c r="B5664" t="s">
        <v>593</v>
      </c>
      <c r="C5664" s="1" t="s">
        <v>121</v>
      </c>
      <c r="D5664" s="1" t="s">
        <v>2061</v>
      </c>
      <c r="E5664" s="2">
        <v>1</v>
      </c>
      <c r="F5664" s="3">
        <v>1</v>
      </c>
      <c r="G5664" s="2">
        <v>3</v>
      </c>
      <c r="H5664" s="3">
        <v>5</v>
      </c>
      <c r="I5664" s="69" t="str">
        <f>VLOOKUP(C5664,СПРАВОЧНИК!B:D,2,0)</f>
        <v>ЕВРОПА</v>
      </c>
      <c r="J5664" s="69" t="str">
        <f>VLOOKUP(C5664,СПРАВОЧНИК!B:D,3,0)</f>
        <v>ИНОМАРКИ</v>
      </c>
      <c r="K5664" s="69" t="str">
        <f>VLOOKUP(СВОД2023[[#This Row],[ФО]],СПРАВОЧНИК!H:P,2,0)</f>
        <v>Северо-Кавказский ФО</v>
      </c>
    </row>
    <row r="5665" spans="1:11" x14ac:dyDescent="0.2">
      <c r="A5665" t="s">
        <v>600</v>
      </c>
      <c r="B5665" t="s">
        <v>593</v>
      </c>
      <c r="C5665" s="1" t="s">
        <v>121</v>
      </c>
      <c r="D5665" s="1" t="s">
        <v>2062</v>
      </c>
      <c r="E5665" s="2"/>
      <c r="F5665" s="3"/>
      <c r="G5665" s="2"/>
      <c r="H5665" s="3">
        <v>3</v>
      </c>
      <c r="I5665" s="69" t="str">
        <f>VLOOKUP(C5665,СПРАВОЧНИК!B:D,2,0)</f>
        <v>ЕВРОПА</v>
      </c>
      <c r="J5665" s="69" t="str">
        <f>VLOOKUP(C5665,СПРАВОЧНИК!B:D,3,0)</f>
        <v>ИНОМАРКИ</v>
      </c>
      <c r="K5665" s="69" t="str">
        <f>VLOOKUP(СВОД2023[[#This Row],[ФО]],СПРАВОЧНИК!H:P,2,0)</f>
        <v>Северо-Кавказский ФО</v>
      </c>
    </row>
    <row r="5666" spans="1:11" x14ac:dyDescent="0.2">
      <c r="A5666" t="s">
        <v>600</v>
      </c>
      <c r="B5666" t="s">
        <v>593</v>
      </c>
      <c r="C5666" s="1" t="s">
        <v>121</v>
      </c>
      <c r="D5666" s="1" t="s">
        <v>1360</v>
      </c>
      <c r="E5666" s="2">
        <v>5</v>
      </c>
      <c r="F5666" s="3">
        <v>1</v>
      </c>
      <c r="G5666" s="2">
        <v>30</v>
      </c>
      <c r="H5666" s="3">
        <v>24</v>
      </c>
      <c r="I5666" s="69" t="str">
        <f>VLOOKUP(C5666,СПРАВОЧНИК!B:D,2,0)</f>
        <v>ЕВРОПА</v>
      </c>
      <c r="J5666" s="69" t="str">
        <f>VLOOKUP(C5666,СПРАВОЧНИК!B:D,3,0)</f>
        <v>ИНОМАРКИ</v>
      </c>
      <c r="K5666" s="69" t="str">
        <f>VLOOKUP(СВОД2023[[#This Row],[ФО]],СПРАВОЧНИК!H:P,2,0)</f>
        <v>Северо-Кавказский ФО</v>
      </c>
    </row>
    <row r="5667" spans="1:11" x14ac:dyDescent="0.2">
      <c r="A5667" t="s">
        <v>600</v>
      </c>
      <c r="B5667" t="s">
        <v>593</v>
      </c>
      <c r="C5667" s="1" t="s">
        <v>121</v>
      </c>
      <c r="D5667" s="1" t="s">
        <v>122</v>
      </c>
      <c r="E5667" s="2">
        <v>1</v>
      </c>
      <c r="F5667" s="3"/>
      <c r="G5667" s="2">
        <v>1</v>
      </c>
      <c r="H5667" s="3"/>
      <c r="I5667" s="69" t="str">
        <f>VLOOKUP(C5667,СПРАВОЧНИК!B:D,2,0)</f>
        <v>ЕВРОПА</v>
      </c>
      <c r="J5667" s="69" t="str">
        <f>VLOOKUP(C5667,СПРАВОЧНИК!B:D,3,0)</f>
        <v>ИНОМАРКИ</v>
      </c>
      <c r="K5667" s="69" t="str">
        <f>VLOOKUP(СВОД2023[[#This Row],[ФО]],СПРАВОЧНИК!H:P,2,0)</f>
        <v>Северо-Кавказский ФО</v>
      </c>
    </row>
    <row r="5668" spans="1:11" x14ac:dyDescent="0.2">
      <c r="A5668" t="s">
        <v>600</v>
      </c>
      <c r="B5668" t="s">
        <v>593</v>
      </c>
      <c r="C5668" s="1" t="s">
        <v>121</v>
      </c>
      <c r="D5668" s="1" t="s">
        <v>2063</v>
      </c>
      <c r="E5668" s="2">
        <v>1</v>
      </c>
      <c r="F5668" s="3">
        <v>3</v>
      </c>
      <c r="G5668" s="2">
        <v>22</v>
      </c>
      <c r="H5668" s="3">
        <v>19</v>
      </c>
      <c r="I5668" s="69" t="str">
        <f>VLOOKUP(C5668,СПРАВОЧНИК!B:D,2,0)</f>
        <v>ЕВРОПА</v>
      </c>
      <c r="J5668" s="69" t="str">
        <f>VLOOKUP(C5668,СПРАВОЧНИК!B:D,3,0)</f>
        <v>ИНОМАРКИ</v>
      </c>
      <c r="K5668" s="69" t="str">
        <f>VLOOKUP(СВОД2023[[#This Row],[ФО]],СПРАВОЧНИК!H:P,2,0)</f>
        <v>Северо-Кавказский ФО</v>
      </c>
    </row>
    <row r="5669" spans="1:11" x14ac:dyDescent="0.2">
      <c r="A5669" t="s">
        <v>600</v>
      </c>
      <c r="B5669" t="s">
        <v>593</v>
      </c>
      <c r="C5669" s="1" t="s">
        <v>121</v>
      </c>
      <c r="D5669" s="1" t="s">
        <v>123</v>
      </c>
      <c r="E5669" s="2">
        <v>64</v>
      </c>
      <c r="F5669" s="3">
        <v>36</v>
      </c>
      <c r="G5669" s="2">
        <v>262</v>
      </c>
      <c r="H5669" s="3">
        <v>197</v>
      </c>
      <c r="I5669" s="69" t="str">
        <f>VLOOKUP(C5669,СПРАВОЧНИК!B:D,2,0)</f>
        <v>ЕВРОПА</v>
      </c>
      <c r="J5669" s="69" t="str">
        <f>VLOOKUP(C5669,СПРАВОЧНИК!B:D,3,0)</f>
        <v>ИНОМАРКИ</v>
      </c>
      <c r="K5669" s="69" t="str">
        <f>VLOOKUP(СВОД2023[[#This Row],[ФО]],СПРАВОЧНИК!H:P,2,0)</f>
        <v>Северо-Кавказский ФО</v>
      </c>
    </row>
    <row r="5670" spans="1:11" x14ac:dyDescent="0.2">
      <c r="A5670" t="s">
        <v>600</v>
      </c>
      <c r="B5670" t="s">
        <v>593</v>
      </c>
      <c r="C5670" s="1" t="s">
        <v>121</v>
      </c>
      <c r="D5670" s="1" t="s">
        <v>2064</v>
      </c>
      <c r="E5670" s="2"/>
      <c r="F5670" s="3"/>
      <c r="G5670" s="2">
        <v>5</v>
      </c>
      <c r="H5670" s="3"/>
      <c r="I5670" s="69" t="str">
        <f>VLOOKUP(C5670,СПРАВОЧНИК!B:D,2,0)</f>
        <v>ЕВРОПА</v>
      </c>
      <c r="J5670" s="69" t="str">
        <f>VLOOKUP(C5670,СПРАВОЧНИК!B:D,3,0)</f>
        <v>ИНОМАРКИ</v>
      </c>
      <c r="K5670" s="69" t="str">
        <f>VLOOKUP(СВОД2023[[#This Row],[ФО]],СПРАВОЧНИК!H:P,2,0)</f>
        <v>Северо-Кавказский ФО</v>
      </c>
    </row>
    <row r="5671" spans="1:11" x14ac:dyDescent="0.2">
      <c r="A5671" t="s">
        <v>600</v>
      </c>
      <c r="B5671" t="s">
        <v>593</v>
      </c>
      <c r="C5671" s="1" t="s">
        <v>121</v>
      </c>
      <c r="D5671" s="1" t="s">
        <v>1361</v>
      </c>
      <c r="E5671" s="2">
        <v>1</v>
      </c>
      <c r="F5671" s="3">
        <v>2</v>
      </c>
      <c r="G5671" s="2">
        <v>16</v>
      </c>
      <c r="H5671" s="3">
        <v>13</v>
      </c>
      <c r="I5671" s="69" t="str">
        <f>VLOOKUP(C5671,СПРАВОЧНИК!B:D,2,0)</f>
        <v>ЕВРОПА</v>
      </c>
      <c r="J5671" s="69" t="str">
        <f>VLOOKUP(C5671,СПРАВОЧНИК!B:D,3,0)</f>
        <v>ИНОМАРКИ</v>
      </c>
      <c r="K5671" s="69" t="str">
        <f>VLOOKUP(СВОД2023[[#This Row],[ФО]],СПРАВОЧНИК!H:P,2,0)</f>
        <v>Северо-Кавказский ФО</v>
      </c>
    </row>
    <row r="5672" spans="1:11" x14ac:dyDescent="0.2">
      <c r="A5672" t="s">
        <v>600</v>
      </c>
      <c r="B5672" t="s">
        <v>593</v>
      </c>
      <c r="C5672" s="1" t="s">
        <v>121</v>
      </c>
      <c r="D5672" s="1" t="s">
        <v>1362</v>
      </c>
      <c r="E5672" s="2">
        <v>13</v>
      </c>
      <c r="F5672" s="3">
        <v>8</v>
      </c>
      <c r="G5672" s="2">
        <v>53</v>
      </c>
      <c r="H5672" s="3">
        <v>45</v>
      </c>
      <c r="I5672" s="69" t="str">
        <f>VLOOKUP(C5672,СПРАВОЧНИК!B:D,2,0)</f>
        <v>ЕВРОПА</v>
      </c>
      <c r="J5672" s="69" t="str">
        <f>VLOOKUP(C5672,СПРАВОЧНИК!B:D,3,0)</f>
        <v>ИНОМАРКИ</v>
      </c>
      <c r="K5672" s="69" t="str">
        <f>VLOOKUP(СВОД2023[[#This Row],[ФО]],СПРАВОЧНИК!H:P,2,0)</f>
        <v>Северо-Кавказский ФО</v>
      </c>
    </row>
    <row r="5673" spans="1:11" x14ac:dyDescent="0.2">
      <c r="A5673" t="s">
        <v>600</v>
      </c>
      <c r="B5673" t="s">
        <v>593</v>
      </c>
      <c r="C5673" s="1" t="s">
        <v>121</v>
      </c>
      <c r="D5673" s="1" t="s">
        <v>124</v>
      </c>
      <c r="E5673" s="2">
        <v>1</v>
      </c>
      <c r="F5673" s="3"/>
      <c r="G5673" s="2">
        <v>4</v>
      </c>
      <c r="H5673" s="3"/>
      <c r="I5673" s="69" t="str">
        <f>VLOOKUP(C5673,СПРАВОЧНИК!B:D,2,0)</f>
        <v>ЕВРОПА</v>
      </c>
      <c r="J5673" s="69" t="str">
        <f>VLOOKUP(C5673,СПРАВОЧНИК!B:D,3,0)</f>
        <v>ИНОМАРКИ</v>
      </c>
      <c r="K5673" s="69" t="str">
        <f>VLOOKUP(СВОД2023[[#This Row],[ФО]],СПРАВОЧНИК!H:P,2,0)</f>
        <v>Северо-Кавказский ФО</v>
      </c>
    </row>
    <row r="5674" spans="1:11" x14ac:dyDescent="0.2">
      <c r="A5674" t="s">
        <v>600</v>
      </c>
      <c r="B5674" t="s">
        <v>593</v>
      </c>
      <c r="C5674" s="1" t="s">
        <v>121</v>
      </c>
      <c r="D5674" s="1" t="s">
        <v>2066</v>
      </c>
      <c r="E5674" s="2"/>
      <c r="F5674" s="3"/>
      <c r="G5674" s="2">
        <v>1</v>
      </c>
      <c r="H5674" s="3"/>
      <c r="I5674" s="69" t="str">
        <f>VLOOKUP(C5674,СПРАВОЧНИК!B:D,2,0)</f>
        <v>ЕВРОПА</v>
      </c>
      <c r="J5674" s="69" t="str">
        <f>VLOOKUP(C5674,СПРАВОЧНИК!B:D,3,0)</f>
        <v>ИНОМАРКИ</v>
      </c>
      <c r="K5674" s="69" t="str">
        <f>VLOOKUP(СВОД2023[[#This Row],[ФО]],СПРАВОЧНИК!H:P,2,0)</f>
        <v>Северо-Кавказский ФО</v>
      </c>
    </row>
    <row r="5675" spans="1:11" x14ac:dyDescent="0.2">
      <c r="A5675" t="s">
        <v>600</v>
      </c>
      <c r="B5675" t="s">
        <v>593</v>
      </c>
      <c r="C5675" s="1" t="s">
        <v>121</v>
      </c>
      <c r="D5675" s="1" t="s">
        <v>1363</v>
      </c>
      <c r="E5675" s="2"/>
      <c r="F5675" s="3">
        <v>1</v>
      </c>
      <c r="G5675" s="2">
        <v>5</v>
      </c>
      <c r="H5675" s="3">
        <v>2</v>
      </c>
      <c r="I5675" s="69" t="str">
        <f>VLOOKUP(C5675,СПРАВОЧНИК!B:D,2,0)</f>
        <v>ЕВРОПА</v>
      </c>
      <c r="J5675" s="69" t="str">
        <f>VLOOKUP(C5675,СПРАВОЧНИК!B:D,3,0)</f>
        <v>ИНОМАРКИ</v>
      </c>
      <c r="K5675" s="69" t="str">
        <f>VLOOKUP(СВОД2023[[#This Row],[ФО]],СПРАВОЧНИК!H:P,2,0)</f>
        <v>Северо-Кавказский ФО</v>
      </c>
    </row>
    <row r="5676" spans="1:11" x14ac:dyDescent="0.2">
      <c r="A5676" t="s">
        <v>600</v>
      </c>
      <c r="B5676" t="s">
        <v>593</v>
      </c>
      <c r="C5676" s="1" t="s">
        <v>121</v>
      </c>
      <c r="D5676" s="1" t="s">
        <v>1364</v>
      </c>
      <c r="E5676" s="2">
        <v>6</v>
      </c>
      <c r="F5676" s="3">
        <v>1</v>
      </c>
      <c r="G5676" s="2">
        <v>12</v>
      </c>
      <c r="H5676" s="3">
        <v>13</v>
      </c>
      <c r="I5676" s="69" t="str">
        <f>VLOOKUP(C5676,СПРАВОЧНИК!B:D,2,0)</f>
        <v>ЕВРОПА</v>
      </c>
      <c r="J5676" s="69" t="str">
        <f>VLOOKUP(C5676,СПРАВОЧНИК!B:D,3,0)</f>
        <v>ИНОМАРКИ</v>
      </c>
      <c r="K5676" s="69" t="str">
        <f>VLOOKUP(СВОД2023[[#This Row],[ФО]],СПРАВОЧНИК!H:P,2,0)</f>
        <v>Северо-Кавказский ФО</v>
      </c>
    </row>
    <row r="5677" spans="1:11" x14ac:dyDescent="0.2">
      <c r="A5677" t="s">
        <v>600</v>
      </c>
      <c r="B5677" t="s">
        <v>593</v>
      </c>
      <c r="C5677" s="1" t="s">
        <v>121</v>
      </c>
      <c r="D5677" s="1" t="s">
        <v>2068</v>
      </c>
      <c r="E5677" s="2">
        <v>1</v>
      </c>
      <c r="F5677" s="3"/>
      <c r="G5677" s="2">
        <v>1</v>
      </c>
      <c r="H5677" s="3"/>
      <c r="I5677" s="69" t="str">
        <f>VLOOKUP(C5677,СПРАВОЧНИК!B:D,2,0)</f>
        <v>ЕВРОПА</v>
      </c>
      <c r="J5677" s="69" t="str">
        <f>VLOOKUP(C5677,СПРАВОЧНИК!B:D,3,0)</f>
        <v>ИНОМАРКИ</v>
      </c>
      <c r="K5677" s="69" t="str">
        <f>VLOOKUP(СВОД2023[[#This Row],[ФО]],СПРАВОЧНИК!H:P,2,0)</f>
        <v>Северо-Кавказский ФО</v>
      </c>
    </row>
    <row r="5678" spans="1:11" x14ac:dyDescent="0.2">
      <c r="A5678" t="s">
        <v>600</v>
      </c>
      <c r="B5678" t="s">
        <v>593</v>
      </c>
      <c r="C5678" s="1" t="s">
        <v>121</v>
      </c>
      <c r="D5678" s="1" t="s">
        <v>1365</v>
      </c>
      <c r="E5678" s="2">
        <v>2</v>
      </c>
      <c r="F5678" s="3"/>
      <c r="G5678" s="2">
        <v>6</v>
      </c>
      <c r="H5678" s="3">
        <v>2</v>
      </c>
      <c r="I5678" s="69" t="str">
        <f>VLOOKUP(C5678,СПРАВОЧНИК!B:D,2,0)</f>
        <v>ЕВРОПА</v>
      </c>
      <c r="J5678" s="69" t="str">
        <f>VLOOKUP(C5678,СПРАВОЧНИК!B:D,3,0)</f>
        <v>ИНОМАРКИ</v>
      </c>
      <c r="K5678" s="69" t="str">
        <f>VLOOKUP(СВОД2023[[#This Row],[ФО]],СПРАВОЧНИК!H:P,2,0)</f>
        <v>Северо-Кавказский ФО</v>
      </c>
    </row>
    <row r="5679" spans="1:11" x14ac:dyDescent="0.2">
      <c r="A5679" t="s">
        <v>600</v>
      </c>
      <c r="B5679" t="s">
        <v>593</v>
      </c>
      <c r="C5679" s="1" t="s">
        <v>121</v>
      </c>
      <c r="D5679" s="1" t="s">
        <v>1366</v>
      </c>
      <c r="E5679" s="2">
        <v>1</v>
      </c>
      <c r="F5679" s="3">
        <v>4</v>
      </c>
      <c r="G5679" s="2">
        <v>12</v>
      </c>
      <c r="H5679" s="3">
        <v>11</v>
      </c>
      <c r="I5679" s="69" t="str">
        <f>VLOOKUP(C5679,СПРАВОЧНИК!B:D,2,0)</f>
        <v>ЕВРОПА</v>
      </c>
      <c r="J5679" s="69" t="str">
        <f>VLOOKUP(C5679,СПРАВОЧНИК!B:D,3,0)</f>
        <v>ИНОМАРКИ</v>
      </c>
      <c r="K5679" s="69" t="str">
        <f>VLOOKUP(СВОД2023[[#This Row],[ФО]],СПРАВОЧНИК!H:P,2,0)</f>
        <v>Северо-Кавказский ФО</v>
      </c>
    </row>
    <row r="5680" spans="1:11" x14ac:dyDescent="0.2">
      <c r="A5680" t="s">
        <v>600</v>
      </c>
      <c r="B5680" t="s">
        <v>593</v>
      </c>
      <c r="C5680" s="1" t="s">
        <v>121</v>
      </c>
      <c r="D5680" s="1" t="s">
        <v>1367</v>
      </c>
      <c r="E5680" s="2"/>
      <c r="F5680" s="3"/>
      <c r="G5680" s="2">
        <v>3</v>
      </c>
      <c r="H5680" s="3">
        <v>1</v>
      </c>
      <c r="I5680" s="69" t="str">
        <f>VLOOKUP(C5680,СПРАВОЧНИК!B:D,2,0)</f>
        <v>ЕВРОПА</v>
      </c>
      <c r="J5680" s="69" t="str">
        <f>VLOOKUP(C5680,СПРАВОЧНИК!B:D,3,0)</f>
        <v>ИНОМАРКИ</v>
      </c>
      <c r="K5680" s="69" t="str">
        <f>VLOOKUP(СВОД2023[[#This Row],[ФО]],СПРАВОЧНИК!H:P,2,0)</f>
        <v>Северо-Кавказский ФО</v>
      </c>
    </row>
    <row r="5681" spans="1:11" x14ac:dyDescent="0.2">
      <c r="A5681" t="s">
        <v>600</v>
      </c>
      <c r="B5681" t="s">
        <v>593</v>
      </c>
      <c r="C5681" s="1" t="s">
        <v>121</v>
      </c>
      <c r="D5681" s="1" t="s">
        <v>1368</v>
      </c>
      <c r="E5681" s="2">
        <v>1</v>
      </c>
      <c r="F5681" s="3"/>
      <c r="G5681" s="2">
        <v>5</v>
      </c>
      <c r="H5681" s="3">
        <v>1</v>
      </c>
      <c r="I5681" s="69" t="str">
        <f>VLOOKUP(C5681,СПРАВОЧНИК!B:D,2,0)</f>
        <v>ЕВРОПА</v>
      </c>
      <c r="J5681" s="69" t="str">
        <f>VLOOKUP(C5681,СПРАВОЧНИК!B:D,3,0)</f>
        <v>ИНОМАРКИ</v>
      </c>
      <c r="K5681" s="69" t="str">
        <f>VLOOKUP(СВОД2023[[#This Row],[ФО]],СПРАВОЧНИК!H:P,2,0)</f>
        <v>Северо-Кавказский ФО</v>
      </c>
    </row>
    <row r="5682" spans="1:11" x14ac:dyDescent="0.2">
      <c r="A5682" t="s">
        <v>600</v>
      </c>
      <c r="B5682" t="s">
        <v>593</v>
      </c>
      <c r="C5682" s="1" t="s">
        <v>121</v>
      </c>
      <c r="D5682" s="1" t="s">
        <v>2071</v>
      </c>
      <c r="E5682" s="2"/>
      <c r="F5682" s="3">
        <v>2</v>
      </c>
      <c r="G5682" s="2">
        <v>2</v>
      </c>
      <c r="H5682" s="3">
        <v>3</v>
      </c>
      <c r="I5682" s="69" t="str">
        <f>VLOOKUP(C5682,СПРАВОЧНИК!B:D,2,0)</f>
        <v>ЕВРОПА</v>
      </c>
      <c r="J5682" s="69" t="str">
        <f>VLOOKUP(C5682,СПРАВОЧНИК!B:D,3,0)</f>
        <v>ИНОМАРКИ</v>
      </c>
      <c r="K5682" s="69" t="str">
        <f>VLOOKUP(СВОД2023[[#This Row],[ФО]],СПРАВОЧНИК!H:P,2,0)</f>
        <v>Северо-Кавказский ФО</v>
      </c>
    </row>
    <row r="5683" spans="1:11" x14ac:dyDescent="0.2">
      <c r="A5683" t="s">
        <v>600</v>
      </c>
      <c r="B5683" t="s">
        <v>593</v>
      </c>
      <c r="C5683" s="1" t="s">
        <v>127</v>
      </c>
      <c r="D5683" s="1" t="s">
        <v>128</v>
      </c>
      <c r="E5683" s="2">
        <v>1</v>
      </c>
      <c r="F5683" s="3"/>
      <c r="G5683" s="2">
        <v>5</v>
      </c>
      <c r="H5683" s="3">
        <v>1</v>
      </c>
      <c r="I5683" s="69" t="str">
        <f>VLOOKUP(C5683,СПРАВОЧНИК!B:D,2,0)</f>
        <v>ЕВРОПА</v>
      </c>
      <c r="J5683" s="69" t="str">
        <f>VLOOKUP(C5683,СПРАВОЧНИК!B:D,3,0)</f>
        <v>ИНОМАРКИ</v>
      </c>
      <c r="K5683" s="69" t="str">
        <f>VLOOKUP(СВОД2023[[#This Row],[ФО]],СПРАВОЧНИК!H:P,2,0)</f>
        <v>Северо-Кавказский ФО</v>
      </c>
    </row>
    <row r="5684" spans="1:11" x14ac:dyDescent="0.2">
      <c r="A5684" t="s">
        <v>600</v>
      </c>
      <c r="B5684" t="s">
        <v>593</v>
      </c>
      <c r="C5684" s="1" t="s">
        <v>127</v>
      </c>
      <c r="D5684" s="1" t="s">
        <v>2072</v>
      </c>
      <c r="E5684" s="2"/>
      <c r="F5684" s="3"/>
      <c r="G5684" s="2">
        <v>1</v>
      </c>
      <c r="H5684" s="3"/>
      <c r="I5684" s="69" t="str">
        <f>VLOOKUP(C5684,СПРАВОЧНИК!B:D,2,0)</f>
        <v>ЕВРОПА</v>
      </c>
      <c r="J5684" s="69" t="str">
        <f>VLOOKUP(C5684,СПРАВОЧНИК!B:D,3,0)</f>
        <v>ИНОМАРКИ</v>
      </c>
      <c r="K5684" s="69" t="str">
        <f>VLOOKUP(СВОД2023[[#This Row],[ФО]],СПРАВОЧНИК!H:P,2,0)</f>
        <v>Северо-Кавказский ФО</v>
      </c>
    </row>
    <row r="5685" spans="1:11" x14ac:dyDescent="0.2">
      <c r="A5685" t="s">
        <v>600</v>
      </c>
      <c r="B5685" t="s">
        <v>593</v>
      </c>
      <c r="C5685" s="1" t="s">
        <v>127</v>
      </c>
      <c r="D5685" s="1" t="s">
        <v>2073</v>
      </c>
      <c r="E5685" s="2"/>
      <c r="F5685" s="3">
        <v>1</v>
      </c>
      <c r="G5685" s="2">
        <v>5</v>
      </c>
      <c r="H5685" s="3">
        <v>5</v>
      </c>
      <c r="I5685" s="69" t="str">
        <f>VLOOKUP(C5685,СПРАВОЧНИК!B:D,2,0)</f>
        <v>ЕВРОПА</v>
      </c>
      <c r="J5685" s="69" t="str">
        <f>VLOOKUP(C5685,СПРАВОЧНИК!B:D,3,0)</f>
        <v>ИНОМАРКИ</v>
      </c>
      <c r="K5685" s="69" t="str">
        <f>VLOOKUP(СВОД2023[[#This Row],[ФО]],СПРАВОЧНИК!H:P,2,0)</f>
        <v>Северо-Кавказский ФО</v>
      </c>
    </row>
    <row r="5686" spans="1:11" x14ac:dyDescent="0.2">
      <c r="A5686" t="s">
        <v>600</v>
      </c>
      <c r="B5686" t="s">
        <v>593</v>
      </c>
      <c r="C5686" s="1" t="s">
        <v>127</v>
      </c>
      <c r="D5686" s="1" t="s">
        <v>2074</v>
      </c>
      <c r="E5686" s="2">
        <v>1</v>
      </c>
      <c r="F5686" s="3"/>
      <c r="G5686" s="2">
        <v>1</v>
      </c>
      <c r="H5686" s="3"/>
      <c r="I5686" s="69" t="str">
        <f>VLOOKUP(C5686,СПРАВОЧНИК!B:D,2,0)</f>
        <v>ЕВРОПА</v>
      </c>
      <c r="J5686" s="69" t="str">
        <f>VLOOKUP(C5686,СПРАВОЧНИК!B:D,3,0)</f>
        <v>ИНОМАРКИ</v>
      </c>
      <c r="K5686" s="69" t="str">
        <f>VLOOKUP(СВОД2023[[#This Row],[ФО]],СПРАВОЧНИК!H:P,2,0)</f>
        <v>Северо-Кавказский ФО</v>
      </c>
    </row>
    <row r="5687" spans="1:11" x14ac:dyDescent="0.2">
      <c r="A5687" t="s">
        <v>600</v>
      </c>
      <c r="B5687" t="s">
        <v>593</v>
      </c>
      <c r="C5687" s="1" t="s">
        <v>127</v>
      </c>
      <c r="D5687" s="1" t="s">
        <v>2407</v>
      </c>
      <c r="E5687" s="2">
        <v>1</v>
      </c>
      <c r="F5687" s="3"/>
      <c r="G5687" s="2">
        <v>4</v>
      </c>
      <c r="H5687" s="3"/>
      <c r="I5687" s="69" t="str">
        <f>VLOOKUP(C5687,СПРАВОЧНИК!B:D,2,0)</f>
        <v>ЕВРОПА</v>
      </c>
      <c r="J5687" s="69" t="str">
        <f>VLOOKUP(C5687,СПРАВОЧНИК!B:D,3,0)</f>
        <v>ИНОМАРКИ</v>
      </c>
      <c r="K5687" s="69" t="str">
        <f>VLOOKUP(СВОД2023[[#This Row],[ФО]],СПРАВОЧНИК!H:P,2,0)</f>
        <v>Северо-Кавказский ФО</v>
      </c>
    </row>
    <row r="5688" spans="1:11" x14ac:dyDescent="0.2">
      <c r="A5688" t="s">
        <v>600</v>
      </c>
      <c r="B5688" t="s">
        <v>593</v>
      </c>
      <c r="C5688" s="1" t="s">
        <v>129</v>
      </c>
      <c r="D5688" s="1" t="s">
        <v>2503</v>
      </c>
      <c r="E5688" s="2"/>
      <c r="F5688" s="3">
        <v>1</v>
      </c>
      <c r="G5688" s="2"/>
      <c r="H5688" s="3">
        <v>1</v>
      </c>
      <c r="I5688" s="69" t="str">
        <f>VLOOKUP(C5688,СПРАВОЧНИК!B:D,2,0)</f>
        <v>КОРЕЯ</v>
      </c>
      <c r="J5688" s="69" t="str">
        <f>VLOOKUP(C5688,СПРАВОЧНИК!B:D,3,0)</f>
        <v>ИНОМАРКИ</v>
      </c>
      <c r="K5688" s="69" t="str">
        <f>VLOOKUP(СВОД2023[[#This Row],[ФО]],СПРАВОЧНИК!H:P,2,0)</f>
        <v>Северо-Кавказский ФО</v>
      </c>
    </row>
    <row r="5689" spans="1:11" x14ac:dyDescent="0.2">
      <c r="A5689" t="s">
        <v>600</v>
      </c>
      <c r="B5689" t="s">
        <v>593</v>
      </c>
      <c r="C5689" s="1" t="s">
        <v>129</v>
      </c>
      <c r="D5689" s="1" t="s">
        <v>1370</v>
      </c>
      <c r="E5689" s="2">
        <v>4</v>
      </c>
      <c r="F5689" s="3">
        <v>2</v>
      </c>
      <c r="G5689" s="2">
        <v>21</v>
      </c>
      <c r="H5689" s="3">
        <v>17</v>
      </c>
      <c r="I5689" s="69" t="str">
        <f>VLOOKUP(C5689,СПРАВОЧНИК!B:D,2,0)</f>
        <v>КОРЕЯ</v>
      </c>
      <c r="J5689" s="69" t="str">
        <f>VLOOKUP(C5689,СПРАВОЧНИК!B:D,3,0)</f>
        <v>ИНОМАРКИ</v>
      </c>
      <c r="K5689" s="69" t="str">
        <f>VLOOKUP(СВОД2023[[#This Row],[ФО]],СПРАВОЧНИК!H:P,2,0)</f>
        <v>Северо-Кавказский ФО</v>
      </c>
    </row>
    <row r="5690" spans="1:11" x14ac:dyDescent="0.2">
      <c r="A5690" t="s">
        <v>600</v>
      </c>
      <c r="B5690" t="s">
        <v>593</v>
      </c>
      <c r="C5690" s="1" t="s">
        <v>129</v>
      </c>
      <c r="D5690" s="1" t="s">
        <v>2081</v>
      </c>
      <c r="E5690" s="2"/>
      <c r="F5690" s="3">
        <v>1</v>
      </c>
      <c r="G5690" s="2">
        <v>5</v>
      </c>
      <c r="H5690" s="3">
        <v>2</v>
      </c>
      <c r="I5690" s="69" t="str">
        <f>VLOOKUP(C5690,СПРАВОЧНИК!B:D,2,0)</f>
        <v>КОРЕЯ</v>
      </c>
      <c r="J5690" s="69" t="str">
        <f>VLOOKUP(C5690,СПРАВОЧНИК!B:D,3,0)</f>
        <v>ИНОМАРКИ</v>
      </c>
      <c r="K5690" s="69" t="str">
        <f>VLOOKUP(СВОД2023[[#This Row],[ФО]],СПРАВОЧНИК!H:P,2,0)</f>
        <v>Северо-Кавказский ФО</v>
      </c>
    </row>
    <row r="5691" spans="1:11" x14ac:dyDescent="0.2">
      <c r="A5691" t="s">
        <v>600</v>
      </c>
      <c r="B5691" t="s">
        <v>593</v>
      </c>
      <c r="C5691" s="1" t="s">
        <v>129</v>
      </c>
      <c r="D5691" s="1" t="s">
        <v>2504</v>
      </c>
      <c r="E5691" s="2"/>
      <c r="F5691" s="3"/>
      <c r="G5691" s="2">
        <v>1</v>
      </c>
      <c r="H5691" s="3"/>
      <c r="I5691" s="69" t="str">
        <f>VLOOKUP(C5691,СПРАВОЧНИК!B:D,2,0)</f>
        <v>КОРЕЯ</v>
      </c>
      <c r="J5691" s="69" t="str">
        <f>VLOOKUP(C5691,СПРАВОЧНИК!B:D,3,0)</f>
        <v>ИНОМАРКИ</v>
      </c>
      <c r="K5691" s="69" t="str">
        <f>VLOOKUP(СВОД2023[[#This Row],[ФО]],СПРАВОЧНИК!H:P,2,0)</f>
        <v>Северо-Кавказский ФО</v>
      </c>
    </row>
    <row r="5692" spans="1:11" x14ac:dyDescent="0.2">
      <c r="A5692" t="s">
        <v>600</v>
      </c>
      <c r="B5692" t="s">
        <v>593</v>
      </c>
      <c r="C5692" s="1" t="s">
        <v>129</v>
      </c>
      <c r="D5692" s="1" t="s">
        <v>1371</v>
      </c>
      <c r="E5692" s="2"/>
      <c r="F5692" s="3">
        <v>1</v>
      </c>
      <c r="G5692" s="2">
        <v>2</v>
      </c>
      <c r="H5692" s="3">
        <v>3</v>
      </c>
      <c r="I5692" s="69" t="str">
        <f>VLOOKUP(C5692,СПРАВОЧНИК!B:D,2,0)</f>
        <v>КОРЕЯ</v>
      </c>
      <c r="J5692" s="69" t="str">
        <f>VLOOKUP(C5692,СПРАВОЧНИК!B:D,3,0)</f>
        <v>ИНОМАРКИ</v>
      </c>
      <c r="K5692" s="69" t="str">
        <f>VLOOKUP(СВОД2023[[#This Row],[ФО]],СПРАВОЧНИК!H:P,2,0)</f>
        <v>Северо-Кавказский ФО</v>
      </c>
    </row>
    <row r="5693" spans="1:11" x14ac:dyDescent="0.2">
      <c r="A5693" t="s">
        <v>600</v>
      </c>
      <c r="B5693" t="s">
        <v>593</v>
      </c>
      <c r="C5693" s="1" t="s">
        <v>129</v>
      </c>
      <c r="D5693" s="1" t="s">
        <v>1372</v>
      </c>
      <c r="E5693" s="2">
        <v>69</v>
      </c>
      <c r="F5693" s="3">
        <v>77</v>
      </c>
      <c r="G5693" s="2">
        <v>434</v>
      </c>
      <c r="H5693" s="3">
        <v>80</v>
      </c>
      <c r="I5693" s="69" t="str">
        <f>VLOOKUP(C5693,СПРАВОЧНИК!B:D,2,0)</f>
        <v>КОРЕЯ</v>
      </c>
      <c r="J5693" s="69" t="str">
        <f>VLOOKUP(C5693,СПРАВОЧНИК!B:D,3,0)</f>
        <v>ИНОМАРКИ</v>
      </c>
      <c r="K5693" s="69" t="str">
        <f>VLOOKUP(СВОД2023[[#This Row],[ФО]],СПРАВОЧНИК!H:P,2,0)</f>
        <v>Северо-Кавказский ФО</v>
      </c>
    </row>
    <row r="5694" spans="1:11" x14ac:dyDescent="0.2">
      <c r="A5694" t="s">
        <v>600</v>
      </c>
      <c r="B5694" t="s">
        <v>593</v>
      </c>
      <c r="C5694" s="1" t="s">
        <v>129</v>
      </c>
      <c r="D5694" s="1" t="s">
        <v>1373</v>
      </c>
      <c r="E5694" s="2">
        <v>138</v>
      </c>
      <c r="F5694" s="3">
        <v>140</v>
      </c>
      <c r="G5694" s="2">
        <v>854</v>
      </c>
      <c r="H5694" s="3">
        <v>815</v>
      </c>
      <c r="I5694" s="69" t="str">
        <f>VLOOKUP(C5694,СПРАВОЧНИК!B:D,2,0)</f>
        <v>КОРЕЯ</v>
      </c>
      <c r="J5694" s="69" t="str">
        <f>VLOOKUP(C5694,СПРАВОЧНИК!B:D,3,0)</f>
        <v>ИНОМАРКИ</v>
      </c>
      <c r="K5694" s="69" t="str">
        <f>VLOOKUP(СВОД2023[[#This Row],[ФО]],СПРАВОЧНИК!H:P,2,0)</f>
        <v>Северо-Кавказский ФО</v>
      </c>
    </row>
    <row r="5695" spans="1:11" x14ac:dyDescent="0.2">
      <c r="A5695" t="s">
        <v>600</v>
      </c>
      <c r="B5695" t="s">
        <v>593</v>
      </c>
      <c r="C5695" s="1" t="s">
        <v>129</v>
      </c>
      <c r="D5695" s="1" t="s">
        <v>1374</v>
      </c>
      <c r="E5695" s="2">
        <v>109</v>
      </c>
      <c r="F5695" s="3">
        <v>133</v>
      </c>
      <c r="G5695" s="2">
        <v>724</v>
      </c>
      <c r="H5695" s="3">
        <v>824</v>
      </c>
      <c r="I5695" s="69" t="str">
        <f>VLOOKUP(C5695,СПРАВОЧНИК!B:D,2,0)</f>
        <v>КОРЕЯ</v>
      </c>
      <c r="J5695" s="69" t="str">
        <f>VLOOKUP(C5695,СПРАВОЧНИК!B:D,3,0)</f>
        <v>ИНОМАРКИ</v>
      </c>
      <c r="K5695" s="69" t="str">
        <f>VLOOKUP(СВОД2023[[#This Row],[ФО]],СПРАВОЧНИК!H:P,2,0)</f>
        <v>Северо-Кавказский ФО</v>
      </c>
    </row>
    <row r="5696" spans="1:11" x14ac:dyDescent="0.2">
      <c r="A5696" t="s">
        <v>600</v>
      </c>
      <c r="B5696" t="s">
        <v>593</v>
      </c>
      <c r="C5696" s="1" t="s">
        <v>129</v>
      </c>
      <c r="D5696" s="1" t="s">
        <v>1375</v>
      </c>
      <c r="E5696" s="2"/>
      <c r="F5696" s="3">
        <v>1</v>
      </c>
      <c r="G5696" s="2">
        <v>7</v>
      </c>
      <c r="H5696" s="3">
        <v>10</v>
      </c>
      <c r="I5696" s="69" t="str">
        <f>VLOOKUP(C5696,СПРАВОЧНИК!B:D,2,0)</f>
        <v>КОРЕЯ</v>
      </c>
      <c r="J5696" s="69" t="str">
        <f>VLOOKUP(C5696,СПРАВОЧНИК!B:D,3,0)</f>
        <v>ИНОМАРКИ</v>
      </c>
      <c r="K5696" s="69" t="str">
        <f>VLOOKUP(СВОД2023[[#This Row],[ФО]],СПРАВОЧНИК!H:P,2,0)</f>
        <v>Северо-Кавказский ФО</v>
      </c>
    </row>
    <row r="5697" spans="1:11" x14ac:dyDescent="0.2">
      <c r="A5697" t="s">
        <v>600</v>
      </c>
      <c r="B5697" t="s">
        <v>593</v>
      </c>
      <c r="C5697" s="1" t="s">
        <v>129</v>
      </c>
      <c r="D5697" s="1" t="s">
        <v>2082</v>
      </c>
      <c r="E5697" s="2">
        <v>1</v>
      </c>
      <c r="F5697" s="3"/>
      <c r="G5697" s="2">
        <v>1</v>
      </c>
      <c r="H5697" s="3"/>
      <c r="I5697" s="69" t="str">
        <f>VLOOKUP(C5697,СПРАВОЧНИК!B:D,2,0)</f>
        <v>КОРЕЯ</v>
      </c>
      <c r="J5697" s="69" t="str">
        <f>VLOOKUP(C5697,СПРАВОЧНИК!B:D,3,0)</f>
        <v>ИНОМАРКИ</v>
      </c>
      <c r="K5697" s="69" t="str">
        <f>VLOOKUP(СВОД2023[[#This Row],[ФО]],СПРАВОЧНИК!H:P,2,0)</f>
        <v>Северо-Кавказский ФО</v>
      </c>
    </row>
    <row r="5698" spans="1:11" x14ac:dyDescent="0.2">
      <c r="A5698" t="s">
        <v>600</v>
      </c>
      <c r="B5698" t="s">
        <v>593</v>
      </c>
      <c r="C5698" s="1" t="s">
        <v>129</v>
      </c>
      <c r="D5698" s="1" t="s">
        <v>2083</v>
      </c>
      <c r="E5698" s="2"/>
      <c r="F5698" s="3">
        <v>1</v>
      </c>
      <c r="G5698" s="2">
        <v>2</v>
      </c>
      <c r="H5698" s="3">
        <v>1</v>
      </c>
      <c r="I5698" s="69" t="str">
        <f>VLOOKUP(C5698,СПРАВОЧНИК!B:D,2,0)</f>
        <v>КОРЕЯ</v>
      </c>
      <c r="J5698" s="69" t="str">
        <f>VLOOKUP(C5698,СПРАВОЧНИК!B:D,3,0)</f>
        <v>ИНОМАРКИ</v>
      </c>
      <c r="K5698" s="69" t="str">
        <f>VLOOKUP(СВОД2023[[#This Row],[ФО]],СПРАВОЧНИК!H:P,2,0)</f>
        <v>Северо-Кавказский ФО</v>
      </c>
    </row>
    <row r="5699" spans="1:11" x14ac:dyDescent="0.2">
      <c r="A5699" t="s">
        <v>600</v>
      </c>
      <c r="B5699" t="s">
        <v>593</v>
      </c>
      <c r="C5699" s="1" t="s">
        <v>129</v>
      </c>
      <c r="D5699" s="1" t="s">
        <v>2084</v>
      </c>
      <c r="E5699" s="2"/>
      <c r="F5699" s="3"/>
      <c r="G5699" s="2"/>
      <c r="H5699" s="3">
        <v>1</v>
      </c>
      <c r="I5699" s="69" t="str">
        <f>VLOOKUP(C5699,СПРАВОЧНИК!B:D,2,0)</f>
        <v>КОРЕЯ</v>
      </c>
      <c r="J5699" s="69" t="str">
        <f>VLOOKUP(C5699,СПРАВОЧНИК!B:D,3,0)</f>
        <v>ИНОМАРКИ</v>
      </c>
      <c r="K5699" s="69" t="str">
        <f>VLOOKUP(СВОД2023[[#This Row],[ФО]],СПРАВОЧНИК!H:P,2,0)</f>
        <v>Северо-Кавказский ФО</v>
      </c>
    </row>
    <row r="5700" spans="1:11" x14ac:dyDescent="0.2">
      <c r="A5700" t="s">
        <v>600</v>
      </c>
      <c r="B5700" t="s">
        <v>593</v>
      </c>
      <c r="C5700" s="1" t="s">
        <v>129</v>
      </c>
      <c r="D5700" s="1" t="s">
        <v>130</v>
      </c>
      <c r="E5700" s="2">
        <v>1</v>
      </c>
      <c r="F5700" s="3"/>
      <c r="G5700" s="2">
        <v>4</v>
      </c>
      <c r="H5700" s="3">
        <v>1</v>
      </c>
      <c r="I5700" s="69" t="str">
        <f>VLOOKUP(C5700,СПРАВОЧНИК!B:D,2,0)</f>
        <v>КОРЕЯ</v>
      </c>
      <c r="J5700" s="69" t="str">
        <f>VLOOKUP(C5700,СПРАВОЧНИК!B:D,3,0)</f>
        <v>ИНОМАРКИ</v>
      </c>
      <c r="K5700" s="69" t="str">
        <f>VLOOKUP(СВОД2023[[#This Row],[ФО]],СПРАВОЧНИК!H:P,2,0)</f>
        <v>Северо-Кавказский ФО</v>
      </c>
    </row>
    <row r="5701" spans="1:11" x14ac:dyDescent="0.2">
      <c r="A5701" t="s">
        <v>600</v>
      </c>
      <c r="B5701" t="s">
        <v>593</v>
      </c>
      <c r="C5701" s="1" t="s">
        <v>129</v>
      </c>
      <c r="D5701" s="1" t="s">
        <v>1376</v>
      </c>
      <c r="E5701" s="2">
        <v>13</v>
      </c>
      <c r="F5701" s="3">
        <v>10</v>
      </c>
      <c r="G5701" s="2">
        <v>58</v>
      </c>
      <c r="H5701" s="3">
        <v>52</v>
      </c>
      <c r="I5701" s="69" t="str">
        <f>VLOOKUP(C5701,СПРАВОЧНИК!B:D,2,0)</f>
        <v>КОРЕЯ</v>
      </c>
      <c r="J5701" s="69" t="str">
        <f>VLOOKUP(C5701,СПРАВОЧНИК!B:D,3,0)</f>
        <v>ИНОМАРКИ</v>
      </c>
      <c r="K5701" s="69" t="str">
        <f>VLOOKUP(СВОД2023[[#This Row],[ФО]],СПРАВОЧНИК!H:P,2,0)</f>
        <v>Северо-Кавказский ФО</v>
      </c>
    </row>
    <row r="5702" spans="1:11" x14ac:dyDescent="0.2">
      <c r="A5702" t="s">
        <v>600</v>
      </c>
      <c r="B5702" t="s">
        <v>593</v>
      </c>
      <c r="C5702" s="1" t="s">
        <v>129</v>
      </c>
      <c r="D5702" s="1" t="s">
        <v>1377</v>
      </c>
      <c r="E5702" s="2">
        <v>1</v>
      </c>
      <c r="F5702" s="3"/>
      <c r="G5702" s="2">
        <v>9</v>
      </c>
      <c r="H5702" s="3">
        <v>13</v>
      </c>
      <c r="I5702" s="69" t="str">
        <f>VLOOKUP(C5702,СПРАВОЧНИК!B:D,2,0)</f>
        <v>КОРЕЯ</v>
      </c>
      <c r="J5702" s="69" t="str">
        <f>VLOOKUP(C5702,СПРАВОЧНИК!B:D,3,0)</f>
        <v>ИНОМАРКИ</v>
      </c>
      <c r="K5702" s="69" t="str">
        <f>VLOOKUP(СВОД2023[[#This Row],[ФО]],СПРАВОЧНИК!H:P,2,0)</f>
        <v>Северо-Кавказский ФО</v>
      </c>
    </row>
    <row r="5703" spans="1:11" x14ac:dyDescent="0.2">
      <c r="A5703" t="s">
        <v>600</v>
      </c>
      <c r="B5703" t="s">
        <v>593</v>
      </c>
      <c r="C5703" s="1" t="s">
        <v>129</v>
      </c>
      <c r="D5703" s="1" t="s">
        <v>2085</v>
      </c>
      <c r="E5703" s="2"/>
      <c r="F5703" s="3">
        <v>1</v>
      </c>
      <c r="G5703" s="2">
        <v>3</v>
      </c>
      <c r="H5703" s="3">
        <v>3</v>
      </c>
      <c r="I5703" s="69" t="str">
        <f>VLOOKUP(C5703,СПРАВОЧНИК!B:D,2,0)</f>
        <v>КОРЕЯ</v>
      </c>
      <c r="J5703" s="69" t="str">
        <f>VLOOKUP(C5703,СПРАВОЧНИК!B:D,3,0)</f>
        <v>ИНОМАРКИ</v>
      </c>
      <c r="K5703" s="69" t="str">
        <f>VLOOKUP(СВОД2023[[#This Row],[ФО]],СПРАВОЧНИК!H:P,2,0)</f>
        <v>Северо-Кавказский ФО</v>
      </c>
    </row>
    <row r="5704" spans="1:11" x14ac:dyDescent="0.2">
      <c r="A5704" t="s">
        <v>600</v>
      </c>
      <c r="B5704" t="s">
        <v>593</v>
      </c>
      <c r="C5704" s="1" t="s">
        <v>129</v>
      </c>
      <c r="D5704" s="1" t="s">
        <v>2505</v>
      </c>
      <c r="E5704" s="2"/>
      <c r="F5704" s="3"/>
      <c r="G5704" s="2">
        <v>1</v>
      </c>
      <c r="H5704" s="3"/>
      <c r="I5704" s="69" t="str">
        <f>VLOOKUP(C5704,СПРАВОЧНИК!B:D,2,0)</f>
        <v>КОРЕЯ</v>
      </c>
      <c r="J5704" s="69" t="str">
        <f>VLOOKUP(C5704,СПРАВОЧНИК!B:D,3,0)</f>
        <v>ИНОМАРКИ</v>
      </c>
      <c r="K5704" s="69" t="str">
        <f>VLOOKUP(СВОД2023[[#This Row],[ФО]],СПРАВОЧНИК!H:P,2,0)</f>
        <v>Северо-Кавказский ФО</v>
      </c>
    </row>
    <row r="5705" spans="1:11" x14ac:dyDescent="0.2">
      <c r="A5705" t="s">
        <v>600</v>
      </c>
      <c r="B5705" t="s">
        <v>593</v>
      </c>
      <c r="C5705" s="1" t="s">
        <v>129</v>
      </c>
      <c r="D5705" s="1" t="s">
        <v>2086</v>
      </c>
      <c r="E5705" s="2"/>
      <c r="F5705" s="3"/>
      <c r="G5705" s="2"/>
      <c r="H5705" s="3">
        <v>1</v>
      </c>
      <c r="I5705" s="69" t="str">
        <f>VLOOKUP(C5705,СПРАВОЧНИК!B:D,2,0)</f>
        <v>КОРЕЯ</v>
      </c>
      <c r="J5705" s="69" t="str">
        <f>VLOOKUP(C5705,СПРАВОЧНИК!B:D,3,0)</f>
        <v>ИНОМАРКИ</v>
      </c>
      <c r="K5705" s="69" t="str">
        <f>VLOOKUP(СВОД2023[[#This Row],[ФО]],СПРАВОЧНИК!H:P,2,0)</f>
        <v>Северо-Кавказский ФО</v>
      </c>
    </row>
    <row r="5706" spans="1:11" x14ac:dyDescent="0.2">
      <c r="A5706" t="s">
        <v>600</v>
      </c>
      <c r="B5706" t="s">
        <v>593</v>
      </c>
      <c r="C5706" s="1" t="s">
        <v>129</v>
      </c>
      <c r="D5706" s="1" t="s">
        <v>1378</v>
      </c>
      <c r="E5706" s="2"/>
      <c r="F5706" s="3">
        <v>1</v>
      </c>
      <c r="G5706" s="2">
        <v>3</v>
      </c>
      <c r="H5706" s="3">
        <v>3</v>
      </c>
      <c r="I5706" s="69" t="str">
        <f>VLOOKUP(C5706,СПРАВОЧНИК!B:D,2,0)</f>
        <v>КОРЕЯ</v>
      </c>
      <c r="J5706" s="69" t="str">
        <f>VLOOKUP(C5706,СПРАВОЧНИК!B:D,3,0)</f>
        <v>ИНОМАРКИ</v>
      </c>
      <c r="K5706" s="69" t="str">
        <f>VLOOKUP(СВОД2023[[#This Row],[ФО]],СПРАВОЧНИК!H:P,2,0)</f>
        <v>Северо-Кавказский ФО</v>
      </c>
    </row>
    <row r="5707" spans="1:11" x14ac:dyDescent="0.2">
      <c r="A5707" t="s">
        <v>600</v>
      </c>
      <c r="B5707" t="s">
        <v>593</v>
      </c>
      <c r="C5707" s="1" t="s">
        <v>129</v>
      </c>
      <c r="D5707" s="1" t="s">
        <v>1379</v>
      </c>
      <c r="E5707" s="2">
        <v>1</v>
      </c>
      <c r="F5707" s="3"/>
      <c r="G5707" s="2">
        <v>2</v>
      </c>
      <c r="H5707" s="3">
        <v>2</v>
      </c>
      <c r="I5707" s="69" t="str">
        <f>VLOOKUP(C5707,СПРАВОЧНИК!B:D,2,0)</f>
        <v>КОРЕЯ</v>
      </c>
      <c r="J5707" s="69" t="str">
        <f>VLOOKUP(C5707,СПРАВОЧНИК!B:D,3,0)</f>
        <v>ИНОМАРКИ</v>
      </c>
      <c r="K5707" s="69" t="str">
        <f>VLOOKUP(СВОД2023[[#This Row],[ФО]],СПРАВОЧНИК!H:P,2,0)</f>
        <v>Северо-Кавказский ФО</v>
      </c>
    </row>
    <row r="5708" spans="1:11" x14ac:dyDescent="0.2">
      <c r="A5708" t="s">
        <v>600</v>
      </c>
      <c r="B5708" t="s">
        <v>593</v>
      </c>
      <c r="C5708" s="1" t="s">
        <v>131</v>
      </c>
      <c r="D5708" s="1" t="s">
        <v>1381</v>
      </c>
      <c r="E5708" s="2"/>
      <c r="F5708" s="3"/>
      <c r="G5708" s="2"/>
      <c r="H5708" s="3">
        <v>1</v>
      </c>
      <c r="I5708" s="69" t="str">
        <f>VLOOKUP(C5708,СПРАВОЧНИК!B:D,2,0)</f>
        <v>ЯПОНИЯ</v>
      </c>
      <c r="J5708" s="69" t="str">
        <f>VLOOKUP(C5708,СПРАВОЧНИК!B:D,3,0)</f>
        <v>ИНОМАРКИ</v>
      </c>
      <c r="K5708" s="69" t="str">
        <f>VLOOKUP(СВОД2023[[#This Row],[ФО]],СПРАВОЧНИК!H:P,2,0)</f>
        <v>Северо-Кавказский ФО</v>
      </c>
    </row>
    <row r="5709" spans="1:11" x14ac:dyDescent="0.2">
      <c r="A5709" t="s">
        <v>600</v>
      </c>
      <c r="B5709" t="s">
        <v>593</v>
      </c>
      <c r="C5709" s="1" t="s">
        <v>131</v>
      </c>
      <c r="D5709" s="1" t="s">
        <v>839</v>
      </c>
      <c r="E5709" s="2">
        <v>1</v>
      </c>
      <c r="F5709" s="3"/>
      <c r="G5709" s="2">
        <v>3</v>
      </c>
      <c r="H5709" s="3">
        <v>2</v>
      </c>
      <c r="I5709" s="69" t="str">
        <f>VLOOKUP(C5709,СПРАВОЧНИК!B:D,2,0)</f>
        <v>ЯПОНИЯ</v>
      </c>
      <c r="J5709" s="69" t="str">
        <f>VLOOKUP(C5709,СПРАВОЧНИК!B:D,3,0)</f>
        <v>ИНОМАРКИ</v>
      </c>
      <c r="K5709" s="69" t="str">
        <f>VLOOKUP(СВОД2023[[#This Row],[ФО]],СПРАВОЧНИК!H:P,2,0)</f>
        <v>Северо-Кавказский ФО</v>
      </c>
    </row>
    <row r="5710" spans="1:11" x14ac:dyDescent="0.2">
      <c r="A5710" t="s">
        <v>600</v>
      </c>
      <c r="B5710" t="s">
        <v>593</v>
      </c>
      <c r="C5710" s="1" t="s">
        <v>131</v>
      </c>
      <c r="D5710" s="1" t="s">
        <v>1382</v>
      </c>
      <c r="E5710" s="2"/>
      <c r="F5710" s="3"/>
      <c r="G5710" s="2"/>
      <c r="H5710" s="3">
        <v>1</v>
      </c>
      <c r="I5710" s="69" t="str">
        <f>VLOOKUP(C5710,СПРАВОЧНИК!B:D,2,0)</f>
        <v>ЯПОНИЯ</v>
      </c>
      <c r="J5710" s="69" t="str">
        <f>VLOOKUP(C5710,СПРАВОЧНИК!B:D,3,0)</f>
        <v>ИНОМАРКИ</v>
      </c>
      <c r="K5710" s="69" t="str">
        <f>VLOOKUP(СВОД2023[[#This Row],[ФО]],СПРАВОЧНИК!H:P,2,0)</f>
        <v>Северо-Кавказский ФО</v>
      </c>
    </row>
    <row r="5711" spans="1:11" x14ac:dyDescent="0.2">
      <c r="A5711" t="s">
        <v>600</v>
      </c>
      <c r="B5711" t="s">
        <v>593</v>
      </c>
      <c r="C5711" s="1" t="s">
        <v>131</v>
      </c>
      <c r="D5711" s="1" t="s">
        <v>1383</v>
      </c>
      <c r="E5711" s="2"/>
      <c r="F5711" s="3"/>
      <c r="G5711" s="2">
        <v>1</v>
      </c>
      <c r="H5711" s="3"/>
      <c r="I5711" s="69" t="str">
        <f>VLOOKUP(C5711,СПРАВОЧНИК!B:D,2,0)</f>
        <v>ЯПОНИЯ</v>
      </c>
      <c r="J5711" s="69" t="str">
        <f>VLOOKUP(C5711,СПРАВОЧНИК!B:D,3,0)</f>
        <v>ИНОМАРКИ</v>
      </c>
      <c r="K5711" s="69" t="str">
        <f>VLOOKUP(СВОД2023[[#This Row],[ФО]],СПРАВОЧНИК!H:P,2,0)</f>
        <v>Северо-Кавказский ФО</v>
      </c>
    </row>
    <row r="5712" spans="1:11" x14ac:dyDescent="0.2">
      <c r="A5712" t="s">
        <v>600</v>
      </c>
      <c r="B5712" t="s">
        <v>593</v>
      </c>
      <c r="C5712" s="1" t="s">
        <v>131</v>
      </c>
      <c r="D5712" s="1" t="s">
        <v>1384</v>
      </c>
      <c r="E5712" s="2"/>
      <c r="F5712" s="3">
        <v>1</v>
      </c>
      <c r="G5712" s="2">
        <v>1</v>
      </c>
      <c r="H5712" s="3">
        <v>1</v>
      </c>
      <c r="I5712" s="69" t="str">
        <f>VLOOKUP(C5712,СПРАВОЧНИК!B:D,2,0)</f>
        <v>ЯПОНИЯ</v>
      </c>
      <c r="J5712" s="69" t="str">
        <f>VLOOKUP(C5712,СПРАВОЧНИК!B:D,3,0)</f>
        <v>ИНОМАРКИ</v>
      </c>
      <c r="K5712" s="69" t="str">
        <f>VLOOKUP(СВОД2023[[#This Row],[ФО]],СПРАВОЧНИК!H:P,2,0)</f>
        <v>Северо-Кавказский ФО</v>
      </c>
    </row>
    <row r="5713" spans="1:11" x14ac:dyDescent="0.2">
      <c r="A5713" t="s">
        <v>600</v>
      </c>
      <c r="B5713" t="s">
        <v>593</v>
      </c>
      <c r="C5713" s="1" t="s">
        <v>131</v>
      </c>
      <c r="D5713" s="1" t="s">
        <v>1386</v>
      </c>
      <c r="E5713" s="2"/>
      <c r="F5713" s="3">
        <v>1</v>
      </c>
      <c r="G5713" s="2">
        <v>2</v>
      </c>
      <c r="H5713" s="3">
        <v>2</v>
      </c>
      <c r="I5713" s="69" t="str">
        <f>VLOOKUP(C5713,СПРАВОЧНИК!B:D,2,0)</f>
        <v>ЯПОНИЯ</v>
      </c>
      <c r="J5713" s="69" t="str">
        <f>VLOOKUP(C5713,СПРАВОЧНИК!B:D,3,0)</f>
        <v>ИНОМАРКИ</v>
      </c>
      <c r="K5713" s="69" t="str">
        <f>VLOOKUP(СВОД2023[[#This Row],[ФО]],СПРАВОЧНИК!H:P,2,0)</f>
        <v>Северо-Кавказский ФО</v>
      </c>
    </row>
    <row r="5714" spans="1:11" x14ac:dyDescent="0.2">
      <c r="A5714" t="s">
        <v>600</v>
      </c>
      <c r="B5714" t="s">
        <v>593</v>
      </c>
      <c r="C5714" s="1" t="s">
        <v>131</v>
      </c>
      <c r="D5714" s="1" t="s">
        <v>1387</v>
      </c>
      <c r="E5714" s="2"/>
      <c r="F5714" s="3"/>
      <c r="G5714" s="2"/>
      <c r="H5714" s="3">
        <v>2</v>
      </c>
      <c r="I5714" s="69" t="str">
        <f>VLOOKUP(C5714,СПРАВОЧНИК!B:D,2,0)</f>
        <v>ЯПОНИЯ</v>
      </c>
      <c r="J5714" s="69" t="str">
        <f>VLOOKUP(C5714,СПРАВОЧНИК!B:D,3,0)</f>
        <v>ИНОМАРКИ</v>
      </c>
      <c r="K5714" s="69" t="str">
        <f>VLOOKUP(СВОД2023[[#This Row],[ФО]],СПРАВОЧНИК!H:P,2,0)</f>
        <v>Северо-Кавказский ФО</v>
      </c>
    </row>
    <row r="5715" spans="1:11" x14ac:dyDescent="0.2">
      <c r="A5715" t="s">
        <v>600</v>
      </c>
      <c r="B5715" t="s">
        <v>593</v>
      </c>
      <c r="C5715" s="1" t="s">
        <v>131</v>
      </c>
      <c r="D5715" s="1" t="s">
        <v>133</v>
      </c>
      <c r="E5715" s="2"/>
      <c r="F5715" s="3"/>
      <c r="G5715" s="2">
        <v>1</v>
      </c>
      <c r="H5715" s="3">
        <v>1</v>
      </c>
      <c r="I5715" s="69" t="str">
        <f>VLOOKUP(C5715,СПРАВОЧНИК!B:D,2,0)</f>
        <v>ЯПОНИЯ</v>
      </c>
      <c r="J5715" s="69" t="str">
        <f>VLOOKUP(C5715,СПРАВОЧНИК!B:D,3,0)</f>
        <v>ИНОМАРКИ</v>
      </c>
      <c r="K5715" s="69" t="str">
        <f>VLOOKUP(СВОД2023[[#This Row],[ФО]],СПРАВОЧНИК!H:P,2,0)</f>
        <v>Северо-Кавказский ФО</v>
      </c>
    </row>
    <row r="5716" spans="1:11" x14ac:dyDescent="0.2">
      <c r="A5716" t="s">
        <v>600</v>
      </c>
      <c r="B5716" t="s">
        <v>593</v>
      </c>
      <c r="C5716" s="1" t="s">
        <v>131</v>
      </c>
      <c r="D5716" s="1" t="s">
        <v>1389</v>
      </c>
      <c r="E5716" s="2"/>
      <c r="F5716" s="3"/>
      <c r="G5716" s="2">
        <v>1</v>
      </c>
      <c r="H5716" s="3"/>
      <c r="I5716" s="69" t="str">
        <f>VLOOKUP(C5716,СПРАВОЧНИК!B:D,2,0)</f>
        <v>ЯПОНИЯ</v>
      </c>
      <c r="J5716" s="69" t="str">
        <f>VLOOKUP(C5716,СПРАВОЧНИК!B:D,3,0)</f>
        <v>ИНОМАРКИ</v>
      </c>
      <c r="K5716" s="69" t="str">
        <f>VLOOKUP(СВОД2023[[#This Row],[ФО]],СПРАВОЧНИК!H:P,2,0)</f>
        <v>Северо-Кавказский ФО</v>
      </c>
    </row>
    <row r="5717" spans="1:11" x14ac:dyDescent="0.2">
      <c r="A5717" t="s">
        <v>600</v>
      </c>
      <c r="B5717" t="s">
        <v>593</v>
      </c>
      <c r="C5717" s="1" t="s">
        <v>131</v>
      </c>
      <c r="D5717" s="1" t="s">
        <v>134</v>
      </c>
      <c r="E5717" s="2"/>
      <c r="F5717" s="3"/>
      <c r="G5717" s="2"/>
      <c r="H5717" s="3">
        <v>1</v>
      </c>
      <c r="I5717" s="69" t="str">
        <f>VLOOKUP(C5717,СПРАВОЧНИК!B:D,2,0)</f>
        <v>ЯПОНИЯ</v>
      </c>
      <c r="J5717" s="69" t="str">
        <f>VLOOKUP(C5717,СПРАВОЧНИК!B:D,3,0)</f>
        <v>ИНОМАРКИ</v>
      </c>
      <c r="K5717" s="69" t="str">
        <f>VLOOKUP(СВОД2023[[#This Row],[ФО]],СПРАВОЧНИК!H:P,2,0)</f>
        <v>Северо-Кавказский ФО</v>
      </c>
    </row>
    <row r="5718" spans="1:11" x14ac:dyDescent="0.2">
      <c r="A5718" t="s">
        <v>600</v>
      </c>
      <c r="B5718" t="s">
        <v>593</v>
      </c>
      <c r="C5718" s="1" t="s">
        <v>131</v>
      </c>
      <c r="D5718" s="1" t="s">
        <v>135</v>
      </c>
      <c r="E5718" s="2"/>
      <c r="F5718" s="3">
        <v>2</v>
      </c>
      <c r="G5718" s="2">
        <v>7</v>
      </c>
      <c r="H5718" s="3">
        <v>9</v>
      </c>
      <c r="I5718" s="69" t="str">
        <f>VLOOKUP(C5718,СПРАВОЧНИК!B:D,2,0)</f>
        <v>ЯПОНИЯ</v>
      </c>
      <c r="J5718" s="69" t="str">
        <f>VLOOKUP(C5718,СПРАВОЧНИК!B:D,3,0)</f>
        <v>ИНОМАРКИ</v>
      </c>
      <c r="K5718" s="69" t="str">
        <f>VLOOKUP(СВОД2023[[#This Row],[ФО]],СПРАВОЧНИК!H:P,2,0)</f>
        <v>Северо-Кавказский ФО</v>
      </c>
    </row>
    <row r="5719" spans="1:11" x14ac:dyDescent="0.2">
      <c r="A5719" t="s">
        <v>600</v>
      </c>
      <c r="B5719" t="s">
        <v>593</v>
      </c>
      <c r="C5719" s="1" t="s">
        <v>131</v>
      </c>
      <c r="D5719" s="1" t="s">
        <v>136</v>
      </c>
      <c r="E5719" s="2">
        <v>3</v>
      </c>
      <c r="F5719" s="3">
        <v>3</v>
      </c>
      <c r="G5719" s="2">
        <v>9</v>
      </c>
      <c r="H5719" s="3">
        <v>5</v>
      </c>
      <c r="I5719" s="69" t="str">
        <f>VLOOKUP(C5719,СПРАВОЧНИК!B:D,2,0)</f>
        <v>ЯПОНИЯ</v>
      </c>
      <c r="J5719" s="69" t="str">
        <f>VLOOKUP(C5719,СПРАВОЧНИК!B:D,3,0)</f>
        <v>ИНОМАРКИ</v>
      </c>
      <c r="K5719" s="69" t="str">
        <f>VLOOKUP(СВОД2023[[#This Row],[ФО]],СПРАВОЧНИК!H:P,2,0)</f>
        <v>Северо-Кавказский ФО</v>
      </c>
    </row>
    <row r="5720" spans="1:11" x14ac:dyDescent="0.2">
      <c r="A5720" t="s">
        <v>600</v>
      </c>
      <c r="B5720" t="s">
        <v>593</v>
      </c>
      <c r="C5720" s="1" t="s">
        <v>131</v>
      </c>
      <c r="D5720" s="1" t="s">
        <v>1392</v>
      </c>
      <c r="E5720" s="2">
        <v>1</v>
      </c>
      <c r="F5720" s="3"/>
      <c r="G5720" s="2">
        <v>1</v>
      </c>
      <c r="H5720" s="3">
        <v>1</v>
      </c>
      <c r="I5720" s="69" t="str">
        <f>VLOOKUP(C5720,СПРАВОЧНИК!B:D,2,0)</f>
        <v>ЯПОНИЯ</v>
      </c>
      <c r="J5720" s="69" t="str">
        <f>VLOOKUP(C5720,СПРАВОЧНИК!B:D,3,0)</f>
        <v>ИНОМАРКИ</v>
      </c>
      <c r="K5720" s="69" t="str">
        <f>VLOOKUP(СВОД2023[[#This Row],[ФО]],СПРАВОЧНИК!H:P,2,0)</f>
        <v>Северо-Кавказский ФО</v>
      </c>
    </row>
    <row r="5721" spans="1:11" x14ac:dyDescent="0.2">
      <c r="A5721" t="s">
        <v>600</v>
      </c>
      <c r="B5721" t="s">
        <v>593</v>
      </c>
      <c r="C5721" s="1" t="s">
        <v>131</v>
      </c>
      <c r="D5721" s="1" t="s">
        <v>1394</v>
      </c>
      <c r="E5721" s="2">
        <v>1</v>
      </c>
      <c r="F5721" s="3"/>
      <c r="G5721" s="2">
        <v>3</v>
      </c>
      <c r="H5721" s="3">
        <v>1</v>
      </c>
      <c r="I5721" s="69" t="str">
        <f>VLOOKUP(C5721,СПРАВОЧНИК!B:D,2,0)</f>
        <v>ЯПОНИЯ</v>
      </c>
      <c r="J5721" s="69" t="str">
        <f>VLOOKUP(C5721,СПРАВОЧНИК!B:D,3,0)</f>
        <v>ИНОМАРКИ</v>
      </c>
      <c r="K5721" s="69" t="str">
        <f>VLOOKUP(СВОД2023[[#This Row],[ФО]],СПРАВОЧНИК!H:P,2,0)</f>
        <v>Северо-Кавказский ФО</v>
      </c>
    </row>
    <row r="5722" spans="1:11" x14ac:dyDescent="0.2">
      <c r="A5722" t="s">
        <v>600</v>
      </c>
      <c r="B5722" t="s">
        <v>593</v>
      </c>
      <c r="C5722" s="1" t="s">
        <v>131</v>
      </c>
      <c r="D5722" s="1" t="s">
        <v>1395</v>
      </c>
      <c r="E5722" s="2"/>
      <c r="F5722" s="3"/>
      <c r="G5722" s="2">
        <v>1</v>
      </c>
      <c r="H5722" s="3"/>
      <c r="I5722" s="69" t="str">
        <f>VLOOKUP(C5722,СПРАВОЧНИК!B:D,2,0)</f>
        <v>ЯПОНИЯ</v>
      </c>
      <c r="J5722" s="69" t="str">
        <f>VLOOKUP(C5722,СПРАВОЧНИК!B:D,3,0)</f>
        <v>ИНОМАРКИ</v>
      </c>
      <c r="K5722" s="69" t="str">
        <f>VLOOKUP(СВОД2023[[#This Row],[ФО]],СПРАВОЧНИК!H:P,2,0)</f>
        <v>Северо-Кавказский ФО</v>
      </c>
    </row>
    <row r="5723" spans="1:11" x14ac:dyDescent="0.2">
      <c r="A5723" t="s">
        <v>600</v>
      </c>
      <c r="B5723" t="s">
        <v>593</v>
      </c>
      <c r="C5723" s="1" t="s">
        <v>131</v>
      </c>
      <c r="D5723" s="1" t="s">
        <v>1396</v>
      </c>
      <c r="E5723" s="2"/>
      <c r="F5723" s="3"/>
      <c r="G5723" s="2">
        <v>1</v>
      </c>
      <c r="H5723" s="3">
        <v>1</v>
      </c>
      <c r="I5723" s="69" t="str">
        <f>VLOOKUP(C5723,СПРАВОЧНИК!B:D,2,0)</f>
        <v>ЯПОНИЯ</v>
      </c>
      <c r="J5723" s="69" t="str">
        <f>VLOOKUP(C5723,СПРАВОЧНИК!B:D,3,0)</f>
        <v>ИНОМАРКИ</v>
      </c>
      <c r="K5723" s="69" t="str">
        <f>VLOOKUP(СВОД2023[[#This Row],[ФО]],СПРАВОЧНИК!H:P,2,0)</f>
        <v>Северо-Кавказский ФО</v>
      </c>
    </row>
    <row r="5724" spans="1:11" x14ac:dyDescent="0.2">
      <c r="A5724" t="s">
        <v>600</v>
      </c>
      <c r="B5724" t="s">
        <v>593</v>
      </c>
      <c r="C5724" s="1" t="s">
        <v>131</v>
      </c>
      <c r="D5724" s="1" t="s">
        <v>1397</v>
      </c>
      <c r="E5724" s="2"/>
      <c r="F5724" s="3"/>
      <c r="G5724" s="2">
        <v>4</v>
      </c>
      <c r="H5724" s="3">
        <v>6</v>
      </c>
      <c r="I5724" s="69" t="str">
        <f>VLOOKUP(C5724,СПРАВОЧНИК!B:D,2,0)</f>
        <v>ЯПОНИЯ</v>
      </c>
      <c r="J5724" s="69" t="str">
        <f>VLOOKUP(C5724,СПРАВОЧНИК!B:D,3,0)</f>
        <v>ИНОМАРКИ</v>
      </c>
      <c r="K5724" s="69" t="str">
        <f>VLOOKUP(СВОД2023[[#This Row],[ФО]],СПРАВОЧНИК!H:P,2,0)</f>
        <v>Северо-Кавказский ФО</v>
      </c>
    </row>
    <row r="5725" spans="1:11" x14ac:dyDescent="0.2">
      <c r="A5725" t="s">
        <v>600</v>
      </c>
      <c r="B5725" t="s">
        <v>593</v>
      </c>
      <c r="C5725" s="1" t="s">
        <v>131</v>
      </c>
      <c r="D5725" s="1" t="s">
        <v>1398</v>
      </c>
      <c r="E5725" s="2"/>
      <c r="F5725" s="3"/>
      <c r="G5725" s="2">
        <v>3</v>
      </c>
      <c r="H5725" s="3"/>
      <c r="I5725" s="69" t="str">
        <f>VLOOKUP(C5725,СПРАВОЧНИК!B:D,2,0)</f>
        <v>ЯПОНИЯ</v>
      </c>
      <c r="J5725" s="69" t="str">
        <f>VLOOKUP(C5725,СПРАВОЧНИК!B:D,3,0)</f>
        <v>ИНОМАРКИ</v>
      </c>
      <c r="K5725" s="69" t="str">
        <f>VLOOKUP(СВОД2023[[#This Row],[ФО]],СПРАВОЧНИК!H:P,2,0)</f>
        <v>Северо-Кавказский ФО</v>
      </c>
    </row>
    <row r="5726" spans="1:11" x14ac:dyDescent="0.2">
      <c r="A5726" t="s">
        <v>600</v>
      </c>
      <c r="B5726" t="s">
        <v>593</v>
      </c>
      <c r="C5726" s="1" t="s">
        <v>131</v>
      </c>
      <c r="D5726" s="1" t="s">
        <v>1400</v>
      </c>
      <c r="E5726" s="2"/>
      <c r="F5726" s="3">
        <v>1</v>
      </c>
      <c r="G5726" s="2">
        <v>7</v>
      </c>
      <c r="H5726" s="3">
        <v>7</v>
      </c>
      <c r="I5726" s="69" t="str">
        <f>VLOOKUP(C5726,СПРАВОЧНИК!B:D,2,0)</f>
        <v>ЯПОНИЯ</v>
      </c>
      <c r="J5726" s="69" t="str">
        <f>VLOOKUP(C5726,СПРАВОЧНИК!B:D,3,0)</f>
        <v>ИНОМАРКИ</v>
      </c>
      <c r="K5726" s="69" t="str">
        <f>VLOOKUP(СВОД2023[[#This Row],[ФО]],СПРАВОЧНИК!H:P,2,0)</f>
        <v>Северо-Кавказский ФО</v>
      </c>
    </row>
    <row r="5727" spans="1:11" x14ac:dyDescent="0.2">
      <c r="A5727" t="s">
        <v>600</v>
      </c>
      <c r="B5727" t="s">
        <v>593</v>
      </c>
      <c r="C5727" s="1" t="s">
        <v>138</v>
      </c>
      <c r="D5727" s="1" t="s">
        <v>1402</v>
      </c>
      <c r="E5727" s="2">
        <v>11</v>
      </c>
      <c r="F5727" s="3">
        <v>7</v>
      </c>
      <c r="G5727" s="2">
        <v>55</v>
      </c>
      <c r="H5727" s="3">
        <v>31</v>
      </c>
      <c r="I5727" s="69" t="str">
        <f>VLOOKUP(C5727,СПРАВОЧНИК!B:D,2,0)</f>
        <v>ЕВРОПА</v>
      </c>
      <c r="J5727" s="69" t="str">
        <f>VLOOKUP(C5727,СПРАВОЧНИК!B:D,3,0)</f>
        <v>ИНОМАРКИ</v>
      </c>
      <c r="K5727" s="69" t="str">
        <f>VLOOKUP(СВОД2023[[#This Row],[ФО]],СПРАВОЧНИК!H:P,2,0)</f>
        <v>Северо-Кавказский ФО</v>
      </c>
    </row>
    <row r="5728" spans="1:11" x14ac:dyDescent="0.2">
      <c r="A5728" t="s">
        <v>600</v>
      </c>
      <c r="B5728" t="s">
        <v>593</v>
      </c>
      <c r="C5728" s="1" t="s">
        <v>138</v>
      </c>
      <c r="D5728" s="1" t="s">
        <v>139</v>
      </c>
      <c r="E5728" s="2">
        <v>105</v>
      </c>
      <c r="F5728" s="3">
        <v>115</v>
      </c>
      <c r="G5728" s="2">
        <v>627</v>
      </c>
      <c r="H5728" s="3">
        <v>599</v>
      </c>
      <c r="I5728" s="69" t="str">
        <f>VLOOKUP(C5728,СПРАВОЧНИК!B:D,2,0)</f>
        <v>ЕВРОПА</v>
      </c>
      <c r="J5728" s="69" t="str">
        <f>VLOOKUP(C5728,СПРАВОЧНИК!B:D,3,0)</f>
        <v>ИНОМАРКИ</v>
      </c>
      <c r="K5728" s="69" t="str">
        <f>VLOOKUP(СВОД2023[[#This Row],[ФО]],СПРАВОЧНИК!H:P,2,0)</f>
        <v>Северо-Кавказский ФО</v>
      </c>
    </row>
    <row r="5729" spans="1:11" x14ac:dyDescent="0.2">
      <c r="A5729" t="s">
        <v>600</v>
      </c>
      <c r="B5729" t="s">
        <v>593</v>
      </c>
      <c r="C5729" s="1" t="s">
        <v>1404</v>
      </c>
      <c r="D5729" s="1" t="s">
        <v>1405</v>
      </c>
      <c r="E5729" s="2">
        <v>1</v>
      </c>
      <c r="F5729" s="3"/>
      <c r="G5729" s="2">
        <v>3</v>
      </c>
      <c r="H5729" s="3">
        <v>3</v>
      </c>
      <c r="I5729" s="69" t="str">
        <f>VLOOKUP(C5729,СПРАВОЧНИК!B:D,2,0)</f>
        <v>КИТАЙ</v>
      </c>
      <c r="J5729" s="69" t="str">
        <f>VLOOKUP(C5729,СПРАВОЧНИК!B:D,3,0)</f>
        <v>ИНОМАРКИ</v>
      </c>
      <c r="K5729" s="69" t="str">
        <f>VLOOKUP(СВОД2023[[#This Row],[ФО]],СПРАВОЧНИК!H:P,2,0)</f>
        <v>Северо-Кавказский ФО</v>
      </c>
    </row>
    <row r="5730" spans="1:11" x14ac:dyDescent="0.2">
      <c r="A5730" t="s">
        <v>600</v>
      </c>
      <c r="B5730" t="s">
        <v>593</v>
      </c>
      <c r="C5730" s="1" t="s">
        <v>1404</v>
      </c>
      <c r="D5730" s="1" t="s">
        <v>2090</v>
      </c>
      <c r="E5730" s="2"/>
      <c r="F5730" s="3"/>
      <c r="G5730" s="2">
        <v>2</v>
      </c>
      <c r="H5730" s="3">
        <v>1</v>
      </c>
      <c r="I5730" s="69" t="str">
        <f>VLOOKUP(C5730,СПРАВОЧНИК!B:D,2,0)</f>
        <v>КИТАЙ</v>
      </c>
      <c r="J5730" s="69" t="str">
        <f>VLOOKUP(C5730,СПРАВОЧНИК!B:D,3,0)</f>
        <v>ИНОМАРКИ</v>
      </c>
      <c r="K5730" s="69" t="str">
        <f>VLOOKUP(СВОД2023[[#This Row],[ФО]],СПРАВОЧНИК!H:P,2,0)</f>
        <v>Северо-Кавказский ФО</v>
      </c>
    </row>
    <row r="5731" spans="1:11" x14ac:dyDescent="0.2">
      <c r="A5731" t="s">
        <v>600</v>
      </c>
      <c r="B5731" t="s">
        <v>593</v>
      </c>
      <c r="C5731" s="1" t="s">
        <v>1404</v>
      </c>
      <c r="D5731" s="1" t="s">
        <v>1406</v>
      </c>
      <c r="E5731" s="2">
        <v>3</v>
      </c>
      <c r="F5731" s="3">
        <v>4</v>
      </c>
      <c r="G5731" s="2">
        <v>13</v>
      </c>
      <c r="H5731" s="3">
        <v>15</v>
      </c>
      <c r="I5731" s="69" t="str">
        <f>VLOOKUP(C5731,СПРАВОЧНИК!B:D,2,0)</f>
        <v>КИТАЙ</v>
      </c>
      <c r="J5731" s="69" t="str">
        <f>VLOOKUP(C5731,СПРАВОЧНИК!B:D,3,0)</f>
        <v>ИНОМАРКИ</v>
      </c>
      <c r="K5731" s="69" t="str">
        <f>VLOOKUP(СВОД2023[[#This Row],[ФО]],СПРАВОЧНИК!H:P,2,0)</f>
        <v>Северо-Кавказский ФО</v>
      </c>
    </row>
    <row r="5732" spans="1:11" x14ac:dyDescent="0.2">
      <c r="A5732" t="s">
        <v>600</v>
      </c>
      <c r="B5732" t="s">
        <v>593</v>
      </c>
      <c r="C5732" s="1" t="s">
        <v>1404</v>
      </c>
      <c r="D5732" s="1" t="s">
        <v>2091</v>
      </c>
      <c r="E5732" s="2"/>
      <c r="F5732" s="3"/>
      <c r="G5732" s="2">
        <v>4</v>
      </c>
      <c r="H5732" s="3">
        <v>1</v>
      </c>
      <c r="I5732" s="69" t="str">
        <f>VLOOKUP(C5732,СПРАВОЧНИК!B:D,2,0)</f>
        <v>КИТАЙ</v>
      </c>
      <c r="J5732" s="69" t="str">
        <f>VLOOKUP(C5732,СПРАВОЧНИК!B:D,3,0)</f>
        <v>ИНОМАРКИ</v>
      </c>
      <c r="K5732" s="69" t="str">
        <f>VLOOKUP(СВОД2023[[#This Row],[ФО]],СПРАВОЧНИК!H:P,2,0)</f>
        <v>Северо-Кавказский ФО</v>
      </c>
    </row>
    <row r="5733" spans="1:11" x14ac:dyDescent="0.2">
      <c r="A5733" t="s">
        <v>600</v>
      </c>
      <c r="B5733" t="s">
        <v>593</v>
      </c>
      <c r="C5733" s="1" t="s">
        <v>142</v>
      </c>
      <c r="D5733" s="1" t="s">
        <v>2092</v>
      </c>
      <c r="E5733" s="2"/>
      <c r="F5733" s="3"/>
      <c r="G5733" s="2">
        <v>2</v>
      </c>
      <c r="H5733" s="3"/>
      <c r="I5733" s="69" t="str">
        <f>VLOOKUP(C5733,СПРАВОЧНИК!B:D,2,0)</f>
        <v>США</v>
      </c>
      <c r="J5733" s="69" t="str">
        <f>VLOOKUP(C5733,СПРАВОЧНИК!B:D,3,0)</f>
        <v>ИНОМАРКИ</v>
      </c>
      <c r="K5733" s="69" t="str">
        <f>VLOOKUP(СВОД2023[[#This Row],[ФО]],СПРАВОЧНИК!H:P,2,0)</f>
        <v>Северо-Кавказский ФО</v>
      </c>
    </row>
    <row r="5734" spans="1:11" x14ac:dyDescent="0.2">
      <c r="A5734" t="s">
        <v>600</v>
      </c>
      <c r="B5734" t="s">
        <v>593</v>
      </c>
      <c r="C5734" s="1" t="s">
        <v>142</v>
      </c>
      <c r="D5734" s="1" t="s">
        <v>1408</v>
      </c>
      <c r="E5734" s="2">
        <v>4</v>
      </c>
      <c r="F5734" s="3">
        <v>2</v>
      </c>
      <c r="G5734" s="2">
        <v>30</v>
      </c>
      <c r="H5734" s="3">
        <v>21</v>
      </c>
      <c r="I5734" s="69" t="str">
        <f>VLOOKUP(C5734,СПРАВОЧНИК!B:D,2,0)</f>
        <v>США</v>
      </c>
      <c r="J5734" s="69" t="str">
        <f>VLOOKUP(C5734,СПРАВОЧНИК!B:D,3,0)</f>
        <v>ИНОМАРКИ</v>
      </c>
      <c r="K5734" s="69" t="str">
        <f>VLOOKUP(СВОД2023[[#This Row],[ФО]],СПРАВОЧНИК!H:P,2,0)</f>
        <v>Северо-Кавказский ФО</v>
      </c>
    </row>
    <row r="5735" spans="1:11" x14ac:dyDescent="0.2">
      <c r="A5735" t="s">
        <v>600</v>
      </c>
      <c r="B5735" t="s">
        <v>593</v>
      </c>
      <c r="C5735" s="1" t="s">
        <v>142</v>
      </c>
      <c r="D5735" s="1" t="s">
        <v>143</v>
      </c>
      <c r="E5735" s="2">
        <v>1</v>
      </c>
      <c r="F5735" s="3">
        <v>1</v>
      </c>
      <c r="G5735" s="2">
        <v>15</v>
      </c>
      <c r="H5735" s="3">
        <v>8</v>
      </c>
      <c r="I5735" s="69" t="str">
        <f>VLOOKUP(C5735,СПРАВОЧНИК!B:D,2,0)</f>
        <v>США</v>
      </c>
      <c r="J5735" s="69" t="str">
        <f>VLOOKUP(C5735,СПРАВОЧНИК!B:D,3,0)</f>
        <v>ИНОМАРКИ</v>
      </c>
      <c r="K5735" s="69" t="str">
        <f>VLOOKUP(СВОД2023[[#This Row],[ФО]],СПРАВОЧНИК!H:P,2,0)</f>
        <v>Северо-Кавказский ФО</v>
      </c>
    </row>
    <row r="5736" spans="1:11" x14ac:dyDescent="0.2">
      <c r="A5736" t="s">
        <v>600</v>
      </c>
      <c r="B5736" t="s">
        <v>593</v>
      </c>
      <c r="C5736" s="1" t="s">
        <v>142</v>
      </c>
      <c r="D5736" s="1" t="s">
        <v>144</v>
      </c>
      <c r="E5736" s="2">
        <v>6</v>
      </c>
      <c r="F5736" s="3">
        <v>5</v>
      </c>
      <c r="G5736" s="2">
        <v>53</v>
      </c>
      <c r="H5736" s="3">
        <v>20</v>
      </c>
      <c r="I5736" s="69" t="str">
        <f>VLOOKUP(C5736,СПРАВОЧНИК!B:D,2,0)</f>
        <v>США</v>
      </c>
      <c r="J5736" s="69" t="str">
        <f>VLOOKUP(C5736,СПРАВОЧНИК!B:D,3,0)</f>
        <v>ИНОМАРКИ</v>
      </c>
      <c r="K5736" s="69" t="str">
        <f>VLOOKUP(СВОД2023[[#This Row],[ФО]],СПРАВОЧНИК!H:P,2,0)</f>
        <v>Северо-Кавказский ФО</v>
      </c>
    </row>
    <row r="5737" spans="1:11" x14ac:dyDescent="0.2">
      <c r="A5737" t="s">
        <v>600</v>
      </c>
      <c r="B5737" t="s">
        <v>593</v>
      </c>
      <c r="C5737" s="1" t="s">
        <v>142</v>
      </c>
      <c r="D5737" s="1" t="s">
        <v>2506</v>
      </c>
      <c r="E5737" s="2"/>
      <c r="F5737" s="3"/>
      <c r="G5737" s="2">
        <v>1</v>
      </c>
      <c r="H5737" s="3"/>
      <c r="I5737" s="69" t="str">
        <f>VLOOKUP(C5737,СПРАВОЧНИК!B:D,2,0)</f>
        <v>США</v>
      </c>
      <c r="J5737" s="69" t="str">
        <f>VLOOKUP(C5737,СПРАВОЧНИК!B:D,3,0)</f>
        <v>ИНОМАРКИ</v>
      </c>
      <c r="K5737" s="69" t="str">
        <f>VLOOKUP(СВОД2023[[#This Row],[ФО]],СПРАВОЧНИК!H:P,2,0)</f>
        <v>Северо-Кавказский ФО</v>
      </c>
    </row>
    <row r="5738" spans="1:11" x14ac:dyDescent="0.2">
      <c r="A5738" t="s">
        <v>600</v>
      </c>
      <c r="B5738" t="s">
        <v>593</v>
      </c>
      <c r="C5738" s="1" t="s">
        <v>142</v>
      </c>
      <c r="D5738" s="1" t="s">
        <v>2093</v>
      </c>
      <c r="E5738" s="2"/>
      <c r="F5738" s="3"/>
      <c r="G5738" s="2">
        <v>1</v>
      </c>
      <c r="H5738" s="3"/>
      <c r="I5738" s="69" t="str">
        <f>VLOOKUP(C5738,СПРАВОЧНИК!B:D,2,0)</f>
        <v>США</v>
      </c>
      <c r="J5738" s="69" t="str">
        <f>VLOOKUP(C5738,СПРАВОЧНИК!B:D,3,0)</f>
        <v>ИНОМАРКИ</v>
      </c>
      <c r="K5738" s="69" t="str">
        <f>VLOOKUP(СВОД2023[[#This Row],[ФО]],СПРАВОЧНИК!H:P,2,0)</f>
        <v>Северо-Кавказский ФО</v>
      </c>
    </row>
    <row r="5739" spans="1:11" x14ac:dyDescent="0.2">
      <c r="A5739" t="s">
        <v>600</v>
      </c>
      <c r="B5739" t="s">
        <v>593</v>
      </c>
      <c r="C5739" s="1" t="s">
        <v>142</v>
      </c>
      <c r="D5739" s="1" t="s">
        <v>1410</v>
      </c>
      <c r="E5739" s="2">
        <v>3</v>
      </c>
      <c r="F5739" s="3"/>
      <c r="G5739" s="2">
        <v>9</v>
      </c>
      <c r="H5739" s="3">
        <v>2</v>
      </c>
      <c r="I5739" s="69" t="str">
        <f>VLOOKUP(C5739,СПРАВОЧНИК!B:D,2,0)</f>
        <v>США</v>
      </c>
      <c r="J5739" s="69" t="str">
        <f>VLOOKUP(C5739,СПРАВОЧНИК!B:D,3,0)</f>
        <v>ИНОМАРКИ</v>
      </c>
      <c r="K5739" s="69" t="str">
        <f>VLOOKUP(СВОД2023[[#This Row],[ФО]],СПРАВОЧНИК!H:P,2,0)</f>
        <v>Северо-Кавказский ФО</v>
      </c>
    </row>
    <row r="5740" spans="1:11" x14ac:dyDescent="0.2">
      <c r="A5740" t="s">
        <v>600</v>
      </c>
      <c r="B5740" t="s">
        <v>593</v>
      </c>
      <c r="C5740" s="1" t="s">
        <v>142</v>
      </c>
      <c r="D5740" s="1" t="s">
        <v>2094</v>
      </c>
      <c r="E5740" s="2"/>
      <c r="F5740" s="3"/>
      <c r="G5740" s="2">
        <v>4</v>
      </c>
      <c r="H5740" s="3"/>
      <c r="I5740" s="69" t="str">
        <f>VLOOKUP(C5740,СПРАВОЧНИК!B:D,2,0)</f>
        <v>США</v>
      </c>
      <c r="J5740" s="69" t="str">
        <f>VLOOKUP(C5740,СПРАВОЧНИК!B:D,3,0)</f>
        <v>ИНОМАРКИ</v>
      </c>
      <c r="K5740" s="69" t="str">
        <f>VLOOKUP(СВОД2023[[#This Row],[ФО]],СПРАВОЧНИК!H:P,2,0)</f>
        <v>Северо-Кавказский ФО</v>
      </c>
    </row>
    <row r="5741" spans="1:11" x14ac:dyDescent="0.2">
      <c r="A5741" t="s">
        <v>600</v>
      </c>
      <c r="B5741" t="s">
        <v>593</v>
      </c>
      <c r="C5741" s="1" t="s">
        <v>142</v>
      </c>
      <c r="D5741" s="1" t="s">
        <v>1411</v>
      </c>
      <c r="E5741" s="2">
        <v>1</v>
      </c>
      <c r="F5741" s="3">
        <v>2</v>
      </c>
      <c r="G5741" s="2">
        <v>3</v>
      </c>
      <c r="H5741" s="3">
        <v>6</v>
      </c>
      <c r="I5741" s="69" t="str">
        <f>VLOOKUP(C5741,СПРАВОЧНИК!B:D,2,0)</f>
        <v>США</v>
      </c>
      <c r="J5741" s="69" t="str">
        <f>VLOOKUP(C5741,СПРАВОЧНИК!B:D,3,0)</f>
        <v>ИНОМАРКИ</v>
      </c>
      <c r="K5741" s="69" t="str">
        <f>VLOOKUP(СВОД2023[[#This Row],[ФО]],СПРАВОЧНИК!H:P,2,0)</f>
        <v>Северо-Кавказский ФО</v>
      </c>
    </row>
    <row r="5742" spans="1:11" x14ac:dyDescent="0.2">
      <c r="A5742" t="s">
        <v>600</v>
      </c>
      <c r="B5742" t="s">
        <v>593</v>
      </c>
      <c r="C5742" s="1" t="s">
        <v>142</v>
      </c>
      <c r="D5742" s="1" t="s">
        <v>1412</v>
      </c>
      <c r="E5742" s="2">
        <v>6</v>
      </c>
      <c r="F5742" s="3">
        <v>3</v>
      </c>
      <c r="G5742" s="2">
        <v>20</v>
      </c>
      <c r="H5742" s="3">
        <v>13</v>
      </c>
      <c r="I5742" s="69" t="str">
        <f>VLOOKUP(C5742,СПРАВОЧНИК!B:D,2,0)</f>
        <v>США</v>
      </c>
      <c r="J5742" s="69" t="str">
        <f>VLOOKUP(C5742,СПРАВОЧНИК!B:D,3,0)</f>
        <v>ИНОМАРКИ</v>
      </c>
      <c r="K5742" s="69" t="str">
        <f>VLOOKUP(СВОД2023[[#This Row],[ФО]],СПРАВОЧНИК!H:P,2,0)</f>
        <v>Северо-Кавказский ФО</v>
      </c>
    </row>
    <row r="5743" spans="1:11" x14ac:dyDescent="0.2">
      <c r="A5743" t="s">
        <v>600</v>
      </c>
      <c r="B5743" t="s">
        <v>593</v>
      </c>
      <c r="C5743" s="1" t="s">
        <v>142</v>
      </c>
      <c r="D5743" s="1" t="s">
        <v>145</v>
      </c>
      <c r="E5743" s="2">
        <v>1</v>
      </c>
      <c r="F5743" s="3"/>
      <c r="G5743" s="2">
        <v>7</v>
      </c>
      <c r="H5743" s="3">
        <v>4</v>
      </c>
      <c r="I5743" s="69" t="str">
        <f>VLOOKUP(C5743,СПРАВОЧНИК!B:D,2,0)</f>
        <v>США</v>
      </c>
      <c r="J5743" s="69" t="str">
        <f>VLOOKUP(C5743,СПРАВОЧНИК!B:D,3,0)</f>
        <v>ИНОМАРКИ</v>
      </c>
      <c r="K5743" s="69" t="str">
        <f>VLOOKUP(СВОД2023[[#This Row],[ФО]],СПРАВОЧНИК!H:P,2,0)</f>
        <v>Северо-Кавказский ФО</v>
      </c>
    </row>
    <row r="5744" spans="1:11" x14ac:dyDescent="0.2">
      <c r="A5744" t="s">
        <v>600</v>
      </c>
      <c r="B5744" t="s">
        <v>593</v>
      </c>
      <c r="C5744" s="1" t="s">
        <v>142</v>
      </c>
      <c r="D5744" s="1" t="s">
        <v>146</v>
      </c>
      <c r="E5744" s="2">
        <v>11</v>
      </c>
      <c r="F5744" s="3">
        <v>7</v>
      </c>
      <c r="G5744" s="2">
        <v>91</v>
      </c>
      <c r="H5744" s="3">
        <v>54</v>
      </c>
      <c r="I5744" s="69" t="str">
        <f>VLOOKUP(C5744,СПРАВОЧНИК!B:D,2,0)</f>
        <v>США</v>
      </c>
      <c r="J5744" s="69" t="str">
        <f>VLOOKUP(C5744,СПРАВОЧНИК!B:D,3,0)</f>
        <v>ИНОМАРКИ</v>
      </c>
      <c r="K5744" s="69" t="str">
        <f>VLOOKUP(СВОД2023[[#This Row],[ФО]],СПРАВОЧНИК!H:P,2,0)</f>
        <v>Северо-Кавказский ФО</v>
      </c>
    </row>
    <row r="5745" spans="1:11" x14ac:dyDescent="0.2">
      <c r="A5745" t="s">
        <v>600</v>
      </c>
      <c r="B5745" t="s">
        <v>593</v>
      </c>
      <c r="C5745" s="1" t="s">
        <v>142</v>
      </c>
      <c r="D5745" s="1" t="s">
        <v>1414</v>
      </c>
      <c r="E5745" s="2">
        <v>1</v>
      </c>
      <c r="F5745" s="3">
        <v>1</v>
      </c>
      <c r="G5745" s="2">
        <v>5</v>
      </c>
      <c r="H5745" s="3">
        <v>9</v>
      </c>
      <c r="I5745" s="69" t="str">
        <f>VLOOKUP(C5745,СПРАВОЧНИК!B:D,2,0)</f>
        <v>США</v>
      </c>
      <c r="J5745" s="69" t="str">
        <f>VLOOKUP(C5745,СПРАВОЧНИК!B:D,3,0)</f>
        <v>ИНОМАРКИ</v>
      </c>
      <c r="K5745" s="69" t="str">
        <f>VLOOKUP(СВОД2023[[#This Row],[ФО]],СПРАВОЧНИК!H:P,2,0)</f>
        <v>Северо-Кавказский ФО</v>
      </c>
    </row>
    <row r="5746" spans="1:11" x14ac:dyDescent="0.2">
      <c r="A5746" t="s">
        <v>600</v>
      </c>
      <c r="B5746" t="s">
        <v>593</v>
      </c>
      <c r="C5746" s="1" t="s">
        <v>142</v>
      </c>
      <c r="D5746" s="1" t="s">
        <v>1415</v>
      </c>
      <c r="E5746" s="2">
        <v>1</v>
      </c>
      <c r="F5746" s="3"/>
      <c r="G5746" s="2">
        <v>3</v>
      </c>
      <c r="H5746" s="3">
        <v>2</v>
      </c>
      <c r="I5746" s="69" t="str">
        <f>VLOOKUP(C5746,СПРАВОЧНИК!B:D,2,0)</f>
        <v>США</v>
      </c>
      <c r="J5746" s="69" t="str">
        <f>VLOOKUP(C5746,СПРАВОЧНИК!B:D,3,0)</f>
        <v>ИНОМАРКИ</v>
      </c>
      <c r="K5746" s="69" t="str">
        <f>VLOOKUP(СВОД2023[[#This Row],[ФО]],СПРАВОЧНИК!H:P,2,0)</f>
        <v>Северо-Кавказский ФО</v>
      </c>
    </row>
    <row r="5747" spans="1:11" x14ac:dyDescent="0.2">
      <c r="A5747" t="s">
        <v>600</v>
      </c>
      <c r="B5747" t="s">
        <v>593</v>
      </c>
      <c r="C5747" s="1" t="s">
        <v>142</v>
      </c>
      <c r="D5747" s="1" t="s">
        <v>1416</v>
      </c>
      <c r="E5747" s="2"/>
      <c r="F5747" s="3"/>
      <c r="G5747" s="2">
        <v>2</v>
      </c>
      <c r="H5747" s="3"/>
      <c r="I5747" s="69" t="str">
        <f>VLOOKUP(C5747,СПРАВОЧНИК!B:D,2,0)</f>
        <v>США</v>
      </c>
      <c r="J5747" s="69" t="str">
        <f>VLOOKUP(C5747,СПРАВОЧНИК!B:D,3,0)</f>
        <v>ИНОМАРКИ</v>
      </c>
      <c r="K5747" s="69" t="str">
        <f>VLOOKUP(СВОД2023[[#This Row],[ФО]],СПРАВОЧНИК!H:P,2,0)</f>
        <v>Северо-Кавказский ФО</v>
      </c>
    </row>
    <row r="5748" spans="1:11" x14ac:dyDescent="0.2">
      <c r="A5748" t="s">
        <v>600</v>
      </c>
      <c r="B5748" t="s">
        <v>593</v>
      </c>
      <c r="C5748" s="1" t="s">
        <v>147</v>
      </c>
      <c r="D5748" s="1" t="s">
        <v>1417</v>
      </c>
      <c r="E5748" s="2"/>
      <c r="F5748" s="3"/>
      <c r="G5748" s="2">
        <v>1</v>
      </c>
      <c r="H5748" s="3"/>
      <c r="I5748" s="69" t="str">
        <f>VLOOKUP(C5748,СПРАВОЧНИК!B:D,2,0)</f>
        <v>КИТАЙ</v>
      </c>
      <c r="J5748" s="69" t="str">
        <f>VLOOKUP(C5748,СПРАВОЧНИК!B:D,3,0)</f>
        <v>ИНОМАРКИ</v>
      </c>
      <c r="K5748" s="69" t="str">
        <f>VLOOKUP(СВОД2023[[#This Row],[ФО]],СПРАВОЧНИК!H:P,2,0)</f>
        <v>Северо-Кавказский ФО</v>
      </c>
    </row>
    <row r="5749" spans="1:11" x14ac:dyDescent="0.2">
      <c r="A5749" t="s">
        <v>600</v>
      </c>
      <c r="B5749" t="s">
        <v>593</v>
      </c>
      <c r="C5749" s="1" t="s">
        <v>147</v>
      </c>
      <c r="D5749" s="1" t="s">
        <v>2095</v>
      </c>
      <c r="E5749" s="2">
        <v>1</v>
      </c>
      <c r="F5749" s="3">
        <v>1</v>
      </c>
      <c r="G5749" s="2">
        <v>7</v>
      </c>
      <c r="H5749" s="3">
        <v>6</v>
      </c>
      <c r="I5749" s="69" t="str">
        <f>VLOOKUP(C5749,СПРАВОЧНИК!B:D,2,0)</f>
        <v>КИТАЙ</v>
      </c>
      <c r="J5749" s="69" t="str">
        <f>VLOOKUP(C5749,СПРАВОЧНИК!B:D,3,0)</f>
        <v>ИНОМАРКИ</v>
      </c>
      <c r="K5749" s="69" t="str">
        <f>VLOOKUP(СВОД2023[[#This Row],[ФО]],СПРАВОЧНИК!H:P,2,0)</f>
        <v>Северо-Кавказский ФО</v>
      </c>
    </row>
    <row r="5750" spans="1:11" x14ac:dyDescent="0.2">
      <c r="A5750" t="s">
        <v>600</v>
      </c>
      <c r="B5750" t="s">
        <v>593</v>
      </c>
      <c r="C5750" s="1" t="s">
        <v>147</v>
      </c>
      <c r="D5750" s="1" t="s">
        <v>2097</v>
      </c>
      <c r="E5750" s="2"/>
      <c r="F5750" s="3">
        <v>1</v>
      </c>
      <c r="G5750" s="2"/>
      <c r="H5750" s="3">
        <v>3</v>
      </c>
      <c r="I5750" s="69" t="str">
        <f>VLOOKUP(C5750,СПРАВОЧНИК!B:D,2,0)</f>
        <v>КИТАЙ</v>
      </c>
      <c r="J5750" s="69" t="str">
        <f>VLOOKUP(C5750,СПРАВОЧНИК!B:D,3,0)</f>
        <v>ИНОМАРКИ</v>
      </c>
      <c r="K5750" s="69" t="str">
        <f>VLOOKUP(СВОД2023[[#This Row],[ФО]],СПРАВОЧНИК!H:P,2,0)</f>
        <v>Северо-Кавказский ФО</v>
      </c>
    </row>
    <row r="5751" spans="1:11" x14ac:dyDescent="0.2">
      <c r="A5751" t="s">
        <v>600</v>
      </c>
      <c r="B5751" t="s">
        <v>593</v>
      </c>
      <c r="C5751" s="1" t="s">
        <v>1418</v>
      </c>
      <c r="D5751" s="1" t="s">
        <v>2098</v>
      </c>
      <c r="E5751" s="2"/>
      <c r="F5751" s="3"/>
      <c r="G5751" s="2">
        <v>1</v>
      </c>
      <c r="H5751" s="3"/>
      <c r="I5751" s="69" t="str">
        <f>VLOOKUP(C5751,СПРАВОЧНИК!B:D,2,0)</f>
        <v>КИТАЙ</v>
      </c>
      <c r="J5751" s="69" t="str">
        <f>VLOOKUP(C5751,СПРАВОЧНИК!B:D,3,0)</f>
        <v>ИНОМАРКИ</v>
      </c>
      <c r="K5751" s="69" t="str">
        <f>VLOOKUP(СВОД2023[[#This Row],[ФО]],СПРАВОЧНИК!H:P,2,0)</f>
        <v>Северо-Кавказский ФО</v>
      </c>
    </row>
    <row r="5752" spans="1:11" x14ac:dyDescent="0.2">
      <c r="A5752" t="s">
        <v>600</v>
      </c>
      <c r="B5752" t="s">
        <v>593</v>
      </c>
      <c r="C5752" s="1" t="s">
        <v>1418</v>
      </c>
      <c r="D5752" s="1" t="s">
        <v>1419</v>
      </c>
      <c r="E5752" s="2">
        <v>1</v>
      </c>
      <c r="F5752" s="3"/>
      <c r="G5752" s="2">
        <v>9</v>
      </c>
      <c r="H5752" s="3">
        <v>7</v>
      </c>
      <c r="I5752" s="69" t="str">
        <f>VLOOKUP(C5752,СПРАВОЧНИК!B:D,2,0)</f>
        <v>КИТАЙ</v>
      </c>
      <c r="J5752" s="69" t="str">
        <f>VLOOKUP(C5752,СПРАВОЧНИК!B:D,3,0)</f>
        <v>ИНОМАРКИ</v>
      </c>
      <c r="K5752" s="69" t="str">
        <f>VLOOKUP(СВОД2023[[#This Row],[ФО]],СПРАВОЧНИК!H:P,2,0)</f>
        <v>Северо-Кавказский ФО</v>
      </c>
    </row>
    <row r="5753" spans="1:11" x14ac:dyDescent="0.2">
      <c r="A5753" t="s">
        <v>600</v>
      </c>
      <c r="B5753" t="s">
        <v>593</v>
      </c>
      <c r="C5753" s="1" t="s">
        <v>1418</v>
      </c>
      <c r="D5753" s="1" t="s">
        <v>1420</v>
      </c>
      <c r="E5753" s="2"/>
      <c r="F5753" s="3">
        <v>1</v>
      </c>
      <c r="G5753" s="2">
        <v>7</v>
      </c>
      <c r="H5753" s="3">
        <v>3</v>
      </c>
      <c r="I5753" s="69" t="str">
        <f>VLOOKUP(C5753,СПРАВОЧНИК!B:D,2,0)</f>
        <v>КИТАЙ</v>
      </c>
      <c r="J5753" s="69" t="str">
        <f>VLOOKUP(C5753,СПРАВОЧНИК!B:D,3,0)</f>
        <v>ИНОМАРКИ</v>
      </c>
      <c r="K5753" s="69" t="str">
        <f>VLOOKUP(СВОД2023[[#This Row],[ФО]],СПРАВОЧНИК!H:P,2,0)</f>
        <v>Северо-Кавказский ФО</v>
      </c>
    </row>
    <row r="5754" spans="1:11" x14ac:dyDescent="0.2">
      <c r="A5754" t="s">
        <v>600</v>
      </c>
      <c r="B5754" t="s">
        <v>593</v>
      </c>
      <c r="C5754" s="1" t="s">
        <v>2100</v>
      </c>
      <c r="D5754" s="1" t="s">
        <v>2101</v>
      </c>
      <c r="E5754" s="2">
        <v>1</v>
      </c>
      <c r="F5754" s="3"/>
      <c r="G5754" s="2">
        <v>7</v>
      </c>
      <c r="H5754" s="3"/>
      <c r="I5754" s="69" t="str">
        <f>VLOOKUP(C5754,СПРАВОЧНИК!B:D,2,0)</f>
        <v>КИТАЙ</v>
      </c>
      <c r="J5754" s="69" t="str">
        <f>VLOOKUP(C5754,СПРАВОЧНИК!B:D,3,0)</f>
        <v>ИНОМАРКИ</v>
      </c>
      <c r="K5754" s="69" t="str">
        <f>VLOOKUP(СВОД2023[[#This Row],[ФО]],СПРАВОЧНИК!H:P,2,0)</f>
        <v>Северо-Кавказский ФО</v>
      </c>
    </row>
    <row r="5755" spans="1:11" x14ac:dyDescent="0.2">
      <c r="A5755" t="s">
        <v>600</v>
      </c>
      <c r="B5755" t="s">
        <v>593</v>
      </c>
      <c r="C5755" s="1" t="s">
        <v>156</v>
      </c>
      <c r="D5755" s="1" t="s">
        <v>157</v>
      </c>
      <c r="E5755" s="2">
        <v>1</v>
      </c>
      <c r="F5755" s="3"/>
      <c r="G5755" s="2">
        <v>6</v>
      </c>
      <c r="H5755" s="3"/>
      <c r="I5755" s="69" t="str">
        <f>VLOOKUP(C5755,СПРАВОЧНИК!B:D,2,0)</f>
        <v>КИТАЙ</v>
      </c>
      <c r="J5755" s="69" t="str">
        <f>VLOOKUP(C5755,СПРАВОЧНИК!B:D,3,0)</f>
        <v>ИНОМАРКИ</v>
      </c>
      <c r="K5755" s="69" t="str">
        <f>VLOOKUP(СВОД2023[[#This Row],[ФО]],СПРАВОЧНИК!H:P,2,0)</f>
        <v>Северо-Кавказский ФО</v>
      </c>
    </row>
    <row r="5756" spans="1:11" x14ac:dyDescent="0.2">
      <c r="A5756" t="s">
        <v>600</v>
      </c>
      <c r="B5756" t="s">
        <v>593</v>
      </c>
      <c r="C5756" s="1" t="s">
        <v>156</v>
      </c>
      <c r="D5756" s="1" t="s">
        <v>158</v>
      </c>
      <c r="E5756" s="2">
        <v>4</v>
      </c>
      <c r="F5756" s="3">
        <v>1</v>
      </c>
      <c r="G5756" s="2">
        <v>24</v>
      </c>
      <c r="H5756" s="3">
        <v>6</v>
      </c>
      <c r="I5756" s="69" t="str">
        <f>VLOOKUP(C5756,СПРАВОЧНИК!B:D,2,0)</f>
        <v>КИТАЙ</v>
      </c>
      <c r="J5756" s="69" t="str">
        <f>VLOOKUP(C5756,СПРАВОЧНИК!B:D,3,0)</f>
        <v>ИНОМАРКИ</v>
      </c>
      <c r="K5756" s="69" t="str">
        <f>VLOOKUP(СВОД2023[[#This Row],[ФО]],СПРАВОЧНИК!H:P,2,0)</f>
        <v>Северо-Кавказский ФО</v>
      </c>
    </row>
    <row r="5757" spans="1:11" x14ac:dyDescent="0.2">
      <c r="A5757" t="s">
        <v>600</v>
      </c>
      <c r="B5757" t="s">
        <v>593</v>
      </c>
      <c r="C5757" s="1" t="s">
        <v>156</v>
      </c>
      <c r="D5757" s="1" t="s">
        <v>159</v>
      </c>
      <c r="E5757" s="2">
        <v>3</v>
      </c>
      <c r="F5757" s="3"/>
      <c r="G5757" s="2">
        <v>14</v>
      </c>
      <c r="H5757" s="3"/>
      <c r="I5757" s="69" t="str">
        <f>VLOOKUP(C5757,СПРАВОЧНИК!B:D,2,0)</f>
        <v>КИТАЙ</v>
      </c>
      <c r="J5757" s="69" t="str">
        <f>VLOOKUP(C5757,СПРАВОЧНИК!B:D,3,0)</f>
        <v>ИНОМАРКИ</v>
      </c>
      <c r="K5757" s="69" t="str">
        <f>VLOOKUP(СВОД2023[[#This Row],[ФО]],СПРАВОЧНИК!H:P,2,0)</f>
        <v>Северо-Кавказский ФО</v>
      </c>
    </row>
    <row r="5758" spans="1:11" x14ac:dyDescent="0.2">
      <c r="A5758" t="s">
        <v>600</v>
      </c>
      <c r="B5758" t="s">
        <v>593</v>
      </c>
      <c r="C5758" s="1" t="s">
        <v>160</v>
      </c>
      <c r="D5758" s="1" t="s">
        <v>161</v>
      </c>
      <c r="E5758" s="2">
        <v>1</v>
      </c>
      <c r="F5758" s="3">
        <v>3</v>
      </c>
      <c r="G5758" s="2">
        <v>6</v>
      </c>
      <c r="H5758" s="3">
        <v>9</v>
      </c>
      <c r="I5758" s="69" t="str">
        <f>VLOOKUP(C5758,СПРАВОЧНИК!B:D,2,0)</f>
        <v>КИТАЙ</v>
      </c>
      <c r="J5758" s="69" t="str">
        <f>VLOOKUP(C5758,СПРАВОЧНИК!B:D,3,0)</f>
        <v>ИНОМАРКИ</v>
      </c>
      <c r="K5758" s="69" t="str">
        <f>VLOOKUP(СВОД2023[[#This Row],[ФО]],СПРАВОЧНИК!H:P,2,0)</f>
        <v>Северо-Кавказский ФО</v>
      </c>
    </row>
    <row r="5759" spans="1:11" x14ac:dyDescent="0.2">
      <c r="A5759" t="s">
        <v>600</v>
      </c>
      <c r="B5759" t="s">
        <v>593</v>
      </c>
      <c r="C5759" s="1" t="s">
        <v>160</v>
      </c>
      <c r="D5759" s="1" t="s">
        <v>163</v>
      </c>
      <c r="E5759" s="2"/>
      <c r="F5759" s="3"/>
      <c r="G5759" s="2">
        <v>2</v>
      </c>
      <c r="H5759" s="3"/>
      <c r="I5759" s="69" t="str">
        <f>VLOOKUP(C5759,СПРАВОЧНИК!B:D,2,0)</f>
        <v>КИТАЙ</v>
      </c>
      <c r="J5759" s="69" t="str">
        <f>VLOOKUP(C5759,СПРАВОЧНИК!B:D,3,0)</f>
        <v>ИНОМАРКИ</v>
      </c>
      <c r="K5759" s="69" t="str">
        <f>VLOOKUP(СВОД2023[[#This Row],[ФО]],СПРАВОЧНИК!H:P,2,0)</f>
        <v>Северо-Кавказский ФО</v>
      </c>
    </row>
    <row r="5760" spans="1:11" x14ac:dyDescent="0.2">
      <c r="A5760" t="s">
        <v>600</v>
      </c>
      <c r="B5760" t="s">
        <v>593</v>
      </c>
      <c r="C5760" s="1" t="s">
        <v>160</v>
      </c>
      <c r="D5760" s="1" t="s">
        <v>164</v>
      </c>
      <c r="E5760" s="2"/>
      <c r="F5760" s="3"/>
      <c r="G5760" s="2">
        <v>5</v>
      </c>
      <c r="H5760" s="3">
        <v>1</v>
      </c>
      <c r="I5760" s="69" t="str">
        <f>VLOOKUP(C5760,СПРАВОЧНИК!B:D,2,0)</f>
        <v>КИТАЙ</v>
      </c>
      <c r="J5760" s="69" t="str">
        <f>VLOOKUP(C5760,СПРАВОЧНИК!B:D,3,0)</f>
        <v>ИНОМАРКИ</v>
      </c>
      <c r="K5760" s="69" t="str">
        <f>VLOOKUP(СВОД2023[[#This Row],[ФО]],СПРАВОЧНИК!H:P,2,0)</f>
        <v>Северо-Кавказский ФО</v>
      </c>
    </row>
    <row r="5761" spans="1:11" x14ac:dyDescent="0.2">
      <c r="A5761" t="s">
        <v>600</v>
      </c>
      <c r="B5761" t="s">
        <v>593</v>
      </c>
      <c r="C5761" s="1" t="s">
        <v>160</v>
      </c>
      <c r="D5761" s="1" t="s">
        <v>165</v>
      </c>
      <c r="E5761" s="2">
        <v>1</v>
      </c>
      <c r="F5761" s="3">
        <v>1</v>
      </c>
      <c r="G5761" s="2">
        <v>6</v>
      </c>
      <c r="H5761" s="3">
        <v>4</v>
      </c>
      <c r="I5761" s="69" t="str">
        <f>VLOOKUP(C5761,СПРАВОЧНИК!B:D,2,0)</f>
        <v>КИТАЙ</v>
      </c>
      <c r="J5761" s="69" t="str">
        <f>VLOOKUP(C5761,СПРАВОЧНИК!B:D,3,0)</f>
        <v>ИНОМАРКИ</v>
      </c>
      <c r="K5761" s="69" t="str">
        <f>VLOOKUP(СВОД2023[[#This Row],[ФО]],СПРАВОЧНИК!H:P,2,0)</f>
        <v>Северо-Кавказский ФО</v>
      </c>
    </row>
    <row r="5762" spans="1:11" x14ac:dyDescent="0.2">
      <c r="A5762" t="s">
        <v>600</v>
      </c>
      <c r="B5762" t="s">
        <v>593</v>
      </c>
      <c r="C5762" s="1" t="s">
        <v>160</v>
      </c>
      <c r="D5762" s="1" t="s">
        <v>2103</v>
      </c>
      <c r="E5762" s="2"/>
      <c r="F5762" s="3">
        <v>1</v>
      </c>
      <c r="G5762" s="2"/>
      <c r="H5762" s="3">
        <v>2</v>
      </c>
      <c r="I5762" s="69" t="str">
        <f>VLOOKUP(C5762,СПРАВОЧНИК!B:D,2,0)</f>
        <v>КИТАЙ</v>
      </c>
      <c r="J5762" s="69" t="str">
        <f>VLOOKUP(C5762,СПРАВОЧНИК!B:D,3,0)</f>
        <v>ИНОМАРКИ</v>
      </c>
      <c r="K5762" s="69" t="str">
        <f>VLOOKUP(СВОД2023[[#This Row],[ФО]],СПРАВОЧНИК!H:P,2,0)</f>
        <v>Северо-Кавказский ФО</v>
      </c>
    </row>
    <row r="5763" spans="1:11" x14ac:dyDescent="0.2">
      <c r="A5763" t="s">
        <v>600</v>
      </c>
      <c r="B5763" t="s">
        <v>593</v>
      </c>
      <c r="C5763" s="1" t="s">
        <v>160</v>
      </c>
      <c r="D5763" s="1" t="s">
        <v>1421</v>
      </c>
      <c r="E5763" s="2"/>
      <c r="F5763" s="3"/>
      <c r="G5763" s="2">
        <v>1</v>
      </c>
      <c r="H5763" s="3">
        <v>5</v>
      </c>
      <c r="I5763" s="69" t="str">
        <f>VLOOKUP(C5763,СПРАВОЧНИК!B:D,2,0)</f>
        <v>КИТАЙ</v>
      </c>
      <c r="J5763" s="69" t="str">
        <f>VLOOKUP(C5763,СПРАВОЧНИК!B:D,3,0)</f>
        <v>ИНОМАРКИ</v>
      </c>
      <c r="K5763" s="69" t="str">
        <f>VLOOKUP(СВОД2023[[#This Row],[ФО]],СПРАВОЧНИК!H:P,2,0)</f>
        <v>Северо-Кавказский ФО</v>
      </c>
    </row>
    <row r="5764" spans="1:11" x14ac:dyDescent="0.2">
      <c r="A5764" t="s">
        <v>600</v>
      </c>
      <c r="B5764" t="s">
        <v>593</v>
      </c>
      <c r="C5764" s="1" t="s">
        <v>160</v>
      </c>
      <c r="D5764" s="1" t="s">
        <v>2104</v>
      </c>
      <c r="E5764" s="2"/>
      <c r="F5764" s="3"/>
      <c r="G5764" s="2"/>
      <c r="H5764" s="3">
        <v>1</v>
      </c>
      <c r="I5764" s="69" t="str">
        <f>VLOOKUP(C5764,СПРАВОЧНИК!B:D,2,0)</f>
        <v>КИТАЙ</v>
      </c>
      <c r="J5764" s="69" t="str">
        <f>VLOOKUP(C5764,СПРАВОЧНИК!B:D,3,0)</f>
        <v>ИНОМАРКИ</v>
      </c>
      <c r="K5764" s="69" t="str">
        <f>VLOOKUP(СВОД2023[[#This Row],[ФО]],СПРАВОЧНИК!H:P,2,0)</f>
        <v>Северо-Кавказский ФО</v>
      </c>
    </row>
    <row r="5765" spans="1:11" x14ac:dyDescent="0.2">
      <c r="A5765" t="s">
        <v>600</v>
      </c>
      <c r="B5765" t="s">
        <v>593</v>
      </c>
      <c r="C5765" s="1" t="s">
        <v>160</v>
      </c>
      <c r="D5765" s="1" t="s">
        <v>2105</v>
      </c>
      <c r="E5765" s="2">
        <v>1</v>
      </c>
      <c r="F5765" s="3">
        <v>2</v>
      </c>
      <c r="G5765" s="2">
        <v>3</v>
      </c>
      <c r="H5765" s="3">
        <v>9</v>
      </c>
      <c r="I5765" s="69" t="str">
        <f>VLOOKUP(C5765,СПРАВОЧНИК!B:D,2,0)</f>
        <v>КИТАЙ</v>
      </c>
      <c r="J5765" s="69" t="str">
        <f>VLOOKUP(C5765,СПРАВОЧНИК!B:D,3,0)</f>
        <v>ИНОМАРКИ</v>
      </c>
      <c r="K5765" s="69" t="str">
        <f>VLOOKUP(СВОД2023[[#This Row],[ФО]],СПРАВОЧНИК!H:P,2,0)</f>
        <v>Северо-Кавказский ФО</v>
      </c>
    </row>
    <row r="5766" spans="1:11" x14ac:dyDescent="0.2">
      <c r="A5766" t="s">
        <v>600</v>
      </c>
      <c r="B5766" t="s">
        <v>593</v>
      </c>
      <c r="C5766" s="1" t="s">
        <v>160</v>
      </c>
      <c r="D5766" s="1" t="s">
        <v>1422</v>
      </c>
      <c r="E5766" s="2">
        <v>3</v>
      </c>
      <c r="F5766" s="3">
        <v>4</v>
      </c>
      <c r="G5766" s="2">
        <v>12</v>
      </c>
      <c r="H5766" s="3">
        <v>10</v>
      </c>
      <c r="I5766" s="69" t="str">
        <f>VLOOKUP(C5766,СПРАВОЧНИК!B:D,2,0)</f>
        <v>КИТАЙ</v>
      </c>
      <c r="J5766" s="69" t="str">
        <f>VLOOKUP(C5766,СПРАВОЧНИК!B:D,3,0)</f>
        <v>ИНОМАРКИ</v>
      </c>
      <c r="K5766" s="69" t="str">
        <f>VLOOKUP(СВОД2023[[#This Row],[ФО]],СПРАВОЧНИК!H:P,2,0)</f>
        <v>Северо-Кавказский ФО</v>
      </c>
    </row>
    <row r="5767" spans="1:11" x14ac:dyDescent="0.2">
      <c r="A5767" t="s">
        <v>600</v>
      </c>
      <c r="B5767" t="s">
        <v>593</v>
      </c>
      <c r="C5767" s="1" t="s">
        <v>166</v>
      </c>
      <c r="D5767" s="1" t="s">
        <v>2106</v>
      </c>
      <c r="E5767" s="2"/>
      <c r="F5767" s="3"/>
      <c r="G5767" s="2"/>
      <c r="H5767" s="3">
        <v>1</v>
      </c>
      <c r="I5767" s="69" t="str">
        <f>VLOOKUP(C5767,СПРАВОЧНИК!B:D,2,0)</f>
        <v>ЕВРОПА</v>
      </c>
      <c r="J5767" s="69" t="str">
        <f>VLOOKUP(C5767,СПРАВОЧНИК!B:D,3,0)</f>
        <v>ИНОМАРКИ</v>
      </c>
      <c r="K5767" s="69" t="str">
        <f>VLOOKUP(СВОД2023[[#This Row],[ФО]],СПРАВОЧНИК!H:P,2,0)</f>
        <v>Северо-Кавказский ФО</v>
      </c>
    </row>
    <row r="5768" spans="1:11" x14ac:dyDescent="0.2">
      <c r="A5768" t="s">
        <v>600</v>
      </c>
      <c r="B5768" t="s">
        <v>593</v>
      </c>
      <c r="C5768" s="1" t="s">
        <v>166</v>
      </c>
      <c r="D5768" s="1" t="s">
        <v>2107</v>
      </c>
      <c r="E5768" s="2"/>
      <c r="F5768" s="3"/>
      <c r="G5768" s="2">
        <v>1</v>
      </c>
      <c r="H5768" s="3"/>
      <c r="I5768" s="69" t="str">
        <f>VLOOKUP(C5768,СПРАВОЧНИК!B:D,2,0)</f>
        <v>ЕВРОПА</v>
      </c>
      <c r="J5768" s="69" t="str">
        <f>VLOOKUP(C5768,СПРАВОЧНИК!B:D,3,0)</f>
        <v>ИНОМАРКИ</v>
      </c>
      <c r="K5768" s="69" t="str">
        <f>VLOOKUP(СВОД2023[[#This Row],[ФО]],СПРАВОЧНИК!H:P,2,0)</f>
        <v>Северо-Кавказский ФО</v>
      </c>
    </row>
    <row r="5769" spans="1:11" x14ac:dyDescent="0.2">
      <c r="A5769" t="s">
        <v>600</v>
      </c>
      <c r="B5769" t="s">
        <v>593</v>
      </c>
      <c r="C5769" s="1" t="s">
        <v>166</v>
      </c>
      <c r="D5769" s="1" t="s">
        <v>2108</v>
      </c>
      <c r="E5769" s="2"/>
      <c r="F5769" s="3"/>
      <c r="G5769" s="2"/>
      <c r="H5769" s="3">
        <v>1</v>
      </c>
      <c r="I5769" s="69" t="str">
        <f>VLOOKUP(C5769,СПРАВОЧНИК!B:D,2,0)</f>
        <v>ЕВРОПА</v>
      </c>
      <c r="J5769" s="69" t="str">
        <f>VLOOKUP(C5769,СПРАВОЧНИК!B:D,3,0)</f>
        <v>ИНОМАРКИ</v>
      </c>
      <c r="K5769" s="69" t="str">
        <f>VLOOKUP(СВОД2023[[#This Row],[ФО]],СПРАВОЧНИК!H:P,2,0)</f>
        <v>Северо-Кавказский ФО</v>
      </c>
    </row>
    <row r="5770" spans="1:11" x14ac:dyDescent="0.2">
      <c r="A5770" t="s">
        <v>600</v>
      </c>
      <c r="B5770" t="s">
        <v>593</v>
      </c>
      <c r="C5770" s="1" t="s">
        <v>166</v>
      </c>
      <c r="D5770" s="1" t="s">
        <v>169</v>
      </c>
      <c r="E5770" s="2"/>
      <c r="F5770" s="3"/>
      <c r="G5770" s="2">
        <v>1</v>
      </c>
      <c r="H5770" s="3"/>
      <c r="I5770" s="69" t="str">
        <f>VLOOKUP(C5770,СПРАВОЧНИК!B:D,2,0)</f>
        <v>ЕВРОПА</v>
      </c>
      <c r="J5770" s="69" t="str">
        <f>VLOOKUP(C5770,СПРАВОЧНИК!B:D,3,0)</f>
        <v>ИНОМАРКИ</v>
      </c>
      <c r="K5770" s="69" t="str">
        <f>VLOOKUP(СВОД2023[[#This Row],[ФО]],СПРАВОЧНИК!H:P,2,0)</f>
        <v>Северо-Кавказский ФО</v>
      </c>
    </row>
    <row r="5771" spans="1:11" x14ac:dyDescent="0.2">
      <c r="A5771" t="s">
        <v>600</v>
      </c>
      <c r="B5771" t="s">
        <v>593</v>
      </c>
      <c r="C5771" s="1" t="s">
        <v>166</v>
      </c>
      <c r="D5771" s="1" t="s">
        <v>2413</v>
      </c>
      <c r="E5771" s="2"/>
      <c r="F5771" s="3"/>
      <c r="G5771" s="2">
        <v>1</v>
      </c>
      <c r="H5771" s="3"/>
      <c r="I5771" s="69" t="str">
        <f>VLOOKUP(C5771,СПРАВОЧНИК!B:D,2,0)</f>
        <v>ЕВРОПА</v>
      </c>
      <c r="J5771" s="69" t="str">
        <f>VLOOKUP(C5771,СПРАВОЧНИК!B:D,3,0)</f>
        <v>ИНОМАРКИ</v>
      </c>
      <c r="K5771" s="69" t="str">
        <f>VLOOKUP(СВОД2023[[#This Row],[ФО]],СПРАВОЧНИК!H:P,2,0)</f>
        <v>Северо-Кавказский ФО</v>
      </c>
    </row>
    <row r="5772" spans="1:11" x14ac:dyDescent="0.2">
      <c r="A5772" t="s">
        <v>600</v>
      </c>
      <c r="B5772" t="s">
        <v>593</v>
      </c>
      <c r="C5772" s="1" t="s">
        <v>173</v>
      </c>
      <c r="D5772" s="1" t="s">
        <v>1425</v>
      </c>
      <c r="E5772" s="2">
        <v>6</v>
      </c>
      <c r="F5772" s="3">
        <v>7</v>
      </c>
      <c r="G5772" s="2">
        <v>31</v>
      </c>
      <c r="H5772" s="3">
        <v>27</v>
      </c>
      <c r="I5772" s="69" t="str">
        <f>VLOOKUP(C5772,СПРАВОЧНИК!B:D,2,0)</f>
        <v>ЕВРОПА</v>
      </c>
      <c r="J5772" s="69" t="str">
        <f>VLOOKUP(C5772,СПРАВОЧНИК!B:D,3,0)</f>
        <v>ИНОМАРКИ</v>
      </c>
      <c r="K5772" s="69" t="str">
        <f>VLOOKUP(СВОД2023[[#This Row],[ФО]],СПРАВОЧНИК!H:P,2,0)</f>
        <v>Северо-Кавказский ФО</v>
      </c>
    </row>
    <row r="5773" spans="1:11" x14ac:dyDescent="0.2">
      <c r="A5773" t="s">
        <v>600</v>
      </c>
      <c r="B5773" t="s">
        <v>593</v>
      </c>
      <c r="C5773" s="1" t="s">
        <v>173</v>
      </c>
      <c r="D5773" s="1" t="s">
        <v>2109</v>
      </c>
      <c r="E5773" s="2">
        <v>3</v>
      </c>
      <c r="F5773" s="3"/>
      <c r="G5773" s="2">
        <v>8</v>
      </c>
      <c r="H5773" s="3">
        <v>3</v>
      </c>
      <c r="I5773" s="69" t="str">
        <f>VLOOKUP(C5773,СПРАВОЧНИК!B:D,2,0)</f>
        <v>ЕВРОПА</v>
      </c>
      <c r="J5773" s="69" t="str">
        <f>VLOOKUP(C5773,СПРАВОЧНИК!B:D,3,0)</f>
        <v>ИНОМАРКИ</v>
      </c>
      <c r="K5773" s="69" t="str">
        <f>VLOOKUP(СВОД2023[[#This Row],[ФО]],СПРАВОЧНИК!H:P,2,0)</f>
        <v>Северо-Кавказский ФО</v>
      </c>
    </row>
    <row r="5774" spans="1:11" x14ac:dyDescent="0.2">
      <c r="A5774" t="s">
        <v>600</v>
      </c>
      <c r="B5774" t="s">
        <v>593</v>
      </c>
      <c r="C5774" s="1" t="s">
        <v>173</v>
      </c>
      <c r="D5774" s="1" t="s">
        <v>2111</v>
      </c>
      <c r="E5774" s="2"/>
      <c r="F5774" s="3"/>
      <c r="G5774" s="2">
        <v>2</v>
      </c>
      <c r="H5774" s="3">
        <v>2</v>
      </c>
      <c r="I5774" s="69" t="str">
        <f>VLOOKUP(C5774,СПРАВОЧНИК!B:D,2,0)</f>
        <v>ЕВРОПА</v>
      </c>
      <c r="J5774" s="69" t="str">
        <f>VLOOKUP(C5774,СПРАВОЧНИК!B:D,3,0)</f>
        <v>ИНОМАРКИ</v>
      </c>
      <c r="K5774" s="69" t="str">
        <f>VLOOKUP(СВОД2023[[#This Row],[ФО]],СПРАВОЧНИК!H:P,2,0)</f>
        <v>Северо-Кавказский ФО</v>
      </c>
    </row>
    <row r="5775" spans="1:11" x14ac:dyDescent="0.2">
      <c r="A5775" t="s">
        <v>600</v>
      </c>
      <c r="B5775" t="s">
        <v>593</v>
      </c>
      <c r="C5775" s="1" t="s">
        <v>173</v>
      </c>
      <c r="D5775" s="1" t="s">
        <v>174</v>
      </c>
      <c r="E5775" s="2">
        <v>6</v>
      </c>
      <c r="F5775" s="3">
        <v>13</v>
      </c>
      <c r="G5775" s="2">
        <v>69</v>
      </c>
      <c r="H5775" s="3">
        <v>73</v>
      </c>
      <c r="I5775" s="69" t="str">
        <f>VLOOKUP(C5775,СПРАВОЧНИК!B:D,2,0)</f>
        <v>ЕВРОПА</v>
      </c>
      <c r="J5775" s="69" t="str">
        <f>VLOOKUP(C5775,СПРАВОЧНИК!B:D,3,0)</f>
        <v>ИНОМАРКИ</v>
      </c>
      <c r="K5775" s="69" t="str">
        <f>VLOOKUP(СВОД2023[[#This Row],[ФО]],СПРАВОЧНИК!H:P,2,0)</f>
        <v>Северо-Кавказский ФО</v>
      </c>
    </row>
    <row r="5776" spans="1:11" x14ac:dyDescent="0.2">
      <c r="A5776" t="s">
        <v>600</v>
      </c>
      <c r="B5776" t="s">
        <v>593</v>
      </c>
      <c r="C5776" s="1" t="s">
        <v>173</v>
      </c>
      <c r="D5776" s="1" t="s">
        <v>175</v>
      </c>
      <c r="E5776" s="2"/>
      <c r="F5776" s="3"/>
      <c r="G5776" s="2">
        <v>1</v>
      </c>
      <c r="H5776" s="3"/>
      <c r="I5776" s="69" t="str">
        <f>VLOOKUP(C5776,СПРАВОЧНИК!B:D,2,0)</f>
        <v>ЕВРОПА</v>
      </c>
      <c r="J5776" s="69" t="str">
        <f>VLOOKUP(C5776,СПРАВОЧНИК!B:D,3,0)</f>
        <v>ИНОМАРКИ</v>
      </c>
      <c r="K5776" s="69" t="str">
        <f>VLOOKUP(СВОД2023[[#This Row],[ФО]],СПРАВОЧНИК!H:P,2,0)</f>
        <v>Северо-Кавказский ФО</v>
      </c>
    </row>
    <row r="5777" spans="1:11" x14ac:dyDescent="0.2">
      <c r="A5777" t="s">
        <v>600</v>
      </c>
      <c r="B5777" t="s">
        <v>593</v>
      </c>
      <c r="C5777" s="1" t="s">
        <v>173</v>
      </c>
      <c r="D5777" s="1" t="s">
        <v>1426</v>
      </c>
      <c r="E5777" s="2"/>
      <c r="F5777" s="3"/>
      <c r="G5777" s="2">
        <v>5</v>
      </c>
      <c r="H5777" s="3"/>
      <c r="I5777" s="69" t="str">
        <f>VLOOKUP(C5777,СПРАВОЧНИК!B:D,2,0)</f>
        <v>ЕВРОПА</v>
      </c>
      <c r="J5777" s="69" t="str">
        <f>VLOOKUP(C5777,СПРАВОЧНИК!B:D,3,0)</f>
        <v>ИНОМАРКИ</v>
      </c>
      <c r="K5777" s="69" t="str">
        <f>VLOOKUP(СВОД2023[[#This Row],[ФО]],СПРАВОЧНИК!H:P,2,0)</f>
        <v>Северо-Кавказский ФО</v>
      </c>
    </row>
    <row r="5778" spans="1:11" x14ac:dyDescent="0.2">
      <c r="A5778" t="s">
        <v>600</v>
      </c>
      <c r="B5778" t="s">
        <v>593</v>
      </c>
      <c r="C5778" s="1" t="s">
        <v>173</v>
      </c>
      <c r="D5778" s="1" t="s">
        <v>176</v>
      </c>
      <c r="E5778" s="2"/>
      <c r="F5778" s="3"/>
      <c r="G5778" s="2"/>
      <c r="H5778" s="3">
        <v>1</v>
      </c>
      <c r="I5778" s="69" t="str">
        <f>VLOOKUP(C5778,СПРАВОЧНИК!B:D,2,0)</f>
        <v>ЕВРОПА</v>
      </c>
      <c r="J5778" s="69" t="str">
        <f>VLOOKUP(C5778,СПРАВОЧНИК!B:D,3,0)</f>
        <v>ИНОМАРКИ</v>
      </c>
      <c r="K5778" s="69" t="str">
        <f>VLOOKUP(СВОД2023[[#This Row],[ФО]],СПРАВОЧНИК!H:P,2,0)</f>
        <v>Северо-Кавказский ФО</v>
      </c>
    </row>
    <row r="5779" spans="1:11" x14ac:dyDescent="0.2">
      <c r="A5779" t="s">
        <v>600</v>
      </c>
      <c r="B5779" t="s">
        <v>593</v>
      </c>
      <c r="C5779" s="1" t="s">
        <v>173</v>
      </c>
      <c r="D5779" s="1" t="s">
        <v>2507</v>
      </c>
      <c r="E5779" s="2">
        <v>1</v>
      </c>
      <c r="F5779" s="3"/>
      <c r="G5779" s="2">
        <v>1</v>
      </c>
      <c r="H5779" s="3"/>
      <c r="I5779" s="69" t="str">
        <f>VLOOKUP(C5779,СПРАВОЧНИК!B:D,2,0)</f>
        <v>ЕВРОПА</v>
      </c>
      <c r="J5779" s="69" t="str">
        <f>VLOOKUP(C5779,СПРАВОЧНИК!B:D,3,0)</f>
        <v>ИНОМАРКИ</v>
      </c>
      <c r="K5779" s="69" t="str">
        <f>VLOOKUP(СВОД2023[[#This Row],[ФО]],СПРАВОЧНИК!H:P,2,0)</f>
        <v>Северо-Кавказский ФО</v>
      </c>
    </row>
    <row r="5780" spans="1:11" x14ac:dyDescent="0.2">
      <c r="A5780" t="s">
        <v>600</v>
      </c>
      <c r="B5780" t="s">
        <v>593</v>
      </c>
      <c r="C5780" s="1" t="s">
        <v>173</v>
      </c>
      <c r="D5780" s="1" t="s">
        <v>2416</v>
      </c>
      <c r="E5780" s="2"/>
      <c r="F5780" s="3"/>
      <c r="G5780" s="2"/>
      <c r="H5780" s="3">
        <v>2</v>
      </c>
      <c r="I5780" s="69" t="str">
        <f>VLOOKUP(C5780,СПРАВОЧНИК!B:D,2,0)</f>
        <v>ЕВРОПА</v>
      </c>
      <c r="J5780" s="69" t="str">
        <f>VLOOKUP(C5780,СПРАВОЧНИК!B:D,3,0)</f>
        <v>ИНОМАРКИ</v>
      </c>
      <c r="K5780" s="69" t="str">
        <f>VLOOKUP(СВОД2023[[#This Row],[ФО]],СПРАВОЧНИК!H:P,2,0)</f>
        <v>Северо-Кавказский ФО</v>
      </c>
    </row>
    <row r="5781" spans="1:11" x14ac:dyDescent="0.2">
      <c r="A5781" t="s">
        <v>600</v>
      </c>
      <c r="B5781" t="s">
        <v>593</v>
      </c>
      <c r="C5781" s="1" t="s">
        <v>173</v>
      </c>
      <c r="D5781" s="1" t="s">
        <v>1427</v>
      </c>
      <c r="E5781" s="2"/>
      <c r="F5781" s="3"/>
      <c r="G5781" s="2">
        <v>2</v>
      </c>
      <c r="H5781" s="3"/>
      <c r="I5781" s="69" t="str">
        <f>VLOOKUP(C5781,СПРАВОЧНИК!B:D,2,0)</f>
        <v>ЕВРОПА</v>
      </c>
      <c r="J5781" s="69" t="str">
        <f>VLOOKUP(C5781,СПРАВОЧНИК!B:D,3,0)</f>
        <v>ИНОМАРКИ</v>
      </c>
      <c r="K5781" s="69" t="str">
        <f>VLOOKUP(СВОД2023[[#This Row],[ФО]],СПРАВОЧНИК!H:P,2,0)</f>
        <v>Северо-Кавказский ФО</v>
      </c>
    </row>
    <row r="5782" spans="1:11" x14ac:dyDescent="0.2">
      <c r="A5782" t="s">
        <v>600</v>
      </c>
      <c r="B5782" t="s">
        <v>593</v>
      </c>
      <c r="C5782" s="1" t="s">
        <v>173</v>
      </c>
      <c r="D5782" s="1" t="s">
        <v>2118</v>
      </c>
      <c r="E5782" s="2">
        <v>1</v>
      </c>
      <c r="F5782" s="3"/>
      <c r="G5782" s="2">
        <v>3</v>
      </c>
      <c r="H5782" s="3">
        <v>1</v>
      </c>
      <c r="I5782" s="69" t="str">
        <f>VLOOKUP(C5782,СПРАВОЧНИК!B:D,2,0)</f>
        <v>ЕВРОПА</v>
      </c>
      <c r="J5782" s="69" t="str">
        <f>VLOOKUP(C5782,СПРАВОЧНИК!B:D,3,0)</f>
        <v>ИНОМАРКИ</v>
      </c>
      <c r="K5782" s="69" t="str">
        <f>VLOOKUP(СВОД2023[[#This Row],[ФО]],СПРАВОЧНИК!H:P,2,0)</f>
        <v>Северо-Кавказский ФО</v>
      </c>
    </row>
    <row r="5783" spans="1:11" x14ac:dyDescent="0.2">
      <c r="A5783" t="s">
        <v>600</v>
      </c>
      <c r="B5783" t="s">
        <v>593</v>
      </c>
      <c r="C5783" s="1" t="s">
        <v>173</v>
      </c>
      <c r="D5783" s="1" t="s">
        <v>2119</v>
      </c>
      <c r="E5783" s="2"/>
      <c r="F5783" s="3"/>
      <c r="G5783" s="2"/>
      <c r="H5783" s="3">
        <v>1</v>
      </c>
      <c r="I5783" s="69" t="str">
        <f>VLOOKUP(C5783,СПРАВОЧНИК!B:D,2,0)</f>
        <v>ЕВРОПА</v>
      </c>
      <c r="J5783" s="69" t="str">
        <f>VLOOKUP(C5783,СПРАВОЧНИК!B:D,3,0)</f>
        <v>ИНОМАРКИ</v>
      </c>
      <c r="K5783" s="69" t="str">
        <f>VLOOKUP(СВОД2023[[#This Row],[ФО]],СПРАВОЧНИК!H:P,2,0)</f>
        <v>Северо-Кавказский ФО</v>
      </c>
    </row>
    <row r="5784" spans="1:11" x14ac:dyDescent="0.2">
      <c r="A5784" t="s">
        <v>600</v>
      </c>
      <c r="B5784" t="s">
        <v>593</v>
      </c>
      <c r="C5784" s="1" t="s">
        <v>173</v>
      </c>
      <c r="D5784" s="1" t="s">
        <v>2120</v>
      </c>
      <c r="E5784" s="2"/>
      <c r="F5784" s="3">
        <v>1</v>
      </c>
      <c r="G5784" s="2">
        <v>3</v>
      </c>
      <c r="H5784" s="3">
        <v>4</v>
      </c>
      <c r="I5784" s="69" t="str">
        <f>VLOOKUP(C5784,СПРАВОЧНИК!B:D,2,0)</f>
        <v>ЕВРОПА</v>
      </c>
      <c r="J5784" s="69" t="str">
        <f>VLOOKUP(C5784,СПРАВОЧНИК!B:D,3,0)</f>
        <v>ИНОМАРКИ</v>
      </c>
      <c r="K5784" s="69" t="str">
        <f>VLOOKUP(СВОД2023[[#This Row],[ФО]],СПРАВОЧНИК!H:P,2,0)</f>
        <v>Северо-Кавказский ФО</v>
      </c>
    </row>
    <row r="5785" spans="1:11" x14ac:dyDescent="0.2">
      <c r="A5785" t="s">
        <v>600</v>
      </c>
      <c r="B5785" t="s">
        <v>593</v>
      </c>
      <c r="C5785" s="1" t="s">
        <v>173</v>
      </c>
      <c r="D5785" s="1" t="s">
        <v>1428</v>
      </c>
      <c r="E5785" s="2">
        <v>1</v>
      </c>
      <c r="F5785" s="3"/>
      <c r="G5785" s="2">
        <v>5</v>
      </c>
      <c r="H5785" s="3">
        <v>2</v>
      </c>
      <c r="I5785" s="69" t="str">
        <f>VLOOKUP(C5785,СПРАВОЧНИК!B:D,2,0)</f>
        <v>ЕВРОПА</v>
      </c>
      <c r="J5785" s="69" t="str">
        <f>VLOOKUP(C5785,СПРАВОЧНИК!B:D,3,0)</f>
        <v>ИНОМАРКИ</v>
      </c>
      <c r="K5785" s="69" t="str">
        <f>VLOOKUP(СВОД2023[[#This Row],[ФО]],СПРАВОЧНИК!H:P,2,0)</f>
        <v>Северо-Кавказский ФО</v>
      </c>
    </row>
    <row r="5786" spans="1:11" x14ac:dyDescent="0.2">
      <c r="A5786" t="s">
        <v>600</v>
      </c>
      <c r="B5786" t="s">
        <v>593</v>
      </c>
      <c r="C5786" s="1" t="s">
        <v>173</v>
      </c>
      <c r="D5786" s="1" t="s">
        <v>1429</v>
      </c>
      <c r="E5786" s="2">
        <v>5</v>
      </c>
      <c r="F5786" s="3">
        <v>6</v>
      </c>
      <c r="G5786" s="2">
        <v>26</v>
      </c>
      <c r="H5786" s="3">
        <v>23</v>
      </c>
      <c r="I5786" s="69" t="str">
        <f>VLOOKUP(C5786,СПРАВОЧНИК!B:D,2,0)</f>
        <v>ЕВРОПА</v>
      </c>
      <c r="J5786" s="69" t="str">
        <f>VLOOKUP(C5786,СПРАВОЧНИК!B:D,3,0)</f>
        <v>ИНОМАРКИ</v>
      </c>
      <c r="K5786" s="69" t="str">
        <f>VLOOKUP(СВОД2023[[#This Row],[ФО]],СПРАВОЧНИК!H:P,2,0)</f>
        <v>Северо-Кавказский ФО</v>
      </c>
    </row>
    <row r="5787" spans="1:11" x14ac:dyDescent="0.2">
      <c r="A5787" t="s">
        <v>600</v>
      </c>
      <c r="B5787" t="s">
        <v>593</v>
      </c>
      <c r="C5787" s="1" t="s">
        <v>173</v>
      </c>
      <c r="D5787" s="1" t="s">
        <v>2121</v>
      </c>
      <c r="E5787" s="2"/>
      <c r="F5787" s="3"/>
      <c r="G5787" s="2"/>
      <c r="H5787" s="3">
        <v>1</v>
      </c>
      <c r="I5787" s="69" t="str">
        <f>VLOOKUP(C5787,СПРАВОЧНИК!B:D,2,0)</f>
        <v>ЕВРОПА</v>
      </c>
      <c r="J5787" s="69" t="str">
        <f>VLOOKUP(C5787,СПРАВОЧНИК!B:D,3,0)</f>
        <v>ИНОМАРКИ</v>
      </c>
      <c r="K5787" s="69" t="str">
        <f>VLOOKUP(СВОД2023[[#This Row],[ФО]],СПРАВОЧНИК!H:P,2,0)</f>
        <v>Северо-Кавказский ФО</v>
      </c>
    </row>
    <row r="5788" spans="1:11" x14ac:dyDescent="0.2">
      <c r="A5788" t="s">
        <v>600</v>
      </c>
      <c r="B5788" t="s">
        <v>593</v>
      </c>
      <c r="C5788" s="1" t="s">
        <v>173</v>
      </c>
      <c r="D5788" s="1" t="s">
        <v>2122</v>
      </c>
      <c r="E5788" s="2"/>
      <c r="F5788" s="3"/>
      <c r="G5788" s="2">
        <v>1</v>
      </c>
      <c r="H5788" s="3"/>
      <c r="I5788" s="69" t="str">
        <f>VLOOKUP(C5788,СПРАВОЧНИК!B:D,2,0)</f>
        <v>ЕВРОПА</v>
      </c>
      <c r="J5788" s="69" t="str">
        <f>VLOOKUP(C5788,СПРАВОЧНИК!B:D,3,0)</f>
        <v>ИНОМАРКИ</v>
      </c>
      <c r="K5788" s="69" t="str">
        <f>VLOOKUP(СВОД2023[[#This Row],[ФО]],СПРАВОЧНИК!H:P,2,0)</f>
        <v>Северо-Кавказский ФО</v>
      </c>
    </row>
    <row r="5789" spans="1:11" x14ac:dyDescent="0.2">
      <c r="A5789" t="s">
        <v>600</v>
      </c>
      <c r="B5789" t="s">
        <v>593</v>
      </c>
      <c r="C5789" s="1" t="s">
        <v>173</v>
      </c>
      <c r="D5789" s="1" t="s">
        <v>2124</v>
      </c>
      <c r="E5789" s="2">
        <v>2</v>
      </c>
      <c r="F5789" s="3"/>
      <c r="G5789" s="2">
        <v>3</v>
      </c>
      <c r="H5789" s="3"/>
      <c r="I5789" s="69" t="str">
        <f>VLOOKUP(C5789,СПРАВОЧНИК!B:D,2,0)</f>
        <v>ЕВРОПА</v>
      </c>
      <c r="J5789" s="69" t="str">
        <f>VLOOKUP(C5789,СПРАВОЧНИК!B:D,3,0)</f>
        <v>ИНОМАРКИ</v>
      </c>
      <c r="K5789" s="69" t="str">
        <f>VLOOKUP(СВОД2023[[#This Row],[ФО]],СПРАВОЧНИК!H:P,2,0)</f>
        <v>Северо-Кавказский ФО</v>
      </c>
    </row>
    <row r="5790" spans="1:11" x14ac:dyDescent="0.2">
      <c r="A5790" t="s">
        <v>600</v>
      </c>
      <c r="B5790" t="s">
        <v>593</v>
      </c>
      <c r="C5790" s="1" t="s">
        <v>173</v>
      </c>
      <c r="D5790" s="1" t="s">
        <v>2125</v>
      </c>
      <c r="E5790" s="2">
        <v>1</v>
      </c>
      <c r="F5790" s="3"/>
      <c r="G5790" s="2">
        <v>1</v>
      </c>
      <c r="H5790" s="3">
        <v>2</v>
      </c>
      <c r="I5790" s="69" t="str">
        <f>VLOOKUP(C5790,СПРАВОЧНИК!B:D,2,0)</f>
        <v>ЕВРОПА</v>
      </c>
      <c r="J5790" s="69" t="str">
        <f>VLOOKUP(C5790,СПРАВОЧНИК!B:D,3,0)</f>
        <v>ИНОМАРКИ</v>
      </c>
      <c r="K5790" s="69" t="str">
        <f>VLOOKUP(СВОД2023[[#This Row],[ФО]],СПРАВОЧНИК!H:P,2,0)</f>
        <v>Северо-Кавказский ФО</v>
      </c>
    </row>
    <row r="5791" spans="1:11" x14ac:dyDescent="0.2">
      <c r="A5791" t="s">
        <v>600</v>
      </c>
      <c r="B5791" t="s">
        <v>593</v>
      </c>
      <c r="C5791" s="1" t="s">
        <v>173</v>
      </c>
      <c r="D5791" s="1" t="s">
        <v>1430</v>
      </c>
      <c r="E5791" s="2">
        <v>1</v>
      </c>
      <c r="F5791" s="3"/>
      <c r="G5791" s="2">
        <v>2</v>
      </c>
      <c r="H5791" s="3">
        <v>1</v>
      </c>
      <c r="I5791" s="69" t="str">
        <f>VLOOKUP(C5791,СПРАВОЧНИК!B:D,2,0)</f>
        <v>ЕВРОПА</v>
      </c>
      <c r="J5791" s="69" t="str">
        <f>VLOOKUP(C5791,СПРАВОЧНИК!B:D,3,0)</f>
        <v>ИНОМАРКИ</v>
      </c>
      <c r="K5791" s="69" t="str">
        <f>VLOOKUP(СВОД2023[[#This Row],[ФО]],СПРАВОЧНИК!H:P,2,0)</f>
        <v>Северо-Кавказский ФО</v>
      </c>
    </row>
    <row r="5792" spans="1:11" x14ac:dyDescent="0.2">
      <c r="A5792" t="s">
        <v>600</v>
      </c>
      <c r="B5792" t="s">
        <v>593</v>
      </c>
      <c r="C5792" s="1" t="s">
        <v>173</v>
      </c>
      <c r="D5792" s="1" t="s">
        <v>2127</v>
      </c>
      <c r="E5792" s="2"/>
      <c r="F5792" s="3"/>
      <c r="G5792" s="2">
        <v>1</v>
      </c>
      <c r="H5792" s="3"/>
      <c r="I5792" s="69" t="str">
        <f>VLOOKUP(C5792,СПРАВОЧНИК!B:D,2,0)</f>
        <v>ЕВРОПА</v>
      </c>
      <c r="J5792" s="69" t="str">
        <f>VLOOKUP(C5792,СПРАВОЧНИК!B:D,3,0)</f>
        <v>ИНОМАРКИ</v>
      </c>
      <c r="K5792" s="69" t="str">
        <f>VLOOKUP(СВОД2023[[#This Row],[ФО]],СПРАВОЧНИК!H:P,2,0)</f>
        <v>Северо-Кавказский ФО</v>
      </c>
    </row>
    <row r="5793" spans="1:11" x14ac:dyDescent="0.2">
      <c r="A5793" t="s">
        <v>600</v>
      </c>
      <c r="B5793" t="s">
        <v>593</v>
      </c>
      <c r="C5793" s="1" t="s">
        <v>177</v>
      </c>
      <c r="D5793" s="1" t="s">
        <v>2128</v>
      </c>
      <c r="E5793" s="2"/>
      <c r="F5793" s="3"/>
      <c r="G5793" s="2">
        <v>2</v>
      </c>
      <c r="H5793" s="3"/>
      <c r="I5793" s="69" t="str">
        <f>VLOOKUP(C5793,СПРАВОЧНИК!B:D,2,0)</f>
        <v>США</v>
      </c>
      <c r="J5793" s="69" t="str">
        <f>VLOOKUP(C5793,СПРАВОЧНИК!B:D,3,0)</f>
        <v>ИНОМАРКИ</v>
      </c>
      <c r="K5793" s="69" t="str">
        <f>VLOOKUP(СВОД2023[[#This Row],[ФО]],СПРАВОЧНИК!H:P,2,0)</f>
        <v>Северо-Кавказский ФО</v>
      </c>
    </row>
    <row r="5794" spans="1:11" x14ac:dyDescent="0.2">
      <c r="A5794" t="s">
        <v>600</v>
      </c>
      <c r="B5794" t="s">
        <v>593</v>
      </c>
      <c r="C5794" s="1" t="s">
        <v>177</v>
      </c>
      <c r="D5794" s="1" t="s">
        <v>2130</v>
      </c>
      <c r="E5794" s="2"/>
      <c r="F5794" s="3"/>
      <c r="G5794" s="2">
        <v>1</v>
      </c>
      <c r="H5794" s="3"/>
      <c r="I5794" s="69" t="str">
        <f>VLOOKUP(C5794,СПРАВОЧНИК!B:D,2,0)</f>
        <v>США</v>
      </c>
      <c r="J5794" s="69" t="str">
        <f>VLOOKUP(C5794,СПРАВОЧНИК!B:D,3,0)</f>
        <v>ИНОМАРКИ</v>
      </c>
      <c r="K5794" s="69" t="str">
        <f>VLOOKUP(СВОД2023[[#This Row],[ФО]],СПРАВОЧНИК!H:P,2,0)</f>
        <v>Северо-Кавказский ФО</v>
      </c>
    </row>
    <row r="5795" spans="1:11" x14ac:dyDescent="0.2">
      <c r="A5795" t="s">
        <v>600</v>
      </c>
      <c r="B5795" t="s">
        <v>593</v>
      </c>
      <c r="C5795" s="1" t="s">
        <v>177</v>
      </c>
      <c r="D5795" s="1" t="s">
        <v>2131</v>
      </c>
      <c r="E5795" s="2"/>
      <c r="F5795" s="3"/>
      <c r="G5795" s="2"/>
      <c r="H5795" s="3">
        <v>1</v>
      </c>
      <c r="I5795" s="69" t="str">
        <f>VLOOKUP(C5795,СПРАВОЧНИК!B:D,2,0)</f>
        <v>США</v>
      </c>
      <c r="J5795" s="69" t="str">
        <f>VLOOKUP(C5795,СПРАВОЧНИК!B:D,3,0)</f>
        <v>ИНОМАРКИ</v>
      </c>
      <c r="K5795" s="69" t="str">
        <f>VLOOKUP(СВОД2023[[#This Row],[ФО]],СПРАВОЧНИК!H:P,2,0)</f>
        <v>Северо-Кавказский ФО</v>
      </c>
    </row>
    <row r="5796" spans="1:11" x14ac:dyDescent="0.2">
      <c r="A5796" t="s">
        <v>600</v>
      </c>
      <c r="B5796" t="s">
        <v>593</v>
      </c>
      <c r="C5796" s="1" t="s">
        <v>177</v>
      </c>
      <c r="D5796" s="1" t="s">
        <v>2418</v>
      </c>
      <c r="E5796" s="2"/>
      <c r="F5796" s="3"/>
      <c r="G5796" s="2">
        <v>1</v>
      </c>
      <c r="H5796" s="3"/>
      <c r="I5796" s="69" t="str">
        <f>VLOOKUP(C5796,СПРАВОЧНИК!B:D,2,0)</f>
        <v>США</v>
      </c>
      <c r="J5796" s="69" t="str">
        <f>VLOOKUP(C5796,СПРАВОЧНИК!B:D,3,0)</f>
        <v>ИНОМАРКИ</v>
      </c>
      <c r="K5796" s="69" t="str">
        <f>VLOOKUP(СВОД2023[[#This Row],[ФО]],СПРАВОЧНИК!H:P,2,0)</f>
        <v>Северо-Кавказский ФО</v>
      </c>
    </row>
    <row r="5797" spans="1:11" x14ac:dyDescent="0.2">
      <c r="A5797" t="s">
        <v>600</v>
      </c>
      <c r="B5797" t="s">
        <v>593</v>
      </c>
      <c r="C5797" s="1" t="s">
        <v>177</v>
      </c>
      <c r="D5797" s="1" t="s">
        <v>821</v>
      </c>
      <c r="E5797" s="2">
        <v>2</v>
      </c>
      <c r="F5797" s="3"/>
      <c r="G5797" s="2">
        <v>23</v>
      </c>
      <c r="H5797" s="3">
        <v>14</v>
      </c>
      <c r="I5797" s="69" t="str">
        <f>VLOOKUP(C5797,СПРАВОЧНИК!B:D,2,0)</f>
        <v>США</v>
      </c>
      <c r="J5797" s="69" t="str">
        <f>VLOOKUP(C5797,СПРАВОЧНИК!B:D,3,0)</f>
        <v>ИНОМАРКИ</v>
      </c>
      <c r="K5797" s="69" t="str">
        <f>VLOOKUP(СВОД2023[[#This Row],[ФО]],СПРАВОЧНИК!H:P,2,0)</f>
        <v>Северо-Кавказский ФО</v>
      </c>
    </row>
    <row r="5798" spans="1:11" x14ac:dyDescent="0.2">
      <c r="A5798" t="s">
        <v>600</v>
      </c>
      <c r="B5798" t="s">
        <v>593</v>
      </c>
      <c r="C5798" s="1" t="s">
        <v>177</v>
      </c>
      <c r="D5798" s="1" t="s">
        <v>179</v>
      </c>
      <c r="E5798" s="2"/>
      <c r="F5798" s="3"/>
      <c r="G5798" s="2">
        <v>5</v>
      </c>
      <c r="H5798" s="3"/>
      <c r="I5798" s="69" t="str">
        <f>VLOOKUP(C5798,СПРАВОЧНИК!B:D,2,0)</f>
        <v>США</v>
      </c>
      <c r="J5798" s="69" t="str">
        <f>VLOOKUP(C5798,СПРАВОЧНИК!B:D,3,0)</f>
        <v>ИНОМАРКИ</v>
      </c>
      <c r="K5798" s="69" t="str">
        <f>VLOOKUP(СВОД2023[[#This Row],[ФО]],СПРАВОЧНИК!H:P,2,0)</f>
        <v>Северо-Кавказский ФО</v>
      </c>
    </row>
    <row r="5799" spans="1:11" x14ac:dyDescent="0.2">
      <c r="A5799" t="s">
        <v>600</v>
      </c>
      <c r="B5799" t="s">
        <v>593</v>
      </c>
      <c r="C5799" s="1" t="s">
        <v>177</v>
      </c>
      <c r="D5799" s="1" t="s">
        <v>180</v>
      </c>
      <c r="E5799" s="2">
        <v>9</v>
      </c>
      <c r="F5799" s="3">
        <v>3</v>
      </c>
      <c r="G5799" s="2">
        <v>44</v>
      </c>
      <c r="H5799" s="3">
        <v>25</v>
      </c>
      <c r="I5799" s="69" t="str">
        <f>VLOOKUP(C5799,СПРАВОЧНИК!B:D,2,0)</f>
        <v>США</v>
      </c>
      <c r="J5799" s="69" t="str">
        <f>VLOOKUP(C5799,СПРАВОЧНИК!B:D,3,0)</f>
        <v>ИНОМАРКИ</v>
      </c>
      <c r="K5799" s="69" t="str">
        <f>VLOOKUP(СВОД2023[[#This Row],[ФО]],СПРАВОЧНИК!H:P,2,0)</f>
        <v>Северо-Кавказский ФО</v>
      </c>
    </row>
    <row r="5800" spans="1:11" x14ac:dyDescent="0.2">
      <c r="A5800" t="s">
        <v>600</v>
      </c>
      <c r="B5800" t="s">
        <v>593</v>
      </c>
      <c r="C5800" s="1" t="s">
        <v>177</v>
      </c>
      <c r="D5800" s="1" t="s">
        <v>1431</v>
      </c>
      <c r="E5800" s="2">
        <v>1</v>
      </c>
      <c r="F5800" s="3">
        <v>6</v>
      </c>
      <c r="G5800" s="2">
        <v>14</v>
      </c>
      <c r="H5800" s="3">
        <v>15</v>
      </c>
      <c r="I5800" s="69" t="str">
        <f>VLOOKUP(C5800,СПРАВОЧНИК!B:D,2,0)</f>
        <v>США</v>
      </c>
      <c r="J5800" s="69" t="str">
        <f>VLOOKUP(C5800,СПРАВОЧНИК!B:D,3,0)</f>
        <v>ИНОМАРКИ</v>
      </c>
      <c r="K5800" s="69" t="str">
        <f>VLOOKUP(СВОД2023[[#This Row],[ФО]],СПРАВОЧНИК!H:P,2,0)</f>
        <v>Северо-Кавказский ФО</v>
      </c>
    </row>
    <row r="5801" spans="1:11" x14ac:dyDescent="0.2">
      <c r="A5801" t="s">
        <v>600</v>
      </c>
      <c r="B5801" t="s">
        <v>593</v>
      </c>
      <c r="C5801" s="1" t="s">
        <v>177</v>
      </c>
      <c r="D5801" s="1" t="s">
        <v>1432</v>
      </c>
      <c r="E5801" s="2"/>
      <c r="F5801" s="3"/>
      <c r="G5801" s="2">
        <v>1</v>
      </c>
      <c r="H5801" s="3"/>
      <c r="I5801" s="69" t="str">
        <f>VLOOKUP(C5801,СПРАВОЧНИК!B:D,2,0)</f>
        <v>США</v>
      </c>
      <c r="J5801" s="69" t="str">
        <f>VLOOKUP(C5801,СПРАВОЧНИК!B:D,3,0)</f>
        <v>ИНОМАРКИ</v>
      </c>
      <c r="K5801" s="69" t="str">
        <f>VLOOKUP(СВОД2023[[#This Row],[ФО]],СПРАВОЧНИК!H:P,2,0)</f>
        <v>Северо-Кавказский ФО</v>
      </c>
    </row>
    <row r="5802" spans="1:11" x14ac:dyDescent="0.2">
      <c r="A5802" t="s">
        <v>600</v>
      </c>
      <c r="B5802" t="s">
        <v>593</v>
      </c>
      <c r="C5802" s="1" t="s">
        <v>177</v>
      </c>
      <c r="D5802" s="1" t="s">
        <v>181</v>
      </c>
      <c r="E5802" s="2">
        <v>2</v>
      </c>
      <c r="F5802" s="3"/>
      <c r="G5802" s="2">
        <v>8</v>
      </c>
      <c r="H5802" s="3">
        <v>1</v>
      </c>
      <c r="I5802" s="69" t="str">
        <f>VLOOKUP(C5802,СПРАВОЧНИК!B:D,2,0)</f>
        <v>США</v>
      </c>
      <c r="J5802" s="69" t="str">
        <f>VLOOKUP(C5802,СПРАВОЧНИК!B:D,3,0)</f>
        <v>ИНОМАРКИ</v>
      </c>
      <c r="K5802" s="69" t="str">
        <f>VLOOKUP(СВОД2023[[#This Row],[ФО]],СПРАВОЧНИК!H:P,2,0)</f>
        <v>Северо-Кавказский ФО</v>
      </c>
    </row>
    <row r="5803" spans="1:11" x14ac:dyDescent="0.2">
      <c r="A5803" t="s">
        <v>600</v>
      </c>
      <c r="B5803" t="s">
        <v>593</v>
      </c>
      <c r="C5803" s="1" t="s">
        <v>177</v>
      </c>
      <c r="D5803" s="1" t="s">
        <v>182</v>
      </c>
      <c r="E5803" s="2">
        <v>18</v>
      </c>
      <c r="F5803" s="3">
        <v>22</v>
      </c>
      <c r="G5803" s="2">
        <v>158</v>
      </c>
      <c r="H5803" s="3">
        <v>78</v>
      </c>
      <c r="I5803" s="69" t="str">
        <f>VLOOKUP(C5803,СПРАВОЧНИК!B:D,2,0)</f>
        <v>США</v>
      </c>
      <c r="J5803" s="69" t="str">
        <f>VLOOKUP(C5803,СПРАВОЧНИК!B:D,3,0)</f>
        <v>ИНОМАРКИ</v>
      </c>
      <c r="K5803" s="69" t="str">
        <f>VLOOKUP(СВОД2023[[#This Row],[ФО]],СПРАВОЧНИК!H:P,2,0)</f>
        <v>Северо-Кавказский ФО</v>
      </c>
    </row>
    <row r="5804" spans="1:11" x14ac:dyDescent="0.2">
      <c r="A5804" t="s">
        <v>600</v>
      </c>
      <c r="B5804" t="s">
        <v>593</v>
      </c>
      <c r="C5804" s="1" t="s">
        <v>177</v>
      </c>
      <c r="D5804" s="1" t="s">
        <v>183</v>
      </c>
      <c r="E5804" s="2">
        <v>28</v>
      </c>
      <c r="F5804" s="3">
        <v>18</v>
      </c>
      <c r="G5804" s="2">
        <v>159</v>
      </c>
      <c r="H5804" s="3">
        <v>147</v>
      </c>
      <c r="I5804" s="69" t="str">
        <f>VLOOKUP(C5804,СПРАВОЧНИК!B:D,2,0)</f>
        <v>США</v>
      </c>
      <c r="J5804" s="69" t="str">
        <f>VLOOKUP(C5804,СПРАВОЧНИК!B:D,3,0)</f>
        <v>ИНОМАРКИ</v>
      </c>
      <c r="K5804" s="69" t="str">
        <f>VLOOKUP(СВОД2023[[#This Row],[ФО]],СПРАВОЧНИК!H:P,2,0)</f>
        <v>Северо-Кавказский ФО</v>
      </c>
    </row>
    <row r="5805" spans="1:11" x14ac:dyDescent="0.2">
      <c r="A5805" t="s">
        <v>600</v>
      </c>
      <c r="B5805" t="s">
        <v>593</v>
      </c>
      <c r="C5805" s="1" t="s">
        <v>177</v>
      </c>
      <c r="D5805" s="1" t="s">
        <v>2132</v>
      </c>
      <c r="E5805" s="2"/>
      <c r="F5805" s="3"/>
      <c r="G5805" s="2">
        <v>2</v>
      </c>
      <c r="H5805" s="3"/>
      <c r="I5805" s="69" t="str">
        <f>VLOOKUP(C5805,СПРАВОЧНИК!B:D,2,0)</f>
        <v>США</v>
      </c>
      <c r="J5805" s="69" t="str">
        <f>VLOOKUP(C5805,СПРАВОЧНИК!B:D,3,0)</f>
        <v>ИНОМАРКИ</v>
      </c>
      <c r="K5805" s="69" t="str">
        <f>VLOOKUP(СВОД2023[[#This Row],[ФО]],СПРАВОЧНИК!H:P,2,0)</f>
        <v>Северо-Кавказский ФО</v>
      </c>
    </row>
    <row r="5806" spans="1:11" x14ac:dyDescent="0.2">
      <c r="A5806" t="s">
        <v>600</v>
      </c>
      <c r="B5806" t="s">
        <v>593</v>
      </c>
      <c r="C5806" s="1" t="s">
        <v>177</v>
      </c>
      <c r="D5806" s="1" t="s">
        <v>1434</v>
      </c>
      <c r="E5806" s="2">
        <v>15</v>
      </c>
      <c r="F5806" s="3">
        <v>10</v>
      </c>
      <c r="G5806" s="2">
        <v>79</v>
      </c>
      <c r="H5806" s="3">
        <v>64</v>
      </c>
      <c r="I5806" s="69" t="str">
        <f>VLOOKUP(C5806,СПРАВОЧНИК!B:D,2,0)</f>
        <v>США</v>
      </c>
      <c r="J5806" s="69" t="str">
        <f>VLOOKUP(C5806,СПРАВОЧНИК!B:D,3,0)</f>
        <v>ИНОМАРКИ</v>
      </c>
      <c r="K5806" s="69" t="str">
        <f>VLOOKUP(СВОД2023[[#This Row],[ФО]],СПРАВОЧНИК!H:P,2,0)</f>
        <v>Северо-Кавказский ФО</v>
      </c>
    </row>
    <row r="5807" spans="1:11" x14ac:dyDescent="0.2">
      <c r="A5807" t="s">
        <v>600</v>
      </c>
      <c r="B5807" t="s">
        <v>593</v>
      </c>
      <c r="C5807" s="1" t="s">
        <v>177</v>
      </c>
      <c r="D5807" s="1" t="s">
        <v>646</v>
      </c>
      <c r="E5807" s="2">
        <v>1302</v>
      </c>
      <c r="F5807" s="3">
        <v>1120</v>
      </c>
      <c r="G5807" s="2">
        <v>8314</v>
      </c>
      <c r="H5807" s="3">
        <v>5967</v>
      </c>
      <c r="I5807" s="69" t="str">
        <f>VLOOKUP(C5807,СПРАВОЧНИК!B:D,2,0)</f>
        <v>США</v>
      </c>
      <c r="J5807" s="69" t="str">
        <f>VLOOKUP(C5807,СПРАВОЧНИК!B:D,3,0)</f>
        <v>ИНОМАРКИ</v>
      </c>
      <c r="K5807" s="69" t="str">
        <f>VLOOKUP(СВОД2023[[#This Row],[ФО]],СПРАВОЧНИК!H:P,2,0)</f>
        <v>Северо-Кавказский ФО</v>
      </c>
    </row>
    <row r="5808" spans="1:11" x14ac:dyDescent="0.2">
      <c r="A5808" t="s">
        <v>600</v>
      </c>
      <c r="B5808" t="s">
        <v>593</v>
      </c>
      <c r="C5808" s="1" t="s">
        <v>177</v>
      </c>
      <c r="D5808" s="1" t="s">
        <v>2133</v>
      </c>
      <c r="E5808" s="2"/>
      <c r="F5808" s="3">
        <v>3</v>
      </c>
      <c r="G5808" s="2">
        <v>9</v>
      </c>
      <c r="H5808" s="3">
        <v>14</v>
      </c>
      <c r="I5808" s="69" t="str">
        <f>VLOOKUP(C5808,СПРАВОЧНИК!B:D,2,0)</f>
        <v>США</v>
      </c>
      <c r="J5808" s="69" t="str">
        <f>VLOOKUP(C5808,СПРАВОЧНИК!B:D,3,0)</f>
        <v>ИНОМАРКИ</v>
      </c>
      <c r="K5808" s="69" t="str">
        <f>VLOOKUP(СВОД2023[[#This Row],[ФО]],СПРАВОЧНИК!H:P,2,0)</f>
        <v>Северо-Кавказский ФО</v>
      </c>
    </row>
    <row r="5809" spans="1:11" x14ac:dyDescent="0.2">
      <c r="A5809" t="s">
        <v>600</v>
      </c>
      <c r="B5809" t="s">
        <v>593</v>
      </c>
      <c r="C5809" s="1" t="s">
        <v>177</v>
      </c>
      <c r="D5809" s="1" t="s">
        <v>2508</v>
      </c>
      <c r="E5809" s="2"/>
      <c r="F5809" s="3"/>
      <c r="G5809" s="2">
        <v>1</v>
      </c>
      <c r="H5809" s="3"/>
      <c r="I5809" s="69" t="str">
        <f>VLOOKUP(C5809,СПРАВОЧНИК!B:D,2,0)</f>
        <v>США</v>
      </c>
      <c r="J5809" s="69" t="str">
        <f>VLOOKUP(C5809,СПРАВОЧНИК!B:D,3,0)</f>
        <v>ИНОМАРКИ</v>
      </c>
      <c r="K5809" s="69" t="str">
        <f>VLOOKUP(СВОД2023[[#This Row],[ФО]],СПРАВОЧНИК!H:P,2,0)</f>
        <v>Северо-Кавказский ФО</v>
      </c>
    </row>
    <row r="5810" spans="1:11" x14ac:dyDescent="0.2">
      <c r="A5810" t="s">
        <v>600</v>
      </c>
      <c r="B5810" t="s">
        <v>593</v>
      </c>
      <c r="C5810" s="1" t="s">
        <v>177</v>
      </c>
      <c r="D5810" s="1" t="s">
        <v>1436</v>
      </c>
      <c r="E5810" s="2"/>
      <c r="F5810" s="3"/>
      <c r="G5810" s="2">
        <v>1</v>
      </c>
      <c r="H5810" s="3">
        <v>2</v>
      </c>
      <c r="I5810" s="69" t="str">
        <f>VLOOKUP(C5810,СПРАВОЧНИК!B:D,2,0)</f>
        <v>США</v>
      </c>
      <c r="J5810" s="69" t="str">
        <f>VLOOKUP(C5810,СПРАВОЧНИК!B:D,3,0)</f>
        <v>ИНОМАРКИ</v>
      </c>
      <c r="K5810" s="69" t="str">
        <f>VLOOKUP(СВОД2023[[#This Row],[ФО]],СПРАВОЧНИК!H:P,2,0)</f>
        <v>Северо-Кавказский ФО</v>
      </c>
    </row>
    <row r="5811" spans="1:11" x14ac:dyDescent="0.2">
      <c r="A5811" t="s">
        <v>600</v>
      </c>
      <c r="B5811" t="s">
        <v>593</v>
      </c>
      <c r="C5811" s="1" t="s">
        <v>177</v>
      </c>
      <c r="D5811" s="1" t="s">
        <v>184</v>
      </c>
      <c r="E5811" s="2">
        <v>130</v>
      </c>
      <c r="F5811" s="3">
        <v>39</v>
      </c>
      <c r="G5811" s="2">
        <v>676</v>
      </c>
      <c r="H5811" s="3">
        <v>184</v>
      </c>
      <c r="I5811" s="69" t="str">
        <f>VLOOKUP(C5811,СПРАВОЧНИК!B:D,2,0)</f>
        <v>США</v>
      </c>
      <c r="J5811" s="69" t="str">
        <f>VLOOKUP(C5811,СПРАВОЧНИК!B:D,3,0)</f>
        <v>ИНОМАРКИ</v>
      </c>
      <c r="K5811" s="69" t="str">
        <f>VLOOKUP(СВОД2023[[#This Row],[ФО]],СПРАВОЧНИК!H:P,2,0)</f>
        <v>Северо-Кавказский ФО</v>
      </c>
    </row>
    <row r="5812" spans="1:11" x14ac:dyDescent="0.2">
      <c r="A5812" t="s">
        <v>600</v>
      </c>
      <c r="B5812" t="s">
        <v>593</v>
      </c>
      <c r="C5812" s="1" t="s">
        <v>177</v>
      </c>
      <c r="D5812" s="1" t="s">
        <v>1437</v>
      </c>
      <c r="E5812" s="2">
        <v>7</v>
      </c>
      <c r="F5812" s="3">
        <v>7</v>
      </c>
      <c r="G5812" s="2">
        <v>53</v>
      </c>
      <c r="H5812" s="3">
        <v>29</v>
      </c>
      <c r="I5812" s="69" t="str">
        <f>VLOOKUP(C5812,СПРАВОЧНИК!B:D,2,0)</f>
        <v>США</v>
      </c>
      <c r="J5812" s="69" t="str">
        <f>VLOOKUP(C5812,СПРАВОЧНИК!B:D,3,0)</f>
        <v>ИНОМАРКИ</v>
      </c>
      <c r="K5812" s="69" t="str">
        <f>VLOOKUP(СВОД2023[[#This Row],[ФО]],СПРАВОЧНИК!H:P,2,0)</f>
        <v>Северо-Кавказский ФО</v>
      </c>
    </row>
    <row r="5813" spans="1:11" x14ac:dyDescent="0.2">
      <c r="A5813" t="s">
        <v>600</v>
      </c>
      <c r="B5813" t="s">
        <v>593</v>
      </c>
      <c r="C5813" s="1" t="s">
        <v>177</v>
      </c>
      <c r="D5813" s="1" t="s">
        <v>2136</v>
      </c>
      <c r="E5813" s="2">
        <v>1</v>
      </c>
      <c r="F5813" s="3">
        <v>1</v>
      </c>
      <c r="G5813" s="2">
        <v>3</v>
      </c>
      <c r="H5813" s="3">
        <v>5</v>
      </c>
      <c r="I5813" s="69" t="str">
        <f>VLOOKUP(C5813,СПРАВОЧНИК!B:D,2,0)</f>
        <v>США</v>
      </c>
      <c r="J5813" s="69" t="str">
        <f>VLOOKUP(C5813,СПРАВОЧНИК!B:D,3,0)</f>
        <v>ИНОМАРКИ</v>
      </c>
      <c r="K5813" s="69" t="str">
        <f>VLOOKUP(СВОД2023[[#This Row],[ФО]],СПРАВОЧНИК!H:P,2,0)</f>
        <v>Северо-Кавказский ФО</v>
      </c>
    </row>
    <row r="5814" spans="1:11" x14ac:dyDescent="0.2">
      <c r="A5814" t="s">
        <v>600</v>
      </c>
      <c r="B5814" t="s">
        <v>593</v>
      </c>
      <c r="C5814" s="1" t="s">
        <v>177</v>
      </c>
      <c r="D5814" s="1" t="s">
        <v>1440</v>
      </c>
      <c r="E5814" s="2">
        <v>15</v>
      </c>
      <c r="F5814" s="3">
        <v>12</v>
      </c>
      <c r="G5814" s="2">
        <v>106</v>
      </c>
      <c r="H5814" s="3">
        <v>61</v>
      </c>
      <c r="I5814" s="69" t="str">
        <f>VLOOKUP(C5814,СПРАВОЧНИК!B:D,2,0)</f>
        <v>США</v>
      </c>
      <c r="J5814" s="69" t="str">
        <f>VLOOKUP(C5814,СПРАВОЧНИК!B:D,3,0)</f>
        <v>ИНОМАРКИ</v>
      </c>
      <c r="K5814" s="69" t="str">
        <f>VLOOKUP(СВОД2023[[#This Row],[ФО]],СПРАВОЧНИК!H:P,2,0)</f>
        <v>Северо-Кавказский ФО</v>
      </c>
    </row>
    <row r="5815" spans="1:11" x14ac:dyDescent="0.2">
      <c r="A5815" t="s">
        <v>600</v>
      </c>
      <c r="B5815" t="s">
        <v>593</v>
      </c>
      <c r="C5815" s="1" t="s">
        <v>177</v>
      </c>
      <c r="D5815" s="1" t="s">
        <v>1441</v>
      </c>
      <c r="E5815" s="2">
        <v>5</v>
      </c>
      <c r="F5815" s="3">
        <v>3</v>
      </c>
      <c r="G5815" s="2">
        <v>22</v>
      </c>
      <c r="H5815" s="3">
        <v>11</v>
      </c>
      <c r="I5815" s="69" t="str">
        <f>VLOOKUP(C5815,СПРАВОЧНИК!B:D,2,0)</f>
        <v>США</v>
      </c>
      <c r="J5815" s="69" t="str">
        <f>VLOOKUP(C5815,СПРАВОЧНИК!B:D,3,0)</f>
        <v>ИНОМАРКИ</v>
      </c>
      <c r="K5815" s="69" t="str">
        <f>VLOOKUP(СВОД2023[[#This Row],[ФО]],СПРАВОЧНИК!H:P,2,0)</f>
        <v>Северо-Кавказский ФО</v>
      </c>
    </row>
    <row r="5816" spans="1:11" x14ac:dyDescent="0.2">
      <c r="A5816" t="s">
        <v>600</v>
      </c>
      <c r="B5816" t="s">
        <v>593</v>
      </c>
      <c r="C5816" s="1" t="s">
        <v>177</v>
      </c>
      <c r="D5816" s="1" t="s">
        <v>185</v>
      </c>
      <c r="E5816" s="2">
        <v>136</v>
      </c>
      <c r="F5816" s="3">
        <v>128</v>
      </c>
      <c r="G5816" s="2">
        <v>904</v>
      </c>
      <c r="H5816" s="3">
        <v>689</v>
      </c>
      <c r="I5816" s="69" t="str">
        <f>VLOOKUP(C5816,СПРАВОЧНИК!B:D,2,0)</f>
        <v>США</v>
      </c>
      <c r="J5816" s="69" t="str">
        <f>VLOOKUP(C5816,СПРАВОЧНИК!B:D,3,0)</f>
        <v>ИНОМАРКИ</v>
      </c>
      <c r="K5816" s="69" t="str">
        <f>VLOOKUP(СВОД2023[[#This Row],[ФО]],СПРАВОЧНИК!H:P,2,0)</f>
        <v>Северо-Кавказский ФО</v>
      </c>
    </row>
    <row r="5817" spans="1:11" x14ac:dyDescent="0.2">
      <c r="A5817" t="s">
        <v>600</v>
      </c>
      <c r="B5817" t="s">
        <v>593</v>
      </c>
      <c r="C5817" s="1" t="s">
        <v>177</v>
      </c>
      <c r="D5817" s="1" t="s">
        <v>186</v>
      </c>
      <c r="E5817" s="2">
        <v>16</v>
      </c>
      <c r="F5817" s="3">
        <v>6</v>
      </c>
      <c r="G5817" s="2">
        <v>96</v>
      </c>
      <c r="H5817" s="3">
        <v>27</v>
      </c>
      <c r="I5817" s="69" t="str">
        <f>VLOOKUP(C5817,СПРАВОЧНИК!B:D,2,0)</f>
        <v>США</v>
      </c>
      <c r="J5817" s="69" t="str">
        <f>VLOOKUP(C5817,СПРАВОЧНИК!B:D,3,0)</f>
        <v>ИНОМАРКИ</v>
      </c>
      <c r="K5817" s="69" t="str">
        <f>VLOOKUP(СВОД2023[[#This Row],[ФО]],СПРАВОЧНИК!H:P,2,0)</f>
        <v>Северо-Кавказский ФО</v>
      </c>
    </row>
    <row r="5818" spans="1:11" x14ac:dyDescent="0.2">
      <c r="A5818" t="s">
        <v>600</v>
      </c>
      <c r="B5818" t="s">
        <v>593</v>
      </c>
      <c r="C5818" s="1" t="s">
        <v>177</v>
      </c>
      <c r="D5818" s="1" t="s">
        <v>2137</v>
      </c>
      <c r="E5818" s="2"/>
      <c r="F5818" s="3"/>
      <c r="G5818" s="2"/>
      <c r="H5818" s="3">
        <v>3</v>
      </c>
      <c r="I5818" s="69" t="str">
        <f>VLOOKUP(C5818,СПРАВОЧНИК!B:D,2,0)</f>
        <v>США</v>
      </c>
      <c r="J5818" s="69" t="str">
        <f>VLOOKUP(C5818,СПРАВОЧНИК!B:D,3,0)</f>
        <v>ИНОМАРКИ</v>
      </c>
      <c r="K5818" s="69" t="str">
        <f>VLOOKUP(СВОД2023[[#This Row],[ФО]],СПРАВОЧНИК!H:P,2,0)</f>
        <v>Северо-Кавказский ФО</v>
      </c>
    </row>
    <row r="5819" spans="1:11" x14ac:dyDescent="0.2">
      <c r="A5819" t="s">
        <v>600</v>
      </c>
      <c r="B5819" t="s">
        <v>593</v>
      </c>
      <c r="C5819" s="1" t="s">
        <v>177</v>
      </c>
      <c r="D5819" s="1" t="s">
        <v>1442</v>
      </c>
      <c r="E5819" s="2"/>
      <c r="F5819" s="3">
        <v>1</v>
      </c>
      <c r="G5819" s="2">
        <v>1</v>
      </c>
      <c r="H5819" s="3">
        <v>3</v>
      </c>
      <c r="I5819" s="69" t="str">
        <f>VLOOKUP(C5819,СПРАВОЧНИК!B:D,2,0)</f>
        <v>США</v>
      </c>
      <c r="J5819" s="69" t="str">
        <f>VLOOKUP(C5819,СПРАВОЧНИК!B:D,3,0)</f>
        <v>ИНОМАРКИ</v>
      </c>
      <c r="K5819" s="69" t="str">
        <f>VLOOKUP(СВОД2023[[#This Row],[ФО]],СПРАВОЧНИК!H:P,2,0)</f>
        <v>Северо-Кавказский ФО</v>
      </c>
    </row>
    <row r="5820" spans="1:11" x14ac:dyDescent="0.2">
      <c r="A5820" t="s">
        <v>600</v>
      </c>
      <c r="B5820" t="s">
        <v>593</v>
      </c>
      <c r="C5820" s="1" t="s">
        <v>177</v>
      </c>
      <c r="D5820" s="1" t="s">
        <v>2138</v>
      </c>
      <c r="E5820" s="2"/>
      <c r="F5820" s="3"/>
      <c r="G5820" s="2">
        <v>1</v>
      </c>
      <c r="H5820" s="3">
        <v>1</v>
      </c>
      <c r="I5820" s="69" t="str">
        <f>VLOOKUP(C5820,СПРАВОЧНИК!B:D,2,0)</f>
        <v>США</v>
      </c>
      <c r="J5820" s="69" t="str">
        <f>VLOOKUP(C5820,СПРАВОЧНИК!B:D,3,0)</f>
        <v>ИНОМАРКИ</v>
      </c>
      <c r="K5820" s="69" t="str">
        <f>VLOOKUP(СВОД2023[[#This Row],[ФО]],СПРАВОЧНИК!H:P,2,0)</f>
        <v>Северо-Кавказский ФО</v>
      </c>
    </row>
    <row r="5821" spans="1:11" x14ac:dyDescent="0.2">
      <c r="A5821" t="s">
        <v>600</v>
      </c>
      <c r="B5821" t="s">
        <v>593</v>
      </c>
      <c r="C5821" s="1" t="s">
        <v>177</v>
      </c>
      <c r="D5821" s="1" t="s">
        <v>2139</v>
      </c>
      <c r="E5821" s="2">
        <v>1</v>
      </c>
      <c r="F5821" s="3">
        <v>2</v>
      </c>
      <c r="G5821" s="2">
        <v>9</v>
      </c>
      <c r="H5821" s="3">
        <v>8</v>
      </c>
      <c r="I5821" s="69" t="str">
        <f>VLOOKUP(C5821,СПРАВОЧНИК!B:D,2,0)</f>
        <v>США</v>
      </c>
      <c r="J5821" s="69" t="str">
        <f>VLOOKUP(C5821,СПРАВОЧНИК!B:D,3,0)</f>
        <v>ИНОМАРКИ</v>
      </c>
      <c r="K5821" s="69" t="str">
        <f>VLOOKUP(СВОД2023[[#This Row],[ФО]],СПРАВОЧНИК!H:P,2,0)</f>
        <v>Северо-Кавказский ФО</v>
      </c>
    </row>
    <row r="5822" spans="1:11" x14ac:dyDescent="0.2">
      <c r="A5822" t="s">
        <v>600</v>
      </c>
      <c r="B5822" t="s">
        <v>593</v>
      </c>
      <c r="C5822" s="1" t="s">
        <v>177</v>
      </c>
      <c r="D5822" s="1" t="s">
        <v>1443</v>
      </c>
      <c r="E5822" s="2">
        <v>6</v>
      </c>
      <c r="F5822" s="3">
        <v>2</v>
      </c>
      <c r="G5822" s="2">
        <v>32</v>
      </c>
      <c r="H5822" s="3">
        <v>18</v>
      </c>
      <c r="I5822" s="69" t="str">
        <f>VLOOKUP(C5822,СПРАВОЧНИК!B:D,2,0)</f>
        <v>США</v>
      </c>
      <c r="J5822" s="69" t="str">
        <f>VLOOKUP(C5822,СПРАВОЧНИК!B:D,3,0)</f>
        <v>ИНОМАРКИ</v>
      </c>
      <c r="K5822" s="69" t="str">
        <f>VLOOKUP(СВОД2023[[#This Row],[ФО]],СПРАВОЧНИК!H:P,2,0)</f>
        <v>Северо-Кавказский ФО</v>
      </c>
    </row>
    <row r="5823" spans="1:11" x14ac:dyDescent="0.2">
      <c r="A5823" t="s">
        <v>600</v>
      </c>
      <c r="B5823" t="s">
        <v>593</v>
      </c>
      <c r="C5823" s="1" t="s">
        <v>177</v>
      </c>
      <c r="D5823" s="1" t="s">
        <v>2509</v>
      </c>
      <c r="E5823" s="2"/>
      <c r="F5823" s="3"/>
      <c r="G5823" s="2"/>
      <c r="H5823" s="3">
        <v>1</v>
      </c>
      <c r="I5823" s="69" t="str">
        <f>VLOOKUP(C5823,СПРАВОЧНИК!B:D,2,0)</f>
        <v>США</v>
      </c>
      <c r="J5823" s="69" t="str">
        <f>VLOOKUP(C5823,СПРАВОЧНИК!B:D,3,0)</f>
        <v>ИНОМАРКИ</v>
      </c>
      <c r="K5823" s="69" t="str">
        <f>VLOOKUP(СВОД2023[[#This Row],[ФО]],СПРАВОЧНИК!H:P,2,0)</f>
        <v>Северо-Кавказский ФО</v>
      </c>
    </row>
    <row r="5824" spans="1:11" x14ac:dyDescent="0.2">
      <c r="A5824" t="s">
        <v>600</v>
      </c>
      <c r="B5824" t="s">
        <v>593</v>
      </c>
      <c r="C5824" s="1" t="s">
        <v>177</v>
      </c>
      <c r="D5824" s="1" t="s">
        <v>2140</v>
      </c>
      <c r="E5824" s="2"/>
      <c r="F5824" s="3"/>
      <c r="G5824" s="2">
        <v>1</v>
      </c>
      <c r="H5824" s="3"/>
      <c r="I5824" s="69" t="str">
        <f>VLOOKUP(C5824,СПРАВОЧНИК!B:D,2,0)</f>
        <v>США</v>
      </c>
      <c r="J5824" s="69" t="str">
        <f>VLOOKUP(C5824,СПРАВОЧНИК!B:D,3,0)</f>
        <v>ИНОМАРКИ</v>
      </c>
      <c r="K5824" s="69" t="str">
        <f>VLOOKUP(СВОД2023[[#This Row],[ФО]],СПРАВОЧНИК!H:P,2,0)</f>
        <v>Северо-Кавказский ФО</v>
      </c>
    </row>
    <row r="5825" spans="1:11" x14ac:dyDescent="0.2">
      <c r="A5825" t="s">
        <v>600</v>
      </c>
      <c r="B5825" t="s">
        <v>593</v>
      </c>
      <c r="C5825" s="1" t="s">
        <v>177</v>
      </c>
      <c r="D5825" s="1" t="s">
        <v>1445</v>
      </c>
      <c r="E5825" s="2"/>
      <c r="F5825" s="3"/>
      <c r="G5825" s="2">
        <v>2</v>
      </c>
      <c r="H5825" s="3"/>
      <c r="I5825" s="69" t="str">
        <f>VLOOKUP(C5825,СПРАВОЧНИК!B:D,2,0)</f>
        <v>США</v>
      </c>
      <c r="J5825" s="69" t="str">
        <f>VLOOKUP(C5825,СПРАВОЧНИК!B:D,3,0)</f>
        <v>ИНОМАРКИ</v>
      </c>
      <c r="K5825" s="69" t="str">
        <f>VLOOKUP(СВОД2023[[#This Row],[ФО]],СПРАВОЧНИК!H:P,2,0)</f>
        <v>Северо-Кавказский ФО</v>
      </c>
    </row>
    <row r="5826" spans="1:11" x14ac:dyDescent="0.2">
      <c r="A5826" t="s">
        <v>600</v>
      </c>
      <c r="B5826" t="s">
        <v>593</v>
      </c>
      <c r="C5826" s="1" t="s">
        <v>177</v>
      </c>
      <c r="D5826" s="1" t="s">
        <v>2142</v>
      </c>
      <c r="E5826" s="2">
        <v>1</v>
      </c>
      <c r="F5826" s="3"/>
      <c r="G5826" s="2">
        <v>3</v>
      </c>
      <c r="H5826" s="3">
        <v>1</v>
      </c>
      <c r="I5826" s="69" t="str">
        <f>VLOOKUP(C5826,СПРАВОЧНИК!B:D,2,0)</f>
        <v>США</v>
      </c>
      <c r="J5826" s="69" t="str">
        <f>VLOOKUP(C5826,СПРАВОЧНИК!B:D,3,0)</f>
        <v>ИНОМАРКИ</v>
      </c>
      <c r="K5826" s="69" t="str">
        <f>VLOOKUP(СВОД2023[[#This Row],[ФО]],СПРАВОЧНИК!H:P,2,0)</f>
        <v>Северо-Кавказский ФО</v>
      </c>
    </row>
    <row r="5827" spans="1:11" x14ac:dyDescent="0.2">
      <c r="A5827" t="s">
        <v>600</v>
      </c>
      <c r="B5827" t="s">
        <v>593</v>
      </c>
      <c r="C5827" s="1" t="s">
        <v>188</v>
      </c>
      <c r="D5827" s="1" t="s">
        <v>190</v>
      </c>
      <c r="E5827" s="2"/>
      <c r="F5827" s="3"/>
      <c r="G5827" s="2">
        <v>1</v>
      </c>
      <c r="H5827" s="3"/>
      <c r="I5827" s="69" t="str">
        <f>VLOOKUP(C5827,СПРАВОЧНИК!B:D,2,0)</f>
        <v>КИТАЙ</v>
      </c>
      <c r="J5827" s="69" t="str">
        <f>VLOOKUP(C5827,СПРАВОЧНИК!B:D,3,0)</f>
        <v>ИНОМАРКИ</v>
      </c>
      <c r="K5827" s="69" t="str">
        <f>VLOOKUP(СВОД2023[[#This Row],[ФО]],СПРАВОЧНИК!H:P,2,0)</f>
        <v>Северо-Кавказский ФО</v>
      </c>
    </row>
    <row r="5828" spans="1:11" x14ac:dyDescent="0.2">
      <c r="A5828" t="s">
        <v>600</v>
      </c>
      <c r="B5828" t="s">
        <v>593</v>
      </c>
      <c r="C5828" s="1" t="s">
        <v>188</v>
      </c>
      <c r="D5828" s="1" t="s">
        <v>192</v>
      </c>
      <c r="E5828" s="2">
        <v>1</v>
      </c>
      <c r="F5828" s="3"/>
      <c r="G5828" s="2">
        <v>4</v>
      </c>
      <c r="H5828" s="3"/>
      <c r="I5828" s="69" t="str">
        <f>VLOOKUP(C5828,СПРАВОЧНИК!B:D,2,0)</f>
        <v>КИТАЙ</v>
      </c>
      <c r="J5828" s="69" t="str">
        <f>VLOOKUP(C5828,СПРАВОЧНИК!B:D,3,0)</f>
        <v>ИНОМАРКИ</v>
      </c>
      <c r="K5828" s="69" t="str">
        <f>VLOOKUP(СВОД2023[[#This Row],[ФО]],СПРАВОЧНИК!H:P,2,0)</f>
        <v>Северо-Кавказский ФО</v>
      </c>
    </row>
    <row r="5829" spans="1:11" x14ac:dyDescent="0.2">
      <c r="A5829" t="s">
        <v>600</v>
      </c>
      <c r="B5829" t="s">
        <v>593</v>
      </c>
      <c r="C5829" s="1" t="s">
        <v>193</v>
      </c>
      <c r="D5829" s="1" t="s">
        <v>1448</v>
      </c>
      <c r="E5829" s="2"/>
      <c r="F5829" s="3"/>
      <c r="G5829" s="2">
        <v>1</v>
      </c>
      <c r="H5829" s="3"/>
      <c r="I5829" s="69" t="str">
        <f>VLOOKUP(C5829,СПРАВОЧНИК!B:D,2,0)</f>
        <v>РОССИЯ</v>
      </c>
      <c r="J5829" s="69" t="str">
        <f>VLOOKUP(C5829,СПРАВОЧНИК!B:D,3,0)</f>
        <v>ОТЕЧЕСТВЕННЫЕ</v>
      </c>
      <c r="K5829" s="69" t="str">
        <f>VLOOKUP(СВОД2023[[#This Row],[ФО]],СПРАВОЧНИК!H:P,2,0)</f>
        <v>Северо-Кавказский ФО</v>
      </c>
    </row>
    <row r="5830" spans="1:11" x14ac:dyDescent="0.2">
      <c r="A5830" t="s">
        <v>600</v>
      </c>
      <c r="B5830" t="s">
        <v>593</v>
      </c>
      <c r="C5830" s="1" t="s">
        <v>193</v>
      </c>
      <c r="D5830" s="1" t="s">
        <v>1449</v>
      </c>
      <c r="E5830" s="2"/>
      <c r="F5830" s="3"/>
      <c r="G5830" s="2">
        <v>1</v>
      </c>
      <c r="H5830" s="3"/>
      <c r="I5830" s="69" t="str">
        <f>VLOOKUP(C5830,СПРАВОЧНИК!B:D,2,0)</f>
        <v>РОССИЯ</v>
      </c>
      <c r="J5830" s="69" t="str">
        <f>VLOOKUP(C5830,СПРАВОЧНИК!B:D,3,0)</f>
        <v>ОТЕЧЕСТВЕННЫЕ</v>
      </c>
      <c r="K5830" s="69" t="str">
        <f>VLOOKUP(СВОД2023[[#This Row],[ФО]],СПРАВОЧНИК!H:P,2,0)</f>
        <v>Северо-Кавказский ФО</v>
      </c>
    </row>
    <row r="5831" spans="1:11" x14ac:dyDescent="0.2">
      <c r="A5831" t="s">
        <v>600</v>
      </c>
      <c r="B5831" t="s">
        <v>593</v>
      </c>
      <c r="C5831" s="1" t="s">
        <v>193</v>
      </c>
      <c r="D5831" s="1" t="s">
        <v>2144</v>
      </c>
      <c r="E5831" s="2"/>
      <c r="F5831" s="3"/>
      <c r="G5831" s="2">
        <v>4</v>
      </c>
      <c r="H5831" s="3">
        <v>2</v>
      </c>
      <c r="I5831" s="69" t="str">
        <f>VLOOKUP(C5831,СПРАВОЧНИК!B:D,2,0)</f>
        <v>РОССИЯ</v>
      </c>
      <c r="J5831" s="69" t="str">
        <f>VLOOKUP(C5831,СПРАВОЧНИК!B:D,3,0)</f>
        <v>ОТЕЧЕСТВЕННЫЕ</v>
      </c>
      <c r="K5831" s="69" t="str">
        <f>VLOOKUP(СВОД2023[[#This Row],[ФО]],СПРАВОЧНИК!H:P,2,0)</f>
        <v>Северо-Кавказский ФО</v>
      </c>
    </row>
    <row r="5832" spans="1:11" x14ac:dyDescent="0.2">
      <c r="A5832" t="s">
        <v>600</v>
      </c>
      <c r="B5832" t="s">
        <v>593</v>
      </c>
      <c r="C5832" s="1" t="s">
        <v>193</v>
      </c>
      <c r="D5832" s="1" t="s">
        <v>1450</v>
      </c>
      <c r="E5832" s="2">
        <v>16</v>
      </c>
      <c r="F5832" s="3">
        <v>27</v>
      </c>
      <c r="G5832" s="2">
        <v>104</v>
      </c>
      <c r="H5832" s="3">
        <v>128</v>
      </c>
      <c r="I5832" s="69" t="str">
        <f>VLOOKUP(C5832,СПРАВОЧНИК!B:D,2,0)</f>
        <v>РОССИЯ</v>
      </c>
      <c r="J5832" s="69" t="str">
        <f>VLOOKUP(C5832,СПРАВОЧНИК!B:D,3,0)</f>
        <v>ОТЕЧЕСТВЕННЫЕ</v>
      </c>
      <c r="K5832" s="69" t="str">
        <f>VLOOKUP(СВОД2023[[#This Row],[ФО]],СПРАВОЧНИК!H:P,2,0)</f>
        <v>Северо-Кавказский ФО</v>
      </c>
    </row>
    <row r="5833" spans="1:11" x14ac:dyDescent="0.2">
      <c r="A5833" t="s">
        <v>600</v>
      </c>
      <c r="B5833" t="s">
        <v>593</v>
      </c>
      <c r="C5833" s="1" t="s">
        <v>193</v>
      </c>
      <c r="D5833" s="1" t="s">
        <v>1451</v>
      </c>
      <c r="E5833" s="2">
        <v>77</v>
      </c>
      <c r="F5833" s="3">
        <v>91</v>
      </c>
      <c r="G5833" s="2">
        <v>456</v>
      </c>
      <c r="H5833" s="3">
        <v>474</v>
      </c>
      <c r="I5833" s="69" t="str">
        <f>VLOOKUP(C5833,СПРАВОЧНИК!B:D,2,0)</f>
        <v>РОССИЯ</v>
      </c>
      <c r="J5833" s="69" t="str">
        <f>VLOOKUP(C5833,СПРАВОЧНИК!B:D,3,0)</f>
        <v>ОТЕЧЕСТВЕННЫЕ</v>
      </c>
      <c r="K5833" s="69" t="str">
        <f>VLOOKUP(СВОД2023[[#This Row],[ФО]],СПРАВОЧНИК!H:P,2,0)</f>
        <v>Северо-Кавказский ФО</v>
      </c>
    </row>
    <row r="5834" spans="1:11" x14ac:dyDescent="0.2">
      <c r="A5834" t="s">
        <v>600</v>
      </c>
      <c r="B5834" t="s">
        <v>593</v>
      </c>
      <c r="C5834" s="1" t="s">
        <v>193</v>
      </c>
      <c r="D5834" s="1" t="s">
        <v>1452</v>
      </c>
      <c r="E5834" s="2">
        <v>125</v>
      </c>
      <c r="F5834" s="3">
        <v>153</v>
      </c>
      <c r="G5834" s="2">
        <v>784</v>
      </c>
      <c r="H5834" s="3">
        <v>864</v>
      </c>
      <c r="I5834" s="69" t="str">
        <f>VLOOKUP(C5834,СПРАВОЧНИК!B:D,2,0)</f>
        <v>РОССИЯ</v>
      </c>
      <c r="J5834" s="69" t="str">
        <f>VLOOKUP(C5834,СПРАВОЧНИК!B:D,3,0)</f>
        <v>ОТЕЧЕСТВЕННЫЕ</v>
      </c>
      <c r="K5834" s="69" t="str">
        <f>VLOOKUP(СВОД2023[[#This Row],[ФО]],СПРАВОЧНИК!H:P,2,0)</f>
        <v>Северо-Кавказский ФО</v>
      </c>
    </row>
    <row r="5835" spans="1:11" x14ac:dyDescent="0.2">
      <c r="A5835" t="s">
        <v>600</v>
      </c>
      <c r="B5835" t="s">
        <v>593</v>
      </c>
      <c r="C5835" s="1" t="s">
        <v>193</v>
      </c>
      <c r="D5835" s="1" t="s">
        <v>2145</v>
      </c>
      <c r="E5835" s="2"/>
      <c r="F5835" s="3"/>
      <c r="G5835" s="2">
        <v>1</v>
      </c>
      <c r="H5835" s="3"/>
      <c r="I5835" s="69" t="str">
        <f>VLOOKUP(C5835,СПРАВОЧНИК!B:D,2,0)</f>
        <v>РОССИЯ</v>
      </c>
      <c r="J5835" s="69" t="str">
        <f>VLOOKUP(C5835,СПРАВОЧНИК!B:D,3,0)</f>
        <v>ОТЕЧЕСТВЕННЫЕ</v>
      </c>
      <c r="K5835" s="69" t="str">
        <f>VLOOKUP(СВОД2023[[#This Row],[ФО]],СПРАВОЧНИК!H:P,2,0)</f>
        <v>Северо-Кавказский ФО</v>
      </c>
    </row>
    <row r="5836" spans="1:11" x14ac:dyDescent="0.2">
      <c r="A5836" t="s">
        <v>600</v>
      </c>
      <c r="B5836" t="s">
        <v>593</v>
      </c>
      <c r="C5836" s="1" t="s">
        <v>193</v>
      </c>
      <c r="D5836" s="1" t="s">
        <v>1453</v>
      </c>
      <c r="E5836" s="2">
        <v>3</v>
      </c>
      <c r="F5836" s="3">
        <v>6</v>
      </c>
      <c r="G5836" s="2">
        <v>12</v>
      </c>
      <c r="H5836" s="3">
        <v>18</v>
      </c>
      <c r="I5836" s="69" t="str">
        <f>VLOOKUP(C5836,СПРАВОЧНИК!B:D,2,0)</f>
        <v>РОССИЯ</v>
      </c>
      <c r="J5836" s="69" t="str">
        <f>VLOOKUP(C5836,СПРАВОЧНИК!B:D,3,0)</f>
        <v>ОТЕЧЕСТВЕННЫЕ</v>
      </c>
      <c r="K5836" s="69" t="str">
        <f>VLOOKUP(СВОД2023[[#This Row],[ФО]],СПРАВОЧНИК!H:P,2,0)</f>
        <v>Северо-Кавказский ФО</v>
      </c>
    </row>
    <row r="5837" spans="1:11" x14ac:dyDescent="0.2">
      <c r="A5837" t="s">
        <v>600</v>
      </c>
      <c r="B5837" t="s">
        <v>593</v>
      </c>
      <c r="C5837" s="1" t="s">
        <v>193</v>
      </c>
      <c r="D5837" s="1" t="s">
        <v>1454</v>
      </c>
      <c r="E5837" s="2"/>
      <c r="F5837" s="3"/>
      <c r="G5837" s="2"/>
      <c r="H5837" s="3">
        <v>1</v>
      </c>
      <c r="I5837" s="69" t="str">
        <f>VLOOKUP(C5837,СПРАВОЧНИК!B:D,2,0)</f>
        <v>РОССИЯ</v>
      </c>
      <c r="J5837" s="69" t="str">
        <f>VLOOKUP(C5837,СПРАВОЧНИК!B:D,3,0)</f>
        <v>ОТЕЧЕСТВЕННЫЕ</v>
      </c>
      <c r="K5837" s="69" t="str">
        <f>VLOOKUP(СВОД2023[[#This Row],[ФО]],СПРАВОЧНИК!H:P,2,0)</f>
        <v>Северо-Кавказский ФО</v>
      </c>
    </row>
    <row r="5838" spans="1:11" x14ac:dyDescent="0.2">
      <c r="A5838" t="s">
        <v>600</v>
      </c>
      <c r="B5838" t="s">
        <v>593</v>
      </c>
      <c r="C5838" s="1" t="s">
        <v>193</v>
      </c>
      <c r="D5838" s="1" t="s">
        <v>1455</v>
      </c>
      <c r="E5838" s="2"/>
      <c r="F5838" s="3">
        <v>1</v>
      </c>
      <c r="G5838" s="2">
        <v>1</v>
      </c>
      <c r="H5838" s="3">
        <v>2</v>
      </c>
      <c r="I5838" s="69" t="str">
        <f>VLOOKUP(C5838,СПРАВОЧНИК!B:D,2,0)</f>
        <v>РОССИЯ</v>
      </c>
      <c r="J5838" s="69" t="str">
        <f>VLOOKUP(C5838,СПРАВОЧНИК!B:D,3,0)</f>
        <v>ОТЕЧЕСТВЕННЫЕ</v>
      </c>
      <c r="K5838" s="69" t="str">
        <f>VLOOKUP(СВОД2023[[#This Row],[ФО]],СПРАВОЧНИК!H:P,2,0)</f>
        <v>Северо-Кавказский ФО</v>
      </c>
    </row>
    <row r="5839" spans="1:11" x14ac:dyDescent="0.2">
      <c r="A5839" t="s">
        <v>600</v>
      </c>
      <c r="B5839" t="s">
        <v>593</v>
      </c>
      <c r="C5839" s="1" t="s">
        <v>193</v>
      </c>
      <c r="D5839" s="1" t="s">
        <v>1456</v>
      </c>
      <c r="E5839" s="2">
        <v>5</v>
      </c>
      <c r="F5839" s="3">
        <v>11</v>
      </c>
      <c r="G5839" s="2">
        <v>39</v>
      </c>
      <c r="H5839" s="3">
        <v>48</v>
      </c>
      <c r="I5839" s="69" t="str">
        <f>VLOOKUP(C5839,СПРАВОЧНИК!B:D,2,0)</f>
        <v>РОССИЯ</v>
      </c>
      <c r="J5839" s="69" t="str">
        <f>VLOOKUP(C5839,СПРАВОЧНИК!B:D,3,0)</f>
        <v>ОТЕЧЕСТВЕННЫЕ</v>
      </c>
      <c r="K5839" s="69" t="str">
        <f>VLOOKUP(СВОД2023[[#This Row],[ФО]],СПРАВОЧНИК!H:P,2,0)</f>
        <v>Северо-Кавказский ФО</v>
      </c>
    </row>
    <row r="5840" spans="1:11" x14ac:dyDescent="0.2">
      <c r="A5840" t="s">
        <v>600</v>
      </c>
      <c r="B5840" t="s">
        <v>593</v>
      </c>
      <c r="C5840" s="1" t="s">
        <v>193</v>
      </c>
      <c r="D5840" s="1" t="s">
        <v>1457</v>
      </c>
      <c r="E5840" s="2"/>
      <c r="F5840" s="3"/>
      <c r="G5840" s="2">
        <v>2</v>
      </c>
      <c r="H5840" s="3"/>
      <c r="I5840" s="69" t="str">
        <f>VLOOKUP(C5840,СПРАВОЧНИК!B:D,2,0)</f>
        <v>РОССИЯ</v>
      </c>
      <c r="J5840" s="69" t="str">
        <f>VLOOKUP(C5840,СПРАВОЧНИК!B:D,3,0)</f>
        <v>ОТЕЧЕСТВЕННЫЕ</v>
      </c>
      <c r="K5840" s="69" t="str">
        <f>VLOOKUP(СВОД2023[[#This Row],[ФО]],СПРАВОЧНИК!H:P,2,0)</f>
        <v>Северо-Кавказский ФО</v>
      </c>
    </row>
    <row r="5841" spans="1:11" x14ac:dyDescent="0.2">
      <c r="A5841" t="s">
        <v>600</v>
      </c>
      <c r="B5841" t="s">
        <v>593</v>
      </c>
      <c r="C5841" s="1" t="s">
        <v>193</v>
      </c>
      <c r="D5841" s="1" t="s">
        <v>824</v>
      </c>
      <c r="E5841" s="2"/>
      <c r="F5841" s="3"/>
      <c r="G5841" s="2"/>
      <c r="H5841" s="3">
        <v>3</v>
      </c>
      <c r="I5841" s="69" t="str">
        <f>VLOOKUP(C5841,СПРАВОЧНИК!B:D,2,0)</f>
        <v>РОССИЯ</v>
      </c>
      <c r="J5841" s="69" t="str">
        <f>VLOOKUP(C5841,СПРАВОЧНИК!B:D,3,0)</f>
        <v>ОТЕЧЕСТВЕННЫЕ</v>
      </c>
      <c r="K5841" s="69" t="str">
        <f>VLOOKUP(СВОД2023[[#This Row],[ФО]],СПРАВОЧНИК!H:P,2,0)</f>
        <v>Северо-Кавказский ФО</v>
      </c>
    </row>
    <row r="5842" spans="1:11" x14ac:dyDescent="0.2">
      <c r="A5842" t="s">
        <v>600</v>
      </c>
      <c r="B5842" t="s">
        <v>593</v>
      </c>
      <c r="C5842" s="1" t="s">
        <v>193</v>
      </c>
      <c r="D5842" s="1" t="s">
        <v>1458</v>
      </c>
      <c r="E5842" s="2">
        <v>12</v>
      </c>
      <c r="F5842" s="3">
        <v>6</v>
      </c>
      <c r="G5842" s="2">
        <v>55</v>
      </c>
      <c r="H5842" s="3">
        <v>37</v>
      </c>
      <c r="I5842" s="69" t="str">
        <f>VLOOKUP(C5842,СПРАВОЧНИК!B:D,2,0)</f>
        <v>РОССИЯ</v>
      </c>
      <c r="J5842" s="69" t="str">
        <f>VLOOKUP(C5842,СПРАВОЧНИК!B:D,3,0)</f>
        <v>ОТЕЧЕСТВЕННЫЕ</v>
      </c>
      <c r="K5842" s="69" t="str">
        <f>VLOOKUP(СВОД2023[[#This Row],[ФО]],СПРАВОЧНИК!H:P,2,0)</f>
        <v>Северо-Кавказский ФО</v>
      </c>
    </row>
    <row r="5843" spans="1:11" x14ac:dyDescent="0.2">
      <c r="A5843" t="s">
        <v>600</v>
      </c>
      <c r="B5843" t="s">
        <v>593</v>
      </c>
      <c r="C5843" s="1" t="s">
        <v>195</v>
      </c>
      <c r="D5843" s="1" t="s">
        <v>196</v>
      </c>
      <c r="E5843" s="2">
        <v>7</v>
      </c>
      <c r="F5843" s="3">
        <v>3</v>
      </c>
      <c r="G5843" s="2">
        <v>27</v>
      </c>
      <c r="H5843" s="3">
        <v>17</v>
      </c>
      <c r="I5843" s="69" t="str">
        <f>VLOOKUP(C5843,СПРАВОЧНИК!B:D,2,0)</f>
        <v>КИТАЙ</v>
      </c>
      <c r="J5843" s="69" t="str">
        <f>VLOOKUP(C5843,СПРАВОЧНИК!B:D,3,0)</f>
        <v>ИНОМАРКИ</v>
      </c>
      <c r="K5843" s="69" t="str">
        <f>VLOOKUP(СВОД2023[[#This Row],[ФО]],СПРАВОЧНИК!H:P,2,0)</f>
        <v>Северо-Кавказский ФО</v>
      </c>
    </row>
    <row r="5844" spans="1:11" x14ac:dyDescent="0.2">
      <c r="A5844" t="s">
        <v>600</v>
      </c>
      <c r="B5844" t="s">
        <v>593</v>
      </c>
      <c r="C5844" s="1" t="s">
        <v>195</v>
      </c>
      <c r="D5844" s="1" t="s">
        <v>197</v>
      </c>
      <c r="E5844" s="2">
        <v>3</v>
      </c>
      <c r="F5844" s="3"/>
      <c r="G5844" s="2">
        <v>13</v>
      </c>
      <c r="H5844" s="3">
        <v>1</v>
      </c>
      <c r="I5844" s="69" t="str">
        <f>VLOOKUP(C5844,СПРАВОЧНИК!B:D,2,0)</f>
        <v>КИТАЙ</v>
      </c>
      <c r="J5844" s="69" t="str">
        <f>VLOOKUP(C5844,СПРАВОЧНИК!B:D,3,0)</f>
        <v>ИНОМАРКИ</v>
      </c>
      <c r="K5844" s="69" t="str">
        <f>VLOOKUP(СВОД2023[[#This Row],[ФО]],СПРАВОЧНИК!H:P,2,0)</f>
        <v>Северо-Кавказский ФО</v>
      </c>
    </row>
    <row r="5845" spans="1:11" x14ac:dyDescent="0.2">
      <c r="A5845" t="s">
        <v>600</v>
      </c>
      <c r="B5845" t="s">
        <v>593</v>
      </c>
      <c r="C5845" s="1" t="s">
        <v>195</v>
      </c>
      <c r="D5845" s="1" t="s">
        <v>1460</v>
      </c>
      <c r="E5845" s="2">
        <v>4</v>
      </c>
      <c r="F5845" s="3">
        <v>6</v>
      </c>
      <c r="G5845" s="2">
        <v>15</v>
      </c>
      <c r="H5845" s="3">
        <v>14</v>
      </c>
      <c r="I5845" s="69" t="str">
        <f>VLOOKUP(C5845,СПРАВОЧНИК!B:D,2,0)</f>
        <v>КИТАЙ</v>
      </c>
      <c r="J5845" s="69" t="str">
        <f>VLOOKUP(C5845,СПРАВОЧНИК!B:D,3,0)</f>
        <v>ИНОМАРКИ</v>
      </c>
      <c r="K5845" s="69" t="str">
        <f>VLOOKUP(СВОД2023[[#This Row],[ФО]],СПРАВОЧНИК!H:P,2,0)</f>
        <v>Северо-Кавказский ФО</v>
      </c>
    </row>
    <row r="5846" spans="1:11" x14ac:dyDescent="0.2">
      <c r="A5846" t="s">
        <v>600</v>
      </c>
      <c r="B5846" t="s">
        <v>593</v>
      </c>
      <c r="C5846" s="1" t="s">
        <v>195</v>
      </c>
      <c r="D5846" s="1" t="s">
        <v>198</v>
      </c>
      <c r="E5846" s="2">
        <v>14</v>
      </c>
      <c r="F5846" s="3">
        <v>1</v>
      </c>
      <c r="G5846" s="2">
        <v>69</v>
      </c>
      <c r="H5846" s="3">
        <v>15</v>
      </c>
      <c r="I5846" s="69" t="str">
        <f>VLOOKUP(C5846,СПРАВОЧНИК!B:D,2,0)</f>
        <v>КИТАЙ</v>
      </c>
      <c r="J5846" s="69" t="str">
        <f>VLOOKUP(C5846,СПРАВОЧНИК!B:D,3,0)</f>
        <v>ИНОМАРКИ</v>
      </c>
      <c r="K5846" s="69" t="str">
        <f>VLOOKUP(СВОД2023[[#This Row],[ФО]],СПРАВОЧНИК!H:P,2,0)</f>
        <v>Северо-Кавказский ФО</v>
      </c>
    </row>
    <row r="5847" spans="1:11" x14ac:dyDescent="0.2">
      <c r="A5847" t="s">
        <v>600</v>
      </c>
      <c r="B5847" t="s">
        <v>593</v>
      </c>
      <c r="C5847" s="1" t="s">
        <v>195</v>
      </c>
      <c r="D5847" s="1" t="s">
        <v>199</v>
      </c>
      <c r="E5847" s="2">
        <v>26</v>
      </c>
      <c r="F5847" s="3">
        <v>28</v>
      </c>
      <c r="G5847" s="2">
        <v>159</v>
      </c>
      <c r="H5847" s="3">
        <v>156</v>
      </c>
      <c r="I5847" s="69" t="str">
        <f>VLOOKUP(C5847,СПРАВОЧНИК!B:D,2,0)</f>
        <v>КИТАЙ</v>
      </c>
      <c r="J5847" s="69" t="str">
        <f>VLOOKUP(C5847,СПРАВОЧНИК!B:D,3,0)</f>
        <v>ИНОМАРКИ</v>
      </c>
      <c r="K5847" s="69" t="str">
        <f>VLOOKUP(СВОД2023[[#This Row],[ФО]],СПРАВОЧНИК!H:P,2,0)</f>
        <v>Северо-Кавказский ФО</v>
      </c>
    </row>
    <row r="5848" spans="1:11" x14ac:dyDescent="0.2">
      <c r="A5848" t="s">
        <v>600</v>
      </c>
      <c r="B5848" t="s">
        <v>593</v>
      </c>
      <c r="C5848" s="1" t="s">
        <v>195</v>
      </c>
      <c r="D5848" s="1" t="s">
        <v>200</v>
      </c>
      <c r="E5848" s="2">
        <v>1</v>
      </c>
      <c r="F5848" s="3">
        <v>2</v>
      </c>
      <c r="G5848" s="2">
        <v>7</v>
      </c>
      <c r="H5848" s="3">
        <v>6</v>
      </c>
      <c r="I5848" s="69" t="str">
        <f>VLOOKUP(C5848,СПРАВОЧНИК!B:D,2,0)</f>
        <v>КИТАЙ</v>
      </c>
      <c r="J5848" s="69" t="str">
        <f>VLOOKUP(C5848,СПРАВОЧНИК!B:D,3,0)</f>
        <v>ИНОМАРКИ</v>
      </c>
      <c r="K5848" s="69" t="str">
        <f>VLOOKUP(СВОД2023[[#This Row],[ФО]],СПРАВОЧНИК!H:P,2,0)</f>
        <v>Северо-Кавказский ФО</v>
      </c>
    </row>
    <row r="5849" spans="1:11" x14ac:dyDescent="0.2">
      <c r="A5849" t="s">
        <v>600</v>
      </c>
      <c r="B5849" t="s">
        <v>593</v>
      </c>
      <c r="C5849" s="1" t="s">
        <v>195</v>
      </c>
      <c r="D5849" s="1" t="s">
        <v>201</v>
      </c>
      <c r="E5849" s="2">
        <v>3</v>
      </c>
      <c r="F5849" s="3">
        <v>5</v>
      </c>
      <c r="G5849" s="2">
        <v>22</v>
      </c>
      <c r="H5849" s="3">
        <v>29</v>
      </c>
      <c r="I5849" s="69" t="str">
        <f>VLOOKUP(C5849,СПРАВОЧНИК!B:D,2,0)</f>
        <v>КИТАЙ</v>
      </c>
      <c r="J5849" s="69" t="str">
        <f>VLOOKUP(C5849,СПРАВОЧНИК!B:D,3,0)</f>
        <v>ИНОМАРКИ</v>
      </c>
      <c r="K5849" s="69" t="str">
        <f>VLOOKUP(СВОД2023[[#This Row],[ФО]],СПРАВОЧНИК!H:P,2,0)</f>
        <v>Северо-Кавказский ФО</v>
      </c>
    </row>
    <row r="5850" spans="1:11" x14ac:dyDescent="0.2">
      <c r="A5850" t="s">
        <v>600</v>
      </c>
      <c r="B5850" t="s">
        <v>593</v>
      </c>
      <c r="C5850" s="1" t="s">
        <v>195</v>
      </c>
      <c r="D5850" s="1" t="s">
        <v>2150</v>
      </c>
      <c r="E5850" s="2">
        <v>4</v>
      </c>
      <c r="F5850" s="3">
        <v>3</v>
      </c>
      <c r="G5850" s="2">
        <v>15</v>
      </c>
      <c r="H5850" s="3">
        <v>10</v>
      </c>
      <c r="I5850" s="69" t="str">
        <f>VLOOKUP(C5850,СПРАВОЧНИК!B:D,2,0)</f>
        <v>КИТАЙ</v>
      </c>
      <c r="J5850" s="69" t="str">
        <f>VLOOKUP(C5850,СПРАВОЧНИК!B:D,3,0)</f>
        <v>ИНОМАРКИ</v>
      </c>
      <c r="K5850" s="69" t="str">
        <f>VLOOKUP(СВОД2023[[#This Row],[ФО]],СПРАВОЧНИК!H:P,2,0)</f>
        <v>Северо-Кавказский ФО</v>
      </c>
    </row>
    <row r="5851" spans="1:11" x14ac:dyDescent="0.2">
      <c r="A5851" t="s">
        <v>600</v>
      </c>
      <c r="B5851" t="s">
        <v>593</v>
      </c>
      <c r="C5851" s="1" t="s">
        <v>195</v>
      </c>
      <c r="D5851" s="1" t="s">
        <v>2510</v>
      </c>
      <c r="E5851" s="2"/>
      <c r="F5851" s="3"/>
      <c r="G5851" s="2">
        <v>1</v>
      </c>
      <c r="H5851" s="3"/>
      <c r="I5851" s="69" t="str">
        <f>VLOOKUP(C5851,СПРАВОЧНИК!B:D,2,0)</f>
        <v>КИТАЙ</v>
      </c>
      <c r="J5851" s="69" t="str">
        <f>VLOOKUP(C5851,СПРАВОЧНИК!B:D,3,0)</f>
        <v>ИНОМАРКИ</v>
      </c>
      <c r="K5851" s="69" t="str">
        <f>VLOOKUP(СВОД2023[[#This Row],[ФО]],СПРАВОЧНИК!H:P,2,0)</f>
        <v>Северо-Кавказский ФО</v>
      </c>
    </row>
    <row r="5852" spans="1:11" x14ac:dyDescent="0.2">
      <c r="A5852" t="s">
        <v>600</v>
      </c>
      <c r="B5852" t="s">
        <v>593</v>
      </c>
      <c r="C5852" s="1" t="s">
        <v>195</v>
      </c>
      <c r="D5852" s="1" t="s">
        <v>1461</v>
      </c>
      <c r="E5852" s="2">
        <v>11</v>
      </c>
      <c r="F5852" s="3">
        <v>14</v>
      </c>
      <c r="G5852" s="2">
        <v>54</v>
      </c>
      <c r="H5852" s="3">
        <v>63</v>
      </c>
      <c r="I5852" s="69" t="str">
        <f>VLOOKUP(C5852,СПРАВОЧНИК!B:D,2,0)</f>
        <v>КИТАЙ</v>
      </c>
      <c r="J5852" s="69" t="str">
        <f>VLOOKUP(C5852,СПРАВОЧНИК!B:D,3,0)</f>
        <v>ИНОМАРКИ</v>
      </c>
      <c r="K5852" s="69" t="str">
        <f>VLOOKUP(СВОД2023[[#This Row],[ФО]],СПРАВОЧНИК!H:P,2,0)</f>
        <v>Северо-Кавказский ФО</v>
      </c>
    </row>
    <row r="5853" spans="1:11" x14ac:dyDescent="0.2">
      <c r="A5853" t="s">
        <v>600</v>
      </c>
      <c r="B5853" t="s">
        <v>593</v>
      </c>
      <c r="C5853" s="1" t="s">
        <v>195</v>
      </c>
      <c r="D5853" s="1" t="s">
        <v>1462</v>
      </c>
      <c r="E5853" s="2">
        <v>6</v>
      </c>
      <c r="F5853" s="3">
        <v>5</v>
      </c>
      <c r="G5853" s="2">
        <v>42</v>
      </c>
      <c r="H5853" s="3">
        <v>35</v>
      </c>
      <c r="I5853" s="69" t="str">
        <f>VLOOKUP(C5853,СПРАВОЧНИК!B:D,2,0)</f>
        <v>КИТАЙ</v>
      </c>
      <c r="J5853" s="69" t="str">
        <f>VLOOKUP(C5853,СПРАВОЧНИК!B:D,3,0)</f>
        <v>ИНОМАРКИ</v>
      </c>
      <c r="K5853" s="69" t="str">
        <f>VLOOKUP(СВОД2023[[#This Row],[ФО]],СПРАВОЧНИК!H:P,2,0)</f>
        <v>Северо-Кавказский ФО</v>
      </c>
    </row>
    <row r="5854" spans="1:11" x14ac:dyDescent="0.2">
      <c r="A5854" t="s">
        <v>600</v>
      </c>
      <c r="B5854" t="s">
        <v>593</v>
      </c>
      <c r="C5854" s="1" t="s">
        <v>195</v>
      </c>
      <c r="D5854" s="1" t="s">
        <v>204</v>
      </c>
      <c r="E5854" s="2"/>
      <c r="F5854" s="3"/>
      <c r="G5854" s="2">
        <v>5</v>
      </c>
      <c r="H5854" s="3"/>
      <c r="I5854" s="69" t="str">
        <f>VLOOKUP(C5854,СПРАВОЧНИК!B:D,2,0)</f>
        <v>КИТАЙ</v>
      </c>
      <c r="J5854" s="69" t="str">
        <f>VLOOKUP(C5854,СПРАВОЧНИК!B:D,3,0)</f>
        <v>ИНОМАРКИ</v>
      </c>
      <c r="K5854" s="69" t="str">
        <f>VLOOKUP(СВОД2023[[#This Row],[ФО]],СПРАВОЧНИК!H:P,2,0)</f>
        <v>Северо-Кавказский ФО</v>
      </c>
    </row>
    <row r="5855" spans="1:11" x14ac:dyDescent="0.2">
      <c r="A5855" t="s">
        <v>600</v>
      </c>
      <c r="B5855" t="s">
        <v>593</v>
      </c>
      <c r="C5855" s="1" t="s">
        <v>195</v>
      </c>
      <c r="D5855" s="1" t="s">
        <v>206</v>
      </c>
      <c r="E5855" s="2">
        <v>1</v>
      </c>
      <c r="F5855" s="3"/>
      <c r="G5855" s="2">
        <v>10</v>
      </c>
      <c r="H5855" s="3">
        <v>7</v>
      </c>
      <c r="I5855" s="69" t="str">
        <f>VLOOKUP(C5855,СПРАВОЧНИК!B:D,2,0)</f>
        <v>КИТАЙ</v>
      </c>
      <c r="J5855" s="69" t="str">
        <f>VLOOKUP(C5855,СПРАВОЧНИК!B:D,3,0)</f>
        <v>ИНОМАРКИ</v>
      </c>
      <c r="K5855" s="69" t="str">
        <f>VLOOKUP(СВОД2023[[#This Row],[ФО]],СПРАВОЧНИК!H:P,2,0)</f>
        <v>Северо-Кавказский ФО</v>
      </c>
    </row>
    <row r="5856" spans="1:11" x14ac:dyDescent="0.2">
      <c r="A5856" t="s">
        <v>600</v>
      </c>
      <c r="B5856" t="s">
        <v>593</v>
      </c>
      <c r="C5856" s="1" t="s">
        <v>195</v>
      </c>
      <c r="D5856" s="1" t="s">
        <v>1463</v>
      </c>
      <c r="E5856" s="2">
        <v>1</v>
      </c>
      <c r="F5856" s="3"/>
      <c r="G5856" s="2">
        <v>5</v>
      </c>
      <c r="H5856" s="3">
        <v>7</v>
      </c>
      <c r="I5856" s="69" t="str">
        <f>VLOOKUP(C5856,СПРАВОЧНИК!B:D,2,0)</f>
        <v>КИТАЙ</v>
      </c>
      <c r="J5856" s="69" t="str">
        <f>VLOOKUP(C5856,СПРАВОЧНИК!B:D,3,0)</f>
        <v>ИНОМАРКИ</v>
      </c>
      <c r="K5856" s="69" t="str">
        <f>VLOOKUP(СВОД2023[[#This Row],[ФО]],СПРАВОЧНИК!H:P,2,0)</f>
        <v>Северо-Кавказский ФО</v>
      </c>
    </row>
    <row r="5857" spans="1:11" x14ac:dyDescent="0.2">
      <c r="A5857" t="s">
        <v>600</v>
      </c>
      <c r="B5857" t="s">
        <v>593</v>
      </c>
      <c r="C5857" s="1" t="s">
        <v>195</v>
      </c>
      <c r="D5857" s="1" t="s">
        <v>207</v>
      </c>
      <c r="E5857" s="2">
        <v>1</v>
      </c>
      <c r="F5857" s="3"/>
      <c r="G5857" s="2">
        <v>1</v>
      </c>
      <c r="H5857" s="3"/>
      <c r="I5857" s="69" t="str">
        <f>VLOOKUP(C5857,СПРАВОЧНИК!B:D,2,0)</f>
        <v>КИТАЙ</v>
      </c>
      <c r="J5857" s="69" t="str">
        <f>VLOOKUP(C5857,СПРАВОЧНИК!B:D,3,0)</f>
        <v>ИНОМАРКИ</v>
      </c>
      <c r="K5857" s="69" t="str">
        <f>VLOOKUP(СВОД2023[[#This Row],[ФО]],СПРАВОЧНИК!H:P,2,0)</f>
        <v>Северо-Кавказский ФО</v>
      </c>
    </row>
    <row r="5858" spans="1:11" x14ac:dyDescent="0.2">
      <c r="A5858" t="s">
        <v>600</v>
      </c>
      <c r="B5858" t="s">
        <v>593</v>
      </c>
      <c r="C5858" s="1" t="s">
        <v>209</v>
      </c>
      <c r="D5858" s="1" t="s">
        <v>210</v>
      </c>
      <c r="E5858" s="2">
        <v>2</v>
      </c>
      <c r="F5858" s="3">
        <v>2</v>
      </c>
      <c r="G5858" s="2">
        <v>13</v>
      </c>
      <c r="H5858" s="3">
        <v>13</v>
      </c>
      <c r="I5858" s="69" t="str">
        <f>VLOOKUP(C5858,СПРАВОЧНИК!B:D,2,0)</f>
        <v>КОРЕЯ</v>
      </c>
      <c r="J5858" s="69" t="str">
        <f>VLOOKUP(C5858,СПРАВОЧНИК!B:D,3,0)</f>
        <v>ИНОМАРКИ</v>
      </c>
      <c r="K5858" s="69" t="str">
        <f>VLOOKUP(СВОД2023[[#This Row],[ФО]],СПРАВОЧНИК!H:P,2,0)</f>
        <v>Северо-Кавказский ФО</v>
      </c>
    </row>
    <row r="5859" spans="1:11" x14ac:dyDescent="0.2">
      <c r="A5859" t="s">
        <v>600</v>
      </c>
      <c r="B5859" t="s">
        <v>593</v>
      </c>
      <c r="C5859" s="1" t="s">
        <v>209</v>
      </c>
      <c r="D5859" s="1" t="s">
        <v>211</v>
      </c>
      <c r="E5859" s="2">
        <v>6</v>
      </c>
      <c r="F5859" s="3">
        <v>3</v>
      </c>
      <c r="G5859" s="2">
        <v>15</v>
      </c>
      <c r="H5859" s="3">
        <v>17</v>
      </c>
      <c r="I5859" s="69" t="str">
        <f>VLOOKUP(C5859,СПРАВОЧНИК!B:D,2,0)</f>
        <v>КОРЕЯ</v>
      </c>
      <c r="J5859" s="69" t="str">
        <f>VLOOKUP(C5859,СПРАВОЧНИК!B:D,3,0)</f>
        <v>ИНОМАРКИ</v>
      </c>
      <c r="K5859" s="69" t="str">
        <f>VLOOKUP(СВОД2023[[#This Row],[ФО]],СПРАВОЧНИК!H:P,2,0)</f>
        <v>Северо-Кавказский ФО</v>
      </c>
    </row>
    <row r="5860" spans="1:11" x14ac:dyDescent="0.2">
      <c r="A5860" t="s">
        <v>600</v>
      </c>
      <c r="B5860" t="s">
        <v>593</v>
      </c>
      <c r="C5860" s="1" t="s">
        <v>209</v>
      </c>
      <c r="D5860" s="1" t="s">
        <v>212</v>
      </c>
      <c r="E5860" s="2">
        <v>1</v>
      </c>
      <c r="F5860" s="3"/>
      <c r="G5860" s="2">
        <v>5</v>
      </c>
      <c r="H5860" s="3">
        <v>1</v>
      </c>
      <c r="I5860" s="69" t="str">
        <f>VLOOKUP(C5860,СПРАВОЧНИК!B:D,2,0)</f>
        <v>КОРЕЯ</v>
      </c>
      <c r="J5860" s="69" t="str">
        <f>VLOOKUP(C5860,СПРАВОЧНИК!B:D,3,0)</f>
        <v>ИНОМАРКИ</v>
      </c>
      <c r="K5860" s="69" t="str">
        <f>VLOOKUP(СВОД2023[[#This Row],[ФО]],СПРАВОЧНИК!H:P,2,0)</f>
        <v>Северо-Кавказский ФО</v>
      </c>
    </row>
    <row r="5861" spans="1:11" x14ac:dyDescent="0.2">
      <c r="A5861" t="s">
        <v>600</v>
      </c>
      <c r="B5861" t="s">
        <v>593</v>
      </c>
      <c r="C5861" s="1" t="s">
        <v>209</v>
      </c>
      <c r="D5861" s="1" t="s">
        <v>213</v>
      </c>
      <c r="E5861" s="2">
        <v>1</v>
      </c>
      <c r="F5861" s="3"/>
      <c r="G5861" s="2">
        <v>3</v>
      </c>
      <c r="H5861" s="3"/>
      <c r="I5861" s="69" t="str">
        <f>VLOOKUP(C5861,СПРАВОЧНИК!B:D,2,0)</f>
        <v>КОРЕЯ</v>
      </c>
      <c r="J5861" s="69" t="str">
        <f>VLOOKUP(C5861,СПРАВОЧНИК!B:D,3,0)</f>
        <v>ИНОМАРКИ</v>
      </c>
      <c r="K5861" s="69" t="str">
        <f>VLOOKUP(СВОД2023[[#This Row],[ФО]],СПРАВОЧНИК!H:P,2,0)</f>
        <v>Северо-Кавказский ФО</v>
      </c>
    </row>
    <row r="5862" spans="1:11" x14ac:dyDescent="0.2">
      <c r="A5862" t="s">
        <v>600</v>
      </c>
      <c r="B5862" t="s">
        <v>593</v>
      </c>
      <c r="C5862" s="1" t="s">
        <v>209</v>
      </c>
      <c r="D5862" s="1" t="s">
        <v>214</v>
      </c>
      <c r="E5862" s="2">
        <v>5</v>
      </c>
      <c r="F5862" s="3"/>
      <c r="G5862" s="2">
        <v>15</v>
      </c>
      <c r="H5862" s="3">
        <v>3</v>
      </c>
      <c r="I5862" s="69" t="str">
        <f>VLOOKUP(C5862,СПРАВОЧНИК!B:D,2,0)</f>
        <v>КОРЕЯ</v>
      </c>
      <c r="J5862" s="69" t="str">
        <f>VLOOKUP(C5862,СПРАВОЧНИК!B:D,3,0)</f>
        <v>ИНОМАРКИ</v>
      </c>
      <c r="K5862" s="69" t="str">
        <f>VLOOKUP(СВОД2023[[#This Row],[ФО]],СПРАВОЧНИК!H:P,2,0)</f>
        <v>Северо-Кавказский ФО</v>
      </c>
    </row>
    <row r="5863" spans="1:11" x14ac:dyDescent="0.2">
      <c r="A5863" t="s">
        <v>600</v>
      </c>
      <c r="B5863" t="s">
        <v>593</v>
      </c>
      <c r="C5863" s="1" t="s">
        <v>215</v>
      </c>
      <c r="D5863" s="1" t="s">
        <v>2427</v>
      </c>
      <c r="E5863" s="2"/>
      <c r="F5863" s="3"/>
      <c r="G5863" s="2">
        <v>1</v>
      </c>
      <c r="H5863" s="3"/>
      <c r="I5863" s="69" t="str">
        <f>VLOOKUP(C5863,СПРАВОЧНИК!B:D,2,0)</f>
        <v>США</v>
      </c>
      <c r="J5863" s="69" t="str">
        <f>VLOOKUP(C5863,СПРАВОЧНИК!B:D,3,0)</f>
        <v>ИНОМАРКИ</v>
      </c>
      <c r="K5863" s="69" t="str">
        <f>VLOOKUP(СВОД2023[[#This Row],[ФО]],СПРАВОЧНИК!H:P,2,0)</f>
        <v>Северо-Кавказский ФО</v>
      </c>
    </row>
    <row r="5864" spans="1:11" x14ac:dyDescent="0.2">
      <c r="A5864" t="s">
        <v>600</v>
      </c>
      <c r="B5864" t="s">
        <v>593</v>
      </c>
      <c r="C5864" s="1" t="s">
        <v>215</v>
      </c>
      <c r="D5864" s="1" t="s">
        <v>1464</v>
      </c>
      <c r="E5864" s="2">
        <v>1</v>
      </c>
      <c r="F5864" s="3"/>
      <c r="G5864" s="2">
        <v>1</v>
      </c>
      <c r="H5864" s="3"/>
      <c r="I5864" s="69" t="str">
        <f>VLOOKUP(C5864,СПРАВОЧНИК!B:D,2,0)</f>
        <v>США</v>
      </c>
      <c r="J5864" s="69" t="str">
        <f>VLOOKUP(C5864,СПРАВОЧНИК!B:D,3,0)</f>
        <v>ИНОМАРКИ</v>
      </c>
      <c r="K5864" s="69" t="str">
        <f>VLOOKUP(СВОД2023[[#This Row],[ФО]],СПРАВОЧНИК!H:P,2,0)</f>
        <v>Северо-Кавказский ФО</v>
      </c>
    </row>
    <row r="5865" spans="1:11" x14ac:dyDescent="0.2">
      <c r="A5865" t="s">
        <v>600</v>
      </c>
      <c r="B5865" t="s">
        <v>593</v>
      </c>
      <c r="C5865" s="1" t="s">
        <v>215</v>
      </c>
      <c r="D5865" s="1" t="s">
        <v>217</v>
      </c>
      <c r="E5865" s="2">
        <v>3</v>
      </c>
      <c r="F5865" s="3"/>
      <c r="G5865" s="2">
        <v>3</v>
      </c>
      <c r="H5865" s="3"/>
      <c r="I5865" s="69" t="str">
        <f>VLOOKUP(C5865,СПРАВОЧНИК!B:D,2,0)</f>
        <v>США</v>
      </c>
      <c r="J5865" s="69" t="str">
        <f>VLOOKUP(C5865,СПРАВОЧНИК!B:D,3,0)</f>
        <v>ИНОМАРКИ</v>
      </c>
      <c r="K5865" s="69" t="str">
        <f>VLOOKUP(СВОД2023[[#This Row],[ФО]],СПРАВОЧНИК!H:P,2,0)</f>
        <v>Северо-Кавказский ФО</v>
      </c>
    </row>
    <row r="5866" spans="1:11" x14ac:dyDescent="0.2">
      <c r="A5866" t="s">
        <v>600</v>
      </c>
      <c r="B5866" t="s">
        <v>593</v>
      </c>
      <c r="C5866" s="1" t="s">
        <v>215</v>
      </c>
      <c r="D5866" s="1" t="s">
        <v>2152</v>
      </c>
      <c r="E5866" s="2"/>
      <c r="F5866" s="3"/>
      <c r="G5866" s="2"/>
      <c r="H5866" s="3">
        <v>1</v>
      </c>
      <c r="I5866" s="69" t="str">
        <f>VLOOKUP(C5866,СПРАВОЧНИК!B:D,2,0)</f>
        <v>США</v>
      </c>
      <c r="J5866" s="69" t="str">
        <f>VLOOKUP(C5866,СПРАВОЧНИК!B:D,3,0)</f>
        <v>ИНОМАРКИ</v>
      </c>
      <c r="K5866" s="69" t="str">
        <f>VLOOKUP(СВОД2023[[#This Row],[ФО]],СПРАВОЧНИК!H:P,2,0)</f>
        <v>Северо-Кавказский ФО</v>
      </c>
    </row>
    <row r="5867" spans="1:11" x14ac:dyDescent="0.2">
      <c r="A5867" t="s">
        <v>600</v>
      </c>
      <c r="B5867" t="s">
        <v>593</v>
      </c>
      <c r="C5867" s="1" t="s">
        <v>215</v>
      </c>
      <c r="D5867" s="1" t="s">
        <v>218</v>
      </c>
      <c r="E5867" s="2">
        <v>1</v>
      </c>
      <c r="F5867" s="3"/>
      <c r="G5867" s="2">
        <v>3</v>
      </c>
      <c r="H5867" s="3"/>
      <c r="I5867" s="69" t="str">
        <f>VLOOKUP(C5867,СПРАВОЧНИК!B:D,2,0)</f>
        <v>США</v>
      </c>
      <c r="J5867" s="69" t="str">
        <f>VLOOKUP(C5867,СПРАВОЧНИК!B:D,3,0)</f>
        <v>ИНОМАРКИ</v>
      </c>
      <c r="K5867" s="69" t="str">
        <f>VLOOKUP(СВОД2023[[#This Row],[ФО]],СПРАВОЧНИК!H:P,2,0)</f>
        <v>Северо-Кавказский ФО</v>
      </c>
    </row>
    <row r="5868" spans="1:11" x14ac:dyDescent="0.2">
      <c r="A5868" t="s">
        <v>600</v>
      </c>
      <c r="B5868" t="s">
        <v>593</v>
      </c>
      <c r="C5868" s="1" t="s">
        <v>657</v>
      </c>
      <c r="D5868" s="1" t="s">
        <v>1466</v>
      </c>
      <c r="E5868" s="2"/>
      <c r="F5868" s="3"/>
      <c r="G5868" s="2"/>
      <c r="H5868" s="3">
        <v>2</v>
      </c>
      <c r="I5868" s="69" t="str">
        <f>VLOOKUP(C5868,СПРАВОЧНИК!B:D,2,0)</f>
        <v>КИТАЙ</v>
      </c>
      <c r="J5868" s="69" t="str">
        <f>VLOOKUP(C5868,СПРАВОЧНИК!B:D,3,0)</f>
        <v>ИНОМАРКИ</v>
      </c>
      <c r="K5868" s="69" t="str">
        <f>VLOOKUP(СВОД2023[[#This Row],[ФО]],СПРАВОЧНИК!H:P,2,0)</f>
        <v>Северо-Кавказский ФО</v>
      </c>
    </row>
    <row r="5869" spans="1:11" x14ac:dyDescent="0.2">
      <c r="A5869" t="s">
        <v>600</v>
      </c>
      <c r="B5869" t="s">
        <v>593</v>
      </c>
      <c r="C5869" s="1" t="s">
        <v>657</v>
      </c>
      <c r="D5869" s="1" t="s">
        <v>1467</v>
      </c>
      <c r="E5869" s="2">
        <v>5</v>
      </c>
      <c r="F5869" s="3"/>
      <c r="G5869" s="2">
        <v>27</v>
      </c>
      <c r="H5869" s="3">
        <v>25</v>
      </c>
      <c r="I5869" s="69" t="str">
        <f>VLOOKUP(C5869,СПРАВОЧНИК!B:D,2,0)</f>
        <v>КИТАЙ</v>
      </c>
      <c r="J5869" s="69" t="str">
        <f>VLOOKUP(C5869,СПРАВОЧНИК!B:D,3,0)</f>
        <v>ИНОМАРКИ</v>
      </c>
      <c r="K5869" s="69" t="str">
        <f>VLOOKUP(СВОД2023[[#This Row],[ФО]],СПРАВОЧНИК!H:P,2,0)</f>
        <v>Северо-Кавказский ФО</v>
      </c>
    </row>
    <row r="5870" spans="1:11" x14ac:dyDescent="0.2">
      <c r="A5870" t="s">
        <v>600</v>
      </c>
      <c r="B5870" t="s">
        <v>593</v>
      </c>
      <c r="C5870" s="1" t="s">
        <v>657</v>
      </c>
      <c r="D5870" s="1" t="s">
        <v>2154</v>
      </c>
      <c r="E5870" s="2"/>
      <c r="F5870" s="3"/>
      <c r="G5870" s="2">
        <v>2</v>
      </c>
      <c r="H5870" s="3">
        <v>2</v>
      </c>
      <c r="I5870" s="69" t="str">
        <f>VLOOKUP(C5870,СПРАВОЧНИК!B:D,2,0)</f>
        <v>КИТАЙ</v>
      </c>
      <c r="J5870" s="69" t="str">
        <f>VLOOKUP(C5870,СПРАВОЧНИК!B:D,3,0)</f>
        <v>ИНОМАРКИ</v>
      </c>
      <c r="K5870" s="69" t="str">
        <f>VLOOKUP(СВОД2023[[#This Row],[ФО]],СПРАВОЧНИК!H:P,2,0)</f>
        <v>Северо-Кавказский ФО</v>
      </c>
    </row>
    <row r="5871" spans="1:11" x14ac:dyDescent="0.2">
      <c r="A5871" t="s">
        <v>600</v>
      </c>
      <c r="B5871" t="s">
        <v>593</v>
      </c>
      <c r="C5871" s="1" t="s">
        <v>657</v>
      </c>
      <c r="D5871" s="1" t="s">
        <v>2155</v>
      </c>
      <c r="E5871" s="2"/>
      <c r="F5871" s="3"/>
      <c r="G5871" s="2">
        <v>1</v>
      </c>
      <c r="H5871" s="3"/>
      <c r="I5871" s="69" t="str">
        <f>VLOOKUP(C5871,СПРАВОЧНИК!B:D,2,0)</f>
        <v>КИТАЙ</v>
      </c>
      <c r="J5871" s="69" t="str">
        <f>VLOOKUP(C5871,СПРАВОЧНИК!B:D,3,0)</f>
        <v>ИНОМАРКИ</v>
      </c>
      <c r="K5871" s="69" t="str">
        <f>VLOOKUP(СВОД2023[[#This Row],[ФО]],СПРАВОЧНИК!H:P,2,0)</f>
        <v>Северо-Кавказский ФО</v>
      </c>
    </row>
    <row r="5872" spans="1:11" x14ac:dyDescent="0.2">
      <c r="A5872" t="s">
        <v>600</v>
      </c>
      <c r="B5872" t="s">
        <v>593</v>
      </c>
      <c r="C5872" s="1" t="s">
        <v>657</v>
      </c>
      <c r="D5872" s="1" t="s">
        <v>2158</v>
      </c>
      <c r="E5872" s="2"/>
      <c r="F5872" s="3"/>
      <c r="G5872" s="2"/>
      <c r="H5872" s="3">
        <v>1</v>
      </c>
      <c r="I5872" s="69" t="str">
        <f>VLOOKUP(C5872,СПРАВОЧНИК!B:D,2,0)</f>
        <v>КИТАЙ</v>
      </c>
      <c r="J5872" s="69" t="str">
        <f>VLOOKUP(C5872,СПРАВОЧНИК!B:D,3,0)</f>
        <v>ИНОМАРКИ</v>
      </c>
      <c r="K5872" s="69" t="str">
        <f>VLOOKUP(СВОД2023[[#This Row],[ФО]],СПРАВОЧНИК!H:P,2,0)</f>
        <v>Северо-Кавказский ФО</v>
      </c>
    </row>
    <row r="5873" spans="1:11" x14ac:dyDescent="0.2">
      <c r="A5873" t="s">
        <v>600</v>
      </c>
      <c r="B5873" t="s">
        <v>593</v>
      </c>
      <c r="C5873" s="1" t="s">
        <v>657</v>
      </c>
      <c r="D5873" s="1" t="s">
        <v>1468</v>
      </c>
      <c r="E5873" s="2">
        <v>17</v>
      </c>
      <c r="F5873" s="3">
        <v>9</v>
      </c>
      <c r="G5873" s="2">
        <v>76</v>
      </c>
      <c r="H5873" s="3">
        <v>74</v>
      </c>
      <c r="I5873" s="69" t="str">
        <f>VLOOKUP(C5873,СПРАВОЧНИК!B:D,2,0)</f>
        <v>КИТАЙ</v>
      </c>
      <c r="J5873" s="69" t="str">
        <f>VLOOKUP(C5873,СПРАВОЧНИК!B:D,3,0)</f>
        <v>ИНОМАРКИ</v>
      </c>
      <c r="K5873" s="69" t="str">
        <f>VLOOKUP(СВОД2023[[#This Row],[ФО]],СПРАВОЧНИК!H:P,2,0)</f>
        <v>Северо-Кавказский ФО</v>
      </c>
    </row>
    <row r="5874" spans="1:11" x14ac:dyDescent="0.2">
      <c r="A5874" t="s">
        <v>600</v>
      </c>
      <c r="B5874" t="s">
        <v>593</v>
      </c>
      <c r="C5874" s="1" t="s">
        <v>657</v>
      </c>
      <c r="D5874" s="1" t="s">
        <v>1469</v>
      </c>
      <c r="E5874" s="2">
        <v>7</v>
      </c>
      <c r="F5874" s="3">
        <v>3</v>
      </c>
      <c r="G5874" s="2">
        <v>20</v>
      </c>
      <c r="H5874" s="3">
        <v>28</v>
      </c>
      <c r="I5874" s="69" t="str">
        <f>VLOOKUP(C5874,СПРАВОЧНИК!B:D,2,0)</f>
        <v>КИТАЙ</v>
      </c>
      <c r="J5874" s="69" t="str">
        <f>VLOOKUP(C5874,СПРАВОЧНИК!B:D,3,0)</f>
        <v>ИНОМАРКИ</v>
      </c>
      <c r="K5874" s="69" t="str">
        <f>VLOOKUP(СВОД2023[[#This Row],[ФО]],СПРАВОЧНИК!H:P,2,0)</f>
        <v>Северо-Кавказский ФО</v>
      </c>
    </row>
    <row r="5875" spans="1:11" x14ac:dyDescent="0.2">
      <c r="A5875" t="s">
        <v>600</v>
      </c>
      <c r="B5875" t="s">
        <v>593</v>
      </c>
      <c r="C5875" s="1" t="s">
        <v>657</v>
      </c>
      <c r="D5875" s="1" t="s">
        <v>2430</v>
      </c>
      <c r="E5875" s="2"/>
      <c r="F5875" s="3"/>
      <c r="G5875" s="2"/>
      <c r="H5875" s="3">
        <v>1</v>
      </c>
      <c r="I5875" s="69" t="str">
        <f>VLOOKUP(C5875,СПРАВОЧНИК!B:D,2,0)</f>
        <v>КИТАЙ</v>
      </c>
      <c r="J5875" s="69" t="str">
        <f>VLOOKUP(C5875,СПРАВОЧНИК!B:D,3,0)</f>
        <v>ИНОМАРКИ</v>
      </c>
      <c r="K5875" s="69" t="str">
        <f>VLOOKUP(СВОД2023[[#This Row],[ФО]],СПРАВОЧНИК!H:P,2,0)</f>
        <v>Северо-Кавказский ФО</v>
      </c>
    </row>
    <row r="5876" spans="1:11" x14ac:dyDescent="0.2">
      <c r="A5876" t="s">
        <v>600</v>
      </c>
      <c r="B5876" t="s">
        <v>593</v>
      </c>
      <c r="C5876" s="1" t="s">
        <v>2160</v>
      </c>
      <c r="D5876" s="1" t="s">
        <v>2161</v>
      </c>
      <c r="E5876" s="2">
        <v>1</v>
      </c>
      <c r="F5876" s="3">
        <v>1</v>
      </c>
      <c r="G5876" s="2">
        <v>5</v>
      </c>
      <c r="H5876" s="3">
        <v>4</v>
      </c>
      <c r="I5876" s="69" t="str">
        <f>VLOOKUP(C5876,СПРАВОЧНИК!B:D,2,0)</f>
        <v>КИТАЙ</v>
      </c>
      <c r="J5876" s="69" t="str">
        <f>VLOOKUP(C5876,СПРАВОЧНИК!B:D,3,0)</f>
        <v>ИНОМАРКИ</v>
      </c>
      <c r="K5876" s="69" t="str">
        <f>VLOOKUP(СВОД2023[[#This Row],[ФО]],СПРАВОЧНИК!H:P,2,0)</f>
        <v>Северо-Кавказский ФО</v>
      </c>
    </row>
    <row r="5877" spans="1:11" x14ac:dyDescent="0.2">
      <c r="A5877" t="s">
        <v>600</v>
      </c>
      <c r="B5877" t="s">
        <v>593</v>
      </c>
      <c r="C5877" s="1" t="s">
        <v>2160</v>
      </c>
      <c r="D5877" s="1" t="s">
        <v>2162</v>
      </c>
      <c r="E5877" s="2"/>
      <c r="F5877" s="3"/>
      <c r="G5877" s="2">
        <v>4</v>
      </c>
      <c r="H5877" s="3"/>
      <c r="I5877" s="69" t="str">
        <f>VLOOKUP(C5877,СПРАВОЧНИК!B:D,2,0)</f>
        <v>КИТАЙ</v>
      </c>
      <c r="J5877" s="69" t="str">
        <f>VLOOKUP(C5877,СПРАВОЧНИК!B:D,3,0)</f>
        <v>ИНОМАРКИ</v>
      </c>
      <c r="K5877" s="69" t="str">
        <f>VLOOKUP(СВОД2023[[#This Row],[ФО]],СПРАВОЧНИК!H:P,2,0)</f>
        <v>Северо-Кавказский ФО</v>
      </c>
    </row>
    <row r="5878" spans="1:11" x14ac:dyDescent="0.2">
      <c r="A5878" t="s">
        <v>600</v>
      </c>
      <c r="B5878" t="s">
        <v>593</v>
      </c>
      <c r="C5878" s="1" t="s">
        <v>2160</v>
      </c>
      <c r="D5878" s="1" t="s">
        <v>2163</v>
      </c>
      <c r="E5878" s="2">
        <v>1</v>
      </c>
      <c r="F5878" s="3"/>
      <c r="G5878" s="2">
        <v>1</v>
      </c>
      <c r="H5878" s="3"/>
      <c r="I5878" s="69" t="str">
        <f>VLOOKUP(C5878,СПРАВОЧНИК!B:D,2,0)</f>
        <v>КИТАЙ</v>
      </c>
      <c r="J5878" s="69" t="str">
        <f>VLOOKUP(C5878,СПРАВОЧНИК!B:D,3,0)</f>
        <v>ИНОМАРКИ</v>
      </c>
      <c r="K5878" s="69" t="str">
        <f>VLOOKUP(СВОД2023[[#This Row],[ФО]],СПРАВОЧНИК!H:P,2,0)</f>
        <v>Северо-Кавказский ФО</v>
      </c>
    </row>
    <row r="5879" spans="1:11" x14ac:dyDescent="0.2">
      <c r="A5879" t="s">
        <v>600</v>
      </c>
      <c r="B5879" t="s">
        <v>593</v>
      </c>
      <c r="C5879" s="1" t="s">
        <v>2164</v>
      </c>
      <c r="D5879" s="1" t="s">
        <v>2165</v>
      </c>
      <c r="E5879" s="2"/>
      <c r="F5879" s="3">
        <v>1</v>
      </c>
      <c r="G5879" s="2"/>
      <c r="H5879" s="3">
        <v>4</v>
      </c>
      <c r="I5879" s="69" t="str">
        <f>VLOOKUP(C5879,СПРАВОЧНИК!B:D,2,0)</f>
        <v>КИТАЙ</v>
      </c>
      <c r="J5879" s="69" t="str">
        <f>VLOOKUP(C5879,СПРАВОЧНИК!B:D,3,0)</f>
        <v>ИНОМАРКИ</v>
      </c>
      <c r="K5879" s="69" t="str">
        <f>VLOOKUP(СВОД2023[[#This Row],[ФО]],СПРАВОЧНИК!H:P,2,0)</f>
        <v>Северо-Кавказский ФО</v>
      </c>
    </row>
    <row r="5880" spans="1:11" x14ac:dyDescent="0.2">
      <c r="A5880" t="s">
        <v>600</v>
      </c>
      <c r="B5880" t="s">
        <v>593</v>
      </c>
      <c r="C5880" s="1" t="s">
        <v>2164</v>
      </c>
      <c r="D5880" s="1" t="s">
        <v>2166</v>
      </c>
      <c r="E5880" s="2">
        <v>2</v>
      </c>
      <c r="F5880" s="3">
        <v>1</v>
      </c>
      <c r="G5880" s="2">
        <v>6</v>
      </c>
      <c r="H5880" s="3">
        <v>5</v>
      </c>
      <c r="I5880" s="69" t="str">
        <f>VLOOKUP(C5880,СПРАВОЧНИК!B:D,2,0)</f>
        <v>КИТАЙ</v>
      </c>
      <c r="J5880" s="69" t="str">
        <f>VLOOKUP(C5880,СПРАВОЧНИК!B:D,3,0)</f>
        <v>ИНОМАРКИ</v>
      </c>
      <c r="K5880" s="69" t="str">
        <f>VLOOKUP(СВОД2023[[#This Row],[ФО]],СПРАВОЧНИК!H:P,2,0)</f>
        <v>Северо-Кавказский ФО</v>
      </c>
    </row>
    <row r="5881" spans="1:11" x14ac:dyDescent="0.2">
      <c r="A5881" t="s">
        <v>600</v>
      </c>
      <c r="B5881" t="s">
        <v>593</v>
      </c>
      <c r="C5881" s="1" t="s">
        <v>219</v>
      </c>
      <c r="D5881" s="1" t="s">
        <v>220</v>
      </c>
      <c r="E5881" s="2">
        <v>2</v>
      </c>
      <c r="F5881" s="3"/>
      <c r="G5881" s="2">
        <v>11</v>
      </c>
      <c r="H5881" s="3"/>
      <c r="I5881" s="69" t="str">
        <f>VLOOKUP(C5881,СПРАВОЧНИК!B:D,2,0)</f>
        <v>КИТАЙ</v>
      </c>
      <c r="J5881" s="69" t="str">
        <f>VLOOKUP(C5881,СПРАВОЧНИК!B:D,3,0)</f>
        <v>ИНОМАРКИ</v>
      </c>
      <c r="K5881" s="69" t="str">
        <f>VLOOKUP(СВОД2023[[#This Row],[ФО]],СПРАВОЧНИК!H:P,2,0)</f>
        <v>Северо-Кавказский ФО</v>
      </c>
    </row>
    <row r="5882" spans="1:11" x14ac:dyDescent="0.2">
      <c r="A5882" t="s">
        <v>600</v>
      </c>
      <c r="B5882" t="s">
        <v>593</v>
      </c>
      <c r="C5882" s="1" t="s">
        <v>219</v>
      </c>
      <c r="D5882" s="1" t="s">
        <v>221</v>
      </c>
      <c r="E5882" s="2">
        <v>8</v>
      </c>
      <c r="F5882" s="3">
        <v>2</v>
      </c>
      <c r="G5882" s="2">
        <v>36</v>
      </c>
      <c r="H5882" s="3">
        <v>14</v>
      </c>
      <c r="I5882" s="69" t="str">
        <f>VLOOKUP(C5882,СПРАВОЧНИК!B:D,2,0)</f>
        <v>КИТАЙ</v>
      </c>
      <c r="J5882" s="69" t="str">
        <f>VLOOKUP(C5882,СПРАВОЧНИК!B:D,3,0)</f>
        <v>ИНОМАРКИ</v>
      </c>
      <c r="K5882" s="69" t="str">
        <f>VLOOKUP(СВОД2023[[#This Row],[ФО]],СПРАВОЧНИК!H:P,2,0)</f>
        <v>Северо-Кавказский ФО</v>
      </c>
    </row>
    <row r="5883" spans="1:11" x14ac:dyDescent="0.2">
      <c r="A5883" t="s">
        <v>600</v>
      </c>
      <c r="B5883" t="s">
        <v>593</v>
      </c>
      <c r="C5883" s="1" t="s">
        <v>219</v>
      </c>
      <c r="D5883" s="1" t="s">
        <v>222</v>
      </c>
      <c r="E5883" s="2">
        <v>9</v>
      </c>
      <c r="F5883" s="3">
        <v>3</v>
      </c>
      <c r="G5883" s="2">
        <v>63</v>
      </c>
      <c r="H5883" s="3">
        <v>24</v>
      </c>
      <c r="I5883" s="69" t="str">
        <f>VLOOKUP(C5883,СПРАВОЧНИК!B:D,2,0)</f>
        <v>КИТАЙ</v>
      </c>
      <c r="J5883" s="69" t="str">
        <f>VLOOKUP(C5883,СПРАВОЧНИК!B:D,3,0)</f>
        <v>ИНОМАРКИ</v>
      </c>
      <c r="K5883" s="69" t="str">
        <f>VLOOKUP(СВОД2023[[#This Row],[ФО]],СПРАВОЧНИК!H:P,2,0)</f>
        <v>Северо-Кавказский ФО</v>
      </c>
    </row>
    <row r="5884" spans="1:11" x14ac:dyDescent="0.2">
      <c r="A5884" t="s">
        <v>600</v>
      </c>
      <c r="B5884" t="s">
        <v>593</v>
      </c>
      <c r="C5884" s="1" t="s">
        <v>219</v>
      </c>
      <c r="D5884" s="1" t="s">
        <v>1470</v>
      </c>
      <c r="E5884" s="2">
        <v>1</v>
      </c>
      <c r="F5884" s="3"/>
      <c r="G5884" s="2">
        <v>3</v>
      </c>
      <c r="H5884" s="3">
        <v>2</v>
      </c>
      <c r="I5884" s="69" t="str">
        <f>VLOOKUP(C5884,СПРАВОЧНИК!B:D,2,0)</f>
        <v>КИТАЙ</v>
      </c>
      <c r="J5884" s="69" t="str">
        <f>VLOOKUP(C5884,СПРАВОЧНИК!B:D,3,0)</f>
        <v>ИНОМАРКИ</v>
      </c>
      <c r="K5884" s="69" t="str">
        <f>VLOOKUP(СВОД2023[[#This Row],[ФО]],СПРАВОЧНИК!H:P,2,0)</f>
        <v>Северо-Кавказский ФО</v>
      </c>
    </row>
    <row r="5885" spans="1:11" x14ac:dyDescent="0.2">
      <c r="A5885" t="s">
        <v>600</v>
      </c>
      <c r="B5885" t="s">
        <v>593</v>
      </c>
      <c r="C5885" s="1" t="s">
        <v>219</v>
      </c>
      <c r="D5885" s="1" t="s">
        <v>223</v>
      </c>
      <c r="E5885" s="2"/>
      <c r="F5885" s="3"/>
      <c r="G5885" s="2">
        <v>1</v>
      </c>
      <c r="H5885" s="3">
        <v>3</v>
      </c>
      <c r="I5885" s="69" t="str">
        <f>VLOOKUP(C5885,СПРАВОЧНИК!B:D,2,0)</f>
        <v>КИТАЙ</v>
      </c>
      <c r="J5885" s="69" t="str">
        <f>VLOOKUP(C5885,СПРАВОЧНИК!B:D,3,0)</f>
        <v>ИНОМАРКИ</v>
      </c>
      <c r="K5885" s="69" t="str">
        <f>VLOOKUP(СВОД2023[[#This Row],[ФО]],СПРАВОЧНИК!H:P,2,0)</f>
        <v>Северо-Кавказский ФО</v>
      </c>
    </row>
    <row r="5886" spans="1:11" x14ac:dyDescent="0.2">
      <c r="A5886" t="s">
        <v>600</v>
      </c>
      <c r="B5886" t="s">
        <v>593</v>
      </c>
      <c r="C5886" s="1" t="s">
        <v>219</v>
      </c>
      <c r="D5886" s="1" t="s">
        <v>224</v>
      </c>
      <c r="E5886" s="2"/>
      <c r="F5886" s="3">
        <v>4</v>
      </c>
      <c r="G5886" s="2">
        <v>5</v>
      </c>
      <c r="H5886" s="3">
        <v>8</v>
      </c>
      <c r="I5886" s="69" t="str">
        <f>VLOOKUP(C5886,СПРАВОЧНИК!B:D,2,0)</f>
        <v>КИТАЙ</v>
      </c>
      <c r="J5886" s="69" t="str">
        <f>VLOOKUP(C5886,СПРАВОЧНИК!B:D,3,0)</f>
        <v>ИНОМАРКИ</v>
      </c>
      <c r="K5886" s="69" t="str">
        <f>VLOOKUP(СВОД2023[[#This Row],[ФО]],СПРАВОЧНИК!H:P,2,0)</f>
        <v>Северо-Кавказский ФО</v>
      </c>
    </row>
    <row r="5887" spans="1:11" x14ac:dyDescent="0.2">
      <c r="A5887" t="s">
        <v>600</v>
      </c>
      <c r="B5887" t="s">
        <v>593</v>
      </c>
      <c r="C5887" s="1" t="s">
        <v>219</v>
      </c>
      <c r="D5887" s="1" t="s">
        <v>225</v>
      </c>
      <c r="E5887" s="2">
        <v>2</v>
      </c>
      <c r="F5887" s="3">
        <v>3</v>
      </c>
      <c r="G5887" s="2">
        <v>19</v>
      </c>
      <c r="H5887" s="3">
        <v>7</v>
      </c>
      <c r="I5887" s="69" t="str">
        <f>VLOOKUP(C5887,СПРАВОЧНИК!B:D,2,0)</f>
        <v>КИТАЙ</v>
      </c>
      <c r="J5887" s="69" t="str">
        <f>VLOOKUP(C5887,СПРАВОЧНИК!B:D,3,0)</f>
        <v>ИНОМАРКИ</v>
      </c>
      <c r="K5887" s="69" t="str">
        <f>VLOOKUP(СВОД2023[[#This Row],[ФО]],СПРАВОЧНИК!H:P,2,0)</f>
        <v>Северо-Кавказский ФО</v>
      </c>
    </row>
    <row r="5888" spans="1:11" x14ac:dyDescent="0.2">
      <c r="A5888" t="s">
        <v>600</v>
      </c>
      <c r="B5888" t="s">
        <v>593</v>
      </c>
      <c r="C5888" s="1" t="s">
        <v>219</v>
      </c>
      <c r="D5888" s="1" t="s">
        <v>226</v>
      </c>
      <c r="E5888" s="2">
        <v>4</v>
      </c>
      <c r="F5888" s="3">
        <v>1</v>
      </c>
      <c r="G5888" s="2">
        <v>30</v>
      </c>
      <c r="H5888" s="3">
        <v>6</v>
      </c>
      <c r="I5888" s="69" t="str">
        <f>VLOOKUP(C5888,СПРАВОЧНИК!B:D,2,0)</f>
        <v>КИТАЙ</v>
      </c>
      <c r="J5888" s="69" t="str">
        <f>VLOOKUP(C5888,СПРАВОЧНИК!B:D,3,0)</f>
        <v>ИНОМАРКИ</v>
      </c>
      <c r="K5888" s="69" t="str">
        <f>VLOOKUP(СВОД2023[[#This Row],[ФО]],СПРАВОЧНИК!H:P,2,0)</f>
        <v>Северо-Кавказский ФО</v>
      </c>
    </row>
    <row r="5889" spans="1:11" x14ac:dyDescent="0.2">
      <c r="A5889" t="s">
        <v>600</v>
      </c>
      <c r="B5889" t="s">
        <v>593</v>
      </c>
      <c r="C5889" s="1" t="s">
        <v>2168</v>
      </c>
      <c r="D5889" s="1" t="s">
        <v>2169</v>
      </c>
      <c r="E5889" s="2"/>
      <c r="F5889" s="3"/>
      <c r="G5889" s="2">
        <v>3</v>
      </c>
      <c r="H5889" s="3">
        <v>2</v>
      </c>
      <c r="I5889" s="69" t="str">
        <f>VLOOKUP(C5889,СПРАВОЧНИК!B:D,2,0)</f>
        <v>КИТАЙ</v>
      </c>
      <c r="J5889" s="69" t="str">
        <f>VLOOKUP(C5889,СПРАВОЧНИК!B:D,3,0)</f>
        <v>ИНОМАРКИ</v>
      </c>
      <c r="K5889" s="69" t="str">
        <f>VLOOKUP(СВОД2023[[#This Row],[ФО]],СПРАВОЧНИК!H:P,2,0)</f>
        <v>Северо-Кавказский ФО</v>
      </c>
    </row>
    <row r="5890" spans="1:11" x14ac:dyDescent="0.2">
      <c r="A5890" t="s">
        <v>600</v>
      </c>
      <c r="B5890" t="s">
        <v>593</v>
      </c>
      <c r="C5890" s="1" t="s">
        <v>230</v>
      </c>
      <c r="D5890" s="1" t="s">
        <v>231</v>
      </c>
      <c r="E5890" s="2">
        <v>45</v>
      </c>
      <c r="F5890" s="3">
        <v>27</v>
      </c>
      <c r="G5890" s="2">
        <v>207</v>
      </c>
      <c r="H5890" s="3">
        <v>134</v>
      </c>
      <c r="I5890" s="69" t="str">
        <f>VLOOKUP(C5890,СПРАВОЧНИК!B:D,2,0)</f>
        <v>ЯПОНИЯ</v>
      </c>
      <c r="J5890" s="69" t="str">
        <f>VLOOKUP(C5890,СПРАВОЧНИК!B:D,3,0)</f>
        <v>ИНОМАРКИ</v>
      </c>
      <c r="K5890" s="69" t="str">
        <f>VLOOKUP(СВОД2023[[#This Row],[ФО]],СПРАВОЧНИК!H:P,2,0)</f>
        <v>Северо-Кавказский ФО</v>
      </c>
    </row>
    <row r="5891" spans="1:11" x14ac:dyDescent="0.2">
      <c r="A5891" t="s">
        <v>600</v>
      </c>
      <c r="B5891" t="s">
        <v>593</v>
      </c>
      <c r="C5891" s="1" t="s">
        <v>230</v>
      </c>
      <c r="D5891" s="1" t="s">
        <v>1471</v>
      </c>
      <c r="E5891" s="2"/>
      <c r="F5891" s="3"/>
      <c r="G5891" s="2">
        <v>4</v>
      </c>
      <c r="H5891" s="3">
        <v>1</v>
      </c>
      <c r="I5891" s="69" t="str">
        <f>VLOOKUP(C5891,СПРАВОЧНИК!B:D,2,0)</f>
        <v>ЯПОНИЯ</v>
      </c>
      <c r="J5891" s="69" t="str">
        <f>VLOOKUP(C5891,СПРАВОЧНИК!B:D,3,0)</f>
        <v>ИНОМАРКИ</v>
      </c>
      <c r="K5891" s="69" t="str">
        <f>VLOOKUP(СВОД2023[[#This Row],[ФО]],СПРАВОЧНИК!H:P,2,0)</f>
        <v>Северо-Кавказский ФО</v>
      </c>
    </row>
    <row r="5892" spans="1:11" x14ac:dyDescent="0.2">
      <c r="A5892" t="s">
        <v>600</v>
      </c>
      <c r="B5892" t="s">
        <v>593</v>
      </c>
      <c r="C5892" s="1" t="s">
        <v>230</v>
      </c>
      <c r="D5892" s="1" t="s">
        <v>1472</v>
      </c>
      <c r="E5892" s="2"/>
      <c r="F5892" s="3">
        <v>1</v>
      </c>
      <c r="G5892" s="2">
        <v>1</v>
      </c>
      <c r="H5892" s="3">
        <v>1</v>
      </c>
      <c r="I5892" s="69" t="str">
        <f>VLOOKUP(C5892,СПРАВОЧНИК!B:D,2,0)</f>
        <v>ЯПОНИЯ</v>
      </c>
      <c r="J5892" s="69" t="str">
        <f>VLOOKUP(C5892,СПРАВОЧНИК!B:D,3,0)</f>
        <v>ИНОМАРКИ</v>
      </c>
      <c r="K5892" s="69" t="str">
        <f>VLOOKUP(СВОД2023[[#This Row],[ФО]],СПРАВОЧНИК!H:P,2,0)</f>
        <v>Северо-Кавказский ФО</v>
      </c>
    </row>
    <row r="5893" spans="1:11" x14ac:dyDescent="0.2">
      <c r="A5893" t="s">
        <v>600</v>
      </c>
      <c r="B5893" t="s">
        <v>593</v>
      </c>
      <c r="C5893" s="1" t="s">
        <v>230</v>
      </c>
      <c r="D5893" s="1" t="s">
        <v>1473</v>
      </c>
      <c r="E5893" s="2"/>
      <c r="F5893" s="3"/>
      <c r="G5893" s="2"/>
      <c r="H5893" s="3">
        <v>1</v>
      </c>
      <c r="I5893" s="69" t="str">
        <f>VLOOKUP(C5893,СПРАВОЧНИК!B:D,2,0)</f>
        <v>ЯПОНИЯ</v>
      </c>
      <c r="J5893" s="69" t="str">
        <f>VLOOKUP(C5893,СПРАВОЧНИК!B:D,3,0)</f>
        <v>ИНОМАРКИ</v>
      </c>
      <c r="K5893" s="69" t="str">
        <f>VLOOKUP(СВОД2023[[#This Row],[ФО]],СПРАВОЧНИК!H:P,2,0)</f>
        <v>Северо-Кавказский ФО</v>
      </c>
    </row>
    <row r="5894" spans="1:11" x14ac:dyDescent="0.2">
      <c r="A5894" t="s">
        <v>600</v>
      </c>
      <c r="B5894" t="s">
        <v>593</v>
      </c>
      <c r="C5894" s="1" t="s">
        <v>230</v>
      </c>
      <c r="D5894" s="1" t="s">
        <v>1475</v>
      </c>
      <c r="E5894" s="2"/>
      <c r="F5894" s="3"/>
      <c r="G5894" s="2">
        <v>2</v>
      </c>
      <c r="H5894" s="3"/>
      <c r="I5894" s="69" t="str">
        <f>VLOOKUP(C5894,СПРАВОЧНИК!B:D,2,0)</f>
        <v>ЯПОНИЯ</v>
      </c>
      <c r="J5894" s="69" t="str">
        <f>VLOOKUP(C5894,СПРАВОЧНИК!B:D,3,0)</f>
        <v>ИНОМАРКИ</v>
      </c>
      <c r="K5894" s="69" t="str">
        <f>VLOOKUP(СВОД2023[[#This Row],[ФО]],СПРАВОЧНИК!H:P,2,0)</f>
        <v>Северо-Кавказский ФО</v>
      </c>
    </row>
    <row r="5895" spans="1:11" x14ac:dyDescent="0.2">
      <c r="A5895" t="s">
        <v>600</v>
      </c>
      <c r="B5895" t="s">
        <v>593</v>
      </c>
      <c r="C5895" s="1" t="s">
        <v>230</v>
      </c>
      <c r="D5895" s="1" t="s">
        <v>638</v>
      </c>
      <c r="E5895" s="2">
        <v>1</v>
      </c>
      <c r="F5895" s="3"/>
      <c r="G5895" s="2">
        <v>2</v>
      </c>
      <c r="H5895" s="3">
        <v>3</v>
      </c>
      <c r="I5895" s="69" t="str">
        <f>VLOOKUP(C5895,СПРАВОЧНИК!B:D,2,0)</f>
        <v>ЯПОНИЯ</v>
      </c>
      <c r="J5895" s="69" t="str">
        <f>VLOOKUP(C5895,СПРАВОЧНИК!B:D,3,0)</f>
        <v>ИНОМАРКИ</v>
      </c>
      <c r="K5895" s="69" t="str">
        <f>VLOOKUP(СВОД2023[[#This Row],[ФО]],СПРАВОЧНИК!H:P,2,0)</f>
        <v>Северо-Кавказский ФО</v>
      </c>
    </row>
    <row r="5896" spans="1:11" x14ac:dyDescent="0.2">
      <c r="A5896" t="s">
        <v>600</v>
      </c>
      <c r="B5896" t="s">
        <v>593</v>
      </c>
      <c r="C5896" s="1" t="s">
        <v>230</v>
      </c>
      <c r="D5896" s="1" t="s">
        <v>232</v>
      </c>
      <c r="E5896" s="2">
        <v>33</v>
      </c>
      <c r="F5896" s="3">
        <v>31</v>
      </c>
      <c r="G5896" s="2">
        <v>235</v>
      </c>
      <c r="H5896" s="3">
        <v>172</v>
      </c>
      <c r="I5896" s="69" t="str">
        <f>VLOOKUP(C5896,СПРАВОЧНИК!B:D,2,0)</f>
        <v>ЯПОНИЯ</v>
      </c>
      <c r="J5896" s="69" t="str">
        <f>VLOOKUP(C5896,СПРАВОЧНИК!B:D,3,0)</f>
        <v>ИНОМАРКИ</v>
      </c>
      <c r="K5896" s="69" t="str">
        <f>VLOOKUP(СВОД2023[[#This Row],[ФО]],СПРАВОЧНИК!H:P,2,0)</f>
        <v>Северо-Кавказский ФО</v>
      </c>
    </row>
    <row r="5897" spans="1:11" x14ac:dyDescent="0.2">
      <c r="A5897" t="s">
        <v>600</v>
      </c>
      <c r="B5897" t="s">
        <v>593</v>
      </c>
      <c r="C5897" s="1" t="s">
        <v>230</v>
      </c>
      <c r="D5897" s="1" t="s">
        <v>1476</v>
      </c>
      <c r="E5897" s="2"/>
      <c r="F5897" s="3"/>
      <c r="G5897" s="2">
        <v>1</v>
      </c>
      <c r="H5897" s="3"/>
      <c r="I5897" s="69" t="str">
        <f>VLOOKUP(C5897,СПРАВОЧНИК!B:D,2,0)</f>
        <v>ЯПОНИЯ</v>
      </c>
      <c r="J5897" s="69" t="str">
        <f>VLOOKUP(C5897,СПРАВОЧНИК!B:D,3,0)</f>
        <v>ИНОМАРКИ</v>
      </c>
      <c r="K5897" s="69" t="str">
        <f>VLOOKUP(СВОД2023[[#This Row],[ФО]],СПРАВОЧНИК!H:P,2,0)</f>
        <v>Северо-Кавказский ФО</v>
      </c>
    </row>
    <row r="5898" spans="1:11" x14ac:dyDescent="0.2">
      <c r="A5898" t="s">
        <v>600</v>
      </c>
      <c r="B5898" t="s">
        <v>593</v>
      </c>
      <c r="C5898" s="1" t="s">
        <v>230</v>
      </c>
      <c r="D5898" s="1" t="s">
        <v>1477</v>
      </c>
      <c r="E5898" s="2"/>
      <c r="F5898" s="3">
        <v>1</v>
      </c>
      <c r="G5898" s="2"/>
      <c r="H5898" s="3">
        <v>2</v>
      </c>
      <c r="I5898" s="69" t="str">
        <f>VLOOKUP(C5898,СПРАВОЧНИК!B:D,2,0)</f>
        <v>ЯПОНИЯ</v>
      </c>
      <c r="J5898" s="69" t="str">
        <f>VLOOKUP(C5898,СПРАВОЧНИК!B:D,3,0)</f>
        <v>ИНОМАРКИ</v>
      </c>
      <c r="K5898" s="69" t="str">
        <f>VLOOKUP(СВОД2023[[#This Row],[ФО]],СПРАВОЧНИК!H:P,2,0)</f>
        <v>Северо-Кавказский ФО</v>
      </c>
    </row>
    <row r="5899" spans="1:11" x14ac:dyDescent="0.2">
      <c r="A5899" t="s">
        <v>600</v>
      </c>
      <c r="B5899" t="s">
        <v>593</v>
      </c>
      <c r="C5899" s="1" t="s">
        <v>230</v>
      </c>
      <c r="D5899" s="1" t="s">
        <v>1478</v>
      </c>
      <c r="E5899" s="2">
        <v>1</v>
      </c>
      <c r="F5899" s="3"/>
      <c r="G5899" s="2">
        <v>4</v>
      </c>
      <c r="H5899" s="3">
        <v>3</v>
      </c>
      <c r="I5899" s="69" t="str">
        <f>VLOOKUP(C5899,СПРАВОЧНИК!B:D,2,0)</f>
        <v>ЯПОНИЯ</v>
      </c>
      <c r="J5899" s="69" t="str">
        <f>VLOOKUP(C5899,СПРАВОЧНИК!B:D,3,0)</f>
        <v>ИНОМАРКИ</v>
      </c>
      <c r="K5899" s="69" t="str">
        <f>VLOOKUP(СВОД2023[[#This Row],[ФО]],СПРАВОЧНИК!H:P,2,0)</f>
        <v>Северо-Кавказский ФО</v>
      </c>
    </row>
    <row r="5900" spans="1:11" x14ac:dyDescent="0.2">
      <c r="A5900" t="s">
        <v>600</v>
      </c>
      <c r="B5900" t="s">
        <v>593</v>
      </c>
      <c r="C5900" s="1" t="s">
        <v>230</v>
      </c>
      <c r="D5900" s="1" t="s">
        <v>233</v>
      </c>
      <c r="E5900" s="2">
        <v>30</v>
      </c>
      <c r="F5900" s="3">
        <v>12</v>
      </c>
      <c r="G5900" s="2">
        <v>160</v>
      </c>
      <c r="H5900" s="3">
        <v>79</v>
      </c>
      <c r="I5900" s="69" t="str">
        <f>VLOOKUP(C5900,СПРАВОЧНИК!B:D,2,0)</f>
        <v>ЯПОНИЯ</v>
      </c>
      <c r="J5900" s="69" t="str">
        <f>VLOOKUP(C5900,СПРАВОЧНИК!B:D,3,0)</f>
        <v>ИНОМАРКИ</v>
      </c>
      <c r="K5900" s="69" t="str">
        <f>VLOOKUP(СВОД2023[[#This Row],[ФО]],СПРАВОЧНИК!H:P,2,0)</f>
        <v>Северо-Кавказский ФО</v>
      </c>
    </row>
    <row r="5901" spans="1:11" x14ac:dyDescent="0.2">
      <c r="A5901" t="s">
        <v>600</v>
      </c>
      <c r="B5901" t="s">
        <v>593</v>
      </c>
      <c r="C5901" s="1" t="s">
        <v>230</v>
      </c>
      <c r="D5901" s="1" t="s">
        <v>1480</v>
      </c>
      <c r="E5901" s="2"/>
      <c r="F5901" s="3"/>
      <c r="G5901" s="2">
        <v>2</v>
      </c>
      <c r="H5901" s="3"/>
      <c r="I5901" s="69" t="str">
        <f>VLOOKUP(C5901,СПРАВОЧНИК!B:D,2,0)</f>
        <v>ЯПОНИЯ</v>
      </c>
      <c r="J5901" s="69" t="str">
        <f>VLOOKUP(C5901,СПРАВОЧНИК!B:D,3,0)</f>
        <v>ИНОМАРКИ</v>
      </c>
      <c r="K5901" s="69" t="str">
        <f>VLOOKUP(СВОД2023[[#This Row],[ФО]],СПРАВОЧНИК!H:P,2,0)</f>
        <v>Северо-Кавказский ФО</v>
      </c>
    </row>
    <row r="5902" spans="1:11" x14ac:dyDescent="0.2">
      <c r="A5902" t="s">
        <v>600</v>
      </c>
      <c r="B5902" t="s">
        <v>593</v>
      </c>
      <c r="C5902" s="1" t="s">
        <v>230</v>
      </c>
      <c r="D5902" s="1" t="s">
        <v>1481</v>
      </c>
      <c r="E5902" s="2"/>
      <c r="F5902" s="3"/>
      <c r="G5902" s="2"/>
      <c r="H5902" s="3">
        <v>3</v>
      </c>
      <c r="I5902" s="69" t="str">
        <f>VLOOKUP(C5902,СПРАВОЧНИК!B:D,2,0)</f>
        <v>ЯПОНИЯ</v>
      </c>
      <c r="J5902" s="69" t="str">
        <f>VLOOKUP(C5902,СПРАВОЧНИК!B:D,3,0)</f>
        <v>ИНОМАРКИ</v>
      </c>
      <c r="K5902" s="69" t="str">
        <f>VLOOKUP(СВОД2023[[#This Row],[ФО]],СПРАВОЧНИК!H:P,2,0)</f>
        <v>Северо-Кавказский ФО</v>
      </c>
    </row>
    <row r="5903" spans="1:11" x14ac:dyDescent="0.2">
      <c r="A5903" t="s">
        <v>600</v>
      </c>
      <c r="B5903" t="s">
        <v>593</v>
      </c>
      <c r="C5903" s="1" t="s">
        <v>230</v>
      </c>
      <c r="D5903" s="1" t="s">
        <v>1482</v>
      </c>
      <c r="E5903" s="2"/>
      <c r="F5903" s="3">
        <v>1</v>
      </c>
      <c r="G5903" s="2">
        <v>4</v>
      </c>
      <c r="H5903" s="3">
        <v>2</v>
      </c>
      <c r="I5903" s="69" t="str">
        <f>VLOOKUP(C5903,СПРАВОЧНИК!B:D,2,0)</f>
        <v>ЯПОНИЯ</v>
      </c>
      <c r="J5903" s="69" t="str">
        <f>VLOOKUP(C5903,СПРАВОЧНИК!B:D,3,0)</f>
        <v>ИНОМАРКИ</v>
      </c>
      <c r="K5903" s="69" t="str">
        <f>VLOOKUP(СВОД2023[[#This Row],[ФО]],СПРАВОЧНИК!H:P,2,0)</f>
        <v>Северо-Кавказский ФО</v>
      </c>
    </row>
    <row r="5904" spans="1:11" x14ac:dyDescent="0.2">
      <c r="A5904" t="s">
        <v>600</v>
      </c>
      <c r="B5904" t="s">
        <v>593</v>
      </c>
      <c r="C5904" s="1" t="s">
        <v>230</v>
      </c>
      <c r="D5904" s="1" t="s">
        <v>1483</v>
      </c>
      <c r="E5904" s="2">
        <v>82</v>
      </c>
      <c r="F5904" s="3">
        <v>3</v>
      </c>
      <c r="G5904" s="2">
        <v>451</v>
      </c>
      <c r="H5904" s="3">
        <v>7</v>
      </c>
      <c r="I5904" s="69" t="str">
        <f>VLOOKUP(C5904,СПРАВОЧНИК!B:D,2,0)</f>
        <v>ЯПОНИЯ</v>
      </c>
      <c r="J5904" s="69" t="str">
        <f>VLOOKUP(C5904,СПРАВОЧНИК!B:D,3,0)</f>
        <v>ИНОМАРКИ</v>
      </c>
      <c r="K5904" s="69" t="str">
        <f>VLOOKUP(СВОД2023[[#This Row],[ФО]],СПРАВОЧНИК!H:P,2,0)</f>
        <v>Северо-Кавказский ФО</v>
      </c>
    </row>
    <row r="5905" spans="1:11" x14ac:dyDescent="0.2">
      <c r="A5905" t="s">
        <v>600</v>
      </c>
      <c r="B5905" t="s">
        <v>593</v>
      </c>
      <c r="C5905" s="1" t="s">
        <v>230</v>
      </c>
      <c r="D5905" s="1" t="s">
        <v>234</v>
      </c>
      <c r="E5905" s="2">
        <v>16</v>
      </c>
      <c r="F5905" s="3">
        <v>8</v>
      </c>
      <c r="G5905" s="2">
        <v>69</v>
      </c>
      <c r="H5905" s="3">
        <v>45</v>
      </c>
      <c r="I5905" s="69" t="str">
        <f>VLOOKUP(C5905,СПРАВОЧНИК!B:D,2,0)</f>
        <v>ЯПОНИЯ</v>
      </c>
      <c r="J5905" s="69" t="str">
        <f>VLOOKUP(C5905,СПРАВОЧНИК!B:D,3,0)</f>
        <v>ИНОМАРКИ</v>
      </c>
      <c r="K5905" s="69" t="str">
        <f>VLOOKUP(СВОД2023[[#This Row],[ФО]],СПРАВОЧНИК!H:P,2,0)</f>
        <v>Северо-Кавказский ФО</v>
      </c>
    </row>
    <row r="5906" spans="1:11" x14ac:dyDescent="0.2">
      <c r="A5906" t="s">
        <v>600</v>
      </c>
      <c r="B5906" t="s">
        <v>593</v>
      </c>
      <c r="C5906" s="1" t="s">
        <v>230</v>
      </c>
      <c r="D5906" s="1" t="s">
        <v>235</v>
      </c>
      <c r="E5906" s="2">
        <v>16</v>
      </c>
      <c r="F5906" s="3">
        <v>3</v>
      </c>
      <c r="G5906" s="2">
        <v>89</v>
      </c>
      <c r="H5906" s="3">
        <v>30</v>
      </c>
      <c r="I5906" s="69" t="str">
        <f>VLOOKUP(C5906,СПРАВОЧНИК!B:D,2,0)</f>
        <v>ЯПОНИЯ</v>
      </c>
      <c r="J5906" s="69" t="str">
        <f>VLOOKUP(C5906,СПРАВОЧНИК!B:D,3,0)</f>
        <v>ИНОМАРКИ</v>
      </c>
      <c r="K5906" s="69" t="str">
        <f>VLOOKUP(СВОД2023[[#This Row],[ФО]],СПРАВОЧНИК!H:P,2,0)</f>
        <v>Северо-Кавказский ФО</v>
      </c>
    </row>
    <row r="5907" spans="1:11" x14ac:dyDescent="0.2">
      <c r="A5907" t="s">
        <v>600</v>
      </c>
      <c r="B5907" t="s">
        <v>593</v>
      </c>
      <c r="C5907" s="1" t="s">
        <v>230</v>
      </c>
      <c r="D5907" s="1" t="s">
        <v>1484</v>
      </c>
      <c r="E5907" s="2">
        <v>1</v>
      </c>
      <c r="F5907" s="3"/>
      <c r="G5907" s="2">
        <v>3</v>
      </c>
      <c r="H5907" s="3">
        <v>1</v>
      </c>
      <c r="I5907" s="69" t="str">
        <f>VLOOKUP(C5907,СПРАВОЧНИК!B:D,2,0)</f>
        <v>ЯПОНИЯ</v>
      </c>
      <c r="J5907" s="69" t="str">
        <f>VLOOKUP(C5907,СПРАВОЧНИК!B:D,3,0)</f>
        <v>ИНОМАРКИ</v>
      </c>
      <c r="K5907" s="69" t="str">
        <f>VLOOKUP(СВОД2023[[#This Row],[ФО]],СПРАВОЧНИК!H:P,2,0)</f>
        <v>Северо-Кавказский ФО</v>
      </c>
    </row>
    <row r="5908" spans="1:11" x14ac:dyDescent="0.2">
      <c r="A5908" t="s">
        <v>600</v>
      </c>
      <c r="B5908" t="s">
        <v>593</v>
      </c>
      <c r="C5908" s="1" t="s">
        <v>230</v>
      </c>
      <c r="D5908" s="1" t="s">
        <v>1485</v>
      </c>
      <c r="E5908" s="2"/>
      <c r="F5908" s="3"/>
      <c r="G5908" s="2"/>
      <c r="H5908" s="3">
        <v>1</v>
      </c>
      <c r="I5908" s="69" t="str">
        <f>VLOOKUP(C5908,СПРАВОЧНИК!B:D,2,0)</f>
        <v>ЯПОНИЯ</v>
      </c>
      <c r="J5908" s="69" t="str">
        <f>VLOOKUP(C5908,СПРАВОЧНИК!B:D,3,0)</f>
        <v>ИНОМАРКИ</v>
      </c>
      <c r="K5908" s="69" t="str">
        <f>VLOOKUP(СВОД2023[[#This Row],[ФО]],СПРАВОЧНИК!H:P,2,0)</f>
        <v>Северо-Кавказский ФО</v>
      </c>
    </row>
    <row r="5909" spans="1:11" x14ac:dyDescent="0.2">
      <c r="A5909" t="s">
        <v>600</v>
      </c>
      <c r="B5909" t="s">
        <v>593</v>
      </c>
      <c r="C5909" s="1" t="s">
        <v>230</v>
      </c>
      <c r="D5909" s="1" t="s">
        <v>1486</v>
      </c>
      <c r="E5909" s="2"/>
      <c r="F5909" s="3"/>
      <c r="G5909" s="2">
        <v>1</v>
      </c>
      <c r="H5909" s="3">
        <v>1</v>
      </c>
      <c r="I5909" s="69" t="str">
        <f>VLOOKUP(C5909,СПРАВОЧНИК!B:D,2,0)</f>
        <v>ЯПОНИЯ</v>
      </c>
      <c r="J5909" s="69" t="str">
        <f>VLOOKUP(C5909,СПРАВОЧНИК!B:D,3,0)</f>
        <v>ИНОМАРКИ</v>
      </c>
      <c r="K5909" s="69" t="str">
        <f>VLOOKUP(СВОД2023[[#This Row],[ФО]],СПРАВОЧНИК!H:P,2,0)</f>
        <v>Северо-Кавказский ФО</v>
      </c>
    </row>
    <row r="5910" spans="1:11" x14ac:dyDescent="0.2">
      <c r="A5910" t="s">
        <v>600</v>
      </c>
      <c r="B5910" t="s">
        <v>593</v>
      </c>
      <c r="C5910" s="1" t="s">
        <v>230</v>
      </c>
      <c r="D5910" s="1" t="s">
        <v>239</v>
      </c>
      <c r="E5910" s="2"/>
      <c r="F5910" s="3"/>
      <c r="G5910" s="2">
        <v>1</v>
      </c>
      <c r="H5910" s="3"/>
      <c r="I5910" s="69" t="str">
        <f>VLOOKUP(C5910,СПРАВОЧНИК!B:D,2,0)</f>
        <v>ЯПОНИЯ</v>
      </c>
      <c r="J5910" s="69" t="str">
        <f>VLOOKUP(C5910,СПРАВОЧНИК!B:D,3,0)</f>
        <v>ИНОМАРКИ</v>
      </c>
      <c r="K5910" s="69" t="str">
        <f>VLOOKUP(СВОД2023[[#This Row],[ФО]],СПРАВОЧНИК!H:P,2,0)</f>
        <v>Северо-Кавказский ФО</v>
      </c>
    </row>
    <row r="5911" spans="1:11" x14ac:dyDescent="0.2">
      <c r="A5911" t="s">
        <v>600</v>
      </c>
      <c r="B5911" t="s">
        <v>593</v>
      </c>
      <c r="C5911" s="1" t="s">
        <v>230</v>
      </c>
      <c r="D5911" s="1" t="s">
        <v>639</v>
      </c>
      <c r="E5911" s="2"/>
      <c r="F5911" s="3"/>
      <c r="G5911" s="2">
        <v>5</v>
      </c>
      <c r="H5911" s="3">
        <v>7</v>
      </c>
      <c r="I5911" s="69" t="str">
        <f>VLOOKUP(C5911,СПРАВОЧНИК!B:D,2,0)</f>
        <v>ЯПОНИЯ</v>
      </c>
      <c r="J5911" s="69" t="str">
        <f>VLOOKUP(C5911,СПРАВОЧНИК!B:D,3,0)</f>
        <v>ИНОМАРКИ</v>
      </c>
      <c r="K5911" s="69" t="str">
        <f>VLOOKUP(СВОД2023[[#This Row],[ФО]],СПРАВОЧНИК!H:P,2,0)</f>
        <v>Северо-Кавказский ФО</v>
      </c>
    </row>
    <row r="5912" spans="1:11" x14ac:dyDescent="0.2">
      <c r="A5912" t="s">
        <v>600</v>
      </c>
      <c r="B5912" t="s">
        <v>593</v>
      </c>
      <c r="C5912" s="1" t="s">
        <v>230</v>
      </c>
      <c r="D5912" s="1" t="s">
        <v>1487</v>
      </c>
      <c r="E5912" s="2"/>
      <c r="F5912" s="3"/>
      <c r="G5912" s="2">
        <v>1</v>
      </c>
      <c r="H5912" s="3">
        <v>1</v>
      </c>
      <c r="I5912" s="69" t="str">
        <f>VLOOKUP(C5912,СПРАВОЧНИК!B:D,2,0)</f>
        <v>ЯПОНИЯ</v>
      </c>
      <c r="J5912" s="69" t="str">
        <f>VLOOKUP(C5912,СПРАВОЧНИК!B:D,3,0)</f>
        <v>ИНОМАРКИ</v>
      </c>
      <c r="K5912" s="69" t="str">
        <f>VLOOKUP(СВОД2023[[#This Row],[ФО]],СПРАВОЧНИК!H:P,2,0)</f>
        <v>Северо-Кавказский ФО</v>
      </c>
    </row>
    <row r="5913" spans="1:11" x14ac:dyDescent="0.2">
      <c r="A5913" t="s">
        <v>600</v>
      </c>
      <c r="B5913" t="s">
        <v>593</v>
      </c>
      <c r="C5913" s="1" t="s">
        <v>230</v>
      </c>
      <c r="D5913" s="1" t="s">
        <v>1488</v>
      </c>
      <c r="E5913" s="2">
        <v>1</v>
      </c>
      <c r="F5913" s="3"/>
      <c r="G5913" s="2">
        <v>1</v>
      </c>
      <c r="H5913" s="3"/>
      <c r="I5913" s="69" t="str">
        <f>VLOOKUP(C5913,СПРАВОЧНИК!B:D,2,0)</f>
        <v>ЯПОНИЯ</v>
      </c>
      <c r="J5913" s="69" t="str">
        <f>VLOOKUP(C5913,СПРАВОЧНИК!B:D,3,0)</f>
        <v>ИНОМАРКИ</v>
      </c>
      <c r="K5913" s="69" t="str">
        <f>VLOOKUP(СВОД2023[[#This Row],[ФО]],СПРАВОЧНИК!H:P,2,0)</f>
        <v>Северо-Кавказский ФО</v>
      </c>
    </row>
    <row r="5914" spans="1:11" x14ac:dyDescent="0.2">
      <c r="A5914" t="s">
        <v>600</v>
      </c>
      <c r="B5914" t="s">
        <v>593</v>
      </c>
      <c r="C5914" s="1" t="s">
        <v>230</v>
      </c>
      <c r="D5914" s="1" t="s">
        <v>647</v>
      </c>
      <c r="E5914" s="2"/>
      <c r="F5914" s="3"/>
      <c r="G5914" s="2"/>
      <c r="H5914" s="3">
        <v>1</v>
      </c>
      <c r="I5914" s="69" t="str">
        <f>VLOOKUP(C5914,СПРАВОЧНИК!B:D,2,0)</f>
        <v>ЯПОНИЯ</v>
      </c>
      <c r="J5914" s="69" t="str">
        <f>VLOOKUP(C5914,СПРАВОЧНИК!B:D,3,0)</f>
        <v>ИНОМАРКИ</v>
      </c>
      <c r="K5914" s="69" t="str">
        <f>VLOOKUP(СВОД2023[[#This Row],[ФО]],СПРАВОЧНИК!H:P,2,0)</f>
        <v>Северо-Кавказский ФО</v>
      </c>
    </row>
    <row r="5915" spans="1:11" x14ac:dyDescent="0.2">
      <c r="A5915" t="s">
        <v>600</v>
      </c>
      <c r="B5915" t="s">
        <v>593</v>
      </c>
      <c r="C5915" s="1" t="s">
        <v>230</v>
      </c>
      <c r="D5915" s="1" t="s">
        <v>1489</v>
      </c>
      <c r="E5915" s="2">
        <v>1</v>
      </c>
      <c r="F5915" s="3"/>
      <c r="G5915" s="2">
        <v>1</v>
      </c>
      <c r="H5915" s="3"/>
      <c r="I5915" s="69" t="str">
        <f>VLOOKUP(C5915,СПРАВОЧНИК!B:D,2,0)</f>
        <v>ЯПОНИЯ</v>
      </c>
      <c r="J5915" s="69" t="str">
        <f>VLOOKUP(C5915,СПРАВОЧНИК!B:D,3,0)</f>
        <v>ИНОМАРКИ</v>
      </c>
      <c r="K5915" s="69" t="str">
        <f>VLOOKUP(СВОД2023[[#This Row],[ФО]],СПРАВОЧНИК!H:P,2,0)</f>
        <v>Северо-Кавказский ФО</v>
      </c>
    </row>
    <row r="5916" spans="1:11" x14ac:dyDescent="0.2">
      <c r="A5916" t="s">
        <v>600</v>
      </c>
      <c r="B5916" t="s">
        <v>593</v>
      </c>
      <c r="C5916" s="1" t="s">
        <v>230</v>
      </c>
      <c r="D5916" s="1" t="s">
        <v>242</v>
      </c>
      <c r="E5916" s="2">
        <v>9</v>
      </c>
      <c r="F5916" s="3">
        <v>1</v>
      </c>
      <c r="G5916" s="2">
        <v>23</v>
      </c>
      <c r="H5916" s="3">
        <v>11</v>
      </c>
      <c r="I5916" s="69" t="str">
        <f>VLOOKUP(C5916,СПРАВОЧНИК!B:D,2,0)</f>
        <v>ЯПОНИЯ</v>
      </c>
      <c r="J5916" s="69" t="str">
        <f>VLOOKUP(C5916,СПРАВОЧНИК!B:D,3,0)</f>
        <v>ИНОМАРКИ</v>
      </c>
      <c r="K5916" s="69" t="str">
        <f>VLOOKUP(СВОД2023[[#This Row],[ФО]],СПРАВОЧНИК!H:P,2,0)</f>
        <v>Северо-Кавказский ФО</v>
      </c>
    </row>
    <row r="5917" spans="1:11" x14ac:dyDescent="0.2">
      <c r="A5917" t="s">
        <v>600</v>
      </c>
      <c r="B5917" t="s">
        <v>593</v>
      </c>
      <c r="C5917" s="1" t="s">
        <v>230</v>
      </c>
      <c r="D5917" s="1" t="s">
        <v>243</v>
      </c>
      <c r="E5917" s="2">
        <v>1</v>
      </c>
      <c r="F5917" s="3">
        <v>3</v>
      </c>
      <c r="G5917" s="2">
        <v>9</v>
      </c>
      <c r="H5917" s="3">
        <v>7</v>
      </c>
      <c r="I5917" s="69" t="str">
        <f>VLOOKUP(C5917,СПРАВОЧНИК!B:D,2,0)</f>
        <v>ЯПОНИЯ</v>
      </c>
      <c r="J5917" s="69" t="str">
        <f>VLOOKUP(C5917,СПРАВОЧНИК!B:D,3,0)</f>
        <v>ИНОМАРКИ</v>
      </c>
      <c r="K5917" s="69" t="str">
        <f>VLOOKUP(СВОД2023[[#This Row],[ФО]],СПРАВОЧНИК!H:P,2,0)</f>
        <v>Северо-Кавказский ФО</v>
      </c>
    </row>
    <row r="5918" spans="1:11" x14ac:dyDescent="0.2">
      <c r="A5918" t="s">
        <v>600</v>
      </c>
      <c r="B5918" t="s">
        <v>593</v>
      </c>
      <c r="C5918" s="1" t="s">
        <v>230</v>
      </c>
      <c r="D5918" s="1" t="s">
        <v>1490</v>
      </c>
      <c r="E5918" s="2">
        <v>1</v>
      </c>
      <c r="F5918" s="3">
        <v>1</v>
      </c>
      <c r="G5918" s="2">
        <v>3</v>
      </c>
      <c r="H5918" s="3">
        <v>8</v>
      </c>
      <c r="I5918" s="69" t="str">
        <f>VLOOKUP(C5918,СПРАВОЧНИК!B:D,2,0)</f>
        <v>ЯПОНИЯ</v>
      </c>
      <c r="J5918" s="69" t="str">
        <f>VLOOKUP(C5918,СПРАВОЧНИК!B:D,3,0)</f>
        <v>ИНОМАРКИ</v>
      </c>
      <c r="K5918" s="69" t="str">
        <f>VLOOKUP(СВОД2023[[#This Row],[ФО]],СПРАВОЧНИК!H:P,2,0)</f>
        <v>Северо-Кавказский ФО</v>
      </c>
    </row>
    <row r="5919" spans="1:11" x14ac:dyDescent="0.2">
      <c r="A5919" t="s">
        <v>600</v>
      </c>
      <c r="B5919" t="s">
        <v>593</v>
      </c>
      <c r="C5919" s="1" t="s">
        <v>230</v>
      </c>
      <c r="D5919" s="1" t="s">
        <v>1491</v>
      </c>
      <c r="E5919" s="2">
        <v>1</v>
      </c>
      <c r="F5919" s="3"/>
      <c r="G5919" s="2">
        <v>2</v>
      </c>
      <c r="H5919" s="3">
        <v>2</v>
      </c>
      <c r="I5919" s="69" t="str">
        <f>VLOOKUP(C5919,СПРАВОЧНИК!B:D,2,0)</f>
        <v>ЯПОНИЯ</v>
      </c>
      <c r="J5919" s="69" t="str">
        <f>VLOOKUP(C5919,СПРАВОЧНИК!B:D,3,0)</f>
        <v>ИНОМАРКИ</v>
      </c>
      <c r="K5919" s="69" t="str">
        <f>VLOOKUP(СВОД2023[[#This Row],[ФО]],СПРАВОЧНИК!H:P,2,0)</f>
        <v>Северо-Кавказский ФО</v>
      </c>
    </row>
    <row r="5920" spans="1:11" x14ac:dyDescent="0.2">
      <c r="A5920" t="s">
        <v>600</v>
      </c>
      <c r="B5920" t="s">
        <v>593</v>
      </c>
      <c r="C5920" s="1" t="s">
        <v>230</v>
      </c>
      <c r="D5920" s="1" t="s">
        <v>244</v>
      </c>
      <c r="E5920" s="2"/>
      <c r="F5920" s="3"/>
      <c r="G5920" s="2">
        <v>5</v>
      </c>
      <c r="H5920" s="3"/>
      <c r="I5920" s="69" t="str">
        <f>VLOOKUP(C5920,СПРАВОЧНИК!B:D,2,0)</f>
        <v>ЯПОНИЯ</v>
      </c>
      <c r="J5920" s="69" t="str">
        <f>VLOOKUP(C5920,СПРАВОЧНИК!B:D,3,0)</f>
        <v>ИНОМАРКИ</v>
      </c>
      <c r="K5920" s="69" t="str">
        <f>VLOOKUP(СВОД2023[[#This Row],[ФО]],СПРАВОЧНИК!H:P,2,0)</f>
        <v>Северо-Кавказский ФО</v>
      </c>
    </row>
    <row r="5921" spans="1:11" x14ac:dyDescent="0.2">
      <c r="A5921" t="s">
        <v>600</v>
      </c>
      <c r="B5921" t="s">
        <v>593</v>
      </c>
      <c r="C5921" s="1" t="s">
        <v>230</v>
      </c>
      <c r="D5921" s="1" t="s">
        <v>1492</v>
      </c>
      <c r="E5921" s="2">
        <v>6</v>
      </c>
      <c r="F5921" s="3">
        <v>2</v>
      </c>
      <c r="G5921" s="2">
        <v>13</v>
      </c>
      <c r="H5921" s="3">
        <v>10</v>
      </c>
      <c r="I5921" s="69" t="str">
        <f>VLOOKUP(C5921,СПРАВОЧНИК!B:D,2,0)</f>
        <v>ЯПОНИЯ</v>
      </c>
      <c r="J5921" s="69" t="str">
        <f>VLOOKUP(C5921,СПРАВОЧНИК!B:D,3,0)</f>
        <v>ИНОМАРКИ</v>
      </c>
      <c r="K5921" s="69" t="str">
        <f>VLOOKUP(СВОД2023[[#This Row],[ФО]],СПРАВОЧНИК!H:P,2,0)</f>
        <v>Северо-Кавказский ФО</v>
      </c>
    </row>
    <row r="5922" spans="1:11" x14ac:dyDescent="0.2">
      <c r="A5922" t="s">
        <v>600</v>
      </c>
      <c r="B5922" t="s">
        <v>593</v>
      </c>
      <c r="C5922" s="1" t="s">
        <v>230</v>
      </c>
      <c r="D5922" s="1" t="s">
        <v>2511</v>
      </c>
      <c r="E5922" s="2"/>
      <c r="F5922" s="3"/>
      <c r="G5922" s="2">
        <v>1</v>
      </c>
      <c r="H5922" s="3"/>
      <c r="I5922" s="69" t="str">
        <f>VLOOKUP(C5922,СПРАВОЧНИК!B:D,2,0)</f>
        <v>ЯПОНИЯ</v>
      </c>
      <c r="J5922" s="69" t="str">
        <f>VLOOKUP(C5922,СПРАВОЧНИК!B:D,3,0)</f>
        <v>ИНОМАРКИ</v>
      </c>
      <c r="K5922" s="69" t="str">
        <f>VLOOKUP(СВОД2023[[#This Row],[ФО]],СПРАВОЧНИК!H:P,2,0)</f>
        <v>Северо-Кавказский ФО</v>
      </c>
    </row>
    <row r="5923" spans="1:11" x14ac:dyDescent="0.2">
      <c r="A5923" t="s">
        <v>600</v>
      </c>
      <c r="B5923" t="s">
        <v>593</v>
      </c>
      <c r="C5923" s="1" t="s">
        <v>230</v>
      </c>
      <c r="D5923" s="1" t="s">
        <v>1493</v>
      </c>
      <c r="E5923" s="2">
        <v>1</v>
      </c>
      <c r="F5923" s="3">
        <v>1</v>
      </c>
      <c r="G5923" s="2">
        <v>8</v>
      </c>
      <c r="H5923" s="3">
        <v>3</v>
      </c>
      <c r="I5923" s="69" t="str">
        <f>VLOOKUP(C5923,СПРАВОЧНИК!B:D,2,0)</f>
        <v>ЯПОНИЯ</v>
      </c>
      <c r="J5923" s="69" t="str">
        <f>VLOOKUP(C5923,СПРАВОЧНИК!B:D,3,0)</f>
        <v>ИНОМАРКИ</v>
      </c>
      <c r="K5923" s="69" t="str">
        <f>VLOOKUP(СВОД2023[[#This Row],[ФО]],СПРАВОЧНИК!H:P,2,0)</f>
        <v>Северо-Кавказский ФО</v>
      </c>
    </row>
    <row r="5924" spans="1:11" x14ac:dyDescent="0.2">
      <c r="A5924" t="s">
        <v>600</v>
      </c>
      <c r="B5924" t="s">
        <v>593</v>
      </c>
      <c r="C5924" s="1" t="s">
        <v>230</v>
      </c>
      <c r="D5924" s="1" t="s">
        <v>1494</v>
      </c>
      <c r="E5924" s="2"/>
      <c r="F5924" s="3"/>
      <c r="G5924" s="2"/>
      <c r="H5924" s="3">
        <v>1</v>
      </c>
      <c r="I5924" s="69" t="str">
        <f>VLOOKUP(C5924,СПРАВОЧНИК!B:D,2,0)</f>
        <v>ЯПОНИЯ</v>
      </c>
      <c r="J5924" s="69" t="str">
        <f>VLOOKUP(C5924,СПРАВОЧНИК!B:D,3,0)</f>
        <v>ИНОМАРКИ</v>
      </c>
      <c r="K5924" s="69" t="str">
        <f>VLOOKUP(СВОД2023[[#This Row],[ФО]],СПРАВОЧНИК!H:P,2,0)</f>
        <v>Северо-Кавказский ФО</v>
      </c>
    </row>
    <row r="5925" spans="1:11" x14ac:dyDescent="0.2">
      <c r="A5925" t="s">
        <v>600</v>
      </c>
      <c r="B5925" t="s">
        <v>593</v>
      </c>
      <c r="C5925" s="1" t="s">
        <v>230</v>
      </c>
      <c r="D5925" s="1" t="s">
        <v>1495</v>
      </c>
      <c r="E5925" s="2"/>
      <c r="F5925" s="3">
        <v>1</v>
      </c>
      <c r="G5925" s="2">
        <v>5</v>
      </c>
      <c r="H5925" s="3">
        <v>3</v>
      </c>
      <c r="I5925" s="69" t="str">
        <f>VLOOKUP(C5925,СПРАВОЧНИК!B:D,2,0)</f>
        <v>ЯПОНИЯ</v>
      </c>
      <c r="J5925" s="69" t="str">
        <f>VLOOKUP(C5925,СПРАВОЧНИК!B:D,3,0)</f>
        <v>ИНОМАРКИ</v>
      </c>
      <c r="K5925" s="69" t="str">
        <f>VLOOKUP(СВОД2023[[#This Row],[ФО]],СПРАВОЧНИК!H:P,2,0)</f>
        <v>Северо-Кавказский ФО</v>
      </c>
    </row>
    <row r="5926" spans="1:11" x14ac:dyDescent="0.2">
      <c r="A5926" t="s">
        <v>600</v>
      </c>
      <c r="B5926" t="s">
        <v>593</v>
      </c>
      <c r="C5926" s="1" t="s">
        <v>230</v>
      </c>
      <c r="D5926" s="1" t="s">
        <v>1496</v>
      </c>
      <c r="E5926" s="2">
        <v>1</v>
      </c>
      <c r="F5926" s="3"/>
      <c r="G5926" s="2">
        <v>6</v>
      </c>
      <c r="H5926" s="3">
        <v>2</v>
      </c>
      <c r="I5926" s="69" t="str">
        <f>VLOOKUP(C5926,СПРАВОЧНИК!B:D,2,0)</f>
        <v>ЯПОНИЯ</v>
      </c>
      <c r="J5926" s="69" t="str">
        <f>VLOOKUP(C5926,СПРАВОЧНИК!B:D,3,0)</f>
        <v>ИНОМАРКИ</v>
      </c>
      <c r="K5926" s="69" t="str">
        <f>VLOOKUP(СВОД2023[[#This Row],[ФО]],СПРАВОЧНИК!H:P,2,0)</f>
        <v>Северо-Кавказский ФО</v>
      </c>
    </row>
    <row r="5927" spans="1:11" x14ac:dyDescent="0.2">
      <c r="A5927" t="s">
        <v>600</v>
      </c>
      <c r="B5927" t="s">
        <v>593</v>
      </c>
      <c r="C5927" s="1" t="s">
        <v>230</v>
      </c>
      <c r="D5927" s="1" t="s">
        <v>1497</v>
      </c>
      <c r="E5927" s="2"/>
      <c r="F5927" s="3"/>
      <c r="G5927" s="2">
        <v>1</v>
      </c>
      <c r="H5927" s="3">
        <v>1</v>
      </c>
      <c r="I5927" s="69" t="str">
        <f>VLOOKUP(C5927,СПРАВОЧНИК!B:D,2,0)</f>
        <v>ЯПОНИЯ</v>
      </c>
      <c r="J5927" s="69" t="str">
        <f>VLOOKUP(C5927,СПРАВОЧНИК!B:D,3,0)</f>
        <v>ИНОМАРКИ</v>
      </c>
      <c r="K5927" s="69" t="str">
        <f>VLOOKUP(СВОД2023[[#This Row],[ФО]],СПРАВОЧНИК!H:P,2,0)</f>
        <v>Северо-Кавказский ФО</v>
      </c>
    </row>
    <row r="5928" spans="1:11" x14ac:dyDescent="0.2">
      <c r="A5928" t="s">
        <v>600</v>
      </c>
      <c r="B5928" t="s">
        <v>593</v>
      </c>
      <c r="C5928" s="1" t="s">
        <v>230</v>
      </c>
      <c r="D5928" s="1" t="s">
        <v>245</v>
      </c>
      <c r="E5928" s="2">
        <v>4</v>
      </c>
      <c r="F5928" s="3">
        <v>1</v>
      </c>
      <c r="G5928" s="2">
        <v>12</v>
      </c>
      <c r="H5928" s="3">
        <v>6</v>
      </c>
      <c r="I5928" s="69" t="str">
        <f>VLOOKUP(C5928,СПРАВОЧНИК!B:D,2,0)</f>
        <v>ЯПОНИЯ</v>
      </c>
      <c r="J5928" s="69" t="str">
        <f>VLOOKUP(C5928,СПРАВОЧНИК!B:D,3,0)</f>
        <v>ИНОМАРКИ</v>
      </c>
      <c r="K5928" s="69" t="str">
        <f>VLOOKUP(СВОД2023[[#This Row],[ФО]],СПРАВОЧНИК!H:P,2,0)</f>
        <v>Северо-Кавказский ФО</v>
      </c>
    </row>
    <row r="5929" spans="1:11" x14ac:dyDescent="0.2">
      <c r="A5929" t="s">
        <v>600</v>
      </c>
      <c r="B5929" t="s">
        <v>593</v>
      </c>
      <c r="C5929" s="1" t="s">
        <v>230</v>
      </c>
      <c r="D5929" s="1" t="s">
        <v>246</v>
      </c>
      <c r="E5929" s="2">
        <v>18</v>
      </c>
      <c r="F5929" s="3">
        <v>2</v>
      </c>
      <c r="G5929" s="2">
        <v>90</v>
      </c>
      <c r="H5929" s="3">
        <v>18</v>
      </c>
      <c r="I5929" s="69" t="str">
        <f>VLOOKUP(C5929,СПРАВОЧНИК!B:D,2,0)</f>
        <v>ЯПОНИЯ</v>
      </c>
      <c r="J5929" s="69" t="str">
        <f>VLOOKUP(C5929,СПРАВОЧНИК!B:D,3,0)</f>
        <v>ИНОМАРКИ</v>
      </c>
      <c r="K5929" s="69" t="str">
        <f>VLOOKUP(СВОД2023[[#This Row],[ФО]],СПРАВОЧНИК!H:P,2,0)</f>
        <v>Северо-Кавказский ФО</v>
      </c>
    </row>
    <row r="5930" spans="1:11" x14ac:dyDescent="0.2">
      <c r="A5930" t="s">
        <v>600</v>
      </c>
      <c r="B5930" t="s">
        <v>593</v>
      </c>
      <c r="C5930" s="1" t="s">
        <v>230</v>
      </c>
      <c r="D5930" s="1" t="s">
        <v>1498</v>
      </c>
      <c r="E5930" s="2">
        <v>1</v>
      </c>
      <c r="F5930" s="3"/>
      <c r="G5930" s="2">
        <v>6</v>
      </c>
      <c r="H5930" s="3">
        <v>3</v>
      </c>
      <c r="I5930" s="69" t="str">
        <f>VLOOKUP(C5930,СПРАВОЧНИК!B:D,2,0)</f>
        <v>ЯПОНИЯ</v>
      </c>
      <c r="J5930" s="69" t="str">
        <f>VLOOKUP(C5930,СПРАВОЧНИК!B:D,3,0)</f>
        <v>ИНОМАРКИ</v>
      </c>
      <c r="K5930" s="69" t="str">
        <f>VLOOKUP(СВОД2023[[#This Row],[ФО]],СПРАВОЧНИК!H:P,2,0)</f>
        <v>Северо-Кавказский ФО</v>
      </c>
    </row>
    <row r="5931" spans="1:11" x14ac:dyDescent="0.2">
      <c r="A5931" t="s">
        <v>600</v>
      </c>
      <c r="B5931" t="s">
        <v>593</v>
      </c>
      <c r="C5931" s="1" t="s">
        <v>230</v>
      </c>
      <c r="D5931" s="1" t="s">
        <v>634</v>
      </c>
      <c r="E5931" s="2"/>
      <c r="F5931" s="3"/>
      <c r="G5931" s="2">
        <v>1</v>
      </c>
      <c r="H5931" s="3"/>
      <c r="I5931" s="69" t="str">
        <f>VLOOKUP(C5931,СПРАВОЧНИК!B:D,2,0)</f>
        <v>ЯПОНИЯ</v>
      </c>
      <c r="J5931" s="69" t="str">
        <f>VLOOKUP(C5931,СПРАВОЧНИК!B:D,3,0)</f>
        <v>ИНОМАРКИ</v>
      </c>
      <c r="K5931" s="69" t="str">
        <f>VLOOKUP(СВОД2023[[#This Row],[ФО]],СПРАВОЧНИК!H:P,2,0)</f>
        <v>Северо-Кавказский ФО</v>
      </c>
    </row>
    <row r="5932" spans="1:11" x14ac:dyDescent="0.2">
      <c r="A5932" t="s">
        <v>600</v>
      </c>
      <c r="B5932" t="s">
        <v>593</v>
      </c>
      <c r="C5932" s="1" t="s">
        <v>230</v>
      </c>
      <c r="D5932" s="1" t="s">
        <v>247</v>
      </c>
      <c r="E5932" s="2">
        <v>4</v>
      </c>
      <c r="F5932" s="3">
        <v>8</v>
      </c>
      <c r="G5932" s="2">
        <v>34</v>
      </c>
      <c r="H5932" s="3">
        <v>35</v>
      </c>
      <c r="I5932" s="69" t="str">
        <f>VLOOKUP(C5932,СПРАВОЧНИК!B:D,2,0)</f>
        <v>ЯПОНИЯ</v>
      </c>
      <c r="J5932" s="69" t="str">
        <f>VLOOKUP(C5932,СПРАВОЧНИК!B:D,3,0)</f>
        <v>ИНОМАРКИ</v>
      </c>
      <c r="K5932" s="69" t="str">
        <f>VLOOKUP(СВОД2023[[#This Row],[ФО]],СПРАВОЧНИК!H:P,2,0)</f>
        <v>Северо-Кавказский ФО</v>
      </c>
    </row>
    <row r="5933" spans="1:11" x14ac:dyDescent="0.2">
      <c r="A5933" t="s">
        <v>600</v>
      </c>
      <c r="B5933" t="s">
        <v>593</v>
      </c>
      <c r="C5933" s="1" t="s">
        <v>230</v>
      </c>
      <c r="D5933" s="1" t="s">
        <v>1499</v>
      </c>
      <c r="E5933" s="2"/>
      <c r="F5933" s="3"/>
      <c r="G5933" s="2">
        <v>3</v>
      </c>
      <c r="H5933" s="3">
        <v>2</v>
      </c>
      <c r="I5933" s="69" t="str">
        <f>VLOOKUP(C5933,СПРАВОЧНИК!B:D,2,0)</f>
        <v>ЯПОНИЯ</v>
      </c>
      <c r="J5933" s="69" t="str">
        <f>VLOOKUP(C5933,СПРАВОЧНИК!B:D,3,0)</f>
        <v>ИНОМАРКИ</v>
      </c>
      <c r="K5933" s="69" t="str">
        <f>VLOOKUP(СВОД2023[[#This Row],[ФО]],СПРАВОЧНИК!H:P,2,0)</f>
        <v>Северо-Кавказский ФО</v>
      </c>
    </row>
    <row r="5934" spans="1:11" x14ac:dyDescent="0.2">
      <c r="A5934" t="s">
        <v>600</v>
      </c>
      <c r="B5934" t="s">
        <v>593</v>
      </c>
      <c r="C5934" s="1" t="s">
        <v>230</v>
      </c>
      <c r="D5934" s="1" t="s">
        <v>1500</v>
      </c>
      <c r="E5934" s="2"/>
      <c r="F5934" s="3">
        <v>1</v>
      </c>
      <c r="G5934" s="2">
        <v>2</v>
      </c>
      <c r="H5934" s="3">
        <v>1</v>
      </c>
      <c r="I5934" s="69" t="str">
        <f>VLOOKUP(C5934,СПРАВОЧНИК!B:D,2,0)</f>
        <v>ЯПОНИЯ</v>
      </c>
      <c r="J5934" s="69" t="str">
        <f>VLOOKUP(C5934,СПРАВОЧНИК!B:D,3,0)</f>
        <v>ИНОМАРКИ</v>
      </c>
      <c r="K5934" s="69" t="str">
        <f>VLOOKUP(СВОД2023[[#This Row],[ФО]],СПРАВОЧНИК!H:P,2,0)</f>
        <v>Северо-Кавказский ФО</v>
      </c>
    </row>
    <row r="5935" spans="1:11" x14ac:dyDescent="0.2">
      <c r="A5935" t="s">
        <v>600</v>
      </c>
      <c r="B5935" t="s">
        <v>593</v>
      </c>
      <c r="C5935" s="1" t="s">
        <v>230</v>
      </c>
      <c r="D5935" s="1" t="s">
        <v>640</v>
      </c>
      <c r="E5935" s="2"/>
      <c r="F5935" s="3"/>
      <c r="G5935" s="2">
        <v>6</v>
      </c>
      <c r="H5935" s="3">
        <v>4</v>
      </c>
      <c r="I5935" s="69" t="str">
        <f>VLOOKUP(C5935,СПРАВОЧНИК!B:D,2,0)</f>
        <v>ЯПОНИЯ</v>
      </c>
      <c r="J5935" s="69" t="str">
        <f>VLOOKUP(C5935,СПРАВОЧНИК!B:D,3,0)</f>
        <v>ИНОМАРКИ</v>
      </c>
      <c r="K5935" s="69" t="str">
        <f>VLOOKUP(СВОД2023[[#This Row],[ФО]],СПРАВОЧНИК!H:P,2,0)</f>
        <v>Северо-Кавказский ФО</v>
      </c>
    </row>
    <row r="5936" spans="1:11" x14ac:dyDescent="0.2">
      <c r="A5936" t="s">
        <v>600</v>
      </c>
      <c r="B5936" t="s">
        <v>593</v>
      </c>
      <c r="C5936" s="1" t="s">
        <v>230</v>
      </c>
      <c r="D5936" s="1" t="s">
        <v>1502</v>
      </c>
      <c r="E5936" s="2"/>
      <c r="F5936" s="3">
        <v>1</v>
      </c>
      <c r="G5936" s="2">
        <v>2</v>
      </c>
      <c r="H5936" s="3">
        <v>1</v>
      </c>
      <c r="I5936" s="69" t="str">
        <f>VLOOKUP(C5936,СПРАВОЧНИК!B:D,2,0)</f>
        <v>ЯПОНИЯ</v>
      </c>
      <c r="J5936" s="69" t="str">
        <f>VLOOKUP(C5936,СПРАВОЧНИК!B:D,3,0)</f>
        <v>ИНОМАРКИ</v>
      </c>
      <c r="K5936" s="69" t="str">
        <f>VLOOKUP(СВОД2023[[#This Row],[ФО]],СПРАВОЧНИК!H:P,2,0)</f>
        <v>Северо-Кавказский ФО</v>
      </c>
    </row>
    <row r="5937" spans="1:11" x14ac:dyDescent="0.2">
      <c r="A5937" t="s">
        <v>600</v>
      </c>
      <c r="B5937" t="s">
        <v>593</v>
      </c>
      <c r="C5937" s="1" t="s">
        <v>230</v>
      </c>
      <c r="D5937" s="1" t="s">
        <v>248</v>
      </c>
      <c r="E5937" s="2">
        <v>3</v>
      </c>
      <c r="F5937" s="3">
        <v>1</v>
      </c>
      <c r="G5937" s="2">
        <v>17</v>
      </c>
      <c r="H5937" s="3">
        <v>10</v>
      </c>
      <c r="I5937" s="69" t="str">
        <f>VLOOKUP(C5937,СПРАВОЧНИК!B:D,2,0)</f>
        <v>ЯПОНИЯ</v>
      </c>
      <c r="J5937" s="69" t="str">
        <f>VLOOKUP(C5937,СПРАВОЧНИК!B:D,3,0)</f>
        <v>ИНОМАРКИ</v>
      </c>
      <c r="K5937" s="69" t="str">
        <f>VLOOKUP(СВОД2023[[#This Row],[ФО]],СПРАВОЧНИК!H:P,2,0)</f>
        <v>Северо-Кавказский ФО</v>
      </c>
    </row>
    <row r="5938" spans="1:11" x14ac:dyDescent="0.2">
      <c r="A5938" t="s">
        <v>600</v>
      </c>
      <c r="B5938" t="s">
        <v>593</v>
      </c>
      <c r="C5938" s="1" t="s">
        <v>230</v>
      </c>
      <c r="D5938" s="1" t="s">
        <v>1503</v>
      </c>
      <c r="E5938" s="2"/>
      <c r="F5938" s="3"/>
      <c r="G5938" s="2">
        <v>1</v>
      </c>
      <c r="H5938" s="3"/>
      <c r="I5938" s="69" t="str">
        <f>VLOOKUP(C5938,СПРАВОЧНИК!B:D,2,0)</f>
        <v>ЯПОНИЯ</v>
      </c>
      <c r="J5938" s="69" t="str">
        <f>VLOOKUP(C5938,СПРАВОЧНИК!B:D,3,0)</f>
        <v>ИНОМАРКИ</v>
      </c>
      <c r="K5938" s="69" t="str">
        <f>VLOOKUP(СВОД2023[[#This Row],[ФО]],СПРАВОЧНИК!H:P,2,0)</f>
        <v>Северо-Кавказский ФО</v>
      </c>
    </row>
    <row r="5939" spans="1:11" x14ac:dyDescent="0.2">
      <c r="A5939" t="s">
        <v>600</v>
      </c>
      <c r="B5939" t="s">
        <v>593</v>
      </c>
      <c r="C5939" s="1" t="s">
        <v>230</v>
      </c>
      <c r="D5939" s="1" t="s">
        <v>249</v>
      </c>
      <c r="E5939" s="2">
        <v>12</v>
      </c>
      <c r="F5939" s="3">
        <v>2</v>
      </c>
      <c r="G5939" s="2">
        <v>85</v>
      </c>
      <c r="H5939" s="3">
        <v>19</v>
      </c>
      <c r="I5939" s="69" t="str">
        <f>VLOOKUP(C5939,СПРАВОЧНИК!B:D,2,0)</f>
        <v>ЯПОНИЯ</v>
      </c>
      <c r="J5939" s="69" t="str">
        <f>VLOOKUP(C5939,СПРАВОЧНИК!B:D,3,0)</f>
        <v>ИНОМАРКИ</v>
      </c>
      <c r="K5939" s="69" t="str">
        <f>VLOOKUP(СВОД2023[[#This Row],[ФО]],СПРАВОЧНИК!H:P,2,0)</f>
        <v>Северо-Кавказский ФО</v>
      </c>
    </row>
    <row r="5940" spans="1:11" x14ac:dyDescent="0.2">
      <c r="A5940" t="s">
        <v>600</v>
      </c>
      <c r="B5940" t="s">
        <v>593</v>
      </c>
      <c r="C5940" s="1" t="s">
        <v>230</v>
      </c>
      <c r="D5940" s="1" t="s">
        <v>1504</v>
      </c>
      <c r="E5940" s="2">
        <v>13</v>
      </c>
      <c r="F5940" s="3">
        <v>2</v>
      </c>
      <c r="G5940" s="2">
        <v>20</v>
      </c>
      <c r="H5940" s="3">
        <v>11</v>
      </c>
      <c r="I5940" s="69" t="str">
        <f>VLOOKUP(C5940,СПРАВОЧНИК!B:D,2,0)</f>
        <v>ЯПОНИЯ</v>
      </c>
      <c r="J5940" s="69" t="str">
        <f>VLOOKUP(C5940,СПРАВОЧНИК!B:D,3,0)</f>
        <v>ИНОМАРКИ</v>
      </c>
      <c r="K5940" s="69" t="str">
        <f>VLOOKUP(СВОД2023[[#This Row],[ФО]],СПРАВОЧНИК!H:P,2,0)</f>
        <v>Северо-Кавказский ФО</v>
      </c>
    </row>
    <row r="5941" spans="1:11" x14ac:dyDescent="0.2">
      <c r="A5941" t="s">
        <v>600</v>
      </c>
      <c r="B5941" t="s">
        <v>593</v>
      </c>
      <c r="C5941" s="1" t="s">
        <v>230</v>
      </c>
      <c r="D5941" s="1" t="s">
        <v>1507</v>
      </c>
      <c r="E5941" s="2"/>
      <c r="F5941" s="3"/>
      <c r="G5941" s="2">
        <v>1</v>
      </c>
      <c r="H5941" s="3"/>
      <c r="I5941" s="69" t="str">
        <f>VLOOKUP(C5941,СПРАВОЧНИК!B:D,2,0)</f>
        <v>ЯПОНИЯ</v>
      </c>
      <c r="J5941" s="69" t="str">
        <f>VLOOKUP(C5941,СПРАВОЧНИК!B:D,3,0)</f>
        <v>ИНОМАРКИ</v>
      </c>
      <c r="K5941" s="69" t="str">
        <f>VLOOKUP(СВОД2023[[#This Row],[ФО]],СПРАВОЧНИК!H:P,2,0)</f>
        <v>Северо-Кавказский ФО</v>
      </c>
    </row>
    <row r="5942" spans="1:11" x14ac:dyDescent="0.2">
      <c r="A5942" t="s">
        <v>600</v>
      </c>
      <c r="B5942" t="s">
        <v>593</v>
      </c>
      <c r="C5942" s="1" t="s">
        <v>230</v>
      </c>
      <c r="D5942" s="1" t="s">
        <v>250</v>
      </c>
      <c r="E5942" s="2">
        <v>2</v>
      </c>
      <c r="F5942" s="3"/>
      <c r="G5942" s="2">
        <v>12</v>
      </c>
      <c r="H5942" s="3">
        <v>5</v>
      </c>
      <c r="I5942" s="69" t="str">
        <f>VLOOKUP(C5942,СПРАВОЧНИК!B:D,2,0)</f>
        <v>ЯПОНИЯ</v>
      </c>
      <c r="J5942" s="69" t="str">
        <f>VLOOKUP(C5942,СПРАВОЧНИК!B:D,3,0)</f>
        <v>ИНОМАРКИ</v>
      </c>
      <c r="K5942" s="69" t="str">
        <f>VLOOKUP(СВОД2023[[#This Row],[ФО]],СПРАВОЧНИК!H:P,2,0)</f>
        <v>Северо-Кавказский ФО</v>
      </c>
    </row>
    <row r="5943" spans="1:11" x14ac:dyDescent="0.2">
      <c r="A5943" t="s">
        <v>600</v>
      </c>
      <c r="B5943" t="s">
        <v>593</v>
      </c>
      <c r="C5943" s="1" t="s">
        <v>230</v>
      </c>
      <c r="D5943" s="1" t="s">
        <v>1509</v>
      </c>
      <c r="E5943" s="2"/>
      <c r="F5943" s="3"/>
      <c r="G5943" s="2">
        <v>2</v>
      </c>
      <c r="H5943" s="3"/>
      <c r="I5943" s="69" t="str">
        <f>VLOOKUP(C5943,СПРАВОЧНИК!B:D,2,0)</f>
        <v>ЯПОНИЯ</v>
      </c>
      <c r="J5943" s="69" t="str">
        <f>VLOOKUP(C5943,СПРАВОЧНИК!B:D,3,0)</f>
        <v>ИНОМАРКИ</v>
      </c>
      <c r="K5943" s="69" t="str">
        <f>VLOOKUP(СВОД2023[[#This Row],[ФО]],СПРАВОЧНИК!H:P,2,0)</f>
        <v>Северо-Кавказский ФО</v>
      </c>
    </row>
    <row r="5944" spans="1:11" x14ac:dyDescent="0.2">
      <c r="A5944" t="s">
        <v>600</v>
      </c>
      <c r="B5944" t="s">
        <v>593</v>
      </c>
      <c r="C5944" s="1" t="s">
        <v>230</v>
      </c>
      <c r="D5944" s="1" t="s">
        <v>1510</v>
      </c>
      <c r="E5944" s="2"/>
      <c r="F5944" s="3"/>
      <c r="G5944" s="2">
        <v>2</v>
      </c>
      <c r="H5944" s="3">
        <v>2</v>
      </c>
      <c r="I5944" s="69" t="str">
        <f>VLOOKUP(C5944,СПРАВОЧНИК!B:D,2,0)</f>
        <v>ЯПОНИЯ</v>
      </c>
      <c r="J5944" s="69" t="str">
        <f>VLOOKUP(C5944,СПРАВОЧНИК!B:D,3,0)</f>
        <v>ИНОМАРКИ</v>
      </c>
      <c r="K5944" s="69" t="str">
        <f>VLOOKUP(СВОД2023[[#This Row],[ФО]],СПРАВОЧНИК!H:P,2,0)</f>
        <v>Северо-Кавказский ФО</v>
      </c>
    </row>
    <row r="5945" spans="1:11" x14ac:dyDescent="0.2">
      <c r="A5945" t="s">
        <v>600</v>
      </c>
      <c r="B5945" t="s">
        <v>593</v>
      </c>
      <c r="C5945" s="1" t="s">
        <v>1511</v>
      </c>
      <c r="D5945" s="1" t="s">
        <v>1512</v>
      </c>
      <c r="E5945" s="2">
        <v>7</v>
      </c>
      <c r="F5945" s="3">
        <v>3</v>
      </c>
      <c r="G5945" s="2">
        <v>19</v>
      </c>
      <c r="H5945" s="3">
        <v>25</v>
      </c>
      <c r="I5945" s="69" t="str">
        <f>VLOOKUP(C5945,СПРАВОЧНИК!B:D,2,0)</f>
        <v>ЕВРОПА</v>
      </c>
      <c r="J5945" s="69" t="str">
        <f>VLOOKUP(C5945,СПРАВОЧНИК!B:D,3,0)</f>
        <v>ИНОМАРКИ</v>
      </c>
      <c r="K5945" s="69" t="str">
        <f>VLOOKUP(СВОД2023[[#This Row],[ФО]],СПРАВОЧНИК!H:P,2,0)</f>
        <v>Северо-Кавказский ФО</v>
      </c>
    </row>
    <row r="5946" spans="1:11" x14ac:dyDescent="0.2">
      <c r="A5946" t="s">
        <v>600</v>
      </c>
      <c r="B5946" t="s">
        <v>593</v>
      </c>
      <c r="C5946" s="1" t="s">
        <v>1511</v>
      </c>
      <c r="D5946" s="1" t="s">
        <v>1513</v>
      </c>
      <c r="E5946" s="2">
        <v>4</v>
      </c>
      <c r="F5946" s="3">
        <v>4</v>
      </c>
      <c r="G5946" s="2">
        <v>15</v>
      </c>
      <c r="H5946" s="3">
        <v>10</v>
      </c>
      <c r="I5946" s="69" t="str">
        <f>VLOOKUP(C5946,СПРАВОЧНИК!B:D,2,0)</f>
        <v>ЕВРОПА</v>
      </c>
      <c r="J5946" s="69" t="str">
        <f>VLOOKUP(C5946,СПРАВОЧНИК!B:D,3,0)</f>
        <v>ИНОМАРКИ</v>
      </c>
      <c r="K5946" s="69" t="str">
        <f>VLOOKUP(СВОД2023[[#This Row],[ФО]],СПРАВОЧНИК!H:P,2,0)</f>
        <v>Северо-Кавказский ФО</v>
      </c>
    </row>
    <row r="5947" spans="1:11" x14ac:dyDescent="0.2">
      <c r="A5947" t="s">
        <v>600</v>
      </c>
      <c r="B5947" t="s">
        <v>593</v>
      </c>
      <c r="C5947" s="1" t="s">
        <v>1511</v>
      </c>
      <c r="D5947" s="1" t="s">
        <v>2175</v>
      </c>
      <c r="E5947" s="2"/>
      <c r="F5947" s="3"/>
      <c r="G5947" s="2">
        <v>1</v>
      </c>
      <c r="H5947" s="3"/>
      <c r="I5947" s="69" t="str">
        <f>VLOOKUP(C5947,СПРАВОЧНИК!B:D,2,0)</f>
        <v>ЕВРОПА</v>
      </c>
      <c r="J5947" s="69" t="str">
        <f>VLOOKUP(C5947,СПРАВОЧНИК!B:D,3,0)</f>
        <v>ИНОМАРКИ</v>
      </c>
      <c r="K5947" s="69" t="str">
        <f>VLOOKUP(СВОД2023[[#This Row],[ФО]],СПРАВОЧНИК!H:P,2,0)</f>
        <v>Северо-Кавказский ФО</v>
      </c>
    </row>
    <row r="5948" spans="1:11" x14ac:dyDescent="0.2">
      <c r="A5948" t="s">
        <v>600</v>
      </c>
      <c r="B5948" t="s">
        <v>593</v>
      </c>
      <c r="C5948" s="1" t="s">
        <v>257</v>
      </c>
      <c r="D5948" s="1" t="s">
        <v>2176</v>
      </c>
      <c r="E5948" s="2">
        <v>1</v>
      </c>
      <c r="F5948" s="3"/>
      <c r="G5948" s="2">
        <v>3</v>
      </c>
      <c r="H5948" s="3">
        <v>2</v>
      </c>
      <c r="I5948" s="69" t="str">
        <f>VLOOKUP(C5948,СПРАВОЧНИК!B:D,2,0)</f>
        <v>КОРЕЯ</v>
      </c>
      <c r="J5948" s="69" t="str">
        <f>VLOOKUP(C5948,СПРАВОЧНИК!B:D,3,0)</f>
        <v>ИНОМАРКИ</v>
      </c>
      <c r="K5948" s="69" t="str">
        <f>VLOOKUP(СВОД2023[[#This Row],[ФО]],СПРАВОЧНИК!H:P,2,0)</f>
        <v>Северо-Кавказский ФО</v>
      </c>
    </row>
    <row r="5949" spans="1:11" x14ac:dyDescent="0.2">
      <c r="A5949" t="s">
        <v>600</v>
      </c>
      <c r="B5949" t="s">
        <v>593</v>
      </c>
      <c r="C5949" s="1" t="s">
        <v>257</v>
      </c>
      <c r="D5949" s="1" t="s">
        <v>976</v>
      </c>
      <c r="E5949" s="2">
        <v>7</v>
      </c>
      <c r="F5949" s="3">
        <v>2</v>
      </c>
      <c r="G5949" s="2">
        <v>38</v>
      </c>
      <c r="H5949" s="3">
        <v>27</v>
      </c>
      <c r="I5949" s="69" t="str">
        <f>VLOOKUP(C5949,СПРАВОЧНИК!B:D,2,0)</f>
        <v>КОРЕЯ</v>
      </c>
      <c r="J5949" s="69" t="str">
        <f>VLOOKUP(C5949,СПРАВОЧНИК!B:D,3,0)</f>
        <v>ИНОМАРКИ</v>
      </c>
      <c r="K5949" s="69" t="str">
        <f>VLOOKUP(СВОД2023[[#This Row],[ФО]],СПРАВОЧНИК!H:P,2,0)</f>
        <v>Северо-Кавказский ФО</v>
      </c>
    </row>
    <row r="5950" spans="1:11" x14ac:dyDescent="0.2">
      <c r="A5950" t="s">
        <v>600</v>
      </c>
      <c r="B5950" t="s">
        <v>593</v>
      </c>
      <c r="C5950" s="1" t="s">
        <v>257</v>
      </c>
      <c r="D5950" s="1" t="s">
        <v>2512</v>
      </c>
      <c r="E5950" s="2">
        <v>1</v>
      </c>
      <c r="F5950" s="3">
        <v>1</v>
      </c>
      <c r="G5950" s="2">
        <v>3</v>
      </c>
      <c r="H5950" s="3">
        <v>2</v>
      </c>
      <c r="I5950" s="69" t="str">
        <f>VLOOKUP(C5950,СПРАВОЧНИК!B:D,2,0)</f>
        <v>КОРЕЯ</v>
      </c>
      <c r="J5950" s="69" t="str">
        <f>VLOOKUP(C5950,СПРАВОЧНИК!B:D,3,0)</f>
        <v>ИНОМАРКИ</v>
      </c>
      <c r="K5950" s="69" t="str">
        <f>VLOOKUP(СВОД2023[[#This Row],[ФО]],СПРАВОЧНИК!H:P,2,0)</f>
        <v>Северо-Кавказский ФО</v>
      </c>
    </row>
    <row r="5951" spans="1:11" x14ac:dyDescent="0.2">
      <c r="A5951" t="s">
        <v>600</v>
      </c>
      <c r="B5951" t="s">
        <v>593</v>
      </c>
      <c r="C5951" s="1" t="s">
        <v>257</v>
      </c>
      <c r="D5951" s="1" t="s">
        <v>2177</v>
      </c>
      <c r="E5951" s="2">
        <v>1</v>
      </c>
      <c r="F5951" s="3"/>
      <c r="G5951" s="2">
        <v>1</v>
      </c>
      <c r="H5951" s="3"/>
      <c r="I5951" s="69" t="str">
        <f>VLOOKUP(C5951,СПРАВОЧНИК!B:D,2,0)</f>
        <v>КОРЕЯ</v>
      </c>
      <c r="J5951" s="69" t="str">
        <f>VLOOKUP(C5951,СПРАВОЧНИК!B:D,3,0)</f>
        <v>ИНОМАРКИ</v>
      </c>
      <c r="K5951" s="69" t="str">
        <f>VLOOKUP(СВОД2023[[#This Row],[ФО]],СПРАВОЧНИК!H:P,2,0)</f>
        <v>Северо-Кавказский ФО</v>
      </c>
    </row>
    <row r="5952" spans="1:11" x14ac:dyDescent="0.2">
      <c r="A5952" t="s">
        <v>600</v>
      </c>
      <c r="B5952" t="s">
        <v>593</v>
      </c>
      <c r="C5952" s="1" t="s">
        <v>257</v>
      </c>
      <c r="D5952" s="1" t="s">
        <v>977</v>
      </c>
      <c r="E5952" s="2">
        <v>114</v>
      </c>
      <c r="F5952" s="3">
        <v>85</v>
      </c>
      <c r="G5952" s="2">
        <v>719</v>
      </c>
      <c r="H5952" s="3">
        <v>531</v>
      </c>
      <c r="I5952" s="69" t="str">
        <f>VLOOKUP(C5952,СПРАВОЧНИК!B:D,2,0)</f>
        <v>КОРЕЯ</v>
      </c>
      <c r="J5952" s="69" t="str">
        <f>VLOOKUP(C5952,СПРАВОЧНИК!B:D,3,0)</f>
        <v>ИНОМАРКИ</v>
      </c>
      <c r="K5952" s="69" t="str">
        <f>VLOOKUP(СВОД2023[[#This Row],[ФО]],СПРАВОЧНИК!H:P,2,0)</f>
        <v>Северо-Кавказский ФО</v>
      </c>
    </row>
    <row r="5953" spans="1:11" x14ac:dyDescent="0.2">
      <c r="A5953" t="s">
        <v>600</v>
      </c>
      <c r="B5953" t="s">
        <v>593</v>
      </c>
      <c r="C5953" s="1" t="s">
        <v>257</v>
      </c>
      <c r="D5953" s="1" t="s">
        <v>1514</v>
      </c>
      <c r="E5953" s="2">
        <v>5</v>
      </c>
      <c r="F5953" s="3">
        <v>11</v>
      </c>
      <c r="G5953" s="2">
        <v>70</v>
      </c>
      <c r="H5953" s="3">
        <v>58</v>
      </c>
      <c r="I5953" s="69" t="str">
        <f>VLOOKUP(C5953,СПРАВОЧНИК!B:D,2,0)</f>
        <v>КОРЕЯ</v>
      </c>
      <c r="J5953" s="69" t="str">
        <f>VLOOKUP(C5953,СПРАВОЧНИК!B:D,3,0)</f>
        <v>ИНОМАРКИ</v>
      </c>
      <c r="K5953" s="69" t="str">
        <f>VLOOKUP(СВОД2023[[#This Row],[ФО]],СПРАВОЧНИК!H:P,2,0)</f>
        <v>Северо-Кавказский ФО</v>
      </c>
    </row>
    <row r="5954" spans="1:11" x14ac:dyDescent="0.2">
      <c r="A5954" t="s">
        <v>600</v>
      </c>
      <c r="B5954" t="s">
        <v>593</v>
      </c>
      <c r="C5954" s="1" t="s">
        <v>257</v>
      </c>
      <c r="D5954" s="1" t="s">
        <v>1515</v>
      </c>
      <c r="E5954" s="2">
        <v>1</v>
      </c>
      <c r="F5954" s="3"/>
      <c r="G5954" s="2">
        <v>3</v>
      </c>
      <c r="H5954" s="3">
        <v>3</v>
      </c>
      <c r="I5954" s="69" t="str">
        <f>VLOOKUP(C5954,СПРАВОЧНИК!B:D,2,0)</f>
        <v>КОРЕЯ</v>
      </c>
      <c r="J5954" s="69" t="str">
        <f>VLOOKUP(C5954,СПРАВОЧНИК!B:D,3,0)</f>
        <v>ИНОМАРКИ</v>
      </c>
      <c r="K5954" s="69" t="str">
        <f>VLOOKUP(СВОД2023[[#This Row],[ФО]],СПРАВОЧНИК!H:P,2,0)</f>
        <v>Северо-Кавказский ФО</v>
      </c>
    </row>
    <row r="5955" spans="1:11" x14ac:dyDescent="0.2">
      <c r="A5955" t="s">
        <v>600</v>
      </c>
      <c r="B5955" t="s">
        <v>593</v>
      </c>
      <c r="C5955" s="1" t="s">
        <v>257</v>
      </c>
      <c r="D5955" s="1" t="s">
        <v>209</v>
      </c>
      <c r="E5955" s="2">
        <v>6</v>
      </c>
      <c r="F5955" s="3">
        <v>10</v>
      </c>
      <c r="G5955" s="2">
        <v>50</v>
      </c>
      <c r="H5955" s="3">
        <v>35</v>
      </c>
      <c r="I5955" s="69" t="str">
        <f>VLOOKUP(C5955,СПРАВОЧНИК!B:D,2,0)</f>
        <v>КОРЕЯ</v>
      </c>
      <c r="J5955" s="69" t="str">
        <f>VLOOKUP(C5955,СПРАВОЧНИК!B:D,3,0)</f>
        <v>ИНОМАРКИ</v>
      </c>
      <c r="K5955" s="69" t="str">
        <f>VLOOKUP(СВОД2023[[#This Row],[ФО]],СПРАВОЧНИК!H:P,2,0)</f>
        <v>Северо-Кавказский ФО</v>
      </c>
    </row>
    <row r="5956" spans="1:11" x14ac:dyDescent="0.2">
      <c r="A5956" t="s">
        <v>600</v>
      </c>
      <c r="B5956" t="s">
        <v>593</v>
      </c>
      <c r="C5956" s="1" t="s">
        <v>257</v>
      </c>
      <c r="D5956" s="1" t="s">
        <v>1516</v>
      </c>
      <c r="E5956" s="2">
        <v>40</v>
      </c>
      <c r="F5956" s="3">
        <v>34</v>
      </c>
      <c r="G5956" s="2">
        <v>225</v>
      </c>
      <c r="H5956" s="3">
        <v>205</v>
      </c>
      <c r="I5956" s="69" t="str">
        <f>VLOOKUP(C5956,СПРАВОЧНИК!B:D,2,0)</f>
        <v>КОРЕЯ</v>
      </c>
      <c r="J5956" s="69" t="str">
        <f>VLOOKUP(C5956,СПРАВОЧНИК!B:D,3,0)</f>
        <v>ИНОМАРКИ</v>
      </c>
      <c r="K5956" s="69" t="str">
        <f>VLOOKUP(СВОД2023[[#This Row],[ФО]],СПРАВОЧНИК!H:P,2,0)</f>
        <v>Северо-Кавказский ФО</v>
      </c>
    </row>
    <row r="5957" spans="1:11" x14ac:dyDescent="0.2">
      <c r="A5957" t="s">
        <v>600</v>
      </c>
      <c r="B5957" t="s">
        <v>593</v>
      </c>
      <c r="C5957" s="1" t="s">
        <v>257</v>
      </c>
      <c r="D5957" s="1" t="s">
        <v>978</v>
      </c>
      <c r="E5957" s="2">
        <v>7</v>
      </c>
      <c r="F5957" s="3">
        <v>6</v>
      </c>
      <c r="G5957" s="2">
        <v>39</v>
      </c>
      <c r="H5957" s="3">
        <v>34</v>
      </c>
      <c r="I5957" s="69" t="str">
        <f>VLOOKUP(C5957,СПРАВОЧНИК!B:D,2,0)</f>
        <v>КОРЕЯ</v>
      </c>
      <c r="J5957" s="69" t="str">
        <f>VLOOKUP(C5957,СПРАВОЧНИК!B:D,3,0)</f>
        <v>ИНОМАРКИ</v>
      </c>
      <c r="K5957" s="69" t="str">
        <f>VLOOKUP(СВОД2023[[#This Row],[ФО]],СПРАВОЧНИК!H:P,2,0)</f>
        <v>Северо-Кавказский ФО</v>
      </c>
    </row>
    <row r="5958" spans="1:11" x14ac:dyDescent="0.2">
      <c r="A5958" t="s">
        <v>600</v>
      </c>
      <c r="B5958" t="s">
        <v>593</v>
      </c>
      <c r="C5958" s="1" t="s">
        <v>257</v>
      </c>
      <c r="D5958" s="1" t="s">
        <v>258</v>
      </c>
      <c r="E5958" s="2">
        <v>9</v>
      </c>
      <c r="F5958" s="3">
        <v>1</v>
      </c>
      <c r="G5958" s="2">
        <v>82</v>
      </c>
      <c r="H5958" s="3">
        <v>15</v>
      </c>
      <c r="I5958" s="69" t="str">
        <f>VLOOKUP(C5958,СПРАВОЧНИК!B:D,2,0)</f>
        <v>КОРЕЯ</v>
      </c>
      <c r="J5958" s="69" t="str">
        <f>VLOOKUP(C5958,СПРАВОЧНИК!B:D,3,0)</f>
        <v>ИНОМАРКИ</v>
      </c>
      <c r="K5958" s="69" t="str">
        <f>VLOOKUP(СВОД2023[[#This Row],[ФО]],СПРАВОЧНИК!H:P,2,0)</f>
        <v>Северо-Кавказский ФО</v>
      </c>
    </row>
    <row r="5959" spans="1:11" x14ac:dyDescent="0.2">
      <c r="A5959" t="s">
        <v>600</v>
      </c>
      <c r="B5959" t="s">
        <v>593</v>
      </c>
      <c r="C5959" s="1" t="s">
        <v>257</v>
      </c>
      <c r="D5959" s="1" t="s">
        <v>841</v>
      </c>
      <c r="E5959" s="2"/>
      <c r="F5959" s="3"/>
      <c r="G5959" s="2">
        <v>1</v>
      </c>
      <c r="H5959" s="3"/>
      <c r="I5959" s="69" t="str">
        <f>VLOOKUP(C5959,СПРАВОЧНИК!B:D,2,0)</f>
        <v>КОРЕЯ</v>
      </c>
      <c r="J5959" s="69" t="str">
        <f>VLOOKUP(C5959,СПРАВОЧНИК!B:D,3,0)</f>
        <v>ИНОМАРКИ</v>
      </c>
      <c r="K5959" s="69" t="str">
        <f>VLOOKUP(СВОД2023[[#This Row],[ФО]],СПРАВОЧНИК!H:P,2,0)</f>
        <v>Северо-Кавказский ФО</v>
      </c>
    </row>
    <row r="5960" spans="1:11" x14ac:dyDescent="0.2">
      <c r="A5960" t="s">
        <v>600</v>
      </c>
      <c r="B5960" t="s">
        <v>593</v>
      </c>
      <c r="C5960" s="1" t="s">
        <v>257</v>
      </c>
      <c r="D5960" s="1" t="s">
        <v>260</v>
      </c>
      <c r="E5960" s="2">
        <v>221</v>
      </c>
      <c r="F5960" s="3">
        <v>79</v>
      </c>
      <c r="G5960" s="2">
        <v>1245</v>
      </c>
      <c r="H5960" s="3">
        <v>505</v>
      </c>
      <c r="I5960" s="69" t="str">
        <f>VLOOKUP(C5960,СПРАВОЧНИК!B:D,2,0)</f>
        <v>КОРЕЯ</v>
      </c>
      <c r="J5960" s="69" t="str">
        <f>VLOOKUP(C5960,СПРАВОЧНИК!B:D,3,0)</f>
        <v>ИНОМАРКИ</v>
      </c>
      <c r="K5960" s="69" t="str">
        <f>VLOOKUP(СВОД2023[[#This Row],[ФО]],СПРАВОЧНИК!H:P,2,0)</f>
        <v>Северо-Кавказский ФО</v>
      </c>
    </row>
    <row r="5961" spans="1:11" x14ac:dyDescent="0.2">
      <c r="A5961" t="s">
        <v>600</v>
      </c>
      <c r="B5961" t="s">
        <v>593</v>
      </c>
      <c r="C5961" s="1" t="s">
        <v>257</v>
      </c>
      <c r="D5961" s="1" t="s">
        <v>626</v>
      </c>
      <c r="E5961" s="2"/>
      <c r="F5961" s="3"/>
      <c r="G5961" s="2"/>
      <c r="H5961" s="3">
        <v>2</v>
      </c>
      <c r="I5961" s="69" t="str">
        <f>VLOOKUP(C5961,СПРАВОЧНИК!B:D,2,0)</f>
        <v>КОРЕЯ</v>
      </c>
      <c r="J5961" s="69" t="str">
        <f>VLOOKUP(C5961,СПРАВОЧНИК!B:D,3,0)</f>
        <v>ИНОМАРКИ</v>
      </c>
      <c r="K5961" s="69" t="str">
        <f>VLOOKUP(СВОД2023[[#This Row],[ФО]],СПРАВОЧНИК!H:P,2,0)</f>
        <v>Северо-Кавказский ФО</v>
      </c>
    </row>
    <row r="5962" spans="1:11" x14ac:dyDescent="0.2">
      <c r="A5962" t="s">
        <v>600</v>
      </c>
      <c r="B5962" t="s">
        <v>593</v>
      </c>
      <c r="C5962" s="1" t="s">
        <v>257</v>
      </c>
      <c r="D5962" s="1" t="s">
        <v>1517</v>
      </c>
      <c r="E5962" s="2">
        <v>4</v>
      </c>
      <c r="F5962" s="3">
        <v>1</v>
      </c>
      <c r="G5962" s="2">
        <v>15</v>
      </c>
      <c r="H5962" s="3">
        <v>7</v>
      </c>
      <c r="I5962" s="69" t="str">
        <f>VLOOKUP(C5962,СПРАВОЧНИК!B:D,2,0)</f>
        <v>КОРЕЯ</v>
      </c>
      <c r="J5962" s="69" t="str">
        <f>VLOOKUP(C5962,СПРАВОЧНИК!B:D,3,0)</f>
        <v>ИНОМАРКИ</v>
      </c>
      <c r="K5962" s="69" t="str">
        <f>VLOOKUP(СВОД2023[[#This Row],[ФО]],СПРАВОЧНИК!H:P,2,0)</f>
        <v>Северо-Кавказский ФО</v>
      </c>
    </row>
    <row r="5963" spans="1:11" x14ac:dyDescent="0.2">
      <c r="A5963" t="s">
        <v>600</v>
      </c>
      <c r="B5963" t="s">
        <v>593</v>
      </c>
      <c r="C5963" s="1" t="s">
        <v>257</v>
      </c>
      <c r="D5963" s="1" t="s">
        <v>262</v>
      </c>
      <c r="E5963" s="2">
        <v>1</v>
      </c>
      <c r="F5963" s="3"/>
      <c r="G5963" s="2">
        <v>24</v>
      </c>
      <c r="H5963" s="3"/>
      <c r="I5963" s="69" t="str">
        <f>VLOOKUP(C5963,СПРАВОЧНИК!B:D,2,0)</f>
        <v>КОРЕЯ</v>
      </c>
      <c r="J5963" s="69" t="str">
        <f>VLOOKUP(C5963,СПРАВОЧНИК!B:D,3,0)</f>
        <v>ИНОМАРКИ</v>
      </c>
      <c r="K5963" s="69" t="str">
        <f>VLOOKUP(СВОД2023[[#This Row],[ФО]],СПРАВОЧНИК!H:P,2,0)</f>
        <v>Северо-Кавказский ФО</v>
      </c>
    </row>
    <row r="5964" spans="1:11" x14ac:dyDescent="0.2">
      <c r="A5964" t="s">
        <v>600</v>
      </c>
      <c r="B5964" t="s">
        <v>593</v>
      </c>
      <c r="C5964" s="1" t="s">
        <v>257</v>
      </c>
      <c r="D5964" s="1" t="s">
        <v>1518</v>
      </c>
      <c r="E5964" s="2">
        <v>4</v>
      </c>
      <c r="F5964" s="3">
        <v>2</v>
      </c>
      <c r="G5964" s="2">
        <v>16</v>
      </c>
      <c r="H5964" s="3">
        <v>28</v>
      </c>
      <c r="I5964" s="69" t="str">
        <f>VLOOKUP(C5964,СПРАВОЧНИК!B:D,2,0)</f>
        <v>КОРЕЯ</v>
      </c>
      <c r="J5964" s="69" t="str">
        <f>VLOOKUP(C5964,СПРАВОЧНИК!B:D,3,0)</f>
        <v>ИНОМАРКИ</v>
      </c>
      <c r="K5964" s="69" t="str">
        <f>VLOOKUP(СВОД2023[[#This Row],[ФО]],СПРАВОЧНИК!H:P,2,0)</f>
        <v>Северо-Кавказский ФО</v>
      </c>
    </row>
    <row r="5965" spans="1:11" x14ac:dyDescent="0.2">
      <c r="A5965" t="s">
        <v>600</v>
      </c>
      <c r="B5965" t="s">
        <v>593</v>
      </c>
      <c r="C5965" s="1" t="s">
        <v>257</v>
      </c>
      <c r="D5965" s="1" t="s">
        <v>263</v>
      </c>
      <c r="E5965" s="2">
        <v>105</v>
      </c>
      <c r="F5965" s="3">
        <v>65</v>
      </c>
      <c r="G5965" s="2">
        <v>645</v>
      </c>
      <c r="H5965" s="3">
        <v>316</v>
      </c>
      <c r="I5965" s="69" t="str">
        <f>VLOOKUP(C5965,СПРАВОЧНИК!B:D,2,0)</f>
        <v>КОРЕЯ</v>
      </c>
      <c r="J5965" s="69" t="str">
        <f>VLOOKUP(C5965,СПРАВОЧНИК!B:D,3,0)</f>
        <v>ИНОМАРКИ</v>
      </c>
      <c r="K5965" s="69" t="str">
        <f>VLOOKUP(СВОД2023[[#This Row],[ФО]],СПРАВОЧНИК!H:P,2,0)</f>
        <v>Северо-Кавказский ФО</v>
      </c>
    </row>
    <row r="5966" spans="1:11" x14ac:dyDescent="0.2">
      <c r="A5966" t="s">
        <v>600</v>
      </c>
      <c r="B5966" t="s">
        <v>593</v>
      </c>
      <c r="C5966" s="1" t="s">
        <v>257</v>
      </c>
      <c r="D5966" s="1" t="s">
        <v>264</v>
      </c>
      <c r="E5966" s="2">
        <v>132</v>
      </c>
      <c r="F5966" s="3">
        <v>48</v>
      </c>
      <c r="G5966" s="2">
        <v>773</v>
      </c>
      <c r="H5966" s="3">
        <v>290</v>
      </c>
      <c r="I5966" s="69" t="str">
        <f>VLOOKUP(C5966,СПРАВОЧНИК!B:D,2,0)</f>
        <v>КОРЕЯ</v>
      </c>
      <c r="J5966" s="69" t="str">
        <f>VLOOKUP(C5966,СПРАВОЧНИК!B:D,3,0)</f>
        <v>ИНОМАРКИ</v>
      </c>
      <c r="K5966" s="69" t="str">
        <f>VLOOKUP(СВОД2023[[#This Row],[ФО]],СПРАВОЧНИК!H:P,2,0)</f>
        <v>Северо-Кавказский ФО</v>
      </c>
    </row>
    <row r="5967" spans="1:11" x14ac:dyDescent="0.2">
      <c r="A5967" t="s">
        <v>600</v>
      </c>
      <c r="B5967" t="s">
        <v>593</v>
      </c>
      <c r="C5967" s="1" t="s">
        <v>257</v>
      </c>
      <c r="D5967" s="1" t="s">
        <v>265</v>
      </c>
      <c r="E5967" s="2"/>
      <c r="F5967" s="3"/>
      <c r="G5967" s="2">
        <v>2</v>
      </c>
      <c r="H5967" s="3">
        <v>1</v>
      </c>
      <c r="I5967" s="69" t="str">
        <f>VLOOKUP(C5967,СПРАВОЧНИК!B:D,2,0)</f>
        <v>КОРЕЯ</v>
      </c>
      <c r="J5967" s="69" t="str">
        <f>VLOOKUP(C5967,СПРАВОЧНИК!B:D,3,0)</f>
        <v>ИНОМАРКИ</v>
      </c>
      <c r="K5967" s="69" t="str">
        <f>VLOOKUP(СВОД2023[[#This Row],[ФО]],СПРАВОЧНИК!H:P,2,0)</f>
        <v>Северо-Кавказский ФО</v>
      </c>
    </row>
    <row r="5968" spans="1:11" x14ac:dyDescent="0.2">
      <c r="A5968" t="s">
        <v>600</v>
      </c>
      <c r="B5968" t="s">
        <v>593</v>
      </c>
      <c r="C5968" s="1" t="s">
        <v>257</v>
      </c>
      <c r="D5968" s="1" t="s">
        <v>1519</v>
      </c>
      <c r="E5968" s="2"/>
      <c r="F5968" s="3">
        <v>1</v>
      </c>
      <c r="G5968" s="2"/>
      <c r="H5968" s="3">
        <v>1</v>
      </c>
      <c r="I5968" s="69" t="str">
        <f>VLOOKUP(C5968,СПРАВОЧНИК!B:D,2,0)</f>
        <v>КОРЕЯ</v>
      </c>
      <c r="J5968" s="69" t="str">
        <f>VLOOKUP(C5968,СПРАВОЧНИК!B:D,3,0)</f>
        <v>ИНОМАРКИ</v>
      </c>
      <c r="K5968" s="69" t="str">
        <f>VLOOKUP(СВОД2023[[#This Row],[ФО]],СПРАВОЧНИК!H:P,2,0)</f>
        <v>Северо-Кавказский ФО</v>
      </c>
    </row>
    <row r="5969" spans="1:11" x14ac:dyDescent="0.2">
      <c r="A5969" t="s">
        <v>600</v>
      </c>
      <c r="B5969" t="s">
        <v>593</v>
      </c>
      <c r="C5969" s="1" t="s">
        <v>257</v>
      </c>
      <c r="D5969" s="1" t="s">
        <v>2178</v>
      </c>
      <c r="E5969" s="2">
        <v>1</v>
      </c>
      <c r="F5969" s="3"/>
      <c r="G5969" s="2">
        <v>1</v>
      </c>
      <c r="H5969" s="3">
        <v>1</v>
      </c>
      <c r="I5969" s="69" t="str">
        <f>VLOOKUP(C5969,СПРАВОЧНИК!B:D,2,0)</f>
        <v>КОРЕЯ</v>
      </c>
      <c r="J5969" s="69" t="str">
        <f>VLOOKUP(C5969,СПРАВОЧНИК!B:D,3,0)</f>
        <v>ИНОМАРКИ</v>
      </c>
      <c r="K5969" s="69" t="str">
        <f>VLOOKUP(СВОД2023[[#This Row],[ФО]],СПРАВОЧНИК!H:P,2,0)</f>
        <v>Северо-Кавказский ФО</v>
      </c>
    </row>
    <row r="5970" spans="1:11" x14ac:dyDescent="0.2">
      <c r="A5970" t="s">
        <v>600</v>
      </c>
      <c r="B5970" t="s">
        <v>593</v>
      </c>
      <c r="C5970" s="1" t="s">
        <v>257</v>
      </c>
      <c r="D5970" s="1" t="s">
        <v>979</v>
      </c>
      <c r="E5970" s="2">
        <v>5</v>
      </c>
      <c r="F5970" s="3">
        <v>4</v>
      </c>
      <c r="G5970" s="2">
        <v>19</v>
      </c>
      <c r="H5970" s="3">
        <v>24</v>
      </c>
      <c r="I5970" s="69" t="str">
        <f>VLOOKUP(C5970,СПРАВОЧНИК!B:D,2,0)</f>
        <v>КОРЕЯ</v>
      </c>
      <c r="J5970" s="69" t="str">
        <f>VLOOKUP(C5970,СПРАВОЧНИК!B:D,3,0)</f>
        <v>ИНОМАРКИ</v>
      </c>
      <c r="K5970" s="69" t="str">
        <f>VLOOKUP(СВОД2023[[#This Row],[ФО]],СПРАВОЧНИК!H:P,2,0)</f>
        <v>Северо-Кавказский ФО</v>
      </c>
    </row>
    <row r="5971" spans="1:11" x14ac:dyDescent="0.2">
      <c r="A5971" t="s">
        <v>600</v>
      </c>
      <c r="B5971" t="s">
        <v>593</v>
      </c>
      <c r="C5971" s="1" t="s">
        <v>257</v>
      </c>
      <c r="D5971" s="1" t="s">
        <v>980</v>
      </c>
      <c r="E5971" s="2">
        <v>22</v>
      </c>
      <c r="F5971" s="3">
        <v>19</v>
      </c>
      <c r="G5971" s="2">
        <v>181</v>
      </c>
      <c r="H5971" s="3">
        <v>130</v>
      </c>
      <c r="I5971" s="69" t="str">
        <f>VLOOKUP(C5971,СПРАВОЧНИК!B:D,2,0)</f>
        <v>КОРЕЯ</v>
      </c>
      <c r="J5971" s="69" t="str">
        <f>VLOOKUP(C5971,СПРАВОЧНИК!B:D,3,0)</f>
        <v>ИНОМАРКИ</v>
      </c>
      <c r="K5971" s="69" t="str">
        <f>VLOOKUP(СВОД2023[[#This Row],[ФО]],СПРАВОЧНИК!H:P,2,0)</f>
        <v>Северо-Кавказский ФО</v>
      </c>
    </row>
    <row r="5972" spans="1:11" x14ac:dyDescent="0.2">
      <c r="A5972" t="s">
        <v>600</v>
      </c>
      <c r="B5972" t="s">
        <v>593</v>
      </c>
      <c r="C5972" s="1" t="s">
        <v>257</v>
      </c>
      <c r="D5972" s="1" t="s">
        <v>1520</v>
      </c>
      <c r="E5972" s="2">
        <v>30</v>
      </c>
      <c r="F5972" s="3">
        <v>30</v>
      </c>
      <c r="G5972" s="2">
        <v>210</v>
      </c>
      <c r="H5972" s="3">
        <v>149</v>
      </c>
      <c r="I5972" s="69" t="str">
        <f>VLOOKUP(C5972,СПРАВОЧНИК!B:D,2,0)</f>
        <v>КОРЕЯ</v>
      </c>
      <c r="J5972" s="69" t="str">
        <f>VLOOKUP(C5972,СПРАВОЧНИК!B:D,3,0)</f>
        <v>ИНОМАРКИ</v>
      </c>
      <c r="K5972" s="69" t="str">
        <f>VLOOKUP(СВОД2023[[#This Row],[ФО]],СПРАВОЧНИК!H:P,2,0)</f>
        <v>Северо-Кавказский ФО</v>
      </c>
    </row>
    <row r="5973" spans="1:11" x14ac:dyDescent="0.2">
      <c r="A5973" t="s">
        <v>600</v>
      </c>
      <c r="B5973" t="s">
        <v>593</v>
      </c>
      <c r="C5973" s="1" t="s">
        <v>257</v>
      </c>
      <c r="D5973" s="1" t="s">
        <v>981</v>
      </c>
      <c r="E5973" s="2">
        <v>98</v>
      </c>
      <c r="F5973" s="3">
        <v>74</v>
      </c>
      <c r="G5973" s="2">
        <v>526</v>
      </c>
      <c r="H5973" s="3">
        <v>429</v>
      </c>
      <c r="I5973" s="69" t="str">
        <f>VLOOKUP(C5973,СПРАВОЧНИК!B:D,2,0)</f>
        <v>КОРЕЯ</v>
      </c>
      <c r="J5973" s="69" t="str">
        <f>VLOOKUP(C5973,СПРАВОЧНИК!B:D,3,0)</f>
        <v>ИНОМАРКИ</v>
      </c>
      <c r="K5973" s="69" t="str">
        <f>VLOOKUP(СВОД2023[[#This Row],[ФО]],СПРАВОЧНИК!H:P,2,0)</f>
        <v>Северо-Кавказский ФО</v>
      </c>
    </row>
    <row r="5974" spans="1:11" x14ac:dyDescent="0.2">
      <c r="A5974" t="s">
        <v>600</v>
      </c>
      <c r="B5974" t="s">
        <v>593</v>
      </c>
      <c r="C5974" s="1" t="s">
        <v>257</v>
      </c>
      <c r="D5974" s="1" t="s">
        <v>1521</v>
      </c>
      <c r="E5974" s="2">
        <v>4</v>
      </c>
      <c r="F5974" s="3"/>
      <c r="G5974" s="2">
        <v>15</v>
      </c>
      <c r="H5974" s="3">
        <v>17</v>
      </c>
      <c r="I5974" s="69" t="str">
        <f>VLOOKUP(C5974,СПРАВОЧНИК!B:D,2,0)</f>
        <v>КОРЕЯ</v>
      </c>
      <c r="J5974" s="69" t="str">
        <f>VLOOKUP(C5974,СПРАВОЧНИК!B:D,3,0)</f>
        <v>ИНОМАРКИ</v>
      </c>
      <c r="K5974" s="69" t="str">
        <f>VLOOKUP(СВОД2023[[#This Row],[ФО]],СПРАВОЧНИК!H:P,2,0)</f>
        <v>Северо-Кавказский ФО</v>
      </c>
    </row>
    <row r="5975" spans="1:11" x14ac:dyDescent="0.2">
      <c r="A5975" t="s">
        <v>600</v>
      </c>
      <c r="B5975" t="s">
        <v>593</v>
      </c>
      <c r="C5975" s="1" t="s">
        <v>257</v>
      </c>
      <c r="D5975" s="1" t="s">
        <v>1522</v>
      </c>
      <c r="E5975" s="2">
        <v>2</v>
      </c>
      <c r="F5975" s="3"/>
      <c r="G5975" s="2">
        <v>9</v>
      </c>
      <c r="H5975" s="3">
        <v>5</v>
      </c>
      <c r="I5975" s="69" t="str">
        <f>VLOOKUP(C5975,СПРАВОЧНИК!B:D,2,0)</f>
        <v>КОРЕЯ</v>
      </c>
      <c r="J5975" s="69" t="str">
        <f>VLOOKUP(C5975,СПРАВОЧНИК!B:D,3,0)</f>
        <v>ИНОМАРКИ</v>
      </c>
      <c r="K5975" s="69" t="str">
        <f>VLOOKUP(СВОД2023[[#This Row],[ФО]],СПРАВОЧНИК!H:P,2,0)</f>
        <v>Северо-Кавказский ФО</v>
      </c>
    </row>
    <row r="5976" spans="1:11" x14ac:dyDescent="0.2">
      <c r="A5976" t="s">
        <v>600</v>
      </c>
      <c r="B5976" t="s">
        <v>593</v>
      </c>
      <c r="C5976" s="1" t="s">
        <v>257</v>
      </c>
      <c r="D5976" s="1" t="s">
        <v>2179</v>
      </c>
      <c r="E5976" s="2"/>
      <c r="F5976" s="3"/>
      <c r="G5976" s="2">
        <v>1</v>
      </c>
      <c r="H5976" s="3">
        <v>1</v>
      </c>
      <c r="I5976" s="69" t="str">
        <f>VLOOKUP(C5976,СПРАВОЧНИК!B:D,2,0)</f>
        <v>КОРЕЯ</v>
      </c>
      <c r="J5976" s="69" t="str">
        <f>VLOOKUP(C5976,СПРАВОЧНИК!B:D,3,0)</f>
        <v>ИНОМАРКИ</v>
      </c>
      <c r="K5976" s="69" t="str">
        <f>VLOOKUP(СВОД2023[[#This Row],[ФО]],СПРАВОЧНИК!H:P,2,0)</f>
        <v>Северо-Кавказский ФО</v>
      </c>
    </row>
    <row r="5977" spans="1:11" x14ac:dyDescent="0.2">
      <c r="A5977" t="s">
        <v>600</v>
      </c>
      <c r="B5977" t="s">
        <v>593</v>
      </c>
      <c r="C5977" s="1" t="s">
        <v>257</v>
      </c>
      <c r="D5977" s="1" t="s">
        <v>2180</v>
      </c>
      <c r="E5977" s="2"/>
      <c r="F5977" s="3"/>
      <c r="G5977" s="2">
        <v>1</v>
      </c>
      <c r="H5977" s="3">
        <v>1</v>
      </c>
      <c r="I5977" s="69" t="str">
        <f>VLOOKUP(C5977,СПРАВОЧНИК!B:D,2,0)</f>
        <v>КОРЕЯ</v>
      </c>
      <c r="J5977" s="69" t="str">
        <f>VLOOKUP(C5977,СПРАВОЧНИК!B:D,3,0)</f>
        <v>ИНОМАРКИ</v>
      </c>
      <c r="K5977" s="69" t="str">
        <f>VLOOKUP(СВОД2023[[#This Row],[ФО]],СПРАВОЧНИК!H:P,2,0)</f>
        <v>Северо-Кавказский ФО</v>
      </c>
    </row>
    <row r="5978" spans="1:11" x14ac:dyDescent="0.2">
      <c r="A5978" t="s">
        <v>600</v>
      </c>
      <c r="B5978" t="s">
        <v>593</v>
      </c>
      <c r="C5978" s="1" t="s">
        <v>257</v>
      </c>
      <c r="D5978" s="1" t="s">
        <v>982</v>
      </c>
      <c r="E5978" s="2">
        <v>20</v>
      </c>
      <c r="F5978" s="3">
        <v>1</v>
      </c>
      <c r="G5978" s="2">
        <v>106</v>
      </c>
      <c r="H5978" s="3">
        <v>8</v>
      </c>
      <c r="I5978" s="69" t="str">
        <f>VLOOKUP(C5978,СПРАВОЧНИК!B:D,2,0)</f>
        <v>КОРЕЯ</v>
      </c>
      <c r="J5978" s="69" t="str">
        <f>VLOOKUP(C5978,СПРАВОЧНИК!B:D,3,0)</f>
        <v>ИНОМАРКИ</v>
      </c>
      <c r="K5978" s="69" t="str">
        <f>VLOOKUP(СВОД2023[[#This Row],[ФО]],СПРАВОЧНИК!H:P,2,0)</f>
        <v>Северо-Кавказский ФО</v>
      </c>
    </row>
    <row r="5979" spans="1:11" x14ac:dyDescent="0.2">
      <c r="A5979" t="s">
        <v>600</v>
      </c>
      <c r="B5979" t="s">
        <v>593</v>
      </c>
      <c r="C5979" s="1" t="s">
        <v>257</v>
      </c>
      <c r="D5979" s="1" t="s">
        <v>1523</v>
      </c>
      <c r="E5979" s="2"/>
      <c r="F5979" s="3"/>
      <c r="G5979" s="2">
        <v>7</v>
      </c>
      <c r="H5979" s="3">
        <v>2</v>
      </c>
      <c r="I5979" s="69" t="str">
        <f>VLOOKUP(C5979,СПРАВОЧНИК!B:D,2,0)</f>
        <v>КОРЕЯ</v>
      </c>
      <c r="J5979" s="69" t="str">
        <f>VLOOKUP(C5979,СПРАВОЧНИК!B:D,3,0)</f>
        <v>ИНОМАРКИ</v>
      </c>
      <c r="K5979" s="69" t="str">
        <f>VLOOKUP(СВОД2023[[#This Row],[ФО]],СПРАВОЧНИК!H:P,2,0)</f>
        <v>Северо-Кавказский ФО</v>
      </c>
    </row>
    <row r="5980" spans="1:11" x14ac:dyDescent="0.2">
      <c r="A5980" t="s">
        <v>600</v>
      </c>
      <c r="B5980" t="s">
        <v>593</v>
      </c>
      <c r="C5980" s="1" t="s">
        <v>257</v>
      </c>
      <c r="D5980" s="1" t="s">
        <v>2182</v>
      </c>
      <c r="E5980" s="2"/>
      <c r="F5980" s="3">
        <v>2</v>
      </c>
      <c r="G5980" s="2"/>
      <c r="H5980" s="3">
        <v>3</v>
      </c>
      <c r="I5980" s="69" t="str">
        <f>VLOOKUP(C5980,СПРАВОЧНИК!B:D,2,0)</f>
        <v>КОРЕЯ</v>
      </c>
      <c r="J5980" s="69" t="str">
        <f>VLOOKUP(C5980,СПРАВОЧНИК!B:D,3,0)</f>
        <v>ИНОМАРКИ</v>
      </c>
      <c r="K5980" s="69" t="str">
        <f>VLOOKUP(СВОД2023[[#This Row],[ФО]],СПРАВОЧНИК!H:P,2,0)</f>
        <v>Северо-Кавказский ФО</v>
      </c>
    </row>
    <row r="5981" spans="1:11" x14ac:dyDescent="0.2">
      <c r="A5981" t="s">
        <v>600</v>
      </c>
      <c r="B5981" t="s">
        <v>593</v>
      </c>
      <c r="C5981" s="1" t="s">
        <v>257</v>
      </c>
      <c r="D5981" s="1" t="s">
        <v>983</v>
      </c>
      <c r="E5981" s="2">
        <v>1246</v>
      </c>
      <c r="F5981" s="3">
        <v>1123</v>
      </c>
      <c r="G5981" s="2">
        <v>7542</v>
      </c>
      <c r="H5981" s="3">
        <v>6054</v>
      </c>
      <c r="I5981" s="69" t="str">
        <f>VLOOKUP(C5981,СПРАВОЧНИК!B:D,2,0)</f>
        <v>КОРЕЯ</v>
      </c>
      <c r="J5981" s="69" t="str">
        <f>VLOOKUP(C5981,СПРАВОЧНИК!B:D,3,0)</f>
        <v>ИНОМАРКИ</v>
      </c>
      <c r="K5981" s="69" t="str">
        <f>VLOOKUP(СВОД2023[[#This Row],[ФО]],СПРАВОЧНИК!H:P,2,0)</f>
        <v>Северо-Кавказский ФО</v>
      </c>
    </row>
    <row r="5982" spans="1:11" x14ac:dyDescent="0.2">
      <c r="A5982" t="s">
        <v>600</v>
      </c>
      <c r="B5982" t="s">
        <v>593</v>
      </c>
      <c r="C5982" s="1" t="s">
        <v>257</v>
      </c>
      <c r="D5982" s="1" t="s">
        <v>2513</v>
      </c>
      <c r="E5982" s="2"/>
      <c r="F5982" s="3"/>
      <c r="G5982" s="2"/>
      <c r="H5982" s="3">
        <v>1</v>
      </c>
      <c r="I5982" s="69" t="str">
        <f>VLOOKUP(C5982,СПРАВОЧНИК!B:D,2,0)</f>
        <v>КОРЕЯ</v>
      </c>
      <c r="J5982" s="69" t="str">
        <f>VLOOKUP(C5982,СПРАВОЧНИК!B:D,3,0)</f>
        <v>ИНОМАРКИ</v>
      </c>
      <c r="K5982" s="69" t="str">
        <f>VLOOKUP(СВОД2023[[#This Row],[ФО]],СПРАВОЧНИК!H:P,2,0)</f>
        <v>Северо-Кавказский ФО</v>
      </c>
    </row>
    <row r="5983" spans="1:11" x14ac:dyDescent="0.2">
      <c r="A5983" t="s">
        <v>600</v>
      </c>
      <c r="B5983" t="s">
        <v>593</v>
      </c>
      <c r="C5983" s="1" t="s">
        <v>257</v>
      </c>
      <c r="D5983" s="1" t="s">
        <v>1524</v>
      </c>
      <c r="E5983" s="2">
        <v>1</v>
      </c>
      <c r="F5983" s="3">
        <v>1</v>
      </c>
      <c r="G5983" s="2">
        <v>12</v>
      </c>
      <c r="H5983" s="3">
        <v>10</v>
      </c>
      <c r="I5983" s="69" t="str">
        <f>VLOOKUP(C5983,СПРАВОЧНИК!B:D,2,0)</f>
        <v>КОРЕЯ</v>
      </c>
      <c r="J5983" s="69" t="str">
        <f>VLOOKUP(C5983,СПРАВОЧНИК!B:D,3,0)</f>
        <v>ИНОМАРКИ</v>
      </c>
      <c r="K5983" s="69" t="str">
        <f>VLOOKUP(СВОД2023[[#This Row],[ФО]],СПРАВОЧНИК!H:P,2,0)</f>
        <v>Северо-Кавказский ФО</v>
      </c>
    </row>
    <row r="5984" spans="1:11" x14ac:dyDescent="0.2">
      <c r="A5984" t="s">
        <v>600</v>
      </c>
      <c r="B5984" t="s">
        <v>593</v>
      </c>
      <c r="C5984" s="1" t="s">
        <v>257</v>
      </c>
      <c r="D5984" s="1" t="s">
        <v>1525</v>
      </c>
      <c r="E5984" s="2">
        <v>1</v>
      </c>
      <c r="F5984" s="3"/>
      <c r="G5984" s="2">
        <v>8</v>
      </c>
      <c r="H5984" s="3">
        <v>9</v>
      </c>
      <c r="I5984" s="69" t="str">
        <f>VLOOKUP(C5984,СПРАВОЧНИК!B:D,2,0)</f>
        <v>КОРЕЯ</v>
      </c>
      <c r="J5984" s="69" t="str">
        <f>VLOOKUP(C5984,СПРАВОЧНИК!B:D,3,0)</f>
        <v>ИНОМАРКИ</v>
      </c>
      <c r="K5984" s="69" t="str">
        <f>VLOOKUP(СВОД2023[[#This Row],[ФО]],СПРАВОЧНИК!H:P,2,0)</f>
        <v>Северо-Кавказский ФО</v>
      </c>
    </row>
    <row r="5985" spans="1:11" x14ac:dyDescent="0.2">
      <c r="A5985" t="s">
        <v>600</v>
      </c>
      <c r="B5985" t="s">
        <v>593</v>
      </c>
      <c r="C5985" s="1" t="s">
        <v>257</v>
      </c>
      <c r="D5985" s="1" t="s">
        <v>2183</v>
      </c>
      <c r="E5985" s="2">
        <v>4</v>
      </c>
      <c r="F5985" s="3">
        <v>3</v>
      </c>
      <c r="G5985" s="2">
        <v>15</v>
      </c>
      <c r="H5985" s="3">
        <v>17</v>
      </c>
      <c r="I5985" s="69" t="str">
        <f>VLOOKUP(C5985,СПРАВОЧНИК!B:D,2,0)</f>
        <v>КОРЕЯ</v>
      </c>
      <c r="J5985" s="69" t="str">
        <f>VLOOKUP(C5985,СПРАВОЧНИК!B:D,3,0)</f>
        <v>ИНОМАРКИ</v>
      </c>
      <c r="K5985" s="69" t="str">
        <f>VLOOKUP(СВОД2023[[#This Row],[ФО]],СПРАВОЧНИК!H:P,2,0)</f>
        <v>Северо-Кавказский ФО</v>
      </c>
    </row>
    <row r="5986" spans="1:11" x14ac:dyDescent="0.2">
      <c r="A5986" t="s">
        <v>600</v>
      </c>
      <c r="B5986" t="s">
        <v>593</v>
      </c>
      <c r="C5986" s="1" t="s">
        <v>257</v>
      </c>
      <c r="D5986" s="1" t="s">
        <v>984</v>
      </c>
      <c r="E5986" s="2">
        <v>88</v>
      </c>
      <c r="F5986" s="3">
        <v>44</v>
      </c>
      <c r="G5986" s="2">
        <v>509</v>
      </c>
      <c r="H5986" s="3">
        <v>245</v>
      </c>
      <c r="I5986" s="69" t="str">
        <f>VLOOKUP(C5986,СПРАВОЧНИК!B:D,2,0)</f>
        <v>КОРЕЯ</v>
      </c>
      <c r="J5986" s="69" t="str">
        <f>VLOOKUP(C5986,СПРАВОЧНИК!B:D,3,0)</f>
        <v>ИНОМАРКИ</v>
      </c>
      <c r="K5986" s="69" t="str">
        <f>VLOOKUP(СВОД2023[[#This Row],[ФО]],СПРАВОЧНИК!H:P,2,0)</f>
        <v>Северо-Кавказский ФО</v>
      </c>
    </row>
    <row r="5987" spans="1:11" x14ac:dyDescent="0.2">
      <c r="A5987" t="s">
        <v>600</v>
      </c>
      <c r="B5987" t="s">
        <v>593</v>
      </c>
      <c r="C5987" s="1" t="s">
        <v>257</v>
      </c>
      <c r="D5987" s="1" t="s">
        <v>1526</v>
      </c>
      <c r="E5987" s="2">
        <v>3</v>
      </c>
      <c r="F5987" s="3">
        <v>1</v>
      </c>
      <c r="G5987" s="2">
        <v>12</v>
      </c>
      <c r="H5987" s="3">
        <v>8</v>
      </c>
      <c r="I5987" s="69" t="str">
        <f>VLOOKUP(C5987,СПРАВОЧНИК!B:D,2,0)</f>
        <v>КОРЕЯ</v>
      </c>
      <c r="J5987" s="69" t="str">
        <f>VLOOKUP(C5987,СПРАВОЧНИК!B:D,3,0)</f>
        <v>ИНОМАРКИ</v>
      </c>
      <c r="K5987" s="69" t="str">
        <f>VLOOKUP(СВОД2023[[#This Row],[ФО]],СПРАВОЧНИК!H:P,2,0)</f>
        <v>Северо-Кавказский ФО</v>
      </c>
    </row>
    <row r="5988" spans="1:11" x14ac:dyDescent="0.2">
      <c r="A5988" t="s">
        <v>600</v>
      </c>
      <c r="B5988" t="s">
        <v>593</v>
      </c>
      <c r="C5988" s="1" t="s">
        <v>257</v>
      </c>
      <c r="D5988" s="1" t="s">
        <v>985</v>
      </c>
      <c r="E5988" s="2"/>
      <c r="F5988" s="3"/>
      <c r="G5988" s="2">
        <v>1</v>
      </c>
      <c r="H5988" s="3"/>
      <c r="I5988" s="69" t="str">
        <f>VLOOKUP(C5988,СПРАВОЧНИК!B:D,2,0)</f>
        <v>КОРЕЯ</v>
      </c>
      <c r="J5988" s="69" t="str">
        <f>VLOOKUP(C5988,СПРАВОЧНИК!B:D,3,0)</f>
        <v>ИНОМАРКИ</v>
      </c>
      <c r="K5988" s="69" t="str">
        <f>VLOOKUP(СВОД2023[[#This Row],[ФО]],СПРАВОЧНИК!H:P,2,0)</f>
        <v>Северо-Кавказский ФО</v>
      </c>
    </row>
    <row r="5989" spans="1:11" x14ac:dyDescent="0.2">
      <c r="A5989" t="s">
        <v>600</v>
      </c>
      <c r="B5989" t="s">
        <v>593</v>
      </c>
      <c r="C5989" s="1" t="s">
        <v>257</v>
      </c>
      <c r="D5989" s="1" t="s">
        <v>1527</v>
      </c>
      <c r="E5989" s="2"/>
      <c r="F5989" s="3"/>
      <c r="G5989" s="2">
        <v>2</v>
      </c>
      <c r="H5989" s="3">
        <v>1</v>
      </c>
      <c r="I5989" s="69" t="str">
        <f>VLOOKUP(C5989,СПРАВОЧНИК!B:D,2,0)</f>
        <v>КОРЕЯ</v>
      </c>
      <c r="J5989" s="69" t="str">
        <f>VLOOKUP(C5989,СПРАВОЧНИК!B:D,3,0)</f>
        <v>ИНОМАРКИ</v>
      </c>
      <c r="K5989" s="69" t="str">
        <f>VLOOKUP(СВОД2023[[#This Row],[ФО]],СПРАВОЧНИК!H:P,2,0)</f>
        <v>Северо-Кавказский ФО</v>
      </c>
    </row>
    <row r="5990" spans="1:11" x14ac:dyDescent="0.2">
      <c r="A5990" t="s">
        <v>600</v>
      </c>
      <c r="B5990" t="s">
        <v>593</v>
      </c>
      <c r="C5990" s="1" t="s">
        <v>257</v>
      </c>
      <c r="D5990" s="1" t="s">
        <v>2184</v>
      </c>
      <c r="E5990" s="2">
        <v>2</v>
      </c>
      <c r="F5990" s="3">
        <v>5</v>
      </c>
      <c r="G5990" s="2">
        <v>10</v>
      </c>
      <c r="H5990" s="3">
        <v>22</v>
      </c>
      <c r="I5990" s="69" t="str">
        <f>VLOOKUP(C5990,СПРАВОЧНИК!B:D,2,0)</f>
        <v>КОРЕЯ</v>
      </c>
      <c r="J5990" s="69" t="str">
        <f>VLOOKUP(C5990,СПРАВОЧНИК!B:D,3,0)</f>
        <v>ИНОМАРКИ</v>
      </c>
      <c r="K5990" s="69" t="str">
        <f>VLOOKUP(СВОД2023[[#This Row],[ФО]],СПРАВОЧНИК!H:P,2,0)</f>
        <v>Северо-Кавказский ФО</v>
      </c>
    </row>
    <row r="5991" spans="1:11" x14ac:dyDescent="0.2">
      <c r="A5991" t="s">
        <v>600</v>
      </c>
      <c r="B5991" t="s">
        <v>593</v>
      </c>
      <c r="C5991" s="1" t="s">
        <v>257</v>
      </c>
      <c r="D5991" s="1" t="s">
        <v>2185</v>
      </c>
      <c r="E5991" s="2"/>
      <c r="F5991" s="3">
        <v>1</v>
      </c>
      <c r="G5991" s="2">
        <v>5</v>
      </c>
      <c r="H5991" s="3">
        <v>3</v>
      </c>
      <c r="I5991" s="69" t="str">
        <f>VLOOKUP(C5991,СПРАВОЧНИК!B:D,2,0)</f>
        <v>КОРЕЯ</v>
      </c>
      <c r="J5991" s="69" t="str">
        <f>VLOOKUP(C5991,СПРАВОЧНИК!B:D,3,0)</f>
        <v>ИНОМАРКИ</v>
      </c>
      <c r="K5991" s="69" t="str">
        <f>VLOOKUP(СВОД2023[[#This Row],[ФО]],СПРАВОЧНИК!H:P,2,0)</f>
        <v>Северо-Кавказский ФО</v>
      </c>
    </row>
    <row r="5992" spans="1:11" x14ac:dyDescent="0.2">
      <c r="A5992" t="s">
        <v>600</v>
      </c>
      <c r="B5992" t="s">
        <v>593</v>
      </c>
      <c r="C5992" s="1" t="s">
        <v>266</v>
      </c>
      <c r="D5992" s="1" t="s">
        <v>1528</v>
      </c>
      <c r="E5992" s="2">
        <v>2</v>
      </c>
      <c r="F5992" s="3">
        <v>3</v>
      </c>
      <c r="G5992" s="2">
        <v>17</v>
      </c>
      <c r="H5992" s="3">
        <v>25</v>
      </c>
      <c r="I5992" s="69" t="str">
        <f>VLOOKUP(C5992,СПРАВОЧНИК!B:D,2,0)</f>
        <v>ЯПОНИЯ</v>
      </c>
      <c r="J5992" s="69" t="str">
        <f>VLOOKUP(C5992,СПРАВОЧНИК!B:D,3,0)</f>
        <v>ИНОМАРКИ</v>
      </c>
      <c r="K5992" s="69" t="str">
        <f>VLOOKUP(СВОД2023[[#This Row],[ФО]],СПРАВОЧНИК!H:P,2,0)</f>
        <v>Северо-Кавказский ФО</v>
      </c>
    </row>
    <row r="5993" spans="1:11" x14ac:dyDescent="0.2">
      <c r="A5993" t="s">
        <v>600</v>
      </c>
      <c r="B5993" t="s">
        <v>593</v>
      </c>
      <c r="C5993" s="1" t="s">
        <v>266</v>
      </c>
      <c r="D5993" s="1" t="s">
        <v>2186</v>
      </c>
      <c r="E5993" s="2"/>
      <c r="F5993" s="3"/>
      <c r="G5993" s="2"/>
      <c r="H5993" s="3">
        <v>1</v>
      </c>
      <c r="I5993" s="69" t="str">
        <f>VLOOKUP(C5993,СПРАВОЧНИК!B:D,2,0)</f>
        <v>ЯПОНИЯ</v>
      </c>
      <c r="J5993" s="69" t="str">
        <f>VLOOKUP(C5993,СПРАВОЧНИК!B:D,3,0)</f>
        <v>ИНОМАРКИ</v>
      </c>
      <c r="K5993" s="69" t="str">
        <f>VLOOKUP(СВОД2023[[#This Row],[ФО]],СПРАВОЧНИК!H:P,2,0)</f>
        <v>Северо-Кавказский ФО</v>
      </c>
    </row>
    <row r="5994" spans="1:11" x14ac:dyDescent="0.2">
      <c r="A5994" t="s">
        <v>600</v>
      </c>
      <c r="B5994" t="s">
        <v>593</v>
      </c>
      <c r="C5994" s="1" t="s">
        <v>266</v>
      </c>
      <c r="D5994" s="1" t="s">
        <v>1529</v>
      </c>
      <c r="E5994" s="2">
        <v>12</v>
      </c>
      <c r="F5994" s="3">
        <v>7</v>
      </c>
      <c r="G5994" s="2">
        <v>57</v>
      </c>
      <c r="H5994" s="3">
        <v>54</v>
      </c>
      <c r="I5994" s="69" t="str">
        <f>VLOOKUP(C5994,СПРАВОЧНИК!B:D,2,0)</f>
        <v>ЯПОНИЯ</v>
      </c>
      <c r="J5994" s="69" t="str">
        <f>VLOOKUP(C5994,СПРАВОЧНИК!B:D,3,0)</f>
        <v>ИНОМАРКИ</v>
      </c>
      <c r="K5994" s="69" t="str">
        <f>VLOOKUP(СВОД2023[[#This Row],[ФО]],СПРАВОЧНИК!H:P,2,0)</f>
        <v>Северо-Кавказский ФО</v>
      </c>
    </row>
    <row r="5995" spans="1:11" x14ac:dyDescent="0.2">
      <c r="A5995" t="s">
        <v>600</v>
      </c>
      <c r="B5995" t="s">
        <v>593</v>
      </c>
      <c r="C5995" s="1" t="s">
        <v>266</v>
      </c>
      <c r="D5995" s="1" t="s">
        <v>1530</v>
      </c>
      <c r="E5995" s="2"/>
      <c r="F5995" s="3"/>
      <c r="G5995" s="2">
        <v>7</v>
      </c>
      <c r="H5995" s="3">
        <v>2</v>
      </c>
      <c r="I5995" s="69" t="str">
        <f>VLOOKUP(C5995,СПРАВОЧНИК!B:D,2,0)</f>
        <v>ЯПОНИЯ</v>
      </c>
      <c r="J5995" s="69" t="str">
        <f>VLOOKUP(C5995,СПРАВОЧНИК!B:D,3,0)</f>
        <v>ИНОМАРКИ</v>
      </c>
      <c r="K5995" s="69" t="str">
        <f>VLOOKUP(СВОД2023[[#This Row],[ФО]],СПРАВОЧНИК!H:P,2,0)</f>
        <v>Северо-Кавказский ФО</v>
      </c>
    </row>
    <row r="5996" spans="1:11" x14ac:dyDescent="0.2">
      <c r="A5996" t="s">
        <v>600</v>
      </c>
      <c r="B5996" t="s">
        <v>593</v>
      </c>
      <c r="C5996" s="1" t="s">
        <v>266</v>
      </c>
      <c r="D5996" s="1" t="s">
        <v>2187</v>
      </c>
      <c r="E5996" s="2"/>
      <c r="F5996" s="3">
        <v>1</v>
      </c>
      <c r="G5996" s="2">
        <v>2</v>
      </c>
      <c r="H5996" s="3">
        <v>2</v>
      </c>
      <c r="I5996" s="69" t="str">
        <f>VLOOKUP(C5996,СПРАВОЧНИК!B:D,2,0)</f>
        <v>ЯПОНИЯ</v>
      </c>
      <c r="J5996" s="69" t="str">
        <f>VLOOKUP(C5996,СПРАВОЧНИК!B:D,3,0)</f>
        <v>ИНОМАРКИ</v>
      </c>
      <c r="K5996" s="69" t="str">
        <f>VLOOKUP(СВОД2023[[#This Row],[ФО]],СПРАВОЧНИК!H:P,2,0)</f>
        <v>Северо-Кавказский ФО</v>
      </c>
    </row>
    <row r="5997" spans="1:11" x14ac:dyDescent="0.2">
      <c r="A5997" t="s">
        <v>600</v>
      </c>
      <c r="B5997" t="s">
        <v>593</v>
      </c>
      <c r="C5997" s="1" t="s">
        <v>266</v>
      </c>
      <c r="D5997" s="1" t="s">
        <v>1531</v>
      </c>
      <c r="E5997" s="2">
        <v>3</v>
      </c>
      <c r="F5997" s="3"/>
      <c r="G5997" s="2">
        <v>6</v>
      </c>
      <c r="H5997" s="3">
        <v>4</v>
      </c>
      <c r="I5997" s="69" t="str">
        <f>VLOOKUP(C5997,СПРАВОЧНИК!B:D,2,0)</f>
        <v>ЯПОНИЯ</v>
      </c>
      <c r="J5997" s="69" t="str">
        <f>VLOOKUP(C5997,СПРАВОЧНИК!B:D,3,0)</f>
        <v>ИНОМАРКИ</v>
      </c>
      <c r="K5997" s="69" t="str">
        <f>VLOOKUP(СВОД2023[[#This Row],[ФО]],СПРАВОЧНИК!H:P,2,0)</f>
        <v>Северо-Кавказский ФО</v>
      </c>
    </row>
    <row r="5998" spans="1:11" x14ac:dyDescent="0.2">
      <c r="A5998" t="s">
        <v>600</v>
      </c>
      <c r="B5998" t="s">
        <v>593</v>
      </c>
      <c r="C5998" s="1" t="s">
        <v>266</v>
      </c>
      <c r="D5998" s="1" t="s">
        <v>1532</v>
      </c>
      <c r="E5998" s="2">
        <v>11</v>
      </c>
      <c r="F5998" s="3">
        <v>12</v>
      </c>
      <c r="G5998" s="2">
        <v>87</v>
      </c>
      <c r="H5998" s="3">
        <v>64</v>
      </c>
      <c r="I5998" s="69" t="str">
        <f>VLOOKUP(C5998,СПРАВОЧНИК!B:D,2,0)</f>
        <v>ЯПОНИЯ</v>
      </c>
      <c r="J5998" s="69" t="str">
        <f>VLOOKUP(C5998,СПРАВОЧНИК!B:D,3,0)</f>
        <v>ИНОМАРКИ</v>
      </c>
      <c r="K5998" s="69" t="str">
        <f>VLOOKUP(СВОД2023[[#This Row],[ФО]],СПРАВОЧНИК!H:P,2,0)</f>
        <v>Северо-Кавказский ФО</v>
      </c>
    </row>
    <row r="5999" spans="1:11" x14ac:dyDescent="0.2">
      <c r="A5999" t="s">
        <v>600</v>
      </c>
      <c r="B5999" t="s">
        <v>593</v>
      </c>
      <c r="C5999" s="1" t="s">
        <v>266</v>
      </c>
      <c r="D5999" s="1" t="s">
        <v>1533</v>
      </c>
      <c r="E5999" s="2">
        <v>1</v>
      </c>
      <c r="F5999" s="3"/>
      <c r="G5999" s="2">
        <v>3</v>
      </c>
      <c r="H5999" s="3">
        <v>1</v>
      </c>
      <c r="I5999" s="69" t="str">
        <f>VLOOKUP(C5999,СПРАВОЧНИК!B:D,2,0)</f>
        <v>ЯПОНИЯ</v>
      </c>
      <c r="J5999" s="69" t="str">
        <f>VLOOKUP(C5999,СПРАВОЧНИК!B:D,3,0)</f>
        <v>ИНОМАРКИ</v>
      </c>
      <c r="K5999" s="69" t="str">
        <f>VLOOKUP(СВОД2023[[#This Row],[ФО]],СПРАВОЧНИК!H:P,2,0)</f>
        <v>Северо-Кавказский ФО</v>
      </c>
    </row>
    <row r="6000" spans="1:11" x14ac:dyDescent="0.2">
      <c r="A6000" t="s">
        <v>600</v>
      </c>
      <c r="B6000" t="s">
        <v>593</v>
      </c>
      <c r="C6000" s="1" t="s">
        <v>266</v>
      </c>
      <c r="D6000" s="1" t="s">
        <v>2189</v>
      </c>
      <c r="E6000" s="2"/>
      <c r="F6000" s="3"/>
      <c r="G6000" s="2"/>
      <c r="H6000" s="3">
        <v>1</v>
      </c>
      <c r="I6000" s="69" t="str">
        <f>VLOOKUP(C6000,СПРАВОЧНИК!B:D,2,0)</f>
        <v>ЯПОНИЯ</v>
      </c>
      <c r="J6000" s="69" t="str">
        <f>VLOOKUP(C6000,СПРАВОЧНИК!B:D,3,0)</f>
        <v>ИНОМАРКИ</v>
      </c>
      <c r="K6000" s="69" t="str">
        <f>VLOOKUP(СВОД2023[[#This Row],[ФО]],СПРАВОЧНИК!H:P,2,0)</f>
        <v>Северо-Кавказский ФО</v>
      </c>
    </row>
    <row r="6001" spans="1:11" x14ac:dyDescent="0.2">
      <c r="A6001" t="s">
        <v>600</v>
      </c>
      <c r="B6001" t="s">
        <v>593</v>
      </c>
      <c r="C6001" s="1" t="s">
        <v>266</v>
      </c>
      <c r="D6001" s="1" t="s">
        <v>267</v>
      </c>
      <c r="E6001" s="2">
        <v>1</v>
      </c>
      <c r="F6001" s="3">
        <v>1</v>
      </c>
      <c r="G6001" s="2">
        <v>17</v>
      </c>
      <c r="H6001" s="3">
        <v>11</v>
      </c>
      <c r="I6001" s="69" t="str">
        <f>VLOOKUP(C6001,СПРАВОЧНИК!B:D,2,0)</f>
        <v>ЯПОНИЯ</v>
      </c>
      <c r="J6001" s="69" t="str">
        <f>VLOOKUP(C6001,СПРАВОЧНИК!B:D,3,0)</f>
        <v>ИНОМАРКИ</v>
      </c>
      <c r="K6001" s="69" t="str">
        <f>VLOOKUP(СВОД2023[[#This Row],[ФО]],СПРАВОЧНИК!H:P,2,0)</f>
        <v>Северо-Кавказский ФО</v>
      </c>
    </row>
    <row r="6002" spans="1:11" x14ac:dyDescent="0.2">
      <c r="A6002" t="s">
        <v>600</v>
      </c>
      <c r="B6002" t="s">
        <v>593</v>
      </c>
      <c r="C6002" s="1" t="s">
        <v>266</v>
      </c>
      <c r="D6002" s="1" t="s">
        <v>622</v>
      </c>
      <c r="E6002" s="2">
        <v>1</v>
      </c>
      <c r="F6002" s="3"/>
      <c r="G6002" s="2">
        <v>3</v>
      </c>
      <c r="H6002" s="3"/>
      <c r="I6002" s="69" t="str">
        <f>VLOOKUP(C6002,СПРАВОЧНИК!B:D,2,0)</f>
        <v>ЯПОНИЯ</v>
      </c>
      <c r="J6002" s="69" t="str">
        <f>VLOOKUP(C6002,СПРАВОЧНИК!B:D,3,0)</f>
        <v>ИНОМАРКИ</v>
      </c>
      <c r="K6002" s="69" t="str">
        <f>VLOOKUP(СВОД2023[[#This Row],[ФО]],СПРАВОЧНИК!H:P,2,0)</f>
        <v>Северо-Кавказский ФО</v>
      </c>
    </row>
    <row r="6003" spans="1:11" x14ac:dyDescent="0.2">
      <c r="A6003" t="s">
        <v>600</v>
      </c>
      <c r="B6003" t="s">
        <v>593</v>
      </c>
      <c r="C6003" s="1" t="s">
        <v>266</v>
      </c>
      <c r="D6003" s="1" t="s">
        <v>1534</v>
      </c>
      <c r="E6003" s="2"/>
      <c r="F6003" s="3">
        <v>2</v>
      </c>
      <c r="G6003" s="2">
        <v>4</v>
      </c>
      <c r="H6003" s="3">
        <v>7</v>
      </c>
      <c r="I6003" s="69" t="str">
        <f>VLOOKUP(C6003,СПРАВОЧНИК!B:D,2,0)</f>
        <v>ЯПОНИЯ</v>
      </c>
      <c r="J6003" s="69" t="str">
        <f>VLOOKUP(C6003,СПРАВОЧНИК!B:D,3,0)</f>
        <v>ИНОМАРКИ</v>
      </c>
      <c r="K6003" s="69" t="str">
        <f>VLOOKUP(СВОД2023[[#This Row],[ФО]],СПРАВОЧНИК!H:P,2,0)</f>
        <v>Северо-Кавказский ФО</v>
      </c>
    </row>
    <row r="6004" spans="1:11" x14ac:dyDescent="0.2">
      <c r="A6004" t="s">
        <v>600</v>
      </c>
      <c r="B6004" t="s">
        <v>593</v>
      </c>
      <c r="C6004" s="1" t="s">
        <v>266</v>
      </c>
      <c r="D6004" s="1" t="s">
        <v>1535</v>
      </c>
      <c r="E6004" s="2"/>
      <c r="F6004" s="3"/>
      <c r="G6004" s="2">
        <v>5</v>
      </c>
      <c r="H6004" s="3"/>
      <c r="I6004" s="69" t="str">
        <f>VLOOKUP(C6004,СПРАВОЧНИК!B:D,2,0)</f>
        <v>ЯПОНИЯ</v>
      </c>
      <c r="J6004" s="69" t="str">
        <f>VLOOKUP(C6004,СПРАВОЧНИК!B:D,3,0)</f>
        <v>ИНОМАРКИ</v>
      </c>
      <c r="K6004" s="69" t="str">
        <f>VLOOKUP(СВОД2023[[#This Row],[ФО]],СПРАВОЧНИК!H:P,2,0)</f>
        <v>Северо-Кавказский ФО</v>
      </c>
    </row>
    <row r="6005" spans="1:11" x14ac:dyDescent="0.2">
      <c r="A6005" t="s">
        <v>600</v>
      </c>
      <c r="B6005" t="s">
        <v>593</v>
      </c>
      <c r="C6005" s="1" t="s">
        <v>266</v>
      </c>
      <c r="D6005" s="1" t="s">
        <v>1536</v>
      </c>
      <c r="E6005" s="2"/>
      <c r="F6005" s="3"/>
      <c r="G6005" s="2">
        <v>5</v>
      </c>
      <c r="H6005" s="3">
        <v>2</v>
      </c>
      <c r="I6005" s="69" t="str">
        <f>VLOOKUP(C6005,СПРАВОЧНИК!B:D,2,0)</f>
        <v>ЯПОНИЯ</v>
      </c>
      <c r="J6005" s="69" t="str">
        <f>VLOOKUP(C6005,СПРАВОЧНИК!B:D,3,0)</f>
        <v>ИНОМАРКИ</v>
      </c>
      <c r="K6005" s="69" t="str">
        <f>VLOOKUP(СВОД2023[[#This Row],[ФО]],СПРАВОЧНИК!H:P,2,0)</f>
        <v>Северо-Кавказский ФО</v>
      </c>
    </row>
    <row r="6006" spans="1:11" x14ac:dyDescent="0.2">
      <c r="A6006" t="s">
        <v>600</v>
      </c>
      <c r="B6006" t="s">
        <v>593</v>
      </c>
      <c r="C6006" s="1" t="s">
        <v>266</v>
      </c>
      <c r="D6006" s="1" t="s">
        <v>268</v>
      </c>
      <c r="E6006" s="2">
        <v>9</v>
      </c>
      <c r="F6006" s="3">
        <v>4</v>
      </c>
      <c r="G6006" s="2">
        <v>50</v>
      </c>
      <c r="H6006" s="3">
        <v>28</v>
      </c>
      <c r="I6006" s="69" t="str">
        <f>VLOOKUP(C6006,СПРАВОЧНИК!B:D,2,0)</f>
        <v>ЯПОНИЯ</v>
      </c>
      <c r="J6006" s="69" t="str">
        <f>VLOOKUP(C6006,СПРАВОЧНИК!B:D,3,0)</f>
        <v>ИНОМАРКИ</v>
      </c>
      <c r="K6006" s="69" t="str">
        <f>VLOOKUP(СВОД2023[[#This Row],[ФО]],СПРАВОЧНИК!H:P,2,0)</f>
        <v>Северо-Кавказский ФО</v>
      </c>
    </row>
    <row r="6007" spans="1:11" x14ac:dyDescent="0.2">
      <c r="A6007" t="s">
        <v>600</v>
      </c>
      <c r="B6007" t="s">
        <v>593</v>
      </c>
      <c r="C6007" s="1" t="s">
        <v>266</v>
      </c>
      <c r="D6007" s="1" t="s">
        <v>270</v>
      </c>
      <c r="E6007" s="2">
        <v>1</v>
      </c>
      <c r="F6007" s="3"/>
      <c r="G6007" s="2">
        <v>10</v>
      </c>
      <c r="H6007" s="3">
        <v>4</v>
      </c>
      <c r="I6007" s="69" t="str">
        <f>VLOOKUP(C6007,СПРАВОЧНИК!B:D,2,0)</f>
        <v>ЯПОНИЯ</v>
      </c>
      <c r="J6007" s="69" t="str">
        <f>VLOOKUP(C6007,СПРАВОЧНИК!B:D,3,0)</f>
        <v>ИНОМАРКИ</v>
      </c>
      <c r="K6007" s="69" t="str">
        <f>VLOOKUP(СВОД2023[[#This Row],[ФО]],СПРАВОЧНИК!H:P,2,0)</f>
        <v>Северо-Кавказский ФО</v>
      </c>
    </row>
    <row r="6008" spans="1:11" x14ac:dyDescent="0.2">
      <c r="A6008" t="s">
        <v>600</v>
      </c>
      <c r="B6008" t="s">
        <v>593</v>
      </c>
      <c r="C6008" s="1" t="s">
        <v>266</v>
      </c>
      <c r="D6008" s="1" t="s">
        <v>1537</v>
      </c>
      <c r="E6008" s="2">
        <v>32</v>
      </c>
      <c r="F6008" s="3">
        <v>41</v>
      </c>
      <c r="G6008" s="2">
        <v>256</v>
      </c>
      <c r="H6008" s="3">
        <v>225</v>
      </c>
      <c r="I6008" s="69" t="str">
        <f>VLOOKUP(C6008,СПРАВОЧНИК!B:D,2,0)</f>
        <v>ЯПОНИЯ</v>
      </c>
      <c r="J6008" s="69" t="str">
        <f>VLOOKUP(C6008,СПРАВОЧНИК!B:D,3,0)</f>
        <v>ИНОМАРКИ</v>
      </c>
      <c r="K6008" s="69" t="str">
        <f>VLOOKUP(СВОД2023[[#This Row],[ФО]],СПРАВОЧНИК!H:P,2,0)</f>
        <v>Северо-Кавказский ФО</v>
      </c>
    </row>
    <row r="6009" spans="1:11" x14ac:dyDescent="0.2">
      <c r="A6009" t="s">
        <v>600</v>
      </c>
      <c r="B6009" t="s">
        <v>593</v>
      </c>
      <c r="C6009" s="1" t="s">
        <v>266</v>
      </c>
      <c r="D6009" s="1" t="s">
        <v>271</v>
      </c>
      <c r="E6009" s="2">
        <v>10</v>
      </c>
      <c r="F6009" s="3">
        <v>13</v>
      </c>
      <c r="G6009" s="2">
        <v>96</v>
      </c>
      <c r="H6009" s="3">
        <v>86</v>
      </c>
      <c r="I6009" s="69" t="str">
        <f>VLOOKUP(C6009,СПРАВОЧНИК!B:D,2,0)</f>
        <v>ЯПОНИЯ</v>
      </c>
      <c r="J6009" s="69" t="str">
        <f>VLOOKUP(C6009,СПРАВОЧНИК!B:D,3,0)</f>
        <v>ИНОМАРКИ</v>
      </c>
      <c r="K6009" s="69" t="str">
        <f>VLOOKUP(СВОД2023[[#This Row],[ФО]],СПРАВОЧНИК!H:P,2,0)</f>
        <v>Северо-Кавказский ФО</v>
      </c>
    </row>
    <row r="6010" spans="1:11" x14ac:dyDescent="0.2">
      <c r="A6010" t="s">
        <v>600</v>
      </c>
      <c r="B6010" t="s">
        <v>593</v>
      </c>
      <c r="C6010" s="1" t="s">
        <v>272</v>
      </c>
      <c r="D6010" s="1" t="s">
        <v>1538</v>
      </c>
      <c r="E6010" s="2">
        <v>7</v>
      </c>
      <c r="F6010" s="3">
        <v>6</v>
      </c>
      <c r="G6010" s="2">
        <v>26</v>
      </c>
      <c r="H6010" s="3">
        <v>25</v>
      </c>
      <c r="I6010" s="69" t="str">
        <f>VLOOKUP(C6010,СПРАВОЧНИК!B:D,2,0)</f>
        <v>ИРАН</v>
      </c>
      <c r="J6010" s="69" t="str">
        <f>VLOOKUP(C6010,СПРАВОЧНИК!B:D,3,0)</f>
        <v>ИНОМАРКИ</v>
      </c>
      <c r="K6010" s="69" t="str">
        <f>VLOOKUP(СВОД2023[[#This Row],[ФО]],СПРАВОЧНИК!H:P,2,0)</f>
        <v>Северо-Кавказский ФО</v>
      </c>
    </row>
    <row r="6011" spans="1:11" x14ac:dyDescent="0.2">
      <c r="A6011" t="s">
        <v>600</v>
      </c>
      <c r="B6011" t="s">
        <v>593</v>
      </c>
      <c r="C6011" s="1" t="s">
        <v>274</v>
      </c>
      <c r="D6011" s="1" t="s">
        <v>1539</v>
      </c>
      <c r="E6011" s="2"/>
      <c r="F6011" s="3"/>
      <c r="G6011" s="2">
        <v>2</v>
      </c>
      <c r="H6011" s="3"/>
      <c r="I6011" s="69" t="str">
        <f>VLOOKUP(C6011,СПРАВОЧНИК!B:D,2,0)</f>
        <v>ЯПОНИЯ</v>
      </c>
      <c r="J6011" s="69" t="str">
        <f>VLOOKUP(C6011,СПРАВОЧНИК!B:D,3,0)</f>
        <v>ИНОМАРКИ</v>
      </c>
      <c r="K6011" s="69" t="str">
        <f>VLOOKUP(СВОД2023[[#This Row],[ФО]],СПРАВОЧНИК!H:P,2,0)</f>
        <v>Северо-Кавказский ФО</v>
      </c>
    </row>
    <row r="6012" spans="1:11" x14ac:dyDescent="0.2">
      <c r="A6012" t="s">
        <v>600</v>
      </c>
      <c r="B6012" t="s">
        <v>593</v>
      </c>
      <c r="C6012" s="1" t="s">
        <v>274</v>
      </c>
      <c r="D6012" s="1" t="s">
        <v>1540</v>
      </c>
      <c r="E6012" s="2"/>
      <c r="F6012" s="3"/>
      <c r="G6012" s="2">
        <v>1</v>
      </c>
      <c r="H6012" s="3"/>
      <c r="I6012" s="69" t="str">
        <f>VLOOKUP(C6012,СПРАВОЧНИК!B:D,2,0)</f>
        <v>ЯПОНИЯ</v>
      </c>
      <c r="J6012" s="69" t="str">
        <f>VLOOKUP(C6012,СПРАВОЧНИК!B:D,3,0)</f>
        <v>ИНОМАРКИ</v>
      </c>
      <c r="K6012" s="69" t="str">
        <f>VLOOKUP(СВОД2023[[#This Row],[ФО]],СПРАВОЧНИК!H:P,2,0)</f>
        <v>Северо-Кавказский ФО</v>
      </c>
    </row>
    <row r="6013" spans="1:11" x14ac:dyDescent="0.2">
      <c r="A6013" t="s">
        <v>600</v>
      </c>
      <c r="B6013" t="s">
        <v>593</v>
      </c>
      <c r="C6013" s="1" t="s">
        <v>274</v>
      </c>
      <c r="D6013" s="1" t="s">
        <v>1541</v>
      </c>
      <c r="E6013" s="2">
        <v>1</v>
      </c>
      <c r="F6013" s="3"/>
      <c r="G6013" s="2">
        <v>1</v>
      </c>
      <c r="H6013" s="3"/>
      <c r="I6013" s="69" t="str">
        <f>VLOOKUP(C6013,СПРАВОЧНИК!B:D,2,0)</f>
        <v>ЯПОНИЯ</v>
      </c>
      <c r="J6013" s="69" t="str">
        <f>VLOOKUP(C6013,СПРАВОЧНИК!B:D,3,0)</f>
        <v>ИНОМАРКИ</v>
      </c>
      <c r="K6013" s="69" t="str">
        <f>VLOOKUP(СВОД2023[[#This Row],[ФО]],СПРАВОЧНИК!H:P,2,0)</f>
        <v>Северо-Кавказский ФО</v>
      </c>
    </row>
    <row r="6014" spans="1:11" x14ac:dyDescent="0.2">
      <c r="A6014" t="s">
        <v>600</v>
      </c>
      <c r="B6014" t="s">
        <v>593</v>
      </c>
      <c r="C6014" s="1" t="s">
        <v>274</v>
      </c>
      <c r="D6014" s="1" t="s">
        <v>1542</v>
      </c>
      <c r="E6014" s="2"/>
      <c r="F6014" s="3"/>
      <c r="G6014" s="2">
        <v>1</v>
      </c>
      <c r="H6014" s="3"/>
      <c r="I6014" s="69" t="str">
        <f>VLOOKUP(C6014,СПРАВОЧНИК!B:D,2,0)</f>
        <v>ЯПОНИЯ</v>
      </c>
      <c r="J6014" s="69" t="str">
        <f>VLOOKUP(C6014,СПРАВОЧНИК!B:D,3,0)</f>
        <v>ИНОМАРКИ</v>
      </c>
      <c r="K6014" s="69" t="str">
        <f>VLOOKUP(СВОД2023[[#This Row],[ФО]],СПРАВОЧНИК!H:P,2,0)</f>
        <v>Северо-Кавказский ФО</v>
      </c>
    </row>
    <row r="6015" spans="1:11" x14ac:dyDescent="0.2">
      <c r="A6015" t="s">
        <v>600</v>
      </c>
      <c r="B6015" t="s">
        <v>593</v>
      </c>
      <c r="C6015" s="1" t="s">
        <v>274</v>
      </c>
      <c r="D6015" s="1" t="s">
        <v>1544</v>
      </c>
      <c r="E6015" s="2"/>
      <c r="F6015" s="3">
        <v>1</v>
      </c>
      <c r="G6015" s="2">
        <v>3</v>
      </c>
      <c r="H6015" s="3">
        <v>1</v>
      </c>
      <c r="I6015" s="69" t="str">
        <f>VLOOKUP(C6015,СПРАВОЧНИК!B:D,2,0)</f>
        <v>ЯПОНИЯ</v>
      </c>
      <c r="J6015" s="69" t="str">
        <f>VLOOKUP(C6015,СПРАВОЧНИК!B:D,3,0)</f>
        <v>ИНОМАРКИ</v>
      </c>
      <c r="K6015" s="69" t="str">
        <f>VLOOKUP(СВОД2023[[#This Row],[ФО]],СПРАВОЧНИК!H:P,2,0)</f>
        <v>Северо-Кавказский ФО</v>
      </c>
    </row>
    <row r="6016" spans="1:11" x14ac:dyDescent="0.2">
      <c r="A6016" t="s">
        <v>600</v>
      </c>
      <c r="B6016" t="s">
        <v>593</v>
      </c>
      <c r="C6016" s="1" t="s">
        <v>274</v>
      </c>
      <c r="D6016" s="1" t="s">
        <v>1545</v>
      </c>
      <c r="E6016" s="2">
        <v>2</v>
      </c>
      <c r="F6016" s="3"/>
      <c r="G6016" s="2">
        <v>3</v>
      </c>
      <c r="H6016" s="3">
        <v>2</v>
      </c>
      <c r="I6016" s="69" t="str">
        <f>VLOOKUP(C6016,СПРАВОЧНИК!B:D,2,0)</f>
        <v>ЯПОНИЯ</v>
      </c>
      <c r="J6016" s="69" t="str">
        <f>VLOOKUP(C6016,СПРАВОЧНИК!B:D,3,0)</f>
        <v>ИНОМАРКИ</v>
      </c>
      <c r="K6016" s="69" t="str">
        <f>VLOOKUP(СВОД2023[[#This Row],[ФО]],СПРАВОЧНИК!H:P,2,0)</f>
        <v>Северо-Кавказский ФО</v>
      </c>
    </row>
    <row r="6017" spans="1:11" x14ac:dyDescent="0.2">
      <c r="A6017" t="s">
        <v>600</v>
      </c>
      <c r="B6017" t="s">
        <v>593</v>
      </c>
      <c r="C6017" s="1" t="s">
        <v>274</v>
      </c>
      <c r="D6017" s="1" t="s">
        <v>1546</v>
      </c>
      <c r="E6017" s="2"/>
      <c r="F6017" s="3"/>
      <c r="G6017" s="2">
        <v>4</v>
      </c>
      <c r="H6017" s="3">
        <v>4</v>
      </c>
      <c r="I6017" s="69" t="str">
        <f>VLOOKUP(C6017,СПРАВОЧНИК!B:D,2,0)</f>
        <v>ЯПОНИЯ</v>
      </c>
      <c r="J6017" s="69" t="str">
        <f>VLOOKUP(C6017,СПРАВОЧНИК!B:D,3,0)</f>
        <v>ИНОМАРКИ</v>
      </c>
      <c r="K6017" s="69" t="str">
        <f>VLOOKUP(СВОД2023[[#This Row],[ФО]],СПРАВОЧНИК!H:P,2,0)</f>
        <v>Северо-Кавказский ФО</v>
      </c>
    </row>
    <row r="6018" spans="1:11" x14ac:dyDescent="0.2">
      <c r="A6018" t="s">
        <v>600</v>
      </c>
      <c r="B6018" t="s">
        <v>593</v>
      </c>
      <c r="C6018" s="1" t="s">
        <v>274</v>
      </c>
      <c r="D6018" s="1" t="s">
        <v>1547</v>
      </c>
      <c r="E6018" s="2"/>
      <c r="F6018" s="3"/>
      <c r="G6018" s="2"/>
      <c r="H6018" s="3">
        <v>3</v>
      </c>
      <c r="I6018" s="69" t="str">
        <f>VLOOKUP(C6018,СПРАВОЧНИК!B:D,2,0)</f>
        <v>ЯПОНИЯ</v>
      </c>
      <c r="J6018" s="69" t="str">
        <f>VLOOKUP(C6018,СПРАВОЧНИК!B:D,3,0)</f>
        <v>ИНОМАРКИ</v>
      </c>
      <c r="K6018" s="69" t="str">
        <f>VLOOKUP(СВОД2023[[#This Row],[ФО]],СПРАВОЧНИК!H:P,2,0)</f>
        <v>Северо-Кавказский ФО</v>
      </c>
    </row>
    <row r="6019" spans="1:11" x14ac:dyDescent="0.2">
      <c r="A6019" t="s">
        <v>600</v>
      </c>
      <c r="B6019" t="s">
        <v>593</v>
      </c>
      <c r="C6019" s="1" t="s">
        <v>1054</v>
      </c>
      <c r="D6019" s="1" t="s">
        <v>1549</v>
      </c>
      <c r="E6019" s="2">
        <v>3</v>
      </c>
      <c r="F6019" s="3">
        <v>1</v>
      </c>
      <c r="G6019" s="2">
        <v>6</v>
      </c>
      <c r="H6019" s="3">
        <v>6</v>
      </c>
      <c r="I6019" s="69" t="str">
        <f>VLOOKUP(C6019,СПРАВОЧНИК!B:D,2,0)</f>
        <v>РОССИЯ</v>
      </c>
      <c r="J6019" s="69" t="str">
        <f>VLOOKUP(C6019,СПРАВОЧНИК!B:D,3,0)</f>
        <v>ОТЕЧЕСТВЕННЫЕ</v>
      </c>
      <c r="K6019" s="69" t="str">
        <f>VLOOKUP(СВОД2023[[#This Row],[ФО]],СПРАВОЧНИК!H:P,2,0)</f>
        <v>Северо-Кавказский ФО</v>
      </c>
    </row>
    <row r="6020" spans="1:11" x14ac:dyDescent="0.2">
      <c r="A6020" t="s">
        <v>600</v>
      </c>
      <c r="B6020" t="s">
        <v>593</v>
      </c>
      <c r="C6020" s="1" t="s">
        <v>1054</v>
      </c>
      <c r="D6020" s="1" t="s">
        <v>1550</v>
      </c>
      <c r="E6020" s="2">
        <v>8</v>
      </c>
      <c r="F6020" s="3">
        <v>14</v>
      </c>
      <c r="G6020" s="2">
        <v>50</v>
      </c>
      <c r="H6020" s="3">
        <v>63</v>
      </c>
      <c r="I6020" s="69" t="str">
        <f>VLOOKUP(C6020,СПРАВОЧНИК!B:D,2,0)</f>
        <v>РОССИЯ</v>
      </c>
      <c r="J6020" s="69" t="str">
        <f>VLOOKUP(C6020,СПРАВОЧНИК!B:D,3,0)</f>
        <v>ОТЕЧЕСТВЕННЫЕ</v>
      </c>
      <c r="K6020" s="69" t="str">
        <f>VLOOKUP(СВОД2023[[#This Row],[ФО]],СПРАВОЧНИК!H:P,2,0)</f>
        <v>Северо-Кавказский ФО</v>
      </c>
    </row>
    <row r="6021" spans="1:11" x14ac:dyDescent="0.2">
      <c r="A6021" t="s">
        <v>600</v>
      </c>
      <c r="B6021" t="s">
        <v>593</v>
      </c>
      <c r="C6021" s="1" t="s">
        <v>276</v>
      </c>
      <c r="D6021" s="1" t="s">
        <v>2191</v>
      </c>
      <c r="E6021" s="2"/>
      <c r="F6021" s="3"/>
      <c r="G6021" s="2">
        <v>1</v>
      </c>
      <c r="H6021" s="3">
        <v>1</v>
      </c>
      <c r="I6021" s="69" t="str">
        <f>VLOOKUP(C6021,СПРАВОЧНИК!B:D,2,0)</f>
        <v>КИТАЙ</v>
      </c>
      <c r="J6021" s="69" t="str">
        <f>VLOOKUP(C6021,СПРАВОЧНИК!B:D,3,0)</f>
        <v>ИНОМАРКИ</v>
      </c>
      <c r="K6021" s="69" t="str">
        <f>VLOOKUP(СВОД2023[[#This Row],[ФО]],СПРАВОЧНИК!H:P,2,0)</f>
        <v>Северо-Кавказский ФО</v>
      </c>
    </row>
    <row r="6022" spans="1:11" x14ac:dyDescent="0.2">
      <c r="A6022" t="s">
        <v>600</v>
      </c>
      <c r="B6022" t="s">
        <v>593</v>
      </c>
      <c r="C6022" s="1" t="s">
        <v>276</v>
      </c>
      <c r="D6022" s="1" t="s">
        <v>279</v>
      </c>
      <c r="E6022" s="2">
        <v>3</v>
      </c>
      <c r="F6022" s="3">
        <v>1</v>
      </c>
      <c r="G6022" s="2">
        <v>6</v>
      </c>
      <c r="H6022" s="3">
        <v>3</v>
      </c>
      <c r="I6022" s="69" t="str">
        <f>VLOOKUP(C6022,СПРАВОЧНИК!B:D,2,0)</f>
        <v>КИТАЙ</v>
      </c>
      <c r="J6022" s="69" t="str">
        <f>VLOOKUP(C6022,СПРАВОЧНИК!B:D,3,0)</f>
        <v>ИНОМАРКИ</v>
      </c>
      <c r="K6022" s="69" t="str">
        <f>VLOOKUP(СВОД2023[[#This Row],[ФО]],СПРАВОЧНИК!H:P,2,0)</f>
        <v>Северо-Кавказский ФО</v>
      </c>
    </row>
    <row r="6023" spans="1:11" x14ac:dyDescent="0.2">
      <c r="A6023" t="s">
        <v>600</v>
      </c>
      <c r="B6023" t="s">
        <v>593</v>
      </c>
      <c r="C6023" s="1" t="s">
        <v>276</v>
      </c>
      <c r="D6023" s="1" t="s">
        <v>280</v>
      </c>
      <c r="E6023" s="2"/>
      <c r="F6023" s="3"/>
      <c r="G6023" s="2">
        <v>1</v>
      </c>
      <c r="H6023" s="3"/>
      <c r="I6023" s="69" t="str">
        <f>VLOOKUP(C6023,СПРАВОЧНИК!B:D,2,0)</f>
        <v>КИТАЙ</v>
      </c>
      <c r="J6023" s="69" t="str">
        <f>VLOOKUP(C6023,СПРАВОЧНИК!B:D,3,0)</f>
        <v>ИНОМАРКИ</v>
      </c>
      <c r="K6023" s="69" t="str">
        <f>VLOOKUP(СВОД2023[[#This Row],[ФО]],СПРАВОЧНИК!H:P,2,0)</f>
        <v>Северо-Кавказский ФО</v>
      </c>
    </row>
    <row r="6024" spans="1:11" x14ac:dyDescent="0.2">
      <c r="A6024" t="s">
        <v>600</v>
      </c>
      <c r="B6024" t="s">
        <v>593</v>
      </c>
      <c r="C6024" s="1" t="s">
        <v>276</v>
      </c>
      <c r="D6024" s="1" t="s">
        <v>282</v>
      </c>
      <c r="E6024" s="2"/>
      <c r="F6024" s="3"/>
      <c r="G6024" s="2"/>
      <c r="H6024" s="3">
        <v>1</v>
      </c>
      <c r="I6024" s="69" t="str">
        <f>VLOOKUP(C6024,СПРАВОЧНИК!B:D,2,0)</f>
        <v>КИТАЙ</v>
      </c>
      <c r="J6024" s="69" t="str">
        <f>VLOOKUP(C6024,СПРАВОЧНИК!B:D,3,0)</f>
        <v>ИНОМАРКИ</v>
      </c>
      <c r="K6024" s="69" t="str">
        <f>VLOOKUP(СВОД2023[[#This Row],[ФО]],СПРАВОЧНИК!H:P,2,0)</f>
        <v>Северо-Кавказский ФО</v>
      </c>
    </row>
    <row r="6025" spans="1:11" x14ac:dyDescent="0.2">
      <c r="A6025" t="s">
        <v>600</v>
      </c>
      <c r="B6025" t="s">
        <v>593</v>
      </c>
      <c r="C6025" s="1" t="s">
        <v>276</v>
      </c>
      <c r="D6025" s="1" t="s">
        <v>2194</v>
      </c>
      <c r="E6025" s="2"/>
      <c r="F6025" s="3"/>
      <c r="G6025" s="2">
        <v>1</v>
      </c>
      <c r="H6025" s="3"/>
      <c r="I6025" s="69" t="str">
        <f>VLOOKUP(C6025,СПРАВОЧНИК!B:D,2,0)</f>
        <v>КИТАЙ</v>
      </c>
      <c r="J6025" s="69" t="str">
        <f>VLOOKUP(C6025,СПРАВОЧНИК!B:D,3,0)</f>
        <v>ИНОМАРКИ</v>
      </c>
      <c r="K6025" s="69" t="str">
        <f>VLOOKUP(СВОД2023[[#This Row],[ФО]],СПРАВОЧНИК!H:P,2,0)</f>
        <v>Северо-Кавказский ФО</v>
      </c>
    </row>
    <row r="6026" spans="1:11" x14ac:dyDescent="0.2">
      <c r="A6026" t="s">
        <v>600</v>
      </c>
      <c r="B6026" t="s">
        <v>593</v>
      </c>
      <c r="C6026" s="1" t="s">
        <v>285</v>
      </c>
      <c r="D6026" s="1" t="s">
        <v>286</v>
      </c>
      <c r="E6026" s="2"/>
      <c r="F6026" s="3"/>
      <c r="G6026" s="2">
        <v>2</v>
      </c>
      <c r="H6026" s="3">
        <v>1</v>
      </c>
      <c r="I6026" s="69" t="str">
        <f>VLOOKUP(C6026,СПРАВОЧНИК!B:D,2,0)</f>
        <v>ЕВРОПА</v>
      </c>
      <c r="J6026" s="69" t="str">
        <f>VLOOKUP(C6026,СПРАВОЧНИК!B:D,3,0)</f>
        <v>ИНОМАРКИ</v>
      </c>
      <c r="K6026" s="69" t="str">
        <f>VLOOKUP(СВОД2023[[#This Row],[ФО]],СПРАВОЧНИК!H:P,2,0)</f>
        <v>Северо-Кавказский ФО</v>
      </c>
    </row>
    <row r="6027" spans="1:11" x14ac:dyDescent="0.2">
      <c r="A6027" t="s">
        <v>600</v>
      </c>
      <c r="B6027" t="s">
        <v>593</v>
      </c>
      <c r="C6027" s="1" t="s">
        <v>285</v>
      </c>
      <c r="D6027" s="1" t="s">
        <v>287</v>
      </c>
      <c r="E6027" s="2">
        <v>1</v>
      </c>
      <c r="F6027" s="3"/>
      <c r="G6027" s="2">
        <v>7</v>
      </c>
      <c r="H6027" s="3">
        <v>2</v>
      </c>
      <c r="I6027" s="69" t="str">
        <f>VLOOKUP(C6027,СПРАВОЧНИК!B:D,2,0)</f>
        <v>ЕВРОПА</v>
      </c>
      <c r="J6027" s="69" t="str">
        <f>VLOOKUP(C6027,СПРАВОЧНИК!B:D,3,0)</f>
        <v>ИНОМАРКИ</v>
      </c>
      <c r="K6027" s="69" t="str">
        <f>VLOOKUP(СВОД2023[[#This Row],[ФО]],СПРАВОЧНИК!H:P,2,0)</f>
        <v>Северо-Кавказский ФО</v>
      </c>
    </row>
    <row r="6028" spans="1:11" x14ac:dyDescent="0.2">
      <c r="A6028" t="s">
        <v>600</v>
      </c>
      <c r="B6028" t="s">
        <v>593</v>
      </c>
      <c r="C6028" s="1" t="s">
        <v>285</v>
      </c>
      <c r="D6028" s="1" t="s">
        <v>288</v>
      </c>
      <c r="E6028" s="2"/>
      <c r="F6028" s="3">
        <v>1</v>
      </c>
      <c r="G6028" s="2"/>
      <c r="H6028" s="3">
        <v>1</v>
      </c>
      <c r="I6028" s="69" t="str">
        <f>VLOOKUP(C6028,СПРАВОЧНИК!B:D,2,0)</f>
        <v>ЕВРОПА</v>
      </c>
      <c r="J6028" s="69" t="str">
        <f>VLOOKUP(C6028,СПРАВОЧНИК!B:D,3,0)</f>
        <v>ИНОМАРКИ</v>
      </c>
      <c r="K6028" s="69" t="str">
        <f>VLOOKUP(СВОД2023[[#This Row],[ФО]],СПРАВОЧНИК!H:P,2,0)</f>
        <v>Северо-Кавказский ФО</v>
      </c>
    </row>
    <row r="6029" spans="1:11" x14ac:dyDescent="0.2">
      <c r="A6029" t="s">
        <v>600</v>
      </c>
      <c r="B6029" t="s">
        <v>593</v>
      </c>
      <c r="C6029" s="1" t="s">
        <v>285</v>
      </c>
      <c r="D6029" s="1" t="s">
        <v>2196</v>
      </c>
      <c r="E6029" s="2"/>
      <c r="F6029" s="3"/>
      <c r="G6029" s="2">
        <v>1</v>
      </c>
      <c r="H6029" s="3"/>
      <c r="I6029" s="69" t="str">
        <f>VLOOKUP(C6029,СПРАВОЧНИК!B:D,2,0)</f>
        <v>ЕВРОПА</v>
      </c>
      <c r="J6029" s="69" t="str">
        <f>VLOOKUP(C6029,СПРАВОЧНИК!B:D,3,0)</f>
        <v>ИНОМАРКИ</v>
      </c>
      <c r="K6029" s="69" t="str">
        <f>VLOOKUP(СВОД2023[[#This Row],[ФО]],СПРАВОЧНИК!H:P,2,0)</f>
        <v>Северо-Кавказский ФО</v>
      </c>
    </row>
    <row r="6030" spans="1:11" x14ac:dyDescent="0.2">
      <c r="A6030" t="s">
        <v>600</v>
      </c>
      <c r="B6030" t="s">
        <v>593</v>
      </c>
      <c r="C6030" s="1" t="s">
        <v>285</v>
      </c>
      <c r="D6030" s="1" t="s">
        <v>1552</v>
      </c>
      <c r="E6030" s="2">
        <v>1</v>
      </c>
      <c r="F6030" s="3">
        <v>1</v>
      </c>
      <c r="G6030" s="2">
        <v>9</v>
      </c>
      <c r="H6030" s="3">
        <v>6</v>
      </c>
      <c r="I6030" s="69" t="str">
        <f>VLOOKUP(C6030,СПРАВОЧНИК!B:D,2,0)</f>
        <v>ЕВРОПА</v>
      </c>
      <c r="J6030" s="69" t="str">
        <f>VLOOKUP(C6030,СПРАВОЧНИК!B:D,3,0)</f>
        <v>ИНОМАРКИ</v>
      </c>
      <c r="K6030" s="69" t="str">
        <f>VLOOKUP(СВОД2023[[#This Row],[ФО]],СПРАВОЧНИК!H:P,2,0)</f>
        <v>Северо-Кавказский ФО</v>
      </c>
    </row>
    <row r="6031" spans="1:11" x14ac:dyDescent="0.2">
      <c r="A6031" t="s">
        <v>600</v>
      </c>
      <c r="B6031" t="s">
        <v>593</v>
      </c>
      <c r="C6031" s="1" t="s">
        <v>285</v>
      </c>
      <c r="D6031" s="1" t="s">
        <v>1553</v>
      </c>
      <c r="E6031" s="2">
        <v>4</v>
      </c>
      <c r="F6031" s="3"/>
      <c r="G6031" s="2">
        <v>10</v>
      </c>
      <c r="H6031" s="3">
        <v>1</v>
      </c>
      <c r="I6031" s="69" t="str">
        <f>VLOOKUP(C6031,СПРАВОЧНИК!B:D,2,0)</f>
        <v>ЕВРОПА</v>
      </c>
      <c r="J6031" s="69" t="str">
        <f>VLOOKUP(C6031,СПРАВОЧНИК!B:D,3,0)</f>
        <v>ИНОМАРКИ</v>
      </c>
      <c r="K6031" s="69" t="str">
        <f>VLOOKUP(СВОД2023[[#This Row],[ФО]],СПРАВОЧНИК!H:P,2,0)</f>
        <v>Северо-Кавказский ФО</v>
      </c>
    </row>
    <row r="6032" spans="1:11" x14ac:dyDescent="0.2">
      <c r="A6032" t="s">
        <v>600</v>
      </c>
      <c r="B6032" t="s">
        <v>593</v>
      </c>
      <c r="C6032" s="1" t="s">
        <v>285</v>
      </c>
      <c r="D6032" s="1" t="s">
        <v>290</v>
      </c>
      <c r="E6032" s="2">
        <v>10</v>
      </c>
      <c r="F6032" s="3">
        <v>5</v>
      </c>
      <c r="G6032" s="2">
        <v>37</v>
      </c>
      <c r="H6032" s="3">
        <v>29</v>
      </c>
      <c r="I6032" s="69" t="str">
        <f>VLOOKUP(C6032,СПРАВОЧНИК!B:D,2,0)</f>
        <v>ЕВРОПА</v>
      </c>
      <c r="J6032" s="69" t="str">
        <f>VLOOKUP(C6032,СПРАВОЧНИК!B:D,3,0)</f>
        <v>ИНОМАРКИ</v>
      </c>
      <c r="K6032" s="69" t="str">
        <f>VLOOKUP(СВОД2023[[#This Row],[ФО]],СПРАВОЧНИК!H:P,2,0)</f>
        <v>Северо-Кавказский ФО</v>
      </c>
    </row>
    <row r="6033" spans="1:11" x14ac:dyDescent="0.2">
      <c r="A6033" t="s">
        <v>600</v>
      </c>
      <c r="B6033" t="s">
        <v>593</v>
      </c>
      <c r="C6033" s="1" t="s">
        <v>285</v>
      </c>
      <c r="D6033" s="1" t="s">
        <v>1554</v>
      </c>
      <c r="E6033" s="2">
        <v>2</v>
      </c>
      <c r="F6033" s="3">
        <v>3</v>
      </c>
      <c r="G6033" s="2">
        <v>17</v>
      </c>
      <c r="H6033" s="3">
        <v>11</v>
      </c>
      <c r="I6033" s="69" t="str">
        <f>VLOOKUP(C6033,СПРАВОЧНИК!B:D,2,0)</f>
        <v>ЕВРОПА</v>
      </c>
      <c r="J6033" s="69" t="str">
        <f>VLOOKUP(C6033,СПРАВОЧНИК!B:D,3,0)</f>
        <v>ИНОМАРКИ</v>
      </c>
      <c r="K6033" s="69" t="str">
        <f>VLOOKUP(СВОД2023[[#This Row],[ФО]],СПРАВОЧНИК!H:P,2,0)</f>
        <v>Северо-Кавказский ФО</v>
      </c>
    </row>
    <row r="6034" spans="1:11" x14ac:dyDescent="0.2">
      <c r="A6034" t="s">
        <v>600</v>
      </c>
      <c r="B6034" t="s">
        <v>593</v>
      </c>
      <c r="C6034" s="1" t="s">
        <v>285</v>
      </c>
      <c r="D6034" s="1" t="s">
        <v>2434</v>
      </c>
      <c r="E6034" s="2"/>
      <c r="F6034" s="3"/>
      <c r="G6034" s="2"/>
      <c r="H6034" s="3">
        <v>1</v>
      </c>
      <c r="I6034" s="69" t="str">
        <f>VLOOKUP(C6034,СПРАВОЧНИК!B:D,2,0)</f>
        <v>ЕВРОПА</v>
      </c>
      <c r="J6034" s="69" t="str">
        <f>VLOOKUP(C6034,СПРАВОЧНИК!B:D,3,0)</f>
        <v>ИНОМАРКИ</v>
      </c>
      <c r="K6034" s="69" t="str">
        <f>VLOOKUP(СВОД2023[[#This Row],[ФО]],СПРАВОЧНИК!H:P,2,0)</f>
        <v>Северо-Кавказский ФО</v>
      </c>
    </row>
    <row r="6035" spans="1:11" x14ac:dyDescent="0.2">
      <c r="A6035" t="s">
        <v>600</v>
      </c>
      <c r="B6035" t="s">
        <v>593</v>
      </c>
      <c r="C6035" s="1" t="s">
        <v>285</v>
      </c>
      <c r="D6035" s="1" t="s">
        <v>2435</v>
      </c>
      <c r="E6035" s="2"/>
      <c r="F6035" s="3"/>
      <c r="G6035" s="2"/>
      <c r="H6035" s="3">
        <v>1</v>
      </c>
      <c r="I6035" s="69" t="str">
        <f>VLOOKUP(C6035,СПРАВОЧНИК!B:D,2,0)</f>
        <v>ЕВРОПА</v>
      </c>
      <c r="J6035" s="69" t="str">
        <f>VLOOKUP(C6035,СПРАВОЧНИК!B:D,3,0)</f>
        <v>ИНОМАРКИ</v>
      </c>
      <c r="K6035" s="69" t="str">
        <f>VLOOKUP(СВОД2023[[#This Row],[ФО]],СПРАВОЧНИК!H:P,2,0)</f>
        <v>Северо-Кавказский ФО</v>
      </c>
    </row>
    <row r="6036" spans="1:11" x14ac:dyDescent="0.2">
      <c r="A6036" t="s">
        <v>600</v>
      </c>
      <c r="B6036" t="s">
        <v>593</v>
      </c>
      <c r="C6036" s="1" t="s">
        <v>285</v>
      </c>
      <c r="D6036" s="1" t="s">
        <v>1555</v>
      </c>
      <c r="E6036" s="2">
        <v>1</v>
      </c>
      <c r="F6036" s="3">
        <v>1</v>
      </c>
      <c r="G6036" s="2">
        <v>14</v>
      </c>
      <c r="H6036" s="3">
        <v>9</v>
      </c>
      <c r="I6036" s="69" t="str">
        <f>VLOOKUP(C6036,СПРАВОЧНИК!B:D,2,0)</f>
        <v>ЕВРОПА</v>
      </c>
      <c r="J6036" s="69" t="str">
        <f>VLOOKUP(C6036,СПРАВОЧНИК!B:D,3,0)</f>
        <v>ИНОМАРКИ</v>
      </c>
      <c r="K6036" s="69" t="str">
        <f>VLOOKUP(СВОД2023[[#This Row],[ФО]],СПРАВОЧНИК!H:P,2,0)</f>
        <v>Северо-Кавказский ФО</v>
      </c>
    </row>
    <row r="6037" spans="1:11" x14ac:dyDescent="0.2">
      <c r="A6037" t="s">
        <v>600</v>
      </c>
      <c r="B6037" t="s">
        <v>593</v>
      </c>
      <c r="C6037" s="1" t="s">
        <v>291</v>
      </c>
      <c r="D6037" s="1" t="s">
        <v>292</v>
      </c>
      <c r="E6037" s="2">
        <v>4</v>
      </c>
      <c r="F6037" s="3">
        <v>7</v>
      </c>
      <c r="G6037" s="2">
        <v>45</v>
      </c>
      <c r="H6037" s="3">
        <v>38</v>
      </c>
      <c r="I6037" s="69" t="str">
        <f>VLOOKUP(C6037,СПРАВОЧНИК!B:D,2,0)</f>
        <v>США</v>
      </c>
      <c r="J6037" s="69" t="str">
        <f>VLOOKUP(C6037,СПРАВОЧНИК!B:D,3,0)</f>
        <v>ИНОМАРКИ</v>
      </c>
      <c r="K6037" s="69" t="str">
        <f>VLOOKUP(СВОД2023[[#This Row],[ФО]],СПРАВОЧНИК!H:P,2,0)</f>
        <v>Северо-Кавказский ФО</v>
      </c>
    </row>
    <row r="6038" spans="1:11" x14ac:dyDescent="0.2">
      <c r="A6038" t="s">
        <v>600</v>
      </c>
      <c r="B6038" t="s">
        <v>593</v>
      </c>
      <c r="C6038" s="1" t="s">
        <v>291</v>
      </c>
      <c r="D6038" s="1" t="s">
        <v>1556</v>
      </c>
      <c r="E6038" s="2">
        <v>1</v>
      </c>
      <c r="F6038" s="3"/>
      <c r="G6038" s="2">
        <v>1</v>
      </c>
      <c r="H6038" s="3">
        <v>3</v>
      </c>
      <c r="I6038" s="69" t="str">
        <f>VLOOKUP(C6038,СПРАВОЧНИК!B:D,2,0)</f>
        <v>США</v>
      </c>
      <c r="J6038" s="69" t="str">
        <f>VLOOKUP(C6038,СПРАВОЧНИК!B:D,3,0)</f>
        <v>ИНОМАРКИ</v>
      </c>
      <c r="K6038" s="69" t="str">
        <f>VLOOKUP(СВОД2023[[#This Row],[ФО]],СПРАВОЧНИК!H:P,2,0)</f>
        <v>Северо-Кавказский ФО</v>
      </c>
    </row>
    <row r="6039" spans="1:11" x14ac:dyDescent="0.2">
      <c r="A6039" t="s">
        <v>600</v>
      </c>
      <c r="B6039" t="s">
        <v>593</v>
      </c>
      <c r="C6039" s="1" t="s">
        <v>291</v>
      </c>
      <c r="D6039" s="1" t="s">
        <v>293</v>
      </c>
      <c r="E6039" s="2">
        <v>6</v>
      </c>
      <c r="F6039" s="3">
        <v>1</v>
      </c>
      <c r="G6039" s="2">
        <v>26</v>
      </c>
      <c r="H6039" s="3">
        <v>7</v>
      </c>
      <c r="I6039" s="69" t="str">
        <f>VLOOKUP(C6039,СПРАВОЧНИК!B:D,2,0)</f>
        <v>США</v>
      </c>
      <c r="J6039" s="69" t="str">
        <f>VLOOKUP(C6039,СПРАВОЧНИК!B:D,3,0)</f>
        <v>ИНОМАРКИ</v>
      </c>
      <c r="K6039" s="69" t="str">
        <f>VLOOKUP(СВОД2023[[#This Row],[ФО]],СПРАВОЧНИК!H:P,2,0)</f>
        <v>Северо-Кавказский ФО</v>
      </c>
    </row>
    <row r="6040" spans="1:11" x14ac:dyDescent="0.2">
      <c r="A6040" t="s">
        <v>600</v>
      </c>
      <c r="B6040" t="s">
        <v>593</v>
      </c>
      <c r="C6040" s="1" t="s">
        <v>291</v>
      </c>
      <c r="D6040" s="1" t="s">
        <v>294</v>
      </c>
      <c r="E6040" s="2">
        <v>25</v>
      </c>
      <c r="F6040" s="3">
        <v>31</v>
      </c>
      <c r="G6040" s="2">
        <v>158</v>
      </c>
      <c r="H6040" s="3">
        <v>154</v>
      </c>
      <c r="I6040" s="69" t="str">
        <f>VLOOKUP(C6040,СПРАВОЧНИК!B:D,2,0)</f>
        <v>США</v>
      </c>
      <c r="J6040" s="69" t="str">
        <f>VLOOKUP(C6040,СПРАВОЧНИК!B:D,3,0)</f>
        <v>ИНОМАРКИ</v>
      </c>
      <c r="K6040" s="69" t="str">
        <f>VLOOKUP(СВОД2023[[#This Row],[ФО]],СПРАВОЧНИК!H:P,2,0)</f>
        <v>Северо-Кавказский ФО</v>
      </c>
    </row>
    <row r="6041" spans="1:11" x14ac:dyDescent="0.2">
      <c r="A6041" t="s">
        <v>600</v>
      </c>
      <c r="B6041" t="s">
        <v>593</v>
      </c>
      <c r="C6041" s="1" t="s">
        <v>291</v>
      </c>
      <c r="D6041" s="1" t="s">
        <v>1557</v>
      </c>
      <c r="E6041" s="2"/>
      <c r="F6041" s="3">
        <v>1</v>
      </c>
      <c r="G6041" s="2">
        <v>8</v>
      </c>
      <c r="H6041" s="3">
        <v>4</v>
      </c>
      <c r="I6041" s="69" t="str">
        <f>VLOOKUP(C6041,СПРАВОЧНИК!B:D,2,0)</f>
        <v>США</v>
      </c>
      <c r="J6041" s="69" t="str">
        <f>VLOOKUP(C6041,СПРАВОЧНИК!B:D,3,0)</f>
        <v>ИНОМАРКИ</v>
      </c>
      <c r="K6041" s="69" t="str">
        <f>VLOOKUP(СВОД2023[[#This Row],[ФО]],СПРАВОЧНИК!H:P,2,0)</f>
        <v>Северо-Кавказский ФО</v>
      </c>
    </row>
    <row r="6042" spans="1:11" x14ac:dyDescent="0.2">
      <c r="A6042" t="s">
        <v>600</v>
      </c>
      <c r="B6042" t="s">
        <v>593</v>
      </c>
      <c r="C6042" s="1" t="s">
        <v>291</v>
      </c>
      <c r="D6042" s="1" t="s">
        <v>295</v>
      </c>
      <c r="E6042" s="2">
        <v>3</v>
      </c>
      <c r="F6042" s="3"/>
      <c r="G6042" s="2">
        <v>13</v>
      </c>
      <c r="H6042" s="3"/>
      <c r="I6042" s="69" t="str">
        <f>VLOOKUP(C6042,СПРАВОЧНИК!B:D,2,0)</f>
        <v>США</v>
      </c>
      <c r="J6042" s="69" t="str">
        <f>VLOOKUP(C6042,СПРАВОЧНИК!B:D,3,0)</f>
        <v>ИНОМАРКИ</v>
      </c>
      <c r="K6042" s="69" t="str">
        <f>VLOOKUP(СВОД2023[[#This Row],[ФО]],СПРАВОЧНИК!H:P,2,0)</f>
        <v>Северо-Кавказский ФО</v>
      </c>
    </row>
    <row r="6043" spans="1:11" x14ac:dyDescent="0.2">
      <c r="A6043" t="s">
        <v>600</v>
      </c>
      <c r="B6043" t="s">
        <v>593</v>
      </c>
      <c r="C6043" s="1" t="s">
        <v>291</v>
      </c>
      <c r="D6043" s="1" t="s">
        <v>296</v>
      </c>
      <c r="E6043" s="2">
        <v>10</v>
      </c>
      <c r="F6043" s="3">
        <v>4</v>
      </c>
      <c r="G6043" s="2">
        <v>52</v>
      </c>
      <c r="H6043" s="3">
        <v>34</v>
      </c>
      <c r="I6043" s="69" t="str">
        <f>VLOOKUP(C6043,СПРАВОЧНИК!B:D,2,0)</f>
        <v>США</v>
      </c>
      <c r="J6043" s="69" t="str">
        <f>VLOOKUP(C6043,СПРАВОЧНИК!B:D,3,0)</f>
        <v>ИНОМАРКИ</v>
      </c>
      <c r="K6043" s="69" t="str">
        <f>VLOOKUP(СВОД2023[[#This Row],[ФО]],СПРАВОЧНИК!H:P,2,0)</f>
        <v>Северо-Кавказский ФО</v>
      </c>
    </row>
    <row r="6044" spans="1:11" x14ac:dyDescent="0.2">
      <c r="A6044" t="s">
        <v>600</v>
      </c>
      <c r="B6044" t="s">
        <v>593</v>
      </c>
      <c r="C6044" s="1" t="s">
        <v>569</v>
      </c>
      <c r="D6044" s="1" t="s">
        <v>825</v>
      </c>
      <c r="E6044" s="2"/>
      <c r="F6044" s="3"/>
      <c r="G6044" s="2">
        <v>1</v>
      </c>
      <c r="H6044" s="3"/>
      <c r="I6044" s="69" t="str">
        <f>VLOOKUP(C6044,СПРАВОЧНИК!B:D,2,0)</f>
        <v>КИТАЙ</v>
      </c>
      <c r="J6044" s="69" t="str">
        <f>VLOOKUP(C6044,СПРАВОЧНИК!B:D,3,0)</f>
        <v>ИНОМАРКИ</v>
      </c>
      <c r="K6044" s="69" t="str">
        <f>VLOOKUP(СВОД2023[[#This Row],[ФО]],СПРАВОЧНИК!H:P,2,0)</f>
        <v>Северо-Кавказский ФО</v>
      </c>
    </row>
    <row r="6045" spans="1:11" x14ac:dyDescent="0.2">
      <c r="A6045" t="s">
        <v>600</v>
      </c>
      <c r="B6045" t="s">
        <v>593</v>
      </c>
      <c r="C6045" s="1" t="s">
        <v>299</v>
      </c>
      <c r="D6045" s="1" t="s">
        <v>300</v>
      </c>
      <c r="E6045" s="2"/>
      <c r="F6045" s="3"/>
      <c r="G6045" s="2">
        <v>2</v>
      </c>
      <c r="H6045" s="3"/>
      <c r="I6045" s="69" t="str">
        <f>VLOOKUP(C6045,СПРАВОЧНИК!B:D,2,0)</f>
        <v>КИТАЙ</v>
      </c>
      <c r="J6045" s="69" t="str">
        <f>VLOOKUP(C6045,СПРАВОЧНИК!B:D,3,0)</f>
        <v>ИНОМАРКИ</v>
      </c>
      <c r="K6045" s="69" t="str">
        <f>VLOOKUP(СВОД2023[[#This Row],[ФО]],СПРАВОЧНИК!H:P,2,0)</f>
        <v>Северо-Кавказский ФО</v>
      </c>
    </row>
    <row r="6046" spans="1:11" x14ac:dyDescent="0.2">
      <c r="A6046" t="s">
        <v>600</v>
      </c>
      <c r="B6046" t="s">
        <v>593</v>
      </c>
      <c r="C6046" s="1" t="s">
        <v>301</v>
      </c>
      <c r="D6046" s="1" t="s">
        <v>2198</v>
      </c>
      <c r="E6046" s="2">
        <v>2</v>
      </c>
      <c r="F6046" s="3">
        <v>1</v>
      </c>
      <c r="G6046" s="2">
        <v>3</v>
      </c>
      <c r="H6046" s="3">
        <v>6</v>
      </c>
      <c r="I6046" s="69" t="str">
        <f>VLOOKUP(C6046,СПРАВОЧНИК!B:D,2,0)</f>
        <v>КОРЕЯ</v>
      </c>
      <c r="J6046" s="69" t="str">
        <f>VLOOKUP(C6046,СПРАВОЧНИК!B:D,3,0)</f>
        <v>ИНОМАРКИ</v>
      </c>
      <c r="K6046" s="69" t="str">
        <f>VLOOKUP(СВОД2023[[#This Row],[ФО]],СПРАВОЧНИК!H:P,2,0)</f>
        <v>Северо-Кавказский ФО</v>
      </c>
    </row>
    <row r="6047" spans="1:11" x14ac:dyDescent="0.2">
      <c r="A6047" t="s">
        <v>600</v>
      </c>
      <c r="B6047" t="s">
        <v>593</v>
      </c>
      <c r="C6047" s="1" t="s">
        <v>301</v>
      </c>
      <c r="D6047" s="1" t="s">
        <v>986</v>
      </c>
      <c r="E6047" s="2">
        <v>3</v>
      </c>
      <c r="F6047" s="3">
        <v>2</v>
      </c>
      <c r="G6047" s="2">
        <v>15</v>
      </c>
      <c r="H6047" s="3">
        <v>15</v>
      </c>
      <c r="I6047" s="69" t="str">
        <f>VLOOKUP(C6047,СПРАВОЧНИК!B:D,2,0)</f>
        <v>КОРЕЯ</v>
      </c>
      <c r="J6047" s="69" t="str">
        <f>VLOOKUP(C6047,СПРАВОЧНИК!B:D,3,0)</f>
        <v>ИНОМАРКИ</v>
      </c>
      <c r="K6047" s="69" t="str">
        <f>VLOOKUP(СВОД2023[[#This Row],[ФО]],СПРАВОЧНИК!H:P,2,0)</f>
        <v>Северо-Кавказский ФО</v>
      </c>
    </row>
    <row r="6048" spans="1:11" x14ac:dyDescent="0.2">
      <c r="A6048" t="s">
        <v>600</v>
      </c>
      <c r="B6048" t="s">
        <v>593</v>
      </c>
      <c r="C6048" s="1" t="s">
        <v>301</v>
      </c>
      <c r="D6048" s="1" t="s">
        <v>987</v>
      </c>
      <c r="E6048" s="2">
        <v>42</v>
      </c>
      <c r="F6048" s="3">
        <v>10</v>
      </c>
      <c r="G6048" s="2">
        <v>205</v>
      </c>
      <c r="H6048" s="3">
        <v>53</v>
      </c>
      <c r="I6048" s="69" t="str">
        <f>VLOOKUP(C6048,СПРАВОЧНИК!B:D,2,0)</f>
        <v>КОРЕЯ</v>
      </c>
      <c r="J6048" s="69" t="str">
        <f>VLOOKUP(C6048,СПРАВОЧНИК!B:D,3,0)</f>
        <v>ИНОМАРКИ</v>
      </c>
      <c r="K6048" s="69" t="str">
        <f>VLOOKUP(СВОД2023[[#This Row],[ФО]],СПРАВОЧНИК!H:P,2,0)</f>
        <v>Северо-Кавказский ФО</v>
      </c>
    </row>
    <row r="6049" spans="1:11" x14ac:dyDescent="0.2">
      <c r="A6049" t="s">
        <v>600</v>
      </c>
      <c r="B6049" t="s">
        <v>593</v>
      </c>
      <c r="C6049" s="1" t="s">
        <v>301</v>
      </c>
      <c r="D6049" s="1" t="s">
        <v>988</v>
      </c>
      <c r="E6049" s="2">
        <v>116</v>
      </c>
      <c r="F6049" s="3">
        <v>94</v>
      </c>
      <c r="G6049" s="2">
        <v>677</v>
      </c>
      <c r="H6049" s="3">
        <v>462</v>
      </c>
      <c r="I6049" s="69" t="str">
        <f>VLOOKUP(C6049,СПРАВОЧНИК!B:D,2,0)</f>
        <v>КОРЕЯ</v>
      </c>
      <c r="J6049" s="69" t="str">
        <f>VLOOKUP(C6049,СПРАВОЧНИК!B:D,3,0)</f>
        <v>ИНОМАРКИ</v>
      </c>
      <c r="K6049" s="69" t="str">
        <f>VLOOKUP(СВОД2023[[#This Row],[ФО]],СПРАВОЧНИК!H:P,2,0)</f>
        <v>Северо-Кавказский ФО</v>
      </c>
    </row>
    <row r="6050" spans="1:11" x14ac:dyDescent="0.2">
      <c r="A6050" t="s">
        <v>600</v>
      </c>
      <c r="B6050" t="s">
        <v>593</v>
      </c>
      <c r="C6050" s="1" t="s">
        <v>301</v>
      </c>
      <c r="D6050" s="1" t="s">
        <v>989</v>
      </c>
      <c r="E6050" s="2">
        <v>104</v>
      </c>
      <c r="F6050" s="3">
        <v>81</v>
      </c>
      <c r="G6050" s="2">
        <v>681</v>
      </c>
      <c r="H6050" s="3">
        <v>433</v>
      </c>
      <c r="I6050" s="69" t="str">
        <f>VLOOKUP(C6050,СПРАВОЧНИК!B:D,2,0)</f>
        <v>КОРЕЯ</v>
      </c>
      <c r="J6050" s="69" t="str">
        <f>VLOOKUP(C6050,СПРАВОЧНИК!B:D,3,0)</f>
        <v>ИНОМАРКИ</v>
      </c>
      <c r="K6050" s="69" t="str">
        <f>VLOOKUP(СВОД2023[[#This Row],[ФО]],СПРАВОЧНИК!H:P,2,0)</f>
        <v>Северо-Кавказский ФО</v>
      </c>
    </row>
    <row r="6051" spans="1:11" x14ac:dyDescent="0.2">
      <c r="A6051" t="s">
        <v>600</v>
      </c>
      <c r="B6051" t="s">
        <v>593</v>
      </c>
      <c r="C6051" s="1" t="s">
        <v>301</v>
      </c>
      <c r="D6051" s="1" t="s">
        <v>2199</v>
      </c>
      <c r="E6051" s="2">
        <v>1</v>
      </c>
      <c r="F6051" s="3">
        <v>2</v>
      </c>
      <c r="G6051" s="2">
        <v>4</v>
      </c>
      <c r="H6051" s="3">
        <v>9</v>
      </c>
      <c r="I6051" s="69" t="str">
        <f>VLOOKUP(C6051,СПРАВОЧНИК!B:D,2,0)</f>
        <v>КОРЕЯ</v>
      </c>
      <c r="J6051" s="69" t="str">
        <f>VLOOKUP(C6051,СПРАВОЧНИК!B:D,3,0)</f>
        <v>ИНОМАРКИ</v>
      </c>
      <c r="K6051" s="69" t="str">
        <f>VLOOKUP(СВОД2023[[#This Row],[ФО]],СПРАВОЧНИК!H:P,2,0)</f>
        <v>Северо-Кавказский ФО</v>
      </c>
    </row>
    <row r="6052" spans="1:11" x14ac:dyDescent="0.2">
      <c r="A6052" t="s">
        <v>600</v>
      </c>
      <c r="B6052" t="s">
        <v>593</v>
      </c>
      <c r="C6052" s="1" t="s">
        <v>301</v>
      </c>
      <c r="D6052" s="1" t="s">
        <v>990</v>
      </c>
      <c r="E6052" s="2">
        <v>39</v>
      </c>
      <c r="F6052" s="3">
        <v>6</v>
      </c>
      <c r="G6052" s="2">
        <v>157</v>
      </c>
      <c r="H6052" s="3">
        <v>11</v>
      </c>
      <c r="I6052" s="69" t="str">
        <f>VLOOKUP(C6052,СПРАВОЧНИК!B:D,2,0)</f>
        <v>КОРЕЯ</v>
      </c>
      <c r="J6052" s="69" t="str">
        <f>VLOOKUP(C6052,СПРАВОЧНИК!B:D,3,0)</f>
        <v>ИНОМАРКИ</v>
      </c>
      <c r="K6052" s="69" t="str">
        <f>VLOOKUP(СВОД2023[[#This Row],[ФО]],СПРАВОЧНИК!H:P,2,0)</f>
        <v>Северо-Кавказский ФО</v>
      </c>
    </row>
    <row r="6053" spans="1:11" x14ac:dyDescent="0.2">
      <c r="A6053" t="s">
        <v>600</v>
      </c>
      <c r="B6053" t="s">
        <v>593</v>
      </c>
      <c r="C6053" s="1" t="s">
        <v>301</v>
      </c>
      <c r="D6053" s="1" t="s">
        <v>2201</v>
      </c>
      <c r="E6053" s="2"/>
      <c r="F6053" s="3">
        <v>1</v>
      </c>
      <c r="G6053" s="2">
        <v>1</v>
      </c>
      <c r="H6053" s="3">
        <v>2</v>
      </c>
      <c r="I6053" s="69" t="str">
        <f>VLOOKUP(C6053,СПРАВОЧНИК!B:D,2,0)</f>
        <v>КОРЕЯ</v>
      </c>
      <c r="J6053" s="69" t="str">
        <f>VLOOKUP(C6053,СПРАВОЧНИК!B:D,3,0)</f>
        <v>ИНОМАРКИ</v>
      </c>
      <c r="K6053" s="69" t="str">
        <f>VLOOKUP(СВОД2023[[#This Row],[ФО]],СПРАВОЧНИК!H:P,2,0)</f>
        <v>Северо-Кавказский ФО</v>
      </c>
    </row>
    <row r="6054" spans="1:11" x14ac:dyDescent="0.2">
      <c r="A6054" t="s">
        <v>600</v>
      </c>
      <c r="B6054" t="s">
        <v>593</v>
      </c>
      <c r="C6054" s="1" t="s">
        <v>301</v>
      </c>
      <c r="D6054" s="1" t="s">
        <v>302</v>
      </c>
      <c r="E6054" s="2">
        <v>5</v>
      </c>
      <c r="F6054" s="3"/>
      <c r="G6054" s="2">
        <v>24</v>
      </c>
      <c r="H6054" s="3"/>
      <c r="I6054" s="69" t="str">
        <f>VLOOKUP(C6054,СПРАВОЧНИК!B:D,2,0)</f>
        <v>КОРЕЯ</v>
      </c>
      <c r="J6054" s="69" t="str">
        <f>VLOOKUP(C6054,СПРАВОЧНИК!B:D,3,0)</f>
        <v>ИНОМАРКИ</v>
      </c>
      <c r="K6054" s="69" t="str">
        <f>VLOOKUP(СВОД2023[[#This Row],[ФО]],СПРАВОЧНИК!H:P,2,0)</f>
        <v>Северо-Кавказский ФО</v>
      </c>
    </row>
    <row r="6055" spans="1:11" x14ac:dyDescent="0.2">
      <c r="A6055" t="s">
        <v>600</v>
      </c>
      <c r="B6055" t="s">
        <v>593</v>
      </c>
      <c r="C6055" s="1" t="s">
        <v>301</v>
      </c>
      <c r="D6055" s="1" t="s">
        <v>303</v>
      </c>
      <c r="E6055" s="2">
        <v>77</v>
      </c>
      <c r="F6055" s="3">
        <v>37</v>
      </c>
      <c r="G6055" s="2">
        <v>434</v>
      </c>
      <c r="H6055" s="3">
        <v>206</v>
      </c>
      <c r="I6055" s="69" t="str">
        <f>VLOOKUP(C6055,СПРАВОЧНИК!B:D,2,0)</f>
        <v>КОРЕЯ</v>
      </c>
      <c r="J6055" s="69" t="str">
        <f>VLOOKUP(C6055,СПРАВОЧНИК!B:D,3,0)</f>
        <v>ИНОМАРКИ</v>
      </c>
      <c r="K6055" s="69" t="str">
        <f>VLOOKUP(СВОД2023[[#This Row],[ФО]],СПРАВОЧНИК!H:P,2,0)</f>
        <v>Северо-Кавказский ФО</v>
      </c>
    </row>
    <row r="6056" spans="1:11" x14ac:dyDescent="0.2">
      <c r="A6056" t="s">
        <v>600</v>
      </c>
      <c r="B6056" t="s">
        <v>593</v>
      </c>
      <c r="C6056" s="1" t="s">
        <v>301</v>
      </c>
      <c r="D6056" s="1" t="s">
        <v>304</v>
      </c>
      <c r="E6056" s="2">
        <v>3</v>
      </c>
      <c r="F6056" s="3"/>
      <c r="G6056" s="2">
        <v>14</v>
      </c>
      <c r="H6056" s="3"/>
      <c r="I6056" s="69" t="str">
        <f>VLOOKUP(C6056,СПРАВОЧНИК!B:D,2,0)</f>
        <v>КОРЕЯ</v>
      </c>
      <c r="J6056" s="69" t="str">
        <f>VLOOKUP(C6056,СПРАВОЧНИК!B:D,3,0)</f>
        <v>ИНОМАРКИ</v>
      </c>
      <c r="K6056" s="69" t="str">
        <f>VLOOKUP(СВОД2023[[#This Row],[ФО]],СПРАВОЧНИК!H:P,2,0)</f>
        <v>Северо-Кавказский ФО</v>
      </c>
    </row>
    <row r="6057" spans="1:11" x14ac:dyDescent="0.2">
      <c r="A6057" t="s">
        <v>600</v>
      </c>
      <c r="B6057" t="s">
        <v>593</v>
      </c>
      <c r="C6057" s="1" t="s">
        <v>301</v>
      </c>
      <c r="D6057" s="1" t="s">
        <v>305</v>
      </c>
      <c r="E6057" s="2"/>
      <c r="F6057" s="3"/>
      <c r="G6057" s="2">
        <v>2</v>
      </c>
      <c r="H6057" s="3"/>
      <c r="I6057" s="69" t="str">
        <f>VLOOKUP(C6057,СПРАВОЧНИК!B:D,2,0)</f>
        <v>КОРЕЯ</v>
      </c>
      <c r="J6057" s="69" t="str">
        <f>VLOOKUP(C6057,СПРАВОЧНИК!B:D,3,0)</f>
        <v>ИНОМАРКИ</v>
      </c>
      <c r="K6057" s="69" t="str">
        <f>VLOOKUP(СВОД2023[[#This Row],[ФО]],СПРАВОЧНИК!H:P,2,0)</f>
        <v>Северо-Кавказский ФО</v>
      </c>
    </row>
    <row r="6058" spans="1:11" x14ac:dyDescent="0.2">
      <c r="A6058" t="s">
        <v>600</v>
      </c>
      <c r="B6058" t="s">
        <v>593</v>
      </c>
      <c r="C6058" s="1" t="s">
        <v>301</v>
      </c>
      <c r="D6058" s="1" t="s">
        <v>307</v>
      </c>
      <c r="E6058" s="2">
        <v>1</v>
      </c>
      <c r="F6058" s="3"/>
      <c r="G6058" s="2">
        <v>8</v>
      </c>
      <c r="H6058" s="3">
        <v>8</v>
      </c>
      <c r="I6058" s="69" t="str">
        <f>VLOOKUP(C6058,СПРАВОЧНИК!B:D,2,0)</f>
        <v>КОРЕЯ</v>
      </c>
      <c r="J6058" s="69" t="str">
        <f>VLOOKUP(C6058,СПРАВОЧНИК!B:D,3,0)</f>
        <v>ИНОМАРКИ</v>
      </c>
      <c r="K6058" s="69" t="str">
        <f>VLOOKUP(СВОД2023[[#This Row],[ФО]],СПРАВОЧНИК!H:P,2,0)</f>
        <v>Северо-Кавказский ФО</v>
      </c>
    </row>
    <row r="6059" spans="1:11" x14ac:dyDescent="0.2">
      <c r="A6059" t="s">
        <v>600</v>
      </c>
      <c r="B6059" t="s">
        <v>593</v>
      </c>
      <c r="C6059" s="1" t="s">
        <v>301</v>
      </c>
      <c r="D6059" s="1" t="s">
        <v>308</v>
      </c>
      <c r="E6059" s="2">
        <v>1</v>
      </c>
      <c r="F6059" s="3">
        <v>1</v>
      </c>
      <c r="G6059" s="2">
        <v>5</v>
      </c>
      <c r="H6059" s="3">
        <v>1</v>
      </c>
      <c r="I6059" s="69" t="str">
        <f>VLOOKUP(C6059,СПРАВОЧНИК!B:D,2,0)</f>
        <v>КОРЕЯ</v>
      </c>
      <c r="J6059" s="69" t="str">
        <f>VLOOKUP(C6059,СПРАВОЧНИК!B:D,3,0)</f>
        <v>ИНОМАРКИ</v>
      </c>
      <c r="K6059" s="69" t="str">
        <f>VLOOKUP(СВОД2023[[#This Row],[ФО]],СПРАВОЧНИК!H:P,2,0)</f>
        <v>Северо-Кавказский ФО</v>
      </c>
    </row>
    <row r="6060" spans="1:11" x14ac:dyDescent="0.2">
      <c r="A6060" t="s">
        <v>600</v>
      </c>
      <c r="B6060" t="s">
        <v>593</v>
      </c>
      <c r="C6060" s="1" t="s">
        <v>301</v>
      </c>
      <c r="D6060" s="1" t="s">
        <v>1561</v>
      </c>
      <c r="E6060" s="2"/>
      <c r="F6060" s="3"/>
      <c r="G6060" s="2">
        <v>2</v>
      </c>
      <c r="H6060" s="3"/>
      <c r="I6060" s="69" t="str">
        <f>VLOOKUP(C6060,СПРАВОЧНИК!B:D,2,0)</f>
        <v>КОРЕЯ</v>
      </c>
      <c r="J6060" s="69" t="str">
        <f>VLOOKUP(C6060,СПРАВОЧНИК!B:D,3,0)</f>
        <v>ИНОМАРКИ</v>
      </c>
      <c r="K6060" s="69" t="str">
        <f>VLOOKUP(СВОД2023[[#This Row],[ФО]],СПРАВОЧНИК!H:P,2,0)</f>
        <v>Северо-Кавказский ФО</v>
      </c>
    </row>
    <row r="6061" spans="1:11" x14ac:dyDescent="0.2">
      <c r="A6061" t="s">
        <v>600</v>
      </c>
      <c r="B6061" t="s">
        <v>593</v>
      </c>
      <c r="C6061" s="1" t="s">
        <v>301</v>
      </c>
      <c r="D6061" s="1" t="s">
        <v>1562</v>
      </c>
      <c r="E6061" s="2">
        <v>263</v>
      </c>
      <c r="F6061" s="3">
        <v>137</v>
      </c>
      <c r="G6061" s="2">
        <v>1503</v>
      </c>
      <c r="H6061" s="3">
        <v>705</v>
      </c>
      <c r="I6061" s="69" t="str">
        <f>VLOOKUP(C6061,СПРАВОЧНИК!B:D,2,0)</f>
        <v>КОРЕЯ</v>
      </c>
      <c r="J6061" s="69" t="str">
        <f>VLOOKUP(C6061,СПРАВОЧНИК!B:D,3,0)</f>
        <v>ИНОМАРКИ</v>
      </c>
      <c r="K6061" s="69" t="str">
        <f>VLOOKUP(СВОД2023[[#This Row],[ФО]],СПРАВОЧНИК!H:P,2,0)</f>
        <v>Северо-Кавказский ФО</v>
      </c>
    </row>
    <row r="6062" spans="1:11" x14ac:dyDescent="0.2">
      <c r="A6062" t="s">
        <v>600</v>
      </c>
      <c r="B6062" t="s">
        <v>593</v>
      </c>
      <c r="C6062" s="1" t="s">
        <v>301</v>
      </c>
      <c r="D6062" s="1" t="s">
        <v>309</v>
      </c>
      <c r="E6062" s="2">
        <v>9</v>
      </c>
      <c r="F6062" s="3">
        <v>3</v>
      </c>
      <c r="G6062" s="2">
        <v>65</v>
      </c>
      <c r="H6062" s="3">
        <v>9</v>
      </c>
      <c r="I6062" s="69" t="str">
        <f>VLOOKUP(C6062,СПРАВОЧНИК!B:D,2,0)</f>
        <v>КОРЕЯ</v>
      </c>
      <c r="J6062" s="69" t="str">
        <f>VLOOKUP(C6062,СПРАВОЧНИК!B:D,3,0)</f>
        <v>ИНОМАРКИ</v>
      </c>
      <c r="K6062" s="69" t="str">
        <f>VLOOKUP(СВОД2023[[#This Row],[ФО]],СПРАВОЧНИК!H:P,2,0)</f>
        <v>Северо-Кавказский ФО</v>
      </c>
    </row>
    <row r="6063" spans="1:11" x14ac:dyDescent="0.2">
      <c r="A6063" t="s">
        <v>600</v>
      </c>
      <c r="B6063" t="s">
        <v>593</v>
      </c>
      <c r="C6063" s="1" t="s">
        <v>301</v>
      </c>
      <c r="D6063" s="1" t="s">
        <v>1563</v>
      </c>
      <c r="E6063" s="2">
        <v>4</v>
      </c>
      <c r="F6063" s="3"/>
      <c r="G6063" s="2">
        <v>22</v>
      </c>
      <c r="H6063" s="3">
        <v>22</v>
      </c>
      <c r="I6063" s="69" t="str">
        <f>VLOOKUP(C6063,СПРАВОЧНИК!B:D,2,0)</f>
        <v>КОРЕЯ</v>
      </c>
      <c r="J6063" s="69" t="str">
        <f>VLOOKUP(C6063,СПРАВОЧНИК!B:D,3,0)</f>
        <v>ИНОМАРКИ</v>
      </c>
      <c r="K6063" s="69" t="str">
        <f>VLOOKUP(СВОД2023[[#This Row],[ФО]],СПРАВОЧНИК!H:P,2,0)</f>
        <v>Северо-Кавказский ФО</v>
      </c>
    </row>
    <row r="6064" spans="1:11" x14ac:dyDescent="0.2">
      <c r="A6064" t="s">
        <v>600</v>
      </c>
      <c r="B6064" t="s">
        <v>593</v>
      </c>
      <c r="C6064" s="1" t="s">
        <v>301</v>
      </c>
      <c r="D6064" s="1" t="s">
        <v>310</v>
      </c>
      <c r="E6064" s="2">
        <v>17</v>
      </c>
      <c r="F6064" s="3">
        <v>14</v>
      </c>
      <c r="G6064" s="2">
        <v>94</v>
      </c>
      <c r="H6064" s="3">
        <v>98</v>
      </c>
      <c r="I6064" s="69" t="str">
        <f>VLOOKUP(C6064,СПРАВОЧНИК!B:D,2,0)</f>
        <v>КОРЕЯ</v>
      </c>
      <c r="J6064" s="69" t="str">
        <f>VLOOKUP(C6064,СПРАВОЧНИК!B:D,3,0)</f>
        <v>ИНОМАРКИ</v>
      </c>
      <c r="K6064" s="69" t="str">
        <f>VLOOKUP(СВОД2023[[#This Row],[ФО]],СПРАВОЧНИК!H:P,2,0)</f>
        <v>Северо-Кавказский ФО</v>
      </c>
    </row>
    <row r="6065" spans="1:11" x14ac:dyDescent="0.2">
      <c r="A6065" t="s">
        <v>600</v>
      </c>
      <c r="B6065" t="s">
        <v>593</v>
      </c>
      <c r="C6065" s="1" t="s">
        <v>301</v>
      </c>
      <c r="D6065" s="1" t="s">
        <v>1564</v>
      </c>
      <c r="E6065" s="2"/>
      <c r="F6065" s="3">
        <v>1</v>
      </c>
      <c r="G6065" s="2">
        <v>1</v>
      </c>
      <c r="H6065" s="3">
        <v>2</v>
      </c>
      <c r="I6065" s="69" t="str">
        <f>VLOOKUP(C6065,СПРАВОЧНИК!B:D,2,0)</f>
        <v>КОРЕЯ</v>
      </c>
      <c r="J6065" s="69" t="str">
        <f>VLOOKUP(C6065,СПРАВОЧНИК!B:D,3,0)</f>
        <v>ИНОМАРКИ</v>
      </c>
      <c r="K6065" s="69" t="str">
        <f>VLOOKUP(СВОД2023[[#This Row],[ФО]],СПРАВОЧНИК!H:P,2,0)</f>
        <v>Северо-Кавказский ФО</v>
      </c>
    </row>
    <row r="6066" spans="1:11" x14ac:dyDescent="0.2">
      <c r="A6066" t="s">
        <v>600</v>
      </c>
      <c r="B6066" t="s">
        <v>593</v>
      </c>
      <c r="C6066" s="1" t="s">
        <v>301</v>
      </c>
      <c r="D6066" s="1" t="s">
        <v>1565</v>
      </c>
      <c r="E6066" s="2">
        <v>1</v>
      </c>
      <c r="F6066" s="3"/>
      <c r="G6066" s="2">
        <v>3</v>
      </c>
      <c r="H6066" s="3"/>
      <c r="I6066" s="69" t="str">
        <f>VLOOKUP(C6066,СПРАВОЧНИК!B:D,2,0)</f>
        <v>КОРЕЯ</v>
      </c>
      <c r="J6066" s="69" t="str">
        <f>VLOOKUP(C6066,СПРАВОЧНИК!B:D,3,0)</f>
        <v>ИНОМАРКИ</v>
      </c>
      <c r="K6066" s="69" t="str">
        <f>VLOOKUP(СВОД2023[[#This Row],[ФО]],СПРАВОЧНИК!H:P,2,0)</f>
        <v>Северо-Кавказский ФО</v>
      </c>
    </row>
    <row r="6067" spans="1:11" x14ac:dyDescent="0.2">
      <c r="A6067" t="s">
        <v>600</v>
      </c>
      <c r="B6067" t="s">
        <v>593</v>
      </c>
      <c r="C6067" s="1" t="s">
        <v>301</v>
      </c>
      <c r="D6067" s="1" t="s">
        <v>1566</v>
      </c>
      <c r="E6067" s="2">
        <v>10</v>
      </c>
      <c r="F6067" s="3">
        <v>2</v>
      </c>
      <c r="G6067" s="2">
        <v>55</v>
      </c>
      <c r="H6067" s="3">
        <v>49</v>
      </c>
      <c r="I6067" s="69" t="str">
        <f>VLOOKUP(C6067,СПРАВОЧНИК!B:D,2,0)</f>
        <v>КОРЕЯ</v>
      </c>
      <c r="J6067" s="69" t="str">
        <f>VLOOKUP(C6067,СПРАВОЧНИК!B:D,3,0)</f>
        <v>ИНОМАРКИ</v>
      </c>
      <c r="K6067" s="69" t="str">
        <f>VLOOKUP(СВОД2023[[#This Row],[ФО]],СПРАВОЧНИК!H:P,2,0)</f>
        <v>Северо-Кавказский ФО</v>
      </c>
    </row>
    <row r="6068" spans="1:11" x14ac:dyDescent="0.2">
      <c r="A6068" t="s">
        <v>600</v>
      </c>
      <c r="B6068" t="s">
        <v>593</v>
      </c>
      <c r="C6068" s="1" t="s">
        <v>301</v>
      </c>
      <c r="D6068" s="1" t="s">
        <v>992</v>
      </c>
      <c r="E6068" s="2"/>
      <c r="F6068" s="3"/>
      <c r="G6068" s="2">
        <v>2</v>
      </c>
      <c r="H6068" s="3"/>
      <c r="I6068" s="69" t="str">
        <f>VLOOKUP(C6068,СПРАВОЧНИК!B:D,2,0)</f>
        <v>КОРЕЯ</v>
      </c>
      <c r="J6068" s="69" t="str">
        <f>VLOOKUP(C6068,СПРАВОЧНИК!B:D,3,0)</f>
        <v>ИНОМАРКИ</v>
      </c>
      <c r="K6068" s="69" t="str">
        <f>VLOOKUP(СВОД2023[[#This Row],[ФО]],СПРАВОЧНИК!H:P,2,0)</f>
        <v>Северо-Кавказский ФО</v>
      </c>
    </row>
    <row r="6069" spans="1:11" x14ac:dyDescent="0.2">
      <c r="A6069" t="s">
        <v>600</v>
      </c>
      <c r="B6069" t="s">
        <v>593</v>
      </c>
      <c r="C6069" s="1" t="s">
        <v>301</v>
      </c>
      <c r="D6069" s="1" t="s">
        <v>1567</v>
      </c>
      <c r="E6069" s="2"/>
      <c r="F6069" s="3"/>
      <c r="G6069" s="2">
        <v>1</v>
      </c>
      <c r="H6069" s="3"/>
      <c r="I6069" s="69" t="str">
        <f>VLOOKUP(C6069,СПРАВОЧНИК!B:D,2,0)</f>
        <v>КОРЕЯ</v>
      </c>
      <c r="J6069" s="69" t="str">
        <f>VLOOKUP(C6069,СПРАВОЧНИК!B:D,3,0)</f>
        <v>ИНОМАРКИ</v>
      </c>
      <c r="K6069" s="69" t="str">
        <f>VLOOKUP(СВОД2023[[#This Row],[ФО]],СПРАВОЧНИК!H:P,2,0)</f>
        <v>Северо-Кавказский ФО</v>
      </c>
    </row>
    <row r="6070" spans="1:11" x14ac:dyDescent="0.2">
      <c r="A6070" t="s">
        <v>600</v>
      </c>
      <c r="B6070" t="s">
        <v>593</v>
      </c>
      <c r="C6070" s="1" t="s">
        <v>301</v>
      </c>
      <c r="D6070" s="1" t="s">
        <v>993</v>
      </c>
      <c r="E6070" s="2">
        <v>919</v>
      </c>
      <c r="F6070" s="3">
        <v>815</v>
      </c>
      <c r="G6070" s="2">
        <v>5876</v>
      </c>
      <c r="H6070" s="3">
        <v>4219</v>
      </c>
      <c r="I6070" s="69" t="str">
        <f>VLOOKUP(C6070,СПРАВОЧНИК!B:D,2,0)</f>
        <v>КОРЕЯ</v>
      </c>
      <c r="J6070" s="69" t="str">
        <f>VLOOKUP(C6070,СПРАВОЧНИК!B:D,3,0)</f>
        <v>ИНОМАРКИ</v>
      </c>
      <c r="K6070" s="69" t="str">
        <f>VLOOKUP(СВОД2023[[#This Row],[ФО]],СПРАВОЧНИК!H:P,2,0)</f>
        <v>Северо-Кавказский ФО</v>
      </c>
    </row>
    <row r="6071" spans="1:11" x14ac:dyDescent="0.2">
      <c r="A6071" t="s">
        <v>600</v>
      </c>
      <c r="B6071" t="s">
        <v>593</v>
      </c>
      <c r="C6071" s="1" t="s">
        <v>301</v>
      </c>
      <c r="D6071" s="1" t="s">
        <v>994</v>
      </c>
      <c r="E6071" s="2">
        <v>17</v>
      </c>
      <c r="F6071" s="3">
        <v>4</v>
      </c>
      <c r="G6071" s="2">
        <v>70</v>
      </c>
      <c r="H6071" s="3">
        <v>36</v>
      </c>
      <c r="I6071" s="69" t="str">
        <f>VLOOKUP(C6071,СПРАВОЧНИК!B:D,2,0)</f>
        <v>КОРЕЯ</v>
      </c>
      <c r="J6071" s="69" t="str">
        <f>VLOOKUP(C6071,СПРАВОЧНИК!B:D,3,0)</f>
        <v>ИНОМАРКИ</v>
      </c>
      <c r="K6071" s="69" t="str">
        <f>VLOOKUP(СВОД2023[[#This Row],[ФО]],СПРАВОЧНИК!H:P,2,0)</f>
        <v>Северо-Кавказский ФО</v>
      </c>
    </row>
    <row r="6072" spans="1:11" x14ac:dyDescent="0.2">
      <c r="A6072" t="s">
        <v>600</v>
      </c>
      <c r="B6072" t="s">
        <v>593</v>
      </c>
      <c r="C6072" s="1" t="s">
        <v>301</v>
      </c>
      <c r="D6072" s="1" t="s">
        <v>1568</v>
      </c>
      <c r="E6072" s="2">
        <v>5</v>
      </c>
      <c r="F6072" s="3">
        <v>3</v>
      </c>
      <c r="G6072" s="2">
        <v>18</v>
      </c>
      <c r="H6072" s="3">
        <v>16</v>
      </c>
      <c r="I6072" s="69" t="str">
        <f>VLOOKUP(C6072,СПРАВОЧНИК!B:D,2,0)</f>
        <v>КОРЕЯ</v>
      </c>
      <c r="J6072" s="69" t="str">
        <f>VLOOKUP(C6072,СПРАВОЧНИК!B:D,3,0)</f>
        <v>ИНОМАРКИ</v>
      </c>
      <c r="K6072" s="69" t="str">
        <f>VLOOKUP(СВОД2023[[#This Row],[ФО]],СПРАВОЧНИК!H:P,2,0)</f>
        <v>Северо-Кавказский ФО</v>
      </c>
    </row>
    <row r="6073" spans="1:11" x14ac:dyDescent="0.2">
      <c r="A6073" t="s">
        <v>600</v>
      </c>
      <c r="B6073" t="s">
        <v>593</v>
      </c>
      <c r="C6073" s="1" t="s">
        <v>301</v>
      </c>
      <c r="D6073" s="1" t="s">
        <v>2203</v>
      </c>
      <c r="E6073" s="2">
        <v>1</v>
      </c>
      <c r="F6073" s="3">
        <v>1</v>
      </c>
      <c r="G6073" s="2">
        <v>13</v>
      </c>
      <c r="H6073" s="3">
        <v>5</v>
      </c>
      <c r="I6073" s="69" t="str">
        <f>VLOOKUP(C6073,СПРАВОЧНИК!B:D,2,0)</f>
        <v>КОРЕЯ</v>
      </c>
      <c r="J6073" s="69" t="str">
        <f>VLOOKUP(C6073,СПРАВОЧНИК!B:D,3,0)</f>
        <v>ИНОМАРКИ</v>
      </c>
      <c r="K6073" s="69" t="str">
        <f>VLOOKUP(СВОД2023[[#This Row],[ФО]],СПРАВОЧНИК!H:P,2,0)</f>
        <v>Северо-Кавказский ФО</v>
      </c>
    </row>
    <row r="6074" spans="1:11" x14ac:dyDescent="0.2">
      <c r="A6074" t="s">
        <v>600</v>
      </c>
      <c r="B6074" t="s">
        <v>593</v>
      </c>
      <c r="C6074" s="1" t="s">
        <v>301</v>
      </c>
      <c r="D6074" s="1" t="s">
        <v>995</v>
      </c>
      <c r="E6074" s="2">
        <v>75</v>
      </c>
      <c r="F6074" s="3">
        <v>48</v>
      </c>
      <c r="G6074" s="2">
        <v>475</v>
      </c>
      <c r="H6074" s="3">
        <v>251</v>
      </c>
      <c r="I6074" s="69" t="str">
        <f>VLOOKUP(C6074,СПРАВОЧНИК!B:D,2,0)</f>
        <v>КОРЕЯ</v>
      </c>
      <c r="J6074" s="69" t="str">
        <f>VLOOKUP(C6074,СПРАВОЧНИК!B:D,3,0)</f>
        <v>ИНОМАРКИ</v>
      </c>
      <c r="K6074" s="69" t="str">
        <f>VLOOKUP(СВОД2023[[#This Row],[ФО]],СПРАВОЧНИК!H:P,2,0)</f>
        <v>Северо-Кавказский ФО</v>
      </c>
    </row>
    <row r="6075" spans="1:11" x14ac:dyDescent="0.2">
      <c r="A6075" t="s">
        <v>600</v>
      </c>
      <c r="B6075" t="s">
        <v>593</v>
      </c>
      <c r="C6075" s="1" t="s">
        <v>301</v>
      </c>
      <c r="D6075" s="1" t="s">
        <v>996</v>
      </c>
      <c r="E6075" s="2">
        <v>29</v>
      </c>
      <c r="F6075" s="3">
        <v>19</v>
      </c>
      <c r="G6075" s="2">
        <v>132</v>
      </c>
      <c r="H6075" s="3">
        <v>76</v>
      </c>
      <c r="I6075" s="69" t="str">
        <f>VLOOKUP(C6075,СПРАВОЧНИК!B:D,2,0)</f>
        <v>КОРЕЯ</v>
      </c>
      <c r="J6075" s="69" t="str">
        <f>VLOOKUP(C6075,СПРАВОЧНИК!B:D,3,0)</f>
        <v>ИНОМАРКИ</v>
      </c>
      <c r="K6075" s="69" t="str">
        <f>VLOOKUP(СВОД2023[[#This Row],[ФО]],СПРАВОЧНИК!H:P,2,0)</f>
        <v>Северо-Кавказский ФО</v>
      </c>
    </row>
    <row r="6076" spans="1:11" x14ac:dyDescent="0.2">
      <c r="A6076" t="s">
        <v>600</v>
      </c>
      <c r="B6076" t="s">
        <v>593</v>
      </c>
      <c r="C6076" s="1" t="s">
        <v>301</v>
      </c>
      <c r="D6076" s="1" t="s">
        <v>1569</v>
      </c>
      <c r="E6076" s="2">
        <v>73</v>
      </c>
      <c r="F6076" s="3">
        <v>65</v>
      </c>
      <c r="G6076" s="2">
        <v>394</v>
      </c>
      <c r="H6076" s="3">
        <v>366</v>
      </c>
      <c r="I6076" s="69" t="str">
        <f>VLOOKUP(C6076,СПРАВОЧНИК!B:D,2,0)</f>
        <v>КОРЕЯ</v>
      </c>
      <c r="J6076" s="69" t="str">
        <f>VLOOKUP(C6076,СПРАВОЧНИК!B:D,3,0)</f>
        <v>ИНОМАРКИ</v>
      </c>
      <c r="K6076" s="69" t="str">
        <f>VLOOKUP(СВОД2023[[#This Row],[ФО]],СПРАВОЧНИК!H:P,2,0)</f>
        <v>Северо-Кавказский ФО</v>
      </c>
    </row>
    <row r="6077" spans="1:11" x14ac:dyDescent="0.2">
      <c r="A6077" t="s">
        <v>600</v>
      </c>
      <c r="B6077" t="s">
        <v>593</v>
      </c>
      <c r="C6077" s="1" t="s">
        <v>301</v>
      </c>
      <c r="D6077" s="1" t="s">
        <v>997</v>
      </c>
      <c r="E6077" s="2">
        <v>205</v>
      </c>
      <c r="F6077" s="3">
        <v>141</v>
      </c>
      <c r="G6077" s="2">
        <v>1168</v>
      </c>
      <c r="H6077" s="3">
        <v>748</v>
      </c>
      <c r="I6077" s="69" t="str">
        <f>VLOOKUP(C6077,СПРАВОЧНИК!B:D,2,0)</f>
        <v>КОРЕЯ</v>
      </c>
      <c r="J6077" s="69" t="str">
        <f>VLOOKUP(C6077,СПРАВОЧНИК!B:D,3,0)</f>
        <v>ИНОМАРКИ</v>
      </c>
      <c r="K6077" s="69" t="str">
        <f>VLOOKUP(СВОД2023[[#This Row],[ФО]],СПРАВОЧНИК!H:P,2,0)</f>
        <v>Северо-Кавказский ФО</v>
      </c>
    </row>
    <row r="6078" spans="1:11" x14ac:dyDescent="0.2">
      <c r="A6078" t="s">
        <v>600</v>
      </c>
      <c r="B6078" t="s">
        <v>593</v>
      </c>
      <c r="C6078" s="1" t="s">
        <v>301</v>
      </c>
      <c r="D6078" s="1" t="s">
        <v>998</v>
      </c>
      <c r="E6078" s="2">
        <v>6</v>
      </c>
      <c r="F6078" s="3">
        <v>9</v>
      </c>
      <c r="G6078" s="2">
        <v>54</v>
      </c>
      <c r="H6078" s="3">
        <v>32</v>
      </c>
      <c r="I6078" s="69" t="str">
        <f>VLOOKUP(C6078,СПРАВОЧНИК!B:D,2,0)</f>
        <v>КОРЕЯ</v>
      </c>
      <c r="J6078" s="69" t="str">
        <f>VLOOKUP(C6078,СПРАВОЧНИК!B:D,3,0)</f>
        <v>ИНОМАРКИ</v>
      </c>
      <c r="K6078" s="69" t="str">
        <f>VLOOKUP(СВОД2023[[#This Row],[ФО]],СПРАВОЧНИК!H:P,2,0)</f>
        <v>Северо-Кавказский ФО</v>
      </c>
    </row>
    <row r="6079" spans="1:11" x14ac:dyDescent="0.2">
      <c r="A6079" t="s">
        <v>600</v>
      </c>
      <c r="B6079" t="s">
        <v>593</v>
      </c>
      <c r="C6079" s="1" t="s">
        <v>301</v>
      </c>
      <c r="D6079" s="1" t="s">
        <v>1570</v>
      </c>
      <c r="E6079" s="2"/>
      <c r="F6079" s="3"/>
      <c r="G6079" s="2">
        <v>7</v>
      </c>
      <c r="H6079" s="3">
        <v>1</v>
      </c>
      <c r="I6079" s="69" t="str">
        <f>VLOOKUP(C6079,СПРАВОЧНИК!B:D,2,0)</f>
        <v>КОРЕЯ</v>
      </c>
      <c r="J6079" s="69" t="str">
        <f>VLOOKUP(C6079,СПРАВОЧНИК!B:D,3,0)</f>
        <v>ИНОМАРКИ</v>
      </c>
      <c r="K6079" s="69" t="str">
        <f>VLOOKUP(СВОД2023[[#This Row],[ФО]],СПРАВОЧНИК!H:P,2,0)</f>
        <v>Северо-Кавказский ФО</v>
      </c>
    </row>
    <row r="6080" spans="1:11" x14ac:dyDescent="0.2">
      <c r="A6080" t="s">
        <v>600</v>
      </c>
      <c r="B6080" t="s">
        <v>593</v>
      </c>
      <c r="C6080" s="1" t="s">
        <v>301</v>
      </c>
      <c r="D6080" s="1" t="s">
        <v>1571</v>
      </c>
      <c r="E6080" s="2"/>
      <c r="F6080" s="3">
        <v>5</v>
      </c>
      <c r="G6080" s="2">
        <v>5</v>
      </c>
      <c r="H6080" s="3">
        <v>13</v>
      </c>
      <c r="I6080" s="69" t="str">
        <f>VLOOKUP(C6080,СПРАВОЧНИК!B:D,2,0)</f>
        <v>КОРЕЯ</v>
      </c>
      <c r="J6080" s="69" t="str">
        <f>VLOOKUP(C6080,СПРАВОЧНИК!B:D,3,0)</f>
        <v>ИНОМАРКИ</v>
      </c>
      <c r="K6080" s="69" t="str">
        <f>VLOOKUP(СВОД2023[[#This Row],[ФО]],СПРАВОЧНИК!H:P,2,0)</f>
        <v>Северо-Кавказский ФО</v>
      </c>
    </row>
    <row r="6081" spans="1:11" x14ac:dyDescent="0.2">
      <c r="A6081" t="s">
        <v>600</v>
      </c>
      <c r="B6081" t="s">
        <v>593</v>
      </c>
      <c r="C6081" s="1" t="s">
        <v>311</v>
      </c>
      <c r="D6081" s="1" t="s">
        <v>2205</v>
      </c>
      <c r="E6081" s="2"/>
      <c r="F6081" s="3"/>
      <c r="G6081" s="2">
        <v>1</v>
      </c>
      <c r="H6081" s="3"/>
      <c r="I6081" s="69" t="str">
        <f>VLOOKUP(C6081,СПРАВОЧНИК!B:D,2,0)</f>
        <v>РОССИЯ</v>
      </c>
      <c r="J6081" s="69" t="str">
        <f>VLOOKUP(C6081,СПРАВОЧНИК!B:D,3,0)</f>
        <v>ОТЕЧЕСТВЕННЫЕ</v>
      </c>
      <c r="K6081" s="69" t="str">
        <f>VLOOKUP(СВОД2023[[#This Row],[ФО]],СПРАВОЧНИК!H:P,2,0)</f>
        <v>Северо-Кавказский ФО</v>
      </c>
    </row>
    <row r="6082" spans="1:11" x14ac:dyDescent="0.2">
      <c r="A6082" t="s">
        <v>600</v>
      </c>
      <c r="B6082" t="s">
        <v>593</v>
      </c>
      <c r="C6082" s="1" t="s">
        <v>311</v>
      </c>
      <c r="D6082" s="1" t="s">
        <v>1572</v>
      </c>
      <c r="E6082" s="2">
        <v>343</v>
      </c>
      <c r="F6082" s="3">
        <v>373</v>
      </c>
      <c r="G6082" s="2">
        <v>2186</v>
      </c>
      <c r="H6082" s="3">
        <v>2098</v>
      </c>
      <c r="I6082" s="69" t="str">
        <f>VLOOKUP(C6082,СПРАВОЧНИК!B:D,2,0)</f>
        <v>РОССИЯ</v>
      </c>
      <c r="J6082" s="69" t="str">
        <f>VLOOKUP(C6082,СПРАВОЧНИК!B:D,3,0)</f>
        <v>ОТЕЧЕСТВЕННЫЕ</v>
      </c>
      <c r="K6082" s="69" t="str">
        <f>VLOOKUP(СВОД2023[[#This Row],[ФО]],СПРАВОЧНИК!H:P,2,0)</f>
        <v>Северо-Кавказский ФО</v>
      </c>
    </row>
    <row r="6083" spans="1:11" x14ac:dyDescent="0.2">
      <c r="A6083" t="s">
        <v>600</v>
      </c>
      <c r="B6083" t="s">
        <v>593</v>
      </c>
      <c r="C6083" s="1" t="s">
        <v>311</v>
      </c>
      <c r="D6083" s="1" t="s">
        <v>1573</v>
      </c>
      <c r="E6083" s="2">
        <v>290</v>
      </c>
      <c r="F6083" s="3">
        <v>308</v>
      </c>
      <c r="G6083" s="2">
        <v>1690</v>
      </c>
      <c r="H6083" s="3">
        <v>1659</v>
      </c>
      <c r="I6083" s="69" t="str">
        <f>VLOOKUP(C6083,СПРАВОЧНИК!B:D,2,0)</f>
        <v>РОССИЯ</v>
      </c>
      <c r="J6083" s="69" t="str">
        <f>VLOOKUP(C6083,СПРАВОЧНИК!B:D,3,0)</f>
        <v>ОТЕЧЕСТВЕННЫЕ</v>
      </c>
      <c r="K6083" s="69" t="str">
        <f>VLOOKUP(СВОД2023[[#This Row],[ФО]],СПРАВОЧНИК!H:P,2,0)</f>
        <v>Северо-Кавказский ФО</v>
      </c>
    </row>
    <row r="6084" spans="1:11" x14ac:dyDescent="0.2">
      <c r="A6084" t="s">
        <v>600</v>
      </c>
      <c r="B6084" t="s">
        <v>593</v>
      </c>
      <c r="C6084" s="1" t="s">
        <v>311</v>
      </c>
      <c r="D6084" s="1" t="s">
        <v>1574</v>
      </c>
      <c r="E6084" s="2">
        <v>509</v>
      </c>
      <c r="F6084" s="3">
        <v>524</v>
      </c>
      <c r="G6084" s="2">
        <v>2915</v>
      </c>
      <c r="H6084" s="3">
        <v>2784</v>
      </c>
      <c r="I6084" s="69" t="str">
        <f>VLOOKUP(C6084,СПРАВОЧНИК!B:D,2,0)</f>
        <v>РОССИЯ</v>
      </c>
      <c r="J6084" s="69" t="str">
        <f>VLOOKUP(C6084,СПРАВОЧНИК!B:D,3,0)</f>
        <v>ОТЕЧЕСТВЕННЫЕ</v>
      </c>
      <c r="K6084" s="69" t="str">
        <f>VLOOKUP(СВОД2023[[#This Row],[ФО]],СПРАВОЧНИК!H:P,2,0)</f>
        <v>Северо-Кавказский ФО</v>
      </c>
    </row>
    <row r="6085" spans="1:11" x14ac:dyDescent="0.2">
      <c r="A6085" t="s">
        <v>600</v>
      </c>
      <c r="B6085" t="s">
        <v>593</v>
      </c>
      <c r="C6085" s="1" t="s">
        <v>311</v>
      </c>
      <c r="D6085" s="1" t="s">
        <v>1575</v>
      </c>
      <c r="E6085" s="2"/>
      <c r="F6085" s="3"/>
      <c r="G6085" s="2">
        <v>1</v>
      </c>
      <c r="H6085" s="3">
        <v>2</v>
      </c>
      <c r="I6085" s="69" t="str">
        <f>VLOOKUP(C6085,СПРАВОЧНИК!B:D,2,0)</f>
        <v>РОССИЯ</v>
      </c>
      <c r="J6085" s="69" t="str">
        <f>VLOOKUP(C6085,СПРАВОЧНИК!B:D,3,0)</f>
        <v>ОТЕЧЕСТВЕННЫЕ</v>
      </c>
      <c r="K6085" s="69" t="str">
        <f>VLOOKUP(СВОД2023[[#This Row],[ФО]],СПРАВОЧНИК!H:P,2,0)</f>
        <v>Северо-Кавказский ФО</v>
      </c>
    </row>
    <row r="6086" spans="1:11" x14ac:dyDescent="0.2">
      <c r="A6086" t="s">
        <v>600</v>
      </c>
      <c r="B6086" t="s">
        <v>593</v>
      </c>
      <c r="C6086" s="1" t="s">
        <v>311</v>
      </c>
      <c r="D6086" s="1" t="s">
        <v>1576</v>
      </c>
      <c r="E6086" s="2">
        <v>58</v>
      </c>
      <c r="F6086" s="3">
        <v>53</v>
      </c>
      <c r="G6086" s="2">
        <v>354</v>
      </c>
      <c r="H6086" s="3">
        <v>301</v>
      </c>
      <c r="I6086" s="69" t="str">
        <f>VLOOKUP(C6086,СПРАВОЧНИК!B:D,2,0)</f>
        <v>РОССИЯ</v>
      </c>
      <c r="J6086" s="69" t="str">
        <f>VLOOKUP(C6086,СПРАВОЧНИК!B:D,3,0)</f>
        <v>ОТЕЧЕСТВЕННЫЕ</v>
      </c>
      <c r="K6086" s="69" t="str">
        <f>VLOOKUP(СВОД2023[[#This Row],[ФО]],СПРАВОЧНИК!H:P,2,0)</f>
        <v>Северо-Кавказский ФО</v>
      </c>
    </row>
    <row r="6087" spans="1:11" x14ac:dyDescent="0.2">
      <c r="A6087" t="s">
        <v>600</v>
      </c>
      <c r="B6087" t="s">
        <v>593</v>
      </c>
      <c r="C6087" s="1" t="s">
        <v>311</v>
      </c>
      <c r="D6087" s="1" t="s">
        <v>1577</v>
      </c>
      <c r="E6087" s="2">
        <v>7</v>
      </c>
      <c r="F6087" s="3">
        <v>10</v>
      </c>
      <c r="G6087" s="2">
        <v>37</v>
      </c>
      <c r="H6087" s="3">
        <v>49</v>
      </c>
      <c r="I6087" s="69" t="str">
        <f>VLOOKUP(C6087,СПРАВОЧНИК!B:D,2,0)</f>
        <v>РОССИЯ</v>
      </c>
      <c r="J6087" s="69" t="str">
        <f>VLOOKUP(C6087,СПРАВОЧНИК!B:D,3,0)</f>
        <v>ОТЕЧЕСТВЕННЫЕ</v>
      </c>
      <c r="K6087" s="69" t="str">
        <f>VLOOKUP(СВОД2023[[#This Row],[ФО]],СПРАВОЧНИК!H:P,2,0)</f>
        <v>Северо-Кавказский ФО</v>
      </c>
    </row>
    <row r="6088" spans="1:11" x14ac:dyDescent="0.2">
      <c r="A6088" t="s">
        <v>600</v>
      </c>
      <c r="B6088" t="s">
        <v>593</v>
      </c>
      <c r="C6088" s="1" t="s">
        <v>311</v>
      </c>
      <c r="D6088" s="1" t="s">
        <v>1578</v>
      </c>
      <c r="E6088" s="2">
        <v>14</v>
      </c>
      <c r="F6088" s="3">
        <v>11</v>
      </c>
      <c r="G6088" s="2">
        <v>63</v>
      </c>
      <c r="H6088" s="3">
        <v>49</v>
      </c>
      <c r="I6088" s="69" t="str">
        <f>VLOOKUP(C6088,СПРАВОЧНИК!B:D,2,0)</f>
        <v>РОССИЯ</v>
      </c>
      <c r="J6088" s="69" t="str">
        <f>VLOOKUP(C6088,СПРАВОЧНИК!B:D,3,0)</f>
        <v>ОТЕЧЕСТВЕННЫЕ</v>
      </c>
      <c r="K6088" s="69" t="str">
        <f>VLOOKUP(СВОД2023[[#This Row],[ФО]],СПРАВОЧНИК!H:P,2,0)</f>
        <v>Северо-Кавказский ФО</v>
      </c>
    </row>
    <row r="6089" spans="1:11" x14ac:dyDescent="0.2">
      <c r="A6089" t="s">
        <v>600</v>
      </c>
      <c r="B6089" t="s">
        <v>593</v>
      </c>
      <c r="C6089" s="1" t="s">
        <v>311</v>
      </c>
      <c r="D6089" s="1" t="s">
        <v>1579</v>
      </c>
      <c r="E6089" s="2">
        <v>270</v>
      </c>
      <c r="F6089" s="3">
        <v>331</v>
      </c>
      <c r="G6089" s="2">
        <v>1754</v>
      </c>
      <c r="H6089" s="3">
        <v>1742</v>
      </c>
      <c r="I6089" s="69" t="str">
        <f>VLOOKUP(C6089,СПРАВОЧНИК!B:D,2,0)</f>
        <v>РОССИЯ</v>
      </c>
      <c r="J6089" s="69" t="str">
        <f>VLOOKUP(C6089,СПРАВОЧНИК!B:D,3,0)</f>
        <v>ОТЕЧЕСТВЕННЫЕ</v>
      </c>
      <c r="K6089" s="69" t="str">
        <f>VLOOKUP(СВОД2023[[#This Row],[ФО]],СПРАВОЧНИК!H:P,2,0)</f>
        <v>Северо-Кавказский ФО</v>
      </c>
    </row>
    <row r="6090" spans="1:11" x14ac:dyDescent="0.2">
      <c r="A6090" t="s">
        <v>600</v>
      </c>
      <c r="B6090" t="s">
        <v>593</v>
      </c>
      <c r="C6090" s="1" t="s">
        <v>311</v>
      </c>
      <c r="D6090" s="1" t="s">
        <v>1580</v>
      </c>
      <c r="E6090" s="2">
        <v>216</v>
      </c>
      <c r="F6090" s="3">
        <v>220</v>
      </c>
      <c r="G6090" s="2">
        <v>1276</v>
      </c>
      <c r="H6090" s="3">
        <v>1138</v>
      </c>
      <c r="I6090" s="69" t="str">
        <f>VLOOKUP(C6090,СПРАВОЧНИК!B:D,2,0)</f>
        <v>РОССИЯ</v>
      </c>
      <c r="J6090" s="69" t="str">
        <f>VLOOKUP(C6090,СПРАВОЧНИК!B:D,3,0)</f>
        <v>ОТЕЧЕСТВЕННЫЕ</v>
      </c>
      <c r="K6090" s="69" t="str">
        <f>VLOOKUP(СВОД2023[[#This Row],[ФО]],СПРАВОЧНИК!H:P,2,0)</f>
        <v>Северо-Кавказский ФО</v>
      </c>
    </row>
    <row r="6091" spans="1:11" x14ac:dyDescent="0.2">
      <c r="A6091" t="s">
        <v>600</v>
      </c>
      <c r="B6091" t="s">
        <v>593</v>
      </c>
      <c r="C6091" s="1" t="s">
        <v>311</v>
      </c>
      <c r="D6091" s="1" t="s">
        <v>1581</v>
      </c>
      <c r="E6091" s="2">
        <v>346</v>
      </c>
      <c r="F6091" s="3">
        <v>497</v>
      </c>
      <c r="G6091" s="2">
        <v>2403</v>
      </c>
      <c r="H6091" s="3">
        <v>2374</v>
      </c>
      <c r="I6091" s="69" t="str">
        <f>VLOOKUP(C6091,СПРАВОЧНИК!B:D,2,0)</f>
        <v>РОССИЯ</v>
      </c>
      <c r="J6091" s="69" t="str">
        <f>VLOOKUP(C6091,СПРАВОЧНИК!B:D,3,0)</f>
        <v>ОТЕЧЕСТВЕННЫЕ</v>
      </c>
      <c r="K6091" s="69" t="str">
        <f>VLOOKUP(СВОД2023[[#This Row],[ФО]],СПРАВОЧНИК!H:P,2,0)</f>
        <v>Северо-Кавказский ФО</v>
      </c>
    </row>
    <row r="6092" spans="1:11" x14ac:dyDescent="0.2">
      <c r="A6092" t="s">
        <v>600</v>
      </c>
      <c r="B6092" t="s">
        <v>593</v>
      </c>
      <c r="C6092" s="1" t="s">
        <v>311</v>
      </c>
      <c r="D6092" s="1" t="s">
        <v>1582</v>
      </c>
      <c r="E6092" s="2">
        <v>1102</v>
      </c>
      <c r="F6092" s="3">
        <v>1233</v>
      </c>
      <c r="G6092" s="2">
        <v>7311</v>
      </c>
      <c r="H6092" s="3">
        <v>6806</v>
      </c>
      <c r="I6092" s="69" t="str">
        <f>VLOOKUP(C6092,СПРАВОЧНИК!B:D,2,0)</f>
        <v>РОССИЯ</v>
      </c>
      <c r="J6092" s="69" t="str">
        <f>VLOOKUP(C6092,СПРАВОЧНИК!B:D,3,0)</f>
        <v>ОТЕЧЕСТВЕННЫЕ</v>
      </c>
      <c r="K6092" s="69" t="str">
        <f>VLOOKUP(СВОД2023[[#This Row],[ФО]],СПРАВОЧНИК!H:P,2,0)</f>
        <v>Северо-Кавказский ФО</v>
      </c>
    </row>
    <row r="6093" spans="1:11" x14ac:dyDescent="0.2">
      <c r="A6093" t="s">
        <v>600</v>
      </c>
      <c r="B6093" t="s">
        <v>593</v>
      </c>
      <c r="C6093" s="1" t="s">
        <v>311</v>
      </c>
      <c r="D6093" s="1" t="s">
        <v>1583</v>
      </c>
      <c r="E6093" s="2">
        <v>49</v>
      </c>
      <c r="F6093" s="3">
        <v>52</v>
      </c>
      <c r="G6093" s="2">
        <v>301</v>
      </c>
      <c r="H6093" s="3">
        <v>317</v>
      </c>
      <c r="I6093" s="69" t="str">
        <f>VLOOKUP(C6093,СПРАВОЧНИК!B:D,2,0)</f>
        <v>РОССИЯ</v>
      </c>
      <c r="J6093" s="69" t="str">
        <f>VLOOKUP(C6093,СПРАВОЧНИК!B:D,3,0)</f>
        <v>ОТЕЧЕСТВЕННЫЕ</v>
      </c>
      <c r="K6093" s="69" t="str">
        <f>VLOOKUP(СВОД2023[[#This Row],[ФО]],СПРАВОЧНИК!H:P,2,0)</f>
        <v>Северо-Кавказский ФО</v>
      </c>
    </row>
    <row r="6094" spans="1:11" x14ac:dyDescent="0.2">
      <c r="A6094" t="s">
        <v>600</v>
      </c>
      <c r="B6094" t="s">
        <v>593</v>
      </c>
      <c r="C6094" s="1" t="s">
        <v>311</v>
      </c>
      <c r="D6094" s="1" t="s">
        <v>1584</v>
      </c>
      <c r="E6094" s="2">
        <v>1010</v>
      </c>
      <c r="F6094" s="3">
        <v>1397</v>
      </c>
      <c r="G6094" s="2">
        <v>6632</v>
      </c>
      <c r="H6094" s="3">
        <v>7127</v>
      </c>
      <c r="I6094" s="69" t="str">
        <f>VLOOKUP(C6094,СПРАВОЧНИК!B:D,2,0)</f>
        <v>РОССИЯ</v>
      </c>
      <c r="J6094" s="69" t="str">
        <f>VLOOKUP(C6094,СПРАВОЧНИК!B:D,3,0)</f>
        <v>ОТЕЧЕСТВЕННЫЕ</v>
      </c>
      <c r="K6094" s="69" t="str">
        <f>VLOOKUP(СВОД2023[[#This Row],[ФО]],СПРАВОЧНИК!H:P,2,0)</f>
        <v>Северо-Кавказский ФО</v>
      </c>
    </row>
    <row r="6095" spans="1:11" x14ac:dyDescent="0.2">
      <c r="A6095" t="s">
        <v>600</v>
      </c>
      <c r="B6095" t="s">
        <v>593</v>
      </c>
      <c r="C6095" s="1" t="s">
        <v>311</v>
      </c>
      <c r="D6095" s="1" t="s">
        <v>1585</v>
      </c>
      <c r="E6095" s="2">
        <v>829</v>
      </c>
      <c r="F6095" s="3">
        <v>1078</v>
      </c>
      <c r="G6095" s="2">
        <v>5219</v>
      </c>
      <c r="H6095" s="3">
        <v>5595</v>
      </c>
      <c r="I6095" s="69" t="str">
        <f>VLOOKUP(C6095,СПРАВОЧНИК!B:D,2,0)</f>
        <v>РОССИЯ</v>
      </c>
      <c r="J6095" s="69" t="str">
        <f>VLOOKUP(C6095,СПРАВОЧНИК!B:D,3,0)</f>
        <v>ОТЕЧЕСТВЕННЫЕ</v>
      </c>
      <c r="K6095" s="69" t="str">
        <f>VLOOKUP(СВОД2023[[#This Row],[ФО]],СПРАВОЧНИК!H:P,2,0)</f>
        <v>Северо-Кавказский ФО</v>
      </c>
    </row>
    <row r="6096" spans="1:11" x14ac:dyDescent="0.2">
      <c r="A6096" t="s">
        <v>600</v>
      </c>
      <c r="B6096" t="s">
        <v>593</v>
      </c>
      <c r="C6096" s="1" t="s">
        <v>311</v>
      </c>
      <c r="D6096" s="1" t="s">
        <v>1586</v>
      </c>
      <c r="E6096" s="2">
        <v>101</v>
      </c>
      <c r="F6096" s="3">
        <v>124</v>
      </c>
      <c r="G6096" s="2">
        <v>711</v>
      </c>
      <c r="H6096" s="3">
        <v>711</v>
      </c>
      <c r="I6096" s="69" t="str">
        <f>VLOOKUP(C6096,СПРАВОЧНИК!B:D,2,0)</f>
        <v>РОССИЯ</v>
      </c>
      <c r="J6096" s="69" t="str">
        <f>VLOOKUP(C6096,СПРАВОЧНИК!B:D,3,0)</f>
        <v>ОТЕЧЕСТВЕННЫЕ</v>
      </c>
      <c r="K6096" s="69" t="str">
        <f>VLOOKUP(СВОД2023[[#This Row],[ФО]],СПРАВОЧНИК!H:P,2,0)</f>
        <v>Северо-Кавказский ФО</v>
      </c>
    </row>
    <row r="6097" spans="1:11" x14ac:dyDescent="0.2">
      <c r="A6097" t="s">
        <v>600</v>
      </c>
      <c r="B6097" t="s">
        <v>593</v>
      </c>
      <c r="C6097" s="1" t="s">
        <v>311</v>
      </c>
      <c r="D6097" s="1" t="s">
        <v>1587</v>
      </c>
      <c r="E6097" s="2">
        <v>481</v>
      </c>
      <c r="F6097" s="3">
        <v>623</v>
      </c>
      <c r="G6097" s="2">
        <v>3405</v>
      </c>
      <c r="H6097" s="3">
        <v>3306</v>
      </c>
      <c r="I6097" s="69" t="str">
        <f>VLOOKUP(C6097,СПРАВОЧНИК!B:D,2,0)</f>
        <v>РОССИЯ</v>
      </c>
      <c r="J6097" s="69" t="str">
        <f>VLOOKUP(C6097,СПРАВОЧНИК!B:D,3,0)</f>
        <v>ОТЕЧЕСТВЕННЫЕ</v>
      </c>
      <c r="K6097" s="69" t="str">
        <f>VLOOKUP(СВОД2023[[#This Row],[ФО]],СПРАВОЧНИК!H:P,2,0)</f>
        <v>Северо-Кавказский ФО</v>
      </c>
    </row>
    <row r="6098" spans="1:11" x14ac:dyDescent="0.2">
      <c r="A6098" t="s">
        <v>600</v>
      </c>
      <c r="B6098" t="s">
        <v>593</v>
      </c>
      <c r="C6098" s="1" t="s">
        <v>311</v>
      </c>
      <c r="D6098" s="1" t="s">
        <v>1588</v>
      </c>
      <c r="E6098" s="2">
        <v>43</v>
      </c>
      <c r="F6098" s="3">
        <v>59</v>
      </c>
      <c r="G6098" s="2">
        <v>242</v>
      </c>
      <c r="H6098" s="3">
        <v>315</v>
      </c>
      <c r="I6098" s="69" t="str">
        <f>VLOOKUP(C6098,СПРАВОЧНИК!B:D,2,0)</f>
        <v>РОССИЯ</v>
      </c>
      <c r="J6098" s="69" t="str">
        <f>VLOOKUP(C6098,СПРАВОЧНИК!B:D,3,0)</f>
        <v>ОТЕЧЕСТВЕННЫЕ</v>
      </c>
      <c r="K6098" s="69" t="str">
        <f>VLOOKUP(СВОД2023[[#This Row],[ФО]],СПРАВОЧНИК!H:P,2,0)</f>
        <v>Северо-Кавказский ФО</v>
      </c>
    </row>
    <row r="6099" spans="1:11" x14ac:dyDescent="0.2">
      <c r="A6099" t="s">
        <v>600</v>
      </c>
      <c r="B6099" t="s">
        <v>593</v>
      </c>
      <c r="C6099" s="1" t="s">
        <v>311</v>
      </c>
      <c r="D6099" s="1" t="s">
        <v>1589</v>
      </c>
      <c r="E6099" s="2">
        <v>1534</v>
      </c>
      <c r="F6099" s="3">
        <v>1748</v>
      </c>
      <c r="G6099" s="2">
        <v>9766</v>
      </c>
      <c r="H6099" s="3">
        <v>9929</v>
      </c>
      <c r="I6099" s="69" t="str">
        <f>VLOOKUP(C6099,СПРАВОЧНИК!B:D,2,0)</f>
        <v>РОССИЯ</v>
      </c>
      <c r="J6099" s="69" t="str">
        <f>VLOOKUP(C6099,СПРАВОЧНИК!B:D,3,0)</f>
        <v>ОТЕЧЕСТВЕННЫЕ</v>
      </c>
      <c r="K6099" s="69" t="str">
        <f>VLOOKUP(СВОД2023[[#This Row],[ФО]],СПРАВОЧНИК!H:P,2,0)</f>
        <v>Северо-Кавказский ФО</v>
      </c>
    </row>
    <row r="6100" spans="1:11" x14ac:dyDescent="0.2">
      <c r="A6100" t="s">
        <v>600</v>
      </c>
      <c r="B6100" t="s">
        <v>593</v>
      </c>
      <c r="C6100" s="1" t="s">
        <v>311</v>
      </c>
      <c r="D6100" s="1" t="s">
        <v>1590</v>
      </c>
      <c r="E6100" s="2">
        <v>422</v>
      </c>
      <c r="F6100" s="3">
        <v>544</v>
      </c>
      <c r="G6100" s="2">
        <v>2842</v>
      </c>
      <c r="H6100" s="3">
        <v>2810</v>
      </c>
      <c r="I6100" s="69" t="str">
        <f>VLOOKUP(C6100,СПРАВОЧНИК!B:D,2,0)</f>
        <v>РОССИЯ</v>
      </c>
      <c r="J6100" s="69" t="str">
        <f>VLOOKUP(C6100,СПРАВОЧНИК!B:D,3,0)</f>
        <v>ОТЕЧЕСТВЕННЫЕ</v>
      </c>
      <c r="K6100" s="69" t="str">
        <f>VLOOKUP(СВОД2023[[#This Row],[ФО]],СПРАВОЧНИК!H:P,2,0)</f>
        <v>Северо-Кавказский ФО</v>
      </c>
    </row>
    <row r="6101" spans="1:11" x14ac:dyDescent="0.2">
      <c r="A6101" t="s">
        <v>600</v>
      </c>
      <c r="B6101" t="s">
        <v>593</v>
      </c>
      <c r="C6101" s="1" t="s">
        <v>311</v>
      </c>
      <c r="D6101" s="1" t="s">
        <v>1591</v>
      </c>
      <c r="E6101" s="2">
        <v>2</v>
      </c>
      <c r="F6101" s="3">
        <v>1</v>
      </c>
      <c r="G6101" s="2">
        <v>6</v>
      </c>
      <c r="H6101" s="3">
        <v>10</v>
      </c>
      <c r="I6101" s="69" t="str">
        <f>VLOOKUP(C6101,СПРАВОЧНИК!B:D,2,0)</f>
        <v>РОССИЯ</v>
      </c>
      <c r="J6101" s="69" t="str">
        <f>VLOOKUP(C6101,СПРАВОЧНИК!B:D,3,0)</f>
        <v>ОТЕЧЕСТВЕННЫЕ</v>
      </c>
      <c r="K6101" s="69" t="str">
        <f>VLOOKUP(СВОД2023[[#This Row],[ФО]],СПРАВОЧНИК!H:P,2,0)</f>
        <v>Северо-Кавказский ФО</v>
      </c>
    </row>
    <row r="6102" spans="1:11" x14ac:dyDescent="0.2">
      <c r="A6102" t="s">
        <v>600</v>
      </c>
      <c r="B6102" t="s">
        <v>593</v>
      </c>
      <c r="C6102" s="1" t="s">
        <v>311</v>
      </c>
      <c r="D6102" s="1" t="s">
        <v>312</v>
      </c>
      <c r="E6102" s="2">
        <v>594</v>
      </c>
      <c r="F6102" s="3">
        <v>612</v>
      </c>
      <c r="G6102" s="2">
        <v>3734</v>
      </c>
      <c r="H6102" s="3">
        <v>3461</v>
      </c>
      <c r="I6102" s="69" t="str">
        <f>VLOOKUP(C6102,СПРАВОЧНИК!B:D,2,0)</f>
        <v>РОССИЯ</v>
      </c>
      <c r="J6102" s="69" t="str">
        <f>VLOOKUP(C6102,СПРАВОЧНИК!B:D,3,0)</f>
        <v>ОТЕЧЕСТВЕННЫЕ</v>
      </c>
      <c r="K6102" s="69" t="str">
        <f>VLOOKUP(СВОД2023[[#This Row],[ФО]],СПРАВОЧНИК!H:P,2,0)</f>
        <v>Северо-Кавказский ФО</v>
      </c>
    </row>
    <row r="6103" spans="1:11" x14ac:dyDescent="0.2">
      <c r="A6103" t="s">
        <v>600</v>
      </c>
      <c r="B6103" t="s">
        <v>593</v>
      </c>
      <c r="C6103" s="1" t="s">
        <v>311</v>
      </c>
      <c r="D6103" s="1" t="s">
        <v>313</v>
      </c>
      <c r="E6103" s="2">
        <v>54</v>
      </c>
      <c r="F6103" s="3">
        <v>29</v>
      </c>
      <c r="G6103" s="2">
        <v>310</v>
      </c>
      <c r="H6103" s="3">
        <v>152</v>
      </c>
      <c r="I6103" s="69" t="str">
        <f>VLOOKUP(C6103,СПРАВОЧНИК!B:D,2,0)</f>
        <v>РОССИЯ</v>
      </c>
      <c r="J6103" s="69" t="str">
        <f>VLOOKUP(C6103,СПРАВОЧНИК!B:D,3,0)</f>
        <v>ОТЕЧЕСТВЕННЫЕ</v>
      </c>
      <c r="K6103" s="69" t="str">
        <f>VLOOKUP(СВОД2023[[#This Row],[ФО]],СПРАВОЧНИК!H:P,2,0)</f>
        <v>Северо-Кавказский ФО</v>
      </c>
    </row>
    <row r="6104" spans="1:11" x14ac:dyDescent="0.2">
      <c r="A6104" t="s">
        <v>600</v>
      </c>
      <c r="B6104" t="s">
        <v>593</v>
      </c>
      <c r="C6104" s="1" t="s">
        <v>311</v>
      </c>
      <c r="D6104" s="1" t="s">
        <v>2206</v>
      </c>
      <c r="E6104" s="2">
        <v>2</v>
      </c>
      <c r="F6104" s="3">
        <v>1</v>
      </c>
      <c r="G6104" s="2">
        <v>3</v>
      </c>
      <c r="H6104" s="3">
        <v>4</v>
      </c>
      <c r="I6104" s="69" t="str">
        <f>VLOOKUP(C6104,СПРАВОЧНИК!B:D,2,0)</f>
        <v>РОССИЯ</v>
      </c>
      <c r="J6104" s="69" t="str">
        <f>VLOOKUP(C6104,СПРАВОЧНИК!B:D,3,0)</f>
        <v>ОТЕЧЕСТВЕННЫЕ</v>
      </c>
      <c r="K6104" s="69" t="str">
        <f>VLOOKUP(СВОД2023[[#This Row],[ФО]],СПРАВОЧНИК!H:P,2,0)</f>
        <v>Северо-Кавказский ФО</v>
      </c>
    </row>
    <row r="6105" spans="1:11" x14ac:dyDescent="0.2">
      <c r="A6105" t="s">
        <v>600</v>
      </c>
      <c r="B6105" t="s">
        <v>593</v>
      </c>
      <c r="C6105" s="1" t="s">
        <v>311</v>
      </c>
      <c r="D6105" s="1" t="s">
        <v>314</v>
      </c>
      <c r="E6105" s="2">
        <v>97</v>
      </c>
      <c r="F6105" s="3">
        <v>114</v>
      </c>
      <c r="G6105" s="2">
        <v>661</v>
      </c>
      <c r="H6105" s="3">
        <v>705</v>
      </c>
      <c r="I6105" s="69" t="str">
        <f>VLOOKUP(C6105,СПРАВОЧНИК!B:D,2,0)</f>
        <v>РОССИЯ</v>
      </c>
      <c r="J6105" s="69" t="str">
        <f>VLOOKUP(C6105,СПРАВОЧНИК!B:D,3,0)</f>
        <v>ОТЕЧЕСТВЕННЫЕ</v>
      </c>
      <c r="K6105" s="69" t="str">
        <f>VLOOKUP(СВОД2023[[#This Row],[ФО]],СПРАВОЧНИК!H:P,2,0)</f>
        <v>Северо-Кавказский ФО</v>
      </c>
    </row>
    <row r="6106" spans="1:11" x14ac:dyDescent="0.2">
      <c r="A6106" t="s">
        <v>600</v>
      </c>
      <c r="B6106" t="s">
        <v>593</v>
      </c>
      <c r="C6106" s="1" t="s">
        <v>311</v>
      </c>
      <c r="D6106" s="1" t="s">
        <v>1592</v>
      </c>
      <c r="E6106" s="2">
        <v>3559</v>
      </c>
      <c r="F6106" s="3">
        <v>4065</v>
      </c>
      <c r="G6106" s="2">
        <v>23418</v>
      </c>
      <c r="H6106" s="3">
        <v>22560</v>
      </c>
      <c r="I6106" s="69" t="str">
        <f>VLOOKUP(C6106,СПРАВОЧНИК!B:D,2,0)</f>
        <v>РОССИЯ</v>
      </c>
      <c r="J6106" s="69" t="str">
        <f>VLOOKUP(C6106,СПРАВОЧНИК!B:D,3,0)</f>
        <v>ОТЕЧЕСТВЕННЫЕ</v>
      </c>
      <c r="K6106" s="69" t="str">
        <f>VLOOKUP(СВОД2023[[#This Row],[ФО]],СПРАВОЧНИК!H:P,2,0)</f>
        <v>Северо-Кавказский ФО</v>
      </c>
    </row>
    <row r="6107" spans="1:11" x14ac:dyDescent="0.2">
      <c r="A6107" t="s">
        <v>600</v>
      </c>
      <c r="B6107" t="s">
        <v>593</v>
      </c>
      <c r="C6107" s="1" t="s">
        <v>311</v>
      </c>
      <c r="D6107" s="1" t="s">
        <v>1593</v>
      </c>
      <c r="E6107" s="2">
        <v>122</v>
      </c>
      <c r="F6107" s="3">
        <v>120</v>
      </c>
      <c r="G6107" s="2">
        <v>829</v>
      </c>
      <c r="H6107" s="3">
        <v>824</v>
      </c>
      <c r="I6107" s="69" t="str">
        <f>VLOOKUP(C6107,СПРАВОЧНИК!B:D,2,0)</f>
        <v>РОССИЯ</v>
      </c>
      <c r="J6107" s="69" t="str">
        <f>VLOOKUP(C6107,СПРАВОЧНИК!B:D,3,0)</f>
        <v>ОТЕЧЕСТВЕННЫЕ</v>
      </c>
      <c r="K6107" s="69" t="str">
        <f>VLOOKUP(СВОД2023[[#This Row],[ФО]],СПРАВОЧНИК!H:P,2,0)</f>
        <v>Северо-Кавказский ФО</v>
      </c>
    </row>
    <row r="6108" spans="1:11" x14ac:dyDescent="0.2">
      <c r="A6108" t="s">
        <v>600</v>
      </c>
      <c r="B6108" t="s">
        <v>593</v>
      </c>
      <c r="C6108" s="1" t="s">
        <v>311</v>
      </c>
      <c r="D6108" s="1" t="s">
        <v>1594</v>
      </c>
      <c r="E6108" s="2">
        <v>692</v>
      </c>
      <c r="F6108" s="3">
        <v>732</v>
      </c>
      <c r="G6108" s="2">
        <v>4307</v>
      </c>
      <c r="H6108" s="3">
        <v>4176</v>
      </c>
      <c r="I6108" s="69" t="str">
        <f>VLOOKUP(C6108,СПРАВОЧНИК!B:D,2,0)</f>
        <v>РОССИЯ</v>
      </c>
      <c r="J6108" s="69" t="str">
        <f>VLOOKUP(C6108,СПРАВОЧНИК!B:D,3,0)</f>
        <v>ОТЕЧЕСТВЕННЫЕ</v>
      </c>
      <c r="K6108" s="69" t="str">
        <f>VLOOKUP(СВОД2023[[#This Row],[ФО]],СПРАВОЧНИК!H:P,2,0)</f>
        <v>Северо-Кавказский ФО</v>
      </c>
    </row>
    <row r="6109" spans="1:11" x14ac:dyDescent="0.2">
      <c r="A6109" t="s">
        <v>600</v>
      </c>
      <c r="B6109" t="s">
        <v>593</v>
      </c>
      <c r="C6109" s="1" t="s">
        <v>311</v>
      </c>
      <c r="D6109" s="1" t="s">
        <v>315</v>
      </c>
      <c r="E6109" s="2">
        <v>2596</v>
      </c>
      <c r="F6109" s="3">
        <v>2479</v>
      </c>
      <c r="G6109" s="2">
        <v>15975</v>
      </c>
      <c r="H6109" s="3">
        <v>13284</v>
      </c>
      <c r="I6109" s="69" t="str">
        <f>VLOOKUP(C6109,СПРАВОЧНИК!B:D,2,0)</f>
        <v>РОССИЯ</v>
      </c>
      <c r="J6109" s="69" t="str">
        <f>VLOOKUP(C6109,СПРАВОЧНИК!B:D,3,0)</f>
        <v>ОТЕЧЕСТВЕННЫЕ</v>
      </c>
      <c r="K6109" s="69" t="str">
        <f>VLOOKUP(СВОД2023[[#This Row],[ФО]],СПРАВОЧНИК!H:P,2,0)</f>
        <v>Северо-Кавказский ФО</v>
      </c>
    </row>
    <row r="6110" spans="1:11" x14ac:dyDescent="0.2">
      <c r="A6110" t="s">
        <v>600</v>
      </c>
      <c r="B6110" t="s">
        <v>593</v>
      </c>
      <c r="C6110" s="1" t="s">
        <v>311</v>
      </c>
      <c r="D6110" s="1" t="s">
        <v>316</v>
      </c>
      <c r="E6110" s="2">
        <v>377</v>
      </c>
      <c r="F6110" s="3">
        <v>322</v>
      </c>
      <c r="G6110" s="2">
        <v>2348</v>
      </c>
      <c r="H6110" s="3">
        <v>1940</v>
      </c>
      <c r="I6110" s="69" t="str">
        <f>VLOOKUP(C6110,СПРАВОЧНИК!B:D,2,0)</f>
        <v>РОССИЯ</v>
      </c>
      <c r="J6110" s="69" t="str">
        <f>VLOOKUP(C6110,СПРАВОЧНИК!B:D,3,0)</f>
        <v>ОТЕЧЕСТВЕННЫЕ</v>
      </c>
      <c r="K6110" s="69" t="str">
        <f>VLOOKUP(СВОД2023[[#This Row],[ФО]],СПРАВОЧНИК!H:P,2,0)</f>
        <v>Северо-Кавказский ФО</v>
      </c>
    </row>
    <row r="6111" spans="1:11" x14ac:dyDescent="0.2">
      <c r="A6111" t="s">
        <v>600</v>
      </c>
      <c r="B6111" t="s">
        <v>593</v>
      </c>
      <c r="C6111" s="1" t="s">
        <v>311</v>
      </c>
      <c r="D6111" s="1" t="s">
        <v>317</v>
      </c>
      <c r="E6111" s="2">
        <v>6</v>
      </c>
      <c r="F6111" s="3">
        <v>15</v>
      </c>
      <c r="G6111" s="2">
        <v>46</v>
      </c>
      <c r="H6111" s="3">
        <v>41</v>
      </c>
      <c r="I6111" s="69" t="str">
        <f>VLOOKUP(C6111,СПРАВОЧНИК!B:D,2,0)</f>
        <v>РОССИЯ</v>
      </c>
      <c r="J6111" s="69" t="str">
        <f>VLOOKUP(C6111,СПРАВОЧНИК!B:D,3,0)</f>
        <v>ОТЕЧЕСТВЕННЫЕ</v>
      </c>
      <c r="K6111" s="69" t="str">
        <f>VLOOKUP(СВОД2023[[#This Row],[ФО]],СПРАВОЧНИК!H:P,2,0)</f>
        <v>Северо-Кавказский ФО</v>
      </c>
    </row>
    <row r="6112" spans="1:11" x14ac:dyDescent="0.2">
      <c r="A6112" t="s">
        <v>600</v>
      </c>
      <c r="B6112" t="s">
        <v>593</v>
      </c>
      <c r="C6112" s="1" t="s">
        <v>311</v>
      </c>
      <c r="D6112" s="1" t="s">
        <v>1595</v>
      </c>
      <c r="E6112" s="2">
        <v>117</v>
      </c>
      <c r="F6112" s="3">
        <v>114</v>
      </c>
      <c r="G6112" s="2">
        <v>761</v>
      </c>
      <c r="H6112" s="3">
        <v>665</v>
      </c>
      <c r="I6112" s="69" t="str">
        <f>VLOOKUP(C6112,СПРАВОЧНИК!B:D,2,0)</f>
        <v>РОССИЯ</v>
      </c>
      <c r="J6112" s="69" t="str">
        <f>VLOOKUP(C6112,СПРАВОЧНИК!B:D,3,0)</f>
        <v>ОТЕЧЕСТВЕННЫЕ</v>
      </c>
      <c r="K6112" s="69" t="str">
        <f>VLOOKUP(СВОД2023[[#This Row],[ФО]],СПРАВОЧНИК!H:P,2,0)</f>
        <v>Северо-Кавказский ФО</v>
      </c>
    </row>
    <row r="6113" spans="1:11" x14ac:dyDescent="0.2">
      <c r="A6113" t="s">
        <v>600</v>
      </c>
      <c r="B6113" t="s">
        <v>593</v>
      </c>
      <c r="C6113" s="1" t="s">
        <v>311</v>
      </c>
      <c r="D6113" s="1" t="s">
        <v>318</v>
      </c>
      <c r="E6113" s="2">
        <v>47</v>
      </c>
      <c r="F6113" s="3">
        <v>23</v>
      </c>
      <c r="G6113" s="2">
        <v>308</v>
      </c>
      <c r="H6113" s="3">
        <v>171</v>
      </c>
      <c r="I6113" s="69" t="str">
        <f>VLOOKUP(C6113,СПРАВОЧНИК!B:D,2,0)</f>
        <v>РОССИЯ</v>
      </c>
      <c r="J6113" s="69" t="str">
        <f>VLOOKUP(C6113,СПРАВОЧНИК!B:D,3,0)</f>
        <v>ОТЕЧЕСТВЕННЫЕ</v>
      </c>
      <c r="K6113" s="69" t="str">
        <f>VLOOKUP(СВОД2023[[#This Row],[ФО]],СПРАВОЧНИК!H:P,2,0)</f>
        <v>Северо-Кавказский ФО</v>
      </c>
    </row>
    <row r="6114" spans="1:11" x14ac:dyDescent="0.2">
      <c r="A6114" t="s">
        <v>600</v>
      </c>
      <c r="B6114" t="s">
        <v>593</v>
      </c>
      <c r="C6114" s="1" t="s">
        <v>311</v>
      </c>
      <c r="D6114" s="1" t="s">
        <v>1596</v>
      </c>
      <c r="E6114" s="2">
        <v>126</v>
      </c>
      <c r="F6114" s="3">
        <v>111</v>
      </c>
      <c r="G6114" s="2">
        <v>706</v>
      </c>
      <c r="H6114" s="3">
        <v>632</v>
      </c>
      <c r="I6114" s="69" t="str">
        <f>VLOOKUP(C6114,СПРАВОЧНИК!B:D,2,0)</f>
        <v>РОССИЯ</v>
      </c>
      <c r="J6114" s="69" t="str">
        <f>VLOOKUP(C6114,СПРАВОЧНИК!B:D,3,0)</f>
        <v>ОТЕЧЕСТВЕННЫЕ</v>
      </c>
      <c r="K6114" s="69" t="str">
        <f>VLOOKUP(СВОД2023[[#This Row],[ФО]],СПРАВОЧНИК!H:P,2,0)</f>
        <v>Северо-Кавказский ФО</v>
      </c>
    </row>
    <row r="6115" spans="1:11" x14ac:dyDescent="0.2">
      <c r="A6115" t="s">
        <v>600</v>
      </c>
      <c r="B6115" t="s">
        <v>593</v>
      </c>
      <c r="C6115" s="1" t="s">
        <v>311</v>
      </c>
      <c r="D6115" s="1" t="s">
        <v>2207</v>
      </c>
      <c r="E6115" s="2"/>
      <c r="F6115" s="3"/>
      <c r="G6115" s="2"/>
      <c r="H6115" s="3">
        <v>1</v>
      </c>
      <c r="I6115" s="69" t="str">
        <f>VLOOKUP(C6115,СПРАВОЧНИК!B:D,2,0)</f>
        <v>РОССИЯ</v>
      </c>
      <c r="J6115" s="69" t="str">
        <f>VLOOKUP(C6115,СПРАВОЧНИК!B:D,3,0)</f>
        <v>ОТЕЧЕСТВЕННЫЕ</v>
      </c>
      <c r="K6115" s="69" t="str">
        <f>VLOOKUP(СВОД2023[[#This Row],[ФО]],СПРАВОЧНИК!H:P,2,0)</f>
        <v>Северо-Кавказский ФО</v>
      </c>
    </row>
    <row r="6116" spans="1:11" x14ac:dyDescent="0.2">
      <c r="A6116" t="s">
        <v>600</v>
      </c>
      <c r="B6116" t="s">
        <v>593</v>
      </c>
      <c r="C6116" s="1" t="s">
        <v>311</v>
      </c>
      <c r="D6116" s="1" t="s">
        <v>320</v>
      </c>
      <c r="E6116" s="2">
        <v>292</v>
      </c>
      <c r="F6116" s="3">
        <v>319</v>
      </c>
      <c r="G6116" s="2">
        <v>1868</v>
      </c>
      <c r="H6116" s="3">
        <v>1790</v>
      </c>
      <c r="I6116" s="69" t="str">
        <f>VLOOKUP(C6116,СПРАВОЧНИК!B:D,2,0)</f>
        <v>РОССИЯ</v>
      </c>
      <c r="J6116" s="69" t="str">
        <f>VLOOKUP(C6116,СПРАВОЧНИК!B:D,3,0)</f>
        <v>ОТЕЧЕСТВЕННЫЕ</v>
      </c>
      <c r="K6116" s="69" t="str">
        <f>VLOOKUP(СВОД2023[[#This Row],[ФО]],СПРАВОЧНИК!H:P,2,0)</f>
        <v>Северо-Кавказский ФО</v>
      </c>
    </row>
    <row r="6117" spans="1:11" x14ac:dyDescent="0.2">
      <c r="A6117" t="s">
        <v>600</v>
      </c>
      <c r="B6117" t="s">
        <v>593</v>
      </c>
      <c r="C6117" s="1" t="s">
        <v>311</v>
      </c>
      <c r="D6117" s="1" t="s">
        <v>627</v>
      </c>
      <c r="E6117" s="2"/>
      <c r="F6117" s="3">
        <v>1</v>
      </c>
      <c r="G6117" s="2">
        <v>2</v>
      </c>
      <c r="H6117" s="3">
        <v>1</v>
      </c>
      <c r="I6117" s="69" t="str">
        <f>VLOOKUP(C6117,СПРАВОЧНИК!B:D,2,0)</f>
        <v>РОССИЯ</v>
      </c>
      <c r="J6117" s="69" t="str">
        <f>VLOOKUP(C6117,СПРАВОЧНИК!B:D,3,0)</f>
        <v>ОТЕЧЕСТВЕННЫЕ</v>
      </c>
      <c r="K6117" s="69" t="str">
        <f>VLOOKUP(СВОД2023[[#This Row],[ФО]],СПРАВОЧНИК!H:P,2,0)</f>
        <v>Северо-Кавказский ФО</v>
      </c>
    </row>
    <row r="6118" spans="1:11" x14ac:dyDescent="0.2">
      <c r="A6118" t="s">
        <v>600</v>
      </c>
      <c r="B6118" t="s">
        <v>593</v>
      </c>
      <c r="C6118" s="1" t="s">
        <v>311</v>
      </c>
      <c r="D6118" s="1" t="s">
        <v>321</v>
      </c>
      <c r="E6118" s="2">
        <v>1454</v>
      </c>
      <c r="F6118" s="3">
        <v>1317</v>
      </c>
      <c r="G6118" s="2">
        <v>9803</v>
      </c>
      <c r="H6118" s="3">
        <v>7592</v>
      </c>
      <c r="I6118" s="69" t="str">
        <f>VLOOKUP(C6118,СПРАВОЧНИК!B:D,2,0)</f>
        <v>РОССИЯ</v>
      </c>
      <c r="J6118" s="69" t="str">
        <f>VLOOKUP(C6118,СПРАВОЧНИК!B:D,3,0)</f>
        <v>ОТЕЧЕСТВЕННЫЕ</v>
      </c>
      <c r="K6118" s="69" t="str">
        <f>VLOOKUP(СВОД2023[[#This Row],[ФО]],СПРАВОЧНИК!H:P,2,0)</f>
        <v>Северо-Кавказский ФО</v>
      </c>
    </row>
    <row r="6119" spans="1:11" x14ac:dyDescent="0.2">
      <c r="A6119" t="s">
        <v>600</v>
      </c>
      <c r="B6119" t="s">
        <v>593</v>
      </c>
      <c r="C6119" s="1" t="s">
        <v>311</v>
      </c>
      <c r="D6119" s="1" t="s">
        <v>322</v>
      </c>
      <c r="E6119" s="2">
        <v>58</v>
      </c>
      <c r="F6119" s="3">
        <v>45</v>
      </c>
      <c r="G6119" s="2">
        <v>337</v>
      </c>
      <c r="H6119" s="3">
        <v>283</v>
      </c>
      <c r="I6119" s="69" t="str">
        <f>VLOOKUP(C6119,СПРАВОЧНИК!B:D,2,0)</f>
        <v>РОССИЯ</v>
      </c>
      <c r="J6119" s="69" t="str">
        <f>VLOOKUP(C6119,СПРАВОЧНИК!B:D,3,0)</f>
        <v>ОТЕЧЕСТВЕННЫЕ</v>
      </c>
      <c r="K6119" s="69" t="str">
        <f>VLOOKUP(СВОД2023[[#This Row],[ФО]],СПРАВОЧНИК!H:P,2,0)</f>
        <v>Северо-Кавказский ФО</v>
      </c>
    </row>
    <row r="6120" spans="1:11" x14ac:dyDescent="0.2">
      <c r="A6120" t="s">
        <v>600</v>
      </c>
      <c r="B6120" t="s">
        <v>593</v>
      </c>
      <c r="C6120" s="1" t="s">
        <v>323</v>
      </c>
      <c r="D6120" s="1" t="s">
        <v>325</v>
      </c>
      <c r="E6120" s="2"/>
      <c r="F6120" s="3"/>
      <c r="G6120" s="2">
        <v>1</v>
      </c>
      <c r="H6120" s="3">
        <v>1</v>
      </c>
      <c r="I6120" s="69" t="str">
        <f>VLOOKUP(C6120,СПРАВОЧНИК!B:D,2,0)</f>
        <v>ЕВРОПА</v>
      </c>
      <c r="J6120" s="69" t="str">
        <f>VLOOKUP(C6120,СПРАВОЧНИК!B:D,3,0)</f>
        <v>ИНОМАРКИ</v>
      </c>
      <c r="K6120" s="69" t="str">
        <f>VLOOKUP(СВОД2023[[#This Row],[ФО]],СПРАВОЧНИК!H:P,2,0)</f>
        <v>Северо-Кавказский ФО</v>
      </c>
    </row>
    <row r="6121" spans="1:11" x14ac:dyDescent="0.2">
      <c r="A6121" t="s">
        <v>600</v>
      </c>
      <c r="B6121" t="s">
        <v>593</v>
      </c>
      <c r="C6121" s="1" t="s">
        <v>323</v>
      </c>
      <c r="D6121" s="1" t="s">
        <v>326</v>
      </c>
      <c r="E6121" s="2"/>
      <c r="F6121" s="3"/>
      <c r="G6121" s="2">
        <v>2</v>
      </c>
      <c r="H6121" s="3">
        <v>2</v>
      </c>
      <c r="I6121" s="69" t="str">
        <f>VLOOKUP(C6121,СПРАВОЧНИК!B:D,2,0)</f>
        <v>ЕВРОПА</v>
      </c>
      <c r="J6121" s="69" t="str">
        <f>VLOOKUP(C6121,СПРАВОЧНИК!B:D,3,0)</f>
        <v>ИНОМАРКИ</v>
      </c>
      <c r="K6121" s="69" t="str">
        <f>VLOOKUP(СВОД2023[[#This Row],[ФО]],СПРАВОЧНИК!H:P,2,0)</f>
        <v>Северо-Кавказский ФО</v>
      </c>
    </row>
    <row r="6122" spans="1:11" x14ac:dyDescent="0.2">
      <c r="A6122" t="s">
        <v>600</v>
      </c>
      <c r="B6122" t="s">
        <v>593</v>
      </c>
      <c r="C6122" s="1" t="s">
        <v>1598</v>
      </c>
      <c r="D6122" s="1" t="s">
        <v>2211</v>
      </c>
      <c r="E6122" s="2"/>
      <c r="F6122" s="3"/>
      <c r="G6122" s="2">
        <v>1</v>
      </c>
      <c r="H6122" s="3"/>
      <c r="I6122" s="69" t="str">
        <f>VLOOKUP(C6122,СПРАВОЧНИК!B:D,2,0)</f>
        <v>ЕВРОПА</v>
      </c>
      <c r="J6122" s="69" t="str">
        <f>VLOOKUP(C6122,СПРАВОЧНИК!B:D,3,0)</f>
        <v>ИНОМАРКИ</v>
      </c>
      <c r="K6122" s="69" t="str">
        <f>VLOOKUP(СВОД2023[[#This Row],[ФО]],СПРАВОЧНИК!H:P,2,0)</f>
        <v>Северо-Кавказский ФО</v>
      </c>
    </row>
    <row r="6123" spans="1:11" x14ac:dyDescent="0.2">
      <c r="A6123" t="s">
        <v>600</v>
      </c>
      <c r="B6123" t="s">
        <v>593</v>
      </c>
      <c r="C6123" s="1" t="s">
        <v>327</v>
      </c>
      <c r="D6123" s="1" t="s">
        <v>328</v>
      </c>
      <c r="E6123" s="2">
        <v>3</v>
      </c>
      <c r="F6123" s="3">
        <v>2</v>
      </c>
      <c r="G6123" s="2">
        <v>24</v>
      </c>
      <c r="H6123" s="3">
        <v>9</v>
      </c>
      <c r="I6123" s="69" t="str">
        <f>VLOOKUP(C6123,СПРАВОЧНИК!B:D,2,0)</f>
        <v>ЕВРОПА</v>
      </c>
      <c r="J6123" s="69" t="str">
        <f>VLOOKUP(C6123,СПРАВОЧНИК!B:D,3,0)</f>
        <v>ИНОМАРКИ</v>
      </c>
      <c r="K6123" s="69" t="str">
        <f>VLOOKUP(СВОД2023[[#This Row],[ФО]],СПРАВОЧНИК!H:P,2,0)</f>
        <v>Северо-Кавказский ФО</v>
      </c>
    </row>
    <row r="6124" spans="1:11" x14ac:dyDescent="0.2">
      <c r="A6124" t="s">
        <v>600</v>
      </c>
      <c r="B6124" t="s">
        <v>593</v>
      </c>
      <c r="C6124" s="1" t="s">
        <v>327</v>
      </c>
      <c r="D6124" s="1" t="s">
        <v>329</v>
      </c>
      <c r="E6124" s="2">
        <v>17</v>
      </c>
      <c r="F6124" s="3">
        <v>15</v>
      </c>
      <c r="G6124" s="2">
        <v>117</v>
      </c>
      <c r="H6124" s="3">
        <v>75</v>
      </c>
      <c r="I6124" s="69" t="str">
        <f>VLOOKUP(C6124,СПРАВОЧНИК!B:D,2,0)</f>
        <v>ЕВРОПА</v>
      </c>
      <c r="J6124" s="69" t="str">
        <f>VLOOKUP(C6124,СПРАВОЧНИК!B:D,3,0)</f>
        <v>ИНОМАРКИ</v>
      </c>
      <c r="K6124" s="69" t="str">
        <f>VLOOKUP(СВОД2023[[#This Row],[ФО]],СПРАВОЧНИК!H:P,2,0)</f>
        <v>Северо-Кавказский ФО</v>
      </c>
    </row>
    <row r="6125" spans="1:11" x14ac:dyDescent="0.2">
      <c r="A6125" t="s">
        <v>600</v>
      </c>
      <c r="B6125" t="s">
        <v>593</v>
      </c>
      <c r="C6125" s="1" t="s">
        <v>327</v>
      </c>
      <c r="D6125" s="1" t="s">
        <v>330</v>
      </c>
      <c r="E6125" s="2">
        <v>2</v>
      </c>
      <c r="F6125" s="3">
        <v>2</v>
      </c>
      <c r="G6125" s="2">
        <v>13</v>
      </c>
      <c r="H6125" s="3">
        <v>3</v>
      </c>
      <c r="I6125" s="69" t="str">
        <f>VLOOKUP(C6125,СПРАВОЧНИК!B:D,2,0)</f>
        <v>ЕВРОПА</v>
      </c>
      <c r="J6125" s="69" t="str">
        <f>VLOOKUP(C6125,СПРАВОЧНИК!B:D,3,0)</f>
        <v>ИНОМАРКИ</v>
      </c>
      <c r="K6125" s="69" t="str">
        <f>VLOOKUP(СВОД2023[[#This Row],[ФО]],СПРАВОЧНИК!H:P,2,0)</f>
        <v>Северо-Кавказский ФО</v>
      </c>
    </row>
    <row r="6126" spans="1:11" x14ac:dyDescent="0.2">
      <c r="A6126" t="s">
        <v>600</v>
      </c>
      <c r="B6126" t="s">
        <v>593</v>
      </c>
      <c r="C6126" s="1" t="s">
        <v>327</v>
      </c>
      <c r="D6126" s="1" t="s">
        <v>1601</v>
      </c>
      <c r="E6126" s="2">
        <v>12</v>
      </c>
      <c r="F6126" s="3">
        <v>4</v>
      </c>
      <c r="G6126" s="2">
        <v>70</v>
      </c>
      <c r="H6126" s="3">
        <v>43</v>
      </c>
      <c r="I6126" s="69" t="str">
        <f>VLOOKUP(C6126,СПРАВОЧНИК!B:D,2,0)</f>
        <v>ЕВРОПА</v>
      </c>
      <c r="J6126" s="69" t="str">
        <f>VLOOKUP(C6126,СПРАВОЧНИК!B:D,3,0)</f>
        <v>ИНОМАРКИ</v>
      </c>
      <c r="K6126" s="69" t="str">
        <f>VLOOKUP(СВОД2023[[#This Row],[ФО]],СПРАВОЧНИК!H:P,2,0)</f>
        <v>Северо-Кавказский ФО</v>
      </c>
    </row>
    <row r="6127" spans="1:11" x14ac:dyDescent="0.2">
      <c r="A6127" t="s">
        <v>600</v>
      </c>
      <c r="B6127" t="s">
        <v>593</v>
      </c>
      <c r="C6127" s="1" t="s">
        <v>327</v>
      </c>
      <c r="D6127" s="1" t="s">
        <v>331</v>
      </c>
      <c r="E6127" s="2">
        <v>40</v>
      </c>
      <c r="F6127" s="3">
        <v>25</v>
      </c>
      <c r="G6127" s="2">
        <v>279</v>
      </c>
      <c r="H6127" s="3">
        <v>220</v>
      </c>
      <c r="I6127" s="69" t="str">
        <f>VLOOKUP(C6127,СПРАВОЧНИК!B:D,2,0)</f>
        <v>ЕВРОПА</v>
      </c>
      <c r="J6127" s="69" t="str">
        <f>VLOOKUP(C6127,СПРАВОЧНИК!B:D,3,0)</f>
        <v>ИНОМАРКИ</v>
      </c>
      <c r="K6127" s="69" t="str">
        <f>VLOOKUP(СВОД2023[[#This Row],[ФО]],СПРАВОЧНИК!H:P,2,0)</f>
        <v>Северо-Кавказский ФО</v>
      </c>
    </row>
    <row r="6128" spans="1:11" x14ac:dyDescent="0.2">
      <c r="A6128" t="s">
        <v>600</v>
      </c>
      <c r="B6128" t="s">
        <v>593</v>
      </c>
      <c r="C6128" s="1" t="s">
        <v>327</v>
      </c>
      <c r="D6128" s="1" t="s">
        <v>332</v>
      </c>
      <c r="E6128" s="2">
        <v>6</v>
      </c>
      <c r="F6128" s="3">
        <v>7</v>
      </c>
      <c r="G6128" s="2">
        <v>53</v>
      </c>
      <c r="H6128" s="3">
        <v>32</v>
      </c>
      <c r="I6128" s="69" t="str">
        <f>VLOOKUP(C6128,СПРАВОЧНИК!B:D,2,0)</f>
        <v>ЕВРОПА</v>
      </c>
      <c r="J6128" s="69" t="str">
        <f>VLOOKUP(C6128,СПРАВОЧНИК!B:D,3,0)</f>
        <v>ИНОМАРКИ</v>
      </c>
      <c r="K6128" s="69" t="str">
        <f>VLOOKUP(СВОД2023[[#This Row],[ФО]],СПРАВОЧНИК!H:P,2,0)</f>
        <v>Северо-Кавказский ФО</v>
      </c>
    </row>
    <row r="6129" spans="1:11" x14ac:dyDescent="0.2">
      <c r="A6129" t="s">
        <v>600</v>
      </c>
      <c r="B6129" t="s">
        <v>593</v>
      </c>
      <c r="C6129" s="1" t="s">
        <v>327</v>
      </c>
      <c r="D6129" s="1" t="s">
        <v>333</v>
      </c>
      <c r="E6129" s="2">
        <v>38</v>
      </c>
      <c r="F6129" s="3">
        <v>41</v>
      </c>
      <c r="G6129" s="2">
        <v>322</v>
      </c>
      <c r="H6129" s="3">
        <v>263</v>
      </c>
      <c r="I6129" s="69" t="str">
        <f>VLOOKUP(C6129,СПРАВОЧНИК!B:D,2,0)</f>
        <v>ЕВРОПА</v>
      </c>
      <c r="J6129" s="69" t="str">
        <f>VLOOKUP(C6129,СПРАВОЧНИК!B:D,3,0)</f>
        <v>ИНОМАРКИ</v>
      </c>
      <c r="K6129" s="69" t="str">
        <f>VLOOKUP(СВОД2023[[#This Row],[ФО]],СПРАВОЧНИК!H:P,2,0)</f>
        <v>Северо-Кавказский ФО</v>
      </c>
    </row>
    <row r="6130" spans="1:11" x14ac:dyDescent="0.2">
      <c r="A6130" t="s">
        <v>600</v>
      </c>
      <c r="B6130" t="s">
        <v>593</v>
      </c>
      <c r="C6130" s="1" t="s">
        <v>327</v>
      </c>
      <c r="D6130" s="1" t="s">
        <v>334</v>
      </c>
      <c r="E6130" s="2">
        <v>4</v>
      </c>
      <c r="F6130" s="3"/>
      <c r="G6130" s="2">
        <v>17</v>
      </c>
      <c r="H6130" s="3">
        <v>4</v>
      </c>
      <c r="I6130" s="69" t="str">
        <f>VLOOKUP(C6130,СПРАВОЧНИК!B:D,2,0)</f>
        <v>ЕВРОПА</v>
      </c>
      <c r="J6130" s="69" t="str">
        <f>VLOOKUP(C6130,СПРАВОЧНИК!B:D,3,0)</f>
        <v>ИНОМАРКИ</v>
      </c>
      <c r="K6130" s="69" t="str">
        <f>VLOOKUP(СВОД2023[[#This Row],[ФО]],СПРАВОЧНИК!H:P,2,0)</f>
        <v>Северо-Кавказский ФО</v>
      </c>
    </row>
    <row r="6131" spans="1:11" x14ac:dyDescent="0.2">
      <c r="A6131" t="s">
        <v>600</v>
      </c>
      <c r="B6131" t="s">
        <v>593</v>
      </c>
      <c r="C6131" s="1" t="s">
        <v>336</v>
      </c>
      <c r="D6131" s="1" t="s">
        <v>337</v>
      </c>
      <c r="E6131" s="2">
        <v>2</v>
      </c>
      <c r="F6131" s="3"/>
      <c r="G6131" s="2">
        <v>4</v>
      </c>
      <c r="H6131" s="3">
        <v>2</v>
      </c>
      <c r="I6131" s="69" t="str">
        <f>VLOOKUP(C6131,СПРАВОЧНИК!B:D,2,0)</f>
        <v>ЯПОНИЯ</v>
      </c>
      <c r="J6131" s="69" t="str">
        <f>VLOOKUP(C6131,СПРАВОЧНИК!B:D,3,0)</f>
        <v>ИНОМАРКИ</v>
      </c>
      <c r="K6131" s="69" t="str">
        <f>VLOOKUP(СВОД2023[[#This Row],[ФО]],СПРАВОЧНИК!H:P,2,0)</f>
        <v>Северо-Кавказский ФО</v>
      </c>
    </row>
    <row r="6132" spans="1:11" x14ac:dyDescent="0.2">
      <c r="A6132" t="s">
        <v>600</v>
      </c>
      <c r="B6132" t="s">
        <v>593</v>
      </c>
      <c r="C6132" s="1" t="s">
        <v>336</v>
      </c>
      <c r="D6132" s="1" t="s">
        <v>338</v>
      </c>
      <c r="E6132" s="2">
        <v>26</v>
      </c>
      <c r="F6132" s="3">
        <v>24</v>
      </c>
      <c r="G6132" s="2">
        <v>148</v>
      </c>
      <c r="H6132" s="3">
        <v>131</v>
      </c>
      <c r="I6132" s="69" t="str">
        <f>VLOOKUP(C6132,СПРАВОЧНИК!B:D,2,0)</f>
        <v>ЯПОНИЯ</v>
      </c>
      <c r="J6132" s="69" t="str">
        <f>VLOOKUP(C6132,СПРАВОЧНИК!B:D,3,0)</f>
        <v>ИНОМАРКИ</v>
      </c>
      <c r="K6132" s="69" t="str">
        <f>VLOOKUP(СВОД2023[[#This Row],[ФО]],СПРАВОЧНИК!H:P,2,0)</f>
        <v>Северо-Кавказский ФО</v>
      </c>
    </row>
    <row r="6133" spans="1:11" x14ac:dyDescent="0.2">
      <c r="A6133" t="s">
        <v>600</v>
      </c>
      <c r="B6133" t="s">
        <v>593</v>
      </c>
      <c r="C6133" s="1" t="s">
        <v>336</v>
      </c>
      <c r="D6133" s="1" t="s">
        <v>1602</v>
      </c>
      <c r="E6133" s="2">
        <v>28</v>
      </c>
      <c r="F6133" s="3">
        <v>27</v>
      </c>
      <c r="G6133" s="2">
        <v>190</v>
      </c>
      <c r="H6133" s="3">
        <v>176</v>
      </c>
      <c r="I6133" s="69" t="str">
        <f>VLOOKUP(C6133,СПРАВОЧНИК!B:D,2,0)</f>
        <v>ЯПОНИЯ</v>
      </c>
      <c r="J6133" s="69" t="str">
        <f>VLOOKUP(C6133,СПРАВОЧНИК!B:D,3,0)</f>
        <v>ИНОМАРКИ</v>
      </c>
      <c r="K6133" s="69" t="str">
        <f>VLOOKUP(СВОД2023[[#This Row],[ФО]],СПРАВОЧНИК!H:P,2,0)</f>
        <v>Северо-Кавказский ФО</v>
      </c>
    </row>
    <row r="6134" spans="1:11" x14ac:dyDescent="0.2">
      <c r="A6134" t="s">
        <v>600</v>
      </c>
      <c r="B6134" t="s">
        <v>593</v>
      </c>
      <c r="C6134" s="1" t="s">
        <v>336</v>
      </c>
      <c r="D6134" s="1" t="s">
        <v>339</v>
      </c>
      <c r="E6134" s="2">
        <v>81</v>
      </c>
      <c r="F6134" s="3">
        <v>49</v>
      </c>
      <c r="G6134" s="2">
        <v>495</v>
      </c>
      <c r="H6134" s="3">
        <v>244</v>
      </c>
      <c r="I6134" s="69" t="str">
        <f>VLOOKUP(C6134,СПРАВОЧНИК!B:D,2,0)</f>
        <v>ЯПОНИЯ</v>
      </c>
      <c r="J6134" s="69" t="str">
        <f>VLOOKUP(C6134,СПРАВОЧНИК!B:D,3,0)</f>
        <v>ИНОМАРКИ</v>
      </c>
      <c r="K6134" s="69" t="str">
        <f>VLOOKUP(СВОД2023[[#This Row],[ФО]],СПРАВОЧНИК!H:P,2,0)</f>
        <v>Северо-Кавказский ФО</v>
      </c>
    </row>
    <row r="6135" spans="1:11" x14ac:dyDescent="0.2">
      <c r="A6135" t="s">
        <v>600</v>
      </c>
      <c r="B6135" t="s">
        <v>593</v>
      </c>
      <c r="C6135" s="1" t="s">
        <v>336</v>
      </c>
      <c r="D6135" s="1" t="s">
        <v>1603</v>
      </c>
      <c r="E6135" s="2"/>
      <c r="F6135" s="3"/>
      <c r="G6135" s="2">
        <v>1</v>
      </c>
      <c r="H6135" s="3">
        <v>1</v>
      </c>
      <c r="I6135" s="69" t="str">
        <f>VLOOKUP(C6135,СПРАВОЧНИК!B:D,2,0)</f>
        <v>ЯПОНИЯ</v>
      </c>
      <c r="J6135" s="69" t="str">
        <f>VLOOKUP(C6135,СПРАВОЧНИК!B:D,3,0)</f>
        <v>ИНОМАРКИ</v>
      </c>
      <c r="K6135" s="69" t="str">
        <f>VLOOKUP(СВОД2023[[#This Row],[ФО]],СПРАВОЧНИК!H:P,2,0)</f>
        <v>Северо-Кавказский ФО</v>
      </c>
    </row>
    <row r="6136" spans="1:11" x14ac:dyDescent="0.2">
      <c r="A6136" t="s">
        <v>600</v>
      </c>
      <c r="B6136" t="s">
        <v>593</v>
      </c>
      <c r="C6136" s="1" t="s">
        <v>336</v>
      </c>
      <c r="D6136" s="1" t="s">
        <v>340</v>
      </c>
      <c r="E6136" s="2">
        <v>26</v>
      </c>
      <c r="F6136" s="3">
        <v>11</v>
      </c>
      <c r="G6136" s="2">
        <v>119</v>
      </c>
      <c r="H6136" s="3">
        <v>74</v>
      </c>
      <c r="I6136" s="69" t="str">
        <f>VLOOKUP(C6136,СПРАВОЧНИК!B:D,2,0)</f>
        <v>ЯПОНИЯ</v>
      </c>
      <c r="J6136" s="69" t="str">
        <f>VLOOKUP(C6136,СПРАВОЧНИК!B:D,3,0)</f>
        <v>ИНОМАРКИ</v>
      </c>
      <c r="K6136" s="69" t="str">
        <f>VLOOKUP(СВОД2023[[#This Row],[ФО]],СПРАВОЧНИК!H:P,2,0)</f>
        <v>Северо-Кавказский ФО</v>
      </c>
    </row>
    <row r="6137" spans="1:11" x14ac:dyDescent="0.2">
      <c r="A6137" t="s">
        <v>600</v>
      </c>
      <c r="B6137" t="s">
        <v>593</v>
      </c>
      <c r="C6137" s="1" t="s">
        <v>336</v>
      </c>
      <c r="D6137" s="1" t="s">
        <v>342</v>
      </c>
      <c r="E6137" s="2">
        <v>15</v>
      </c>
      <c r="F6137" s="3">
        <v>25</v>
      </c>
      <c r="G6137" s="2">
        <v>91</v>
      </c>
      <c r="H6137" s="3">
        <v>97</v>
      </c>
      <c r="I6137" s="69" t="str">
        <f>VLOOKUP(C6137,СПРАВОЧНИК!B:D,2,0)</f>
        <v>ЯПОНИЯ</v>
      </c>
      <c r="J6137" s="69" t="str">
        <f>VLOOKUP(C6137,СПРАВОЧНИК!B:D,3,0)</f>
        <v>ИНОМАРКИ</v>
      </c>
      <c r="K6137" s="69" t="str">
        <f>VLOOKUP(СВОД2023[[#This Row],[ФО]],СПРАВОЧНИК!H:P,2,0)</f>
        <v>Северо-Кавказский ФО</v>
      </c>
    </row>
    <row r="6138" spans="1:11" x14ac:dyDescent="0.2">
      <c r="A6138" t="s">
        <v>600</v>
      </c>
      <c r="B6138" t="s">
        <v>593</v>
      </c>
      <c r="C6138" s="1" t="s">
        <v>336</v>
      </c>
      <c r="D6138" s="1" t="s">
        <v>343</v>
      </c>
      <c r="E6138" s="2">
        <v>143</v>
      </c>
      <c r="F6138" s="3">
        <v>155</v>
      </c>
      <c r="G6138" s="2">
        <v>1086</v>
      </c>
      <c r="H6138" s="3">
        <v>855</v>
      </c>
      <c r="I6138" s="69" t="str">
        <f>VLOOKUP(C6138,СПРАВОЧНИК!B:D,2,0)</f>
        <v>ЯПОНИЯ</v>
      </c>
      <c r="J6138" s="69" t="str">
        <f>VLOOKUP(C6138,СПРАВОЧНИК!B:D,3,0)</f>
        <v>ИНОМАРКИ</v>
      </c>
      <c r="K6138" s="69" t="str">
        <f>VLOOKUP(СВОД2023[[#This Row],[ФО]],СПРАВОЧНИК!H:P,2,0)</f>
        <v>Северо-Кавказский ФО</v>
      </c>
    </row>
    <row r="6139" spans="1:11" x14ac:dyDescent="0.2">
      <c r="A6139" t="s">
        <v>600</v>
      </c>
      <c r="B6139" t="s">
        <v>593</v>
      </c>
      <c r="C6139" s="1" t="s">
        <v>336</v>
      </c>
      <c r="D6139" s="1" t="s">
        <v>344</v>
      </c>
      <c r="E6139" s="2">
        <v>15</v>
      </c>
      <c r="F6139" s="3">
        <v>14</v>
      </c>
      <c r="G6139" s="2">
        <v>98</v>
      </c>
      <c r="H6139" s="3">
        <v>58</v>
      </c>
      <c r="I6139" s="69" t="str">
        <f>VLOOKUP(C6139,СПРАВОЧНИК!B:D,2,0)</f>
        <v>ЯПОНИЯ</v>
      </c>
      <c r="J6139" s="69" t="str">
        <f>VLOOKUP(C6139,СПРАВОЧНИК!B:D,3,0)</f>
        <v>ИНОМАРКИ</v>
      </c>
      <c r="K6139" s="69" t="str">
        <f>VLOOKUP(СВОД2023[[#This Row],[ФО]],СПРАВОЧНИК!H:P,2,0)</f>
        <v>Северо-Кавказский ФО</v>
      </c>
    </row>
    <row r="6140" spans="1:11" x14ac:dyDescent="0.2">
      <c r="A6140" t="s">
        <v>600</v>
      </c>
      <c r="B6140" t="s">
        <v>593</v>
      </c>
      <c r="C6140" s="1" t="s">
        <v>336</v>
      </c>
      <c r="D6140" s="1" t="s">
        <v>849</v>
      </c>
      <c r="E6140" s="2">
        <v>1</v>
      </c>
      <c r="F6140" s="3"/>
      <c r="G6140" s="2">
        <v>1</v>
      </c>
      <c r="H6140" s="3"/>
      <c r="I6140" s="69" t="str">
        <f>VLOOKUP(C6140,СПРАВОЧНИК!B:D,2,0)</f>
        <v>ЯПОНИЯ</v>
      </c>
      <c r="J6140" s="69" t="str">
        <f>VLOOKUP(C6140,СПРАВОЧНИК!B:D,3,0)</f>
        <v>ИНОМАРКИ</v>
      </c>
      <c r="K6140" s="69" t="str">
        <f>VLOOKUP(СВОД2023[[#This Row],[ФО]],СПРАВОЧНИК!H:P,2,0)</f>
        <v>Северо-Кавказский ФО</v>
      </c>
    </row>
    <row r="6141" spans="1:11" x14ac:dyDescent="0.2">
      <c r="A6141" t="s">
        <v>600</v>
      </c>
      <c r="B6141" t="s">
        <v>593</v>
      </c>
      <c r="C6141" s="1" t="s">
        <v>336</v>
      </c>
      <c r="D6141" s="1" t="s">
        <v>345</v>
      </c>
      <c r="E6141" s="2">
        <v>64</v>
      </c>
      <c r="F6141" s="3">
        <v>22</v>
      </c>
      <c r="G6141" s="2">
        <v>336</v>
      </c>
      <c r="H6141" s="3">
        <v>170</v>
      </c>
      <c r="I6141" s="69" t="str">
        <f>VLOOKUP(C6141,СПРАВОЧНИК!B:D,2,0)</f>
        <v>ЯПОНИЯ</v>
      </c>
      <c r="J6141" s="69" t="str">
        <f>VLOOKUP(C6141,СПРАВОЧНИК!B:D,3,0)</f>
        <v>ИНОМАРКИ</v>
      </c>
      <c r="K6141" s="69" t="str">
        <f>VLOOKUP(СВОД2023[[#This Row],[ФО]],СПРАВОЧНИК!H:P,2,0)</f>
        <v>Северо-Кавказский ФО</v>
      </c>
    </row>
    <row r="6142" spans="1:11" x14ac:dyDescent="0.2">
      <c r="A6142" t="s">
        <v>600</v>
      </c>
      <c r="B6142" t="s">
        <v>593</v>
      </c>
      <c r="C6142" s="1" t="s">
        <v>336</v>
      </c>
      <c r="D6142" s="1" t="s">
        <v>1604</v>
      </c>
      <c r="E6142" s="2">
        <v>1</v>
      </c>
      <c r="F6142" s="3"/>
      <c r="G6142" s="2">
        <v>3</v>
      </c>
      <c r="H6142" s="3">
        <v>2</v>
      </c>
      <c r="I6142" s="69" t="str">
        <f>VLOOKUP(C6142,СПРАВОЧНИК!B:D,2,0)</f>
        <v>ЯПОНИЯ</v>
      </c>
      <c r="J6142" s="69" t="str">
        <f>VLOOKUP(C6142,СПРАВОЧНИК!B:D,3,0)</f>
        <v>ИНОМАРКИ</v>
      </c>
      <c r="K6142" s="69" t="str">
        <f>VLOOKUP(СВОД2023[[#This Row],[ФО]],СПРАВОЧНИК!H:P,2,0)</f>
        <v>Северо-Кавказский ФО</v>
      </c>
    </row>
    <row r="6143" spans="1:11" x14ac:dyDescent="0.2">
      <c r="A6143" t="s">
        <v>600</v>
      </c>
      <c r="B6143" t="s">
        <v>593</v>
      </c>
      <c r="C6143" s="1" t="s">
        <v>336</v>
      </c>
      <c r="D6143" s="1" t="s">
        <v>346</v>
      </c>
      <c r="E6143" s="2"/>
      <c r="F6143" s="3"/>
      <c r="G6143" s="2">
        <v>4</v>
      </c>
      <c r="H6143" s="3"/>
      <c r="I6143" s="69" t="str">
        <f>VLOOKUP(C6143,СПРАВОЧНИК!B:D,2,0)</f>
        <v>ЯПОНИЯ</v>
      </c>
      <c r="J6143" s="69" t="str">
        <f>VLOOKUP(C6143,СПРАВОЧНИК!B:D,3,0)</f>
        <v>ИНОМАРКИ</v>
      </c>
      <c r="K6143" s="69" t="str">
        <f>VLOOKUP(СВОД2023[[#This Row],[ФО]],СПРАВОЧНИК!H:P,2,0)</f>
        <v>Северо-Кавказский ФО</v>
      </c>
    </row>
    <row r="6144" spans="1:11" x14ac:dyDescent="0.2">
      <c r="A6144" t="s">
        <v>600</v>
      </c>
      <c r="B6144" t="s">
        <v>593</v>
      </c>
      <c r="C6144" s="1" t="s">
        <v>1606</v>
      </c>
      <c r="D6144" s="1" t="s">
        <v>2215</v>
      </c>
      <c r="E6144" s="2">
        <v>10</v>
      </c>
      <c r="F6144" s="3">
        <v>17</v>
      </c>
      <c r="G6144" s="2">
        <v>48</v>
      </c>
      <c r="H6144" s="3">
        <v>96</v>
      </c>
      <c r="I6144" s="69" t="str">
        <f>VLOOKUP(C6144,СПРАВОЧНИК!B:D,2,0)</f>
        <v>КИТАЙ</v>
      </c>
      <c r="J6144" s="69" t="str">
        <f>VLOOKUP(C6144,СПРАВОЧНИК!B:D,3,0)</f>
        <v>ИНОМАРКИ</v>
      </c>
      <c r="K6144" s="69" t="str">
        <f>VLOOKUP(СВОД2023[[#This Row],[ФО]],СПРАВОЧНИК!H:P,2,0)</f>
        <v>Северо-Кавказский ФО</v>
      </c>
    </row>
    <row r="6145" spans="1:11" x14ac:dyDescent="0.2">
      <c r="A6145" t="s">
        <v>600</v>
      </c>
      <c r="B6145" t="s">
        <v>593</v>
      </c>
      <c r="C6145" s="1" t="s">
        <v>1606</v>
      </c>
      <c r="D6145" s="1" t="s">
        <v>1607</v>
      </c>
      <c r="E6145" s="2">
        <v>2</v>
      </c>
      <c r="F6145" s="3">
        <v>1</v>
      </c>
      <c r="G6145" s="2">
        <v>21</v>
      </c>
      <c r="H6145" s="3">
        <v>14</v>
      </c>
      <c r="I6145" s="69" t="str">
        <f>VLOOKUP(C6145,СПРАВОЧНИК!B:D,2,0)</f>
        <v>КИТАЙ</v>
      </c>
      <c r="J6145" s="69" t="str">
        <f>VLOOKUP(C6145,СПРАВОЧНИК!B:D,3,0)</f>
        <v>ИНОМАРКИ</v>
      </c>
      <c r="K6145" s="69" t="str">
        <f>VLOOKUP(СВОД2023[[#This Row],[ФО]],СПРАВОЧНИК!H:P,2,0)</f>
        <v>Северо-Кавказский ФО</v>
      </c>
    </row>
    <row r="6146" spans="1:11" x14ac:dyDescent="0.2">
      <c r="A6146" t="s">
        <v>600</v>
      </c>
      <c r="B6146" t="s">
        <v>593</v>
      </c>
      <c r="C6146" s="1" t="s">
        <v>1606</v>
      </c>
      <c r="D6146" s="1" t="s">
        <v>2216</v>
      </c>
      <c r="E6146" s="2"/>
      <c r="F6146" s="3">
        <v>1</v>
      </c>
      <c r="G6146" s="2">
        <v>1</v>
      </c>
      <c r="H6146" s="3">
        <v>3</v>
      </c>
      <c r="I6146" s="69" t="str">
        <f>VLOOKUP(C6146,СПРАВОЧНИК!B:D,2,0)</f>
        <v>КИТАЙ</v>
      </c>
      <c r="J6146" s="69" t="str">
        <f>VLOOKUP(C6146,СПРАВОЧНИК!B:D,3,0)</f>
        <v>ИНОМАРКИ</v>
      </c>
      <c r="K6146" s="69" t="str">
        <f>VLOOKUP(СВОД2023[[#This Row],[ФО]],СПРАВОЧНИК!H:P,2,0)</f>
        <v>Северо-Кавказский ФО</v>
      </c>
    </row>
    <row r="6147" spans="1:11" x14ac:dyDescent="0.2">
      <c r="A6147" t="s">
        <v>600</v>
      </c>
      <c r="B6147" t="s">
        <v>593</v>
      </c>
      <c r="C6147" s="1" t="s">
        <v>1606</v>
      </c>
      <c r="D6147" s="1" t="s">
        <v>2514</v>
      </c>
      <c r="E6147" s="2"/>
      <c r="F6147" s="3"/>
      <c r="G6147" s="2">
        <v>2</v>
      </c>
      <c r="H6147" s="3"/>
      <c r="I6147" s="69" t="str">
        <f>VLOOKUP(C6147,СПРАВОЧНИК!B:D,2,0)</f>
        <v>КИТАЙ</v>
      </c>
      <c r="J6147" s="69" t="str">
        <f>VLOOKUP(C6147,СПРАВОЧНИК!B:D,3,0)</f>
        <v>ИНОМАРКИ</v>
      </c>
      <c r="K6147" s="69" t="str">
        <f>VLOOKUP(СВОД2023[[#This Row],[ФО]],СПРАВОЧНИК!H:P,2,0)</f>
        <v>Северо-Кавказский ФО</v>
      </c>
    </row>
    <row r="6148" spans="1:11" x14ac:dyDescent="0.2">
      <c r="A6148" t="s">
        <v>600</v>
      </c>
      <c r="B6148" t="s">
        <v>593</v>
      </c>
      <c r="C6148" s="1" t="s">
        <v>1606</v>
      </c>
      <c r="D6148" s="1" t="s">
        <v>2217</v>
      </c>
      <c r="E6148" s="2"/>
      <c r="F6148" s="3"/>
      <c r="G6148" s="2">
        <v>1</v>
      </c>
      <c r="H6148" s="3">
        <v>1</v>
      </c>
      <c r="I6148" s="69" t="str">
        <f>VLOOKUP(C6148,СПРАВОЧНИК!B:D,2,0)</f>
        <v>КИТАЙ</v>
      </c>
      <c r="J6148" s="69" t="str">
        <f>VLOOKUP(C6148,СПРАВОЧНИК!B:D,3,0)</f>
        <v>ИНОМАРКИ</v>
      </c>
      <c r="K6148" s="69" t="str">
        <f>VLOOKUP(СВОД2023[[#This Row],[ФО]],СПРАВОЧНИК!H:P,2,0)</f>
        <v>Северо-Кавказский ФО</v>
      </c>
    </row>
    <row r="6149" spans="1:11" x14ac:dyDescent="0.2">
      <c r="A6149" t="s">
        <v>600</v>
      </c>
      <c r="B6149" t="s">
        <v>593</v>
      </c>
      <c r="C6149" s="1" t="s">
        <v>1606</v>
      </c>
      <c r="D6149" s="1" t="s">
        <v>1608</v>
      </c>
      <c r="E6149" s="2">
        <v>1</v>
      </c>
      <c r="F6149" s="3">
        <v>2</v>
      </c>
      <c r="G6149" s="2">
        <v>6</v>
      </c>
      <c r="H6149" s="3">
        <v>8</v>
      </c>
      <c r="I6149" s="69" t="str">
        <f>VLOOKUP(C6149,СПРАВОЧНИК!B:D,2,0)</f>
        <v>КИТАЙ</v>
      </c>
      <c r="J6149" s="69" t="str">
        <f>VLOOKUP(C6149,СПРАВОЧНИК!B:D,3,0)</f>
        <v>ИНОМАРКИ</v>
      </c>
      <c r="K6149" s="69" t="str">
        <f>VLOOKUP(СВОД2023[[#This Row],[ФО]],СПРАВОЧНИК!H:P,2,0)</f>
        <v>Северо-Кавказский ФО</v>
      </c>
    </row>
    <row r="6150" spans="1:11" x14ac:dyDescent="0.2">
      <c r="A6150" t="s">
        <v>600</v>
      </c>
      <c r="B6150" t="s">
        <v>593</v>
      </c>
      <c r="C6150" s="1" t="s">
        <v>1606</v>
      </c>
      <c r="D6150" s="1" t="s">
        <v>1609</v>
      </c>
      <c r="E6150" s="2">
        <v>1</v>
      </c>
      <c r="F6150" s="3">
        <v>3</v>
      </c>
      <c r="G6150" s="2">
        <v>22</v>
      </c>
      <c r="H6150" s="3">
        <v>24</v>
      </c>
      <c r="I6150" s="69" t="str">
        <f>VLOOKUP(C6150,СПРАВОЧНИК!B:D,2,0)</f>
        <v>КИТАЙ</v>
      </c>
      <c r="J6150" s="69" t="str">
        <f>VLOOKUP(C6150,СПРАВОЧНИК!B:D,3,0)</f>
        <v>ИНОМАРКИ</v>
      </c>
      <c r="K6150" s="69" t="str">
        <f>VLOOKUP(СВОД2023[[#This Row],[ФО]],СПРАВОЧНИК!H:P,2,0)</f>
        <v>Северо-Кавказский ФО</v>
      </c>
    </row>
    <row r="6151" spans="1:11" x14ac:dyDescent="0.2">
      <c r="A6151" t="s">
        <v>600</v>
      </c>
      <c r="B6151" t="s">
        <v>593</v>
      </c>
      <c r="C6151" s="1" t="s">
        <v>1606</v>
      </c>
      <c r="D6151" s="1" t="s">
        <v>1610</v>
      </c>
      <c r="E6151" s="2">
        <v>14</v>
      </c>
      <c r="F6151" s="3">
        <v>16</v>
      </c>
      <c r="G6151" s="2">
        <v>86</v>
      </c>
      <c r="H6151" s="3">
        <v>74</v>
      </c>
      <c r="I6151" s="69" t="str">
        <f>VLOOKUP(C6151,СПРАВОЧНИК!B:D,2,0)</f>
        <v>КИТАЙ</v>
      </c>
      <c r="J6151" s="69" t="str">
        <f>VLOOKUP(C6151,СПРАВОЧНИК!B:D,3,0)</f>
        <v>ИНОМАРКИ</v>
      </c>
      <c r="K6151" s="69" t="str">
        <f>VLOOKUP(СВОД2023[[#This Row],[ФО]],СПРАВОЧНИК!H:P,2,0)</f>
        <v>Северо-Кавказский ФО</v>
      </c>
    </row>
    <row r="6152" spans="1:11" x14ac:dyDescent="0.2">
      <c r="A6152" t="s">
        <v>600</v>
      </c>
      <c r="B6152" t="s">
        <v>593</v>
      </c>
      <c r="C6152" s="1" t="s">
        <v>1606</v>
      </c>
      <c r="D6152" s="1" t="s">
        <v>2218</v>
      </c>
      <c r="E6152" s="2">
        <v>2</v>
      </c>
      <c r="F6152" s="3"/>
      <c r="G6152" s="2">
        <v>3</v>
      </c>
      <c r="H6152" s="3">
        <v>2</v>
      </c>
      <c r="I6152" s="69" t="str">
        <f>VLOOKUP(C6152,СПРАВОЧНИК!B:D,2,0)</f>
        <v>КИТАЙ</v>
      </c>
      <c r="J6152" s="69" t="str">
        <f>VLOOKUP(C6152,СПРАВОЧНИК!B:D,3,0)</f>
        <v>ИНОМАРКИ</v>
      </c>
      <c r="K6152" s="69" t="str">
        <f>VLOOKUP(СВОД2023[[#This Row],[ФО]],СПРАВОЧНИК!H:P,2,0)</f>
        <v>Северо-Кавказский ФО</v>
      </c>
    </row>
    <row r="6153" spans="1:11" x14ac:dyDescent="0.2">
      <c r="A6153" t="s">
        <v>600</v>
      </c>
      <c r="B6153" t="s">
        <v>593</v>
      </c>
      <c r="C6153" s="1" t="s">
        <v>1606</v>
      </c>
      <c r="D6153" s="1" t="s">
        <v>1611</v>
      </c>
      <c r="E6153" s="2">
        <v>18</v>
      </c>
      <c r="F6153" s="3">
        <v>19</v>
      </c>
      <c r="G6153" s="2">
        <v>84</v>
      </c>
      <c r="H6153" s="3">
        <v>77</v>
      </c>
      <c r="I6153" s="69" t="str">
        <f>VLOOKUP(C6153,СПРАВОЧНИК!B:D,2,0)</f>
        <v>КИТАЙ</v>
      </c>
      <c r="J6153" s="69" t="str">
        <f>VLOOKUP(C6153,СПРАВОЧНИК!B:D,3,0)</f>
        <v>ИНОМАРКИ</v>
      </c>
      <c r="K6153" s="69" t="str">
        <f>VLOOKUP(СВОД2023[[#This Row],[ФО]],СПРАВОЧНИК!H:P,2,0)</f>
        <v>Северо-Кавказский ФО</v>
      </c>
    </row>
    <row r="6154" spans="1:11" x14ac:dyDescent="0.2">
      <c r="A6154" t="s">
        <v>600</v>
      </c>
      <c r="B6154" t="s">
        <v>593</v>
      </c>
      <c r="C6154" s="1" t="s">
        <v>1606</v>
      </c>
      <c r="D6154" s="1" t="s">
        <v>1612</v>
      </c>
      <c r="E6154" s="2">
        <v>42</v>
      </c>
      <c r="F6154" s="3">
        <v>51</v>
      </c>
      <c r="G6154" s="2">
        <v>268</v>
      </c>
      <c r="H6154" s="3">
        <v>291</v>
      </c>
      <c r="I6154" s="69" t="str">
        <f>VLOOKUP(C6154,СПРАВОЧНИК!B:D,2,0)</f>
        <v>КИТАЙ</v>
      </c>
      <c r="J6154" s="69" t="str">
        <f>VLOOKUP(C6154,СПРАВОЧНИК!B:D,3,0)</f>
        <v>ИНОМАРКИ</v>
      </c>
      <c r="K6154" s="69" t="str">
        <f>VLOOKUP(СВОД2023[[#This Row],[ФО]],СПРАВОЧНИК!H:P,2,0)</f>
        <v>Северо-Кавказский ФО</v>
      </c>
    </row>
    <row r="6155" spans="1:11" x14ac:dyDescent="0.2">
      <c r="A6155" t="s">
        <v>600</v>
      </c>
      <c r="B6155" t="s">
        <v>593</v>
      </c>
      <c r="C6155" s="1" t="s">
        <v>350</v>
      </c>
      <c r="D6155" s="1" t="s">
        <v>351</v>
      </c>
      <c r="E6155" s="2"/>
      <c r="F6155" s="3">
        <v>1</v>
      </c>
      <c r="G6155" s="2">
        <v>4</v>
      </c>
      <c r="H6155" s="3">
        <v>2</v>
      </c>
      <c r="I6155" s="69" t="str">
        <f>VLOOKUP(C6155,СПРАВОЧНИК!B:D,2,0)</f>
        <v>США</v>
      </c>
      <c r="J6155" s="69" t="str">
        <f>VLOOKUP(C6155,СПРАВОЧНИК!B:D,3,0)</f>
        <v>ИНОМАРКИ</v>
      </c>
      <c r="K6155" s="69" t="str">
        <f>VLOOKUP(СВОД2023[[#This Row],[ФО]],СПРАВОЧНИК!H:P,2,0)</f>
        <v>Северо-Кавказский ФО</v>
      </c>
    </row>
    <row r="6156" spans="1:11" x14ac:dyDescent="0.2">
      <c r="A6156" t="s">
        <v>600</v>
      </c>
      <c r="B6156" t="s">
        <v>593</v>
      </c>
      <c r="C6156" s="1" t="s">
        <v>350</v>
      </c>
      <c r="D6156" s="1" t="s">
        <v>2219</v>
      </c>
      <c r="E6156" s="2"/>
      <c r="F6156" s="3">
        <v>1</v>
      </c>
      <c r="G6156" s="2">
        <v>2</v>
      </c>
      <c r="H6156" s="3">
        <v>1</v>
      </c>
      <c r="I6156" s="69" t="str">
        <f>VLOOKUP(C6156,СПРАВОЧНИК!B:D,2,0)</f>
        <v>США</v>
      </c>
      <c r="J6156" s="69" t="str">
        <f>VLOOKUP(C6156,СПРАВОЧНИК!B:D,3,0)</f>
        <v>ИНОМАРКИ</v>
      </c>
      <c r="K6156" s="69" t="str">
        <f>VLOOKUP(СВОД2023[[#This Row],[ФО]],СПРАВОЧНИК!H:P,2,0)</f>
        <v>Северо-Кавказский ФО</v>
      </c>
    </row>
    <row r="6157" spans="1:11" x14ac:dyDescent="0.2">
      <c r="A6157" t="s">
        <v>600</v>
      </c>
      <c r="B6157" t="s">
        <v>593</v>
      </c>
      <c r="C6157" s="1" t="s">
        <v>350</v>
      </c>
      <c r="D6157" s="1" t="s">
        <v>352</v>
      </c>
      <c r="E6157" s="2">
        <v>1</v>
      </c>
      <c r="F6157" s="3"/>
      <c r="G6157" s="2">
        <v>2</v>
      </c>
      <c r="H6157" s="3"/>
      <c r="I6157" s="69" t="str">
        <f>VLOOKUP(C6157,СПРАВОЧНИК!B:D,2,0)</f>
        <v>США</v>
      </c>
      <c r="J6157" s="69" t="str">
        <f>VLOOKUP(C6157,СПРАВОЧНИК!B:D,3,0)</f>
        <v>ИНОМАРКИ</v>
      </c>
      <c r="K6157" s="69" t="str">
        <f>VLOOKUP(СВОД2023[[#This Row],[ФО]],СПРАВОЧНИК!H:P,2,0)</f>
        <v>Северо-Кавказский ФО</v>
      </c>
    </row>
    <row r="6158" spans="1:11" x14ac:dyDescent="0.2">
      <c r="A6158" t="s">
        <v>600</v>
      </c>
      <c r="B6158" t="s">
        <v>593</v>
      </c>
      <c r="C6158" s="1" t="s">
        <v>350</v>
      </c>
      <c r="D6158" s="1" t="s">
        <v>354</v>
      </c>
      <c r="E6158" s="2"/>
      <c r="F6158" s="3"/>
      <c r="G6158" s="2">
        <v>1</v>
      </c>
      <c r="H6158" s="3"/>
      <c r="I6158" s="69" t="str">
        <f>VLOOKUP(C6158,СПРАВОЧНИК!B:D,2,0)</f>
        <v>США</v>
      </c>
      <c r="J6158" s="69" t="str">
        <f>VLOOKUP(C6158,СПРАВОЧНИК!B:D,3,0)</f>
        <v>ИНОМАРКИ</v>
      </c>
      <c r="K6158" s="69" t="str">
        <f>VLOOKUP(СВОД2023[[#This Row],[ФО]],СПРАВОЧНИК!H:P,2,0)</f>
        <v>Северо-Кавказский ФО</v>
      </c>
    </row>
    <row r="6159" spans="1:11" x14ac:dyDescent="0.2">
      <c r="A6159" t="s">
        <v>600</v>
      </c>
      <c r="B6159" t="s">
        <v>593</v>
      </c>
      <c r="C6159" s="1" t="s">
        <v>350</v>
      </c>
      <c r="D6159" s="1" t="s">
        <v>2515</v>
      </c>
      <c r="E6159" s="2"/>
      <c r="F6159" s="3"/>
      <c r="G6159" s="2">
        <v>2</v>
      </c>
      <c r="H6159" s="3"/>
      <c r="I6159" s="69" t="str">
        <f>VLOOKUP(C6159,СПРАВОЧНИК!B:D,2,0)</f>
        <v>США</v>
      </c>
      <c r="J6159" s="69" t="str">
        <f>VLOOKUP(C6159,СПРАВОЧНИК!B:D,3,0)</f>
        <v>ИНОМАРКИ</v>
      </c>
      <c r="K6159" s="69" t="str">
        <f>VLOOKUP(СВОД2023[[#This Row],[ФО]],СПРАВОЧНИК!H:P,2,0)</f>
        <v>Северо-Кавказский ФО</v>
      </c>
    </row>
    <row r="6160" spans="1:11" x14ac:dyDescent="0.2">
      <c r="A6160" t="s">
        <v>600</v>
      </c>
      <c r="B6160" t="s">
        <v>593</v>
      </c>
      <c r="C6160" s="1" t="s">
        <v>350</v>
      </c>
      <c r="D6160" s="1" t="s">
        <v>355</v>
      </c>
      <c r="E6160" s="2">
        <v>2</v>
      </c>
      <c r="F6160" s="3">
        <v>3</v>
      </c>
      <c r="G6160" s="2">
        <v>14</v>
      </c>
      <c r="H6160" s="3">
        <v>9</v>
      </c>
      <c r="I6160" s="69" t="str">
        <f>VLOOKUP(C6160,СПРАВОЧНИК!B:D,2,0)</f>
        <v>США</v>
      </c>
      <c r="J6160" s="69" t="str">
        <f>VLOOKUP(C6160,СПРАВОЧНИК!B:D,3,0)</f>
        <v>ИНОМАРКИ</v>
      </c>
      <c r="K6160" s="69" t="str">
        <f>VLOOKUP(СВОД2023[[#This Row],[ФО]],СПРАВОЧНИК!H:P,2,0)</f>
        <v>Северо-Кавказский ФО</v>
      </c>
    </row>
    <row r="6161" spans="1:11" x14ac:dyDescent="0.2">
      <c r="A6161" t="s">
        <v>600</v>
      </c>
      <c r="B6161" t="s">
        <v>593</v>
      </c>
      <c r="C6161" s="1" t="s">
        <v>350</v>
      </c>
      <c r="D6161" s="1" t="s">
        <v>1615</v>
      </c>
      <c r="E6161" s="2">
        <v>3</v>
      </c>
      <c r="F6161" s="3">
        <v>1</v>
      </c>
      <c r="G6161" s="2">
        <v>5</v>
      </c>
      <c r="H6161" s="3">
        <v>9</v>
      </c>
      <c r="I6161" s="69" t="str">
        <f>VLOOKUP(C6161,СПРАВОЧНИК!B:D,2,0)</f>
        <v>США</v>
      </c>
      <c r="J6161" s="69" t="str">
        <f>VLOOKUP(C6161,СПРАВОЧНИК!B:D,3,0)</f>
        <v>ИНОМАРКИ</v>
      </c>
      <c r="K6161" s="69" t="str">
        <f>VLOOKUP(СВОД2023[[#This Row],[ФО]],СПРАВОЧНИК!H:P,2,0)</f>
        <v>Северо-Кавказский ФО</v>
      </c>
    </row>
    <row r="6162" spans="1:11" x14ac:dyDescent="0.2">
      <c r="A6162" t="s">
        <v>600</v>
      </c>
      <c r="B6162" t="s">
        <v>593</v>
      </c>
      <c r="C6162" s="1" t="s">
        <v>1061</v>
      </c>
      <c r="D6162" s="1" t="s">
        <v>2224</v>
      </c>
      <c r="E6162" s="2"/>
      <c r="F6162" s="3"/>
      <c r="G6162" s="2"/>
      <c r="H6162" s="3">
        <v>1</v>
      </c>
      <c r="I6162" s="69" t="str">
        <f>VLOOKUP(C6162,СПРАВОЧНИК!B:D,2,0)</f>
        <v>РОССИЯ</v>
      </c>
      <c r="J6162" s="69" t="str">
        <f>VLOOKUP(C6162,СПРАВОЧНИК!B:D,3,0)</f>
        <v>ОТЕЧЕСТВЕННЫЕ</v>
      </c>
      <c r="K6162" s="69" t="str">
        <f>VLOOKUP(СВОД2023[[#This Row],[ФО]],СПРАВОЧНИК!H:P,2,0)</f>
        <v>Северо-Кавказский ФО</v>
      </c>
    </row>
    <row r="6163" spans="1:11" x14ac:dyDescent="0.2">
      <c r="A6163" t="s">
        <v>600</v>
      </c>
      <c r="B6163" t="s">
        <v>593</v>
      </c>
      <c r="C6163" s="1" t="s">
        <v>1061</v>
      </c>
      <c r="D6163" s="1" t="s">
        <v>1616</v>
      </c>
      <c r="E6163" s="2"/>
      <c r="F6163" s="3">
        <v>3</v>
      </c>
      <c r="G6163" s="2">
        <v>11</v>
      </c>
      <c r="H6163" s="3">
        <v>14</v>
      </c>
      <c r="I6163" s="69" t="str">
        <f>VLOOKUP(C6163,СПРАВОЧНИК!B:D,2,0)</f>
        <v>РОССИЯ</v>
      </c>
      <c r="J6163" s="69" t="str">
        <f>VLOOKUP(C6163,СПРАВОЧНИК!B:D,3,0)</f>
        <v>ОТЕЧЕСТВЕННЫЕ</v>
      </c>
      <c r="K6163" s="69" t="str">
        <f>VLOOKUP(СВОД2023[[#This Row],[ФО]],СПРАВОЧНИК!H:P,2,0)</f>
        <v>Северо-Кавказский ФО</v>
      </c>
    </row>
    <row r="6164" spans="1:11" x14ac:dyDescent="0.2">
      <c r="A6164" t="s">
        <v>600</v>
      </c>
      <c r="B6164" t="s">
        <v>593</v>
      </c>
      <c r="C6164" s="1" t="s">
        <v>1617</v>
      </c>
      <c r="D6164" s="1" t="s">
        <v>1618</v>
      </c>
      <c r="E6164" s="2">
        <v>1</v>
      </c>
      <c r="F6164" s="3"/>
      <c r="G6164" s="2">
        <v>5</v>
      </c>
      <c r="H6164" s="3">
        <v>4</v>
      </c>
      <c r="I6164" s="69" t="str">
        <f>VLOOKUP(C6164,СПРАВОЧНИК!B:D,2,0)</f>
        <v>КИТАЙ</v>
      </c>
      <c r="J6164" s="69" t="str">
        <f>VLOOKUP(C6164,СПРАВОЧНИК!B:D,3,0)</f>
        <v>ИНОМАРКИ</v>
      </c>
      <c r="K6164" s="69" t="str">
        <f>VLOOKUP(СВОД2023[[#This Row],[ФО]],СПРАВОЧНИК!H:P,2,0)</f>
        <v>Северо-Кавказский ФО</v>
      </c>
    </row>
    <row r="6165" spans="1:11" x14ac:dyDescent="0.2">
      <c r="A6165" t="s">
        <v>600</v>
      </c>
      <c r="B6165" t="s">
        <v>593</v>
      </c>
      <c r="C6165" s="1" t="s">
        <v>356</v>
      </c>
      <c r="D6165" s="1" t="s">
        <v>1619</v>
      </c>
      <c r="E6165" s="2">
        <v>3</v>
      </c>
      <c r="F6165" s="3"/>
      <c r="G6165" s="2">
        <v>4</v>
      </c>
      <c r="H6165" s="3">
        <v>4</v>
      </c>
      <c r="I6165" s="69" t="str">
        <f>VLOOKUP(C6165,СПРАВОЧНИК!B:D,2,0)</f>
        <v>ЕВРОПА</v>
      </c>
      <c r="J6165" s="69" t="str">
        <f>VLOOKUP(C6165,СПРАВОЧНИК!B:D,3,0)</f>
        <v>ИНОМАРКИ</v>
      </c>
      <c r="K6165" s="69" t="str">
        <f>VLOOKUP(СВОД2023[[#This Row],[ФО]],СПРАВОЧНИК!H:P,2,0)</f>
        <v>Северо-Кавказский ФО</v>
      </c>
    </row>
    <row r="6166" spans="1:11" x14ac:dyDescent="0.2">
      <c r="A6166" t="s">
        <v>600</v>
      </c>
      <c r="B6166" t="s">
        <v>593</v>
      </c>
      <c r="C6166" s="1" t="s">
        <v>356</v>
      </c>
      <c r="D6166" s="1" t="s">
        <v>2226</v>
      </c>
      <c r="E6166" s="2"/>
      <c r="F6166" s="3"/>
      <c r="G6166" s="2">
        <v>1</v>
      </c>
      <c r="H6166" s="3"/>
      <c r="I6166" s="69" t="str">
        <f>VLOOKUP(C6166,СПРАВОЧНИК!B:D,2,0)</f>
        <v>ЕВРОПА</v>
      </c>
      <c r="J6166" s="69" t="str">
        <f>VLOOKUP(C6166,СПРАВОЧНИК!B:D,3,0)</f>
        <v>ИНОМАРКИ</v>
      </c>
      <c r="K6166" s="69" t="str">
        <f>VLOOKUP(СВОД2023[[#This Row],[ФО]],СПРАВОЧНИК!H:P,2,0)</f>
        <v>Северо-Кавказский ФО</v>
      </c>
    </row>
    <row r="6167" spans="1:11" x14ac:dyDescent="0.2">
      <c r="A6167" t="s">
        <v>600</v>
      </c>
      <c r="B6167" t="s">
        <v>593</v>
      </c>
      <c r="C6167" s="1" t="s">
        <v>356</v>
      </c>
      <c r="D6167" s="1" t="s">
        <v>358</v>
      </c>
      <c r="E6167" s="2">
        <v>2</v>
      </c>
      <c r="F6167" s="3"/>
      <c r="G6167" s="2">
        <v>4</v>
      </c>
      <c r="H6167" s="3">
        <v>2</v>
      </c>
      <c r="I6167" s="69" t="str">
        <f>VLOOKUP(C6167,СПРАВОЧНИК!B:D,2,0)</f>
        <v>ЕВРОПА</v>
      </c>
      <c r="J6167" s="69" t="str">
        <f>VLOOKUP(C6167,СПРАВОЧНИК!B:D,3,0)</f>
        <v>ИНОМАРКИ</v>
      </c>
      <c r="K6167" s="69" t="str">
        <f>VLOOKUP(СВОД2023[[#This Row],[ФО]],СПРАВОЧНИК!H:P,2,0)</f>
        <v>Северо-Кавказский ФО</v>
      </c>
    </row>
    <row r="6168" spans="1:11" x14ac:dyDescent="0.2">
      <c r="A6168" t="s">
        <v>600</v>
      </c>
      <c r="B6168" t="s">
        <v>593</v>
      </c>
      <c r="C6168" s="1" t="s">
        <v>356</v>
      </c>
      <c r="D6168" s="1" t="s">
        <v>1620</v>
      </c>
      <c r="E6168" s="2">
        <v>3</v>
      </c>
      <c r="F6168" s="3"/>
      <c r="G6168" s="2">
        <v>7</v>
      </c>
      <c r="H6168" s="3"/>
      <c r="I6168" s="69" t="str">
        <f>VLOOKUP(C6168,СПРАВОЧНИК!B:D,2,0)</f>
        <v>ЕВРОПА</v>
      </c>
      <c r="J6168" s="69" t="str">
        <f>VLOOKUP(C6168,СПРАВОЧНИК!B:D,3,0)</f>
        <v>ИНОМАРКИ</v>
      </c>
      <c r="K6168" s="69" t="str">
        <f>VLOOKUP(СВОД2023[[#This Row],[ФО]],СПРАВОЧНИК!H:P,2,0)</f>
        <v>Северо-Кавказский ФО</v>
      </c>
    </row>
    <row r="6169" spans="1:11" x14ac:dyDescent="0.2">
      <c r="A6169" t="s">
        <v>600</v>
      </c>
      <c r="B6169" t="s">
        <v>593</v>
      </c>
      <c r="C6169" s="1" t="s">
        <v>2228</v>
      </c>
      <c r="D6169" s="1" t="s">
        <v>2229</v>
      </c>
      <c r="E6169" s="2"/>
      <c r="F6169" s="3">
        <v>1</v>
      </c>
      <c r="G6169" s="2">
        <v>1</v>
      </c>
      <c r="H6169" s="3">
        <v>2</v>
      </c>
      <c r="I6169" s="69" t="str">
        <f>VLOOKUP(C6169,СПРАВОЧНИК!B:D,2,0)</f>
        <v>ЕВРОПА</v>
      </c>
      <c r="J6169" s="69" t="str">
        <f>VLOOKUP(C6169,СПРАВОЧНИК!B:D,3,0)</f>
        <v>ИНОМАРКИ</v>
      </c>
      <c r="K6169" s="69" t="str">
        <f>VLOOKUP(СВОД2023[[#This Row],[ФО]],СПРАВОЧНИК!H:P,2,0)</f>
        <v>Северо-Кавказский ФО</v>
      </c>
    </row>
    <row r="6170" spans="1:11" x14ac:dyDescent="0.2">
      <c r="A6170" t="s">
        <v>600</v>
      </c>
      <c r="B6170" t="s">
        <v>593</v>
      </c>
      <c r="C6170" s="1" t="s">
        <v>359</v>
      </c>
      <c r="D6170" s="1" t="s">
        <v>360</v>
      </c>
      <c r="E6170" s="2">
        <v>1</v>
      </c>
      <c r="F6170" s="3"/>
      <c r="G6170" s="2">
        <v>10</v>
      </c>
      <c r="H6170" s="3">
        <v>1</v>
      </c>
      <c r="I6170" s="69" t="str">
        <f>VLOOKUP(C6170,СПРАВОЧНИК!B:D,2,0)</f>
        <v>ЯПОНИЯ</v>
      </c>
      <c r="J6170" s="69" t="str">
        <f>VLOOKUP(C6170,СПРАВОЧНИК!B:D,3,0)</f>
        <v>ИНОМАРКИ</v>
      </c>
      <c r="K6170" s="69" t="str">
        <f>VLOOKUP(СВОД2023[[#This Row],[ФО]],СПРАВОЧНИК!H:P,2,0)</f>
        <v>Северо-Кавказский ФО</v>
      </c>
    </row>
    <row r="6171" spans="1:11" x14ac:dyDescent="0.2">
      <c r="A6171" t="s">
        <v>600</v>
      </c>
      <c r="B6171" t="s">
        <v>593</v>
      </c>
      <c r="C6171" s="1" t="s">
        <v>359</v>
      </c>
      <c r="D6171" s="1" t="s">
        <v>1621</v>
      </c>
      <c r="E6171" s="2"/>
      <c r="F6171" s="3"/>
      <c r="G6171" s="2"/>
      <c r="H6171" s="3">
        <v>1</v>
      </c>
      <c r="I6171" s="69" t="str">
        <f>VLOOKUP(C6171,СПРАВОЧНИК!B:D,2,0)</f>
        <v>ЯПОНИЯ</v>
      </c>
      <c r="J6171" s="69" t="str">
        <f>VLOOKUP(C6171,СПРАВОЧНИК!B:D,3,0)</f>
        <v>ИНОМАРКИ</v>
      </c>
      <c r="K6171" s="69" t="str">
        <f>VLOOKUP(СВОД2023[[#This Row],[ФО]],СПРАВОЧНИК!H:P,2,0)</f>
        <v>Северо-Кавказский ФО</v>
      </c>
    </row>
    <row r="6172" spans="1:11" x14ac:dyDescent="0.2">
      <c r="A6172" t="s">
        <v>600</v>
      </c>
      <c r="B6172" t="s">
        <v>593</v>
      </c>
      <c r="C6172" s="1" t="s">
        <v>359</v>
      </c>
      <c r="D6172" s="1" t="s">
        <v>1622</v>
      </c>
      <c r="E6172" s="2">
        <v>3</v>
      </c>
      <c r="F6172" s="3"/>
      <c r="G6172" s="2">
        <v>11</v>
      </c>
      <c r="H6172" s="3">
        <v>3</v>
      </c>
      <c r="I6172" s="69" t="str">
        <f>VLOOKUP(C6172,СПРАВОЧНИК!B:D,2,0)</f>
        <v>ЯПОНИЯ</v>
      </c>
      <c r="J6172" s="69" t="str">
        <f>VLOOKUP(C6172,СПРАВОЧНИК!B:D,3,0)</f>
        <v>ИНОМАРКИ</v>
      </c>
      <c r="K6172" s="69" t="str">
        <f>VLOOKUP(СВОД2023[[#This Row],[ФО]],СПРАВОЧНИК!H:P,2,0)</f>
        <v>Северо-Кавказский ФО</v>
      </c>
    </row>
    <row r="6173" spans="1:11" x14ac:dyDescent="0.2">
      <c r="A6173" t="s">
        <v>600</v>
      </c>
      <c r="B6173" t="s">
        <v>593</v>
      </c>
      <c r="C6173" s="1" t="s">
        <v>359</v>
      </c>
      <c r="D6173" s="1" t="s">
        <v>1623</v>
      </c>
      <c r="E6173" s="2"/>
      <c r="F6173" s="3"/>
      <c r="G6173" s="2">
        <v>3</v>
      </c>
      <c r="H6173" s="3">
        <v>1</v>
      </c>
      <c r="I6173" s="69" t="str">
        <f>VLOOKUP(C6173,СПРАВОЧНИК!B:D,2,0)</f>
        <v>ЯПОНИЯ</v>
      </c>
      <c r="J6173" s="69" t="str">
        <f>VLOOKUP(C6173,СПРАВОЧНИК!B:D,3,0)</f>
        <v>ИНОМАРКИ</v>
      </c>
      <c r="K6173" s="69" t="str">
        <f>VLOOKUP(СВОД2023[[#This Row],[ФО]],СПРАВОЧНИК!H:P,2,0)</f>
        <v>Северо-Кавказский ФО</v>
      </c>
    </row>
    <row r="6174" spans="1:11" x14ac:dyDescent="0.2">
      <c r="A6174" t="s">
        <v>600</v>
      </c>
      <c r="B6174" t="s">
        <v>593</v>
      </c>
      <c r="C6174" s="1" t="s">
        <v>359</v>
      </c>
      <c r="D6174" s="1" t="s">
        <v>1624</v>
      </c>
      <c r="E6174" s="2">
        <v>1</v>
      </c>
      <c r="F6174" s="3">
        <v>1</v>
      </c>
      <c r="G6174" s="2">
        <v>6</v>
      </c>
      <c r="H6174" s="3">
        <v>6</v>
      </c>
      <c r="I6174" s="69" t="str">
        <f>VLOOKUP(C6174,СПРАВОЧНИК!B:D,2,0)</f>
        <v>ЯПОНИЯ</v>
      </c>
      <c r="J6174" s="69" t="str">
        <f>VLOOKUP(C6174,СПРАВОЧНИК!B:D,3,0)</f>
        <v>ИНОМАРКИ</v>
      </c>
      <c r="K6174" s="69" t="str">
        <f>VLOOKUP(СВОД2023[[#This Row],[ФО]],СПРАВОЧНИК!H:P,2,0)</f>
        <v>Северо-Кавказский ФО</v>
      </c>
    </row>
    <row r="6175" spans="1:11" x14ac:dyDescent="0.2">
      <c r="A6175" t="s">
        <v>600</v>
      </c>
      <c r="B6175" t="s">
        <v>593</v>
      </c>
      <c r="C6175" s="1" t="s">
        <v>359</v>
      </c>
      <c r="D6175" s="1" t="s">
        <v>1625</v>
      </c>
      <c r="E6175" s="2"/>
      <c r="F6175" s="3">
        <v>1</v>
      </c>
      <c r="G6175" s="2">
        <v>1</v>
      </c>
      <c r="H6175" s="3">
        <v>1</v>
      </c>
      <c r="I6175" s="69" t="str">
        <f>VLOOKUP(C6175,СПРАВОЧНИК!B:D,2,0)</f>
        <v>ЯПОНИЯ</v>
      </c>
      <c r="J6175" s="69" t="str">
        <f>VLOOKUP(C6175,СПРАВОЧНИК!B:D,3,0)</f>
        <v>ИНОМАРКИ</v>
      </c>
      <c r="K6175" s="69" t="str">
        <f>VLOOKUP(СВОД2023[[#This Row],[ФО]],СПРАВОЧНИК!H:P,2,0)</f>
        <v>Северо-Кавказский ФО</v>
      </c>
    </row>
    <row r="6176" spans="1:11" x14ac:dyDescent="0.2">
      <c r="A6176" t="s">
        <v>600</v>
      </c>
      <c r="B6176" t="s">
        <v>593</v>
      </c>
      <c r="C6176" s="1" t="s">
        <v>359</v>
      </c>
      <c r="D6176" s="1" t="s">
        <v>1626</v>
      </c>
      <c r="E6176" s="2"/>
      <c r="F6176" s="3"/>
      <c r="G6176" s="2"/>
      <c r="H6176" s="3">
        <v>1</v>
      </c>
      <c r="I6176" s="69" t="str">
        <f>VLOOKUP(C6176,СПРАВОЧНИК!B:D,2,0)</f>
        <v>ЯПОНИЯ</v>
      </c>
      <c r="J6176" s="69" t="str">
        <f>VLOOKUP(C6176,СПРАВОЧНИК!B:D,3,0)</f>
        <v>ИНОМАРКИ</v>
      </c>
      <c r="K6176" s="69" t="str">
        <f>VLOOKUP(СВОД2023[[#This Row],[ФО]],СПРАВОЧНИК!H:P,2,0)</f>
        <v>Северо-Кавказский ФО</v>
      </c>
    </row>
    <row r="6177" spans="1:11" x14ac:dyDescent="0.2">
      <c r="A6177" t="s">
        <v>600</v>
      </c>
      <c r="B6177" t="s">
        <v>593</v>
      </c>
      <c r="C6177" s="1" t="s">
        <v>359</v>
      </c>
      <c r="D6177" s="1" t="s">
        <v>361</v>
      </c>
      <c r="E6177" s="2">
        <v>1</v>
      </c>
      <c r="F6177" s="3">
        <v>1</v>
      </c>
      <c r="G6177" s="2">
        <v>4</v>
      </c>
      <c r="H6177" s="3">
        <v>1</v>
      </c>
      <c r="I6177" s="69" t="str">
        <f>VLOOKUP(C6177,СПРАВОЧНИК!B:D,2,0)</f>
        <v>ЯПОНИЯ</v>
      </c>
      <c r="J6177" s="69" t="str">
        <f>VLOOKUP(C6177,СПРАВОЧНИК!B:D,3,0)</f>
        <v>ИНОМАРКИ</v>
      </c>
      <c r="K6177" s="69" t="str">
        <f>VLOOKUP(СВОД2023[[#This Row],[ФО]],СПРАВОЧНИК!H:P,2,0)</f>
        <v>Северо-Кавказский ФО</v>
      </c>
    </row>
    <row r="6178" spans="1:11" x14ac:dyDescent="0.2">
      <c r="A6178" t="s">
        <v>600</v>
      </c>
      <c r="B6178" t="s">
        <v>593</v>
      </c>
      <c r="C6178" s="1" t="s">
        <v>359</v>
      </c>
      <c r="D6178" s="1" t="s">
        <v>362</v>
      </c>
      <c r="E6178" s="2">
        <v>1</v>
      </c>
      <c r="F6178" s="3">
        <v>1</v>
      </c>
      <c r="G6178" s="2">
        <v>2</v>
      </c>
      <c r="H6178" s="3">
        <v>3</v>
      </c>
      <c r="I6178" s="69" t="str">
        <f>VLOOKUP(C6178,СПРАВОЧНИК!B:D,2,0)</f>
        <v>ЯПОНИЯ</v>
      </c>
      <c r="J6178" s="69" t="str">
        <f>VLOOKUP(C6178,СПРАВОЧНИК!B:D,3,0)</f>
        <v>ИНОМАРКИ</v>
      </c>
      <c r="K6178" s="69" t="str">
        <f>VLOOKUP(СВОД2023[[#This Row],[ФО]],СПРАВОЧНИК!H:P,2,0)</f>
        <v>Северо-Кавказский ФО</v>
      </c>
    </row>
    <row r="6179" spans="1:11" x14ac:dyDescent="0.2">
      <c r="A6179" t="s">
        <v>600</v>
      </c>
      <c r="B6179" t="s">
        <v>593</v>
      </c>
      <c r="C6179" s="1" t="s">
        <v>359</v>
      </c>
      <c r="D6179" s="1" t="s">
        <v>363</v>
      </c>
      <c r="E6179" s="2">
        <v>34</v>
      </c>
      <c r="F6179" s="3">
        <v>13</v>
      </c>
      <c r="G6179" s="2">
        <v>181</v>
      </c>
      <c r="H6179" s="3">
        <v>89</v>
      </c>
      <c r="I6179" s="69" t="str">
        <f>VLOOKUP(C6179,СПРАВОЧНИК!B:D,2,0)</f>
        <v>ЯПОНИЯ</v>
      </c>
      <c r="J6179" s="69" t="str">
        <f>VLOOKUP(C6179,СПРАВОЧНИК!B:D,3,0)</f>
        <v>ИНОМАРКИ</v>
      </c>
      <c r="K6179" s="69" t="str">
        <f>VLOOKUP(СВОД2023[[#This Row],[ФО]],СПРАВОЧНИК!H:P,2,0)</f>
        <v>Северо-Кавказский ФО</v>
      </c>
    </row>
    <row r="6180" spans="1:11" x14ac:dyDescent="0.2">
      <c r="A6180" t="s">
        <v>600</v>
      </c>
      <c r="B6180" t="s">
        <v>593</v>
      </c>
      <c r="C6180" s="1" t="s">
        <v>359</v>
      </c>
      <c r="D6180" s="1" t="s">
        <v>1627</v>
      </c>
      <c r="E6180" s="2">
        <v>18</v>
      </c>
      <c r="F6180" s="3">
        <v>23</v>
      </c>
      <c r="G6180" s="2">
        <v>125</v>
      </c>
      <c r="H6180" s="3">
        <v>124</v>
      </c>
      <c r="I6180" s="69" t="str">
        <f>VLOOKUP(C6180,СПРАВОЧНИК!B:D,2,0)</f>
        <v>ЯПОНИЯ</v>
      </c>
      <c r="J6180" s="69" t="str">
        <f>VLOOKUP(C6180,СПРАВОЧНИК!B:D,3,0)</f>
        <v>ИНОМАРКИ</v>
      </c>
      <c r="K6180" s="69" t="str">
        <f>VLOOKUP(СВОД2023[[#This Row],[ФО]],СПРАВОЧНИК!H:P,2,0)</f>
        <v>Северо-Кавказский ФО</v>
      </c>
    </row>
    <row r="6181" spans="1:11" x14ac:dyDescent="0.2">
      <c r="A6181" t="s">
        <v>600</v>
      </c>
      <c r="B6181" t="s">
        <v>593</v>
      </c>
      <c r="C6181" s="1" t="s">
        <v>359</v>
      </c>
      <c r="D6181" s="1" t="s">
        <v>365</v>
      </c>
      <c r="E6181" s="2">
        <v>1</v>
      </c>
      <c r="F6181" s="3"/>
      <c r="G6181" s="2">
        <v>7</v>
      </c>
      <c r="H6181" s="3"/>
      <c r="I6181" s="69" t="str">
        <f>VLOOKUP(C6181,СПРАВОЧНИК!B:D,2,0)</f>
        <v>ЯПОНИЯ</v>
      </c>
      <c r="J6181" s="69" t="str">
        <f>VLOOKUP(C6181,СПРАВОЧНИК!B:D,3,0)</f>
        <v>ИНОМАРКИ</v>
      </c>
      <c r="K6181" s="69" t="str">
        <f>VLOOKUP(СВОД2023[[#This Row],[ФО]],СПРАВОЧНИК!H:P,2,0)</f>
        <v>Северо-Кавказский ФО</v>
      </c>
    </row>
    <row r="6182" spans="1:11" x14ac:dyDescent="0.2">
      <c r="A6182" t="s">
        <v>600</v>
      </c>
      <c r="B6182" t="s">
        <v>593</v>
      </c>
      <c r="C6182" s="1" t="s">
        <v>359</v>
      </c>
      <c r="D6182" s="1" t="s">
        <v>366</v>
      </c>
      <c r="E6182" s="2">
        <v>8</v>
      </c>
      <c r="F6182" s="3">
        <v>5</v>
      </c>
      <c r="G6182" s="2">
        <v>40</v>
      </c>
      <c r="H6182" s="3">
        <v>20</v>
      </c>
      <c r="I6182" s="69" t="str">
        <f>VLOOKUP(C6182,СПРАВОЧНИК!B:D,2,0)</f>
        <v>ЯПОНИЯ</v>
      </c>
      <c r="J6182" s="69" t="str">
        <f>VLOOKUP(C6182,СПРАВОЧНИК!B:D,3,0)</f>
        <v>ИНОМАРКИ</v>
      </c>
      <c r="K6182" s="69" t="str">
        <f>VLOOKUP(СВОД2023[[#This Row],[ФО]],СПРАВОЧНИК!H:P,2,0)</f>
        <v>Северо-Кавказский ФО</v>
      </c>
    </row>
    <row r="6183" spans="1:11" x14ac:dyDescent="0.2">
      <c r="A6183" t="s">
        <v>600</v>
      </c>
      <c r="B6183" t="s">
        <v>593</v>
      </c>
      <c r="C6183" s="1" t="s">
        <v>359</v>
      </c>
      <c r="D6183" s="1" t="s">
        <v>834</v>
      </c>
      <c r="E6183" s="2">
        <v>5</v>
      </c>
      <c r="F6183" s="3">
        <v>5</v>
      </c>
      <c r="G6183" s="2">
        <v>37</v>
      </c>
      <c r="H6183" s="3">
        <v>32</v>
      </c>
      <c r="I6183" s="69" t="str">
        <f>VLOOKUP(C6183,СПРАВОЧНИК!B:D,2,0)</f>
        <v>ЯПОНИЯ</v>
      </c>
      <c r="J6183" s="69" t="str">
        <f>VLOOKUP(C6183,СПРАВОЧНИК!B:D,3,0)</f>
        <v>ИНОМАРКИ</v>
      </c>
      <c r="K6183" s="69" t="str">
        <f>VLOOKUP(СВОД2023[[#This Row],[ФО]],СПРАВОЧНИК!H:P,2,0)</f>
        <v>Северо-Кавказский ФО</v>
      </c>
    </row>
    <row r="6184" spans="1:11" x14ac:dyDescent="0.2">
      <c r="A6184" t="s">
        <v>600</v>
      </c>
      <c r="B6184" t="s">
        <v>593</v>
      </c>
      <c r="C6184" s="1" t="s">
        <v>359</v>
      </c>
      <c r="D6184" s="1" t="s">
        <v>1628</v>
      </c>
      <c r="E6184" s="2"/>
      <c r="F6184" s="3"/>
      <c r="G6184" s="2">
        <v>1</v>
      </c>
      <c r="H6184" s="3"/>
      <c r="I6184" s="69" t="str">
        <f>VLOOKUP(C6184,СПРАВОЧНИК!B:D,2,0)</f>
        <v>ЯПОНИЯ</v>
      </c>
      <c r="J6184" s="69" t="str">
        <f>VLOOKUP(C6184,СПРАВОЧНИК!B:D,3,0)</f>
        <v>ИНОМАРКИ</v>
      </c>
      <c r="K6184" s="69" t="str">
        <f>VLOOKUP(СВОД2023[[#This Row],[ФО]],СПРАВОЧНИК!H:P,2,0)</f>
        <v>Северо-Кавказский ФО</v>
      </c>
    </row>
    <row r="6185" spans="1:11" x14ac:dyDescent="0.2">
      <c r="A6185" t="s">
        <v>600</v>
      </c>
      <c r="B6185" t="s">
        <v>593</v>
      </c>
      <c r="C6185" s="1" t="s">
        <v>359</v>
      </c>
      <c r="D6185" s="1" t="s">
        <v>2231</v>
      </c>
      <c r="E6185" s="2"/>
      <c r="F6185" s="3"/>
      <c r="G6185" s="2">
        <v>2</v>
      </c>
      <c r="H6185" s="3">
        <v>1</v>
      </c>
      <c r="I6185" s="69" t="str">
        <f>VLOOKUP(C6185,СПРАВОЧНИК!B:D,2,0)</f>
        <v>ЯПОНИЯ</v>
      </c>
      <c r="J6185" s="69" t="str">
        <f>VLOOKUP(C6185,СПРАВОЧНИК!B:D,3,0)</f>
        <v>ИНОМАРКИ</v>
      </c>
      <c r="K6185" s="69" t="str">
        <f>VLOOKUP(СВОД2023[[#This Row],[ФО]],СПРАВОЧНИК!H:P,2,0)</f>
        <v>Северо-Кавказский ФО</v>
      </c>
    </row>
    <row r="6186" spans="1:11" x14ac:dyDescent="0.2">
      <c r="A6186" t="s">
        <v>600</v>
      </c>
      <c r="B6186" t="s">
        <v>593</v>
      </c>
      <c r="C6186" s="1" t="s">
        <v>359</v>
      </c>
      <c r="D6186" s="1" t="s">
        <v>1629</v>
      </c>
      <c r="E6186" s="2">
        <v>1</v>
      </c>
      <c r="F6186" s="3"/>
      <c r="G6186" s="2">
        <v>1</v>
      </c>
      <c r="H6186" s="3">
        <v>1</v>
      </c>
      <c r="I6186" s="69" t="str">
        <f>VLOOKUP(C6186,СПРАВОЧНИК!B:D,2,0)</f>
        <v>ЯПОНИЯ</v>
      </c>
      <c r="J6186" s="69" t="str">
        <f>VLOOKUP(C6186,СПРАВОЧНИК!B:D,3,0)</f>
        <v>ИНОМАРКИ</v>
      </c>
      <c r="K6186" s="69" t="str">
        <f>VLOOKUP(СВОД2023[[#This Row],[ФО]],СПРАВОЧНИК!H:P,2,0)</f>
        <v>Северо-Кавказский ФО</v>
      </c>
    </row>
    <row r="6187" spans="1:11" x14ac:dyDescent="0.2">
      <c r="A6187" t="s">
        <v>600</v>
      </c>
      <c r="B6187" t="s">
        <v>593</v>
      </c>
      <c r="C6187" s="1" t="s">
        <v>359</v>
      </c>
      <c r="D6187" s="1" t="s">
        <v>1630</v>
      </c>
      <c r="E6187" s="2">
        <v>1</v>
      </c>
      <c r="F6187" s="3">
        <v>5</v>
      </c>
      <c r="G6187" s="2">
        <v>14</v>
      </c>
      <c r="H6187" s="3">
        <v>18</v>
      </c>
      <c r="I6187" s="69" t="str">
        <f>VLOOKUP(C6187,СПРАВОЧНИК!B:D,2,0)</f>
        <v>ЯПОНИЯ</v>
      </c>
      <c r="J6187" s="69" t="str">
        <f>VLOOKUP(C6187,СПРАВОЧНИК!B:D,3,0)</f>
        <v>ИНОМАРКИ</v>
      </c>
      <c r="K6187" s="69" t="str">
        <f>VLOOKUP(СВОД2023[[#This Row],[ФО]],СПРАВОЧНИК!H:P,2,0)</f>
        <v>Северо-Кавказский ФО</v>
      </c>
    </row>
    <row r="6188" spans="1:11" x14ac:dyDescent="0.2">
      <c r="A6188" t="s">
        <v>600</v>
      </c>
      <c r="B6188" t="s">
        <v>593</v>
      </c>
      <c r="C6188" s="1" t="s">
        <v>359</v>
      </c>
      <c r="D6188" s="1" t="s">
        <v>368</v>
      </c>
      <c r="E6188" s="2">
        <v>1</v>
      </c>
      <c r="F6188" s="3">
        <v>1</v>
      </c>
      <c r="G6188" s="2">
        <v>7</v>
      </c>
      <c r="H6188" s="3">
        <v>6</v>
      </c>
      <c r="I6188" s="69" t="str">
        <f>VLOOKUP(C6188,СПРАВОЧНИК!B:D,2,0)</f>
        <v>ЯПОНИЯ</v>
      </c>
      <c r="J6188" s="69" t="str">
        <f>VLOOKUP(C6188,СПРАВОЧНИК!B:D,3,0)</f>
        <v>ИНОМАРКИ</v>
      </c>
      <c r="K6188" s="69" t="str">
        <f>VLOOKUP(СВОД2023[[#This Row],[ФО]],СПРАВОЧНИК!H:P,2,0)</f>
        <v>Северо-Кавказский ФО</v>
      </c>
    </row>
    <row r="6189" spans="1:11" x14ac:dyDescent="0.2">
      <c r="A6189" t="s">
        <v>600</v>
      </c>
      <c r="B6189" t="s">
        <v>593</v>
      </c>
      <c r="C6189" s="1" t="s">
        <v>359</v>
      </c>
      <c r="D6189" s="1" t="s">
        <v>369</v>
      </c>
      <c r="E6189" s="2">
        <v>84</v>
      </c>
      <c r="F6189" s="3">
        <v>97</v>
      </c>
      <c r="G6189" s="2">
        <v>566</v>
      </c>
      <c r="H6189" s="3">
        <v>430</v>
      </c>
      <c r="I6189" s="69" t="str">
        <f>VLOOKUP(C6189,СПРАВОЧНИК!B:D,2,0)</f>
        <v>ЯПОНИЯ</v>
      </c>
      <c r="J6189" s="69" t="str">
        <f>VLOOKUP(C6189,СПРАВОЧНИК!B:D,3,0)</f>
        <v>ИНОМАРКИ</v>
      </c>
      <c r="K6189" s="69" t="str">
        <f>VLOOKUP(СВОД2023[[#This Row],[ФО]],СПРАВОЧНИК!H:P,2,0)</f>
        <v>Северо-Кавказский ФО</v>
      </c>
    </row>
    <row r="6190" spans="1:11" x14ac:dyDescent="0.2">
      <c r="A6190" t="s">
        <v>600</v>
      </c>
      <c r="B6190" t="s">
        <v>593</v>
      </c>
      <c r="C6190" s="1" t="s">
        <v>359</v>
      </c>
      <c r="D6190" s="1" t="s">
        <v>1633</v>
      </c>
      <c r="E6190" s="2">
        <v>13</v>
      </c>
      <c r="F6190" s="3">
        <v>4</v>
      </c>
      <c r="G6190" s="2">
        <v>44</v>
      </c>
      <c r="H6190" s="3">
        <v>28</v>
      </c>
      <c r="I6190" s="69" t="str">
        <f>VLOOKUP(C6190,СПРАВОЧНИК!B:D,2,0)</f>
        <v>ЯПОНИЯ</v>
      </c>
      <c r="J6190" s="69" t="str">
        <f>VLOOKUP(C6190,СПРАВОЧНИК!B:D,3,0)</f>
        <v>ИНОМАРКИ</v>
      </c>
      <c r="K6190" s="69" t="str">
        <f>VLOOKUP(СВОД2023[[#This Row],[ФО]],СПРАВОЧНИК!H:P,2,0)</f>
        <v>Северо-Кавказский ФО</v>
      </c>
    </row>
    <row r="6191" spans="1:11" x14ac:dyDescent="0.2">
      <c r="A6191" t="s">
        <v>600</v>
      </c>
      <c r="B6191" t="s">
        <v>593</v>
      </c>
      <c r="C6191" s="1" t="s">
        <v>359</v>
      </c>
      <c r="D6191" s="1" t="s">
        <v>1634</v>
      </c>
      <c r="E6191" s="2">
        <v>3</v>
      </c>
      <c r="F6191" s="3">
        <v>2</v>
      </c>
      <c r="G6191" s="2">
        <v>21</v>
      </c>
      <c r="H6191" s="3">
        <v>9</v>
      </c>
      <c r="I6191" s="69" t="str">
        <f>VLOOKUP(C6191,СПРАВОЧНИК!B:D,2,0)</f>
        <v>ЯПОНИЯ</v>
      </c>
      <c r="J6191" s="69" t="str">
        <f>VLOOKUP(C6191,СПРАВОЧНИК!B:D,3,0)</f>
        <v>ИНОМАРКИ</v>
      </c>
      <c r="K6191" s="69" t="str">
        <f>VLOOKUP(СВОД2023[[#This Row],[ФО]],СПРАВОЧНИК!H:P,2,0)</f>
        <v>Северо-Кавказский ФО</v>
      </c>
    </row>
    <row r="6192" spans="1:11" x14ac:dyDescent="0.2">
      <c r="A6192" t="s">
        <v>600</v>
      </c>
      <c r="B6192" t="s">
        <v>593</v>
      </c>
      <c r="C6192" s="1" t="s">
        <v>359</v>
      </c>
      <c r="D6192" s="1" t="s">
        <v>370</v>
      </c>
      <c r="E6192" s="2">
        <v>90</v>
      </c>
      <c r="F6192" s="3">
        <v>72</v>
      </c>
      <c r="G6192" s="2">
        <v>536</v>
      </c>
      <c r="H6192" s="3">
        <v>383</v>
      </c>
      <c r="I6192" s="69" t="str">
        <f>VLOOKUP(C6192,СПРАВОЧНИК!B:D,2,0)</f>
        <v>ЯПОНИЯ</v>
      </c>
      <c r="J6192" s="69" t="str">
        <f>VLOOKUP(C6192,СПРАВОЧНИК!B:D,3,0)</f>
        <v>ИНОМАРКИ</v>
      </c>
      <c r="K6192" s="69" t="str">
        <f>VLOOKUP(СВОД2023[[#This Row],[ФО]],СПРАВОЧНИК!H:P,2,0)</f>
        <v>Северо-Кавказский ФО</v>
      </c>
    </row>
    <row r="6193" spans="1:11" x14ac:dyDescent="0.2">
      <c r="A6193" t="s">
        <v>600</v>
      </c>
      <c r="B6193" t="s">
        <v>593</v>
      </c>
      <c r="C6193" s="1" t="s">
        <v>359</v>
      </c>
      <c r="D6193" s="1" t="s">
        <v>1635</v>
      </c>
      <c r="E6193" s="2">
        <v>5</v>
      </c>
      <c r="F6193" s="3">
        <v>8</v>
      </c>
      <c r="G6193" s="2">
        <v>52</v>
      </c>
      <c r="H6193" s="3">
        <v>42</v>
      </c>
      <c r="I6193" s="69" t="str">
        <f>VLOOKUP(C6193,СПРАВОЧНИК!B:D,2,0)</f>
        <v>ЯПОНИЯ</v>
      </c>
      <c r="J6193" s="69" t="str">
        <f>VLOOKUP(C6193,СПРАВОЧНИК!B:D,3,0)</f>
        <v>ИНОМАРКИ</v>
      </c>
      <c r="K6193" s="69" t="str">
        <f>VLOOKUP(СВОД2023[[#This Row],[ФО]],СПРАВОЧНИК!H:P,2,0)</f>
        <v>Северо-Кавказский ФО</v>
      </c>
    </row>
    <row r="6194" spans="1:11" x14ac:dyDescent="0.2">
      <c r="A6194" t="s">
        <v>600</v>
      </c>
      <c r="B6194" t="s">
        <v>593</v>
      </c>
      <c r="C6194" s="1" t="s">
        <v>359</v>
      </c>
      <c r="D6194" s="1" t="s">
        <v>2232</v>
      </c>
      <c r="E6194" s="2"/>
      <c r="F6194" s="3"/>
      <c r="G6194" s="2">
        <v>1</v>
      </c>
      <c r="H6194" s="3"/>
      <c r="I6194" s="69" t="str">
        <f>VLOOKUP(C6194,СПРАВОЧНИК!B:D,2,0)</f>
        <v>ЯПОНИЯ</v>
      </c>
      <c r="J6194" s="69" t="str">
        <f>VLOOKUP(C6194,СПРАВОЧНИК!B:D,3,0)</f>
        <v>ИНОМАРКИ</v>
      </c>
      <c r="K6194" s="69" t="str">
        <f>VLOOKUP(СВОД2023[[#This Row],[ФО]],СПРАВОЧНИК!H:P,2,0)</f>
        <v>Северо-Кавказский ФО</v>
      </c>
    </row>
    <row r="6195" spans="1:11" x14ac:dyDescent="0.2">
      <c r="A6195" t="s">
        <v>600</v>
      </c>
      <c r="B6195" t="s">
        <v>593</v>
      </c>
      <c r="C6195" s="1" t="s">
        <v>359</v>
      </c>
      <c r="D6195" s="1" t="s">
        <v>371</v>
      </c>
      <c r="E6195" s="2">
        <v>1</v>
      </c>
      <c r="F6195" s="3"/>
      <c r="G6195" s="2">
        <v>3</v>
      </c>
      <c r="H6195" s="3"/>
      <c r="I6195" s="69" t="str">
        <f>VLOOKUP(C6195,СПРАВОЧНИК!B:D,2,0)</f>
        <v>ЯПОНИЯ</v>
      </c>
      <c r="J6195" s="69" t="str">
        <f>VLOOKUP(C6195,СПРАВОЧНИК!B:D,3,0)</f>
        <v>ИНОМАРКИ</v>
      </c>
      <c r="K6195" s="69" t="str">
        <f>VLOOKUP(СВОД2023[[#This Row],[ФО]],СПРАВОЧНИК!H:P,2,0)</f>
        <v>Северо-Кавказский ФО</v>
      </c>
    </row>
    <row r="6196" spans="1:11" x14ac:dyDescent="0.2">
      <c r="A6196" t="s">
        <v>600</v>
      </c>
      <c r="B6196" t="s">
        <v>593</v>
      </c>
      <c r="C6196" s="1" t="s">
        <v>359</v>
      </c>
      <c r="D6196" s="1" t="s">
        <v>1636</v>
      </c>
      <c r="E6196" s="2"/>
      <c r="F6196" s="3"/>
      <c r="G6196" s="2"/>
      <c r="H6196" s="3">
        <v>1</v>
      </c>
      <c r="I6196" s="69" t="str">
        <f>VLOOKUP(C6196,СПРАВОЧНИК!B:D,2,0)</f>
        <v>ЯПОНИЯ</v>
      </c>
      <c r="J6196" s="69" t="str">
        <f>VLOOKUP(C6196,СПРАВОЧНИК!B:D,3,0)</f>
        <v>ИНОМАРКИ</v>
      </c>
      <c r="K6196" s="69" t="str">
        <f>VLOOKUP(СВОД2023[[#This Row],[ФО]],СПРАВОЧНИК!H:P,2,0)</f>
        <v>Северо-Кавказский ФО</v>
      </c>
    </row>
    <row r="6197" spans="1:11" x14ac:dyDescent="0.2">
      <c r="A6197" t="s">
        <v>600</v>
      </c>
      <c r="B6197" t="s">
        <v>593</v>
      </c>
      <c r="C6197" s="1" t="s">
        <v>359</v>
      </c>
      <c r="D6197" s="1" t="s">
        <v>1638</v>
      </c>
      <c r="E6197" s="2"/>
      <c r="F6197" s="3"/>
      <c r="G6197" s="2">
        <v>5</v>
      </c>
      <c r="H6197" s="3">
        <v>4</v>
      </c>
      <c r="I6197" s="69" t="str">
        <f>VLOOKUP(C6197,СПРАВОЧНИК!B:D,2,0)</f>
        <v>ЯПОНИЯ</v>
      </c>
      <c r="J6197" s="69" t="str">
        <f>VLOOKUP(C6197,СПРАВОЧНИК!B:D,3,0)</f>
        <v>ИНОМАРКИ</v>
      </c>
      <c r="K6197" s="69" t="str">
        <f>VLOOKUP(СВОД2023[[#This Row],[ФО]],СПРАВОЧНИК!H:P,2,0)</f>
        <v>Северо-Кавказский ФО</v>
      </c>
    </row>
    <row r="6198" spans="1:11" x14ac:dyDescent="0.2">
      <c r="A6198" t="s">
        <v>600</v>
      </c>
      <c r="B6198" t="s">
        <v>593</v>
      </c>
      <c r="C6198" s="1" t="s">
        <v>359</v>
      </c>
      <c r="D6198" s="1" t="s">
        <v>975</v>
      </c>
      <c r="E6198" s="2">
        <v>10</v>
      </c>
      <c r="F6198" s="3">
        <v>13</v>
      </c>
      <c r="G6198" s="2">
        <v>46</v>
      </c>
      <c r="H6198" s="3">
        <v>55</v>
      </c>
      <c r="I6198" s="69" t="str">
        <f>VLOOKUP(C6198,СПРАВОЧНИК!B:D,2,0)</f>
        <v>ЯПОНИЯ</v>
      </c>
      <c r="J6198" s="69" t="str">
        <f>VLOOKUP(C6198,СПРАВОЧНИК!B:D,3,0)</f>
        <v>ИНОМАРКИ</v>
      </c>
      <c r="K6198" s="69" t="str">
        <f>VLOOKUP(СВОД2023[[#This Row],[ФО]],СПРАВОЧНИК!H:P,2,0)</f>
        <v>Северо-Кавказский ФО</v>
      </c>
    </row>
    <row r="6199" spans="1:11" x14ac:dyDescent="0.2">
      <c r="A6199" t="s">
        <v>600</v>
      </c>
      <c r="B6199" t="s">
        <v>593</v>
      </c>
      <c r="C6199" s="1" t="s">
        <v>359</v>
      </c>
      <c r="D6199" s="1" t="s">
        <v>2233</v>
      </c>
      <c r="E6199" s="2"/>
      <c r="F6199" s="3"/>
      <c r="G6199" s="2">
        <v>3</v>
      </c>
      <c r="H6199" s="3"/>
      <c r="I6199" s="69" t="str">
        <f>VLOOKUP(C6199,СПРАВОЧНИК!B:D,2,0)</f>
        <v>ЯПОНИЯ</v>
      </c>
      <c r="J6199" s="69" t="str">
        <f>VLOOKUP(C6199,СПРАВОЧНИК!B:D,3,0)</f>
        <v>ИНОМАРКИ</v>
      </c>
      <c r="K6199" s="69" t="str">
        <f>VLOOKUP(СВОД2023[[#This Row],[ФО]],СПРАВОЧНИК!H:P,2,0)</f>
        <v>Северо-Кавказский ФО</v>
      </c>
    </row>
    <row r="6200" spans="1:11" x14ac:dyDescent="0.2">
      <c r="A6200" t="s">
        <v>600</v>
      </c>
      <c r="B6200" t="s">
        <v>593</v>
      </c>
      <c r="C6200" s="1" t="s">
        <v>359</v>
      </c>
      <c r="D6200" s="1" t="s">
        <v>374</v>
      </c>
      <c r="E6200" s="2">
        <v>1</v>
      </c>
      <c r="F6200" s="3"/>
      <c r="G6200" s="2">
        <v>3</v>
      </c>
      <c r="H6200" s="3"/>
      <c r="I6200" s="69" t="str">
        <f>VLOOKUP(C6200,СПРАВОЧНИК!B:D,2,0)</f>
        <v>ЯПОНИЯ</v>
      </c>
      <c r="J6200" s="69" t="str">
        <f>VLOOKUP(C6200,СПРАВОЧНИК!B:D,3,0)</f>
        <v>ИНОМАРКИ</v>
      </c>
      <c r="K6200" s="69" t="str">
        <f>VLOOKUP(СВОД2023[[#This Row],[ФО]],СПРАВОЧНИК!H:P,2,0)</f>
        <v>Северо-Кавказский ФО</v>
      </c>
    </row>
    <row r="6201" spans="1:11" x14ac:dyDescent="0.2">
      <c r="A6201" t="s">
        <v>600</v>
      </c>
      <c r="B6201" t="s">
        <v>593</v>
      </c>
      <c r="C6201" s="1" t="s">
        <v>359</v>
      </c>
      <c r="D6201" s="1" t="s">
        <v>1639</v>
      </c>
      <c r="E6201" s="2">
        <v>1</v>
      </c>
      <c r="F6201" s="3">
        <v>1</v>
      </c>
      <c r="G6201" s="2">
        <v>6</v>
      </c>
      <c r="H6201" s="3">
        <v>5</v>
      </c>
      <c r="I6201" s="69" t="str">
        <f>VLOOKUP(C6201,СПРАВОЧНИК!B:D,2,0)</f>
        <v>ЯПОНИЯ</v>
      </c>
      <c r="J6201" s="69" t="str">
        <f>VLOOKUP(C6201,СПРАВОЧНИК!B:D,3,0)</f>
        <v>ИНОМАРКИ</v>
      </c>
      <c r="K6201" s="69" t="str">
        <f>VLOOKUP(СВОД2023[[#This Row],[ФО]],СПРАВОЧНИК!H:P,2,0)</f>
        <v>Северо-Кавказский ФО</v>
      </c>
    </row>
    <row r="6202" spans="1:11" x14ac:dyDescent="0.2">
      <c r="A6202" t="s">
        <v>600</v>
      </c>
      <c r="B6202" t="s">
        <v>593</v>
      </c>
      <c r="C6202" s="1" t="s">
        <v>359</v>
      </c>
      <c r="D6202" s="1" t="s">
        <v>2235</v>
      </c>
      <c r="E6202" s="2"/>
      <c r="F6202" s="3">
        <v>2</v>
      </c>
      <c r="G6202" s="2">
        <v>10</v>
      </c>
      <c r="H6202" s="3">
        <v>8</v>
      </c>
      <c r="I6202" s="69" t="str">
        <f>VLOOKUP(C6202,СПРАВОЧНИК!B:D,2,0)</f>
        <v>ЯПОНИЯ</v>
      </c>
      <c r="J6202" s="69" t="str">
        <f>VLOOKUP(C6202,СПРАВОЧНИК!B:D,3,0)</f>
        <v>ИНОМАРКИ</v>
      </c>
      <c r="K6202" s="69" t="str">
        <f>VLOOKUP(СВОД2023[[#This Row],[ФО]],СПРАВОЧНИК!H:P,2,0)</f>
        <v>Северо-Кавказский ФО</v>
      </c>
    </row>
    <row r="6203" spans="1:11" x14ac:dyDescent="0.2">
      <c r="A6203" t="s">
        <v>600</v>
      </c>
      <c r="B6203" t="s">
        <v>593</v>
      </c>
      <c r="C6203" s="1" t="s">
        <v>359</v>
      </c>
      <c r="D6203" s="1" t="s">
        <v>1642</v>
      </c>
      <c r="E6203" s="2"/>
      <c r="F6203" s="3">
        <v>1</v>
      </c>
      <c r="G6203" s="2">
        <v>5</v>
      </c>
      <c r="H6203" s="3">
        <v>11</v>
      </c>
      <c r="I6203" s="69" t="str">
        <f>VLOOKUP(C6203,СПРАВОЧНИК!B:D,2,0)</f>
        <v>ЯПОНИЯ</v>
      </c>
      <c r="J6203" s="69" t="str">
        <f>VLOOKUP(C6203,СПРАВОЧНИК!B:D,3,0)</f>
        <v>ИНОМАРКИ</v>
      </c>
      <c r="K6203" s="69" t="str">
        <f>VLOOKUP(СВОД2023[[#This Row],[ФО]],СПРАВОЧНИК!H:P,2,0)</f>
        <v>Северо-Кавказский ФО</v>
      </c>
    </row>
    <row r="6204" spans="1:11" x14ac:dyDescent="0.2">
      <c r="A6204" t="s">
        <v>600</v>
      </c>
      <c r="B6204" t="s">
        <v>593</v>
      </c>
      <c r="C6204" s="1" t="s">
        <v>359</v>
      </c>
      <c r="D6204" s="1" t="s">
        <v>1645</v>
      </c>
      <c r="E6204" s="2">
        <v>1</v>
      </c>
      <c r="F6204" s="3">
        <v>7</v>
      </c>
      <c r="G6204" s="2">
        <v>10</v>
      </c>
      <c r="H6204" s="3">
        <v>15</v>
      </c>
      <c r="I6204" s="69" t="str">
        <f>VLOOKUP(C6204,СПРАВОЧНИК!B:D,2,0)</f>
        <v>ЯПОНИЯ</v>
      </c>
      <c r="J6204" s="69" t="str">
        <f>VLOOKUP(C6204,СПРАВОЧНИК!B:D,3,0)</f>
        <v>ИНОМАРКИ</v>
      </c>
      <c r="K6204" s="69" t="str">
        <f>VLOOKUP(СВОД2023[[#This Row],[ФО]],СПРАВОЧНИК!H:P,2,0)</f>
        <v>Северо-Кавказский ФО</v>
      </c>
    </row>
    <row r="6205" spans="1:11" x14ac:dyDescent="0.2">
      <c r="A6205" t="s">
        <v>600</v>
      </c>
      <c r="B6205" t="s">
        <v>593</v>
      </c>
      <c r="C6205" s="1" t="s">
        <v>359</v>
      </c>
      <c r="D6205" s="1" t="s">
        <v>1646</v>
      </c>
      <c r="E6205" s="2"/>
      <c r="F6205" s="3">
        <v>1</v>
      </c>
      <c r="G6205" s="2">
        <v>1</v>
      </c>
      <c r="H6205" s="3">
        <v>2</v>
      </c>
      <c r="I6205" s="69" t="str">
        <f>VLOOKUP(C6205,СПРАВОЧНИК!B:D,2,0)</f>
        <v>ЯПОНИЯ</v>
      </c>
      <c r="J6205" s="69" t="str">
        <f>VLOOKUP(C6205,СПРАВОЧНИК!B:D,3,0)</f>
        <v>ИНОМАРКИ</v>
      </c>
      <c r="K6205" s="69" t="str">
        <f>VLOOKUP(СВОД2023[[#This Row],[ФО]],СПРАВОЧНИК!H:P,2,0)</f>
        <v>Северо-Кавказский ФО</v>
      </c>
    </row>
    <row r="6206" spans="1:11" x14ac:dyDescent="0.2">
      <c r="A6206" t="s">
        <v>600</v>
      </c>
      <c r="B6206" t="s">
        <v>593</v>
      </c>
      <c r="C6206" s="1" t="s">
        <v>359</v>
      </c>
      <c r="D6206" s="1" t="s">
        <v>1647</v>
      </c>
      <c r="E6206" s="2"/>
      <c r="F6206" s="3"/>
      <c r="G6206" s="2">
        <v>4</v>
      </c>
      <c r="H6206" s="3">
        <v>5</v>
      </c>
      <c r="I6206" s="69" t="str">
        <f>VLOOKUP(C6206,СПРАВОЧНИК!B:D,2,0)</f>
        <v>ЯПОНИЯ</v>
      </c>
      <c r="J6206" s="69" t="str">
        <f>VLOOKUP(C6206,СПРАВОЧНИК!B:D,3,0)</f>
        <v>ИНОМАРКИ</v>
      </c>
      <c r="K6206" s="69" t="str">
        <f>VLOOKUP(СВОД2023[[#This Row],[ФО]],СПРАВОЧНИК!H:P,2,0)</f>
        <v>Северо-Кавказский ФО</v>
      </c>
    </row>
    <row r="6207" spans="1:11" x14ac:dyDescent="0.2">
      <c r="A6207" t="s">
        <v>600</v>
      </c>
      <c r="B6207" t="s">
        <v>593</v>
      </c>
      <c r="C6207" s="1" t="s">
        <v>375</v>
      </c>
      <c r="D6207" s="1" t="s">
        <v>2236</v>
      </c>
      <c r="E6207" s="2"/>
      <c r="F6207" s="3"/>
      <c r="G6207" s="2">
        <v>1</v>
      </c>
      <c r="H6207" s="3"/>
      <c r="I6207" s="69" t="str">
        <f>VLOOKUP(C6207,СПРАВОЧНИК!B:D,2,0)</f>
        <v>ЕВРОПА</v>
      </c>
      <c r="J6207" s="69" t="str">
        <f>VLOOKUP(C6207,СПРАВОЧНИК!B:D,3,0)</f>
        <v>ИНОМАРКИ</v>
      </c>
      <c r="K6207" s="69" t="str">
        <f>VLOOKUP(СВОД2023[[#This Row],[ФО]],СПРАВОЧНИК!H:P,2,0)</f>
        <v>Северо-Кавказский ФО</v>
      </c>
    </row>
    <row r="6208" spans="1:11" x14ac:dyDescent="0.2">
      <c r="A6208" t="s">
        <v>600</v>
      </c>
      <c r="B6208" t="s">
        <v>593</v>
      </c>
      <c r="C6208" s="1" t="s">
        <v>377</v>
      </c>
      <c r="D6208" s="1" t="s">
        <v>378</v>
      </c>
      <c r="E6208" s="2">
        <v>18</v>
      </c>
      <c r="F6208" s="3">
        <v>6</v>
      </c>
      <c r="G6208" s="2">
        <v>106</v>
      </c>
      <c r="H6208" s="3">
        <v>66</v>
      </c>
      <c r="I6208" s="69" t="str">
        <f>VLOOKUP(C6208,СПРАВОЧНИК!B:D,2,0)</f>
        <v>ЕВРОПА</v>
      </c>
      <c r="J6208" s="69" t="str">
        <f>VLOOKUP(C6208,СПРАВОЧНИК!B:D,3,0)</f>
        <v>ИНОМАРКИ</v>
      </c>
      <c r="K6208" s="69" t="str">
        <f>VLOOKUP(СВОД2023[[#This Row],[ФО]],СПРАВОЧНИК!H:P,2,0)</f>
        <v>Северо-Кавказский ФО</v>
      </c>
    </row>
    <row r="6209" spans="1:11" x14ac:dyDescent="0.2">
      <c r="A6209" t="s">
        <v>600</v>
      </c>
      <c r="B6209" t="s">
        <v>593</v>
      </c>
      <c r="C6209" s="1" t="s">
        <v>377</v>
      </c>
      <c r="D6209" s="1" t="s">
        <v>379</v>
      </c>
      <c r="E6209" s="2">
        <v>4</v>
      </c>
      <c r="F6209" s="3">
        <v>1</v>
      </c>
      <c r="G6209" s="2">
        <v>22</v>
      </c>
      <c r="H6209" s="3">
        <v>9</v>
      </c>
      <c r="I6209" s="69" t="str">
        <f>VLOOKUP(C6209,СПРАВОЧНИК!B:D,2,0)</f>
        <v>ЕВРОПА</v>
      </c>
      <c r="J6209" s="69" t="str">
        <f>VLOOKUP(C6209,СПРАВОЧНИК!B:D,3,0)</f>
        <v>ИНОМАРКИ</v>
      </c>
      <c r="K6209" s="69" t="str">
        <f>VLOOKUP(СВОД2023[[#This Row],[ФО]],СПРАВОЧНИК!H:P,2,0)</f>
        <v>Северо-Кавказский ФО</v>
      </c>
    </row>
    <row r="6210" spans="1:11" x14ac:dyDescent="0.2">
      <c r="A6210" t="s">
        <v>600</v>
      </c>
      <c r="B6210" t="s">
        <v>593</v>
      </c>
      <c r="C6210" s="1" t="s">
        <v>377</v>
      </c>
      <c r="D6210" s="1" t="s">
        <v>1648</v>
      </c>
      <c r="E6210" s="2">
        <v>13</v>
      </c>
      <c r="F6210" s="3">
        <v>10</v>
      </c>
      <c r="G6210" s="2">
        <v>83</v>
      </c>
      <c r="H6210" s="3">
        <v>32</v>
      </c>
      <c r="I6210" s="69" t="str">
        <f>VLOOKUP(C6210,СПРАВОЧНИК!B:D,2,0)</f>
        <v>ЕВРОПА</v>
      </c>
      <c r="J6210" s="69" t="str">
        <f>VLOOKUP(C6210,СПРАВОЧНИК!B:D,3,0)</f>
        <v>ИНОМАРКИ</v>
      </c>
      <c r="K6210" s="69" t="str">
        <f>VLOOKUP(СВОД2023[[#This Row],[ФО]],СПРАВОЧНИК!H:P,2,0)</f>
        <v>Северо-Кавказский ФО</v>
      </c>
    </row>
    <row r="6211" spans="1:11" x14ac:dyDescent="0.2">
      <c r="A6211" t="s">
        <v>600</v>
      </c>
      <c r="B6211" t="s">
        <v>593</v>
      </c>
      <c r="C6211" s="1" t="s">
        <v>377</v>
      </c>
      <c r="D6211" s="1" t="s">
        <v>380</v>
      </c>
      <c r="E6211" s="2">
        <v>307</v>
      </c>
      <c r="F6211" s="3">
        <v>220</v>
      </c>
      <c r="G6211" s="2">
        <v>1749</v>
      </c>
      <c r="H6211" s="3">
        <v>1292</v>
      </c>
      <c r="I6211" s="69" t="str">
        <f>VLOOKUP(C6211,СПРАВОЧНИК!B:D,2,0)</f>
        <v>ЕВРОПА</v>
      </c>
      <c r="J6211" s="69" t="str">
        <f>VLOOKUP(C6211,СПРАВОЧНИК!B:D,3,0)</f>
        <v>ИНОМАРКИ</v>
      </c>
      <c r="K6211" s="69" t="str">
        <f>VLOOKUP(СВОД2023[[#This Row],[ФО]],СПРАВОЧНИК!H:P,2,0)</f>
        <v>Северо-Кавказский ФО</v>
      </c>
    </row>
    <row r="6212" spans="1:11" x14ac:dyDescent="0.2">
      <c r="A6212" t="s">
        <v>600</v>
      </c>
      <c r="B6212" t="s">
        <v>593</v>
      </c>
      <c r="C6212" s="1" t="s">
        <v>377</v>
      </c>
      <c r="D6212" s="1" t="s">
        <v>381</v>
      </c>
      <c r="E6212" s="2">
        <v>19</v>
      </c>
      <c r="F6212" s="3">
        <v>6</v>
      </c>
      <c r="G6212" s="2">
        <v>100</v>
      </c>
      <c r="H6212" s="3">
        <v>44</v>
      </c>
      <c r="I6212" s="69" t="str">
        <f>VLOOKUP(C6212,СПРАВОЧНИК!B:D,2,0)</f>
        <v>ЕВРОПА</v>
      </c>
      <c r="J6212" s="69" t="str">
        <f>VLOOKUP(C6212,СПРАВОЧНИК!B:D,3,0)</f>
        <v>ИНОМАРКИ</v>
      </c>
      <c r="K6212" s="69" t="str">
        <f>VLOOKUP(СВОД2023[[#This Row],[ФО]],СПРАВОЧНИК!H:P,2,0)</f>
        <v>Северо-Кавказский ФО</v>
      </c>
    </row>
    <row r="6213" spans="1:11" x14ac:dyDescent="0.2">
      <c r="A6213" t="s">
        <v>600</v>
      </c>
      <c r="B6213" t="s">
        <v>593</v>
      </c>
      <c r="C6213" s="1" t="s">
        <v>377</v>
      </c>
      <c r="D6213" s="1" t="s">
        <v>1649</v>
      </c>
      <c r="E6213" s="2"/>
      <c r="F6213" s="3">
        <v>1</v>
      </c>
      <c r="G6213" s="2">
        <v>2</v>
      </c>
      <c r="H6213" s="3">
        <v>1</v>
      </c>
      <c r="I6213" s="69" t="str">
        <f>VLOOKUP(C6213,СПРАВОЧНИК!B:D,2,0)</f>
        <v>ЕВРОПА</v>
      </c>
      <c r="J6213" s="69" t="str">
        <f>VLOOKUP(C6213,СПРАВОЧНИК!B:D,3,0)</f>
        <v>ИНОМАРКИ</v>
      </c>
      <c r="K6213" s="69" t="str">
        <f>VLOOKUP(СВОД2023[[#This Row],[ФО]],СПРАВОЧНИК!H:P,2,0)</f>
        <v>Северо-Кавказский ФО</v>
      </c>
    </row>
    <row r="6214" spans="1:11" x14ac:dyDescent="0.2">
      <c r="A6214" t="s">
        <v>600</v>
      </c>
      <c r="B6214" t="s">
        <v>593</v>
      </c>
      <c r="C6214" s="1" t="s">
        <v>377</v>
      </c>
      <c r="D6214" s="1" t="s">
        <v>1650</v>
      </c>
      <c r="E6214" s="2">
        <v>9</v>
      </c>
      <c r="F6214" s="3">
        <v>5</v>
      </c>
      <c r="G6214" s="2">
        <v>38</v>
      </c>
      <c r="H6214" s="3">
        <v>42</v>
      </c>
      <c r="I6214" s="69" t="str">
        <f>VLOOKUP(C6214,СПРАВОЧНИК!B:D,2,0)</f>
        <v>ЕВРОПА</v>
      </c>
      <c r="J6214" s="69" t="str">
        <f>VLOOKUP(C6214,СПРАВОЧНИК!B:D,3,0)</f>
        <v>ИНОМАРКИ</v>
      </c>
      <c r="K6214" s="69" t="str">
        <f>VLOOKUP(СВОД2023[[#This Row],[ФО]],СПРАВОЧНИК!H:P,2,0)</f>
        <v>Северо-Кавказский ФО</v>
      </c>
    </row>
    <row r="6215" spans="1:11" x14ac:dyDescent="0.2">
      <c r="A6215" t="s">
        <v>600</v>
      </c>
      <c r="B6215" t="s">
        <v>593</v>
      </c>
      <c r="C6215" s="1" t="s">
        <v>377</v>
      </c>
      <c r="D6215" s="1" t="s">
        <v>1651</v>
      </c>
      <c r="E6215" s="2">
        <v>14</v>
      </c>
      <c r="F6215" s="3">
        <v>9</v>
      </c>
      <c r="G6215" s="2">
        <v>79</v>
      </c>
      <c r="H6215" s="3">
        <v>40</v>
      </c>
      <c r="I6215" s="69" t="str">
        <f>VLOOKUP(C6215,СПРАВОЧНИК!B:D,2,0)</f>
        <v>ЕВРОПА</v>
      </c>
      <c r="J6215" s="69" t="str">
        <f>VLOOKUP(C6215,СПРАВОЧНИК!B:D,3,0)</f>
        <v>ИНОМАРКИ</v>
      </c>
      <c r="K6215" s="69" t="str">
        <f>VLOOKUP(СВОД2023[[#This Row],[ФО]],СПРАВОЧНИК!H:P,2,0)</f>
        <v>Северо-Кавказский ФО</v>
      </c>
    </row>
    <row r="6216" spans="1:11" x14ac:dyDescent="0.2">
      <c r="A6216" t="s">
        <v>600</v>
      </c>
      <c r="B6216" t="s">
        <v>593</v>
      </c>
      <c r="C6216" s="1" t="s">
        <v>377</v>
      </c>
      <c r="D6216" s="1" t="s">
        <v>382</v>
      </c>
      <c r="E6216" s="2">
        <v>65</v>
      </c>
      <c r="F6216" s="3">
        <v>55</v>
      </c>
      <c r="G6216" s="2">
        <v>439</v>
      </c>
      <c r="H6216" s="3">
        <v>341</v>
      </c>
      <c r="I6216" s="69" t="str">
        <f>VLOOKUP(C6216,СПРАВОЧНИК!B:D,2,0)</f>
        <v>ЕВРОПА</v>
      </c>
      <c r="J6216" s="69" t="str">
        <f>VLOOKUP(C6216,СПРАВОЧНИК!B:D,3,0)</f>
        <v>ИНОМАРКИ</v>
      </c>
      <c r="K6216" s="69" t="str">
        <f>VLOOKUP(СВОД2023[[#This Row],[ФО]],СПРАВОЧНИК!H:P,2,0)</f>
        <v>Северо-Кавказский ФО</v>
      </c>
    </row>
    <row r="6217" spans="1:11" x14ac:dyDescent="0.2">
      <c r="A6217" t="s">
        <v>600</v>
      </c>
      <c r="B6217" t="s">
        <v>593</v>
      </c>
      <c r="C6217" s="1" t="s">
        <v>377</v>
      </c>
      <c r="D6217" s="1" t="s">
        <v>383</v>
      </c>
      <c r="E6217" s="2">
        <v>777</v>
      </c>
      <c r="F6217" s="3">
        <v>664</v>
      </c>
      <c r="G6217" s="2">
        <v>4849</v>
      </c>
      <c r="H6217" s="3">
        <v>3502</v>
      </c>
      <c r="I6217" s="69" t="str">
        <f>VLOOKUP(C6217,СПРАВОЧНИК!B:D,2,0)</f>
        <v>ЕВРОПА</v>
      </c>
      <c r="J6217" s="69" t="str">
        <f>VLOOKUP(C6217,СПРАВОЧНИК!B:D,3,0)</f>
        <v>ИНОМАРКИ</v>
      </c>
      <c r="K6217" s="69" t="str">
        <f>VLOOKUP(СВОД2023[[#This Row],[ФО]],СПРАВОЧНИК!H:P,2,0)</f>
        <v>Северо-Кавказский ФО</v>
      </c>
    </row>
    <row r="6218" spans="1:11" x14ac:dyDescent="0.2">
      <c r="A6218" t="s">
        <v>600</v>
      </c>
      <c r="B6218" t="s">
        <v>593</v>
      </c>
      <c r="C6218" s="1" t="s">
        <v>377</v>
      </c>
      <c r="D6218" s="1" t="s">
        <v>384</v>
      </c>
      <c r="E6218" s="2">
        <v>76</v>
      </c>
      <c r="F6218" s="3">
        <v>46</v>
      </c>
      <c r="G6218" s="2">
        <v>439</v>
      </c>
      <c r="H6218" s="3">
        <v>331</v>
      </c>
      <c r="I6218" s="69" t="str">
        <f>VLOOKUP(C6218,СПРАВОЧНИК!B:D,2,0)</f>
        <v>ЕВРОПА</v>
      </c>
      <c r="J6218" s="69" t="str">
        <f>VLOOKUP(C6218,СПРАВОЧНИК!B:D,3,0)</f>
        <v>ИНОМАРКИ</v>
      </c>
      <c r="K6218" s="69" t="str">
        <f>VLOOKUP(СВОД2023[[#This Row],[ФО]],СПРАВОЧНИК!H:P,2,0)</f>
        <v>Северо-Кавказский ФО</v>
      </c>
    </row>
    <row r="6219" spans="1:11" x14ac:dyDescent="0.2">
      <c r="A6219" t="s">
        <v>600</v>
      </c>
      <c r="B6219" t="s">
        <v>593</v>
      </c>
      <c r="C6219" s="1" t="s">
        <v>377</v>
      </c>
      <c r="D6219" s="1" t="s">
        <v>385</v>
      </c>
      <c r="E6219" s="2">
        <v>13</v>
      </c>
      <c r="F6219" s="3">
        <v>10</v>
      </c>
      <c r="G6219" s="2">
        <v>61</v>
      </c>
      <c r="H6219" s="3">
        <v>31</v>
      </c>
      <c r="I6219" s="69" t="str">
        <f>VLOOKUP(C6219,СПРАВОЧНИК!B:D,2,0)</f>
        <v>ЕВРОПА</v>
      </c>
      <c r="J6219" s="69" t="str">
        <f>VLOOKUP(C6219,СПРАВОЧНИК!B:D,3,0)</f>
        <v>ИНОМАРКИ</v>
      </c>
      <c r="K6219" s="69" t="str">
        <f>VLOOKUP(СВОД2023[[#This Row],[ФО]],СПРАВОЧНИК!H:P,2,0)</f>
        <v>Северо-Кавказский ФО</v>
      </c>
    </row>
    <row r="6220" spans="1:11" x14ac:dyDescent="0.2">
      <c r="A6220" t="s">
        <v>600</v>
      </c>
      <c r="B6220" t="s">
        <v>593</v>
      </c>
      <c r="C6220" s="1" t="s">
        <v>377</v>
      </c>
      <c r="D6220" s="1" t="s">
        <v>386</v>
      </c>
      <c r="E6220" s="2">
        <v>1</v>
      </c>
      <c r="F6220" s="3"/>
      <c r="G6220" s="2">
        <v>7</v>
      </c>
      <c r="H6220" s="3">
        <v>3</v>
      </c>
      <c r="I6220" s="69" t="str">
        <f>VLOOKUP(C6220,СПРАВОЧНИК!B:D,2,0)</f>
        <v>ЕВРОПА</v>
      </c>
      <c r="J6220" s="69" t="str">
        <f>VLOOKUP(C6220,СПРАВОЧНИК!B:D,3,0)</f>
        <v>ИНОМАРКИ</v>
      </c>
      <c r="K6220" s="69" t="str">
        <f>VLOOKUP(СВОД2023[[#This Row],[ФО]],СПРАВОЧНИК!H:P,2,0)</f>
        <v>Северо-Кавказский ФО</v>
      </c>
    </row>
    <row r="6221" spans="1:11" x14ac:dyDescent="0.2">
      <c r="A6221" t="s">
        <v>600</v>
      </c>
      <c r="B6221" t="s">
        <v>593</v>
      </c>
      <c r="C6221" s="1" t="s">
        <v>377</v>
      </c>
      <c r="D6221" s="1" t="s">
        <v>387</v>
      </c>
      <c r="E6221" s="2">
        <v>27</v>
      </c>
      <c r="F6221" s="3">
        <v>5</v>
      </c>
      <c r="G6221" s="2">
        <v>122</v>
      </c>
      <c r="H6221" s="3">
        <v>75</v>
      </c>
      <c r="I6221" s="69" t="str">
        <f>VLOOKUP(C6221,СПРАВОЧНИК!B:D,2,0)</f>
        <v>ЕВРОПА</v>
      </c>
      <c r="J6221" s="69" t="str">
        <f>VLOOKUP(C6221,СПРАВОЧНИК!B:D,3,0)</f>
        <v>ИНОМАРКИ</v>
      </c>
      <c r="K6221" s="69" t="str">
        <f>VLOOKUP(СВОД2023[[#This Row],[ФО]],СПРАВОЧНИК!H:P,2,0)</f>
        <v>Северо-Кавказский ФО</v>
      </c>
    </row>
    <row r="6222" spans="1:11" x14ac:dyDescent="0.2">
      <c r="A6222" t="s">
        <v>600</v>
      </c>
      <c r="B6222" t="s">
        <v>593</v>
      </c>
      <c r="C6222" s="1" t="s">
        <v>377</v>
      </c>
      <c r="D6222" s="1" t="s">
        <v>388</v>
      </c>
      <c r="E6222" s="2">
        <v>129</v>
      </c>
      <c r="F6222" s="3">
        <v>71</v>
      </c>
      <c r="G6222" s="2">
        <v>795</v>
      </c>
      <c r="H6222" s="3">
        <v>414</v>
      </c>
      <c r="I6222" s="69" t="str">
        <f>VLOOKUP(C6222,СПРАВОЧНИК!B:D,2,0)</f>
        <v>ЕВРОПА</v>
      </c>
      <c r="J6222" s="69" t="str">
        <f>VLOOKUP(C6222,СПРАВОЧНИК!B:D,3,0)</f>
        <v>ИНОМАРКИ</v>
      </c>
      <c r="K6222" s="69" t="str">
        <f>VLOOKUP(СВОД2023[[#This Row],[ФО]],СПРАВОЧНИК!H:P,2,0)</f>
        <v>Северо-Кавказский ФО</v>
      </c>
    </row>
    <row r="6223" spans="1:11" x14ac:dyDescent="0.2">
      <c r="A6223" t="s">
        <v>600</v>
      </c>
      <c r="B6223" t="s">
        <v>593</v>
      </c>
      <c r="C6223" s="1" t="s">
        <v>377</v>
      </c>
      <c r="D6223" s="1" t="s">
        <v>1652</v>
      </c>
      <c r="E6223" s="2">
        <v>16</v>
      </c>
      <c r="F6223" s="3">
        <v>13</v>
      </c>
      <c r="G6223" s="2">
        <v>99</v>
      </c>
      <c r="H6223" s="3">
        <v>78</v>
      </c>
      <c r="I6223" s="69" t="str">
        <f>VLOOKUP(C6223,СПРАВОЧНИК!B:D,2,0)</f>
        <v>ЕВРОПА</v>
      </c>
      <c r="J6223" s="69" t="str">
        <f>VLOOKUP(C6223,СПРАВОЧНИК!B:D,3,0)</f>
        <v>ИНОМАРКИ</v>
      </c>
      <c r="K6223" s="69" t="str">
        <f>VLOOKUP(СВОД2023[[#This Row],[ФО]],СПРАВОЧНИК!H:P,2,0)</f>
        <v>Северо-Кавказский ФО</v>
      </c>
    </row>
    <row r="6224" spans="1:11" x14ac:dyDescent="0.2">
      <c r="A6224" t="s">
        <v>600</v>
      </c>
      <c r="B6224" t="s">
        <v>593</v>
      </c>
      <c r="C6224" s="1" t="s">
        <v>377</v>
      </c>
      <c r="D6224" s="1" t="s">
        <v>389</v>
      </c>
      <c r="E6224" s="2">
        <v>70</v>
      </c>
      <c r="F6224" s="3">
        <v>65</v>
      </c>
      <c r="G6224" s="2">
        <v>444</v>
      </c>
      <c r="H6224" s="3">
        <v>402</v>
      </c>
      <c r="I6224" s="69" t="str">
        <f>VLOOKUP(C6224,СПРАВОЧНИК!B:D,2,0)</f>
        <v>ЕВРОПА</v>
      </c>
      <c r="J6224" s="69" t="str">
        <f>VLOOKUP(C6224,СПРАВОЧНИК!B:D,3,0)</f>
        <v>ИНОМАРКИ</v>
      </c>
      <c r="K6224" s="69" t="str">
        <f>VLOOKUP(СВОД2023[[#This Row],[ФО]],СПРАВОЧНИК!H:P,2,0)</f>
        <v>Северо-Кавказский ФО</v>
      </c>
    </row>
    <row r="6225" spans="1:11" x14ac:dyDescent="0.2">
      <c r="A6225" t="s">
        <v>600</v>
      </c>
      <c r="B6225" t="s">
        <v>593</v>
      </c>
      <c r="C6225" s="1" t="s">
        <v>377</v>
      </c>
      <c r="D6225" s="1" t="s">
        <v>390</v>
      </c>
      <c r="E6225" s="2">
        <v>20</v>
      </c>
      <c r="F6225" s="3">
        <v>27</v>
      </c>
      <c r="G6225" s="2">
        <v>173</v>
      </c>
      <c r="H6225" s="3">
        <v>146</v>
      </c>
      <c r="I6225" s="69" t="str">
        <f>VLOOKUP(C6225,СПРАВОЧНИК!B:D,2,0)</f>
        <v>ЕВРОПА</v>
      </c>
      <c r="J6225" s="69" t="str">
        <f>VLOOKUP(C6225,СПРАВОЧНИК!B:D,3,0)</f>
        <v>ИНОМАРКИ</v>
      </c>
      <c r="K6225" s="69" t="str">
        <f>VLOOKUP(СВОД2023[[#This Row],[ФО]],СПРАВОЧНИК!H:P,2,0)</f>
        <v>Северо-Кавказский ФО</v>
      </c>
    </row>
    <row r="6226" spans="1:11" x14ac:dyDescent="0.2">
      <c r="A6226" t="s">
        <v>600</v>
      </c>
      <c r="B6226" t="s">
        <v>593</v>
      </c>
      <c r="C6226" s="1" t="s">
        <v>377</v>
      </c>
      <c r="D6226" s="1" t="s">
        <v>2516</v>
      </c>
      <c r="E6226" s="2"/>
      <c r="F6226" s="3"/>
      <c r="G6226" s="2"/>
      <c r="H6226" s="3">
        <v>1</v>
      </c>
      <c r="I6226" s="69" t="str">
        <f>VLOOKUP(C6226,СПРАВОЧНИК!B:D,2,0)</f>
        <v>ЕВРОПА</v>
      </c>
      <c r="J6226" s="69" t="str">
        <f>VLOOKUP(C6226,СПРАВОЧНИК!B:D,3,0)</f>
        <v>ИНОМАРКИ</v>
      </c>
      <c r="K6226" s="69" t="str">
        <f>VLOOKUP(СВОД2023[[#This Row],[ФО]],СПРАВОЧНИК!H:P,2,0)</f>
        <v>Северо-Кавказский ФО</v>
      </c>
    </row>
    <row r="6227" spans="1:11" x14ac:dyDescent="0.2">
      <c r="A6227" t="s">
        <v>600</v>
      </c>
      <c r="B6227" t="s">
        <v>593</v>
      </c>
      <c r="C6227" s="1" t="s">
        <v>377</v>
      </c>
      <c r="D6227" s="1" t="s">
        <v>1653</v>
      </c>
      <c r="E6227" s="2"/>
      <c r="F6227" s="3">
        <v>2</v>
      </c>
      <c r="G6227" s="2">
        <v>3</v>
      </c>
      <c r="H6227" s="3">
        <v>6</v>
      </c>
      <c r="I6227" s="69" t="str">
        <f>VLOOKUP(C6227,СПРАВОЧНИК!B:D,2,0)</f>
        <v>ЕВРОПА</v>
      </c>
      <c r="J6227" s="69" t="str">
        <f>VLOOKUP(C6227,СПРАВОЧНИК!B:D,3,0)</f>
        <v>ИНОМАРКИ</v>
      </c>
      <c r="K6227" s="69" t="str">
        <f>VLOOKUP(СВОД2023[[#This Row],[ФО]],СПРАВОЧНИК!H:P,2,0)</f>
        <v>Северо-Кавказский ФО</v>
      </c>
    </row>
    <row r="6228" spans="1:11" x14ac:dyDescent="0.2">
      <c r="A6228" t="s">
        <v>600</v>
      </c>
      <c r="B6228" t="s">
        <v>593</v>
      </c>
      <c r="C6228" s="1" t="s">
        <v>377</v>
      </c>
      <c r="D6228" s="1" t="s">
        <v>1654</v>
      </c>
      <c r="E6228" s="2"/>
      <c r="F6228" s="3">
        <v>1</v>
      </c>
      <c r="G6228" s="2">
        <v>1</v>
      </c>
      <c r="H6228" s="3">
        <v>1</v>
      </c>
      <c r="I6228" s="69" t="str">
        <f>VLOOKUP(C6228,СПРАВОЧНИК!B:D,2,0)</f>
        <v>ЕВРОПА</v>
      </c>
      <c r="J6228" s="69" t="str">
        <f>VLOOKUP(C6228,СПРАВОЧНИК!B:D,3,0)</f>
        <v>ИНОМАРКИ</v>
      </c>
      <c r="K6228" s="69" t="str">
        <f>VLOOKUP(СВОД2023[[#This Row],[ФО]],СПРАВОЧНИК!H:P,2,0)</f>
        <v>Северо-Кавказский ФО</v>
      </c>
    </row>
    <row r="6229" spans="1:11" x14ac:dyDescent="0.2">
      <c r="A6229" t="s">
        <v>600</v>
      </c>
      <c r="B6229" t="s">
        <v>593</v>
      </c>
      <c r="C6229" s="1" t="s">
        <v>377</v>
      </c>
      <c r="D6229" s="1" t="s">
        <v>395</v>
      </c>
      <c r="E6229" s="2"/>
      <c r="F6229" s="3"/>
      <c r="G6229" s="2">
        <v>1</v>
      </c>
      <c r="H6229" s="3"/>
      <c r="I6229" s="69" t="str">
        <f>VLOOKUP(C6229,СПРАВОЧНИК!B:D,2,0)</f>
        <v>ЕВРОПА</v>
      </c>
      <c r="J6229" s="69" t="str">
        <f>VLOOKUP(C6229,СПРАВОЧНИК!B:D,3,0)</f>
        <v>ИНОМАРКИ</v>
      </c>
      <c r="K6229" s="69" t="str">
        <f>VLOOKUP(СВОД2023[[#This Row],[ФО]],СПРАВОЧНИК!H:P,2,0)</f>
        <v>Северо-Кавказский ФО</v>
      </c>
    </row>
    <row r="6230" spans="1:11" x14ac:dyDescent="0.2">
      <c r="A6230" t="s">
        <v>600</v>
      </c>
      <c r="B6230" t="s">
        <v>593</v>
      </c>
      <c r="C6230" s="1" t="s">
        <v>377</v>
      </c>
      <c r="D6230" s="1" t="s">
        <v>1655</v>
      </c>
      <c r="E6230" s="2">
        <v>2</v>
      </c>
      <c r="F6230" s="3">
        <v>2</v>
      </c>
      <c r="G6230" s="2">
        <v>9</v>
      </c>
      <c r="H6230" s="3">
        <v>5</v>
      </c>
      <c r="I6230" s="69" t="str">
        <f>VLOOKUP(C6230,СПРАВОЧНИК!B:D,2,0)</f>
        <v>ЕВРОПА</v>
      </c>
      <c r="J6230" s="69" t="str">
        <f>VLOOKUP(C6230,СПРАВОЧНИК!B:D,3,0)</f>
        <v>ИНОМАРКИ</v>
      </c>
      <c r="K6230" s="69" t="str">
        <f>VLOOKUP(СВОД2023[[#This Row],[ФО]],СПРАВОЧНИК!H:P,2,0)</f>
        <v>Северо-Кавказский ФО</v>
      </c>
    </row>
    <row r="6231" spans="1:11" x14ac:dyDescent="0.2">
      <c r="A6231" t="s">
        <v>600</v>
      </c>
      <c r="B6231" t="s">
        <v>593</v>
      </c>
      <c r="C6231" s="1" t="s">
        <v>377</v>
      </c>
      <c r="D6231" s="1" t="s">
        <v>1656</v>
      </c>
      <c r="E6231" s="2">
        <v>161</v>
      </c>
      <c r="F6231" s="3">
        <v>147</v>
      </c>
      <c r="G6231" s="2">
        <v>1018</v>
      </c>
      <c r="H6231" s="3">
        <v>797</v>
      </c>
      <c r="I6231" s="69" t="str">
        <f>VLOOKUP(C6231,СПРАВОЧНИК!B:D,2,0)</f>
        <v>ЕВРОПА</v>
      </c>
      <c r="J6231" s="69" t="str">
        <f>VLOOKUP(C6231,СПРАВОЧНИК!B:D,3,0)</f>
        <v>ИНОМАРКИ</v>
      </c>
      <c r="K6231" s="69" t="str">
        <f>VLOOKUP(СВОД2023[[#This Row],[ФО]],СПРАВОЧНИК!H:P,2,0)</f>
        <v>Северо-Кавказский ФО</v>
      </c>
    </row>
    <row r="6232" spans="1:11" x14ac:dyDescent="0.2">
      <c r="A6232" t="s">
        <v>600</v>
      </c>
      <c r="B6232" t="s">
        <v>593</v>
      </c>
      <c r="C6232" s="1" t="s">
        <v>377</v>
      </c>
      <c r="D6232" s="1" t="s">
        <v>1657</v>
      </c>
      <c r="E6232" s="2">
        <v>5</v>
      </c>
      <c r="F6232" s="3">
        <v>1</v>
      </c>
      <c r="G6232" s="2">
        <v>26</v>
      </c>
      <c r="H6232" s="3">
        <v>15</v>
      </c>
      <c r="I6232" s="69" t="str">
        <f>VLOOKUP(C6232,СПРАВОЧНИК!B:D,2,0)</f>
        <v>ЕВРОПА</v>
      </c>
      <c r="J6232" s="69" t="str">
        <f>VLOOKUP(C6232,СПРАВОЧНИК!B:D,3,0)</f>
        <v>ИНОМАРКИ</v>
      </c>
      <c r="K6232" s="69" t="str">
        <f>VLOOKUP(СВОД2023[[#This Row],[ФО]],СПРАВОЧНИК!H:P,2,0)</f>
        <v>Северо-Кавказский ФО</v>
      </c>
    </row>
    <row r="6233" spans="1:11" x14ac:dyDescent="0.2">
      <c r="A6233" t="s">
        <v>600</v>
      </c>
      <c r="B6233" t="s">
        <v>593</v>
      </c>
      <c r="C6233" s="1" t="s">
        <v>377</v>
      </c>
      <c r="D6233" s="1" t="s">
        <v>396</v>
      </c>
      <c r="E6233" s="2">
        <v>272</v>
      </c>
      <c r="F6233" s="3">
        <v>233</v>
      </c>
      <c r="G6233" s="2">
        <v>1672</v>
      </c>
      <c r="H6233" s="3">
        <v>1529</v>
      </c>
      <c r="I6233" s="69" t="str">
        <f>VLOOKUP(C6233,СПРАВОЧНИК!B:D,2,0)</f>
        <v>ЕВРОПА</v>
      </c>
      <c r="J6233" s="69" t="str">
        <f>VLOOKUP(C6233,СПРАВОЧНИК!B:D,3,0)</f>
        <v>ИНОМАРКИ</v>
      </c>
      <c r="K6233" s="69" t="str">
        <f>VLOOKUP(СВОД2023[[#This Row],[ФО]],СПРАВОЧНИК!H:P,2,0)</f>
        <v>Северо-Кавказский ФО</v>
      </c>
    </row>
    <row r="6234" spans="1:11" x14ac:dyDescent="0.2">
      <c r="A6234" t="s">
        <v>600</v>
      </c>
      <c r="B6234" t="s">
        <v>593</v>
      </c>
      <c r="C6234" s="1" t="s">
        <v>377</v>
      </c>
      <c r="D6234" s="1" t="s">
        <v>1658</v>
      </c>
      <c r="E6234" s="2">
        <v>3</v>
      </c>
      <c r="F6234" s="3">
        <v>2</v>
      </c>
      <c r="G6234" s="2">
        <v>12</v>
      </c>
      <c r="H6234" s="3">
        <v>5</v>
      </c>
      <c r="I6234" s="69" t="str">
        <f>VLOOKUP(C6234,СПРАВОЧНИК!B:D,2,0)</f>
        <v>ЕВРОПА</v>
      </c>
      <c r="J6234" s="69" t="str">
        <f>VLOOKUP(C6234,СПРАВОЧНИК!B:D,3,0)</f>
        <v>ИНОМАРКИ</v>
      </c>
      <c r="K6234" s="69" t="str">
        <f>VLOOKUP(СВОД2023[[#This Row],[ФО]],СПРАВОЧНИК!H:P,2,0)</f>
        <v>Северо-Кавказский ФО</v>
      </c>
    </row>
    <row r="6235" spans="1:11" x14ac:dyDescent="0.2">
      <c r="A6235" t="s">
        <v>600</v>
      </c>
      <c r="B6235" t="s">
        <v>593</v>
      </c>
      <c r="C6235" s="1" t="s">
        <v>377</v>
      </c>
      <c r="D6235" s="1" t="s">
        <v>397</v>
      </c>
      <c r="E6235" s="2">
        <v>5</v>
      </c>
      <c r="F6235" s="3">
        <v>1</v>
      </c>
      <c r="G6235" s="2">
        <v>10</v>
      </c>
      <c r="H6235" s="3">
        <v>11</v>
      </c>
      <c r="I6235" s="69" t="str">
        <f>VLOOKUP(C6235,СПРАВОЧНИК!B:D,2,0)</f>
        <v>ЕВРОПА</v>
      </c>
      <c r="J6235" s="69" t="str">
        <f>VLOOKUP(C6235,СПРАВОЧНИК!B:D,3,0)</f>
        <v>ИНОМАРКИ</v>
      </c>
      <c r="K6235" s="69" t="str">
        <f>VLOOKUP(СВОД2023[[#This Row],[ФО]],СПРАВОЧНИК!H:P,2,0)</f>
        <v>Северо-Кавказский ФО</v>
      </c>
    </row>
    <row r="6236" spans="1:11" x14ac:dyDescent="0.2">
      <c r="A6236" t="s">
        <v>600</v>
      </c>
      <c r="B6236" t="s">
        <v>593</v>
      </c>
      <c r="C6236" s="1" t="s">
        <v>1659</v>
      </c>
      <c r="D6236" s="1" t="s">
        <v>2241</v>
      </c>
      <c r="E6236" s="2"/>
      <c r="F6236" s="3">
        <v>1</v>
      </c>
      <c r="G6236" s="2">
        <v>1</v>
      </c>
      <c r="H6236" s="3">
        <v>2</v>
      </c>
      <c r="I6236" s="69" t="str">
        <f>VLOOKUP(C6236,СПРАВОЧНИК!B:D,2,0)</f>
        <v>США</v>
      </c>
      <c r="J6236" s="69" t="str">
        <f>VLOOKUP(C6236,СПРАВОЧНИК!B:D,3,0)</f>
        <v>ИНОМАРКИ</v>
      </c>
      <c r="K6236" s="69" t="str">
        <f>VLOOKUP(СВОД2023[[#This Row],[ФО]],СПРАВОЧНИК!H:P,2,0)</f>
        <v>Северо-Кавказский ФО</v>
      </c>
    </row>
    <row r="6237" spans="1:11" x14ac:dyDescent="0.2">
      <c r="A6237" t="s">
        <v>600</v>
      </c>
      <c r="B6237" t="s">
        <v>593</v>
      </c>
      <c r="C6237" s="1" t="s">
        <v>1659</v>
      </c>
      <c r="D6237" s="1" t="s">
        <v>2242</v>
      </c>
      <c r="E6237" s="2">
        <v>1</v>
      </c>
      <c r="F6237" s="3"/>
      <c r="G6237" s="2">
        <v>3</v>
      </c>
      <c r="H6237" s="3">
        <v>1</v>
      </c>
      <c r="I6237" s="69" t="str">
        <f>VLOOKUP(C6237,СПРАВОЧНИК!B:D,2,0)</f>
        <v>США</v>
      </c>
      <c r="J6237" s="69" t="str">
        <f>VLOOKUP(C6237,СПРАВОЧНИК!B:D,3,0)</f>
        <v>ИНОМАРКИ</v>
      </c>
      <c r="K6237" s="69" t="str">
        <f>VLOOKUP(СВОД2023[[#This Row],[ФО]],СПРАВОЧНИК!H:P,2,0)</f>
        <v>Северо-Кавказский ФО</v>
      </c>
    </row>
    <row r="6238" spans="1:11" x14ac:dyDescent="0.2">
      <c r="A6238" t="s">
        <v>600</v>
      </c>
      <c r="B6238" t="s">
        <v>593</v>
      </c>
      <c r="C6238" s="1" t="s">
        <v>402</v>
      </c>
      <c r="D6238" s="1" t="s">
        <v>403</v>
      </c>
      <c r="E6238" s="2">
        <v>15</v>
      </c>
      <c r="F6238" s="3">
        <v>9</v>
      </c>
      <c r="G6238" s="2">
        <v>88</v>
      </c>
      <c r="H6238" s="3">
        <v>39</v>
      </c>
      <c r="I6238" s="69" t="str">
        <f>VLOOKUP(C6238,СПРАВОЧНИК!B:D,2,0)</f>
        <v>ЕВРОПА</v>
      </c>
      <c r="J6238" s="69" t="str">
        <f>VLOOKUP(C6238,СПРАВОЧНИК!B:D,3,0)</f>
        <v>ИНОМАРКИ</v>
      </c>
      <c r="K6238" s="69" t="str">
        <f>VLOOKUP(СВОД2023[[#This Row],[ФО]],СПРАВОЧНИК!H:P,2,0)</f>
        <v>Северо-Кавказский ФО</v>
      </c>
    </row>
    <row r="6239" spans="1:11" x14ac:dyDescent="0.2">
      <c r="A6239" t="s">
        <v>600</v>
      </c>
      <c r="B6239" t="s">
        <v>593</v>
      </c>
      <c r="C6239" s="1" t="s">
        <v>404</v>
      </c>
      <c r="D6239" s="1" t="s">
        <v>405</v>
      </c>
      <c r="E6239" s="2"/>
      <c r="F6239" s="3"/>
      <c r="G6239" s="2">
        <v>11</v>
      </c>
      <c r="H6239" s="3">
        <v>1</v>
      </c>
      <c r="I6239" s="69" t="str">
        <f>VLOOKUP(C6239,СПРАВОЧНИК!B:D,2,0)</f>
        <v>ЯПОНИЯ</v>
      </c>
      <c r="J6239" s="69" t="str">
        <f>VLOOKUP(C6239,СПРАВОЧНИК!B:D,3,0)</f>
        <v>ИНОМАРКИ</v>
      </c>
      <c r="K6239" s="69" t="str">
        <f>VLOOKUP(СВОД2023[[#This Row],[ФО]],СПРАВОЧНИК!H:P,2,0)</f>
        <v>Северо-Кавказский ФО</v>
      </c>
    </row>
    <row r="6240" spans="1:11" x14ac:dyDescent="0.2">
      <c r="A6240" t="s">
        <v>600</v>
      </c>
      <c r="B6240" t="s">
        <v>593</v>
      </c>
      <c r="C6240" s="1" t="s">
        <v>404</v>
      </c>
      <c r="D6240" s="1" t="s">
        <v>1661</v>
      </c>
      <c r="E6240" s="2"/>
      <c r="F6240" s="3"/>
      <c r="G6240" s="2"/>
      <c r="H6240" s="3">
        <v>1</v>
      </c>
      <c r="I6240" s="69" t="str">
        <f>VLOOKUP(C6240,СПРАВОЧНИК!B:D,2,0)</f>
        <v>ЯПОНИЯ</v>
      </c>
      <c r="J6240" s="69" t="str">
        <f>VLOOKUP(C6240,СПРАВОЧНИК!B:D,3,0)</f>
        <v>ИНОМАРКИ</v>
      </c>
      <c r="K6240" s="69" t="str">
        <f>VLOOKUP(СВОД2023[[#This Row],[ФО]],СПРАВОЧНИК!H:P,2,0)</f>
        <v>Северо-Кавказский ФО</v>
      </c>
    </row>
    <row r="6241" spans="1:11" x14ac:dyDescent="0.2">
      <c r="A6241" t="s">
        <v>600</v>
      </c>
      <c r="B6241" t="s">
        <v>593</v>
      </c>
      <c r="C6241" s="1" t="s">
        <v>404</v>
      </c>
      <c r="D6241" s="1" t="s">
        <v>406</v>
      </c>
      <c r="E6241" s="2">
        <v>13</v>
      </c>
      <c r="F6241" s="3">
        <v>18</v>
      </c>
      <c r="G6241" s="2">
        <v>90</v>
      </c>
      <c r="H6241" s="3">
        <v>72</v>
      </c>
      <c r="I6241" s="69" t="str">
        <f>VLOOKUP(C6241,СПРАВОЧНИК!B:D,2,0)</f>
        <v>ЯПОНИЯ</v>
      </c>
      <c r="J6241" s="69" t="str">
        <f>VLOOKUP(C6241,СПРАВОЧНИК!B:D,3,0)</f>
        <v>ИНОМАРКИ</v>
      </c>
      <c r="K6241" s="69" t="str">
        <f>VLOOKUP(СВОД2023[[#This Row],[ФО]],СПРАВОЧНИК!H:P,2,0)</f>
        <v>Северо-Кавказский ФО</v>
      </c>
    </row>
    <row r="6242" spans="1:11" x14ac:dyDescent="0.2">
      <c r="A6242" t="s">
        <v>600</v>
      </c>
      <c r="B6242" t="s">
        <v>593</v>
      </c>
      <c r="C6242" s="1" t="s">
        <v>404</v>
      </c>
      <c r="D6242" s="1" t="s">
        <v>1662</v>
      </c>
      <c r="E6242" s="2">
        <v>18</v>
      </c>
      <c r="F6242" s="3">
        <v>12</v>
      </c>
      <c r="G6242" s="2">
        <v>73</v>
      </c>
      <c r="H6242" s="3">
        <v>62</v>
      </c>
      <c r="I6242" s="69" t="str">
        <f>VLOOKUP(C6242,СПРАВОЧНИК!B:D,2,0)</f>
        <v>ЯПОНИЯ</v>
      </c>
      <c r="J6242" s="69" t="str">
        <f>VLOOKUP(C6242,СПРАВОЧНИК!B:D,3,0)</f>
        <v>ИНОМАРКИ</v>
      </c>
      <c r="K6242" s="69" t="str">
        <f>VLOOKUP(СВОД2023[[#This Row],[ФО]],СПРАВОЧНИК!H:P,2,0)</f>
        <v>Северо-Кавказский ФО</v>
      </c>
    </row>
    <row r="6243" spans="1:11" x14ac:dyDescent="0.2">
      <c r="A6243" t="s">
        <v>600</v>
      </c>
      <c r="B6243" t="s">
        <v>593</v>
      </c>
      <c r="C6243" s="1" t="s">
        <v>404</v>
      </c>
      <c r="D6243" s="1" t="s">
        <v>1664</v>
      </c>
      <c r="E6243" s="2">
        <v>2</v>
      </c>
      <c r="F6243" s="3">
        <v>2</v>
      </c>
      <c r="G6243" s="2">
        <v>8</v>
      </c>
      <c r="H6243" s="3">
        <v>10</v>
      </c>
      <c r="I6243" s="69" t="str">
        <f>VLOOKUP(C6243,СПРАВОЧНИК!B:D,2,0)</f>
        <v>ЯПОНИЯ</v>
      </c>
      <c r="J6243" s="69" t="str">
        <f>VLOOKUP(C6243,СПРАВОЧНИК!B:D,3,0)</f>
        <v>ИНОМАРКИ</v>
      </c>
      <c r="K6243" s="69" t="str">
        <f>VLOOKUP(СВОД2023[[#This Row],[ФО]],СПРАВОЧНИК!H:P,2,0)</f>
        <v>Северо-Кавказский ФО</v>
      </c>
    </row>
    <row r="6244" spans="1:11" x14ac:dyDescent="0.2">
      <c r="A6244" t="s">
        <v>600</v>
      </c>
      <c r="B6244" t="s">
        <v>593</v>
      </c>
      <c r="C6244" s="1" t="s">
        <v>404</v>
      </c>
      <c r="D6244" s="1" t="s">
        <v>1665</v>
      </c>
      <c r="E6244" s="2">
        <v>6</v>
      </c>
      <c r="F6244" s="3">
        <v>8</v>
      </c>
      <c r="G6244" s="2">
        <v>52</v>
      </c>
      <c r="H6244" s="3">
        <v>36</v>
      </c>
      <c r="I6244" s="69" t="str">
        <f>VLOOKUP(C6244,СПРАВОЧНИК!B:D,2,0)</f>
        <v>ЯПОНИЯ</v>
      </c>
      <c r="J6244" s="69" t="str">
        <f>VLOOKUP(C6244,СПРАВОЧНИК!B:D,3,0)</f>
        <v>ИНОМАРКИ</v>
      </c>
      <c r="K6244" s="69" t="str">
        <f>VLOOKUP(СВОД2023[[#This Row],[ФО]],СПРАВОЧНИК!H:P,2,0)</f>
        <v>Северо-Кавказский ФО</v>
      </c>
    </row>
    <row r="6245" spans="1:11" x14ac:dyDescent="0.2">
      <c r="A6245" t="s">
        <v>600</v>
      </c>
      <c r="B6245" t="s">
        <v>593</v>
      </c>
      <c r="C6245" s="1" t="s">
        <v>404</v>
      </c>
      <c r="D6245" s="1" t="s">
        <v>1666</v>
      </c>
      <c r="E6245" s="2"/>
      <c r="F6245" s="3"/>
      <c r="G6245" s="2"/>
      <c r="H6245" s="3">
        <v>1</v>
      </c>
      <c r="I6245" s="69" t="str">
        <f>VLOOKUP(C6245,СПРАВОЧНИК!B:D,2,0)</f>
        <v>ЯПОНИЯ</v>
      </c>
      <c r="J6245" s="69" t="str">
        <f>VLOOKUP(C6245,СПРАВОЧНИК!B:D,3,0)</f>
        <v>ИНОМАРКИ</v>
      </c>
      <c r="K6245" s="69" t="str">
        <f>VLOOKUP(СВОД2023[[#This Row],[ФО]],СПРАВОЧНИК!H:P,2,0)</f>
        <v>Северо-Кавказский ФО</v>
      </c>
    </row>
    <row r="6246" spans="1:11" x14ac:dyDescent="0.2">
      <c r="A6246" t="s">
        <v>600</v>
      </c>
      <c r="B6246" t="s">
        <v>593</v>
      </c>
      <c r="C6246" s="1" t="s">
        <v>404</v>
      </c>
      <c r="D6246" s="1" t="s">
        <v>1667</v>
      </c>
      <c r="E6246" s="2">
        <v>1</v>
      </c>
      <c r="F6246" s="3"/>
      <c r="G6246" s="2">
        <v>9</v>
      </c>
      <c r="H6246" s="3">
        <v>5</v>
      </c>
      <c r="I6246" s="69" t="str">
        <f>VLOOKUP(C6246,СПРАВОЧНИК!B:D,2,0)</f>
        <v>ЯПОНИЯ</v>
      </c>
      <c r="J6246" s="69" t="str">
        <f>VLOOKUP(C6246,СПРАВОЧНИК!B:D,3,0)</f>
        <v>ИНОМАРКИ</v>
      </c>
      <c r="K6246" s="69" t="str">
        <f>VLOOKUP(СВОД2023[[#This Row],[ФО]],СПРАВОЧНИК!H:P,2,0)</f>
        <v>Северо-Кавказский ФО</v>
      </c>
    </row>
    <row r="6247" spans="1:11" x14ac:dyDescent="0.2">
      <c r="A6247" t="s">
        <v>600</v>
      </c>
      <c r="B6247" t="s">
        <v>593</v>
      </c>
      <c r="C6247" s="1" t="s">
        <v>404</v>
      </c>
      <c r="D6247" s="1" t="s">
        <v>1668</v>
      </c>
      <c r="E6247" s="2">
        <v>2</v>
      </c>
      <c r="F6247" s="3"/>
      <c r="G6247" s="2">
        <v>8</v>
      </c>
      <c r="H6247" s="3">
        <v>1</v>
      </c>
      <c r="I6247" s="69" t="str">
        <f>VLOOKUP(C6247,СПРАВОЧНИК!B:D,2,0)</f>
        <v>ЯПОНИЯ</v>
      </c>
      <c r="J6247" s="69" t="str">
        <f>VLOOKUP(C6247,СПРАВОЧНИК!B:D,3,0)</f>
        <v>ИНОМАРКИ</v>
      </c>
      <c r="K6247" s="69" t="str">
        <f>VLOOKUP(СВОД2023[[#This Row],[ФО]],СПРАВОЧНИК!H:P,2,0)</f>
        <v>Северо-Кавказский ФО</v>
      </c>
    </row>
    <row r="6248" spans="1:11" x14ac:dyDescent="0.2">
      <c r="A6248" t="s">
        <v>600</v>
      </c>
      <c r="B6248" t="s">
        <v>593</v>
      </c>
      <c r="C6248" s="1" t="s">
        <v>404</v>
      </c>
      <c r="D6248" s="1" t="s">
        <v>1669</v>
      </c>
      <c r="E6248" s="2"/>
      <c r="F6248" s="3">
        <v>1</v>
      </c>
      <c r="G6248" s="2">
        <v>5</v>
      </c>
      <c r="H6248" s="3">
        <v>7</v>
      </c>
      <c r="I6248" s="69" t="str">
        <f>VLOOKUP(C6248,СПРАВОЧНИК!B:D,2,0)</f>
        <v>ЯПОНИЯ</v>
      </c>
      <c r="J6248" s="69" t="str">
        <f>VLOOKUP(C6248,СПРАВОЧНИК!B:D,3,0)</f>
        <v>ИНОМАРКИ</v>
      </c>
      <c r="K6248" s="69" t="str">
        <f>VLOOKUP(СВОД2023[[#This Row],[ФО]],СПРАВОЧНИК!H:P,2,0)</f>
        <v>Северо-Кавказский ФО</v>
      </c>
    </row>
    <row r="6249" spans="1:11" x14ac:dyDescent="0.2">
      <c r="A6249" t="s">
        <v>600</v>
      </c>
      <c r="B6249" t="s">
        <v>593</v>
      </c>
      <c r="C6249" s="1" t="s">
        <v>404</v>
      </c>
      <c r="D6249" s="1" t="s">
        <v>407</v>
      </c>
      <c r="E6249" s="2"/>
      <c r="F6249" s="3">
        <v>2</v>
      </c>
      <c r="G6249" s="2">
        <v>18</v>
      </c>
      <c r="H6249" s="3">
        <v>5</v>
      </c>
      <c r="I6249" s="69" t="str">
        <f>VLOOKUP(C6249,СПРАВОЧНИК!B:D,2,0)</f>
        <v>ЯПОНИЯ</v>
      </c>
      <c r="J6249" s="69" t="str">
        <f>VLOOKUP(C6249,СПРАВОЧНИК!B:D,3,0)</f>
        <v>ИНОМАРКИ</v>
      </c>
      <c r="K6249" s="69" t="str">
        <f>VLOOKUP(СВОД2023[[#This Row],[ФО]],СПРАВОЧНИК!H:P,2,0)</f>
        <v>Северо-Кавказский ФО</v>
      </c>
    </row>
    <row r="6250" spans="1:11" x14ac:dyDescent="0.2">
      <c r="A6250" t="s">
        <v>600</v>
      </c>
      <c r="B6250" t="s">
        <v>593</v>
      </c>
      <c r="C6250" s="1" t="s">
        <v>404</v>
      </c>
      <c r="D6250" s="1" t="s">
        <v>1670</v>
      </c>
      <c r="E6250" s="2"/>
      <c r="F6250" s="3"/>
      <c r="G6250" s="2">
        <v>1</v>
      </c>
      <c r="H6250" s="3">
        <v>3</v>
      </c>
      <c r="I6250" s="69" t="str">
        <f>VLOOKUP(C6250,СПРАВОЧНИК!B:D,2,0)</f>
        <v>ЯПОНИЯ</v>
      </c>
      <c r="J6250" s="69" t="str">
        <f>VLOOKUP(C6250,СПРАВОЧНИК!B:D,3,0)</f>
        <v>ИНОМАРКИ</v>
      </c>
      <c r="K6250" s="69" t="str">
        <f>VLOOKUP(СВОД2023[[#This Row],[ФО]],СПРАВОЧНИК!H:P,2,0)</f>
        <v>Северо-Кавказский ФО</v>
      </c>
    </row>
    <row r="6251" spans="1:11" x14ac:dyDescent="0.2">
      <c r="A6251" t="s">
        <v>600</v>
      </c>
      <c r="B6251" t="s">
        <v>593</v>
      </c>
      <c r="C6251" s="1" t="s">
        <v>404</v>
      </c>
      <c r="D6251" s="1" t="s">
        <v>1671</v>
      </c>
      <c r="E6251" s="2"/>
      <c r="F6251" s="3"/>
      <c r="G6251" s="2"/>
      <c r="H6251" s="3">
        <v>1</v>
      </c>
      <c r="I6251" s="69" t="str">
        <f>VLOOKUP(C6251,СПРАВОЧНИК!B:D,2,0)</f>
        <v>ЯПОНИЯ</v>
      </c>
      <c r="J6251" s="69" t="str">
        <f>VLOOKUP(C6251,СПРАВОЧНИК!B:D,3,0)</f>
        <v>ИНОМАРКИ</v>
      </c>
      <c r="K6251" s="69" t="str">
        <f>VLOOKUP(СВОД2023[[#This Row],[ФО]],СПРАВОЧНИК!H:P,2,0)</f>
        <v>Северо-Кавказский ФО</v>
      </c>
    </row>
    <row r="6252" spans="1:11" x14ac:dyDescent="0.2">
      <c r="A6252" t="s">
        <v>600</v>
      </c>
      <c r="B6252" t="s">
        <v>593</v>
      </c>
      <c r="C6252" s="1" t="s">
        <v>404</v>
      </c>
      <c r="D6252" s="1" t="s">
        <v>1675</v>
      </c>
      <c r="E6252" s="2">
        <v>16</v>
      </c>
      <c r="F6252" s="3">
        <v>19</v>
      </c>
      <c r="G6252" s="2">
        <v>120</v>
      </c>
      <c r="H6252" s="3">
        <v>100</v>
      </c>
      <c r="I6252" s="69" t="str">
        <f>VLOOKUP(C6252,СПРАВОЧНИК!B:D,2,0)</f>
        <v>ЯПОНИЯ</v>
      </c>
      <c r="J6252" s="69" t="str">
        <f>VLOOKUP(C6252,СПРАВОЧНИК!B:D,3,0)</f>
        <v>ИНОМАРКИ</v>
      </c>
      <c r="K6252" s="69" t="str">
        <f>VLOOKUP(СВОД2023[[#This Row],[ФО]],СПРАВОЧНИК!H:P,2,0)</f>
        <v>Северо-Кавказский ФО</v>
      </c>
    </row>
    <row r="6253" spans="1:11" x14ac:dyDescent="0.2">
      <c r="A6253" t="s">
        <v>600</v>
      </c>
      <c r="B6253" t="s">
        <v>593</v>
      </c>
      <c r="C6253" s="1" t="s">
        <v>404</v>
      </c>
      <c r="D6253" s="1" t="s">
        <v>1676</v>
      </c>
      <c r="E6253" s="2">
        <v>10</v>
      </c>
      <c r="F6253" s="3">
        <v>6</v>
      </c>
      <c r="G6253" s="2">
        <v>53</v>
      </c>
      <c r="H6253" s="3">
        <v>32</v>
      </c>
      <c r="I6253" s="69" t="str">
        <f>VLOOKUP(C6253,СПРАВОЧНИК!B:D,2,0)</f>
        <v>ЯПОНИЯ</v>
      </c>
      <c r="J6253" s="69" t="str">
        <f>VLOOKUP(C6253,СПРАВОЧНИК!B:D,3,0)</f>
        <v>ИНОМАРКИ</v>
      </c>
      <c r="K6253" s="69" t="str">
        <f>VLOOKUP(СВОД2023[[#This Row],[ФО]],СПРАВОЧНИК!H:P,2,0)</f>
        <v>Северо-Кавказский ФО</v>
      </c>
    </row>
    <row r="6254" spans="1:11" x14ac:dyDescent="0.2">
      <c r="A6254" t="s">
        <v>600</v>
      </c>
      <c r="B6254" t="s">
        <v>593</v>
      </c>
      <c r="C6254" s="1" t="s">
        <v>404</v>
      </c>
      <c r="D6254" s="1" t="s">
        <v>1677</v>
      </c>
      <c r="E6254" s="2"/>
      <c r="F6254" s="3"/>
      <c r="G6254" s="2">
        <v>1</v>
      </c>
      <c r="H6254" s="3"/>
      <c r="I6254" s="69" t="str">
        <f>VLOOKUP(C6254,СПРАВОЧНИК!B:D,2,0)</f>
        <v>ЯПОНИЯ</v>
      </c>
      <c r="J6254" s="69" t="str">
        <f>VLOOKUP(C6254,СПРАВОЧНИК!B:D,3,0)</f>
        <v>ИНОМАРКИ</v>
      </c>
      <c r="K6254" s="69" t="str">
        <f>VLOOKUP(СВОД2023[[#This Row],[ФО]],СПРАВОЧНИК!H:P,2,0)</f>
        <v>Северо-Кавказский ФО</v>
      </c>
    </row>
    <row r="6255" spans="1:11" x14ac:dyDescent="0.2">
      <c r="A6255" t="s">
        <v>600</v>
      </c>
      <c r="B6255" t="s">
        <v>593</v>
      </c>
      <c r="C6255" s="1" t="s">
        <v>404</v>
      </c>
      <c r="D6255" s="1" t="s">
        <v>1678</v>
      </c>
      <c r="E6255" s="2">
        <v>1</v>
      </c>
      <c r="F6255" s="3"/>
      <c r="G6255" s="2">
        <v>4</v>
      </c>
      <c r="H6255" s="3">
        <v>1</v>
      </c>
      <c r="I6255" s="69" t="str">
        <f>VLOOKUP(C6255,СПРАВОЧНИК!B:D,2,0)</f>
        <v>ЯПОНИЯ</v>
      </c>
      <c r="J6255" s="69" t="str">
        <f>VLOOKUP(C6255,СПРАВОЧНИК!B:D,3,0)</f>
        <v>ИНОМАРКИ</v>
      </c>
      <c r="K6255" s="69" t="str">
        <f>VLOOKUP(СВОД2023[[#This Row],[ФО]],СПРАВОЧНИК!H:P,2,0)</f>
        <v>Северо-Кавказский ФО</v>
      </c>
    </row>
    <row r="6256" spans="1:11" x14ac:dyDescent="0.2">
      <c r="A6256" t="s">
        <v>600</v>
      </c>
      <c r="B6256" t="s">
        <v>593</v>
      </c>
      <c r="C6256" s="1" t="s">
        <v>404</v>
      </c>
      <c r="D6256" s="1" t="s">
        <v>1679</v>
      </c>
      <c r="E6256" s="2">
        <v>115</v>
      </c>
      <c r="F6256" s="3">
        <v>117</v>
      </c>
      <c r="G6256" s="2">
        <v>689</v>
      </c>
      <c r="H6256" s="3">
        <v>576</v>
      </c>
      <c r="I6256" s="69" t="str">
        <f>VLOOKUP(C6256,СПРАВОЧНИК!B:D,2,0)</f>
        <v>ЯПОНИЯ</v>
      </c>
      <c r="J6256" s="69" t="str">
        <f>VLOOKUP(C6256,СПРАВОЧНИК!B:D,3,0)</f>
        <v>ИНОМАРКИ</v>
      </c>
      <c r="K6256" s="69" t="str">
        <f>VLOOKUP(СВОД2023[[#This Row],[ФО]],СПРАВОЧНИК!H:P,2,0)</f>
        <v>Северо-Кавказский ФО</v>
      </c>
    </row>
    <row r="6257" spans="1:11" x14ac:dyDescent="0.2">
      <c r="A6257" t="s">
        <v>600</v>
      </c>
      <c r="B6257" t="s">
        <v>593</v>
      </c>
      <c r="C6257" s="1" t="s">
        <v>404</v>
      </c>
      <c r="D6257" s="1" t="s">
        <v>1680</v>
      </c>
      <c r="E6257" s="2">
        <v>2</v>
      </c>
      <c r="F6257" s="3">
        <v>2</v>
      </c>
      <c r="G6257" s="2">
        <v>3</v>
      </c>
      <c r="H6257" s="3">
        <v>3</v>
      </c>
      <c r="I6257" s="69" t="str">
        <f>VLOOKUP(C6257,СПРАВОЧНИК!B:D,2,0)</f>
        <v>ЯПОНИЯ</v>
      </c>
      <c r="J6257" s="69" t="str">
        <f>VLOOKUP(C6257,СПРАВОЧНИК!B:D,3,0)</f>
        <v>ИНОМАРКИ</v>
      </c>
      <c r="K6257" s="69" t="str">
        <f>VLOOKUP(СВОД2023[[#This Row],[ФО]],СПРАВОЧНИК!H:P,2,0)</f>
        <v>Северо-Кавказский ФО</v>
      </c>
    </row>
    <row r="6258" spans="1:11" x14ac:dyDescent="0.2">
      <c r="A6258" t="s">
        <v>600</v>
      </c>
      <c r="B6258" t="s">
        <v>593</v>
      </c>
      <c r="C6258" s="1" t="s">
        <v>404</v>
      </c>
      <c r="D6258" s="1" t="s">
        <v>1681</v>
      </c>
      <c r="E6258" s="2">
        <v>1</v>
      </c>
      <c r="F6258" s="3">
        <v>1</v>
      </c>
      <c r="G6258" s="2">
        <v>3</v>
      </c>
      <c r="H6258" s="3">
        <v>2</v>
      </c>
      <c r="I6258" s="69" t="str">
        <f>VLOOKUP(C6258,СПРАВОЧНИК!B:D,2,0)</f>
        <v>ЯПОНИЯ</v>
      </c>
      <c r="J6258" s="69" t="str">
        <f>VLOOKUP(C6258,СПРАВОЧНИК!B:D,3,0)</f>
        <v>ИНОМАРКИ</v>
      </c>
      <c r="K6258" s="69" t="str">
        <f>VLOOKUP(СВОД2023[[#This Row],[ФО]],СПРАВОЧНИК!H:P,2,0)</f>
        <v>Северо-Кавказский ФО</v>
      </c>
    </row>
    <row r="6259" spans="1:11" x14ac:dyDescent="0.2">
      <c r="A6259" t="s">
        <v>600</v>
      </c>
      <c r="B6259" t="s">
        <v>593</v>
      </c>
      <c r="C6259" s="1" t="s">
        <v>404</v>
      </c>
      <c r="D6259" s="1" t="s">
        <v>1682</v>
      </c>
      <c r="E6259" s="2">
        <v>1</v>
      </c>
      <c r="F6259" s="3">
        <v>2</v>
      </c>
      <c r="G6259" s="2">
        <v>2</v>
      </c>
      <c r="H6259" s="3">
        <v>3</v>
      </c>
      <c r="I6259" s="69" t="str">
        <f>VLOOKUP(C6259,СПРАВОЧНИК!B:D,2,0)</f>
        <v>ЯПОНИЯ</v>
      </c>
      <c r="J6259" s="69" t="str">
        <f>VLOOKUP(C6259,СПРАВОЧНИК!B:D,3,0)</f>
        <v>ИНОМАРКИ</v>
      </c>
      <c r="K6259" s="69" t="str">
        <f>VLOOKUP(СВОД2023[[#This Row],[ФО]],СПРАВОЧНИК!H:P,2,0)</f>
        <v>Северо-Кавказский ФО</v>
      </c>
    </row>
    <row r="6260" spans="1:11" x14ac:dyDescent="0.2">
      <c r="A6260" t="s">
        <v>600</v>
      </c>
      <c r="B6260" t="s">
        <v>593</v>
      </c>
      <c r="C6260" s="1" t="s">
        <v>404</v>
      </c>
      <c r="D6260" s="1" t="s">
        <v>408</v>
      </c>
      <c r="E6260" s="2">
        <v>6</v>
      </c>
      <c r="F6260" s="3">
        <v>7</v>
      </c>
      <c r="G6260" s="2">
        <v>17</v>
      </c>
      <c r="H6260" s="3">
        <v>14</v>
      </c>
      <c r="I6260" s="69" t="str">
        <f>VLOOKUP(C6260,СПРАВОЧНИК!B:D,2,0)</f>
        <v>ЯПОНИЯ</v>
      </c>
      <c r="J6260" s="69" t="str">
        <f>VLOOKUP(C6260,СПРАВОЧНИК!B:D,3,0)</f>
        <v>ИНОМАРКИ</v>
      </c>
      <c r="K6260" s="69" t="str">
        <f>VLOOKUP(СВОД2023[[#This Row],[ФО]],СПРАВОЧНИК!H:P,2,0)</f>
        <v>Северо-Кавказский ФО</v>
      </c>
    </row>
    <row r="6261" spans="1:11" x14ac:dyDescent="0.2">
      <c r="A6261" t="s">
        <v>600</v>
      </c>
      <c r="B6261" t="s">
        <v>593</v>
      </c>
      <c r="C6261" s="1" t="s">
        <v>404</v>
      </c>
      <c r="D6261" s="1" t="s">
        <v>843</v>
      </c>
      <c r="E6261" s="2"/>
      <c r="F6261" s="3"/>
      <c r="G6261" s="2">
        <v>2</v>
      </c>
      <c r="H6261" s="3"/>
      <c r="I6261" s="69" t="str">
        <f>VLOOKUP(C6261,СПРАВОЧНИК!B:D,2,0)</f>
        <v>ЯПОНИЯ</v>
      </c>
      <c r="J6261" s="69" t="str">
        <f>VLOOKUP(C6261,СПРАВОЧНИК!B:D,3,0)</f>
        <v>ИНОМАРКИ</v>
      </c>
      <c r="K6261" s="69" t="str">
        <f>VLOOKUP(СВОД2023[[#This Row],[ФО]],СПРАВОЧНИК!H:P,2,0)</f>
        <v>Северо-Кавказский ФО</v>
      </c>
    </row>
    <row r="6262" spans="1:11" x14ac:dyDescent="0.2">
      <c r="A6262" t="s">
        <v>600</v>
      </c>
      <c r="B6262" t="s">
        <v>593</v>
      </c>
      <c r="C6262" s="1" t="s">
        <v>404</v>
      </c>
      <c r="D6262" s="1" t="s">
        <v>410</v>
      </c>
      <c r="E6262" s="2"/>
      <c r="F6262" s="3"/>
      <c r="G6262" s="2">
        <v>2</v>
      </c>
      <c r="H6262" s="3"/>
      <c r="I6262" s="69" t="str">
        <f>VLOOKUP(C6262,СПРАВОЧНИК!B:D,2,0)</f>
        <v>ЯПОНИЯ</v>
      </c>
      <c r="J6262" s="69" t="str">
        <f>VLOOKUP(C6262,СПРАВОЧНИК!B:D,3,0)</f>
        <v>ИНОМАРКИ</v>
      </c>
      <c r="K6262" s="69" t="str">
        <f>VLOOKUP(СВОД2023[[#This Row],[ФО]],СПРАВОЧНИК!H:P,2,0)</f>
        <v>Северо-Кавказский ФО</v>
      </c>
    </row>
    <row r="6263" spans="1:11" x14ac:dyDescent="0.2">
      <c r="A6263" t="s">
        <v>600</v>
      </c>
      <c r="B6263" t="s">
        <v>593</v>
      </c>
      <c r="C6263" s="1" t="s">
        <v>404</v>
      </c>
      <c r="D6263" s="1" t="s">
        <v>411</v>
      </c>
      <c r="E6263" s="2">
        <v>10</v>
      </c>
      <c r="F6263" s="3">
        <v>6</v>
      </c>
      <c r="G6263" s="2">
        <v>78</v>
      </c>
      <c r="H6263" s="3">
        <v>42</v>
      </c>
      <c r="I6263" s="69" t="str">
        <f>VLOOKUP(C6263,СПРАВОЧНИК!B:D,2,0)</f>
        <v>ЯПОНИЯ</v>
      </c>
      <c r="J6263" s="69" t="str">
        <f>VLOOKUP(C6263,СПРАВОЧНИК!B:D,3,0)</f>
        <v>ИНОМАРКИ</v>
      </c>
      <c r="K6263" s="69" t="str">
        <f>VLOOKUP(СВОД2023[[#This Row],[ФО]],СПРАВОЧНИК!H:P,2,0)</f>
        <v>Северо-Кавказский ФО</v>
      </c>
    </row>
    <row r="6264" spans="1:11" x14ac:dyDescent="0.2">
      <c r="A6264" t="s">
        <v>600</v>
      </c>
      <c r="B6264" t="s">
        <v>593</v>
      </c>
      <c r="C6264" s="1" t="s">
        <v>404</v>
      </c>
      <c r="D6264" s="1" t="s">
        <v>2247</v>
      </c>
      <c r="E6264" s="2"/>
      <c r="F6264" s="3"/>
      <c r="G6264" s="2">
        <v>1</v>
      </c>
      <c r="H6264" s="3"/>
      <c r="I6264" s="69" t="str">
        <f>VLOOKUP(C6264,СПРАВОЧНИК!B:D,2,0)</f>
        <v>ЯПОНИЯ</v>
      </c>
      <c r="J6264" s="69" t="str">
        <f>VLOOKUP(C6264,СПРАВОЧНИК!B:D,3,0)</f>
        <v>ИНОМАРКИ</v>
      </c>
      <c r="K6264" s="69" t="str">
        <f>VLOOKUP(СВОД2023[[#This Row],[ФО]],СПРАВОЧНИК!H:P,2,0)</f>
        <v>Северо-Кавказский ФО</v>
      </c>
    </row>
    <row r="6265" spans="1:11" x14ac:dyDescent="0.2">
      <c r="A6265" t="s">
        <v>600</v>
      </c>
      <c r="B6265" t="s">
        <v>593</v>
      </c>
      <c r="C6265" s="1" t="s">
        <v>404</v>
      </c>
      <c r="D6265" s="1" t="s">
        <v>412</v>
      </c>
      <c r="E6265" s="2">
        <v>52</v>
      </c>
      <c r="F6265" s="3">
        <v>35</v>
      </c>
      <c r="G6265" s="2">
        <v>280</v>
      </c>
      <c r="H6265" s="3">
        <v>192</v>
      </c>
      <c r="I6265" s="69" t="str">
        <f>VLOOKUP(C6265,СПРАВОЧНИК!B:D,2,0)</f>
        <v>ЯПОНИЯ</v>
      </c>
      <c r="J6265" s="69" t="str">
        <f>VLOOKUP(C6265,СПРАВОЧНИК!B:D,3,0)</f>
        <v>ИНОМАРКИ</v>
      </c>
      <c r="K6265" s="69" t="str">
        <f>VLOOKUP(СВОД2023[[#This Row],[ФО]],СПРАВОЧНИК!H:P,2,0)</f>
        <v>Северо-Кавказский ФО</v>
      </c>
    </row>
    <row r="6266" spans="1:11" x14ac:dyDescent="0.2">
      <c r="A6266" t="s">
        <v>600</v>
      </c>
      <c r="B6266" t="s">
        <v>593</v>
      </c>
      <c r="C6266" s="1" t="s">
        <v>404</v>
      </c>
      <c r="D6266" s="1" t="s">
        <v>413</v>
      </c>
      <c r="E6266" s="2">
        <v>77</v>
      </c>
      <c r="F6266" s="3">
        <v>43</v>
      </c>
      <c r="G6266" s="2">
        <v>493</v>
      </c>
      <c r="H6266" s="3">
        <v>274</v>
      </c>
      <c r="I6266" s="69" t="str">
        <f>VLOOKUP(C6266,СПРАВОЧНИК!B:D,2,0)</f>
        <v>ЯПОНИЯ</v>
      </c>
      <c r="J6266" s="69" t="str">
        <f>VLOOKUP(C6266,СПРАВОЧНИК!B:D,3,0)</f>
        <v>ИНОМАРКИ</v>
      </c>
      <c r="K6266" s="69" t="str">
        <f>VLOOKUP(СВОД2023[[#This Row],[ФО]],СПРАВОЧНИК!H:P,2,0)</f>
        <v>Северо-Кавказский ФО</v>
      </c>
    </row>
    <row r="6267" spans="1:11" x14ac:dyDescent="0.2">
      <c r="A6267" t="s">
        <v>600</v>
      </c>
      <c r="B6267" t="s">
        <v>593</v>
      </c>
      <c r="C6267" s="1" t="s">
        <v>404</v>
      </c>
      <c r="D6267" s="1" t="s">
        <v>1684</v>
      </c>
      <c r="E6267" s="2">
        <v>1</v>
      </c>
      <c r="F6267" s="3">
        <v>2</v>
      </c>
      <c r="G6267" s="2">
        <v>31</v>
      </c>
      <c r="H6267" s="3">
        <v>14</v>
      </c>
      <c r="I6267" s="69" t="str">
        <f>VLOOKUP(C6267,СПРАВОЧНИК!B:D,2,0)</f>
        <v>ЯПОНИЯ</v>
      </c>
      <c r="J6267" s="69" t="str">
        <f>VLOOKUP(C6267,СПРАВОЧНИК!B:D,3,0)</f>
        <v>ИНОМАРКИ</v>
      </c>
      <c r="K6267" s="69" t="str">
        <f>VLOOKUP(СВОД2023[[#This Row],[ФО]],СПРАВОЧНИК!H:P,2,0)</f>
        <v>Северо-Кавказский ФО</v>
      </c>
    </row>
    <row r="6268" spans="1:11" x14ac:dyDescent="0.2">
      <c r="A6268" t="s">
        <v>600</v>
      </c>
      <c r="B6268" t="s">
        <v>593</v>
      </c>
      <c r="C6268" s="1" t="s">
        <v>404</v>
      </c>
      <c r="D6268" s="1" t="s">
        <v>1685</v>
      </c>
      <c r="E6268" s="2">
        <v>1</v>
      </c>
      <c r="F6268" s="3">
        <v>1</v>
      </c>
      <c r="G6268" s="2">
        <v>3</v>
      </c>
      <c r="H6268" s="3">
        <v>2</v>
      </c>
      <c r="I6268" s="69" t="str">
        <f>VLOOKUP(C6268,СПРАВОЧНИК!B:D,2,0)</f>
        <v>ЯПОНИЯ</v>
      </c>
      <c r="J6268" s="69" t="str">
        <f>VLOOKUP(C6268,СПРАВОЧНИК!B:D,3,0)</f>
        <v>ИНОМАРКИ</v>
      </c>
      <c r="K6268" s="69" t="str">
        <f>VLOOKUP(СВОД2023[[#This Row],[ФО]],СПРАВОЧНИК!H:P,2,0)</f>
        <v>Северо-Кавказский ФО</v>
      </c>
    </row>
    <row r="6269" spans="1:11" x14ac:dyDescent="0.2">
      <c r="A6269" t="s">
        <v>600</v>
      </c>
      <c r="B6269" t="s">
        <v>593</v>
      </c>
      <c r="C6269" s="1" t="s">
        <v>404</v>
      </c>
      <c r="D6269" s="1" t="s">
        <v>1686</v>
      </c>
      <c r="E6269" s="2">
        <v>1</v>
      </c>
      <c r="F6269" s="3">
        <v>2</v>
      </c>
      <c r="G6269" s="2">
        <v>16</v>
      </c>
      <c r="H6269" s="3">
        <v>11</v>
      </c>
      <c r="I6269" s="69" t="str">
        <f>VLOOKUP(C6269,СПРАВОЧНИК!B:D,2,0)</f>
        <v>ЯПОНИЯ</v>
      </c>
      <c r="J6269" s="69" t="str">
        <f>VLOOKUP(C6269,СПРАВОЧНИК!B:D,3,0)</f>
        <v>ИНОМАРКИ</v>
      </c>
      <c r="K6269" s="69" t="str">
        <f>VLOOKUP(СВОД2023[[#This Row],[ФО]],СПРАВОЧНИК!H:P,2,0)</f>
        <v>Северо-Кавказский ФО</v>
      </c>
    </row>
    <row r="6270" spans="1:11" x14ac:dyDescent="0.2">
      <c r="A6270" t="s">
        <v>600</v>
      </c>
      <c r="B6270" t="s">
        <v>593</v>
      </c>
      <c r="C6270" s="1" t="s">
        <v>404</v>
      </c>
      <c r="D6270" s="1" t="s">
        <v>414</v>
      </c>
      <c r="E6270" s="2">
        <v>17</v>
      </c>
      <c r="F6270" s="3">
        <v>12</v>
      </c>
      <c r="G6270" s="2">
        <v>124</v>
      </c>
      <c r="H6270" s="3">
        <v>83</v>
      </c>
      <c r="I6270" s="69" t="str">
        <f>VLOOKUP(C6270,СПРАВОЧНИК!B:D,2,0)</f>
        <v>ЯПОНИЯ</v>
      </c>
      <c r="J6270" s="69" t="str">
        <f>VLOOKUP(C6270,СПРАВОЧНИК!B:D,3,0)</f>
        <v>ИНОМАРКИ</v>
      </c>
      <c r="K6270" s="69" t="str">
        <f>VLOOKUP(СВОД2023[[#This Row],[ФО]],СПРАВОЧНИК!H:P,2,0)</f>
        <v>Северо-Кавказский ФО</v>
      </c>
    </row>
    <row r="6271" spans="1:11" x14ac:dyDescent="0.2">
      <c r="A6271" t="s">
        <v>600</v>
      </c>
      <c r="B6271" t="s">
        <v>593</v>
      </c>
      <c r="C6271" s="1" t="s">
        <v>404</v>
      </c>
      <c r="D6271" s="1" t="s">
        <v>415</v>
      </c>
      <c r="E6271" s="2">
        <v>2</v>
      </c>
      <c r="F6271" s="3">
        <v>1</v>
      </c>
      <c r="G6271" s="2">
        <v>8</v>
      </c>
      <c r="H6271" s="3">
        <v>6</v>
      </c>
      <c r="I6271" s="69" t="str">
        <f>VLOOKUP(C6271,СПРАВОЧНИК!B:D,2,0)</f>
        <v>ЯПОНИЯ</v>
      </c>
      <c r="J6271" s="69" t="str">
        <f>VLOOKUP(C6271,СПРАВОЧНИК!B:D,3,0)</f>
        <v>ИНОМАРКИ</v>
      </c>
      <c r="K6271" s="69" t="str">
        <f>VLOOKUP(СВОД2023[[#This Row],[ФО]],СПРАВОЧНИК!H:P,2,0)</f>
        <v>Северо-Кавказский ФО</v>
      </c>
    </row>
    <row r="6272" spans="1:11" x14ac:dyDescent="0.2">
      <c r="A6272" t="s">
        <v>600</v>
      </c>
      <c r="B6272" t="s">
        <v>593</v>
      </c>
      <c r="C6272" s="1" t="s">
        <v>404</v>
      </c>
      <c r="D6272" s="1" t="s">
        <v>1687</v>
      </c>
      <c r="E6272" s="2">
        <v>1</v>
      </c>
      <c r="F6272" s="3">
        <v>2</v>
      </c>
      <c r="G6272" s="2">
        <v>2</v>
      </c>
      <c r="H6272" s="3">
        <v>3</v>
      </c>
      <c r="I6272" s="69" t="str">
        <f>VLOOKUP(C6272,СПРАВОЧНИК!B:D,2,0)</f>
        <v>ЯПОНИЯ</v>
      </c>
      <c r="J6272" s="69" t="str">
        <f>VLOOKUP(C6272,СПРАВОЧНИК!B:D,3,0)</f>
        <v>ИНОМАРКИ</v>
      </c>
      <c r="K6272" s="69" t="str">
        <f>VLOOKUP(СВОД2023[[#This Row],[ФО]],СПРАВОЧНИК!H:P,2,0)</f>
        <v>Северо-Кавказский ФО</v>
      </c>
    </row>
    <row r="6273" spans="1:11" x14ac:dyDescent="0.2">
      <c r="A6273" t="s">
        <v>600</v>
      </c>
      <c r="B6273" t="s">
        <v>593</v>
      </c>
      <c r="C6273" s="1" t="s">
        <v>404</v>
      </c>
      <c r="D6273" s="1" t="s">
        <v>1688</v>
      </c>
      <c r="E6273" s="2"/>
      <c r="F6273" s="3">
        <v>1</v>
      </c>
      <c r="G6273" s="2">
        <v>7</v>
      </c>
      <c r="H6273" s="3">
        <v>3</v>
      </c>
      <c r="I6273" s="69" t="str">
        <f>VLOOKUP(C6273,СПРАВОЧНИК!B:D,2,0)</f>
        <v>ЯПОНИЯ</v>
      </c>
      <c r="J6273" s="69" t="str">
        <f>VLOOKUP(C6273,СПРАВОЧНИК!B:D,3,0)</f>
        <v>ИНОМАРКИ</v>
      </c>
      <c r="K6273" s="69" t="str">
        <f>VLOOKUP(СВОД2023[[#This Row],[ФО]],СПРАВОЧНИК!H:P,2,0)</f>
        <v>Северо-Кавказский ФО</v>
      </c>
    </row>
    <row r="6274" spans="1:11" x14ac:dyDescent="0.2">
      <c r="A6274" t="s">
        <v>600</v>
      </c>
      <c r="B6274" t="s">
        <v>593</v>
      </c>
      <c r="C6274" s="1" t="s">
        <v>404</v>
      </c>
      <c r="D6274" s="1" t="s">
        <v>1689</v>
      </c>
      <c r="E6274" s="2"/>
      <c r="F6274" s="3"/>
      <c r="G6274" s="2">
        <v>2</v>
      </c>
      <c r="H6274" s="3"/>
      <c r="I6274" s="69" t="str">
        <f>VLOOKUP(C6274,СПРАВОЧНИК!B:D,2,0)</f>
        <v>ЯПОНИЯ</v>
      </c>
      <c r="J6274" s="69" t="str">
        <f>VLOOKUP(C6274,СПРАВОЧНИК!B:D,3,0)</f>
        <v>ИНОМАРКИ</v>
      </c>
      <c r="K6274" s="69" t="str">
        <f>VLOOKUP(СВОД2023[[#This Row],[ФО]],СПРАВОЧНИК!H:P,2,0)</f>
        <v>Северо-Кавказский ФО</v>
      </c>
    </row>
    <row r="6275" spans="1:11" x14ac:dyDescent="0.2">
      <c r="A6275" t="s">
        <v>600</v>
      </c>
      <c r="B6275" t="s">
        <v>593</v>
      </c>
      <c r="C6275" s="1" t="s">
        <v>404</v>
      </c>
      <c r="D6275" s="1" t="s">
        <v>1690</v>
      </c>
      <c r="E6275" s="2">
        <v>1</v>
      </c>
      <c r="F6275" s="3">
        <v>1</v>
      </c>
      <c r="G6275" s="2">
        <v>14</v>
      </c>
      <c r="H6275" s="3">
        <v>12</v>
      </c>
      <c r="I6275" s="69" t="str">
        <f>VLOOKUP(C6275,СПРАВОЧНИК!B:D,2,0)</f>
        <v>ЯПОНИЯ</v>
      </c>
      <c r="J6275" s="69" t="str">
        <f>VLOOKUP(C6275,СПРАВОЧНИК!B:D,3,0)</f>
        <v>ИНОМАРКИ</v>
      </c>
      <c r="K6275" s="69" t="str">
        <f>VLOOKUP(СВОД2023[[#This Row],[ФО]],СПРАВОЧНИК!H:P,2,0)</f>
        <v>Северо-Кавказский ФО</v>
      </c>
    </row>
    <row r="6276" spans="1:11" x14ac:dyDescent="0.2">
      <c r="A6276" t="s">
        <v>600</v>
      </c>
      <c r="B6276" t="s">
        <v>593</v>
      </c>
      <c r="C6276" s="1" t="s">
        <v>404</v>
      </c>
      <c r="D6276" s="1" t="s">
        <v>1691</v>
      </c>
      <c r="E6276" s="2">
        <v>2</v>
      </c>
      <c r="F6276" s="3">
        <v>1</v>
      </c>
      <c r="G6276" s="2">
        <v>9</v>
      </c>
      <c r="H6276" s="3">
        <v>14</v>
      </c>
      <c r="I6276" s="69" t="str">
        <f>VLOOKUP(C6276,СПРАВОЧНИК!B:D,2,0)</f>
        <v>ЯПОНИЯ</v>
      </c>
      <c r="J6276" s="69" t="str">
        <f>VLOOKUP(C6276,СПРАВОЧНИК!B:D,3,0)</f>
        <v>ИНОМАРКИ</v>
      </c>
      <c r="K6276" s="69" t="str">
        <f>VLOOKUP(СВОД2023[[#This Row],[ФО]],СПРАВОЧНИК!H:P,2,0)</f>
        <v>Северо-Кавказский ФО</v>
      </c>
    </row>
    <row r="6277" spans="1:11" x14ac:dyDescent="0.2">
      <c r="A6277" t="s">
        <v>600</v>
      </c>
      <c r="B6277" t="s">
        <v>593</v>
      </c>
      <c r="C6277" s="1" t="s">
        <v>404</v>
      </c>
      <c r="D6277" s="1" t="s">
        <v>1692</v>
      </c>
      <c r="E6277" s="2">
        <v>1</v>
      </c>
      <c r="F6277" s="3"/>
      <c r="G6277" s="2">
        <v>1</v>
      </c>
      <c r="H6277" s="3"/>
      <c r="I6277" s="69" t="str">
        <f>VLOOKUP(C6277,СПРАВОЧНИК!B:D,2,0)</f>
        <v>ЯПОНИЯ</v>
      </c>
      <c r="J6277" s="69" t="str">
        <f>VLOOKUP(C6277,СПРАВОЧНИК!B:D,3,0)</f>
        <v>ИНОМАРКИ</v>
      </c>
      <c r="K6277" s="69" t="str">
        <f>VLOOKUP(СВОД2023[[#This Row],[ФО]],СПРАВОЧНИК!H:P,2,0)</f>
        <v>Северо-Кавказский ФО</v>
      </c>
    </row>
    <row r="6278" spans="1:11" x14ac:dyDescent="0.2">
      <c r="A6278" t="s">
        <v>600</v>
      </c>
      <c r="B6278" t="s">
        <v>593</v>
      </c>
      <c r="C6278" s="1" t="s">
        <v>404</v>
      </c>
      <c r="D6278" s="1" t="s">
        <v>1693</v>
      </c>
      <c r="E6278" s="2"/>
      <c r="F6278" s="3"/>
      <c r="G6278" s="2">
        <v>1</v>
      </c>
      <c r="H6278" s="3">
        <v>1</v>
      </c>
      <c r="I6278" s="69" t="str">
        <f>VLOOKUP(C6278,СПРАВОЧНИК!B:D,2,0)</f>
        <v>ЯПОНИЯ</v>
      </c>
      <c r="J6278" s="69" t="str">
        <f>VLOOKUP(C6278,СПРАВОЧНИК!B:D,3,0)</f>
        <v>ИНОМАРКИ</v>
      </c>
      <c r="K6278" s="69" t="str">
        <f>VLOOKUP(СВОД2023[[#This Row],[ФО]],СПРАВОЧНИК!H:P,2,0)</f>
        <v>Северо-Кавказский ФО</v>
      </c>
    </row>
    <row r="6279" spans="1:11" x14ac:dyDescent="0.2">
      <c r="A6279" t="s">
        <v>600</v>
      </c>
      <c r="B6279" t="s">
        <v>593</v>
      </c>
      <c r="C6279" s="1" t="s">
        <v>1694</v>
      </c>
      <c r="D6279" s="1" t="s">
        <v>1697</v>
      </c>
      <c r="E6279" s="2"/>
      <c r="F6279" s="3"/>
      <c r="G6279" s="2">
        <v>1</v>
      </c>
      <c r="H6279" s="3"/>
      <c r="I6279" s="69" t="str">
        <f>VLOOKUP(C6279,СПРАВОЧНИК!B:D,2,0)</f>
        <v>ЯПОНИЯ</v>
      </c>
      <c r="J6279" s="69" t="str">
        <f>VLOOKUP(C6279,СПРАВОЧНИК!B:D,3,0)</f>
        <v>ИНОМАРКИ</v>
      </c>
      <c r="K6279" s="69" t="str">
        <f>VLOOKUP(СВОД2023[[#This Row],[ФО]],СПРАВОЧНИК!H:P,2,0)</f>
        <v>Северо-Кавказский ФО</v>
      </c>
    </row>
    <row r="6280" spans="1:11" x14ac:dyDescent="0.2">
      <c r="A6280" t="s">
        <v>600</v>
      </c>
      <c r="B6280" t="s">
        <v>593</v>
      </c>
      <c r="C6280" s="1" t="s">
        <v>416</v>
      </c>
      <c r="D6280" s="1" t="s">
        <v>417</v>
      </c>
      <c r="E6280" s="2"/>
      <c r="F6280" s="3"/>
      <c r="G6280" s="2">
        <v>1</v>
      </c>
      <c r="H6280" s="3"/>
      <c r="I6280" s="69" t="str">
        <f>VLOOKUP(C6280,СПРАВОЧНИК!B:D,2,0)</f>
        <v>КИТАЙ</v>
      </c>
      <c r="J6280" s="69" t="str">
        <f>VLOOKUP(C6280,СПРАВОЧНИК!B:D,3,0)</f>
        <v>ИНОМАРКИ</v>
      </c>
      <c r="K6280" s="69" t="str">
        <f>VLOOKUP(СВОД2023[[#This Row],[ФО]],СПРАВОЧНИК!H:P,2,0)</f>
        <v>Северо-Кавказский ФО</v>
      </c>
    </row>
    <row r="6281" spans="1:11" x14ac:dyDescent="0.2">
      <c r="A6281" t="s">
        <v>600</v>
      </c>
      <c r="B6281" t="s">
        <v>593</v>
      </c>
      <c r="C6281" s="1" t="s">
        <v>418</v>
      </c>
      <c r="D6281" s="1" t="s">
        <v>1698</v>
      </c>
      <c r="E6281" s="2">
        <v>103</v>
      </c>
      <c r="F6281" s="3">
        <v>103</v>
      </c>
      <c r="G6281" s="2">
        <v>647</v>
      </c>
      <c r="H6281" s="3">
        <v>571</v>
      </c>
      <c r="I6281" s="69" t="str">
        <f>VLOOKUP(C6281,СПРАВОЧНИК!B:D,2,0)</f>
        <v>ЯПОНИЯ</v>
      </c>
      <c r="J6281" s="69" t="str">
        <f>VLOOKUP(C6281,СПРАВОЧНИК!B:D,3,0)</f>
        <v>ИНОМАРКИ</v>
      </c>
      <c r="K6281" s="69" t="str">
        <f>VLOOKUP(СВОД2023[[#This Row],[ФО]],СПРАВОЧНИК!H:P,2,0)</f>
        <v>Северо-Кавказский ФО</v>
      </c>
    </row>
    <row r="6282" spans="1:11" x14ac:dyDescent="0.2">
      <c r="A6282" t="s">
        <v>600</v>
      </c>
      <c r="B6282" t="s">
        <v>593</v>
      </c>
      <c r="C6282" s="1" t="s">
        <v>418</v>
      </c>
      <c r="D6282" s="1" t="s">
        <v>1699</v>
      </c>
      <c r="E6282" s="2">
        <v>47</v>
      </c>
      <c r="F6282" s="3">
        <v>46</v>
      </c>
      <c r="G6282" s="2">
        <v>301</v>
      </c>
      <c r="H6282" s="3">
        <v>252</v>
      </c>
      <c r="I6282" s="69" t="str">
        <f>VLOOKUP(C6282,СПРАВОЧНИК!B:D,2,0)</f>
        <v>ЯПОНИЯ</v>
      </c>
      <c r="J6282" s="69" t="str">
        <f>VLOOKUP(C6282,СПРАВОЧНИК!B:D,3,0)</f>
        <v>ИНОМАРКИ</v>
      </c>
      <c r="K6282" s="69" t="str">
        <f>VLOOKUP(СВОД2023[[#This Row],[ФО]],СПРАВОЧНИК!H:P,2,0)</f>
        <v>Северо-Кавказский ФО</v>
      </c>
    </row>
    <row r="6283" spans="1:11" x14ac:dyDescent="0.2">
      <c r="A6283" t="s">
        <v>600</v>
      </c>
      <c r="B6283" t="s">
        <v>593</v>
      </c>
      <c r="C6283" s="1" t="s">
        <v>418</v>
      </c>
      <c r="D6283" s="1" t="s">
        <v>1700</v>
      </c>
      <c r="E6283" s="2">
        <v>2</v>
      </c>
      <c r="F6283" s="3"/>
      <c r="G6283" s="2">
        <v>5</v>
      </c>
      <c r="H6283" s="3">
        <v>5</v>
      </c>
      <c r="I6283" s="69" t="str">
        <f>VLOOKUP(C6283,СПРАВОЧНИК!B:D,2,0)</f>
        <v>ЯПОНИЯ</v>
      </c>
      <c r="J6283" s="69" t="str">
        <f>VLOOKUP(C6283,СПРАВОЧНИК!B:D,3,0)</f>
        <v>ИНОМАРКИ</v>
      </c>
      <c r="K6283" s="69" t="str">
        <f>VLOOKUP(СВОД2023[[#This Row],[ФО]],СПРАВОЧНИК!H:P,2,0)</f>
        <v>Северо-Кавказский ФО</v>
      </c>
    </row>
    <row r="6284" spans="1:11" x14ac:dyDescent="0.2">
      <c r="A6284" t="s">
        <v>600</v>
      </c>
      <c r="B6284" t="s">
        <v>593</v>
      </c>
      <c r="C6284" s="1" t="s">
        <v>418</v>
      </c>
      <c r="D6284" s="1" t="s">
        <v>419</v>
      </c>
      <c r="E6284" s="2">
        <v>6</v>
      </c>
      <c r="F6284" s="3">
        <v>2</v>
      </c>
      <c r="G6284" s="2">
        <v>36</v>
      </c>
      <c r="H6284" s="3">
        <v>7</v>
      </c>
      <c r="I6284" s="69" t="str">
        <f>VLOOKUP(C6284,СПРАВОЧНИК!B:D,2,0)</f>
        <v>ЯПОНИЯ</v>
      </c>
      <c r="J6284" s="69" t="str">
        <f>VLOOKUP(C6284,СПРАВОЧНИК!B:D,3,0)</f>
        <v>ИНОМАРКИ</v>
      </c>
      <c r="K6284" s="69" t="str">
        <f>VLOOKUP(СВОД2023[[#This Row],[ФО]],СПРАВОЧНИК!H:P,2,0)</f>
        <v>Северо-Кавказский ФО</v>
      </c>
    </row>
    <row r="6285" spans="1:11" x14ac:dyDescent="0.2">
      <c r="A6285" t="s">
        <v>600</v>
      </c>
      <c r="B6285" t="s">
        <v>593</v>
      </c>
      <c r="C6285" s="1" t="s">
        <v>418</v>
      </c>
      <c r="D6285" s="1" t="s">
        <v>1701</v>
      </c>
      <c r="E6285" s="2">
        <v>7</v>
      </c>
      <c r="F6285" s="3">
        <v>2</v>
      </c>
      <c r="G6285" s="2">
        <v>11</v>
      </c>
      <c r="H6285" s="3">
        <v>4</v>
      </c>
      <c r="I6285" s="69" t="str">
        <f>VLOOKUP(C6285,СПРАВОЧНИК!B:D,2,0)</f>
        <v>ЯПОНИЯ</v>
      </c>
      <c r="J6285" s="69" t="str">
        <f>VLOOKUP(C6285,СПРАВОЧНИК!B:D,3,0)</f>
        <v>ИНОМАРКИ</v>
      </c>
      <c r="K6285" s="69" t="str">
        <f>VLOOKUP(СВОД2023[[#This Row],[ФО]],СПРАВОЧНИК!H:P,2,0)</f>
        <v>Северо-Кавказский ФО</v>
      </c>
    </row>
    <row r="6286" spans="1:11" x14ac:dyDescent="0.2">
      <c r="A6286" t="s">
        <v>600</v>
      </c>
      <c r="B6286" t="s">
        <v>593</v>
      </c>
      <c r="C6286" s="1" t="s">
        <v>418</v>
      </c>
      <c r="D6286" s="1" t="s">
        <v>1702</v>
      </c>
      <c r="E6286" s="2">
        <v>2</v>
      </c>
      <c r="F6286" s="3">
        <v>2</v>
      </c>
      <c r="G6286" s="2">
        <v>7</v>
      </c>
      <c r="H6286" s="3">
        <v>9</v>
      </c>
      <c r="I6286" s="69" t="str">
        <f>VLOOKUP(C6286,СПРАВОЧНИК!B:D,2,0)</f>
        <v>ЯПОНИЯ</v>
      </c>
      <c r="J6286" s="69" t="str">
        <f>VLOOKUP(C6286,СПРАВОЧНИК!B:D,3,0)</f>
        <v>ИНОМАРКИ</v>
      </c>
      <c r="K6286" s="69" t="str">
        <f>VLOOKUP(СВОД2023[[#This Row],[ФО]],СПРАВОЧНИК!H:P,2,0)</f>
        <v>Северо-Кавказский ФО</v>
      </c>
    </row>
    <row r="6287" spans="1:11" x14ac:dyDescent="0.2">
      <c r="A6287" t="s">
        <v>600</v>
      </c>
      <c r="B6287" t="s">
        <v>593</v>
      </c>
      <c r="C6287" s="1" t="s">
        <v>418</v>
      </c>
      <c r="D6287" s="1" t="s">
        <v>1703</v>
      </c>
      <c r="E6287" s="2"/>
      <c r="F6287" s="3"/>
      <c r="G6287" s="2">
        <v>3</v>
      </c>
      <c r="H6287" s="3">
        <v>4</v>
      </c>
      <c r="I6287" s="69" t="str">
        <f>VLOOKUP(C6287,СПРАВОЧНИК!B:D,2,0)</f>
        <v>ЯПОНИЯ</v>
      </c>
      <c r="J6287" s="69" t="str">
        <f>VLOOKUP(C6287,СПРАВОЧНИК!B:D,3,0)</f>
        <v>ИНОМАРКИ</v>
      </c>
      <c r="K6287" s="69" t="str">
        <f>VLOOKUP(СВОД2023[[#This Row],[ФО]],СПРАВОЧНИК!H:P,2,0)</f>
        <v>Северо-Кавказский ФО</v>
      </c>
    </row>
    <row r="6288" spans="1:11" x14ac:dyDescent="0.2">
      <c r="A6288" t="s">
        <v>600</v>
      </c>
      <c r="B6288" t="s">
        <v>593</v>
      </c>
      <c r="C6288" s="1" t="s">
        <v>418</v>
      </c>
      <c r="D6288" s="1" t="s">
        <v>1704</v>
      </c>
      <c r="E6288" s="2">
        <v>7</v>
      </c>
      <c r="F6288" s="3">
        <v>1</v>
      </c>
      <c r="G6288" s="2">
        <v>38</v>
      </c>
      <c r="H6288" s="3">
        <v>16</v>
      </c>
      <c r="I6288" s="69" t="str">
        <f>VLOOKUP(C6288,СПРАВОЧНИК!B:D,2,0)</f>
        <v>ЯПОНИЯ</v>
      </c>
      <c r="J6288" s="69" t="str">
        <f>VLOOKUP(C6288,СПРАВОЧНИК!B:D,3,0)</f>
        <v>ИНОМАРКИ</v>
      </c>
      <c r="K6288" s="69" t="str">
        <f>VLOOKUP(СВОД2023[[#This Row],[ФО]],СПРАВОЧНИК!H:P,2,0)</f>
        <v>Северо-Кавказский ФО</v>
      </c>
    </row>
    <row r="6289" spans="1:11" x14ac:dyDescent="0.2">
      <c r="A6289" t="s">
        <v>600</v>
      </c>
      <c r="B6289" t="s">
        <v>593</v>
      </c>
      <c r="C6289" s="1" t="s">
        <v>418</v>
      </c>
      <c r="D6289" s="1" t="s">
        <v>1706</v>
      </c>
      <c r="E6289" s="2">
        <v>1</v>
      </c>
      <c r="F6289" s="3">
        <v>1</v>
      </c>
      <c r="G6289" s="2">
        <v>4</v>
      </c>
      <c r="H6289" s="3">
        <v>4</v>
      </c>
      <c r="I6289" s="69" t="str">
        <f>VLOOKUP(C6289,СПРАВОЧНИК!B:D,2,0)</f>
        <v>ЯПОНИЯ</v>
      </c>
      <c r="J6289" s="69" t="str">
        <f>VLOOKUP(C6289,СПРАВОЧНИК!B:D,3,0)</f>
        <v>ИНОМАРКИ</v>
      </c>
      <c r="K6289" s="69" t="str">
        <f>VLOOKUP(СВОД2023[[#This Row],[ФО]],СПРАВОЧНИК!H:P,2,0)</f>
        <v>Северо-Кавказский ФО</v>
      </c>
    </row>
    <row r="6290" spans="1:11" x14ac:dyDescent="0.2">
      <c r="A6290" t="s">
        <v>600</v>
      </c>
      <c r="B6290" t="s">
        <v>593</v>
      </c>
      <c r="C6290" s="1" t="s">
        <v>418</v>
      </c>
      <c r="D6290" s="1" t="s">
        <v>1707</v>
      </c>
      <c r="E6290" s="2">
        <v>6</v>
      </c>
      <c r="F6290" s="3">
        <v>3</v>
      </c>
      <c r="G6290" s="2">
        <v>19</v>
      </c>
      <c r="H6290" s="3">
        <v>13</v>
      </c>
      <c r="I6290" s="69" t="str">
        <f>VLOOKUP(C6290,СПРАВОЧНИК!B:D,2,0)</f>
        <v>ЯПОНИЯ</v>
      </c>
      <c r="J6290" s="69" t="str">
        <f>VLOOKUP(C6290,СПРАВОЧНИК!B:D,3,0)</f>
        <v>ИНОМАРКИ</v>
      </c>
      <c r="K6290" s="69" t="str">
        <f>VLOOKUP(СВОД2023[[#This Row],[ФО]],СПРАВОЧНИК!H:P,2,0)</f>
        <v>Северо-Кавказский ФО</v>
      </c>
    </row>
    <row r="6291" spans="1:11" x14ac:dyDescent="0.2">
      <c r="A6291" t="s">
        <v>600</v>
      </c>
      <c r="B6291" t="s">
        <v>593</v>
      </c>
      <c r="C6291" s="1" t="s">
        <v>418</v>
      </c>
      <c r="D6291" s="1" t="s">
        <v>1710</v>
      </c>
      <c r="E6291" s="2">
        <v>8</v>
      </c>
      <c r="F6291" s="3">
        <v>4</v>
      </c>
      <c r="G6291" s="2">
        <v>30</v>
      </c>
      <c r="H6291" s="3">
        <v>20</v>
      </c>
      <c r="I6291" s="69" t="str">
        <f>VLOOKUP(C6291,СПРАВОЧНИК!B:D,2,0)</f>
        <v>ЯПОНИЯ</v>
      </c>
      <c r="J6291" s="69" t="str">
        <f>VLOOKUP(C6291,СПРАВОЧНИК!B:D,3,0)</f>
        <v>ИНОМАРКИ</v>
      </c>
      <c r="K6291" s="69" t="str">
        <f>VLOOKUP(СВОД2023[[#This Row],[ФО]],СПРАВОЧНИК!H:P,2,0)</f>
        <v>Северо-Кавказский ФО</v>
      </c>
    </row>
    <row r="6292" spans="1:11" x14ac:dyDescent="0.2">
      <c r="A6292" t="s">
        <v>600</v>
      </c>
      <c r="B6292" t="s">
        <v>593</v>
      </c>
      <c r="C6292" s="1" t="s">
        <v>418</v>
      </c>
      <c r="D6292" s="1" t="s">
        <v>1403</v>
      </c>
      <c r="E6292" s="2"/>
      <c r="F6292" s="3"/>
      <c r="G6292" s="2">
        <v>1</v>
      </c>
      <c r="H6292" s="3">
        <v>1</v>
      </c>
      <c r="I6292" s="69" t="str">
        <f>VLOOKUP(C6292,СПРАВОЧНИК!B:D,2,0)</f>
        <v>ЯПОНИЯ</v>
      </c>
      <c r="J6292" s="69" t="str">
        <f>VLOOKUP(C6292,СПРАВОЧНИК!B:D,3,0)</f>
        <v>ИНОМАРКИ</v>
      </c>
      <c r="K6292" s="69" t="str">
        <f>VLOOKUP(СВОД2023[[#This Row],[ФО]],СПРАВОЧНИК!H:P,2,0)</f>
        <v>Северо-Кавказский ФО</v>
      </c>
    </row>
    <row r="6293" spans="1:11" x14ac:dyDescent="0.2">
      <c r="A6293" t="s">
        <v>600</v>
      </c>
      <c r="B6293" t="s">
        <v>593</v>
      </c>
      <c r="C6293" s="1" t="s">
        <v>418</v>
      </c>
      <c r="D6293" s="1" t="s">
        <v>420</v>
      </c>
      <c r="E6293" s="2">
        <v>3</v>
      </c>
      <c r="F6293" s="3">
        <v>1</v>
      </c>
      <c r="G6293" s="2">
        <v>7</v>
      </c>
      <c r="H6293" s="3">
        <v>7</v>
      </c>
      <c r="I6293" s="69" t="str">
        <f>VLOOKUP(C6293,СПРАВОЧНИК!B:D,2,0)</f>
        <v>ЯПОНИЯ</v>
      </c>
      <c r="J6293" s="69" t="str">
        <f>VLOOKUP(C6293,СПРАВОЧНИК!B:D,3,0)</f>
        <v>ИНОМАРКИ</v>
      </c>
      <c r="K6293" s="69" t="str">
        <f>VLOOKUP(СВОД2023[[#This Row],[ФО]],СПРАВОЧНИК!H:P,2,0)</f>
        <v>Северо-Кавказский ФО</v>
      </c>
    </row>
    <row r="6294" spans="1:11" x14ac:dyDescent="0.2">
      <c r="A6294" t="s">
        <v>600</v>
      </c>
      <c r="B6294" t="s">
        <v>593</v>
      </c>
      <c r="C6294" s="1" t="s">
        <v>418</v>
      </c>
      <c r="D6294" s="1" t="s">
        <v>1712</v>
      </c>
      <c r="E6294" s="2">
        <v>23</v>
      </c>
      <c r="F6294" s="3"/>
      <c r="G6294" s="2">
        <v>95</v>
      </c>
      <c r="H6294" s="3">
        <v>2</v>
      </c>
      <c r="I6294" s="69" t="str">
        <f>VLOOKUP(C6294,СПРАВОЧНИК!B:D,2,0)</f>
        <v>ЯПОНИЯ</v>
      </c>
      <c r="J6294" s="69" t="str">
        <f>VLOOKUP(C6294,СПРАВОЧНИК!B:D,3,0)</f>
        <v>ИНОМАРКИ</v>
      </c>
      <c r="K6294" s="69" t="str">
        <f>VLOOKUP(СВОД2023[[#This Row],[ФО]],СПРАВОЧНИК!H:P,2,0)</f>
        <v>Северо-Кавказский ФО</v>
      </c>
    </row>
    <row r="6295" spans="1:11" x14ac:dyDescent="0.2">
      <c r="A6295" t="s">
        <v>600</v>
      </c>
      <c r="B6295" t="s">
        <v>593</v>
      </c>
      <c r="C6295" s="1" t="s">
        <v>418</v>
      </c>
      <c r="D6295" s="1" t="s">
        <v>1713</v>
      </c>
      <c r="E6295" s="2">
        <v>2</v>
      </c>
      <c r="F6295" s="3"/>
      <c r="G6295" s="2">
        <v>2</v>
      </c>
      <c r="H6295" s="3">
        <v>2</v>
      </c>
      <c r="I6295" s="69" t="str">
        <f>VLOOKUP(C6295,СПРАВОЧНИК!B:D,2,0)</f>
        <v>ЯПОНИЯ</v>
      </c>
      <c r="J6295" s="69" t="str">
        <f>VLOOKUP(C6295,СПРАВОЧНИК!B:D,3,0)</f>
        <v>ИНОМАРКИ</v>
      </c>
      <c r="K6295" s="69" t="str">
        <f>VLOOKUP(СВОД2023[[#This Row],[ФО]],СПРАВОЧНИК!H:P,2,0)</f>
        <v>Северо-Кавказский ФО</v>
      </c>
    </row>
    <row r="6296" spans="1:11" x14ac:dyDescent="0.2">
      <c r="A6296" t="s">
        <v>600</v>
      </c>
      <c r="B6296" t="s">
        <v>593</v>
      </c>
      <c r="C6296" s="1" t="s">
        <v>418</v>
      </c>
      <c r="D6296" s="1" t="s">
        <v>1715</v>
      </c>
      <c r="E6296" s="2">
        <v>9</v>
      </c>
      <c r="F6296" s="3"/>
      <c r="G6296" s="2">
        <v>31</v>
      </c>
      <c r="H6296" s="3">
        <v>1</v>
      </c>
      <c r="I6296" s="69" t="str">
        <f>VLOOKUP(C6296,СПРАВОЧНИК!B:D,2,0)</f>
        <v>ЯПОНИЯ</v>
      </c>
      <c r="J6296" s="69" t="str">
        <f>VLOOKUP(C6296,СПРАВОЧНИК!B:D,3,0)</f>
        <v>ИНОМАРКИ</v>
      </c>
      <c r="K6296" s="69" t="str">
        <f>VLOOKUP(СВОД2023[[#This Row],[ФО]],СПРАВОЧНИК!H:P,2,0)</f>
        <v>Северо-Кавказский ФО</v>
      </c>
    </row>
    <row r="6297" spans="1:11" x14ac:dyDescent="0.2">
      <c r="A6297" t="s">
        <v>600</v>
      </c>
      <c r="B6297" t="s">
        <v>593</v>
      </c>
      <c r="C6297" s="1" t="s">
        <v>418</v>
      </c>
      <c r="D6297" s="1" t="s">
        <v>1716</v>
      </c>
      <c r="E6297" s="2"/>
      <c r="F6297" s="3"/>
      <c r="G6297" s="2">
        <v>1</v>
      </c>
      <c r="H6297" s="3">
        <v>4</v>
      </c>
      <c r="I6297" s="69" t="str">
        <f>VLOOKUP(C6297,СПРАВОЧНИК!B:D,2,0)</f>
        <v>ЯПОНИЯ</v>
      </c>
      <c r="J6297" s="69" t="str">
        <f>VLOOKUP(C6297,СПРАВОЧНИК!B:D,3,0)</f>
        <v>ИНОМАРКИ</v>
      </c>
      <c r="K6297" s="69" t="str">
        <f>VLOOKUP(СВОД2023[[#This Row],[ФО]],СПРАВОЧНИК!H:P,2,0)</f>
        <v>Северо-Кавказский ФО</v>
      </c>
    </row>
    <row r="6298" spans="1:11" x14ac:dyDescent="0.2">
      <c r="A6298" t="s">
        <v>600</v>
      </c>
      <c r="B6298" t="s">
        <v>593</v>
      </c>
      <c r="C6298" s="1" t="s">
        <v>418</v>
      </c>
      <c r="D6298" s="1" t="s">
        <v>421</v>
      </c>
      <c r="E6298" s="2"/>
      <c r="F6298" s="3"/>
      <c r="G6298" s="2">
        <v>2</v>
      </c>
      <c r="H6298" s="3">
        <v>3</v>
      </c>
      <c r="I6298" s="69" t="str">
        <f>VLOOKUP(C6298,СПРАВОЧНИК!B:D,2,0)</f>
        <v>ЯПОНИЯ</v>
      </c>
      <c r="J6298" s="69" t="str">
        <f>VLOOKUP(C6298,СПРАВОЧНИК!B:D,3,0)</f>
        <v>ИНОМАРКИ</v>
      </c>
      <c r="K6298" s="69" t="str">
        <f>VLOOKUP(СВОД2023[[#This Row],[ФО]],СПРАВОЧНИК!H:P,2,0)</f>
        <v>Северо-Кавказский ФО</v>
      </c>
    </row>
    <row r="6299" spans="1:11" x14ac:dyDescent="0.2">
      <c r="A6299" t="s">
        <v>600</v>
      </c>
      <c r="B6299" t="s">
        <v>593</v>
      </c>
      <c r="C6299" s="1" t="s">
        <v>418</v>
      </c>
      <c r="D6299" s="1" t="s">
        <v>1717</v>
      </c>
      <c r="E6299" s="2"/>
      <c r="F6299" s="3"/>
      <c r="G6299" s="2">
        <v>3</v>
      </c>
      <c r="H6299" s="3"/>
      <c r="I6299" s="69" t="str">
        <f>VLOOKUP(C6299,СПРАВОЧНИК!B:D,2,0)</f>
        <v>ЯПОНИЯ</v>
      </c>
      <c r="J6299" s="69" t="str">
        <f>VLOOKUP(C6299,СПРАВОЧНИК!B:D,3,0)</f>
        <v>ИНОМАРКИ</v>
      </c>
      <c r="K6299" s="69" t="str">
        <f>VLOOKUP(СВОД2023[[#This Row],[ФО]],СПРАВОЧНИК!H:P,2,0)</f>
        <v>Северо-Кавказский ФО</v>
      </c>
    </row>
    <row r="6300" spans="1:11" x14ac:dyDescent="0.2">
      <c r="A6300" t="s">
        <v>600</v>
      </c>
      <c r="B6300" t="s">
        <v>593</v>
      </c>
      <c r="C6300" s="1" t="s">
        <v>418</v>
      </c>
      <c r="D6300" s="1" t="s">
        <v>422</v>
      </c>
      <c r="E6300" s="2">
        <v>46</v>
      </c>
      <c r="F6300" s="3">
        <v>24</v>
      </c>
      <c r="G6300" s="2">
        <v>243</v>
      </c>
      <c r="H6300" s="3">
        <v>161</v>
      </c>
      <c r="I6300" s="69" t="str">
        <f>VLOOKUP(C6300,СПРАВОЧНИК!B:D,2,0)</f>
        <v>ЯПОНИЯ</v>
      </c>
      <c r="J6300" s="69" t="str">
        <f>VLOOKUP(C6300,СПРАВОЧНИК!B:D,3,0)</f>
        <v>ИНОМАРКИ</v>
      </c>
      <c r="K6300" s="69" t="str">
        <f>VLOOKUP(СВОД2023[[#This Row],[ФО]],СПРАВОЧНИК!H:P,2,0)</f>
        <v>Северо-Кавказский ФО</v>
      </c>
    </row>
    <row r="6301" spans="1:11" x14ac:dyDescent="0.2">
      <c r="A6301" t="s">
        <v>600</v>
      </c>
      <c r="B6301" t="s">
        <v>593</v>
      </c>
      <c r="C6301" s="1" t="s">
        <v>418</v>
      </c>
      <c r="D6301" s="1" t="s">
        <v>423</v>
      </c>
      <c r="E6301" s="2">
        <v>1</v>
      </c>
      <c r="F6301" s="3"/>
      <c r="G6301" s="2">
        <v>5</v>
      </c>
      <c r="H6301" s="3">
        <v>2</v>
      </c>
      <c r="I6301" s="69" t="str">
        <f>VLOOKUP(C6301,СПРАВОЧНИК!B:D,2,0)</f>
        <v>ЯПОНИЯ</v>
      </c>
      <c r="J6301" s="69" t="str">
        <f>VLOOKUP(C6301,СПРАВОЧНИК!B:D,3,0)</f>
        <v>ИНОМАРКИ</v>
      </c>
      <c r="K6301" s="69" t="str">
        <f>VLOOKUP(СВОД2023[[#This Row],[ФО]],СПРАВОЧНИК!H:P,2,0)</f>
        <v>Северо-Кавказский ФО</v>
      </c>
    </row>
    <row r="6302" spans="1:11" x14ac:dyDescent="0.2">
      <c r="A6302" t="s">
        <v>600</v>
      </c>
      <c r="B6302" t="s">
        <v>593</v>
      </c>
      <c r="C6302" s="1" t="s">
        <v>418</v>
      </c>
      <c r="D6302" s="1" t="s">
        <v>1718</v>
      </c>
      <c r="E6302" s="2"/>
      <c r="F6302" s="3"/>
      <c r="G6302" s="2">
        <v>1</v>
      </c>
      <c r="H6302" s="3"/>
      <c r="I6302" s="69" t="str">
        <f>VLOOKUP(C6302,СПРАВОЧНИК!B:D,2,0)</f>
        <v>ЯПОНИЯ</v>
      </c>
      <c r="J6302" s="69" t="str">
        <f>VLOOKUP(C6302,СПРАВОЧНИК!B:D,3,0)</f>
        <v>ИНОМАРКИ</v>
      </c>
      <c r="K6302" s="69" t="str">
        <f>VLOOKUP(СВОД2023[[#This Row],[ФО]],СПРАВОЧНИК!H:P,2,0)</f>
        <v>Северо-Кавказский ФО</v>
      </c>
    </row>
    <row r="6303" spans="1:11" x14ac:dyDescent="0.2">
      <c r="A6303" t="s">
        <v>600</v>
      </c>
      <c r="B6303" t="s">
        <v>593</v>
      </c>
      <c r="C6303" s="1" t="s">
        <v>418</v>
      </c>
      <c r="D6303" s="1" t="s">
        <v>1720</v>
      </c>
      <c r="E6303" s="2"/>
      <c r="F6303" s="3">
        <v>1</v>
      </c>
      <c r="G6303" s="2">
        <v>6</v>
      </c>
      <c r="H6303" s="3">
        <v>12</v>
      </c>
      <c r="I6303" s="69" t="str">
        <f>VLOOKUP(C6303,СПРАВОЧНИК!B:D,2,0)</f>
        <v>ЯПОНИЯ</v>
      </c>
      <c r="J6303" s="69" t="str">
        <f>VLOOKUP(C6303,СПРАВОЧНИК!B:D,3,0)</f>
        <v>ИНОМАРКИ</v>
      </c>
      <c r="K6303" s="69" t="str">
        <f>VLOOKUP(СВОД2023[[#This Row],[ФО]],СПРАВОЧНИК!H:P,2,0)</f>
        <v>Северо-Кавказский ФО</v>
      </c>
    </row>
    <row r="6304" spans="1:11" x14ac:dyDescent="0.2">
      <c r="A6304" t="s">
        <v>600</v>
      </c>
      <c r="B6304" t="s">
        <v>593</v>
      </c>
      <c r="C6304" s="1" t="s">
        <v>418</v>
      </c>
      <c r="D6304" s="1" t="s">
        <v>424</v>
      </c>
      <c r="E6304" s="2">
        <v>12</v>
      </c>
      <c r="F6304" s="3">
        <v>10</v>
      </c>
      <c r="G6304" s="2">
        <v>53</v>
      </c>
      <c r="H6304" s="3">
        <v>55</v>
      </c>
      <c r="I6304" s="69" t="str">
        <f>VLOOKUP(C6304,СПРАВОЧНИК!B:D,2,0)</f>
        <v>ЯПОНИЯ</v>
      </c>
      <c r="J6304" s="69" t="str">
        <f>VLOOKUP(C6304,СПРАВОЧНИК!B:D,3,0)</f>
        <v>ИНОМАРКИ</v>
      </c>
      <c r="K6304" s="69" t="str">
        <f>VLOOKUP(СВОД2023[[#This Row],[ФО]],СПРАВОЧНИК!H:P,2,0)</f>
        <v>Северо-Кавказский ФО</v>
      </c>
    </row>
    <row r="6305" spans="1:11" x14ac:dyDescent="0.2">
      <c r="A6305" t="s">
        <v>600</v>
      </c>
      <c r="B6305" t="s">
        <v>593</v>
      </c>
      <c r="C6305" s="1" t="s">
        <v>418</v>
      </c>
      <c r="D6305" s="1" t="s">
        <v>1722</v>
      </c>
      <c r="E6305" s="2">
        <v>12</v>
      </c>
      <c r="F6305" s="3">
        <v>6</v>
      </c>
      <c r="G6305" s="2">
        <v>57</v>
      </c>
      <c r="H6305" s="3">
        <v>43</v>
      </c>
      <c r="I6305" s="69" t="str">
        <f>VLOOKUP(C6305,СПРАВОЧНИК!B:D,2,0)</f>
        <v>ЯПОНИЯ</v>
      </c>
      <c r="J6305" s="69" t="str">
        <f>VLOOKUP(C6305,СПРАВОЧНИК!B:D,3,0)</f>
        <v>ИНОМАРКИ</v>
      </c>
      <c r="K6305" s="69" t="str">
        <f>VLOOKUP(СВОД2023[[#This Row],[ФО]],СПРАВОЧНИК!H:P,2,0)</f>
        <v>Северо-Кавказский ФО</v>
      </c>
    </row>
    <row r="6306" spans="1:11" x14ac:dyDescent="0.2">
      <c r="A6306" t="s">
        <v>600</v>
      </c>
      <c r="B6306" t="s">
        <v>593</v>
      </c>
      <c r="C6306" s="1" t="s">
        <v>418</v>
      </c>
      <c r="D6306" s="1" t="s">
        <v>425</v>
      </c>
      <c r="E6306" s="2">
        <v>14</v>
      </c>
      <c r="F6306" s="3">
        <v>16</v>
      </c>
      <c r="G6306" s="2">
        <v>95</v>
      </c>
      <c r="H6306" s="3">
        <v>86</v>
      </c>
      <c r="I6306" s="69" t="str">
        <f>VLOOKUP(C6306,СПРАВОЧНИК!B:D,2,0)</f>
        <v>ЯПОНИЯ</v>
      </c>
      <c r="J6306" s="69" t="str">
        <f>VLOOKUP(C6306,СПРАВОЧНИК!B:D,3,0)</f>
        <v>ИНОМАРКИ</v>
      </c>
      <c r="K6306" s="69" t="str">
        <f>VLOOKUP(СВОД2023[[#This Row],[ФО]],СПРАВОЧНИК!H:P,2,0)</f>
        <v>Северо-Кавказский ФО</v>
      </c>
    </row>
    <row r="6307" spans="1:11" x14ac:dyDescent="0.2">
      <c r="A6307" t="s">
        <v>600</v>
      </c>
      <c r="B6307" t="s">
        <v>593</v>
      </c>
      <c r="C6307" s="1" t="s">
        <v>418</v>
      </c>
      <c r="D6307" s="1" t="s">
        <v>1723</v>
      </c>
      <c r="E6307" s="2">
        <v>11</v>
      </c>
      <c r="F6307" s="3">
        <v>7</v>
      </c>
      <c r="G6307" s="2">
        <v>137</v>
      </c>
      <c r="H6307" s="3">
        <v>43</v>
      </c>
      <c r="I6307" s="69" t="str">
        <f>VLOOKUP(C6307,СПРАВОЧНИК!B:D,2,0)</f>
        <v>ЯПОНИЯ</v>
      </c>
      <c r="J6307" s="69" t="str">
        <f>VLOOKUP(C6307,СПРАВОЧНИК!B:D,3,0)</f>
        <v>ИНОМАРКИ</v>
      </c>
      <c r="K6307" s="69" t="str">
        <f>VLOOKUP(СВОД2023[[#This Row],[ФО]],СПРАВОЧНИК!H:P,2,0)</f>
        <v>Северо-Кавказский ФО</v>
      </c>
    </row>
    <row r="6308" spans="1:11" x14ac:dyDescent="0.2">
      <c r="A6308" t="s">
        <v>600</v>
      </c>
      <c r="B6308" t="s">
        <v>593</v>
      </c>
      <c r="C6308" s="1" t="s">
        <v>418</v>
      </c>
      <c r="D6308" s="1" t="s">
        <v>1725</v>
      </c>
      <c r="E6308" s="2"/>
      <c r="F6308" s="3">
        <v>1</v>
      </c>
      <c r="G6308" s="2">
        <v>3</v>
      </c>
      <c r="H6308" s="3">
        <v>2</v>
      </c>
      <c r="I6308" s="69" t="str">
        <f>VLOOKUP(C6308,СПРАВОЧНИК!B:D,2,0)</f>
        <v>ЯПОНИЯ</v>
      </c>
      <c r="J6308" s="69" t="str">
        <f>VLOOKUP(C6308,СПРАВОЧНИК!B:D,3,0)</f>
        <v>ИНОМАРКИ</v>
      </c>
      <c r="K6308" s="69" t="str">
        <f>VLOOKUP(СВОД2023[[#This Row],[ФО]],СПРАВОЧНИК!H:P,2,0)</f>
        <v>Северо-Кавказский ФО</v>
      </c>
    </row>
    <row r="6309" spans="1:11" x14ac:dyDescent="0.2">
      <c r="A6309" t="s">
        <v>600</v>
      </c>
      <c r="B6309" t="s">
        <v>593</v>
      </c>
      <c r="C6309" s="1" t="s">
        <v>418</v>
      </c>
      <c r="D6309" s="1" t="s">
        <v>426</v>
      </c>
      <c r="E6309" s="2">
        <v>11</v>
      </c>
      <c r="F6309" s="3">
        <v>11</v>
      </c>
      <c r="G6309" s="2">
        <v>88</v>
      </c>
      <c r="H6309" s="3">
        <v>62</v>
      </c>
      <c r="I6309" s="69" t="str">
        <f>VLOOKUP(C6309,СПРАВОЧНИК!B:D,2,0)</f>
        <v>ЯПОНИЯ</v>
      </c>
      <c r="J6309" s="69" t="str">
        <f>VLOOKUP(C6309,СПРАВОЧНИК!B:D,3,0)</f>
        <v>ИНОМАРКИ</v>
      </c>
      <c r="K6309" s="69" t="str">
        <f>VLOOKUP(СВОД2023[[#This Row],[ФО]],СПРАВОЧНИК!H:P,2,0)</f>
        <v>Северо-Кавказский ФО</v>
      </c>
    </row>
    <row r="6310" spans="1:11" x14ac:dyDescent="0.2">
      <c r="A6310" t="s">
        <v>600</v>
      </c>
      <c r="B6310" t="s">
        <v>593</v>
      </c>
      <c r="C6310" s="1" t="s">
        <v>418</v>
      </c>
      <c r="D6310" s="1" t="s">
        <v>1726</v>
      </c>
      <c r="E6310" s="2">
        <v>1</v>
      </c>
      <c r="F6310" s="3"/>
      <c r="G6310" s="2">
        <v>1</v>
      </c>
      <c r="H6310" s="3"/>
      <c r="I6310" s="69" t="str">
        <f>VLOOKUP(C6310,СПРАВОЧНИК!B:D,2,0)</f>
        <v>ЯПОНИЯ</v>
      </c>
      <c r="J6310" s="69" t="str">
        <f>VLOOKUP(C6310,СПРАВОЧНИК!B:D,3,0)</f>
        <v>ИНОМАРКИ</v>
      </c>
      <c r="K6310" s="69" t="str">
        <f>VLOOKUP(СВОД2023[[#This Row],[ФО]],СПРАВОЧНИК!H:P,2,0)</f>
        <v>Северо-Кавказский ФО</v>
      </c>
    </row>
    <row r="6311" spans="1:11" x14ac:dyDescent="0.2">
      <c r="A6311" t="s">
        <v>600</v>
      </c>
      <c r="B6311" t="s">
        <v>593</v>
      </c>
      <c r="C6311" s="1" t="s">
        <v>418</v>
      </c>
      <c r="D6311" s="1" t="s">
        <v>1728</v>
      </c>
      <c r="E6311" s="2"/>
      <c r="F6311" s="3"/>
      <c r="G6311" s="2">
        <v>3</v>
      </c>
      <c r="H6311" s="3">
        <v>1</v>
      </c>
      <c r="I6311" s="69" t="str">
        <f>VLOOKUP(C6311,СПРАВОЧНИК!B:D,2,0)</f>
        <v>ЯПОНИЯ</v>
      </c>
      <c r="J6311" s="69" t="str">
        <f>VLOOKUP(C6311,СПРАВОЧНИК!B:D,3,0)</f>
        <v>ИНОМАРКИ</v>
      </c>
      <c r="K6311" s="69" t="str">
        <f>VLOOKUP(СВОД2023[[#This Row],[ФО]],СПРАВОЧНИК!H:P,2,0)</f>
        <v>Северо-Кавказский ФО</v>
      </c>
    </row>
    <row r="6312" spans="1:11" x14ac:dyDescent="0.2">
      <c r="A6312" t="s">
        <v>600</v>
      </c>
      <c r="B6312" t="s">
        <v>593</v>
      </c>
      <c r="C6312" s="1" t="s">
        <v>418</v>
      </c>
      <c r="D6312" s="1" t="s">
        <v>1730</v>
      </c>
      <c r="E6312" s="2">
        <v>2</v>
      </c>
      <c r="F6312" s="3">
        <v>4</v>
      </c>
      <c r="G6312" s="2">
        <v>8</v>
      </c>
      <c r="H6312" s="3">
        <v>14</v>
      </c>
      <c r="I6312" s="69" t="str">
        <f>VLOOKUP(C6312,СПРАВОЧНИК!B:D,2,0)</f>
        <v>ЯПОНИЯ</v>
      </c>
      <c r="J6312" s="69" t="str">
        <f>VLOOKUP(C6312,СПРАВОЧНИК!B:D,3,0)</f>
        <v>ИНОМАРКИ</v>
      </c>
      <c r="K6312" s="69" t="str">
        <f>VLOOKUP(СВОД2023[[#This Row],[ФО]],СПРАВОЧНИК!H:P,2,0)</f>
        <v>Северо-Кавказский ФО</v>
      </c>
    </row>
    <row r="6313" spans="1:11" x14ac:dyDescent="0.2">
      <c r="A6313" t="s">
        <v>600</v>
      </c>
      <c r="B6313" t="s">
        <v>593</v>
      </c>
      <c r="C6313" s="1" t="s">
        <v>418</v>
      </c>
      <c r="D6313" s="1" t="s">
        <v>427</v>
      </c>
      <c r="E6313" s="2"/>
      <c r="F6313" s="3"/>
      <c r="G6313" s="2">
        <v>1</v>
      </c>
      <c r="H6313" s="3">
        <v>2</v>
      </c>
      <c r="I6313" s="69" t="str">
        <f>VLOOKUP(C6313,СПРАВОЧНИК!B:D,2,0)</f>
        <v>ЯПОНИЯ</v>
      </c>
      <c r="J6313" s="69" t="str">
        <f>VLOOKUP(C6313,СПРАВОЧНИК!B:D,3,0)</f>
        <v>ИНОМАРКИ</v>
      </c>
      <c r="K6313" s="69" t="str">
        <f>VLOOKUP(СВОД2023[[#This Row],[ФО]],СПРАВОЧНИК!H:P,2,0)</f>
        <v>Северо-Кавказский ФО</v>
      </c>
    </row>
    <row r="6314" spans="1:11" x14ac:dyDescent="0.2">
      <c r="A6314" t="s">
        <v>600</v>
      </c>
      <c r="B6314" t="s">
        <v>593</v>
      </c>
      <c r="C6314" s="1" t="s">
        <v>418</v>
      </c>
      <c r="D6314" s="1" t="s">
        <v>428</v>
      </c>
      <c r="E6314" s="2">
        <v>19</v>
      </c>
      <c r="F6314" s="3">
        <v>13</v>
      </c>
      <c r="G6314" s="2">
        <v>115</v>
      </c>
      <c r="H6314" s="3">
        <v>99</v>
      </c>
      <c r="I6314" s="69" t="str">
        <f>VLOOKUP(C6314,СПРАВОЧНИК!B:D,2,0)</f>
        <v>ЯПОНИЯ</v>
      </c>
      <c r="J6314" s="69" t="str">
        <f>VLOOKUP(C6314,СПРАВОЧНИК!B:D,3,0)</f>
        <v>ИНОМАРКИ</v>
      </c>
      <c r="K6314" s="69" t="str">
        <f>VLOOKUP(СВОД2023[[#This Row],[ФО]],СПРАВОЧНИК!H:P,2,0)</f>
        <v>Северо-Кавказский ФО</v>
      </c>
    </row>
    <row r="6315" spans="1:11" x14ac:dyDescent="0.2">
      <c r="A6315" t="s">
        <v>600</v>
      </c>
      <c r="B6315" t="s">
        <v>593</v>
      </c>
      <c r="C6315" s="1" t="s">
        <v>418</v>
      </c>
      <c r="D6315" s="1" t="s">
        <v>429</v>
      </c>
      <c r="E6315" s="2">
        <v>20</v>
      </c>
      <c r="F6315" s="3">
        <v>16</v>
      </c>
      <c r="G6315" s="2">
        <v>132</v>
      </c>
      <c r="H6315" s="3">
        <v>94</v>
      </c>
      <c r="I6315" s="69" t="str">
        <f>VLOOKUP(C6315,СПРАВОЧНИК!B:D,2,0)</f>
        <v>ЯПОНИЯ</v>
      </c>
      <c r="J6315" s="69" t="str">
        <f>VLOOKUP(C6315,СПРАВОЧНИК!B:D,3,0)</f>
        <v>ИНОМАРКИ</v>
      </c>
      <c r="K6315" s="69" t="str">
        <f>VLOOKUP(СВОД2023[[#This Row],[ФО]],СПРАВОЧНИК!H:P,2,0)</f>
        <v>Северо-Кавказский ФО</v>
      </c>
    </row>
    <row r="6316" spans="1:11" x14ac:dyDescent="0.2">
      <c r="A6316" t="s">
        <v>600</v>
      </c>
      <c r="B6316" t="s">
        <v>593</v>
      </c>
      <c r="C6316" s="1" t="s">
        <v>418</v>
      </c>
      <c r="D6316" s="1" t="s">
        <v>430</v>
      </c>
      <c r="E6316" s="2">
        <v>25</v>
      </c>
      <c r="F6316" s="3">
        <v>27</v>
      </c>
      <c r="G6316" s="2">
        <v>215</v>
      </c>
      <c r="H6316" s="3">
        <v>207</v>
      </c>
      <c r="I6316" s="69" t="str">
        <f>VLOOKUP(C6316,СПРАВОЧНИК!B:D,2,0)</f>
        <v>ЯПОНИЯ</v>
      </c>
      <c r="J6316" s="69" t="str">
        <f>VLOOKUP(C6316,СПРАВОЧНИК!B:D,3,0)</f>
        <v>ИНОМАРКИ</v>
      </c>
      <c r="K6316" s="69" t="str">
        <f>VLOOKUP(СВОД2023[[#This Row],[ФО]],СПРАВОЧНИК!H:P,2,0)</f>
        <v>Северо-Кавказский ФО</v>
      </c>
    </row>
    <row r="6317" spans="1:11" x14ac:dyDescent="0.2">
      <c r="A6317" t="s">
        <v>600</v>
      </c>
      <c r="B6317" t="s">
        <v>593</v>
      </c>
      <c r="C6317" s="1" t="s">
        <v>418</v>
      </c>
      <c r="D6317" s="1" t="s">
        <v>2252</v>
      </c>
      <c r="E6317" s="2"/>
      <c r="F6317" s="3"/>
      <c r="G6317" s="2"/>
      <c r="H6317" s="3">
        <v>1</v>
      </c>
      <c r="I6317" s="69" t="str">
        <f>VLOOKUP(C6317,СПРАВОЧНИК!B:D,2,0)</f>
        <v>ЯПОНИЯ</v>
      </c>
      <c r="J6317" s="69" t="str">
        <f>VLOOKUP(C6317,СПРАВОЧНИК!B:D,3,0)</f>
        <v>ИНОМАРКИ</v>
      </c>
      <c r="K6317" s="69" t="str">
        <f>VLOOKUP(СВОД2023[[#This Row],[ФО]],СПРАВОЧНИК!H:P,2,0)</f>
        <v>Северо-Кавказский ФО</v>
      </c>
    </row>
    <row r="6318" spans="1:11" x14ac:dyDescent="0.2">
      <c r="A6318" t="s">
        <v>600</v>
      </c>
      <c r="B6318" t="s">
        <v>593</v>
      </c>
      <c r="C6318" s="1" t="s">
        <v>418</v>
      </c>
      <c r="D6318" s="1" t="s">
        <v>1733</v>
      </c>
      <c r="E6318" s="2"/>
      <c r="F6318" s="3"/>
      <c r="G6318" s="2">
        <v>3</v>
      </c>
      <c r="H6318" s="3">
        <v>2</v>
      </c>
      <c r="I6318" s="69" t="str">
        <f>VLOOKUP(C6318,СПРАВОЧНИК!B:D,2,0)</f>
        <v>ЯПОНИЯ</v>
      </c>
      <c r="J6318" s="69" t="str">
        <f>VLOOKUP(C6318,СПРАВОЧНИК!B:D,3,0)</f>
        <v>ИНОМАРКИ</v>
      </c>
      <c r="K6318" s="69" t="str">
        <f>VLOOKUP(СВОД2023[[#This Row],[ФО]],СПРАВОЧНИК!H:P,2,0)</f>
        <v>Северо-Кавказский ФО</v>
      </c>
    </row>
    <row r="6319" spans="1:11" x14ac:dyDescent="0.2">
      <c r="A6319" t="s">
        <v>600</v>
      </c>
      <c r="B6319" t="s">
        <v>593</v>
      </c>
      <c r="C6319" s="1" t="s">
        <v>418</v>
      </c>
      <c r="D6319" s="1" t="s">
        <v>1734</v>
      </c>
      <c r="E6319" s="2">
        <v>4</v>
      </c>
      <c r="F6319" s="3">
        <v>1</v>
      </c>
      <c r="G6319" s="2">
        <v>17</v>
      </c>
      <c r="H6319" s="3">
        <v>2</v>
      </c>
      <c r="I6319" s="69" t="str">
        <f>VLOOKUP(C6319,СПРАВОЧНИК!B:D,2,0)</f>
        <v>ЯПОНИЯ</v>
      </c>
      <c r="J6319" s="69" t="str">
        <f>VLOOKUP(C6319,СПРАВОЧНИК!B:D,3,0)</f>
        <v>ИНОМАРКИ</v>
      </c>
      <c r="K6319" s="69" t="str">
        <f>VLOOKUP(СВОД2023[[#This Row],[ФО]],СПРАВОЧНИК!H:P,2,0)</f>
        <v>Северо-Кавказский ФО</v>
      </c>
    </row>
    <row r="6320" spans="1:11" x14ac:dyDescent="0.2">
      <c r="A6320" t="s">
        <v>600</v>
      </c>
      <c r="B6320" t="s">
        <v>593</v>
      </c>
      <c r="C6320" s="1" t="s">
        <v>418</v>
      </c>
      <c r="D6320" s="1" t="s">
        <v>1735</v>
      </c>
      <c r="E6320" s="2"/>
      <c r="F6320" s="3"/>
      <c r="G6320" s="2">
        <v>1</v>
      </c>
      <c r="H6320" s="3"/>
      <c r="I6320" s="69" t="str">
        <f>VLOOKUP(C6320,СПРАВОЧНИК!B:D,2,0)</f>
        <v>ЯПОНИЯ</v>
      </c>
      <c r="J6320" s="69" t="str">
        <f>VLOOKUP(C6320,СПРАВОЧНИК!B:D,3,0)</f>
        <v>ИНОМАРКИ</v>
      </c>
      <c r="K6320" s="69" t="str">
        <f>VLOOKUP(СВОД2023[[#This Row],[ФО]],СПРАВОЧНИК!H:P,2,0)</f>
        <v>Северо-Кавказский ФО</v>
      </c>
    </row>
    <row r="6321" spans="1:11" x14ac:dyDescent="0.2">
      <c r="A6321" t="s">
        <v>600</v>
      </c>
      <c r="B6321" t="s">
        <v>593</v>
      </c>
      <c r="C6321" s="1" t="s">
        <v>418</v>
      </c>
      <c r="D6321" s="1" t="s">
        <v>1737</v>
      </c>
      <c r="E6321" s="2">
        <v>34</v>
      </c>
      <c r="F6321" s="3">
        <v>32</v>
      </c>
      <c r="G6321" s="2">
        <v>200</v>
      </c>
      <c r="H6321" s="3">
        <v>160</v>
      </c>
      <c r="I6321" s="69" t="str">
        <f>VLOOKUP(C6321,СПРАВОЧНИК!B:D,2,0)</f>
        <v>ЯПОНИЯ</v>
      </c>
      <c r="J6321" s="69" t="str">
        <f>VLOOKUP(C6321,СПРАВОЧНИК!B:D,3,0)</f>
        <v>ИНОМАРКИ</v>
      </c>
      <c r="K6321" s="69" t="str">
        <f>VLOOKUP(СВОД2023[[#This Row],[ФО]],СПРАВОЧНИК!H:P,2,0)</f>
        <v>Северо-Кавказский ФО</v>
      </c>
    </row>
    <row r="6322" spans="1:11" x14ac:dyDescent="0.2">
      <c r="A6322" t="s">
        <v>600</v>
      </c>
      <c r="B6322" t="s">
        <v>593</v>
      </c>
      <c r="C6322" s="1" t="s">
        <v>418</v>
      </c>
      <c r="D6322" s="1" t="s">
        <v>1738</v>
      </c>
      <c r="E6322" s="2">
        <v>1</v>
      </c>
      <c r="F6322" s="3"/>
      <c r="G6322" s="2">
        <v>8</v>
      </c>
      <c r="H6322" s="3">
        <v>6</v>
      </c>
      <c r="I6322" s="69" t="str">
        <f>VLOOKUP(C6322,СПРАВОЧНИК!B:D,2,0)</f>
        <v>ЯПОНИЯ</v>
      </c>
      <c r="J6322" s="69" t="str">
        <f>VLOOKUP(C6322,СПРАВОЧНИК!B:D,3,0)</f>
        <v>ИНОМАРКИ</v>
      </c>
      <c r="K6322" s="69" t="str">
        <f>VLOOKUP(СВОД2023[[#This Row],[ФО]],СПРАВОЧНИК!H:P,2,0)</f>
        <v>Северо-Кавказский ФО</v>
      </c>
    </row>
    <row r="6323" spans="1:11" x14ac:dyDescent="0.2">
      <c r="A6323" t="s">
        <v>600</v>
      </c>
      <c r="B6323" t="s">
        <v>593</v>
      </c>
      <c r="C6323" s="1" t="s">
        <v>418</v>
      </c>
      <c r="D6323" s="1" t="s">
        <v>431</v>
      </c>
      <c r="E6323" s="2">
        <v>119</v>
      </c>
      <c r="F6323" s="3">
        <v>85</v>
      </c>
      <c r="G6323" s="2">
        <v>668</v>
      </c>
      <c r="H6323" s="3">
        <v>484</v>
      </c>
      <c r="I6323" s="69" t="str">
        <f>VLOOKUP(C6323,СПРАВОЧНИК!B:D,2,0)</f>
        <v>ЯПОНИЯ</v>
      </c>
      <c r="J6323" s="69" t="str">
        <f>VLOOKUP(C6323,СПРАВОЧНИК!B:D,3,0)</f>
        <v>ИНОМАРКИ</v>
      </c>
      <c r="K6323" s="69" t="str">
        <f>VLOOKUP(СВОД2023[[#This Row],[ФО]],СПРАВОЧНИК!H:P,2,0)</f>
        <v>Северо-Кавказский ФО</v>
      </c>
    </row>
    <row r="6324" spans="1:11" x14ac:dyDescent="0.2">
      <c r="A6324" t="s">
        <v>600</v>
      </c>
      <c r="B6324" t="s">
        <v>593</v>
      </c>
      <c r="C6324" s="1" t="s">
        <v>418</v>
      </c>
      <c r="D6324" s="1" t="s">
        <v>2253</v>
      </c>
      <c r="E6324" s="2">
        <v>10</v>
      </c>
      <c r="F6324" s="3">
        <v>3</v>
      </c>
      <c r="G6324" s="2">
        <v>56</v>
      </c>
      <c r="H6324" s="3">
        <v>11</v>
      </c>
      <c r="I6324" s="69" t="str">
        <f>VLOOKUP(C6324,СПРАВОЧНИК!B:D,2,0)</f>
        <v>ЯПОНИЯ</v>
      </c>
      <c r="J6324" s="69" t="str">
        <f>VLOOKUP(C6324,СПРАВОЧНИК!B:D,3,0)</f>
        <v>ИНОМАРКИ</v>
      </c>
      <c r="K6324" s="69" t="str">
        <f>VLOOKUP(СВОД2023[[#This Row],[ФО]],СПРАВОЧНИК!H:P,2,0)</f>
        <v>Северо-Кавказский ФО</v>
      </c>
    </row>
    <row r="6325" spans="1:11" x14ac:dyDescent="0.2">
      <c r="A6325" t="s">
        <v>600</v>
      </c>
      <c r="B6325" t="s">
        <v>593</v>
      </c>
      <c r="C6325" s="1" t="s">
        <v>418</v>
      </c>
      <c r="D6325" s="1" t="s">
        <v>1740</v>
      </c>
      <c r="E6325" s="2"/>
      <c r="F6325" s="3"/>
      <c r="G6325" s="2"/>
      <c r="H6325" s="3">
        <v>1</v>
      </c>
      <c r="I6325" s="69" t="str">
        <f>VLOOKUP(C6325,СПРАВОЧНИК!B:D,2,0)</f>
        <v>ЯПОНИЯ</v>
      </c>
      <c r="J6325" s="69" t="str">
        <f>VLOOKUP(C6325,СПРАВОЧНИК!B:D,3,0)</f>
        <v>ИНОМАРКИ</v>
      </c>
      <c r="K6325" s="69" t="str">
        <f>VLOOKUP(СВОД2023[[#This Row],[ФО]],СПРАВОЧНИК!H:P,2,0)</f>
        <v>Северо-Кавказский ФО</v>
      </c>
    </row>
    <row r="6326" spans="1:11" x14ac:dyDescent="0.2">
      <c r="A6326" t="s">
        <v>600</v>
      </c>
      <c r="B6326" t="s">
        <v>593</v>
      </c>
      <c r="C6326" s="1" t="s">
        <v>418</v>
      </c>
      <c r="D6326" s="1" t="s">
        <v>432</v>
      </c>
      <c r="E6326" s="2">
        <v>30</v>
      </c>
      <c r="F6326" s="3"/>
      <c r="G6326" s="2">
        <v>135</v>
      </c>
      <c r="H6326" s="3">
        <v>2</v>
      </c>
      <c r="I6326" s="69" t="str">
        <f>VLOOKUP(C6326,СПРАВОЧНИК!B:D,2,0)</f>
        <v>ЯПОНИЯ</v>
      </c>
      <c r="J6326" s="69" t="str">
        <f>VLOOKUP(C6326,СПРАВОЧНИК!B:D,3,0)</f>
        <v>ИНОМАРКИ</v>
      </c>
      <c r="K6326" s="69" t="str">
        <f>VLOOKUP(СВОД2023[[#This Row],[ФО]],СПРАВОЧНИК!H:P,2,0)</f>
        <v>Северо-Кавказский ФО</v>
      </c>
    </row>
    <row r="6327" spans="1:11" x14ac:dyDescent="0.2">
      <c r="A6327" t="s">
        <v>600</v>
      </c>
      <c r="B6327" t="s">
        <v>593</v>
      </c>
      <c r="C6327" s="1" t="s">
        <v>418</v>
      </c>
      <c r="D6327" s="1" t="s">
        <v>1741</v>
      </c>
      <c r="E6327" s="2"/>
      <c r="F6327" s="3"/>
      <c r="G6327" s="2">
        <v>1</v>
      </c>
      <c r="H6327" s="3"/>
      <c r="I6327" s="69" t="str">
        <f>VLOOKUP(C6327,СПРАВОЧНИК!B:D,2,0)</f>
        <v>ЯПОНИЯ</v>
      </c>
      <c r="J6327" s="69" t="str">
        <f>VLOOKUP(C6327,СПРАВОЧНИК!B:D,3,0)</f>
        <v>ИНОМАРКИ</v>
      </c>
      <c r="K6327" s="69" t="str">
        <f>VLOOKUP(СВОД2023[[#This Row],[ФО]],СПРАВОЧНИК!H:P,2,0)</f>
        <v>Северо-Кавказский ФО</v>
      </c>
    </row>
    <row r="6328" spans="1:11" x14ac:dyDescent="0.2">
      <c r="A6328" t="s">
        <v>600</v>
      </c>
      <c r="B6328" t="s">
        <v>593</v>
      </c>
      <c r="C6328" s="1" t="s">
        <v>418</v>
      </c>
      <c r="D6328" s="1" t="s">
        <v>830</v>
      </c>
      <c r="E6328" s="2">
        <v>5</v>
      </c>
      <c r="F6328" s="3">
        <v>2</v>
      </c>
      <c r="G6328" s="2">
        <v>49</v>
      </c>
      <c r="H6328" s="3">
        <v>21</v>
      </c>
      <c r="I6328" s="69" t="str">
        <f>VLOOKUP(C6328,СПРАВОЧНИК!B:D,2,0)</f>
        <v>ЯПОНИЯ</v>
      </c>
      <c r="J6328" s="69" t="str">
        <f>VLOOKUP(C6328,СПРАВОЧНИК!B:D,3,0)</f>
        <v>ИНОМАРКИ</v>
      </c>
      <c r="K6328" s="69" t="str">
        <f>VLOOKUP(СВОД2023[[#This Row],[ФО]],СПРАВОЧНИК!H:P,2,0)</f>
        <v>Северо-Кавказский ФО</v>
      </c>
    </row>
    <row r="6329" spans="1:11" x14ac:dyDescent="0.2">
      <c r="A6329" t="s">
        <v>600</v>
      </c>
      <c r="B6329" t="s">
        <v>593</v>
      </c>
      <c r="C6329" s="1" t="s">
        <v>418</v>
      </c>
      <c r="D6329" s="1" t="s">
        <v>433</v>
      </c>
      <c r="E6329" s="2">
        <v>13</v>
      </c>
      <c r="F6329" s="3">
        <v>5</v>
      </c>
      <c r="G6329" s="2">
        <v>100</v>
      </c>
      <c r="H6329" s="3">
        <v>53</v>
      </c>
      <c r="I6329" s="69" t="str">
        <f>VLOOKUP(C6329,СПРАВОЧНИК!B:D,2,0)</f>
        <v>ЯПОНИЯ</v>
      </c>
      <c r="J6329" s="69" t="str">
        <f>VLOOKUP(C6329,СПРАВОЧНИК!B:D,3,0)</f>
        <v>ИНОМАРКИ</v>
      </c>
      <c r="K6329" s="69" t="str">
        <f>VLOOKUP(СВОД2023[[#This Row],[ФО]],СПРАВОЧНИК!H:P,2,0)</f>
        <v>Северо-Кавказский ФО</v>
      </c>
    </row>
    <row r="6330" spans="1:11" x14ac:dyDescent="0.2">
      <c r="A6330" t="s">
        <v>600</v>
      </c>
      <c r="B6330" t="s">
        <v>593</v>
      </c>
      <c r="C6330" s="1" t="s">
        <v>418</v>
      </c>
      <c r="D6330" s="1" t="s">
        <v>1744</v>
      </c>
      <c r="E6330" s="2">
        <v>4</v>
      </c>
      <c r="F6330" s="3">
        <v>2</v>
      </c>
      <c r="G6330" s="2">
        <v>18</v>
      </c>
      <c r="H6330" s="3">
        <v>12</v>
      </c>
      <c r="I6330" s="69" t="str">
        <f>VLOOKUP(C6330,СПРАВОЧНИК!B:D,2,0)</f>
        <v>ЯПОНИЯ</v>
      </c>
      <c r="J6330" s="69" t="str">
        <f>VLOOKUP(C6330,СПРАВОЧНИК!B:D,3,0)</f>
        <v>ИНОМАРКИ</v>
      </c>
      <c r="K6330" s="69" t="str">
        <f>VLOOKUP(СВОД2023[[#This Row],[ФО]],СПРАВОЧНИК!H:P,2,0)</f>
        <v>Северо-Кавказский ФО</v>
      </c>
    </row>
    <row r="6331" spans="1:11" x14ac:dyDescent="0.2">
      <c r="A6331" t="s">
        <v>600</v>
      </c>
      <c r="B6331" t="s">
        <v>593</v>
      </c>
      <c r="C6331" s="1" t="s">
        <v>418</v>
      </c>
      <c r="D6331" s="1" t="s">
        <v>1745</v>
      </c>
      <c r="E6331" s="2">
        <v>3</v>
      </c>
      <c r="F6331" s="3"/>
      <c r="G6331" s="2">
        <v>4</v>
      </c>
      <c r="H6331" s="3">
        <v>1</v>
      </c>
      <c r="I6331" s="69" t="str">
        <f>VLOOKUP(C6331,СПРАВОЧНИК!B:D,2,0)</f>
        <v>ЯПОНИЯ</v>
      </c>
      <c r="J6331" s="69" t="str">
        <f>VLOOKUP(C6331,СПРАВОЧНИК!B:D,3,0)</f>
        <v>ИНОМАРКИ</v>
      </c>
      <c r="K6331" s="69" t="str">
        <f>VLOOKUP(СВОД2023[[#This Row],[ФО]],СПРАВОЧНИК!H:P,2,0)</f>
        <v>Северо-Кавказский ФО</v>
      </c>
    </row>
    <row r="6332" spans="1:11" x14ac:dyDescent="0.2">
      <c r="A6332" t="s">
        <v>600</v>
      </c>
      <c r="B6332" t="s">
        <v>593</v>
      </c>
      <c r="C6332" s="1" t="s">
        <v>418</v>
      </c>
      <c r="D6332" s="1" t="s">
        <v>1746</v>
      </c>
      <c r="E6332" s="2">
        <v>5</v>
      </c>
      <c r="F6332" s="3">
        <v>11</v>
      </c>
      <c r="G6332" s="2">
        <v>52</v>
      </c>
      <c r="H6332" s="3">
        <v>62</v>
      </c>
      <c r="I6332" s="69" t="str">
        <f>VLOOKUP(C6332,СПРАВОЧНИК!B:D,2,0)</f>
        <v>ЯПОНИЯ</v>
      </c>
      <c r="J6332" s="69" t="str">
        <f>VLOOKUP(C6332,СПРАВОЧНИК!B:D,3,0)</f>
        <v>ИНОМАРКИ</v>
      </c>
      <c r="K6332" s="69" t="str">
        <f>VLOOKUP(СВОД2023[[#This Row],[ФО]],СПРАВОЧНИК!H:P,2,0)</f>
        <v>Северо-Кавказский ФО</v>
      </c>
    </row>
    <row r="6333" spans="1:11" x14ac:dyDescent="0.2">
      <c r="A6333" t="s">
        <v>600</v>
      </c>
      <c r="B6333" t="s">
        <v>593</v>
      </c>
      <c r="C6333" s="1" t="s">
        <v>418</v>
      </c>
      <c r="D6333" s="1" t="s">
        <v>1748</v>
      </c>
      <c r="E6333" s="2">
        <v>81</v>
      </c>
      <c r="F6333" s="3">
        <v>55</v>
      </c>
      <c r="G6333" s="2">
        <v>503</v>
      </c>
      <c r="H6333" s="3">
        <v>403</v>
      </c>
      <c r="I6333" s="69" t="str">
        <f>VLOOKUP(C6333,СПРАВОЧНИК!B:D,2,0)</f>
        <v>ЯПОНИЯ</v>
      </c>
      <c r="J6333" s="69" t="str">
        <f>VLOOKUP(C6333,СПРАВОЧНИК!B:D,3,0)</f>
        <v>ИНОМАРКИ</v>
      </c>
      <c r="K6333" s="69" t="str">
        <f>VLOOKUP(СВОД2023[[#This Row],[ФО]],СПРАВОЧНИК!H:P,2,0)</f>
        <v>Северо-Кавказский ФО</v>
      </c>
    </row>
    <row r="6334" spans="1:11" x14ac:dyDescent="0.2">
      <c r="A6334" t="s">
        <v>600</v>
      </c>
      <c r="B6334" t="s">
        <v>593</v>
      </c>
      <c r="C6334" s="1" t="s">
        <v>418</v>
      </c>
      <c r="D6334" s="1" t="s">
        <v>434</v>
      </c>
      <c r="E6334" s="2">
        <v>18</v>
      </c>
      <c r="F6334" s="3">
        <v>16</v>
      </c>
      <c r="G6334" s="2">
        <v>115</v>
      </c>
      <c r="H6334" s="3">
        <v>80</v>
      </c>
      <c r="I6334" s="69" t="str">
        <f>VLOOKUP(C6334,СПРАВОЧНИК!B:D,2,0)</f>
        <v>ЯПОНИЯ</v>
      </c>
      <c r="J6334" s="69" t="str">
        <f>VLOOKUP(C6334,СПРАВОЧНИК!B:D,3,0)</f>
        <v>ИНОМАРКИ</v>
      </c>
      <c r="K6334" s="69" t="str">
        <f>VLOOKUP(СВОД2023[[#This Row],[ФО]],СПРАВОЧНИК!H:P,2,0)</f>
        <v>Северо-Кавказский ФО</v>
      </c>
    </row>
    <row r="6335" spans="1:11" x14ac:dyDescent="0.2">
      <c r="A6335" t="s">
        <v>600</v>
      </c>
      <c r="B6335" t="s">
        <v>593</v>
      </c>
      <c r="C6335" s="1" t="s">
        <v>418</v>
      </c>
      <c r="D6335" s="1" t="s">
        <v>1749</v>
      </c>
      <c r="E6335" s="2">
        <v>24</v>
      </c>
      <c r="F6335" s="3">
        <v>17</v>
      </c>
      <c r="G6335" s="2">
        <v>160</v>
      </c>
      <c r="H6335" s="3">
        <v>111</v>
      </c>
      <c r="I6335" s="69" t="str">
        <f>VLOOKUP(C6335,СПРАВОЧНИК!B:D,2,0)</f>
        <v>ЯПОНИЯ</v>
      </c>
      <c r="J6335" s="69" t="str">
        <f>VLOOKUP(C6335,СПРАВОЧНИК!B:D,3,0)</f>
        <v>ИНОМАРКИ</v>
      </c>
      <c r="K6335" s="69" t="str">
        <f>VLOOKUP(СВОД2023[[#This Row],[ФО]],СПРАВОЧНИК!H:P,2,0)</f>
        <v>Северо-Кавказский ФО</v>
      </c>
    </row>
    <row r="6336" spans="1:11" x14ac:dyDescent="0.2">
      <c r="A6336" t="s">
        <v>600</v>
      </c>
      <c r="B6336" t="s">
        <v>593</v>
      </c>
      <c r="C6336" s="1" t="s">
        <v>418</v>
      </c>
      <c r="D6336" s="1" t="s">
        <v>844</v>
      </c>
      <c r="E6336" s="2">
        <v>2</v>
      </c>
      <c r="F6336" s="3"/>
      <c r="G6336" s="2">
        <v>4</v>
      </c>
      <c r="H6336" s="3">
        <v>1</v>
      </c>
      <c r="I6336" s="69" t="str">
        <f>VLOOKUP(C6336,СПРАВОЧНИК!B:D,2,0)</f>
        <v>ЯПОНИЯ</v>
      </c>
      <c r="J6336" s="69" t="str">
        <f>VLOOKUP(C6336,СПРАВОЧНИК!B:D,3,0)</f>
        <v>ИНОМАРКИ</v>
      </c>
      <c r="K6336" s="69" t="str">
        <f>VLOOKUP(СВОД2023[[#This Row],[ФО]],СПРАВОЧНИК!H:P,2,0)</f>
        <v>Северо-Кавказский ФО</v>
      </c>
    </row>
    <row r="6337" spans="1:11" x14ac:dyDescent="0.2">
      <c r="A6337" t="s">
        <v>600</v>
      </c>
      <c r="B6337" t="s">
        <v>593</v>
      </c>
      <c r="C6337" s="1" t="s">
        <v>418</v>
      </c>
      <c r="D6337" s="1" t="s">
        <v>1750</v>
      </c>
      <c r="E6337" s="2">
        <v>3</v>
      </c>
      <c r="F6337" s="3">
        <v>3</v>
      </c>
      <c r="G6337" s="2">
        <v>24</v>
      </c>
      <c r="H6337" s="3">
        <v>12</v>
      </c>
      <c r="I6337" s="69" t="str">
        <f>VLOOKUP(C6337,СПРАВОЧНИК!B:D,2,0)</f>
        <v>ЯПОНИЯ</v>
      </c>
      <c r="J6337" s="69" t="str">
        <f>VLOOKUP(C6337,СПРАВОЧНИК!B:D,3,0)</f>
        <v>ИНОМАРКИ</v>
      </c>
      <c r="K6337" s="69" t="str">
        <f>VLOOKUP(СВОД2023[[#This Row],[ФО]],СПРАВОЧНИК!H:P,2,0)</f>
        <v>Северо-Кавказский ФО</v>
      </c>
    </row>
    <row r="6338" spans="1:11" x14ac:dyDescent="0.2">
      <c r="A6338" t="s">
        <v>600</v>
      </c>
      <c r="B6338" t="s">
        <v>593</v>
      </c>
      <c r="C6338" s="1" t="s">
        <v>418</v>
      </c>
      <c r="D6338" s="1" t="s">
        <v>435</v>
      </c>
      <c r="E6338" s="2">
        <v>9</v>
      </c>
      <c r="F6338" s="3"/>
      <c r="G6338" s="2">
        <v>42</v>
      </c>
      <c r="H6338" s="3">
        <v>2</v>
      </c>
      <c r="I6338" s="69" t="str">
        <f>VLOOKUP(C6338,СПРАВОЧНИК!B:D,2,0)</f>
        <v>ЯПОНИЯ</v>
      </c>
      <c r="J6338" s="69" t="str">
        <f>VLOOKUP(C6338,СПРАВОЧНИК!B:D,3,0)</f>
        <v>ИНОМАРКИ</v>
      </c>
      <c r="K6338" s="69" t="str">
        <f>VLOOKUP(СВОД2023[[#This Row],[ФО]],СПРАВОЧНИК!H:P,2,0)</f>
        <v>Северо-Кавказский ФО</v>
      </c>
    </row>
    <row r="6339" spans="1:11" x14ac:dyDescent="0.2">
      <c r="A6339" t="s">
        <v>600</v>
      </c>
      <c r="B6339" t="s">
        <v>593</v>
      </c>
      <c r="C6339" s="1" t="s">
        <v>418</v>
      </c>
      <c r="D6339" s="1" t="s">
        <v>436</v>
      </c>
      <c r="E6339" s="2">
        <v>50</v>
      </c>
      <c r="F6339" s="3">
        <v>33</v>
      </c>
      <c r="G6339" s="2">
        <v>336</v>
      </c>
      <c r="H6339" s="3">
        <v>236</v>
      </c>
      <c r="I6339" s="69" t="str">
        <f>VLOOKUP(C6339,СПРАВОЧНИК!B:D,2,0)</f>
        <v>ЯПОНИЯ</v>
      </c>
      <c r="J6339" s="69" t="str">
        <f>VLOOKUP(C6339,СПРАВОЧНИК!B:D,3,0)</f>
        <v>ИНОМАРКИ</v>
      </c>
      <c r="K6339" s="69" t="str">
        <f>VLOOKUP(СВОД2023[[#This Row],[ФО]],СПРАВОЧНИК!H:P,2,0)</f>
        <v>Северо-Кавказский ФО</v>
      </c>
    </row>
    <row r="6340" spans="1:11" x14ac:dyDescent="0.2">
      <c r="A6340" t="s">
        <v>600</v>
      </c>
      <c r="B6340" t="s">
        <v>593</v>
      </c>
      <c r="C6340" s="1" t="s">
        <v>2254</v>
      </c>
      <c r="D6340" s="1" t="s">
        <v>2517</v>
      </c>
      <c r="E6340" s="2"/>
      <c r="F6340" s="3"/>
      <c r="G6340" s="2"/>
      <c r="H6340" s="3">
        <v>1</v>
      </c>
      <c r="I6340" s="69" t="str">
        <f>VLOOKUP(C6340,СПРАВОЧНИК!B:D,2,0)</f>
        <v>США</v>
      </c>
      <c r="J6340" s="69" t="str">
        <f>VLOOKUP(C6340,СПРАВОЧНИК!B:D,3,0)</f>
        <v>ИНОМАРКИ</v>
      </c>
      <c r="K6340" s="69" t="str">
        <f>VLOOKUP(СВОД2023[[#This Row],[ФО]],СПРАВОЧНИК!H:P,2,0)</f>
        <v>Северо-Кавказский ФО</v>
      </c>
    </row>
    <row r="6341" spans="1:11" x14ac:dyDescent="0.2">
      <c r="A6341" t="s">
        <v>600</v>
      </c>
      <c r="B6341" t="s">
        <v>593</v>
      </c>
      <c r="C6341" s="1" t="s">
        <v>2254</v>
      </c>
      <c r="D6341" s="1" t="s">
        <v>2256</v>
      </c>
      <c r="E6341" s="2"/>
      <c r="F6341" s="3"/>
      <c r="G6341" s="2"/>
      <c r="H6341" s="3">
        <v>1</v>
      </c>
      <c r="I6341" s="69" t="str">
        <f>VLOOKUP(C6341,СПРАВОЧНИК!B:D,2,0)</f>
        <v>США</v>
      </c>
      <c r="J6341" s="69" t="str">
        <f>VLOOKUP(C6341,СПРАВОЧНИК!B:D,3,0)</f>
        <v>ИНОМАРКИ</v>
      </c>
      <c r="K6341" s="69" t="str">
        <f>VLOOKUP(СВОД2023[[#This Row],[ФО]],СПРАВОЧНИК!H:P,2,0)</f>
        <v>Северо-Кавказский ФО</v>
      </c>
    </row>
    <row r="6342" spans="1:11" x14ac:dyDescent="0.2">
      <c r="A6342" t="s">
        <v>600</v>
      </c>
      <c r="B6342" t="s">
        <v>593</v>
      </c>
      <c r="C6342" s="1" t="s">
        <v>437</v>
      </c>
      <c r="D6342" s="1" t="s">
        <v>438</v>
      </c>
      <c r="E6342" s="2">
        <v>2</v>
      </c>
      <c r="F6342" s="3"/>
      <c r="G6342" s="2">
        <v>7</v>
      </c>
      <c r="H6342" s="3"/>
      <c r="I6342" s="69" t="str">
        <f>VLOOKUP(C6342,СПРАВОЧНИК!B:D,2,0)</f>
        <v>КИТАЙ</v>
      </c>
      <c r="J6342" s="69" t="str">
        <f>VLOOKUP(C6342,СПРАВОЧНИК!B:D,3,0)</f>
        <v>ИНОМАРКИ</v>
      </c>
      <c r="K6342" s="69" t="str">
        <f>VLOOKUP(СВОД2023[[#This Row],[ФО]],СПРАВОЧНИК!H:P,2,0)</f>
        <v>Северо-Кавказский ФО</v>
      </c>
    </row>
    <row r="6343" spans="1:11" x14ac:dyDescent="0.2">
      <c r="A6343" t="s">
        <v>600</v>
      </c>
      <c r="B6343" t="s">
        <v>593</v>
      </c>
      <c r="C6343" s="1" t="s">
        <v>439</v>
      </c>
      <c r="D6343" s="1" t="s">
        <v>1751</v>
      </c>
      <c r="E6343" s="2"/>
      <c r="F6343" s="3">
        <v>2</v>
      </c>
      <c r="G6343" s="2">
        <v>4</v>
      </c>
      <c r="H6343" s="3">
        <v>5</v>
      </c>
      <c r="I6343" s="69" t="str">
        <f>VLOOKUP(C6343,СПРАВОЧНИК!B:D,2,0)</f>
        <v>ЕВРОПА</v>
      </c>
      <c r="J6343" s="69" t="str">
        <f>VLOOKUP(C6343,СПРАВОЧНИК!B:D,3,0)</f>
        <v>ИНОМАРКИ</v>
      </c>
      <c r="K6343" s="69" t="str">
        <f>VLOOKUP(СВОД2023[[#This Row],[ФО]],СПРАВОЧНИК!H:P,2,0)</f>
        <v>Северо-Кавказский ФО</v>
      </c>
    </row>
    <row r="6344" spans="1:11" x14ac:dyDescent="0.2">
      <c r="A6344" t="s">
        <v>600</v>
      </c>
      <c r="B6344" t="s">
        <v>593</v>
      </c>
      <c r="C6344" s="1" t="s">
        <v>439</v>
      </c>
      <c r="D6344" s="1" t="s">
        <v>1752</v>
      </c>
      <c r="E6344" s="2">
        <v>9</v>
      </c>
      <c r="F6344" s="3">
        <v>12</v>
      </c>
      <c r="G6344" s="2">
        <v>55</v>
      </c>
      <c r="H6344" s="3">
        <v>68</v>
      </c>
      <c r="I6344" s="69" t="str">
        <f>VLOOKUP(C6344,СПРАВОЧНИК!B:D,2,0)</f>
        <v>ЕВРОПА</v>
      </c>
      <c r="J6344" s="69" t="str">
        <f>VLOOKUP(C6344,СПРАВОЧНИК!B:D,3,0)</f>
        <v>ИНОМАРКИ</v>
      </c>
      <c r="K6344" s="69" t="str">
        <f>VLOOKUP(СВОД2023[[#This Row],[ФО]],СПРАВОЧНИК!H:P,2,0)</f>
        <v>Северо-Кавказский ФО</v>
      </c>
    </row>
    <row r="6345" spans="1:11" x14ac:dyDescent="0.2">
      <c r="A6345" t="s">
        <v>600</v>
      </c>
      <c r="B6345" t="s">
        <v>593</v>
      </c>
      <c r="C6345" s="1" t="s">
        <v>439</v>
      </c>
      <c r="D6345" s="1" t="s">
        <v>2258</v>
      </c>
      <c r="E6345" s="2">
        <v>1</v>
      </c>
      <c r="F6345" s="3">
        <v>3</v>
      </c>
      <c r="G6345" s="2">
        <v>3</v>
      </c>
      <c r="H6345" s="3">
        <v>9</v>
      </c>
      <c r="I6345" s="69" t="str">
        <f>VLOOKUP(C6345,СПРАВОЧНИК!B:D,2,0)</f>
        <v>ЕВРОПА</v>
      </c>
      <c r="J6345" s="69" t="str">
        <f>VLOOKUP(C6345,СПРАВОЧНИК!B:D,3,0)</f>
        <v>ИНОМАРКИ</v>
      </c>
      <c r="K6345" s="69" t="str">
        <f>VLOOKUP(СВОД2023[[#This Row],[ФО]],СПРАВОЧНИК!H:P,2,0)</f>
        <v>Северо-Кавказский ФО</v>
      </c>
    </row>
    <row r="6346" spans="1:11" x14ac:dyDescent="0.2">
      <c r="A6346" t="s">
        <v>600</v>
      </c>
      <c r="B6346" t="s">
        <v>593</v>
      </c>
      <c r="C6346" s="1" t="s">
        <v>439</v>
      </c>
      <c r="D6346" s="1" t="s">
        <v>440</v>
      </c>
      <c r="E6346" s="2">
        <v>253</v>
      </c>
      <c r="F6346" s="3">
        <v>195</v>
      </c>
      <c r="G6346" s="2">
        <v>1403</v>
      </c>
      <c r="H6346" s="3">
        <v>1078</v>
      </c>
      <c r="I6346" s="69" t="str">
        <f>VLOOKUP(C6346,СПРАВОЧНИК!B:D,2,0)</f>
        <v>ЕВРОПА</v>
      </c>
      <c r="J6346" s="69" t="str">
        <f>VLOOKUP(C6346,СПРАВОЧНИК!B:D,3,0)</f>
        <v>ИНОМАРКИ</v>
      </c>
      <c r="K6346" s="69" t="str">
        <f>VLOOKUP(СВОД2023[[#This Row],[ФО]],СПРАВОЧНИК!H:P,2,0)</f>
        <v>Северо-Кавказский ФО</v>
      </c>
    </row>
    <row r="6347" spans="1:11" x14ac:dyDescent="0.2">
      <c r="A6347" t="s">
        <v>600</v>
      </c>
      <c r="B6347" t="s">
        <v>593</v>
      </c>
      <c r="C6347" s="1" t="s">
        <v>439</v>
      </c>
      <c r="D6347" s="1" t="s">
        <v>2259</v>
      </c>
      <c r="E6347" s="2"/>
      <c r="F6347" s="3"/>
      <c r="G6347" s="2">
        <v>1</v>
      </c>
      <c r="H6347" s="3">
        <v>1</v>
      </c>
      <c r="I6347" s="69" t="str">
        <f>VLOOKUP(C6347,СПРАВОЧНИК!B:D,2,0)</f>
        <v>ЕВРОПА</v>
      </c>
      <c r="J6347" s="69" t="str">
        <f>VLOOKUP(C6347,СПРАВОЧНИК!B:D,3,0)</f>
        <v>ИНОМАРКИ</v>
      </c>
      <c r="K6347" s="69" t="str">
        <f>VLOOKUP(СВОД2023[[#This Row],[ФО]],СПРАВОЧНИК!H:P,2,0)</f>
        <v>Северо-Кавказский ФО</v>
      </c>
    </row>
    <row r="6348" spans="1:11" x14ac:dyDescent="0.2">
      <c r="A6348" t="s">
        <v>600</v>
      </c>
      <c r="B6348" t="s">
        <v>593</v>
      </c>
      <c r="C6348" s="1" t="s">
        <v>439</v>
      </c>
      <c r="D6348" s="1" t="s">
        <v>1753</v>
      </c>
      <c r="E6348" s="2">
        <v>2</v>
      </c>
      <c r="F6348" s="3">
        <v>3</v>
      </c>
      <c r="G6348" s="2">
        <v>17</v>
      </c>
      <c r="H6348" s="3">
        <v>21</v>
      </c>
      <c r="I6348" s="69" t="str">
        <f>VLOOKUP(C6348,СПРАВОЧНИК!B:D,2,0)</f>
        <v>ЕВРОПА</v>
      </c>
      <c r="J6348" s="69" t="str">
        <f>VLOOKUP(C6348,СПРАВОЧНИК!B:D,3,0)</f>
        <v>ИНОМАРКИ</v>
      </c>
      <c r="K6348" s="69" t="str">
        <f>VLOOKUP(СВОД2023[[#This Row],[ФО]],СПРАВОЧНИК!H:P,2,0)</f>
        <v>Северо-Кавказский ФО</v>
      </c>
    </row>
    <row r="6349" spans="1:11" x14ac:dyDescent="0.2">
      <c r="A6349" t="s">
        <v>600</v>
      </c>
      <c r="B6349" t="s">
        <v>593</v>
      </c>
      <c r="C6349" s="1" t="s">
        <v>439</v>
      </c>
      <c r="D6349" s="1" t="s">
        <v>441</v>
      </c>
      <c r="E6349" s="2">
        <v>4</v>
      </c>
      <c r="F6349" s="3"/>
      <c r="G6349" s="2">
        <v>10</v>
      </c>
      <c r="H6349" s="3"/>
      <c r="I6349" s="69" t="str">
        <f>VLOOKUP(C6349,СПРАВОЧНИК!B:D,2,0)</f>
        <v>ЕВРОПА</v>
      </c>
      <c r="J6349" s="69" t="str">
        <f>VLOOKUP(C6349,СПРАВОЧНИК!B:D,3,0)</f>
        <v>ИНОМАРКИ</v>
      </c>
      <c r="K6349" s="69" t="str">
        <f>VLOOKUP(СВОД2023[[#This Row],[ФО]],СПРАВОЧНИК!H:P,2,0)</f>
        <v>Северо-Кавказский ФО</v>
      </c>
    </row>
    <row r="6350" spans="1:11" x14ac:dyDescent="0.2">
      <c r="A6350" t="s">
        <v>600</v>
      </c>
      <c r="B6350" t="s">
        <v>593</v>
      </c>
      <c r="C6350" s="1" t="s">
        <v>439</v>
      </c>
      <c r="D6350" s="1" t="s">
        <v>1754</v>
      </c>
      <c r="E6350" s="2">
        <v>13</v>
      </c>
      <c r="F6350" s="3">
        <v>14</v>
      </c>
      <c r="G6350" s="2">
        <v>100</v>
      </c>
      <c r="H6350" s="3">
        <v>87</v>
      </c>
      <c r="I6350" s="69" t="str">
        <f>VLOOKUP(C6350,СПРАВОЧНИК!B:D,2,0)</f>
        <v>ЕВРОПА</v>
      </c>
      <c r="J6350" s="69" t="str">
        <f>VLOOKUP(C6350,СПРАВОЧНИК!B:D,3,0)</f>
        <v>ИНОМАРКИ</v>
      </c>
      <c r="K6350" s="69" t="str">
        <f>VLOOKUP(СВОД2023[[#This Row],[ФО]],СПРАВОЧНИК!H:P,2,0)</f>
        <v>Северо-Кавказский ФО</v>
      </c>
    </row>
    <row r="6351" spans="1:11" x14ac:dyDescent="0.2">
      <c r="A6351" t="s">
        <v>600</v>
      </c>
      <c r="B6351" t="s">
        <v>593</v>
      </c>
      <c r="C6351" s="1" t="s">
        <v>439</v>
      </c>
      <c r="D6351" s="1" t="s">
        <v>2260</v>
      </c>
      <c r="E6351" s="2">
        <v>2</v>
      </c>
      <c r="F6351" s="3">
        <v>3</v>
      </c>
      <c r="G6351" s="2">
        <v>12</v>
      </c>
      <c r="H6351" s="3">
        <v>15</v>
      </c>
      <c r="I6351" s="69" t="str">
        <f>VLOOKUP(C6351,СПРАВОЧНИК!B:D,2,0)</f>
        <v>ЕВРОПА</v>
      </c>
      <c r="J6351" s="69" t="str">
        <f>VLOOKUP(C6351,СПРАВОЧНИК!B:D,3,0)</f>
        <v>ИНОМАРКИ</v>
      </c>
      <c r="K6351" s="69" t="str">
        <f>VLOOKUP(СВОД2023[[#This Row],[ФО]],СПРАВОЧНИК!H:P,2,0)</f>
        <v>Северо-Кавказский ФО</v>
      </c>
    </row>
    <row r="6352" spans="1:11" x14ac:dyDescent="0.2">
      <c r="A6352" t="s">
        <v>600</v>
      </c>
      <c r="B6352" t="s">
        <v>593</v>
      </c>
      <c r="C6352" s="1" t="s">
        <v>439</v>
      </c>
      <c r="D6352" s="1" t="s">
        <v>1755</v>
      </c>
      <c r="E6352" s="2">
        <v>3</v>
      </c>
      <c r="F6352" s="3">
        <v>4</v>
      </c>
      <c r="G6352" s="2">
        <v>22</v>
      </c>
      <c r="H6352" s="3">
        <v>32</v>
      </c>
      <c r="I6352" s="69" t="str">
        <f>VLOOKUP(C6352,СПРАВОЧНИК!B:D,2,0)</f>
        <v>ЕВРОПА</v>
      </c>
      <c r="J6352" s="69" t="str">
        <f>VLOOKUP(C6352,СПРАВОЧНИК!B:D,3,0)</f>
        <v>ИНОМАРКИ</v>
      </c>
      <c r="K6352" s="69" t="str">
        <f>VLOOKUP(СВОД2023[[#This Row],[ФО]],СПРАВОЧНИК!H:P,2,0)</f>
        <v>Северо-Кавказский ФО</v>
      </c>
    </row>
    <row r="6353" spans="1:11" x14ac:dyDescent="0.2">
      <c r="A6353" t="s">
        <v>600</v>
      </c>
      <c r="B6353" t="s">
        <v>593</v>
      </c>
      <c r="C6353" s="1" t="s">
        <v>439</v>
      </c>
      <c r="D6353" s="1" t="s">
        <v>442</v>
      </c>
      <c r="E6353" s="2">
        <v>11</v>
      </c>
      <c r="F6353" s="3">
        <v>3</v>
      </c>
      <c r="G6353" s="2">
        <v>68</v>
      </c>
      <c r="H6353" s="3">
        <v>35</v>
      </c>
      <c r="I6353" s="69" t="str">
        <f>VLOOKUP(C6353,СПРАВОЧНИК!B:D,2,0)</f>
        <v>ЕВРОПА</v>
      </c>
      <c r="J6353" s="69" t="str">
        <f>VLOOKUP(C6353,СПРАВОЧНИК!B:D,3,0)</f>
        <v>ИНОМАРКИ</v>
      </c>
      <c r="K6353" s="69" t="str">
        <f>VLOOKUP(СВОД2023[[#This Row],[ФО]],СПРАВОЧНИК!H:P,2,0)</f>
        <v>Северо-Кавказский ФО</v>
      </c>
    </row>
    <row r="6354" spans="1:11" x14ac:dyDescent="0.2">
      <c r="A6354" t="s">
        <v>600</v>
      </c>
      <c r="B6354" t="s">
        <v>593</v>
      </c>
      <c r="C6354" s="1" t="s">
        <v>439</v>
      </c>
      <c r="D6354" s="1" t="s">
        <v>1756</v>
      </c>
      <c r="E6354" s="2">
        <v>1</v>
      </c>
      <c r="F6354" s="3">
        <v>3</v>
      </c>
      <c r="G6354" s="2">
        <v>5</v>
      </c>
      <c r="H6354" s="3">
        <v>4</v>
      </c>
      <c r="I6354" s="69" t="str">
        <f>VLOOKUP(C6354,СПРАВОЧНИК!B:D,2,0)</f>
        <v>ЕВРОПА</v>
      </c>
      <c r="J6354" s="69" t="str">
        <f>VLOOKUP(C6354,СПРАВОЧНИК!B:D,3,0)</f>
        <v>ИНОМАРКИ</v>
      </c>
      <c r="K6354" s="69" t="str">
        <f>VLOOKUP(СВОД2023[[#This Row],[ФО]],СПРАВОЧНИК!H:P,2,0)</f>
        <v>Северо-Кавказский ФО</v>
      </c>
    </row>
    <row r="6355" spans="1:11" x14ac:dyDescent="0.2">
      <c r="A6355" t="s">
        <v>600</v>
      </c>
      <c r="B6355" t="s">
        <v>593</v>
      </c>
      <c r="C6355" s="1" t="s">
        <v>439</v>
      </c>
      <c r="D6355" s="1" t="s">
        <v>1757</v>
      </c>
      <c r="E6355" s="2">
        <v>8</v>
      </c>
      <c r="F6355" s="3">
        <v>16</v>
      </c>
      <c r="G6355" s="2">
        <v>65</v>
      </c>
      <c r="H6355" s="3">
        <v>73</v>
      </c>
      <c r="I6355" s="69" t="str">
        <f>VLOOKUP(C6355,СПРАВОЧНИК!B:D,2,0)</f>
        <v>ЕВРОПА</v>
      </c>
      <c r="J6355" s="69" t="str">
        <f>VLOOKUP(C6355,СПРАВОЧНИК!B:D,3,0)</f>
        <v>ИНОМАРКИ</v>
      </c>
      <c r="K6355" s="69" t="str">
        <f>VLOOKUP(СВОД2023[[#This Row],[ФО]],СПРАВОЧНИК!H:P,2,0)</f>
        <v>Северо-Кавказский ФО</v>
      </c>
    </row>
    <row r="6356" spans="1:11" x14ac:dyDescent="0.2">
      <c r="A6356" t="s">
        <v>600</v>
      </c>
      <c r="B6356" t="s">
        <v>593</v>
      </c>
      <c r="C6356" s="1" t="s">
        <v>439</v>
      </c>
      <c r="D6356" s="1" t="s">
        <v>845</v>
      </c>
      <c r="E6356" s="2">
        <v>46</v>
      </c>
      <c r="F6356" s="3">
        <v>47</v>
      </c>
      <c r="G6356" s="2">
        <v>296</v>
      </c>
      <c r="H6356" s="3">
        <v>228</v>
      </c>
      <c r="I6356" s="69" t="str">
        <f>VLOOKUP(C6356,СПРАВОЧНИК!B:D,2,0)</f>
        <v>ЕВРОПА</v>
      </c>
      <c r="J6356" s="69" t="str">
        <f>VLOOKUP(C6356,СПРАВОЧНИК!B:D,3,0)</f>
        <v>ИНОМАРКИ</v>
      </c>
      <c r="K6356" s="69" t="str">
        <f>VLOOKUP(СВОД2023[[#This Row],[ФО]],СПРАВОЧНИК!H:P,2,0)</f>
        <v>Северо-Кавказский ФО</v>
      </c>
    </row>
    <row r="6357" spans="1:11" x14ac:dyDescent="0.2">
      <c r="A6357" t="s">
        <v>600</v>
      </c>
      <c r="B6357" t="s">
        <v>593</v>
      </c>
      <c r="C6357" s="1" t="s">
        <v>439</v>
      </c>
      <c r="D6357" s="1" t="s">
        <v>1758</v>
      </c>
      <c r="E6357" s="2">
        <v>2</v>
      </c>
      <c r="F6357" s="3">
        <v>2</v>
      </c>
      <c r="G6357" s="2">
        <v>9</v>
      </c>
      <c r="H6357" s="3">
        <v>6</v>
      </c>
      <c r="I6357" s="69" t="str">
        <f>VLOOKUP(C6357,СПРАВОЧНИК!B:D,2,0)</f>
        <v>ЕВРОПА</v>
      </c>
      <c r="J6357" s="69" t="str">
        <f>VLOOKUP(C6357,СПРАВОЧНИК!B:D,3,0)</f>
        <v>ИНОМАРКИ</v>
      </c>
      <c r="K6357" s="69" t="str">
        <f>VLOOKUP(СВОД2023[[#This Row],[ФО]],СПРАВОЧНИК!H:P,2,0)</f>
        <v>Северо-Кавказский ФО</v>
      </c>
    </row>
    <row r="6358" spans="1:11" x14ac:dyDescent="0.2">
      <c r="A6358" t="s">
        <v>600</v>
      </c>
      <c r="B6358" t="s">
        <v>593</v>
      </c>
      <c r="C6358" s="1" t="s">
        <v>439</v>
      </c>
      <c r="D6358" s="1" t="s">
        <v>2263</v>
      </c>
      <c r="E6358" s="2">
        <v>1</v>
      </c>
      <c r="F6358" s="3"/>
      <c r="G6358" s="2">
        <v>3</v>
      </c>
      <c r="H6358" s="3">
        <v>1</v>
      </c>
      <c r="I6358" s="69" t="str">
        <f>VLOOKUP(C6358,СПРАВОЧНИК!B:D,2,0)</f>
        <v>ЕВРОПА</v>
      </c>
      <c r="J6358" s="69" t="str">
        <f>VLOOKUP(C6358,СПРАВОЧНИК!B:D,3,0)</f>
        <v>ИНОМАРКИ</v>
      </c>
      <c r="K6358" s="69" t="str">
        <f>VLOOKUP(СВОД2023[[#This Row],[ФО]],СПРАВОЧНИК!H:P,2,0)</f>
        <v>Северо-Кавказский ФО</v>
      </c>
    </row>
    <row r="6359" spans="1:11" x14ac:dyDescent="0.2">
      <c r="A6359" t="s">
        <v>600</v>
      </c>
      <c r="B6359" t="s">
        <v>593</v>
      </c>
      <c r="C6359" s="1" t="s">
        <v>439</v>
      </c>
      <c r="D6359" s="1" t="s">
        <v>2453</v>
      </c>
      <c r="E6359" s="2"/>
      <c r="F6359" s="3"/>
      <c r="G6359" s="2">
        <v>4</v>
      </c>
      <c r="H6359" s="3">
        <v>2</v>
      </c>
      <c r="I6359" s="69" t="str">
        <f>VLOOKUP(C6359,СПРАВОЧНИК!B:D,2,0)</f>
        <v>ЕВРОПА</v>
      </c>
      <c r="J6359" s="69" t="str">
        <f>VLOOKUP(C6359,СПРАВОЧНИК!B:D,3,0)</f>
        <v>ИНОМАРКИ</v>
      </c>
      <c r="K6359" s="69" t="str">
        <f>VLOOKUP(СВОД2023[[#This Row],[ФО]],СПРАВОЧНИК!H:P,2,0)</f>
        <v>Северо-Кавказский ФО</v>
      </c>
    </row>
    <row r="6360" spans="1:11" x14ac:dyDescent="0.2">
      <c r="A6360" t="s">
        <v>600</v>
      </c>
      <c r="B6360" t="s">
        <v>593</v>
      </c>
      <c r="C6360" s="1" t="s">
        <v>439</v>
      </c>
      <c r="D6360" s="1" t="s">
        <v>2264</v>
      </c>
      <c r="E6360" s="2"/>
      <c r="F6360" s="3"/>
      <c r="G6360" s="2">
        <v>2</v>
      </c>
      <c r="H6360" s="3">
        <v>1</v>
      </c>
      <c r="I6360" s="69" t="str">
        <f>VLOOKUP(C6360,СПРАВОЧНИК!B:D,2,0)</f>
        <v>ЕВРОПА</v>
      </c>
      <c r="J6360" s="69" t="str">
        <f>VLOOKUP(C6360,СПРАВОЧНИК!B:D,3,0)</f>
        <v>ИНОМАРКИ</v>
      </c>
      <c r="K6360" s="69" t="str">
        <f>VLOOKUP(СВОД2023[[#This Row],[ФО]],СПРАВОЧНИК!H:P,2,0)</f>
        <v>Северо-Кавказский ФО</v>
      </c>
    </row>
    <row r="6361" spans="1:11" x14ac:dyDescent="0.2">
      <c r="A6361" t="s">
        <v>600</v>
      </c>
      <c r="B6361" t="s">
        <v>593</v>
      </c>
      <c r="C6361" s="1" t="s">
        <v>439</v>
      </c>
      <c r="D6361" s="1" t="s">
        <v>2265</v>
      </c>
      <c r="E6361" s="2">
        <v>1</v>
      </c>
      <c r="F6361" s="3"/>
      <c r="G6361" s="2">
        <v>6</v>
      </c>
      <c r="H6361" s="3">
        <v>7</v>
      </c>
      <c r="I6361" s="69" t="str">
        <f>VLOOKUP(C6361,СПРАВОЧНИК!B:D,2,0)</f>
        <v>ЕВРОПА</v>
      </c>
      <c r="J6361" s="69" t="str">
        <f>VLOOKUP(C6361,СПРАВОЧНИК!B:D,3,0)</f>
        <v>ИНОМАРКИ</v>
      </c>
      <c r="K6361" s="69" t="str">
        <f>VLOOKUP(СВОД2023[[#This Row],[ФО]],СПРАВОЧНИК!H:P,2,0)</f>
        <v>Северо-Кавказский ФО</v>
      </c>
    </row>
    <row r="6362" spans="1:11" x14ac:dyDescent="0.2">
      <c r="A6362" t="s">
        <v>600</v>
      </c>
      <c r="B6362" t="s">
        <v>593</v>
      </c>
      <c r="C6362" s="1" t="s">
        <v>439</v>
      </c>
      <c r="D6362" s="1" t="s">
        <v>2266</v>
      </c>
      <c r="E6362" s="2">
        <v>1</v>
      </c>
      <c r="F6362" s="3">
        <v>1</v>
      </c>
      <c r="G6362" s="2">
        <v>5</v>
      </c>
      <c r="H6362" s="3">
        <v>6</v>
      </c>
      <c r="I6362" s="69" t="str">
        <f>VLOOKUP(C6362,СПРАВОЧНИК!B:D,2,0)</f>
        <v>ЕВРОПА</v>
      </c>
      <c r="J6362" s="69" t="str">
        <f>VLOOKUP(C6362,СПРАВОЧНИК!B:D,3,0)</f>
        <v>ИНОМАРКИ</v>
      </c>
      <c r="K6362" s="69" t="str">
        <f>VLOOKUP(СВОД2023[[#This Row],[ФО]],СПРАВОЧНИК!H:P,2,0)</f>
        <v>Северо-Кавказский ФО</v>
      </c>
    </row>
    <row r="6363" spans="1:11" x14ac:dyDescent="0.2">
      <c r="A6363" t="s">
        <v>600</v>
      </c>
      <c r="B6363" t="s">
        <v>593</v>
      </c>
      <c r="C6363" s="1" t="s">
        <v>439</v>
      </c>
      <c r="D6363" s="1" t="s">
        <v>1759</v>
      </c>
      <c r="E6363" s="2">
        <v>65</v>
      </c>
      <c r="F6363" s="3">
        <v>50</v>
      </c>
      <c r="G6363" s="2">
        <v>314</v>
      </c>
      <c r="H6363" s="3">
        <v>249</v>
      </c>
      <c r="I6363" s="69" t="str">
        <f>VLOOKUP(C6363,СПРАВОЧНИК!B:D,2,0)</f>
        <v>ЕВРОПА</v>
      </c>
      <c r="J6363" s="69" t="str">
        <f>VLOOKUP(C6363,СПРАВОЧНИК!B:D,3,0)</f>
        <v>ИНОМАРКИ</v>
      </c>
      <c r="K6363" s="69" t="str">
        <f>VLOOKUP(СВОД2023[[#This Row],[ФО]],СПРАВОЧНИК!H:P,2,0)</f>
        <v>Северо-Кавказский ФО</v>
      </c>
    </row>
    <row r="6364" spans="1:11" x14ac:dyDescent="0.2">
      <c r="A6364" t="s">
        <v>600</v>
      </c>
      <c r="B6364" t="s">
        <v>593</v>
      </c>
      <c r="C6364" s="1" t="s">
        <v>439</v>
      </c>
      <c r="D6364" s="1" t="s">
        <v>1760</v>
      </c>
      <c r="E6364" s="2">
        <v>53</v>
      </c>
      <c r="F6364" s="3">
        <v>24</v>
      </c>
      <c r="G6364" s="2">
        <v>244</v>
      </c>
      <c r="H6364" s="3">
        <v>139</v>
      </c>
      <c r="I6364" s="69" t="str">
        <f>VLOOKUP(C6364,СПРАВОЧНИК!B:D,2,0)</f>
        <v>ЕВРОПА</v>
      </c>
      <c r="J6364" s="69" t="str">
        <f>VLOOKUP(C6364,СПРАВОЧНИК!B:D,3,0)</f>
        <v>ИНОМАРКИ</v>
      </c>
      <c r="K6364" s="69" t="str">
        <f>VLOOKUP(СВОД2023[[#This Row],[ФО]],СПРАВОЧНИК!H:P,2,0)</f>
        <v>Северо-Кавказский ФО</v>
      </c>
    </row>
    <row r="6365" spans="1:11" x14ac:dyDescent="0.2">
      <c r="A6365" t="s">
        <v>600</v>
      </c>
      <c r="B6365" t="s">
        <v>593</v>
      </c>
      <c r="C6365" s="1" t="s">
        <v>445</v>
      </c>
      <c r="D6365" s="1" t="s">
        <v>2267</v>
      </c>
      <c r="E6365" s="2"/>
      <c r="F6365" s="3"/>
      <c r="G6365" s="2">
        <v>2</v>
      </c>
      <c r="H6365" s="3"/>
      <c r="I6365" s="69" t="str">
        <f>VLOOKUP(C6365,СПРАВОЧНИК!B:D,2,0)</f>
        <v>ЕВРОПА</v>
      </c>
      <c r="J6365" s="69" t="str">
        <f>VLOOKUP(C6365,СПРАВОЧНИК!B:D,3,0)</f>
        <v>ИНОМАРКИ</v>
      </c>
      <c r="K6365" s="69" t="str">
        <f>VLOOKUP(СВОД2023[[#This Row],[ФО]],СПРАВОЧНИК!H:P,2,0)</f>
        <v>Северо-Кавказский ФО</v>
      </c>
    </row>
    <row r="6366" spans="1:11" x14ac:dyDescent="0.2">
      <c r="A6366" t="s">
        <v>600</v>
      </c>
      <c r="B6366" t="s">
        <v>593</v>
      </c>
      <c r="C6366" s="1" t="s">
        <v>445</v>
      </c>
      <c r="D6366" s="1" t="s">
        <v>1762</v>
      </c>
      <c r="E6366" s="2">
        <v>5</v>
      </c>
      <c r="F6366" s="3">
        <v>5</v>
      </c>
      <c r="G6366" s="2">
        <v>29</v>
      </c>
      <c r="H6366" s="3">
        <v>27</v>
      </c>
      <c r="I6366" s="69" t="str">
        <f>VLOOKUP(C6366,СПРАВОЧНИК!B:D,2,0)</f>
        <v>ЕВРОПА</v>
      </c>
      <c r="J6366" s="69" t="str">
        <f>VLOOKUP(C6366,СПРАВОЧНИК!B:D,3,0)</f>
        <v>ИНОМАРКИ</v>
      </c>
      <c r="K6366" s="69" t="str">
        <f>VLOOKUP(СВОД2023[[#This Row],[ФО]],СПРАВОЧНИК!H:P,2,0)</f>
        <v>Северо-Кавказский ФО</v>
      </c>
    </row>
    <row r="6367" spans="1:11" x14ac:dyDescent="0.2">
      <c r="A6367" t="s">
        <v>600</v>
      </c>
      <c r="B6367" t="s">
        <v>593</v>
      </c>
      <c r="C6367" s="1" t="s">
        <v>445</v>
      </c>
      <c r="D6367" s="1" t="s">
        <v>446</v>
      </c>
      <c r="E6367" s="2"/>
      <c r="F6367" s="3">
        <v>1</v>
      </c>
      <c r="G6367" s="2">
        <v>3</v>
      </c>
      <c r="H6367" s="3">
        <v>3</v>
      </c>
      <c r="I6367" s="69" t="str">
        <f>VLOOKUP(C6367,СПРАВОЧНИК!B:D,2,0)</f>
        <v>ЕВРОПА</v>
      </c>
      <c r="J6367" s="69" t="str">
        <f>VLOOKUP(C6367,СПРАВОЧНИК!B:D,3,0)</f>
        <v>ИНОМАРКИ</v>
      </c>
      <c r="K6367" s="69" t="str">
        <f>VLOOKUP(СВОД2023[[#This Row],[ФО]],СПРАВОЧНИК!H:P,2,0)</f>
        <v>Северо-Кавказский ФО</v>
      </c>
    </row>
    <row r="6368" spans="1:11" x14ac:dyDescent="0.2">
      <c r="A6368" t="s">
        <v>600</v>
      </c>
      <c r="B6368" t="s">
        <v>593</v>
      </c>
      <c r="C6368" s="1" t="s">
        <v>445</v>
      </c>
      <c r="D6368" s="1" t="s">
        <v>1763</v>
      </c>
      <c r="E6368" s="2">
        <v>26</v>
      </c>
      <c r="F6368" s="3">
        <v>28</v>
      </c>
      <c r="G6368" s="2">
        <v>166</v>
      </c>
      <c r="H6368" s="3">
        <v>132</v>
      </c>
      <c r="I6368" s="69" t="str">
        <f>VLOOKUP(C6368,СПРАВОЧНИК!B:D,2,0)</f>
        <v>ЕВРОПА</v>
      </c>
      <c r="J6368" s="69" t="str">
        <f>VLOOKUP(C6368,СПРАВОЧНИК!B:D,3,0)</f>
        <v>ИНОМАРКИ</v>
      </c>
      <c r="K6368" s="69" t="str">
        <f>VLOOKUP(СВОД2023[[#This Row],[ФО]],СПРАВОЧНИК!H:P,2,0)</f>
        <v>Северо-Кавказский ФО</v>
      </c>
    </row>
    <row r="6369" spans="1:11" x14ac:dyDescent="0.2">
      <c r="A6369" t="s">
        <v>600</v>
      </c>
      <c r="B6369" t="s">
        <v>593</v>
      </c>
      <c r="C6369" s="1" t="s">
        <v>445</v>
      </c>
      <c r="D6369" s="1" t="s">
        <v>1764</v>
      </c>
      <c r="E6369" s="2">
        <v>1</v>
      </c>
      <c r="F6369" s="3"/>
      <c r="G6369" s="2">
        <v>3</v>
      </c>
      <c r="H6369" s="3">
        <v>1</v>
      </c>
      <c r="I6369" s="69" t="str">
        <f>VLOOKUP(C6369,СПРАВОЧНИК!B:D,2,0)</f>
        <v>ЕВРОПА</v>
      </c>
      <c r="J6369" s="69" t="str">
        <f>VLOOKUP(C6369,СПРАВОЧНИК!B:D,3,0)</f>
        <v>ИНОМАРКИ</v>
      </c>
      <c r="K6369" s="69" t="str">
        <f>VLOOKUP(СВОД2023[[#This Row],[ФО]],СПРАВОЧНИК!H:P,2,0)</f>
        <v>Северо-Кавказский ФО</v>
      </c>
    </row>
    <row r="6370" spans="1:11" x14ac:dyDescent="0.2">
      <c r="A6370" t="s">
        <v>600</v>
      </c>
      <c r="B6370" t="s">
        <v>593</v>
      </c>
      <c r="C6370" s="1" t="s">
        <v>445</v>
      </c>
      <c r="D6370" s="1" t="s">
        <v>1765</v>
      </c>
      <c r="E6370" s="2">
        <v>18</v>
      </c>
      <c r="F6370" s="3">
        <v>17</v>
      </c>
      <c r="G6370" s="2">
        <v>87</v>
      </c>
      <c r="H6370" s="3">
        <v>81</v>
      </c>
      <c r="I6370" s="69" t="str">
        <f>VLOOKUP(C6370,СПРАВОЧНИК!B:D,2,0)</f>
        <v>ЕВРОПА</v>
      </c>
      <c r="J6370" s="69" t="str">
        <f>VLOOKUP(C6370,СПРАВОЧНИК!B:D,3,0)</f>
        <v>ИНОМАРКИ</v>
      </c>
      <c r="K6370" s="69" t="str">
        <f>VLOOKUP(СВОД2023[[#This Row],[ФО]],СПРАВОЧНИК!H:P,2,0)</f>
        <v>Северо-Кавказский ФО</v>
      </c>
    </row>
    <row r="6371" spans="1:11" x14ac:dyDescent="0.2">
      <c r="A6371" t="s">
        <v>600</v>
      </c>
      <c r="B6371" t="s">
        <v>593</v>
      </c>
      <c r="C6371" s="1" t="s">
        <v>445</v>
      </c>
      <c r="D6371" s="1" t="s">
        <v>1766</v>
      </c>
      <c r="E6371" s="2"/>
      <c r="F6371" s="3">
        <v>1</v>
      </c>
      <c r="G6371" s="2"/>
      <c r="H6371" s="3">
        <v>2</v>
      </c>
      <c r="I6371" s="69" t="str">
        <f>VLOOKUP(C6371,СПРАВОЧНИК!B:D,2,0)</f>
        <v>ЕВРОПА</v>
      </c>
      <c r="J6371" s="69" t="str">
        <f>VLOOKUP(C6371,СПРАВОЧНИК!B:D,3,0)</f>
        <v>ИНОМАРКИ</v>
      </c>
      <c r="K6371" s="69" t="str">
        <f>VLOOKUP(СВОД2023[[#This Row],[ФО]],СПРАВОЧНИК!H:P,2,0)</f>
        <v>Северо-Кавказский ФО</v>
      </c>
    </row>
    <row r="6372" spans="1:11" x14ac:dyDescent="0.2">
      <c r="A6372" t="s">
        <v>600</v>
      </c>
      <c r="B6372" t="s">
        <v>593</v>
      </c>
      <c r="C6372" s="1" t="s">
        <v>445</v>
      </c>
      <c r="D6372" s="1" t="s">
        <v>447</v>
      </c>
      <c r="E6372" s="2"/>
      <c r="F6372" s="3">
        <v>1</v>
      </c>
      <c r="G6372" s="2">
        <v>4</v>
      </c>
      <c r="H6372" s="3">
        <v>4</v>
      </c>
      <c r="I6372" s="69" t="str">
        <f>VLOOKUP(C6372,СПРАВОЧНИК!B:D,2,0)</f>
        <v>ЕВРОПА</v>
      </c>
      <c r="J6372" s="69" t="str">
        <f>VLOOKUP(C6372,СПРАВОЧНИК!B:D,3,0)</f>
        <v>ИНОМАРКИ</v>
      </c>
      <c r="K6372" s="69" t="str">
        <f>VLOOKUP(СВОД2023[[#This Row],[ФО]],СПРАВОЧНИК!H:P,2,0)</f>
        <v>Северо-Кавказский ФО</v>
      </c>
    </row>
    <row r="6373" spans="1:11" x14ac:dyDescent="0.2">
      <c r="A6373" t="s">
        <v>600</v>
      </c>
      <c r="B6373" t="s">
        <v>593</v>
      </c>
      <c r="C6373" s="1" t="s">
        <v>445</v>
      </c>
      <c r="D6373" s="1" t="s">
        <v>448</v>
      </c>
      <c r="E6373" s="2">
        <v>2</v>
      </c>
      <c r="F6373" s="3">
        <v>4</v>
      </c>
      <c r="G6373" s="2">
        <v>30</v>
      </c>
      <c r="H6373" s="3">
        <v>17</v>
      </c>
      <c r="I6373" s="69" t="str">
        <f>VLOOKUP(C6373,СПРАВОЧНИК!B:D,2,0)</f>
        <v>ЕВРОПА</v>
      </c>
      <c r="J6373" s="69" t="str">
        <f>VLOOKUP(C6373,СПРАВОЧНИК!B:D,3,0)</f>
        <v>ИНОМАРКИ</v>
      </c>
      <c r="K6373" s="69" t="str">
        <f>VLOOKUP(СВОД2023[[#This Row],[ФО]],СПРАВОЧНИК!H:P,2,0)</f>
        <v>Северо-Кавказский ФО</v>
      </c>
    </row>
    <row r="6374" spans="1:11" x14ac:dyDescent="0.2">
      <c r="A6374" t="s">
        <v>600</v>
      </c>
      <c r="B6374" t="s">
        <v>593</v>
      </c>
      <c r="C6374" s="1" t="s">
        <v>445</v>
      </c>
      <c r="D6374" s="1" t="s">
        <v>2268</v>
      </c>
      <c r="E6374" s="2"/>
      <c r="F6374" s="3"/>
      <c r="G6374" s="2">
        <v>5</v>
      </c>
      <c r="H6374" s="3">
        <v>5</v>
      </c>
      <c r="I6374" s="69" t="str">
        <f>VLOOKUP(C6374,СПРАВОЧНИК!B:D,2,0)</f>
        <v>ЕВРОПА</v>
      </c>
      <c r="J6374" s="69" t="str">
        <f>VLOOKUP(C6374,СПРАВОЧНИК!B:D,3,0)</f>
        <v>ИНОМАРКИ</v>
      </c>
      <c r="K6374" s="69" t="str">
        <f>VLOOKUP(СВОД2023[[#This Row],[ФО]],СПРАВОЧНИК!H:P,2,0)</f>
        <v>Северо-Кавказский ФО</v>
      </c>
    </row>
    <row r="6375" spans="1:11" x14ac:dyDescent="0.2">
      <c r="A6375" t="s">
        <v>600</v>
      </c>
      <c r="B6375" t="s">
        <v>593</v>
      </c>
      <c r="C6375" s="1" t="s">
        <v>445</v>
      </c>
      <c r="D6375" s="1" t="s">
        <v>1767</v>
      </c>
      <c r="E6375" s="2"/>
      <c r="F6375" s="3"/>
      <c r="G6375" s="2"/>
      <c r="H6375" s="3">
        <v>1</v>
      </c>
      <c r="I6375" s="69" t="str">
        <f>VLOOKUP(C6375,СПРАВОЧНИК!B:D,2,0)</f>
        <v>ЕВРОПА</v>
      </c>
      <c r="J6375" s="69" t="str">
        <f>VLOOKUP(C6375,СПРАВОЧНИК!B:D,3,0)</f>
        <v>ИНОМАРКИ</v>
      </c>
      <c r="K6375" s="69" t="str">
        <f>VLOOKUP(СВОД2023[[#This Row],[ФО]],СПРАВОЧНИК!H:P,2,0)</f>
        <v>Северо-Кавказский ФО</v>
      </c>
    </row>
    <row r="6376" spans="1:11" x14ac:dyDescent="0.2">
      <c r="A6376" t="s">
        <v>600</v>
      </c>
      <c r="B6376" t="s">
        <v>593</v>
      </c>
      <c r="C6376" s="1" t="s">
        <v>445</v>
      </c>
      <c r="D6376" s="1" t="s">
        <v>1768</v>
      </c>
      <c r="E6376" s="2">
        <v>10</v>
      </c>
      <c r="F6376" s="3">
        <v>19</v>
      </c>
      <c r="G6376" s="2">
        <v>94</v>
      </c>
      <c r="H6376" s="3">
        <v>108</v>
      </c>
      <c r="I6376" s="69" t="str">
        <f>VLOOKUP(C6376,СПРАВОЧНИК!B:D,2,0)</f>
        <v>ЕВРОПА</v>
      </c>
      <c r="J6376" s="69" t="str">
        <f>VLOOKUP(C6376,СПРАВОЧНИК!B:D,3,0)</f>
        <v>ИНОМАРКИ</v>
      </c>
      <c r="K6376" s="69" t="str">
        <f>VLOOKUP(СВОД2023[[#This Row],[ФО]],СПРАВОЧНИК!H:P,2,0)</f>
        <v>Северо-Кавказский ФО</v>
      </c>
    </row>
    <row r="6377" spans="1:11" x14ac:dyDescent="0.2">
      <c r="A6377" t="s">
        <v>600</v>
      </c>
      <c r="B6377" t="s">
        <v>593</v>
      </c>
      <c r="C6377" s="1" t="s">
        <v>445</v>
      </c>
      <c r="D6377" s="1" t="s">
        <v>2270</v>
      </c>
      <c r="E6377" s="2"/>
      <c r="F6377" s="3"/>
      <c r="G6377" s="2">
        <v>1</v>
      </c>
      <c r="H6377" s="3"/>
      <c r="I6377" s="69" t="str">
        <f>VLOOKUP(C6377,СПРАВОЧНИК!B:D,2,0)</f>
        <v>ЕВРОПА</v>
      </c>
      <c r="J6377" s="69" t="str">
        <f>VLOOKUP(C6377,СПРАВОЧНИК!B:D,3,0)</f>
        <v>ИНОМАРКИ</v>
      </c>
      <c r="K6377" s="69" t="str">
        <f>VLOOKUP(СВОД2023[[#This Row],[ФО]],СПРАВОЧНИК!H:P,2,0)</f>
        <v>Северо-Кавказский ФО</v>
      </c>
    </row>
    <row r="6378" spans="1:11" x14ac:dyDescent="0.2">
      <c r="A6378" t="s">
        <v>600</v>
      </c>
      <c r="B6378" t="s">
        <v>593</v>
      </c>
      <c r="C6378" s="1" t="s">
        <v>445</v>
      </c>
      <c r="D6378" s="1" t="s">
        <v>1769</v>
      </c>
      <c r="E6378" s="2">
        <v>65</v>
      </c>
      <c r="F6378" s="3">
        <v>52</v>
      </c>
      <c r="G6378" s="2">
        <v>353</v>
      </c>
      <c r="H6378" s="3">
        <v>251</v>
      </c>
      <c r="I6378" s="69" t="str">
        <f>VLOOKUP(C6378,СПРАВОЧНИК!B:D,2,0)</f>
        <v>ЕВРОПА</v>
      </c>
      <c r="J6378" s="69" t="str">
        <f>VLOOKUP(C6378,СПРАВОЧНИК!B:D,3,0)</f>
        <v>ИНОМАРКИ</v>
      </c>
      <c r="K6378" s="69" t="str">
        <f>VLOOKUP(СВОД2023[[#This Row],[ФО]],СПРАВОЧНИК!H:P,2,0)</f>
        <v>Северо-Кавказский ФО</v>
      </c>
    </row>
    <row r="6379" spans="1:11" x14ac:dyDescent="0.2">
      <c r="A6379" t="s">
        <v>600</v>
      </c>
      <c r="B6379" t="s">
        <v>593</v>
      </c>
      <c r="C6379" s="1" t="s">
        <v>445</v>
      </c>
      <c r="D6379" s="1" t="s">
        <v>1770</v>
      </c>
      <c r="E6379" s="2">
        <v>1</v>
      </c>
      <c r="F6379" s="3"/>
      <c r="G6379" s="2">
        <v>9</v>
      </c>
      <c r="H6379" s="3">
        <v>3</v>
      </c>
      <c r="I6379" s="69" t="str">
        <f>VLOOKUP(C6379,СПРАВОЧНИК!B:D,2,0)</f>
        <v>ЕВРОПА</v>
      </c>
      <c r="J6379" s="69" t="str">
        <f>VLOOKUP(C6379,СПРАВОЧНИК!B:D,3,0)</f>
        <v>ИНОМАРКИ</v>
      </c>
      <c r="K6379" s="69" t="str">
        <f>VLOOKUP(СВОД2023[[#This Row],[ФО]],СПРАВОЧНИК!H:P,2,0)</f>
        <v>Северо-Кавказский ФО</v>
      </c>
    </row>
    <row r="6380" spans="1:11" x14ac:dyDescent="0.2">
      <c r="A6380" t="s">
        <v>600</v>
      </c>
      <c r="B6380" t="s">
        <v>593</v>
      </c>
      <c r="C6380" s="1" t="s">
        <v>445</v>
      </c>
      <c r="D6380" s="1" t="s">
        <v>2271</v>
      </c>
      <c r="E6380" s="2"/>
      <c r="F6380" s="3"/>
      <c r="G6380" s="2"/>
      <c r="H6380" s="3">
        <v>1</v>
      </c>
      <c r="I6380" s="69" t="str">
        <f>VLOOKUP(C6380,СПРАВОЧНИК!B:D,2,0)</f>
        <v>ЕВРОПА</v>
      </c>
      <c r="J6380" s="69" t="str">
        <f>VLOOKUP(C6380,СПРАВОЧНИК!B:D,3,0)</f>
        <v>ИНОМАРКИ</v>
      </c>
      <c r="K6380" s="69" t="str">
        <f>VLOOKUP(СВОД2023[[#This Row],[ФО]],СПРАВОЧНИК!H:P,2,0)</f>
        <v>Северо-Кавказский ФО</v>
      </c>
    </row>
    <row r="6381" spans="1:11" x14ac:dyDescent="0.2">
      <c r="A6381" t="s">
        <v>600</v>
      </c>
      <c r="B6381" t="s">
        <v>593</v>
      </c>
      <c r="C6381" s="1" t="s">
        <v>445</v>
      </c>
      <c r="D6381" s="1" t="s">
        <v>2272</v>
      </c>
      <c r="E6381" s="2">
        <v>1</v>
      </c>
      <c r="F6381" s="3">
        <v>1</v>
      </c>
      <c r="G6381" s="2">
        <v>4</v>
      </c>
      <c r="H6381" s="3">
        <v>2</v>
      </c>
      <c r="I6381" s="69" t="str">
        <f>VLOOKUP(C6381,СПРАВОЧНИК!B:D,2,0)</f>
        <v>ЕВРОПА</v>
      </c>
      <c r="J6381" s="69" t="str">
        <f>VLOOKUP(C6381,СПРАВОЧНИК!B:D,3,0)</f>
        <v>ИНОМАРКИ</v>
      </c>
      <c r="K6381" s="69" t="str">
        <f>VLOOKUP(СВОД2023[[#This Row],[ФО]],СПРАВОЧНИК!H:P,2,0)</f>
        <v>Северо-Кавказский ФО</v>
      </c>
    </row>
    <row r="6382" spans="1:11" x14ac:dyDescent="0.2">
      <c r="A6382" t="s">
        <v>600</v>
      </c>
      <c r="B6382" t="s">
        <v>593</v>
      </c>
      <c r="C6382" s="1" t="s">
        <v>445</v>
      </c>
      <c r="D6382" s="1" t="s">
        <v>1771</v>
      </c>
      <c r="E6382" s="2">
        <v>3</v>
      </c>
      <c r="F6382" s="3"/>
      <c r="G6382" s="2">
        <v>23</v>
      </c>
      <c r="H6382" s="3">
        <v>19</v>
      </c>
      <c r="I6382" s="69" t="str">
        <f>VLOOKUP(C6382,СПРАВОЧНИК!B:D,2,0)</f>
        <v>ЕВРОПА</v>
      </c>
      <c r="J6382" s="69" t="str">
        <f>VLOOKUP(C6382,СПРАВОЧНИК!B:D,3,0)</f>
        <v>ИНОМАРКИ</v>
      </c>
      <c r="K6382" s="69" t="str">
        <f>VLOOKUP(СВОД2023[[#This Row],[ФО]],СПРАВОЧНИК!H:P,2,0)</f>
        <v>Северо-Кавказский ФО</v>
      </c>
    </row>
    <row r="6383" spans="1:11" x14ac:dyDescent="0.2">
      <c r="A6383" t="s">
        <v>600</v>
      </c>
      <c r="B6383" t="s">
        <v>593</v>
      </c>
      <c r="C6383" s="1" t="s">
        <v>445</v>
      </c>
      <c r="D6383" s="1" t="s">
        <v>1772</v>
      </c>
      <c r="E6383" s="2">
        <v>11</v>
      </c>
      <c r="F6383" s="3">
        <v>7</v>
      </c>
      <c r="G6383" s="2">
        <v>46</v>
      </c>
      <c r="H6383" s="3">
        <v>41</v>
      </c>
      <c r="I6383" s="69" t="str">
        <f>VLOOKUP(C6383,СПРАВОЧНИК!B:D,2,0)</f>
        <v>ЕВРОПА</v>
      </c>
      <c r="J6383" s="69" t="str">
        <f>VLOOKUP(C6383,СПРАВОЧНИК!B:D,3,0)</f>
        <v>ИНОМАРКИ</v>
      </c>
      <c r="K6383" s="69" t="str">
        <f>VLOOKUP(СВОД2023[[#This Row],[ФО]],СПРАВОЧНИК!H:P,2,0)</f>
        <v>Северо-Кавказский ФО</v>
      </c>
    </row>
    <row r="6384" spans="1:11" x14ac:dyDescent="0.2">
      <c r="A6384" t="s">
        <v>600</v>
      </c>
      <c r="B6384" t="s">
        <v>593</v>
      </c>
      <c r="C6384" s="1" t="s">
        <v>445</v>
      </c>
      <c r="D6384" s="1" t="s">
        <v>449</v>
      </c>
      <c r="E6384" s="2">
        <v>6</v>
      </c>
      <c r="F6384" s="3">
        <v>1</v>
      </c>
      <c r="G6384" s="2">
        <v>46</v>
      </c>
      <c r="H6384" s="3">
        <v>24</v>
      </c>
      <c r="I6384" s="69" t="str">
        <f>VLOOKUP(C6384,СПРАВОЧНИК!B:D,2,0)</f>
        <v>ЕВРОПА</v>
      </c>
      <c r="J6384" s="69" t="str">
        <f>VLOOKUP(C6384,СПРАВОЧНИК!B:D,3,0)</f>
        <v>ИНОМАРКИ</v>
      </c>
      <c r="K6384" s="69" t="str">
        <f>VLOOKUP(СВОД2023[[#This Row],[ФО]],СПРАВОЧНИК!H:P,2,0)</f>
        <v>Северо-Кавказский ФО</v>
      </c>
    </row>
    <row r="6385" spans="1:11" x14ac:dyDescent="0.2">
      <c r="A6385" t="s">
        <v>600</v>
      </c>
      <c r="B6385" t="s">
        <v>593</v>
      </c>
      <c r="C6385" s="1" t="s">
        <v>445</v>
      </c>
      <c r="D6385" s="1" t="s">
        <v>450</v>
      </c>
      <c r="E6385" s="2">
        <v>3</v>
      </c>
      <c r="F6385" s="3"/>
      <c r="G6385" s="2">
        <v>6</v>
      </c>
      <c r="H6385" s="3">
        <v>2</v>
      </c>
      <c r="I6385" s="69" t="str">
        <f>VLOOKUP(C6385,СПРАВОЧНИК!B:D,2,0)</f>
        <v>ЕВРОПА</v>
      </c>
      <c r="J6385" s="69" t="str">
        <f>VLOOKUP(C6385,СПРАВОЧНИК!B:D,3,0)</f>
        <v>ИНОМАРКИ</v>
      </c>
      <c r="K6385" s="69" t="str">
        <f>VLOOKUP(СВОД2023[[#This Row],[ФО]],СПРАВОЧНИК!H:P,2,0)</f>
        <v>Северо-Кавказский ФО</v>
      </c>
    </row>
    <row r="6386" spans="1:11" x14ac:dyDescent="0.2">
      <c r="A6386" t="s">
        <v>600</v>
      </c>
      <c r="B6386" t="s">
        <v>593</v>
      </c>
      <c r="C6386" s="1" t="s">
        <v>445</v>
      </c>
      <c r="D6386" s="1" t="s">
        <v>636</v>
      </c>
      <c r="E6386" s="2">
        <v>3</v>
      </c>
      <c r="F6386" s="3">
        <v>2</v>
      </c>
      <c r="G6386" s="2">
        <v>11</v>
      </c>
      <c r="H6386" s="3">
        <v>5</v>
      </c>
      <c r="I6386" s="69" t="str">
        <f>VLOOKUP(C6386,СПРАВОЧНИК!B:D,2,0)</f>
        <v>ЕВРОПА</v>
      </c>
      <c r="J6386" s="69" t="str">
        <f>VLOOKUP(C6386,СПРАВОЧНИК!B:D,3,0)</f>
        <v>ИНОМАРКИ</v>
      </c>
      <c r="K6386" s="69" t="str">
        <f>VLOOKUP(СВОД2023[[#This Row],[ФО]],СПРАВОЧНИК!H:P,2,0)</f>
        <v>Северо-Кавказский ФО</v>
      </c>
    </row>
    <row r="6387" spans="1:11" x14ac:dyDescent="0.2">
      <c r="A6387" t="s">
        <v>600</v>
      </c>
      <c r="B6387" t="s">
        <v>593</v>
      </c>
      <c r="C6387" s="1" t="s">
        <v>445</v>
      </c>
      <c r="D6387" s="1" t="s">
        <v>1774</v>
      </c>
      <c r="E6387" s="2">
        <v>2</v>
      </c>
      <c r="F6387" s="3">
        <v>1</v>
      </c>
      <c r="G6387" s="2">
        <v>8</v>
      </c>
      <c r="H6387" s="3">
        <v>9</v>
      </c>
      <c r="I6387" s="69" t="str">
        <f>VLOOKUP(C6387,СПРАВОЧНИК!B:D,2,0)</f>
        <v>ЕВРОПА</v>
      </c>
      <c r="J6387" s="69" t="str">
        <f>VLOOKUP(C6387,СПРАВОЧНИК!B:D,3,0)</f>
        <v>ИНОМАРКИ</v>
      </c>
      <c r="K6387" s="69" t="str">
        <f>VLOOKUP(СВОД2023[[#This Row],[ФО]],СПРАВОЧНИК!H:P,2,0)</f>
        <v>Северо-Кавказский ФО</v>
      </c>
    </row>
    <row r="6388" spans="1:11" x14ac:dyDescent="0.2">
      <c r="A6388" t="s">
        <v>600</v>
      </c>
      <c r="B6388" t="s">
        <v>593</v>
      </c>
      <c r="C6388" s="1" t="s">
        <v>445</v>
      </c>
      <c r="D6388" s="1" t="s">
        <v>2273</v>
      </c>
      <c r="E6388" s="2"/>
      <c r="F6388" s="3"/>
      <c r="G6388" s="2">
        <v>1</v>
      </c>
      <c r="H6388" s="3"/>
      <c r="I6388" s="69" t="str">
        <f>VLOOKUP(C6388,СПРАВОЧНИК!B:D,2,0)</f>
        <v>ЕВРОПА</v>
      </c>
      <c r="J6388" s="69" t="str">
        <f>VLOOKUP(C6388,СПРАВОЧНИК!B:D,3,0)</f>
        <v>ИНОМАРКИ</v>
      </c>
      <c r="K6388" s="69" t="str">
        <f>VLOOKUP(СВОД2023[[#This Row],[ФО]],СПРАВОЧНИК!H:P,2,0)</f>
        <v>Северо-Кавказский ФО</v>
      </c>
    </row>
    <row r="6389" spans="1:11" x14ac:dyDescent="0.2">
      <c r="A6389" t="s">
        <v>600</v>
      </c>
      <c r="B6389" t="s">
        <v>593</v>
      </c>
      <c r="C6389" s="1" t="s">
        <v>445</v>
      </c>
      <c r="D6389" s="1" t="s">
        <v>2274</v>
      </c>
      <c r="E6389" s="2"/>
      <c r="F6389" s="3"/>
      <c r="G6389" s="2">
        <v>1</v>
      </c>
      <c r="H6389" s="3">
        <v>3</v>
      </c>
      <c r="I6389" s="69" t="str">
        <f>VLOOKUP(C6389,СПРАВОЧНИК!B:D,2,0)</f>
        <v>ЕВРОПА</v>
      </c>
      <c r="J6389" s="69" t="str">
        <f>VLOOKUP(C6389,СПРАВОЧНИК!B:D,3,0)</f>
        <v>ИНОМАРКИ</v>
      </c>
      <c r="K6389" s="69" t="str">
        <f>VLOOKUP(СВОД2023[[#This Row],[ФО]],СПРАВОЧНИК!H:P,2,0)</f>
        <v>Северо-Кавказский ФО</v>
      </c>
    </row>
    <row r="6390" spans="1:11" x14ac:dyDescent="0.2">
      <c r="A6390" t="s">
        <v>600</v>
      </c>
      <c r="B6390" t="s">
        <v>593</v>
      </c>
      <c r="C6390" s="1" t="s">
        <v>445</v>
      </c>
      <c r="D6390" s="1" t="s">
        <v>2275</v>
      </c>
      <c r="E6390" s="2"/>
      <c r="F6390" s="3"/>
      <c r="G6390" s="2">
        <v>1</v>
      </c>
      <c r="H6390" s="3"/>
      <c r="I6390" s="69" t="str">
        <f>VLOOKUP(C6390,СПРАВОЧНИК!B:D,2,0)</f>
        <v>ЕВРОПА</v>
      </c>
      <c r="J6390" s="69" t="str">
        <f>VLOOKUP(C6390,СПРАВОЧНИК!B:D,3,0)</f>
        <v>ИНОМАРКИ</v>
      </c>
      <c r="K6390" s="69" t="str">
        <f>VLOOKUP(СВОД2023[[#This Row],[ФО]],СПРАВОЧНИК!H:P,2,0)</f>
        <v>Северо-Кавказский ФО</v>
      </c>
    </row>
    <row r="6391" spans="1:11" x14ac:dyDescent="0.2">
      <c r="A6391" t="s">
        <v>600</v>
      </c>
      <c r="B6391" t="s">
        <v>593</v>
      </c>
      <c r="C6391" s="1" t="s">
        <v>1775</v>
      </c>
      <c r="D6391" s="1" t="s">
        <v>2518</v>
      </c>
      <c r="E6391" s="2">
        <v>1</v>
      </c>
      <c r="F6391" s="3"/>
      <c r="G6391" s="2">
        <v>1</v>
      </c>
      <c r="H6391" s="3">
        <v>1</v>
      </c>
      <c r="I6391" s="69" t="str">
        <f>VLOOKUP(C6391,СПРАВОЧНИК!B:D,2,0)</f>
        <v>США</v>
      </c>
      <c r="J6391" s="69" t="str">
        <f>VLOOKUP(C6391,СПРАВОЧНИК!B:D,3,0)</f>
        <v>ИНОМАРКИ</v>
      </c>
      <c r="K6391" s="69" t="str">
        <f>VLOOKUP(СВОД2023[[#This Row],[ФО]],СПРАВОЧНИК!H:P,2,0)</f>
        <v>Северо-Кавказский ФО</v>
      </c>
    </row>
    <row r="6392" spans="1:11" x14ac:dyDescent="0.2">
      <c r="A6392" t="s">
        <v>600</v>
      </c>
      <c r="B6392" t="s">
        <v>593</v>
      </c>
      <c r="C6392" s="1" t="s">
        <v>1775</v>
      </c>
      <c r="D6392" s="1" t="s">
        <v>2519</v>
      </c>
      <c r="E6392" s="2"/>
      <c r="F6392" s="3"/>
      <c r="G6392" s="2">
        <v>1</v>
      </c>
      <c r="H6392" s="3"/>
      <c r="I6392" s="69" t="str">
        <f>VLOOKUP(C6392,СПРАВОЧНИК!B:D,2,0)</f>
        <v>США</v>
      </c>
      <c r="J6392" s="69" t="str">
        <f>VLOOKUP(C6392,СПРАВОЧНИК!B:D,3,0)</f>
        <v>ИНОМАРКИ</v>
      </c>
      <c r="K6392" s="69" t="str">
        <f>VLOOKUP(СВОД2023[[#This Row],[ФО]],СПРАВОЧНИК!H:P,2,0)</f>
        <v>Северо-Кавказский ФО</v>
      </c>
    </row>
    <row r="6393" spans="1:11" x14ac:dyDescent="0.2">
      <c r="A6393" t="s">
        <v>600</v>
      </c>
      <c r="B6393" t="s">
        <v>593</v>
      </c>
      <c r="C6393" s="1" t="s">
        <v>1775</v>
      </c>
      <c r="D6393" s="1" t="s">
        <v>2277</v>
      </c>
      <c r="E6393" s="2"/>
      <c r="F6393" s="3"/>
      <c r="G6393" s="2">
        <v>2</v>
      </c>
      <c r="H6393" s="3">
        <v>2</v>
      </c>
      <c r="I6393" s="69" t="str">
        <f>VLOOKUP(C6393,СПРАВОЧНИК!B:D,2,0)</f>
        <v>США</v>
      </c>
      <c r="J6393" s="69" t="str">
        <f>VLOOKUP(C6393,СПРАВОЧНИК!B:D,3,0)</f>
        <v>ИНОМАРКИ</v>
      </c>
      <c r="K6393" s="69" t="str">
        <f>VLOOKUP(СВОД2023[[#This Row],[ФО]],СПРАВОЧНИК!H:P,2,0)</f>
        <v>Северо-Кавказский ФО</v>
      </c>
    </row>
    <row r="6394" spans="1:11" x14ac:dyDescent="0.2">
      <c r="A6394" t="s">
        <v>600</v>
      </c>
      <c r="B6394" t="s">
        <v>593</v>
      </c>
      <c r="C6394" s="1" t="s">
        <v>1775</v>
      </c>
      <c r="D6394" s="1" t="s">
        <v>2279</v>
      </c>
      <c r="E6394" s="2"/>
      <c r="F6394" s="3"/>
      <c r="G6394" s="2">
        <v>1</v>
      </c>
      <c r="H6394" s="3">
        <v>1</v>
      </c>
      <c r="I6394" s="69" t="str">
        <f>VLOOKUP(C6394,СПРАВОЧНИК!B:D,2,0)</f>
        <v>США</v>
      </c>
      <c r="J6394" s="69" t="str">
        <f>VLOOKUP(C6394,СПРАВОЧНИК!B:D,3,0)</f>
        <v>ИНОМАРКИ</v>
      </c>
      <c r="K6394" s="69" t="str">
        <f>VLOOKUP(СВОД2023[[#This Row],[ФО]],СПРАВОЧНИК!H:P,2,0)</f>
        <v>Северо-Кавказский ФО</v>
      </c>
    </row>
    <row r="6395" spans="1:11" x14ac:dyDescent="0.2">
      <c r="A6395" t="s">
        <v>600</v>
      </c>
      <c r="B6395" t="s">
        <v>593</v>
      </c>
      <c r="C6395" s="1" t="s">
        <v>1777</v>
      </c>
      <c r="D6395" s="1" t="s">
        <v>2281</v>
      </c>
      <c r="E6395" s="2"/>
      <c r="F6395" s="3"/>
      <c r="G6395" s="2"/>
      <c r="H6395" s="3">
        <v>1</v>
      </c>
      <c r="I6395" s="69" t="str">
        <f>VLOOKUP(C6395,СПРАВОЧНИК!B:D,2,0)</f>
        <v>США</v>
      </c>
      <c r="J6395" s="69" t="str">
        <f>VLOOKUP(C6395,СПРАВОЧНИК!B:D,3,0)</f>
        <v>ИНОМАРКИ</v>
      </c>
      <c r="K6395" s="69" t="str">
        <f>VLOOKUP(СВОД2023[[#This Row],[ФО]],СПРАВОЧНИК!H:P,2,0)</f>
        <v>Северо-Кавказский ФО</v>
      </c>
    </row>
    <row r="6396" spans="1:11" x14ac:dyDescent="0.2">
      <c r="A6396" t="s">
        <v>600</v>
      </c>
      <c r="B6396" t="s">
        <v>593</v>
      </c>
      <c r="C6396" s="1" t="s">
        <v>1777</v>
      </c>
      <c r="D6396" s="1" t="s">
        <v>2285</v>
      </c>
      <c r="E6396" s="2"/>
      <c r="F6396" s="3"/>
      <c r="G6396" s="2"/>
      <c r="H6396" s="3">
        <v>1</v>
      </c>
      <c r="I6396" s="69" t="str">
        <f>VLOOKUP(C6396,СПРАВОЧНИК!B:D,2,0)</f>
        <v>США</v>
      </c>
      <c r="J6396" s="69" t="str">
        <f>VLOOKUP(C6396,СПРАВОЧНИК!B:D,3,0)</f>
        <v>ИНОМАРКИ</v>
      </c>
      <c r="K6396" s="69" t="str">
        <f>VLOOKUP(СВОД2023[[#This Row],[ФО]],СПРАВОЧНИК!H:P,2,0)</f>
        <v>Северо-Кавказский ФО</v>
      </c>
    </row>
    <row r="6397" spans="1:11" x14ac:dyDescent="0.2">
      <c r="A6397" t="s">
        <v>600</v>
      </c>
      <c r="B6397" t="s">
        <v>593</v>
      </c>
      <c r="C6397" s="1" t="s">
        <v>1777</v>
      </c>
      <c r="D6397" s="1" t="s">
        <v>2461</v>
      </c>
      <c r="E6397" s="2"/>
      <c r="F6397" s="3"/>
      <c r="G6397" s="2"/>
      <c r="H6397" s="3">
        <v>1</v>
      </c>
      <c r="I6397" s="69" t="str">
        <f>VLOOKUP(C6397,СПРАВОЧНИК!B:D,2,0)</f>
        <v>США</v>
      </c>
      <c r="J6397" s="69" t="str">
        <f>VLOOKUP(C6397,СПРАВОЧНИК!B:D,3,0)</f>
        <v>ИНОМАРКИ</v>
      </c>
      <c r="K6397" s="69" t="str">
        <f>VLOOKUP(СВОД2023[[#This Row],[ФО]],СПРАВОЧНИК!H:P,2,0)</f>
        <v>Северо-Кавказский ФО</v>
      </c>
    </row>
    <row r="6398" spans="1:11" x14ac:dyDescent="0.2">
      <c r="A6398" t="s">
        <v>600</v>
      </c>
      <c r="B6398" t="s">
        <v>593</v>
      </c>
      <c r="C6398" s="1" t="s">
        <v>1777</v>
      </c>
      <c r="D6398" s="1" t="s">
        <v>1778</v>
      </c>
      <c r="E6398" s="2"/>
      <c r="F6398" s="3">
        <v>1</v>
      </c>
      <c r="G6398" s="2">
        <v>3</v>
      </c>
      <c r="H6398" s="3">
        <v>7</v>
      </c>
      <c r="I6398" s="69" t="str">
        <f>VLOOKUP(C6398,СПРАВОЧНИК!B:D,2,0)</f>
        <v>США</v>
      </c>
      <c r="J6398" s="69" t="str">
        <f>VLOOKUP(C6398,СПРАВОЧНИК!B:D,3,0)</f>
        <v>ИНОМАРКИ</v>
      </c>
      <c r="K6398" s="69" t="str">
        <f>VLOOKUP(СВОД2023[[#This Row],[ФО]],СПРАВОЧНИК!H:P,2,0)</f>
        <v>Северо-Кавказский ФО</v>
      </c>
    </row>
    <row r="6399" spans="1:11" x14ac:dyDescent="0.2">
      <c r="A6399" t="s">
        <v>600</v>
      </c>
      <c r="B6399" t="s">
        <v>593</v>
      </c>
      <c r="C6399" s="1" t="s">
        <v>453</v>
      </c>
      <c r="D6399" s="1" t="s">
        <v>454</v>
      </c>
      <c r="E6399" s="2"/>
      <c r="F6399" s="3"/>
      <c r="G6399" s="2">
        <v>2</v>
      </c>
      <c r="H6399" s="3">
        <v>2</v>
      </c>
      <c r="I6399" s="69" t="str">
        <f>VLOOKUP(C6399,СПРАВОЧНИК!B:D,2,0)</f>
        <v>ЕВРОПА</v>
      </c>
      <c r="J6399" s="69" t="str">
        <f>VLOOKUP(C6399,СПРАВОЧНИК!B:D,3,0)</f>
        <v>ИНОМАРКИ</v>
      </c>
      <c r="K6399" s="69" t="str">
        <f>VLOOKUP(СВОД2023[[#This Row],[ФО]],СПРАВОЧНИК!H:P,2,0)</f>
        <v>Северо-Кавказский ФО</v>
      </c>
    </row>
    <row r="6400" spans="1:11" x14ac:dyDescent="0.2">
      <c r="A6400" t="s">
        <v>600</v>
      </c>
      <c r="B6400" t="s">
        <v>593</v>
      </c>
      <c r="C6400" s="1" t="s">
        <v>453</v>
      </c>
      <c r="D6400" s="1" t="s">
        <v>455</v>
      </c>
      <c r="E6400" s="2">
        <v>112</v>
      </c>
      <c r="F6400" s="3">
        <v>109</v>
      </c>
      <c r="G6400" s="2">
        <v>687</v>
      </c>
      <c r="H6400" s="3">
        <v>585</v>
      </c>
      <c r="I6400" s="69" t="str">
        <f>VLOOKUP(C6400,СПРАВОЧНИК!B:D,2,0)</f>
        <v>ЕВРОПА</v>
      </c>
      <c r="J6400" s="69" t="str">
        <f>VLOOKUP(C6400,СПРАВОЧНИК!B:D,3,0)</f>
        <v>ИНОМАРКИ</v>
      </c>
      <c r="K6400" s="69" t="str">
        <f>VLOOKUP(СВОД2023[[#This Row],[ФО]],СПРАВОЧНИК!H:P,2,0)</f>
        <v>Северо-Кавказский ФО</v>
      </c>
    </row>
    <row r="6401" spans="1:11" x14ac:dyDescent="0.2">
      <c r="A6401" t="s">
        <v>600</v>
      </c>
      <c r="B6401" t="s">
        <v>593</v>
      </c>
      <c r="C6401" s="1" t="s">
        <v>453</v>
      </c>
      <c r="D6401" s="1" t="s">
        <v>456</v>
      </c>
      <c r="E6401" s="2"/>
      <c r="F6401" s="3">
        <v>1</v>
      </c>
      <c r="G6401" s="2">
        <v>3</v>
      </c>
      <c r="H6401" s="3">
        <v>1</v>
      </c>
      <c r="I6401" s="69" t="str">
        <f>VLOOKUP(C6401,СПРАВОЧНИК!B:D,2,0)</f>
        <v>ЕВРОПА</v>
      </c>
      <c r="J6401" s="69" t="str">
        <f>VLOOKUP(C6401,СПРАВОЧНИК!B:D,3,0)</f>
        <v>ИНОМАРКИ</v>
      </c>
      <c r="K6401" s="69" t="str">
        <f>VLOOKUP(СВОД2023[[#This Row],[ФО]],СПРАВОЧНИК!H:P,2,0)</f>
        <v>Северо-Кавказский ФО</v>
      </c>
    </row>
    <row r="6402" spans="1:11" x14ac:dyDescent="0.2">
      <c r="A6402" t="s">
        <v>600</v>
      </c>
      <c r="B6402" t="s">
        <v>593</v>
      </c>
      <c r="C6402" s="1" t="s">
        <v>453</v>
      </c>
      <c r="D6402" s="1" t="s">
        <v>457</v>
      </c>
      <c r="E6402" s="2">
        <v>3</v>
      </c>
      <c r="F6402" s="3">
        <v>1</v>
      </c>
      <c r="G6402" s="2">
        <v>40</v>
      </c>
      <c r="H6402" s="3">
        <v>12</v>
      </c>
      <c r="I6402" s="69" t="str">
        <f>VLOOKUP(C6402,СПРАВОЧНИК!B:D,2,0)</f>
        <v>ЕВРОПА</v>
      </c>
      <c r="J6402" s="69" t="str">
        <f>VLOOKUP(C6402,СПРАВОЧНИК!B:D,3,0)</f>
        <v>ИНОМАРКИ</v>
      </c>
      <c r="K6402" s="69" t="str">
        <f>VLOOKUP(СВОД2023[[#This Row],[ФО]],СПРАВОЧНИК!H:P,2,0)</f>
        <v>Северо-Кавказский ФО</v>
      </c>
    </row>
    <row r="6403" spans="1:11" x14ac:dyDescent="0.2">
      <c r="A6403" t="s">
        <v>600</v>
      </c>
      <c r="B6403" t="s">
        <v>593</v>
      </c>
      <c r="C6403" s="1" t="s">
        <v>453</v>
      </c>
      <c r="D6403" s="1" t="s">
        <v>458</v>
      </c>
      <c r="E6403" s="2">
        <v>13</v>
      </c>
      <c r="F6403" s="3">
        <v>21</v>
      </c>
      <c r="G6403" s="2">
        <v>106</v>
      </c>
      <c r="H6403" s="3">
        <v>112</v>
      </c>
      <c r="I6403" s="69" t="str">
        <f>VLOOKUP(C6403,СПРАВОЧНИК!B:D,2,0)</f>
        <v>ЕВРОПА</v>
      </c>
      <c r="J6403" s="69" t="str">
        <f>VLOOKUP(C6403,СПРАВОЧНИК!B:D,3,0)</f>
        <v>ИНОМАРКИ</v>
      </c>
      <c r="K6403" s="69" t="str">
        <f>VLOOKUP(СВОД2023[[#This Row],[ФО]],СПРАВОЧНИК!H:P,2,0)</f>
        <v>Северо-Кавказский ФО</v>
      </c>
    </row>
    <row r="6404" spans="1:11" x14ac:dyDescent="0.2">
      <c r="A6404" t="s">
        <v>600</v>
      </c>
      <c r="B6404" t="s">
        <v>593</v>
      </c>
      <c r="C6404" s="1" t="s">
        <v>453</v>
      </c>
      <c r="D6404" s="1" t="s">
        <v>831</v>
      </c>
      <c r="E6404" s="2">
        <v>1</v>
      </c>
      <c r="F6404" s="3"/>
      <c r="G6404" s="2">
        <v>1</v>
      </c>
      <c r="H6404" s="3"/>
      <c r="I6404" s="69" t="str">
        <f>VLOOKUP(C6404,СПРАВОЧНИК!B:D,2,0)</f>
        <v>ЕВРОПА</v>
      </c>
      <c r="J6404" s="69" t="str">
        <f>VLOOKUP(C6404,СПРАВОЧНИК!B:D,3,0)</f>
        <v>ИНОМАРКИ</v>
      </c>
      <c r="K6404" s="69" t="str">
        <f>VLOOKUP(СВОД2023[[#This Row],[ФО]],СПРАВОЧНИК!H:P,2,0)</f>
        <v>Северо-Кавказский ФО</v>
      </c>
    </row>
    <row r="6405" spans="1:11" x14ac:dyDescent="0.2">
      <c r="A6405" t="s">
        <v>600</v>
      </c>
      <c r="B6405" t="s">
        <v>593</v>
      </c>
      <c r="C6405" s="1" t="s">
        <v>453</v>
      </c>
      <c r="D6405" s="1" t="s">
        <v>459</v>
      </c>
      <c r="E6405" s="2"/>
      <c r="F6405" s="3"/>
      <c r="G6405" s="2">
        <v>4</v>
      </c>
      <c r="H6405" s="3">
        <v>3</v>
      </c>
      <c r="I6405" s="69" t="str">
        <f>VLOOKUP(C6405,СПРАВОЧНИК!B:D,2,0)</f>
        <v>ЕВРОПА</v>
      </c>
      <c r="J6405" s="69" t="str">
        <f>VLOOKUP(C6405,СПРАВОЧНИК!B:D,3,0)</f>
        <v>ИНОМАРКИ</v>
      </c>
      <c r="K6405" s="69" t="str">
        <f>VLOOKUP(СВОД2023[[#This Row],[ФО]],СПРАВОЧНИК!H:P,2,0)</f>
        <v>Северо-Кавказский ФО</v>
      </c>
    </row>
    <row r="6406" spans="1:11" x14ac:dyDescent="0.2">
      <c r="A6406" t="s">
        <v>600</v>
      </c>
      <c r="B6406" t="s">
        <v>593</v>
      </c>
      <c r="C6406" s="1" t="s">
        <v>453</v>
      </c>
      <c r="D6406" s="1" t="s">
        <v>460</v>
      </c>
      <c r="E6406" s="2"/>
      <c r="F6406" s="3"/>
      <c r="G6406" s="2">
        <v>5</v>
      </c>
      <c r="H6406" s="3">
        <v>1</v>
      </c>
      <c r="I6406" s="69" t="str">
        <f>VLOOKUP(C6406,СПРАВОЧНИК!B:D,2,0)</f>
        <v>ЕВРОПА</v>
      </c>
      <c r="J6406" s="69" t="str">
        <f>VLOOKUP(C6406,СПРАВОЧНИК!B:D,3,0)</f>
        <v>ИНОМАРКИ</v>
      </c>
      <c r="K6406" s="69" t="str">
        <f>VLOOKUP(СВОД2023[[#This Row],[ФО]],СПРАВОЧНИК!H:P,2,0)</f>
        <v>Северо-Кавказский ФО</v>
      </c>
    </row>
    <row r="6407" spans="1:11" x14ac:dyDescent="0.2">
      <c r="A6407" t="s">
        <v>600</v>
      </c>
      <c r="B6407" t="s">
        <v>593</v>
      </c>
      <c r="C6407" s="1" t="s">
        <v>453</v>
      </c>
      <c r="D6407" s="1" t="s">
        <v>2287</v>
      </c>
      <c r="E6407" s="2"/>
      <c r="F6407" s="3"/>
      <c r="G6407" s="2"/>
      <c r="H6407" s="3">
        <v>1</v>
      </c>
      <c r="I6407" s="69" t="str">
        <f>VLOOKUP(C6407,СПРАВОЧНИК!B:D,2,0)</f>
        <v>ЕВРОПА</v>
      </c>
      <c r="J6407" s="69" t="str">
        <f>VLOOKUP(C6407,СПРАВОЧНИК!B:D,3,0)</f>
        <v>ИНОМАРКИ</v>
      </c>
      <c r="K6407" s="69" t="str">
        <f>VLOOKUP(СВОД2023[[#This Row],[ФО]],СПРАВОЧНИК!H:P,2,0)</f>
        <v>Северо-Кавказский ФО</v>
      </c>
    </row>
    <row r="6408" spans="1:11" x14ac:dyDescent="0.2">
      <c r="A6408" t="s">
        <v>600</v>
      </c>
      <c r="B6408" t="s">
        <v>593</v>
      </c>
      <c r="C6408" s="1" t="s">
        <v>453</v>
      </c>
      <c r="D6408" s="1" t="s">
        <v>2288</v>
      </c>
      <c r="E6408" s="2"/>
      <c r="F6408" s="3"/>
      <c r="G6408" s="2">
        <v>1</v>
      </c>
      <c r="H6408" s="3"/>
      <c r="I6408" s="69" t="str">
        <f>VLOOKUP(C6408,СПРАВОЧНИК!B:D,2,0)</f>
        <v>ЕВРОПА</v>
      </c>
      <c r="J6408" s="69" t="str">
        <f>VLOOKUP(C6408,СПРАВОЧНИК!B:D,3,0)</f>
        <v>ИНОМАРКИ</v>
      </c>
      <c r="K6408" s="69" t="str">
        <f>VLOOKUP(СВОД2023[[#This Row],[ФО]],СПРАВОЧНИК!H:P,2,0)</f>
        <v>Северо-Кавказский ФО</v>
      </c>
    </row>
    <row r="6409" spans="1:11" x14ac:dyDescent="0.2">
      <c r="A6409" t="s">
        <v>600</v>
      </c>
      <c r="B6409" t="s">
        <v>593</v>
      </c>
      <c r="C6409" s="1" t="s">
        <v>453</v>
      </c>
      <c r="D6409" s="1" t="s">
        <v>461</v>
      </c>
      <c r="E6409" s="2">
        <v>1</v>
      </c>
      <c r="F6409" s="3">
        <v>2</v>
      </c>
      <c r="G6409" s="2">
        <v>2</v>
      </c>
      <c r="H6409" s="3">
        <v>3</v>
      </c>
      <c r="I6409" s="69" t="str">
        <f>VLOOKUP(C6409,СПРАВОЧНИК!B:D,2,0)</f>
        <v>ЕВРОПА</v>
      </c>
      <c r="J6409" s="69" t="str">
        <f>VLOOKUP(C6409,СПРАВОЧНИК!B:D,3,0)</f>
        <v>ИНОМАРКИ</v>
      </c>
      <c r="K6409" s="69" t="str">
        <f>VLOOKUP(СВОД2023[[#This Row],[ФО]],СПРАВОЧНИК!H:P,2,0)</f>
        <v>Северо-Кавказский ФО</v>
      </c>
    </row>
    <row r="6410" spans="1:11" x14ac:dyDescent="0.2">
      <c r="A6410" t="s">
        <v>600</v>
      </c>
      <c r="B6410" t="s">
        <v>593</v>
      </c>
      <c r="C6410" s="1" t="s">
        <v>1779</v>
      </c>
      <c r="D6410" s="1" t="s">
        <v>1780</v>
      </c>
      <c r="E6410" s="2"/>
      <c r="F6410" s="3"/>
      <c r="G6410" s="2">
        <v>2</v>
      </c>
      <c r="H6410" s="3"/>
      <c r="I6410" s="69" t="str">
        <f>VLOOKUP(C6410,СПРАВОЧНИК!B:D,2,0)</f>
        <v>ЯПОНИЯ</v>
      </c>
      <c r="J6410" s="69" t="str">
        <f>VLOOKUP(C6410,СПРАВОЧНИК!B:D,3,0)</f>
        <v>ИНОМАРКИ</v>
      </c>
      <c r="K6410" s="69" t="str">
        <f>VLOOKUP(СВОД2023[[#This Row],[ФО]],СПРАВОЧНИК!H:P,2,0)</f>
        <v>Северо-Кавказский ФО</v>
      </c>
    </row>
    <row r="6411" spans="1:11" x14ac:dyDescent="0.2">
      <c r="A6411" t="s">
        <v>600</v>
      </c>
      <c r="B6411" t="s">
        <v>593</v>
      </c>
      <c r="C6411" s="1" t="s">
        <v>462</v>
      </c>
      <c r="D6411" s="1" t="s">
        <v>2291</v>
      </c>
      <c r="E6411" s="2">
        <v>2</v>
      </c>
      <c r="F6411" s="3"/>
      <c r="G6411" s="2">
        <v>3</v>
      </c>
      <c r="H6411" s="3">
        <v>3</v>
      </c>
      <c r="I6411" s="69" t="str">
        <f>VLOOKUP(C6411,СПРАВОЧНИК!B:D,2,0)</f>
        <v>КОРЕЯ</v>
      </c>
      <c r="J6411" s="69" t="str">
        <f>VLOOKUP(C6411,СПРАВОЧНИК!B:D,3,0)</f>
        <v>ИНОМАРКИ</v>
      </c>
      <c r="K6411" s="69" t="str">
        <f>VLOOKUP(СВОД2023[[#This Row],[ФО]],СПРАВОЧНИК!H:P,2,0)</f>
        <v>Северо-Кавказский ФО</v>
      </c>
    </row>
    <row r="6412" spans="1:11" x14ac:dyDescent="0.2">
      <c r="A6412" t="s">
        <v>600</v>
      </c>
      <c r="B6412" t="s">
        <v>593</v>
      </c>
      <c r="C6412" s="1" t="s">
        <v>462</v>
      </c>
      <c r="D6412" s="1" t="s">
        <v>2292</v>
      </c>
      <c r="E6412" s="2"/>
      <c r="F6412" s="3"/>
      <c r="G6412" s="2">
        <v>2</v>
      </c>
      <c r="H6412" s="3">
        <v>7</v>
      </c>
      <c r="I6412" s="69" t="str">
        <f>VLOOKUP(C6412,СПРАВОЧНИК!B:D,2,0)</f>
        <v>КОРЕЯ</v>
      </c>
      <c r="J6412" s="69" t="str">
        <f>VLOOKUP(C6412,СПРАВОЧНИК!B:D,3,0)</f>
        <v>ИНОМАРКИ</v>
      </c>
      <c r="K6412" s="69" t="str">
        <f>VLOOKUP(СВОД2023[[#This Row],[ФО]],СПРАВОЧНИК!H:P,2,0)</f>
        <v>Северо-Кавказский ФО</v>
      </c>
    </row>
    <row r="6413" spans="1:11" x14ac:dyDescent="0.2">
      <c r="A6413" t="s">
        <v>600</v>
      </c>
      <c r="B6413" t="s">
        <v>593</v>
      </c>
      <c r="C6413" s="1" t="s">
        <v>462</v>
      </c>
      <c r="D6413" s="1" t="s">
        <v>1781</v>
      </c>
      <c r="E6413" s="2">
        <v>4</v>
      </c>
      <c r="F6413" s="3">
        <v>1</v>
      </c>
      <c r="G6413" s="2">
        <v>14</v>
      </c>
      <c r="H6413" s="3">
        <v>19</v>
      </c>
      <c r="I6413" s="69" t="str">
        <f>VLOOKUP(C6413,СПРАВОЧНИК!B:D,2,0)</f>
        <v>КОРЕЯ</v>
      </c>
      <c r="J6413" s="69" t="str">
        <f>VLOOKUP(C6413,СПРАВОЧНИК!B:D,3,0)</f>
        <v>ИНОМАРКИ</v>
      </c>
      <c r="K6413" s="69" t="str">
        <f>VLOOKUP(СВОД2023[[#This Row],[ФО]],СПРАВОЧНИК!H:P,2,0)</f>
        <v>Северо-Кавказский ФО</v>
      </c>
    </row>
    <row r="6414" spans="1:11" x14ac:dyDescent="0.2">
      <c r="A6414" t="s">
        <v>600</v>
      </c>
      <c r="B6414" t="s">
        <v>593</v>
      </c>
      <c r="C6414" s="1" t="s">
        <v>462</v>
      </c>
      <c r="D6414" s="1" t="s">
        <v>1782</v>
      </c>
      <c r="E6414" s="2">
        <v>4</v>
      </c>
      <c r="F6414" s="3">
        <v>1</v>
      </c>
      <c r="G6414" s="2">
        <v>22</v>
      </c>
      <c r="H6414" s="3">
        <v>14</v>
      </c>
      <c r="I6414" s="69" t="str">
        <f>VLOOKUP(C6414,СПРАВОЧНИК!B:D,2,0)</f>
        <v>КОРЕЯ</v>
      </c>
      <c r="J6414" s="69" t="str">
        <f>VLOOKUP(C6414,СПРАВОЧНИК!B:D,3,0)</f>
        <v>ИНОМАРКИ</v>
      </c>
      <c r="K6414" s="69" t="str">
        <f>VLOOKUP(СВОД2023[[#This Row],[ФО]],СПРАВОЧНИК!H:P,2,0)</f>
        <v>Северо-Кавказский ФО</v>
      </c>
    </row>
    <row r="6415" spans="1:11" x14ac:dyDescent="0.2">
      <c r="A6415" t="s">
        <v>600</v>
      </c>
      <c r="B6415" t="s">
        <v>593</v>
      </c>
      <c r="C6415" s="1" t="s">
        <v>462</v>
      </c>
      <c r="D6415" s="1" t="s">
        <v>463</v>
      </c>
      <c r="E6415" s="2">
        <v>3</v>
      </c>
      <c r="F6415" s="3">
        <v>1</v>
      </c>
      <c r="G6415" s="2">
        <v>17</v>
      </c>
      <c r="H6415" s="3">
        <v>15</v>
      </c>
      <c r="I6415" s="69" t="str">
        <f>VLOOKUP(C6415,СПРАВОЧНИК!B:D,2,0)</f>
        <v>КОРЕЯ</v>
      </c>
      <c r="J6415" s="69" t="str">
        <f>VLOOKUP(C6415,СПРАВОЧНИК!B:D,3,0)</f>
        <v>ИНОМАРКИ</v>
      </c>
      <c r="K6415" s="69" t="str">
        <f>VLOOKUP(СВОД2023[[#This Row],[ФО]],СПРАВОЧНИК!H:P,2,0)</f>
        <v>Северо-Кавказский ФО</v>
      </c>
    </row>
    <row r="6416" spans="1:11" x14ac:dyDescent="0.2">
      <c r="A6416" t="s">
        <v>600</v>
      </c>
      <c r="B6416" t="s">
        <v>593</v>
      </c>
      <c r="C6416" s="1" t="s">
        <v>464</v>
      </c>
      <c r="D6416" s="1" t="s">
        <v>465</v>
      </c>
      <c r="E6416" s="2">
        <v>8</v>
      </c>
      <c r="F6416" s="3">
        <v>6</v>
      </c>
      <c r="G6416" s="2">
        <v>59</v>
      </c>
      <c r="H6416" s="3">
        <v>24</v>
      </c>
      <c r="I6416" s="69" t="str">
        <f>VLOOKUP(C6416,СПРАВОЧНИК!B:D,2,0)</f>
        <v>ЕВРОПА</v>
      </c>
      <c r="J6416" s="69" t="str">
        <f>VLOOKUP(C6416,СПРАВОЧНИК!B:D,3,0)</f>
        <v>ИНОМАРКИ</v>
      </c>
      <c r="K6416" s="69" t="str">
        <f>VLOOKUP(СВОД2023[[#This Row],[ФО]],СПРАВОЧНИК!H:P,2,0)</f>
        <v>Северо-Кавказский ФО</v>
      </c>
    </row>
    <row r="6417" spans="1:11" x14ac:dyDescent="0.2">
      <c r="A6417" t="s">
        <v>600</v>
      </c>
      <c r="B6417" t="s">
        <v>593</v>
      </c>
      <c r="C6417" s="1" t="s">
        <v>464</v>
      </c>
      <c r="D6417" s="1" t="s">
        <v>650</v>
      </c>
      <c r="E6417" s="2">
        <v>9</v>
      </c>
      <c r="F6417" s="3">
        <v>7</v>
      </c>
      <c r="G6417" s="2">
        <v>46</v>
      </c>
      <c r="H6417" s="3">
        <v>37</v>
      </c>
      <c r="I6417" s="69" t="str">
        <f>VLOOKUP(C6417,СПРАВОЧНИК!B:D,2,0)</f>
        <v>ЕВРОПА</v>
      </c>
      <c r="J6417" s="69" t="str">
        <f>VLOOKUP(C6417,СПРАВОЧНИК!B:D,3,0)</f>
        <v>ИНОМАРКИ</v>
      </c>
      <c r="K6417" s="69" t="str">
        <f>VLOOKUP(СВОД2023[[#This Row],[ФО]],СПРАВОЧНИК!H:P,2,0)</f>
        <v>Северо-Кавказский ФО</v>
      </c>
    </row>
    <row r="6418" spans="1:11" x14ac:dyDescent="0.2">
      <c r="A6418" t="s">
        <v>600</v>
      </c>
      <c r="B6418" t="s">
        <v>593</v>
      </c>
      <c r="C6418" s="1" t="s">
        <v>464</v>
      </c>
      <c r="D6418" s="1" t="s">
        <v>466</v>
      </c>
      <c r="E6418" s="2">
        <v>80</v>
      </c>
      <c r="F6418" s="3">
        <v>83</v>
      </c>
      <c r="G6418" s="2">
        <v>571</v>
      </c>
      <c r="H6418" s="3">
        <v>457</v>
      </c>
      <c r="I6418" s="69" t="str">
        <f>VLOOKUP(C6418,СПРАВОЧНИК!B:D,2,0)</f>
        <v>ЕВРОПА</v>
      </c>
      <c r="J6418" s="69" t="str">
        <f>VLOOKUP(C6418,СПРАВОЧНИК!B:D,3,0)</f>
        <v>ИНОМАРКИ</v>
      </c>
      <c r="K6418" s="69" t="str">
        <f>VLOOKUP(СВОД2023[[#This Row],[ФО]],СПРАВОЧНИК!H:P,2,0)</f>
        <v>Северо-Кавказский ФО</v>
      </c>
    </row>
    <row r="6419" spans="1:11" x14ac:dyDescent="0.2">
      <c r="A6419" t="s">
        <v>600</v>
      </c>
      <c r="B6419" t="s">
        <v>593</v>
      </c>
      <c r="C6419" s="1" t="s">
        <v>464</v>
      </c>
      <c r="D6419" s="1" t="s">
        <v>1783</v>
      </c>
      <c r="E6419" s="2">
        <v>13</v>
      </c>
      <c r="F6419" s="3">
        <v>6</v>
      </c>
      <c r="G6419" s="2">
        <v>85</v>
      </c>
      <c r="H6419" s="3">
        <v>59</v>
      </c>
      <c r="I6419" s="69" t="str">
        <f>VLOOKUP(C6419,СПРАВОЧНИК!B:D,2,0)</f>
        <v>ЕВРОПА</v>
      </c>
      <c r="J6419" s="69" t="str">
        <f>VLOOKUP(C6419,СПРАВОЧНИК!B:D,3,0)</f>
        <v>ИНОМАРКИ</v>
      </c>
      <c r="K6419" s="69" t="str">
        <f>VLOOKUP(СВОД2023[[#This Row],[ФО]],СПРАВОЧНИК!H:P,2,0)</f>
        <v>Северо-Кавказский ФО</v>
      </c>
    </row>
    <row r="6420" spans="1:11" x14ac:dyDescent="0.2">
      <c r="A6420" t="s">
        <v>600</v>
      </c>
      <c r="B6420" t="s">
        <v>593</v>
      </c>
      <c r="C6420" s="1" t="s">
        <v>464</v>
      </c>
      <c r="D6420" s="1" t="s">
        <v>1785</v>
      </c>
      <c r="E6420" s="2"/>
      <c r="F6420" s="3"/>
      <c r="G6420" s="2">
        <v>5</v>
      </c>
      <c r="H6420" s="3">
        <v>12</v>
      </c>
      <c r="I6420" s="69" t="str">
        <f>VLOOKUP(C6420,СПРАВОЧНИК!B:D,2,0)</f>
        <v>ЕВРОПА</v>
      </c>
      <c r="J6420" s="69" t="str">
        <f>VLOOKUP(C6420,СПРАВОЧНИК!B:D,3,0)</f>
        <v>ИНОМАРКИ</v>
      </c>
      <c r="K6420" s="69" t="str">
        <f>VLOOKUP(СВОД2023[[#This Row],[ФО]],СПРАВОЧНИК!H:P,2,0)</f>
        <v>Северо-Кавказский ФО</v>
      </c>
    </row>
    <row r="6421" spans="1:11" x14ac:dyDescent="0.2">
      <c r="A6421" t="s">
        <v>600</v>
      </c>
      <c r="B6421" t="s">
        <v>593</v>
      </c>
      <c r="C6421" s="1" t="s">
        <v>464</v>
      </c>
      <c r="D6421" s="1" t="s">
        <v>2293</v>
      </c>
      <c r="E6421" s="2">
        <v>1</v>
      </c>
      <c r="F6421" s="3"/>
      <c r="G6421" s="2">
        <v>3</v>
      </c>
      <c r="H6421" s="3"/>
      <c r="I6421" s="69" t="str">
        <f>VLOOKUP(C6421,СПРАВОЧНИК!B:D,2,0)</f>
        <v>ЕВРОПА</v>
      </c>
      <c r="J6421" s="69" t="str">
        <f>VLOOKUP(C6421,СПРАВОЧНИК!B:D,3,0)</f>
        <v>ИНОМАРКИ</v>
      </c>
      <c r="K6421" s="69" t="str">
        <f>VLOOKUP(СВОД2023[[#This Row],[ФО]],СПРАВОЧНИК!H:P,2,0)</f>
        <v>Северо-Кавказский ФО</v>
      </c>
    </row>
    <row r="6422" spans="1:11" x14ac:dyDescent="0.2">
      <c r="A6422" t="s">
        <v>600</v>
      </c>
      <c r="B6422" t="s">
        <v>593</v>
      </c>
      <c r="C6422" s="1" t="s">
        <v>464</v>
      </c>
      <c r="D6422" s="1" t="s">
        <v>467</v>
      </c>
      <c r="E6422" s="2">
        <v>23</v>
      </c>
      <c r="F6422" s="3">
        <v>10</v>
      </c>
      <c r="G6422" s="2">
        <v>145</v>
      </c>
      <c r="H6422" s="3">
        <v>81</v>
      </c>
      <c r="I6422" s="69" t="str">
        <f>VLOOKUP(C6422,СПРАВОЧНИК!B:D,2,0)</f>
        <v>ЕВРОПА</v>
      </c>
      <c r="J6422" s="69" t="str">
        <f>VLOOKUP(C6422,СПРАВОЧНИК!B:D,3,0)</f>
        <v>ИНОМАРКИ</v>
      </c>
      <c r="K6422" s="69" t="str">
        <f>VLOOKUP(СВОД2023[[#This Row],[ФО]],СПРАВОЧНИК!H:P,2,0)</f>
        <v>Северо-Кавказский ФО</v>
      </c>
    </row>
    <row r="6423" spans="1:11" x14ac:dyDescent="0.2">
      <c r="A6423" t="s">
        <v>600</v>
      </c>
      <c r="B6423" t="s">
        <v>593</v>
      </c>
      <c r="C6423" s="1" t="s">
        <v>464</v>
      </c>
      <c r="D6423" s="1" t="s">
        <v>468</v>
      </c>
      <c r="E6423" s="2">
        <v>2</v>
      </c>
      <c r="F6423" s="3">
        <v>1</v>
      </c>
      <c r="G6423" s="2">
        <v>6</v>
      </c>
      <c r="H6423" s="3">
        <v>5</v>
      </c>
      <c r="I6423" s="69" t="str">
        <f>VLOOKUP(C6423,СПРАВОЧНИК!B:D,2,0)</f>
        <v>ЕВРОПА</v>
      </c>
      <c r="J6423" s="69" t="str">
        <f>VLOOKUP(C6423,СПРАВОЧНИК!B:D,3,0)</f>
        <v>ИНОМАРКИ</v>
      </c>
      <c r="K6423" s="69" t="str">
        <f>VLOOKUP(СВОД2023[[#This Row],[ФО]],СПРАВОЧНИК!H:P,2,0)</f>
        <v>Северо-Кавказский ФО</v>
      </c>
    </row>
    <row r="6424" spans="1:11" x14ac:dyDescent="0.2">
      <c r="A6424" t="s">
        <v>600</v>
      </c>
      <c r="B6424" t="s">
        <v>593</v>
      </c>
      <c r="C6424" s="1" t="s">
        <v>464</v>
      </c>
      <c r="D6424" s="1" t="s">
        <v>1786</v>
      </c>
      <c r="E6424" s="2">
        <v>9</v>
      </c>
      <c r="F6424" s="3">
        <v>3</v>
      </c>
      <c r="G6424" s="2">
        <v>36</v>
      </c>
      <c r="H6424" s="3">
        <v>42</v>
      </c>
      <c r="I6424" s="69" t="str">
        <f>VLOOKUP(C6424,СПРАВОЧНИК!B:D,2,0)</f>
        <v>ЕВРОПА</v>
      </c>
      <c r="J6424" s="69" t="str">
        <f>VLOOKUP(C6424,СПРАВОЧНИК!B:D,3,0)</f>
        <v>ИНОМАРКИ</v>
      </c>
      <c r="K6424" s="69" t="str">
        <f>VLOOKUP(СВОД2023[[#This Row],[ФО]],СПРАВОЧНИК!H:P,2,0)</f>
        <v>Северо-Кавказский ФО</v>
      </c>
    </row>
    <row r="6425" spans="1:11" x14ac:dyDescent="0.2">
      <c r="A6425" t="s">
        <v>600</v>
      </c>
      <c r="B6425" t="s">
        <v>593</v>
      </c>
      <c r="C6425" s="1" t="s">
        <v>464</v>
      </c>
      <c r="D6425" s="1" t="s">
        <v>1787</v>
      </c>
      <c r="E6425" s="2"/>
      <c r="F6425" s="3"/>
      <c r="G6425" s="2">
        <v>5</v>
      </c>
      <c r="H6425" s="3">
        <v>4</v>
      </c>
      <c r="I6425" s="69" t="str">
        <f>VLOOKUP(C6425,СПРАВОЧНИК!B:D,2,0)</f>
        <v>ЕВРОПА</v>
      </c>
      <c r="J6425" s="69" t="str">
        <f>VLOOKUP(C6425,СПРАВОЧНИК!B:D,3,0)</f>
        <v>ИНОМАРКИ</v>
      </c>
      <c r="K6425" s="69" t="str">
        <f>VLOOKUP(СВОД2023[[#This Row],[ФО]],СПРАВОЧНИК!H:P,2,0)</f>
        <v>Северо-Кавказский ФО</v>
      </c>
    </row>
    <row r="6426" spans="1:11" x14ac:dyDescent="0.2">
      <c r="A6426" t="s">
        <v>600</v>
      </c>
      <c r="B6426" t="s">
        <v>593</v>
      </c>
      <c r="C6426" s="1" t="s">
        <v>464</v>
      </c>
      <c r="D6426" s="1" t="s">
        <v>846</v>
      </c>
      <c r="E6426" s="2">
        <v>44</v>
      </c>
      <c r="F6426" s="3">
        <v>26</v>
      </c>
      <c r="G6426" s="2">
        <v>230</v>
      </c>
      <c r="H6426" s="3">
        <v>184</v>
      </c>
      <c r="I6426" s="69" t="str">
        <f>VLOOKUP(C6426,СПРАВОЧНИК!B:D,2,0)</f>
        <v>ЕВРОПА</v>
      </c>
      <c r="J6426" s="69" t="str">
        <f>VLOOKUP(C6426,СПРАВОЧНИК!B:D,3,0)</f>
        <v>ИНОМАРКИ</v>
      </c>
      <c r="K6426" s="69" t="str">
        <f>VLOOKUP(СВОД2023[[#This Row],[ФО]],СПРАВОЧНИК!H:P,2,0)</f>
        <v>Северо-Кавказский ФО</v>
      </c>
    </row>
    <row r="6427" spans="1:11" x14ac:dyDescent="0.2">
      <c r="A6427" t="s">
        <v>600</v>
      </c>
      <c r="B6427" t="s">
        <v>593</v>
      </c>
      <c r="C6427" s="1" t="s">
        <v>464</v>
      </c>
      <c r="D6427" s="1" t="s">
        <v>1788</v>
      </c>
      <c r="E6427" s="2">
        <v>8</v>
      </c>
      <c r="F6427" s="3">
        <v>7</v>
      </c>
      <c r="G6427" s="2">
        <v>63</v>
      </c>
      <c r="H6427" s="3">
        <v>63</v>
      </c>
      <c r="I6427" s="69" t="str">
        <f>VLOOKUP(C6427,СПРАВОЧНИК!B:D,2,0)</f>
        <v>ЕВРОПА</v>
      </c>
      <c r="J6427" s="69" t="str">
        <f>VLOOKUP(C6427,СПРАВОЧНИК!B:D,3,0)</f>
        <v>ИНОМАРКИ</v>
      </c>
      <c r="K6427" s="69" t="str">
        <f>VLOOKUP(СВОД2023[[#This Row],[ФО]],СПРАВОЧНИК!H:P,2,0)</f>
        <v>Северо-Кавказский ФО</v>
      </c>
    </row>
    <row r="6428" spans="1:11" x14ac:dyDescent="0.2">
      <c r="A6428" t="s">
        <v>600</v>
      </c>
      <c r="B6428" t="s">
        <v>593</v>
      </c>
      <c r="C6428" s="1" t="s">
        <v>464</v>
      </c>
      <c r="D6428" s="1" t="s">
        <v>2294</v>
      </c>
      <c r="E6428" s="2"/>
      <c r="F6428" s="3"/>
      <c r="G6428" s="2"/>
      <c r="H6428" s="3">
        <v>2</v>
      </c>
      <c r="I6428" s="69" t="str">
        <f>VLOOKUP(C6428,СПРАВОЧНИК!B:D,2,0)</f>
        <v>ЕВРОПА</v>
      </c>
      <c r="J6428" s="69" t="str">
        <f>VLOOKUP(C6428,СПРАВОЧНИК!B:D,3,0)</f>
        <v>ИНОМАРКИ</v>
      </c>
      <c r="K6428" s="69" t="str">
        <f>VLOOKUP(СВОД2023[[#This Row],[ФО]],СПРАВОЧНИК!H:P,2,0)</f>
        <v>Северо-Кавказский ФО</v>
      </c>
    </row>
    <row r="6429" spans="1:11" x14ac:dyDescent="0.2">
      <c r="A6429" t="s">
        <v>600</v>
      </c>
      <c r="B6429" t="s">
        <v>593</v>
      </c>
      <c r="C6429" s="1" t="s">
        <v>464</v>
      </c>
      <c r="D6429" s="1" t="s">
        <v>1789</v>
      </c>
      <c r="E6429" s="2">
        <v>2</v>
      </c>
      <c r="F6429" s="3">
        <v>1</v>
      </c>
      <c r="G6429" s="2">
        <v>11</v>
      </c>
      <c r="H6429" s="3">
        <v>7</v>
      </c>
      <c r="I6429" s="69" t="str">
        <f>VLOOKUP(C6429,СПРАВОЧНИК!B:D,2,0)</f>
        <v>ЕВРОПА</v>
      </c>
      <c r="J6429" s="69" t="str">
        <f>VLOOKUP(C6429,СПРАВОЧНИК!B:D,3,0)</f>
        <v>ИНОМАРКИ</v>
      </c>
      <c r="K6429" s="69" t="str">
        <f>VLOOKUP(СВОД2023[[#This Row],[ФО]],СПРАВОЧНИК!H:P,2,0)</f>
        <v>Северо-Кавказский ФО</v>
      </c>
    </row>
    <row r="6430" spans="1:11" x14ac:dyDescent="0.2">
      <c r="A6430" t="s">
        <v>600</v>
      </c>
      <c r="B6430" t="s">
        <v>593</v>
      </c>
      <c r="C6430" s="1" t="s">
        <v>464</v>
      </c>
      <c r="D6430" s="1" t="s">
        <v>2463</v>
      </c>
      <c r="E6430" s="2"/>
      <c r="F6430" s="3"/>
      <c r="G6430" s="2"/>
      <c r="H6430" s="3">
        <v>1</v>
      </c>
      <c r="I6430" s="69" t="str">
        <f>VLOOKUP(C6430,СПРАВОЧНИК!B:D,2,0)</f>
        <v>ЕВРОПА</v>
      </c>
      <c r="J6430" s="69" t="str">
        <f>VLOOKUP(C6430,СПРАВОЧНИК!B:D,3,0)</f>
        <v>ИНОМАРКИ</v>
      </c>
      <c r="K6430" s="69" t="str">
        <f>VLOOKUP(СВОД2023[[#This Row],[ФО]],СПРАВОЧНИК!H:P,2,0)</f>
        <v>Северо-Кавказский ФО</v>
      </c>
    </row>
    <row r="6431" spans="1:11" x14ac:dyDescent="0.2">
      <c r="A6431" t="s">
        <v>600</v>
      </c>
      <c r="B6431" t="s">
        <v>593</v>
      </c>
      <c r="C6431" s="1" t="s">
        <v>464</v>
      </c>
      <c r="D6431" s="1" t="s">
        <v>470</v>
      </c>
      <c r="E6431" s="2">
        <v>160</v>
      </c>
      <c r="F6431" s="3">
        <v>164</v>
      </c>
      <c r="G6431" s="2">
        <v>1157</v>
      </c>
      <c r="H6431" s="3">
        <v>942</v>
      </c>
      <c r="I6431" s="69" t="str">
        <f>VLOOKUP(C6431,СПРАВОЧНИК!B:D,2,0)</f>
        <v>ЕВРОПА</v>
      </c>
      <c r="J6431" s="69" t="str">
        <f>VLOOKUP(C6431,СПРАВОЧНИК!B:D,3,0)</f>
        <v>ИНОМАРКИ</v>
      </c>
      <c r="K6431" s="69" t="str">
        <f>VLOOKUP(СВОД2023[[#This Row],[ФО]],СПРАВОЧНИК!H:P,2,0)</f>
        <v>Северо-Кавказский ФО</v>
      </c>
    </row>
    <row r="6432" spans="1:11" x14ac:dyDescent="0.2">
      <c r="A6432" t="s">
        <v>600</v>
      </c>
      <c r="B6432" t="s">
        <v>593</v>
      </c>
      <c r="C6432" s="1" t="s">
        <v>464</v>
      </c>
      <c r="D6432" s="1" t="s">
        <v>471</v>
      </c>
      <c r="E6432" s="2">
        <v>41</v>
      </c>
      <c r="F6432" s="3">
        <v>31</v>
      </c>
      <c r="G6432" s="2">
        <v>231</v>
      </c>
      <c r="H6432" s="3">
        <v>210</v>
      </c>
      <c r="I6432" s="69" t="str">
        <f>VLOOKUP(C6432,СПРАВОЧНИК!B:D,2,0)</f>
        <v>ЕВРОПА</v>
      </c>
      <c r="J6432" s="69" t="str">
        <f>VLOOKUP(C6432,СПРАВОЧНИК!B:D,3,0)</f>
        <v>ИНОМАРКИ</v>
      </c>
      <c r="K6432" s="69" t="str">
        <f>VLOOKUP(СВОД2023[[#This Row],[ФО]],СПРАВОЧНИК!H:P,2,0)</f>
        <v>Северо-Кавказский ФО</v>
      </c>
    </row>
    <row r="6433" spans="1:11" x14ac:dyDescent="0.2">
      <c r="A6433" t="s">
        <v>600</v>
      </c>
      <c r="B6433" t="s">
        <v>593</v>
      </c>
      <c r="C6433" s="1" t="s">
        <v>464</v>
      </c>
      <c r="D6433" s="1" t="s">
        <v>2298</v>
      </c>
      <c r="E6433" s="2"/>
      <c r="F6433" s="3"/>
      <c r="G6433" s="2">
        <v>1</v>
      </c>
      <c r="H6433" s="3"/>
      <c r="I6433" s="69" t="str">
        <f>VLOOKUP(C6433,СПРАВОЧНИК!B:D,2,0)</f>
        <v>ЕВРОПА</v>
      </c>
      <c r="J6433" s="69" t="str">
        <f>VLOOKUP(C6433,СПРАВОЧНИК!B:D,3,0)</f>
        <v>ИНОМАРКИ</v>
      </c>
      <c r="K6433" s="69" t="str">
        <f>VLOOKUP(СВОД2023[[#This Row],[ФО]],СПРАВОЧНИК!H:P,2,0)</f>
        <v>Северо-Кавказский ФО</v>
      </c>
    </row>
    <row r="6434" spans="1:11" x14ac:dyDescent="0.2">
      <c r="A6434" t="s">
        <v>600</v>
      </c>
      <c r="B6434" t="s">
        <v>593</v>
      </c>
      <c r="C6434" s="1" t="s">
        <v>464</v>
      </c>
      <c r="D6434" s="1" t="s">
        <v>1790</v>
      </c>
      <c r="E6434" s="2">
        <v>18</v>
      </c>
      <c r="F6434" s="3">
        <v>25</v>
      </c>
      <c r="G6434" s="2">
        <v>104</v>
      </c>
      <c r="H6434" s="3">
        <v>104</v>
      </c>
      <c r="I6434" s="69" t="str">
        <f>VLOOKUP(C6434,СПРАВОЧНИК!B:D,2,0)</f>
        <v>ЕВРОПА</v>
      </c>
      <c r="J6434" s="69" t="str">
        <f>VLOOKUP(C6434,СПРАВОЧНИК!B:D,3,0)</f>
        <v>ИНОМАРКИ</v>
      </c>
      <c r="K6434" s="69" t="str">
        <f>VLOOKUP(СВОД2023[[#This Row],[ФО]],СПРАВОЧНИК!H:P,2,0)</f>
        <v>Северо-Кавказский ФО</v>
      </c>
    </row>
    <row r="6435" spans="1:11" x14ac:dyDescent="0.2">
      <c r="A6435" t="s">
        <v>600</v>
      </c>
      <c r="B6435" t="s">
        <v>593</v>
      </c>
      <c r="C6435" s="1" t="s">
        <v>464</v>
      </c>
      <c r="D6435" s="1" t="s">
        <v>1791</v>
      </c>
      <c r="E6435" s="2">
        <v>2</v>
      </c>
      <c r="F6435" s="3">
        <v>1</v>
      </c>
      <c r="G6435" s="2">
        <v>4</v>
      </c>
      <c r="H6435" s="3">
        <v>4</v>
      </c>
      <c r="I6435" s="69" t="str">
        <f>VLOOKUP(C6435,СПРАВОЧНИК!B:D,2,0)</f>
        <v>ЕВРОПА</v>
      </c>
      <c r="J6435" s="69" t="str">
        <f>VLOOKUP(C6435,СПРАВОЧНИК!B:D,3,0)</f>
        <v>ИНОМАРКИ</v>
      </c>
      <c r="K6435" s="69" t="str">
        <f>VLOOKUP(СВОД2023[[#This Row],[ФО]],СПРАВОЧНИК!H:P,2,0)</f>
        <v>Северо-Кавказский ФО</v>
      </c>
    </row>
    <row r="6436" spans="1:11" x14ac:dyDescent="0.2">
      <c r="A6436" t="s">
        <v>600</v>
      </c>
      <c r="B6436" t="s">
        <v>593</v>
      </c>
      <c r="C6436" s="1" t="s">
        <v>464</v>
      </c>
      <c r="D6436" s="1" t="s">
        <v>2299</v>
      </c>
      <c r="E6436" s="2"/>
      <c r="F6436" s="3"/>
      <c r="G6436" s="2">
        <v>1</v>
      </c>
      <c r="H6436" s="3"/>
      <c r="I6436" s="69" t="str">
        <f>VLOOKUP(C6436,СПРАВОЧНИК!B:D,2,0)</f>
        <v>ЕВРОПА</v>
      </c>
      <c r="J6436" s="69" t="str">
        <f>VLOOKUP(C6436,СПРАВОЧНИК!B:D,3,0)</f>
        <v>ИНОМАРКИ</v>
      </c>
      <c r="K6436" s="69" t="str">
        <f>VLOOKUP(СВОД2023[[#This Row],[ФО]],СПРАВОЧНИК!H:P,2,0)</f>
        <v>Северо-Кавказский ФО</v>
      </c>
    </row>
    <row r="6437" spans="1:11" x14ac:dyDescent="0.2">
      <c r="A6437" t="s">
        <v>600</v>
      </c>
      <c r="B6437" t="s">
        <v>593</v>
      </c>
      <c r="C6437" s="1" t="s">
        <v>464</v>
      </c>
      <c r="D6437" s="1" t="s">
        <v>2300</v>
      </c>
      <c r="E6437" s="2"/>
      <c r="F6437" s="3"/>
      <c r="G6437" s="2">
        <v>2</v>
      </c>
      <c r="H6437" s="3">
        <v>1</v>
      </c>
      <c r="I6437" s="69" t="str">
        <f>VLOOKUP(C6437,СПРАВОЧНИК!B:D,2,0)</f>
        <v>ЕВРОПА</v>
      </c>
      <c r="J6437" s="69" t="str">
        <f>VLOOKUP(C6437,СПРАВОЧНИК!B:D,3,0)</f>
        <v>ИНОМАРКИ</v>
      </c>
      <c r="K6437" s="69" t="str">
        <f>VLOOKUP(СВОД2023[[#This Row],[ФО]],СПРАВОЧНИК!H:P,2,0)</f>
        <v>Северо-Кавказский ФО</v>
      </c>
    </row>
    <row r="6438" spans="1:11" x14ac:dyDescent="0.2">
      <c r="A6438" t="s">
        <v>600</v>
      </c>
      <c r="B6438" t="s">
        <v>593</v>
      </c>
      <c r="C6438" s="1" t="s">
        <v>476</v>
      </c>
      <c r="D6438" s="1" t="s">
        <v>478</v>
      </c>
      <c r="E6438" s="2"/>
      <c r="F6438" s="3">
        <v>2</v>
      </c>
      <c r="G6438" s="2">
        <v>6</v>
      </c>
      <c r="H6438" s="3">
        <v>5</v>
      </c>
      <c r="I6438" s="69" t="str">
        <f>VLOOKUP(C6438,СПРАВОЧНИК!B:D,2,0)</f>
        <v>ЕВРОПА</v>
      </c>
      <c r="J6438" s="69" t="str">
        <f>VLOOKUP(C6438,СПРАВОЧНИК!B:D,3,0)</f>
        <v>ИНОМАРКИ</v>
      </c>
      <c r="K6438" s="69" t="str">
        <f>VLOOKUP(СВОД2023[[#This Row],[ФО]],СПРАВОЧНИК!H:P,2,0)</f>
        <v>Северо-Кавказский ФО</v>
      </c>
    </row>
    <row r="6439" spans="1:11" x14ac:dyDescent="0.2">
      <c r="A6439" t="s">
        <v>600</v>
      </c>
      <c r="B6439" t="s">
        <v>593</v>
      </c>
      <c r="C6439" s="1" t="s">
        <v>476</v>
      </c>
      <c r="D6439" s="1" t="s">
        <v>480</v>
      </c>
      <c r="E6439" s="2">
        <v>1</v>
      </c>
      <c r="F6439" s="3"/>
      <c r="G6439" s="2">
        <v>1</v>
      </c>
      <c r="H6439" s="3"/>
      <c r="I6439" s="69" t="str">
        <f>VLOOKUP(C6439,СПРАВОЧНИК!B:D,2,0)</f>
        <v>ЕВРОПА</v>
      </c>
      <c r="J6439" s="69" t="str">
        <f>VLOOKUP(C6439,СПРАВОЧНИК!B:D,3,0)</f>
        <v>ИНОМАРКИ</v>
      </c>
      <c r="K6439" s="69" t="str">
        <f>VLOOKUP(СВОД2023[[#This Row],[ФО]],СПРАВОЧНИК!H:P,2,0)</f>
        <v>Северо-Кавказский ФО</v>
      </c>
    </row>
    <row r="6440" spans="1:11" x14ac:dyDescent="0.2">
      <c r="A6440" t="s">
        <v>600</v>
      </c>
      <c r="B6440" t="s">
        <v>593</v>
      </c>
      <c r="C6440" s="1" t="s">
        <v>1794</v>
      </c>
      <c r="D6440" s="1" t="s">
        <v>2303</v>
      </c>
      <c r="E6440" s="2">
        <v>2</v>
      </c>
      <c r="F6440" s="3">
        <v>1</v>
      </c>
      <c r="G6440" s="2">
        <v>5</v>
      </c>
      <c r="H6440" s="3">
        <v>2</v>
      </c>
      <c r="I6440" s="69" t="str">
        <f>VLOOKUP(C6440,СПРАВОЧНИК!B:D,2,0)</f>
        <v>ЕВРОПА</v>
      </c>
      <c r="J6440" s="69" t="str">
        <f>VLOOKUP(C6440,СПРАВОЧНИК!B:D,3,0)</f>
        <v>ИНОМАРКИ</v>
      </c>
      <c r="K6440" s="69" t="str">
        <f>VLOOKUP(СВОД2023[[#This Row],[ФО]],СПРАВОЧНИК!H:P,2,0)</f>
        <v>Северо-Кавказский ФО</v>
      </c>
    </row>
    <row r="6441" spans="1:11" x14ac:dyDescent="0.2">
      <c r="A6441" t="s">
        <v>600</v>
      </c>
      <c r="B6441" t="s">
        <v>593</v>
      </c>
      <c r="C6441" s="1" t="s">
        <v>1794</v>
      </c>
      <c r="D6441" s="1" t="s">
        <v>1795</v>
      </c>
      <c r="E6441" s="2"/>
      <c r="F6441" s="3">
        <v>2</v>
      </c>
      <c r="G6441" s="2">
        <v>1</v>
      </c>
      <c r="H6441" s="3">
        <v>3</v>
      </c>
      <c r="I6441" s="69" t="str">
        <f>VLOOKUP(C6441,СПРАВОЧНИК!B:D,2,0)</f>
        <v>ЕВРОПА</v>
      </c>
      <c r="J6441" s="69" t="str">
        <f>VLOOKUP(C6441,СПРАВОЧНИК!B:D,3,0)</f>
        <v>ИНОМАРКИ</v>
      </c>
      <c r="K6441" s="69" t="str">
        <f>VLOOKUP(СВОД2023[[#This Row],[ФО]],СПРАВОЧНИК!H:P,2,0)</f>
        <v>Северо-Кавказский ФО</v>
      </c>
    </row>
    <row r="6442" spans="1:11" x14ac:dyDescent="0.2">
      <c r="A6442" t="s">
        <v>600</v>
      </c>
      <c r="B6442" t="s">
        <v>593</v>
      </c>
      <c r="C6442" s="1" t="s">
        <v>1794</v>
      </c>
      <c r="D6442" s="1" t="s">
        <v>2304</v>
      </c>
      <c r="E6442" s="2"/>
      <c r="F6442" s="3">
        <v>1</v>
      </c>
      <c r="G6442" s="2">
        <v>4</v>
      </c>
      <c r="H6442" s="3">
        <v>1</v>
      </c>
      <c r="I6442" s="69" t="str">
        <f>VLOOKUP(C6442,СПРАВОЧНИК!B:D,2,0)</f>
        <v>ЕВРОПА</v>
      </c>
      <c r="J6442" s="69" t="str">
        <f>VLOOKUP(C6442,СПРАВОЧНИК!B:D,3,0)</f>
        <v>ИНОМАРКИ</v>
      </c>
      <c r="K6442" s="69" t="str">
        <f>VLOOKUP(СВОД2023[[#This Row],[ФО]],СПРАВОЧНИК!H:P,2,0)</f>
        <v>Северо-Кавказский ФО</v>
      </c>
    </row>
    <row r="6443" spans="1:11" x14ac:dyDescent="0.2">
      <c r="A6443" t="s">
        <v>600</v>
      </c>
      <c r="B6443" t="s">
        <v>593</v>
      </c>
      <c r="C6443" s="1" t="s">
        <v>1794</v>
      </c>
      <c r="D6443" s="1" t="s">
        <v>1796</v>
      </c>
      <c r="E6443" s="2">
        <v>1</v>
      </c>
      <c r="F6443" s="3"/>
      <c r="G6443" s="2">
        <v>1</v>
      </c>
      <c r="H6443" s="3"/>
      <c r="I6443" s="69" t="str">
        <f>VLOOKUP(C6443,СПРАВОЧНИК!B:D,2,0)</f>
        <v>ЕВРОПА</v>
      </c>
      <c r="J6443" s="69" t="str">
        <f>VLOOKUP(C6443,СПРАВОЧНИК!B:D,3,0)</f>
        <v>ИНОМАРКИ</v>
      </c>
      <c r="K6443" s="69" t="str">
        <f>VLOOKUP(СВОД2023[[#This Row],[ФО]],СПРАВОЧНИК!H:P,2,0)</f>
        <v>Северо-Кавказский ФО</v>
      </c>
    </row>
    <row r="6444" spans="1:11" x14ac:dyDescent="0.2">
      <c r="A6444" t="s">
        <v>600</v>
      </c>
      <c r="B6444" t="s">
        <v>593</v>
      </c>
      <c r="C6444" s="1" t="s">
        <v>1794</v>
      </c>
      <c r="D6444" s="1" t="s">
        <v>1797</v>
      </c>
      <c r="E6444" s="2">
        <v>2</v>
      </c>
      <c r="F6444" s="3"/>
      <c r="G6444" s="2">
        <v>3</v>
      </c>
      <c r="H6444" s="3">
        <v>5</v>
      </c>
      <c r="I6444" s="69" t="str">
        <f>VLOOKUP(C6444,СПРАВОЧНИК!B:D,2,0)</f>
        <v>ЕВРОПА</v>
      </c>
      <c r="J6444" s="69" t="str">
        <f>VLOOKUP(C6444,СПРАВОЧНИК!B:D,3,0)</f>
        <v>ИНОМАРКИ</v>
      </c>
      <c r="K6444" s="69" t="str">
        <f>VLOOKUP(СВОД2023[[#This Row],[ФО]],СПРАВОЧНИК!H:P,2,0)</f>
        <v>Северо-Кавказский ФО</v>
      </c>
    </row>
    <row r="6445" spans="1:11" x14ac:dyDescent="0.2">
      <c r="A6445" t="s">
        <v>600</v>
      </c>
      <c r="B6445" t="s">
        <v>593</v>
      </c>
      <c r="C6445" s="1" t="s">
        <v>1794</v>
      </c>
      <c r="D6445" s="1" t="s">
        <v>1798</v>
      </c>
      <c r="E6445" s="2">
        <v>4</v>
      </c>
      <c r="F6445" s="3">
        <v>6</v>
      </c>
      <c r="G6445" s="2">
        <v>18</v>
      </c>
      <c r="H6445" s="3">
        <v>27</v>
      </c>
      <c r="I6445" s="69" t="str">
        <f>VLOOKUP(C6445,СПРАВОЧНИК!B:D,2,0)</f>
        <v>ЕВРОПА</v>
      </c>
      <c r="J6445" s="69" t="str">
        <f>VLOOKUP(C6445,СПРАВОЧНИК!B:D,3,0)</f>
        <v>ИНОМАРКИ</v>
      </c>
      <c r="K6445" s="69" t="str">
        <f>VLOOKUP(СВОД2023[[#This Row],[ФО]],СПРАВОЧНИК!H:P,2,0)</f>
        <v>Северо-Кавказский ФО</v>
      </c>
    </row>
    <row r="6446" spans="1:11" x14ac:dyDescent="0.2">
      <c r="A6446" t="s">
        <v>600</v>
      </c>
      <c r="B6446" t="s">
        <v>593</v>
      </c>
      <c r="C6446" s="1" t="s">
        <v>1799</v>
      </c>
      <c r="D6446" s="1" t="s">
        <v>2306</v>
      </c>
      <c r="E6446" s="2"/>
      <c r="F6446" s="3"/>
      <c r="G6446" s="2"/>
      <c r="H6446" s="3">
        <v>2</v>
      </c>
      <c r="I6446" s="69" t="str">
        <f>VLOOKUP(C6446,СПРАВОЧНИК!B:D,2,0)</f>
        <v>ЕВРОПА</v>
      </c>
      <c r="J6446" s="69" t="str">
        <f>VLOOKUP(C6446,СПРАВОЧНИК!B:D,3,0)</f>
        <v>ИНОМАРКИ</v>
      </c>
      <c r="K6446" s="69" t="str">
        <f>VLOOKUP(СВОД2023[[#This Row],[ФО]],СПРАВОЧНИК!H:P,2,0)</f>
        <v>Северо-Кавказский ФО</v>
      </c>
    </row>
    <row r="6447" spans="1:11" x14ac:dyDescent="0.2">
      <c r="A6447" t="s">
        <v>600</v>
      </c>
      <c r="B6447" t="s">
        <v>593</v>
      </c>
      <c r="C6447" s="1" t="s">
        <v>1799</v>
      </c>
      <c r="D6447" s="1" t="s">
        <v>1800</v>
      </c>
      <c r="E6447" s="2"/>
      <c r="F6447" s="3">
        <v>2</v>
      </c>
      <c r="G6447" s="2">
        <v>4</v>
      </c>
      <c r="H6447" s="3">
        <v>7</v>
      </c>
      <c r="I6447" s="69" t="str">
        <f>VLOOKUP(C6447,СПРАВОЧНИК!B:D,2,0)</f>
        <v>ЕВРОПА</v>
      </c>
      <c r="J6447" s="69" t="str">
        <f>VLOOKUP(C6447,СПРАВОЧНИК!B:D,3,0)</f>
        <v>ИНОМАРКИ</v>
      </c>
      <c r="K6447" s="69" t="str">
        <f>VLOOKUP(СВОД2023[[#This Row],[ФО]],СПРАВОЧНИК!H:P,2,0)</f>
        <v>Северо-Кавказский ФО</v>
      </c>
    </row>
    <row r="6448" spans="1:11" x14ac:dyDescent="0.2">
      <c r="A6448" t="s">
        <v>600</v>
      </c>
      <c r="B6448" t="s">
        <v>593</v>
      </c>
      <c r="C6448" s="1" t="s">
        <v>1799</v>
      </c>
      <c r="D6448" s="1" t="s">
        <v>1801</v>
      </c>
      <c r="E6448" s="2">
        <v>1</v>
      </c>
      <c r="F6448" s="3">
        <v>4</v>
      </c>
      <c r="G6448" s="2">
        <v>12</v>
      </c>
      <c r="H6448" s="3">
        <v>9</v>
      </c>
      <c r="I6448" s="69" t="str">
        <f>VLOOKUP(C6448,СПРАВОЧНИК!B:D,2,0)</f>
        <v>ЕВРОПА</v>
      </c>
      <c r="J6448" s="69" t="str">
        <f>VLOOKUP(C6448,СПРАВОЧНИК!B:D,3,0)</f>
        <v>ИНОМАРКИ</v>
      </c>
      <c r="K6448" s="69" t="str">
        <f>VLOOKUP(СВОД2023[[#This Row],[ФО]],СПРАВОЧНИК!H:P,2,0)</f>
        <v>Северо-Кавказский ФО</v>
      </c>
    </row>
    <row r="6449" spans="1:11" x14ac:dyDescent="0.2">
      <c r="A6449" t="s">
        <v>600</v>
      </c>
      <c r="B6449" t="s">
        <v>593</v>
      </c>
      <c r="C6449" s="1" t="s">
        <v>1799</v>
      </c>
      <c r="D6449" s="1" t="s">
        <v>1802</v>
      </c>
      <c r="E6449" s="2"/>
      <c r="F6449" s="3"/>
      <c r="G6449" s="2">
        <v>6</v>
      </c>
      <c r="H6449" s="3">
        <v>6</v>
      </c>
      <c r="I6449" s="69" t="str">
        <f>VLOOKUP(C6449,СПРАВОЧНИК!B:D,2,0)</f>
        <v>ЕВРОПА</v>
      </c>
      <c r="J6449" s="69" t="str">
        <f>VLOOKUP(C6449,СПРАВОЧНИК!B:D,3,0)</f>
        <v>ИНОМАРКИ</v>
      </c>
      <c r="K6449" s="69" t="str">
        <f>VLOOKUP(СВОД2023[[#This Row],[ФО]],СПРАВОЧНИК!H:P,2,0)</f>
        <v>Северо-Кавказский ФО</v>
      </c>
    </row>
    <row r="6450" spans="1:11" x14ac:dyDescent="0.2">
      <c r="A6450" t="s">
        <v>600</v>
      </c>
      <c r="B6450" t="s">
        <v>593</v>
      </c>
      <c r="C6450" s="1" t="s">
        <v>1799</v>
      </c>
      <c r="D6450" s="1" t="s">
        <v>2307</v>
      </c>
      <c r="E6450" s="2"/>
      <c r="F6450" s="3"/>
      <c r="G6450" s="2"/>
      <c r="H6450" s="3">
        <v>1</v>
      </c>
      <c r="I6450" s="69" t="str">
        <f>VLOOKUP(C6450,СПРАВОЧНИК!B:D,2,0)</f>
        <v>ЕВРОПА</v>
      </c>
      <c r="J6450" s="69" t="str">
        <f>VLOOKUP(C6450,СПРАВОЧНИК!B:D,3,0)</f>
        <v>ИНОМАРКИ</v>
      </c>
      <c r="K6450" s="69" t="str">
        <f>VLOOKUP(СВОД2023[[#This Row],[ФО]],СПРАВОЧНИК!H:P,2,0)</f>
        <v>Северо-Кавказский ФО</v>
      </c>
    </row>
    <row r="6451" spans="1:11" x14ac:dyDescent="0.2">
      <c r="A6451" t="s">
        <v>600</v>
      </c>
      <c r="B6451" t="s">
        <v>593</v>
      </c>
      <c r="C6451" s="1" t="s">
        <v>815</v>
      </c>
      <c r="D6451" s="1" t="s">
        <v>832</v>
      </c>
      <c r="E6451" s="2">
        <v>1</v>
      </c>
      <c r="F6451" s="3"/>
      <c r="G6451" s="2">
        <v>5</v>
      </c>
      <c r="H6451" s="3"/>
      <c r="I6451" s="69" t="str">
        <f>VLOOKUP(C6451,СПРАВОЧНИК!B:D,2,0)</f>
        <v>ЕВРОПА</v>
      </c>
      <c r="J6451" s="69" t="str">
        <f>VLOOKUP(C6451,СПРАВОЧНИК!B:D,3,0)</f>
        <v>ИНОМАРКИ</v>
      </c>
      <c r="K6451" s="69" t="str">
        <f>VLOOKUP(СВОД2023[[#This Row],[ФО]],СПРАВОЧНИК!H:P,2,0)</f>
        <v>Северо-Кавказский ФО</v>
      </c>
    </row>
    <row r="6452" spans="1:11" x14ac:dyDescent="0.2">
      <c r="A6452" t="s">
        <v>600</v>
      </c>
      <c r="B6452" t="s">
        <v>593</v>
      </c>
      <c r="C6452" s="1" t="s">
        <v>815</v>
      </c>
      <c r="D6452" s="1" t="s">
        <v>1804</v>
      </c>
      <c r="E6452" s="2"/>
      <c r="F6452" s="3"/>
      <c r="G6452" s="2"/>
      <c r="H6452" s="3">
        <v>1</v>
      </c>
      <c r="I6452" s="69" t="str">
        <f>VLOOKUP(C6452,СПРАВОЧНИК!B:D,2,0)</f>
        <v>ЕВРОПА</v>
      </c>
      <c r="J6452" s="69" t="str">
        <f>VLOOKUP(C6452,СПРАВОЧНИК!B:D,3,0)</f>
        <v>ИНОМАРКИ</v>
      </c>
      <c r="K6452" s="69" t="str">
        <f>VLOOKUP(СВОД2023[[#This Row],[ФО]],СПРАВОЧНИК!H:P,2,0)</f>
        <v>Северо-Кавказский ФО</v>
      </c>
    </row>
    <row r="6453" spans="1:11" x14ac:dyDescent="0.2">
      <c r="A6453" t="s">
        <v>600</v>
      </c>
      <c r="B6453" t="s">
        <v>593</v>
      </c>
      <c r="C6453" s="1" t="s">
        <v>1805</v>
      </c>
      <c r="D6453" s="1" t="s">
        <v>2472</v>
      </c>
      <c r="E6453" s="2"/>
      <c r="F6453" s="3"/>
      <c r="G6453" s="2">
        <v>2</v>
      </c>
      <c r="H6453" s="3"/>
      <c r="I6453" s="69" t="str">
        <f>VLOOKUP(C6453,СПРАВОЧНИК!B:D,2,0)</f>
        <v>США</v>
      </c>
      <c r="J6453" s="69" t="str">
        <f>VLOOKUP(C6453,СПРАВОЧНИК!B:D,3,0)</f>
        <v>ИНОМАРКИ</v>
      </c>
      <c r="K6453" s="69" t="str">
        <f>VLOOKUP(СВОД2023[[#This Row],[ФО]],СПРАВОЧНИК!H:P,2,0)</f>
        <v>Северо-Кавказский ФО</v>
      </c>
    </row>
    <row r="6454" spans="1:11" x14ac:dyDescent="0.2">
      <c r="A6454" t="s">
        <v>600</v>
      </c>
      <c r="B6454" t="s">
        <v>593</v>
      </c>
      <c r="C6454" s="1" t="s">
        <v>1805</v>
      </c>
      <c r="D6454" s="1" t="s">
        <v>2520</v>
      </c>
      <c r="E6454" s="2"/>
      <c r="F6454" s="3"/>
      <c r="G6454" s="2"/>
      <c r="H6454" s="3">
        <v>1</v>
      </c>
      <c r="I6454" s="69" t="str">
        <f>VLOOKUP(C6454,СПРАВОЧНИК!B:D,2,0)</f>
        <v>США</v>
      </c>
      <c r="J6454" s="69" t="str">
        <f>VLOOKUP(C6454,СПРАВОЧНИК!B:D,3,0)</f>
        <v>ИНОМАРКИ</v>
      </c>
      <c r="K6454" s="69" t="str">
        <f>VLOOKUP(СВОД2023[[#This Row],[ФО]],СПРАВОЧНИК!H:P,2,0)</f>
        <v>Северо-Кавказский ФО</v>
      </c>
    </row>
    <row r="6455" spans="1:11" x14ac:dyDescent="0.2">
      <c r="A6455" t="s">
        <v>600</v>
      </c>
      <c r="B6455" t="s">
        <v>593</v>
      </c>
      <c r="C6455" s="1" t="s">
        <v>1805</v>
      </c>
      <c r="D6455" s="1" t="s">
        <v>2312</v>
      </c>
      <c r="E6455" s="2"/>
      <c r="F6455" s="3">
        <v>2</v>
      </c>
      <c r="G6455" s="2">
        <v>1</v>
      </c>
      <c r="H6455" s="3">
        <v>4</v>
      </c>
      <c r="I6455" s="69" t="str">
        <f>VLOOKUP(C6455,СПРАВОЧНИК!B:D,2,0)</f>
        <v>США</v>
      </c>
      <c r="J6455" s="69" t="str">
        <f>VLOOKUP(C6455,СПРАВОЧНИК!B:D,3,0)</f>
        <v>ИНОМАРКИ</v>
      </c>
      <c r="K6455" s="69" t="str">
        <f>VLOOKUP(СВОД2023[[#This Row],[ФО]],СПРАВОЧНИК!H:P,2,0)</f>
        <v>Северо-Кавказский ФО</v>
      </c>
    </row>
    <row r="6456" spans="1:11" x14ac:dyDescent="0.2">
      <c r="A6456" t="s">
        <v>600</v>
      </c>
      <c r="B6456" t="s">
        <v>593</v>
      </c>
      <c r="C6456" s="1" t="s">
        <v>1807</v>
      </c>
      <c r="D6456" s="1" t="s">
        <v>1808</v>
      </c>
      <c r="E6456" s="2"/>
      <c r="F6456" s="3"/>
      <c r="G6456" s="2">
        <v>2</v>
      </c>
      <c r="H6456" s="3"/>
      <c r="I6456" s="69" t="str">
        <f>VLOOKUP(C6456,СПРАВОЧНИК!B:D,2,0)</f>
        <v>США</v>
      </c>
      <c r="J6456" s="69" t="str">
        <f>VLOOKUP(C6456,СПРАВОЧНИК!B:D,3,0)</f>
        <v>ИНОМАРКИ</v>
      </c>
      <c r="K6456" s="69" t="str">
        <f>VLOOKUP(СВОД2023[[#This Row],[ФО]],СПРАВОЧНИК!H:P,2,0)</f>
        <v>Северо-Кавказский ФО</v>
      </c>
    </row>
    <row r="6457" spans="1:11" x14ac:dyDescent="0.2">
      <c r="A6457" t="s">
        <v>600</v>
      </c>
      <c r="B6457" t="s">
        <v>593</v>
      </c>
      <c r="C6457" s="1" t="s">
        <v>1209</v>
      </c>
      <c r="D6457" s="1" t="s">
        <v>2316</v>
      </c>
      <c r="E6457" s="2">
        <v>1</v>
      </c>
      <c r="F6457" s="3">
        <v>1</v>
      </c>
      <c r="G6457" s="2">
        <v>5</v>
      </c>
      <c r="H6457" s="3">
        <v>2</v>
      </c>
      <c r="I6457" s="69" t="str">
        <f>VLOOKUP(C6457,СПРАВОЧНИК!B:D,2,0)</f>
        <v>ЕВРОПА</v>
      </c>
      <c r="J6457" s="69" t="str">
        <f>VLOOKUP(C6457,СПРАВОЧНИК!B:D,3,0)</f>
        <v>ИНОМАРКИ</v>
      </c>
      <c r="K6457" s="69" t="str">
        <f>VLOOKUP(СВОД2023[[#This Row],[ФО]],СПРАВОЧНИК!H:P,2,0)</f>
        <v>Северо-Кавказский ФО</v>
      </c>
    </row>
    <row r="6458" spans="1:11" x14ac:dyDescent="0.2">
      <c r="A6458" t="s">
        <v>600</v>
      </c>
      <c r="B6458" t="s">
        <v>593</v>
      </c>
      <c r="C6458" s="1" t="s">
        <v>1209</v>
      </c>
      <c r="D6458" s="1" t="s">
        <v>2317</v>
      </c>
      <c r="E6458" s="2"/>
      <c r="F6458" s="3"/>
      <c r="G6458" s="2">
        <v>2</v>
      </c>
      <c r="H6458" s="3"/>
      <c r="I6458" s="69" t="str">
        <f>VLOOKUP(C6458,СПРАВОЧНИК!B:D,2,0)</f>
        <v>ЕВРОПА</v>
      </c>
      <c r="J6458" s="69" t="str">
        <f>VLOOKUP(C6458,СПРАВОЧНИК!B:D,3,0)</f>
        <v>ИНОМАРКИ</v>
      </c>
      <c r="K6458" s="69" t="str">
        <f>VLOOKUP(СВОД2023[[#This Row],[ФО]],СПРАВОЧНИК!H:P,2,0)</f>
        <v>Северо-Кавказский ФО</v>
      </c>
    </row>
    <row r="6459" spans="1:11" x14ac:dyDescent="0.2">
      <c r="A6459" t="s">
        <v>600</v>
      </c>
      <c r="B6459" t="s">
        <v>593</v>
      </c>
      <c r="C6459" s="1" t="s">
        <v>1209</v>
      </c>
      <c r="D6459" s="1" t="s">
        <v>2318</v>
      </c>
      <c r="E6459" s="2"/>
      <c r="F6459" s="3"/>
      <c r="G6459" s="2"/>
      <c r="H6459" s="3">
        <v>1</v>
      </c>
      <c r="I6459" s="69" t="str">
        <f>VLOOKUP(C6459,СПРАВОЧНИК!B:D,2,0)</f>
        <v>ЕВРОПА</v>
      </c>
      <c r="J6459" s="69" t="str">
        <f>VLOOKUP(C6459,СПРАВОЧНИК!B:D,3,0)</f>
        <v>ИНОМАРКИ</v>
      </c>
      <c r="K6459" s="69" t="str">
        <f>VLOOKUP(СВОД2023[[#This Row],[ФО]],СПРАВОЧНИК!H:P,2,0)</f>
        <v>Северо-Кавказский ФО</v>
      </c>
    </row>
    <row r="6460" spans="1:11" x14ac:dyDescent="0.2">
      <c r="A6460" t="s">
        <v>600</v>
      </c>
      <c r="B6460" t="s">
        <v>593</v>
      </c>
      <c r="C6460" s="1" t="s">
        <v>1209</v>
      </c>
      <c r="D6460" s="1" t="s">
        <v>1810</v>
      </c>
      <c r="E6460" s="2"/>
      <c r="F6460" s="3"/>
      <c r="G6460" s="2"/>
      <c r="H6460" s="3">
        <v>4</v>
      </c>
      <c r="I6460" s="69" t="str">
        <f>VLOOKUP(C6460,СПРАВОЧНИК!B:D,2,0)</f>
        <v>ЕВРОПА</v>
      </c>
      <c r="J6460" s="69" t="str">
        <f>VLOOKUP(C6460,СПРАВОЧНИК!B:D,3,0)</f>
        <v>ИНОМАРКИ</v>
      </c>
      <c r="K6460" s="69" t="str">
        <f>VLOOKUP(СВОД2023[[#This Row],[ФО]],СПРАВОЧНИК!H:P,2,0)</f>
        <v>Северо-Кавказский ФО</v>
      </c>
    </row>
    <row r="6461" spans="1:11" x14ac:dyDescent="0.2">
      <c r="A6461" t="s">
        <v>600</v>
      </c>
      <c r="B6461" t="s">
        <v>593</v>
      </c>
      <c r="C6461" s="1" t="s">
        <v>1209</v>
      </c>
      <c r="D6461" s="1" t="s">
        <v>1811</v>
      </c>
      <c r="E6461" s="2">
        <v>5</v>
      </c>
      <c r="F6461" s="3">
        <v>1</v>
      </c>
      <c r="G6461" s="2">
        <v>41</v>
      </c>
      <c r="H6461" s="3">
        <v>2</v>
      </c>
      <c r="I6461" s="69" t="str">
        <f>VLOOKUP(C6461,СПРАВОЧНИК!B:D,2,0)</f>
        <v>ЕВРОПА</v>
      </c>
      <c r="J6461" s="69" t="str">
        <f>VLOOKUP(C6461,СПРАВОЧНИК!B:D,3,0)</f>
        <v>ИНОМАРКИ</v>
      </c>
      <c r="K6461" s="69" t="str">
        <f>VLOOKUP(СВОД2023[[#This Row],[ФО]],СПРАВОЧНИК!H:P,2,0)</f>
        <v>Северо-Кавказский ФО</v>
      </c>
    </row>
    <row r="6462" spans="1:11" x14ac:dyDescent="0.2">
      <c r="A6462" t="s">
        <v>600</v>
      </c>
      <c r="B6462" t="s">
        <v>593</v>
      </c>
      <c r="C6462" s="1" t="s">
        <v>1209</v>
      </c>
      <c r="D6462" s="1" t="s">
        <v>1812</v>
      </c>
      <c r="E6462" s="2">
        <v>2</v>
      </c>
      <c r="F6462" s="3"/>
      <c r="G6462" s="2">
        <v>7</v>
      </c>
      <c r="H6462" s="3">
        <v>4</v>
      </c>
      <c r="I6462" s="69" t="str">
        <f>VLOOKUP(C6462,СПРАВОЧНИК!B:D,2,0)</f>
        <v>ЕВРОПА</v>
      </c>
      <c r="J6462" s="69" t="str">
        <f>VLOOKUP(C6462,СПРАВОЧНИК!B:D,3,0)</f>
        <v>ИНОМАРКИ</v>
      </c>
      <c r="K6462" s="69" t="str">
        <f>VLOOKUP(СВОД2023[[#This Row],[ФО]],СПРАВОЧНИК!H:P,2,0)</f>
        <v>Северо-Кавказский ФО</v>
      </c>
    </row>
    <row r="6463" spans="1:11" x14ac:dyDescent="0.2">
      <c r="A6463" t="s">
        <v>600</v>
      </c>
      <c r="B6463" t="s">
        <v>593</v>
      </c>
      <c r="C6463" s="1" t="s">
        <v>1209</v>
      </c>
      <c r="D6463" s="1" t="s">
        <v>2323</v>
      </c>
      <c r="E6463" s="2">
        <v>1</v>
      </c>
      <c r="F6463" s="3"/>
      <c r="G6463" s="2">
        <v>8</v>
      </c>
      <c r="H6463" s="3">
        <v>5</v>
      </c>
      <c r="I6463" s="69" t="str">
        <f>VLOOKUP(C6463,СПРАВОЧНИК!B:D,2,0)</f>
        <v>ЕВРОПА</v>
      </c>
      <c r="J6463" s="69" t="str">
        <f>VLOOKUP(C6463,СПРАВОЧНИК!B:D,3,0)</f>
        <v>ИНОМАРКИ</v>
      </c>
      <c r="K6463" s="69" t="str">
        <f>VLOOKUP(СВОД2023[[#This Row],[ФО]],СПРАВОЧНИК!H:P,2,0)</f>
        <v>Северо-Кавказский ФО</v>
      </c>
    </row>
    <row r="6464" spans="1:11" x14ac:dyDescent="0.2">
      <c r="A6464" t="s">
        <v>600</v>
      </c>
      <c r="B6464" t="s">
        <v>593</v>
      </c>
      <c r="C6464" s="1" t="s">
        <v>1813</v>
      </c>
      <c r="D6464" s="1" t="s">
        <v>1814</v>
      </c>
      <c r="E6464" s="2">
        <v>374</v>
      </c>
      <c r="F6464" s="3">
        <v>134</v>
      </c>
      <c r="G6464" s="2">
        <v>1788</v>
      </c>
      <c r="H6464" s="3">
        <v>723</v>
      </c>
      <c r="I6464" s="69" t="str">
        <f>VLOOKUP(C6464,СПРАВОЧНИК!B:D,2,0)</f>
        <v>РОССИЯ</v>
      </c>
      <c r="J6464" s="69" t="str">
        <f>VLOOKUP(C6464,СПРАВОЧНИК!B:D,3,0)</f>
        <v>ОТЕЧЕСТВЕННЫЕ</v>
      </c>
      <c r="K6464" s="69" t="str">
        <f>VLOOKUP(СВОД2023[[#This Row],[ФО]],СПРАВОЧНИК!H:P,2,0)</f>
        <v>Северо-Кавказский ФО</v>
      </c>
    </row>
    <row r="6465" spans="1:11" x14ac:dyDescent="0.2">
      <c r="A6465" t="s">
        <v>600</v>
      </c>
      <c r="B6465" t="s">
        <v>593</v>
      </c>
      <c r="C6465" s="1" t="s">
        <v>1813</v>
      </c>
      <c r="D6465" s="1" t="s">
        <v>2324</v>
      </c>
      <c r="E6465" s="2"/>
      <c r="F6465" s="3"/>
      <c r="G6465" s="2">
        <v>5</v>
      </c>
      <c r="H6465" s="3"/>
      <c r="I6465" s="69" t="str">
        <f>VLOOKUP(C6465,СПРАВОЧНИК!B:D,2,0)</f>
        <v>РОССИЯ</v>
      </c>
      <c r="J6465" s="69" t="str">
        <f>VLOOKUP(C6465,СПРАВОЧНИК!B:D,3,0)</f>
        <v>ОТЕЧЕСТВЕННЫЕ</v>
      </c>
      <c r="K6465" s="69" t="str">
        <f>VLOOKUP(СВОД2023[[#This Row],[ФО]],СПРАВОЧНИК!H:P,2,0)</f>
        <v>Северо-Кавказский ФО</v>
      </c>
    </row>
    <row r="6466" spans="1:11" x14ac:dyDescent="0.2">
      <c r="A6466" t="s">
        <v>600</v>
      </c>
      <c r="B6466" t="s">
        <v>593</v>
      </c>
      <c r="C6466" s="1" t="s">
        <v>482</v>
      </c>
      <c r="D6466" s="1" t="s">
        <v>483</v>
      </c>
      <c r="E6466" s="2">
        <v>28</v>
      </c>
      <c r="F6466" s="3">
        <v>20</v>
      </c>
      <c r="G6466" s="2">
        <v>159</v>
      </c>
      <c r="H6466" s="3">
        <v>121</v>
      </c>
      <c r="I6466" s="69" t="str">
        <f>VLOOKUP(C6466,СПРАВОЧНИК!B:D,2,0)</f>
        <v>ЕВРОПА</v>
      </c>
      <c r="J6466" s="69" t="str">
        <f>VLOOKUP(C6466,СПРАВОЧНИК!B:D,3,0)</f>
        <v>ИНОМАРКИ</v>
      </c>
      <c r="K6466" s="69" t="str">
        <f>VLOOKUP(СВОД2023[[#This Row],[ФО]],СПРАВОЧНИК!H:P,2,0)</f>
        <v>Северо-Кавказский ФО</v>
      </c>
    </row>
    <row r="6467" spans="1:11" x14ac:dyDescent="0.2">
      <c r="A6467" t="s">
        <v>600</v>
      </c>
      <c r="B6467" t="s">
        <v>593</v>
      </c>
      <c r="C6467" s="1" t="s">
        <v>482</v>
      </c>
      <c r="D6467" s="1" t="s">
        <v>2327</v>
      </c>
      <c r="E6467" s="2">
        <v>5</v>
      </c>
      <c r="F6467" s="3">
        <v>2</v>
      </c>
      <c r="G6467" s="2">
        <v>23</v>
      </c>
      <c r="H6467" s="3">
        <v>11</v>
      </c>
      <c r="I6467" s="69" t="str">
        <f>VLOOKUP(C6467,СПРАВОЧНИК!B:D,2,0)</f>
        <v>ЕВРОПА</v>
      </c>
      <c r="J6467" s="69" t="str">
        <f>VLOOKUP(C6467,СПРАВОЧНИК!B:D,3,0)</f>
        <v>ИНОМАРКИ</v>
      </c>
      <c r="K6467" s="69" t="str">
        <f>VLOOKUP(СВОД2023[[#This Row],[ФО]],СПРАВОЧНИК!H:P,2,0)</f>
        <v>Северо-Кавказский ФО</v>
      </c>
    </row>
    <row r="6468" spans="1:11" x14ac:dyDescent="0.2">
      <c r="A6468" t="s">
        <v>600</v>
      </c>
      <c r="B6468" t="s">
        <v>593</v>
      </c>
      <c r="C6468" s="1" t="s">
        <v>482</v>
      </c>
      <c r="D6468" s="1" t="s">
        <v>2328</v>
      </c>
      <c r="E6468" s="2"/>
      <c r="F6468" s="3"/>
      <c r="G6468" s="2">
        <v>1</v>
      </c>
      <c r="H6468" s="3"/>
      <c r="I6468" s="69" t="str">
        <f>VLOOKUP(C6468,СПРАВОЧНИК!B:D,2,0)</f>
        <v>ЕВРОПА</v>
      </c>
      <c r="J6468" s="69" t="str">
        <f>VLOOKUP(C6468,СПРАВОЧНИК!B:D,3,0)</f>
        <v>ИНОМАРКИ</v>
      </c>
      <c r="K6468" s="69" t="str">
        <f>VLOOKUP(СВОД2023[[#This Row],[ФО]],СПРАВОЧНИК!H:P,2,0)</f>
        <v>Северо-Кавказский ФО</v>
      </c>
    </row>
    <row r="6469" spans="1:11" x14ac:dyDescent="0.2">
      <c r="A6469" t="s">
        <v>600</v>
      </c>
      <c r="B6469" t="s">
        <v>593</v>
      </c>
      <c r="C6469" s="1" t="s">
        <v>482</v>
      </c>
      <c r="D6469" s="1" t="s">
        <v>484</v>
      </c>
      <c r="E6469" s="2">
        <v>3</v>
      </c>
      <c r="F6469" s="3">
        <v>6</v>
      </c>
      <c r="G6469" s="2">
        <v>25</v>
      </c>
      <c r="H6469" s="3">
        <v>13</v>
      </c>
      <c r="I6469" s="69" t="str">
        <f>VLOOKUP(C6469,СПРАВОЧНИК!B:D,2,0)</f>
        <v>ЕВРОПА</v>
      </c>
      <c r="J6469" s="69" t="str">
        <f>VLOOKUP(C6469,СПРАВОЧНИК!B:D,3,0)</f>
        <v>ИНОМАРКИ</v>
      </c>
      <c r="K6469" s="69" t="str">
        <f>VLOOKUP(СВОД2023[[#This Row],[ФО]],СПРАВОЧНИК!H:P,2,0)</f>
        <v>Северо-Кавказский ФО</v>
      </c>
    </row>
    <row r="6470" spans="1:11" x14ac:dyDescent="0.2">
      <c r="A6470" t="s">
        <v>600</v>
      </c>
      <c r="B6470" t="s">
        <v>593</v>
      </c>
      <c r="C6470" s="1" t="s">
        <v>482</v>
      </c>
      <c r="D6470" s="1" t="s">
        <v>485</v>
      </c>
      <c r="E6470" s="2">
        <v>8</v>
      </c>
      <c r="F6470" s="3">
        <v>8</v>
      </c>
      <c r="G6470" s="2">
        <v>67</v>
      </c>
      <c r="H6470" s="3">
        <v>46</v>
      </c>
      <c r="I6470" s="69" t="str">
        <f>VLOOKUP(C6470,СПРАВОЧНИК!B:D,2,0)</f>
        <v>ЕВРОПА</v>
      </c>
      <c r="J6470" s="69" t="str">
        <f>VLOOKUP(C6470,СПРАВОЧНИК!B:D,3,0)</f>
        <v>ИНОМАРКИ</v>
      </c>
      <c r="K6470" s="69" t="str">
        <f>VLOOKUP(СВОД2023[[#This Row],[ФО]],СПРАВОЧНИК!H:P,2,0)</f>
        <v>Северо-Кавказский ФО</v>
      </c>
    </row>
    <row r="6471" spans="1:11" x14ac:dyDescent="0.2">
      <c r="A6471" t="s">
        <v>600</v>
      </c>
      <c r="B6471" t="s">
        <v>593</v>
      </c>
      <c r="C6471" s="1" t="s">
        <v>482</v>
      </c>
      <c r="D6471" s="1" t="s">
        <v>486</v>
      </c>
      <c r="E6471" s="2">
        <v>171</v>
      </c>
      <c r="F6471" s="3">
        <v>117</v>
      </c>
      <c r="G6471" s="2">
        <v>941</v>
      </c>
      <c r="H6471" s="3">
        <v>658</v>
      </c>
      <c r="I6471" s="69" t="str">
        <f>VLOOKUP(C6471,СПРАВОЧНИК!B:D,2,0)</f>
        <v>ЕВРОПА</v>
      </c>
      <c r="J6471" s="69" t="str">
        <f>VLOOKUP(C6471,СПРАВОЧНИК!B:D,3,0)</f>
        <v>ИНОМАРКИ</v>
      </c>
      <c r="K6471" s="69" t="str">
        <f>VLOOKUP(СВОД2023[[#This Row],[ФО]],СПРАВОЧНИК!H:P,2,0)</f>
        <v>Северо-Кавказский ФО</v>
      </c>
    </row>
    <row r="6472" spans="1:11" x14ac:dyDescent="0.2">
      <c r="A6472" t="s">
        <v>600</v>
      </c>
      <c r="B6472" t="s">
        <v>593</v>
      </c>
      <c r="C6472" s="1" t="s">
        <v>482</v>
      </c>
      <c r="D6472" s="1" t="s">
        <v>488</v>
      </c>
      <c r="E6472" s="2">
        <v>136</v>
      </c>
      <c r="F6472" s="3">
        <v>92</v>
      </c>
      <c r="G6472" s="2">
        <v>777</v>
      </c>
      <c r="H6472" s="3">
        <v>524</v>
      </c>
      <c r="I6472" s="69" t="str">
        <f>VLOOKUP(C6472,СПРАВОЧНИК!B:D,2,0)</f>
        <v>ЕВРОПА</v>
      </c>
      <c r="J6472" s="69" t="str">
        <f>VLOOKUP(C6472,СПРАВОЧНИК!B:D,3,0)</f>
        <v>ИНОМАРКИ</v>
      </c>
      <c r="K6472" s="69" t="str">
        <f>VLOOKUP(СВОД2023[[#This Row],[ФО]],СПРАВОЧНИК!H:P,2,0)</f>
        <v>Северо-Кавказский ФО</v>
      </c>
    </row>
    <row r="6473" spans="1:11" x14ac:dyDescent="0.2">
      <c r="A6473" t="s">
        <v>600</v>
      </c>
      <c r="B6473" t="s">
        <v>593</v>
      </c>
      <c r="C6473" s="1" t="s">
        <v>482</v>
      </c>
      <c r="D6473" s="1" t="s">
        <v>489</v>
      </c>
      <c r="E6473" s="2">
        <v>20</v>
      </c>
      <c r="F6473" s="3">
        <v>13</v>
      </c>
      <c r="G6473" s="2">
        <v>89</v>
      </c>
      <c r="H6473" s="3">
        <v>77</v>
      </c>
      <c r="I6473" s="69" t="str">
        <f>VLOOKUP(C6473,СПРАВОЧНИК!B:D,2,0)</f>
        <v>ЕВРОПА</v>
      </c>
      <c r="J6473" s="69" t="str">
        <f>VLOOKUP(C6473,СПРАВОЧНИК!B:D,3,0)</f>
        <v>ИНОМАРКИ</v>
      </c>
      <c r="K6473" s="69" t="str">
        <f>VLOOKUP(СВОД2023[[#This Row],[ФО]],СПРАВОЧНИК!H:P,2,0)</f>
        <v>Северо-Кавказский ФО</v>
      </c>
    </row>
    <row r="6474" spans="1:11" x14ac:dyDescent="0.2">
      <c r="A6474" t="s">
        <v>600</v>
      </c>
      <c r="B6474" t="s">
        <v>593</v>
      </c>
      <c r="C6474" s="1" t="s">
        <v>482</v>
      </c>
      <c r="D6474" s="1" t="s">
        <v>1815</v>
      </c>
      <c r="E6474" s="2">
        <v>15</v>
      </c>
      <c r="F6474" s="3">
        <v>16</v>
      </c>
      <c r="G6474" s="2">
        <v>96</v>
      </c>
      <c r="H6474" s="3">
        <v>57</v>
      </c>
      <c r="I6474" s="69" t="str">
        <f>VLOOKUP(C6474,СПРАВОЧНИК!B:D,2,0)</f>
        <v>ЕВРОПА</v>
      </c>
      <c r="J6474" s="69" t="str">
        <f>VLOOKUP(C6474,СПРАВОЧНИК!B:D,3,0)</f>
        <v>ИНОМАРКИ</v>
      </c>
      <c r="K6474" s="69" t="str">
        <f>VLOOKUP(СВОД2023[[#This Row],[ФО]],СПРАВОЧНИК!H:P,2,0)</f>
        <v>Северо-Кавказский ФО</v>
      </c>
    </row>
    <row r="6475" spans="1:11" x14ac:dyDescent="0.2">
      <c r="A6475" t="s">
        <v>600</v>
      </c>
      <c r="B6475" t="s">
        <v>593</v>
      </c>
      <c r="C6475" s="1" t="s">
        <v>492</v>
      </c>
      <c r="D6475" s="1" t="s">
        <v>2329</v>
      </c>
      <c r="E6475" s="2"/>
      <c r="F6475" s="3"/>
      <c r="G6475" s="2">
        <v>1</v>
      </c>
      <c r="H6475" s="3"/>
      <c r="I6475" s="69" t="str">
        <f>VLOOKUP(C6475,СПРАВОЧНИК!B:D,2,0)</f>
        <v>КИТАЙ</v>
      </c>
      <c r="J6475" s="69" t="str">
        <f>VLOOKUP(C6475,СПРАВОЧНИК!B:D,3,0)</f>
        <v>ИНОМАРКИ</v>
      </c>
      <c r="K6475" s="69" t="str">
        <f>VLOOKUP(СВОД2023[[#This Row],[ФО]],СПРАВОЧНИК!H:P,2,0)</f>
        <v>Северо-Кавказский ФО</v>
      </c>
    </row>
    <row r="6476" spans="1:11" x14ac:dyDescent="0.2">
      <c r="A6476" t="s">
        <v>600</v>
      </c>
      <c r="B6476" t="s">
        <v>593</v>
      </c>
      <c r="C6476" s="1" t="s">
        <v>494</v>
      </c>
      <c r="D6476" s="1" t="s">
        <v>1816</v>
      </c>
      <c r="E6476" s="2">
        <v>2</v>
      </c>
      <c r="F6476" s="3">
        <v>1</v>
      </c>
      <c r="G6476" s="2">
        <v>12</v>
      </c>
      <c r="H6476" s="3">
        <v>4</v>
      </c>
      <c r="I6476" s="69" t="str">
        <f>VLOOKUP(C6476,СПРАВОЧНИК!B:D,2,0)</f>
        <v>ЕВРОПА</v>
      </c>
      <c r="J6476" s="69" t="str">
        <f>VLOOKUP(C6476,СПРАВОЧНИК!B:D,3,0)</f>
        <v>ИНОМАРКИ</v>
      </c>
      <c r="K6476" s="69" t="str">
        <f>VLOOKUP(СВОД2023[[#This Row],[ФО]],СПРАВОЧНИК!H:P,2,0)</f>
        <v>Северо-Кавказский ФО</v>
      </c>
    </row>
    <row r="6477" spans="1:11" x14ac:dyDescent="0.2">
      <c r="A6477" t="s">
        <v>600</v>
      </c>
      <c r="B6477" t="s">
        <v>593</v>
      </c>
      <c r="C6477" s="1" t="s">
        <v>494</v>
      </c>
      <c r="D6477" s="1" t="s">
        <v>495</v>
      </c>
      <c r="E6477" s="2">
        <v>4</v>
      </c>
      <c r="F6477" s="3">
        <v>1</v>
      </c>
      <c r="G6477" s="2">
        <v>14</v>
      </c>
      <c r="H6477" s="3">
        <v>2</v>
      </c>
      <c r="I6477" s="69" t="str">
        <f>VLOOKUP(C6477,СПРАВОЧНИК!B:D,2,0)</f>
        <v>ЕВРОПА</v>
      </c>
      <c r="J6477" s="69" t="str">
        <f>VLOOKUP(C6477,СПРАВОЧНИК!B:D,3,0)</f>
        <v>ИНОМАРКИ</v>
      </c>
      <c r="K6477" s="69" t="str">
        <f>VLOOKUP(СВОД2023[[#This Row],[ФО]],СПРАВОЧНИК!H:P,2,0)</f>
        <v>Северо-Кавказский ФО</v>
      </c>
    </row>
    <row r="6478" spans="1:11" x14ac:dyDescent="0.2">
      <c r="A6478" t="s">
        <v>600</v>
      </c>
      <c r="B6478" t="s">
        <v>593</v>
      </c>
      <c r="C6478" s="1" t="s">
        <v>494</v>
      </c>
      <c r="D6478" s="1" t="s">
        <v>1817</v>
      </c>
      <c r="E6478" s="2"/>
      <c r="F6478" s="3"/>
      <c r="G6478" s="2"/>
      <c r="H6478" s="3">
        <v>1</v>
      </c>
      <c r="I6478" s="69" t="str">
        <f>VLOOKUP(C6478,СПРАВОЧНИК!B:D,2,0)</f>
        <v>ЕВРОПА</v>
      </c>
      <c r="J6478" s="69" t="str">
        <f>VLOOKUP(C6478,СПРАВОЧНИК!B:D,3,0)</f>
        <v>ИНОМАРКИ</v>
      </c>
      <c r="K6478" s="69" t="str">
        <f>VLOOKUP(СВОД2023[[#This Row],[ФО]],СПРАВОЧНИК!H:P,2,0)</f>
        <v>Северо-Кавказский ФО</v>
      </c>
    </row>
    <row r="6479" spans="1:11" x14ac:dyDescent="0.2">
      <c r="A6479" t="s">
        <v>600</v>
      </c>
      <c r="B6479" t="s">
        <v>593</v>
      </c>
      <c r="C6479" s="1" t="s">
        <v>494</v>
      </c>
      <c r="D6479" s="1" t="s">
        <v>652</v>
      </c>
      <c r="E6479" s="2"/>
      <c r="F6479" s="3"/>
      <c r="G6479" s="2">
        <v>3</v>
      </c>
      <c r="H6479" s="3">
        <v>3</v>
      </c>
      <c r="I6479" s="69" t="str">
        <f>VLOOKUP(C6479,СПРАВОЧНИК!B:D,2,0)</f>
        <v>ЕВРОПА</v>
      </c>
      <c r="J6479" s="69" t="str">
        <f>VLOOKUP(C6479,СПРАВОЧНИК!B:D,3,0)</f>
        <v>ИНОМАРКИ</v>
      </c>
      <c r="K6479" s="69" t="str">
        <f>VLOOKUP(СВОД2023[[#This Row],[ФО]],СПРАВОЧНИК!H:P,2,0)</f>
        <v>Северо-Кавказский ФО</v>
      </c>
    </row>
    <row r="6480" spans="1:11" x14ac:dyDescent="0.2">
      <c r="A6480" t="s">
        <v>600</v>
      </c>
      <c r="B6480" t="s">
        <v>593</v>
      </c>
      <c r="C6480" s="1" t="s">
        <v>498</v>
      </c>
      <c r="D6480" s="1" t="s">
        <v>1818</v>
      </c>
      <c r="E6480" s="2">
        <v>8</v>
      </c>
      <c r="F6480" s="3">
        <v>18</v>
      </c>
      <c r="G6480" s="2">
        <v>76</v>
      </c>
      <c r="H6480" s="3">
        <v>74</v>
      </c>
      <c r="I6480" s="69" t="str">
        <f>VLOOKUP(C6480,СПРАВОЧНИК!B:D,2,0)</f>
        <v>КОРЕЯ</v>
      </c>
      <c r="J6480" s="69" t="str">
        <f>VLOOKUP(C6480,СПРАВОЧНИК!B:D,3,0)</f>
        <v>ИНОМАРКИ</v>
      </c>
      <c r="K6480" s="69" t="str">
        <f>VLOOKUP(СВОД2023[[#This Row],[ФО]],СПРАВОЧНИК!H:P,2,0)</f>
        <v>Северо-Кавказский ФО</v>
      </c>
    </row>
    <row r="6481" spans="1:11" x14ac:dyDescent="0.2">
      <c r="A6481" t="s">
        <v>600</v>
      </c>
      <c r="B6481" t="s">
        <v>593</v>
      </c>
      <c r="C6481" s="1" t="s">
        <v>498</v>
      </c>
      <c r="D6481" s="1" t="s">
        <v>1819</v>
      </c>
      <c r="E6481" s="2"/>
      <c r="F6481" s="3">
        <v>2</v>
      </c>
      <c r="G6481" s="2">
        <v>5</v>
      </c>
      <c r="H6481" s="3">
        <v>7</v>
      </c>
      <c r="I6481" s="69" t="str">
        <f>VLOOKUP(C6481,СПРАВОЧНИК!B:D,2,0)</f>
        <v>КОРЕЯ</v>
      </c>
      <c r="J6481" s="69" t="str">
        <f>VLOOKUP(C6481,СПРАВОЧНИК!B:D,3,0)</f>
        <v>ИНОМАРКИ</v>
      </c>
      <c r="K6481" s="69" t="str">
        <f>VLOOKUP(СВОД2023[[#This Row],[ФО]],СПРАВОЧНИК!H:P,2,0)</f>
        <v>Северо-Кавказский ФО</v>
      </c>
    </row>
    <row r="6482" spans="1:11" x14ac:dyDescent="0.2">
      <c r="A6482" t="s">
        <v>600</v>
      </c>
      <c r="B6482" t="s">
        <v>593</v>
      </c>
      <c r="C6482" s="1" t="s">
        <v>498</v>
      </c>
      <c r="D6482" s="1" t="s">
        <v>1820</v>
      </c>
      <c r="E6482" s="2">
        <v>11</v>
      </c>
      <c r="F6482" s="3">
        <v>14</v>
      </c>
      <c r="G6482" s="2">
        <v>94</v>
      </c>
      <c r="H6482" s="3">
        <v>74</v>
      </c>
      <c r="I6482" s="69" t="str">
        <f>VLOOKUP(C6482,СПРАВОЧНИК!B:D,2,0)</f>
        <v>КОРЕЯ</v>
      </c>
      <c r="J6482" s="69" t="str">
        <f>VLOOKUP(C6482,СПРАВОЧНИК!B:D,3,0)</f>
        <v>ИНОМАРКИ</v>
      </c>
      <c r="K6482" s="69" t="str">
        <f>VLOOKUP(СВОД2023[[#This Row],[ФО]],СПРАВОЧНИК!H:P,2,0)</f>
        <v>Северо-Кавказский ФО</v>
      </c>
    </row>
    <row r="6483" spans="1:11" x14ac:dyDescent="0.2">
      <c r="A6483" t="s">
        <v>600</v>
      </c>
      <c r="B6483" t="s">
        <v>593</v>
      </c>
      <c r="C6483" s="1" t="s">
        <v>498</v>
      </c>
      <c r="D6483" s="1" t="s">
        <v>1821</v>
      </c>
      <c r="E6483" s="2"/>
      <c r="F6483" s="3"/>
      <c r="G6483" s="2">
        <v>5</v>
      </c>
      <c r="H6483" s="3">
        <v>5</v>
      </c>
      <c r="I6483" s="69" t="str">
        <f>VLOOKUP(C6483,СПРАВОЧНИК!B:D,2,0)</f>
        <v>КОРЕЯ</v>
      </c>
      <c r="J6483" s="69" t="str">
        <f>VLOOKUP(C6483,СПРАВОЧНИК!B:D,3,0)</f>
        <v>ИНОМАРКИ</v>
      </c>
      <c r="K6483" s="69" t="str">
        <f>VLOOKUP(СВОД2023[[#This Row],[ФО]],СПРАВОЧНИК!H:P,2,0)</f>
        <v>Северо-Кавказский ФО</v>
      </c>
    </row>
    <row r="6484" spans="1:11" x14ac:dyDescent="0.2">
      <c r="A6484" t="s">
        <v>600</v>
      </c>
      <c r="B6484" t="s">
        <v>593</v>
      </c>
      <c r="C6484" s="1" t="s">
        <v>498</v>
      </c>
      <c r="D6484" s="1" t="s">
        <v>499</v>
      </c>
      <c r="E6484" s="2">
        <v>9</v>
      </c>
      <c r="F6484" s="3">
        <v>2</v>
      </c>
      <c r="G6484" s="2">
        <v>51</v>
      </c>
      <c r="H6484" s="3">
        <v>32</v>
      </c>
      <c r="I6484" s="69" t="str">
        <f>VLOOKUP(C6484,СПРАВОЧНИК!B:D,2,0)</f>
        <v>КОРЕЯ</v>
      </c>
      <c r="J6484" s="69" t="str">
        <f>VLOOKUP(C6484,СПРАВОЧНИК!B:D,3,0)</f>
        <v>ИНОМАРКИ</v>
      </c>
      <c r="K6484" s="69" t="str">
        <f>VLOOKUP(СВОД2023[[#This Row],[ФО]],СПРАВОЧНИК!H:P,2,0)</f>
        <v>Северо-Кавказский ФО</v>
      </c>
    </row>
    <row r="6485" spans="1:11" x14ac:dyDescent="0.2">
      <c r="A6485" t="s">
        <v>600</v>
      </c>
      <c r="B6485" t="s">
        <v>593</v>
      </c>
      <c r="C6485" s="1" t="s">
        <v>498</v>
      </c>
      <c r="D6485" s="1" t="s">
        <v>1822</v>
      </c>
      <c r="E6485" s="2">
        <v>1</v>
      </c>
      <c r="F6485" s="3"/>
      <c r="G6485" s="2">
        <v>3</v>
      </c>
      <c r="H6485" s="3"/>
      <c r="I6485" s="69" t="str">
        <f>VLOOKUP(C6485,СПРАВОЧНИК!B:D,2,0)</f>
        <v>КОРЕЯ</v>
      </c>
      <c r="J6485" s="69" t="str">
        <f>VLOOKUP(C6485,СПРАВОЧНИК!B:D,3,0)</f>
        <v>ИНОМАРКИ</v>
      </c>
      <c r="K6485" s="69" t="str">
        <f>VLOOKUP(СВОД2023[[#This Row],[ФО]],СПРАВОЧНИК!H:P,2,0)</f>
        <v>Северо-Кавказский ФО</v>
      </c>
    </row>
    <row r="6486" spans="1:11" x14ac:dyDescent="0.2">
      <c r="A6486" t="s">
        <v>600</v>
      </c>
      <c r="B6486" t="s">
        <v>593</v>
      </c>
      <c r="C6486" s="1" t="s">
        <v>498</v>
      </c>
      <c r="D6486" s="1" t="s">
        <v>630</v>
      </c>
      <c r="E6486" s="2"/>
      <c r="F6486" s="3"/>
      <c r="G6486" s="2">
        <v>1</v>
      </c>
      <c r="H6486" s="3"/>
      <c r="I6486" s="69" t="str">
        <f>VLOOKUP(C6486,СПРАВОЧНИК!B:D,2,0)</f>
        <v>КОРЕЯ</v>
      </c>
      <c r="J6486" s="69" t="str">
        <f>VLOOKUP(C6486,СПРАВОЧНИК!B:D,3,0)</f>
        <v>ИНОМАРКИ</v>
      </c>
      <c r="K6486" s="69" t="str">
        <f>VLOOKUP(СВОД2023[[#This Row],[ФО]],СПРАВОЧНИК!H:P,2,0)</f>
        <v>Северо-Кавказский ФО</v>
      </c>
    </row>
    <row r="6487" spans="1:11" x14ac:dyDescent="0.2">
      <c r="A6487" t="s">
        <v>600</v>
      </c>
      <c r="B6487" t="s">
        <v>593</v>
      </c>
      <c r="C6487" s="1" t="s">
        <v>500</v>
      </c>
      <c r="D6487" s="1" t="s">
        <v>501</v>
      </c>
      <c r="E6487" s="2"/>
      <c r="F6487" s="3">
        <v>1</v>
      </c>
      <c r="G6487" s="2"/>
      <c r="H6487" s="3">
        <v>1</v>
      </c>
      <c r="I6487" s="69" t="str">
        <f>VLOOKUP(C6487,СПРАВОЧНИК!B:D,2,0)</f>
        <v>ЯПОНИЯ</v>
      </c>
      <c r="J6487" s="69" t="str">
        <f>VLOOKUP(C6487,СПРАВОЧНИК!B:D,3,0)</f>
        <v>ИНОМАРКИ</v>
      </c>
      <c r="K6487" s="69" t="str">
        <f>VLOOKUP(СВОД2023[[#This Row],[ФО]],СПРАВОЧНИК!H:P,2,0)</f>
        <v>Северо-Кавказский ФО</v>
      </c>
    </row>
    <row r="6488" spans="1:11" x14ac:dyDescent="0.2">
      <c r="A6488" t="s">
        <v>600</v>
      </c>
      <c r="B6488" t="s">
        <v>593</v>
      </c>
      <c r="C6488" s="1" t="s">
        <v>500</v>
      </c>
      <c r="D6488" s="1" t="s">
        <v>1824</v>
      </c>
      <c r="E6488" s="2">
        <v>2</v>
      </c>
      <c r="F6488" s="3">
        <v>5</v>
      </c>
      <c r="G6488" s="2">
        <v>19</v>
      </c>
      <c r="H6488" s="3">
        <v>33</v>
      </c>
      <c r="I6488" s="69" t="str">
        <f>VLOOKUP(C6488,СПРАВОЧНИК!B:D,2,0)</f>
        <v>ЯПОНИЯ</v>
      </c>
      <c r="J6488" s="69" t="str">
        <f>VLOOKUP(C6488,СПРАВОЧНИК!B:D,3,0)</f>
        <v>ИНОМАРКИ</v>
      </c>
      <c r="K6488" s="69" t="str">
        <f>VLOOKUP(СВОД2023[[#This Row],[ФО]],СПРАВОЧНИК!H:P,2,0)</f>
        <v>Северо-Кавказский ФО</v>
      </c>
    </row>
    <row r="6489" spans="1:11" x14ac:dyDescent="0.2">
      <c r="A6489" t="s">
        <v>600</v>
      </c>
      <c r="B6489" t="s">
        <v>593</v>
      </c>
      <c r="C6489" s="1" t="s">
        <v>500</v>
      </c>
      <c r="D6489" s="1" t="s">
        <v>502</v>
      </c>
      <c r="E6489" s="2"/>
      <c r="F6489" s="3"/>
      <c r="G6489" s="2">
        <v>1</v>
      </c>
      <c r="H6489" s="3">
        <v>3</v>
      </c>
      <c r="I6489" s="69" t="str">
        <f>VLOOKUP(C6489,СПРАВОЧНИК!B:D,2,0)</f>
        <v>ЯПОНИЯ</v>
      </c>
      <c r="J6489" s="69" t="str">
        <f>VLOOKUP(C6489,СПРАВОЧНИК!B:D,3,0)</f>
        <v>ИНОМАРКИ</v>
      </c>
      <c r="K6489" s="69" t="str">
        <f>VLOOKUP(СВОД2023[[#This Row],[ФО]],СПРАВОЧНИК!H:P,2,0)</f>
        <v>Северо-Кавказский ФО</v>
      </c>
    </row>
    <row r="6490" spans="1:11" x14ac:dyDescent="0.2">
      <c r="A6490" t="s">
        <v>600</v>
      </c>
      <c r="B6490" t="s">
        <v>593</v>
      </c>
      <c r="C6490" s="1" t="s">
        <v>500</v>
      </c>
      <c r="D6490" s="1" t="s">
        <v>503</v>
      </c>
      <c r="E6490" s="2">
        <v>23</v>
      </c>
      <c r="F6490" s="3">
        <v>13</v>
      </c>
      <c r="G6490" s="2">
        <v>104</v>
      </c>
      <c r="H6490" s="3">
        <v>53</v>
      </c>
      <c r="I6490" s="69" t="str">
        <f>VLOOKUP(C6490,СПРАВОЧНИК!B:D,2,0)</f>
        <v>ЯПОНИЯ</v>
      </c>
      <c r="J6490" s="69" t="str">
        <f>VLOOKUP(C6490,СПРАВОЧНИК!B:D,3,0)</f>
        <v>ИНОМАРКИ</v>
      </c>
      <c r="K6490" s="69" t="str">
        <f>VLOOKUP(СВОД2023[[#This Row],[ФО]],СПРАВОЧНИК!H:P,2,0)</f>
        <v>Северо-Кавказский ФО</v>
      </c>
    </row>
    <row r="6491" spans="1:11" x14ac:dyDescent="0.2">
      <c r="A6491" t="s">
        <v>600</v>
      </c>
      <c r="B6491" t="s">
        <v>593</v>
      </c>
      <c r="C6491" s="1" t="s">
        <v>500</v>
      </c>
      <c r="D6491" s="1" t="s">
        <v>504</v>
      </c>
      <c r="E6491" s="2">
        <v>12</v>
      </c>
      <c r="F6491" s="3">
        <v>7</v>
      </c>
      <c r="G6491" s="2">
        <v>65</v>
      </c>
      <c r="H6491" s="3">
        <v>42</v>
      </c>
      <c r="I6491" s="69" t="str">
        <f>VLOOKUP(C6491,СПРАВОЧНИК!B:D,2,0)</f>
        <v>ЯПОНИЯ</v>
      </c>
      <c r="J6491" s="69" t="str">
        <f>VLOOKUP(C6491,СПРАВОЧНИК!B:D,3,0)</f>
        <v>ИНОМАРКИ</v>
      </c>
      <c r="K6491" s="69" t="str">
        <f>VLOOKUP(СВОД2023[[#This Row],[ФО]],СПРАВОЧНИК!H:P,2,0)</f>
        <v>Северо-Кавказский ФО</v>
      </c>
    </row>
    <row r="6492" spans="1:11" x14ac:dyDescent="0.2">
      <c r="A6492" t="s">
        <v>600</v>
      </c>
      <c r="B6492" t="s">
        <v>593</v>
      </c>
      <c r="C6492" s="1" t="s">
        <v>500</v>
      </c>
      <c r="D6492" s="1" t="s">
        <v>1827</v>
      </c>
      <c r="E6492" s="2">
        <v>2</v>
      </c>
      <c r="F6492" s="3"/>
      <c r="G6492" s="2">
        <v>3</v>
      </c>
      <c r="H6492" s="3"/>
      <c r="I6492" s="69" t="str">
        <f>VLOOKUP(C6492,СПРАВОЧНИК!B:D,2,0)</f>
        <v>ЯПОНИЯ</v>
      </c>
      <c r="J6492" s="69" t="str">
        <f>VLOOKUP(C6492,СПРАВОЧНИК!B:D,3,0)</f>
        <v>ИНОМАРКИ</v>
      </c>
      <c r="K6492" s="69" t="str">
        <f>VLOOKUP(СВОД2023[[#This Row],[ФО]],СПРАВОЧНИК!H:P,2,0)</f>
        <v>Северо-Кавказский ФО</v>
      </c>
    </row>
    <row r="6493" spans="1:11" x14ac:dyDescent="0.2">
      <c r="A6493" t="s">
        <v>600</v>
      </c>
      <c r="B6493" t="s">
        <v>593</v>
      </c>
      <c r="C6493" s="1" t="s">
        <v>500</v>
      </c>
      <c r="D6493" s="1" t="s">
        <v>505</v>
      </c>
      <c r="E6493" s="2">
        <v>12</v>
      </c>
      <c r="F6493" s="3">
        <v>2</v>
      </c>
      <c r="G6493" s="2">
        <v>44</v>
      </c>
      <c r="H6493" s="3">
        <v>20</v>
      </c>
      <c r="I6493" s="69" t="str">
        <f>VLOOKUP(C6493,СПРАВОЧНИК!B:D,2,0)</f>
        <v>ЯПОНИЯ</v>
      </c>
      <c r="J6493" s="69" t="str">
        <f>VLOOKUP(C6493,СПРАВОЧНИК!B:D,3,0)</f>
        <v>ИНОМАРКИ</v>
      </c>
      <c r="K6493" s="69" t="str">
        <f>VLOOKUP(СВОД2023[[#This Row],[ФО]],СПРАВОЧНИК!H:P,2,0)</f>
        <v>Северо-Кавказский ФО</v>
      </c>
    </row>
    <row r="6494" spans="1:11" x14ac:dyDescent="0.2">
      <c r="A6494" t="s">
        <v>600</v>
      </c>
      <c r="B6494" t="s">
        <v>593</v>
      </c>
      <c r="C6494" s="1" t="s">
        <v>500</v>
      </c>
      <c r="D6494" s="1" t="s">
        <v>506</v>
      </c>
      <c r="E6494" s="2">
        <v>1</v>
      </c>
      <c r="F6494" s="3">
        <v>2</v>
      </c>
      <c r="G6494" s="2">
        <v>7</v>
      </c>
      <c r="H6494" s="3">
        <v>2</v>
      </c>
      <c r="I6494" s="69" t="str">
        <f>VLOOKUP(C6494,СПРАВОЧНИК!B:D,2,0)</f>
        <v>ЯПОНИЯ</v>
      </c>
      <c r="J6494" s="69" t="str">
        <f>VLOOKUP(C6494,СПРАВОЧНИК!B:D,3,0)</f>
        <v>ИНОМАРКИ</v>
      </c>
      <c r="K6494" s="69" t="str">
        <f>VLOOKUP(СВОД2023[[#This Row],[ФО]],СПРАВОЧНИК!H:P,2,0)</f>
        <v>Северо-Кавказский ФО</v>
      </c>
    </row>
    <row r="6495" spans="1:11" x14ac:dyDescent="0.2">
      <c r="A6495" t="s">
        <v>600</v>
      </c>
      <c r="B6495" t="s">
        <v>593</v>
      </c>
      <c r="C6495" s="1" t="s">
        <v>500</v>
      </c>
      <c r="D6495" s="1" t="s">
        <v>507</v>
      </c>
      <c r="E6495" s="2">
        <v>7</v>
      </c>
      <c r="F6495" s="3">
        <v>3</v>
      </c>
      <c r="G6495" s="2">
        <v>32</v>
      </c>
      <c r="H6495" s="3">
        <v>18</v>
      </c>
      <c r="I6495" s="69" t="str">
        <f>VLOOKUP(C6495,СПРАВОЧНИК!B:D,2,0)</f>
        <v>ЯПОНИЯ</v>
      </c>
      <c r="J6495" s="69" t="str">
        <f>VLOOKUP(C6495,СПРАВОЧНИК!B:D,3,0)</f>
        <v>ИНОМАРКИ</v>
      </c>
      <c r="K6495" s="69" t="str">
        <f>VLOOKUP(СВОД2023[[#This Row],[ФО]],СПРАВОЧНИК!H:P,2,0)</f>
        <v>Северо-Кавказский ФО</v>
      </c>
    </row>
    <row r="6496" spans="1:11" x14ac:dyDescent="0.2">
      <c r="A6496" t="s">
        <v>600</v>
      </c>
      <c r="B6496" t="s">
        <v>593</v>
      </c>
      <c r="C6496" s="1" t="s">
        <v>500</v>
      </c>
      <c r="D6496" s="1" t="s">
        <v>1829</v>
      </c>
      <c r="E6496" s="2"/>
      <c r="F6496" s="3"/>
      <c r="G6496" s="2">
        <v>2</v>
      </c>
      <c r="H6496" s="3">
        <v>3</v>
      </c>
      <c r="I6496" s="69" t="str">
        <f>VLOOKUP(C6496,СПРАВОЧНИК!B:D,2,0)</f>
        <v>ЯПОНИЯ</v>
      </c>
      <c r="J6496" s="69" t="str">
        <f>VLOOKUP(C6496,СПРАВОЧНИК!B:D,3,0)</f>
        <v>ИНОМАРКИ</v>
      </c>
      <c r="K6496" s="69" t="str">
        <f>VLOOKUP(СВОД2023[[#This Row],[ФО]],СПРАВОЧНИК!H:P,2,0)</f>
        <v>Северо-Кавказский ФО</v>
      </c>
    </row>
    <row r="6497" spans="1:11" x14ac:dyDescent="0.2">
      <c r="A6497" t="s">
        <v>600</v>
      </c>
      <c r="B6497" t="s">
        <v>593</v>
      </c>
      <c r="C6497" s="1" t="s">
        <v>500</v>
      </c>
      <c r="D6497" s="1" t="s">
        <v>1830</v>
      </c>
      <c r="E6497" s="2"/>
      <c r="F6497" s="3"/>
      <c r="G6497" s="2"/>
      <c r="H6497" s="3">
        <v>1</v>
      </c>
      <c r="I6497" s="69" t="str">
        <f>VLOOKUP(C6497,СПРАВОЧНИК!B:D,2,0)</f>
        <v>ЯПОНИЯ</v>
      </c>
      <c r="J6497" s="69" t="str">
        <f>VLOOKUP(C6497,СПРАВОЧНИК!B:D,3,0)</f>
        <v>ИНОМАРКИ</v>
      </c>
      <c r="K6497" s="69" t="str">
        <f>VLOOKUP(СВОД2023[[#This Row],[ФО]],СПРАВОЧНИК!H:P,2,0)</f>
        <v>Северо-Кавказский ФО</v>
      </c>
    </row>
    <row r="6498" spans="1:11" x14ac:dyDescent="0.2">
      <c r="A6498" t="s">
        <v>600</v>
      </c>
      <c r="B6498" t="s">
        <v>593</v>
      </c>
      <c r="C6498" s="1" t="s">
        <v>500</v>
      </c>
      <c r="D6498" s="1" t="s">
        <v>508</v>
      </c>
      <c r="E6498" s="2"/>
      <c r="F6498" s="3"/>
      <c r="G6498" s="2">
        <v>1</v>
      </c>
      <c r="H6498" s="3"/>
      <c r="I6498" s="69" t="str">
        <f>VLOOKUP(C6498,СПРАВОЧНИК!B:D,2,0)</f>
        <v>ЯПОНИЯ</v>
      </c>
      <c r="J6498" s="69" t="str">
        <f>VLOOKUP(C6498,СПРАВОЧНИК!B:D,3,0)</f>
        <v>ИНОМАРКИ</v>
      </c>
      <c r="K6498" s="69" t="str">
        <f>VLOOKUP(СВОД2023[[#This Row],[ФО]],СПРАВОЧНИК!H:P,2,0)</f>
        <v>Северо-Кавказский ФО</v>
      </c>
    </row>
    <row r="6499" spans="1:11" x14ac:dyDescent="0.2">
      <c r="A6499" t="s">
        <v>600</v>
      </c>
      <c r="B6499" t="s">
        <v>593</v>
      </c>
      <c r="C6499" s="1" t="s">
        <v>500</v>
      </c>
      <c r="D6499" s="1" t="s">
        <v>1833</v>
      </c>
      <c r="E6499" s="2"/>
      <c r="F6499" s="3"/>
      <c r="G6499" s="2">
        <v>1</v>
      </c>
      <c r="H6499" s="3">
        <v>1</v>
      </c>
      <c r="I6499" s="69" t="str">
        <f>VLOOKUP(C6499,СПРАВОЧНИК!B:D,2,0)</f>
        <v>ЯПОНИЯ</v>
      </c>
      <c r="J6499" s="69" t="str">
        <f>VLOOKUP(C6499,СПРАВОЧНИК!B:D,3,0)</f>
        <v>ИНОМАРКИ</v>
      </c>
      <c r="K6499" s="69" t="str">
        <f>VLOOKUP(СВОД2023[[#This Row],[ФО]],СПРАВОЧНИК!H:P,2,0)</f>
        <v>Северо-Кавказский ФО</v>
      </c>
    </row>
    <row r="6500" spans="1:11" x14ac:dyDescent="0.2">
      <c r="A6500" t="s">
        <v>600</v>
      </c>
      <c r="B6500" t="s">
        <v>593</v>
      </c>
      <c r="C6500" s="1" t="s">
        <v>500</v>
      </c>
      <c r="D6500" s="1" t="s">
        <v>2521</v>
      </c>
      <c r="E6500" s="2"/>
      <c r="F6500" s="3"/>
      <c r="G6500" s="2"/>
      <c r="H6500" s="3">
        <v>1</v>
      </c>
      <c r="I6500" s="69" t="str">
        <f>VLOOKUP(C6500,СПРАВОЧНИК!B:D,2,0)</f>
        <v>ЯПОНИЯ</v>
      </c>
      <c r="J6500" s="69" t="str">
        <f>VLOOKUP(C6500,СПРАВОЧНИК!B:D,3,0)</f>
        <v>ИНОМАРКИ</v>
      </c>
      <c r="K6500" s="69" t="str">
        <f>VLOOKUP(СВОД2023[[#This Row],[ФО]],СПРАВОЧНИК!H:P,2,0)</f>
        <v>Северо-Кавказский ФО</v>
      </c>
    </row>
    <row r="6501" spans="1:11" x14ac:dyDescent="0.2">
      <c r="A6501" t="s">
        <v>600</v>
      </c>
      <c r="B6501" t="s">
        <v>593</v>
      </c>
      <c r="C6501" s="1" t="s">
        <v>500</v>
      </c>
      <c r="D6501" s="1" t="s">
        <v>509</v>
      </c>
      <c r="E6501" s="2">
        <v>3</v>
      </c>
      <c r="F6501" s="3">
        <v>1</v>
      </c>
      <c r="G6501" s="2">
        <v>21</v>
      </c>
      <c r="H6501" s="3">
        <v>9</v>
      </c>
      <c r="I6501" s="69" t="str">
        <f>VLOOKUP(C6501,СПРАВОЧНИК!B:D,2,0)</f>
        <v>ЯПОНИЯ</v>
      </c>
      <c r="J6501" s="69" t="str">
        <f>VLOOKUP(C6501,СПРАВОЧНИК!B:D,3,0)</f>
        <v>ИНОМАРКИ</v>
      </c>
      <c r="K6501" s="69" t="str">
        <f>VLOOKUP(СВОД2023[[#This Row],[ФО]],СПРАВОЧНИК!H:P,2,0)</f>
        <v>Северо-Кавказский ФО</v>
      </c>
    </row>
    <row r="6502" spans="1:11" x14ac:dyDescent="0.2">
      <c r="A6502" t="s">
        <v>600</v>
      </c>
      <c r="B6502" t="s">
        <v>593</v>
      </c>
      <c r="C6502" s="1" t="s">
        <v>500</v>
      </c>
      <c r="D6502" s="1" t="s">
        <v>510</v>
      </c>
      <c r="E6502" s="2"/>
      <c r="F6502" s="3">
        <v>1</v>
      </c>
      <c r="G6502" s="2">
        <v>1</v>
      </c>
      <c r="H6502" s="3">
        <v>2</v>
      </c>
      <c r="I6502" s="69" t="str">
        <f>VLOOKUP(C6502,СПРАВОЧНИК!B:D,2,0)</f>
        <v>ЯПОНИЯ</v>
      </c>
      <c r="J6502" s="69" t="str">
        <f>VLOOKUP(C6502,СПРАВОЧНИК!B:D,3,0)</f>
        <v>ИНОМАРКИ</v>
      </c>
      <c r="K6502" s="69" t="str">
        <f>VLOOKUP(СВОД2023[[#This Row],[ФО]],СПРАВОЧНИК!H:P,2,0)</f>
        <v>Северо-Кавказский ФО</v>
      </c>
    </row>
    <row r="6503" spans="1:11" x14ac:dyDescent="0.2">
      <c r="A6503" t="s">
        <v>600</v>
      </c>
      <c r="B6503" t="s">
        <v>593</v>
      </c>
      <c r="C6503" s="1" t="s">
        <v>511</v>
      </c>
      <c r="D6503" s="1" t="s">
        <v>1837</v>
      </c>
      <c r="E6503" s="2"/>
      <c r="F6503" s="3"/>
      <c r="G6503" s="2">
        <v>2</v>
      </c>
      <c r="H6503" s="3">
        <v>4</v>
      </c>
      <c r="I6503" s="69" t="str">
        <f>VLOOKUP(C6503,СПРАВОЧНИК!B:D,2,0)</f>
        <v>ЯПОНИЯ</v>
      </c>
      <c r="J6503" s="69" t="str">
        <f>VLOOKUP(C6503,СПРАВОЧНИК!B:D,3,0)</f>
        <v>ИНОМАРКИ</v>
      </c>
      <c r="K6503" s="69" t="str">
        <f>VLOOKUP(СВОД2023[[#This Row],[ФО]],СПРАВОЧНИК!H:P,2,0)</f>
        <v>Северо-Кавказский ФО</v>
      </c>
    </row>
    <row r="6504" spans="1:11" x14ac:dyDescent="0.2">
      <c r="A6504" t="s">
        <v>600</v>
      </c>
      <c r="B6504" t="s">
        <v>593</v>
      </c>
      <c r="C6504" s="1" t="s">
        <v>511</v>
      </c>
      <c r="D6504" s="1" t="s">
        <v>512</v>
      </c>
      <c r="E6504" s="2">
        <v>1</v>
      </c>
      <c r="F6504" s="3"/>
      <c r="G6504" s="2">
        <v>7</v>
      </c>
      <c r="H6504" s="3">
        <v>2</v>
      </c>
      <c r="I6504" s="69" t="str">
        <f>VLOOKUP(C6504,СПРАВОЧНИК!B:D,2,0)</f>
        <v>ЯПОНИЯ</v>
      </c>
      <c r="J6504" s="69" t="str">
        <f>VLOOKUP(C6504,СПРАВОЧНИК!B:D,3,0)</f>
        <v>ИНОМАРКИ</v>
      </c>
      <c r="K6504" s="69" t="str">
        <f>VLOOKUP(СВОД2023[[#This Row],[ФО]],СПРАВОЧНИК!H:P,2,0)</f>
        <v>Северо-Кавказский ФО</v>
      </c>
    </row>
    <row r="6505" spans="1:11" x14ac:dyDescent="0.2">
      <c r="A6505" t="s">
        <v>600</v>
      </c>
      <c r="B6505" t="s">
        <v>593</v>
      </c>
      <c r="C6505" s="1" t="s">
        <v>511</v>
      </c>
      <c r="D6505" s="1" t="s">
        <v>513</v>
      </c>
      <c r="E6505" s="2"/>
      <c r="F6505" s="3"/>
      <c r="G6505" s="2">
        <v>5</v>
      </c>
      <c r="H6505" s="3">
        <v>3</v>
      </c>
      <c r="I6505" s="69" t="str">
        <f>VLOOKUP(C6505,СПРАВОЧНИК!B:D,2,0)</f>
        <v>ЯПОНИЯ</v>
      </c>
      <c r="J6505" s="69" t="str">
        <f>VLOOKUP(C6505,СПРАВОЧНИК!B:D,3,0)</f>
        <v>ИНОМАРКИ</v>
      </c>
      <c r="K6505" s="69" t="str">
        <f>VLOOKUP(СВОД2023[[#This Row],[ФО]],СПРАВОЧНИК!H:P,2,0)</f>
        <v>Северо-Кавказский ФО</v>
      </c>
    </row>
    <row r="6506" spans="1:11" x14ac:dyDescent="0.2">
      <c r="A6506" t="s">
        <v>600</v>
      </c>
      <c r="B6506" t="s">
        <v>593</v>
      </c>
      <c r="C6506" s="1" t="s">
        <v>511</v>
      </c>
      <c r="D6506" s="1" t="s">
        <v>1839</v>
      </c>
      <c r="E6506" s="2"/>
      <c r="F6506" s="3"/>
      <c r="G6506" s="2">
        <v>1</v>
      </c>
      <c r="H6506" s="3">
        <v>1</v>
      </c>
      <c r="I6506" s="69" t="str">
        <f>VLOOKUP(C6506,СПРАВОЧНИК!B:D,2,0)</f>
        <v>ЯПОНИЯ</v>
      </c>
      <c r="J6506" s="69" t="str">
        <f>VLOOKUP(C6506,СПРАВОЧНИК!B:D,3,0)</f>
        <v>ИНОМАРКИ</v>
      </c>
      <c r="K6506" s="69" t="str">
        <f>VLOOKUP(СВОД2023[[#This Row],[ФО]],СПРАВОЧНИК!H:P,2,0)</f>
        <v>Северо-Кавказский ФО</v>
      </c>
    </row>
    <row r="6507" spans="1:11" x14ac:dyDescent="0.2">
      <c r="A6507" t="s">
        <v>600</v>
      </c>
      <c r="B6507" t="s">
        <v>593</v>
      </c>
      <c r="C6507" s="1" t="s">
        <v>511</v>
      </c>
      <c r="D6507" s="1" t="s">
        <v>515</v>
      </c>
      <c r="E6507" s="2">
        <v>2</v>
      </c>
      <c r="F6507" s="3">
        <v>2</v>
      </c>
      <c r="G6507" s="2">
        <v>5</v>
      </c>
      <c r="H6507" s="3">
        <v>8</v>
      </c>
      <c r="I6507" s="69" t="str">
        <f>VLOOKUP(C6507,СПРАВОЧНИК!B:D,2,0)</f>
        <v>ЯПОНИЯ</v>
      </c>
      <c r="J6507" s="69" t="str">
        <f>VLOOKUP(C6507,СПРАВОЧНИК!B:D,3,0)</f>
        <v>ИНОМАРКИ</v>
      </c>
      <c r="K6507" s="69" t="str">
        <f>VLOOKUP(СВОД2023[[#This Row],[ФО]],СПРАВОЧНИК!H:P,2,0)</f>
        <v>Северо-Кавказский ФО</v>
      </c>
    </row>
    <row r="6508" spans="1:11" x14ac:dyDescent="0.2">
      <c r="A6508" t="s">
        <v>600</v>
      </c>
      <c r="B6508" t="s">
        <v>593</v>
      </c>
      <c r="C6508" s="1" t="s">
        <v>511</v>
      </c>
      <c r="D6508" s="1" t="s">
        <v>2336</v>
      </c>
      <c r="E6508" s="2"/>
      <c r="F6508" s="3"/>
      <c r="G6508" s="2">
        <v>1</v>
      </c>
      <c r="H6508" s="3">
        <v>1</v>
      </c>
      <c r="I6508" s="69" t="str">
        <f>VLOOKUP(C6508,СПРАВОЧНИК!B:D,2,0)</f>
        <v>ЯПОНИЯ</v>
      </c>
      <c r="J6508" s="69" t="str">
        <f>VLOOKUP(C6508,СПРАВОЧНИК!B:D,3,0)</f>
        <v>ИНОМАРКИ</v>
      </c>
      <c r="K6508" s="69" t="str">
        <f>VLOOKUP(СВОД2023[[#This Row],[ФО]],СПРАВОЧНИК!H:P,2,0)</f>
        <v>Северо-Кавказский ФО</v>
      </c>
    </row>
    <row r="6509" spans="1:11" x14ac:dyDescent="0.2">
      <c r="A6509" t="s">
        <v>600</v>
      </c>
      <c r="B6509" t="s">
        <v>593</v>
      </c>
      <c r="C6509" s="1" t="s">
        <v>511</v>
      </c>
      <c r="D6509" s="1" t="s">
        <v>2337</v>
      </c>
      <c r="E6509" s="2">
        <v>2</v>
      </c>
      <c r="F6509" s="3"/>
      <c r="G6509" s="2">
        <v>3</v>
      </c>
      <c r="H6509" s="3">
        <v>1</v>
      </c>
      <c r="I6509" s="69" t="str">
        <f>VLOOKUP(C6509,СПРАВОЧНИК!B:D,2,0)</f>
        <v>ЯПОНИЯ</v>
      </c>
      <c r="J6509" s="69" t="str">
        <f>VLOOKUP(C6509,СПРАВОЧНИК!B:D,3,0)</f>
        <v>ИНОМАРКИ</v>
      </c>
      <c r="K6509" s="69" t="str">
        <f>VLOOKUP(СВОД2023[[#This Row],[ФО]],СПРАВОЧНИК!H:P,2,0)</f>
        <v>Северо-Кавказский ФО</v>
      </c>
    </row>
    <row r="6510" spans="1:11" x14ac:dyDescent="0.2">
      <c r="A6510" t="s">
        <v>600</v>
      </c>
      <c r="B6510" t="s">
        <v>593</v>
      </c>
      <c r="C6510" s="1" t="s">
        <v>511</v>
      </c>
      <c r="D6510" s="1" t="s">
        <v>516</v>
      </c>
      <c r="E6510" s="2">
        <v>33</v>
      </c>
      <c r="F6510" s="3">
        <v>21</v>
      </c>
      <c r="G6510" s="2">
        <v>176</v>
      </c>
      <c r="H6510" s="3">
        <v>117</v>
      </c>
      <c r="I6510" s="69" t="str">
        <f>VLOOKUP(C6510,СПРАВОЧНИК!B:D,2,0)</f>
        <v>ЯПОНИЯ</v>
      </c>
      <c r="J6510" s="69" t="str">
        <f>VLOOKUP(C6510,СПРАВОЧНИК!B:D,3,0)</f>
        <v>ИНОМАРКИ</v>
      </c>
      <c r="K6510" s="69" t="str">
        <f>VLOOKUP(СВОД2023[[#This Row],[ФО]],СПРАВОЧНИК!H:P,2,0)</f>
        <v>Северо-Кавказский ФО</v>
      </c>
    </row>
    <row r="6511" spans="1:11" x14ac:dyDescent="0.2">
      <c r="A6511" t="s">
        <v>600</v>
      </c>
      <c r="B6511" t="s">
        <v>593</v>
      </c>
      <c r="C6511" s="1" t="s">
        <v>511</v>
      </c>
      <c r="D6511" s="1" t="s">
        <v>517</v>
      </c>
      <c r="E6511" s="2">
        <v>1</v>
      </c>
      <c r="F6511" s="3"/>
      <c r="G6511" s="2">
        <v>3</v>
      </c>
      <c r="H6511" s="3">
        <v>1</v>
      </c>
      <c r="I6511" s="69" t="str">
        <f>VLOOKUP(C6511,СПРАВОЧНИК!B:D,2,0)</f>
        <v>ЯПОНИЯ</v>
      </c>
      <c r="J6511" s="69" t="str">
        <f>VLOOKUP(C6511,СПРАВОЧНИК!B:D,3,0)</f>
        <v>ИНОМАРКИ</v>
      </c>
      <c r="K6511" s="69" t="str">
        <f>VLOOKUP(СВОД2023[[#This Row],[ФО]],СПРАВОЧНИК!H:P,2,0)</f>
        <v>Северо-Кавказский ФО</v>
      </c>
    </row>
    <row r="6512" spans="1:11" x14ac:dyDescent="0.2">
      <c r="A6512" t="s">
        <v>600</v>
      </c>
      <c r="B6512" t="s">
        <v>593</v>
      </c>
      <c r="C6512" s="1" t="s">
        <v>511</v>
      </c>
      <c r="D6512" s="1" t="s">
        <v>518</v>
      </c>
      <c r="E6512" s="2"/>
      <c r="F6512" s="3">
        <v>1</v>
      </c>
      <c r="G6512" s="2">
        <v>4</v>
      </c>
      <c r="H6512" s="3">
        <v>6</v>
      </c>
      <c r="I6512" s="69" t="str">
        <f>VLOOKUP(C6512,СПРАВОЧНИК!B:D,2,0)</f>
        <v>ЯПОНИЯ</v>
      </c>
      <c r="J6512" s="69" t="str">
        <f>VLOOKUP(C6512,СПРАВОЧНИК!B:D,3,0)</f>
        <v>ИНОМАРКИ</v>
      </c>
      <c r="K6512" s="69" t="str">
        <f>VLOOKUP(СВОД2023[[#This Row],[ФО]],СПРАВОЧНИК!H:P,2,0)</f>
        <v>Северо-Кавказский ФО</v>
      </c>
    </row>
    <row r="6513" spans="1:11" x14ac:dyDescent="0.2">
      <c r="A6513" t="s">
        <v>600</v>
      </c>
      <c r="B6513" t="s">
        <v>593</v>
      </c>
      <c r="C6513" s="1" t="s">
        <v>511</v>
      </c>
      <c r="D6513" s="1" t="s">
        <v>519</v>
      </c>
      <c r="E6513" s="2">
        <v>3</v>
      </c>
      <c r="F6513" s="3">
        <v>3</v>
      </c>
      <c r="G6513" s="2">
        <v>23</v>
      </c>
      <c r="H6513" s="3">
        <v>12</v>
      </c>
      <c r="I6513" s="69" t="str">
        <f>VLOOKUP(C6513,СПРАВОЧНИК!B:D,2,0)</f>
        <v>ЯПОНИЯ</v>
      </c>
      <c r="J6513" s="69" t="str">
        <f>VLOOKUP(C6513,СПРАВОЧНИК!B:D,3,0)</f>
        <v>ИНОМАРКИ</v>
      </c>
      <c r="K6513" s="69" t="str">
        <f>VLOOKUP(СВОД2023[[#This Row],[ФО]],СПРАВОЧНИК!H:P,2,0)</f>
        <v>Северо-Кавказский ФО</v>
      </c>
    </row>
    <row r="6514" spans="1:11" x14ac:dyDescent="0.2">
      <c r="A6514" t="s">
        <v>600</v>
      </c>
      <c r="B6514" t="s">
        <v>593</v>
      </c>
      <c r="C6514" s="1" t="s">
        <v>511</v>
      </c>
      <c r="D6514" s="1" t="s">
        <v>1841</v>
      </c>
      <c r="E6514" s="2"/>
      <c r="F6514" s="3"/>
      <c r="G6514" s="2">
        <v>2</v>
      </c>
      <c r="H6514" s="3">
        <v>1</v>
      </c>
      <c r="I6514" s="69" t="str">
        <f>VLOOKUP(C6514,СПРАВОЧНИК!B:D,2,0)</f>
        <v>ЯПОНИЯ</v>
      </c>
      <c r="J6514" s="69" t="str">
        <f>VLOOKUP(C6514,СПРАВОЧНИК!B:D,3,0)</f>
        <v>ИНОМАРКИ</v>
      </c>
      <c r="K6514" s="69" t="str">
        <f>VLOOKUP(СВОД2023[[#This Row],[ФО]],СПРАВОЧНИК!H:P,2,0)</f>
        <v>Северо-Кавказский ФО</v>
      </c>
    </row>
    <row r="6515" spans="1:11" x14ac:dyDescent="0.2">
      <c r="A6515" t="s">
        <v>600</v>
      </c>
      <c r="B6515" t="s">
        <v>593</v>
      </c>
      <c r="C6515" s="1" t="s">
        <v>511</v>
      </c>
      <c r="D6515" s="1" t="s">
        <v>1842</v>
      </c>
      <c r="E6515" s="2"/>
      <c r="F6515" s="3"/>
      <c r="G6515" s="2">
        <v>3</v>
      </c>
      <c r="H6515" s="3">
        <v>1</v>
      </c>
      <c r="I6515" s="69" t="str">
        <f>VLOOKUP(C6515,СПРАВОЧНИК!B:D,2,0)</f>
        <v>ЯПОНИЯ</v>
      </c>
      <c r="J6515" s="69" t="str">
        <f>VLOOKUP(C6515,СПРАВОЧНИК!B:D,3,0)</f>
        <v>ИНОМАРКИ</v>
      </c>
      <c r="K6515" s="69" t="str">
        <f>VLOOKUP(СВОД2023[[#This Row],[ФО]],СПРАВОЧНИК!H:P,2,0)</f>
        <v>Северо-Кавказский ФО</v>
      </c>
    </row>
    <row r="6516" spans="1:11" x14ac:dyDescent="0.2">
      <c r="A6516" t="s">
        <v>600</v>
      </c>
      <c r="B6516" t="s">
        <v>593</v>
      </c>
      <c r="C6516" s="1" t="s">
        <v>511</v>
      </c>
      <c r="D6516" s="1" t="s">
        <v>1844</v>
      </c>
      <c r="E6516" s="2">
        <v>4</v>
      </c>
      <c r="F6516" s="3">
        <v>1</v>
      </c>
      <c r="G6516" s="2">
        <v>22</v>
      </c>
      <c r="H6516" s="3">
        <v>18</v>
      </c>
      <c r="I6516" s="69" t="str">
        <f>VLOOKUP(C6516,СПРАВОЧНИК!B:D,2,0)</f>
        <v>ЯПОНИЯ</v>
      </c>
      <c r="J6516" s="69" t="str">
        <f>VLOOKUP(C6516,СПРАВОЧНИК!B:D,3,0)</f>
        <v>ИНОМАРКИ</v>
      </c>
      <c r="K6516" s="69" t="str">
        <f>VLOOKUP(СВОД2023[[#This Row],[ФО]],СПРАВОЧНИК!H:P,2,0)</f>
        <v>Северо-Кавказский ФО</v>
      </c>
    </row>
    <row r="6517" spans="1:11" x14ac:dyDescent="0.2">
      <c r="A6517" t="s">
        <v>600</v>
      </c>
      <c r="B6517" t="s">
        <v>593</v>
      </c>
      <c r="C6517" s="1" t="s">
        <v>511</v>
      </c>
      <c r="D6517" s="1" t="s">
        <v>2522</v>
      </c>
      <c r="E6517" s="2"/>
      <c r="F6517" s="3">
        <v>1</v>
      </c>
      <c r="G6517" s="2"/>
      <c r="H6517" s="3">
        <v>1</v>
      </c>
      <c r="I6517" s="69" t="str">
        <f>VLOOKUP(C6517,СПРАВОЧНИК!B:D,2,0)</f>
        <v>ЯПОНИЯ</v>
      </c>
      <c r="J6517" s="69" t="str">
        <f>VLOOKUP(C6517,СПРАВОЧНИК!B:D,3,0)</f>
        <v>ИНОМАРКИ</v>
      </c>
      <c r="K6517" s="69" t="str">
        <f>VLOOKUP(СВОД2023[[#This Row],[ФО]],СПРАВОЧНИК!H:P,2,0)</f>
        <v>Северо-Кавказский ФО</v>
      </c>
    </row>
    <row r="6518" spans="1:11" x14ac:dyDescent="0.2">
      <c r="A6518" t="s">
        <v>600</v>
      </c>
      <c r="B6518" t="s">
        <v>593</v>
      </c>
      <c r="C6518" s="1" t="s">
        <v>511</v>
      </c>
      <c r="D6518" s="1" t="s">
        <v>1846</v>
      </c>
      <c r="E6518" s="2"/>
      <c r="F6518" s="3"/>
      <c r="G6518" s="2">
        <v>1</v>
      </c>
      <c r="H6518" s="3">
        <v>1</v>
      </c>
      <c r="I6518" s="69" t="str">
        <f>VLOOKUP(C6518,СПРАВОЧНИК!B:D,2,0)</f>
        <v>ЯПОНИЯ</v>
      </c>
      <c r="J6518" s="69" t="str">
        <f>VLOOKUP(C6518,СПРАВОЧНИК!B:D,3,0)</f>
        <v>ИНОМАРКИ</v>
      </c>
      <c r="K6518" s="69" t="str">
        <f>VLOOKUP(СВОД2023[[#This Row],[ФО]],СПРАВОЧНИК!H:P,2,0)</f>
        <v>Северо-Кавказский ФО</v>
      </c>
    </row>
    <row r="6519" spans="1:11" x14ac:dyDescent="0.2">
      <c r="A6519" t="s">
        <v>600</v>
      </c>
      <c r="B6519" t="s">
        <v>593</v>
      </c>
      <c r="C6519" s="1" t="s">
        <v>511</v>
      </c>
      <c r="D6519" s="1" t="s">
        <v>2338</v>
      </c>
      <c r="E6519" s="2"/>
      <c r="F6519" s="3">
        <v>1</v>
      </c>
      <c r="G6519" s="2">
        <v>1</v>
      </c>
      <c r="H6519" s="3">
        <v>4</v>
      </c>
      <c r="I6519" s="69" t="str">
        <f>VLOOKUP(C6519,СПРАВОЧНИК!B:D,2,0)</f>
        <v>ЯПОНИЯ</v>
      </c>
      <c r="J6519" s="69" t="str">
        <f>VLOOKUP(C6519,СПРАВОЧНИК!B:D,3,0)</f>
        <v>ИНОМАРКИ</v>
      </c>
      <c r="K6519" s="69" t="str">
        <f>VLOOKUP(СВОД2023[[#This Row],[ФО]],СПРАВОЧНИК!H:P,2,0)</f>
        <v>Северо-Кавказский ФО</v>
      </c>
    </row>
    <row r="6520" spans="1:11" x14ac:dyDescent="0.2">
      <c r="A6520" t="s">
        <v>600</v>
      </c>
      <c r="B6520" t="s">
        <v>593</v>
      </c>
      <c r="C6520" s="1" t="s">
        <v>511</v>
      </c>
      <c r="D6520" s="1" t="s">
        <v>520</v>
      </c>
      <c r="E6520" s="2"/>
      <c r="F6520" s="3"/>
      <c r="G6520" s="2">
        <v>8</v>
      </c>
      <c r="H6520" s="3">
        <v>7</v>
      </c>
      <c r="I6520" s="69" t="str">
        <f>VLOOKUP(C6520,СПРАВОЧНИК!B:D,2,0)</f>
        <v>ЯПОНИЯ</v>
      </c>
      <c r="J6520" s="69" t="str">
        <f>VLOOKUP(C6520,СПРАВОЧНИК!B:D,3,0)</f>
        <v>ИНОМАРКИ</v>
      </c>
      <c r="K6520" s="69" t="str">
        <f>VLOOKUP(СВОД2023[[#This Row],[ФО]],СПРАВОЧНИК!H:P,2,0)</f>
        <v>Северо-Кавказский ФО</v>
      </c>
    </row>
    <row r="6521" spans="1:11" x14ac:dyDescent="0.2">
      <c r="A6521" t="s">
        <v>600</v>
      </c>
      <c r="B6521" t="s">
        <v>593</v>
      </c>
      <c r="C6521" s="1" t="s">
        <v>511</v>
      </c>
      <c r="D6521" s="1" t="s">
        <v>1847</v>
      </c>
      <c r="E6521" s="2">
        <v>1</v>
      </c>
      <c r="F6521" s="3"/>
      <c r="G6521" s="2">
        <v>3</v>
      </c>
      <c r="H6521" s="3">
        <v>2</v>
      </c>
      <c r="I6521" s="69" t="str">
        <f>VLOOKUP(C6521,СПРАВОЧНИК!B:D,2,0)</f>
        <v>ЯПОНИЯ</v>
      </c>
      <c r="J6521" s="69" t="str">
        <f>VLOOKUP(C6521,СПРАВОЧНИК!B:D,3,0)</f>
        <v>ИНОМАРКИ</v>
      </c>
      <c r="K6521" s="69" t="str">
        <f>VLOOKUP(СВОД2023[[#This Row],[ФО]],СПРАВОЧНИК!H:P,2,0)</f>
        <v>Северо-Кавказский ФО</v>
      </c>
    </row>
    <row r="6522" spans="1:11" x14ac:dyDescent="0.2">
      <c r="A6522" t="s">
        <v>600</v>
      </c>
      <c r="B6522" t="s">
        <v>593</v>
      </c>
      <c r="C6522" s="1" t="s">
        <v>511</v>
      </c>
      <c r="D6522" s="1" t="s">
        <v>1848</v>
      </c>
      <c r="E6522" s="2"/>
      <c r="F6522" s="3"/>
      <c r="G6522" s="2">
        <v>1</v>
      </c>
      <c r="H6522" s="3"/>
      <c r="I6522" s="69" t="str">
        <f>VLOOKUP(C6522,СПРАВОЧНИК!B:D,2,0)</f>
        <v>ЯПОНИЯ</v>
      </c>
      <c r="J6522" s="69" t="str">
        <f>VLOOKUP(C6522,СПРАВОЧНИК!B:D,3,0)</f>
        <v>ИНОМАРКИ</v>
      </c>
      <c r="K6522" s="69" t="str">
        <f>VLOOKUP(СВОД2023[[#This Row],[ФО]],СПРАВОЧНИК!H:P,2,0)</f>
        <v>Северо-Кавказский ФО</v>
      </c>
    </row>
    <row r="6523" spans="1:11" x14ac:dyDescent="0.2">
      <c r="A6523" t="s">
        <v>600</v>
      </c>
      <c r="B6523" t="s">
        <v>593</v>
      </c>
      <c r="C6523" s="1" t="s">
        <v>511</v>
      </c>
      <c r="D6523" s="1" t="s">
        <v>522</v>
      </c>
      <c r="E6523" s="2">
        <v>2</v>
      </c>
      <c r="F6523" s="3">
        <v>3</v>
      </c>
      <c r="G6523" s="2">
        <v>20</v>
      </c>
      <c r="H6523" s="3">
        <v>22</v>
      </c>
      <c r="I6523" s="69" t="str">
        <f>VLOOKUP(C6523,СПРАВОЧНИК!B:D,2,0)</f>
        <v>ЯПОНИЯ</v>
      </c>
      <c r="J6523" s="69" t="str">
        <f>VLOOKUP(C6523,СПРАВОЧНИК!B:D,3,0)</f>
        <v>ИНОМАРКИ</v>
      </c>
      <c r="K6523" s="69" t="str">
        <f>VLOOKUP(СВОД2023[[#This Row],[ФО]],СПРАВОЧНИК!H:P,2,0)</f>
        <v>Северо-Кавказский ФО</v>
      </c>
    </row>
    <row r="6524" spans="1:11" x14ac:dyDescent="0.2">
      <c r="A6524" t="s">
        <v>600</v>
      </c>
      <c r="B6524" t="s">
        <v>593</v>
      </c>
      <c r="C6524" s="1" t="s">
        <v>511</v>
      </c>
      <c r="D6524" s="1" t="s">
        <v>523</v>
      </c>
      <c r="E6524" s="2">
        <v>4</v>
      </c>
      <c r="F6524" s="3">
        <v>5</v>
      </c>
      <c r="G6524" s="2">
        <v>34</v>
      </c>
      <c r="H6524" s="3">
        <v>21</v>
      </c>
      <c r="I6524" s="69" t="str">
        <f>VLOOKUP(C6524,СПРАВОЧНИК!B:D,2,0)</f>
        <v>ЯПОНИЯ</v>
      </c>
      <c r="J6524" s="69" t="str">
        <f>VLOOKUP(C6524,СПРАВОЧНИК!B:D,3,0)</f>
        <v>ИНОМАРКИ</v>
      </c>
      <c r="K6524" s="69" t="str">
        <f>VLOOKUP(СВОД2023[[#This Row],[ФО]],СПРАВОЧНИК!H:P,2,0)</f>
        <v>Северо-Кавказский ФО</v>
      </c>
    </row>
    <row r="6525" spans="1:11" x14ac:dyDescent="0.2">
      <c r="A6525" t="s">
        <v>600</v>
      </c>
      <c r="B6525" t="s">
        <v>593</v>
      </c>
      <c r="C6525" s="1" t="s">
        <v>511</v>
      </c>
      <c r="D6525" s="1" t="s">
        <v>631</v>
      </c>
      <c r="E6525" s="2">
        <v>1</v>
      </c>
      <c r="F6525" s="3">
        <v>2</v>
      </c>
      <c r="G6525" s="2">
        <v>8</v>
      </c>
      <c r="H6525" s="3">
        <v>8</v>
      </c>
      <c r="I6525" s="69" t="str">
        <f>VLOOKUP(C6525,СПРАВОЧНИК!B:D,2,0)</f>
        <v>ЯПОНИЯ</v>
      </c>
      <c r="J6525" s="69" t="str">
        <f>VLOOKUP(C6525,СПРАВОЧНИК!B:D,3,0)</f>
        <v>ИНОМАРКИ</v>
      </c>
      <c r="K6525" s="69" t="str">
        <f>VLOOKUP(СВОД2023[[#This Row],[ФО]],СПРАВОЧНИК!H:P,2,0)</f>
        <v>Северо-Кавказский ФО</v>
      </c>
    </row>
    <row r="6526" spans="1:11" x14ac:dyDescent="0.2">
      <c r="A6526" t="s">
        <v>600</v>
      </c>
      <c r="B6526" t="s">
        <v>593</v>
      </c>
      <c r="C6526" s="1" t="s">
        <v>511</v>
      </c>
      <c r="D6526" s="1" t="s">
        <v>524</v>
      </c>
      <c r="E6526" s="2"/>
      <c r="F6526" s="3"/>
      <c r="G6526" s="2">
        <v>2</v>
      </c>
      <c r="H6526" s="3"/>
      <c r="I6526" s="69" t="str">
        <f>VLOOKUP(C6526,СПРАВОЧНИК!B:D,2,0)</f>
        <v>ЯПОНИЯ</v>
      </c>
      <c r="J6526" s="69" t="str">
        <f>VLOOKUP(C6526,СПРАВОЧНИК!B:D,3,0)</f>
        <v>ИНОМАРКИ</v>
      </c>
      <c r="K6526" s="69" t="str">
        <f>VLOOKUP(СВОД2023[[#This Row],[ФО]],СПРАВОЧНИК!H:P,2,0)</f>
        <v>Северо-Кавказский ФО</v>
      </c>
    </row>
    <row r="6527" spans="1:11" x14ac:dyDescent="0.2">
      <c r="A6527" t="s">
        <v>600</v>
      </c>
      <c r="B6527" t="s">
        <v>593</v>
      </c>
      <c r="C6527" s="1" t="s">
        <v>1144</v>
      </c>
      <c r="D6527" s="1" t="s">
        <v>1851</v>
      </c>
      <c r="E6527" s="2">
        <v>404</v>
      </c>
      <c r="F6527" s="3">
        <v>398</v>
      </c>
      <c r="G6527" s="2">
        <v>2305</v>
      </c>
      <c r="H6527" s="3">
        <v>2162</v>
      </c>
      <c r="I6527" s="69" t="str">
        <f>VLOOKUP(C6527,СПРАВОЧНИК!B:D,2,0)</f>
        <v>РОССИЯ</v>
      </c>
      <c r="J6527" s="69" t="str">
        <f>VLOOKUP(C6527,СПРАВОЧНИК!B:D,3,0)</f>
        <v>ОТЕЧЕСТВЕННЫЕ</v>
      </c>
      <c r="K6527" s="69" t="str">
        <f>VLOOKUP(СВОД2023[[#This Row],[ФО]],СПРАВОЧНИК!H:P,2,0)</f>
        <v>Северо-Кавказский ФО</v>
      </c>
    </row>
    <row r="6528" spans="1:11" x14ac:dyDescent="0.2">
      <c r="A6528" t="s">
        <v>600</v>
      </c>
      <c r="B6528" t="s">
        <v>593</v>
      </c>
      <c r="C6528" s="1" t="s">
        <v>1144</v>
      </c>
      <c r="D6528" s="1" t="s">
        <v>2339</v>
      </c>
      <c r="E6528" s="2"/>
      <c r="F6528" s="3"/>
      <c r="G6528" s="2">
        <v>1</v>
      </c>
      <c r="H6528" s="3">
        <v>1</v>
      </c>
      <c r="I6528" s="69" t="str">
        <f>VLOOKUP(C6528,СПРАВОЧНИК!B:D,2,0)</f>
        <v>РОССИЯ</v>
      </c>
      <c r="J6528" s="69" t="str">
        <f>VLOOKUP(C6528,СПРАВОЧНИК!B:D,3,0)</f>
        <v>ОТЕЧЕСТВЕННЫЕ</v>
      </c>
      <c r="K6528" s="69" t="str">
        <f>VLOOKUP(СВОД2023[[#This Row],[ФО]],СПРАВОЧНИК!H:P,2,0)</f>
        <v>Северо-Кавказский ФО</v>
      </c>
    </row>
    <row r="6529" spans="1:11" x14ac:dyDescent="0.2">
      <c r="A6529" t="s">
        <v>600</v>
      </c>
      <c r="B6529" t="s">
        <v>593</v>
      </c>
      <c r="C6529" s="1" t="s">
        <v>1144</v>
      </c>
      <c r="D6529" s="1" t="s">
        <v>2340</v>
      </c>
      <c r="E6529" s="2"/>
      <c r="F6529" s="3"/>
      <c r="G6529" s="2">
        <v>3</v>
      </c>
      <c r="H6529" s="3">
        <v>15</v>
      </c>
      <c r="I6529" s="69" t="str">
        <f>VLOOKUP(C6529,СПРАВОЧНИК!B:D,2,0)</f>
        <v>РОССИЯ</v>
      </c>
      <c r="J6529" s="69" t="str">
        <f>VLOOKUP(C6529,СПРАВОЧНИК!B:D,3,0)</f>
        <v>ОТЕЧЕСТВЕННЫЕ</v>
      </c>
      <c r="K6529" s="69" t="str">
        <f>VLOOKUP(СВОД2023[[#This Row],[ФО]],СПРАВОЧНИК!H:P,2,0)</f>
        <v>Северо-Кавказский ФО</v>
      </c>
    </row>
    <row r="6530" spans="1:11" x14ac:dyDescent="0.2">
      <c r="A6530" t="s">
        <v>600</v>
      </c>
      <c r="B6530" t="s">
        <v>593</v>
      </c>
      <c r="C6530" s="1" t="s">
        <v>1144</v>
      </c>
      <c r="D6530" s="1" t="s">
        <v>2341</v>
      </c>
      <c r="E6530" s="2"/>
      <c r="F6530" s="3">
        <v>1</v>
      </c>
      <c r="G6530" s="2"/>
      <c r="H6530" s="3">
        <v>2</v>
      </c>
      <c r="I6530" s="69" t="str">
        <f>VLOOKUP(C6530,СПРАВОЧНИК!B:D,2,0)</f>
        <v>РОССИЯ</v>
      </c>
      <c r="J6530" s="69" t="str">
        <f>VLOOKUP(C6530,СПРАВОЧНИК!B:D,3,0)</f>
        <v>ОТЕЧЕСТВЕННЫЕ</v>
      </c>
      <c r="K6530" s="69" t="str">
        <f>VLOOKUP(СВОД2023[[#This Row],[ФО]],СПРАВОЧНИК!H:P,2,0)</f>
        <v>Северо-Кавказский ФО</v>
      </c>
    </row>
    <row r="6531" spans="1:11" x14ac:dyDescent="0.2">
      <c r="A6531" t="s">
        <v>600</v>
      </c>
      <c r="B6531" t="s">
        <v>593</v>
      </c>
      <c r="C6531" s="1" t="s">
        <v>1144</v>
      </c>
      <c r="D6531" s="1" t="s">
        <v>2343</v>
      </c>
      <c r="E6531" s="2">
        <v>4</v>
      </c>
      <c r="F6531" s="3"/>
      <c r="G6531" s="2">
        <v>5</v>
      </c>
      <c r="H6531" s="3">
        <v>4</v>
      </c>
      <c r="I6531" s="69" t="str">
        <f>VLOOKUP(C6531,СПРАВОЧНИК!B:D,2,0)</f>
        <v>РОССИЯ</v>
      </c>
      <c r="J6531" s="69" t="str">
        <f>VLOOKUP(C6531,СПРАВОЧНИК!B:D,3,0)</f>
        <v>ОТЕЧЕСТВЕННЫЕ</v>
      </c>
      <c r="K6531" s="69" t="str">
        <f>VLOOKUP(СВОД2023[[#This Row],[ФО]],СПРАВОЧНИК!H:P,2,0)</f>
        <v>Северо-Кавказский ФО</v>
      </c>
    </row>
    <row r="6532" spans="1:11" x14ac:dyDescent="0.2">
      <c r="A6532" t="s">
        <v>600</v>
      </c>
      <c r="B6532" t="s">
        <v>593</v>
      </c>
      <c r="C6532" s="1" t="s">
        <v>1144</v>
      </c>
      <c r="D6532" s="1" t="s">
        <v>1852</v>
      </c>
      <c r="E6532" s="2">
        <v>12</v>
      </c>
      <c r="F6532" s="3">
        <v>4</v>
      </c>
      <c r="G6532" s="2">
        <v>60</v>
      </c>
      <c r="H6532" s="3">
        <v>39</v>
      </c>
      <c r="I6532" s="69" t="str">
        <f>VLOOKUP(C6532,СПРАВОЧНИК!B:D,2,0)</f>
        <v>РОССИЯ</v>
      </c>
      <c r="J6532" s="69" t="str">
        <f>VLOOKUP(C6532,СПРАВОЧНИК!B:D,3,0)</f>
        <v>ОТЕЧЕСТВЕННЫЕ</v>
      </c>
      <c r="K6532" s="69" t="str">
        <f>VLOOKUP(СВОД2023[[#This Row],[ФО]],СПРАВОЧНИК!H:P,2,0)</f>
        <v>Северо-Кавказский ФО</v>
      </c>
    </row>
    <row r="6533" spans="1:11" x14ac:dyDescent="0.2">
      <c r="A6533" t="s">
        <v>600</v>
      </c>
      <c r="B6533" t="s">
        <v>593</v>
      </c>
      <c r="C6533" s="1" t="s">
        <v>1144</v>
      </c>
      <c r="D6533" s="1" t="s">
        <v>1853</v>
      </c>
      <c r="E6533" s="2">
        <v>2</v>
      </c>
      <c r="F6533" s="3"/>
      <c r="G6533" s="2">
        <v>4</v>
      </c>
      <c r="H6533" s="3">
        <v>10</v>
      </c>
      <c r="I6533" s="69" t="str">
        <f>VLOOKUP(C6533,СПРАВОЧНИК!B:D,2,0)</f>
        <v>РОССИЯ</v>
      </c>
      <c r="J6533" s="69" t="str">
        <f>VLOOKUP(C6533,СПРАВОЧНИК!B:D,3,0)</f>
        <v>ОТЕЧЕСТВЕННЫЕ</v>
      </c>
      <c r="K6533" s="69" t="str">
        <f>VLOOKUP(СВОД2023[[#This Row],[ФО]],СПРАВОЧНИК!H:P,2,0)</f>
        <v>Северо-Кавказский ФО</v>
      </c>
    </row>
    <row r="6534" spans="1:11" x14ac:dyDescent="0.2">
      <c r="A6534" t="s">
        <v>600</v>
      </c>
      <c r="B6534" t="s">
        <v>593</v>
      </c>
      <c r="C6534" s="1" t="s">
        <v>1144</v>
      </c>
      <c r="D6534" s="1" t="s">
        <v>1854</v>
      </c>
      <c r="E6534" s="2">
        <v>7</v>
      </c>
      <c r="F6534" s="3">
        <v>6</v>
      </c>
      <c r="G6534" s="2">
        <v>50</v>
      </c>
      <c r="H6534" s="3">
        <v>32</v>
      </c>
      <c r="I6534" s="69" t="str">
        <f>VLOOKUP(C6534,СПРАВОЧНИК!B:D,2,0)</f>
        <v>РОССИЯ</v>
      </c>
      <c r="J6534" s="69" t="str">
        <f>VLOOKUP(C6534,СПРАВОЧНИК!B:D,3,0)</f>
        <v>ОТЕЧЕСТВЕННЫЕ</v>
      </c>
      <c r="K6534" s="69" t="str">
        <f>VLOOKUP(СВОД2023[[#This Row],[ФО]],СПРАВОЧНИК!H:P,2,0)</f>
        <v>Северо-Кавказский ФО</v>
      </c>
    </row>
    <row r="6535" spans="1:11" x14ac:dyDescent="0.2">
      <c r="A6535" t="s">
        <v>600</v>
      </c>
      <c r="B6535" t="s">
        <v>593</v>
      </c>
      <c r="C6535" s="1" t="s">
        <v>1144</v>
      </c>
      <c r="D6535" s="1" t="s">
        <v>1855</v>
      </c>
      <c r="E6535" s="2">
        <v>94</v>
      </c>
      <c r="F6535" s="3">
        <v>96</v>
      </c>
      <c r="G6535" s="2">
        <v>554</v>
      </c>
      <c r="H6535" s="3">
        <v>527</v>
      </c>
      <c r="I6535" s="69" t="str">
        <f>VLOOKUP(C6535,СПРАВОЧНИК!B:D,2,0)</f>
        <v>РОССИЯ</v>
      </c>
      <c r="J6535" s="69" t="str">
        <f>VLOOKUP(C6535,СПРАВОЧНИК!B:D,3,0)</f>
        <v>ОТЕЧЕСТВЕННЫЕ</v>
      </c>
      <c r="K6535" s="69" t="str">
        <f>VLOOKUP(СВОД2023[[#This Row],[ФО]],СПРАВОЧНИК!H:P,2,0)</f>
        <v>Северо-Кавказский ФО</v>
      </c>
    </row>
    <row r="6536" spans="1:11" x14ac:dyDescent="0.2">
      <c r="A6536" t="s">
        <v>600</v>
      </c>
      <c r="B6536" t="s">
        <v>593</v>
      </c>
      <c r="C6536" s="1" t="s">
        <v>1144</v>
      </c>
      <c r="D6536" s="1" t="s">
        <v>1856</v>
      </c>
      <c r="E6536" s="2">
        <v>5</v>
      </c>
      <c r="F6536" s="3">
        <v>4</v>
      </c>
      <c r="G6536" s="2">
        <v>36</v>
      </c>
      <c r="H6536" s="3">
        <v>30</v>
      </c>
      <c r="I6536" s="69" t="str">
        <f>VLOOKUP(C6536,СПРАВОЧНИК!B:D,2,0)</f>
        <v>РОССИЯ</v>
      </c>
      <c r="J6536" s="69" t="str">
        <f>VLOOKUP(C6536,СПРАВОЧНИК!B:D,3,0)</f>
        <v>ОТЕЧЕСТВЕННЫЕ</v>
      </c>
      <c r="K6536" s="69" t="str">
        <f>VLOOKUP(СВОД2023[[#This Row],[ФО]],СПРАВОЧНИК!H:P,2,0)</f>
        <v>Северо-Кавказский ФО</v>
      </c>
    </row>
    <row r="6537" spans="1:11" x14ac:dyDescent="0.2">
      <c r="A6537" t="s">
        <v>600</v>
      </c>
      <c r="B6537" t="s">
        <v>593</v>
      </c>
      <c r="C6537" s="1" t="s">
        <v>1144</v>
      </c>
      <c r="D6537" s="1" t="s">
        <v>1857</v>
      </c>
      <c r="E6537" s="2">
        <v>9</v>
      </c>
      <c r="F6537" s="3">
        <v>11</v>
      </c>
      <c r="G6537" s="2">
        <v>61</v>
      </c>
      <c r="H6537" s="3">
        <v>52</v>
      </c>
      <c r="I6537" s="69" t="str">
        <f>VLOOKUP(C6537,СПРАВОЧНИК!B:D,2,0)</f>
        <v>РОССИЯ</v>
      </c>
      <c r="J6537" s="69" t="str">
        <f>VLOOKUP(C6537,СПРАВОЧНИК!B:D,3,0)</f>
        <v>ОТЕЧЕСТВЕННЫЕ</v>
      </c>
      <c r="K6537" s="69" t="str">
        <f>VLOOKUP(СВОД2023[[#This Row],[ФО]],СПРАВОЧНИК!H:P,2,0)</f>
        <v>Северо-Кавказский ФО</v>
      </c>
    </row>
    <row r="6538" spans="1:11" x14ac:dyDescent="0.2">
      <c r="A6538" t="s">
        <v>600</v>
      </c>
      <c r="B6538" t="s">
        <v>593</v>
      </c>
      <c r="C6538" s="1" t="s">
        <v>1144</v>
      </c>
      <c r="D6538" s="1" t="s">
        <v>2344</v>
      </c>
      <c r="E6538" s="2">
        <v>2</v>
      </c>
      <c r="F6538" s="3"/>
      <c r="G6538" s="2">
        <v>15</v>
      </c>
      <c r="H6538" s="3">
        <v>9</v>
      </c>
      <c r="I6538" s="69" t="str">
        <f>VLOOKUP(C6538,СПРАВОЧНИК!B:D,2,0)</f>
        <v>РОССИЯ</v>
      </c>
      <c r="J6538" s="69" t="str">
        <f>VLOOKUP(C6538,СПРАВОЧНИК!B:D,3,0)</f>
        <v>ОТЕЧЕСТВЕННЫЕ</v>
      </c>
      <c r="K6538" s="69" t="str">
        <f>VLOOKUP(СВОД2023[[#This Row],[ФО]],СПРАВОЧНИК!H:P,2,0)</f>
        <v>Северо-Кавказский ФО</v>
      </c>
    </row>
    <row r="6539" spans="1:11" x14ac:dyDescent="0.2">
      <c r="A6539" t="s">
        <v>600</v>
      </c>
      <c r="B6539" t="s">
        <v>593</v>
      </c>
      <c r="C6539" s="1" t="s">
        <v>1144</v>
      </c>
      <c r="D6539" s="1" t="s">
        <v>1858</v>
      </c>
      <c r="E6539" s="2">
        <v>10</v>
      </c>
      <c r="F6539" s="3">
        <v>18</v>
      </c>
      <c r="G6539" s="2">
        <v>78</v>
      </c>
      <c r="H6539" s="3">
        <v>89</v>
      </c>
      <c r="I6539" s="69" t="str">
        <f>VLOOKUP(C6539,СПРАВОЧНИК!B:D,2,0)</f>
        <v>РОССИЯ</v>
      </c>
      <c r="J6539" s="69" t="str">
        <f>VLOOKUP(C6539,СПРАВОЧНИК!B:D,3,0)</f>
        <v>ОТЕЧЕСТВЕННЫЕ</v>
      </c>
      <c r="K6539" s="69" t="str">
        <f>VLOOKUP(СВОД2023[[#This Row],[ФО]],СПРАВОЧНИК!H:P,2,0)</f>
        <v>Северо-Кавказский ФО</v>
      </c>
    </row>
    <row r="6540" spans="1:11" x14ac:dyDescent="0.2">
      <c r="A6540" t="s">
        <v>600</v>
      </c>
      <c r="B6540" t="s">
        <v>593</v>
      </c>
      <c r="C6540" s="1" t="s">
        <v>2523</v>
      </c>
      <c r="D6540" s="1" t="s">
        <v>2524</v>
      </c>
      <c r="E6540" s="2"/>
      <c r="F6540" s="3"/>
      <c r="G6540" s="2"/>
      <c r="H6540" s="3">
        <v>1</v>
      </c>
      <c r="I6540" s="69" t="str">
        <f>VLOOKUP(C6540,СПРАВОЧНИК!B:D,2,0)</f>
        <v>ИНДИЯ</v>
      </c>
      <c r="J6540" s="69" t="str">
        <f>VLOOKUP(C6540,СПРАВОЧНИК!B:D,3,0)</f>
        <v>ИНОМАРКИ</v>
      </c>
      <c r="K6540" s="69" t="str">
        <f>VLOOKUP(СВОД2023[[#This Row],[ФО]],СПРАВОЧНИК!H:P,2,0)</f>
        <v>Северо-Кавказский ФО</v>
      </c>
    </row>
    <row r="6541" spans="1:11" x14ac:dyDescent="0.2">
      <c r="A6541" t="s">
        <v>600</v>
      </c>
      <c r="B6541" t="s">
        <v>593</v>
      </c>
      <c r="C6541" s="1" t="s">
        <v>528</v>
      </c>
      <c r="D6541" s="1" t="s">
        <v>529</v>
      </c>
      <c r="E6541" s="2">
        <v>2</v>
      </c>
      <c r="F6541" s="3">
        <v>1</v>
      </c>
      <c r="G6541" s="2">
        <v>17</v>
      </c>
      <c r="H6541" s="3">
        <v>8</v>
      </c>
      <c r="I6541" s="69" t="str">
        <f>VLOOKUP(C6541,СПРАВОЧНИК!B:D,2,0)</f>
        <v>США</v>
      </c>
      <c r="J6541" s="69" t="str">
        <f>VLOOKUP(C6541,СПРАВОЧНИК!B:D,3,0)</f>
        <v>ИНОМАРКИ</v>
      </c>
      <c r="K6541" s="69" t="str">
        <f>VLOOKUP(СВОД2023[[#This Row],[ФО]],СПРАВОЧНИК!H:P,2,0)</f>
        <v>Северо-Кавказский ФО</v>
      </c>
    </row>
    <row r="6542" spans="1:11" x14ac:dyDescent="0.2">
      <c r="A6542" t="s">
        <v>600</v>
      </c>
      <c r="B6542" t="s">
        <v>593</v>
      </c>
      <c r="C6542" s="1" t="s">
        <v>528</v>
      </c>
      <c r="D6542" s="1" t="s">
        <v>530</v>
      </c>
      <c r="E6542" s="2">
        <v>3</v>
      </c>
      <c r="F6542" s="3"/>
      <c r="G6542" s="2">
        <v>9</v>
      </c>
      <c r="H6542" s="3">
        <v>3</v>
      </c>
      <c r="I6542" s="69" t="str">
        <f>VLOOKUP(C6542,СПРАВОЧНИК!B:D,2,0)</f>
        <v>США</v>
      </c>
      <c r="J6542" s="69" t="str">
        <f>VLOOKUP(C6542,СПРАВОЧНИК!B:D,3,0)</f>
        <v>ИНОМАРКИ</v>
      </c>
      <c r="K6542" s="69" t="str">
        <f>VLOOKUP(СВОД2023[[#This Row],[ФО]],СПРАВОЧНИК!H:P,2,0)</f>
        <v>Северо-Кавказский ФО</v>
      </c>
    </row>
    <row r="6543" spans="1:11" x14ac:dyDescent="0.2">
      <c r="A6543" t="s">
        <v>600</v>
      </c>
      <c r="B6543" t="s">
        <v>593</v>
      </c>
      <c r="C6543" s="1" t="s">
        <v>528</v>
      </c>
      <c r="D6543" s="1" t="s">
        <v>531</v>
      </c>
      <c r="E6543" s="2">
        <v>1</v>
      </c>
      <c r="F6543" s="3"/>
      <c r="G6543" s="2">
        <v>3</v>
      </c>
      <c r="H6543" s="3">
        <v>1</v>
      </c>
      <c r="I6543" s="69" t="str">
        <f>VLOOKUP(C6543,СПРАВОЧНИК!B:D,2,0)</f>
        <v>США</v>
      </c>
      <c r="J6543" s="69" t="str">
        <f>VLOOKUP(C6543,СПРАВОЧНИК!B:D,3,0)</f>
        <v>ИНОМАРКИ</v>
      </c>
      <c r="K6543" s="69" t="str">
        <f>VLOOKUP(СВОД2023[[#This Row],[ФО]],СПРАВОЧНИК!H:P,2,0)</f>
        <v>Северо-Кавказский ФО</v>
      </c>
    </row>
    <row r="6544" spans="1:11" x14ac:dyDescent="0.2">
      <c r="A6544" t="s">
        <v>600</v>
      </c>
      <c r="B6544" t="s">
        <v>593</v>
      </c>
      <c r="C6544" s="1" t="s">
        <v>528</v>
      </c>
      <c r="D6544" s="1" t="s">
        <v>532</v>
      </c>
      <c r="E6544" s="2"/>
      <c r="F6544" s="3">
        <v>3</v>
      </c>
      <c r="G6544" s="2">
        <v>3</v>
      </c>
      <c r="H6544" s="3">
        <v>4</v>
      </c>
      <c r="I6544" s="69" t="str">
        <f>VLOOKUP(C6544,СПРАВОЧНИК!B:D,2,0)</f>
        <v>США</v>
      </c>
      <c r="J6544" s="69" t="str">
        <f>VLOOKUP(C6544,СПРАВОЧНИК!B:D,3,0)</f>
        <v>ИНОМАРКИ</v>
      </c>
      <c r="K6544" s="69" t="str">
        <f>VLOOKUP(СВОД2023[[#This Row],[ФО]],СПРАВОЧНИК!H:P,2,0)</f>
        <v>Северо-Кавказский ФО</v>
      </c>
    </row>
    <row r="6545" spans="1:11" x14ac:dyDescent="0.2">
      <c r="A6545" t="s">
        <v>600</v>
      </c>
      <c r="B6545" t="s">
        <v>593</v>
      </c>
      <c r="C6545" s="1" t="s">
        <v>1859</v>
      </c>
      <c r="D6545" s="1" t="s">
        <v>1860</v>
      </c>
      <c r="E6545" s="2">
        <v>1</v>
      </c>
      <c r="F6545" s="3">
        <v>1</v>
      </c>
      <c r="G6545" s="2">
        <v>4</v>
      </c>
      <c r="H6545" s="3">
        <v>7</v>
      </c>
      <c r="I6545" s="69" t="str">
        <f>VLOOKUP(C6545,СПРАВОЧНИК!B:D,2,0)</f>
        <v>КИТАЙ</v>
      </c>
      <c r="J6545" s="69" t="str">
        <f>VLOOKUP(C6545,СПРАВОЧНИК!B:D,3,0)</f>
        <v>ИНОМАРКИ</v>
      </c>
      <c r="K6545" s="69" t="str">
        <f>VLOOKUP(СВОД2023[[#This Row],[ФО]],СПРАВОЧНИК!H:P,2,0)</f>
        <v>Северо-Кавказский ФО</v>
      </c>
    </row>
    <row r="6546" spans="1:11" x14ac:dyDescent="0.2">
      <c r="A6546" t="s">
        <v>600</v>
      </c>
      <c r="B6546" t="s">
        <v>593</v>
      </c>
      <c r="C6546" s="1" t="s">
        <v>533</v>
      </c>
      <c r="D6546" s="1" t="s">
        <v>1861</v>
      </c>
      <c r="E6546" s="2"/>
      <c r="F6546" s="3">
        <v>3</v>
      </c>
      <c r="G6546" s="2">
        <v>4</v>
      </c>
      <c r="H6546" s="3">
        <v>3</v>
      </c>
      <c r="I6546" s="69" t="str">
        <f>VLOOKUP(C6546,СПРАВОЧНИК!B:D,2,0)</f>
        <v>ЯПОНИЯ</v>
      </c>
      <c r="J6546" s="69" t="str">
        <f>VLOOKUP(C6546,СПРАВОЧНИК!B:D,3,0)</f>
        <v>ИНОМАРКИ</v>
      </c>
      <c r="K6546" s="69" t="str">
        <f>VLOOKUP(СВОД2023[[#This Row],[ФО]],СПРАВОЧНИК!H:P,2,0)</f>
        <v>Северо-Кавказский ФО</v>
      </c>
    </row>
    <row r="6547" spans="1:11" x14ac:dyDescent="0.2">
      <c r="A6547" t="s">
        <v>600</v>
      </c>
      <c r="B6547" t="s">
        <v>593</v>
      </c>
      <c r="C6547" s="1" t="s">
        <v>533</v>
      </c>
      <c r="D6547" s="1" t="s">
        <v>1862</v>
      </c>
      <c r="E6547" s="2">
        <v>2</v>
      </c>
      <c r="F6547" s="3">
        <v>1</v>
      </c>
      <c r="G6547" s="2">
        <v>11</v>
      </c>
      <c r="H6547" s="3">
        <v>3</v>
      </c>
      <c r="I6547" s="69" t="str">
        <f>VLOOKUP(C6547,СПРАВОЧНИК!B:D,2,0)</f>
        <v>ЯПОНИЯ</v>
      </c>
      <c r="J6547" s="69" t="str">
        <f>VLOOKUP(C6547,СПРАВОЧНИК!B:D,3,0)</f>
        <v>ИНОМАРКИ</v>
      </c>
      <c r="K6547" s="69" t="str">
        <f>VLOOKUP(СВОД2023[[#This Row],[ФО]],СПРАВОЧНИК!H:P,2,0)</f>
        <v>Северо-Кавказский ФО</v>
      </c>
    </row>
    <row r="6548" spans="1:11" x14ac:dyDescent="0.2">
      <c r="A6548" t="s">
        <v>600</v>
      </c>
      <c r="B6548" t="s">
        <v>593</v>
      </c>
      <c r="C6548" s="1" t="s">
        <v>533</v>
      </c>
      <c r="D6548" s="1" t="s">
        <v>534</v>
      </c>
      <c r="E6548" s="2">
        <v>57</v>
      </c>
      <c r="F6548" s="3">
        <v>4</v>
      </c>
      <c r="G6548" s="2">
        <v>493</v>
      </c>
      <c r="H6548" s="3">
        <v>25</v>
      </c>
      <c r="I6548" s="69" t="str">
        <f>VLOOKUP(C6548,СПРАВОЧНИК!B:D,2,0)</f>
        <v>ЯПОНИЯ</v>
      </c>
      <c r="J6548" s="69" t="str">
        <f>VLOOKUP(C6548,СПРАВОЧНИК!B:D,3,0)</f>
        <v>ИНОМАРКИ</v>
      </c>
      <c r="K6548" s="69" t="str">
        <f>VLOOKUP(СВОД2023[[#This Row],[ФО]],СПРАВОЧНИК!H:P,2,0)</f>
        <v>Северо-Кавказский ФО</v>
      </c>
    </row>
    <row r="6549" spans="1:11" x14ac:dyDescent="0.2">
      <c r="A6549" t="s">
        <v>600</v>
      </c>
      <c r="B6549" t="s">
        <v>593</v>
      </c>
      <c r="C6549" s="1" t="s">
        <v>533</v>
      </c>
      <c r="D6549" s="1" t="s">
        <v>1863</v>
      </c>
      <c r="E6549" s="2">
        <v>1</v>
      </c>
      <c r="F6549" s="3"/>
      <c r="G6549" s="2">
        <v>5</v>
      </c>
      <c r="H6549" s="3">
        <v>2</v>
      </c>
      <c r="I6549" s="69" t="str">
        <f>VLOOKUP(C6549,СПРАВОЧНИК!B:D,2,0)</f>
        <v>ЯПОНИЯ</v>
      </c>
      <c r="J6549" s="69" t="str">
        <f>VLOOKUP(C6549,СПРАВОЧНИК!B:D,3,0)</f>
        <v>ИНОМАРКИ</v>
      </c>
      <c r="K6549" s="69" t="str">
        <f>VLOOKUP(СВОД2023[[#This Row],[ФО]],СПРАВОЧНИК!H:P,2,0)</f>
        <v>Северо-Кавказский ФО</v>
      </c>
    </row>
    <row r="6550" spans="1:11" x14ac:dyDescent="0.2">
      <c r="A6550" t="s">
        <v>600</v>
      </c>
      <c r="B6550" t="s">
        <v>593</v>
      </c>
      <c r="C6550" s="1" t="s">
        <v>533</v>
      </c>
      <c r="D6550" s="1" t="s">
        <v>999</v>
      </c>
      <c r="E6550" s="2">
        <v>2</v>
      </c>
      <c r="F6550" s="3"/>
      <c r="G6550" s="2">
        <v>23</v>
      </c>
      <c r="H6550" s="3">
        <v>4</v>
      </c>
      <c r="I6550" s="69" t="str">
        <f>VLOOKUP(C6550,СПРАВОЧНИК!B:D,2,0)</f>
        <v>ЯПОНИЯ</v>
      </c>
      <c r="J6550" s="69" t="str">
        <f>VLOOKUP(C6550,СПРАВОЧНИК!B:D,3,0)</f>
        <v>ИНОМАРКИ</v>
      </c>
      <c r="K6550" s="69" t="str">
        <f>VLOOKUP(СВОД2023[[#This Row],[ФО]],СПРАВОЧНИК!H:P,2,0)</f>
        <v>Северо-Кавказский ФО</v>
      </c>
    </row>
    <row r="6551" spans="1:11" x14ac:dyDescent="0.2">
      <c r="A6551" t="s">
        <v>600</v>
      </c>
      <c r="B6551" t="s">
        <v>593</v>
      </c>
      <c r="C6551" s="1" t="s">
        <v>533</v>
      </c>
      <c r="D6551" s="1" t="s">
        <v>1864</v>
      </c>
      <c r="E6551" s="2">
        <v>1</v>
      </c>
      <c r="F6551" s="3"/>
      <c r="G6551" s="2">
        <v>4</v>
      </c>
      <c r="H6551" s="3">
        <v>2</v>
      </c>
      <c r="I6551" s="69" t="str">
        <f>VLOOKUP(C6551,СПРАВОЧНИК!B:D,2,0)</f>
        <v>ЯПОНИЯ</v>
      </c>
      <c r="J6551" s="69" t="str">
        <f>VLOOKUP(C6551,СПРАВОЧНИК!B:D,3,0)</f>
        <v>ИНОМАРКИ</v>
      </c>
      <c r="K6551" s="69" t="str">
        <f>VLOOKUP(СВОД2023[[#This Row],[ФО]],СПРАВОЧНИК!H:P,2,0)</f>
        <v>Северо-Кавказский ФО</v>
      </c>
    </row>
    <row r="6552" spans="1:11" x14ac:dyDescent="0.2">
      <c r="A6552" t="s">
        <v>600</v>
      </c>
      <c r="B6552" t="s">
        <v>593</v>
      </c>
      <c r="C6552" s="1" t="s">
        <v>533</v>
      </c>
      <c r="D6552" s="1" t="s">
        <v>2525</v>
      </c>
      <c r="E6552" s="2"/>
      <c r="F6552" s="3"/>
      <c r="G6552" s="2">
        <v>1</v>
      </c>
      <c r="H6552" s="3"/>
      <c r="I6552" s="69" t="str">
        <f>VLOOKUP(C6552,СПРАВОЧНИК!B:D,2,0)</f>
        <v>ЯПОНИЯ</v>
      </c>
      <c r="J6552" s="69" t="str">
        <f>VLOOKUP(C6552,СПРАВОЧНИК!B:D,3,0)</f>
        <v>ИНОМАРКИ</v>
      </c>
      <c r="K6552" s="69" t="str">
        <f>VLOOKUP(СВОД2023[[#This Row],[ФО]],СПРАВОЧНИК!H:P,2,0)</f>
        <v>Северо-Кавказский ФО</v>
      </c>
    </row>
    <row r="6553" spans="1:11" x14ac:dyDescent="0.2">
      <c r="A6553" t="s">
        <v>600</v>
      </c>
      <c r="B6553" t="s">
        <v>593</v>
      </c>
      <c r="C6553" s="1" t="s">
        <v>533</v>
      </c>
      <c r="D6553" s="1" t="s">
        <v>1865</v>
      </c>
      <c r="E6553" s="2">
        <v>11</v>
      </c>
      <c r="F6553" s="3">
        <v>8</v>
      </c>
      <c r="G6553" s="2">
        <v>72</v>
      </c>
      <c r="H6553" s="3">
        <v>65</v>
      </c>
      <c r="I6553" s="69" t="str">
        <f>VLOOKUP(C6553,СПРАВОЧНИК!B:D,2,0)</f>
        <v>ЯПОНИЯ</v>
      </c>
      <c r="J6553" s="69" t="str">
        <f>VLOOKUP(C6553,СПРАВОЧНИК!B:D,3,0)</f>
        <v>ИНОМАРКИ</v>
      </c>
      <c r="K6553" s="69" t="str">
        <f>VLOOKUP(СВОД2023[[#This Row],[ФО]],СПРАВОЧНИК!H:P,2,0)</f>
        <v>Северо-Кавказский ФО</v>
      </c>
    </row>
    <row r="6554" spans="1:11" x14ac:dyDescent="0.2">
      <c r="A6554" t="s">
        <v>600</v>
      </c>
      <c r="B6554" t="s">
        <v>593</v>
      </c>
      <c r="C6554" s="1" t="s">
        <v>533</v>
      </c>
      <c r="D6554" s="1" t="s">
        <v>535</v>
      </c>
      <c r="E6554" s="2">
        <v>1</v>
      </c>
      <c r="F6554" s="3"/>
      <c r="G6554" s="2">
        <v>5</v>
      </c>
      <c r="H6554" s="3">
        <v>1</v>
      </c>
      <c r="I6554" s="69" t="str">
        <f>VLOOKUP(C6554,СПРАВОЧНИК!B:D,2,0)</f>
        <v>ЯПОНИЯ</v>
      </c>
      <c r="J6554" s="69" t="str">
        <f>VLOOKUP(C6554,СПРАВОЧНИК!B:D,3,0)</f>
        <v>ИНОМАРКИ</v>
      </c>
      <c r="K6554" s="69" t="str">
        <f>VLOOKUP(СВОД2023[[#This Row],[ФО]],СПРАВОЧНИК!H:P,2,0)</f>
        <v>Северо-Кавказский ФО</v>
      </c>
    </row>
    <row r="6555" spans="1:11" x14ac:dyDescent="0.2">
      <c r="A6555" t="s">
        <v>600</v>
      </c>
      <c r="B6555" t="s">
        <v>593</v>
      </c>
      <c r="C6555" s="1" t="s">
        <v>533</v>
      </c>
      <c r="D6555" s="1" t="s">
        <v>1866</v>
      </c>
      <c r="E6555" s="2">
        <v>38</v>
      </c>
      <c r="F6555" s="3">
        <v>41</v>
      </c>
      <c r="G6555" s="2">
        <v>233</v>
      </c>
      <c r="H6555" s="3">
        <v>201</v>
      </c>
      <c r="I6555" s="69" t="str">
        <f>VLOOKUP(C6555,СПРАВОЧНИК!B:D,2,0)</f>
        <v>ЯПОНИЯ</v>
      </c>
      <c r="J6555" s="69" t="str">
        <f>VLOOKUP(C6555,СПРАВОЧНИК!B:D,3,0)</f>
        <v>ИНОМАРКИ</v>
      </c>
      <c r="K6555" s="69" t="str">
        <f>VLOOKUP(СВОД2023[[#This Row],[ФО]],СПРАВОЧНИК!H:P,2,0)</f>
        <v>Северо-Кавказский ФО</v>
      </c>
    </row>
    <row r="6556" spans="1:11" x14ac:dyDescent="0.2">
      <c r="A6556" t="s">
        <v>600</v>
      </c>
      <c r="B6556" t="s">
        <v>593</v>
      </c>
      <c r="C6556" s="1" t="s">
        <v>533</v>
      </c>
      <c r="D6556" s="1" t="s">
        <v>1001</v>
      </c>
      <c r="E6556" s="2">
        <v>1</v>
      </c>
      <c r="F6556" s="3"/>
      <c r="G6556" s="2">
        <v>6</v>
      </c>
      <c r="H6556" s="3">
        <v>2</v>
      </c>
      <c r="I6556" s="69" t="str">
        <f>VLOOKUP(C6556,СПРАВОЧНИК!B:D,2,0)</f>
        <v>ЯПОНИЯ</v>
      </c>
      <c r="J6556" s="69" t="str">
        <f>VLOOKUP(C6556,СПРАВОЧНИК!B:D,3,0)</f>
        <v>ИНОМАРКИ</v>
      </c>
      <c r="K6556" s="69" t="str">
        <f>VLOOKUP(СВОД2023[[#This Row],[ФО]],СПРАВОЧНИК!H:P,2,0)</f>
        <v>Северо-Кавказский ФО</v>
      </c>
    </row>
    <row r="6557" spans="1:11" x14ac:dyDescent="0.2">
      <c r="A6557" t="s">
        <v>600</v>
      </c>
      <c r="B6557" t="s">
        <v>593</v>
      </c>
      <c r="C6557" s="1" t="s">
        <v>533</v>
      </c>
      <c r="D6557" s="1" t="s">
        <v>1867</v>
      </c>
      <c r="E6557" s="2">
        <v>2</v>
      </c>
      <c r="F6557" s="3">
        <v>1</v>
      </c>
      <c r="G6557" s="2">
        <v>7</v>
      </c>
      <c r="H6557" s="3">
        <v>5</v>
      </c>
      <c r="I6557" s="69" t="str">
        <f>VLOOKUP(C6557,СПРАВОЧНИК!B:D,2,0)</f>
        <v>ЯПОНИЯ</v>
      </c>
      <c r="J6557" s="69" t="str">
        <f>VLOOKUP(C6557,СПРАВОЧНИК!B:D,3,0)</f>
        <v>ИНОМАРКИ</v>
      </c>
      <c r="K6557" s="69" t="str">
        <f>VLOOKUP(СВОД2023[[#This Row],[ФО]],СПРАВОЧНИК!H:P,2,0)</f>
        <v>Северо-Кавказский ФО</v>
      </c>
    </row>
    <row r="6558" spans="1:11" x14ac:dyDescent="0.2">
      <c r="A6558" t="s">
        <v>600</v>
      </c>
      <c r="B6558" t="s">
        <v>593</v>
      </c>
      <c r="C6558" s="1" t="s">
        <v>533</v>
      </c>
      <c r="D6558" s="1" t="s">
        <v>1868</v>
      </c>
      <c r="E6558" s="2"/>
      <c r="F6558" s="3"/>
      <c r="G6558" s="2">
        <v>1</v>
      </c>
      <c r="H6558" s="3">
        <v>1</v>
      </c>
      <c r="I6558" s="69" t="str">
        <f>VLOOKUP(C6558,СПРАВОЧНИК!B:D,2,0)</f>
        <v>ЯПОНИЯ</v>
      </c>
      <c r="J6558" s="69" t="str">
        <f>VLOOKUP(C6558,СПРАВОЧНИК!B:D,3,0)</f>
        <v>ИНОМАРКИ</v>
      </c>
      <c r="K6558" s="69" t="str">
        <f>VLOOKUP(СВОД2023[[#This Row],[ФО]],СПРАВОЧНИК!H:P,2,0)</f>
        <v>Северо-Кавказский ФО</v>
      </c>
    </row>
    <row r="6559" spans="1:11" x14ac:dyDescent="0.2">
      <c r="A6559" t="s">
        <v>600</v>
      </c>
      <c r="B6559" t="s">
        <v>593</v>
      </c>
      <c r="C6559" s="1" t="s">
        <v>533</v>
      </c>
      <c r="D6559" s="1" t="s">
        <v>1869</v>
      </c>
      <c r="E6559" s="2">
        <v>1</v>
      </c>
      <c r="F6559" s="3"/>
      <c r="G6559" s="2">
        <v>1</v>
      </c>
      <c r="H6559" s="3"/>
      <c r="I6559" s="69" t="str">
        <f>VLOOKUP(C6559,СПРАВОЧНИК!B:D,2,0)</f>
        <v>ЯПОНИЯ</v>
      </c>
      <c r="J6559" s="69" t="str">
        <f>VLOOKUP(C6559,СПРАВОЧНИК!B:D,3,0)</f>
        <v>ИНОМАРКИ</v>
      </c>
      <c r="K6559" s="69" t="str">
        <f>VLOOKUP(СВОД2023[[#This Row],[ФО]],СПРАВОЧНИК!H:P,2,0)</f>
        <v>Северо-Кавказский ФО</v>
      </c>
    </row>
    <row r="6560" spans="1:11" x14ac:dyDescent="0.2">
      <c r="A6560" t="s">
        <v>600</v>
      </c>
      <c r="B6560" t="s">
        <v>593</v>
      </c>
      <c r="C6560" s="1" t="s">
        <v>533</v>
      </c>
      <c r="D6560" s="1" t="s">
        <v>1871</v>
      </c>
      <c r="E6560" s="2"/>
      <c r="F6560" s="3"/>
      <c r="G6560" s="2">
        <v>2</v>
      </c>
      <c r="H6560" s="3"/>
      <c r="I6560" s="69" t="str">
        <f>VLOOKUP(C6560,СПРАВОЧНИК!B:D,2,0)</f>
        <v>ЯПОНИЯ</v>
      </c>
      <c r="J6560" s="69" t="str">
        <f>VLOOKUP(C6560,СПРАВОЧНИК!B:D,3,0)</f>
        <v>ИНОМАРКИ</v>
      </c>
      <c r="K6560" s="69" t="str">
        <f>VLOOKUP(СВОД2023[[#This Row],[ФО]],СПРАВОЧНИК!H:P,2,0)</f>
        <v>Северо-Кавказский ФО</v>
      </c>
    </row>
    <row r="6561" spans="1:11" x14ac:dyDescent="0.2">
      <c r="A6561" t="s">
        <v>600</v>
      </c>
      <c r="B6561" t="s">
        <v>593</v>
      </c>
      <c r="C6561" s="1" t="s">
        <v>533</v>
      </c>
      <c r="D6561" s="1" t="s">
        <v>1872</v>
      </c>
      <c r="E6561" s="2">
        <v>1</v>
      </c>
      <c r="F6561" s="3">
        <v>6</v>
      </c>
      <c r="G6561" s="2">
        <v>13</v>
      </c>
      <c r="H6561" s="3">
        <v>17</v>
      </c>
      <c r="I6561" s="69" t="str">
        <f>VLOOKUP(C6561,СПРАВОЧНИК!B:D,2,0)</f>
        <v>ЯПОНИЯ</v>
      </c>
      <c r="J6561" s="69" t="str">
        <f>VLOOKUP(C6561,СПРАВОЧНИК!B:D,3,0)</f>
        <v>ИНОМАРКИ</v>
      </c>
      <c r="K6561" s="69" t="str">
        <f>VLOOKUP(СВОД2023[[#This Row],[ФО]],СПРАВОЧНИК!H:P,2,0)</f>
        <v>Северо-Кавказский ФО</v>
      </c>
    </row>
    <row r="6562" spans="1:11" x14ac:dyDescent="0.2">
      <c r="A6562" t="s">
        <v>600</v>
      </c>
      <c r="B6562" t="s">
        <v>593</v>
      </c>
      <c r="C6562" s="1" t="s">
        <v>533</v>
      </c>
      <c r="D6562" s="1" t="s">
        <v>1873</v>
      </c>
      <c r="E6562" s="2"/>
      <c r="F6562" s="3"/>
      <c r="G6562" s="2"/>
      <c r="H6562" s="3">
        <v>1</v>
      </c>
      <c r="I6562" s="69" t="str">
        <f>VLOOKUP(C6562,СПРАВОЧНИК!B:D,2,0)</f>
        <v>ЯПОНИЯ</v>
      </c>
      <c r="J6562" s="69" t="str">
        <f>VLOOKUP(C6562,СПРАВОЧНИК!B:D,3,0)</f>
        <v>ИНОМАРКИ</v>
      </c>
      <c r="K6562" s="69" t="str">
        <f>VLOOKUP(СВОД2023[[#This Row],[ФО]],СПРАВОЧНИК!H:P,2,0)</f>
        <v>Северо-Кавказский ФО</v>
      </c>
    </row>
    <row r="6563" spans="1:11" x14ac:dyDescent="0.2">
      <c r="A6563" t="s">
        <v>600</v>
      </c>
      <c r="B6563" t="s">
        <v>593</v>
      </c>
      <c r="C6563" s="1" t="s">
        <v>533</v>
      </c>
      <c r="D6563" s="1" t="s">
        <v>536</v>
      </c>
      <c r="E6563" s="2">
        <v>1772</v>
      </c>
      <c r="F6563" s="3">
        <v>1417</v>
      </c>
      <c r="G6563" s="2">
        <v>11493</v>
      </c>
      <c r="H6563" s="3">
        <v>7518</v>
      </c>
      <c r="I6563" s="69" t="str">
        <f>VLOOKUP(C6563,СПРАВОЧНИК!B:D,2,0)</f>
        <v>ЯПОНИЯ</v>
      </c>
      <c r="J6563" s="69" t="str">
        <f>VLOOKUP(C6563,СПРАВОЧНИК!B:D,3,0)</f>
        <v>ИНОМАРКИ</v>
      </c>
      <c r="K6563" s="69" t="str">
        <f>VLOOKUP(СВОД2023[[#This Row],[ФО]],СПРАВОЧНИК!H:P,2,0)</f>
        <v>Северо-Кавказский ФО</v>
      </c>
    </row>
    <row r="6564" spans="1:11" x14ac:dyDescent="0.2">
      <c r="A6564" t="s">
        <v>600</v>
      </c>
      <c r="B6564" t="s">
        <v>593</v>
      </c>
      <c r="C6564" s="1" t="s">
        <v>533</v>
      </c>
      <c r="D6564" s="1" t="s">
        <v>1874</v>
      </c>
      <c r="E6564" s="2"/>
      <c r="F6564" s="3"/>
      <c r="G6564" s="2"/>
      <c r="H6564" s="3">
        <v>1</v>
      </c>
      <c r="I6564" s="69" t="str">
        <f>VLOOKUP(C6564,СПРАВОЧНИК!B:D,2,0)</f>
        <v>ЯПОНИЯ</v>
      </c>
      <c r="J6564" s="69" t="str">
        <f>VLOOKUP(C6564,СПРАВОЧНИК!B:D,3,0)</f>
        <v>ИНОМАРКИ</v>
      </c>
      <c r="K6564" s="69" t="str">
        <f>VLOOKUP(СВОД2023[[#This Row],[ФО]],СПРАВОЧНИК!H:P,2,0)</f>
        <v>Северо-Кавказский ФО</v>
      </c>
    </row>
    <row r="6565" spans="1:11" x14ac:dyDescent="0.2">
      <c r="A6565" t="s">
        <v>600</v>
      </c>
      <c r="B6565" t="s">
        <v>593</v>
      </c>
      <c r="C6565" s="1" t="s">
        <v>533</v>
      </c>
      <c r="D6565" s="1" t="s">
        <v>1875</v>
      </c>
      <c r="E6565" s="2">
        <v>8</v>
      </c>
      <c r="F6565" s="3">
        <v>8</v>
      </c>
      <c r="G6565" s="2">
        <v>42</v>
      </c>
      <c r="H6565" s="3">
        <v>44</v>
      </c>
      <c r="I6565" s="69" t="str">
        <f>VLOOKUP(C6565,СПРАВОЧНИК!B:D,2,0)</f>
        <v>ЯПОНИЯ</v>
      </c>
      <c r="J6565" s="69" t="str">
        <f>VLOOKUP(C6565,СПРАВОЧНИК!B:D,3,0)</f>
        <v>ИНОМАРКИ</v>
      </c>
      <c r="K6565" s="69" t="str">
        <f>VLOOKUP(СВОД2023[[#This Row],[ФО]],СПРАВОЧНИК!H:P,2,0)</f>
        <v>Северо-Кавказский ФО</v>
      </c>
    </row>
    <row r="6566" spans="1:11" x14ac:dyDescent="0.2">
      <c r="A6566" t="s">
        <v>600</v>
      </c>
      <c r="B6566" t="s">
        <v>593</v>
      </c>
      <c r="C6566" s="1" t="s">
        <v>533</v>
      </c>
      <c r="D6566" s="1" t="s">
        <v>1876</v>
      </c>
      <c r="E6566" s="2">
        <v>2</v>
      </c>
      <c r="F6566" s="3">
        <v>2</v>
      </c>
      <c r="G6566" s="2">
        <v>11</v>
      </c>
      <c r="H6566" s="3">
        <v>16</v>
      </c>
      <c r="I6566" s="69" t="str">
        <f>VLOOKUP(C6566,СПРАВОЧНИК!B:D,2,0)</f>
        <v>ЯПОНИЯ</v>
      </c>
      <c r="J6566" s="69" t="str">
        <f>VLOOKUP(C6566,СПРАВОЧНИК!B:D,3,0)</f>
        <v>ИНОМАРКИ</v>
      </c>
      <c r="K6566" s="69" t="str">
        <f>VLOOKUP(СВОД2023[[#This Row],[ФО]],СПРАВОЧНИК!H:P,2,0)</f>
        <v>Северо-Кавказский ФО</v>
      </c>
    </row>
    <row r="6567" spans="1:11" x14ac:dyDescent="0.2">
      <c r="A6567" t="s">
        <v>600</v>
      </c>
      <c r="B6567" t="s">
        <v>593</v>
      </c>
      <c r="C6567" s="1" t="s">
        <v>533</v>
      </c>
      <c r="D6567" s="1" t="s">
        <v>1877</v>
      </c>
      <c r="E6567" s="2">
        <v>1</v>
      </c>
      <c r="F6567" s="3"/>
      <c r="G6567" s="2">
        <v>5</v>
      </c>
      <c r="H6567" s="3">
        <v>1</v>
      </c>
      <c r="I6567" s="69" t="str">
        <f>VLOOKUP(C6567,СПРАВОЧНИК!B:D,2,0)</f>
        <v>ЯПОНИЯ</v>
      </c>
      <c r="J6567" s="69" t="str">
        <f>VLOOKUP(C6567,СПРАВОЧНИК!B:D,3,0)</f>
        <v>ИНОМАРКИ</v>
      </c>
      <c r="K6567" s="69" t="str">
        <f>VLOOKUP(СВОД2023[[#This Row],[ФО]],СПРАВОЧНИК!H:P,2,0)</f>
        <v>Северо-Кавказский ФО</v>
      </c>
    </row>
    <row r="6568" spans="1:11" x14ac:dyDescent="0.2">
      <c r="A6568" t="s">
        <v>600</v>
      </c>
      <c r="B6568" t="s">
        <v>593</v>
      </c>
      <c r="C6568" s="1" t="s">
        <v>533</v>
      </c>
      <c r="D6568" s="1" t="s">
        <v>1879</v>
      </c>
      <c r="E6568" s="2">
        <v>3</v>
      </c>
      <c r="F6568" s="3">
        <v>4</v>
      </c>
      <c r="G6568" s="2">
        <v>15</v>
      </c>
      <c r="H6568" s="3">
        <v>16</v>
      </c>
      <c r="I6568" s="69" t="str">
        <f>VLOOKUP(C6568,СПРАВОЧНИК!B:D,2,0)</f>
        <v>ЯПОНИЯ</v>
      </c>
      <c r="J6568" s="69" t="str">
        <f>VLOOKUP(C6568,СПРАВОЧНИК!B:D,3,0)</f>
        <v>ИНОМАРКИ</v>
      </c>
      <c r="K6568" s="69" t="str">
        <f>VLOOKUP(СВОД2023[[#This Row],[ФО]],СПРАВОЧНИК!H:P,2,0)</f>
        <v>Северо-Кавказский ФО</v>
      </c>
    </row>
    <row r="6569" spans="1:11" x14ac:dyDescent="0.2">
      <c r="A6569" t="s">
        <v>600</v>
      </c>
      <c r="B6569" t="s">
        <v>593</v>
      </c>
      <c r="C6569" s="1" t="s">
        <v>533</v>
      </c>
      <c r="D6569" s="1" t="s">
        <v>537</v>
      </c>
      <c r="E6569" s="2">
        <v>6</v>
      </c>
      <c r="F6569" s="3">
        <v>5</v>
      </c>
      <c r="G6569" s="2">
        <v>33</v>
      </c>
      <c r="H6569" s="3">
        <v>11</v>
      </c>
      <c r="I6569" s="69" t="str">
        <f>VLOOKUP(C6569,СПРАВОЧНИК!B:D,2,0)</f>
        <v>ЯПОНИЯ</v>
      </c>
      <c r="J6569" s="69" t="str">
        <f>VLOOKUP(C6569,СПРАВОЧНИК!B:D,3,0)</f>
        <v>ИНОМАРКИ</v>
      </c>
      <c r="K6569" s="69" t="str">
        <f>VLOOKUP(СВОД2023[[#This Row],[ФО]],СПРАВОЧНИК!H:P,2,0)</f>
        <v>Северо-Кавказский ФО</v>
      </c>
    </row>
    <row r="6570" spans="1:11" x14ac:dyDescent="0.2">
      <c r="A6570" t="s">
        <v>600</v>
      </c>
      <c r="B6570" t="s">
        <v>593</v>
      </c>
      <c r="C6570" s="1" t="s">
        <v>533</v>
      </c>
      <c r="D6570" s="1" t="s">
        <v>538</v>
      </c>
      <c r="E6570" s="2">
        <v>356</v>
      </c>
      <c r="F6570" s="3">
        <v>334</v>
      </c>
      <c r="G6570" s="2">
        <v>2233</v>
      </c>
      <c r="H6570" s="3">
        <v>1747</v>
      </c>
      <c r="I6570" s="69" t="str">
        <f>VLOOKUP(C6570,СПРАВОЧНИК!B:D,2,0)</f>
        <v>ЯПОНИЯ</v>
      </c>
      <c r="J6570" s="69" t="str">
        <f>VLOOKUP(C6570,СПРАВОЧНИК!B:D,3,0)</f>
        <v>ИНОМАРКИ</v>
      </c>
      <c r="K6570" s="69" t="str">
        <f>VLOOKUP(СВОД2023[[#This Row],[ФО]],СПРАВОЧНИК!H:P,2,0)</f>
        <v>Северо-Кавказский ФО</v>
      </c>
    </row>
    <row r="6571" spans="1:11" x14ac:dyDescent="0.2">
      <c r="A6571" t="s">
        <v>600</v>
      </c>
      <c r="B6571" t="s">
        <v>593</v>
      </c>
      <c r="C6571" s="1" t="s">
        <v>533</v>
      </c>
      <c r="D6571" s="1" t="s">
        <v>1880</v>
      </c>
      <c r="E6571" s="2">
        <v>3</v>
      </c>
      <c r="F6571" s="3">
        <v>3</v>
      </c>
      <c r="G6571" s="2">
        <v>25</v>
      </c>
      <c r="H6571" s="3">
        <v>28</v>
      </c>
      <c r="I6571" s="69" t="str">
        <f>VLOOKUP(C6571,СПРАВОЧНИК!B:D,2,0)</f>
        <v>ЯПОНИЯ</v>
      </c>
      <c r="J6571" s="69" t="str">
        <f>VLOOKUP(C6571,СПРАВОЧНИК!B:D,3,0)</f>
        <v>ИНОМАРКИ</v>
      </c>
      <c r="K6571" s="69" t="str">
        <f>VLOOKUP(СВОД2023[[#This Row],[ФО]],СПРАВОЧНИК!H:P,2,0)</f>
        <v>Северо-Кавказский ФО</v>
      </c>
    </row>
    <row r="6572" spans="1:11" x14ac:dyDescent="0.2">
      <c r="A6572" t="s">
        <v>600</v>
      </c>
      <c r="B6572" t="s">
        <v>593</v>
      </c>
      <c r="C6572" s="1" t="s">
        <v>533</v>
      </c>
      <c r="D6572" s="1" t="s">
        <v>1881</v>
      </c>
      <c r="E6572" s="2">
        <v>1</v>
      </c>
      <c r="F6572" s="3">
        <v>3</v>
      </c>
      <c r="G6572" s="2">
        <v>20</v>
      </c>
      <c r="H6572" s="3">
        <v>16</v>
      </c>
      <c r="I6572" s="69" t="str">
        <f>VLOOKUP(C6572,СПРАВОЧНИК!B:D,2,0)</f>
        <v>ЯПОНИЯ</v>
      </c>
      <c r="J6572" s="69" t="str">
        <f>VLOOKUP(C6572,СПРАВОЧНИК!B:D,3,0)</f>
        <v>ИНОМАРКИ</v>
      </c>
      <c r="K6572" s="69" t="str">
        <f>VLOOKUP(СВОД2023[[#This Row],[ФО]],СПРАВОЧНИК!H:P,2,0)</f>
        <v>Северо-Кавказский ФО</v>
      </c>
    </row>
    <row r="6573" spans="1:11" x14ac:dyDescent="0.2">
      <c r="A6573" t="s">
        <v>600</v>
      </c>
      <c r="B6573" t="s">
        <v>593</v>
      </c>
      <c r="C6573" s="1" t="s">
        <v>533</v>
      </c>
      <c r="D6573" s="1" t="s">
        <v>1002</v>
      </c>
      <c r="E6573" s="2">
        <v>6</v>
      </c>
      <c r="F6573" s="3">
        <v>2</v>
      </c>
      <c r="G6573" s="2">
        <v>40</v>
      </c>
      <c r="H6573" s="3">
        <v>17</v>
      </c>
      <c r="I6573" s="69" t="str">
        <f>VLOOKUP(C6573,СПРАВОЧНИК!B:D,2,0)</f>
        <v>ЯПОНИЯ</v>
      </c>
      <c r="J6573" s="69" t="str">
        <f>VLOOKUP(C6573,СПРАВОЧНИК!B:D,3,0)</f>
        <v>ИНОМАРКИ</v>
      </c>
      <c r="K6573" s="69" t="str">
        <f>VLOOKUP(СВОД2023[[#This Row],[ФО]],СПРАВОЧНИК!H:P,2,0)</f>
        <v>Северо-Кавказский ФО</v>
      </c>
    </row>
    <row r="6574" spans="1:11" x14ac:dyDescent="0.2">
      <c r="A6574" t="s">
        <v>600</v>
      </c>
      <c r="B6574" t="s">
        <v>593</v>
      </c>
      <c r="C6574" s="1" t="s">
        <v>533</v>
      </c>
      <c r="D6574" s="1" t="s">
        <v>1882</v>
      </c>
      <c r="E6574" s="2">
        <v>1</v>
      </c>
      <c r="F6574" s="3"/>
      <c r="G6574" s="2">
        <v>2</v>
      </c>
      <c r="H6574" s="3"/>
      <c r="I6574" s="69" t="str">
        <f>VLOOKUP(C6574,СПРАВОЧНИК!B:D,2,0)</f>
        <v>ЯПОНИЯ</v>
      </c>
      <c r="J6574" s="69" t="str">
        <f>VLOOKUP(C6574,СПРАВОЧНИК!B:D,3,0)</f>
        <v>ИНОМАРКИ</v>
      </c>
      <c r="K6574" s="69" t="str">
        <f>VLOOKUP(СВОД2023[[#This Row],[ФО]],СПРАВОЧНИК!H:P,2,0)</f>
        <v>Северо-Кавказский ФО</v>
      </c>
    </row>
    <row r="6575" spans="1:11" x14ac:dyDescent="0.2">
      <c r="A6575" t="s">
        <v>600</v>
      </c>
      <c r="B6575" t="s">
        <v>593</v>
      </c>
      <c r="C6575" s="1" t="s">
        <v>533</v>
      </c>
      <c r="D6575" s="1" t="s">
        <v>1883</v>
      </c>
      <c r="E6575" s="2"/>
      <c r="F6575" s="3"/>
      <c r="G6575" s="2">
        <v>2</v>
      </c>
      <c r="H6575" s="3">
        <v>2</v>
      </c>
      <c r="I6575" s="69" t="str">
        <f>VLOOKUP(C6575,СПРАВОЧНИК!B:D,2,0)</f>
        <v>ЯПОНИЯ</v>
      </c>
      <c r="J6575" s="69" t="str">
        <f>VLOOKUP(C6575,СПРАВОЧНИК!B:D,3,0)</f>
        <v>ИНОМАРКИ</v>
      </c>
      <c r="K6575" s="69" t="str">
        <f>VLOOKUP(СВОД2023[[#This Row],[ФО]],СПРАВОЧНИК!H:P,2,0)</f>
        <v>Северо-Кавказский ФО</v>
      </c>
    </row>
    <row r="6576" spans="1:11" x14ac:dyDescent="0.2">
      <c r="A6576" t="s">
        <v>600</v>
      </c>
      <c r="B6576" t="s">
        <v>593</v>
      </c>
      <c r="C6576" s="1" t="s">
        <v>533</v>
      </c>
      <c r="D6576" s="1" t="s">
        <v>1884</v>
      </c>
      <c r="E6576" s="2">
        <v>1</v>
      </c>
      <c r="F6576" s="3">
        <v>1</v>
      </c>
      <c r="G6576" s="2">
        <v>5</v>
      </c>
      <c r="H6576" s="3">
        <v>1</v>
      </c>
      <c r="I6576" s="69" t="str">
        <f>VLOOKUP(C6576,СПРАВОЧНИК!B:D,2,0)</f>
        <v>ЯПОНИЯ</v>
      </c>
      <c r="J6576" s="69" t="str">
        <f>VLOOKUP(C6576,СПРАВОЧНИК!B:D,3,0)</f>
        <v>ИНОМАРКИ</v>
      </c>
      <c r="K6576" s="69" t="str">
        <f>VLOOKUP(СВОД2023[[#This Row],[ФО]],СПРАВОЧНИК!H:P,2,0)</f>
        <v>Северо-Кавказский ФО</v>
      </c>
    </row>
    <row r="6577" spans="1:11" x14ac:dyDescent="0.2">
      <c r="A6577" t="s">
        <v>600</v>
      </c>
      <c r="B6577" t="s">
        <v>593</v>
      </c>
      <c r="C6577" s="1" t="s">
        <v>533</v>
      </c>
      <c r="D6577" s="1" t="s">
        <v>1885</v>
      </c>
      <c r="E6577" s="2">
        <v>1</v>
      </c>
      <c r="F6577" s="3">
        <v>1</v>
      </c>
      <c r="G6577" s="2">
        <v>8</v>
      </c>
      <c r="H6577" s="3">
        <v>8</v>
      </c>
      <c r="I6577" s="69" t="str">
        <f>VLOOKUP(C6577,СПРАВОЧНИК!B:D,2,0)</f>
        <v>ЯПОНИЯ</v>
      </c>
      <c r="J6577" s="69" t="str">
        <f>VLOOKUP(C6577,СПРАВОЧНИК!B:D,3,0)</f>
        <v>ИНОМАРКИ</v>
      </c>
      <c r="K6577" s="69" t="str">
        <f>VLOOKUP(СВОД2023[[#This Row],[ФО]],СПРАВОЧНИК!H:P,2,0)</f>
        <v>Северо-Кавказский ФО</v>
      </c>
    </row>
    <row r="6578" spans="1:11" x14ac:dyDescent="0.2">
      <c r="A6578" t="s">
        <v>600</v>
      </c>
      <c r="B6578" t="s">
        <v>593</v>
      </c>
      <c r="C6578" s="1" t="s">
        <v>533</v>
      </c>
      <c r="D6578" s="1" t="s">
        <v>1003</v>
      </c>
      <c r="E6578" s="2">
        <v>4</v>
      </c>
      <c r="F6578" s="3"/>
      <c r="G6578" s="2">
        <v>11</v>
      </c>
      <c r="H6578" s="3">
        <v>1</v>
      </c>
      <c r="I6578" s="69" t="str">
        <f>VLOOKUP(C6578,СПРАВОЧНИК!B:D,2,0)</f>
        <v>ЯПОНИЯ</v>
      </c>
      <c r="J6578" s="69" t="str">
        <f>VLOOKUP(C6578,СПРАВОЧНИК!B:D,3,0)</f>
        <v>ИНОМАРКИ</v>
      </c>
      <c r="K6578" s="69" t="str">
        <f>VLOOKUP(СВОД2023[[#This Row],[ФО]],СПРАВОЧНИК!H:P,2,0)</f>
        <v>Северо-Кавказский ФО</v>
      </c>
    </row>
    <row r="6579" spans="1:11" x14ac:dyDescent="0.2">
      <c r="A6579" t="s">
        <v>600</v>
      </c>
      <c r="B6579" t="s">
        <v>593</v>
      </c>
      <c r="C6579" s="1" t="s">
        <v>533</v>
      </c>
      <c r="D6579" s="1" t="s">
        <v>1886</v>
      </c>
      <c r="E6579" s="2">
        <v>2</v>
      </c>
      <c r="F6579" s="3">
        <v>3</v>
      </c>
      <c r="G6579" s="2">
        <v>24</v>
      </c>
      <c r="H6579" s="3">
        <v>16</v>
      </c>
      <c r="I6579" s="69" t="str">
        <f>VLOOKUP(C6579,СПРАВОЧНИК!B:D,2,0)</f>
        <v>ЯПОНИЯ</v>
      </c>
      <c r="J6579" s="69" t="str">
        <f>VLOOKUP(C6579,СПРАВОЧНИК!B:D,3,0)</f>
        <v>ИНОМАРКИ</v>
      </c>
      <c r="K6579" s="69" t="str">
        <f>VLOOKUP(СВОД2023[[#This Row],[ФО]],СПРАВОЧНИК!H:P,2,0)</f>
        <v>Северо-Кавказский ФО</v>
      </c>
    </row>
    <row r="6580" spans="1:11" x14ac:dyDescent="0.2">
      <c r="A6580" t="s">
        <v>600</v>
      </c>
      <c r="B6580" t="s">
        <v>593</v>
      </c>
      <c r="C6580" s="1" t="s">
        <v>533</v>
      </c>
      <c r="D6580" s="1" t="s">
        <v>539</v>
      </c>
      <c r="E6580" s="2">
        <v>6</v>
      </c>
      <c r="F6580" s="3">
        <v>8</v>
      </c>
      <c r="G6580" s="2">
        <v>102</v>
      </c>
      <c r="H6580" s="3">
        <v>50</v>
      </c>
      <c r="I6580" s="69" t="str">
        <f>VLOOKUP(C6580,СПРАВОЧНИК!B:D,2,0)</f>
        <v>ЯПОНИЯ</v>
      </c>
      <c r="J6580" s="69" t="str">
        <f>VLOOKUP(C6580,СПРАВОЧНИК!B:D,3,0)</f>
        <v>ИНОМАРКИ</v>
      </c>
      <c r="K6580" s="69" t="str">
        <f>VLOOKUP(СВОД2023[[#This Row],[ФО]],СПРАВОЧНИК!H:P,2,0)</f>
        <v>Северо-Кавказский ФО</v>
      </c>
    </row>
    <row r="6581" spans="1:11" x14ac:dyDescent="0.2">
      <c r="A6581" t="s">
        <v>600</v>
      </c>
      <c r="B6581" t="s">
        <v>593</v>
      </c>
      <c r="C6581" s="1" t="s">
        <v>533</v>
      </c>
      <c r="D6581" s="1" t="s">
        <v>540</v>
      </c>
      <c r="E6581" s="2">
        <v>2</v>
      </c>
      <c r="F6581" s="3">
        <v>4</v>
      </c>
      <c r="G6581" s="2">
        <v>30</v>
      </c>
      <c r="H6581" s="3">
        <v>16</v>
      </c>
      <c r="I6581" s="69" t="str">
        <f>VLOOKUP(C6581,СПРАВОЧНИК!B:D,2,0)</f>
        <v>ЯПОНИЯ</v>
      </c>
      <c r="J6581" s="69" t="str">
        <f>VLOOKUP(C6581,СПРАВОЧНИК!B:D,3,0)</f>
        <v>ИНОМАРКИ</v>
      </c>
      <c r="K6581" s="69" t="str">
        <f>VLOOKUP(СВОД2023[[#This Row],[ФО]],СПРАВОЧНИК!H:P,2,0)</f>
        <v>Северо-Кавказский ФО</v>
      </c>
    </row>
    <row r="6582" spans="1:11" x14ac:dyDescent="0.2">
      <c r="A6582" t="s">
        <v>600</v>
      </c>
      <c r="B6582" t="s">
        <v>593</v>
      </c>
      <c r="C6582" s="1" t="s">
        <v>533</v>
      </c>
      <c r="D6582" s="1" t="s">
        <v>1887</v>
      </c>
      <c r="E6582" s="2">
        <v>3</v>
      </c>
      <c r="F6582" s="3">
        <v>2</v>
      </c>
      <c r="G6582" s="2">
        <v>15</v>
      </c>
      <c r="H6582" s="3">
        <v>8</v>
      </c>
      <c r="I6582" s="69" t="str">
        <f>VLOOKUP(C6582,СПРАВОЧНИК!B:D,2,0)</f>
        <v>ЯПОНИЯ</v>
      </c>
      <c r="J6582" s="69" t="str">
        <f>VLOOKUP(C6582,СПРАВОЧНИК!B:D,3,0)</f>
        <v>ИНОМАРКИ</v>
      </c>
      <c r="K6582" s="69" t="str">
        <f>VLOOKUP(СВОД2023[[#This Row],[ФО]],СПРАВОЧНИК!H:P,2,0)</f>
        <v>Северо-Кавказский ФО</v>
      </c>
    </row>
    <row r="6583" spans="1:11" x14ac:dyDescent="0.2">
      <c r="A6583" t="s">
        <v>600</v>
      </c>
      <c r="B6583" t="s">
        <v>593</v>
      </c>
      <c r="C6583" s="1" t="s">
        <v>533</v>
      </c>
      <c r="D6583" s="1" t="s">
        <v>1888</v>
      </c>
      <c r="E6583" s="2"/>
      <c r="F6583" s="3">
        <v>1</v>
      </c>
      <c r="G6583" s="2">
        <v>4</v>
      </c>
      <c r="H6583" s="3">
        <v>2</v>
      </c>
      <c r="I6583" s="69" t="str">
        <f>VLOOKUP(C6583,СПРАВОЧНИК!B:D,2,0)</f>
        <v>ЯПОНИЯ</v>
      </c>
      <c r="J6583" s="69" t="str">
        <f>VLOOKUP(C6583,СПРАВОЧНИК!B:D,3,0)</f>
        <v>ИНОМАРКИ</v>
      </c>
      <c r="K6583" s="69" t="str">
        <f>VLOOKUP(СВОД2023[[#This Row],[ФО]],СПРАВОЧНИК!H:P,2,0)</f>
        <v>Северо-Кавказский ФО</v>
      </c>
    </row>
    <row r="6584" spans="1:11" x14ac:dyDescent="0.2">
      <c r="A6584" t="s">
        <v>600</v>
      </c>
      <c r="B6584" t="s">
        <v>593</v>
      </c>
      <c r="C6584" s="1" t="s">
        <v>533</v>
      </c>
      <c r="D6584" s="1" t="s">
        <v>543</v>
      </c>
      <c r="E6584" s="2">
        <v>1</v>
      </c>
      <c r="F6584" s="3">
        <v>1</v>
      </c>
      <c r="G6584" s="2">
        <v>18</v>
      </c>
      <c r="H6584" s="3">
        <v>5</v>
      </c>
      <c r="I6584" s="69" t="str">
        <f>VLOOKUP(C6584,СПРАВОЧНИК!B:D,2,0)</f>
        <v>ЯПОНИЯ</v>
      </c>
      <c r="J6584" s="69" t="str">
        <f>VLOOKUP(C6584,СПРАВОЧНИК!B:D,3,0)</f>
        <v>ИНОМАРКИ</v>
      </c>
      <c r="K6584" s="69" t="str">
        <f>VLOOKUP(СВОД2023[[#This Row],[ФО]],СПРАВОЧНИК!H:P,2,0)</f>
        <v>Северо-Кавказский ФО</v>
      </c>
    </row>
    <row r="6585" spans="1:11" x14ac:dyDescent="0.2">
      <c r="A6585" t="s">
        <v>600</v>
      </c>
      <c r="B6585" t="s">
        <v>593</v>
      </c>
      <c r="C6585" s="1" t="s">
        <v>533</v>
      </c>
      <c r="D6585" s="1" t="s">
        <v>544</v>
      </c>
      <c r="E6585" s="2">
        <v>64</v>
      </c>
      <c r="F6585" s="3">
        <v>33</v>
      </c>
      <c r="G6585" s="2">
        <v>416</v>
      </c>
      <c r="H6585" s="3">
        <v>245</v>
      </c>
      <c r="I6585" s="69" t="str">
        <f>VLOOKUP(C6585,СПРАВОЧНИК!B:D,2,0)</f>
        <v>ЯПОНИЯ</v>
      </c>
      <c r="J6585" s="69" t="str">
        <f>VLOOKUP(C6585,СПРАВОЧНИК!B:D,3,0)</f>
        <v>ИНОМАРКИ</v>
      </c>
      <c r="K6585" s="69" t="str">
        <f>VLOOKUP(СВОД2023[[#This Row],[ФО]],СПРАВОЧНИК!H:P,2,0)</f>
        <v>Северо-Кавказский ФО</v>
      </c>
    </row>
    <row r="6586" spans="1:11" x14ac:dyDescent="0.2">
      <c r="A6586" t="s">
        <v>600</v>
      </c>
      <c r="B6586" t="s">
        <v>593</v>
      </c>
      <c r="C6586" s="1" t="s">
        <v>533</v>
      </c>
      <c r="D6586" s="1" t="s">
        <v>1889</v>
      </c>
      <c r="E6586" s="2">
        <v>8</v>
      </c>
      <c r="F6586" s="3">
        <v>3</v>
      </c>
      <c r="G6586" s="2">
        <v>61</v>
      </c>
      <c r="H6586" s="3">
        <v>15</v>
      </c>
      <c r="I6586" s="69" t="str">
        <f>VLOOKUP(C6586,СПРАВОЧНИК!B:D,2,0)</f>
        <v>ЯПОНИЯ</v>
      </c>
      <c r="J6586" s="69" t="str">
        <f>VLOOKUP(C6586,СПРАВОЧНИК!B:D,3,0)</f>
        <v>ИНОМАРКИ</v>
      </c>
      <c r="K6586" s="69" t="str">
        <f>VLOOKUP(СВОД2023[[#This Row],[ФО]],СПРАВОЧНИК!H:P,2,0)</f>
        <v>Северо-Кавказский ФО</v>
      </c>
    </row>
    <row r="6587" spans="1:11" x14ac:dyDescent="0.2">
      <c r="A6587" t="s">
        <v>600</v>
      </c>
      <c r="B6587" t="s">
        <v>593</v>
      </c>
      <c r="C6587" s="1" t="s">
        <v>533</v>
      </c>
      <c r="D6587" s="1" t="s">
        <v>1890</v>
      </c>
      <c r="E6587" s="2">
        <v>1</v>
      </c>
      <c r="F6587" s="3"/>
      <c r="G6587" s="2">
        <v>2</v>
      </c>
      <c r="H6587" s="3">
        <v>1</v>
      </c>
      <c r="I6587" s="69" t="str">
        <f>VLOOKUP(C6587,СПРАВОЧНИК!B:D,2,0)</f>
        <v>ЯПОНИЯ</v>
      </c>
      <c r="J6587" s="69" t="str">
        <f>VLOOKUP(C6587,СПРАВОЧНИК!B:D,3,0)</f>
        <v>ИНОМАРКИ</v>
      </c>
      <c r="K6587" s="69" t="str">
        <f>VLOOKUP(СВОД2023[[#This Row],[ФО]],СПРАВОЧНИК!H:P,2,0)</f>
        <v>Северо-Кавказский ФО</v>
      </c>
    </row>
    <row r="6588" spans="1:11" x14ac:dyDescent="0.2">
      <c r="A6588" t="s">
        <v>600</v>
      </c>
      <c r="B6588" t="s">
        <v>593</v>
      </c>
      <c r="C6588" s="1" t="s">
        <v>533</v>
      </c>
      <c r="D6588" s="1" t="s">
        <v>1891</v>
      </c>
      <c r="E6588" s="2">
        <v>4</v>
      </c>
      <c r="F6588" s="3">
        <v>2</v>
      </c>
      <c r="G6588" s="2">
        <v>24</v>
      </c>
      <c r="H6588" s="3">
        <v>10</v>
      </c>
      <c r="I6588" s="69" t="str">
        <f>VLOOKUP(C6588,СПРАВОЧНИК!B:D,2,0)</f>
        <v>ЯПОНИЯ</v>
      </c>
      <c r="J6588" s="69" t="str">
        <f>VLOOKUP(C6588,СПРАВОЧНИК!B:D,3,0)</f>
        <v>ИНОМАРКИ</v>
      </c>
      <c r="K6588" s="69" t="str">
        <f>VLOOKUP(СВОД2023[[#This Row],[ФО]],СПРАВОЧНИК!H:P,2,0)</f>
        <v>Северо-Кавказский ФО</v>
      </c>
    </row>
    <row r="6589" spans="1:11" x14ac:dyDescent="0.2">
      <c r="A6589" t="s">
        <v>600</v>
      </c>
      <c r="B6589" t="s">
        <v>593</v>
      </c>
      <c r="C6589" s="1" t="s">
        <v>533</v>
      </c>
      <c r="D6589" s="1" t="s">
        <v>1892</v>
      </c>
      <c r="E6589" s="2">
        <v>2</v>
      </c>
      <c r="F6589" s="3">
        <v>1</v>
      </c>
      <c r="G6589" s="2">
        <v>7</v>
      </c>
      <c r="H6589" s="3">
        <v>10</v>
      </c>
      <c r="I6589" s="69" t="str">
        <f>VLOOKUP(C6589,СПРАВОЧНИК!B:D,2,0)</f>
        <v>ЯПОНИЯ</v>
      </c>
      <c r="J6589" s="69" t="str">
        <f>VLOOKUP(C6589,СПРАВОЧНИК!B:D,3,0)</f>
        <v>ИНОМАРКИ</v>
      </c>
      <c r="K6589" s="69" t="str">
        <f>VLOOKUP(СВОД2023[[#This Row],[ФО]],СПРАВОЧНИК!H:P,2,0)</f>
        <v>Северо-Кавказский ФО</v>
      </c>
    </row>
    <row r="6590" spans="1:11" x14ac:dyDescent="0.2">
      <c r="A6590" t="s">
        <v>600</v>
      </c>
      <c r="B6590" t="s">
        <v>593</v>
      </c>
      <c r="C6590" s="1" t="s">
        <v>533</v>
      </c>
      <c r="D6590" s="1" t="s">
        <v>545</v>
      </c>
      <c r="E6590" s="2">
        <v>6</v>
      </c>
      <c r="F6590" s="3"/>
      <c r="G6590" s="2">
        <v>102</v>
      </c>
      <c r="H6590" s="3">
        <v>1</v>
      </c>
      <c r="I6590" s="69" t="str">
        <f>VLOOKUP(C6590,СПРАВОЧНИК!B:D,2,0)</f>
        <v>ЯПОНИЯ</v>
      </c>
      <c r="J6590" s="69" t="str">
        <f>VLOOKUP(C6590,СПРАВОЧНИК!B:D,3,0)</f>
        <v>ИНОМАРКИ</v>
      </c>
      <c r="K6590" s="69" t="str">
        <f>VLOOKUP(СВОД2023[[#This Row],[ФО]],СПРАВОЧНИК!H:P,2,0)</f>
        <v>Северо-Кавказский ФО</v>
      </c>
    </row>
    <row r="6591" spans="1:11" x14ac:dyDescent="0.2">
      <c r="A6591" t="s">
        <v>600</v>
      </c>
      <c r="B6591" t="s">
        <v>593</v>
      </c>
      <c r="C6591" s="1" t="s">
        <v>533</v>
      </c>
      <c r="D6591" s="1" t="s">
        <v>546</v>
      </c>
      <c r="E6591" s="2">
        <v>161</v>
      </c>
      <c r="F6591" s="3">
        <v>146</v>
      </c>
      <c r="G6591" s="2">
        <v>1101</v>
      </c>
      <c r="H6591" s="3">
        <v>837</v>
      </c>
      <c r="I6591" s="69" t="str">
        <f>VLOOKUP(C6591,СПРАВОЧНИК!B:D,2,0)</f>
        <v>ЯПОНИЯ</v>
      </c>
      <c r="J6591" s="69" t="str">
        <f>VLOOKUP(C6591,СПРАВОЧНИК!B:D,3,0)</f>
        <v>ИНОМАРКИ</v>
      </c>
      <c r="K6591" s="69" t="str">
        <f>VLOOKUP(СВОД2023[[#This Row],[ФО]],СПРАВОЧНИК!H:P,2,0)</f>
        <v>Северо-Кавказский ФО</v>
      </c>
    </row>
    <row r="6592" spans="1:11" x14ac:dyDescent="0.2">
      <c r="A6592" t="s">
        <v>600</v>
      </c>
      <c r="B6592" t="s">
        <v>593</v>
      </c>
      <c r="C6592" s="1" t="s">
        <v>533</v>
      </c>
      <c r="D6592" s="1" t="s">
        <v>547</v>
      </c>
      <c r="E6592" s="2">
        <v>224</v>
      </c>
      <c r="F6592" s="3">
        <v>226</v>
      </c>
      <c r="G6592" s="2">
        <v>1559</v>
      </c>
      <c r="H6592" s="3">
        <v>1314</v>
      </c>
      <c r="I6592" s="69" t="str">
        <f>VLOOKUP(C6592,СПРАВОЧНИК!B:D,2,0)</f>
        <v>ЯПОНИЯ</v>
      </c>
      <c r="J6592" s="69" t="str">
        <f>VLOOKUP(C6592,СПРАВОЧНИК!B:D,3,0)</f>
        <v>ИНОМАРКИ</v>
      </c>
      <c r="K6592" s="69" t="str">
        <f>VLOOKUP(СВОД2023[[#This Row],[ФО]],СПРАВОЧНИК!H:P,2,0)</f>
        <v>Северо-Кавказский ФО</v>
      </c>
    </row>
    <row r="6593" spans="1:11" x14ac:dyDescent="0.2">
      <c r="A6593" t="s">
        <v>600</v>
      </c>
      <c r="B6593" t="s">
        <v>593</v>
      </c>
      <c r="C6593" s="1" t="s">
        <v>533</v>
      </c>
      <c r="D6593" s="1" t="s">
        <v>548</v>
      </c>
      <c r="E6593" s="2"/>
      <c r="F6593" s="3"/>
      <c r="G6593" s="2">
        <v>1</v>
      </c>
      <c r="H6593" s="3"/>
      <c r="I6593" s="69" t="str">
        <f>VLOOKUP(C6593,СПРАВОЧНИК!B:D,2,0)</f>
        <v>ЯПОНИЯ</v>
      </c>
      <c r="J6593" s="69" t="str">
        <f>VLOOKUP(C6593,СПРАВОЧНИК!B:D,3,0)</f>
        <v>ИНОМАРКИ</v>
      </c>
      <c r="K6593" s="69" t="str">
        <f>VLOOKUP(СВОД2023[[#This Row],[ФО]],СПРАВОЧНИК!H:P,2,0)</f>
        <v>Северо-Кавказский ФО</v>
      </c>
    </row>
    <row r="6594" spans="1:11" x14ac:dyDescent="0.2">
      <c r="A6594" t="s">
        <v>600</v>
      </c>
      <c r="B6594" t="s">
        <v>593</v>
      </c>
      <c r="C6594" s="1" t="s">
        <v>533</v>
      </c>
      <c r="D6594" s="1" t="s">
        <v>1894</v>
      </c>
      <c r="E6594" s="2">
        <v>12</v>
      </c>
      <c r="F6594" s="3">
        <v>10</v>
      </c>
      <c r="G6594" s="2">
        <v>75</v>
      </c>
      <c r="H6594" s="3">
        <v>77</v>
      </c>
      <c r="I6594" s="69" t="str">
        <f>VLOOKUP(C6594,СПРАВОЧНИК!B:D,2,0)</f>
        <v>ЯПОНИЯ</v>
      </c>
      <c r="J6594" s="69" t="str">
        <f>VLOOKUP(C6594,СПРАВОЧНИК!B:D,3,0)</f>
        <v>ИНОМАРКИ</v>
      </c>
      <c r="K6594" s="69" t="str">
        <f>VLOOKUP(СВОД2023[[#This Row],[ФО]],СПРАВОЧНИК!H:P,2,0)</f>
        <v>Северо-Кавказский ФО</v>
      </c>
    </row>
    <row r="6595" spans="1:11" x14ac:dyDescent="0.2">
      <c r="A6595" t="s">
        <v>600</v>
      </c>
      <c r="B6595" t="s">
        <v>593</v>
      </c>
      <c r="C6595" s="1" t="s">
        <v>533</v>
      </c>
      <c r="D6595" s="1" t="s">
        <v>1895</v>
      </c>
      <c r="E6595" s="2">
        <v>2</v>
      </c>
      <c r="F6595" s="3">
        <v>3</v>
      </c>
      <c r="G6595" s="2">
        <v>12</v>
      </c>
      <c r="H6595" s="3">
        <v>7</v>
      </c>
      <c r="I6595" s="69" t="str">
        <f>VLOOKUP(C6595,СПРАВОЧНИК!B:D,2,0)</f>
        <v>ЯПОНИЯ</v>
      </c>
      <c r="J6595" s="69" t="str">
        <f>VLOOKUP(C6595,СПРАВОЧНИК!B:D,3,0)</f>
        <v>ИНОМАРКИ</v>
      </c>
      <c r="K6595" s="69" t="str">
        <f>VLOOKUP(СВОД2023[[#This Row],[ФО]],СПРАВОЧНИК!H:P,2,0)</f>
        <v>Северо-Кавказский ФО</v>
      </c>
    </row>
    <row r="6596" spans="1:11" x14ac:dyDescent="0.2">
      <c r="A6596" t="s">
        <v>600</v>
      </c>
      <c r="B6596" t="s">
        <v>593</v>
      </c>
      <c r="C6596" s="1" t="s">
        <v>533</v>
      </c>
      <c r="D6596" s="1" t="s">
        <v>1896</v>
      </c>
      <c r="E6596" s="2"/>
      <c r="F6596" s="3"/>
      <c r="G6596" s="2">
        <v>4</v>
      </c>
      <c r="H6596" s="3"/>
      <c r="I6596" s="69" t="str">
        <f>VLOOKUP(C6596,СПРАВОЧНИК!B:D,2,0)</f>
        <v>ЯПОНИЯ</v>
      </c>
      <c r="J6596" s="69" t="str">
        <f>VLOOKUP(C6596,СПРАВОЧНИК!B:D,3,0)</f>
        <v>ИНОМАРКИ</v>
      </c>
      <c r="K6596" s="69" t="str">
        <f>VLOOKUP(СВОД2023[[#This Row],[ФО]],СПРАВОЧНИК!H:P,2,0)</f>
        <v>Северо-Кавказский ФО</v>
      </c>
    </row>
    <row r="6597" spans="1:11" x14ac:dyDescent="0.2">
      <c r="A6597" t="s">
        <v>600</v>
      </c>
      <c r="B6597" t="s">
        <v>593</v>
      </c>
      <c r="C6597" s="1" t="s">
        <v>533</v>
      </c>
      <c r="D6597" s="1" t="s">
        <v>1899</v>
      </c>
      <c r="E6597" s="2"/>
      <c r="F6597" s="3"/>
      <c r="G6597" s="2">
        <v>1</v>
      </c>
      <c r="H6597" s="3">
        <v>1</v>
      </c>
      <c r="I6597" s="69" t="str">
        <f>VLOOKUP(C6597,СПРАВОЧНИК!B:D,2,0)</f>
        <v>ЯПОНИЯ</v>
      </c>
      <c r="J6597" s="69" t="str">
        <f>VLOOKUP(C6597,СПРАВОЧНИК!B:D,3,0)</f>
        <v>ИНОМАРКИ</v>
      </c>
      <c r="K6597" s="69" t="str">
        <f>VLOOKUP(СВОД2023[[#This Row],[ФО]],СПРАВОЧНИК!H:P,2,0)</f>
        <v>Северо-Кавказский ФО</v>
      </c>
    </row>
    <row r="6598" spans="1:11" x14ac:dyDescent="0.2">
      <c r="A6598" t="s">
        <v>600</v>
      </c>
      <c r="B6598" t="s">
        <v>593</v>
      </c>
      <c r="C6598" s="1" t="s">
        <v>533</v>
      </c>
      <c r="D6598" s="1" t="s">
        <v>1005</v>
      </c>
      <c r="E6598" s="2">
        <v>4</v>
      </c>
      <c r="F6598" s="3">
        <v>1</v>
      </c>
      <c r="G6598" s="2">
        <v>25</v>
      </c>
      <c r="H6598" s="3">
        <v>14</v>
      </c>
      <c r="I6598" s="69" t="str">
        <f>VLOOKUP(C6598,СПРАВОЧНИК!B:D,2,0)</f>
        <v>ЯПОНИЯ</v>
      </c>
      <c r="J6598" s="69" t="str">
        <f>VLOOKUP(C6598,СПРАВОЧНИК!B:D,3,0)</f>
        <v>ИНОМАРКИ</v>
      </c>
      <c r="K6598" s="69" t="str">
        <f>VLOOKUP(СВОД2023[[#This Row],[ФО]],СПРАВОЧНИК!H:P,2,0)</f>
        <v>Северо-Кавказский ФО</v>
      </c>
    </row>
    <row r="6599" spans="1:11" x14ac:dyDescent="0.2">
      <c r="A6599" t="s">
        <v>600</v>
      </c>
      <c r="B6599" t="s">
        <v>593</v>
      </c>
      <c r="C6599" s="1" t="s">
        <v>533</v>
      </c>
      <c r="D6599" s="1" t="s">
        <v>1900</v>
      </c>
      <c r="E6599" s="2"/>
      <c r="F6599" s="3">
        <v>1</v>
      </c>
      <c r="G6599" s="2">
        <v>2</v>
      </c>
      <c r="H6599" s="3">
        <v>2</v>
      </c>
      <c r="I6599" s="69" t="str">
        <f>VLOOKUP(C6599,СПРАВОЧНИК!B:D,2,0)</f>
        <v>ЯПОНИЯ</v>
      </c>
      <c r="J6599" s="69" t="str">
        <f>VLOOKUP(C6599,СПРАВОЧНИК!B:D,3,0)</f>
        <v>ИНОМАРКИ</v>
      </c>
      <c r="K6599" s="69" t="str">
        <f>VLOOKUP(СВОД2023[[#This Row],[ФО]],СПРАВОЧНИК!H:P,2,0)</f>
        <v>Северо-Кавказский ФО</v>
      </c>
    </row>
    <row r="6600" spans="1:11" x14ac:dyDescent="0.2">
      <c r="A6600" t="s">
        <v>600</v>
      </c>
      <c r="B6600" t="s">
        <v>593</v>
      </c>
      <c r="C6600" s="1" t="s">
        <v>533</v>
      </c>
      <c r="D6600" s="1" t="s">
        <v>549</v>
      </c>
      <c r="E6600" s="2">
        <v>2</v>
      </c>
      <c r="F6600" s="3"/>
      <c r="G6600" s="2">
        <v>17</v>
      </c>
      <c r="H6600" s="3">
        <v>11</v>
      </c>
      <c r="I6600" s="69" t="str">
        <f>VLOOKUP(C6600,СПРАВОЧНИК!B:D,2,0)</f>
        <v>ЯПОНИЯ</v>
      </c>
      <c r="J6600" s="69" t="str">
        <f>VLOOKUP(C6600,СПРАВОЧНИК!B:D,3,0)</f>
        <v>ИНОМАРКИ</v>
      </c>
      <c r="K6600" s="69" t="str">
        <f>VLOOKUP(СВОД2023[[#This Row],[ФО]],СПРАВОЧНИК!H:P,2,0)</f>
        <v>Северо-Кавказский ФО</v>
      </c>
    </row>
    <row r="6601" spans="1:11" x14ac:dyDescent="0.2">
      <c r="A6601" t="s">
        <v>600</v>
      </c>
      <c r="B6601" t="s">
        <v>593</v>
      </c>
      <c r="C6601" s="1" t="s">
        <v>533</v>
      </c>
      <c r="D6601" s="1" t="s">
        <v>1901</v>
      </c>
      <c r="E6601" s="2">
        <v>1</v>
      </c>
      <c r="F6601" s="3"/>
      <c r="G6601" s="2">
        <v>4</v>
      </c>
      <c r="H6601" s="3">
        <v>2</v>
      </c>
      <c r="I6601" s="69" t="str">
        <f>VLOOKUP(C6601,СПРАВОЧНИК!B:D,2,0)</f>
        <v>ЯПОНИЯ</v>
      </c>
      <c r="J6601" s="69" t="str">
        <f>VLOOKUP(C6601,СПРАВОЧНИК!B:D,3,0)</f>
        <v>ИНОМАРКИ</v>
      </c>
      <c r="K6601" s="69" t="str">
        <f>VLOOKUP(СВОД2023[[#This Row],[ФО]],СПРАВОЧНИК!H:P,2,0)</f>
        <v>Северо-Кавказский ФО</v>
      </c>
    </row>
    <row r="6602" spans="1:11" x14ac:dyDescent="0.2">
      <c r="A6602" t="s">
        <v>600</v>
      </c>
      <c r="B6602" t="s">
        <v>593</v>
      </c>
      <c r="C6602" s="1" t="s">
        <v>533</v>
      </c>
      <c r="D6602" s="1" t="s">
        <v>1006</v>
      </c>
      <c r="E6602" s="2"/>
      <c r="F6602" s="3"/>
      <c r="G6602" s="2">
        <v>1</v>
      </c>
      <c r="H6602" s="3">
        <v>1</v>
      </c>
      <c r="I6602" s="69" t="str">
        <f>VLOOKUP(C6602,СПРАВОЧНИК!B:D,2,0)</f>
        <v>ЯПОНИЯ</v>
      </c>
      <c r="J6602" s="69" t="str">
        <f>VLOOKUP(C6602,СПРАВОЧНИК!B:D,3,0)</f>
        <v>ИНОМАРКИ</v>
      </c>
      <c r="K6602" s="69" t="str">
        <f>VLOOKUP(СВОД2023[[#This Row],[ФО]],СПРАВОЧНИК!H:P,2,0)</f>
        <v>Северо-Кавказский ФО</v>
      </c>
    </row>
    <row r="6603" spans="1:11" x14ac:dyDescent="0.2">
      <c r="A6603" t="s">
        <v>600</v>
      </c>
      <c r="B6603" t="s">
        <v>593</v>
      </c>
      <c r="C6603" s="1" t="s">
        <v>533</v>
      </c>
      <c r="D6603" s="1" t="s">
        <v>1902</v>
      </c>
      <c r="E6603" s="2"/>
      <c r="F6603" s="3">
        <v>2</v>
      </c>
      <c r="G6603" s="2">
        <v>7</v>
      </c>
      <c r="H6603" s="3">
        <v>11</v>
      </c>
      <c r="I6603" s="69" t="str">
        <f>VLOOKUP(C6603,СПРАВОЧНИК!B:D,2,0)</f>
        <v>ЯПОНИЯ</v>
      </c>
      <c r="J6603" s="69" t="str">
        <f>VLOOKUP(C6603,СПРАВОЧНИК!B:D,3,0)</f>
        <v>ИНОМАРКИ</v>
      </c>
      <c r="K6603" s="69" t="str">
        <f>VLOOKUP(СВОД2023[[#This Row],[ФО]],СПРАВОЧНИК!H:P,2,0)</f>
        <v>Северо-Кавказский ФО</v>
      </c>
    </row>
    <row r="6604" spans="1:11" x14ac:dyDescent="0.2">
      <c r="A6604" t="s">
        <v>600</v>
      </c>
      <c r="B6604" t="s">
        <v>593</v>
      </c>
      <c r="C6604" s="1" t="s">
        <v>533</v>
      </c>
      <c r="D6604" s="1" t="s">
        <v>1903</v>
      </c>
      <c r="E6604" s="2"/>
      <c r="F6604" s="3"/>
      <c r="G6604" s="2">
        <v>1</v>
      </c>
      <c r="H6604" s="3"/>
      <c r="I6604" s="69" t="str">
        <f>VLOOKUP(C6604,СПРАВОЧНИК!B:D,2,0)</f>
        <v>ЯПОНИЯ</v>
      </c>
      <c r="J6604" s="69" t="str">
        <f>VLOOKUP(C6604,СПРАВОЧНИК!B:D,3,0)</f>
        <v>ИНОМАРКИ</v>
      </c>
      <c r="K6604" s="69" t="str">
        <f>VLOOKUP(СВОД2023[[#This Row],[ФО]],СПРАВОЧНИК!H:P,2,0)</f>
        <v>Северо-Кавказский ФО</v>
      </c>
    </row>
    <row r="6605" spans="1:11" x14ac:dyDescent="0.2">
      <c r="A6605" t="s">
        <v>600</v>
      </c>
      <c r="B6605" t="s">
        <v>593</v>
      </c>
      <c r="C6605" s="1" t="s">
        <v>533</v>
      </c>
      <c r="D6605" s="1" t="s">
        <v>1007</v>
      </c>
      <c r="E6605" s="2">
        <v>2</v>
      </c>
      <c r="F6605" s="3">
        <v>2</v>
      </c>
      <c r="G6605" s="2">
        <v>6</v>
      </c>
      <c r="H6605" s="3">
        <v>7</v>
      </c>
      <c r="I6605" s="69" t="str">
        <f>VLOOKUP(C6605,СПРАВОЧНИК!B:D,2,0)</f>
        <v>ЯПОНИЯ</v>
      </c>
      <c r="J6605" s="69" t="str">
        <f>VLOOKUP(C6605,СПРАВОЧНИК!B:D,3,0)</f>
        <v>ИНОМАРКИ</v>
      </c>
      <c r="K6605" s="69" t="str">
        <f>VLOOKUP(СВОД2023[[#This Row],[ФО]],СПРАВОЧНИК!H:P,2,0)</f>
        <v>Северо-Кавказский ФО</v>
      </c>
    </row>
    <row r="6606" spans="1:11" x14ac:dyDescent="0.2">
      <c r="A6606" t="s">
        <v>600</v>
      </c>
      <c r="B6606" t="s">
        <v>593</v>
      </c>
      <c r="C6606" s="1" t="s">
        <v>533</v>
      </c>
      <c r="D6606" s="1" t="s">
        <v>1904</v>
      </c>
      <c r="E6606" s="2">
        <v>1</v>
      </c>
      <c r="F6606" s="3"/>
      <c r="G6606" s="2">
        <v>8</v>
      </c>
      <c r="H6606" s="3">
        <v>5</v>
      </c>
      <c r="I6606" s="69" t="str">
        <f>VLOOKUP(C6606,СПРАВОЧНИК!B:D,2,0)</f>
        <v>ЯПОНИЯ</v>
      </c>
      <c r="J6606" s="69" t="str">
        <f>VLOOKUP(C6606,СПРАВОЧНИК!B:D,3,0)</f>
        <v>ИНОМАРКИ</v>
      </c>
      <c r="K6606" s="69" t="str">
        <f>VLOOKUP(СВОД2023[[#This Row],[ФО]],СПРАВОЧНИК!H:P,2,0)</f>
        <v>Северо-Кавказский ФО</v>
      </c>
    </row>
    <row r="6607" spans="1:11" x14ac:dyDescent="0.2">
      <c r="A6607" t="s">
        <v>600</v>
      </c>
      <c r="B6607" t="s">
        <v>593</v>
      </c>
      <c r="C6607" s="1" t="s">
        <v>533</v>
      </c>
      <c r="D6607" s="1" t="s">
        <v>550</v>
      </c>
      <c r="E6607" s="2">
        <v>14</v>
      </c>
      <c r="F6607" s="3">
        <v>4</v>
      </c>
      <c r="G6607" s="2">
        <v>51</v>
      </c>
      <c r="H6607" s="3">
        <v>37</v>
      </c>
      <c r="I6607" s="69" t="str">
        <f>VLOOKUP(C6607,СПРАВОЧНИК!B:D,2,0)</f>
        <v>ЯПОНИЯ</v>
      </c>
      <c r="J6607" s="69" t="str">
        <f>VLOOKUP(C6607,СПРАВОЧНИК!B:D,3,0)</f>
        <v>ИНОМАРКИ</v>
      </c>
      <c r="K6607" s="69" t="str">
        <f>VLOOKUP(СВОД2023[[#This Row],[ФО]],СПРАВОЧНИК!H:P,2,0)</f>
        <v>Северо-Кавказский ФО</v>
      </c>
    </row>
    <row r="6608" spans="1:11" x14ac:dyDescent="0.2">
      <c r="A6608" t="s">
        <v>600</v>
      </c>
      <c r="B6608" t="s">
        <v>593</v>
      </c>
      <c r="C6608" s="1" t="s">
        <v>533</v>
      </c>
      <c r="D6608" s="1" t="s">
        <v>551</v>
      </c>
      <c r="E6608" s="2">
        <v>3</v>
      </c>
      <c r="F6608" s="3">
        <v>2</v>
      </c>
      <c r="G6608" s="2">
        <v>10</v>
      </c>
      <c r="H6608" s="3">
        <v>9</v>
      </c>
      <c r="I6608" s="69" t="str">
        <f>VLOOKUP(C6608,СПРАВОЧНИК!B:D,2,0)</f>
        <v>ЯПОНИЯ</v>
      </c>
      <c r="J6608" s="69" t="str">
        <f>VLOOKUP(C6608,СПРАВОЧНИК!B:D,3,0)</f>
        <v>ИНОМАРКИ</v>
      </c>
      <c r="K6608" s="69" t="str">
        <f>VLOOKUP(СВОД2023[[#This Row],[ФО]],СПРАВОЧНИК!H:P,2,0)</f>
        <v>Северо-Кавказский ФО</v>
      </c>
    </row>
    <row r="6609" spans="1:11" x14ac:dyDescent="0.2">
      <c r="A6609" t="s">
        <v>600</v>
      </c>
      <c r="B6609" t="s">
        <v>593</v>
      </c>
      <c r="C6609" s="1" t="s">
        <v>533</v>
      </c>
      <c r="D6609" s="1" t="s">
        <v>1905</v>
      </c>
      <c r="E6609" s="2"/>
      <c r="F6609" s="3"/>
      <c r="G6609" s="2">
        <v>2</v>
      </c>
      <c r="H6609" s="3">
        <v>1</v>
      </c>
      <c r="I6609" s="69" t="str">
        <f>VLOOKUP(C6609,СПРАВОЧНИК!B:D,2,0)</f>
        <v>ЯПОНИЯ</v>
      </c>
      <c r="J6609" s="69" t="str">
        <f>VLOOKUP(C6609,СПРАВОЧНИК!B:D,3,0)</f>
        <v>ИНОМАРКИ</v>
      </c>
      <c r="K6609" s="69" t="str">
        <f>VLOOKUP(СВОД2023[[#This Row],[ФО]],СПРАВОЧНИК!H:P,2,0)</f>
        <v>Северо-Кавказский ФО</v>
      </c>
    </row>
    <row r="6610" spans="1:11" x14ac:dyDescent="0.2">
      <c r="A6610" t="s">
        <v>600</v>
      </c>
      <c r="B6610" t="s">
        <v>593</v>
      </c>
      <c r="C6610" s="1" t="s">
        <v>533</v>
      </c>
      <c r="D6610" s="1" t="s">
        <v>1907</v>
      </c>
      <c r="E6610" s="2">
        <v>2</v>
      </c>
      <c r="F6610" s="3"/>
      <c r="G6610" s="2">
        <v>12</v>
      </c>
      <c r="H6610" s="3">
        <v>1</v>
      </c>
      <c r="I6610" s="69" t="str">
        <f>VLOOKUP(C6610,СПРАВОЧНИК!B:D,2,0)</f>
        <v>ЯПОНИЯ</v>
      </c>
      <c r="J6610" s="69" t="str">
        <f>VLOOKUP(C6610,СПРАВОЧНИК!B:D,3,0)</f>
        <v>ИНОМАРКИ</v>
      </c>
      <c r="K6610" s="69" t="str">
        <f>VLOOKUP(СВОД2023[[#This Row],[ФО]],СПРАВОЧНИК!H:P,2,0)</f>
        <v>Северо-Кавказский ФО</v>
      </c>
    </row>
    <row r="6611" spans="1:11" x14ac:dyDescent="0.2">
      <c r="A6611" t="s">
        <v>600</v>
      </c>
      <c r="B6611" t="s">
        <v>593</v>
      </c>
      <c r="C6611" s="1" t="s">
        <v>533</v>
      </c>
      <c r="D6611" s="1" t="s">
        <v>1908</v>
      </c>
      <c r="E6611" s="2"/>
      <c r="F6611" s="3">
        <v>2</v>
      </c>
      <c r="G6611" s="2">
        <v>7</v>
      </c>
      <c r="H6611" s="3">
        <v>5</v>
      </c>
      <c r="I6611" s="69" t="str">
        <f>VLOOKUP(C6611,СПРАВОЧНИК!B:D,2,0)</f>
        <v>ЯПОНИЯ</v>
      </c>
      <c r="J6611" s="69" t="str">
        <f>VLOOKUP(C6611,СПРАВОЧНИК!B:D,3,0)</f>
        <v>ИНОМАРКИ</v>
      </c>
      <c r="K6611" s="69" t="str">
        <f>VLOOKUP(СВОД2023[[#This Row],[ФО]],СПРАВОЧНИК!H:P,2,0)</f>
        <v>Северо-Кавказский ФО</v>
      </c>
    </row>
    <row r="6612" spans="1:11" x14ac:dyDescent="0.2">
      <c r="A6612" t="s">
        <v>600</v>
      </c>
      <c r="B6612" t="s">
        <v>593</v>
      </c>
      <c r="C6612" s="1" t="s">
        <v>533</v>
      </c>
      <c r="D6612" s="1" t="s">
        <v>552</v>
      </c>
      <c r="E6612" s="2">
        <v>132</v>
      </c>
      <c r="F6612" s="3">
        <v>99</v>
      </c>
      <c r="G6612" s="2">
        <v>772</v>
      </c>
      <c r="H6612" s="3">
        <v>557</v>
      </c>
      <c r="I6612" s="69" t="str">
        <f>VLOOKUP(C6612,СПРАВОЧНИК!B:D,2,0)</f>
        <v>ЯПОНИЯ</v>
      </c>
      <c r="J6612" s="69" t="str">
        <f>VLOOKUP(C6612,СПРАВОЧНИК!B:D,3,0)</f>
        <v>ИНОМАРКИ</v>
      </c>
      <c r="K6612" s="69" t="str">
        <f>VLOOKUP(СВОД2023[[#This Row],[ФО]],СПРАВОЧНИК!H:P,2,0)</f>
        <v>Северо-Кавказский ФО</v>
      </c>
    </row>
    <row r="6613" spans="1:11" x14ac:dyDescent="0.2">
      <c r="A6613" t="s">
        <v>600</v>
      </c>
      <c r="B6613" t="s">
        <v>593</v>
      </c>
      <c r="C6613" s="1" t="s">
        <v>533</v>
      </c>
      <c r="D6613" s="1" t="s">
        <v>553</v>
      </c>
      <c r="E6613" s="2">
        <v>1</v>
      </c>
      <c r="F6613" s="3"/>
      <c r="G6613" s="2">
        <v>9</v>
      </c>
      <c r="H6613" s="3">
        <v>1</v>
      </c>
      <c r="I6613" s="69" t="str">
        <f>VLOOKUP(C6613,СПРАВОЧНИК!B:D,2,0)</f>
        <v>ЯПОНИЯ</v>
      </c>
      <c r="J6613" s="69" t="str">
        <f>VLOOKUP(C6613,СПРАВОЧНИК!B:D,3,0)</f>
        <v>ИНОМАРКИ</v>
      </c>
      <c r="K6613" s="69" t="str">
        <f>VLOOKUP(СВОД2023[[#This Row],[ФО]],СПРАВОЧНИК!H:P,2,0)</f>
        <v>Северо-Кавказский ФО</v>
      </c>
    </row>
    <row r="6614" spans="1:11" x14ac:dyDescent="0.2">
      <c r="A6614" t="s">
        <v>600</v>
      </c>
      <c r="B6614" t="s">
        <v>593</v>
      </c>
      <c r="C6614" s="1" t="s">
        <v>533</v>
      </c>
      <c r="D6614" s="1" t="s">
        <v>554</v>
      </c>
      <c r="E6614" s="2">
        <v>7</v>
      </c>
      <c r="F6614" s="3">
        <v>2</v>
      </c>
      <c r="G6614" s="2">
        <v>33</v>
      </c>
      <c r="H6614" s="3">
        <v>15</v>
      </c>
      <c r="I6614" s="69" t="str">
        <f>VLOOKUP(C6614,СПРАВОЧНИК!B:D,2,0)</f>
        <v>ЯПОНИЯ</v>
      </c>
      <c r="J6614" s="69" t="str">
        <f>VLOOKUP(C6614,СПРАВОЧНИК!B:D,3,0)</f>
        <v>ИНОМАРКИ</v>
      </c>
      <c r="K6614" s="69" t="str">
        <f>VLOOKUP(СВОД2023[[#This Row],[ФО]],СПРАВОЧНИК!H:P,2,0)</f>
        <v>Северо-Кавказский ФО</v>
      </c>
    </row>
    <row r="6615" spans="1:11" x14ac:dyDescent="0.2">
      <c r="A6615" t="s">
        <v>600</v>
      </c>
      <c r="B6615" t="s">
        <v>593</v>
      </c>
      <c r="C6615" s="1" t="s">
        <v>533</v>
      </c>
      <c r="D6615" s="1" t="s">
        <v>555</v>
      </c>
      <c r="E6615" s="2">
        <v>2</v>
      </c>
      <c r="F6615" s="3"/>
      <c r="G6615" s="2">
        <v>4</v>
      </c>
      <c r="H6615" s="3">
        <v>1</v>
      </c>
      <c r="I6615" s="69" t="str">
        <f>VLOOKUP(C6615,СПРАВОЧНИК!B:D,2,0)</f>
        <v>ЯПОНИЯ</v>
      </c>
      <c r="J6615" s="69" t="str">
        <f>VLOOKUP(C6615,СПРАВОЧНИК!B:D,3,0)</f>
        <v>ИНОМАРКИ</v>
      </c>
      <c r="K6615" s="69" t="str">
        <f>VLOOKUP(СВОД2023[[#This Row],[ФО]],СПРАВОЧНИК!H:P,2,0)</f>
        <v>Северо-Кавказский ФО</v>
      </c>
    </row>
    <row r="6616" spans="1:11" x14ac:dyDescent="0.2">
      <c r="A6616" t="s">
        <v>600</v>
      </c>
      <c r="B6616" t="s">
        <v>593</v>
      </c>
      <c r="C6616" s="1" t="s">
        <v>533</v>
      </c>
      <c r="D6616" s="1" t="s">
        <v>556</v>
      </c>
      <c r="E6616" s="2">
        <v>8</v>
      </c>
      <c r="F6616" s="3">
        <v>3</v>
      </c>
      <c r="G6616" s="2">
        <v>37</v>
      </c>
      <c r="H6616" s="3">
        <v>15</v>
      </c>
      <c r="I6616" s="69" t="str">
        <f>VLOOKUP(C6616,СПРАВОЧНИК!B:D,2,0)</f>
        <v>ЯПОНИЯ</v>
      </c>
      <c r="J6616" s="69" t="str">
        <f>VLOOKUP(C6616,СПРАВОЧНИК!B:D,3,0)</f>
        <v>ИНОМАРКИ</v>
      </c>
      <c r="K6616" s="69" t="str">
        <f>VLOOKUP(СВОД2023[[#This Row],[ФО]],СПРАВОЧНИК!H:P,2,0)</f>
        <v>Северо-Кавказский ФО</v>
      </c>
    </row>
    <row r="6617" spans="1:11" x14ac:dyDescent="0.2">
      <c r="A6617" t="s">
        <v>600</v>
      </c>
      <c r="B6617" t="s">
        <v>593</v>
      </c>
      <c r="C6617" s="1" t="s">
        <v>533</v>
      </c>
      <c r="D6617" s="1" t="s">
        <v>557</v>
      </c>
      <c r="E6617" s="2">
        <v>15</v>
      </c>
      <c r="F6617" s="3">
        <v>3</v>
      </c>
      <c r="G6617" s="2">
        <v>67</v>
      </c>
      <c r="H6617" s="3">
        <v>8</v>
      </c>
      <c r="I6617" s="69" t="str">
        <f>VLOOKUP(C6617,СПРАВОЧНИК!B:D,2,0)</f>
        <v>ЯПОНИЯ</v>
      </c>
      <c r="J6617" s="69" t="str">
        <f>VLOOKUP(C6617,СПРАВОЧНИК!B:D,3,0)</f>
        <v>ИНОМАРКИ</v>
      </c>
      <c r="K6617" s="69" t="str">
        <f>VLOOKUP(СВОД2023[[#This Row],[ФО]],СПРАВОЧНИК!H:P,2,0)</f>
        <v>Северо-Кавказский ФО</v>
      </c>
    </row>
    <row r="6618" spans="1:11" x14ac:dyDescent="0.2">
      <c r="A6618" t="s">
        <v>600</v>
      </c>
      <c r="B6618" t="s">
        <v>593</v>
      </c>
      <c r="C6618" s="1" t="s">
        <v>533</v>
      </c>
      <c r="D6618" s="1" t="s">
        <v>1008</v>
      </c>
      <c r="E6618" s="2">
        <v>5</v>
      </c>
      <c r="F6618" s="3"/>
      <c r="G6618" s="2">
        <v>24</v>
      </c>
      <c r="H6618" s="3">
        <v>7</v>
      </c>
      <c r="I6618" s="69" t="str">
        <f>VLOOKUP(C6618,СПРАВОЧНИК!B:D,2,0)</f>
        <v>ЯПОНИЯ</v>
      </c>
      <c r="J6618" s="69" t="str">
        <f>VLOOKUP(C6618,СПРАВОЧНИК!B:D,3,0)</f>
        <v>ИНОМАРКИ</v>
      </c>
      <c r="K6618" s="69" t="str">
        <f>VLOOKUP(СВОД2023[[#This Row],[ФО]],СПРАВОЧНИК!H:P,2,0)</f>
        <v>Северо-Кавказский ФО</v>
      </c>
    </row>
    <row r="6619" spans="1:11" x14ac:dyDescent="0.2">
      <c r="A6619" t="s">
        <v>600</v>
      </c>
      <c r="B6619" t="s">
        <v>593</v>
      </c>
      <c r="C6619" s="1" t="s">
        <v>533</v>
      </c>
      <c r="D6619" s="1" t="s">
        <v>1913</v>
      </c>
      <c r="E6619" s="2"/>
      <c r="F6619" s="3">
        <v>1</v>
      </c>
      <c r="G6619" s="2">
        <v>2</v>
      </c>
      <c r="H6619" s="3">
        <v>1</v>
      </c>
      <c r="I6619" s="69" t="str">
        <f>VLOOKUP(C6619,СПРАВОЧНИК!B:D,2,0)</f>
        <v>ЯПОНИЯ</v>
      </c>
      <c r="J6619" s="69" t="str">
        <f>VLOOKUP(C6619,СПРАВОЧНИК!B:D,3,0)</f>
        <v>ИНОМАРКИ</v>
      </c>
      <c r="K6619" s="69" t="str">
        <f>VLOOKUP(СВОД2023[[#This Row],[ФО]],СПРАВОЧНИК!H:P,2,0)</f>
        <v>Северо-Кавказский ФО</v>
      </c>
    </row>
    <row r="6620" spans="1:11" x14ac:dyDescent="0.2">
      <c r="A6620" t="s">
        <v>600</v>
      </c>
      <c r="B6620" t="s">
        <v>593</v>
      </c>
      <c r="C6620" s="1" t="s">
        <v>533</v>
      </c>
      <c r="D6620" s="1" t="s">
        <v>2348</v>
      </c>
      <c r="E6620" s="2"/>
      <c r="F6620" s="3"/>
      <c r="G6620" s="2">
        <v>2</v>
      </c>
      <c r="H6620" s="3">
        <v>2</v>
      </c>
      <c r="I6620" s="69" t="str">
        <f>VLOOKUP(C6620,СПРАВОЧНИК!B:D,2,0)</f>
        <v>ЯПОНИЯ</v>
      </c>
      <c r="J6620" s="69" t="str">
        <f>VLOOKUP(C6620,СПРАВОЧНИК!B:D,3,0)</f>
        <v>ИНОМАРКИ</v>
      </c>
      <c r="K6620" s="69" t="str">
        <f>VLOOKUP(СВОД2023[[#This Row],[ФО]],СПРАВОЧНИК!H:P,2,0)</f>
        <v>Северо-Кавказский ФО</v>
      </c>
    </row>
    <row r="6621" spans="1:11" x14ac:dyDescent="0.2">
      <c r="A6621" t="s">
        <v>600</v>
      </c>
      <c r="B6621" t="s">
        <v>593</v>
      </c>
      <c r="C6621" s="1" t="s">
        <v>533</v>
      </c>
      <c r="D6621" s="1" t="s">
        <v>1914</v>
      </c>
      <c r="E6621" s="2">
        <v>1</v>
      </c>
      <c r="F6621" s="3"/>
      <c r="G6621" s="2">
        <v>2</v>
      </c>
      <c r="H6621" s="3">
        <v>1</v>
      </c>
      <c r="I6621" s="69" t="str">
        <f>VLOOKUP(C6621,СПРАВОЧНИК!B:D,2,0)</f>
        <v>ЯПОНИЯ</v>
      </c>
      <c r="J6621" s="69" t="str">
        <f>VLOOKUP(C6621,СПРАВОЧНИК!B:D,3,0)</f>
        <v>ИНОМАРКИ</v>
      </c>
      <c r="K6621" s="69" t="str">
        <f>VLOOKUP(СВОД2023[[#This Row],[ФО]],СПРАВОЧНИК!H:P,2,0)</f>
        <v>Северо-Кавказский ФО</v>
      </c>
    </row>
    <row r="6622" spans="1:11" x14ac:dyDescent="0.2">
      <c r="A6622" t="s">
        <v>600</v>
      </c>
      <c r="B6622" t="s">
        <v>593</v>
      </c>
      <c r="C6622" s="1" t="s">
        <v>533</v>
      </c>
      <c r="D6622" s="1" t="s">
        <v>1915</v>
      </c>
      <c r="E6622" s="2"/>
      <c r="F6622" s="3"/>
      <c r="G6622" s="2">
        <v>1</v>
      </c>
      <c r="H6622" s="3">
        <v>1</v>
      </c>
      <c r="I6622" s="69" t="str">
        <f>VLOOKUP(C6622,СПРАВОЧНИК!B:D,2,0)</f>
        <v>ЯПОНИЯ</v>
      </c>
      <c r="J6622" s="69" t="str">
        <f>VLOOKUP(C6622,СПРАВОЧНИК!B:D,3,0)</f>
        <v>ИНОМАРКИ</v>
      </c>
      <c r="K6622" s="69" t="str">
        <f>VLOOKUP(СВОД2023[[#This Row],[ФО]],СПРАВОЧНИК!H:P,2,0)</f>
        <v>Северо-Кавказский ФО</v>
      </c>
    </row>
    <row r="6623" spans="1:11" x14ac:dyDescent="0.2">
      <c r="A6623" t="s">
        <v>600</v>
      </c>
      <c r="B6623" t="s">
        <v>593</v>
      </c>
      <c r="C6623" s="1" t="s">
        <v>533</v>
      </c>
      <c r="D6623" s="1" t="s">
        <v>1916</v>
      </c>
      <c r="E6623" s="2"/>
      <c r="F6623" s="3"/>
      <c r="G6623" s="2">
        <v>1</v>
      </c>
      <c r="H6623" s="3">
        <v>2</v>
      </c>
      <c r="I6623" s="69" t="str">
        <f>VLOOKUP(C6623,СПРАВОЧНИК!B:D,2,0)</f>
        <v>ЯПОНИЯ</v>
      </c>
      <c r="J6623" s="69" t="str">
        <f>VLOOKUP(C6623,СПРАВОЧНИК!B:D,3,0)</f>
        <v>ИНОМАРКИ</v>
      </c>
      <c r="K6623" s="69" t="str">
        <f>VLOOKUP(СВОД2023[[#This Row],[ФО]],СПРАВОЧНИК!H:P,2,0)</f>
        <v>Северо-Кавказский ФО</v>
      </c>
    </row>
    <row r="6624" spans="1:11" x14ac:dyDescent="0.2">
      <c r="A6624" t="s">
        <v>600</v>
      </c>
      <c r="B6624" t="s">
        <v>593</v>
      </c>
      <c r="C6624" s="1" t="s">
        <v>533</v>
      </c>
      <c r="D6624" s="1" t="s">
        <v>1917</v>
      </c>
      <c r="E6624" s="2">
        <v>1</v>
      </c>
      <c r="F6624" s="3">
        <v>2</v>
      </c>
      <c r="G6624" s="2">
        <v>13</v>
      </c>
      <c r="H6624" s="3">
        <v>6</v>
      </c>
      <c r="I6624" s="69" t="str">
        <f>VLOOKUP(C6624,СПРАВОЧНИК!B:D,2,0)</f>
        <v>ЯПОНИЯ</v>
      </c>
      <c r="J6624" s="69" t="str">
        <f>VLOOKUP(C6624,СПРАВОЧНИК!B:D,3,0)</f>
        <v>ИНОМАРКИ</v>
      </c>
      <c r="K6624" s="69" t="str">
        <f>VLOOKUP(СВОД2023[[#This Row],[ФО]],СПРАВОЧНИК!H:P,2,0)</f>
        <v>Северо-Кавказский ФО</v>
      </c>
    </row>
    <row r="6625" spans="1:11" x14ac:dyDescent="0.2">
      <c r="A6625" t="s">
        <v>600</v>
      </c>
      <c r="B6625" t="s">
        <v>593</v>
      </c>
      <c r="C6625" s="1" t="s">
        <v>533</v>
      </c>
      <c r="D6625" s="1" t="s">
        <v>559</v>
      </c>
      <c r="E6625" s="2"/>
      <c r="F6625" s="3"/>
      <c r="G6625" s="2"/>
      <c r="H6625" s="3">
        <v>1</v>
      </c>
      <c r="I6625" s="69" t="str">
        <f>VLOOKUP(C6625,СПРАВОЧНИК!B:D,2,0)</f>
        <v>ЯПОНИЯ</v>
      </c>
      <c r="J6625" s="69" t="str">
        <f>VLOOKUP(C6625,СПРАВОЧНИК!B:D,3,0)</f>
        <v>ИНОМАРКИ</v>
      </c>
      <c r="K6625" s="69" t="str">
        <f>VLOOKUP(СВОД2023[[#This Row],[ФО]],СПРАВОЧНИК!H:P,2,0)</f>
        <v>Северо-Кавказский ФО</v>
      </c>
    </row>
    <row r="6626" spans="1:11" x14ac:dyDescent="0.2">
      <c r="A6626" t="s">
        <v>600</v>
      </c>
      <c r="B6626" t="s">
        <v>593</v>
      </c>
      <c r="C6626" s="1" t="s">
        <v>533</v>
      </c>
      <c r="D6626" s="1" t="s">
        <v>525</v>
      </c>
      <c r="E6626" s="2">
        <v>2</v>
      </c>
      <c r="F6626" s="3"/>
      <c r="G6626" s="2">
        <v>8</v>
      </c>
      <c r="H6626" s="3">
        <v>2</v>
      </c>
      <c r="I6626" s="69" t="str">
        <f>VLOOKUP(C6626,СПРАВОЧНИК!B:D,2,0)</f>
        <v>ЯПОНИЯ</v>
      </c>
      <c r="J6626" s="69" t="str">
        <f>VLOOKUP(C6626,СПРАВОЧНИК!B:D,3,0)</f>
        <v>ИНОМАРКИ</v>
      </c>
      <c r="K6626" s="69" t="str">
        <f>VLOOKUP(СВОД2023[[#This Row],[ФО]],СПРАВОЧНИК!H:P,2,0)</f>
        <v>Северо-Кавказский ФО</v>
      </c>
    </row>
    <row r="6627" spans="1:11" x14ac:dyDescent="0.2">
      <c r="A6627" t="s">
        <v>600</v>
      </c>
      <c r="B6627" t="s">
        <v>593</v>
      </c>
      <c r="C6627" s="1" t="s">
        <v>533</v>
      </c>
      <c r="D6627" s="1" t="s">
        <v>1918</v>
      </c>
      <c r="E6627" s="2"/>
      <c r="F6627" s="3"/>
      <c r="G6627" s="2">
        <v>1</v>
      </c>
      <c r="H6627" s="3">
        <v>2</v>
      </c>
      <c r="I6627" s="69" t="str">
        <f>VLOOKUP(C6627,СПРАВОЧНИК!B:D,2,0)</f>
        <v>ЯПОНИЯ</v>
      </c>
      <c r="J6627" s="69" t="str">
        <f>VLOOKUP(C6627,СПРАВОЧНИК!B:D,3,0)</f>
        <v>ИНОМАРКИ</v>
      </c>
      <c r="K6627" s="69" t="str">
        <f>VLOOKUP(СВОД2023[[#This Row],[ФО]],СПРАВОЧНИК!H:P,2,0)</f>
        <v>Северо-Кавказский ФО</v>
      </c>
    </row>
    <row r="6628" spans="1:11" x14ac:dyDescent="0.2">
      <c r="A6628" t="s">
        <v>600</v>
      </c>
      <c r="B6628" t="s">
        <v>593</v>
      </c>
      <c r="C6628" s="1" t="s">
        <v>533</v>
      </c>
      <c r="D6628" s="1" t="s">
        <v>1919</v>
      </c>
      <c r="E6628" s="2"/>
      <c r="F6628" s="3"/>
      <c r="G6628" s="2">
        <v>1</v>
      </c>
      <c r="H6628" s="3"/>
      <c r="I6628" s="69" t="str">
        <f>VLOOKUP(C6628,СПРАВОЧНИК!B:D,2,0)</f>
        <v>ЯПОНИЯ</v>
      </c>
      <c r="J6628" s="69" t="str">
        <f>VLOOKUP(C6628,СПРАВОЧНИК!B:D,3,0)</f>
        <v>ИНОМАРКИ</v>
      </c>
      <c r="K6628" s="69" t="str">
        <f>VLOOKUP(СВОД2023[[#This Row],[ФО]],СПРАВОЧНИК!H:P,2,0)</f>
        <v>Северо-Кавказский ФО</v>
      </c>
    </row>
    <row r="6629" spans="1:11" x14ac:dyDescent="0.2">
      <c r="A6629" t="s">
        <v>600</v>
      </c>
      <c r="B6629" t="s">
        <v>593</v>
      </c>
      <c r="C6629" s="1" t="s">
        <v>533</v>
      </c>
      <c r="D6629" s="1" t="s">
        <v>1920</v>
      </c>
      <c r="E6629" s="2">
        <v>1</v>
      </c>
      <c r="F6629" s="3"/>
      <c r="G6629" s="2">
        <v>1</v>
      </c>
      <c r="H6629" s="3"/>
      <c r="I6629" s="69" t="str">
        <f>VLOOKUP(C6629,СПРАВОЧНИК!B:D,2,0)</f>
        <v>ЯПОНИЯ</v>
      </c>
      <c r="J6629" s="69" t="str">
        <f>VLOOKUP(C6629,СПРАВОЧНИК!B:D,3,0)</f>
        <v>ИНОМАРКИ</v>
      </c>
      <c r="K6629" s="69" t="str">
        <f>VLOOKUP(СВОД2023[[#This Row],[ФО]],СПРАВОЧНИК!H:P,2,0)</f>
        <v>Северо-Кавказский ФО</v>
      </c>
    </row>
    <row r="6630" spans="1:11" x14ac:dyDescent="0.2">
      <c r="A6630" t="s">
        <v>600</v>
      </c>
      <c r="B6630" t="s">
        <v>593</v>
      </c>
      <c r="C6630" s="1" t="s">
        <v>533</v>
      </c>
      <c r="D6630" s="1" t="s">
        <v>1921</v>
      </c>
      <c r="E6630" s="2"/>
      <c r="F6630" s="3">
        <v>1</v>
      </c>
      <c r="G6630" s="2">
        <v>2</v>
      </c>
      <c r="H6630" s="3">
        <v>4</v>
      </c>
      <c r="I6630" s="69" t="str">
        <f>VLOOKUP(C6630,СПРАВОЧНИК!B:D,2,0)</f>
        <v>ЯПОНИЯ</v>
      </c>
      <c r="J6630" s="69" t="str">
        <f>VLOOKUP(C6630,СПРАВОЧНИК!B:D,3,0)</f>
        <v>ИНОМАРКИ</v>
      </c>
      <c r="K6630" s="69" t="str">
        <f>VLOOKUP(СВОД2023[[#This Row],[ФО]],СПРАВОЧНИК!H:P,2,0)</f>
        <v>Северо-Кавказский ФО</v>
      </c>
    </row>
    <row r="6631" spans="1:11" x14ac:dyDescent="0.2">
      <c r="A6631" t="s">
        <v>600</v>
      </c>
      <c r="B6631" t="s">
        <v>593</v>
      </c>
      <c r="C6631" s="1" t="s">
        <v>533</v>
      </c>
      <c r="D6631" s="1" t="s">
        <v>1922</v>
      </c>
      <c r="E6631" s="2">
        <v>3</v>
      </c>
      <c r="F6631" s="3">
        <v>2</v>
      </c>
      <c r="G6631" s="2">
        <v>15</v>
      </c>
      <c r="H6631" s="3">
        <v>10</v>
      </c>
      <c r="I6631" s="69" t="str">
        <f>VLOOKUP(C6631,СПРАВОЧНИК!B:D,2,0)</f>
        <v>ЯПОНИЯ</v>
      </c>
      <c r="J6631" s="69" t="str">
        <f>VLOOKUP(C6631,СПРАВОЧНИК!B:D,3,0)</f>
        <v>ИНОМАРКИ</v>
      </c>
      <c r="K6631" s="69" t="str">
        <f>VLOOKUP(СВОД2023[[#This Row],[ФО]],СПРАВОЧНИК!H:P,2,0)</f>
        <v>Северо-Кавказский ФО</v>
      </c>
    </row>
    <row r="6632" spans="1:11" x14ac:dyDescent="0.2">
      <c r="A6632" t="s">
        <v>600</v>
      </c>
      <c r="B6632" t="s">
        <v>593</v>
      </c>
      <c r="C6632" s="1" t="s">
        <v>533</v>
      </c>
      <c r="D6632" s="1" t="s">
        <v>1923</v>
      </c>
      <c r="E6632" s="2"/>
      <c r="F6632" s="3"/>
      <c r="G6632" s="2">
        <v>1</v>
      </c>
      <c r="H6632" s="3">
        <v>1</v>
      </c>
      <c r="I6632" s="69" t="str">
        <f>VLOOKUP(C6632,СПРАВОЧНИК!B:D,2,0)</f>
        <v>ЯПОНИЯ</v>
      </c>
      <c r="J6632" s="69" t="str">
        <f>VLOOKUP(C6632,СПРАВОЧНИК!B:D,3,0)</f>
        <v>ИНОМАРКИ</v>
      </c>
      <c r="K6632" s="69" t="str">
        <f>VLOOKUP(СВОД2023[[#This Row],[ФО]],СПРАВОЧНИК!H:P,2,0)</f>
        <v>Северо-Кавказский ФО</v>
      </c>
    </row>
    <row r="6633" spans="1:11" x14ac:dyDescent="0.2">
      <c r="A6633" t="s">
        <v>600</v>
      </c>
      <c r="B6633" t="s">
        <v>593</v>
      </c>
      <c r="C6633" s="1" t="s">
        <v>533</v>
      </c>
      <c r="D6633" s="1" t="s">
        <v>560</v>
      </c>
      <c r="E6633" s="2">
        <v>1</v>
      </c>
      <c r="F6633" s="3"/>
      <c r="G6633" s="2">
        <v>3</v>
      </c>
      <c r="H6633" s="3"/>
      <c r="I6633" s="69" t="str">
        <f>VLOOKUP(C6633,СПРАВОЧНИК!B:D,2,0)</f>
        <v>ЯПОНИЯ</v>
      </c>
      <c r="J6633" s="69" t="str">
        <f>VLOOKUP(C6633,СПРАВОЧНИК!B:D,3,0)</f>
        <v>ИНОМАРКИ</v>
      </c>
      <c r="K6633" s="69" t="str">
        <f>VLOOKUP(СВОД2023[[#This Row],[ФО]],СПРАВОЧНИК!H:P,2,0)</f>
        <v>Северо-Кавказский ФО</v>
      </c>
    </row>
    <row r="6634" spans="1:11" x14ac:dyDescent="0.2">
      <c r="A6634" t="s">
        <v>600</v>
      </c>
      <c r="B6634" t="s">
        <v>593</v>
      </c>
      <c r="C6634" s="1" t="s">
        <v>533</v>
      </c>
      <c r="D6634" s="1" t="s">
        <v>1926</v>
      </c>
      <c r="E6634" s="2">
        <v>3</v>
      </c>
      <c r="F6634" s="3">
        <v>2</v>
      </c>
      <c r="G6634" s="2">
        <v>17</v>
      </c>
      <c r="H6634" s="3">
        <v>12</v>
      </c>
      <c r="I6634" s="69" t="str">
        <f>VLOOKUP(C6634,СПРАВОЧНИК!B:D,2,0)</f>
        <v>ЯПОНИЯ</v>
      </c>
      <c r="J6634" s="69" t="str">
        <f>VLOOKUP(C6634,СПРАВОЧНИК!B:D,3,0)</f>
        <v>ИНОМАРКИ</v>
      </c>
      <c r="K6634" s="69" t="str">
        <f>VLOOKUP(СВОД2023[[#This Row],[ФО]],СПРАВОЧНИК!H:P,2,0)</f>
        <v>Северо-Кавказский ФО</v>
      </c>
    </row>
    <row r="6635" spans="1:11" x14ac:dyDescent="0.2">
      <c r="A6635" t="s">
        <v>600</v>
      </c>
      <c r="B6635" t="s">
        <v>593</v>
      </c>
      <c r="C6635" s="1" t="s">
        <v>533</v>
      </c>
      <c r="D6635" s="1" t="s">
        <v>1009</v>
      </c>
      <c r="E6635" s="2"/>
      <c r="F6635" s="3">
        <v>2</v>
      </c>
      <c r="G6635" s="2"/>
      <c r="H6635" s="3">
        <v>2</v>
      </c>
      <c r="I6635" s="69" t="str">
        <f>VLOOKUP(C6635,СПРАВОЧНИК!B:D,2,0)</f>
        <v>ЯПОНИЯ</v>
      </c>
      <c r="J6635" s="69" t="str">
        <f>VLOOKUP(C6635,СПРАВОЧНИК!B:D,3,0)</f>
        <v>ИНОМАРКИ</v>
      </c>
      <c r="K6635" s="69" t="str">
        <f>VLOOKUP(СВОД2023[[#This Row],[ФО]],СПРАВОЧНИК!H:P,2,0)</f>
        <v>Северо-Кавказский ФО</v>
      </c>
    </row>
    <row r="6636" spans="1:11" x14ac:dyDescent="0.2">
      <c r="A6636" t="s">
        <v>600</v>
      </c>
      <c r="B6636" t="s">
        <v>593</v>
      </c>
      <c r="C6636" s="1" t="s">
        <v>533</v>
      </c>
      <c r="D6636" s="1" t="s">
        <v>2349</v>
      </c>
      <c r="E6636" s="2"/>
      <c r="F6636" s="3"/>
      <c r="G6636" s="2"/>
      <c r="H6636" s="3">
        <v>1</v>
      </c>
      <c r="I6636" s="69" t="str">
        <f>VLOOKUP(C6636,СПРАВОЧНИК!B:D,2,0)</f>
        <v>ЯПОНИЯ</v>
      </c>
      <c r="J6636" s="69" t="str">
        <f>VLOOKUP(C6636,СПРАВОЧНИК!B:D,3,0)</f>
        <v>ИНОМАРКИ</v>
      </c>
      <c r="K6636" s="69" t="str">
        <f>VLOOKUP(СВОД2023[[#This Row],[ФО]],СПРАВОЧНИК!H:P,2,0)</f>
        <v>Северо-Кавказский ФО</v>
      </c>
    </row>
    <row r="6637" spans="1:11" x14ac:dyDescent="0.2">
      <c r="A6637" t="s">
        <v>600</v>
      </c>
      <c r="B6637" t="s">
        <v>593</v>
      </c>
      <c r="C6637" s="1" t="s">
        <v>533</v>
      </c>
      <c r="D6637" s="1" t="s">
        <v>1927</v>
      </c>
      <c r="E6637" s="2"/>
      <c r="F6637" s="3"/>
      <c r="G6637" s="2">
        <v>1</v>
      </c>
      <c r="H6637" s="3"/>
      <c r="I6637" s="69" t="str">
        <f>VLOOKUP(C6637,СПРАВОЧНИК!B:D,2,0)</f>
        <v>ЯПОНИЯ</v>
      </c>
      <c r="J6637" s="69" t="str">
        <f>VLOOKUP(C6637,СПРАВОЧНИК!B:D,3,0)</f>
        <v>ИНОМАРКИ</v>
      </c>
      <c r="K6637" s="69" t="str">
        <f>VLOOKUP(СВОД2023[[#This Row],[ФО]],СПРАВОЧНИК!H:P,2,0)</f>
        <v>Северо-Кавказский ФО</v>
      </c>
    </row>
    <row r="6638" spans="1:11" x14ac:dyDescent="0.2">
      <c r="A6638" t="s">
        <v>600</v>
      </c>
      <c r="B6638" t="s">
        <v>593</v>
      </c>
      <c r="C6638" s="1" t="s">
        <v>533</v>
      </c>
      <c r="D6638" s="1" t="s">
        <v>1010</v>
      </c>
      <c r="E6638" s="2">
        <v>12</v>
      </c>
      <c r="F6638" s="3">
        <v>1</v>
      </c>
      <c r="G6638" s="2">
        <v>56</v>
      </c>
      <c r="H6638" s="3">
        <v>4</v>
      </c>
      <c r="I6638" s="69" t="str">
        <f>VLOOKUP(C6638,СПРАВОЧНИК!B:D,2,0)</f>
        <v>ЯПОНИЯ</v>
      </c>
      <c r="J6638" s="69" t="str">
        <f>VLOOKUP(C6638,СПРАВОЧНИК!B:D,3,0)</f>
        <v>ИНОМАРКИ</v>
      </c>
      <c r="K6638" s="69" t="str">
        <f>VLOOKUP(СВОД2023[[#This Row],[ФО]],СПРАВОЧНИК!H:P,2,0)</f>
        <v>Северо-Кавказский ФО</v>
      </c>
    </row>
    <row r="6639" spans="1:11" x14ac:dyDescent="0.2">
      <c r="A6639" t="s">
        <v>600</v>
      </c>
      <c r="B6639" t="s">
        <v>593</v>
      </c>
      <c r="C6639" s="1" t="s">
        <v>533</v>
      </c>
      <c r="D6639" s="1" t="s">
        <v>561</v>
      </c>
      <c r="E6639" s="2">
        <v>4</v>
      </c>
      <c r="F6639" s="3">
        <v>1</v>
      </c>
      <c r="G6639" s="2">
        <v>13</v>
      </c>
      <c r="H6639" s="3">
        <v>8</v>
      </c>
      <c r="I6639" s="69" t="str">
        <f>VLOOKUP(C6639,СПРАВОЧНИК!B:D,2,0)</f>
        <v>ЯПОНИЯ</v>
      </c>
      <c r="J6639" s="69" t="str">
        <f>VLOOKUP(C6639,СПРАВОЧНИК!B:D,3,0)</f>
        <v>ИНОМАРКИ</v>
      </c>
      <c r="K6639" s="69" t="str">
        <f>VLOOKUP(СВОД2023[[#This Row],[ФО]],СПРАВОЧНИК!H:P,2,0)</f>
        <v>Северо-Кавказский ФО</v>
      </c>
    </row>
    <row r="6640" spans="1:11" x14ac:dyDescent="0.2">
      <c r="A6640" t="s">
        <v>600</v>
      </c>
      <c r="B6640" t="s">
        <v>593</v>
      </c>
      <c r="C6640" s="1" t="s">
        <v>533</v>
      </c>
      <c r="D6640" s="1" t="s">
        <v>1928</v>
      </c>
      <c r="E6640" s="2"/>
      <c r="F6640" s="3"/>
      <c r="G6640" s="2">
        <v>4</v>
      </c>
      <c r="H6640" s="3">
        <v>1</v>
      </c>
      <c r="I6640" s="69" t="str">
        <f>VLOOKUP(C6640,СПРАВОЧНИК!B:D,2,0)</f>
        <v>ЯПОНИЯ</v>
      </c>
      <c r="J6640" s="69" t="str">
        <f>VLOOKUP(C6640,СПРАВОЧНИК!B:D,3,0)</f>
        <v>ИНОМАРКИ</v>
      </c>
      <c r="K6640" s="69" t="str">
        <f>VLOOKUP(СВОД2023[[#This Row],[ФО]],СПРАВОЧНИК!H:P,2,0)</f>
        <v>Северо-Кавказский ФО</v>
      </c>
    </row>
    <row r="6641" spans="1:11" x14ac:dyDescent="0.2">
      <c r="A6641" t="s">
        <v>600</v>
      </c>
      <c r="B6641" t="s">
        <v>593</v>
      </c>
      <c r="C6641" s="1" t="s">
        <v>533</v>
      </c>
      <c r="D6641" s="1" t="s">
        <v>1929</v>
      </c>
      <c r="E6641" s="2">
        <v>2</v>
      </c>
      <c r="F6641" s="3">
        <v>1</v>
      </c>
      <c r="G6641" s="2">
        <v>12</v>
      </c>
      <c r="H6641" s="3">
        <v>4</v>
      </c>
      <c r="I6641" s="69" t="str">
        <f>VLOOKUP(C6641,СПРАВОЧНИК!B:D,2,0)</f>
        <v>ЯПОНИЯ</v>
      </c>
      <c r="J6641" s="69" t="str">
        <f>VLOOKUP(C6641,СПРАВОЧНИК!B:D,3,0)</f>
        <v>ИНОМАРКИ</v>
      </c>
      <c r="K6641" s="69" t="str">
        <f>VLOOKUP(СВОД2023[[#This Row],[ФО]],СПРАВОЧНИК!H:P,2,0)</f>
        <v>Северо-Кавказский ФО</v>
      </c>
    </row>
    <row r="6642" spans="1:11" x14ac:dyDescent="0.2">
      <c r="A6642" t="s">
        <v>600</v>
      </c>
      <c r="B6642" t="s">
        <v>593</v>
      </c>
      <c r="C6642" s="1" t="s">
        <v>533</v>
      </c>
      <c r="D6642" s="1" t="s">
        <v>1930</v>
      </c>
      <c r="E6642" s="2">
        <v>1</v>
      </c>
      <c r="F6642" s="3">
        <v>5</v>
      </c>
      <c r="G6642" s="2">
        <v>14</v>
      </c>
      <c r="H6642" s="3">
        <v>14</v>
      </c>
      <c r="I6642" s="69" t="str">
        <f>VLOOKUP(C6642,СПРАВОЧНИК!B:D,2,0)</f>
        <v>ЯПОНИЯ</v>
      </c>
      <c r="J6642" s="69" t="str">
        <f>VLOOKUP(C6642,СПРАВОЧНИК!B:D,3,0)</f>
        <v>ИНОМАРКИ</v>
      </c>
      <c r="K6642" s="69" t="str">
        <f>VLOOKUP(СВОД2023[[#This Row],[ФО]],СПРАВОЧНИК!H:P,2,0)</f>
        <v>Северо-Кавказский ФО</v>
      </c>
    </row>
    <row r="6643" spans="1:11" x14ac:dyDescent="0.2">
      <c r="A6643" t="s">
        <v>600</v>
      </c>
      <c r="B6643" t="s">
        <v>593</v>
      </c>
      <c r="C6643" s="1" t="s">
        <v>533</v>
      </c>
      <c r="D6643" s="1" t="s">
        <v>1931</v>
      </c>
      <c r="E6643" s="2">
        <v>9</v>
      </c>
      <c r="F6643" s="3">
        <v>6</v>
      </c>
      <c r="G6643" s="2">
        <v>46</v>
      </c>
      <c r="H6643" s="3">
        <v>40</v>
      </c>
      <c r="I6643" s="69" t="str">
        <f>VLOOKUP(C6643,СПРАВОЧНИК!B:D,2,0)</f>
        <v>ЯПОНИЯ</v>
      </c>
      <c r="J6643" s="69" t="str">
        <f>VLOOKUP(C6643,СПРАВОЧНИК!B:D,3,0)</f>
        <v>ИНОМАРКИ</v>
      </c>
      <c r="K6643" s="69" t="str">
        <f>VLOOKUP(СВОД2023[[#This Row],[ФО]],СПРАВОЧНИК!H:P,2,0)</f>
        <v>Северо-Кавказский ФО</v>
      </c>
    </row>
    <row r="6644" spans="1:11" x14ac:dyDescent="0.2">
      <c r="A6644" t="s">
        <v>600</v>
      </c>
      <c r="B6644" t="s">
        <v>593</v>
      </c>
      <c r="C6644" s="1" t="s">
        <v>533</v>
      </c>
      <c r="D6644" s="1" t="s">
        <v>562</v>
      </c>
      <c r="E6644" s="2">
        <v>3</v>
      </c>
      <c r="F6644" s="3">
        <v>2</v>
      </c>
      <c r="G6644" s="2">
        <v>36</v>
      </c>
      <c r="H6644" s="3">
        <v>11</v>
      </c>
      <c r="I6644" s="69" t="str">
        <f>VLOOKUP(C6644,СПРАВОЧНИК!B:D,2,0)</f>
        <v>ЯПОНИЯ</v>
      </c>
      <c r="J6644" s="69" t="str">
        <f>VLOOKUP(C6644,СПРАВОЧНИК!B:D,3,0)</f>
        <v>ИНОМАРКИ</v>
      </c>
      <c r="K6644" s="69" t="str">
        <f>VLOOKUP(СВОД2023[[#This Row],[ФО]],СПРАВОЧНИК!H:P,2,0)</f>
        <v>Северо-Кавказский ФО</v>
      </c>
    </row>
    <row r="6645" spans="1:11" x14ac:dyDescent="0.2">
      <c r="A6645" t="s">
        <v>600</v>
      </c>
      <c r="B6645" t="s">
        <v>593</v>
      </c>
      <c r="C6645" s="1" t="s">
        <v>533</v>
      </c>
      <c r="D6645" s="1" t="s">
        <v>1933</v>
      </c>
      <c r="E6645" s="2"/>
      <c r="F6645" s="3"/>
      <c r="G6645" s="2">
        <v>1</v>
      </c>
      <c r="H6645" s="3">
        <v>2</v>
      </c>
      <c r="I6645" s="69" t="str">
        <f>VLOOKUP(C6645,СПРАВОЧНИК!B:D,2,0)</f>
        <v>ЯПОНИЯ</v>
      </c>
      <c r="J6645" s="69" t="str">
        <f>VLOOKUP(C6645,СПРАВОЧНИК!B:D,3,0)</f>
        <v>ИНОМАРКИ</v>
      </c>
      <c r="K6645" s="69" t="str">
        <f>VLOOKUP(СВОД2023[[#This Row],[ФО]],СПРАВОЧНИК!H:P,2,0)</f>
        <v>Северо-Кавказский ФО</v>
      </c>
    </row>
    <row r="6646" spans="1:11" x14ac:dyDescent="0.2">
      <c r="A6646" t="s">
        <v>600</v>
      </c>
      <c r="B6646" t="s">
        <v>593</v>
      </c>
      <c r="C6646" s="1" t="s">
        <v>533</v>
      </c>
      <c r="D6646" s="1" t="s">
        <v>1934</v>
      </c>
      <c r="E6646" s="2">
        <v>1</v>
      </c>
      <c r="F6646" s="3"/>
      <c r="G6646" s="2">
        <v>2</v>
      </c>
      <c r="H6646" s="3">
        <v>3</v>
      </c>
      <c r="I6646" s="69" t="str">
        <f>VLOOKUP(C6646,СПРАВОЧНИК!B:D,2,0)</f>
        <v>ЯПОНИЯ</v>
      </c>
      <c r="J6646" s="69" t="str">
        <f>VLOOKUP(C6646,СПРАВОЧНИК!B:D,3,0)</f>
        <v>ИНОМАРКИ</v>
      </c>
      <c r="K6646" s="69" t="str">
        <f>VLOOKUP(СВОД2023[[#This Row],[ФО]],СПРАВОЧНИК!H:P,2,0)</f>
        <v>Северо-Кавказский ФО</v>
      </c>
    </row>
    <row r="6647" spans="1:11" x14ac:dyDescent="0.2">
      <c r="A6647" t="s">
        <v>600</v>
      </c>
      <c r="B6647" t="s">
        <v>593</v>
      </c>
      <c r="C6647" s="1" t="s">
        <v>533</v>
      </c>
      <c r="D6647" s="1" t="s">
        <v>1935</v>
      </c>
      <c r="E6647" s="2"/>
      <c r="F6647" s="3"/>
      <c r="G6647" s="2"/>
      <c r="H6647" s="3">
        <v>6</v>
      </c>
      <c r="I6647" s="69" t="str">
        <f>VLOOKUP(C6647,СПРАВОЧНИК!B:D,2,0)</f>
        <v>ЯПОНИЯ</v>
      </c>
      <c r="J6647" s="69" t="str">
        <f>VLOOKUP(C6647,СПРАВОЧНИК!B:D,3,0)</f>
        <v>ИНОМАРКИ</v>
      </c>
      <c r="K6647" s="69" t="str">
        <f>VLOOKUP(СВОД2023[[#This Row],[ФО]],СПРАВОЧНИК!H:P,2,0)</f>
        <v>Северо-Кавказский ФО</v>
      </c>
    </row>
    <row r="6648" spans="1:11" x14ac:dyDescent="0.2">
      <c r="A6648" t="s">
        <v>600</v>
      </c>
      <c r="B6648" t="s">
        <v>593</v>
      </c>
      <c r="C6648" s="1" t="s">
        <v>533</v>
      </c>
      <c r="D6648" s="1" t="s">
        <v>1936</v>
      </c>
      <c r="E6648" s="2">
        <v>10</v>
      </c>
      <c r="F6648" s="3">
        <v>2</v>
      </c>
      <c r="G6648" s="2">
        <v>36</v>
      </c>
      <c r="H6648" s="3">
        <v>9</v>
      </c>
      <c r="I6648" s="69" t="str">
        <f>VLOOKUP(C6648,СПРАВОЧНИК!B:D,2,0)</f>
        <v>ЯПОНИЯ</v>
      </c>
      <c r="J6648" s="69" t="str">
        <f>VLOOKUP(C6648,СПРАВОЧНИК!B:D,3,0)</f>
        <v>ИНОМАРКИ</v>
      </c>
      <c r="K6648" s="69" t="str">
        <f>VLOOKUP(СВОД2023[[#This Row],[ФО]],СПРАВОЧНИК!H:P,2,0)</f>
        <v>Северо-Кавказский ФО</v>
      </c>
    </row>
    <row r="6649" spans="1:11" x14ac:dyDescent="0.2">
      <c r="A6649" t="s">
        <v>600</v>
      </c>
      <c r="B6649" t="s">
        <v>593</v>
      </c>
      <c r="C6649" s="1" t="s">
        <v>533</v>
      </c>
      <c r="D6649" s="1" t="s">
        <v>563</v>
      </c>
      <c r="E6649" s="2">
        <v>5</v>
      </c>
      <c r="F6649" s="3">
        <v>9</v>
      </c>
      <c r="G6649" s="2">
        <v>42</v>
      </c>
      <c r="H6649" s="3">
        <v>28</v>
      </c>
      <c r="I6649" s="69" t="str">
        <f>VLOOKUP(C6649,СПРАВОЧНИК!B:D,2,0)</f>
        <v>ЯПОНИЯ</v>
      </c>
      <c r="J6649" s="69" t="str">
        <f>VLOOKUP(C6649,СПРАВОЧНИК!B:D,3,0)</f>
        <v>ИНОМАРКИ</v>
      </c>
      <c r="K6649" s="69" t="str">
        <f>VLOOKUP(СВОД2023[[#This Row],[ФО]],СПРАВОЧНИК!H:P,2,0)</f>
        <v>Северо-Кавказский ФО</v>
      </c>
    </row>
    <row r="6650" spans="1:11" x14ac:dyDescent="0.2">
      <c r="A6650" t="s">
        <v>600</v>
      </c>
      <c r="B6650" t="s">
        <v>593</v>
      </c>
      <c r="C6650" s="1" t="s">
        <v>533</v>
      </c>
      <c r="D6650" s="1" t="s">
        <v>1937</v>
      </c>
      <c r="E6650" s="2"/>
      <c r="F6650" s="3"/>
      <c r="G6650" s="2">
        <v>5</v>
      </c>
      <c r="H6650" s="3"/>
      <c r="I6650" s="69" t="str">
        <f>VLOOKUP(C6650,СПРАВОЧНИК!B:D,2,0)</f>
        <v>ЯПОНИЯ</v>
      </c>
      <c r="J6650" s="69" t="str">
        <f>VLOOKUP(C6650,СПРАВОЧНИК!B:D,3,0)</f>
        <v>ИНОМАРКИ</v>
      </c>
      <c r="K6650" s="69" t="str">
        <f>VLOOKUP(СВОД2023[[#This Row],[ФО]],СПРАВОЧНИК!H:P,2,0)</f>
        <v>Северо-Кавказский ФО</v>
      </c>
    </row>
    <row r="6651" spans="1:11" x14ac:dyDescent="0.2">
      <c r="A6651" t="s">
        <v>600</v>
      </c>
      <c r="B6651" t="s">
        <v>593</v>
      </c>
      <c r="C6651" s="1" t="s">
        <v>564</v>
      </c>
      <c r="D6651" s="1" t="s">
        <v>565</v>
      </c>
      <c r="E6651" s="2">
        <v>64</v>
      </c>
      <c r="F6651" s="3">
        <v>98</v>
      </c>
      <c r="G6651" s="2">
        <v>458</v>
      </c>
      <c r="H6651" s="3">
        <v>505</v>
      </c>
      <c r="I6651" s="69" t="str">
        <f>VLOOKUP(C6651,СПРАВОЧНИК!B:D,2,0)</f>
        <v>РОССИЯ</v>
      </c>
      <c r="J6651" s="69" t="str">
        <f>VLOOKUP(C6651,СПРАВОЧНИК!B:D,3,0)</f>
        <v>ОТЕЧЕСТВЕННЫЕ</v>
      </c>
      <c r="K6651" s="69" t="str">
        <f>VLOOKUP(СВОД2023[[#This Row],[ФО]],СПРАВОЧНИК!H:P,2,0)</f>
        <v>Северо-Кавказский ФО</v>
      </c>
    </row>
    <row r="6652" spans="1:11" x14ac:dyDescent="0.2">
      <c r="A6652" t="s">
        <v>600</v>
      </c>
      <c r="B6652" t="s">
        <v>593</v>
      </c>
      <c r="C6652" s="1" t="s">
        <v>564</v>
      </c>
      <c r="D6652" s="1" t="s">
        <v>2351</v>
      </c>
      <c r="E6652" s="2"/>
      <c r="F6652" s="3"/>
      <c r="G6652" s="2">
        <v>1</v>
      </c>
      <c r="H6652" s="3"/>
      <c r="I6652" s="69" t="str">
        <f>VLOOKUP(C6652,СПРАВОЧНИК!B:D,2,0)</f>
        <v>РОССИЯ</v>
      </c>
      <c r="J6652" s="69" t="str">
        <f>VLOOKUP(C6652,СПРАВОЧНИК!B:D,3,0)</f>
        <v>ОТЕЧЕСТВЕННЫЕ</v>
      </c>
      <c r="K6652" s="69" t="str">
        <f>VLOOKUP(СВОД2023[[#This Row],[ФО]],СПРАВОЧНИК!H:P,2,0)</f>
        <v>Северо-Кавказский ФО</v>
      </c>
    </row>
    <row r="6653" spans="1:11" x14ac:dyDescent="0.2">
      <c r="A6653" t="s">
        <v>600</v>
      </c>
      <c r="B6653" t="s">
        <v>593</v>
      </c>
      <c r="C6653" s="1" t="s">
        <v>564</v>
      </c>
      <c r="D6653" s="1" t="s">
        <v>1938</v>
      </c>
      <c r="E6653" s="2"/>
      <c r="F6653" s="3">
        <v>4</v>
      </c>
      <c r="G6653" s="2">
        <v>2</v>
      </c>
      <c r="H6653" s="3">
        <v>8</v>
      </c>
      <c r="I6653" s="69" t="str">
        <f>VLOOKUP(C6653,СПРАВОЧНИК!B:D,2,0)</f>
        <v>РОССИЯ</v>
      </c>
      <c r="J6653" s="69" t="str">
        <f>VLOOKUP(C6653,СПРАВОЧНИК!B:D,3,0)</f>
        <v>ОТЕЧЕСТВЕННЫЕ</v>
      </c>
      <c r="K6653" s="69" t="str">
        <f>VLOOKUP(СВОД2023[[#This Row],[ФО]],СПРАВОЧНИК!H:P,2,0)</f>
        <v>Северо-Кавказский ФО</v>
      </c>
    </row>
    <row r="6654" spans="1:11" x14ac:dyDescent="0.2">
      <c r="A6654" t="s">
        <v>600</v>
      </c>
      <c r="B6654" t="s">
        <v>593</v>
      </c>
      <c r="C6654" s="1" t="s">
        <v>564</v>
      </c>
      <c r="D6654" s="1" t="s">
        <v>1939</v>
      </c>
      <c r="E6654" s="2"/>
      <c r="F6654" s="3">
        <v>1</v>
      </c>
      <c r="G6654" s="2">
        <v>1</v>
      </c>
      <c r="H6654" s="3">
        <v>2</v>
      </c>
      <c r="I6654" s="69" t="str">
        <f>VLOOKUP(C6654,СПРАВОЧНИК!B:D,2,0)</f>
        <v>РОССИЯ</v>
      </c>
      <c r="J6654" s="69" t="str">
        <f>VLOOKUP(C6654,СПРАВОЧНИК!B:D,3,0)</f>
        <v>ОТЕЧЕСТВЕННЫЕ</v>
      </c>
      <c r="K6654" s="69" t="str">
        <f>VLOOKUP(СВОД2023[[#This Row],[ФО]],СПРАВОЧНИК!H:P,2,0)</f>
        <v>Северо-Кавказский ФО</v>
      </c>
    </row>
    <row r="6655" spans="1:11" x14ac:dyDescent="0.2">
      <c r="A6655" t="s">
        <v>600</v>
      </c>
      <c r="B6655" t="s">
        <v>593</v>
      </c>
      <c r="C6655" s="1" t="s">
        <v>564</v>
      </c>
      <c r="D6655" s="1" t="s">
        <v>1940</v>
      </c>
      <c r="E6655" s="2">
        <v>3</v>
      </c>
      <c r="F6655" s="3">
        <v>2</v>
      </c>
      <c r="G6655" s="2">
        <v>9</v>
      </c>
      <c r="H6655" s="3">
        <v>8</v>
      </c>
      <c r="I6655" s="69" t="str">
        <f>VLOOKUP(C6655,СПРАВОЧНИК!B:D,2,0)</f>
        <v>РОССИЯ</v>
      </c>
      <c r="J6655" s="69" t="str">
        <f>VLOOKUP(C6655,СПРАВОЧНИК!B:D,3,0)</f>
        <v>ОТЕЧЕСТВЕННЫЕ</v>
      </c>
      <c r="K6655" s="69" t="str">
        <f>VLOOKUP(СВОД2023[[#This Row],[ФО]],СПРАВОЧНИК!H:P,2,0)</f>
        <v>Северо-Кавказский ФО</v>
      </c>
    </row>
    <row r="6656" spans="1:11" x14ac:dyDescent="0.2">
      <c r="A6656" t="s">
        <v>600</v>
      </c>
      <c r="B6656" t="s">
        <v>593</v>
      </c>
      <c r="C6656" s="1" t="s">
        <v>564</v>
      </c>
      <c r="D6656" s="1" t="s">
        <v>1941</v>
      </c>
      <c r="E6656" s="2"/>
      <c r="F6656" s="3"/>
      <c r="G6656" s="2">
        <v>3</v>
      </c>
      <c r="H6656" s="3">
        <v>1</v>
      </c>
      <c r="I6656" s="69" t="str">
        <f>VLOOKUP(C6656,СПРАВОЧНИК!B:D,2,0)</f>
        <v>РОССИЯ</v>
      </c>
      <c r="J6656" s="69" t="str">
        <f>VLOOKUP(C6656,СПРАВОЧНИК!B:D,3,0)</f>
        <v>ОТЕЧЕСТВЕННЫЕ</v>
      </c>
      <c r="K6656" s="69" t="str">
        <f>VLOOKUP(СВОД2023[[#This Row],[ФО]],СПРАВОЧНИК!H:P,2,0)</f>
        <v>Северо-Кавказский ФО</v>
      </c>
    </row>
    <row r="6657" spans="1:11" x14ac:dyDescent="0.2">
      <c r="A6657" t="s">
        <v>600</v>
      </c>
      <c r="B6657" t="s">
        <v>593</v>
      </c>
      <c r="C6657" s="1" t="s">
        <v>564</v>
      </c>
      <c r="D6657" s="1" t="s">
        <v>566</v>
      </c>
      <c r="E6657" s="2">
        <v>119</v>
      </c>
      <c r="F6657" s="3">
        <v>112</v>
      </c>
      <c r="G6657" s="2">
        <v>867</v>
      </c>
      <c r="H6657" s="3">
        <v>798</v>
      </c>
      <c r="I6657" s="69" t="str">
        <f>VLOOKUP(C6657,СПРАВОЧНИК!B:D,2,0)</f>
        <v>РОССИЯ</v>
      </c>
      <c r="J6657" s="69" t="str">
        <f>VLOOKUP(C6657,СПРАВОЧНИК!B:D,3,0)</f>
        <v>ОТЕЧЕСТВЕННЫЕ</v>
      </c>
      <c r="K6657" s="69" t="str">
        <f>VLOOKUP(СВОД2023[[#This Row],[ФО]],СПРАВОЧНИК!H:P,2,0)</f>
        <v>Северо-Кавказский ФО</v>
      </c>
    </row>
    <row r="6658" spans="1:11" x14ac:dyDescent="0.2">
      <c r="A6658" t="s">
        <v>600</v>
      </c>
      <c r="B6658" t="s">
        <v>593</v>
      </c>
      <c r="C6658" s="1" t="s">
        <v>564</v>
      </c>
      <c r="D6658" s="1" t="s">
        <v>1942</v>
      </c>
      <c r="E6658" s="2">
        <v>1</v>
      </c>
      <c r="F6658" s="3"/>
      <c r="G6658" s="2">
        <v>8</v>
      </c>
      <c r="H6658" s="3">
        <v>5</v>
      </c>
      <c r="I6658" s="69" t="str">
        <f>VLOOKUP(C6658,СПРАВОЧНИК!B:D,2,0)</f>
        <v>РОССИЯ</v>
      </c>
      <c r="J6658" s="69" t="str">
        <f>VLOOKUP(C6658,СПРАВОЧНИК!B:D,3,0)</f>
        <v>ОТЕЧЕСТВЕННЫЕ</v>
      </c>
      <c r="K6658" s="69" t="str">
        <f>VLOOKUP(СВОД2023[[#This Row],[ФО]],СПРАВОЧНИК!H:P,2,0)</f>
        <v>Северо-Кавказский ФО</v>
      </c>
    </row>
    <row r="6659" spans="1:11" x14ac:dyDescent="0.2">
      <c r="A6659" t="s">
        <v>600</v>
      </c>
      <c r="B6659" t="s">
        <v>593</v>
      </c>
      <c r="C6659" s="1" t="s">
        <v>564</v>
      </c>
      <c r="D6659" s="1" t="s">
        <v>1943</v>
      </c>
      <c r="E6659" s="2">
        <v>3</v>
      </c>
      <c r="F6659" s="3">
        <v>1</v>
      </c>
      <c r="G6659" s="2">
        <v>16</v>
      </c>
      <c r="H6659" s="3">
        <v>11</v>
      </c>
      <c r="I6659" s="69" t="str">
        <f>VLOOKUP(C6659,СПРАВОЧНИК!B:D,2,0)</f>
        <v>РОССИЯ</v>
      </c>
      <c r="J6659" s="69" t="str">
        <f>VLOOKUP(C6659,СПРАВОЧНИК!B:D,3,0)</f>
        <v>ОТЕЧЕСТВЕННЫЕ</v>
      </c>
      <c r="K6659" s="69" t="str">
        <f>VLOOKUP(СВОД2023[[#This Row],[ФО]],СПРАВОЧНИК!H:P,2,0)</f>
        <v>Северо-Кавказский ФО</v>
      </c>
    </row>
    <row r="6660" spans="1:11" x14ac:dyDescent="0.2">
      <c r="A6660" t="s">
        <v>600</v>
      </c>
      <c r="B6660" t="s">
        <v>593</v>
      </c>
      <c r="C6660" s="1" t="s">
        <v>564</v>
      </c>
      <c r="D6660" s="1" t="s">
        <v>1944</v>
      </c>
      <c r="E6660" s="2">
        <v>7</v>
      </c>
      <c r="F6660" s="3">
        <v>8</v>
      </c>
      <c r="G6660" s="2">
        <v>25</v>
      </c>
      <c r="H6660" s="3">
        <v>25</v>
      </c>
      <c r="I6660" s="69" t="str">
        <f>VLOOKUP(C6660,СПРАВОЧНИК!B:D,2,0)</f>
        <v>РОССИЯ</v>
      </c>
      <c r="J6660" s="69" t="str">
        <f>VLOOKUP(C6660,СПРАВОЧНИК!B:D,3,0)</f>
        <v>ОТЕЧЕСТВЕННЫЕ</v>
      </c>
      <c r="K6660" s="69" t="str">
        <f>VLOOKUP(СВОД2023[[#This Row],[ФО]],СПРАВОЧНИК!H:P,2,0)</f>
        <v>Северо-Кавказский ФО</v>
      </c>
    </row>
    <row r="6661" spans="1:11" x14ac:dyDescent="0.2">
      <c r="A6661" t="s">
        <v>600</v>
      </c>
      <c r="B6661" t="s">
        <v>593</v>
      </c>
      <c r="C6661" s="1" t="s">
        <v>564</v>
      </c>
      <c r="D6661" s="1" t="s">
        <v>567</v>
      </c>
      <c r="E6661" s="2">
        <v>1</v>
      </c>
      <c r="F6661" s="3"/>
      <c r="G6661" s="2">
        <v>1</v>
      </c>
      <c r="H6661" s="3">
        <v>1</v>
      </c>
      <c r="I6661" s="69" t="str">
        <f>VLOOKUP(C6661,СПРАВОЧНИК!B:D,2,0)</f>
        <v>РОССИЯ</v>
      </c>
      <c r="J6661" s="69" t="str">
        <f>VLOOKUP(C6661,СПРАВОЧНИК!B:D,3,0)</f>
        <v>ОТЕЧЕСТВЕННЫЕ</v>
      </c>
      <c r="K6661" s="69" t="str">
        <f>VLOOKUP(СВОД2023[[#This Row],[ФО]],СПРАВОЧНИК!H:P,2,0)</f>
        <v>Северо-Кавказский ФО</v>
      </c>
    </row>
    <row r="6662" spans="1:11" x14ac:dyDescent="0.2">
      <c r="A6662" t="s">
        <v>600</v>
      </c>
      <c r="B6662" t="s">
        <v>593</v>
      </c>
      <c r="C6662" s="1" t="s">
        <v>568</v>
      </c>
      <c r="D6662" s="1" t="s">
        <v>1011</v>
      </c>
      <c r="E6662" s="2">
        <v>1</v>
      </c>
      <c r="F6662" s="3"/>
      <c r="G6662" s="2">
        <v>8</v>
      </c>
      <c r="H6662" s="3">
        <v>2</v>
      </c>
      <c r="I6662" s="69" t="str">
        <f>VLOOKUP(C6662,СПРАВОЧНИК!B:D,2,0)</f>
        <v>ЕВРОПА</v>
      </c>
      <c r="J6662" s="69" t="str">
        <f>VLOOKUP(C6662,СПРАВОЧНИК!B:D,3,0)</f>
        <v>ИНОМАРКИ</v>
      </c>
      <c r="K6662" s="69" t="str">
        <f>VLOOKUP(СВОД2023[[#This Row],[ФО]],СПРАВОЧНИК!H:P,2,0)</f>
        <v>Северо-Кавказский ФО</v>
      </c>
    </row>
    <row r="6663" spans="1:11" x14ac:dyDescent="0.2">
      <c r="A6663" t="s">
        <v>600</v>
      </c>
      <c r="B6663" t="s">
        <v>593</v>
      </c>
      <c r="C6663" s="1" t="s">
        <v>568</v>
      </c>
      <c r="D6663" s="1" t="s">
        <v>1945</v>
      </c>
      <c r="E6663" s="2">
        <v>4</v>
      </c>
      <c r="F6663" s="3">
        <v>2</v>
      </c>
      <c r="G6663" s="2">
        <v>13</v>
      </c>
      <c r="H6663" s="3">
        <v>6</v>
      </c>
      <c r="I6663" s="69" t="str">
        <f>VLOOKUP(C6663,СПРАВОЧНИК!B:D,2,0)</f>
        <v>ЕВРОПА</v>
      </c>
      <c r="J6663" s="69" t="str">
        <f>VLOOKUP(C6663,СПРАВОЧНИК!B:D,3,0)</f>
        <v>ИНОМАРКИ</v>
      </c>
      <c r="K6663" s="69" t="str">
        <f>VLOOKUP(СВОД2023[[#This Row],[ФО]],СПРАВОЧНИК!H:P,2,0)</f>
        <v>Северо-Кавказский ФО</v>
      </c>
    </row>
    <row r="6664" spans="1:11" x14ac:dyDescent="0.2">
      <c r="A6664" t="s">
        <v>600</v>
      </c>
      <c r="B6664" t="s">
        <v>593</v>
      </c>
      <c r="C6664" s="1" t="s">
        <v>568</v>
      </c>
      <c r="D6664" s="1" t="s">
        <v>1012</v>
      </c>
      <c r="E6664" s="2">
        <v>10</v>
      </c>
      <c r="F6664" s="3">
        <v>11</v>
      </c>
      <c r="G6664" s="2">
        <v>50</v>
      </c>
      <c r="H6664" s="3">
        <v>41</v>
      </c>
      <c r="I6664" s="69" t="str">
        <f>VLOOKUP(C6664,СПРАВОЧНИК!B:D,2,0)</f>
        <v>ЕВРОПА</v>
      </c>
      <c r="J6664" s="69" t="str">
        <f>VLOOKUP(C6664,СПРАВОЧНИК!B:D,3,0)</f>
        <v>ИНОМАРКИ</v>
      </c>
      <c r="K6664" s="69" t="str">
        <f>VLOOKUP(СВОД2023[[#This Row],[ФО]],СПРАВОЧНИК!H:P,2,0)</f>
        <v>Северо-Кавказский ФО</v>
      </c>
    </row>
    <row r="6665" spans="1:11" x14ac:dyDescent="0.2">
      <c r="A6665" t="s">
        <v>600</v>
      </c>
      <c r="B6665" t="s">
        <v>593</v>
      </c>
      <c r="C6665" s="1" t="s">
        <v>568</v>
      </c>
      <c r="D6665" s="1" t="s">
        <v>1013</v>
      </c>
      <c r="E6665" s="2">
        <v>22</v>
      </c>
      <c r="F6665" s="3">
        <v>13</v>
      </c>
      <c r="G6665" s="2">
        <v>116</v>
      </c>
      <c r="H6665" s="3">
        <v>69</v>
      </c>
      <c r="I6665" s="69" t="str">
        <f>VLOOKUP(C6665,СПРАВОЧНИК!B:D,2,0)</f>
        <v>ЕВРОПА</v>
      </c>
      <c r="J6665" s="69" t="str">
        <f>VLOOKUP(C6665,СПРАВОЧНИК!B:D,3,0)</f>
        <v>ИНОМАРКИ</v>
      </c>
      <c r="K6665" s="69" t="str">
        <f>VLOOKUP(СВОД2023[[#This Row],[ФО]],СПРАВОЧНИК!H:P,2,0)</f>
        <v>Северо-Кавказский ФО</v>
      </c>
    </row>
    <row r="6666" spans="1:11" x14ac:dyDescent="0.2">
      <c r="A6666" t="s">
        <v>600</v>
      </c>
      <c r="B6666" t="s">
        <v>593</v>
      </c>
      <c r="C6666" s="1" t="s">
        <v>568</v>
      </c>
      <c r="D6666" s="1" t="s">
        <v>2354</v>
      </c>
      <c r="E6666" s="2"/>
      <c r="F6666" s="3"/>
      <c r="G6666" s="2"/>
      <c r="H6666" s="3">
        <v>1</v>
      </c>
      <c r="I6666" s="69" t="str">
        <f>VLOOKUP(C6666,СПРАВОЧНИК!B:D,2,0)</f>
        <v>ЕВРОПА</v>
      </c>
      <c r="J6666" s="69" t="str">
        <f>VLOOKUP(C6666,СПРАВОЧНИК!B:D,3,0)</f>
        <v>ИНОМАРКИ</v>
      </c>
      <c r="K6666" s="69" t="str">
        <f>VLOOKUP(СВОД2023[[#This Row],[ФО]],СПРАВОЧНИК!H:P,2,0)</f>
        <v>Северо-Кавказский ФО</v>
      </c>
    </row>
    <row r="6667" spans="1:11" x14ac:dyDescent="0.2">
      <c r="A6667" t="s">
        <v>600</v>
      </c>
      <c r="B6667" t="s">
        <v>593</v>
      </c>
      <c r="C6667" s="1" t="s">
        <v>568</v>
      </c>
      <c r="D6667" s="1" t="s">
        <v>1015</v>
      </c>
      <c r="E6667" s="2">
        <v>89</v>
      </c>
      <c r="F6667" s="3">
        <v>89</v>
      </c>
      <c r="G6667" s="2">
        <v>514</v>
      </c>
      <c r="H6667" s="3">
        <v>453</v>
      </c>
      <c r="I6667" s="69" t="str">
        <f>VLOOKUP(C6667,СПРАВОЧНИК!B:D,2,0)</f>
        <v>ЕВРОПА</v>
      </c>
      <c r="J6667" s="69" t="str">
        <f>VLOOKUP(C6667,СПРАВОЧНИК!B:D,3,0)</f>
        <v>ИНОМАРКИ</v>
      </c>
      <c r="K6667" s="69" t="str">
        <f>VLOOKUP(СВОД2023[[#This Row],[ФО]],СПРАВОЧНИК!H:P,2,0)</f>
        <v>Северо-Кавказский ФО</v>
      </c>
    </row>
    <row r="6668" spans="1:11" x14ac:dyDescent="0.2">
      <c r="A6668" t="s">
        <v>600</v>
      </c>
      <c r="B6668" t="s">
        <v>593</v>
      </c>
      <c r="C6668" s="1" t="s">
        <v>568</v>
      </c>
      <c r="D6668" s="1" t="s">
        <v>1947</v>
      </c>
      <c r="E6668" s="2">
        <v>7</v>
      </c>
      <c r="F6668" s="3">
        <v>7</v>
      </c>
      <c r="G6668" s="2">
        <v>35</v>
      </c>
      <c r="H6668" s="3">
        <v>31</v>
      </c>
      <c r="I6668" s="69" t="str">
        <f>VLOOKUP(C6668,СПРАВОЧНИК!B:D,2,0)</f>
        <v>ЕВРОПА</v>
      </c>
      <c r="J6668" s="69" t="str">
        <f>VLOOKUP(C6668,СПРАВОЧНИК!B:D,3,0)</f>
        <v>ИНОМАРКИ</v>
      </c>
      <c r="K6668" s="69" t="str">
        <f>VLOOKUP(СВОД2023[[#This Row],[ФО]],СПРАВОЧНИК!H:P,2,0)</f>
        <v>Северо-Кавказский ФО</v>
      </c>
    </row>
    <row r="6669" spans="1:11" x14ac:dyDescent="0.2">
      <c r="A6669" t="s">
        <v>600</v>
      </c>
      <c r="B6669" t="s">
        <v>593</v>
      </c>
      <c r="C6669" s="1" t="s">
        <v>568</v>
      </c>
      <c r="D6669" s="1" t="s">
        <v>1017</v>
      </c>
      <c r="E6669" s="2">
        <v>1</v>
      </c>
      <c r="F6669" s="3"/>
      <c r="G6669" s="2">
        <v>2</v>
      </c>
      <c r="H6669" s="3"/>
      <c r="I6669" s="69" t="str">
        <f>VLOOKUP(C6669,СПРАВОЧНИК!B:D,2,0)</f>
        <v>ЕВРОПА</v>
      </c>
      <c r="J6669" s="69" t="str">
        <f>VLOOKUP(C6669,СПРАВОЧНИК!B:D,3,0)</f>
        <v>ИНОМАРКИ</v>
      </c>
      <c r="K6669" s="69" t="str">
        <f>VLOOKUP(СВОД2023[[#This Row],[ФО]],СПРАВОЧНИК!H:P,2,0)</f>
        <v>Северо-Кавказский ФО</v>
      </c>
    </row>
    <row r="6670" spans="1:11" x14ac:dyDescent="0.2">
      <c r="A6670" t="s">
        <v>600</v>
      </c>
      <c r="B6670" t="s">
        <v>593</v>
      </c>
      <c r="C6670" s="1" t="s">
        <v>568</v>
      </c>
      <c r="D6670" s="1" t="s">
        <v>1018</v>
      </c>
      <c r="E6670" s="2"/>
      <c r="F6670" s="3"/>
      <c r="G6670" s="2">
        <v>2</v>
      </c>
      <c r="H6670" s="3"/>
      <c r="I6670" s="69" t="str">
        <f>VLOOKUP(C6670,СПРАВОЧНИК!B:D,2,0)</f>
        <v>ЕВРОПА</v>
      </c>
      <c r="J6670" s="69" t="str">
        <f>VLOOKUP(C6670,СПРАВОЧНИК!B:D,3,0)</f>
        <v>ИНОМАРКИ</v>
      </c>
      <c r="K6670" s="69" t="str">
        <f>VLOOKUP(СВОД2023[[#This Row],[ФО]],СПРАВОЧНИК!H:P,2,0)</f>
        <v>Северо-Кавказский ФО</v>
      </c>
    </row>
    <row r="6671" spans="1:11" x14ac:dyDescent="0.2">
      <c r="A6671" t="s">
        <v>600</v>
      </c>
      <c r="B6671" t="s">
        <v>593</v>
      </c>
      <c r="C6671" s="1" t="s">
        <v>568</v>
      </c>
      <c r="D6671" s="1" t="s">
        <v>569</v>
      </c>
      <c r="E6671" s="2">
        <v>147</v>
      </c>
      <c r="F6671" s="3">
        <v>85</v>
      </c>
      <c r="G6671" s="2">
        <v>838</v>
      </c>
      <c r="H6671" s="3">
        <v>475</v>
      </c>
      <c r="I6671" s="69" t="str">
        <f>VLOOKUP(C6671,СПРАВОЧНИК!B:D,2,0)</f>
        <v>ЕВРОПА</v>
      </c>
      <c r="J6671" s="69" t="str">
        <f>VLOOKUP(C6671,СПРАВОЧНИК!B:D,3,0)</f>
        <v>ИНОМАРКИ</v>
      </c>
      <c r="K6671" s="69" t="str">
        <f>VLOOKUP(СВОД2023[[#This Row],[ФО]],СПРАВОЧНИК!H:P,2,0)</f>
        <v>Северо-Кавказский ФО</v>
      </c>
    </row>
    <row r="6672" spans="1:11" x14ac:dyDescent="0.2">
      <c r="A6672" t="s">
        <v>600</v>
      </c>
      <c r="B6672" t="s">
        <v>593</v>
      </c>
      <c r="C6672" s="1" t="s">
        <v>568</v>
      </c>
      <c r="D6672" s="1" t="s">
        <v>2355</v>
      </c>
      <c r="E6672" s="2"/>
      <c r="F6672" s="3">
        <v>1</v>
      </c>
      <c r="G6672" s="2">
        <v>7</v>
      </c>
      <c r="H6672" s="3">
        <v>3</v>
      </c>
      <c r="I6672" s="69" t="str">
        <f>VLOOKUP(C6672,СПРАВОЧНИК!B:D,2,0)</f>
        <v>ЕВРОПА</v>
      </c>
      <c r="J6672" s="69" t="str">
        <f>VLOOKUP(C6672,СПРАВОЧНИК!B:D,3,0)</f>
        <v>ИНОМАРКИ</v>
      </c>
      <c r="K6672" s="69" t="str">
        <f>VLOOKUP(СВОД2023[[#This Row],[ФО]],СПРАВОЧНИК!H:P,2,0)</f>
        <v>Северо-Кавказский ФО</v>
      </c>
    </row>
    <row r="6673" spans="1:11" x14ac:dyDescent="0.2">
      <c r="A6673" t="s">
        <v>600</v>
      </c>
      <c r="B6673" t="s">
        <v>593</v>
      </c>
      <c r="C6673" s="1" t="s">
        <v>568</v>
      </c>
      <c r="D6673" s="1" t="s">
        <v>1019</v>
      </c>
      <c r="E6673" s="2">
        <v>196</v>
      </c>
      <c r="F6673" s="3">
        <v>181</v>
      </c>
      <c r="G6673" s="2">
        <v>1163</v>
      </c>
      <c r="H6673" s="3">
        <v>952</v>
      </c>
      <c r="I6673" s="69" t="str">
        <f>VLOOKUP(C6673,СПРАВОЧНИК!B:D,2,0)</f>
        <v>ЕВРОПА</v>
      </c>
      <c r="J6673" s="69" t="str">
        <f>VLOOKUP(C6673,СПРАВОЧНИК!B:D,3,0)</f>
        <v>ИНОМАРКИ</v>
      </c>
      <c r="K6673" s="69" t="str">
        <f>VLOOKUP(СВОД2023[[#This Row],[ФО]],СПРАВОЧНИК!H:P,2,0)</f>
        <v>Северо-Кавказский ФО</v>
      </c>
    </row>
    <row r="6674" spans="1:11" x14ac:dyDescent="0.2">
      <c r="A6674" t="s">
        <v>600</v>
      </c>
      <c r="B6674" t="s">
        <v>593</v>
      </c>
      <c r="C6674" s="1" t="s">
        <v>568</v>
      </c>
      <c r="D6674" s="1" t="s">
        <v>1948</v>
      </c>
      <c r="E6674" s="2">
        <v>1</v>
      </c>
      <c r="F6674" s="3">
        <v>3</v>
      </c>
      <c r="G6674" s="2">
        <v>12</v>
      </c>
      <c r="H6674" s="3">
        <v>12</v>
      </c>
      <c r="I6674" s="69" t="str">
        <f>VLOOKUP(C6674,СПРАВОЧНИК!B:D,2,0)</f>
        <v>ЕВРОПА</v>
      </c>
      <c r="J6674" s="69" t="str">
        <f>VLOOKUP(C6674,СПРАВОЧНИК!B:D,3,0)</f>
        <v>ИНОМАРКИ</v>
      </c>
      <c r="K6674" s="69" t="str">
        <f>VLOOKUP(СВОД2023[[#This Row],[ФО]],СПРАВОЧНИК!H:P,2,0)</f>
        <v>Северо-Кавказский ФО</v>
      </c>
    </row>
    <row r="6675" spans="1:11" x14ac:dyDescent="0.2">
      <c r="A6675" t="s">
        <v>600</v>
      </c>
      <c r="B6675" t="s">
        <v>593</v>
      </c>
      <c r="C6675" s="1" t="s">
        <v>568</v>
      </c>
      <c r="D6675" s="1" t="s">
        <v>2356</v>
      </c>
      <c r="E6675" s="2">
        <v>1</v>
      </c>
      <c r="F6675" s="3">
        <v>2</v>
      </c>
      <c r="G6675" s="2">
        <v>11</v>
      </c>
      <c r="H6675" s="3">
        <v>13</v>
      </c>
      <c r="I6675" s="69" t="str">
        <f>VLOOKUP(C6675,СПРАВОЧНИК!B:D,2,0)</f>
        <v>ЕВРОПА</v>
      </c>
      <c r="J6675" s="69" t="str">
        <f>VLOOKUP(C6675,СПРАВОЧНИК!B:D,3,0)</f>
        <v>ИНОМАРКИ</v>
      </c>
      <c r="K6675" s="69" t="str">
        <f>VLOOKUP(СВОД2023[[#This Row],[ФО]],СПРАВОЧНИК!H:P,2,0)</f>
        <v>Северо-Кавказский ФО</v>
      </c>
    </row>
    <row r="6676" spans="1:11" x14ac:dyDescent="0.2">
      <c r="A6676" t="s">
        <v>600</v>
      </c>
      <c r="B6676" t="s">
        <v>593</v>
      </c>
      <c r="C6676" s="1" t="s">
        <v>568</v>
      </c>
      <c r="D6676" s="1" t="s">
        <v>1020</v>
      </c>
      <c r="E6676" s="2">
        <v>545</v>
      </c>
      <c r="F6676" s="3">
        <v>534</v>
      </c>
      <c r="G6676" s="2">
        <v>3806</v>
      </c>
      <c r="H6676" s="3">
        <v>2688</v>
      </c>
      <c r="I6676" s="69" t="str">
        <f>VLOOKUP(C6676,СПРАВОЧНИК!B:D,2,0)</f>
        <v>ЕВРОПА</v>
      </c>
      <c r="J6676" s="69" t="str">
        <f>VLOOKUP(C6676,СПРАВОЧНИК!B:D,3,0)</f>
        <v>ИНОМАРКИ</v>
      </c>
      <c r="K6676" s="69" t="str">
        <f>VLOOKUP(СВОД2023[[#This Row],[ФО]],СПРАВОЧНИК!H:P,2,0)</f>
        <v>Северо-Кавказский ФО</v>
      </c>
    </row>
    <row r="6677" spans="1:11" x14ac:dyDescent="0.2">
      <c r="A6677" t="s">
        <v>600</v>
      </c>
      <c r="B6677" t="s">
        <v>593</v>
      </c>
      <c r="C6677" s="1" t="s">
        <v>568</v>
      </c>
      <c r="D6677" s="1" t="s">
        <v>2357</v>
      </c>
      <c r="E6677" s="2">
        <v>2</v>
      </c>
      <c r="F6677" s="3"/>
      <c r="G6677" s="2">
        <v>6</v>
      </c>
      <c r="H6677" s="3"/>
      <c r="I6677" s="69" t="str">
        <f>VLOOKUP(C6677,СПРАВОЧНИК!B:D,2,0)</f>
        <v>ЕВРОПА</v>
      </c>
      <c r="J6677" s="69" t="str">
        <f>VLOOKUP(C6677,СПРАВОЧНИК!B:D,3,0)</f>
        <v>ИНОМАРКИ</v>
      </c>
      <c r="K6677" s="69" t="str">
        <f>VLOOKUP(СВОД2023[[#This Row],[ФО]],СПРАВОЧНИК!H:P,2,0)</f>
        <v>Северо-Кавказский ФО</v>
      </c>
    </row>
    <row r="6678" spans="1:11" x14ac:dyDescent="0.2">
      <c r="A6678" t="s">
        <v>600</v>
      </c>
      <c r="B6678" t="s">
        <v>593</v>
      </c>
      <c r="C6678" s="1" t="s">
        <v>568</v>
      </c>
      <c r="D6678" s="1" t="s">
        <v>1950</v>
      </c>
      <c r="E6678" s="2">
        <v>1</v>
      </c>
      <c r="F6678" s="3"/>
      <c r="G6678" s="2">
        <v>6</v>
      </c>
      <c r="H6678" s="3">
        <v>6</v>
      </c>
      <c r="I6678" s="69" t="str">
        <f>VLOOKUP(C6678,СПРАВОЧНИК!B:D,2,0)</f>
        <v>ЕВРОПА</v>
      </c>
      <c r="J6678" s="69" t="str">
        <f>VLOOKUP(C6678,СПРАВОЧНИК!B:D,3,0)</f>
        <v>ИНОМАРКИ</v>
      </c>
      <c r="K6678" s="69" t="str">
        <f>VLOOKUP(СВОД2023[[#This Row],[ФО]],СПРАВОЧНИК!H:P,2,0)</f>
        <v>Северо-Кавказский ФО</v>
      </c>
    </row>
    <row r="6679" spans="1:11" x14ac:dyDescent="0.2">
      <c r="A6679" t="s">
        <v>600</v>
      </c>
      <c r="B6679" t="s">
        <v>593</v>
      </c>
      <c r="C6679" s="1" t="s">
        <v>568</v>
      </c>
      <c r="D6679" s="1" t="s">
        <v>1951</v>
      </c>
      <c r="E6679" s="2">
        <v>8</v>
      </c>
      <c r="F6679" s="3">
        <v>3</v>
      </c>
      <c r="G6679" s="2">
        <v>47</v>
      </c>
      <c r="H6679" s="3">
        <v>41</v>
      </c>
      <c r="I6679" s="69" t="str">
        <f>VLOOKUP(C6679,СПРАВОЧНИК!B:D,2,0)</f>
        <v>ЕВРОПА</v>
      </c>
      <c r="J6679" s="69" t="str">
        <f>VLOOKUP(C6679,СПРАВОЧНИК!B:D,3,0)</f>
        <v>ИНОМАРКИ</v>
      </c>
      <c r="K6679" s="69" t="str">
        <f>VLOOKUP(СВОД2023[[#This Row],[ФО]],СПРАВОЧНИК!H:P,2,0)</f>
        <v>Северо-Кавказский ФО</v>
      </c>
    </row>
    <row r="6680" spans="1:11" x14ac:dyDescent="0.2">
      <c r="A6680" t="s">
        <v>600</v>
      </c>
      <c r="B6680" t="s">
        <v>593</v>
      </c>
      <c r="C6680" s="1" t="s">
        <v>568</v>
      </c>
      <c r="D6680" s="1" t="s">
        <v>1021</v>
      </c>
      <c r="E6680" s="2"/>
      <c r="F6680" s="3"/>
      <c r="G6680" s="2">
        <v>9</v>
      </c>
      <c r="H6680" s="3">
        <v>8</v>
      </c>
      <c r="I6680" s="69" t="str">
        <f>VLOOKUP(C6680,СПРАВОЧНИК!B:D,2,0)</f>
        <v>ЕВРОПА</v>
      </c>
      <c r="J6680" s="69" t="str">
        <f>VLOOKUP(C6680,СПРАВОЧНИК!B:D,3,0)</f>
        <v>ИНОМАРКИ</v>
      </c>
      <c r="K6680" s="69" t="str">
        <f>VLOOKUP(СВОД2023[[#This Row],[ФО]],СПРАВОЧНИК!H:P,2,0)</f>
        <v>Северо-Кавказский ФО</v>
      </c>
    </row>
    <row r="6681" spans="1:11" x14ac:dyDescent="0.2">
      <c r="A6681" t="s">
        <v>600</v>
      </c>
      <c r="B6681" t="s">
        <v>593</v>
      </c>
      <c r="C6681" s="1" t="s">
        <v>568</v>
      </c>
      <c r="D6681" s="1" t="s">
        <v>1022</v>
      </c>
      <c r="E6681" s="2">
        <v>97</v>
      </c>
      <c r="F6681" s="3">
        <v>58</v>
      </c>
      <c r="G6681" s="2">
        <v>513</v>
      </c>
      <c r="H6681" s="3">
        <v>317</v>
      </c>
      <c r="I6681" s="69" t="str">
        <f>VLOOKUP(C6681,СПРАВОЧНИК!B:D,2,0)</f>
        <v>ЕВРОПА</v>
      </c>
      <c r="J6681" s="69" t="str">
        <f>VLOOKUP(C6681,СПРАВОЧНИК!B:D,3,0)</f>
        <v>ИНОМАРКИ</v>
      </c>
      <c r="K6681" s="69" t="str">
        <f>VLOOKUP(СВОД2023[[#This Row],[ФО]],СПРАВОЧНИК!H:P,2,0)</f>
        <v>Северо-Кавказский ФО</v>
      </c>
    </row>
    <row r="6682" spans="1:11" x14ac:dyDescent="0.2">
      <c r="A6682" t="s">
        <v>600</v>
      </c>
      <c r="B6682" t="s">
        <v>593</v>
      </c>
      <c r="C6682" s="1" t="s">
        <v>568</v>
      </c>
      <c r="D6682" s="1" t="s">
        <v>1023</v>
      </c>
      <c r="E6682" s="2">
        <v>65</v>
      </c>
      <c r="F6682" s="3">
        <v>78</v>
      </c>
      <c r="G6682" s="2">
        <v>439</v>
      </c>
      <c r="H6682" s="3">
        <v>402</v>
      </c>
      <c r="I6682" s="69" t="str">
        <f>VLOOKUP(C6682,СПРАВОЧНИК!B:D,2,0)</f>
        <v>ЕВРОПА</v>
      </c>
      <c r="J6682" s="69" t="str">
        <f>VLOOKUP(C6682,СПРАВОЧНИК!B:D,3,0)</f>
        <v>ИНОМАРКИ</v>
      </c>
      <c r="K6682" s="69" t="str">
        <f>VLOOKUP(СВОД2023[[#This Row],[ФО]],СПРАВОЧНИК!H:P,2,0)</f>
        <v>Северо-Кавказский ФО</v>
      </c>
    </row>
    <row r="6683" spans="1:11" x14ac:dyDescent="0.2">
      <c r="A6683" t="s">
        <v>600</v>
      </c>
      <c r="B6683" t="s">
        <v>593</v>
      </c>
      <c r="C6683" s="1" t="s">
        <v>568</v>
      </c>
      <c r="D6683" s="1" t="s">
        <v>1952</v>
      </c>
      <c r="E6683" s="2">
        <v>11</v>
      </c>
      <c r="F6683" s="3">
        <v>8</v>
      </c>
      <c r="G6683" s="2">
        <v>70</v>
      </c>
      <c r="H6683" s="3">
        <v>49</v>
      </c>
      <c r="I6683" s="69" t="str">
        <f>VLOOKUP(C6683,СПРАВОЧНИК!B:D,2,0)</f>
        <v>ЕВРОПА</v>
      </c>
      <c r="J6683" s="69" t="str">
        <f>VLOOKUP(C6683,СПРАВОЧНИК!B:D,3,0)</f>
        <v>ИНОМАРКИ</v>
      </c>
      <c r="K6683" s="69" t="str">
        <f>VLOOKUP(СВОД2023[[#This Row],[ФО]],СПРАВОЧНИК!H:P,2,0)</f>
        <v>Северо-Кавказский ФО</v>
      </c>
    </row>
    <row r="6684" spans="1:11" x14ac:dyDescent="0.2">
      <c r="A6684" t="s">
        <v>600</v>
      </c>
      <c r="B6684" t="s">
        <v>593</v>
      </c>
      <c r="C6684" s="1" t="s">
        <v>568</v>
      </c>
      <c r="D6684" s="1" t="s">
        <v>1024</v>
      </c>
      <c r="E6684" s="2"/>
      <c r="F6684" s="3"/>
      <c r="G6684" s="2">
        <v>1</v>
      </c>
      <c r="H6684" s="3"/>
      <c r="I6684" s="69" t="str">
        <f>VLOOKUP(C6684,СПРАВОЧНИК!B:D,2,0)</f>
        <v>ЕВРОПА</v>
      </c>
      <c r="J6684" s="69" t="str">
        <f>VLOOKUP(C6684,СПРАВОЧНИК!B:D,3,0)</f>
        <v>ИНОМАРКИ</v>
      </c>
      <c r="K6684" s="69" t="str">
        <f>VLOOKUP(СВОД2023[[#This Row],[ФО]],СПРАВОЧНИК!H:P,2,0)</f>
        <v>Северо-Кавказский ФО</v>
      </c>
    </row>
    <row r="6685" spans="1:11" x14ac:dyDescent="0.2">
      <c r="A6685" t="s">
        <v>600</v>
      </c>
      <c r="B6685" t="s">
        <v>593</v>
      </c>
      <c r="C6685" s="1" t="s">
        <v>568</v>
      </c>
      <c r="D6685" s="1" t="s">
        <v>1954</v>
      </c>
      <c r="E6685" s="2">
        <v>6</v>
      </c>
      <c r="F6685" s="3">
        <v>2</v>
      </c>
      <c r="G6685" s="2">
        <v>22</v>
      </c>
      <c r="H6685" s="3">
        <v>14</v>
      </c>
      <c r="I6685" s="69" t="str">
        <f>VLOOKUP(C6685,СПРАВОЧНИК!B:D,2,0)</f>
        <v>ЕВРОПА</v>
      </c>
      <c r="J6685" s="69" t="str">
        <f>VLOOKUP(C6685,СПРАВОЧНИК!B:D,3,0)</f>
        <v>ИНОМАРКИ</v>
      </c>
      <c r="K6685" s="69" t="str">
        <f>VLOOKUP(СВОД2023[[#This Row],[ФО]],СПРАВОЧНИК!H:P,2,0)</f>
        <v>Северо-Кавказский ФО</v>
      </c>
    </row>
    <row r="6686" spans="1:11" x14ac:dyDescent="0.2">
      <c r="A6686" t="s">
        <v>600</v>
      </c>
      <c r="B6686" t="s">
        <v>593</v>
      </c>
      <c r="C6686" s="1" t="s">
        <v>568</v>
      </c>
      <c r="D6686" s="1" t="s">
        <v>1025</v>
      </c>
      <c r="E6686" s="2">
        <v>1</v>
      </c>
      <c r="F6686" s="3"/>
      <c r="G6686" s="2">
        <v>5</v>
      </c>
      <c r="H6686" s="3"/>
      <c r="I6686" s="69" t="str">
        <f>VLOOKUP(C6686,СПРАВОЧНИК!B:D,2,0)</f>
        <v>ЕВРОПА</v>
      </c>
      <c r="J6686" s="69" t="str">
        <f>VLOOKUP(C6686,СПРАВОЧНИК!B:D,3,0)</f>
        <v>ИНОМАРКИ</v>
      </c>
      <c r="K6686" s="69" t="str">
        <f>VLOOKUP(СВОД2023[[#This Row],[ФО]],СПРАВОЧНИК!H:P,2,0)</f>
        <v>Северо-Кавказский ФО</v>
      </c>
    </row>
    <row r="6687" spans="1:11" x14ac:dyDescent="0.2">
      <c r="A6687" t="s">
        <v>600</v>
      </c>
      <c r="B6687" t="s">
        <v>593</v>
      </c>
      <c r="C6687" s="1" t="s">
        <v>568</v>
      </c>
      <c r="D6687" s="1" t="s">
        <v>1026</v>
      </c>
      <c r="E6687" s="2"/>
      <c r="F6687" s="3"/>
      <c r="G6687" s="2">
        <v>2</v>
      </c>
      <c r="H6687" s="3">
        <v>1</v>
      </c>
      <c r="I6687" s="69" t="str">
        <f>VLOOKUP(C6687,СПРАВОЧНИК!B:D,2,0)</f>
        <v>ЕВРОПА</v>
      </c>
      <c r="J6687" s="69" t="str">
        <f>VLOOKUP(C6687,СПРАВОЧНИК!B:D,3,0)</f>
        <v>ИНОМАРКИ</v>
      </c>
      <c r="K6687" s="69" t="str">
        <f>VLOOKUP(СВОД2023[[#This Row],[ФО]],СПРАВОЧНИК!H:P,2,0)</f>
        <v>Северо-Кавказский ФО</v>
      </c>
    </row>
    <row r="6688" spans="1:11" x14ac:dyDescent="0.2">
      <c r="A6688" t="s">
        <v>600</v>
      </c>
      <c r="B6688" t="s">
        <v>593</v>
      </c>
      <c r="C6688" s="1" t="s">
        <v>568</v>
      </c>
      <c r="D6688" s="1" t="s">
        <v>2359</v>
      </c>
      <c r="E6688" s="2"/>
      <c r="F6688" s="3"/>
      <c r="G6688" s="2"/>
      <c r="H6688" s="3">
        <v>3</v>
      </c>
      <c r="I6688" s="69" t="str">
        <f>VLOOKUP(C6688,СПРАВОЧНИК!B:D,2,0)</f>
        <v>ЕВРОПА</v>
      </c>
      <c r="J6688" s="69" t="str">
        <f>VLOOKUP(C6688,СПРАВОЧНИК!B:D,3,0)</f>
        <v>ИНОМАРКИ</v>
      </c>
      <c r="K6688" s="69" t="str">
        <f>VLOOKUP(СВОД2023[[#This Row],[ФО]],СПРАВОЧНИК!H:P,2,0)</f>
        <v>Северо-Кавказский ФО</v>
      </c>
    </row>
    <row r="6689" spans="1:11" x14ac:dyDescent="0.2">
      <c r="A6689" t="s">
        <v>600</v>
      </c>
      <c r="B6689" t="s">
        <v>593</v>
      </c>
      <c r="C6689" s="1" t="s">
        <v>568</v>
      </c>
      <c r="D6689" s="1" t="s">
        <v>1029</v>
      </c>
      <c r="E6689" s="2"/>
      <c r="F6689" s="3"/>
      <c r="G6689" s="2">
        <v>1</v>
      </c>
      <c r="H6689" s="3"/>
      <c r="I6689" s="69" t="str">
        <f>VLOOKUP(C6689,СПРАВОЧНИК!B:D,2,0)</f>
        <v>ЕВРОПА</v>
      </c>
      <c r="J6689" s="69" t="str">
        <f>VLOOKUP(C6689,СПРАВОЧНИК!B:D,3,0)</f>
        <v>ИНОМАРКИ</v>
      </c>
      <c r="K6689" s="69" t="str">
        <f>VLOOKUP(СВОД2023[[#This Row],[ФО]],СПРАВОЧНИК!H:P,2,0)</f>
        <v>Северо-Кавказский ФО</v>
      </c>
    </row>
    <row r="6690" spans="1:11" x14ac:dyDescent="0.2">
      <c r="A6690" t="s">
        <v>600</v>
      </c>
      <c r="B6690" t="s">
        <v>593</v>
      </c>
      <c r="C6690" s="1" t="s">
        <v>570</v>
      </c>
      <c r="D6690" s="1" t="s">
        <v>1955</v>
      </c>
      <c r="E6690" s="2">
        <v>1</v>
      </c>
      <c r="F6690" s="3">
        <v>1</v>
      </c>
      <c r="G6690" s="2">
        <v>6</v>
      </c>
      <c r="H6690" s="3">
        <v>6</v>
      </c>
      <c r="I6690" s="69" t="str">
        <f>VLOOKUP(C6690,СПРАВОЧНИК!B:D,2,0)</f>
        <v>ЕВРОПА</v>
      </c>
      <c r="J6690" s="69" t="str">
        <f>VLOOKUP(C6690,СПРАВОЧНИК!B:D,3,0)</f>
        <v>ИНОМАРКИ</v>
      </c>
      <c r="K6690" s="69" t="str">
        <f>VLOOKUP(СВОД2023[[#This Row],[ФО]],СПРАВОЧНИК!H:P,2,0)</f>
        <v>Северо-Кавказский ФО</v>
      </c>
    </row>
    <row r="6691" spans="1:11" x14ac:dyDescent="0.2">
      <c r="A6691" t="s">
        <v>600</v>
      </c>
      <c r="B6691" t="s">
        <v>593</v>
      </c>
      <c r="C6691" s="1" t="s">
        <v>570</v>
      </c>
      <c r="D6691" s="1" t="s">
        <v>571</v>
      </c>
      <c r="E6691" s="2">
        <v>8</v>
      </c>
      <c r="F6691" s="3">
        <v>11</v>
      </c>
      <c r="G6691" s="2">
        <v>56</v>
      </c>
      <c r="H6691" s="3">
        <v>39</v>
      </c>
      <c r="I6691" s="69" t="str">
        <f>VLOOKUP(C6691,СПРАВОЧНИК!B:D,2,0)</f>
        <v>ЕВРОПА</v>
      </c>
      <c r="J6691" s="69" t="str">
        <f>VLOOKUP(C6691,СПРАВОЧНИК!B:D,3,0)</f>
        <v>ИНОМАРКИ</v>
      </c>
      <c r="K6691" s="69" t="str">
        <f>VLOOKUP(СВОД2023[[#This Row],[ФО]],СПРАВОЧНИК!H:P,2,0)</f>
        <v>Северо-Кавказский ФО</v>
      </c>
    </row>
    <row r="6692" spans="1:11" x14ac:dyDescent="0.2">
      <c r="A6692" t="s">
        <v>600</v>
      </c>
      <c r="B6692" t="s">
        <v>593</v>
      </c>
      <c r="C6692" s="1" t="s">
        <v>570</v>
      </c>
      <c r="D6692" s="1" t="s">
        <v>572</v>
      </c>
      <c r="E6692" s="2">
        <v>14</v>
      </c>
      <c r="F6692" s="3">
        <v>11</v>
      </c>
      <c r="G6692" s="2">
        <v>85</v>
      </c>
      <c r="H6692" s="3">
        <v>63</v>
      </c>
      <c r="I6692" s="69" t="str">
        <f>VLOOKUP(C6692,СПРАВОЧНИК!B:D,2,0)</f>
        <v>ЕВРОПА</v>
      </c>
      <c r="J6692" s="69" t="str">
        <f>VLOOKUP(C6692,СПРАВОЧНИК!B:D,3,0)</f>
        <v>ИНОМАРКИ</v>
      </c>
      <c r="K6692" s="69" t="str">
        <f>VLOOKUP(СВОД2023[[#This Row],[ФО]],СПРАВОЧНИК!H:P,2,0)</f>
        <v>Северо-Кавказский ФО</v>
      </c>
    </row>
    <row r="6693" spans="1:11" x14ac:dyDescent="0.2">
      <c r="A6693" t="s">
        <v>600</v>
      </c>
      <c r="B6693" t="s">
        <v>593</v>
      </c>
      <c r="C6693" s="1" t="s">
        <v>570</v>
      </c>
      <c r="D6693" s="1" t="s">
        <v>2361</v>
      </c>
      <c r="E6693" s="2">
        <v>3</v>
      </c>
      <c r="F6693" s="3">
        <v>2</v>
      </c>
      <c r="G6693" s="2">
        <v>13</v>
      </c>
      <c r="H6693" s="3">
        <v>10</v>
      </c>
      <c r="I6693" s="69" t="str">
        <f>VLOOKUP(C6693,СПРАВОЧНИК!B:D,2,0)</f>
        <v>ЕВРОПА</v>
      </c>
      <c r="J6693" s="69" t="str">
        <f>VLOOKUP(C6693,СПРАВОЧНИК!B:D,3,0)</f>
        <v>ИНОМАРКИ</v>
      </c>
      <c r="K6693" s="69" t="str">
        <f>VLOOKUP(СВОД2023[[#This Row],[ФО]],СПРАВОЧНИК!H:P,2,0)</f>
        <v>Северо-Кавказский ФО</v>
      </c>
    </row>
    <row r="6694" spans="1:11" x14ac:dyDescent="0.2">
      <c r="A6694" t="s">
        <v>600</v>
      </c>
      <c r="B6694" t="s">
        <v>593</v>
      </c>
      <c r="C6694" s="1" t="s">
        <v>570</v>
      </c>
      <c r="D6694" s="1" t="s">
        <v>1956</v>
      </c>
      <c r="E6694" s="2">
        <v>15</v>
      </c>
      <c r="F6694" s="3">
        <v>16</v>
      </c>
      <c r="G6694" s="2">
        <v>99</v>
      </c>
      <c r="H6694" s="3">
        <v>71</v>
      </c>
      <c r="I6694" s="69" t="str">
        <f>VLOOKUP(C6694,СПРАВОЧНИК!B:D,2,0)</f>
        <v>ЕВРОПА</v>
      </c>
      <c r="J6694" s="69" t="str">
        <f>VLOOKUP(C6694,СПРАВОЧНИК!B:D,3,0)</f>
        <v>ИНОМАРКИ</v>
      </c>
      <c r="K6694" s="69" t="str">
        <f>VLOOKUP(СВОД2023[[#This Row],[ФО]],СПРАВОЧНИК!H:P,2,0)</f>
        <v>Северо-Кавказский ФО</v>
      </c>
    </row>
    <row r="6695" spans="1:11" x14ac:dyDescent="0.2">
      <c r="A6695" t="s">
        <v>600</v>
      </c>
      <c r="B6695" t="s">
        <v>593</v>
      </c>
      <c r="C6695" s="1" t="s">
        <v>570</v>
      </c>
      <c r="D6695" s="1" t="s">
        <v>573</v>
      </c>
      <c r="E6695" s="2">
        <v>1</v>
      </c>
      <c r="F6695" s="3">
        <v>1</v>
      </c>
      <c r="G6695" s="2">
        <v>13</v>
      </c>
      <c r="H6695" s="3">
        <v>4</v>
      </c>
      <c r="I6695" s="69" t="str">
        <f>VLOOKUP(C6695,СПРАВОЧНИК!B:D,2,0)</f>
        <v>ЕВРОПА</v>
      </c>
      <c r="J6695" s="69" t="str">
        <f>VLOOKUP(C6695,СПРАВОЧНИК!B:D,3,0)</f>
        <v>ИНОМАРКИ</v>
      </c>
      <c r="K6695" s="69" t="str">
        <f>VLOOKUP(СВОД2023[[#This Row],[ФО]],СПРАВОЧНИК!H:P,2,0)</f>
        <v>Северо-Кавказский ФО</v>
      </c>
    </row>
    <row r="6696" spans="1:11" x14ac:dyDescent="0.2">
      <c r="A6696" t="s">
        <v>600</v>
      </c>
      <c r="B6696" t="s">
        <v>593</v>
      </c>
      <c r="C6696" s="1" t="s">
        <v>570</v>
      </c>
      <c r="D6696" s="1" t="s">
        <v>1957</v>
      </c>
      <c r="E6696" s="2">
        <v>1</v>
      </c>
      <c r="F6696" s="3">
        <v>1</v>
      </c>
      <c r="G6696" s="2">
        <v>6</v>
      </c>
      <c r="H6696" s="3">
        <v>5</v>
      </c>
      <c r="I6696" s="69" t="str">
        <f>VLOOKUP(C6696,СПРАВОЧНИК!B:D,2,0)</f>
        <v>ЕВРОПА</v>
      </c>
      <c r="J6696" s="69" t="str">
        <f>VLOOKUP(C6696,СПРАВОЧНИК!B:D,3,0)</f>
        <v>ИНОМАРКИ</v>
      </c>
      <c r="K6696" s="69" t="str">
        <f>VLOOKUP(СВОД2023[[#This Row],[ФО]],СПРАВОЧНИК!H:P,2,0)</f>
        <v>Северо-Кавказский ФО</v>
      </c>
    </row>
    <row r="6697" spans="1:11" x14ac:dyDescent="0.2">
      <c r="A6697" t="s">
        <v>600</v>
      </c>
      <c r="B6697" t="s">
        <v>593</v>
      </c>
      <c r="C6697" s="1" t="s">
        <v>570</v>
      </c>
      <c r="D6697" s="1" t="s">
        <v>2362</v>
      </c>
      <c r="E6697" s="2"/>
      <c r="F6697" s="3"/>
      <c r="G6697" s="2">
        <v>2</v>
      </c>
      <c r="H6697" s="3">
        <v>1</v>
      </c>
      <c r="I6697" s="69" t="str">
        <f>VLOOKUP(C6697,СПРАВОЧНИК!B:D,2,0)</f>
        <v>ЕВРОПА</v>
      </c>
      <c r="J6697" s="69" t="str">
        <f>VLOOKUP(C6697,СПРАВОЧНИК!B:D,3,0)</f>
        <v>ИНОМАРКИ</v>
      </c>
      <c r="K6697" s="69" t="str">
        <f>VLOOKUP(СВОД2023[[#This Row],[ФО]],СПРАВОЧНИК!H:P,2,0)</f>
        <v>Северо-Кавказский ФО</v>
      </c>
    </row>
    <row r="6698" spans="1:11" x14ac:dyDescent="0.2">
      <c r="A6698" t="s">
        <v>600</v>
      </c>
      <c r="B6698" t="s">
        <v>593</v>
      </c>
      <c r="C6698" s="1" t="s">
        <v>570</v>
      </c>
      <c r="D6698" s="1" t="s">
        <v>574</v>
      </c>
      <c r="E6698" s="2"/>
      <c r="F6698" s="3"/>
      <c r="G6698" s="2">
        <v>2</v>
      </c>
      <c r="H6698" s="3">
        <v>1</v>
      </c>
      <c r="I6698" s="69" t="str">
        <f>VLOOKUP(C6698,СПРАВОЧНИК!B:D,2,0)</f>
        <v>ЕВРОПА</v>
      </c>
      <c r="J6698" s="69" t="str">
        <f>VLOOKUP(C6698,СПРАВОЧНИК!B:D,3,0)</f>
        <v>ИНОМАРКИ</v>
      </c>
      <c r="K6698" s="69" t="str">
        <f>VLOOKUP(СВОД2023[[#This Row],[ФО]],СПРАВОЧНИК!H:P,2,0)</f>
        <v>Северо-Кавказский ФО</v>
      </c>
    </row>
    <row r="6699" spans="1:11" x14ac:dyDescent="0.2">
      <c r="A6699" t="s">
        <v>600</v>
      </c>
      <c r="B6699" t="s">
        <v>593</v>
      </c>
      <c r="C6699" s="1" t="s">
        <v>570</v>
      </c>
      <c r="D6699" s="1" t="s">
        <v>1958</v>
      </c>
      <c r="E6699" s="2">
        <v>1</v>
      </c>
      <c r="F6699" s="3"/>
      <c r="G6699" s="2">
        <v>4</v>
      </c>
      <c r="H6699" s="3">
        <v>2</v>
      </c>
      <c r="I6699" s="69" t="str">
        <f>VLOOKUP(C6699,СПРАВОЧНИК!B:D,2,0)</f>
        <v>ЕВРОПА</v>
      </c>
      <c r="J6699" s="69" t="str">
        <f>VLOOKUP(C6699,СПРАВОЧНИК!B:D,3,0)</f>
        <v>ИНОМАРКИ</v>
      </c>
      <c r="K6699" s="69" t="str">
        <f>VLOOKUP(СВОД2023[[#This Row],[ФО]],СПРАВОЧНИК!H:P,2,0)</f>
        <v>Северо-Кавказский ФО</v>
      </c>
    </row>
    <row r="6700" spans="1:11" x14ac:dyDescent="0.2">
      <c r="A6700" t="s">
        <v>600</v>
      </c>
      <c r="B6700" t="s">
        <v>593</v>
      </c>
      <c r="C6700" s="1" t="s">
        <v>570</v>
      </c>
      <c r="D6700" s="1" t="s">
        <v>575</v>
      </c>
      <c r="E6700" s="2">
        <v>1</v>
      </c>
      <c r="F6700" s="3"/>
      <c r="G6700" s="2">
        <v>4</v>
      </c>
      <c r="H6700" s="3">
        <v>1</v>
      </c>
      <c r="I6700" s="69" t="str">
        <f>VLOOKUP(C6700,СПРАВОЧНИК!B:D,2,0)</f>
        <v>ЕВРОПА</v>
      </c>
      <c r="J6700" s="69" t="str">
        <f>VLOOKUP(C6700,СПРАВОЧНИК!B:D,3,0)</f>
        <v>ИНОМАРКИ</v>
      </c>
      <c r="K6700" s="69" t="str">
        <f>VLOOKUP(СВОД2023[[#This Row],[ФО]],СПРАВОЧНИК!H:P,2,0)</f>
        <v>Северо-Кавказский ФО</v>
      </c>
    </row>
    <row r="6701" spans="1:11" x14ac:dyDescent="0.2">
      <c r="A6701" t="s">
        <v>600</v>
      </c>
      <c r="B6701" t="s">
        <v>593</v>
      </c>
      <c r="C6701" s="1" t="s">
        <v>570</v>
      </c>
      <c r="D6701" s="1" t="s">
        <v>1959</v>
      </c>
      <c r="E6701" s="2"/>
      <c r="F6701" s="3">
        <v>1</v>
      </c>
      <c r="G6701" s="2">
        <v>1</v>
      </c>
      <c r="H6701" s="3">
        <v>2</v>
      </c>
      <c r="I6701" s="69" t="str">
        <f>VLOOKUP(C6701,СПРАВОЧНИК!B:D,2,0)</f>
        <v>ЕВРОПА</v>
      </c>
      <c r="J6701" s="69" t="str">
        <f>VLOOKUP(C6701,СПРАВОЧНИК!B:D,3,0)</f>
        <v>ИНОМАРКИ</v>
      </c>
      <c r="K6701" s="69" t="str">
        <f>VLOOKUP(СВОД2023[[#This Row],[ФО]],СПРАВОЧНИК!H:P,2,0)</f>
        <v>Северо-Кавказский ФО</v>
      </c>
    </row>
    <row r="6702" spans="1:11" x14ac:dyDescent="0.2">
      <c r="A6702" t="s">
        <v>600</v>
      </c>
      <c r="B6702" t="s">
        <v>593</v>
      </c>
      <c r="C6702" s="1" t="s">
        <v>570</v>
      </c>
      <c r="D6702" s="1" t="s">
        <v>2363</v>
      </c>
      <c r="E6702" s="2">
        <v>4</v>
      </c>
      <c r="F6702" s="3">
        <v>2</v>
      </c>
      <c r="G6702" s="2">
        <v>4</v>
      </c>
      <c r="H6702" s="3">
        <v>2</v>
      </c>
      <c r="I6702" s="69" t="str">
        <f>VLOOKUP(C6702,СПРАВОЧНИК!B:D,2,0)</f>
        <v>ЕВРОПА</v>
      </c>
      <c r="J6702" s="69" t="str">
        <f>VLOOKUP(C6702,СПРАВОЧНИК!B:D,3,0)</f>
        <v>ИНОМАРКИ</v>
      </c>
      <c r="K6702" s="69" t="str">
        <f>VLOOKUP(СВОД2023[[#This Row],[ФО]],СПРАВОЧНИК!H:P,2,0)</f>
        <v>Северо-Кавказский ФО</v>
      </c>
    </row>
    <row r="6703" spans="1:11" x14ac:dyDescent="0.2">
      <c r="A6703" t="s">
        <v>600</v>
      </c>
      <c r="B6703" t="s">
        <v>593</v>
      </c>
      <c r="C6703" s="1" t="s">
        <v>570</v>
      </c>
      <c r="D6703" s="1" t="s">
        <v>1961</v>
      </c>
      <c r="E6703" s="2"/>
      <c r="F6703" s="3">
        <v>1</v>
      </c>
      <c r="G6703" s="2">
        <v>5</v>
      </c>
      <c r="H6703" s="3">
        <v>1</v>
      </c>
      <c r="I6703" s="69" t="str">
        <f>VLOOKUP(C6703,СПРАВОЧНИК!B:D,2,0)</f>
        <v>ЕВРОПА</v>
      </c>
      <c r="J6703" s="69" t="str">
        <f>VLOOKUP(C6703,СПРАВОЧНИК!B:D,3,0)</f>
        <v>ИНОМАРКИ</v>
      </c>
      <c r="K6703" s="69" t="str">
        <f>VLOOKUP(СВОД2023[[#This Row],[ФО]],СПРАВОЧНИК!H:P,2,0)</f>
        <v>Северо-Кавказский ФО</v>
      </c>
    </row>
    <row r="6704" spans="1:11" x14ac:dyDescent="0.2">
      <c r="A6704" t="s">
        <v>600</v>
      </c>
      <c r="B6704" t="s">
        <v>593</v>
      </c>
      <c r="C6704" s="1" t="s">
        <v>570</v>
      </c>
      <c r="D6704" s="1" t="s">
        <v>2487</v>
      </c>
      <c r="E6704" s="2"/>
      <c r="F6704" s="3"/>
      <c r="G6704" s="2">
        <v>1</v>
      </c>
      <c r="H6704" s="3"/>
      <c r="I6704" s="69" t="str">
        <f>VLOOKUP(C6704,СПРАВОЧНИК!B:D,2,0)</f>
        <v>ЕВРОПА</v>
      </c>
      <c r="J6704" s="69" t="str">
        <f>VLOOKUP(C6704,СПРАВОЧНИК!B:D,3,0)</f>
        <v>ИНОМАРКИ</v>
      </c>
      <c r="K6704" s="69" t="str">
        <f>VLOOKUP(СВОД2023[[#This Row],[ФО]],СПРАВОЧНИК!H:P,2,0)</f>
        <v>Северо-Кавказский ФО</v>
      </c>
    </row>
    <row r="6705" spans="1:11" x14ac:dyDescent="0.2">
      <c r="A6705" t="s">
        <v>600</v>
      </c>
      <c r="B6705" t="s">
        <v>593</v>
      </c>
      <c r="C6705" s="1" t="s">
        <v>570</v>
      </c>
      <c r="D6705" s="1" t="s">
        <v>1962</v>
      </c>
      <c r="E6705" s="2">
        <v>3</v>
      </c>
      <c r="F6705" s="3">
        <v>1</v>
      </c>
      <c r="G6705" s="2">
        <v>7</v>
      </c>
      <c r="H6705" s="3">
        <v>11</v>
      </c>
      <c r="I6705" s="69" t="str">
        <f>VLOOKUP(C6705,СПРАВОЧНИК!B:D,2,0)</f>
        <v>ЕВРОПА</v>
      </c>
      <c r="J6705" s="69" t="str">
        <f>VLOOKUP(C6705,СПРАВОЧНИК!B:D,3,0)</f>
        <v>ИНОМАРКИ</v>
      </c>
      <c r="K6705" s="69" t="str">
        <f>VLOOKUP(СВОД2023[[#This Row],[ФО]],СПРАВОЧНИК!H:P,2,0)</f>
        <v>Северо-Кавказский ФО</v>
      </c>
    </row>
    <row r="6706" spans="1:11" x14ac:dyDescent="0.2">
      <c r="A6706" t="s">
        <v>600</v>
      </c>
      <c r="B6706" t="s">
        <v>593</v>
      </c>
      <c r="C6706" s="1" t="s">
        <v>570</v>
      </c>
      <c r="D6706" s="1" t="s">
        <v>2488</v>
      </c>
      <c r="E6706" s="2"/>
      <c r="F6706" s="3"/>
      <c r="G6706" s="2"/>
      <c r="H6706" s="3">
        <v>2</v>
      </c>
      <c r="I6706" s="69" t="str">
        <f>VLOOKUP(C6706,СПРАВОЧНИК!B:D,2,0)</f>
        <v>ЕВРОПА</v>
      </c>
      <c r="J6706" s="69" t="str">
        <f>VLOOKUP(C6706,СПРАВОЧНИК!B:D,3,0)</f>
        <v>ИНОМАРКИ</v>
      </c>
      <c r="K6706" s="69" t="str">
        <f>VLOOKUP(СВОД2023[[#This Row],[ФО]],СПРАВОЧНИК!H:P,2,0)</f>
        <v>Северо-Кавказский ФО</v>
      </c>
    </row>
    <row r="6707" spans="1:11" x14ac:dyDescent="0.2">
      <c r="A6707" t="s">
        <v>600</v>
      </c>
      <c r="B6707" t="s">
        <v>593</v>
      </c>
      <c r="C6707" s="1" t="s">
        <v>570</v>
      </c>
      <c r="D6707" s="1" t="s">
        <v>1963</v>
      </c>
      <c r="E6707" s="2">
        <v>3</v>
      </c>
      <c r="F6707" s="3">
        <v>8</v>
      </c>
      <c r="G6707" s="2">
        <v>15</v>
      </c>
      <c r="H6707" s="3">
        <v>21</v>
      </c>
      <c r="I6707" s="69" t="str">
        <f>VLOOKUP(C6707,СПРАВОЧНИК!B:D,2,0)</f>
        <v>ЕВРОПА</v>
      </c>
      <c r="J6707" s="69" t="str">
        <f>VLOOKUP(C6707,СПРАВОЧНИК!B:D,3,0)</f>
        <v>ИНОМАРКИ</v>
      </c>
      <c r="K6707" s="69" t="str">
        <f>VLOOKUP(СВОД2023[[#This Row],[ФО]],СПРАВОЧНИК!H:P,2,0)</f>
        <v>Северо-Кавказский ФО</v>
      </c>
    </row>
    <row r="6708" spans="1:11" x14ac:dyDescent="0.2">
      <c r="A6708" t="s">
        <v>600</v>
      </c>
      <c r="B6708" t="s">
        <v>593</v>
      </c>
      <c r="C6708" s="1" t="s">
        <v>570</v>
      </c>
      <c r="D6708" s="1" t="s">
        <v>1964</v>
      </c>
      <c r="E6708" s="2">
        <v>5</v>
      </c>
      <c r="F6708" s="3">
        <v>12</v>
      </c>
      <c r="G6708" s="2">
        <v>41</v>
      </c>
      <c r="H6708" s="3">
        <v>53</v>
      </c>
      <c r="I6708" s="69" t="str">
        <f>VLOOKUP(C6708,СПРАВОЧНИК!B:D,2,0)</f>
        <v>ЕВРОПА</v>
      </c>
      <c r="J6708" s="69" t="str">
        <f>VLOOKUP(C6708,СПРАВОЧНИК!B:D,3,0)</f>
        <v>ИНОМАРКИ</v>
      </c>
      <c r="K6708" s="69" t="str">
        <f>VLOOKUP(СВОД2023[[#This Row],[ФО]],СПРАВОЧНИК!H:P,2,0)</f>
        <v>Северо-Кавказский ФО</v>
      </c>
    </row>
    <row r="6709" spans="1:11" x14ac:dyDescent="0.2">
      <c r="A6709" t="s">
        <v>600</v>
      </c>
      <c r="B6709" t="s">
        <v>593</v>
      </c>
      <c r="C6709" s="1" t="s">
        <v>570</v>
      </c>
      <c r="D6709" s="1" t="s">
        <v>2364</v>
      </c>
      <c r="E6709" s="2"/>
      <c r="F6709" s="3"/>
      <c r="G6709" s="2"/>
      <c r="H6709" s="3">
        <v>1</v>
      </c>
      <c r="I6709" s="69" t="str">
        <f>VLOOKUP(C6709,СПРАВОЧНИК!B:D,2,0)</f>
        <v>ЕВРОПА</v>
      </c>
      <c r="J6709" s="69" t="str">
        <f>VLOOKUP(C6709,СПРАВОЧНИК!B:D,3,0)</f>
        <v>ИНОМАРКИ</v>
      </c>
      <c r="K6709" s="69" t="str">
        <f>VLOOKUP(СВОД2023[[#This Row],[ФО]],СПРАВОЧНИК!H:P,2,0)</f>
        <v>Северо-Кавказский ФО</v>
      </c>
    </row>
    <row r="6710" spans="1:11" x14ac:dyDescent="0.2">
      <c r="A6710" t="s">
        <v>600</v>
      </c>
      <c r="B6710" t="s">
        <v>593</v>
      </c>
      <c r="C6710" s="1" t="s">
        <v>570</v>
      </c>
      <c r="D6710" s="1" t="s">
        <v>576</v>
      </c>
      <c r="E6710" s="2"/>
      <c r="F6710" s="3">
        <v>2</v>
      </c>
      <c r="G6710" s="2">
        <v>1</v>
      </c>
      <c r="H6710" s="3">
        <v>2</v>
      </c>
      <c r="I6710" s="69" t="str">
        <f>VLOOKUP(C6710,СПРАВОЧНИК!B:D,2,0)</f>
        <v>ЕВРОПА</v>
      </c>
      <c r="J6710" s="69" t="str">
        <f>VLOOKUP(C6710,СПРАВОЧНИК!B:D,3,0)</f>
        <v>ИНОМАРКИ</v>
      </c>
      <c r="K6710" s="69" t="str">
        <f>VLOOKUP(СВОД2023[[#This Row],[ФО]],СПРАВОЧНИК!H:P,2,0)</f>
        <v>Северо-Кавказский ФО</v>
      </c>
    </row>
    <row r="6711" spans="1:11" x14ac:dyDescent="0.2">
      <c r="A6711" t="s">
        <v>600</v>
      </c>
      <c r="B6711" t="s">
        <v>593</v>
      </c>
      <c r="C6711" s="1" t="s">
        <v>570</v>
      </c>
      <c r="D6711" s="1" t="s">
        <v>577</v>
      </c>
      <c r="E6711" s="2">
        <v>4</v>
      </c>
      <c r="F6711" s="3">
        <v>1</v>
      </c>
      <c r="G6711" s="2">
        <v>15</v>
      </c>
      <c r="H6711" s="3">
        <v>18</v>
      </c>
      <c r="I6711" s="69" t="str">
        <f>VLOOKUP(C6711,СПРАВОЧНИК!B:D,2,0)</f>
        <v>ЕВРОПА</v>
      </c>
      <c r="J6711" s="69" t="str">
        <f>VLOOKUP(C6711,СПРАВОЧНИК!B:D,3,0)</f>
        <v>ИНОМАРКИ</v>
      </c>
      <c r="K6711" s="69" t="str">
        <f>VLOOKUP(СВОД2023[[#This Row],[ФО]],СПРАВОЧНИК!H:P,2,0)</f>
        <v>Северо-Кавказский ФО</v>
      </c>
    </row>
    <row r="6712" spans="1:11" x14ac:dyDescent="0.2">
      <c r="A6712" t="s">
        <v>600</v>
      </c>
      <c r="B6712" t="s">
        <v>593</v>
      </c>
      <c r="C6712" s="1" t="s">
        <v>570</v>
      </c>
      <c r="D6712" s="1" t="s">
        <v>1965</v>
      </c>
      <c r="E6712" s="2">
        <v>1</v>
      </c>
      <c r="F6712" s="3">
        <v>2</v>
      </c>
      <c r="G6712" s="2">
        <v>15</v>
      </c>
      <c r="H6712" s="3">
        <v>11</v>
      </c>
      <c r="I6712" s="69" t="str">
        <f>VLOOKUP(C6712,СПРАВОЧНИК!B:D,2,0)</f>
        <v>ЕВРОПА</v>
      </c>
      <c r="J6712" s="69" t="str">
        <f>VLOOKUP(C6712,СПРАВОЧНИК!B:D,3,0)</f>
        <v>ИНОМАРКИ</v>
      </c>
      <c r="K6712" s="69" t="str">
        <f>VLOOKUP(СВОД2023[[#This Row],[ФО]],СПРАВОЧНИК!H:P,2,0)</f>
        <v>Северо-Кавказский ФО</v>
      </c>
    </row>
    <row r="6713" spans="1:11" x14ac:dyDescent="0.2">
      <c r="A6713" t="s">
        <v>600</v>
      </c>
      <c r="B6713" t="s">
        <v>593</v>
      </c>
      <c r="C6713" s="1" t="s">
        <v>570</v>
      </c>
      <c r="D6713" s="1" t="s">
        <v>578</v>
      </c>
      <c r="E6713" s="2">
        <v>18</v>
      </c>
      <c r="F6713" s="3">
        <v>8</v>
      </c>
      <c r="G6713" s="2">
        <v>95</v>
      </c>
      <c r="H6713" s="3">
        <v>59</v>
      </c>
      <c r="I6713" s="69" t="str">
        <f>VLOOKUP(C6713,СПРАВОЧНИК!B:D,2,0)</f>
        <v>ЕВРОПА</v>
      </c>
      <c r="J6713" s="69" t="str">
        <f>VLOOKUP(C6713,СПРАВОЧНИК!B:D,3,0)</f>
        <v>ИНОМАРКИ</v>
      </c>
      <c r="K6713" s="69" t="str">
        <f>VLOOKUP(СВОД2023[[#This Row],[ФО]],СПРАВОЧНИК!H:P,2,0)</f>
        <v>Северо-Кавказский ФО</v>
      </c>
    </row>
    <row r="6714" spans="1:11" x14ac:dyDescent="0.2">
      <c r="A6714" t="s">
        <v>600</v>
      </c>
      <c r="B6714" t="s">
        <v>593</v>
      </c>
      <c r="C6714" s="1" t="s">
        <v>579</v>
      </c>
      <c r="D6714" s="1" t="s">
        <v>581</v>
      </c>
      <c r="E6714" s="2"/>
      <c r="F6714" s="3"/>
      <c r="G6714" s="2">
        <v>2</v>
      </c>
      <c r="H6714" s="3"/>
      <c r="I6714" s="69" t="str">
        <f>VLOOKUP(C6714,СПРАВОЧНИК!B:D,2,0)</f>
        <v>КИТАЙ</v>
      </c>
      <c r="J6714" s="69" t="str">
        <f>VLOOKUP(C6714,СПРАВОЧНИК!B:D,3,0)</f>
        <v>ИНОМАРКИ</v>
      </c>
      <c r="K6714" s="69" t="str">
        <f>VLOOKUP(СВОД2023[[#This Row],[ФО]],СПРАВОЧНИК!H:P,2,0)</f>
        <v>Северо-Кавказский ФО</v>
      </c>
    </row>
    <row r="6715" spans="1:11" x14ac:dyDescent="0.2">
      <c r="A6715" t="s">
        <v>600</v>
      </c>
      <c r="B6715" t="s">
        <v>593</v>
      </c>
      <c r="C6715" s="1" t="s">
        <v>585</v>
      </c>
      <c r="D6715" s="1" t="s">
        <v>586</v>
      </c>
      <c r="E6715" s="2"/>
      <c r="F6715" s="3"/>
      <c r="G6715" s="2">
        <v>1</v>
      </c>
      <c r="H6715" s="3"/>
      <c r="I6715" s="69" t="str">
        <f>VLOOKUP(C6715,СПРАВОЧНИК!B:D,2,0)</f>
        <v>КИТАЙ</v>
      </c>
      <c r="J6715" s="69" t="str">
        <f>VLOOKUP(C6715,СПРАВОЧНИК!B:D,3,0)</f>
        <v>ИНОМАРКИ</v>
      </c>
      <c r="K6715" s="69" t="str">
        <f>VLOOKUP(СВОД2023[[#This Row],[ФО]],СПРАВОЧНИК!H:P,2,0)</f>
        <v>Северо-Кавказский ФО</v>
      </c>
    </row>
    <row r="6716" spans="1:11" x14ac:dyDescent="0.2">
      <c r="A6716" t="s">
        <v>600</v>
      </c>
      <c r="B6716" t="s">
        <v>593</v>
      </c>
      <c r="C6716" s="1" t="s">
        <v>585</v>
      </c>
      <c r="D6716" s="1" t="s">
        <v>587</v>
      </c>
      <c r="E6716" s="2">
        <v>1</v>
      </c>
      <c r="F6716" s="3"/>
      <c r="G6716" s="2">
        <v>1</v>
      </c>
      <c r="H6716" s="3"/>
      <c r="I6716" s="69" t="str">
        <f>VLOOKUP(C6716,СПРАВОЧНИК!B:D,2,0)</f>
        <v>КИТАЙ</v>
      </c>
      <c r="J6716" s="69" t="str">
        <f>VLOOKUP(C6716,СПРАВОЧНИК!B:D,3,0)</f>
        <v>ИНОМАРКИ</v>
      </c>
      <c r="K6716" s="69" t="str">
        <f>VLOOKUP(СВОД2023[[#This Row],[ФО]],СПРАВОЧНИК!H:P,2,0)</f>
        <v>Северо-Кавказский ФО</v>
      </c>
    </row>
    <row r="6717" spans="1:11" x14ac:dyDescent="0.2">
      <c r="A6717" t="s">
        <v>600</v>
      </c>
      <c r="B6717" t="s">
        <v>593</v>
      </c>
      <c r="C6717" s="1" t="s">
        <v>2491</v>
      </c>
      <c r="D6717" s="1" t="s">
        <v>2492</v>
      </c>
      <c r="E6717" s="2">
        <v>1</v>
      </c>
      <c r="F6717" s="3"/>
      <c r="G6717" s="2">
        <v>1</v>
      </c>
      <c r="H6717" s="3"/>
      <c r="I6717" s="69" t="str">
        <f>VLOOKUP(C6717,СПРАВОЧНИК!B:D,2,0)</f>
        <v>КИТАЙ</v>
      </c>
      <c r="J6717" s="69" t="str">
        <f>VLOOKUP(C6717,СПРАВОЧНИК!B:D,3,0)</f>
        <v>ИНОМАРКИ</v>
      </c>
      <c r="K6717" s="69" t="str">
        <f>VLOOKUP(СВОД2023[[#This Row],[ФО]],СПРАВОЧНИК!H:P,2,0)</f>
        <v>Северо-Кавказский ФО</v>
      </c>
    </row>
    <row r="6718" spans="1:11" x14ac:dyDescent="0.2">
      <c r="A6718" t="s">
        <v>600</v>
      </c>
      <c r="B6718" t="s">
        <v>593</v>
      </c>
      <c r="C6718" s="1" t="s">
        <v>2493</v>
      </c>
      <c r="D6718" s="1" t="s">
        <v>2494</v>
      </c>
      <c r="E6718" s="2"/>
      <c r="F6718" s="3"/>
      <c r="G6718" s="2"/>
      <c r="H6718" s="3">
        <v>1</v>
      </c>
      <c r="I6718" s="69" t="str">
        <f>VLOOKUP(C6718,СПРАВОЧНИК!B:D,2,0)</f>
        <v>КИТАЙ</v>
      </c>
      <c r="J6718" s="69" t="str">
        <f>VLOOKUP(C6718,СПРАВОЧНИК!B:D,3,0)</f>
        <v>ИНОМАРКИ</v>
      </c>
      <c r="K6718" s="69" t="str">
        <f>VLOOKUP(СВОД2023[[#This Row],[ФО]],СПРАВОЧНИК!H:P,2,0)</f>
        <v>Северо-Кавказский ФО</v>
      </c>
    </row>
    <row r="6719" spans="1:11" x14ac:dyDescent="0.2">
      <c r="A6719" t="s">
        <v>600</v>
      </c>
      <c r="B6719" t="s">
        <v>593</v>
      </c>
      <c r="C6719" s="1" t="s">
        <v>1083</v>
      </c>
      <c r="D6719" s="1" t="s">
        <v>2365</v>
      </c>
      <c r="E6719" s="2"/>
      <c r="F6719" s="3"/>
      <c r="G6719" s="2">
        <v>2</v>
      </c>
      <c r="H6719" s="3"/>
      <c r="I6719" s="69" t="str">
        <f>VLOOKUP(C6719,СПРАВОЧНИК!B:D,2,0)</f>
        <v>РОССИЯ</v>
      </c>
      <c r="J6719" s="69" t="str">
        <f>VLOOKUP(C6719,СПРАВОЧНИК!B:D,3,0)</f>
        <v>ОТЕЧЕСТВЕННЫЕ</v>
      </c>
      <c r="K6719" s="69" t="str">
        <f>VLOOKUP(СВОД2023[[#This Row],[ФО]],СПРАВОЧНИК!H:P,2,0)</f>
        <v>Северо-Кавказский ФО</v>
      </c>
    </row>
    <row r="6720" spans="1:11" x14ac:dyDescent="0.2">
      <c r="A6720" t="s">
        <v>600</v>
      </c>
      <c r="B6720" t="s">
        <v>593</v>
      </c>
      <c r="C6720" s="1" t="s">
        <v>1083</v>
      </c>
      <c r="D6720" s="1" t="s">
        <v>1968</v>
      </c>
      <c r="E6720" s="2">
        <v>23</v>
      </c>
      <c r="F6720" s="3">
        <v>16</v>
      </c>
      <c r="G6720" s="2">
        <v>160</v>
      </c>
      <c r="H6720" s="3">
        <v>135</v>
      </c>
      <c r="I6720" s="69" t="str">
        <f>VLOOKUP(C6720,СПРАВОЧНИК!B:D,2,0)</f>
        <v>РОССИЯ</v>
      </c>
      <c r="J6720" s="69" t="str">
        <f>VLOOKUP(C6720,СПРАВОЧНИК!B:D,3,0)</f>
        <v>ОТЕЧЕСТВЕННЫЕ</v>
      </c>
      <c r="K6720" s="69" t="str">
        <f>VLOOKUP(СВОД2023[[#This Row],[ФО]],СПРАВОЧНИК!H:P,2,0)</f>
        <v>Северо-Кавказский ФО</v>
      </c>
    </row>
    <row r="6721" spans="1:11" x14ac:dyDescent="0.2">
      <c r="A6721" t="s">
        <v>600</v>
      </c>
      <c r="B6721" t="s">
        <v>593</v>
      </c>
      <c r="C6721" s="1" t="s">
        <v>1083</v>
      </c>
      <c r="D6721" s="1" t="s">
        <v>1969</v>
      </c>
      <c r="E6721" s="2">
        <v>8</v>
      </c>
      <c r="F6721" s="3">
        <v>20</v>
      </c>
      <c r="G6721" s="2">
        <v>117</v>
      </c>
      <c r="H6721" s="3">
        <v>453</v>
      </c>
      <c r="I6721" s="69" t="str">
        <f>VLOOKUP(C6721,СПРАВОЧНИК!B:D,2,0)</f>
        <v>РОССИЯ</v>
      </c>
      <c r="J6721" s="69" t="str">
        <f>VLOOKUP(C6721,СПРАВОЧНИК!B:D,3,0)</f>
        <v>ОТЕЧЕСТВЕННЫЕ</v>
      </c>
      <c r="K6721" s="69" t="str">
        <f>VLOOKUP(СВОД2023[[#This Row],[ФО]],СПРАВОЧНИК!H:P,2,0)</f>
        <v>Северо-Кавказский ФО</v>
      </c>
    </row>
    <row r="6722" spans="1:11" x14ac:dyDescent="0.2">
      <c r="A6722" t="s">
        <v>600</v>
      </c>
      <c r="B6722" t="s">
        <v>593</v>
      </c>
      <c r="C6722" s="1" t="s">
        <v>1083</v>
      </c>
      <c r="D6722" s="1" t="s">
        <v>1970</v>
      </c>
      <c r="E6722" s="2">
        <v>8</v>
      </c>
      <c r="F6722" s="3">
        <v>13</v>
      </c>
      <c r="G6722" s="2">
        <v>67</v>
      </c>
      <c r="H6722" s="3">
        <v>51</v>
      </c>
      <c r="I6722" s="69" t="str">
        <f>VLOOKUP(C6722,СПРАВОЧНИК!B:D,2,0)</f>
        <v>РОССИЯ</v>
      </c>
      <c r="J6722" s="69" t="str">
        <f>VLOOKUP(C6722,СПРАВОЧНИК!B:D,3,0)</f>
        <v>ОТЕЧЕСТВЕННЫЕ</v>
      </c>
      <c r="K6722" s="69" t="str">
        <f>VLOOKUP(СВОД2023[[#This Row],[ФО]],СПРАВОЧНИК!H:P,2,0)</f>
        <v>Северо-Кавказский ФО</v>
      </c>
    </row>
    <row r="6723" spans="1:11" x14ac:dyDescent="0.2">
      <c r="A6723" t="s">
        <v>600</v>
      </c>
      <c r="B6723" t="s">
        <v>593</v>
      </c>
      <c r="C6723" s="1" t="s">
        <v>1083</v>
      </c>
      <c r="D6723" s="1" t="s">
        <v>1971</v>
      </c>
      <c r="E6723" s="2"/>
      <c r="F6723" s="3">
        <v>1</v>
      </c>
      <c r="G6723" s="2">
        <v>8</v>
      </c>
      <c r="H6723" s="3">
        <v>10</v>
      </c>
      <c r="I6723" s="69" t="str">
        <f>VLOOKUP(C6723,СПРАВОЧНИК!B:D,2,0)</f>
        <v>РОССИЯ</v>
      </c>
      <c r="J6723" s="69" t="str">
        <f>VLOOKUP(C6723,СПРАВОЧНИК!B:D,3,0)</f>
        <v>ОТЕЧЕСТВЕННЫЕ</v>
      </c>
      <c r="K6723" s="69" t="str">
        <f>VLOOKUP(СВОД2023[[#This Row],[ФО]],СПРАВОЧНИК!H:P,2,0)</f>
        <v>Северо-Кавказский ФО</v>
      </c>
    </row>
    <row r="6724" spans="1:11" x14ac:dyDescent="0.2">
      <c r="A6724" t="s">
        <v>600</v>
      </c>
      <c r="B6724" t="s">
        <v>593</v>
      </c>
      <c r="C6724" s="1" t="s">
        <v>1083</v>
      </c>
      <c r="D6724" s="1" t="s">
        <v>1972</v>
      </c>
      <c r="E6724" s="2">
        <v>24</v>
      </c>
      <c r="F6724" s="3">
        <v>7</v>
      </c>
      <c r="G6724" s="2">
        <v>103</v>
      </c>
      <c r="H6724" s="3">
        <v>28</v>
      </c>
      <c r="I6724" s="69" t="str">
        <f>VLOOKUP(C6724,СПРАВОЧНИК!B:D,2,0)</f>
        <v>РОССИЯ</v>
      </c>
      <c r="J6724" s="69" t="str">
        <f>VLOOKUP(C6724,СПРАВОЧНИК!B:D,3,0)</f>
        <v>ОТЕЧЕСТВЕННЫЕ</v>
      </c>
      <c r="K6724" s="69" t="str">
        <f>VLOOKUP(СВОД2023[[#This Row],[ФО]],СПРАВОЧНИК!H:P,2,0)</f>
        <v>Северо-Кавказский ФО</v>
      </c>
    </row>
    <row r="6725" spans="1:11" x14ac:dyDescent="0.2">
      <c r="A6725" t="s">
        <v>600</v>
      </c>
      <c r="B6725" t="s">
        <v>593</v>
      </c>
      <c r="C6725" s="1" t="s">
        <v>1083</v>
      </c>
      <c r="D6725" s="1" t="s">
        <v>1973</v>
      </c>
      <c r="E6725" s="2"/>
      <c r="F6725" s="3">
        <v>1</v>
      </c>
      <c r="G6725" s="2">
        <v>3</v>
      </c>
      <c r="H6725" s="3">
        <v>7</v>
      </c>
      <c r="I6725" s="69" t="str">
        <f>VLOOKUP(C6725,СПРАВОЧНИК!B:D,2,0)</f>
        <v>РОССИЯ</v>
      </c>
      <c r="J6725" s="69" t="str">
        <f>VLOOKUP(C6725,СПРАВОЧНИК!B:D,3,0)</f>
        <v>ОТЕЧЕСТВЕННЫЕ</v>
      </c>
      <c r="K6725" s="69" t="str">
        <f>VLOOKUP(СВОД2023[[#This Row],[ФО]],СПРАВОЧНИК!H:P,2,0)</f>
        <v>Северо-Кавказский ФО</v>
      </c>
    </row>
    <row r="6726" spans="1:11" x14ac:dyDescent="0.2">
      <c r="A6726" t="s">
        <v>600</v>
      </c>
      <c r="B6726" t="s">
        <v>593</v>
      </c>
      <c r="C6726" s="1" t="s">
        <v>1083</v>
      </c>
      <c r="D6726" s="1" t="s">
        <v>2366</v>
      </c>
      <c r="E6726" s="2">
        <v>2</v>
      </c>
      <c r="F6726" s="3"/>
      <c r="G6726" s="2">
        <v>2</v>
      </c>
      <c r="H6726" s="3">
        <v>2</v>
      </c>
      <c r="I6726" s="69" t="str">
        <f>VLOOKUP(C6726,СПРАВОЧНИК!B:D,2,0)</f>
        <v>РОССИЯ</v>
      </c>
      <c r="J6726" s="69" t="str">
        <f>VLOOKUP(C6726,СПРАВОЧНИК!B:D,3,0)</f>
        <v>ОТЕЧЕСТВЕННЫЕ</v>
      </c>
      <c r="K6726" s="69" t="str">
        <f>VLOOKUP(СВОД2023[[#This Row],[ФО]],СПРАВОЧНИК!H:P,2,0)</f>
        <v>Северо-Кавказский ФО</v>
      </c>
    </row>
    <row r="6727" spans="1:11" x14ac:dyDescent="0.2">
      <c r="A6727" t="s">
        <v>600</v>
      </c>
      <c r="B6727" t="s">
        <v>593</v>
      </c>
      <c r="C6727" s="1" t="s">
        <v>1083</v>
      </c>
      <c r="D6727" s="1" t="s">
        <v>1974</v>
      </c>
      <c r="E6727" s="2"/>
      <c r="F6727" s="3"/>
      <c r="G6727" s="2">
        <v>3</v>
      </c>
      <c r="H6727" s="3">
        <v>1</v>
      </c>
      <c r="I6727" s="69" t="str">
        <f>VLOOKUP(C6727,СПРАВОЧНИК!B:D,2,0)</f>
        <v>РОССИЯ</v>
      </c>
      <c r="J6727" s="69" t="str">
        <f>VLOOKUP(C6727,СПРАВОЧНИК!B:D,3,0)</f>
        <v>ОТЕЧЕСТВЕННЫЕ</v>
      </c>
      <c r="K6727" s="69" t="str">
        <f>VLOOKUP(СВОД2023[[#This Row],[ФО]],СПРАВОЧНИК!H:P,2,0)</f>
        <v>Северо-Кавказский ФО</v>
      </c>
    </row>
    <row r="6728" spans="1:11" x14ac:dyDescent="0.2">
      <c r="A6728" t="s">
        <v>600</v>
      </c>
      <c r="B6728" t="s">
        <v>593</v>
      </c>
      <c r="C6728" s="1" t="s">
        <v>1083</v>
      </c>
      <c r="D6728" s="1" t="s">
        <v>2495</v>
      </c>
      <c r="E6728" s="2"/>
      <c r="F6728" s="3"/>
      <c r="G6728" s="2">
        <v>1</v>
      </c>
      <c r="H6728" s="3"/>
      <c r="I6728" s="69" t="str">
        <f>VLOOKUP(C6728,СПРАВОЧНИК!B:D,2,0)</f>
        <v>РОССИЯ</v>
      </c>
      <c r="J6728" s="69" t="str">
        <f>VLOOKUP(C6728,СПРАВОЧНИК!B:D,3,0)</f>
        <v>ОТЕЧЕСТВЕННЫЕ</v>
      </c>
      <c r="K6728" s="69" t="str">
        <f>VLOOKUP(СВОД2023[[#This Row],[ФО]],СПРАВОЧНИК!H:P,2,0)</f>
        <v>Северо-Кавказский ФО</v>
      </c>
    </row>
    <row r="6729" spans="1:11" x14ac:dyDescent="0.2">
      <c r="A6729" t="s">
        <v>600</v>
      </c>
      <c r="B6729" t="s">
        <v>593</v>
      </c>
      <c r="C6729" s="1" t="s">
        <v>1083</v>
      </c>
      <c r="D6729" s="1" t="s">
        <v>1975</v>
      </c>
      <c r="E6729" s="2">
        <v>4</v>
      </c>
      <c r="F6729" s="3">
        <v>11</v>
      </c>
      <c r="G6729" s="2">
        <v>22</v>
      </c>
      <c r="H6729" s="3">
        <v>31</v>
      </c>
      <c r="I6729" s="69" t="str">
        <f>VLOOKUP(C6729,СПРАВОЧНИК!B:D,2,0)</f>
        <v>РОССИЯ</v>
      </c>
      <c r="J6729" s="69" t="str">
        <f>VLOOKUP(C6729,СПРАВОЧНИК!B:D,3,0)</f>
        <v>ОТЕЧЕСТВЕННЫЕ</v>
      </c>
      <c r="K6729" s="69" t="str">
        <f>VLOOKUP(СВОД2023[[#This Row],[ФО]],СПРАВОЧНИК!H:P,2,0)</f>
        <v>Северо-Кавказский ФО</v>
      </c>
    </row>
    <row r="6730" spans="1:11" x14ac:dyDescent="0.2">
      <c r="A6730" t="s">
        <v>600</v>
      </c>
      <c r="B6730" t="s">
        <v>593</v>
      </c>
      <c r="C6730" s="1" t="s">
        <v>1085</v>
      </c>
      <c r="D6730" s="1" t="s">
        <v>2526</v>
      </c>
      <c r="E6730" s="2"/>
      <c r="F6730" s="3"/>
      <c r="G6730" s="2"/>
      <c r="H6730" s="3">
        <v>1</v>
      </c>
      <c r="I6730" s="69" t="str">
        <f>VLOOKUP(C6730,СПРАВОЧНИК!B:D,2,0)</f>
        <v>РОССИЯ</v>
      </c>
      <c r="J6730" s="69" t="str">
        <f>VLOOKUP(C6730,СПРАВОЧНИК!B:D,3,0)</f>
        <v>ОТЕЧЕСТВЕННЫЕ</v>
      </c>
      <c r="K6730" s="69" t="str">
        <f>VLOOKUP(СВОД2023[[#This Row],[ФО]],СПРАВОЧНИК!H:P,2,0)</f>
        <v>Северо-Кавказский ФО</v>
      </c>
    </row>
    <row r="6731" spans="1:11" x14ac:dyDescent="0.2">
      <c r="A6731" t="s">
        <v>600</v>
      </c>
      <c r="B6731" t="s">
        <v>593</v>
      </c>
      <c r="C6731" s="1" t="s">
        <v>1976</v>
      </c>
      <c r="D6731" s="1" t="s">
        <v>2368</v>
      </c>
      <c r="E6731" s="2"/>
      <c r="F6731" s="3"/>
      <c r="G6731" s="2">
        <v>3</v>
      </c>
      <c r="H6731" s="3"/>
      <c r="I6731" s="69" t="str">
        <f>VLOOKUP(C6731,СПРАВОЧНИК!B:D,2,0)</f>
        <v>КИТАЙ</v>
      </c>
      <c r="J6731" s="69" t="str">
        <f>VLOOKUP(C6731,СПРАВОЧНИК!B:D,3,0)</f>
        <v>ИНОМАРКИ</v>
      </c>
      <c r="K6731" s="69" t="str">
        <f>VLOOKUP(СВОД2023[[#This Row],[ФО]],СПРАВОЧНИК!H:P,2,0)</f>
        <v>Северо-Кавказский ФО</v>
      </c>
    </row>
    <row r="6732" spans="1:11" x14ac:dyDescent="0.2">
      <c r="A6732" t="s">
        <v>600</v>
      </c>
      <c r="B6732" t="s">
        <v>593</v>
      </c>
      <c r="C6732" s="1" t="s">
        <v>1976</v>
      </c>
      <c r="D6732" s="1" t="s">
        <v>1977</v>
      </c>
      <c r="E6732" s="2">
        <v>3</v>
      </c>
      <c r="F6732" s="3">
        <v>2</v>
      </c>
      <c r="G6732" s="2">
        <v>13</v>
      </c>
      <c r="H6732" s="3">
        <v>14</v>
      </c>
      <c r="I6732" s="69" t="str">
        <f>VLOOKUP(C6732,СПРАВОЧНИК!B:D,2,0)</f>
        <v>КИТАЙ</v>
      </c>
      <c r="J6732" s="69" t="str">
        <f>VLOOKUP(C6732,СПРАВОЧНИК!B:D,3,0)</f>
        <v>ИНОМАРКИ</v>
      </c>
      <c r="K6732" s="69" t="str">
        <f>VLOOKUP(СВОД2023[[#This Row],[ФО]],СПРАВОЧНИК!H:P,2,0)</f>
        <v>Северо-Кавказский ФО</v>
      </c>
    </row>
    <row r="6733" spans="1:11" x14ac:dyDescent="0.2">
      <c r="A6733" t="s">
        <v>600</v>
      </c>
      <c r="B6733" t="s">
        <v>593</v>
      </c>
      <c r="C6733" s="1" t="s">
        <v>2370</v>
      </c>
      <c r="D6733" s="1" t="s">
        <v>2371</v>
      </c>
      <c r="E6733" s="2"/>
      <c r="F6733" s="3"/>
      <c r="G6733" s="2"/>
      <c r="H6733" s="3">
        <v>1</v>
      </c>
      <c r="I6733" s="69" t="str">
        <f>VLOOKUP(C6733,СПРАВОЧНИК!B:D,2,0)</f>
        <v>КИТАЙ</v>
      </c>
      <c r="J6733" s="69" t="str">
        <f>VLOOKUP(C6733,СПРАВОЧНИК!B:D,3,0)</f>
        <v>ИНОМАРКИ</v>
      </c>
      <c r="K6733" s="69" t="str">
        <f>VLOOKUP(СВОД2023[[#This Row],[ФО]],СПРАВОЧНИК!H:P,2,0)</f>
        <v>Северо-Кавказский ФО</v>
      </c>
    </row>
    <row r="6734" spans="1:11" x14ac:dyDescent="0.2">
      <c r="A6734" t="s">
        <v>600</v>
      </c>
      <c r="B6734" t="s">
        <v>593</v>
      </c>
      <c r="C6734" s="1" t="s">
        <v>2370</v>
      </c>
      <c r="D6734" s="1" t="s">
        <v>2372</v>
      </c>
      <c r="E6734" s="2"/>
      <c r="F6734" s="3"/>
      <c r="G6734" s="2">
        <v>1</v>
      </c>
      <c r="H6734" s="3">
        <v>4</v>
      </c>
      <c r="I6734" s="69" t="str">
        <f>VLOOKUP(C6734,СПРАВОЧНИК!B:D,2,0)</f>
        <v>КИТАЙ</v>
      </c>
      <c r="J6734" s="69" t="str">
        <f>VLOOKUP(C6734,СПРАВОЧНИК!B:D,3,0)</f>
        <v>ИНОМАРКИ</v>
      </c>
      <c r="K6734" s="69" t="str">
        <f>VLOOKUP(СВОД2023[[#This Row],[ФО]],СПРАВОЧНИК!H:P,2,0)</f>
        <v>Северо-Кавказский ФО</v>
      </c>
    </row>
    <row r="6735" spans="1:11" x14ac:dyDescent="0.2">
      <c r="A6735" t="s">
        <v>600</v>
      </c>
      <c r="B6735" t="s">
        <v>594</v>
      </c>
      <c r="C6735" s="1" t="s">
        <v>2</v>
      </c>
      <c r="D6735" s="1" t="s">
        <v>2373</v>
      </c>
      <c r="E6735" s="2"/>
      <c r="F6735" s="3"/>
      <c r="G6735" s="2">
        <v>2</v>
      </c>
      <c r="H6735" s="3"/>
      <c r="I6735" s="69" t="str">
        <f>VLOOKUP(C6735,СПРАВОЧНИК!B:D,2,0)</f>
        <v>ЯПОНИЯ</v>
      </c>
      <c r="J6735" s="69" t="str">
        <f>VLOOKUP(C6735,СПРАВОЧНИК!B:D,3,0)</f>
        <v>ИНОМАРКИ</v>
      </c>
      <c r="K6735" s="69" t="str">
        <f>VLOOKUP(СВОД2023[[#This Row],[ФО]],СПРАВОЧНИК!H:P,2,0)</f>
        <v>Сибирский ФО</v>
      </c>
    </row>
    <row r="6736" spans="1:11" x14ac:dyDescent="0.2">
      <c r="A6736" t="s">
        <v>600</v>
      </c>
      <c r="B6736" t="s">
        <v>594</v>
      </c>
      <c r="C6736" s="1" t="s">
        <v>2</v>
      </c>
      <c r="D6736" s="1" t="s">
        <v>3</v>
      </c>
      <c r="E6736" s="2"/>
      <c r="F6736" s="3"/>
      <c r="G6736" s="2">
        <v>3</v>
      </c>
      <c r="H6736" s="3"/>
      <c r="I6736" s="69" t="str">
        <f>VLOOKUP(C6736,СПРАВОЧНИК!B:D,2,0)</f>
        <v>ЯПОНИЯ</v>
      </c>
      <c r="J6736" s="69" t="str">
        <f>VLOOKUP(C6736,СПРАВОЧНИК!B:D,3,0)</f>
        <v>ИНОМАРКИ</v>
      </c>
      <c r="K6736" s="69" t="str">
        <f>VLOOKUP(СВОД2023[[#This Row],[ФО]],СПРАВОЧНИК!H:P,2,0)</f>
        <v>Сибирский ФО</v>
      </c>
    </row>
    <row r="6737" spans="1:11" x14ac:dyDescent="0.2">
      <c r="A6737" t="s">
        <v>600</v>
      </c>
      <c r="B6737" t="s">
        <v>594</v>
      </c>
      <c r="C6737" s="1" t="s">
        <v>2</v>
      </c>
      <c r="D6737" s="1" t="s">
        <v>4</v>
      </c>
      <c r="E6737" s="2">
        <v>14</v>
      </c>
      <c r="F6737" s="3">
        <v>7</v>
      </c>
      <c r="G6737" s="2">
        <v>80</v>
      </c>
      <c r="H6737" s="3">
        <v>68</v>
      </c>
      <c r="I6737" s="69" t="str">
        <f>VLOOKUP(C6737,СПРАВОЧНИК!B:D,2,0)</f>
        <v>ЯПОНИЯ</v>
      </c>
      <c r="J6737" s="69" t="str">
        <f>VLOOKUP(C6737,СПРАВОЧНИК!B:D,3,0)</f>
        <v>ИНОМАРКИ</v>
      </c>
      <c r="K6737" s="69" t="str">
        <f>VLOOKUP(СВОД2023[[#This Row],[ФО]],СПРАВОЧНИК!H:P,2,0)</f>
        <v>Сибирский ФО</v>
      </c>
    </row>
    <row r="6738" spans="1:11" x14ac:dyDescent="0.2">
      <c r="A6738" t="s">
        <v>600</v>
      </c>
      <c r="B6738" t="s">
        <v>594</v>
      </c>
      <c r="C6738" s="1" t="s">
        <v>2</v>
      </c>
      <c r="D6738" s="1" t="s">
        <v>5</v>
      </c>
      <c r="E6738" s="2">
        <v>9</v>
      </c>
      <c r="F6738" s="3">
        <v>1</v>
      </c>
      <c r="G6738" s="2">
        <v>41</v>
      </c>
      <c r="H6738" s="3">
        <v>18</v>
      </c>
      <c r="I6738" s="69" t="str">
        <f>VLOOKUP(C6738,СПРАВОЧНИК!B:D,2,0)</f>
        <v>ЯПОНИЯ</v>
      </c>
      <c r="J6738" s="69" t="str">
        <f>VLOOKUP(C6738,СПРАВОЧНИК!B:D,3,0)</f>
        <v>ИНОМАРКИ</v>
      </c>
      <c r="K6738" s="69" t="str">
        <f>VLOOKUP(СВОД2023[[#This Row],[ФО]],СПРАВОЧНИК!H:P,2,0)</f>
        <v>Сибирский ФО</v>
      </c>
    </row>
    <row r="6739" spans="1:11" x14ac:dyDescent="0.2">
      <c r="A6739" t="s">
        <v>600</v>
      </c>
      <c r="B6739" t="s">
        <v>594</v>
      </c>
      <c r="C6739" s="1" t="s">
        <v>2</v>
      </c>
      <c r="D6739" s="1" t="s">
        <v>1295</v>
      </c>
      <c r="E6739" s="2">
        <v>1</v>
      </c>
      <c r="F6739" s="3"/>
      <c r="G6739" s="2">
        <v>2</v>
      </c>
      <c r="H6739" s="3"/>
      <c r="I6739" s="69" t="str">
        <f>VLOOKUP(C6739,СПРАВОЧНИК!B:D,2,0)</f>
        <v>ЯПОНИЯ</v>
      </c>
      <c r="J6739" s="69" t="str">
        <f>VLOOKUP(C6739,СПРАВОЧНИК!B:D,3,0)</f>
        <v>ИНОМАРКИ</v>
      </c>
      <c r="K6739" s="69" t="str">
        <f>VLOOKUP(СВОД2023[[#This Row],[ФО]],СПРАВОЧНИК!H:P,2,0)</f>
        <v>Сибирский ФО</v>
      </c>
    </row>
    <row r="6740" spans="1:11" x14ac:dyDescent="0.2">
      <c r="A6740" t="s">
        <v>600</v>
      </c>
      <c r="B6740" t="s">
        <v>594</v>
      </c>
      <c r="C6740" s="1" t="s">
        <v>2</v>
      </c>
      <c r="D6740" s="1" t="s">
        <v>1296</v>
      </c>
      <c r="E6740" s="2">
        <v>1</v>
      </c>
      <c r="F6740" s="3"/>
      <c r="G6740" s="2">
        <v>3</v>
      </c>
      <c r="H6740" s="3">
        <v>2</v>
      </c>
      <c r="I6740" s="69" t="str">
        <f>VLOOKUP(C6740,СПРАВОЧНИК!B:D,2,0)</f>
        <v>ЯПОНИЯ</v>
      </c>
      <c r="J6740" s="69" t="str">
        <f>VLOOKUP(C6740,СПРАВОЧНИК!B:D,3,0)</f>
        <v>ИНОМАРКИ</v>
      </c>
      <c r="K6740" s="69" t="str">
        <f>VLOOKUP(СВОД2023[[#This Row],[ФО]],СПРАВОЧНИК!H:P,2,0)</f>
        <v>Сибирский ФО</v>
      </c>
    </row>
    <row r="6741" spans="1:11" x14ac:dyDescent="0.2">
      <c r="A6741" t="s">
        <v>600</v>
      </c>
      <c r="B6741" t="s">
        <v>594</v>
      </c>
      <c r="C6741" s="1" t="s">
        <v>2</v>
      </c>
      <c r="D6741" s="1" t="s">
        <v>1980</v>
      </c>
      <c r="E6741" s="2">
        <v>1</v>
      </c>
      <c r="F6741" s="3">
        <v>1</v>
      </c>
      <c r="G6741" s="2">
        <v>4</v>
      </c>
      <c r="H6741" s="3">
        <v>2</v>
      </c>
      <c r="I6741" s="69" t="str">
        <f>VLOOKUP(C6741,СПРАВОЧНИК!B:D,2,0)</f>
        <v>ЯПОНИЯ</v>
      </c>
      <c r="J6741" s="69" t="str">
        <f>VLOOKUP(C6741,СПРАВОЧНИК!B:D,3,0)</f>
        <v>ИНОМАРКИ</v>
      </c>
      <c r="K6741" s="69" t="str">
        <f>VLOOKUP(СВОД2023[[#This Row],[ФО]],СПРАВОЧНИК!H:P,2,0)</f>
        <v>Сибирский ФО</v>
      </c>
    </row>
    <row r="6742" spans="1:11" x14ac:dyDescent="0.2">
      <c r="A6742" t="s">
        <v>600</v>
      </c>
      <c r="B6742" t="s">
        <v>594</v>
      </c>
      <c r="C6742" s="1" t="s">
        <v>2</v>
      </c>
      <c r="D6742" s="1" t="s">
        <v>6</v>
      </c>
      <c r="E6742" s="2"/>
      <c r="F6742" s="3"/>
      <c r="G6742" s="2">
        <v>1</v>
      </c>
      <c r="H6742" s="3"/>
      <c r="I6742" s="69" t="str">
        <f>VLOOKUP(C6742,СПРАВОЧНИК!B:D,2,0)</f>
        <v>ЯПОНИЯ</v>
      </c>
      <c r="J6742" s="69" t="str">
        <f>VLOOKUP(C6742,СПРАВОЧНИК!B:D,3,0)</f>
        <v>ИНОМАРКИ</v>
      </c>
      <c r="K6742" s="69" t="str">
        <f>VLOOKUP(СВОД2023[[#This Row],[ФО]],СПРАВОЧНИК!H:P,2,0)</f>
        <v>Сибирский ФО</v>
      </c>
    </row>
    <row r="6743" spans="1:11" x14ac:dyDescent="0.2">
      <c r="A6743" t="s">
        <v>600</v>
      </c>
      <c r="B6743" t="s">
        <v>594</v>
      </c>
      <c r="C6743" s="1" t="s">
        <v>2</v>
      </c>
      <c r="D6743" s="1" t="s">
        <v>1297</v>
      </c>
      <c r="E6743" s="2">
        <v>2</v>
      </c>
      <c r="F6743" s="3">
        <v>1</v>
      </c>
      <c r="G6743" s="2">
        <v>17</v>
      </c>
      <c r="H6743" s="3">
        <v>10</v>
      </c>
      <c r="I6743" s="69" t="str">
        <f>VLOOKUP(C6743,СПРАВОЧНИК!B:D,2,0)</f>
        <v>ЯПОНИЯ</v>
      </c>
      <c r="J6743" s="69" t="str">
        <f>VLOOKUP(C6743,СПРАВОЧНИК!B:D,3,0)</f>
        <v>ИНОМАРКИ</v>
      </c>
      <c r="K6743" s="69" t="str">
        <f>VLOOKUP(СВОД2023[[#This Row],[ФО]],СПРАВОЧНИК!H:P,2,0)</f>
        <v>Сибирский ФО</v>
      </c>
    </row>
    <row r="6744" spans="1:11" x14ac:dyDescent="0.2">
      <c r="A6744" t="s">
        <v>600</v>
      </c>
      <c r="B6744" t="s">
        <v>594</v>
      </c>
      <c r="C6744" s="1" t="s">
        <v>2</v>
      </c>
      <c r="D6744" s="1" t="s">
        <v>2527</v>
      </c>
      <c r="E6744" s="2"/>
      <c r="F6744" s="3"/>
      <c r="G6744" s="2">
        <v>2</v>
      </c>
      <c r="H6744" s="3">
        <v>1</v>
      </c>
      <c r="I6744" s="69" t="str">
        <f>VLOOKUP(C6744,СПРАВОЧНИК!B:D,2,0)</f>
        <v>ЯПОНИЯ</v>
      </c>
      <c r="J6744" s="69" t="str">
        <f>VLOOKUP(C6744,СПРАВОЧНИК!B:D,3,0)</f>
        <v>ИНОМАРКИ</v>
      </c>
      <c r="K6744" s="69" t="str">
        <f>VLOOKUP(СВОД2023[[#This Row],[ФО]],СПРАВОЧНИК!H:P,2,0)</f>
        <v>Сибирский ФО</v>
      </c>
    </row>
    <row r="6745" spans="1:11" x14ac:dyDescent="0.2">
      <c r="A6745" t="s">
        <v>600</v>
      </c>
      <c r="B6745" t="s">
        <v>594</v>
      </c>
      <c r="C6745" s="1" t="s">
        <v>2</v>
      </c>
      <c r="D6745" s="1" t="s">
        <v>1298</v>
      </c>
      <c r="E6745" s="2"/>
      <c r="F6745" s="3">
        <v>1</v>
      </c>
      <c r="G6745" s="2">
        <v>1</v>
      </c>
      <c r="H6745" s="3">
        <v>3</v>
      </c>
      <c r="I6745" s="69" t="str">
        <f>VLOOKUP(C6745,СПРАВОЧНИК!B:D,2,0)</f>
        <v>ЯПОНИЯ</v>
      </c>
      <c r="J6745" s="69" t="str">
        <f>VLOOKUP(C6745,СПРАВОЧНИК!B:D,3,0)</f>
        <v>ИНОМАРКИ</v>
      </c>
      <c r="K6745" s="69" t="str">
        <f>VLOOKUP(СВОД2023[[#This Row],[ФО]],СПРАВОЧНИК!H:P,2,0)</f>
        <v>Сибирский ФО</v>
      </c>
    </row>
    <row r="6746" spans="1:11" x14ac:dyDescent="0.2">
      <c r="A6746" t="s">
        <v>600</v>
      </c>
      <c r="B6746" t="s">
        <v>594</v>
      </c>
      <c r="C6746" s="1" t="s">
        <v>7</v>
      </c>
      <c r="D6746" s="1" t="s">
        <v>1300</v>
      </c>
      <c r="E6746" s="2"/>
      <c r="F6746" s="3"/>
      <c r="G6746" s="2">
        <v>4</v>
      </c>
      <c r="H6746" s="3">
        <v>1</v>
      </c>
      <c r="I6746" s="69" t="str">
        <f>VLOOKUP(C6746,СПРАВОЧНИК!B:D,2,0)</f>
        <v>ЕВРОПА</v>
      </c>
      <c r="J6746" s="69" t="str">
        <f>VLOOKUP(C6746,СПРАВОЧНИК!B:D,3,0)</f>
        <v>ИНОМАРКИ</v>
      </c>
      <c r="K6746" s="69" t="str">
        <f>VLOOKUP(СВОД2023[[#This Row],[ФО]],СПРАВОЧНИК!H:P,2,0)</f>
        <v>Сибирский ФО</v>
      </c>
    </row>
    <row r="6747" spans="1:11" x14ac:dyDescent="0.2">
      <c r="A6747" t="s">
        <v>600</v>
      </c>
      <c r="B6747" t="s">
        <v>594</v>
      </c>
      <c r="C6747" s="1" t="s">
        <v>7</v>
      </c>
      <c r="D6747" s="1" t="s">
        <v>1301</v>
      </c>
      <c r="E6747" s="2"/>
      <c r="F6747" s="3">
        <v>1</v>
      </c>
      <c r="G6747" s="2">
        <v>7</v>
      </c>
      <c r="H6747" s="3">
        <v>7</v>
      </c>
      <c r="I6747" s="69" t="str">
        <f>VLOOKUP(C6747,СПРАВОЧНИК!B:D,2,0)</f>
        <v>ЕВРОПА</v>
      </c>
      <c r="J6747" s="69" t="str">
        <f>VLOOKUP(C6747,СПРАВОЧНИК!B:D,3,0)</f>
        <v>ИНОМАРКИ</v>
      </c>
      <c r="K6747" s="69" t="str">
        <f>VLOOKUP(СВОД2023[[#This Row],[ФО]],СПРАВОЧНИК!H:P,2,0)</f>
        <v>Сибирский ФО</v>
      </c>
    </row>
    <row r="6748" spans="1:11" x14ac:dyDescent="0.2">
      <c r="A6748" t="s">
        <v>600</v>
      </c>
      <c r="B6748" t="s">
        <v>594</v>
      </c>
      <c r="C6748" s="1" t="s">
        <v>7</v>
      </c>
      <c r="D6748" s="1" t="s">
        <v>1982</v>
      </c>
      <c r="E6748" s="2"/>
      <c r="F6748" s="3"/>
      <c r="G6748" s="2">
        <v>4</v>
      </c>
      <c r="H6748" s="3">
        <v>1</v>
      </c>
      <c r="I6748" s="69" t="str">
        <f>VLOOKUP(C6748,СПРАВОЧНИК!B:D,2,0)</f>
        <v>ЕВРОПА</v>
      </c>
      <c r="J6748" s="69" t="str">
        <f>VLOOKUP(C6748,СПРАВОЧНИК!B:D,3,0)</f>
        <v>ИНОМАРКИ</v>
      </c>
      <c r="K6748" s="69" t="str">
        <f>VLOOKUP(СВОД2023[[#This Row],[ФО]],СПРАВОЧНИК!H:P,2,0)</f>
        <v>Сибирский ФО</v>
      </c>
    </row>
    <row r="6749" spans="1:11" x14ac:dyDescent="0.2">
      <c r="A6749" t="s">
        <v>600</v>
      </c>
      <c r="B6749" t="s">
        <v>594</v>
      </c>
      <c r="C6749" s="1" t="s">
        <v>7</v>
      </c>
      <c r="D6749" s="1" t="s">
        <v>1983</v>
      </c>
      <c r="E6749" s="2"/>
      <c r="F6749" s="3"/>
      <c r="G6749" s="2"/>
      <c r="H6749" s="3">
        <v>1</v>
      </c>
      <c r="I6749" s="69" t="str">
        <f>VLOOKUP(C6749,СПРАВОЧНИК!B:D,2,0)</f>
        <v>ЕВРОПА</v>
      </c>
      <c r="J6749" s="69" t="str">
        <f>VLOOKUP(C6749,СПРАВОЧНИК!B:D,3,0)</f>
        <v>ИНОМАРКИ</v>
      </c>
      <c r="K6749" s="69" t="str">
        <f>VLOOKUP(СВОД2023[[#This Row],[ФО]],СПРАВОЧНИК!H:P,2,0)</f>
        <v>Сибирский ФО</v>
      </c>
    </row>
    <row r="6750" spans="1:11" x14ac:dyDescent="0.2">
      <c r="A6750" t="s">
        <v>600</v>
      </c>
      <c r="B6750" t="s">
        <v>594</v>
      </c>
      <c r="C6750" s="1" t="s">
        <v>7</v>
      </c>
      <c r="D6750" s="1" t="s">
        <v>2378</v>
      </c>
      <c r="E6750" s="2"/>
      <c r="F6750" s="3"/>
      <c r="G6750" s="2">
        <v>2</v>
      </c>
      <c r="H6750" s="3"/>
      <c r="I6750" s="69" t="str">
        <f>VLOOKUP(C6750,СПРАВОЧНИК!B:D,2,0)</f>
        <v>ЕВРОПА</v>
      </c>
      <c r="J6750" s="69" t="str">
        <f>VLOOKUP(C6750,СПРАВОЧНИК!B:D,3,0)</f>
        <v>ИНОМАРКИ</v>
      </c>
      <c r="K6750" s="69" t="str">
        <f>VLOOKUP(СВОД2023[[#This Row],[ФО]],СПРАВОЧНИК!H:P,2,0)</f>
        <v>Сибирский ФО</v>
      </c>
    </row>
    <row r="6751" spans="1:11" x14ac:dyDescent="0.2">
      <c r="A6751" t="s">
        <v>600</v>
      </c>
      <c r="B6751" t="s">
        <v>594</v>
      </c>
      <c r="C6751" s="1" t="s">
        <v>7</v>
      </c>
      <c r="D6751" s="1" t="s">
        <v>2528</v>
      </c>
      <c r="E6751" s="2"/>
      <c r="F6751" s="3"/>
      <c r="G6751" s="2"/>
      <c r="H6751" s="3">
        <v>1</v>
      </c>
      <c r="I6751" s="69" t="str">
        <f>VLOOKUP(C6751,СПРАВОЧНИК!B:D,2,0)</f>
        <v>ЕВРОПА</v>
      </c>
      <c r="J6751" s="69" t="str">
        <f>VLOOKUP(C6751,СПРАВОЧНИК!B:D,3,0)</f>
        <v>ИНОМАРКИ</v>
      </c>
      <c r="K6751" s="69" t="str">
        <f>VLOOKUP(СВОД2023[[#This Row],[ФО]],СПРАВОЧНИК!H:P,2,0)</f>
        <v>Сибирский ФО</v>
      </c>
    </row>
    <row r="6752" spans="1:11" x14ac:dyDescent="0.2">
      <c r="A6752" t="s">
        <v>600</v>
      </c>
      <c r="B6752" t="s">
        <v>594</v>
      </c>
      <c r="C6752" s="1" t="s">
        <v>7</v>
      </c>
      <c r="D6752" s="1" t="s">
        <v>8</v>
      </c>
      <c r="E6752" s="2"/>
      <c r="F6752" s="3">
        <v>1</v>
      </c>
      <c r="G6752" s="2">
        <v>2</v>
      </c>
      <c r="H6752" s="3">
        <v>1</v>
      </c>
      <c r="I6752" s="69" t="str">
        <f>VLOOKUP(C6752,СПРАВОЧНИК!B:D,2,0)</f>
        <v>ЕВРОПА</v>
      </c>
      <c r="J6752" s="69" t="str">
        <f>VLOOKUP(C6752,СПРАВОЧНИК!B:D,3,0)</f>
        <v>ИНОМАРКИ</v>
      </c>
      <c r="K6752" s="69" t="str">
        <f>VLOOKUP(СВОД2023[[#This Row],[ФО]],СПРАВОЧНИК!H:P,2,0)</f>
        <v>Сибирский ФО</v>
      </c>
    </row>
    <row r="6753" spans="1:11" x14ac:dyDescent="0.2">
      <c r="A6753" t="s">
        <v>600</v>
      </c>
      <c r="B6753" t="s">
        <v>594</v>
      </c>
      <c r="C6753" s="1" t="s">
        <v>7</v>
      </c>
      <c r="D6753" s="1" t="s">
        <v>1302</v>
      </c>
      <c r="E6753" s="2"/>
      <c r="F6753" s="3">
        <v>1</v>
      </c>
      <c r="G6753" s="2">
        <v>1</v>
      </c>
      <c r="H6753" s="3">
        <v>2</v>
      </c>
      <c r="I6753" s="69" t="str">
        <f>VLOOKUP(C6753,СПРАВОЧНИК!B:D,2,0)</f>
        <v>ЕВРОПА</v>
      </c>
      <c r="J6753" s="69" t="str">
        <f>VLOOKUP(C6753,СПРАВОЧНИК!B:D,3,0)</f>
        <v>ИНОМАРКИ</v>
      </c>
      <c r="K6753" s="69" t="str">
        <f>VLOOKUP(СВОД2023[[#This Row],[ФО]],СПРАВОЧНИК!H:P,2,0)</f>
        <v>Сибирский ФО</v>
      </c>
    </row>
    <row r="6754" spans="1:11" x14ac:dyDescent="0.2">
      <c r="A6754" t="s">
        <v>600</v>
      </c>
      <c r="B6754" t="s">
        <v>594</v>
      </c>
      <c r="C6754" s="1" t="s">
        <v>7</v>
      </c>
      <c r="D6754" s="1" t="s">
        <v>2380</v>
      </c>
      <c r="E6754" s="2"/>
      <c r="F6754" s="3"/>
      <c r="G6754" s="2"/>
      <c r="H6754" s="3">
        <v>1</v>
      </c>
      <c r="I6754" s="69" t="str">
        <f>VLOOKUP(C6754,СПРАВОЧНИК!B:D,2,0)</f>
        <v>ЕВРОПА</v>
      </c>
      <c r="J6754" s="69" t="str">
        <f>VLOOKUP(C6754,СПРАВОЧНИК!B:D,3,0)</f>
        <v>ИНОМАРКИ</v>
      </c>
      <c r="K6754" s="69" t="str">
        <f>VLOOKUP(СВОД2023[[#This Row],[ФО]],СПРАВОЧНИК!H:P,2,0)</f>
        <v>Сибирский ФО</v>
      </c>
    </row>
    <row r="6755" spans="1:11" x14ac:dyDescent="0.2">
      <c r="A6755" t="s">
        <v>600</v>
      </c>
      <c r="B6755" t="s">
        <v>594</v>
      </c>
      <c r="C6755" s="1" t="s">
        <v>7</v>
      </c>
      <c r="D6755" s="1" t="s">
        <v>9</v>
      </c>
      <c r="E6755" s="2"/>
      <c r="F6755" s="3"/>
      <c r="G6755" s="2"/>
      <c r="H6755" s="3">
        <v>1</v>
      </c>
      <c r="I6755" s="69" t="str">
        <f>VLOOKUP(C6755,СПРАВОЧНИК!B:D,2,0)</f>
        <v>ЕВРОПА</v>
      </c>
      <c r="J6755" s="69" t="str">
        <f>VLOOKUP(C6755,СПРАВОЧНИК!B:D,3,0)</f>
        <v>ИНОМАРКИ</v>
      </c>
      <c r="K6755" s="69" t="str">
        <f>VLOOKUP(СВОД2023[[#This Row],[ФО]],СПРАВОЧНИК!H:P,2,0)</f>
        <v>Сибирский ФО</v>
      </c>
    </row>
    <row r="6756" spans="1:11" x14ac:dyDescent="0.2">
      <c r="A6756" t="s">
        <v>600</v>
      </c>
      <c r="B6756" t="s">
        <v>594</v>
      </c>
      <c r="C6756" s="1" t="s">
        <v>10</v>
      </c>
      <c r="D6756" s="1" t="s">
        <v>2382</v>
      </c>
      <c r="E6756" s="2"/>
      <c r="F6756" s="3"/>
      <c r="G6756" s="2">
        <v>1</v>
      </c>
      <c r="H6756" s="3"/>
      <c r="I6756" s="69" t="str">
        <f>VLOOKUP(C6756,СПРАВОЧНИК!B:D,2,0)</f>
        <v>ЕВРОПА</v>
      </c>
      <c r="J6756" s="69" t="str">
        <f>VLOOKUP(C6756,СПРАВОЧНИК!B:D,3,0)</f>
        <v>ИНОМАРКИ</v>
      </c>
      <c r="K6756" s="69" t="str">
        <f>VLOOKUP(СВОД2023[[#This Row],[ФО]],СПРАВОЧНИК!H:P,2,0)</f>
        <v>Сибирский ФО</v>
      </c>
    </row>
    <row r="6757" spans="1:11" x14ac:dyDescent="0.2">
      <c r="A6757" t="s">
        <v>600</v>
      </c>
      <c r="B6757" t="s">
        <v>594</v>
      </c>
      <c r="C6757" s="1" t="s">
        <v>10</v>
      </c>
      <c r="D6757" s="1" t="s">
        <v>2529</v>
      </c>
      <c r="E6757" s="2"/>
      <c r="F6757" s="3"/>
      <c r="G6757" s="2"/>
      <c r="H6757" s="3">
        <v>1</v>
      </c>
      <c r="I6757" s="69" t="str">
        <f>VLOOKUP(C6757,СПРАВОЧНИК!B:D,2,0)</f>
        <v>ЕВРОПА</v>
      </c>
      <c r="J6757" s="69" t="str">
        <f>VLOOKUP(C6757,СПРАВОЧНИК!B:D,3,0)</f>
        <v>ИНОМАРКИ</v>
      </c>
      <c r="K6757" s="69" t="str">
        <f>VLOOKUP(СВОД2023[[#This Row],[ФО]],СПРАВОЧНИК!H:P,2,0)</f>
        <v>Сибирский ФО</v>
      </c>
    </row>
    <row r="6758" spans="1:11" x14ac:dyDescent="0.2">
      <c r="A6758" t="s">
        <v>600</v>
      </c>
      <c r="B6758" t="s">
        <v>594</v>
      </c>
      <c r="C6758" s="1" t="s">
        <v>1032</v>
      </c>
      <c r="D6758" s="1" t="s">
        <v>1988</v>
      </c>
      <c r="E6758" s="2"/>
      <c r="F6758" s="3"/>
      <c r="G6758" s="2"/>
      <c r="H6758" s="3">
        <v>1</v>
      </c>
      <c r="I6758" s="69" t="str">
        <f>VLOOKUP(C6758,СПРАВОЧНИК!B:D,2,0)</f>
        <v>ЕВРОПА</v>
      </c>
      <c r="J6758" s="69" t="str">
        <f>VLOOKUP(C6758,СПРАВОЧНИК!B:D,3,0)</f>
        <v>ИНОМАРКИ</v>
      </c>
      <c r="K6758" s="69" t="str">
        <f>VLOOKUP(СВОД2023[[#This Row],[ФО]],СПРАВОЧНИК!H:P,2,0)</f>
        <v>Сибирский ФО</v>
      </c>
    </row>
    <row r="6759" spans="1:11" x14ac:dyDescent="0.2">
      <c r="A6759" t="s">
        <v>600</v>
      </c>
      <c r="B6759" t="s">
        <v>594</v>
      </c>
      <c r="C6759" s="1" t="s">
        <v>1101</v>
      </c>
      <c r="D6759" s="1" t="s">
        <v>1305</v>
      </c>
      <c r="E6759" s="2"/>
      <c r="F6759" s="3">
        <v>1</v>
      </c>
      <c r="G6759" s="2">
        <v>1</v>
      </c>
      <c r="H6759" s="3">
        <v>2</v>
      </c>
      <c r="I6759" s="69" t="str">
        <f>VLOOKUP(C6759,СПРАВОЧНИК!B:D,2,0)</f>
        <v>КОРЕЯ</v>
      </c>
      <c r="J6759" s="69" t="str">
        <f>VLOOKUP(C6759,СПРАВОЧНИК!B:D,3,0)</f>
        <v>ИНОМАРКИ</v>
      </c>
      <c r="K6759" s="69" t="str">
        <f>VLOOKUP(СВОД2023[[#This Row],[ФО]],СПРАВОЧНИК!H:P,2,0)</f>
        <v>Сибирский ФО</v>
      </c>
    </row>
    <row r="6760" spans="1:11" x14ac:dyDescent="0.2">
      <c r="A6760" t="s">
        <v>600</v>
      </c>
      <c r="B6760" t="s">
        <v>594</v>
      </c>
      <c r="C6760" s="1" t="s">
        <v>15</v>
      </c>
      <c r="D6760" s="1" t="s">
        <v>2386</v>
      </c>
      <c r="E6760" s="2"/>
      <c r="F6760" s="3"/>
      <c r="G6760" s="2">
        <v>1</v>
      </c>
      <c r="H6760" s="3"/>
      <c r="I6760" s="69" t="str">
        <f>VLOOKUP(C6760,СПРАВОЧНИК!B:D,2,0)</f>
        <v>ЕВРОПА</v>
      </c>
      <c r="J6760" s="69" t="str">
        <f>VLOOKUP(C6760,СПРАВОЧНИК!B:D,3,0)</f>
        <v>ИНОМАРКИ</v>
      </c>
      <c r="K6760" s="69" t="str">
        <f>VLOOKUP(СВОД2023[[#This Row],[ФО]],СПРАВОЧНИК!H:P,2,0)</f>
        <v>Сибирский ФО</v>
      </c>
    </row>
    <row r="6761" spans="1:11" x14ac:dyDescent="0.2">
      <c r="A6761" t="s">
        <v>600</v>
      </c>
      <c r="B6761" t="s">
        <v>594</v>
      </c>
      <c r="C6761" s="1" t="s">
        <v>18</v>
      </c>
      <c r="D6761" s="1" t="s">
        <v>1306</v>
      </c>
      <c r="E6761" s="2">
        <v>5</v>
      </c>
      <c r="F6761" s="3"/>
      <c r="G6761" s="2">
        <v>14</v>
      </c>
      <c r="H6761" s="3">
        <v>2</v>
      </c>
      <c r="I6761" s="69" t="str">
        <f>VLOOKUP(C6761,СПРАВОЧНИК!B:D,2,0)</f>
        <v>ЕВРОПА</v>
      </c>
      <c r="J6761" s="69" t="str">
        <f>VLOOKUP(C6761,СПРАВОЧНИК!B:D,3,0)</f>
        <v>ИНОМАРКИ</v>
      </c>
      <c r="K6761" s="69" t="str">
        <f>VLOOKUP(СВОД2023[[#This Row],[ФО]],СПРАВОЧНИК!H:P,2,0)</f>
        <v>Сибирский ФО</v>
      </c>
    </row>
    <row r="6762" spans="1:11" x14ac:dyDescent="0.2">
      <c r="A6762" t="s">
        <v>600</v>
      </c>
      <c r="B6762" t="s">
        <v>594</v>
      </c>
      <c r="C6762" s="1" t="s">
        <v>18</v>
      </c>
      <c r="D6762" s="1" t="s">
        <v>1991</v>
      </c>
      <c r="E6762" s="2">
        <v>4</v>
      </c>
      <c r="F6762" s="3">
        <v>1</v>
      </c>
      <c r="G6762" s="2">
        <v>15</v>
      </c>
      <c r="H6762" s="3">
        <v>7</v>
      </c>
      <c r="I6762" s="69" t="str">
        <f>VLOOKUP(C6762,СПРАВОЧНИК!B:D,2,0)</f>
        <v>ЕВРОПА</v>
      </c>
      <c r="J6762" s="69" t="str">
        <f>VLOOKUP(C6762,СПРАВОЧНИК!B:D,3,0)</f>
        <v>ИНОМАРКИ</v>
      </c>
      <c r="K6762" s="69" t="str">
        <f>VLOOKUP(СВОД2023[[#This Row],[ФО]],СПРАВОЧНИК!H:P,2,0)</f>
        <v>Сибирский ФО</v>
      </c>
    </row>
    <row r="6763" spans="1:11" x14ac:dyDescent="0.2">
      <c r="A6763" t="s">
        <v>600</v>
      </c>
      <c r="B6763" t="s">
        <v>594</v>
      </c>
      <c r="C6763" s="1" t="s">
        <v>18</v>
      </c>
      <c r="D6763" s="1" t="s">
        <v>1307</v>
      </c>
      <c r="E6763" s="2"/>
      <c r="F6763" s="3"/>
      <c r="G6763" s="2">
        <v>3</v>
      </c>
      <c r="H6763" s="3"/>
      <c r="I6763" s="69" t="str">
        <f>VLOOKUP(C6763,СПРАВОЧНИК!B:D,2,0)</f>
        <v>ЕВРОПА</v>
      </c>
      <c r="J6763" s="69" t="str">
        <f>VLOOKUP(C6763,СПРАВОЧНИК!B:D,3,0)</f>
        <v>ИНОМАРКИ</v>
      </c>
      <c r="K6763" s="69" t="str">
        <f>VLOOKUP(СВОД2023[[#This Row],[ФО]],СПРАВОЧНИК!H:P,2,0)</f>
        <v>Сибирский ФО</v>
      </c>
    </row>
    <row r="6764" spans="1:11" x14ac:dyDescent="0.2">
      <c r="A6764" t="s">
        <v>600</v>
      </c>
      <c r="B6764" t="s">
        <v>594</v>
      </c>
      <c r="C6764" s="1" t="s">
        <v>18</v>
      </c>
      <c r="D6764" s="1" t="s">
        <v>944</v>
      </c>
      <c r="E6764" s="2">
        <v>38</v>
      </c>
      <c r="F6764" s="3">
        <v>14</v>
      </c>
      <c r="G6764" s="2">
        <v>159</v>
      </c>
      <c r="H6764" s="3">
        <v>100</v>
      </c>
      <c r="I6764" s="69" t="str">
        <f>VLOOKUP(C6764,СПРАВОЧНИК!B:D,2,0)</f>
        <v>ЕВРОПА</v>
      </c>
      <c r="J6764" s="69" t="str">
        <f>VLOOKUP(C6764,СПРАВОЧНИК!B:D,3,0)</f>
        <v>ИНОМАРКИ</v>
      </c>
      <c r="K6764" s="69" t="str">
        <f>VLOOKUP(СВОД2023[[#This Row],[ФО]],СПРАВОЧНИК!H:P,2,0)</f>
        <v>Сибирский ФО</v>
      </c>
    </row>
    <row r="6765" spans="1:11" x14ac:dyDescent="0.2">
      <c r="A6765" t="s">
        <v>600</v>
      </c>
      <c r="B6765" t="s">
        <v>594</v>
      </c>
      <c r="C6765" s="1" t="s">
        <v>18</v>
      </c>
      <c r="D6765" s="1" t="s">
        <v>945</v>
      </c>
      <c r="E6765" s="2">
        <v>1</v>
      </c>
      <c r="F6765" s="3"/>
      <c r="G6765" s="2">
        <v>3</v>
      </c>
      <c r="H6765" s="3"/>
      <c r="I6765" s="69" t="str">
        <f>VLOOKUP(C6765,СПРАВОЧНИК!B:D,2,0)</f>
        <v>ЕВРОПА</v>
      </c>
      <c r="J6765" s="69" t="str">
        <f>VLOOKUP(C6765,СПРАВОЧНИК!B:D,3,0)</f>
        <v>ИНОМАРКИ</v>
      </c>
      <c r="K6765" s="69" t="str">
        <f>VLOOKUP(СВОД2023[[#This Row],[ФО]],СПРАВОЧНИК!H:P,2,0)</f>
        <v>Сибирский ФО</v>
      </c>
    </row>
    <row r="6766" spans="1:11" x14ac:dyDescent="0.2">
      <c r="A6766" t="s">
        <v>600</v>
      </c>
      <c r="B6766" t="s">
        <v>594</v>
      </c>
      <c r="C6766" s="1" t="s">
        <v>18</v>
      </c>
      <c r="D6766" s="1" t="s">
        <v>946</v>
      </c>
      <c r="E6766" s="2">
        <v>115</v>
      </c>
      <c r="F6766" s="3">
        <v>91</v>
      </c>
      <c r="G6766" s="2">
        <v>577</v>
      </c>
      <c r="H6766" s="3">
        <v>489</v>
      </c>
      <c r="I6766" s="69" t="str">
        <f>VLOOKUP(C6766,СПРАВОЧНИК!B:D,2,0)</f>
        <v>ЕВРОПА</v>
      </c>
      <c r="J6766" s="69" t="str">
        <f>VLOOKUP(C6766,СПРАВОЧНИК!B:D,3,0)</f>
        <v>ИНОМАРКИ</v>
      </c>
      <c r="K6766" s="69" t="str">
        <f>VLOOKUP(СВОД2023[[#This Row],[ФО]],СПРАВОЧНИК!H:P,2,0)</f>
        <v>Сибирский ФО</v>
      </c>
    </row>
    <row r="6767" spans="1:11" x14ac:dyDescent="0.2">
      <c r="A6767" t="s">
        <v>600</v>
      </c>
      <c r="B6767" t="s">
        <v>594</v>
      </c>
      <c r="C6767" s="1" t="s">
        <v>18</v>
      </c>
      <c r="D6767" s="1" t="s">
        <v>947</v>
      </c>
      <c r="E6767" s="2">
        <v>26</v>
      </c>
      <c r="F6767" s="3">
        <v>16</v>
      </c>
      <c r="G6767" s="2">
        <v>133</v>
      </c>
      <c r="H6767" s="3">
        <v>86</v>
      </c>
      <c r="I6767" s="69" t="str">
        <f>VLOOKUP(C6767,СПРАВОЧНИК!B:D,2,0)</f>
        <v>ЕВРОПА</v>
      </c>
      <c r="J6767" s="69" t="str">
        <f>VLOOKUP(C6767,СПРАВОЧНИК!B:D,3,0)</f>
        <v>ИНОМАРКИ</v>
      </c>
      <c r="K6767" s="69" t="str">
        <f>VLOOKUP(СВОД2023[[#This Row],[ФО]],СПРАВОЧНИК!H:P,2,0)</f>
        <v>Сибирский ФО</v>
      </c>
    </row>
    <row r="6768" spans="1:11" x14ac:dyDescent="0.2">
      <c r="A6768" t="s">
        <v>600</v>
      </c>
      <c r="B6768" t="s">
        <v>594</v>
      </c>
      <c r="C6768" s="1" t="s">
        <v>18</v>
      </c>
      <c r="D6768" s="1" t="s">
        <v>948</v>
      </c>
      <c r="E6768" s="2">
        <v>141</v>
      </c>
      <c r="F6768" s="3">
        <v>86</v>
      </c>
      <c r="G6768" s="2">
        <v>728</v>
      </c>
      <c r="H6768" s="3">
        <v>579</v>
      </c>
      <c r="I6768" s="69" t="str">
        <f>VLOOKUP(C6768,СПРАВОЧНИК!B:D,2,0)</f>
        <v>ЕВРОПА</v>
      </c>
      <c r="J6768" s="69" t="str">
        <f>VLOOKUP(C6768,СПРАВОЧНИК!B:D,3,0)</f>
        <v>ИНОМАРКИ</v>
      </c>
      <c r="K6768" s="69" t="str">
        <f>VLOOKUP(СВОД2023[[#This Row],[ФО]],СПРАВОЧНИК!H:P,2,0)</f>
        <v>Сибирский ФО</v>
      </c>
    </row>
    <row r="6769" spans="1:11" x14ac:dyDescent="0.2">
      <c r="A6769" t="s">
        <v>600</v>
      </c>
      <c r="B6769" t="s">
        <v>594</v>
      </c>
      <c r="C6769" s="1" t="s">
        <v>18</v>
      </c>
      <c r="D6769" s="1" t="s">
        <v>949</v>
      </c>
      <c r="E6769" s="2">
        <v>10</v>
      </c>
      <c r="F6769" s="3">
        <v>9</v>
      </c>
      <c r="G6769" s="2">
        <v>53</v>
      </c>
      <c r="H6769" s="3">
        <v>59</v>
      </c>
      <c r="I6769" s="69" t="str">
        <f>VLOOKUP(C6769,СПРАВОЧНИК!B:D,2,0)</f>
        <v>ЕВРОПА</v>
      </c>
      <c r="J6769" s="69" t="str">
        <f>VLOOKUP(C6769,СПРАВОЧНИК!B:D,3,0)</f>
        <v>ИНОМАРКИ</v>
      </c>
      <c r="K6769" s="69" t="str">
        <f>VLOOKUP(СВОД2023[[#This Row],[ФО]],СПРАВОЧНИК!H:P,2,0)</f>
        <v>Сибирский ФО</v>
      </c>
    </row>
    <row r="6770" spans="1:11" x14ac:dyDescent="0.2">
      <c r="A6770" t="s">
        <v>600</v>
      </c>
      <c r="B6770" t="s">
        <v>594</v>
      </c>
      <c r="C6770" s="1" t="s">
        <v>18</v>
      </c>
      <c r="D6770" s="1" t="s">
        <v>950</v>
      </c>
      <c r="E6770" s="2">
        <v>14</v>
      </c>
      <c r="F6770" s="3">
        <v>25</v>
      </c>
      <c r="G6770" s="2">
        <v>112</v>
      </c>
      <c r="H6770" s="3">
        <v>108</v>
      </c>
      <c r="I6770" s="69" t="str">
        <f>VLOOKUP(C6770,СПРАВОЧНИК!B:D,2,0)</f>
        <v>ЕВРОПА</v>
      </c>
      <c r="J6770" s="69" t="str">
        <f>VLOOKUP(C6770,СПРАВОЧНИК!B:D,3,0)</f>
        <v>ИНОМАРКИ</v>
      </c>
      <c r="K6770" s="69" t="str">
        <f>VLOOKUP(СВОД2023[[#This Row],[ФО]],СПРАВОЧНИК!H:P,2,0)</f>
        <v>Сибирский ФО</v>
      </c>
    </row>
    <row r="6771" spans="1:11" x14ac:dyDescent="0.2">
      <c r="A6771" t="s">
        <v>600</v>
      </c>
      <c r="B6771" t="s">
        <v>594</v>
      </c>
      <c r="C6771" s="1" t="s">
        <v>18</v>
      </c>
      <c r="D6771" s="1" t="s">
        <v>1308</v>
      </c>
      <c r="E6771" s="2">
        <v>15</v>
      </c>
      <c r="F6771" s="3">
        <v>11</v>
      </c>
      <c r="G6771" s="2">
        <v>77</v>
      </c>
      <c r="H6771" s="3">
        <v>73</v>
      </c>
      <c r="I6771" s="69" t="str">
        <f>VLOOKUP(C6771,СПРАВОЧНИК!B:D,2,0)</f>
        <v>ЕВРОПА</v>
      </c>
      <c r="J6771" s="69" t="str">
        <f>VLOOKUP(C6771,СПРАВОЧНИК!B:D,3,0)</f>
        <v>ИНОМАРКИ</v>
      </c>
      <c r="K6771" s="69" t="str">
        <f>VLOOKUP(СВОД2023[[#This Row],[ФО]],СПРАВОЧНИК!H:P,2,0)</f>
        <v>Сибирский ФО</v>
      </c>
    </row>
    <row r="6772" spans="1:11" x14ac:dyDescent="0.2">
      <c r="A6772" t="s">
        <v>600</v>
      </c>
      <c r="B6772" t="s">
        <v>594</v>
      </c>
      <c r="C6772" s="1" t="s">
        <v>18</v>
      </c>
      <c r="D6772" s="1" t="s">
        <v>1992</v>
      </c>
      <c r="E6772" s="2"/>
      <c r="F6772" s="3">
        <v>1</v>
      </c>
      <c r="G6772" s="2">
        <v>2</v>
      </c>
      <c r="H6772" s="3">
        <v>3</v>
      </c>
      <c r="I6772" s="69" t="str">
        <f>VLOOKUP(C6772,СПРАВОЧНИК!B:D,2,0)</f>
        <v>ЕВРОПА</v>
      </c>
      <c r="J6772" s="69" t="str">
        <f>VLOOKUP(C6772,СПРАВОЧНИК!B:D,3,0)</f>
        <v>ИНОМАРКИ</v>
      </c>
      <c r="K6772" s="69" t="str">
        <f>VLOOKUP(СВОД2023[[#This Row],[ФО]],СПРАВОЧНИК!H:P,2,0)</f>
        <v>Сибирский ФО</v>
      </c>
    </row>
    <row r="6773" spans="1:11" x14ac:dyDescent="0.2">
      <c r="A6773" t="s">
        <v>600</v>
      </c>
      <c r="B6773" t="s">
        <v>594</v>
      </c>
      <c r="C6773" s="1" t="s">
        <v>18</v>
      </c>
      <c r="D6773" s="1" t="s">
        <v>1309</v>
      </c>
      <c r="E6773" s="2">
        <v>17</v>
      </c>
      <c r="F6773" s="3">
        <v>22</v>
      </c>
      <c r="G6773" s="2">
        <v>113</v>
      </c>
      <c r="H6773" s="3">
        <v>101</v>
      </c>
      <c r="I6773" s="69" t="str">
        <f>VLOOKUP(C6773,СПРАВОЧНИК!B:D,2,0)</f>
        <v>ЕВРОПА</v>
      </c>
      <c r="J6773" s="69" t="str">
        <f>VLOOKUP(C6773,СПРАВОЧНИК!B:D,3,0)</f>
        <v>ИНОМАРКИ</v>
      </c>
      <c r="K6773" s="69" t="str">
        <f>VLOOKUP(СВОД2023[[#This Row],[ФО]],СПРАВОЧНИК!H:P,2,0)</f>
        <v>Сибирский ФО</v>
      </c>
    </row>
    <row r="6774" spans="1:11" x14ac:dyDescent="0.2">
      <c r="A6774" t="s">
        <v>600</v>
      </c>
      <c r="B6774" t="s">
        <v>594</v>
      </c>
      <c r="C6774" s="1" t="s">
        <v>18</v>
      </c>
      <c r="D6774" s="1" t="s">
        <v>1310</v>
      </c>
      <c r="E6774" s="2"/>
      <c r="F6774" s="3"/>
      <c r="G6774" s="2">
        <v>5</v>
      </c>
      <c r="H6774" s="3">
        <v>4</v>
      </c>
      <c r="I6774" s="69" t="str">
        <f>VLOOKUP(C6774,СПРАВОЧНИК!B:D,2,0)</f>
        <v>ЕВРОПА</v>
      </c>
      <c r="J6774" s="69" t="str">
        <f>VLOOKUP(C6774,СПРАВОЧНИК!B:D,3,0)</f>
        <v>ИНОМАРКИ</v>
      </c>
      <c r="K6774" s="69" t="str">
        <f>VLOOKUP(СВОД2023[[#This Row],[ФО]],СПРАВОЧНИК!H:P,2,0)</f>
        <v>Сибирский ФО</v>
      </c>
    </row>
    <row r="6775" spans="1:11" x14ac:dyDescent="0.2">
      <c r="A6775" t="s">
        <v>600</v>
      </c>
      <c r="B6775" t="s">
        <v>594</v>
      </c>
      <c r="C6775" s="1" t="s">
        <v>18</v>
      </c>
      <c r="D6775" s="1" t="s">
        <v>1993</v>
      </c>
      <c r="E6775" s="2"/>
      <c r="F6775" s="3"/>
      <c r="G6775" s="2"/>
      <c r="H6775" s="3">
        <v>1</v>
      </c>
      <c r="I6775" s="69" t="str">
        <f>VLOOKUP(C6775,СПРАВОЧНИК!B:D,2,0)</f>
        <v>ЕВРОПА</v>
      </c>
      <c r="J6775" s="69" t="str">
        <f>VLOOKUP(C6775,СПРАВОЧНИК!B:D,3,0)</f>
        <v>ИНОМАРКИ</v>
      </c>
      <c r="K6775" s="69" t="str">
        <f>VLOOKUP(СВОД2023[[#This Row],[ФО]],СПРАВОЧНИК!H:P,2,0)</f>
        <v>Сибирский ФО</v>
      </c>
    </row>
    <row r="6776" spans="1:11" x14ac:dyDescent="0.2">
      <c r="A6776" t="s">
        <v>600</v>
      </c>
      <c r="B6776" t="s">
        <v>594</v>
      </c>
      <c r="C6776" s="1" t="s">
        <v>18</v>
      </c>
      <c r="D6776" s="1" t="s">
        <v>951</v>
      </c>
      <c r="E6776" s="2"/>
      <c r="F6776" s="3">
        <v>1</v>
      </c>
      <c r="G6776" s="2">
        <v>6</v>
      </c>
      <c r="H6776" s="3">
        <v>2</v>
      </c>
      <c r="I6776" s="69" t="str">
        <f>VLOOKUP(C6776,СПРАВОЧНИК!B:D,2,0)</f>
        <v>ЕВРОПА</v>
      </c>
      <c r="J6776" s="69" t="str">
        <f>VLOOKUP(C6776,СПРАВОЧНИК!B:D,3,0)</f>
        <v>ИНОМАРКИ</v>
      </c>
      <c r="K6776" s="69" t="str">
        <f>VLOOKUP(СВОД2023[[#This Row],[ФО]],СПРАВОЧНИК!H:P,2,0)</f>
        <v>Сибирский ФО</v>
      </c>
    </row>
    <row r="6777" spans="1:11" x14ac:dyDescent="0.2">
      <c r="A6777" t="s">
        <v>600</v>
      </c>
      <c r="B6777" t="s">
        <v>594</v>
      </c>
      <c r="C6777" s="1" t="s">
        <v>18</v>
      </c>
      <c r="D6777" s="1" t="s">
        <v>953</v>
      </c>
      <c r="E6777" s="2"/>
      <c r="F6777" s="3"/>
      <c r="G6777" s="2">
        <v>1</v>
      </c>
      <c r="H6777" s="3"/>
      <c r="I6777" s="69" t="str">
        <f>VLOOKUP(C6777,СПРАВОЧНИК!B:D,2,0)</f>
        <v>ЕВРОПА</v>
      </c>
      <c r="J6777" s="69" t="str">
        <f>VLOOKUP(C6777,СПРАВОЧНИК!B:D,3,0)</f>
        <v>ИНОМАРКИ</v>
      </c>
      <c r="K6777" s="69" t="str">
        <f>VLOOKUP(СВОД2023[[#This Row],[ФО]],СПРАВОЧНИК!H:P,2,0)</f>
        <v>Сибирский ФО</v>
      </c>
    </row>
    <row r="6778" spans="1:11" x14ac:dyDescent="0.2">
      <c r="A6778" t="s">
        <v>600</v>
      </c>
      <c r="B6778" t="s">
        <v>594</v>
      </c>
      <c r="C6778" s="1" t="s">
        <v>18</v>
      </c>
      <c r="D6778" s="1" t="s">
        <v>954</v>
      </c>
      <c r="E6778" s="2">
        <v>33</v>
      </c>
      <c r="F6778" s="3">
        <v>17</v>
      </c>
      <c r="G6778" s="2">
        <v>170</v>
      </c>
      <c r="H6778" s="3">
        <v>119</v>
      </c>
      <c r="I6778" s="69" t="str">
        <f>VLOOKUP(C6778,СПРАВОЧНИК!B:D,2,0)</f>
        <v>ЕВРОПА</v>
      </c>
      <c r="J6778" s="69" t="str">
        <f>VLOOKUP(C6778,СПРАВОЧНИК!B:D,3,0)</f>
        <v>ИНОМАРКИ</v>
      </c>
      <c r="K6778" s="69" t="str">
        <f>VLOOKUP(СВОД2023[[#This Row],[ФО]],СПРАВОЧНИК!H:P,2,0)</f>
        <v>Сибирский ФО</v>
      </c>
    </row>
    <row r="6779" spans="1:11" x14ac:dyDescent="0.2">
      <c r="A6779" t="s">
        <v>600</v>
      </c>
      <c r="B6779" t="s">
        <v>594</v>
      </c>
      <c r="C6779" s="1" t="s">
        <v>18</v>
      </c>
      <c r="D6779" s="1" t="s">
        <v>956</v>
      </c>
      <c r="E6779" s="2">
        <v>80</v>
      </c>
      <c r="F6779" s="3">
        <v>38</v>
      </c>
      <c r="G6779" s="2">
        <v>393</v>
      </c>
      <c r="H6779" s="3">
        <v>258</v>
      </c>
      <c r="I6779" s="69" t="str">
        <f>VLOOKUP(C6779,СПРАВОЧНИК!B:D,2,0)</f>
        <v>ЕВРОПА</v>
      </c>
      <c r="J6779" s="69" t="str">
        <f>VLOOKUP(C6779,СПРАВОЧНИК!B:D,3,0)</f>
        <v>ИНОМАРКИ</v>
      </c>
      <c r="K6779" s="69" t="str">
        <f>VLOOKUP(СВОД2023[[#This Row],[ФО]],СПРАВОЧНИК!H:P,2,0)</f>
        <v>Сибирский ФО</v>
      </c>
    </row>
    <row r="6780" spans="1:11" x14ac:dyDescent="0.2">
      <c r="A6780" t="s">
        <v>600</v>
      </c>
      <c r="B6780" t="s">
        <v>594</v>
      </c>
      <c r="C6780" s="1" t="s">
        <v>18</v>
      </c>
      <c r="D6780" s="1" t="s">
        <v>957</v>
      </c>
      <c r="E6780" s="2">
        <v>84</v>
      </c>
      <c r="F6780" s="3">
        <v>50</v>
      </c>
      <c r="G6780" s="2">
        <v>490</v>
      </c>
      <c r="H6780" s="3">
        <v>342</v>
      </c>
      <c r="I6780" s="69" t="str">
        <f>VLOOKUP(C6780,СПРАВОЧНИК!B:D,2,0)</f>
        <v>ЕВРОПА</v>
      </c>
      <c r="J6780" s="69" t="str">
        <f>VLOOKUP(C6780,СПРАВОЧНИК!B:D,3,0)</f>
        <v>ИНОМАРКИ</v>
      </c>
      <c r="K6780" s="69" t="str">
        <f>VLOOKUP(СВОД2023[[#This Row],[ФО]],СПРАВОЧНИК!H:P,2,0)</f>
        <v>Сибирский ФО</v>
      </c>
    </row>
    <row r="6781" spans="1:11" x14ac:dyDescent="0.2">
      <c r="A6781" t="s">
        <v>600</v>
      </c>
      <c r="B6781" t="s">
        <v>594</v>
      </c>
      <c r="C6781" s="1" t="s">
        <v>18</v>
      </c>
      <c r="D6781" s="1" t="s">
        <v>958</v>
      </c>
      <c r="E6781" s="2">
        <v>22</v>
      </c>
      <c r="F6781" s="3">
        <v>3</v>
      </c>
      <c r="G6781" s="2">
        <v>82</v>
      </c>
      <c r="H6781" s="3">
        <v>43</v>
      </c>
      <c r="I6781" s="69" t="str">
        <f>VLOOKUP(C6781,СПРАВОЧНИК!B:D,2,0)</f>
        <v>ЕВРОПА</v>
      </c>
      <c r="J6781" s="69" t="str">
        <f>VLOOKUP(C6781,СПРАВОЧНИК!B:D,3,0)</f>
        <v>ИНОМАРКИ</v>
      </c>
      <c r="K6781" s="69" t="str">
        <f>VLOOKUP(СВОД2023[[#This Row],[ФО]],СПРАВОЧНИК!H:P,2,0)</f>
        <v>Сибирский ФО</v>
      </c>
    </row>
    <row r="6782" spans="1:11" x14ac:dyDescent="0.2">
      <c r="A6782" t="s">
        <v>600</v>
      </c>
      <c r="B6782" t="s">
        <v>594</v>
      </c>
      <c r="C6782" s="1" t="s">
        <v>18</v>
      </c>
      <c r="D6782" s="1" t="s">
        <v>959</v>
      </c>
      <c r="E6782" s="2">
        <v>1</v>
      </c>
      <c r="F6782" s="3"/>
      <c r="G6782" s="2">
        <v>3</v>
      </c>
      <c r="H6782" s="3">
        <v>2</v>
      </c>
      <c r="I6782" s="69" t="str">
        <f>VLOOKUP(C6782,СПРАВОЧНИК!B:D,2,0)</f>
        <v>ЕВРОПА</v>
      </c>
      <c r="J6782" s="69" t="str">
        <f>VLOOKUP(C6782,СПРАВОЧНИК!B:D,3,0)</f>
        <v>ИНОМАРКИ</v>
      </c>
      <c r="K6782" s="69" t="str">
        <f>VLOOKUP(СВОД2023[[#This Row],[ФО]],СПРАВОЧНИК!H:P,2,0)</f>
        <v>Сибирский ФО</v>
      </c>
    </row>
    <row r="6783" spans="1:11" x14ac:dyDescent="0.2">
      <c r="A6783" t="s">
        <v>600</v>
      </c>
      <c r="B6783" t="s">
        <v>594</v>
      </c>
      <c r="C6783" s="1" t="s">
        <v>18</v>
      </c>
      <c r="D6783" s="1" t="s">
        <v>960</v>
      </c>
      <c r="E6783" s="2"/>
      <c r="F6783" s="3">
        <v>1</v>
      </c>
      <c r="G6783" s="2">
        <v>2</v>
      </c>
      <c r="H6783" s="3">
        <v>4</v>
      </c>
      <c r="I6783" s="69" t="str">
        <f>VLOOKUP(C6783,СПРАВОЧНИК!B:D,2,0)</f>
        <v>ЕВРОПА</v>
      </c>
      <c r="J6783" s="69" t="str">
        <f>VLOOKUP(C6783,СПРАВОЧНИК!B:D,3,0)</f>
        <v>ИНОМАРКИ</v>
      </c>
      <c r="K6783" s="69" t="str">
        <f>VLOOKUP(СВОД2023[[#This Row],[ФО]],СПРАВОЧНИК!H:P,2,0)</f>
        <v>Сибирский ФО</v>
      </c>
    </row>
    <row r="6784" spans="1:11" x14ac:dyDescent="0.2">
      <c r="A6784" t="s">
        <v>600</v>
      </c>
      <c r="B6784" t="s">
        <v>594</v>
      </c>
      <c r="C6784" s="1" t="s">
        <v>18</v>
      </c>
      <c r="D6784" s="1" t="s">
        <v>961</v>
      </c>
      <c r="E6784" s="2"/>
      <c r="F6784" s="3"/>
      <c r="G6784" s="2">
        <v>4</v>
      </c>
      <c r="H6784" s="3"/>
      <c r="I6784" s="69" t="str">
        <f>VLOOKUP(C6784,СПРАВОЧНИК!B:D,2,0)</f>
        <v>ЕВРОПА</v>
      </c>
      <c r="J6784" s="69" t="str">
        <f>VLOOKUP(C6784,СПРАВОЧНИК!B:D,3,0)</f>
        <v>ИНОМАРКИ</v>
      </c>
      <c r="K6784" s="69" t="str">
        <f>VLOOKUP(СВОД2023[[#This Row],[ФО]],СПРАВОЧНИК!H:P,2,0)</f>
        <v>Сибирский ФО</v>
      </c>
    </row>
    <row r="6785" spans="1:11" x14ac:dyDescent="0.2">
      <c r="A6785" t="s">
        <v>600</v>
      </c>
      <c r="B6785" t="s">
        <v>594</v>
      </c>
      <c r="C6785" s="1" t="s">
        <v>18</v>
      </c>
      <c r="D6785" s="1" t="s">
        <v>962</v>
      </c>
      <c r="E6785" s="2"/>
      <c r="F6785" s="3"/>
      <c r="G6785" s="2">
        <v>1</v>
      </c>
      <c r="H6785" s="3">
        <v>1</v>
      </c>
      <c r="I6785" s="69" t="str">
        <f>VLOOKUP(C6785,СПРАВОЧНИК!B:D,2,0)</f>
        <v>ЕВРОПА</v>
      </c>
      <c r="J6785" s="69" t="str">
        <f>VLOOKUP(C6785,СПРАВОЧНИК!B:D,3,0)</f>
        <v>ИНОМАРКИ</v>
      </c>
      <c r="K6785" s="69" t="str">
        <f>VLOOKUP(СВОД2023[[#This Row],[ФО]],СПРАВОЧНИК!H:P,2,0)</f>
        <v>Сибирский ФО</v>
      </c>
    </row>
    <row r="6786" spans="1:11" x14ac:dyDescent="0.2">
      <c r="A6786" t="s">
        <v>600</v>
      </c>
      <c r="B6786" t="s">
        <v>594</v>
      </c>
      <c r="C6786" s="1" t="s">
        <v>18</v>
      </c>
      <c r="D6786" s="1" t="s">
        <v>963</v>
      </c>
      <c r="E6786" s="2"/>
      <c r="F6786" s="3"/>
      <c r="G6786" s="2">
        <v>5</v>
      </c>
      <c r="H6786" s="3"/>
      <c r="I6786" s="69" t="str">
        <f>VLOOKUP(C6786,СПРАВОЧНИК!B:D,2,0)</f>
        <v>ЕВРОПА</v>
      </c>
      <c r="J6786" s="69" t="str">
        <f>VLOOKUP(C6786,СПРАВОЧНИК!B:D,3,0)</f>
        <v>ИНОМАРКИ</v>
      </c>
      <c r="K6786" s="69" t="str">
        <f>VLOOKUP(СВОД2023[[#This Row],[ФО]],СПРАВОЧНИК!H:P,2,0)</f>
        <v>Сибирский ФО</v>
      </c>
    </row>
    <row r="6787" spans="1:11" x14ac:dyDescent="0.2">
      <c r="A6787" t="s">
        <v>600</v>
      </c>
      <c r="B6787" t="s">
        <v>594</v>
      </c>
      <c r="C6787" s="1" t="s">
        <v>18</v>
      </c>
      <c r="D6787" s="1" t="s">
        <v>964</v>
      </c>
      <c r="E6787" s="2">
        <v>1</v>
      </c>
      <c r="F6787" s="3"/>
      <c r="G6787" s="2">
        <v>2</v>
      </c>
      <c r="H6787" s="3"/>
      <c r="I6787" s="69" t="str">
        <f>VLOOKUP(C6787,СПРАВОЧНИК!B:D,2,0)</f>
        <v>ЕВРОПА</v>
      </c>
      <c r="J6787" s="69" t="str">
        <f>VLOOKUP(C6787,СПРАВОЧНИК!B:D,3,0)</f>
        <v>ИНОМАРКИ</v>
      </c>
      <c r="K6787" s="69" t="str">
        <f>VLOOKUP(СВОД2023[[#This Row],[ФО]],СПРАВОЧНИК!H:P,2,0)</f>
        <v>Сибирский ФО</v>
      </c>
    </row>
    <row r="6788" spans="1:11" x14ac:dyDescent="0.2">
      <c r="A6788" t="s">
        <v>600</v>
      </c>
      <c r="B6788" t="s">
        <v>594</v>
      </c>
      <c r="C6788" s="1" t="s">
        <v>18</v>
      </c>
      <c r="D6788" s="1" t="s">
        <v>965</v>
      </c>
      <c r="E6788" s="2">
        <v>1</v>
      </c>
      <c r="F6788" s="3"/>
      <c r="G6788" s="2">
        <v>1</v>
      </c>
      <c r="H6788" s="3">
        <v>2</v>
      </c>
      <c r="I6788" s="69" t="str">
        <f>VLOOKUP(C6788,СПРАВОЧНИК!B:D,2,0)</f>
        <v>ЕВРОПА</v>
      </c>
      <c r="J6788" s="69" t="str">
        <f>VLOOKUP(C6788,СПРАВОЧНИК!B:D,3,0)</f>
        <v>ИНОМАРКИ</v>
      </c>
      <c r="K6788" s="69" t="str">
        <f>VLOOKUP(СВОД2023[[#This Row],[ФО]],СПРАВОЧНИК!H:P,2,0)</f>
        <v>Сибирский ФО</v>
      </c>
    </row>
    <row r="6789" spans="1:11" x14ac:dyDescent="0.2">
      <c r="A6789" t="s">
        <v>600</v>
      </c>
      <c r="B6789" t="s">
        <v>594</v>
      </c>
      <c r="C6789" s="1" t="s">
        <v>18</v>
      </c>
      <c r="D6789" s="1" t="s">
        <v>966</v>
      </c>
      <c r="E6789" s="2"/>
      <c r="F6789" s="3">
        <v>1</v>
      </c>
      <c r="G6789" s="2"/>
      <c r="H6789" s="3">
        <v>3</v>
      </c>
      <c r="I6789" s="69" t="str">
        <f>VLOOKUP(C6789,СПРАВОЧНИК!B:D,2,0)</f>
        <v>ЕВРОПА</v>
      </c>
      <c r="J6789" s="69" t="str">
        <f>VLOOKUP(C6789,СПРАВОЧНИК!B:D,3,0)</f>
        <v>ИНОМАРКИ</v>
      </c>
      <c r="K6789" s="69" t="str">
        <f>VLOOKUP(СВОД2023[[#This Row],[ФО]],СПРАВОЧНИК!H:P,2,0)</f>
        <v>Сибирский ФО</v>
      </c>
    </row>
    <row r="6790" spans="1:11" x14ac:dyDescent="0.2">
      <c r="A6790" t="s">
        <v>600</v>
      </c>
      <c r="B6790" t="s">
        <v>594</v>
      </c>
      <c r="C6790" s="1" t="s">
        <v>18</v>
      </c>
      <c r="D6790" s="1" t="s">
        <v>1311</v>
      </c>
      <c r="E6790" s="2"/>
      <c r="F6790" s="3">
        <v>1</v>
      </c>
      <c r="G6790" s="2">
        <v>1</v>
      </c>
      <c r="H6790" s="3">
        <v>3</v>
      </c>
      <c r="I6790" s="69" t="str">
        <f>VLOOKUP(C6790,СПРАВОЧНИК!B:D,2,0)</f>
        <v>ЕВРОПА</v>
      </c>
      <c r="J6790" s="69" t="str">
        <f>VLOOKUP(C6790,СПРАВОЧНИК!B:D,3,0)</f>
        <v>ИНОМАРКИ</v>
      </c>
      <c r="K6790" s="69" t="str">
        <f>VLOOKUP(СВОД2023[[#This Row],[ФО]],СПРАВОЧНИК!H:P,2,0)</f>
        <v>Сибирский ФО</v>
      </c>
    </row>
    <row r="6791" spans="1:11" x14ac:dyDescent="0.2">
      <c r="A6791" t="s">
        <v>600</v>
      </c>
      <c r="B6791" t="s">
        <v>594</v>
      </c>
      <c r="C6791" s="1" t="s">
        <v>18</v>
      </c>
      <c r="D6791" s="1" t="s">
        <v>967</v>
      </c>
      <c r="E6791" s="2">
        <v>1</v>
      </c>
      <c r="F6791" s="3"/>
      <c r="G6791" s="2">
        <v>4</v>
      </c>
      <c r="H6791" s="3">
        <v>8</v>
      </c>
      <c r="I6791" s="69" t="str">
        <f>VLOOKUP(C6791,СПРАВОЧНИК!B:D,2,0)</f>
        <v>ЕВРОПА</v>
      </c>
      <c r="J6791" s="69" t="str">
        <f>VLOOKUP(C6791,СПРАВОЧНИК!B:D,3,0)</f>
        <v>ИНОМАРКИ</v>
      </c>
      <c r="K6791" s="69" t="str">
        <f>VLOOKUP(СВОД2023[[#This Row],[ФО]],СПРАВОЧНИК!H:P,2,0)</f>
        <v>Сибирский ФО</v>
      </c>
    </row>
    <row r="6792" spans="1:11" x14ac:dyDescent="0.2">
      <c r="A6792" t="s">
        <v>600</v>
      </c>
      <c r="B6792" t="s">
        <v>594</v>
      </c>
      <c r="C6792" s="1" t="s">
        <v>18</v>
      </c>
      <c r="D6792" s="1" t="s">
        <v>968</v>
      </c>
      <c r="E6792" s="2"/>
      <c r="F6792" s="3"/>
      <c r="G6792" s="2"/>
      <c r="H6792" s="3">
        <v>2</v>
      </c>
      <c r="I6792" s="69" t="str">
        <f>VLOOKUP(C6792,СПРАВОЧНИК!B:D,2,0)</f>
        <v>ЕВРОПА</v>
      </c>
      <c r="J6792" s="69" t="str">
        <f>VLOOKUP(C6792,СПРАВОЧНИК!B:D,3,0)</f>
        <v>ИНОМАРКИ</v>
      </c>
      <c r="K6792" s="69" t="str">
        <f>VLOOKUP(СВОД2023[[#This Row],[ФО]],СПРАВОЧНИК!H:P,2,0)</f>
        <v>Сибирский ФО</v>
      </c>
    </row>
    <row r="6793" spans="1:11" x14ac:dyDescent="0.2">
      <c r="A6793" t="s">
        <v>600</v>
      </c>
      <c r="B6793" t="s">
        <v>594</v>
      </c>
      <c r="C6793" s="1" t="s">
        <v>18</v>
      </c>
      <c r="D6793" s="1" t="s">
        <v>969</v>
      </c>
      <c r="E6793" s="2"/>
      <c r="F6793" s="3"/>
      <c r="G6793" s="2">
        <v>1</v>
      </c>
      <c r="H6793" s="3"/>
      <c r="I6793" s="69" t="str">
        <f>VLOOKUP(C6793,СПРАВОЧНИК!B:D,2,0)</f>
        <v>ЕВРОПА</v>
      </c>
      <c r="J6793" s="69" t="str">
        <f>VLOOKUP(C6793,СПРАВОЧНИК!B:D,3,0)</f>
        <v>ИНОМАРКИ</v>
      </c>
      <c r="K6793" s="69" t="str">
        <f>VLOOKUP(СВОД2023[[#This Row],[ФО]],СПРАВОЧНИК!H:P,2,0)</f>
        <v>Сибирский ФО</v>
      </c>
    </row>
    <row r="6794" spans="1:11" x14ac:dyDescent="0.2">
      <c r="A6794" t="s">
        <v>600</v>
      </c>
      <c r="B6794" t="s">
        <v>594</v>
      </c>
      <c r="C6794" s="1" t="s">
        <v>18</v>
      </c>
      <c r="D6794" s="1" t="s">
        <v>970</v>
      </c>
      <c r="E6794" s="2">
        <v>2</v>
      </c>
      <c r="F6794" s="3"/>
      <c r="G6794" s="2">
        <v>10</v>
      </c>
      <c r="H6794" s="3">
        <v>4</v>
      </c>
      <c r="I6794" s="69" t="str">
        <f>VLOOKUP(C6794,СПРАВОЧНИК!B:D,2,0)</f>
        <v>ЕВРОПА</v>
      </c>
      <c r="J6794" s="69" t="str">
        <f>VLOOKUP(C6794,СПРАВОЧНИК!B:D,3,0)</f>
        <v>ИНОМАРКИ</v>
      </c>
      <c r="K6794" s="69" t="str">
        <f>VLOOKUP(СВОД2023[[#This Row],[ФО]],СПРАВОЧНИК!H:P,2,0)</f>
        <v>Сибирский ФО</v>
      </c>
    </row>
    <row r="6795" spans="1:11" x14ac:dyDescent="0.2">
      <c r="A6795" t="s">
        <v>600</v>
      </c>
      <c r="B6795" t="s">
        <v>594</v>
      </c>
      <c r="C6795" s="1" t="s">
        <v>18</v>
      </c>
      <c r="D6795" s="1" t="s">
        <v>971</v>
      </c>
      <c r="E6795" s="2"/>
      <c r="F6795" s="3"/>
      <c r="G6795" s="2">
        <v>2</v>
      </c>
      <c r="H6795" s="3"/>
      <c r="I6795" s="69" t="str">
        <f>VLOOKUP(C6795,СПРАВОЧНИК!B:D,2,0)</f>
        <v>ЕВРОПА</v>
      </c>
      <c r="J6795" s="69" t="str">
        <f>VLOOKUP(C6795,СПРАВОЧНИК!B:D,3,0)</f>
        <v>ИНОМАРКИ</v>
      </c>
      <c r="K6795" s="69" t="str">
        <f>VLOOKUP(СВОД2023[[#This Row],[ФО]],СПРАВОЧНИК!H:P,2,0)</f>
        <v>Сибирский ФО</v>
      </c>
    </row>
    <row r="6796" spans="1:11" x14ac:dyDescent="0.2">
      <c r="A6796" t="s">
        <v>600</v>
      </c>
      <c r="B6796" t="s">
        <v>594</v>
      </c>
      <c r="C6796" s="1" t="s">
        <v>18</v>
      </c>
      <c r="D6796" s="1" t="s">
        <v>972</v>
      </c>
      <c r="E6796" s="2">
        <v>2</v>
      </c>
      <c r="F6796" s="3"/>
      <c r="G6796" s="2">
        <v>3</v>
      </c>
      <c r="H6796" s="3">
        <v>3</v>
      </c>
      <c r="I6796" s="69" t="str">
        <f>VLOOKUP(C6796,СПРАВОЧНИК!B:D,2,0)</f>
        <v>ЕВРОПА</v>
      </c>
      <c r="J6796" s="69" t="str">
        <f>VLOOKUP(C6796,СПРАВОЧНИК!B:D,3,0)</f>
        <v>ИНОМАРКИ</v>
      </c>
      <c r="K6796" s="69" t="str">
        <f>VLOOKUP(СВОД2023[[#This Row],[ФО]],СПРАВОЧНИК!H:P,2,0)</f>
        <v>Сибирский ФО</v>
      </c>
    </row>
    <row r="6797" spans="1:11" x14ac:dyDescent="0.2">
      <c r="A6797" t="s">
        <v>600</v>
      </c>
      <c r="B6797" t="s">
        <v>594</v>
      </c>
      <c r="C6797" s="1" t="s">
        <v>18</v>
      </c>
      <c r="D6797" s="1" t="s">
        <v>973</v>
      </c>
      <c r="E6797" s="2">
        <v>2</v>
      </c>
      <c r="F6797" s="3">
        <v>1</v>
      </c>
      <c r="G6797" s="2">
        <v>4</v>
      </c>
      <c r="H6797" s="3">
        <v>1</v>
      </c>
      <c r="I6797" s="69" t="str">
        <f>VLOOKUP(C6797,СПРАВОЧНИК!B:D,2,0)</f>
        <v>ЕВРОПА</v>
      </c>
      <c r="J6797" s="69" t="str">
        <f>VLOOKUP(C6797,СПРАВОЧНИК!B:D,3,0)</f>
        <v>ИНОМАРКИ</v>
      </c>
      <c r="K6797" s="69" t="str">
        <f>VLOOKUP(СВОД2023[[#This Row],[ФО]],СПРАВОЧНИК!H:P,2,0)</f>
        <v>Сибирский ФО</v>
      </c>
    </row>
    <row r="6798" spans="1:11" x14ac:dyDescent="0.2">
      <c r="A6798" t="s">
        <v>600</v>
      </c>
      <c r="B6798" t="s">
        <v>594</v>
      </c>
      <c r="C6798" s="1" t="s">
        <v>18</v>
      </c>
      <c r="D6798" s="1" t="s">
        <v>974</v>
      </c>
      <c r="E6798" s="2">
        <v>9</v>
      </c>
      <c r="F6798" s="3">
        <v>2</v>
      </c>
      <c r="G6798" s="2">
        <v>43</v>
      </c>
      <c r="H6798" s="3">
        <v>26</v>
      </c>
      <c r="I6798" s="69" t="str">
        <f>VLOOKUP(C6798,СПРАВОЧНИК!B:D,2,0)</f>
        <v>ЕВРОПА</v>
      </c>
      <c r="J6798" s="69" t="str">
        <f>VLOOKUP(C6798,СПРАВОЧНИК!B:D,3,0)</f>
        <v>ИНОМАРКИ</v>
      </c>
      <c r="K6798" s="69" t="str">
        <f>VLOOKUP(СВОД2023[[#This Row],[ФО]],СПРАВОЧНИК!H:P,2,0)</f>
        <v>Сибирский ФО</v>
      </c>
    </row>
    <row r="6799" spans="1:11" x14ac:dyDescent="0.2">
      <c r="A6799" t="s">
        <v>600</v>
      </c>
      <c r="B6799" t="s">
        <v>594</v>
      </c>
      <c r="C6799" s="1" t="s">
        <v>1035</v>
      </c>
      <c r="D6799" s="1" t="s">
        <v>1312</v>
      </c>
      <c r="E6799" s="2"/>
      <c r="F6799" s="3">
        <v>1</v>
      </c>
      <c r="G6799" s="2">
        <v>3</v>
      </c>
      <c r="H6799" s="3">
        <v>3</v>
      </c>
      <c r="I6799" s="69" t="str">
        <f>VLOOKUP(C6799,СПРАВОЧНИК!B:D,2,0)</f>
        <v>РОССИЯ</v>
      </c>
      <c r="J6799" s="69" t="str">
        <f>VLOOKUP(C6799,СПРАВОЧНИК!B:D,3,0)</f>
        <v>ОТЕЧЕСТВЕННЫЕ</v>
      </c>
      <c r="K6799" s="69" t="str">
        <f>VLOOKUP(СВОД2023[[#This Row],[ФО]],СПРАВОЧНИК!H:P,2,0)</f>
        <v>Сибирский ФО</v>
      </c>
    </row>
    <row r="6800" spans="1:11" x14ac:dyDescent="0.2">
      <c r="A6800" t="s">
        <v>600</v>
      </c>
      <c r="B6800" t="s">
        <v>594</v>
      </c>
      <c r="C6800" s="1" t="s">
        <v>1035</v>
      </c>
      <c r="D6800" s="1" t="s">
        <v>2001</v>
      </c>
      <c r="E6800" s="2"/>
      <c r="F6800" s="3"/>
      <c r="G6800" s="2">
        <v>2</v>
      </c>
      <c r="H6800" s="3">
        <v>2</v>
      </c>
      <c r="I6800" s="69" t="str">
        <f>VLOOKUP(C6800,СПРАВОЧНИК!B:D,2,0)</f>
        <v>РОССИЯ</v>
      </c>
      <c r="J6800" s="69" t="str">
        <f>VLOOKUP(C6800,СПРАВОЧНИК!B:D,3,0)</f>
        <v>ОТЕЧЕСТВЕННЫЕ</v>
      </c>
      <c r="K6800" s="69" t="str">
        <f>VLOOKUP(СВОД2023[[#This Row],[ФО]],СПРАВОЧНИК!H:P,2,0)</f>
        <v>Сибирский ФО</v>
      </c>
    </row>
    <row r="6801" spans="1:11" x14ac:dyDescent="0.2">
      <c r="A6801" t="s">
        <v>600</v>
      </c>
      <c r="B6801" t="s">
        <v>594</v>
      </c>
      <c r="C6801" s="1" t="s">
        <v>1035</v>
      </c>
      <c r="D6801" s="1" t="s">
        <v>1313</v>
      </c>
      <c r="E6801" s="2">
        <v>20</v>
      </c>
      <c r="F6801" s="3">
        <v>11</v>
      </c>
      <c r="G6801" s="2">
        <v>81</v>
      </c>
      <c r="H6801" s="3">
        <v>35</v>
      </c>
      <c r="I6801" s="69" t="str">
        <f>VLOOKUP(C6801,СПРАВОЧНИК!B:D,2,0)</f>
        <v>РОССИЯ</v>
      </c>
      <c r="J6801" s="69" t="str">
        <f>VLOOKUP(C6801,СПРАВОЧНИК!B:D,3,0)</f>
        <v>ОТЕЧЕСТВЕННЫЕ</v>
      </c>
      <c r="K6801" s="69" t="str">
        <f>VLOOKUP(СВОД2023[[#This Row],[ФО]],СПРАВОЧНИК!H:P,2,0)</f>
        <v>Сибирский ФО</v>
      </c>
    </row>
    <row r="6802" spans="1:11" x14ac:dyDescent="0.2">
      <c r="A6802" t="s">
        <v>600</v>
      </c>
      <c r="B6802" t="s">
        <v>594</v>
      </c>
      <c r="C6802" s="1" t="s">
        <v>1035</v>
      </c>
      <c r="D6802" s="1" t="s">
        <v>1314</v>
      </c>
      <c r="E6802" s="2">
        <v>58</v>
      </c>
      <c r="F6802" s="3">
        <v>43</v>
      </c>
      <c r="G6802" s="2">
        <v>262</v>
      </c>
      <c r="H6802" s="3">
        <v>202</v>
      </c>
      <c r="I6802" s="69" t="str">
        <f>VLOOKUP(C6802,СПРАВОЧНИК!B:D,2,0)</f>
        <v>РОССИЯ</v>
      </c>
      <c r="J6802" s="69" t="str">
        <f>VLOOKUP(C6802,СПРАВОЧНИК!B:D,3,0)</f>
        <v>ОТЕЧЕСТВЕННЫЕ</v>
      </c>
      <c r="K6802" s="69" t="str">
        <f>VLOOKUP(СВОД2023[[#This Row],[ФО]],СПРАВОЧНИК!H:P,2,0)</f>
        <v>Сибирский ФО</v>
      </c>
    </row>
    <row r="6803" spans="1:11" x14ac:dyDescent="0.2">
      <c r="A6803" t="s">
        <v>600</v>
      </c>
      <c r="B6803" t="s">
        <v>594</v>
      </c>
      <c r="C6803" s="1" t="s">
        <v>1035</v>
      </c>
      <c r="D6803" s="1" t="s">
        <v>2002</v>
      </c>
      <c r="E6803" s="2"/>
      <c r="F6803" s="3"/>
      <c r="G6803" s="2">
        <v>1</v>
      </c>
      <c r="H6803" s="3"/>
      <c r="I6803" s="69" t="str">
        <f>VLOOKUP(C6803,СПРАВОЧНИК!B:D,2,0)</f>
        <v>РОССИЯ</v>
      </c>
      <c r="J6803" s="69" t="str">
        <f>VLOOKUP(C6803,СПРАВОЧНИК!B:D,3,0)</f>
        <v>ОТЕЧЕСТВЕННЫЕ</v>
      </c>
      <c r="K6803" s="69" t="str">
        <f>VLOOKUP(СВОД2023[[#This Row],[ФО]],СПРАВОЧНИК!H:P,2,0)</f>
        <v>Сибирский ФО</v>
      </c>
    </row>
    <row r="6804" spans="1:11" x14ac:dyDescent="0.2">
      <c r="A6804" t="s">
        <v>600</v>
      </c>
      <c r="B6804" t="s">
        <v>594</v>
      </c>
      <c r="C6804" s="1" t="s">
        <v>1035</v>
      </c>
      <c r="D6804" s="1" t="s">
        <v>1315</v>
      </c>
      <c r="E6804" s="2"/>
      <c r="F6804" s="3">
        <v>1</v>
      </c>
      <c r="G6804" s="2"/>
      <c r="H6804" s="3">
        <v>4</v>
      </c>
      <c r="I6804" s="69" t="str">
        <f>VLOOKUP(C6804,СПРАВОЧНИК!B:D,2,0)</f>
        <v>РОССИЯ</v>
      </c>
      <c r="J6804" s="69" t="str">
        <f>VLOOKUP(C6804,СПРАВОЧНИК!B:D,3,0)</f>
        <v>ОТЕЧЕСТВЕННЫЕ</v>
      </c>
      <c r="K6804" s="69" t="str">
        <f>VLOOKUP(СВОД2023[[#This Row],[ФО]],СПРАВОЧНИК!H:P,2,0)</f>
        <v>Сибирский ФО</v>
      </c>
    </row>
    <row r="6805" spans="1:11" x14ac:dyDescent="0.2">
      <c r="A6805" t="s">
        <v>600</v>
      </c>
      <c r="B6805" t="s">
        <v>594</v>
      </c>
      <c r="C6805" s="1" t="s">
        <v>1035</v>
      </c>
      <c r="D6805" s="1" t="s">
        <v>2004</v>
      </c>
      <c r="E6805" s="2">
        <v>1</v>
      </c>
      <c r="F6805" s="3"/>
      <c r="G6805" s="2">
        <v>1</v>
      </c>
      <c r="H6805" s="3"/>
      <c r="I6805" s="69" t="str">
        <f>VLOOKUP(C6805,СПРАВОЧНИК!B:D,2,0)</f>
        <v>РОССИЯ</v>
      </c>
      <c r="J6805" s="69" t="str">
        <f>VLOOKUP(C6805,СПРАВОЧНИК!B:D,3,0)</f>
        <v>ОТЕЧЕСТВЕННЫЕ</v>
      </c>
      <c r="K6805" s="69" t="str">
        <f>VLOOKUP(СВОД2023[[#This Row],[ФО]],СПРАВОЧНИК!H:P,2,0)</f>
        <v>Сибирский ФО</v>
      </c>
    </row>
    <row r="6806" spans="1:11" x14ac:dyDescent="0.2">
      <c r="A6806" t="s">
        <v>600</v>
      </c>
      <c r="B6806" t="s">
        <v>594</v>
      </c>
      <c r="C6806" s="1" t="s">
        <v>1035</v>
      </c>
      <c r="D6806" s="1" t="s">
        <v>2005</v>
      </c>
      <c r="E6806" s="2"/>
      <c r="F6806" s="3">
        <v>1</v>
      </c>
      <c r="G6806" s="2">
        <v>1</v>
      </c>
      <c r="H6806" s="3">
        <v>3</v>
      </c>
      <c r="I6806" s="69" t="str">
        <f>VLOOKUP(C6806,СПРАВОЧНИК!B:D,2,0)</f>
        <v>РОССИЯ</v>
      </c>
      <c r="J6806" s="69" t="str">
        <f>VLOOKUP(C6806,СПРАВОЧНИК!B:D,3,0)</f>
        <v>ОТЕЧЕСТВЕННЫЕ</v>
      </c>
      <c r="K6806" s="69" t="str">
        <f>VLOOKUP(СВОД2023[[#This Row],[ФО]],СПРАВОЧНИК!H:P,2,0)</f>
        <v>Сибирский ФО</v>
      </c>
    </row>
    <row r="6807" spans="1:11" x14ac:dyDescent="0.2">
      <c r="A6807" t="s">
        <v>600</v>
      </c>
      <c r="B6807" t="s">
        <v>594</v>
      </c>
      <c r="C6807" s="1" t="s">
        <v>1035</v>
      </c>
      <c r="D6807" s="1" t="s">
        <v>2006</v>
      </c>
      <c r="E6807" s="2"/>
      <c r="F6807" s="3">
        <v>3</v>
      </c>
      <c r="G6807" s="2">
        <v>5</v>
      </c>
      <c r="H6807" s="3">
        <v>3</v>
      </c>
      <c r="I6807" s="69" t="str">
        <f>VLOOKUP(C6807,СПРАВОЧНИК!B:D,2,0)</f>
        <v>РОССИЯ</v>
      </c>
      <c r="J6807" s="69" t="str">
        <f>VLOOKUP(C6807,СПРАВОЧНИК!B:D,3,0)</f>
        <v>ОТЕЧЕСТВЕННЫЕ</v>
      </c>
      <c r="K6807" s="69" t="str">
        <f>VLOOKUP(СВОД2023[[#This Row],[ФО]],СПРАВОЧНИК!H:P,2,0)</f>
        <v>Сибирский ФО</v>
      </c>
    </row>
    <row r="6808" spans="1:11" x14ac:dyDescent="0.2">
      <c r="A6808" t="s">
        <v>600</v>
      </c>
      <c r="B6808" t="s">
        <v>594</v>
      </c>
      <c r="C6808" s="1" t="s">
        <v>1035</v>
      </c>
      <c r="D6808" s="1" t="s">
        <v>1316</v>
      </c>
      <c r="E6808" s="2"/>
      <c r="F6808" s="3">
        <v>1</v>
      </c>
      <c r="G6808" s="2">
        <v>2</v>
      </c>
      <c r="H6808" s="3">
        <v>5</v>
      </c>
      <c r="I6808" s="69" t="str">
        <f>VLOOKUP(C6808,СПРАВОЧНИК!B:D,2,0)</f>
        <v>РОССИЯ</v>
      </c>
      <c r="J6808" s="69" t="str">
        <f>VLOOKUP(C6808,СПРАВОЧНИК!B:D,3,0)</f>
        <v>ОТЕЧЕСТВЕННЫЕ</v>
      </c>
      <c r="K6808" s="69" t="str">
        <f>VLOOKUP(СВОД2023[[#This Row],[ФО]],СПРАВОЧНИК!H:P,2,0)</f>
        <v>Сибирский ФО</v>
      </c>
    </row>
    <row r="6809" spans="1:11" x14ac:dyDescent="0.2">
      <c r="A6809" t="s">
        <v>600</v>
      </c>
      <c r="B6809" t="s">
        <v>594</v>
      </c>
      <c r="C6809" s="1" t="s">
        <v>1035</v>
      </c>
      <c r="D6809" s="1" t="s">
        <v>2388</v>
      </c>
      <c r="E6809" s="2"/>
      <c r="F6809" s="3"/>
      <c r="G6809" s="2">
        <v>1</v>
      </c>
      <c r="H6809" s="3">
        <v>1</v>
      </c>
      <c r="I6809" s="69" t="str">
        <f>VLOOKUP(C6809,СПРАВОЧНИК!B:D,2,0)</f>
        <v>РОССИЯ</v>
      </c>
      <c r="J6809" s="69" t="str">
        <f>VLOOKUP(C6809,СПРАВОЧНИК!B:D,3,0)</f>
        <v>ОТЕЧЕСТВЕННЫЕ</v>
      </c>
      <c r="K6809" s="69" t="str">
        <f>VLOOKUP(СВОД2023[[#This Row],[ФО]],СПРАВОЧНИК!H:P,2,0)</f>
        <v>Сибирский ФО</v>
      </c>
    </row>
    <row r="6810" spans="1:11" x14ac:dyDescent="0.2">
      <c r="A6810" t="s">
        <v>600</v>
      </c>
      <c r="B6810" t="s">
        <v>594</v>
      </c>
      <c r="C6810" s="1" t="s">
        <v>1035</v>
      </c>
      <c r="D6810" s="1" t="s">
        <v>1317</v>
      </c>
      <c r="E6810" s="2">
        <v>27</v>
      </c>
      <c r="F6810" s="3">
        <v>22</v>
      </c>
      <c r="G6810" s="2">
        <v>93</v>
      </c>
      <c r="H6810" s="3">
        <v>106</v>
      </c>
      <c r="I6810" s="69" t="str">
        <f>VLOOKUP(C6810,СПРАВОЧНИК!B:D,2,0)</f>
        <v>РОССИЯ</v>
      </c>
      <c r="J6810" s="69" t="str">
        <f>VLOOKUP(C6810,СПРАВОЧНИК!B:D,3,0)</f>
        <v>ОТЕЧЕСТВЕННЫЕ</v>
      </c>
      <c r="K6810" s="69" t="str">
        <f>VLOOKUP(СВОД2023[[#This Row],[ФО]],СПРАВОЧНИК!H:P,2,0)</f>
        <v>Сибирский ФО</v>
      </c>
    </row>
    <row r="6811" spans="1:11" x14ac:dyDescent="0.2">
      <c r="A6811" t="s">
        <v>600</v>
      </c>
      <c r="B6811" t="s">
        <v>594</v>
      </c>
      <c r="C6811" s="1" t="s">
        <v>1035</v>
      </c>
      <c r="D6811" s="1" t="s">
        <v>2007</v>
      </c>
      <c r="E6811" s="2"/>
      <c r="F6811" s="3"/>
      <c r="G6811" s="2">
        <v>1</v>
      </c>
      <c r="H6811" s="3">
        <v>1</v>
      </c>
      <c r="I6811" s="69" t="str">
        <f>VLOOKUP(C6811,СПРАВОЧНИК!B:D,2,0)</f>
        <v>РОССИЯ</v>
      </c>
      <c r="J6811" s="69" t="str">
        <f>VLOOKUP(C6811,СПРАВОЧНИК!B:D,3,0)</f>
        <v>ОТЕЧЕСТВЕННЫЕ</v>
      </c>
      <c r="K6811" s="69" t="str">
        <f>VLOOKUP(СВОД2023[[#This Row],[ФО]],СПРАВОЧНИК!H:P,2,0)</f>
        <v>Сибирский ФО</v>
      </c>
    </row>
    <row r="6812" spans="1:11" x14ac:dyDescent="0.2">
      <c r="A6812" t="s">
        <v>600</v>
      </c>
      <c r="B6812" t="s">
        <v>594</v>
      </c>
      <c r="C6812" s="1" t="s">
        <v>1035</v>
      </c>
      <c r="D6812" s="1" t="s">
        <v>2390</v>
      </c>
      <c r="E6812" s="2"/>
      <c r="F6812" s="3"/>
      <c r="G6812" s="2">
        <v>1</v>
      </c>
      <c r="H6812" s="3">
        <v>1</v>
      </c>
      <c r="I6812" s="69" t="str">
        <f>VLOOKUP(C6812,СПРАВОЧНИК!B:D,2,0)</f>
        <v>РОССИЯ</v>
      </c>
      <c r="J6812" s="69" t="str">
        <f>VLOOKUP(C6812,СПРАВОЧНИК!B:D,3,0)</f>
        <v>ОТЕЧЕСТВЕННЫЕ</v>
      </c>
      <c r="K6812" s="69" t="str">
        <f>VLOOKUP(СВОД2023[[#This Row],[ФО]],СПРАВОЧНИК!H:P,2,0)</f>
        <v>Сибирский ФО</v>
      </c>
    </row>
    <row r="6813" spans="1:11" x14ac:dyDescent="0.2">
      <c r="A6813" t="s">
        <v>600</v>
      </c>
      <c r="B6813" t="s">
        <v>594</v>
      </c>
      <c r="C6813" s="1" t="s">
        <v>22</v>
      </c>
      <c r="D6813" s="1" t="s">
        <v>2530</v>
      </c>
      <c r="E6813" s="2"/>
      <c r="F6813" s="3"/>
      <c r="G6813" s="2"/>
      <c r="H6813" s="3">
        <v>1</v>
      </c>
      <c r="I6813" s="69" t="str">
        <f>VLOOKUP(C6813,СПРАВОЧНИК!B:D,2,0)</f>
        <v>КИТАЙ</v>
      </c>
      <c r="J6813" s="69" t="str">
        <f>VLOOKUP(C6813,СПРАВОЧНИК!B:D,3,0)</f>
        <v>ИНОМАРКИ</v>
      </c>
      <c r="K6813" s="69" t="str">
        <f>VLOOKUP(СВОД2023[[#This Row],[ФО]],СПРАВОЧНИК!H:P,2,0)</f>
        <v>Сибирский ФО</v>
      </c>
    </row>
    <row r="6814" spans="1:11" x14ac:dyDescent="0.2">
      <c r="A6814" t="s">
        <v>600</v>
      </c>
      <c r="B6814" t="s">
        <v>594</v>
      </c>
      <c r="C6814" s="1" t="s">
        <v>676</v>
      </c>
      <c r="D6814" s="1" t="s">
        <v>2008</v>
      </c>
      <c r="E6814" s="2"/>
      <c r="F6814" s="3"/>
      <c r="G6814" s="2">
        <v>1</v>
      </c>
      <c r="H6814" s="3">
        <v>4</v>
      </c>
      <c r="I6814" s="69" t="str">
        <f>VLOOKUP(C6814,СПРАВОЧНИК!B:D,2,0)</f>
        <v>КИТАЙ</v>
      </c>
      <c r="J6814" s="69" t="str">
        <f>VLOOKUP(C6814,СПРАВОЧНИК!B:D,3,0)</f>
        <v>ИНОМАРКИ</v>
      </c>
      <c r="K6814" s="69" t="str">
        <f>VLOOKUP(СВОД2023[[#This Row],[ФО]],СПРАВОЧНИК!H:P,2,0)</f>
        <v>Сибирский ФО</v>
      </c>
    </row>
    <row r="6815" spans="1:11" x14ac:dyDescent="0.2">
      <c r="A6815" t="s">
        <v>600</v>
      </c>
      <c r="B6815" t="s">
        <v>594</v>
      </c>
      <c r="C6815" s="1" t="s">
        <v>24</v>
      </c>
      <c r="D6815" s="1" t="s">
        <v>2498</v>
      </c>
      <c r="E6815" s="2"/>
      <c r="F6815" s="3">
        <v>1</v>
      </c>
      <c r="G6815" s="2"/>
      <c r="H6815" s="3">
        <v>1</v>
      </c>
      <c r="I6815" s="69" t="str">
        <f>VLOOKUP(C6815,СПРАВОЧНИК!B:D,2,0)</f>
        <v>ЕВРОПА</v>
      </c>
      <c r="J6815" s="69" t="str">
        <f>VLOOKUP(C6815,СПРАВОЧНИК!B:D,3,0)</f>
        <v>ИНОМАРКИ</v>
      </c>
      <c r="K6815" s="69" t="str">
        <f>VLOOKUP(СВОД2023[[#This Row],[ФО]],СПРАВОЧНИК!H:P,2,0)</f>
        <v>Сибирский ФО</v>
      </c>
    </row>
    <row r="6816" spans="1:11" x14ac:dyDescent="0.2">
      <c r="A6816" t="s">
        <v>600</v>
      </c>
      <c r="B6816" t="s">
        <v>594</v>
      </c>
      <c r="C6816" s="1" t="s">
        <v>24</v>
      </c>
      <c r="D6816" s="1" t="s">
        <v>25</v>
      </c>
      <c r="E6816" s="2">
        <v>2</v>
      </c>
      <c r="F6816" s="3">
        <v>1</v>
      </c>
      <c r="G6816" s="2">
        <v>8</v>
      </c>
      <c r="H6816" s="3">
        <v>3</v>
      </c>
      <c r="I6816" s="69" t="str">
        <f>VLOOKUP(C6816,СПРАВОЧНИК!B:D,2,0)</f>
        <v>ЕВРОПА</v>
      </c>
      <c r="J6816" s="69" t="str">
        <f>VLOOKUP(C6816,СПРАВОЧНИК!B:D,3,0)</f>
        <v>ИНОМАРКИ</v>
      </c>
      <c r="K6816" s="69" t="str">
        <f>VLOOKUP(СВОД2023[[#This Row],[ФО]],СПРАВОЧНИК!H:P,2,0)</f>
        <v>Сибирский ФО</v>
      </c>
    </row>
    <row r="6817" spans="1:11" x14ac:dyDescent="0.2">
      <c r="A6817" t="s">
        <v>600</v>
      </c>
      <c r="B6817" t="s">
        <v>594</v>
      </c>
      <c r="C6817" s="1" t="s">
        <v>24</v>
      </c>
      <c r="D6817" s="1" t="s">
        <v>26</v>
      </c>
      <c r="E6817" s="2">
        <v>2</v>
      </c>
      <c r="F6817" s="3">
        <v>4</v>
      </c>
      <c r="G6817" s="2">
        <v>9</v>
      </c>
      <c r="H6817" s="3">
        <v>9</v>
      </c>
      <c r="I6817" s="69" t="str">
        <f>VLOOKUP(C6817,СПРАВОЧНИК!B:D,2,0)</f>
        <v>ЕВРОПА</v>
      </c>
      <c r="J6817" s="69" t="str">
        <f>VLOOKUP(C6817,СПРАВОЧНИК!B:D,3,0)</f>
        <v>ИНОМАРКИ</v>
      </c>
      <c r="K6817" s="69" t="str">
        <f>VLOOKUP(СВОД2023[[#This Row],[ФО]],СПРАВОЧНИК!H:P,2,0)</f>
        <v>Сибирский ФО</v>
      </c>
    </row>
    <row r="6818" spans="1:11" x14ac:dyDescent="0.2">
      <c r="A6818" t="s">
        <v>600</v>
      </c>
      <c r="B6818" t="s">
        <v>594</v>
      </c>
      <c r="C6818" s="1" t="s">
        <v>24</v>
      </c>
      <c r="D6818" s="1" t="s">
        <v>27</v>
      </c>
      <c r="E6818" s="2"/>
      <c r="F6818" s="3"/>
      <c r="G6818" s="2">
        <v>2</v>
      </c>
      <c r="H6818" s="3">
        <v>1</v>
      </c>
      <c r="I6818" s="69" t="str">
        <f>VLOOKUP(C6818,СПРАВОЧНИК!B:D,2,0)</f>
        <v>ЕВРОПА</v>
      </c>
      <c r="J6818" s="69" t="str">
        <f>VLOOKUP(C6818,СПРАВОЧНИК!B:D,3,0)</f>
        <v>ИНОМАРКИ</v>
      </c>
      <c r="K6818" s="69" t="str">
        <f>VLOOKUP(СВОД2023[[#This Row],[ФО]],СПРАВОЧНИК!H:P,2,0)</f>
        <v>Сибирский ФО</v>
      </c>
    </row>
    <row r="6819" spans="1:11" x14ac:dyDescent="0.2">
      <c r="A6819" t="s">
        <v>600</v>
      </c>
      <c r="B6819" t="s">
        <v>594</v>
      </c>
      <c r="C6819" s="1" t="s">
        <v>29</v>
      </c>
      <c r="D6819" s="1" t="s">
        <v>31</v>
      </c>
      <c r="E6819" s="2">
        <v>1</v>
      </c>
      <c r="F6819" s="3">
        <v>2</v>
      </c>
      <c r="G6819" s="2">
        <v>12</v>
      </c>
      <c r="H6819" s="3">
        <v>14</v>
      </c>
      <c r="I6819" s="69" t="str">
        <f>VLOOKUP(C6819,СПРАВОЧНИК!B:D,2,0)</f>
        <v>ЕВРОПА</v>
      </c>
      <c r="J6819" s="69" t="str">
        <f>VLOOKUP(C6819,СПРАВОЧНИК!B:D,3,0)</f>
        <v>ИНОМАРКИ</v>
      </c>
      <c r="K6819" s="69" t="str">
        <f>VLOOKUP(СВОД2023[[#This Row],[ФО]],СПРАВОЧНИК!H:P,2,0)</f>
        <v>Сибирский ФО</v>
      </c>
    </row>
    <row r="6820" spans="1:11" x14ac:dyDescent="0.2">
      <c r="A6820" t="s">
        <v>600</v>
      </c>
      <c r="B6820" t="s">
        <v>594</v>
      </c>
      <c r="C6820" s="1" t="s">
        <v>29</v>
      </c>
      <c r="D6820" s="1" t="s">
        <v>34</v>
      </c>
      <c r="E6820" s="2">
        <v>1</v>
      </c>
      <c r="F6820" s="3"/>
      <c r="G6820" s="2">
        <v>1</v>
      </c>
      <c r="H6820" s="3">
        <v>1</v>
      </c>
      <c r="I6820" s="69" t="str">
        <f>VLOOKUP(C6820,СПРАВОЧНИК!B:D,2,0)</f>
        <v>ЕВРОПА</v>
      </c>
      <c r="J6820" s="69" t="str">
        <f>VLOOKUP(C6820,СПРАВОЧНИК!B:D,3,0)</f>
        <v>ИНОМАРКИ</v>
      </c>
      <c r="K6820" s="69" t="str">
        <f>VLOOKUP(СВОД2023[[#This Row],[ФО]],СПРАВОЧНИК!H:P,2,0)</f>
        <v>Сибирский ФО</v>
      </c>
    </row>
    <row r="6821" spans="1:11" x14ac:dyDescent="0.2">
      <c r="A6821" t="s">
        <v>600</v>
      </c>
      <c r="B6821" t="s">
        <v>594</v>
      </c>
      <c r="C6821" s="1" t="s">
        <v>29</v>
      </c>
      <c r="D6821" s="1" t="s">
        <v>624</v>
      </c>
      <c r="E6821" s="2">
        <v>30</v>
      </c>
      <c r="F6821" s="3">
        <v>20</v>
      </c>
      <c r="G6821" s="2">
        <v>187</v>
      </c>
      <c r="H6821" s="3">
        <v>119</v>
      </c>
      <c r="I6821" s="69" t="str">
        <f>VLOOKUP(C6821,СПРАВОЧНИК!B:D,2,0)</f>
        <v>ЕВРОПА</v>
      </c>
      <c r="J6821" s="69" t="str">
        <f>VLOOKUP(C6821,СПРАВОЧНИК!B:D,3,0)</f>
        <v>ИНОМАРКИ</v>
      </c>
      <c r="K6821" s="69" t="str">
        <f>VLOOKUP(СВОД2023[[#This Row],[ФО]],СПРАВОЧНИК!H:P,2,0)</f>
        <v>Сибирский ФО</v>
      </c>
    </row>
    <row r="6822" spans="1:11" x14ac:dyDescent="0.2">
      <c r="A6822" t="s">
        <v>600</v>
      </c>
      <c r="B6822" t="s">
        <v>594</v>
      </c>
      <c r="C6822" s="1" t="s">
        <v>29</v>
      </c>
      <c r="D6822" s="1" t="s">
        <v>35</v>
      </c>
      <c r="E6822" s="2">
        <v>3</v>
      </c>
      <c r="F6822" s="3">
        <v>2</v>
      </c>
      <c r="G6822" s="2">
        <v>13</v>
      </c>
      <c r="H6822" s="3">
        <v>7</v>
      </c>
      <c r="I6822" s="69" t="str">
        <f>VLOOKUP(C6822,СПРАВОЧНИК!B:D,2,0)</f>
        <v>ЕВРОПА</v>
      </c>
      <c r="J6822" s="69" t="str">
        <f>VLOOKUP(C6822,СПРАВОЧНИК!B:D,3,0)</f>
        <v>ИНОМАРКИ</v>
      </c>
      <c r="K6822" s="69" t="str">
        <f>VLOOKUP(СВОД2023[[#This Row],[ФО]],СПРАВОЧНИК!H:P,2,0)</f>
        <v>Сибирский ФО</v>
      </c>
    </row>
    <row r="6823" spans="1:11" x14ac:dyDescent="0.2">
      <c r="A6823" t="s">
        <v>600</v>
      </c>
      <c r="B6823" t="s">
        <v>594</v>
      </c>
      <c r="C6823" s="1" t="s">
        <v>29</v>
      </c>
      <c r="D6823" s="1" t="s">
        <v>838</v>
      </c>
      <c r="E6823" s="2">
        <v>1</v>
      </c>
      <c r="F6823" s="3"/>
      <c r="G6823" s="2">
        <v>3</v>
      </c>
      <c r="H6823" s="3">
        <v>5</v>
      </c>
      <c r="I6823" s="69" t="str">
        <f>VLOOKUP(C6823,СПРАВОЧНИК!B:D,2,0)</f>
        <v>ЕВРОПА</v>
      </c>
      <c r="J6823" s="69" t="str">
        <f>VLOOKUP(C6823,СПРАВОЧНИК!B:D,3,0)</f>
        <v>ИНОМАРКИ</v>
      </c>
      <c r="K6823" s="69" t="str">
        <f>VLOOKUP(СВОД2023[[#This Row],[ФО]],СПРАВОЧНИК!H:P,2,0)</f>
        <v>Сибирский ФО</v>
      </c>
    </row>
    <row r="6824" spans="1:11" x14ac:dyDescent="0.2">
      <c r="A6824" t="s">
        <v>600</v>
      </c>
      <c r="B6824" t="s">
        <v>594</v>
      </c>
      <c r="C6824" s="1" t="s">
        <v>29</v>
      </c>
      <c r="D6824" s="1" t="s">
        <v>36</v>
      </c>
      <c r="E6824" s="2">
        <v>242</v>
      </c>
      <c r="F6824" s="3">
        <v>124</v>
      </c>
      <c r="G6824" s="2">
        <v>1085</v>
      </c>
      <c r="H6824" s="3">
        <v>754</v>
      </c>
      <c r="I6824" s="69" t="str">
        <f>VLOOKUP(C6824,СПРАВОЧНИК!B:D,2,0)</f>
        <v>ЕВРОПА</v>
      </c>
      <c r="J6824" s="69" t="str">
        <f>VLOOKUP(C6824,СПРАВОЧНИК!B:D,3,0)</f>
        <v>ИНОМАРКИ</v>
      </c>
      <c r="K6824" s="69" t="str">
        <f>VLOOKUP(СВОД2023[[#This Row],[ФО]],СПРАВОЧНИК!H:P,2,0)</f>
        <v>Сибирский ФО</v>
      </c>
    </row>
    <row r="6825" spans="1:11" x14ac:dyDescent="0.2">
      <c r="A6825" t="s">
        <v>600</v>
      </c>
      <c r="B6825" t="s">
        <v>594</v>
      </c>
      <c r="C6825" s="1" t="s">
        <v>29</v>
      </c>
      <c r="D6825" s="1" t="s">
        <v>1319</v>
      </c>
      <c r="E6825" s="2">
        <v>2</v>
      </c>
      <c r="F6825" s="3">
        <v>1</v>
      </c>
      <c r="G6825" s="2">
        <v>11</v>
      </c>
      <c r="H6825" s="3">
        <v>11</v>
      </c>
      <c r="I6825" s="69" t="str">
        <f>VLOOKUP(C6825,СПРАВОЧНИК!B:D,2,0)</f>
        <v>ЕВРОПА</v>
      </c>
      <c r="J6825" s="69" t="str">
        <f>VLOOKUP(C6825,СПРАВОЧНИК!B:D,3,0)</f>
        <v>ИНОМАРКИ</v>
      </c>
      <c r="K6825" s="69" t="str">
        <f>VLOOKUP(СВОД2023[[#This Row],[ФО]],СПРАВОЧНИК!H:P,2,0)</f>
        <v>Сибирский ФО</v>
      </c>
    </row>
    <row r="6826" spans="1:11" x14ac:dyDescent="0.2">
      <c r="A6826" t="s">
        <v>600</v>
      </c>
      <c r="B6826" t="s">
        <v>594</v>
      </c>
      <c r="C6826" s="1" t="s">
        <v>29</v>
      </c>
      <c r="D6826" s="1" t="s">
        <v>37</v>
      </c>
      <c r="E6826" s="2">
        <v>10</v>
      </c>
      <c r="F6826" s="3">
        <v>3</v>
      </c>
      <c r="G6826" s="2">
        <v>38</v>
      </c>
      <c r="H6826" s="3">
        <v>21</v>
      </c>
      <c r="I6826" s="69" t="str">
        <f>VLOOKUP(C6826,СПРАВОЧНИК!B:D,2,0)</f>
        <v>ЕВРОПА</v>
      </c>
      <c r="J6826" s="69" t="str">
        <f>VLOOKUP(C6826,СПРАВОЧНИК!B:D,3,0)</f>
        <v>ИНОМАРКИ</v>
      </c>
      <c r="K6826" s="69" t="str">
        <f>VLOOKUP(СВОД2023[[#This Row],[ФО]],СПРАВОЧНИК!H:P,2,0)</f>
        <v>Сибирский ФО</v>
      </c>
    </row>
    <row r="6827" spans="1:11" x14ac:dyDescent="0.2">
      <c r="A6827" t="s">
        <v>600</v>
      </c>
      <c r="B6827" t="s">
        <v>594</v>
      </c>
      <c r="C6827" s="1" t="s">
        <v>29</v>
      </c>
      <c r="D6827" s="1" t="s">
        <v>38</v>
      </c>
      <c r="E6827" s="2">
        <v>236</v>
      </c>
      <c r="F6827" s="3">
        <v>182</v>
      </c>
      <c r="G6827" s="2">
        <v>1325</v>
      </c>
      <c r="H6827" s="3">
        <v>1065</v>
      </c>
      <c r="I6827" s="69" t="str">
        <f>VLOOKUP(C6827,СПРАВОЧНИК!B:D,2,0)</f>
        <v>ЕВРОПА</v>
      </c>
      <c r="J6827" s="69" t="str">
        <f>VLOOKUP(C6827,СПРАВОЧНИК!B:D,3,0)</f>
        <v>ИНОМАРКИ</v>
      </c>
      <c r="K6827" s="69" t="str">
        <f>VLOOKUP(СВОД2023[[#This Row],[ФО]],СПРАВОЧНИК!H:P,2,0)</f>
        <v>Сибирский ФО</v>
      </c>
    </row>
    <row r="6828" spans="1:11" x14ac:dyDescent="0.2">
      <c r="A6828" t="s">
        <v>600</v>
      </c>
      <c r="B6828" t="s">
        <v>594</v>
      </c>
      <c r="C6828" s="1" t="s">
        <v>29</v>
      </c>
      <c r="D6828" s="1" t="s">
        <v>1320</v>
      </c>
      <c r="E6828" s="2">
        <v>7</v>
      </c>
      <c r="F6828" s="3">
        <v>3</v>
      </c>
      <c r="G6828" s="2">
        <v>37</v>
      </c>
      <c r="H6828" s="3">
        <v>22</v>
      </c>
      <c r="I6828" s="69" t="str">
        <f>VLOOKUP(C6828,СПРАВОЧНИК!B:D,2,0)</f>
        <v>ЕВРОПА</v>
      </c>
      <c r="J6828" s="69" t="str">
        <f>VLOOKUP(C6828,СПРАВОЧНИК!B:D,3,0)</f>
        <v>ИНОМАРКИ</v>
      </c>
      <c r="K6828" s="69" t="str">
        <f>VLOOKUP(СВОД2023[[#This Row],[ФО]],СПРАВОЧНИК!H:P,2,0)</f>
        <v>Сибирский ФО</v>
      </c>
    </row>
    <row r="6829" spans="1:11" x14ac:dyDescent="0.2">
      <c r="A6829" t="s">
        <v>600</v>
      </c>
      <c r="B6829" t="s">
        <v>594</v>
      </c>
      <c r="C6829" s="1" t="s">
        <v>29</v>
      </c>
      <c r="D6829" s="1" t="s">
        <v>1321</v>
      </c>
      <c r="E6829" s="2">
        <v>8</v>
      </c>
      <c r="F6829" s="3">
        <v>4</v>
      </c>
      <c r="G6829" s="2">
        <v>35</v>
      </c>
      <c r="H6829" s="3">
        <v>30</v>
      </c>
      <c r="I6829" s="69" t="str">
        <f>VLOOKUP(C6829,СПРАВОЧНИК!B:D,2,0)</f>
        <v>ЕВРОПА</v>
      </c>
      <c r="J6829" s="69" t="str">
        <f>VLOOKUP(C6829,СПРАВОЧНИК!B:D,3,0)</f>
        <v>ИНОМАРКИ</v>
      </c>
      <c r="K6829" s="69" t="str">
        <f>VLOOKUP(СВОД2023[[#This Row],[ФО]],СПРАВОЧНИК!H:P,2,0)</f>
        <v>Сибирский ФО</v>
      </c>
    </row>
    <row r="6830" spans="1:11" x14ac:dyDescent="0.2">
      <c r="A6830" t="s">
        <v>600</v>
      </c>
      <c r="B6830" t="s">
        <v>594</v>
      </c>
      <c r="C6830" s="1" t="s">
        <v>29</v>
      </c>
      <c r="D6830" s="1" t="s">
        <v>1322</v>
      </c>
      <c r="E6830" s="2"/>
      <c r="F6830" s="3">
        <v>1</v>
      </c>
      <c r="G6830" s="2">
        <v>3</v>
      </c>
      <c r="H6830" s="3">
        <v>2</v>
      </c>
      <c r="I6830" s="69" t="str">
        <f>VLOOKUP(C6830,СПРАВОЧНИК!B:D,2,0)</f>
        <v>ЕВРОПА</v>
      </c>
      <c r="J6830" s="69" t="str">
        <f>VLOOKUP(C6830,СПРАВОЧНИК!B:D,3,0)</f>
        <v>ИНОМАРКИ</v>
      </c>
      <c r="K6830" s="69" t="str">
        <f>VLOOKUP(СВОД2023[[#This Row],[ФО]],СПРАВОЧНИК!H:P,2,0)</f>
        <v>Сибирский ФО</v>
      </c>
    </row>
    <row r="6831" spans="1:11" x14ac:dyDescent="0.2">
      <c r="A6831" t="s">
        <v>600</v>
      </c>
      <c r="B6831" t="s">
        <v>594</v>
      </c>
      <c r="C6831" s="1" t="s">
        <v>29</v>
      </c>
      <c r="D6831" s="1" t="s">
        <v>39</v>
      </c>
      <c r="E6831" s="2">
        <v>1</v>
      </c>
      <c r="F6831" s="3"/>
      <c r="G6831" s="2">
        <v>16</v>
      </c>
      <c r="H6831" s="3">
        <v>15</v>
      </c>
      <c r="I6831" s="69" t="str">
        <f>VLOOKUP(C6831,СПРАВОЧНИК!B:D,2,0)</f>
        <v>ЕВРОПА</v>
      </c>
      <c r="J6831" s="69" t="str">
        <f>VLOOKUP(C6831,СПРАВОЧНИК!B:D,3,0)</f>
        <v>ИНОМАРКИ</v>
      </c>
      <c r="K6831" s="69" t="str">
        <f>VLOOKUP(СВОД2023[[#This Row],[ФО]],СПРАВОЧНИК!H:P,2,0)</f>
        <v>Сибирский ФО</v>
      </c>
    </row>
    <row r="6832" spans="1:11" x14ac:dyDescent="0.2">
      <c r="A6832" t="s">
        <v>600</v>
      </c>
      <c r="B6832" t="s">
        <v>594</v>
      </c>
      <c r="C6832" s="1" t="s">
        <v>29</v>
      </c>
      <c r="D6832" s="1" t="s">
        <v>40</v>
      </c>
      <c r="E6832" s="2">
        <v>40</v>
      </c>
      <c r="F6832" s="3">
        <v>36</v>
      </c>
      <c r="G6832" s="2">
        <v>238</v>
      </c>
      <c r="H6832" s="3">
        <v>243</v>
      </c>
      <c r="I6832" s="69" t="str">
        <f>VLOOKUP(C6832,СПРАВОЧНИК!B:D,2,0)</f>
        <v>ЕВРОПА</v>
      </c>
      <c r="J6832" s="69" t="str">
        <f>VLOOKUP(C6832,СПРАВОЧНИК!B:D,3,0)</f>
        <v>ИНОМАРКИ</v>
      </c>
      <c r="K6832" s="69" t="str">
        <f>VLOOKUP(СВОД2023[[#This Row],[ФО]],СПРАВОЧНИК!H:P,2,0)</f>
        <v>Сибирский ФО</v>
      </c>
    </row>
    <row r="6833" spans="1:11" x14ac:dyDescent="0.2">
      <c r="A6833" t="s">
        <v>600</v>
      </c>
      <c r="B6833" t="s">
        <v>594</v>
      </c>
      <c r="C6833" s="1" t="s">
        <v>29</v>
      </c>
      <c r="D6833" s="1" t="s">
        <v>41</v>
      </c>
      <c r="E6833" s="2"/>
      <c r="F6833" s="3">
        <v>2</v>
      </c>
      <c r="G6833" s="2">
        <v>10</v>
      </c>
      <c r="H6833" s="3">
        <v>8</v>
      </c>
      <c r="I6833" s="69" t="str">
        <f>VLOOKUP(C6833,СПРАВОЧНИК!B:D,2,0)</f>
        <v>ЕВРОПА</v>
      </c>
      <c r="J6833" s="69" t="str">
        <f>VLOOKUP(C6833,СПРАВОЧНИК!B:D,3,0)</f>
        <v>ИНОМАРКИ</v>
      </c>
      <c r="K6833" s="69" t="str">
        <f>VLOOKUP(СВОД2023[[#This Row],[ФО]],СПРАВОЧНИК!H:P,2,0)</f>
        <v>Сибирский ФО</v>
      </c>
    </row>
    <row r="6834" spans="1:11" x14ac:dyDescent="0.2">
      <c r="A6834" t="s">
        <v>600</v>
      </c>
      <c r="B6834" t="s">
        <v>594</v>
      </c>
      <c r="C6834" s="1" t="s">
        <v>29</v>
      </c>
      <c r="D6834" s="1" t="s">
        <v>42</v>
      </c>
      <c r="E6834" s="2"/>
      <c r="F6834" s="3"/>
      <c r="G6834" s="2">
        <v>4</v>
      </c>
      <c r="H6834" s="3">
        <v>1</v>
      </c>
      <c r="I6834" s="69" t="str">
        <f>VLOOKUP(C6834,СПРАВОЧНИК!B:D,2,0)</f>
        <v>ЕВРОПА</v>
      </c>
      <c r="J6834" s="69" t="str">
        <f>VLOOKUP(C6834,СПРАВОЧНИК!B:D,3,0)</f>
        <v>ИНОМАРКИ</v>
      </c>
      <c r="K6834" s="69" t="str">
        <f>VLOOKUP(СВОД2023[[#This Row],[ФО]],СПРАВОЧНИК!H:P,2,0)</f>
        <v>Сибирский ФО</v>
      </c>
    </row>
    <row r="6835" spans="1:11" x14ac:dyDescent="0.2">
      <c r="A6835" t="s">
        <v>600</v>
      </c>
      <c r="B6835" t="s">
        <v>594</v>
      </c>
      <c r="C6835" s="1" t="s">
        <v>29</v>
      </c>
      <c r="D6835" s="1" t="s">
        <v>43</v>
      </c>
      <c r="E6835" s="2"/>
      <c r="F6835" s="3">
        <v>1</v>
      </c>
      <c r="G6835" s="2">
        <v>5</v>
      </c>
      <c r="H6835" s="3">
        <v>3</v>
      </c>
      <c r="I6835" s="69" t="str">
        <f>VLOOKUP(C6835,СПРАВОЧНИК!B:D,2,0)</f>
        <v>ЕВРОПА</v>
      </c>
      <c r="J6835" s="69" t="str">
        <f>VLOOKUP(C6835,СПРАВОЧНИК!B:D,3,0)</f>
        <v>ИНОМАРКИ</v>
      </c>
      <c r="K6835" s="69" t="str">
        <f>VLOOKUP(СВОД2023[[#This Row],[ФО]],СПРАВОЧНИК!H:P,2,0)</f>
        <v>Сибирский ФО</v>
      </c>
    </row>
    <row r="6836" spans="1:11" x14ac:dyDescent="0.2">
      <c r="A6836" t="s">
        <v>600</v>
      </c>
      <c r="B6836" t="s">
        <v>594</v>
      </c>
      <c r="C6836" s="1" t="s">
        <v>29</v>
      </c>
      <c r="D6836" s="1" t="s">
        <v>44</v>
      </c>
      <c r="E6836" s="2">
        <v>1</v>
      </c>
      <c r="F6836" s="3"/>
      <c r="G6836" s="2">
        <v>5</v>
      </c>
      <c r="H6836" s="3">
        <v>1</v>
      </c>
      <c r="I6836" s="69" t="str">
        <f>VLOOKUP(C6836,СПРАВОЧНИК!B:D,2,0)</f>
        <v>ЕВРОПА</v>
      </c>
      <c r="J6836" s="69" t="str">
        <f>VLOOKUP(C6836,СПРАВОЧНИК!B:D,3,0)</f>
        <v>ИНОМАРКИ</v>
      </c>
      <c r="K6836" s="69" t="str">
        <f>VLOOKUP(СВОД2023[[#This Row],[ФО]],СПРАВОЧНИК!H:P,2,0)</f>
        <v>Сибирский ФО</v>
      </c>
    </row>
    <row r="6837" spans="1:11" x14ac:dyDescent="0.2">
      <c r="A6837" t="s">
        <v>600</v>
      </c>
      <c r="B6837" t="s">
        <v>594</v>
      </c>
      <c r="C6837" s="1" t="s">
        <v>29</v>
      </c>
      <c r="D6837" s="1" t="s">
        <v>45</v>
      </c>
      <c r="E6837" s="2">
        <v>1</v>
      </c>
      <c r="F6837" s="3">
        <v>3</v>
      </c>
      <c r="G6837" s="2">
        <v>14</v>
      </c>
      <c r="H6837" s="3">
        <v>11</v>
      </c>
      <c r="I6837" s="69" t="str">
        <f>VLOOKUP(C6837,СПРАВОЧНИК!B:D,2,0)</f>
        <v>ЕВРОПА</v>
      </c>
      <c r="J6837" s="69" t="str">
        <f>VLOOKUP(C6837,СПРАВОЧНИК!B:D,3,0)</f>
        <v>ИНОМАРКИ</v>
      </c>
      <c r="K6837" s="69" t="str">
        <f>VLOOKUP(СВОД2023[[#This Row],[ФО]],СПРАВОЧНИК!H:P,2,0)</f>
        <v>Сибирский ФО</v>
      </c>
    </row>
    <row r="6838" spans="1:11" x14ac:dyDescent="0.2">
      <c r="A6838" t="s">
        <v>600</v>
      </c>
      <c r="B6838" t="s">
        <v>594</v>
      </c>
      <c r="C6838" s="1" t="s">
        <v>29</v>
      </c>
      <c r="D6838" s="1" t="s">
        <v>1323</v>
      </c>
      <c r="E6838" s="2">
        <v>2</v>
      </c>
      <c r="F6838" s="3"/>
      <c r="G6838" s="2">
        <v>3</v>
      </c>
      <c r="H6838" s="3">
        <v>5</v>
      </c>
      <c r="I6838" s="69" t="str">
        <f>VLOOKUP(C6838,СПРАВОЧНИК!B:D,2,0)</f>
        <v>ЕВРОПА</v>
      </c>
      <c r="J6838" s="69" t="str">
        <f>VLOOKUP(C6838,СПРАВОЧНИК!B:D,3,0)</f>
        <v>ИНОМАРКИ</v>
      </c>
      <c r="K6838" s="69" t="str">
        <f>VLOOKUP(СВОД2023[[#This Row],[ФО]],СПРАВОЧНИК!H:P,2,0)</f>
        <v>Сибирский ФО</v>
      </c>
    </row>
    <row r="6839" spans="1:11" x14ac:dyDescent="0.2">
      <c r="A6839" t="s">
        <v>600</v>
      </c>
      <c r="B6839" t="s">
        <v>594</v>
      </c>
      <c r="C6839" s="1" t="s">
        <v>29</v>
      </c>
      <c r="D6839" s="1" t="s">
        <v>46</v>
      </c>
      <c r="E6839" s="2">
        <v>3</v>
      </c>
      <c r="F6839" s="3"/>
      <c r="G6839" s="2">
        <v>6</v>
      </c>
      <c r="H6839" s="3">
        <v>1</v>
      </c>
      <c r="I6839" s="69" t="str">
        <f>VLOOKUP(C6839,СПРАВОЧНИК!B:D,2,0)</f>
        <v>ЕВРОПА</v>
      </c>
      <c r="J6839" s="69" t="str">
        <f>VLOOKUP(C6839,СПРАВОЧНИК!B:D,3,0)</f>
        <v>ИНОМАРКИ</v>
      </c>
      <c r="K6839" s="69" t="str">
        <f>VLOOKUP(СВОД2023[[#This Row],[ФО]],СПРАВОЧНИК!H:P,2,0)</f>
        <v>Сибирский ФО</v>
      </c>
    </row>
    <row r="6840" spans="1:11" x14ac:dyDescent="0.2">
      <c r="A6840" t="s">
        <v>600</v>
      </c>
      <c r="B6840" t="s">
        <v>594</v>
      </c>
      <c r="C6840" s="1" t="s">
        <v>29</v>
      </c>
      <c r="D6840" s="1" t="s">
        <v>47</v>
      </c>
      <c r="E6840" s="2">
        <v>42</v>
      </c>
      <c r="F6840" s="3">
        <v>22</v>
      </c>
      <c r="G6840" s="2">
        <v>242</v>
      </c>
      <c r="H6840" s="3">
        <v>122</v>
      </c>
      <c r="I6840" s="69" t="str">
        <f>VLOOKUP(C6840,СПРАВОЧНИК!B:D,2,0)</f>
        <v>ЕВРОПА</v>
      </c>
      <c r="J6840" s="69" t="str">
        <f>VLOOKUP(C6840,СПРАВОЧНИК!B:D,3,0)</f>
        <v>ИНОМАРКИ</v>
      </c>
      <c r="K6840" s="69" t="str">
        <f>VLOOKUP(СВОД2023[[#This Row],[ФО]],СПРАВОЧНИК!H:P,2,0)</f>
        <v>Сибирский ФО</v>
      </c>
    </row>
    <row r="6841" spans="1:11" x14ac:dyDescent="0.2">
      <c r="A6841" t="s">
        <v>600</v>
      </c>
      <c r="B6841" t="s">
        <v>594</v>
      </c>
      <c r="C6841" s="1" t="s">
        <v>29</v>
      </c>
      <c r="D6841" s="1" t="s">
        <v>48</v>
      </c>
      <c r="E6841" s="2">
        <v>5</v>
      </c>
      <c r="F6841" s="3"/>
      <c r="G6841" s="2">
        <v>19</v>
      </c>
      <c r="H6841" s="3">
        <v>5</v>
      </c>
      <c r="I6841" s="69" t="str">
        <f>VLOOKUP(C6841,СПРАВОЧНИК!B:D,2,0)</f>
        <v>ЕВРОПА</v>
      </c>
      <c r="J6841" s="69" t="str">
        <f>VLOOKUP(C6841,СПРАВОЧНИК!B:D,3,0)</f>
        <v>ИНОМАРКИ</v>
      </c>
      <c r="K6841" s="69" t="str">
        <f>VLOOKUP(СВОД2023[[#This Row],[ФО]],СПРАВОЧНИК!H:P,2,0)</f>
        <v>Сибирский ФО</v>
      </c>
    </row>
    <row r="6842" spans="1:11" x14ac:dyDescent="0.2">
      <c r="A6842" t="s">
        <v>600</v>
      </c>
      <c r="B6842" t="s">
        <v>594</v>
      </c>
      <c r="C6842" s="1" t="s">
        <v>29</v>
      </c>
      <c r="D6842" s="1" t="s">
        <v>49</v>
      </c>
      <c r="E6842" s="2">
        <v>103</v>
      </c>
      <c r="F6842" s="3">
        <v>49</v>
      </c>
      <c r="G6842" s="2">
        <v>600</v>
      </c>
      <c r="H6842" s="3">
        <v>409</v>
      </c>
      <c r="I6842" s="69" t="str">
        <f>VLOOKUP(C6842,СПРАВОЧНИК!B:D,2,0)</f>
        <v>ЕВРОПА</v>
      </c>
      <c r="J6842" s="69" t="str">
        <f>VLOOKUP(C6842,СПРАВОЧНИК!B:D,3,0)</f>
        <v>ИНОМАРКИ</v>
      </c>
      <c r="K6842" s="69" t="str">
        <f>VLOOKUP(СВОД2023[[#This Row],[ФО]],СПРАВОЧНИК!H:P,2,0)</f>
        <v>Сибирский ФО</v>
      </c>
    </row>
    <row r="6843" spans="1:11" x14ac:dyDescent="0.2">
      <c r="A6843" t="s">
        <v>600</v>
      </c>
      <c r="B6843" t="s">
        <v>594</v>
      </c>
      <c r="C6843" s="1" t="s">
        <v>29</v>
      </c>
      <c r="D6843" s="1" t="s">
        <v>632</v>
      </c>
      <c r="E6843" s="2">
        <v>2</v>
      </c>
      <c r="F6843" s="3"/>
      <c r="G6843" s="2">
        <v>4</v>
      </c>
      <c r="H6843" s="3"/>
      <c r="I6843" s="69" t="str">
        <f>VLOOKUP(C6843,СПРАВОЧНИК!B:D,2,0)</f>
        <v>ЕВРОПА</v>
      </c>
      <c r="J6843" s="69" t="str">
        <f>VLOOKUP(C6843,СПРАВОЧНИК!B:D,3,0)</f>
        <v>ИНОМАРКИ</v>
      </c>
      <c r="K6843" s="69" t="str">
        <f>VLOOKUP(СВОД2023[[#This Row],[ФО]],СПРАВОЧНИК!H:P,2,0)</f>
        <v>Сибирский ФО</v>
      </c>
    </row>
    <row r="6844" spans="1:11" x14ac:dyDescent="0.2">
      <c r="A6844" t="s">
        <v>600</v>
      </c>
      <c r="B6844" t="s">
        <v>594</v>
      </c>
      <c r="C6844" s="1" t="s">
        <v>29</v>
      </c>
      <c r="D6844" s="1" t="s">
        <v>50</v>
      </c>
      <c r="E6844" s="2">
        <v>22</v>
      </c>
      <c r="F6844" s="3">
        <v>11</v>
      </c>
      <c r="G6844" s="2">
        <v>139</v>
      </c>
      <c r="H6844" s="3">
        <v>68</v>
      </c>
      <c r="I6844" s="69" t="str">
        <f>VLOOKUP(C6844,СПРАВОЧНИК!B:D,2,0)</f>
        <v>ЕВРОПА</v>
      </c>
      <c r="J6844" s="69" t="str">
        <f>VLOOKUP(C6844,СПРАВОЧНИК!B:D,3,0)</f>
        <v>ИНОМАРКИ</v>
      </c>
      <c r="K6844" s="69" t="str">
        <f>VLOOKUP(СВОД2023[[#This Row],[ФО]],СПРАВОЧНИК!H:P,2,0)</f>
        <v>Сибирский ФО</v>
      </c>
    </row>
    <row r="6845" spans="1:11" x14ac:dyDescent="0.2">
      <c r="A6845" t="s">
        <v>600</v>
      </c>
      <c r="B6845" t="s">
        <v>594</v>
      </c>
      <c r="C6845" s="1" t="s">
        <v>29</v>
      </c>
      <c r="D6845" s="1" t="s">
        <v>51</v>
      </c>
      <c r="E6845" s="2"/>
      <c r="F6845" s="3"/>
      <c r="G6845" s="2">
        <v>1</v>
      </c>
      <c r="H6845" s="3"/>
      <c r="I6845" s="69" t="str">
        <f>VLOOKUP(C6845,СПРАВОЧНИК!B:D,2,0)</f>
        <v>ЕВРОПА</v>
      </c>
      <c r="J6845" s="69" t="str">
        <f>VLOOKUP(C6845,СПРАВОЧНИК!B:D,3,0)</f>
        <v>ИНОМАРКИ</v>
      </c>
      <c r="K6845" s="69" t="str">
        <f>VLOOKUP(СВОД2023[[#This Row],[ФО]],СПРАВОЧНИК!H:P,2,0)</f>
        <v>Сибирский ФО</v>
      </c>
    </row>
    <row r="6846" spans="1:11" x14ac:dyDescent="0.2">
      <c r="A6846" t="s">
        <v>600</v>
      </c>
      <c r="B6846" t="s">
        <v>594</v>
      </c>
      <c r="C6846" s="1" t="s">
        <v>29</v>
      </c>
      <c r="D6846" s="1" t="s">
        <v>52</v>
      </c>
      <c r="E6846" s="2">
        <v>345</v>
      </c>
      <c r="F6846" s="3">
        <v>202</v>
      </c>
      <c r="G6846" s="2">
        <v>1649</v>
      </c>
      <c r="H6846" s="3">
        <v>1278</v>
      </c>
      <c r="I6846" s="69" t="str">
        <f>VLOOKUP(C6846,СПРАВОЧНИК!B:D,2,0)</f>
        <v>ЕВРОПА</v>
      </c>
      <c r="J6846" s="69" t="str">
        <f>VLOOKUP(C6846,СПРАВОЧНИК!B:D,3,0)</f>
        <v>ИНОМАРКИ</v>
      </c>
      <c r="K6846" s="69" t="str">
        <f>VLOOKUP(СВОД2023[[#This Row],[ФО]],СПРАВОЧНИК!H:P,2,0)</f>
        <v>Сибирский ФО</v>
      </c>
    </row>
    <row r="6847" spans="1:11" x14ac:dyDescent="0.2">
      <c r="A6847" t="s">
        <v>600</v>
      </c>
      <c r="B6847" t="s">
        <v>594</v>
      </c>
      <c r="C6847" s="1" t="s">
        <v>29</v>
      </c>
      <c r="D6847" s="1" t="s">
        <v>53</v>
      </c>
      <c r="E6847" s="2">
        <v>6</v>
      </c>
      <c r="F6847" s="3">
        <v>3</v>
      </c>
      <c r="G6847" s="2">
        <v>41</v>
      </c>
      <c r="H6847" s="3">
        <v>27</v>
      </c>
      <c r="I6847" s="69" t="str">
        <f>VLOOKUP(C6847,СПРАВОЧНИК!B:D,2,0)</f>
        <v>ЕВРОПА</v>
      </c>
      <c r="J6847" s="69" t="str">
        <f>VLOOKUP(C6847,СПРАВОЧНИК!B:D,3,0)</f>
        <v>ИНОМАРКИ</v>
      </c>
      <c r="K6847" s="69" t="str">
        <f>VLOOKUP(СВОД2023[[#This Row],[ФО]],СПРАВОЧНИК!H:P,2,0)</f>
        <v>Сибирский ФО</v>
      </c>
    </row>
    <row r="6848" spans="1:11" x14ac:dyDescent="0.2">
      <c r="A6848" t="s">
        <v>600</v>
      </c>
      <c r="B6848" t="s">
        <v>594</v>
      </c>
      <c r="C6848" s="1" t="s">
        <v>29</v>
      </c>
      <c r="D6848" s="1" t="s">
        <v>54</v>
      </c>
      <c r="E6848" s="2">
        <v>100</v>
      </c>
      <c r="F6848" s="3">
        <v>92</v>
      </c>
      <c r="G6848" s="2">
        <v>589</v>
      </c>
      <c r="H6848" s="3">
        <v>474</v>
      </c>
      <c r="I6848" s="69" t="str">
        <f>VLOOKUP(C6848,СПРАВОЧНИК!B:D,2,0)</f>
        <v>ЕВРОПА</v>
      </c>
      <c r="J6848" s="69" t="str">
        <f>VLOOKUP(C6848,СПРАВОЧНИК!B:D,3,0)</f>
        <v>ИНОМАРКИ</v>
      </c>
      <c r="K6848" s="69" t="str">
        <f>VLOOKUP(СВОД2023[[#This Row],[ФО]],СПРАВОЧНИК!H:P,2,0)</f>
        <v>Сибирский ФО</v>
      </c>
    </row>
    <row r="6849" spans="1:11" x14ac:dyDescent="0.2">
      <c r="A6849" t="s">
        <v>600</v>
      </c>
      <c r="B6849" t="s">
        <v>594</v>
      </c>
      <c r="C6849" s="1" t="s">
        <v>29</v>
      </c>
      <c r="D6849" s="1" t="s">
        <v>55</v>
      </c>
      <c r="E6849" s="2">
        <v>12</v>
      </c>
      <c r="F6849" s="3">
        <v>5</v>
      </c>
      <c r="G6849" s="2">
        <v>41</v>
      </c>
      <c r="H6849" s="3">
        <v>39</v>
      </c>
      <c r="I6849" s="69" t="str">
        <f>VLOOKUP(C6849,СПРАВОЧНИК!B:D,2,0)</f>
        <v>ЕВРОПА</v>
      </c>
      <c r="J6849" s="69" t="str">
        <f>VLOOKUP(C6849,СПРАВОЧНИК!B:D,3,0)</f>
        <v>ИНОМАРКИ</v>
      </c>
      <c r="K6849" s="69" t="str">
        <f>VLOOKUP(СВОД2023[[#This Row],[ФО]],СПРАВОЧНИК!H:P,2,0)</f>
        <v>Сибирский ФО</v>
      </c>
    </row>
    <row r="6850" spans="1:11" x14ac:dyDescent="0.2">
      <c r="A6850" t="s">
        <v>600</v>
      </c>
      <c r="B6850" t="s">
        <v>594</v>
      </c>
      <c r="C6850" s="1" t="s">
        <v>29</v>
      </c>
      <c r="D6850" s="1" t="s">
        <v>56</v>
      </c>
      <c r="E6850" s="2">
        <v>22</v>
      </c>
      <c r="F6850" s="3">
        <v>17</v>
      </c>
      <c r="G6850" s="2">
        <v>125</v>
      </c>
      <c r="H6850" s="3">
        <v>83</v>
      </c>
      <c r="I6850" s="69" t="str">
        <f>VLOOKUP(C6850,СПРАВОЧНИК!B:D,2,0)</f>
        <v>ЕВРОПА</v>
      </c>
      <c r="J6850" s="69" t="str">
        <f>VLOOKUP(C6850,СПРАВОЧНИК!B:D,3,0)</f>
        <v>ИНОМАРКИ</v>
      </c>
      <c r="K6850" s="69" t="str">
        <f>VLOOKUP(СВОД2023[[#This Row],[ФО]],СПРАВОЧНИК!H:P,2,0)</f>
        <v>Сибирский ФО</v>
      </c>
    </row>
    <row r="6851" spans="1:11" x14ac:dyDescent="0.2">
      <c r="A6851" t="s">
        <v>600</v>
      </c>
      <c r="B6851" t="s">
        <v>594</v>
      </c>
      <c r="C6851" s="1" t="s">
        <v>29</v>
      </c>
      <c r="D6851" s="1" t="s">
        <v>2010</v>
      </c>
      <c r="E6851" s="2"/>
      <c r="F6851" s="3"/>
      <c r="G6851" s="2"/>
      <c r="H6851" s="3">
        <v>3</v>
      </c>
      <c r="I6851" s="69" t="str">
        <f>VLOOKUP(C6851,СПРАВОЧНИК!B:D,2,0)</f>
        <v>ЕВРОПА</v>
      </c>
      <c r="J6851" s="69" t="str">
        <f>VLOOKUP(C6851,СПРАВОЧНИК!B:D,3,0)</f>
        <v>ИНОМАРКИ</v>
      </c>
      <c r="K6851" s="69" t="str">
        <f>VLOOKUP(СВОД2023[[#This Row],[ФО]],СПРАВОЧНИК!H:P,2,0)</f>
        <v>Сибирский ФО</v>
      </c>
    </row>
    <row r="6852" spans="1:11" x14ac:dyDescent="0.2">
      <c r="A6852" t="s">
        <v>600</v>
      </c>
      <c r="B6852" t="s">
        <v>594</v>
      </c>
      <c r="C6852" s="1" t="s">
        <v>29</v>
      </c>
      <c r="D6852" s="1" t="s">
        <v>57</v>
      </c>
      <c r="E6852" s="2">
        <v>4</v>
      </c>
      <c r="F6852" s="3">
        <v>2</v>
      </c>
      <c r="G6852" s="2">
        <v>10</v>
      </c>
      <c r="H6852" s="3">
        <v>7</v>
      </c>
      <c r="I6852" s="69" t="str">
        <f>VLOOKUP(C6852,СПРАВОЧНИК!B:D,2,0)</f>
        <v>ЕВРОПА</v>
      </c>
      <c r="J6852" s="69" t="str">
        <f>VLOOKUP(C6852,СПРАВОЧНИК!B:D,3,0)</f>
        <v>ИНОМАРКИ</v>
      </c>
      <c r="K6852" s="69" t="str">
        <f>VLOOKUP(СВОД2023[[#This Row],[ФО]],СПРАВОЧНИК!H:P,2,0)</f>
        <v>Сибирский ФО</v>
      </c>
    </row>
    <row r="6853" spans="1:11" x14ac:dyDescent="0.2">
      <c r="A6853" t="s">
        <v>600</v>
      </c>
      <c r="B6853" t="s">
        <v>594</v>
      </c>
      <c r="C6853" s="1" t="s">
        <v>29</v>
      </c>
      <c r="D6853" s="1" t="s">
        <v>58</v>
      </c>
      <c r="E6853" s="2"/>
      <c r="F6853" s="3"/>
      <c r="G6853" s="2">
        <v>1</v>
      </c>
      <c r="H6853" s="3">
        <v>1</v>
      </c>
      <c r="I6853" s="69" t="str">
        <f>VLOOKUP(C6853,СПРАВОЧНИК!B:D,2,0)</f>
        <v>ЕВРОПА</v>
      </c>
      <c r="J6853" s="69" t="str">
        <f>VLOOKUP(C6853,СПРАВОЧНИК!B:D,3,0)</f>
        <v>ИНОМАРКИ</v>
      </c>
      <c r="K6853" s="69" t="str">
        <f>VLOOKUP(СВОД2023[[#This Row],[ФО]],СПРАВОЧНИК!H:P,2,0)</f>
        <v>Сибирский ФО</v>
      </c>
    </row>
    <row r="6854" spans="1:11" x14ac:dyDescent="0.2">
      <c r="A6854" t="s">
        <v>600</v>
      </c>
      <c r="B6854" t="s">
        <v>594</v>
      </c>
      <c r="C6854" s="1" t="s">
        <v>1324</v>
      </c>
      <c r="D6854" s="1" t="s">
        <v>1325</v>
      </c>
      <c r="E6854" s="2">
        <v>16</v>
      </c>
      <c r="F6854" s="3">
        <v>14</v>
      </c>
      <c r="G6854" s="2">
        <v>69</v>
      </c>
      <c r="H6854" s="3">
        <v>60</v>
      </c>
      <c r="I6854" s="69" t="str">
        <f>VLOOKUP(C6854,СПРАВОЧНИК!B:D,2,0)</f>
        <v>РОССИЯ</v>
      </c>
      <c r="J6854" s="69" t="str">
        <f>VLOOKUP(C6854,СПРАВОЧНИК!B:D,3,0)</f>
        <v>ОТЕЧЕСТВЕННЫЕ</v>
      </c>
      <c r="K6854" s="69" t="str">
        <f>VLOOKUP(СВОД2023[[#This Row],[ФО]],СПРАВОЧНИК!H:P,2,0)</f>
        <v>Сибирский ФО</v>
      </c>
    </row>
    <row r="6855" spans="1:11" x14ac:dyDescent="0.2">
      <c r="A6855" t="s">
        <v>600</v>
      </c>
      <c r="B6855" t="s">
        <v>594</v>
      </c>
      <c r="C6855" s="1" t="s">
        <v>1104</v>
      </c>
      <c r="D6855" s="1" t="s">
        <v>2392</v>
      </c>
      <c r="E6855" s="2"/>
      <c r="F6855" s="3">
        <v>1</v>
      </c>
      <c r="G6855" s="2">
        <v>1</v>
      </c>
      <c r="H6855" s="3">
        <v>5</v>
      </c>
      <c r="I6855" s="69" t="str">
        <f>VLOOKUP(C6855,СПРАВОЧНИК!B:D,2,0)</f>
        <v>КИТАЙ</v>
      </c>
      <c r="J6855" s="69" t="str">
        <f>VLOOKUP(C6855,СПРАВОЧНИК!B:D,3,0)</f>
        <v>ИНОМАРКИ</v>
      </c>
      <c r="K6855" s="69" t="str">
        <f>VLOOKUP(СВОД2023[[#This Row],[ФО]],СПРАВОЧНИК!H:P,2,0)</f>
        <v>Сибирский ФО</v>
      </c>
    </row>
    <row r="6856" spans="1:11" x14ac:dyDescent="0.2">
      <c r="A6856" t="s">
        <v>600</v>
      </c>
      <c r="B6856" t="s">
        <v>594</v>
      </c>
      <c r="C6856" s="1" t="s">
        <v>1104</v>
      </c>
      <c r="D6856" s="1" t="s">
        <v>2011</v>
      </c>
      <c r="E6856" s="2"/>
      <c r="F6856" s="3">
        <v>1</v>
      </c>
      <c r="G6856" s="2">
        <v>6</v>
      </c>
      <c r="H6856" s="3">
        <v>3</v>
      </c>
      <c r="I6856" s="69" t="str">
        <f>VLOOKUP(C6856,СПРАВОЧНИК!B:D,2,0)</f>
        <v>КИТАЙ</v>
      </c>
      <c r="J6856" s="69" t="str">
        <f>VLOOKUP(C6856,СПРАВОЧНИК!B:D,3,0)</f>
        <v>ИНОМАРКИ</v>
      </c>
      <c r="K6856" s="69" t="str">
        <f>VLOOKUP(СВОД2023[[#This Row],[ФО]],СПРАВОЧНИК!H:P,2,0)</f>
        <v>Сибирский ФО</v>
      </c>
    </row>
    <row r="6857" spans="1:11" x14ac:dyDescent="0.2">
      <c r="A6857" t="s">
        <v>600</v>
      </c>
      <c r="B6857" t="s">
        <v>594</v>
      </c>
      <c r="C6857" s="1" t="s">
        <v>1104</v>
      </c>
      <c r="D6857" s="1" t="s">
        <v>2013</v>
      </c>
      <c r="E6857" s="2">
        <v>1</v>
      </c>
      <c r="F6857" s="3">
        <v>1</v>
      </c>
      <c r="G6857" s="2">
        <v>8</v>
      </c>
      <c r="H6857" s="3">
        <v>7</v>
      </c>
      <c r="I6857" s="69" t="str">
        <f>VLOOKUP(C6857,СПРАВОЧНИК!B:D,2,0)</f>
        <v>КИТАЙ</v>
      </c>
      <c r="J6857" s="69" t="str">
        <f>VLOOKUP(C6857,СПРАВОЧНИК!B:D,3,0)</f>
        <v>ИНОМАРКИ</v>
      </c>
      <c r="K6857" s="69" t="str">
        <f>VLOOKUP(СВОД2023[[#This Row],[ФО]],СПРАВОЧНИК!H:P,2,0)</f>
        <v>Сибирский ФО</v>
      </c>
    </row>
    <row r="6858" spans="1:11" x14ac:dyDescent="0.2">
      <c r="A6858" t="s">
        <v>600</v>
      </c>
      <c r="B6858" t="s">
        <v>594</v>
      </c>
      <c r="C6858" s="1" t="s">
        <v>1104</v>
      </c>
      <c r="D6858" s="1" t="s">
        <v>1326</v>
      </c>
      <c r="E6858" s="2">
        <v>4</v>
      </c>
      <c r="F6858" s="3">
        <v>9</v>
      </c>
      <c r="G6858" s="2">
        <v>31</v>
      </c>
      <c r="H6858" s="3">
        <v>32</v>
      </c>
      <c r="I6858" s="69" t="str">
        <f>VLOOKUP(C6858,СПРАВОЧНИК!B:D,2,0)</f>
        <v>КИТАЙ</v>
      </c>
      <c r="J6858" s="69" t="str">
        <f>VLOOKUP(C6858,СПРАВОЧНИК!B:D,3,0)</f>
        <v>ИНОМАРКИ</v>
      </c>
      <c r="K6858" s="69" t="str">
        <f>VLOOKUP(СВОД2023[[#This Row],[ФО]],СПРАВОЧНИК!H:P,2,0)</f>
        <v>Сибирский ФО</v>
      </c>
    </row>
    <row r="6859" spans="1:11" x14ac:dyDescent="0.2">
      <c r="A6859" t="s">
        <v>600</v>
      </c>
      <c r="B6859" t="s">
        <v>594</v>
      </c>
      <c r="C6859" s="1" t="s">
        <v>1104</v>
      </c>
      <c r="D6859" s="1" t="s">
        <v>2014</v>
      </c>
      <c r="E6859" s="2"/>
      <c r="F6859" s="3"/>
      <c r="G6859" s="2">
        <v>2</v>
      </c>
      <c r="H6859" s="3">
        <v>1</v>
      </c>
      <c r="I6859" s="69" t="str">
        <f>VLOOKUP(C6859,СПРАВОЧНИК!B:D,2,0)</f>
        <v>КИТАЙ</v>
      </c>
      <c r="J6859" s="69" t="str">
        <f>VLOOKUP(C6859,СПРАВОЧНИК!B:D,3,0)</f>
        <v>ИНОМАРКИ</v>
      </c>
      <c r="K6859" s="69" t="str">
        <f>VLOOKUP(СВОД2023[[#This Row],[ФО]],СПРАВОЧНИК!H:P,2,0)</f>
        <v>Сибирский ФО</v>
      </c>
    </row>
    <row r="6860" spans="1:11" x14ac:dyDescent="0.2">
      <c r="A6860" t="s">
        <v>600</v>
      </c>
      <c r="B6860" t="s">
        <v>594</v>
      </c>
      <c r="C6860" s="1" t="s">
        <v>1104</v>
      </c>
      <c r="D6860" s="1" t="s">
        <v>2015</v>
      </c>
      <c r="E6860" s="2"/>
      <c r="F6860" s="3">
        <v>1</v>
      </c>
      <c r="G6860" s="2">
        <v>1</v>
      </c>
      <c r="H6860" s="3">
        <v>3</v>
      </c>
      <c r="I6860" s="69" t="str">
        <f>VLOOKUP(C6860,СПРАВОЧНИК!B:D,2,0)</f>
        <v>КИТАЙ</v>
      </c>
      <c r="J6860" s="69" t="str">
        <f>VLOOKUP(C6860,СПРАВОЧНИК!B:D,3,0)</f>
        <v>ИНОМАРКИ</v>
      </c>
      <c r="K6860" s="69" t="str">
        <f>VLOOKUP(СВОД2023[[#This Row],[ФО]],СПРАВОЧНИК!H:P,2,0)</f>
        <v>Сибирский ФО</v>
      </c>
    </row>
    <row r="6861" spans="1:11" x14ac:dyDescent="0.2">
      <c r="A6861" t="s">
        <v>600</v>
      </c>
      <c r="B6861" t="s">
        <v>594</v>
      </c>
      <c r="C6861" s="1" t="s">
        <v>59</v>
      </c>
      <c r="D6861" s="1" t="s">
        <v>2016</v>
      </c>
      <c r="E6861" s="2"/>
      <c r="F6861" s="3"/>
      <c r="G6861" s="2">
        <v>1</v>
      </c>
      <c r="H6861" s="3"/>
      <c r="I6861" s="69" t="str">
        <f>VLOOKUP(C6861,СПРАВОЧНИК!B:D,2,0)</f>
        <v>США</v>
      </c>
      <c r="J6861" s="69" t="str">
        <f>VLOOKUP(C6861,СПРАВОЧНИК!B:D,3,0)</f>
        <v>ИНОМАРКИ</v>
      </c>
      <c r="K6861" s="69" t="str">
        <f>VLOOKUP(СВОД2023[[#This Row],[ФО]],СПРАВОЧНИК!H:P,2,0)</f>
        <v>Сибирский ФО</v>
      </c>
    </row>
    <row r="6862" spans="1:11" x14ac:dyDescent="0.2">
      <c r="A6862" t="s">
        <v>600</v>
      </c>
      <c r="B6862" t="s">
        <v>594</v>
      </c>
      <c r="C6862" s="1" t="s">
        <v>59</v>
      </c>
      <c r="D6862" s="1" t="s">
        <v>2018</v>
      </c>
      <c r="E6862" s="2"/>
      <c r="F6862" s="3"/>
      <c r="G6862" s="2"/>
      <c r="H6862" s="3">
        <v>1</v>
      </c>
      <c r="I6862" s="69" t="str">
        <f>VLOOKUP(C6862,СПРАВОЧНИК!B:D,2,0)</f>
        <v>США</v>
      </c>
      <c r="J6862" s="69" t="str">
        <f>VLOOKUP(C6862,СПРАВОЧНИК!B:D,3,0)</f>
        <v>ИНОМАРКИ</v>
      </c>
      <c r="K6862" s="69" t="str">
        <f>VLOOKUP(СВОД2023[[#This Row],[ФО]],СПРАВОЧНИК!H:P,2,0)</f>
        <v>Сибирский ФО</v>
      </c>
    </row>
    <row r="6863" spans="1:11" x14ac:dyDescent="0.2">
      <c r="A6863" t="s">
        <v>600</v>
      </c>
      <c r="B6863" t="s">
        <v>594</v>
      </c>
      <c r="C6863" s="1" t="s">
        <v>59</v>
      </c>
      <c r="D6863" s="1" t="s">
        <v>2021</v>
      </c>
      <c r="E6863" s="2"/>
      <c r="F6863" s="3"/>
      <c r="G6863" s="2">
        <v>1</v>
      </c>
      <c r="H6863" s="3"/>
      <c r="I6863" s="69" t="str">
        <f>VLOOKUP(C6863,СПРАВОЧНИК!B:D,2,0)</f>
        <v>США</v>
      </c>
      <c r="J6863" s="69" t="str">
        <f>VLOOKUP(C6863,СПРАВОЧНИК!B:D,3,0)</f>
        <v>ИНОМАРКИ</v>
      </c>
      <c r="K6863" s="69" t="str">
        <f>VLOOKUP(СВОД2023[[#This Row],[ФО]],СПРАВОЧНИК!H:P,2,0)</f>
        <v>Сибирский ФО</v>
      </c>
    </row>
    <row r="6864" spans="1:11" x14ac:dyDescent="0.2">
      <c r="A6864" t="s">
        <v>600</v>
      </c>
      <c r="B6864" t="s">
        <v>594</v>
      </c>
      <c r="C6864" s="1" t="s">
        <v>62</v>
      </c>
      <c r="D6864" s="1" t="s">
        <v>2023</v>
      </c>
      <c r="E6864" s="2"/>
      <c r="F6864" s="3"/>
      <c r="G6864" s="2"/>
      <c r="H6864" s="3">
        <v>1</v>
      </c>
      <c r="I6864" s="69" t="str">
        <f>VLOOKUP(C6864,СПРАВОЧНИК!B:D,2,0)</f>
        <v>КИТАЙ</v>
      </c>
      <c r="J6864" s="69" t="str">
        <f>VLOOKUP(C6864,СПРАВОЧНИК!B:D,3,0)</f>
        <v>ИНОМАРКИ</v>
      </c>
      <c r="K6864" s="69" t="str">
        <f>VLOOKUP(СВОД2023[[#This Row],[ФО]],СПРАВОЧНИК!H:P,2,0)</f>
        <v>Сибирский ФО</v>
      </c>
    </row>
    <row r="6865" spans="1:11" x14ac:dyDescent="0.2">
      <c r="A6865" t="s">
        <v>600</v>
      </c>
      <c r="B6865" t="s">
        <v>594</v>
      </c>
      <c r="C6865" s="1" t="s">
        <v>62</v>
      </c>
      <c r="D6865" s="1" t="s">
        <v>1327</v>
      </c>
      <c r="E6865" s="2">
        <v>16</v>
      </c>
      <c r="F6865" s="3">
        <v>10</v>
      </c>
      <c r="G6865" s="2">
        <v>66</v>
      </c>
      <c r="H6865" s="3">
        <v>68</v>
      </c>
      <c r="I6865" s="69" t="str">
        <f>VLOOKUP(C6865,СПРАВОЧНИК!B:D,2,0)</f>
        <v>КИТАЙ</v>
      </c>
      <c r="J6865" s="69" t="str">
        <f>VLOOKUP(C6865,СПРАВОЧНИК!B:D,3,0)</f>
        <v>ИНОМАРКИ</v>
      </c>
      <c r="K6865" s="69" t="str">
        <f>VLOOKUP(СВОД2023[[#This Row],[ФО]],СПРАВОЧНИК!H:P,2,0)</f>
        <v>Сибирский ФО</v>
      </c>
    </row>
    <row r="6866" spans="1:11" x14ac:dyDescent="0.2">
      <c r="A6866" t="s">
        <v>600</v>
      </c>
      <c r="B6866" t="s">
        <v>594</v>
      </c>
      <c r="C6866" s="1" t="s">
        <v>62</v>
      </c>
      <c r="D6866" s="1" t="s">
        <v>2024</v>
      </c>
      <c r="E6866" s="2">
        <v>1</v>
      </c>
      <c r="F6866" s="3"/>
      <c r="G6866" s="2">
        <v>1</v>
      </c>
      <c r="H6866" s="3"/>
      <c r="I6866" s="69" t="str">
        <f>VLOOKUP(C6866,СПРАВОЧНИК!B:D,2,0)</f>
        <v>КИТАЙ</v>
      </c>
      <c r="J6866" s="69" t="str">
        <f>VLOOKUP(C6866,СПРАВОЧНИК!B:D,3,0)</f>
        <v>ИНОМАРКИ</v>
      </c>
      <c r="K6866" s="69" t="str">
        <f>VLOOKUP(СВОД2023[[#This Row],[ФО]],СПРАВОЧНИК!H:P,2,0)</f>
        <v>Сибирский ФО</v>
      </c>
    </row>
    <row r="6867" spans="1:11" x14ac:dyDescent="0.2">
      <c r="A6867" t="s">
        <v>600</v>
      </c>
      <c r="B6867" t="s">
        <v>594</v>
      </c>
      <c r="C6867" s="1" t="s">
        <v>62</v>
      </c>
      <c r="D6867" s="1" t="s">
        <v>67</v>
      </c>
      <c r="E6867" s="2"/>
      <c r="F6867" s="3"/>
      <c r="G6867" s="2">
        <v>1</v>
      </c>
      <c r="H6867" s="3"/>
      <c r="I6867" s="69" t="str">
        <f>VLOOKUP(C6867,СПРАВОЧНИК!B:D,2,0)</f>
        <v>КИТАЙ</v>
      </c>
      <c r="J6867" s="69" t="str">
        <f>VLOOKUP(C6867,СПРАВОЧНИК!B:D,3,0)</f>
        <v>ИНОМАРКИ</v>
      </c>
      <c r="K6867" s="69" t="str">
        <f>VLOOKUP(СВОД2023[[#This Row],[ФО]],СПРАВОЧНИК!H:P,2,0)</f>
        <v>Сибирский ФО</v>
      </c>
    </row>
    <row r="6868" spans="1:11" x14ac:dyDescent="0.2">
      <c r="A6868" t="s">
        <v>600</v>
      </c>
      <c r="B6868" t="s">
        <v>594</v>
      </c>
      <c r="C6868" s="1" t="s">
        <v>62</v>
      </c>
      <c r="D6868" s="1" t="s">
        <v>68</v>
      </c>
      <c r="E6868" s="2"/>
      <c r="F6868" s="3"/>
      <c r="G6868" s="2"/>
      <c r="H6868" s="3">
        <v>1</v>
      </c>
      <c r="I6868" s="69" t="str">
        <f>VLOOKUP(C6868,СПРАВОЧНИК!B:D,2,0)</f>
        <v>КИТАЙ</v>
      </c>
      <c r="J6868" s="69" t="str">
        <f>VLOOKUP(C6868,СПРАВОЧНИК!B:D,3,0)</f>
        <v>ИНОМАРКИ</v>
      </c>
      <c r="K6868" s="69" t="str">
        <f>VLOOKUP(СВОД2023[[#This Row],[ФО]],СПРАВОЧНИК!H:P,2,0)</f>
        <v>Сибирский ФО</v>
      </c>
    </row>
    <row r="6869" spans="1:11" x14ac:dyDescent="0.2">
      <c r="A6869" t="s">
        <v>600</v>
      </c>
      <c r="B6869" t="s">
        <v>594</v>
      </c>
      <c r="C6869" s="1" t="s">
        <v>62</v>
      </c>
      <c r="D6869" s="1" t="s">
        <v>69</v>
      </c>
      <c r="E6869" s="2"/>
      <c r="F6869" s="3"/>
      <c r="G6869" s="2"/>
      <c r="H6869" s="3">
        <v>1</v>
      </c>
      <c r="I6869" s="69" t="str">
        <f>VLOOKUP(C6869,СПРАВОЧНИК!B:D,2,0)</f>
        <v>КИТАЙ</v>
      </c>
      <c r="J6869" s="69" t="str">
        <f>VLOOKUP(C6869,СПРАВОЧНИК!B:D,3,0)</f>
        <v>ИНОМАРКИ</v>
      </c>
      <c r="K6869" s="69" t="str">
        <f>VLOOKUP(СВОД2023[[#This Row],[ФО]],СПРАВОЧНИК!H:P,2,0)</f>
        <v>Сибирский ФО</v>
      </c>
    </row>
    <row r="6870" spans="1:11" x14ac:dyDescent="0.2">
      <c r="A6870" t="s">
        <v>600</v>
      </c>
      <c r="B6870" t="s">
        <v>594</v>
      </c>
      <c r="C6870" s="1" t="s">
        <v>70</v>
      </c>
      <c r="D6870" s="1" t="s">
        <v>2025</v>
      </c>
      <c r="E6870" s="2"/>
      <c r="F6870" s="3"/>
      <c r="G6870" s="2">
        <v>3</v>
      </c>
      <c r="H6870" s="3"/>
      <c r="I6870" s="69" t="str">
        <f>VLOOKUP(C6870,СПРАВОЧНИК!B:D,2,0)</f>
        <v>США</v>
      </c>
      <c r="J6870" s="69" t="str">
        <f>VLOOKUP(C6870,СПРАВОЧНИК!B:D,3,0)</f>
        <v>ИНОМАРКИ</v>
      </c>
      <c r="K6870" s="69" t="str">
        <f>VLOOKUP(СВОД2023[[#This Row],[ФО]],СПРАВОЧНИК!H:P,2,0)</f>
        <v>Сибирский ФО</v>
      </c>
    </row>
    <row r="6871" spans="1:11" x14ac:dyDescent="0.2">
      <c r="A6871" t="s">
        <v>600</v>
      </c>
      <c r="B6871" t="s">
        <v>594</v>
      </c>
      <c r="C6871" s="1" t="s">
        <v>70</v>
      </c>
      <c r="D6871" s="1" t="s">
        <v>1328</v>
      </c>
      <c r="E6871" s="2">
        <v>1</v>
      </c>
      <c r="F6871" s="3"/>
      <c r="G6871" s="2">
        <v>6</v>
      </c>
      <c r="H6871" s="3">
        <v>4</v>
      </c>
      <c r="I6871" s="69" t="str">
        <f>VLOOKUP(C6871,СПРАВОЧНИК!B:D,2,0)</f>
        <v>США</v>
      </c>
      <c r="J6871" s="69" t="str">
        <f>VLOOKUP(C6871,СПРАВОЧНИК!B:D,3,0)</f>
        <v>ИНОМАРКИ</v>
      </c>
      <c r="K6871" s="69" t="str">
        <f>VLOOKUP(СВОД2023[[#This Row],[ФО]],СПРАВОЧНИК!H:P,2,0)</f>
        <v>Сибирский ФО</v>
      </c>
    </row>
    <row r="6872" spans="1:11" x14ac:dyDescent="0.2">
      <c r="A6872" t="s">
        <v>600</v>
      </c>
      <c r="B6872" t="s">
        <v>594</v>
      </c>
      <c r="C6872" s="1" t="s">
        <v>70</v>
      </c>
      <c r="D6872" s="1" t="s">
        <v>2026</v>
      </c>
      <c r="E6872" s="2">
        <v>1</v>
      </c>
      <c r="F6872" s="3">
        <v>1</v>
      </c>
      <c r="G6872" s="2">
        <v>1</v>
      </c>
      <c r="H6872" s="3">
        <v>3</v>
      </c>
      <c r="I6872" s="69" t="str">
        <f>VLOOKUP(C6872,СПРАВОЧНИК!B:D,2,0)</f>
        <v>США</v>
      </c>
      <c r="J6872" s="69" t="str">
        <f>VLOOKUP(C6872,СПРАВОЧНИК!B:D,3,0)</f>
        <v>ИНОМАРКИ</v>
      </c>
      <c r="K6872" s="69" t="str">
        <f>VLOOKUP(СВОД2023[[#This Row],[ФО]],СПРАВОЧНИК!H:P,2,0)</f>
        <v>Сибирский ФО</v>
      </c>
    </row>
    <row r="6873" spans="1:11" x14ac:dyDescent="0.2">
      <c r="A6873" t="s">
        <v>600</v>
      </c>
      <c r="B6873" t="s">
        <v>594</v>
      </c>
      <c r="C6873" s="1" t="s">
        <v>70</v>
      </c>
      <c r="D6873" s="1" t="s">
        <v>823</v>
      </c>
      <c r="E6873" s="2">
        <v>10</v>
      </c>
      <c r="F6873" s="3">
        <v>3</v>
      </c>
      <c r="G6873" s="2">
        <v>36</v>
      </c>
      <c r="H6873" s="3">
        <v>20</v>
      </c>
      <c r="I6873" s="69" t="str">
        <f>VLOOKUP(C6873,СПРАВОЧНИК!B:D,2,0)</f>
        <v>США</v>
      </c>
      <c r="J6873" s="69" t="str">
        <f>VLOOKUP(C6873,СПРАВОЧНИК!B:D,3,0)</f>
        <v>ИНОМАРКИ</v>
      </c>
      <c r="K6873" s="69" t="str">
        <f>VLOOKUP(СВОД2023[[#This Row],[ФО]],СПРАВОЧНИК!H:P,2,0)</f>
        <v>Сибирский ФО</v>
      </c>
    </row>
    <row r="6874" spans="1:11" x14ac:dyDescent="0.2">
      <c r="A6874" t="s">
        <v>600</v>
      </c>
      <c r="B6874" t="s">
        <v>594</v>
      </c>
      <c r="C6874" s="1" t="s">
        <v>70</v>
      </c>
      <c r="D6874" s="1" t="s">
        <v>1331</v>
      </c>
      <c r="E6874" s="2"/>
      <c r="F6874" s="3">
        <v>2</v>
      </c>
      <c r="G6874" s="2">
        <v>1</v>
      </c>
      <c r="H6874" s="3">
        <v>5</v>
      </c>
      <c r="I6874" s="69" t="str">
        <f>VLOOKUP(C6874,СПРАВОЧНИК!B:D,2,0)</f>
        <v>США</v>
      </c>
      <c r="J6874" s="69" t="str">
        <f>VLOOKUP(C6874,СПРАВОЧНИК!B:D,3,0)</f>
        <v>ИНОМАРКИ</v>
      </c>
      <c r="K6874" s="69" t="str">
        <f>VLOOKUP(СВОД2023[[#This Row],[ФО]],СПРАВОЧНИК!H:P,2,0)</f>
        <v>Сибирский ФО</v>
      </c>
    </row>
    <row r="6875" spans="1:11" x14ac:dyDescent="0.2">
      <c r="A6875" t="s">
        <v>600</v>
      </c>
      <c r="B6875" t="s">
        <v>594</v>
      </c>
      <c r="C6875" s="1" t="s">
        <v>70</v>
      </c>
      <c r="D6875" s="1" t="s">
        <v>1332</v>
      </c>
      <c r="E6875" s="2">
        <v>6</v>
      </c>
      <c r="F6875" s="3">
        <v>11</v>
      </c>
      <c r="G6875" s="2">
        <v>50</v>
      </c>
      <c r="H6875" s="3">
        <v>56</v>
      </c>
      <c r="I6875" s="69" t="str">
        <f>VLOOKUP(C6875,СПРАВОЧНИК!B:D,2,0)</f>
        <v>США</v>
      </c>
      <c r="J6875" s="69" t="str">
        <f>VLOOKUP(C6875,СПРАВОЧНИК!B:D,3,0)</f>
        <v>ИНОМАРКИ</v>
      </c>
      <c r="K6875" s="69" t="str">
        <f>VLOOKUP(СВОД2023[[#This Row],[ФО]],СПРАВОЧНИК!H:P,2,0)</f>
        <v>Сибирский ФО</v>
      </c>
    </row>
    <row r="6876" spans="1:11" x14ac:dyDescent="0.2">
      <c r="A6876" t="s">
        <v>600</v>
      </c>
      <c r="B6876" t="s">
        <v>594</v>
      </c>
      <c r="C6876" s="1" t="s">
        <v>70</v>
      </c>
      <c r="D6876" s="1" t="s">
        <v>1333</v>
      </c>
      <c r="E6876" s="2">
        <v>1</v>
      </c>
      <c r="F6876" s="3">
        <v>3</v>
      </c>
      <c r="G6876" s="2">
        <v>5</v>
      </c>
      <c r="H6876" s="3">
        <v>6</v>
      </c>
      <c r="I6876" s="69" t="str">
        <f>VLOOKUP(C6876,СПРАВОЧНИК!B:D,2,0)</f>
        <v>США</v>
      </c>
      <c r="J6876" s="69" t="str">
        <f>VLOOKUP(C6876,СПРАВОЧНИК!B:D,3,0)</f>
        <v>ИНОМАРКИ</v>
      </c>
      <c r="K6876" s="69" t="str">
        <f>VLOOKUP(СВОД2023[[#This Row],[ФО]],СПРАВОЧНИК!H:P,2,0)</f>
        <v>Сибирский ФО</v>
      </c>
    </row>
    <row r="6877" spans="1:11" x14ac:dyDescent="0.2">
      <c r="A6877" t="s">
        <v>600</v>
      </c>
      <c r="B6877" t="s">
        <v>594</v>
      </c>
      <c r="C6877" s="1" t="s">
        <v>70</v>
      </c>
      <c r="D6877" s="1" t="s">
        <v>71</v>
      </c>
      <c r="E6877" s="2"/>
      <c r="F6877" s="3"/>
      <c r="G6877" s="2">
        <v>2</v>
      </c>
      <c r="H6877" s="3"/>
      <c r="I6877" s="69" t="str">
        <f>VLOOKUP(C6877,СПРАВОЧНИК!B:D,2,0)</f>
        <v>США</v>
      </c>
      <c r="J6877" s="69" t="str">
        <f>VLOOKUP(C6877,СПРАВОЧНИК!B:D,3,0)</f>
        <v>ИНОМАРКИ</v>
      </c>
      <c r="K6877" s="69" t="str">
        <f>VLOOKUP(СВОД2023[[#This Row],[ФО]],СПРАВОЧНИК!H:P,2,0)</f>
        <v>Сибирский ФО</v>
      </c>
    </row>
    <row r="6878" spans="1:11" x14ac:dyDescent="0.2">
      <c r="A6878" t="s">
        <v>600</v>
      </c>
      <c r="B6878" t="s">
        <v>594</v>
      </c>
      <c r="C6878" s="1" t="s">
        <v>70</v>
      </c>
      <c r="D6878" s="1" t="s">
        <v>72</v>
      </c>
      <c r="E6878" s="2"/>
      <c r="F6878" s="3">
        <v>2</v>
      </c>
      <c r="G6878" s="2">
        <v>12</v>
      </c>
      <c r="H6878" s="3">
        <v>5</v>
      </c>
      <c r="I6878" s="69" t="str">
        <f>VLOOKUP(C6878,СПРАВОЧНИК!B:D,2,0)</f>
        <v>США</v>
      </c>
      <c r="J6878" s="69" t="str">
        <f>VLOOKUP(C6878,СПРАВОЧНИК!B:D,3,0)</f>
        <v>ИНОМАРКИ</v>
      </c>
      <c r="K6878" s="69" t="str">
        <f>VLOOKUP(СВОД2023[[#This Row],[ФО]],СПРАВОЧНИК!H:P,2,0)</f>
        <v>Сибирский ФО</v>
      </c>
    </row>
    <row r="6879" spans="1:11" x14ac:dyDescent="0.2">
      <c r="A6879" t="s">
        <v>600</v>
      </c>
      <c r="B6879" t="s">
        <v>594</v>
      </c>
      <c r="C6879" s="1" t="s">
        <v>70</v>
      </c>
      <c r="D6879" s="1" t="s">
        <v>73</v>
      </c>
      <c r="E6879" s="2"/>
      <c r="F6879" s="3"/>
      <c r="G6879" s="2">
        <v>2</v>
      </c>
      <c r="H6879" s="3">
        <v>2</v>
      </c>
      <c r="I6879" s="69" t="str">
        <f>VLOOKUP(C6879,СПРАВОЧНИК!B:D,2,0)</f>
        <v>США</v>
      </c>
      <c r="J6879" s="69" t="str">
        <f>VLOOKUP(C6879,СПРАВОЧНИК!B:D,3,0)</f>
        <v>ИНОМАРКИ</v>
      </c>
      <c r="K6879" s="69" t="str">
        <f>VLOOKUP(СВОД2023[[#This Row],[ФО]],СПРАВОЧНИК!H:P,2,0)</f>
        <v>Сибирский ФО</v>
      </c>
    </row>
    <row r="6880" spans="1:11" x14ac:dyDescent="0.2">
      <c r="A6880" t="s">
        <v>600</v>
      </c>
      <c r="B6880" t="s">
        <v>594</v>
      </c>
      <c r="C6880" s="1" t="s">
        <v>70</v>
      </c>
      <c r="D6880" s="1" t="s">
        <v>2531</v>
      </c>
      <c r="E6880" s="2"/>
      <c r="F6880" s="3"/>
      <c r="G6880" s="2"/>
      <c r="H6880" s="3">
        <v>1</v>
      </c>
      <c r="I6880" s="69" t="str">
        <f>VLOOKUP(C6880,СПРАВОЧНИК!B:D,2,0)</f>
        <v>США</v>
      </c>
      <c r="J6880" s="69" t="str">
        <f>VLOOKUP(C6880,СПРАВОЧНИК!B:D,3,0)</f>
        <v>ИНОМАРКИ</v>
      </c>
      <c r="K6880" s="69" t="str">
        <f>VLOOKUP(СВОД2023[[#This Row],[ФО]],СПРАВОЧНИК!H:P,2,0)</f>
        <v>Сибирский ФО</v>
      </c>
    </row>
    <row r="6881" spans="1:11" x14ac:dyDescent="0.2">
      <c r="A6881" t="s">
        <v>600</v>
      </c>
      <c r="B6881" t="s">
        <v>594</v>
      </c>
      <c r="C6881" s="1" t="s">
        <v>70</v>
      </c>
      <c r="D6881" s="1" t="s">
        <v>74</v>
      </c>
      <c r="E6881" s="2">
        <v>26</v>
      </c>
      <c r="F6881" s="3">
        <v>21</v>
      </c>
      <c r="G6881" s="2">
        <v>115</v>
      </c>
      <c r="H6881" s="3">
        <v>105</v>
      </c>
      <c r="I6881" s="69" t="str">
        <f>VLOOKUP(C6881,СПРАВОЧНИК!B:D,2,0)</f>
        <v>США</v>
      </c>
      <c r="J6881" s="69" t="str">
        <f>VLOOKUP(C6881,СПРАВОЧНИК!B:D,3,0)</f>
        <v>ИНОМАРКИ</v>
      </c>
      <c r="K6881" s="69" t="str">
        <f>VLOOKUP(СВОД2023[[#This Row],[ФО]],СПРАВОЧНИК!H:P,2,0)</f>
        <v>Сибирский ФО</v>
      </c>
    </row>
    <row r="6882" spans="1:11" x14ac:dyDescent="0.2">
      <c r="A6882" t="s">
        <v>600</v>
      </c>
      <c r="B6882" t="s">
        <v>594</v>
      </c>
      <c r="C6882" s="1" t="s">
        <v>70</v>
      </c>
      <c r="D6882" s="1" t="s">
        <v>2030</v>
      </c>
      <c r="E6882" s="2"/>
      <c r="F6882" s="3"/>
      <c r="G6882" s="2">
        <v>1</v>
      </c>
      <c r="H6882" s="3"/>
      <c r="I6882" s="69" t="str">
        <f>VLOOKUP(C6882,СПРАВОЧНИК!B:D,2,0)</f>
        <v>США</v>
      </c>
      <c r="J6882" s="69" t="str">
        <f>VLOOKUP(C6882,СПРАВОЧНИК!B:D,3,0)</f>
        <v>ИНОМАРКИ</v>
      </c>
      <c r="K6882" s="69" t="str">
        <f>VLOOKUP(СВОД2023[[#This Row],[ФО]],СПРАВОЧНИК!H:P,2,0)</f>
        <v>Сибирский ФО</v>
      </c>
    </row>
    <row r="6883" spans="1:11" x14ac:dyDescent="0.2">
      <c r="A6883" t="s">
        <v>600</v>
      </c>
      <c r="B6883" t="s">
        <v>594</v>
      </c>
      <c r="C6883" s="1" t="s">
        <v>70</v>
      </c>
      <c r="D6883" s="1" t="s">
        <v>2031</v>
      </c>
      <c r="E6883" s="2"/>
      <c r="F6883" s="3">
        <v>1</v>
      </c>
      <c r="G6883" s="2"/>
      <c r="H6883" s="3">
        <v>1</v>
      </c>
      <c r="I6883" s="69" t="str">
        <f>VLOOKUP(C6883,СПРАВОЧНИК!B:D,2,0)</f>
        <v>США</v>
      </c>
      <c r="J6883" s="69" t="str">
        <f>VLOOKUP(C6883,СПРАВОЧНИК!B:D,3,0)</f>
        <v>ИНОМАРКИ</v>
      </c>
      <c r="K6883" s="69" t="str">
        <f>VLOOKUP(СВОД2023[[#This Row],[ФО]],СПРАВОЧНИК!H:P,2,0)</f>
        <v>Сибирский ФО</v>
      </c>
    </row>
    <row r="6884" spans="1:11" x14ac:dyDescent="0.2">
      <c r="A6884" t="s">
        <v>600</v>
      </c>
      <c r="B6884" t="s">
        <v>594</v>
      </c>
      <c r="C6884" s="1" t="s">
        <v>75</v>
      </c>
      <c r="D6884" s="1" t="s">
        <v>76</v>
      </c>
      <c r="E6884" s="2">
        <v>18</v>
      </c>
      <c r="F6884" s="3">
        <v>5</v>
      </c>
      <c r="G6884" s="2">
        <v>76</v>
      </c>
      <c r="H6884" s="3">
        <v>42</v>
      </c>
      <c r="I6884" s="69" t="str">
        <f>VLOOKUP(C6884,СПРАВОЧНИК!B:D,2,0)</f>
        <v>КИТАЙ</v>
      </c>
      <c r="J6884" s="69" t="str">
        <f>VLOOKUP(C6884,СПРАВОЧНИК!B:D,3,0)</f>
        <v>ИНОМАРКИ</v>
      </c>
      <c r="K6884" s="69" t="str">
        <f>VLOOKUP(СВОД2023[[#This Row],[ФО]],СПРАВОЧНИК!H:P,2,0)</f>
        <v>Сибирский ФО</v>
      </c>
    </row>
    <row r="6885" spans="1:11" x14ac:dyDescent="0.2">
      <c r="A6885" t="s">
        <v>600</v>
      </c>
      <c r="B6885" t="s">
        <v>594</v>
      </c>
      <c r="C6885" s="1" t="s">
        <v>75</v>
      </c>
      <c r="D6885" s="1" t="s">
        <v>77</v>
      </c>
      <c r="E6885" s="2">
        <v>4</v>
      </c>
      <c r="F6885" s="3">
        <v>1</v>
      </c>
      <c r="G6885" s="2">
        <v>7</v>
      </c>
      <c r="H6885" s="3">
        <v>7</v>
      </c>
      <c r="I6885" s="69" t="str">
        <f>VLOOKUP(C6885,СПРАВОЧНИК!B:D,2,0)</f>
        <v>КИТАЙ</v>
      </c>
      <c r="J6885" s="69" t="str">
        <f>VLOOKUP(C6885,СПРАВОЧНИК!B:D,3,0)</f>
        <v>ИНОМАРКИ</v>
      </c>
      <c r="K6885" s="69" t="str">
        <f>VLOOKUP(СВОД2023[[#This Row],[ФО]],СПРАВОЧНИК!H:P,2,0)</f>
        <v>Сибирский ФО</v>
      </c>
    </row>
    <row r="6886" spans="1:11" x14ac:dyDescent="0.2">
      <c r="A6886" t="s">
        <v>600</v>
      </c>
      <c r="B6886" t="s">
        <v>594</v>
      </c>
      <c r="C6886" s="1" t="s">
        <v>75</v>
      </c>
      <c r="D6886" s="1" t="s">
        <v>78</v>
      </c>
      <c r="E6886" s="2">
        <v>1</v>
      </c>
      <c r="F6886" s="3">
        <v>3</v>
      </c>
      <c r="G6886" s="2">
        <v>30</v>
      </c>
      <c r="H6886" s="3">
        <v>16</v>
      </c>
      <c r="I6886" s="69" t="str">
        <f>VLOOKUP(C6886,СПРАВОЧНИК!B:D,2,0)</f>
        <v>КИТАЙ</v>
      </c>
      <c r="J6886" s="69" t="str">
        <f>VLOOKUP(C6886,СПРАВОЧНИК!B:D,3,0)</f>
        <v>ИНОМАРКИ</v>
      </c>
      <c r="K6886" s="69" t="str">
        <f>VLOOKUP(СВОД2023[[#This Row],[ФО]],СПРАВОЧНИК!H:P,2,0)</f>
        <v>Сибирский ФО</v>
      </c>
    </row>
    <row r="6887" spans="1:11" x14ac:dyDescent="0.2">
      <c r="A6887" t="s">
        <v>600</v>
      </c>
      <c r="B6887" t="s">
        <v>594</v>
      </c>
      <c r="C6887" s="1" t="s">
        <v>75</v>
      </c>
      <c r="D6887" s="1" t="s">
        <v>79</v>
      </c>
      <c r="E6887" s="2">
        <v>1</v>
      </c>
      <c r="F6887" s="3"/>
      <c r="G6887" s="2">
        <v>2</v>
      </c>
      <c r="H6887" s="3"/>
      <c r="I6887" s="69" t="str">
        <f>VLOOKUP(C6887,СПРАВОЧНИК!B:D,2,0)</f>
        <v>КИТАЙ</v>
      </c>
      <c r="J6887" s="69" t="str">
        <f>VLOOKUP(C6887,СПРАВОЧНИК!B:D,3,0)</f>
        <v>ИНОМАРКИ</v>
      </c>
      <c r="K6887" s="69" t="str">
        <f>VLOOKUP(СВОД2023[[#This Row],[ФО]],СПРАВОЧНИК!H:P,2,0)</f>
        <v>Сибирский ФО</v>
      </c>
    </row>
    <row r="6888" spans="1:11" x14ac:dyDescent="0.2">
      <c r="A6888" t="s">
        <v>600</v>
      </c>
      <c r="B6888" t="s">
        <v>594</v>
      </c>
      <c r="C6888" s="1" t="s">
        <v>75</v>
      </c>
      <c r="D6888" s="1" t="s">
        <v>829</v>
      </c>
      <c r="E6888" s="2">
        <v>1</v>
      </c>
      <c r="F6888" s="3">
        <v>1</v>
      </c>
      <c r="G6888" s="2">
        <v>2</v>
      </c>
      <c r="H6888" s="3">
        <v>4</v>
      </c>
      <c r="I6888" s="69" t="str">
        <f>VLOOKUP(C6888,СПРАВОЧНИК!B:D,2,0)</f>
        <v>КИТАЙ</v>
      </c>
      <c r="J6888" s="69" t="str">
        <f>VLOOKUP(C6888,СПРАВОЧНИК!B:D,3,0)</f>
        <v>ИНОМАРКИ</v>
      </c>
      <c r="K6888" s="69" t="str">
        <f>VLOOKUP(СВОД2023[[#This Row],[ФО]],СПРАВОЧНИК!H:P,2,0)</f>
        <v>Сибирский ФО</v>
      </c>
    </row>
    <row r="6889" spans="1:11" x14ac:dyDescent="0.2">
      <c r="A6889" t="s">
        <v>600</v>
      </c>
      <c r="B6889" t="s">
        <v>594</v>
      </c>
      <c r="C6889" s="1" t="s">
        <v>75</v>
      </c>
      <c r="D6889" s="1" t="s">
        <v>81</v>
      </c>
      <c r="E6889" s="2">
        <v>4</v>
      </c>
      <c r="F6889" s="3"/>
      <c r="G6889" s="2">
        <v>12</v>
      </c>
      <c r="H6889" s="3"/>
      <c r="I6889" s="69" t="str">
        <f>VLOOKUP(C6889,СПРАВОЧНИК!B:D,2,0)</f>
        <v>КИТАЙ</v>
      </c>
      <c r="J6889" s="69" t="str">
        <f>VLOOKUP(C6889,СПРАВОЧНИК!B:D,3,0)</f>
        <v>ИНОМАРКИ</v>
      </c>
      <c r="K6889" s="69" t="str">
        <f>VLOOKUP(СВОД2023[[#This Row],[ФО]],СПРАВОЧНИК!H:P,2,0)</f>
        <v>Сибирский ФО</v>
      </c>
    </row>
    <row r="6890" spans="1:11" x14ac:dyDescent="0.2">
      <c r="A6890" t="s">
        <v>600</v>
      </c>
      <c r="B6890" t="s">
        <v>594</v>
      </c>
      <c r="C6890" s="1" t="s">
        <v>75</v>
      </c>
      <c r="D6890" s="1" t="s">
        <v>82</v>
      </c>
      <c r="E6890" s="2"/>
      <c r="F6890" s="3"/>
      <c r="G6890" s="2">
        <v>1</v>
      </c>
      <c r="H6890" s="3"/>
      <c r="I6890" s="69" t="str">
        <f>VLOOKUP(C6890,СПРАВОЧНИК!B:D,2,0)</f>
        <v>КИТАЙ</v>
      </c>
      <c r="J6890" s="69" t="str">
        <f>VLOOKUP(C6890,СПРАВОЧНИК!B:D,3,0)</f>
        <v>ИНОМАРКИ</v>
      </c>
      <c r="K6890" s="69" t="str">
        <f>VLOOKUP(СВОД2023[[#This Row],[ФО]],СПРАВОЧНИК!H:P,2,0)</f>
        <v>Сибирский ФО</v>
      </c>
    </row>
    <row r="6891" spans="1:11" x14ac:dyDescent="0.2">
      <c r="A6891" t="s">
        <v>600</v>
      </c>
      <c r="B6891" t="s">
        <v>594</v>
      </c>
      <c r="C6891" s="1" t="s">
        <v>2395</v>
      </c>
      <c r="D6891" s="1" t="s">
        <v>2396</v>
      </c>
      <c r="E6891" s="2">
        <v>1</v>
      </c>
      <c r="F6891" s="3"/>
      <c r="G6891" s="2">
        <v>1</v>
      </c>
      <c r="H6891" s="3"/>
      <c r="I6891" s="69" t="str">
        <f>VLOOKUP(C6891,СПРАВОЧНИК!B:D,2,0)</f>
        <v>КИТАЙ</v>
      </c>
      <c r="J6891" s="69" t="str">
        <f>VLOOKUP(C6891,СПРАВОЧНИК!B:D,3,0)</f>
        <v>ИНОМАРКИ</v>
      </c>
      <c r="K6891" s="69" t="str">
        <f>VLOOKUP(СВОД2023[[#This Row],[ФО]],СПРАВОЧНИК!H:P,2,0)</f>
        <v>Сибирский ФО</v>
      </c>
    </row>
    <row r="6892" spans="1:11" x14ac:dyDescent="0.2">
      <c r="A6892" t="s">
        <v>600</v>
      </c>
      <c r="B6892" t="s">
        <v>594</v>
      </c>
      <c r="C6892" s="1" t="s">
        <v>2532</v>
      </c>
      <c r="D6892" s="1" t="s">
        <v>2533</v>
      </c>
      <c r="E6892" s="2"/>
      <c r="F6892" s="3"/>
      <c r="G6892" s="2">
        <v>1</v>
      </c>
      <c r="H6892" s="3"/>
      <c r="I6892" s="69" t="str">
        <f>VLOOKUP(C6892,СПРАВОЧНИК!B:D,2,0)</f>
        <v>КИТАЙ</v>
      </c>
      <c r="J6892" s="69" t="str">
        <f>VLOOKUP(C6892,СПРАВОЧНИК!B:D,3,0)</f>
        <v>ИНОМАРКИ</v>
      </c>
      <c r="K6892" s="69" t="str">
        <f>VLOOKUP(СВОД2023[[#This Row],[ФО]],СПРАВОЧНИК!H:P,2,0)</f>
        <v>Сибирский ФО</v>
      </c>
    </row>
    <row r="6893" spans="1:11" x14ac:dyDescent="0.2">
      <c r="A6893" t="s">
        <v>600</v>
      </c>
      <c r="B6893" t="s">
        <v>594</v>
      </c>
      <c r="C6893" s="1" t="s">
        <v>83</v>
      </c>
      <c r="D6893" s="1" t="s">
        <v>84</v>
      </c>
      <c r="E6893" s="2">
        <v>6</v>
      </c>
      <c r="F6893" s="3">
        <v>11</v>
      </c>
      <c r="G6893" s="2">
        <v>38</v>
      </c>
      <c r="H6893" s="3">
        <v>48</v>
      </c>
      <c r="I6893" s="69" t="str">
        <f>VLOOKUP(C6893,СПРАВОЧНИК!B:D,2,0)</f>
        <v>КИТАЙ</v>
      </c>
      <c r="J6893" s="69" t="str">
        <f>VLOOKUP(C6893,СПРАВОЧНИК!B:D,3,0)</f>
        <v>ИНОМАРКИ</v>
      </c>
      <c r="K6893" s="69" t="str">
        <f>VLOOKUP(СВОД2023[[#This Row],[ФО]],СПРАВОЧНИК!H:P,2,0)</f>
        <v>Сибирский ФО</v>
      </c>
    </row>
    <row r="6894" spans="1:11" x14ac:dyDescent="0.2">
      <c r="A6894" t="s">
        <v>600</v>
      </c>
      <c r="B6894" t="s">
        <v>594</v>
      </c>
      <c r="C6894" s="1" t="s">
        <v>83</v>
      </c>
      <c r="D6894" s="1" t="s">
        <v>1335</v>
      </c>
      <c r="E6894" s="2">
        <v>1</v>
      </c>
      <c r="F6894" s="3">
        <v>1</v>
      </c>
      <c r="G6894" s="2">
        <v>11</v>
      </c>
      <c r="H6894" s="3">
        <v>6</v>
      </c>
      <c r="I6894" s="69" t="str">
        <f>VLOOKUP(C6894,СПРАВОЧНИК!B:D,2,0)</f>
        <v>КИТАЙ</v>
      </c>
      <c r="J6894" s="69" t="str">
        <f>VLOOKUP(C6894,СПРАВОЧНИК!B:D,3,0)</f>
        <v>ИНОМАРКИ</v>
      </c>
      <c r="K6894" s="69" t="str">
        <f>VLOOKUP(СВОД2023[[#This Row],[ФО]],СПРАВОЧНИК!H:P,2,0)</f>
        <v>Сибирский ФО</v>
      </c>
    </row>
    <row r="6895" spans="1:11" x14ac:dyDescent="0.2">
      <c r="A6895" t="s">
        <v>600</v>
      </c>
      <c r="B6895" t="s">
        <v>594</v>
      </c>
      <c r="C6895" s="1" t="s">
        <v>83</v>
      </c>
      <c r="D6895" s="1" t="s">
        <v>85</v>
      </c>
      <c r="E6895" s="2">
        <v>12</v>
      </c>
      <c r="F6895" s="3">
        <v>11</v>
      </c>
      <c r="G6895" s="2">
        <v>50</v>
      </c>
      <c r="H6895" s="3">
        <v>42</v>
      </c>
      <c r="I6895" s="69" t="str">
        <f>VLOOKUP(C6895,СПРАВОЧНИК!B:D,2,0)</f>
        <v>КИТАЙ</v>
      </c>
      <c r="J6895" s="69" t="str">
        <f>VLOOKUP(C6895,СПРАВОЧНИК!B:D,3,0)</f>
        <v>ИНОМАРКИ</v>
      </c>
      <c r="K6895" s="69" t="str">
        <f>VLOOKUP(СВОД2023[[#This Row],[ФО]],СПРАВОЧНИК!H:P,2,0)</f>
        <v>Сибирский ФО</v>
      </c>
    </row>
    <row r="6896" spans="1:11" x14ac:dyDescent="0.2">
      <c r="A6896" t="s">
        <v>600</v>
      </c>
      <c r="B6896" t="s">
        <v>594</v>
      </c>
      <c r="C6896" s="1" t="s">
        <v>83</v>
      </c>
      <c r="D6896" s="1" t="s">
        <v>2034</v>
      </c>
      <c r="E6896" s="2"/>
      <c r="F6896" s="3">
        <v>1</v>
      </c>
      <c r="G6896" s="2">
        <v>2</v>
      </c>
      <c r="H6896" s="3">
        <v>5</v>
      </c>
      <c r="I6896" s="69" t="str">
        <f>VLOOKUP(C6896,СПРАВОЧНИК!B:D,2,0)</f>
        <v>КИТАЙ</v>
      </c>
      <c r="J6896" s="69" t="str">
        <f>VLOOKUP(C6896,СПРАВОЧНИК!B:D,3,0)</f>
        <v>ИНОМАРКИ</v>
      </c>
      <c r="K6896" s="69" t="str">
        <f>VLOOKUP(СВОД2023[[#This Row],[ФО]],СПРАВОЧНИК!H:P,2,0)</f>
        <v>Сибирский ФО</v>
      </c>
    </row>
    <row r="6897" spans="1:11" x14ac:dyDescent="0.2">
      <c r="A6897" t="s">
        <v>600</v>
      </c>
      <c r="B6897" t="s">
        <v>594</v>
      </c>
      <c r="C6897" s="1" t="s">
        <v>83</v>
      </c>
      <c r="D6897" s="1" t="s">
        <v>1336</v>
      </c>
      <c r="E6897" s="2">
        <v>34</v>
      </c>
      <c r="F6897" s="3">
        <v>23</v>
      </c>
      <c r="G6897" s="2">
        <v>176</v>
      </c>
      <c r="H6897" s="3">
        <v>159</v>
      </c>
      <c r="I6897" s="69" t="str">
        <f>VLOOKUP(C6897,СПРАВОЧНИК!B:D,2,0)</f>
        <v>КИТАЙ</v>
      </c>
      <c r="J6897" s="69" t="str">
        <f>VLOOKUP(C6897,СПРАВОЧНИК!B:D,3,0)</f>
        <v>ИНОМАРКИ</v>
      </c>
      <c r="K6897" s="69" t="str">
        <f>VLOOKUP(СВОД2023[[#This Row],[ФО]],СПРАВОЧНИК!H:P,2,0)</f>
        <v>Сибирский ФО</v>
      </c>
    </row>
    <row r="6898" spans="1:11" x14ac:dyDescent="0.2">
      <c r="A6898" t="s">
        <v>600</v>
      </c>
      <c r="B6898" t="s">
        <v>594</v>
      </c>
      <c r="C6898" s="1" t="s">
        <v>83</v>
      </c>
      <c r="D6898" s="1" t="s">
        <v>87</v>
      </c>
      <c r="E6898" s="2"/>
      <c r="F6898" s="3"/>
      <c r="G6898" s="2"/>
      <c r="H6898" s="3">
        <v>5</v>
      </c>
      <c r="I6898" s="69" t="str">
        <f>VLOOKUP(C6898,СПРАВОЧНИК!B:D,2,0)</f>
        <v>КИТАЙ</v>
      </c>
      <c r="J6898" s="69" t="str">
        <f>VLOOKUP(C6898,СПРАВОЧНИК!B:D,3,0)</f>
        <v>ИНОМАРКИ</v>
      </c>
      <c r="K6898" s="69" t="str">
        <f>VLOOKUP(СВОД2023[[#This Row],[ФО]],СПРАВОЧНИК!H:P,2,0)</f>
        <v>Сибирский ФО</v>
      </c>
    </row>
    <row r="6899" spans="1:11" x14ac:dyDescent="0.2">
      <c r="A6899" t="s">
        <v>600</v>
      </c>
      <c r="B6899" t="s">
        <v>594</v>
      </c>
      <c r="C6899" s="1" t="s">
        <v>83</v>
      </c>
      <c r="D6899" s="1" t="s">
        <v>1337</v>
      </c>
      <c r="E6899" s="2">
        <v>2</v>
      </c>
      <c r="F6899" s="3">
        <v>2</v>
      </c>
      <c r="G6899" s="2">
        <v>23</v>
      </c>
      <c r="H6899" s="3">
        <v>28</v>
      </c>
      <c r="I6899" s="69" t="str">
        <f>VLOOKUP(C6899,СПРАВОЧНИК!B:D,2,0)</f>
        <v>КИТАЙ</v>
      </c>
      <c r="J6899" s="69" t="str">
        <f>VLOOKUP(C6899,СПРАВОЧНИК!B:D,3,0)</f>
        <v>ИНОМАРКИ</v>
      </c>
      <c r="K6899" s="69" t="str">
        <f>VLOOKUP(СВОД2023[[#This Row],[ФО]],СПРАВОЧНИК!H:P,2,0)</f>
        <v>Сибирский ФО</v>
      </c>
    </row>
    <row r="6900" spans="1:11" x14ac:dyDescent="0.2">
      <c r="A6900" t="s">
        <v>600</v>
      </c>
      <c r="B6900" t="s">
        <v>594</v>
      </c>
      <c r="C6900" s="1" t="s">
        <v>83</v>
      </c>
      <c r="D6900" s="1" t="s">
        <v>1338</v>
      </c>
      <c r="E6900" s="2">
        <v>22</v>
      </c>
      <c r="F6900" s="3">
        <v>25</v>
      </c>
      <c r="G6900" s="2">
        <v>103</v>
      </c>
      <c r="H6900" s="3">
        <v>102</v>
      </c>
      <c r="I6900" s="69" t="str">
        <f>VLOOKUP(C6900,СПРАВОЧНИК!B:D,2,0)</f>
        <v>КИТАЙ</v>
      </c>
      <c r="J6900" s="69" t="str">
        <f>VLOOKUP(C6900,СПРАВОЧНИК!B:D,3,0)</f>
        <v>ИНОМАРКИ</v>
      </c>
      <c r="K6900" s="69" t="str">
        <f>VLOOKUP(СВОД2023[[#This Row],[ФО]],СПРАВОЧНИК!H:P,2,0)</f>
        <v>Сибирский ФО</v>
      </c>
    </row>
    <row r="6901" spans="1:11" x14ac:dyDescent="0.2">
      <c r="A6901" t="s">
        <v>600</v>
      </c>
      <c r="B6901" t="s">
        <v>594</v>
      </c>
      <c r="C6901" s="1" t="s">
        <v>83</v>
      </c>
      <c r="D6901" s="1" t="s">
        <v>2035</v>
      </c>
      <c r="E6901" s="2">
        <v>9</v>
      </c>
      <c r="F6901" s="3">
        <v>5</v>
      </c>
      <c r="G6901" s="2">
        <v>36</v>
      </c>
      <c r="H6901" s="3">
        <v>33</v>
      </c>
      <c r="I6901" s="69" t="str">
        <f>VLOOKUP(C6901,СПРАВОЧНИК!B:D,2,0)</f>
        <v>КИТАЙ</v>
      </c>
      <c r="J6901" s="69" t="str">
        <f>VLOOKUP(C6901,СПРАВОЧНИК!B:D,3,0)</f>
        <v>ИНОМАРКИ</v>
      </c>
      <c r="K6901" s="69" t="str">
        <f>VLOOKUP(СВОД2023[[#This Row],[ФО]],СПРАВОЧНИК!H:P,2,0)</f>
        <v>Сибирский ФО</v>
      </c>
    </row>
    <row r="6902" spans="1:11" x14ac:dyDescent="0.2">
      <c r="A6902" t="s">
        <v>600</v>
      </c>
      <c r="B6902" t="s">
        <v>594</v>
      </c>
      <c r="C6902" s="1" t="s">
        <v>83</v>
      </c>
      <c r="D6902" s="1" t="s">
        <v>2036</v>
      </c>
      <c r="E6902" s="2">
        <v>5</v>
      </c>
      <c r="F6902" s="3">
        <v>1</v>
      </c>
      <c r="G6902" s="2">
        <v>17</v>
      </c>
      <c r="H6902" s="3">
        <v>3</v>
      </c>
      <c r="I6902" s="69" t="str">
        <f>VLOOKUP(C6902,СПРАВОЧНИК!B:D,2,0)</f>
        <v>КИТАЙ</v>
      </c>
      <c r="J6902" s="69" t="str">
        <f>VLOOKUP(C6902,СПРАВОЧНИК!B:D,3,0)</f>
        <v>ИНОМАРКИ</v>
      </c>
      <c r="K6902" s="69" t="str">
        <f>VLOOKUP(СВОД2023[[#This Row],[ФО]],СПРАВОЧНИК!H:P,2,0)</f>
        <v>Сибирский ФО</v>
      </c>
    </row>
    <row r="6903" spans="1:11" x14ac:dyDescent="0.2">
      <c r="A6903" t="s">
        <v>600</v>
      </c>
      <c r="B6903" t="s">
        <v>594</v>
      </c>
      <c r="C6903" s="1" t="s">
        <v>83</v>
      </c>
      <c r="D6903" s="1" t="s">
        <v>1339</v>
      </c>
      <c r="E6903" s="2">
        <v>11</v>
      </c>
      <c r="F6903" s="3">
        <v>4</v>
      </c>
      <c r="G6903" s="2">
        <v>41</v>
      </c>
      <c r="H6903" s="3">
        <v>34</v>
      </c>
      <c r="I6903" s="69" t="str">
        <f>VLOOKUP(C6903,СПРАВОЧНИК!B:D,2,0)</f>
        <v>КИТАЙ</v>
      </c>
      <c r="J6903" s="69" t="str">
        <f>VLOOKUP(C6903,СПРАВОЧНИК!B:D,3,0)</f>
        <v>ИНОМАРКИ</v>
      </c>
      <c r="K6903" s="69" t="str">
        <f>VLOOKUP(СВОД2023[[#This Row],[ФО]],СПРАВОЧНИК!H:P,2,0)</f>
        <v>Сибирский ФО</v>
      </c>
    </row>
    <row r="6904" spans="1:11" x14ac:dyDescent="0.2">
      <c r="A6904" t="s">
        <v>600</v>
      </c>
      <c r="B6904" t="s">
        <v>594</v>
      </c>
      <c r="C6904" s="1" t="s">
        <v>83</v>
      </c>
      <c r="D6904" s="1" t="s">
        <v>91</v>
      </c>
      <c r="E6904" s="2">
        <v>38</v>
      </c>
      <c r="F6904" s="3">
        <v>8</v>
      </c>
      <c r="G6904" s="2">
        <v>189</v>
      </c>
      <c r="H6904" s="3">
        <v>81</v>
      </c>
      <c r="I6904" s="69" t="str">
        <f>VLOOKUP(C6904,СПРАВОЧНИК!B:D,2,0)</f>
        <v>КИТАЙ</v>
      </c>
      <c r="J6904" s="69" t="str">
        <f>VLOOKUP(C6904,СПРАВОЧНИК!B:D,3,0)</f>
        <v>ИНОМАРКИ</v>
      </c>
      <c r="K6904" s="69" t="str">
        <f>VLOOKUP(СВОД2023[[#This Row],[ФО]],СПРАВОЧНИК!H:P,2,0)</f>
        <v>Сибирский ФО</v>
      </c>
    </row>
    <row r="6905" spans="1:11" x14ac:dyDescent="0.2">
      <c r="A6905" t="s">
        <v>600</v>
      </c>
      <c r="B6905" t="s">
        <v>594</v>
      </c>
      <c r="C6905" s="1" t="s">
        <v>83</v>
      </c>
      <c r="D6905" s="1" t="s">
        <v>92</v>
      </c>
      <c r="E6905" s="2"/>
      <c r="F6905" s="3"/>
      <c r="G6905" s="2">
        <v>8</v>
      </c>
      <c r="H6905" s="3"/>
      <c r="I6905" s="69" t="str">
        <f>VLOOKUP(C6905,СПРАВОЧНИК!B:D,2,0)</f>
        <v>КИТАЙ</v>
      </c>
      <c r="J6905" s="69" t="str">
        <f>VLOOKUP(C6905,СПРАВОЧНИК!B:D,3,0)</f>
        <v>ИНОМАРКИ</v>
      </c>
      <c r="K6905" s="69" t="str">
        <f>VLOOKUP(СВОД2023[[#This Row],[ФО]],СПРАВОЧНИК!H:P,2,0)</f>
        <v>Сибирский ФО</v>
      </c>
    </row>
    <row r="6906" spans="1:11" x14ac:dyDescent="0.2">
      <c r="A6906" t="s">
        <v>600</v>
      </c>
      <c r="B6906" t="s">
        <v>594</v>
      </c>
      <c r="C6906" s="1" t="s">
        <v>83</v>
      </c>
      <c r="D6906" s="1" t="s">
        <v>2037</v>
      </c>
      <c r="E6906" s="2">
        <v>5</v>
      </c>
      <c r="F6906" s="3">
        <v>2</v>
      </c>
      <c r="G6906" s="2">
        <v>11</v>
      </c>
      <c r="H6906" s="3">
        <v>3</v>
      </c>
      <c r="I6906" s="69" t="str">
        <f>VLOOKUP(C6906,СПРАВОЧНИК!B:D,2,0)</f>
        <v>КИТАЙ</v>
      </c>
      <c r="J6906" s="69" t="str">
        <f>VLOOKUP(C6906,СПРАВОЧНИК!B:D,3,0)</f>
        <v>ИНОМАРКИ</v>
      </c>
      <c r="K6906" s="69" t="str">
        <f>VLOOKUP(СВОД2023[[#This Row],[ФО]],СПРАВОЧНИК!H:P,2,0)</f>
        <v>Сибирский ФО</v>
      </c>
    </row>
    <row r="6907" spans="1:11" x14ac:dyDescent="0.2">
      <c r="A6907" t="s">
        <v>600</v>
      </c>
      <c r="B6907" t="s">
        <v>594</v>
      </c>
      <c r="C6907" s="1" t="s">
        <v>83</v>
      </c>
      <c r="D6907" s="1" t="s">
        <v>93</v>
      </c>
      <c r="E6907" s="2">
        <v>7</v>
      </c>
      <c r="F6907" s="3">
        <v>7</v>
      </c>
      <c r="G6907" s="2">
        <v>29</v>
      </c>
      <c r="H6907" s="3">
        <v>20</v>
      </c>
      <c r="I6907" s="69" t="str">
        <f>VLOOKUP(C6907,СПРАВОЧНИК!B:D,2,0)</f>
        <v>КИТАЙ</v>
      </c>
      <c r="J6907" s="69" t="str">
        <f>VLOOKUP(C6907,СПРАВОЧНИК!B:D,3,0)</f>
        <v>ИНОМАРКИ</v>
      </c>
      <c r="K6907" s="69" t="str">
        <f>VLOOKUP(СВОД2023[[#This Row],[ФО]],СПРАВОЧНИК!H:P,2,0)</f>
        <v>Сибирский ФО</v>
      </c>
    </row>
    <row r="6908" spans="1:11" x14ac:dyDescent="0.2">
      <c r="A6908" t="s">
        <v>600</v>
      </c>
      <c r="B6908" t="s">
        <v>594</v>
      </c>
      <c r="C6908" s="1" t="s">
        <v>83</v>
      </c>
      <c r="D6908" s="1" t="s">
        <v>94</v>
      </c>
      <c r="E6908" s="2">
        <v>33</v>
      </c>
      <c r="F6908" s="3">
        <v>9</v>
      </c>
      <c r="G6908" s="2">
        <v>186</v>
      </c>
      <c r="H6908" s="3">
        <v>63</v>
      </c>
      <c r="I6908" s="69" t="str">
        <f>VLOOKUP(C6908,СПРАВОЧНИК!B:D,2,0)</f>
        <v>КИТАЙ</v>
      </c>
      <c r="J6908" s="69" t="str">
        <f>VLOOKUP(C6908,СПРАВОЧНИК!B:D,3,0)</f>
        <v>ИНОМАРКИ</v>
      </c>
      <c r="K6908" s="69" t="str">
        <f>VLOOKUP(СВОД2023[[#This Row],[ФО]],СПРАВОЧНИК!H:P,2,0)</f>
        <v>Сибирский ФО</v>
      </c>
    </row>
    <row r="6909" spans="1:11" x14ac:dyDescent="0.2">
      <c r="A6909" t="s">
        <v>600</v>
      </c>
      <c r="B6909" t="s">
        <v>594</v>
      </c>
      <c r="C6909" s="1" t="s">
        <v>83</v>
      </c>
      <c r="D6909" s="1" t="s">
        <v>95</v>
      </c>
      <c r="E6909" s="2">
        <v>10</v>
      </c>
      <c r="F6909" s="3">
        <v>1</v>
      </c>
      <c r="G6909" s="2">
        <v>47</v>
      </c>
      <c r="H6909" s="3">
        <v>18</v>
      </c>
      <c r="I6909" s="69" t="str">
        <f>VLOOKUP(C6909,СПРАВОЧНИК!B:D,2,0)</f>
        <v>КИТАЙ</v>
      </c>
      <c r="J6909" s="69" t="str">
        <f>VLOOKUP(C6909,СПРАВОЧНИК!B:D,3,0)</f>
        <v>ИНОМАРКИ</v>
      </c>
      <c r="K6909" s="69" t="str">
        <f>VLOOKUP(СВОД2023[[#This Row],[ФО]],СПРАВОЧНИК!H:P,2,0)</f>
        <v>Сибирский ФО</v>
      </c>
    </row>
    <row r="6910" spans="1:11" x14ac:dyDescent="0.2">
      <c r="A6910" t="s">
        <v>600</v>
      </c>
      <c r="B6910" t="s">
        <v>594</v>
      </c>
      <c r="C6910" s="1" t="s">
        <v>83</v>
      </c>
      <c r="D6910" s="1" t="s">
        <v>96</v>
      </c>
      <c r="E6910" s="2">
        <v>14</v>
      </c>
      <c r="F6910" s="3">
        <v>4</v>
      </c>
      <c r="G6910" s="2">
        <v>53</v>
      </c>
      <c r="H6910" s="3">
        <v>22</v>
      </c>
      <c r="I6910" s="69" t="str">
        <f>VLOOKUP(C6910,СПРАВОЧНИК!B:D,2,0)</f>
        <v>КИТАЙ</v>
      </c>
      <c r="J6910" s="69" t="str">
        <f>VLOOKUP(C6910,СПРАВОЧНИК!B:D,3,0)</f>
        <v>ИНОМАРКИ</v>
      </c>
      <c r="K6910" s="69" t="str">
        <f>VLOOKUP(СВОД2023[[#This Row],[ФО]],СПРАВОЧНИК!H:P,2,0)</f>
        <v>Сибирский ФО</v>
      </c>
    </row>
    <row r="6911" spans="1:11" x14ac:dyDescent="0.2">
      <c r="A6911" t="s">
        <v>600</v>
      </c>
      <c r="B6911" t="s">
        <v>594</v>
      </c>
      <c r="C6911" s="1" t="s">
        <v>83</v>
      </c>
      <c r="D6911" s="1" t="s">
        <v>97</v>
      </c>
      <c r="E6911" s="2">
        <v>2</v>
      </c>
      <c r="F6911" s="3"/>
      <c r="G6911" s="2">
        <v>11</v>
      </c>
      <c r="H6911" s="3"/>
      <c r="I6911" s="69" t="str">
        <f>VLOOKUP(C6911,СПРАВОЧНИК!B:D,2,0)</f>
        <v>КИТАЙ</v>
      </c>
      <c r="J6911" s="69" t="str">
        <f>VLOOKUP(C6911,СПРАВОЧНИК!B:D,3,0)</f>
        <v>ИНОМАРКИ</v>
      </c>
      <c r="K6911" s="69" t="str">
        <f>VLOOKUP(СВОД2023[[#This Row],[ФО]],СПРАВОЧНИК!H:P,2,0)</f>
        <v>Сибирский ФО</v>
      </c>
    </row>
    <row r="6912" spans="1:11" x14ac:dyDescent="0.2">
      <c r="A6912" t="s">
        <v>600</v>
      </c>
      <c r="B6912" t="s">
        <v>594</v>
      </c>
      <c r="C6912" s="1" t="s">
        <v>83</v>
      </c>
      <c r="D6912" s="1" t="s">
        <v>2039</v>
      </c>
      <c r="E6912" s="2">
        <v>1</v>
      </c>
      <c r="F6912" s="3">
        <v>3</v>
      </c>
      <c r="G6912" s="2">
        <v>4</v>
      </c>
      <c r="H6912" s="3">
        <v>6</v>
      </c>
      <c r="I6912" s="69" t="str">
        <f>VLOOKUP(C6912,СПРАВОЧНИК!B:D,2,0)</f>
        <v>КИТАЙ</v>
      </c>
      <c r="J6912" s="69" t="str">
        <f>VLOOKUP(C6912,СПРАВОЧНИК!B:D,3,0)</f>
        <v>ИНОМАРКИ</v>
      </c>
      <c r="K6912" s="69" t="str">
        <f>VLOOKUP(СВОД2023[[#This Row],[ФО]],СПРАВОЧНИК!H:P,2,0)</f>
        <v>Сибирский ФО</v>
      </c>
    </row>
    <row r="6913" spans="1:11" x14ac:dyDescent="0.2">
      <c r="A6913" t="s">
        <v>600</v>
      </c>
      <c r="B6913" t="s">
        <v>594</v>
      </c>
      <c r="C6913" s="1" t="s">
        <v>83</v>
      </c>
      <c r="D6913" s="1" t="s">
        <v>2040</v>
      </c>
      <c r="E6913" s="2">
        <v>1</v>
      </c>
      <c r="F6913" s="3"/>
      <c r="G6913" s="2">
        <v>4</v>
      </c>
      <c r="H6913" s="3">
        <v>1</v>
      </c>
      <c r="I6913" s="69" t="str">
        <f>VLOOKUP(C6913,СПРАВОЧНИК!B:D,2,0)</f>
        <v>КИТАЙ</v>
      </c>
      <c r="J6913" s="69" t="str">
        <f>VLOOKUP(C6913,СПРАВОЧНИК!B:D,3,0)</f>
        <v>ИНОМАРКИ</v>
      </c>
      <c r="K6913" s="69" t="str">
        <f>VLOOKUP(СВОД2023[[#This Row],[ФО]],СПРАВОЧНИК!H:P,2,0)</f>
        <v>Сибирский ФО</v>
      </c>
    </row>
    <row r="6914" spans="1:11" x14ac:dyDescent="0.2">
      <c r="A6914" t="s">
        <v>600</v>
      </c>
      <c r="B6914" t="s">
        <v>594</v>
      </c>
      <c r="C6914" s="1" t="s">
        <v>83</v>
      </c>
      <c r="D6914" s="1" t="s">
        <v>2041</v>
      </c>
      <c r="E6914" s="2">
        <v>4</v>
      </c>
      <c r="F6914" s="3">
        <v>3</v>
      </c>
      <c r="G6914" s="2">
        <v>16</v>
      </c>
      <c r="H6914" s="3">
        <v>16</v>
      </c>
      <c r="I6914" s="69" t="str">
        <f>VLOOKUP(C6914,СПРАВОЧНИК!B:D,2,0)</f>
        <v>КИТАЙ</v>
      </c>
      <c r="J6914" s="69" t="str">
        <f>VLOOKUP(C6914,СПРАВОЧНИК!B:D,3,0)</f>
        <v>ИНОМАРКИ</v>
      </c>
      <c r="K6914" s="69" t="str">
        <f>VLOOKUP(СВОД2023[[#This Row],[ФО]],СПРАВОЧНИК!H:P,2,0)</f>
        <v>Сибирский ФО</v>
      </c>
    </row>
    <row r="6915" spans="1:11" x14ac:dyDescent="0.2">
      <c r="A6915" t="s">
        <v>600</v>
      </c>
      <c r="B6915" t="s">
        <v>594</v>
      </c>
      <c r="C6915" s="1" t="s">
        <v>83</v>
      </c>
      <c r="D6915" s="1" t="s">
        <v>1340</v>
      </c>
      <c r="E6915" s="2">
        <v>7</v>
      </c>
      <c r="F6915" s="3">
        <v>1</v>
      </c>
      <c r="G6915" s="2">
        <v>22</v>
      </c>
      <c r="H6915" s="3">
        <v>13</v>
      </c>
      <c r="I6915" s="69" t="str">
        <f>VLOOKUP(C6915,СПРАВОЧНИК!B:D,2,0)</f>
        <v>КИТАЙ</v>
      </c>
      <c r="J6915" s="69" t="str">
        <f>VLOOKUP(C6915,СПРАВОЧНИК!B:D,3,0)</f>
        <v>ИНОМАРКИ</v>
      </c>
      <c r="K6915" s="69" t="str">
        <f>VLOOKUP(СВОД2023[[#This Row],[ФО]],СПРАВОЧНИК!H:P,2,0)</f>
        <v>Сибирский ФО</v>
      </c>
    </row>
    <row r="6916" spans="1:11" x14ac:dyDescent="0.2">
      <c r="A6916" t="s">
        <v>600</v>
      </c>
      <c r="B6916" t="s">
        <v>594</v>
      </c>
      <c r="C6916" s="1" t="s">
        <v>83</v>
      </c>
      <c r="D6916" s="1" t="s">
        <v>98</v>
      </c>
      <c r="E6916" s="2">
        <v>96</v>
      </c>
      <c r="F6916" s="3">
        <v>87</v>
      </c>
      <c r="G6916" s="2">
        <v>530</v>
      </c>
      <c r="H6916" s="3">
        <v>516</v>
      </c>
      <c r="I6916" s="69" t="str">
        <f>VLOOKUP(C6916,СПРАВОЧНИК!B:D,2,0)</f>
        <v>КИТАЙ</v>
      </c>
      <c r="J6916" s="69" t="str">
        <f>VLOOKUP(C6916,СПРАВОЧНИК!B:D,3,0)</f>
        <v>ИНОМАРКИ</v>
      </c>
      <c r="K6916" s="69" t="str">
        <f>VLOOKUP(СВОД2023[[#This Row],[ФО]],СПРАВОЧНИК!H:P,2,0)</f>
        <v>Сибирский ФО</v>
      </c>
    </row>
    <row r="6917" spans="1:11" x14ac:dyDescent="0.2">
      <c r="A6917" t="s">
        <v>600</v>
      </c>
      <c r="B6917" t="s">
        <v>594</v>
      </c>
      <c r="C6917" s="1" t="s">
        <v>99</v>
      </c>
      <c r="D6917" s="1" t="s">
        <v>2397</v>
      </c>
      <c r="E6917" s="2">
        <v>1</v>
      </c>
      <c r="F6917" s="3"/>
      <c r="G6917" s="2">
        <v>2</v>
      </c>
      <c r="H6917" s="3">
        <v>1</v>
      </c>
      <c r="I6917" s="69" t="str">
        <f>VLOOKUP(C6917,СПРАВОЧНИК!B:D,2,0)</f>
        <v>США</v>
      </c>
      <c r="J6917" s="69" t="str">
        <f>VLOOKUP(C6917,СПРАВОЧНИК!B:D,3,0)</f>
        <v>ИНОМАРКИ</v>
      </c>
      <c r="K6917" s="69" t="str">
        <f>VLOOKUP(СВОД2023[[#This Row],[ФО]],СПРАВОЧНИК!H:P,2,0)</f>
        <v>Сибирский ФО</v>
      </c>
    </row>
    <row r="6918" spans="1:11" x14ac:dyDescent="0.2">
      <c r="A6918" t="s">
        <v>600</v>
      </c>
      <c r="B6918" t="s">
        <v>594</v>
      </c>
      <c r="C6918" s="1" t="s">
        <v>99</v>
      </c>
      <c r="D6918" s="1" t="s">
        <v>100</v>
      </c>
      <c r="E6918" s="2">
        <v>4</v>
      </c>
      <c r="F6918" s="3">
        <v>4</v>
      </c>
      <c r="G6918" s="2">
        <v>25</v>
      </c>
      <c r="H6918" s="3">
        <v>20</v>
      </c>
      <c r="I6918" s="69" t="str">
        <f>VLOOKUP(C6918,СПРАВОЧНИК!B:D,2,0)</f>
        <v>США</v>
      </c>
      <c r="J6918" s="69" t="str">
        <f>VLOOKUP(C6918,СПРАВОЧНИК!B:D,3,0)</f>
        <v>ИНОМАРКИ</v>
      </c>
      <c r="K6918" s="69" t="str">
        <f>VLOOKUP(СВОД2023[[#This Row],[ФО]],СПРАВОЧНИК!H:P,2,0)</f>
        <v>Сибирский ФО</v>
      </c>
    </row>
    <row r="6919" spans="1:11" x14ac:dyDescent="0.2">
      <c r="A6919" t="s">
        <v>600</v>
      </c>
      <c r="B6919" t="s">
        <v>594</v>
      </c>
      <c r="C6919" s="1" t="s">
        <v>99</v>
      </c>
      <c r="D6919" s="1" t="s">
        <v>101</v>
      </c>
      <c r="E6919" s="2"/>
      <c r="F6919" s="3">
        <v>1</v>
      </c>
      <c r="G6919" s="2">
        <v>1</v>
      </c>
      <c r="H6919" s="3">
        <v>2</v>
      </c>
      <c r="I6919" s="69" t="str">
        <f>VLOOKUP(C6919,СПРАВОЧНИК!B:D,2,0)</f>
        <v>США</v>
      </c>
      <c r="J6919" s="69" t="str">
        <f>VLOOKUP(C6919,СПРАВОЧНИК!B:D,3,0)</f>
        <v>ИНОМАРКИ</v>
      </c>
      <c r="K6919" s="69" t="str">
        <f>VLOOKUP(СВОД2023[[#This Row],[ФО]],СПРАВОЧНИК!H:P,2,0)</f>
        <v>Сибирский ФО</v>
      </c>
    </row>
    <row r="6920" spans="1:11" x14ac:dyDescent="0.2">
      <c r="A6920" t="s">
        <v>600</v>
      </c>
      <c r="B6920" t="s">
        <v>594</v>
      </c>
      <c r="C6920" s="1" t="s">
        <v>99</v>
      </c>
      <c r="D6920" s="1" t="s">
        <v>102</v>
      </c>
      <c r="E6920" s="2">
        <v>8</v>
      </c>
      <c r="F6920" s="3">
        <v>3</v>
      </c>
      <c r="G6920" s="2">
        <v>48</v>
      </c>
      <c r="H6920" s="3">
        <v>25</v>
      </c>
      <c r="I6920" s="69" t="str">
        <f>VLOOKUP(C6920,СПРАВОЧНИК!B:D,2,0)</f>
        <v>США</v>
      </c>
      <c r="J6920" s="69" t="str">
        <f>VLOOKUP(C6920,СПРАВОЧНИК!B:D,3,0)</f>
        <v>ИНОМАРКИ</v>
      </c>
      <c r="K6920" s="69" t="str">
        <f>VLOOKUP(СВОД2023[[#This Row],[ФО]],СПРАВОЧНИК!H:P,2,0)</f>
        <v>Сибирский ФО</v>
      </c>
    </row>
    <row r="6921" spans="1:11" x14ac:dyDescent="0.2">
      <c r="A6921" t="s">
        <v>600</v>
      </c>
      <c r="B6921" t="s">
        <v>594</v>
      </c>
      <c r="C6921" s="1" t="s">
        <v>99</v>
      </c>
      <c r="D6921" s="1" t="s">
        <v>1341</v>
      </c>
      <c r="E6921" s="2"/>
      <c r="F6921" s="3"/>
      <c r="G6921" s="2"/>
      <c r="H6921" s="3">
        <v>2</v>
      </c>
      <c r="I6921" s="69" t="str">
        <f>VLOOKUP(C6921,СПРАВОЧНИК!B:D,2,0)</f>
        <v>США</v>
      </c>
      <c r="J6921" s="69" t="str">
        <f>VLOOKUP(C6921,СПРАВОЧНИК!B:D,3,0)</f>
        <v>ИНОМАРКИ</v>
      </c>
      <c r="K6921" s="69" t="str">
        <f>VLOOKUP(СВОД2023[[#This Row],[ФО]],СПРАВОЧНИК!H:P,2,0)</f>
        <v>Сибирский ФО</v>
      </c>
    </row>
    <row r="6922" spans="1:11" x14ac:dyDescent="0.2">
      <c r="A6922" t="s">
        <v>600</v>
      </c>
      <c r="B6922" t="s">
        <v>594</v>
      </c>
      <c r="C6922" s="1" t="s">
        <v>99</v>
      </c>
      <c r="D6922" s="1" t="s">
        <v>2534</v>
      </c>
      <c r="E6922" s="2"/>
      <c r="F6922" s="3"/>
      <c r="G6922" s="2"/>
      <c r="H6922" s="3">
        <v>1</v>
      </c>
      <c r="I6922" s="69" t="str">
        <f>VLOOKUP(C6922,СПРАВОЧНИК!B:D,2,0)</f>
        <v>США</v>
      </c>
      <c r="J6922" s="69" t="str">
        <f>VLOOKUP(C6922,СПРАВОЧНИК!B:D,3,0)</f>
        <v>ИНОМАРКИ</v>
      </c>
      <c r="K6922" s="69" t="str">
        <f>VLOOKUP(СВОД2023[[#This Row],[ФО]],СПРАВОЧНИК!H:P,2,0)</f>
        <v>Сибирский ФО</v>
      </c>
    </row>
    <row r="6923" spans="1:11" x14ac:dyDescent="0.2">
      <c r="A6923" t="s">
        <v>600</v>
      </c>
      <c r="B6923" t="s">
        <v>594</v>
      </c>
      <c r="C6923" s="1" t="s">
        <v>99</v>
      </c>
      <c r="D6923" s="1" t="s">
        <v>1342</v>
      </c>
      <c r="E6923" s="2">
        <v>190</v>
      </c>
      <c r="F6923" s="3">
        <v>157</v>
      </c>
      <c r="G6923" s="2">
        <v>1038</v>
      </c>
      <c r="H6923" s="3">
        <v>845</v>
      </c>
      <c r="I6923" s="69" t="str">
        <f>VLOOKUP(C6923,СПРАВОЧНИК!B:D,2,0)</f>
        <v>США</v>
      </c>
      <c r="J6923" s="69" t="str">
        <f>VLOOKUP(C6923,СПРАВОЧНИК!B:D,3,0)</f>
        <v>ИНОМАРКИ</v>
      </c>
      <c r="K6923" s="69" t="str">
        <f>VLOOKUP(СВОД2023[[#This Row],[ФО]],СПРАВОЧНИК!H:P,2,0)</f>
        <v>Сибирский ФО</v>
      </c>
    </row>
    <row r="6924" spans="1:11" x14ac:dyDescent="0.2">
      <c r="A6924" t="s">
        <v>600</v>
      </c>
      <c r="B6924" t="s">
        <v>594</v>
      </c>
      <c r="C6924" s="1" t="s">
        <v>99</v>
      </c>
      <c r="D6924" s="1" t="s">
        <v>103</v>
      </c>
      <c r="E6924" s="2">
        <v>42</v>
      </c>
      <c r="F6924" s="3">
        <v>39</v>
      </c>
      <c r="G6924" s="2">
        <v>313</v>
      </c>
      <c r="H6924" s="3">
        <v>264</v>
      </c>
      <c r="I6924" s="69" t="str">
        <f>VLOOKUP(C6924,СПРАВОЧНИК!B:D,2,0)</f>
        <v>США</v>
      </c>
      <c r="J6924" s="69" t="str">
        <f>VLOOKUP(C6924,СПРАВОЧНИК!B:D,3,0)</f>
        <v>ИНОМАРКИ</v>
      </c>
      <c r="K6924" s="69" t="str">
        <f>VLOOKUP(СВОД2023[[#This Row],[ФО]],СПРАВОЧНИК!H:P,2,0)</f>
        <v>Сибирский ФО</v>
      </c>
    </row>
    <row r="6925" spans="1:11" x14ac:dyDescent="0.2">
      <c r="A6925" t="s">
        <v>600</v>
      </c>
      <c r="B6925" t="s">
        <v>594</v>
      </c>
      <c r="C6925" s="1" t="s">
        <v>99</v>
      </c>
      <c r="D6925" s="1" t="s">
        <v>2043</v>
      </c>
      <c r="E6925" s="2">
        <v>1</v>
      </c>
      <c r="F6925" s="3">
        <v>1</v>
      </c>
      <c r="G6925" s="2">
        <v>1</v>
      </c>
      <c r="H6925" s="3">
        <v>2</v>
      </c>
      <c r="I6925" s="69" t="str">
        <f>VLOOKUP(C6925,СПРАВОЧНИК!B:D,2,0)</f>
        <v>США</v>
      </c>
      <c r="J6925" s="69" t="str">
        <f>VLOOKUP(C6925,СПРАВОЧНИК!B:D,3,0)</f>
        <v>ИНОМАРКИ</v>
      </c>
      <c r="K6925" s="69" t="str">
        <f>VLOOKUP(СВОД2023[[#This Row],[ФО]],СПРАВОЧНИК!H:P,2,0)</f>
        <v>Сибирский ФО</v>
      </c>
    </row>
    <row r="6926" spans="1:11" x14ac:dyDescent="0.2">
      <c r="A6926" t="s">
        <v>600</v>
      </c>
      <c r="B6926" t="s">
        <v>594</v>
      </c>
      <c r="C6926" s="1" t="s">
        <v>99</v>
      </c>
      <c r="D6926" s="1" t="s">
        <v>1343</v>
      </c>
      <c r="E6926" s="2">
        <v>21</v>
      </c>
      <c r="F6926" s="3">
        <v>10</v>
      </c>
      <c r="G6926" s="2">
        <v>106</v>
      </c>
      <c r="H6926" s="3">
        <v>71</v>
      </c>
      <c r="I6926" s="69" t="str">
        <f>VLOOKUP(C6926,СПРАВОЧНИК!B:D,2,0)</f>
        <v>США</v>
      </c>
      <c r="J6926" s="69" t="str">
        <f>VLOOKUP(C6926,СПРАВОЧНИК!B:D,3,0)</f>
        <v>ИНОМАРКИ</v>
      </c>
      <c r="K6926" s="69" t="str">
        <f>VLOOKUP(СВОД2023[[#This Row],[ФО]],СПРАВОЧНИК!H:P,2,0)</f>
        <v>Сибирский ФО</v>
      </c>
    </row>
    <row r="6927" spans="1:11" x14ac:dyDescent="0.2">
      <c r="A6927" t="s">
        <v>600</v>
      </c>
      <c r="B6927" t="s">
        <v>594</v>
      </c>
      <c r="C6927" s="1" t="s">
        <v>99</v>
      </c>
      <c r="D6927" s="1" t="s">
        <v>2044</v>
      </c>
      <c r="E6927" s="2">
        <v>4</v>
      </c>
      <c r="F6927" s="3">
        <v>5</v>
      </c>
      <c r="G6927" s="2">
        <v>11</v>
      </c>
      <c r="H6927" s="3">
        <v>11</v>
      </c>
      <c r="I6927" s="69" t="str">
        <f>VLOOKUP(C6927,СПРАВОЧНИК!B:D,2,0)</f>
        <v>США</v>
      </c>
      <c r="J6927" s="69" t="str">
        <f>VLOOKUP(C6927,СПРАВОЧНИК!B:D,3,0)</f>
        <v>ИНОМАРКИ</v>
      </c>
      <c r="K6927" s="69" t="str">
        <f>VLOOKUP(СВОД2023[[#This Row],[ФО]],СПРАВОЧНИК!H:P,2,0)</f>
        <v>Сибирский ФО</v>
      </c>
    </row>
    <row r="6928" spans="1:11" x14ac:dyDescent="0.2">
      <c r="A6928" t="s">
        <v>600</v>
      </c>
      <c r="B6928" t="s">
        <v>594</v>
      </c>
      <c r="C6928" s="1" t="s">
        <v>99</v>
      </c>
      <c r="D6928" s="1" t="s">
        <v>1344</v>
      </c>
      <c r="E6928" s="2">
        <v>217</v>
      </c>
      <c r="F6928" s="3">
        <v>186</v>
      </c>
      <c r="G6928" s="2">
        <v>1200</v>
      </c>
      <c r="H6928" s="3">
        <v>1098</v>
      </c>
      <c r="I6928" s="69" t="str">
        <f>VLOOKUP(C6928,СПРАВОЧНИК!B:D,2,0)</f>
        <v>США</v>
      </c>
      <c r="J6928" s="69" t="str">
        <f>VLOOKUP(C6928,СПРАВОЧНИК!B:D,3,0)</f>
        <v>ИНОМАРКИ</v>
      </c>
      <c r="K6928" s="69" t="str">
        <f>VLOOKUP(СВОД2023[[#This Row],[ФО]],СПРАВОЧНИК!H:P,2,0)</f>
        <v>Сибирский ФО</v>
      </c>
    </row>
    <row r="6929" spans="1:11" x14ac:dyDescent="0.2">
      <c r="A6929" t="s">
        <v>600</v>
      </c>
      <c r="B6929" t="s">
        <v>594</v>
      </c>
      <c r="C6929" s="1" t="s">
        <v>99</v>
      </c>
      <c r="D6929" s="1" t="s">
        <v>2045</v>
      </c>
      <c r="E6929" s="2"/>
      <c r="F6929" s="3"/>
      <c r="G6929" s="2"/>
      <c r="H6929" s="3">
        <v>2</v>
      </c>
      <c r="I6929" s="69" t="str">
        <f>VLOOKUP(C6929,СПРАВОЧНИК!B:D,2,0)</f>
        <v>США</v>
      </c>
      <c r="J6929" s="69" t="str">
        <f>VLOOKUP(C6929,СПРАВОЧНИК!B:D,3,0)</f>
        <v>ИНОМАРКИ</v>
      </c>
      <c r="K6929" s="69" t="str">
        <f>VLOOKUP(СВОД2023[[#This Row],[ФО]],СПРАВОЧНИК!H:P,2,0)</f>
        <v>Сибирский ФО</v>
      </c>
    </row>
    <row r="6930" spans="1:11" x14ac:dyDescent="0.2">
      <c r="A6930" t="s">
        <v>600</v>
      </c>
      <c r="B6930" t="s">
        <v>594</v>
      </c>
      <c r="C6930" s="1" t="s">
        <v>99</v>
      </c>
      <c r="D6930" s="1" t="s">
        <v>2046</v>
      </c>
      <c r="E6930" s="2"/>
      <c r="F6930" s="3"/>
      <c r="G6930" s="2">
        <v>1</v>
      </c>
      <c r="H6930" s="3"/>
      <c r="I6930" s="69" t="str">
        <f>VLOOKUP(C6930,СПРАВОЧНИК!B:D,2,0)</f>
        <v>США</v>
      </c>
      <c r="J6930" s="69" t="str">
        <f>VLOOKUP(C6930,СПРАВОЧНИК!B:D,3,0)</f>
        <v>ИНОМАРКИ</v>
      </c>
      <c r="K6930" s="69" t="str">
        <f>VLOOKUP(СВОД2023[[#This Row],[ФО]],СПРАВОЧНИК!H:P,2,0)</f>
        <v>Сибирский ФО</v>
      </c>
    </row>
    <row r="6931" spans="1:11" x14ac:dyDescent="0.2">
      <c r="A6931" t="s">
        <v>600</v>
      </c>
      <c r="B6931" t="s">
        <v>594</v>
      </c>
      <c r="C6931" s="1" t="s">
        <v>99</v>
      </c>
      <c r="D6931" s="1" t="s">
        <v>105</v>
      </c>
      <c r="E6931" s="2"/>
      <c r="F6931" s="3"/>
      <c r="G6931" s="2">
        <v>1</v>
      </c>
      <c r="H6931" s="3"/>
      <c r="I6931" s="69" t="str">
        <f>VLOOKUP(C6931,СПРАВОЧНИК!B:D,2,0)</f>
        <v>США</v>
      </c>
      <c r="J6931" s="69" t="str">
        <f>VLOOKUP(C6931,СПРАВОЧНИК!B:D,3,0)</f>
        <v>ИНОМАРКИ</v>
      </c>
      <c r="K6931" s="69" t="str">
        <f>VLOOKUP(СВОД2023[[#This Row],[ФО]],СПРАВОЧНИК!H:P,2,0)</f>
        <v>Сибирский ФО</v>
      </c>
    </row>
    <row r="6932" spans="1:11" x14ac:dyDescent="0.2">
      <c r="A6932" t="s">
        <v>600</v>
      </c>
      <c r="B6932" t="s">
        <v>594</v>
      </c>
      <c r="C6932" s="1" t="s">
        <v>99</v>
      </c>
      <c r="D6932" s="1" t="s">
        <v>1346</v>
      </c>
      <c r="E6932" s="2">
        <v>1</v>
      </c>
      <c r="F6932" s="3">
        <v>1</v>
      </c>
      <c r="G6932" s="2">
        <v>7</v>
      </c>
      <c r="H6932" s="3">
        <v>5</v>
      </c>
      <c r="I6932" s="69" t="str">
        <f>VLOOKUP(C6932,СПРАВОЧНИК!B:D,2,0)</f>
        <v>США</v>
      </c>
      <c r="J6932" s="69" t="str">
        <f>VLOOKUP(C6932,СПРАВОЧНИК!B:D,3,0)</f>
        <v>ИНОМАРКИ</v>
      </c>
      <c r="K6932" s="69" t="str">
        <f>VLOOKUP(СВОД2023[[#This Row],[ФО]],СПРАВОЧНИК!H:P,2,0)</f>
        <v>Сибирский ФО</v>
      </c>
    </row>
    <row r="6933" spans="1:11" x14ac:dyDescent="0.2">
      <c r="A6933" t="s">
        <v>600</v>
      </c>
      <c r="B6933" t="s">
        <v>594</v>
      </c>
      <c r="C6933" s="1" t="s">
        <v>99</v>
      </c>
      <c r="D6933" s="1" t="s">
        <v>106</v>
      </c>
      <c r="E6933" s="2">
        <v>3</v>
      </c>
      <c r="F6933" s="3"/>
      <c r="G6933" s="2">
        <v>20</v>
      </c>
      <c r="H6933" s="3">
        <v>11</v>
      </c>
      <c r="I6933" s="69" t="str">
        <f>VLOOKUP(C6933,СПРАВОЧНИК!B:D,2,0)</f>
        <v>США</v>
      </c>
      <c r="J6933" s="69" t="str">
        <f>VLOOKUP(C6933,СПРАВОЧНИК!B:D,3,0)</f>
        <v>ИНОМАРКИ</v>
      </c>
      <c r="K6933" s="69" t="str">
        <f>VLOOKUP(СВОД2023[[#This Row],[ФО]],СПРАВОЧНИК!H:P,2,0)</f>
        <v>Сибирский ФО</v>
      </c>
    </row>
    <row r="6934" spans="1:11" x14ac:dyDescent="0.2">
      <c r="A6934" t="s">
        <v>600</v>
      </c>
      <c r="B6934" t="s">
        <v>594</v>
      </c>
      <c r="C6934" s="1" t="s">
        <v>99</v>
      </c>
      <c r="D6934" s="1" t="s">
        <v>1347</v>
      </c>
      <c r="E6934" s="2">
        <v>682</v>
      </c>
      <c r="F6934" s="3">
        <v>609</v>
      </c>
      <c r="G6934" s="2">
        <v>3913</v>
      </c>
      <c r="H6934" s="3">
        <v>3846</v>
      </c>
      <c r="I6934" s="69" t="str">
        <f>VLOOKUP(C6934,СПРАВОЧНИК!B:D,2,0)</f>
        <v>США</v>
      </c>
      <c r="J6934" s="69" t="str">
        <f>VLOOKUP(C6934,СПРАВОЧНИК!B:D,3,0)</f>
        <v>ИНОМАРКИ</v>
      </c>
      <c r="K6934" s="69" t="str">
        <f>VLOOKUP(СВОД2023[[#This Row],[ФО]],СПРАВОЧНИК!H:P,2,0)</f>
        <v>Сибирский ФО</v>
      </c>
    </row>
    <row r="6935" spans="1:11" x14ac:dyDescent="0.2">
      <c r="A6935" t="s">
        <v>600</v>
      </c>
      <c r="B6935" t="s">
        <v>594</v>
      </c>
      <c r="C6935" s="1" t="s">
        <v>99</v>
      </c>
      <c r="D6935" s="1" t="s">
        <v>1348</v>
      </c>
      <c r="E6935" s="2">
        <v>9</v>
      </c>
      <c r="F6935" s="3">
        <v>6</v>
      </c>
      <c r="G6935" s="2">
        <v>49</v>
      </c>
      <c r="H6935" s="3">
        <v>37</v>
      </c>
      <c r="I6935" s="69" t="str">
        <f>VLOOKUP(C6935,СПРАВОЧНИК!B:D,2,0)</f>
        <v>США</v>
      </c>
      <c r="J6935" s="69" t="str">
        <f>VLOOKUP(C6935,СПРАВОЧНИК!B:D,3,0)</f>
        <v>ИНОМАРКИ</v>
      </c>
      <c r="K6935" s="69" t="str">
        <f>VLOOKUP(СВОД2023[[#This Row],[ФО]],СПРАВОЧНИК!H:P,2,0)</f>
        <v>Сибирский ФО</v>
      </c>
    </row>
    <row r="6936" spans="1:11" x14ac:dyDescent="0.2">
      <c r="A6936" t="s">
        <v>600</v>
      </c>
      <c r="B6936" t="s">
        <v>594</v>
      </c>
      <c r="C6936" s="1" t="s">
        <v>99</v>
      </c>
      <c r="D6936" s="1" t="s">
        <v>107</v>
      </c>
      <c r="E6936" s="2"/>
      <c r="F6936" s="3"/>
      <c r="G6936" s="2">
        <v>4</v>
      </c>
      <c r="H6936" s="3">
        <v>2</v>
      </c>
      <c r="I6936" s="69" t="str">
        <f>VLOOKUP(C6936,СПРАВОЧНИК!B:D,2,0)</f>
        <v>США</v>
      </c>
      <c r="J6936" s="69" t="str">
        <f>VLOOKUP(C6936,СПРАВОЧНИК!B:D,3,0)</f>
        <v>ИНОМАРКИ</v>
      </c>
      <c r="K6936" s="69" t="str">
        <f>VLOOKUP(СВОД2023[[#This Row],[ФО]],СПРАВОЧНИК!H:P,2,0)</f>
        <v>Сибирский ФО</v>
      </c>
    </row>
    <row r="6937" spans="1:11" x14ac:dyDescent="0.2">
      <c r="A6937" t="s">
        <v>600</v>
      </c>
      <c r="B6937" t="s">
        <v>594</v>
      </c>
      <c r="C6937" s="1" t="s">
        <v>99</v>
      </c>
      <c r="D6937" s="1" t="s">
        <v>108</v>
      </c>
      <c r="E6937" s="2">
        <v>2</v>
      </c>
      <c r="F6937" s="3">
        <v>1</v>
      </c>
      <c r="G6937" s="2">
        <v>14</v>
      </c>
      <c r="H6937" s="3">
        <v>1</v>
      </c>
      <c r="I6937" s="69" t="str">
        <f>VLOOKUP(C6937,СПРАВОЧНИК!B:D,2,0)</f>
        <v>США</v>
      </c>
      <c r="J6937" s="69" t="str">
        <f>VLOOKUP(C6937,СПРАВОЧНИК!B:D,3,0)</f>
        <v>ИНОМАРКИ</v>
      </c>
      <c r="K6937" s="69" t="str">
        <f>VLOOKUP(СВОД2023[[#This Row],[ФО]],СПРАВОЧНИК!H:P,2,0)</f>
        <v>Сибирский ФО</v>
      </c>
    </row>
    <row r="6938" spans="1:11" x14ac:dyDescent="0.2">
      <c r="A6938" t="s">
        <v>600</v>
      </c>
      <c r="B6938" t="s">
        <v>594</v>
      </c>
      <c r="C6938" s="1" t="s">
        <v>99</v>
      </c>
      <c r="D6938" s="1" t="s">
        <v>1349</v>
      </c>
      <c r="E6938" s="2"/>
      <c r="F6938" s="3"/>
      <c r="G6938" s="2">
        <v>1</v>
      </c>
      <c r="H6938" s="3">
        <v>12</v>
      </c>
      <c r="I6938" s="69" t="str">
        <f>VLOOKUP(C6938,СПРАВОЧНИК!B:D,2,0)</f>
        <v>США</v>
      </c>
      <c r="J6938" s="69" t="str">
        <f>VLOOKUP(C6938,СПРАВОЧНИК!B:D,3,0)</f>
        <v>ИНОМАРКИ</v>
      </c>
      <c r="K6938" s="69" t="str">
        <f>VLOOKUP(СВОД2023[[#This Row],[ФО]],СПРАВОЧНИК!H:P,2,0)</f>
        <v>Сибирский ФО</v>
      </c>
    </row>
    <row r="6939" spans="1:11" x14ac:dyDescent="0.2">
      <c r="A6939" t="s">
        <v>600</v>
      </c>
      <c r="B6939" t="s">
        <v>594</v>
      </c>
      <c r="C6939" s="1" t="s">
        <v>99</v>
      </c>
      <c r="D6939" s="1" t="s">
        <v>109</v>
      </c>
      <c r="E6939" s="2">
        <v>25</v>
      </c>
      <c r="F6939" s="3">
        <v>24</v>
      </c>
      <c r="G6939" s="2">
        <v>161</v>
      </c>
      <c r="H6939" s="3">
        <v>120</v>
      </c>
      <c r="I6939" s="69" t="str">
        <f>VLOOKUP(C6939,СПРАВОЧНИК!B:D,2,0)</f>
        <v>США</v>
      </c>
      <c r="J6939" s="69" t="str">
        <f>VLOOKUP(C6939,СПРАВОЧНИК!B:D,3,0)</f>
        <v>ИНОМАРКИ</v>
      </c>
      <c r="K6939" s="69" t="str">
        <f>VLOOKUP(СВОД2023[[#This Row],[ФО]],СПРАВОЧНИК!H:P,2,0)</f>
        <v>Сибирский ФО</v>
      </c>
    </row>
    <row r="6940" spans="1:11" x14ac:dyDescent="0.2">
      <c r="A6940" t="s">
        <v>600</v>
      </c>
      <c r="B6940" t="s">
        <v>594</v>
      </c>
      <c r="C6940" s="1" t="s">
        <v>99</v>
      </c>
      <c r="D6940" s="1" t="s">
        <v>110</v>
      </c>
      <c r="E6940" s="2"/>
      <c r="F6940" s="3">
        <v>1</v>
      </c>
      <c r="G6940" s="2"/>
      <c r="H6940" s="3">
        <v>2</v>
      </c>
      <c r="I6940" s="69" t="str">
        <f>VLOOKUP(C6940,СПРАВОЧНИК!B:D,2,0)</f>
        <v>США</v>
      </c>
      <c r="J6940" s="69" t="str">
        <f>VLOOKUP(C6940,СПРАВОЧНИК!B:D,3,0)</f>
        <v>ИНОМАРКИ</v>
      </c>
      <c r="K6940" s="69" t="str">
        <f>VLOOKUP(СВОД2023[[#This Row],[ФО]],СПРАВОЧНИК!H:P,2,0)</f>
        <v>Сибирский ФО</v>
      </c>
    </row>
    <row r="6941" spans="1:11" x14ac:dyDescent="0.2">
      <c r="A6941" t="s">
        <v>600</v>
      </c>
      <c r="B6941" t="s">
        <v>594</v>
      </c>
      <c r="C6941" s="1" t="s">
        <v>99</v>
      </c>
      <c r="D6941" s="1" t="s">
        <v>1350</v>
      </c>
      <c r="E6941" s="2">
        <v>205</v>
      </c>
      <c r="F6941" s="3">
        <v>150</v>
      </c>
      <c r="G6941" s="2">
        <v>1169</v>
      </c>
      <c r="H6941" s="3">
        <v>932</v>
      </c>
      <c r="I6941" s="69" t="str">
        <f>VLOOKUP(C6941,СПРАВОЧНИК!B:D,2,0)</f>
        <v>США</v>
      </c>
      <c r="J6941" s="69" t="str">
        <f>VLOOKUP(C6941,СПРАВОЧНИК!B:D,3,0)</f>
        <v>ИНОМАРКИ</v>
      </c>
      <c r="K6941" s="69" t="str">
        <f>VLOOKUP(СВОД2023[[#This Row],[ФО]],СПРАВОЧНИК!H:P,2,0)</f>
        <v>Сибирский ФО</v>
      </c>
    </row>
    <row r="6942" spans="1:11" x14ac:dyDescent="0.2">
      <c r="A6942" t="s">
        <v>600</v>
      </c>
      <c r="B6942" t="s">
        <v>594</v>
      </c>
      <c r="C6942" s="1" t="s">
        <v>99</v>
      </c>
      <c r="D6942" s="1" t="s">
        <v>111</v>
      </c>
      <c r="E6942" s="2">
        <v>1</v>
      </c>
      <c r="F6942" s="3"/>
      <c r="G6942" s="2">
        <v>10</v>
      </c>
      <c r="H6942" s="3">
        <v>4</v>
      </c>
      <c r="I6942" s="69" t="str">
        <f>VLOOKUP(C6942,СПРАВОЧНИК!B:D,2,0)</f>
        <v>США</v>
      </c>
      <c r="J6942" s="69" t="str">
        <f>VLOOKUP(C6942,СПРАВОЧНИК!B:D,3,0)</f>
        <v>ИНОМАРКИ</v>
      </c>
      <c r="K6942" s="69" t="str">
        <f>VLOOKUP(СВОД2023[[#This Row],[ФО]],СПРАВОЧНИК!H:P,2,0)</f>
        <v>Сибирский ФО</v>
      </c>
    </row>
    <row r="6943" spans="1:11" x14ac:dyDescent="0.2">
      <c r="A6943" t="s">
        <v>600</v>
      </c>
      <c r="B6943" t="s">
        <v>594</v>
      </c>
      <c r="C6943" s="1" t="s">
        <v>99</v>
      </c>
      <c r="D6943" s="1" t="s">
        <v>643</v>
      </c>
      <c r="E6943" s="2">
        <v>1</v>
      </c>
      <c r="F6943" s="3"/>
      <c r="G6943" s="2">
        <v>12</v>
      </c>
      <c r="H6943" s="3">
        <v>11</v>
      </c>
      <c r="I6943" s="69" t="str">
        <f>VLOOKUP(C6943,СПРАВОЧНИК!B:D,2,0)</f>
        <v>США</v>
      </c>
      <c r="J6943" s="69" t="str">
        <f>VLOOKUP(C6943,СПРАВОЧНИК!B:D,3,0)</f>
        <v>ИНОМАРКИ</v>
      </c>
      <c r="K6943" s="69" t="str">
        <f>VLOOKUP(СВОД2023[[#This Row],[ФО]],СПРАВОЧНИК!H:P,2,0)</f>
        <v>Сибирский ФО</v>
      </c>
    </row>
    <row r="6944" spans="1:11" x14ac:dyDescent="0.2">
      <c r="A6944" t="s">
        <v>600</v>
      </c>
      <c r="B6944" t="s">
        <v>594</v>
      </c>
      <c r="C6944" s="1" t="s">
        <v>99</v>
      </c>
      <c r="D6944" s="1" t="s">
        <v>2049</v>
      </c>
      <c r="E6944" s="2"/>
      <c r="F6944" s="3"/>
      <c r="G6944" s="2">
        <v>1</v>
      </c>
      <c r="H6944" s="3"/>
      <c r="I6944" s="69" t="str">
        <f>VLOOKUP(C6944,СПРАВОЧНИК!B:D,2,0)</f>
        <v>США</v>
      </c>
      <c r="J6944" s="69" t="str">
        <f>VLOOKUP(C6944,СПРАВОЧНИК!B:D,3,0)</f>
        <v>ИНОМАРКИ</v>
      </c>
      <c r="K6944" s="69" t="str">
        <f>VLOOKUP(СВОД2023[[#This Row],[ФО]],СПРАВОЧНИК!H:P,2,0)</f>
        <v>Сибирский ФО</v>
      </c>
    </row>
    <row r="6945" spans="1:11" x14ac:dyDescent="0.2">
      <c r="A6945" t="s">
        <v>600</v>
      </c>
      <c r="B6945" t="s">
        <v>594</v>
      </c>
      <c r="C6945" s="1" t="s">
        <v>99</v>
      </c>
      <c r="D6945" s="1" t="s">
        <v>112</v>
      </c>
      <c r="E6945" s="2">
        <v>12</v>
      </c>
      <c r="F6945" s="3">
        <v>1</v>
      </c>
      <c r="G6945" s="2">
        <v>31</v>
      </c>
      <c r="H6945" s="3">
        <v>7</v>
      </c>
      <c r="I6945" s="69" t="str">
        <f>VLOOKUP(C6945,СПРАВОЧНИК!B:D,2,0)</f>
        <v>США</v>
      </c>
      <c r="J6945" s="69" t="str">
        <f>VLOOKUP(C6945,СПРАВОЧНИК!B:D,3,0)</f>
        <v>ИНОМАРКИ</v>
      </c>
      <c r="K6945" s="69" t="str">
        <f>VLOOKUP(СВОД2023[[#This Row],[ФО]],СПРАВОЧНИК!H:P,2,0)</f>
        <v>Сибирский ФО</v>
      </c>
    </row>
    <row r="6946" spans="1:11" x14ac:dyDescent="0.2">
      <c r="A6946" t="s">
        <v>600</v>
      </c>
      <c r="B6946" t="s">
        <v>594</v>
      </c>
      <c r="C6946" s="1" t="s">
        <v>99</v>
      </c>
      <c r="D6946" s="1" t="s">
        <v>644</v>
      </c>
      <c r="E6946" s="2">
        <v>11</v>
      </c>
      <c r="F6946" s="3">
        <v>7</v>
      </c>
      <c r="G6946" s="2">
        <v>48</v>
      </c>
      <c r="H6946" s="3">
        <v>38</v>
      </c>
      <c r="I6946" s="69" t="str">
        <f>VLOOKUP(C6946,СПРАВОЧНИК!B:D,2,0)</f>
        <v>США</v>
      </c>
      <c r="J6946" s="69" t="str">
        <f>VLOOKUP(C6946,СПРАВОЧНИК!B:D,3,0)</f>
        <v>ИНОМАРКИ</v>
      </c>
      <c r="K6946" s="69" t="str">
        <f>VLOOKUP(СВОД2023[[#This Row],[ФО]],СПРАВОЧНИК!H:P,2,0)</f>
        <v>Сибирский ФО</v>
      </c>
    </row>
    <row r="6947" spans="1:11" x14ac:dyDescent="0.2">
      <c r="A6947" t="s">
        <v>600</v>
      </c>
      <c r="B6947" t="s">
        <v>594</v>
      </c>
      <c r="C6947" s="1" t="s">
        <v>99</v>
      </c>
      <c r="D6947" s="1" t="s">
        <v>113</v>
      </c>
      <c r="E6947" s="2">
        <v>23</v>
      </c>
      <c r="F6947" s="3">
        <v>21</v>
      </c>
      <c r="G6947" s="2">
        <v>145</v>
      </c>
      <c r="H6947" s="3">
        <v>117</v>
      </c>
      <c r="I6947" s="69" t="str">
        <f>VLOOKUP(C6947,СПРАВОЧНИК!B:D,2,0)</f>
        <v>США</v>
      </c>
      <c r="J6947" s="69" t="str">
        <f>VLOOKUP(C6947,СПРАВОЧНИК!B:D,3,0)</f>
        <v>ИНОМАРКИ</v>
      </c>
      <c r="K6947" s="69" t="str">
        <f>VLOOKUP(СВОД2023[[#This Row],[ФО]],СПРАВОЧНИК!H:P,2,0)</f>
        <v>Сибирский ФО</v>
      </c>
    </row>
    <row r="6948" spans="1:11" x14ac:dyDescent="0.2">
      <c r="A6948" t="s">
        <v>600</v>
      </c>
      <c r="B6948" t="s">
        <v>594</v>
      </c>
      <c r="C6948" s="1" t="s">
        <v>99</v>
      </c>
      <c r="D6948" s="1" t="s">
        <v>114</v>
      </c>
      <c r="E6948" s="2"/>
      <c r="F6948" s="3"/>
      <c r="G6948" s="2">
        <v>4</v>
      </c>
      <c r="H6948" s="3"/>
      <c r="I6948" s="69" t="str">
        <f>VLOOKUP(C6948,СПРАВОЧНИК!B:D,2,0)</f>
        <v>США</v>
      </c>
      <c r="J6948" s="69" t="str">
        <f>VLOOKUP(C6948,СПРАВОЧНИК!B:D,3,0)</f>
        <v>ИНОМАРКИ</v>
      </c>
      <c r="K6948" s="69" t="str">
        <f>VLOOKUP(СВОД2023[[#This Row],[ФО]],СПРАВОЧНИК!H:P,2,0)</f>
        <v>Сибирский ФО</v>
      </c>
    </row>
    <row r="6949" spans="1:11" x14ac:dyDescent="0.2">
      <c r="A6949" t="s">
        <v>600</v>
      </c>
      <c r="B6949" t="s">
        <v>594</v>
      </c>
      <c r="C6949" s="1" t="s">
        <v>99</v>
      </c>
      <c r="D6949" s="1" t="s">
        <v>115</v>
      </c>
      <c r="E6949" s="2">
        <v>20</v>
      </c>
      <c r="F6949" s="3">
        <v>17</v>
      </c>
      <c r="G6949" s="2">
        <v>118</v>
      </c>
      <c r="H6949" s="3">
        <v>84</v>
      </c>
      <c r="I6949" s="69" t="str">
        <f>VLOOKUP(C6949,СПРАВОЧНИК!B:D,2,0)</f>
        <v>США</v>
      </c>
      <c r="J6949" s="69" t="str">
        <f>VLOOKUP(C6949,СПРАВОЧНИК!B:D,3,0)</f>
        <v>ИНОМАРКИ</v>
      </c>
      <c r="K6949" s="69" t="str">
        <f>VLOOKUP(СВОД2023[[#This Row],[ФО]],СПРАВОЧНИК!H:P,2,0)</f>
        <v>Сибирский ФО</v>
      </c>
    </row>
    <row r="6950" spans="1:11" x14ac:dyDescent="0.2">
      <c r="A6950" t="s">
        <v>600</v>
      </c>
      <c r="B6950" t="s">
        <v>594</v>
      </c>
      <c r="C6950" s="1" t="s">
        <v>99</v>
      </c>
      <c r="D6950" s="1" t="s">
        <v>116</v>
      </c>
      <c r="E6950" s="2">
        <v>6</v>
      </c>
      <c r="F6950" s="3">
        <v>4</v>
      </c>
      <c r="G6950" s="2">
        <v>33</v>
      </c>
      <c r="H6950" s="3">
        <v>40</v>
      </c>
      <c r="I6950" s="69" t="str">
        <f>VLOOKUP(C6950,СПРАВОЧНИК!B:D,2,0)</f>
        <v>США</v>
      </c>
      <c r="J6950" s="69" t="str">
        <f>VLOOKUP(C6950,СПРАВОЧНИК!B:D,3,0)</f>
        <v>ИНОМАРКИ</v>
      </c>
      <c r="K6950" s="69" t="str">
        <f>VLOOKUP(СВОД2023[[#This Row],[ФО]],СПРАВОЧНИК!H:P,2,0)</f>
        <v>Сибирский ФО</v>
      </c>
    </row>
    <row r="6951" spans="1:11" x14ac:dyDescent="0.2">
      <c r="A6951" t="s">
        <v>600</v>
      </c>
      <c r="B6951" t="s">
        <v>594</v>
      </c>
      <c r="C6951" s="1" t="s">
        <v>99</v>
      </c>
      <c r="D6951" s="1" t="s">
        <v>117</v>
      </c>
      <c r="E6951" s="2">
        <v>16</v>
      </c>
      <c r="F6951" s="3">
        <v>10</v>
      </c>
      <c r="G6951" s="2">
        <v>78</v>
      </c>
      <c r="H6951" s="3">
        <v>66</v>
      </c>
      <c r="I6951" s="69" t="str">
        <f>VLOOKUP(C6951,СПРАВОЧНИК!B:D,2,0)</f>
        <v>США</v>
      </c>
      <c r="J6951" s="69" t="str">
        <f>VLOOKUP(C6951,СПРАВОЧНИК!B:D,3,0)</f>
        <v>ИНОМАРКИ</v>
      </c>
      <c r="K6951" s="69" t="str">
        <f>VLOOKUP(СВОД2023[[#This Row],[ФО]],СПРАВОЧНИК!H:P,2,0)</f>
        <v>Сибирский ФО</v>
      </c>
    </row>
    <row r="6952" spans="1:11" x14ac:dyDescent="0.2">
      <c r="A6952" t="s">
        <v>600</v>
      </c>
      <c r="B6952" t="s">
        <v>594</v>
      </c>
      <c r="C6952" s="1" t="s">
        <v>99</v>
      </c>
      <c r="D6952" s="1" t="s">
        <v>2052</v>
      </c>
      <c r="E6952" s="2"/>
      <c r="F6952" s="3"/>
      <c r="G6952" s="2"/>
      <c r="H6952" s="3">
        <v>3</v>
      </c>
      <c r="I6952" s="69" t="str">
        <f>VLOOKUP(C6952,СПРАВОЧНИК!B:D,2,0)</f>
        <v>США</v>
      </c>
      <c r="J6952" s="69" t="str">
        <f>VLOOKUP(C6952,СПРАВОЧНИК!B:D,3,0)</f>
        <v>ИНОМАРКИ</v>
      </c>
      <c r="K6952" s="69" t="str">
        <f>VLOOKUP(СВОД2023[[#This Row],[ФО]],СПРАВОЧНИК!H:P,2,0)</f>
        <v>Сибирский ФО</v>
      </c>
    </row>
    <row r="6953" spans="1:11" x14ac:dyDescent="0.2">
      <c r="A6953" t="s">
        <v>600</v>
      </c>
      <c r="B6953" t="s">
        <v>594</v>
      </c>
      <c r="C6953" s="1" t="s">
        <v>99</v>
      </c>
      <c r="D6953" s="1" t="s">
        <v>1352</v>
      </c>
      <c r="E6953" s="2">
        <v>3</v>
      </c>
      <c r="F6953" s="3">
        <v>1</v>
      </c>
      <c r="G6953" s="2">
        <v>21</v>
      </c>
      <c r="H6953" s="3">
        <v>13</v>
      </c>
      <c r="I6953" s="69" t="str">
        <f>VLOOKUP(C6953,СПРАВОЧНИК!B:D,2,0)</f>
        <v>США</v>
      </c>
      <c r="J6953" s="69" t="str">
        <f>VLOOKUP(C6953,СПРАВОЧНИК!B:D,3,0)</f>
        <v>ИНОМАРКИ</v>
      </c>
      <c r="K6953" s="69" t="str">
        <f>VLOOKUP(СВОД2023[[#This Row],[ФО]],СПРАВОЧНИК!H:P,2,0)</f>
        <v>Сибирский ФО</v>
      </c>
    </row>
    <row r="6954" spans="1:11" x14ac:dyDescent="0.2">
      <c r="A6954" t="s">
        <v>600</v>
      </c>
      <c r="B6954" t="s">
        <v>594</v>
      </c>
      <c r="C6954" s="1" t="s">
        <v>99</v>
      </c>
      <c r="D6954" s="1" t="s">
        <v>118</v>
      </c>
      <c r="E6954" s="2">
        <v>2</v>
      </c>
      <c r="F6954" s="3">
        <v>1</v>
      </c>
      <c r="G6954" s="2">
        <v>6</v>
      </c>
      <c r="H6954" s="3">
        <v>15</v>
      </c>
      <c r="I6954" s="69" t="str">
        <f>VLOOKUP(C6954,СПРАВОЧНИК!B:D,2,0)</f>
        <v>США</v>
      </c>
      <c r="J6954" s="69" t="str">
        <f>VLOOKUP(C6954,СПРАВОЧНИК!B:D,3,0)</f>
        <v>ИНОМАРКИ</v>
      </c>
      <c r="K6954" s="69" t="str">
        <f>VLOOKUP(СВОД2023[[#This Row],[ФО]],СПРАВОЧНИК!H:P,2,0)</f>
        <v>Сибирский ФО</v>
      </c>
    </row>
    <row r="6955" spans="1:11" x14ac:dyDescent="0.2">
      <c r="A6955" t="s">
        <v>600</v>
      </c>
      <c r="B6955" t="s">
        <v>594</v>
      </c>
      <c r="C6955" s="1" t="s">
        <v>119</v>
      </c>
      <c r="D6955" s="1" t="s">
        <v>2053</v>
      </c>
      <c r="E6955" s="2"/>
      <c r="F6955" s="3"/>
      <c r="G6955" s="2">
        <v>1</v>
      </c>
      <c r="H6955" s="3"/>
      <c r="I6955" s="69" t="str">
        <f>VLOOKUP(C6955,СПРАВОЧНИК!B:D,2,0)</f>
        <v>США</v>
      </c>
      <c r="J6955" s="69" t="str">
        <f>VLOOKUP(C6955,СПРАВОЧНИК!B:D,3,0)</f>
        <v>ИНОМАРКИ</v>
      </c>
      <c r="K6955" s="69" t="str">
        <f>VLOOKUP(СВОД2023[[#This Row],[ФО]],СПРАВОЧНИК!H:P,2,0)</f>
        <v>Сибирский ФО</v>
      </c>
    </row>
    <row r="6956" spans="1:11" x14ac:dyDescent="0.2">
      <c r="A6956" t="s">
        <v>600</v>
      </c>
      <c r="B6956" t="s">
        <v>594</v>
      </c>
      <c r="C6956" s="1" t="s">
        <v>119</v>
      </c>
      <c r="D6956" s="1" t="s">
        <v>1353</v>
      </c>
      <c r="E6956" s="2">
        <v>12</v>
      </c>
      <c r="F6956" s="3">
        <v>1</v>
      </c>
      <c r="G6956" s="2">
        <v>43</v>
      </c>
      <c r="H6956" s="3">
        <v>27</v>
      </c>
      <c r="I6956" s="69" t="str">
        <f>VLOOKUP(C6956,СПРАВОЧНИК!B:D,2,0)</f>
        <v>США</v>
      </c>
      <c r="J6956" s="69" t="str">
        <f>VLOOKUP(C6956,СПРАВОЧНИК!B:D,3,0)</f>
        <v>ИНОМАРКИ</v>
      </c>
      <c r="K6956" s="69" t="str">
        <f>VLOOKUP(СВОД2023[[#This Row],[ФО]],СПРАВОЧНИК!H:P,2,0)</f>
        <v>Сибирский ФО</v>
      </c>
    </row>
    <row r="6957" spans="1:11" x14ac:dyDescent="0.2">
      <c r="A6957" t="s">
        <v>600</v>
      </c>
      <c r="B6957" t="s">
        <v>594</v>
      </c>
      <c r="C6957" s="1" t="s">
        <v>119</v>
      </c>
      <c r="D6957" s="1" t="s">
        <v>2056</v>
      </c>
      <c r="E6957" s="2"/>
      <c r="F6957" s="3"/>
      <c r="G6957" s="2"/>
      <c r="H6957" s="3">
        <v>1</v>
      </c>
      <c r="I6957" s="69" t="str">
        <f>VLOOKUP(C6957,СПРАВОЧНИК!B:D,2,0)</f>
        <v>США</v>
      </c>
      <c r="J6957" s="69" t="str">
        <f>VLOOKUP(C6957,СПРАВОЧНИК!B:D,3,0)</f>
        <v>ИНОМАРКИ</v>
      </c>
      <c r="K6957" s="69" t="str">
        <f>VLOOKUP(СВОД2023[[#This Row],[ФО]],СПРАВОЧНИК!H:P,2,0)</f>
        <v>Сибирский ФО</v>
      </c>
    </row>
    <row r="6958" spans="1:11" x14ac:dyDescent="0.2">
      <c r="A6958" t="s">
        <v>600</v>
      </c>
      <c r="B6958" t="s">
        <v>594</v>
      </c>
      <c r="C6958" s="1" t="s">
        <v>119</v>
      </c>
      <c r="D6958" s="1" t="s">
        <v>1354</v>
      </c>
      <c r="E6958" s="2"/>
      <c r="F6958" s="3"/>
      <c r="G6958" s="2"/>
      <c r="H6958" s="3">
        <v>2</v>
      </c>
      <c r="I6958" s="69" t="str">
        <f>VLOOKUP(C6958,СПРАВОЧНИК!B:D,2,0)</f>
        <v>США</v>
      </c>
      <c r="J6958" s="69" t="str">
        <f>VLOOKUP(C6958,СПРАВОЧНИК!B:D,3,0)</f>
        <v>ИНОМАРКИ</v>
      </c>
      <c r="K6958" s="69" t="str">
        <f>VLOOKUP(СВОД2023[[#This Row],[ФО]],СПРАВОЧНИК!H:P,2,0)</f>
        <v>Сибирский ФО</v>
      </c>
    </row>
    <row r="6959" spans="1:11" x14ac:dyDescent="0.2">
      <c r="A6959" t="s">
        <v>600</v>
      </c>
      <c r="B6959" t="s">
        <v>594</v>
      </c>
      <c r="C6959" s="1" t="s">
        <v>119</v>
      </c>
      <c r="D6959" s="1" t="s">
        <v>1355</v>
      </c>
      <c r="E6959" s="2">
        <v>1</v>
      </c>
      <c r="F6959" s="3"/>
      <c r="G6959" s="2">
        <v>2</v>
      </c>
      <c r="H6959" s="3"/>
      <c r="I6959" s="69" t="str">
        <f>VLOOKUP(C6959,СПРАВОЧНИК!B:D,2,0)</f>
        <v>США</v>
      </c>
      <c r="J6959" s="69" t="str">
        <f>VLOOKUP(C6959,СПРАВОЧНИК!B:D,3,0)</f>
        <v>ИНОМАРКИ</v>
      </c>
      <c r="K6959" s="69" t="str">
        <f>VLOOKUP(СВОД2023[[#This Row],[ФО]],СПРАВОЧНИК!H:P,2,0)</f>
        <v>Сибирский ФО</v>
      </c>
    </row>
    <row r="6960" spans="1:11" x14ac:dyDescent="0.2">
      <c r="A6960" t="s">
        <v>600</v>
      </c>
      <c r="B6960" t="s">
        <v>594</v>
      </c>
      <c r="C6960" s="1" t="s">
        <v>119</v>
      </c>
      <c r="D6960" s="1" t="s">
        <v>2057</v>
      </c>
      <c r="E6960" s="2"/>
      <c r="F6960" s="3"/>
      <c r="G6960" s="2">
        <v>1</v>
      </c>
      <c r="H6960" s="3"/>
      <c r="I6960" s="69" t="str">
        <f>VLOOKUP(C6960,СПРАВОЧНИК!B:D,2,0)</f>
        <v>США</v>
      </c>
      <c r="J6960" s="69" t="str">
        <f>VLOOKUP(C6960,СПРАВОЧНИК!B:D,3,0)</f>
        <v>ИНОМАРКИ</v>
      </c>
      <c r="K6960" s="69" t="str">
        <f>VLOOKUP(СВОД2023[[#This Row],[ФО]],СПРАВОЧНИК!H:P,2,0)</f>
        <v>Сибирский ФО</v>
      </c>
    </row>
    <row r="6961" spans="1:11" x14ac:dyDescent="0.2">
      <c r="A6961" t="s">
        <v>600</v>
      </c>
      <c r="B6961" t="s">
        <v>594</v>
      </c>
      <c r="C6961" s="1" t="s">
        <v>119</v>
      </c>
      <c r="D6961" s="1" t="s">
        <v>2058</v>
      </c>
      <c r="E6961" s="2"/>
      <c r="F6961" s="3"/>
      <c r="G6961" s="2">
        <v>2</v>
      </c>
      <c r="H6961" s="3">
        <v>1</v>
      </c>
      <c r="I6961" s="69" t="str">
        <f>VLOOKUP(C6961,СПРАВОЧНИК!B:D,2,0)</f>
        <v>США</v>
      </c>
      <c r="J6961" s="69" t="str">
        <f>VLOOKUP(C6961,СПРАВОЧНИК!B:D,3,0)</f>
        <v>ИНОМАРКИ</v>
      </c>
      <c r="K6961" s="69" t="str">
        <f>VLOOKUP(СВОД2023[[#This Row],[ФО]],СПРАВОЧНИК!H:P,2,0)</f>
        <v>Сибирский ФО</v>
      </c>
    </row>
    <row r="6962" spans="1:11" x14ac:dyDescent="0.2">
      <c r="A6962" t="s">
        <v>600</v>
      </c>
      <c r="B6962" t="s">
        <v>594</v>
      </c>
      <c r="C6962" s="1" t="s">
        <v>119</v>
      </c>
      <c r="D6962" s="1" t="s">
        <v>1356</v>
      </c>
      <c r="E6962" s="2"/>
      <c r="F6962" s="3"/>
      <c r="G6962" s="2">
        <v>1</v>
      </c>
      <c r="H6962" s="3">
        <v>2</v>
      </c>
      <c r="I6962" s="69" t="str">
        <f>VLOOKUP(C6962,СПРАВОЧНИК!B:D,2,0)</f>
        <v>США</v>
      </c>
      <c r="J6962" s="69" t="str">
        <f>VLOOKUP(C6962,СПРАВОЧНИК!B:D,3,0)</f>
        <v>ИНОМАРКИ</v>
      </c>
      <c r="K6962" s="69" t="str">
        <f>VLOOKUP(СВОД2023[[#This Row],[ФО]],СПРАВОЧНИК!H:P,2,0)</f>
        <v>Сибирский ФО</v>
      </c>
    </row>
    <row r="6963" spans="1:11" x14ac:dyDescent="0.2">
      <c r="A6963" t="s">
        <v>600</v>
      </c>
      <c r="B6963" t="s">
        <v>594</v>
      </c>
      <c r="C6963" s="1" t="s">
        <v>119</v>
      </c>
      <c r="D6963" s="1" t="s">
        <v>2059</v>
      </c>
      <c r="E6963" s="2"/>
      <c r="F6963" s="3"/>
      <c r="G6963" s="2"/>
      <c r="H6963" s="3">
        <v>1</v>
      </c>
      <c r="I6963" s="69" t="str">
        <f>VLOOKUP(C6963,СПРАВОЧНИК!B:D,2,0)</f>
        <v>США</v>
      </c>
      <c r="J6963" s="69" t="str">
        <f>VLOOKUP(C6963,СПРАВОЧНИК!B:D,3,0)</f>
        <v>ИНОМАРКИ</v>
      </c>
      <c r="K6963" s="69" t="str">
        <f>VLOOKUP(СВОД2023[[#This Row],[ФО]],СПРАВОЧНИК!H:P,2,0)</f>
        <v>Сибирский ФО</v>
      </c>
    </row>
    <row r="6964" spans="1:11" x14ac:dyDescent="0.2">
      <c r="A6964" t="s">
        <v>600</v>
      </c>
      <c r="B6964" t="s">
        <v>594</v>
      </c>
      <c r="C6964" s="1" t="s">
        <v>119</v>
      </c>
      <c r="D6964" s="1" t="s">
        <v>645</v>
      </c>
      <c r="E6964" s="2">
        <v>4</v>
      </c>
      <c r="F6964" s="3">
        <v>1</v>
      </c>
      <c r="G6964" s="2">
        <v>14</v>
      </c>
      <c r="H6964" s="3">
        <v>15</v>
      </c>
      <c r="I6964" s="69" t="str">
        <f>VLOOKUP(C6964,СПРАВОЧНИК!B:D,2,0)</f>
        <v>США</v>
      </c>
      <c r="J6964" s="69" t="str">
        <f>VLOOKUP(C6964,СПРАВОЧНИК!B:D,3,0)</f>
        <v>ИНОМАРКИ</v>
      </c>
      <c r="K6964" s="69" t="str">
        <f>VLOOKUP(СВОД2023[[#This Row],[ФО]],СПРАВОЧНИК!H:P,2,0)</f>
        <v>Сибирский ФО</v>
      </c>
    </row>
    <row r="6965" spans="1:11" x14ac:dyDescent="0.2">
      <c r="A6965" t="s">
        <v>600</v>
      </c>
      <c r="B6965" t="s">
        <v>594</v>
      </c>
      <c r="C6965" s="1" t="s">
        <v>119</v>
      </c>
      <c r="D6965" s="1" t="s">
        <v>1357</v>
      </c>
      <c r="E6965" s="2">
        <v>14</v>
      </c>
      <c r="F6965" s="3">
        <v>4</v>
      </c>
      <c r="G6965" s="2">
        <v>51</v>
      </c>
      <c r="H6965" s="3">
        <v>24</v>
      </c>
      <c r="I6965" s="69" t="str">
        <f>VLOOKUP(C6965,СПРАВОЧНИК!B:D,2,0)</f>
        <v>США</v>
      </c>
      <c r="J6965" s="69" t="str">
        <f>VLOOKUP(C6965,СПРАВОЧНИК!B:D,3,0)</f>
        <v>ИНОМАРКИ</v>
      </c>
      <c r="K6965" s="69" t="str">
        <f>VLOOKUP(СВОД2023[[#This Row],[ФО]],СПРАВОЧНИК!H:P,2,0)</f>
        <v>Сибирский ФО</v>
      </c>
    </row>
    <row r="6966" spans="1:11" x14ac:dyDescent="0.2">
      <c r="A6966" t="s">
        <v>600</v>
      </c>
      <c r="B6966" t="s">
        <v>594</v>
      </c>
      <c r="C6966" s="1" t="s">
        <v>119</v>
      </c>
      <c r="D6966" s="1" t="s">
        <v>2399</v>
      </c>
      <c r="E6966" s="2"/>
      <c r="F6966" s="3"/>
      <c r="G6966" s="2"/>
      <c r="H6966" s="3">
        <v>1</v>
      </c>
      <c r="I6966" s="69" t="str">
        <f>VLOOKUP(C6966,СПРАВОЧНИК!B:D,2,0)</f>
        <v>США</v>
      </c>
      <c r="J6966" s="69" t="str">
        <f>VLOOKUP(C6966,СПРАВОЧНИК!B:D,3,0)</f>
        <v>ИНОМАРКИ</v>
      </c>
      <c r="K6966" s="69" t="str">
        <f>VLOOKUP(СВОД2023[[#This Row],[ФО]],СПРАВОЧНИК!H:P,2,0)</f>
        <v>Сибирский ФО</v>
      </c>
    </row>
    <row r="6967" spans="1:11" x14ac:dyDescent="0.2">
      <c r="A6967" t="s">
        <v>600</v>
      </c>
      <c r="B6967" t="s">
        <v>594</v>
      </c>
      <c r="C6967" s="1" t="s">
        <v>119</v>
      </c>
      <c r="D6967" s="1" t="s">
        <v>1358</v>
      </c>
      <c r="E6967" s="2">
        <v>8</v>
      </c>
      <c r="F6967" s="3">
        <v>1</v>
      </c>
      <c r="G6967" s="2">
        <v>28</v>
      </c>
      <c r="H6967" s="3">
        <v>22</v>
      </c>
      <c r="I6967" s="69" t="str">
        <f>VLOOKUP(C6967,СПРАВОЧНИК!B:D,2,0)</f>
        <v>США</v>
      </c>
      <c r="J6967" s="69" t="str">
        <f>VLOOKUP(C6967,СПРАВОЧНИК!B:D,3,0)</f>
        <v>ИНОМАРКИ</v>
      </c>
      <c r="K6967" s="69" t="str">
        <f>VLOOKUP(СВОД2023[[#This Row],[ФО]],СПРАВОЧНИК!H:P,2,0)</f>
        <v>Сибирский ФО</v>
      </c>
    </row>
    <row r="6968" spans="1:11" x14ac:dyDescent="0.2">
      <c r="A6968" t="s">
        <v>600</v>
      </c>
      <c r="B6968" t="s">
        <v>594</v>
      </c>
      <c r="C6968" s="1" t="s">
        <v>119</v>
      </c>
      <c r="D6968" s="1" t="s">
        <v>2060</v>
      </c>
      <c r="E6968" s="2"/>
      <c r="F6968" s="3"/>
      <c r="G6968" s="2">
        <v>2</v>
      </c>
      <c r="H6968" s="3"/>
      <c r="I6968" s="69" t="str">
        <f>VLOOKUP(C6968,СПРАВОЧНИК!B:D,2,0)</f>
        <v>США</v>
      </c>
      <c r="J6968" s="69" t="str">
        <f>VLOOKUP(C6968,СПРАВОЧНИК!B:D,3,0)</f>
        <v>ИНОМАРКИ</v>
      </c>
      <c r="K6968" s="69" t="str">
        <f>VLOOKUP(СВОД2023[[#This Row],[ФО]],СПРАВОЧНИК!H:P,2,0)</f>
        <v>Сибирский ФО</v>
      </c>
    </row>
    <row r="6969" spans="1:11" x14ac:dyDescent="0.2">
      <c r="A6969" t="s">
        <v>600</v>
      </c>
      <c r="B6969" t="s">
        <v>594</v>
      </c>
      <c r="C6969" s="1" t="s">
        <v>119</v>
      </c>
      <c r="D6969" s="1" t="s">
        <v>1359</v>
      </c>
      <c r="E6969" s="2">
        <v>1</v>
      </c>
      <c r="F6969" s="3"/>
      <c r="G6969" s="2">
        <v>2</v>
      </c>
      <c r="H6969" s="3">
        <v>2</v>
      </c>
      <c r="I6969" s="69" t="str">
        <f>VLOOKUP(C6969,СПРАВОЧНИК!B:D,2,0)</f>
        <v>США</v>
      </c>
      <c r="J6969" s="69" t="str">
        <f>VLOOKUP(C6969,СПРАВОЧНИК!B:D,3,0)</f>
        <v>ИНОМАРКИ</v>
      </c>
      <c r="K6969" s="69" t="str">
        <f>VLOOKUP(СВОД2023[[#This Row],[ФО]],СПРАВОЧНИК!H:P,2,0)</f>
        <v>Сибирский ФО</v>
      </c>
    </row>
    <row r="6970" spans="1:11" x14ac:dyDescent="0.2">
      <c r="A6970" t="s">
        <v>600</v>
      </c>
      <c r="B6970" t="s">
        <v>594</v>
      </c>
      <c r="C6970" s="1" t="s">
        <v>119</v>
      </c>
      <c r="D6970" s="1" t="s">
        <v>2400</v>
      </c>
      <c r="E6970" s="2"/>
      <c r="F6970" s="3"/>
      <c r="G6970" s="2"/>
      <c r="H6970" s="3">
        <v>3</v>
      </c>
      <c r="I6970" s="69" t="str">
        <f>VLOOKUP(C6970,СПРАВОЧНИК!B:D,2,0)</f>
        <v>США</v>
      </c>
      <c r="J6970" s="69" t="str">
        <f>VLOOKUP(C6970,СПРАВОЧНИК!B:D,3,0)</f>
        <v>ИНОМАРКИ</v>
      </c>
      <c r="K6970" s="69" t="str">
        <f>VLOOKUP(СВОД2023[[#This Row],[ФО]],СПРАВОЧНИК!H:P,2,0)</f>
        <v>Сибирский ФО</v>
      </c>
    </row>
    <row r="6971" spans="1:11" x14ac:dyDescent="0.2">
      <c r="A6971" t="s">
        <v>600</v>
      </c>
      <c r="B6971" t="s">
        <v>594</v>
      </c>
      <c r="C6971" s="1" t="s">
        <v>119</v>
      </c>
      <c r="D6971" s="1" t="s">
        <v>120</v>
      </c>
      <c r="E6971" s="2">
        <v>1</v>
      </c>
      <c r="F6971" s="3">
        <v>1</v>
      </c>
      <c r="G6971" s="2">
        <v>6</v>
      </c>
      <c r="H6971" s="3">
        <v>7</v>
      </c>
      <c r="I6971" s="69" t="str">
        <f>VLOOKUP(C6971,СПРАВОЧНИК!B:D,2,0)</f>
        <v>США</v>
      </c>
      <c r="J6971" s="69" t="str">
        <f>VLOOKUP(C6971,СПРАВОЧНИК!B:D,3,0)</f>
        <v>ИНОМАРКИ</v>
      </c>
      <c r="K6971" s="69" t="str">
        <f>VLOOKUP(СВОД2023[[#This Row],[ФО]],СПРАВОЧНИК!H:P,2,0)</f>
        <v>Сибирский ФО</v>
      </c>
    </row>
    <row r="6972" spans="1:11" x14ac:dyDescent="0.2">
      <c r="A6972" t="s">
        <v>600</v>
      </c>
      <c r="B6972" t="s">
        <v>594</v>
      </c>
      <c r="C6972" s="1" t="s">
        <v>121</v>
      </c>
      <c r="D6972" s="1" t="s">
        <v>2061</v>
      </c>
      <c r="E6972" s="2">
        <v>1</v>
      </c>
      <c r="F6972" s="3"/>
      <c r="G6972" s="2">
        <v>5</v>
      </c>
      <c r="H6972" s="3">
        <v>8</v>
      </c>
      <c r="I6972" s="69" t="str">
        <f>VLOOKUP(C6972,СПРАВОЧНИК!B:D,2,0)</f>
        <v>ЕВРОПА</v>
      </c>
      <c r="J6972" s="69" t="str">
        <f>VLOOKUP(C6972,СПРАВОЧНИК!B:D,3,0)</f>
        <v>ИНОМАРКИ</v>
      </c>
      <c r="K6972" s="69" t="str">
        <f>VLOOKUP(СВОД2023[[#This Row],[ФО]],СПРАВОЧНИК!H:P,2,0)</f>
        <v>Сибирский ФО</v>
      </c>
    </row>
    <row r="6973" spans="1:11" x14ac:dyDescent="0.2">
      <c r="A6973" t="s">
        <v>600</v>
      </c>
      <c r="B6973" t="s">
        <v>594</v>
      </c>
      <c r="C6973" s="1" t="s">
        <v>121</v>
      </c>
      <c r="D6973" s="1" t="s">
        <v>2062</v>
      </c>
      <c r="E6973" s="2">
        <v>2</v>
      </c>
      <c r="F6973" s="3">
        <v>1</v>
      </c>
      <c r="G6973" s="2">
        <v>4</v>
      </c>
      <c r="H6973" s="3">
        <v>3</v>
      </c>
      <c r="I6973" s="69" t="str">
        <f>VLOOKUP(C6973,СПРАВОЧНИК!B:D,2,0)</f>
        <v>ЕВРОПА</v>
      </c>
      <c r="J6973" s="69" t="str">
        <f>VLOOKUP(C6973,СПРАВОЧНИК!B:D,3,0)</f>
        <v>ИНОМАРКИ</v>
      </c>
      <c r="K6973" s="69" t="str">
        <f>VLOOKUP(СВОД2023[[#This Row],[ФО]],СПРАВОЧНИК!H:P,2,0)</f>
        <v>Сибирский ФО</v>
      </c>
    </row>
    <row r="6974" spans="1:11" x14ac:dyDescent="0.2">
      <c r="A6974" t="s">
        <v>600</v>
      </c>
      <c r="B6974" t="s">
        <v>594</v>
      </c>
      <c r="C6974" s="1" t="s">
        <v>121</v>
      </c>
      <c r="D6974" s="1" t="s">
        <v>1360</v>
      </c>
      <c r="E6974" s="2">
        <v>11</v>
      </c>
      <c r="F6974" s="3">
        <v>6</v>
      </c>
      <c r="G6974" s="2">
        <v>63</v>
      </c>
      <c r="H6974" s="3">
        <v>49</v>
      </c>
      <c r="I6974" s="69" t="str">
        <f>VLOOKUP(C6974,СПРАВОЧНИК!B:D,2,0)</f>
        <v>ЕВРОПА</v>
      </c>
      <c r="J6974" s="69" t="str">
        <f>VLOOKUP(C6974,СПРАВОЧНИК!B:D,3,0)</f>
        <v>ИНОМАРКИ</v>
      </c>
      <c r="K6974" s="69" t="str">
        <f>VLOOKUP(СВОД2023[[#This Row],[ФО]],СПРАВОЧНИК!H:P,2,0)</f>
        <v>Сибирский ФО</v>
      </c>
    </row>
    <row r="6975" spans="1:11" x14ac:dyDescent="0.2">
      <c r="A6975" t="s">
        <v>600</v>
      </c>
      <c r="B6975" t="s">
        <v>594</v>
      </c>
      <c r="C6975" s="1" t="s">
        <v>121</v>
      </c>
      <c r="D6975" s="1" t="s">
        <v>2063</v>
      </c>
      <c r="E6975" s="2">
        <v>6</v>
      </c>
      <c r="F6975" s="3">
        <v>2</v>
      </c>
      <c r="G6975" s="2">
        <v>27</v>
      </c>
      <c r="H6975" s="3">
        <v>30</v>
      </c>
      <c r="I6975" s="69" t="str">
        <f>VLOOKUP(C6975,СПРАВОЧНИК!B:D,2,0)</f>
        <v>ЕВРОПА</v>
      </c>
      <c r="J6975" s="69" t="str">
        <f>VLOOKUP(C6975,СПРАВОЧНИК!B:D,3,0)</f>
        <v>ИНОМАРКИ</v>
      </c>
      <c r="K6975" s="69" t="str">
        <f>VLOOKUP(СВОД2023[[#This Row],[ФО]],СПРАВОЧНИК!H:P,2,0)</f>
        <v>Сибирский ФО</v>
      </c>
    </row>
    <row r="6976" spans="1:11" x14ac:dyDescent="0.2">
      <c r="A6976" t="s">
        <v>600</v>
      </c>
      <c r="B6976" t="s">
        <v>594</v>
      </c>
      <c r="C6976" s="1" t="s">
        <v>121</v>
      </c>
      <c r="D6976" s="1" t="s">
        <v>2401</v>
      </c>
      <c r="E6976" s="2"/>
      <c r="F6976" s="3">
        <v>1</v>
      </c>
      <c r="G6976" s="2">
        <v>1</v>
      </c>
      <c r="H6976" s="3">
        <v>2</v>
      </c>
      <c r="I6976" s="69" t="str">
        <f>VLOOKUP(C6976,СПРАВОЧНИК!B:D,2,0)</f>
        <v>ЕВРОПА</v>
      </c>
      <c r="J6976" s="69" t="str">
        <f>VLOOKUP(C6976,СПРАВОЧНИК!B:D,3,0)</f>
        <v>ИНОМАРКИ</v>
      </c>
      <c r="K6976" s="69" t="str">
        <f>VLOOKUP(СВОД2023[[#This Row],[ФО]],СПРАВОЧНИК!H:P,2,0)</f>
        <v>Сибирский ФО</v>
      </c>
    </row>
    <row r="6977" spans="1:11" x14ac:dyDescent="0.2">
      <c r="A6977" t="s">
        <v>600</v>
      </c>
      <c r="B6977" t="s">
        <v>594</v>
      </c>
      <c r="C6977" s="1" t="s">
        <v>121</v>
      </c>
      <c r="D6977" s="1" t="s">
        <v>123</v>
      </c>
      <c r="E6977" s="2">
        <v>61</v>
      </c>
      <c r="F6977" s="3">
        <v>52</v>
      </c>
      <c r="G6977" s="2">
        <v>356</v>
      </c>
      <c r="H6977" s="3">
        <v>291</v>
      </c>
      <c r="I6977" s="69" t="str">
        <f>VLOOKUP(C6977,СПРАВОЧНИК!B:D,2,0)</f>
        <v>ЕВРОПА</v>
      </c>
      <c r="J6977" s="69" t="str">
        <f>VLOOKUP(C6977,СПРАВОЧНИК!B:D,3,0)</f>
        <v>ИНОМАРКИ</v>
      </c>
      <c r="K6977" s="69" t="str">
        <f>VLOOKUP(СВОД2023[[#This Row],[ФО]],СПРАВОЧНИК!H:P,2,0)</f>
        <v>Сибирский ФО</v>
      </c>
    </row>
    <row r="6978" spans="1:11" x14ac:dyDescent="0.2">
      <c r="A6978" t="s">
        <v>600</v>
      </c>
      <c r="B6978" t="s">
        <v>594</v>
      </c>
      <c r="C6978" s="1" t="s">
        <v>121</v>
      </c>
      <c r="D6978" s="1" t="s">
        <v>2064</v>
      </c>
      <c r="E6978" s="2">
        <v>2</v>
      </c>
      <c r="F6978" s="3">
        <v>2</v>
      </c>
      <c r="G6978" s="2">
        <v>13</v>
      </c>
      <c r="H6978" s="3">
        <v>20</v>
      </c>
      <c r="I6978" s="69" t="str">
        <f>VLOOKUP(C6978,СПРАВОЧНИК!B:D,2,0)</f>
        <v>ЕВРОПА</v>
      </c>
      <c r="J6978" s="69" t="str">
        <f>VLOOKUP(C6978,СПРАВОЧНИК!B:D,3,0)</f>
        <v>ИНОМАРКИ</v>
      </c>
      <c r="K6978" s="69" t="str">
        <f>VLOOKUP(СВОД2023[[#This Row],[ФО]],СПРАВОЧНИК!H:P,2,0)</f>
        <v>Сибирский ФО</v>
      </c>
    </row>
    <row r="6979" spans="1:11" x14ac:dyDescent="0.2">
      <c r="A6979" t="s">
        <v>600</v>
      </c>
      <c r="B6979" t="s">
        <v>594</v>
      </c>
      <c r="C6979" s="1" t="s">
        <v>121</v>
      </c>
      <c r="D6979" s="1" t="s">
        <v>1361</v>
      </c>
      <c r="E6979" s="2">
        <v>3</v>
      </c>
      <c r="F6979" s="3">
        <v>2</v>
      </c>
      <c r="G6979" s="2">
        <v>14</v>
      </c>
      <c r="H6979" s="3">
        <v>16</v>
      </c>
      <c r="I6979" s="69" t="str">
        <f>VLOOKUP(C6979,СПРАВОЧНИК!B:D,2,0)</f>
        <v>ЕВРОПА</v>
      </c>
      <c r="J6979" s="69" t="str">
        <f>VLOOKUP(C6979,СПРАВОЧНИК!B:D,3,0)</f>
        <v>ИНОМАРКИ</v>
      </c>
      <c r="K6979" s="69" t="str">
        <f>VLOOKUP(СВОД2023[[#This Row],[ФО]],СПРАВОЧНИК!H:P,2,0)</f>
        <v>Сибирский ФО</v>
      </c>
    </row>
    <row r="6980" spans="1:11" x14ac:dyDescent="0.2">
      <c r="A6980" t="s">
        <v>600</v>
      </c>
      <c r="B6980" t="s">
        <v>594</v>
      </c>
      <c r="C6980" s="1" t="s">
        <v>121</v>
      </c>
      <c r="D6980" s="1" t="s">
        <v>1362</v>
      </c>
      <c r="E6980" s="2">
        <v>5</v>
      </c>
      <c r="F6980" s="3">
        <v>4</v>
      </c>
      <c r="G6980" s="2">
        <v>40</v>
      </c>
      <c r="H6980" s="3">
        <v>51</v>
      </c>
      <c r="I6980" s="69" t="str">
        <f>VLOOKUP(C6980,СПРАВОЧНИК!B:D,2,0)</f>
        <v>ЕВРОПА</v>
      </c>
      <c r="J6980" s="69" t="str">
        <f>VLOOKUP(C6980,СПРАВОЧНИК!B:D,3,0)</f>
        <v>ИНОМАРКИ</v>
      </c>
      <c r="K6980" s="69" t="str">
        <f>VLOOKUP(СВОД2023[[#This Row],[ФО]],СПРАВОЧНИК!H:P,2,0)</f>
        <v>Сибирский ФО</v>
      </c>
    </row>
    <row r="6981" spans="1:11" x14ac:dyDescent="0.2">
      <c r="A6981" t="s">
        <v>600</v>
      </c>
      <c r="B6981" t="s">
        <v>594</v>
      </c>
      <c r="C6981" s="1" t="s">
        <v>121</v>
      </c>
      <c r="D6981" s="1" t="s">
        <v>124</v>
      </c>
      <c r="E6981" s="2"/>
      <c r="F6981" s="3"/>
      <c r="G6981" s="2">
        <v>2</v>
      </c>
      <c r="H6981" s="3"/>
      <c r="I6981" s="69" t="str">
        <f>VLOOKUP(C6981,СПРАВОЧНИК!B:D,2,0)</f>
        <v>ЕВРОПА</v>
      </c>
      <c r="J6981" s="69" t="str">
        <f>VLOOKUP(C6981,СПРАВОЧНИК!B:D,3,0)</f>
        <v>ИНОМАРКИ</v>
      </c>
      <c r="K6981" s="69" t="str">
        <f>VLOOKUP(СВОД2023[[#This Row],[ФО]],СПРАВОЧНИК!H:P,2,0)</f>
        <v>Сибирский ФО</v>
      </c>
    </row>
    <row r="6982" spans="1:11" x14ac:dyDescent="0.2">
      <c r="A6982" t="s">
        <v>600</v>
      </c>
      <c r="B6982" t="s">
        <v>594</v>
      </c>
      <c r="C6982" s="1" t="s">
        <v>121</v>
      </c>
      <c r="D6982" s="1" t="s">
        <v>1363</v>
      </c>
      <c r="E6982" s="2">
        <v>11</v>
      </c>
      <c r="F6982" s="3">
        <v>5</v>
      </c>
      <c r="G6982" s="2">
        <v>64</v>
      </c>
      <c r="H6982" s="3">
        <v>53</v>
      </c>
      <c r="I6982" s="69" t="str">
        <f>VLOOKUP(C6982,СПРАВОЧНИК!B:D,2,0)</f>
        <v>ЕВРОПА</v>
      </c>
      <c r="J6982" s="69" t="str">
        <f>VLOOKUP(C6982,СПРАВОЧНИК!B:D,3,0)</f>
        <v>ИНОМАРКИ</v>
      </c>
      <c r="K6982" s="69" t="str">
        <f>VLOOKUP(СВОД2023[[#This Row],[ФО]],СПРАВОЧНИК!H:P,2,0)</f>
        <v>Сибирский ФО</v>
      </c>
    </row>
    <row r="6983" spans="1:11" x14ac:dyDescent="0.2">
      <c r="A6983" t="s">
        <v>600</v>
      </c>
      <c r="B6983" t="s">
        <v>594</v>
      </c>
      <c r="C6983" s="1" t="s">
        <v>121</v>
      </c>
      <c r="D6983" s="1" t="s">
        <v>1364</v>
      </c>
      <c r="E6983" s="2">
        <v>4</v>
      </c>
      <c r="F6983" s="3">
        <v>5</v>
      </c>
      <c r="G6983" s="2">
        <v>23</v>
      </c>
      <c r="H6983" s="3">
        <v>23</v>
      </c>
      <c r="I6983" s="69" t="str">
        <f>VLOOKUP(C6983,СПРАВОЧНИК!B:D,2,0)</f>
        <v>ЕВРОПА</v>
      </c>
      <c r="J6983" s="69" t="str">
        <f>VLOOKUP(C6983,СПРАВОЧНИК!B:D,3,0)</f>
        <v>ИНОМАРКИ</v>
      </c>
      <c r="K6983" s="69" t="str">
        <f>VLOOKUP(СВОД2023[[#This Row],[ФО]],СПРАВОЧНИК!H:P,2,0)</f>
        <v>Сибирский ФО</v>
      </c>
    </row>
    <row r="6984" spans="1:11" x14ac:dyDescent="0.2">
      <c r="A6984" t="s">
        <v>600</v>
      </c>
      <c r="B6984" t="s">
        <v>594</v>
      </c>
      <c r="C6984" s="1" t="s">
        <v>121</v>
      </c>
      <c r="D6984" s="1" t="s">
        <v>1365</v>
      </c>
      <c r="E6984" s="2">
        <v>2</v>
      </c>
      <c r="F6984" s="3"/>
      <c r="G6984" s="2">
        <v>5</v>
      </c>
      <c r="H6984" s="3"/>
      <c r="I6984" s="69" t="str">
        <f>VLOOKUP(C6984,СПРАВОЧНИК!B:D,2,0)</f>
        <v>ЕВРОПА</v>
      </c>
      <c r="J6984" s="69" t="str">
        <f>VLOOKUP(C6984,СПРАВОЧНИК!B:D,3,0)</f>
        <v>ИНОМАРКИ</v>
      </c>
      <c r="K6984" s="69" t="str">
        <f>VLOOKUP(СВОД2023[[#This Row],[ФО]],СПРАВОЧНИК!H:P,2,0)</f>
        <v>Сибирский ФО</v>
      </c>
    </row>
    <row r="6985" spans="1:11" x14ac:dyDescent="0.2">
      <c r="A6985" t="s">
        <v>600</v>
      </c>
      <c r="B6985" t="s">
        <v>594</v>
      </c>
      <c r="C6985" s="1" t="s">
        <v>121</v>
      </c>
      <c r="D6985" s="1" t="s">
        <v>1366</v>
      </c>
      <c r="E6985" s="2">
        <v>3</v>
      </c>
      <c r="F6985" s="3">
        <v>2</v>
      </c>
      <c r="G6985" s="2">
        <v>13</v>
      </c>
      <c r="H6985" s="3">
        <v>9</v>
      </c>
      <c r="I6985" s="69" t="str">
        <f>VLOOKUP(C6985,СПРАВОЧНИК!B:D,2,0)</f>
        <v>ЕВРОПА</v>
      </c>
      <c r="J6985" s="69" t="str">
        <f>VLOOKUP(C6985,СПРАВОЧНИК!B:D,3,0)</f>
        <v>ИНОМАРКИ</v>
      </c>
      <c r="K6985" s="69" t="str">
        <f>VLOOKUP(СВОД2023[[#This Row],[ФО]],СПРАВОЧНИК!H:P,2,0)</f>
        <v>Сибирский ФО</v>
      </c>
    </row>
    <row r="6986" spans="1:11" x14ac:dyDescent="0.2">
      <c r="A6986" t="s">
        <v>600</v>
      </c>
      <c r="B6986" t="s">
        <v>594</v>
      </c>
      <c r="C6986" s="1" t="s">
        <v>121</v>
      </c>
      <c r="D6986" s="1" t="s">
        <v>1367</v>
      </c>
      <c r="E6986" s="2">
        <v>1</v>
      </c>
      <c r="F6986" s="3"/>
      <c r="G6986" s="2">
        <v>4</v>
      </c>
      <c r="H6986" s="3">
        <v>1</v>
      </c>
      <c r="I6986" s="69" t="str">
        <f>VLOOKUP(C6986,СПРАВОЧНИК!B:D,2,0)</f>
        <v>ЕВРОПА</v>
      </c>
      <c r="J6986" s="69" t="str">
        <f>VLOOKUP(C6986,СПРАВОЧНИК!B:D,3,0)</f>
        <v>ИНОМАРКИ</v>
      </c>
      <c r="K6986" s="69" t="str">
        <f>VLOOKUP(СВОД2023[[#This Row],[ФО]],СПРАВОЧНИК!H:P,2,0)</f>
        <v>Сибирский ФО</v>
      </c>
    </row>
    <row r="6987" spans="1:11" x14ac:dyDescent="0.2">
      <c r="A6987" t="s">
        <v>600</v>
      </c>
      <c r="B6987" t="s">
        <v>594</v>
      </c>
      <c r="C6987" s="1" t="s">
        <v>121</v>
      </c>
      <c r="D6987" s="1" t="s">
        <v>2405</v>
      </c>
      <c r="E6987" s="2"/>
      <c r="F6987" s="3"/>
      <c r="G6987" s="2">
        <v>1</v>
      </c>
      <c r="H6987" s="3"/>
      <c r="I6987" s="69" t="str">
        <f>VLOOKUP(C6987,СПРАВОЧНИК!B:D,2,0)</f>
        <v>ЕВРОПА</v>
      </c>
      <c r="J6987" s="69" t="str">
        <f>VLOOKUP(C6987,СПРАВОЧНИК!B:D,3,0)</f>
        <v>ИНОМАРКИ</v>
      </c>
      <c r="K6987" s="69" t="str">
        <f>VLOOKUP(СВОД2023[[#This Row],[ФО]],СПРАВОЧНИК!H:P,2,0)</f>
        <v>Сибирский ФО</v>
      </c>
    </row>
    <row r="6988" spans="1:11" x14ac:dyDescent="0.2">
      <c r="A6988" t="s">
        <v>600</v>
      </c>
      <c r="B6988" t="s">
        <v>594</v>
      </c>
      <c r="C6988" s="1" t="s">
        <v>121</v>
      </c>
      <c r="D6988" s="1" t="s">
        <v>2070</v>
      </c>
      <c r="E6988" s="2"/>
      <c r="F6988" s="3"/>
      <c r="G6988" s="2"/>
      <c r="H6988" s="3">
        <v>2</v>
      </c>
      <c r="I6988" s="69" t="str">
        <f>VLOOKUP(C6988,СПРАВОЧНИК!B:D,2,0)</f>
        <v>ЕВРОПА</v>
      </c>
      <c r="J6988" s="69" t="str">
        <f>VLOOKUP(C6988,СПРАВОЧНИК!B:D,3,0)</f>
        <v>ИНОМАРКИ</v>
      </c>
      <c r="K6988" s="69" t="str">
        <f>VLOOKUP(СВОД2023[[#This Row],[ФО]],СПРАВОЧНИК!H:P,2,0)</f>
        <v>Сибирский ФО</v>
      </c>
    </row>
    <row r="6989" spans="1:11" x14ac:dyDescent="0.2">
      <c r="A6989" t="s">
        <v>600</v>
      </c>
      <c r="B6989" t="s">
        <v>594</v>
      </c>
      <c r="C6989" s="1" t="s">
        <v>121</v>
      </c>
      <c r="D6989" s="1" t="s">
        <v>1368</v>
      </c>
      <c r="E6989" s="2">
        <v>1</v>
      </c>
      <c r="F6989" s="3"/>
      <c r="G6989" s="2">
        <v>4</v>
      </c>
      <c r="H6989" s="3">
        <v>3</v>
      </c>
      <c r="I6989" s="69" t="str">
        <f>VLOOKUP(C6989,СПРАВОЧНИК!B:D,2,0)</f>
        <v>ЕВРОПА</v>
      </c>
      <c r="J6989" s="69" t="str">
        <f>VLOOKUP(C6989,СПРАВОЧНИК!B:D,3,0)</f>
        <v>ИНОМАРКИ</v>
      </c>
      <c r="K6989" s="69" t="str">
        <f>VLOOKUP(СВОД2023[[#This Row],[ФО]],СПРАВОЧНИК!H:P,2,0)</f>
        <v>Сибирский ФО</v>
      </c>
    </row>
    <row r="6990" spans="1:11" x14ac:dyDescent="0.2">
      <c r="A6990" t="s">
        <v>600</v>
      </c>
      <c r="B6990" t="s">
        <v>594</v>
      </c>
      <c r="C6990" s="1" t="s">
        <v>121</v>
      </c>
      <c r="D6990" s="1" t="s">
        <v>2071</v>
      </c>
      <c r="E6990" s="2">
        <v>1</v>
      </c>
      <c r="F6990" s="3">
        <v>1</v>
      </c>
      <c r="G6990" s="2">
        <v>12</v>
      </c>
      <c r="H6990" s="3">
        <v>6</v>
      </c>
      <c r="I6990" s="69" t="str">
        <f>VLOOKUP(C6990,СПРАВОЧНИК!B:D,2,0)</f>
        <v>ЕВРОПА</v>
      </c>
      <c r="J6990" s="69" t="str">
        <f>VLOOKUP(C6990,СПРАВОЧНИК!B:D,3,0)</f>
        <v>ИНОМАРКИ</v>
      </c>
      <c r="K6990" s="69" t="str">
        <f>VLOOKUP(СВОД2023[[#This Row],[ФО]],СПРАВОЧНИК!H:P,2,0)</f>
        <v>Сибирский ФО</v>
      </c>
    </row>
    <row r="6991" spans="1:11" x14ac:dyDescent="0.2">
      <c r="A6991" t="s">
        <v>600</v>
      </c>
      <c r="B6991" t="s">
        <v>594</v>
      </c>
      <c r="C6991" s="1" t="s">
        <v>127</v>
      </c>
      <c r="D6991" s="1" t="s">
        <v>128</v>
      </c>
      <c r="E6991" s="2"/>
      <c r="F6991" s="3"/>
      <c r="G6991" s="2">
        <v>1</v>
      </c>
      <c r="H6991" s="3">
        <v>2</v>
      </c>
      <c r="I6991" s="69" t="str">
        <f>VLOOKUP(C6991,СПРАВОЧНИК!B:D,2,0)</f>
        <v>ЕВРОПА</v>
      </c>
      <c r="J6991" s="69" t="str">
        <f>VLOOKUP(C6991,СПРАВОЧНИК!B:D,3,0)</f>
        <v>ИНОМАРКИ</v>
      </c>
      <c r="K6991" s="69" t="str">
        <f>VLOOKUP(СВОД2023[[#This Row],[ФО]],СПРАВОЧНИК!H:P,2,0)</f>
        <v>Сибирский ФО</v>
      </c>
    </row>
    <row r="6992" spans="1:11" x14ac:dyDescent="0.2">
      <c r="A6992" t="s">
        <v>600</v>
      </c>
      <c r="B6992" t="s">
        <v>594</v>
      </c>
      <c r="C6992" s="1" t="s">
        <v>127</v>
      </c>
      <c r="D6992" s="1" t="s">
        <v>2073</v>
      </c>
      <c r="E6992" s="2"/>
      <c r="F6992" s="3">
        <v>2</v>
      </c>
      <c r="G6992" s="2">
        <v>2</v>
      </c>
      <c r="H6992" s="3">
        <v>3</v>
      </c>
      <c r="I6992" s="69" t="str">
        <f>VLOOKUP(C6992,СПРАВОЧНИК!B:D,2,0)</f>
        <v>ЕВРОПА</v>
      </c>
      <c r="J6992" s="69" t="str">
        <f>VLOOKUP(C6992,СПРАВОЧНИК!B:D,3,0)</f>
        <v>ИНОМАРКИ</v>
      </c>
      <c r="K6992" s="69" t="str">
        <f>VLOOKUP(СВОД2023[[#This Row],[ФО]],СПРАВОЧНИК!H:P,2,0)</f>
        <v>Сибирский ФО</v>
      </c>
    </row>
    <row r="6993" spans="1:11" x14ac:dyDescent="0.2">
      <c r="A6993" t="s">
        <v>600</v>
      </c>
      <c r="B6993" t="s">
        <v>594</v>
      </c>
      <c r="C6993" s="1" t="s">
        <v>127</v>
      </c>
      <c r="D6993" s="1" t="s">
        <v>2074</v>
      </c>
      <c r="E6993" s="2"/>
      <c r="F6993" s="3"/>
      <c r="G6993" s="2">
        <v>1</v>
      </c>
      <c r="H6993" s="3"/>
      <c r="I6993" s="69" t="str">
        <f>VLOOKUP(C6993,СПРАВОЧНИК!B:D,2,0)</f>
        <v>ЕВРОПА</v>
      </c>
      <c r="J6993" s="69" t="str">
        <f>VLOOKUP(C6993,СПРАВОЧНИК!B:D,3,0)</f>
        <v>ИНОМАРКИ</v>
      </c>
      <c r="K6993" s="69" t="str">
        <f>VLOOKUP(СВОД2023[[#This Row],[ФО]],СПРАВОЧНИК!H:P,2,0)</f>
        <v>Сибирский ФО</v>
      </c>
    </row>
    <row r="6994" spans="1:11" x14ac:dyDescent="0.2">
      <c r="A6994" t="s">
        <v>600</v>
      </c>
      <c r="B6994" t="s">
        <v>594</v>
      </c>
      <c r="C6994" s="1" t="s">
        <v>2076</v>
      </c>
      <c r="D6994" s="1" t="s">
        <v>2078</v>
      </c>
      <c r="E6994" s="2"/>
      <c r="F6994" s="3"/>
      <c r="G6994" s="2">
        <v>1</v>
      </c>
      <c r="H6994" s="3">
        <v>1</v>
      </c>
      <c r="I6994" s="69" t="str">
        <f>VLOOKUP(C6994,СПРАВОЧНИК!B:D,2,0)</f>
        <v>КИТАЙ</v>
      </c>
      <c r="J6994" s="69" t="str">
        <f>VLOOKUP(C6994,СПРАВОЧНИК!B:D,3,0)</f>
        <v>ИНОМАРКИ</v>
      </c>
      <c r="K6994" s="69" t="str">
        <f>VLOOKUP(СВОД2023[[#This Row],[ФО]],СПРАВОЧНИК!H:P,2,0)</f>
        <v>Сибирский ФО</v>
      </c>
    </row>
    <row r="6995" spans="1:11" x14ac:dyDescent="0.2">
      <c r="A6995" t="s">
        <v>600</v>
      </c>
      <c r="B6995" t="s">
        <v>594</v>
      </c>
      <c r="C6995" s="1" t="s">
        <v>129</v>
      </c>
      <c r="D6995" s="1" t="s">
        <v>1370</v>
      </c>
      <c r="E6995" s="2">
        <v>4</v>
      </c>
      <c r="F6995" s="3">
        <v>3</v>
      </c>
      <c r="G6995" s="2">
        <v>15</v>
      </c>
      <c r="H6995" s="3">
        <v>16</v>
      </c>
      <c r="I6995" s="69" t="str">
        <f>VLOOKUP(C6995,СПРАВОЧНИК!B:D,2,0)</f>
        <v>КОРЕЯ</v>
      </c>
      <c r="J6995" s="69" t="str">
        <f>VLOOKUP(C6995,СПРАВОЧНИК!B:D,3,0)</f>
        <v>ИНОМАРКИ</v>
      </c>
      <c r="K6995" s="69" t="str">
        <f>VLOOKUP(СВОД2023[[#This Row],[ФО]],СПРАВОЧНИК!H:P,2,0)</f>
        <v>Сибирский ФО</v>
      </c>
    </row>
    <row r="6996" spans="1:11" x14ac:dyDescent="0.2">
      <c r="A6996" t="s">
        <v>600</v>
      </c>
      <c r="B6996" t="s">
        <v>594</v>
      </c>
      <c r="C6996" s="1" t="s">
        <v>129</v>
      </c>
      <c r="D6996" s="1" t="s">
        <v>2081</v>
      </c>
      <c r="E6996" s="2"/>
      <c r="F6996" s="3"/>
      <c r="G6996" s="2">
        <v>3</v>
      </c>
      <c r="H6996" s="3">
        <v>7</v>
      </c>
      <c r="I6996" s="69" t="str">
        <f>VLOOKUP(C6996,СПРАВОЧНИК!B:D,2,0)</f>
        <v>КОРЕЯ</v>
      </c>
      <c r="J6996" s="69" t="str">
        <f>VLOOKUP(C6996,СПРАВОЧНИК!B:D,3,0)</f>
        <v>ИНОМАРКИ</v>
      </c>
      <c r="K6996" s="69" t="str">
        <f>VLOOKUP(СВОД2023[[#This Row],[ФО]],СПРАВОЧНИК!H:P,2,0)</f>
        <v>Сибирский ФО</v>
      </c>
    </row>
    <row r="6997" spans="1:11" x14ac:dyDescent="0.2">
      <c r="A6997" t="s">
        <v>600</v>
      </c>
      <c r="B6997" t="s">
        <v>594</v>
      </c>
      <c r="C6997" s="1" t="s">
        <v>129</v>
      </c>
      <c r="D6997" s="1" t="s">
        <v>1371</v>
      </c>
      <c r="E6997" s="2">
        <v>9</v>
      </c>
      <c r="F6997" s="3">
        <v>5</v>
      </c>
      <c r="G6997" s="2">
        <v>37</v>
      </c>
      <c r="H6997" s="3">
        <v>34</v>
      </c>
      <c r="I6997" s="69" t="str">
        <f>VLOOKUP(C6997,СПРАВОЧНИК!B:D,2,0)</f>
        <v>КОРЕЯ</v>
      </c>
      <c r="J6997" s="69" t="str">
        <f>VLOOKUP(C6997,СПРАВОЧНИК!B:D,3,0)</f>
        <v>ИНОМАРКИ</v>
      </c>
      <c r="K6997" s="69" t="str">
        <f>VLOOKUP(СВОД2023[[#This Row],[ФО]],СПРАВОЧНИК!H:P,2,0)</f>
        <v>Сибирский ФО</v>
      </c>
    </row>
    <row r="6998" spans="1:11" x14ac:dyDescent="0.2">
      <c r="A6998" t="s">
        <v>600</v>
      </c>
      <c r="B6998" t="s">
        <v>594</v>
      </c>
      <c r="C6998" s="1" t="s">
        <v>129</v>
      </c>
      <c r="D6998" s="1" t="s">
        <v>1372</v>
      </c>
      <c r="E6998" s="2">
        <v>96</v>
      </c>
      <c r="F6998" s="3">
        <v>106</v>
      </c>
      <c r="G6998" s="2">
        <v>557</v>
      </c>
      <c r="H6998" s="3">
        <v>110</v>
      </c>
      <c r="I6998" s="69" t="str">
        <f>VLOOKUP(C6998,СПРАВОЧНИК!B:D,2,0)</f>
        <v>КОРЕЯ</v>
      </c>
      <c r="J6998" s="69" t="str">
        <f>VLOOKUP(C6998,СПРАВОЧНИК!B:D,3,0)</f>
        <v>ИНОМАРКИ</v>
      </c>
      <c r="K6998" s="69" t="str">
        <f>VLOOKUP(СВОД2023[[#This Row],[ФО]],СПРАВОЧНИК!H:P,2,0)</f>
        <v>Сибирский ФО</v>
      </c>
    </row>
    <row r="6999" spans="1:11" x14ac:dyDescent="0.2">
      <c r="A6999" t="s">
        <v>600</v>
      </c>
      <c r="B6999" t="s">
        <v>594</v>
      </c>
      <c r="C6999" s="1" t="s">
        <v>129</v>
      </c>
      <c r="D6999" s="1" t="s">
        <v>1373</v>
      </c>
      <c r="E6999" s="2">
        <v>190</v>
      </c>
      <c r="F6999" s="3">
        <v>162</v>
      </c>
      <c r="G6999" s="2">
        <v>876</v>
      </c>
      <c r="H6999" s="3">
        <v>946</v>
      </c>
      <c r="I6999" s="69" t="str">
        <f>VLOOKUP(C6999,СПРАВОЧНИК!B:D,2,0)</f>
        <v>КОРЕЯ</v>
      </c>
      <c r="J6999" s="69" t="str">
        <f>VLOOKUP(C6999,СПРАВОЧНИК!B:D,3,0)</f>
        <v>ИНОМАРКИ</v>
      </c>
      <c r="K6999" s="69" t="str">
        <f>VLOOKUP(СВОД2023[[#This Row],[ФО]],СПРАВОЧНИК!H:P,2,0)</f>
        <v>Сибирский ФО</v>
      </c>
    </row>
    <row r="7000" spans="1:11" x14ac:dyDescent="0.2">
      <c r="A7000" t="s">
        <v>600</v>
      </c>
      <c r="B7000" t="s">
        <v>594</v>
      </c>
      <c r="C7000" s="1" t="s">
        <v>129</v>
      </c>
      <c r="D7000" s="1" t="s">
        <v>2535</v>
      </c>
      <c r="E7000" s="2"/>
      <c r="F7000" s="3"/>
      <c r="G7000" s="2">
        <v>1</v>
      </c>
      <c r="H7000" s="3"/>
      <c r="I7000" s="69" t="str">
        <f>VLOOKUP(C7000,СПРАВОЧНИК!B:D,2,0)</f>
        <v>КОРЕЯ</v>
      </c>
      <c r="J7000" s="69" t="str">
        <f>VLOOKUP(C7000,СПРАВОЧНИК!B:D,3,0)</f>
        <v>ИНОМАРКИ</v>
      </c>
      <c r="K7000" s="69" t="str">
        <f>VLOOKUP(СВОД2023[[#This Row],[ФО]],СПРАВОЧНИК!H:P,2,0)</f>
        <v>Сибирский ФО</v>
      </c>
    </row>
    <row r="7001" spans="1:11" x14ac:dyDescent="0.2">
      <c r="A7001" t="s">
        <v>600</v>
      </c>
      <c r="B7001" t="s">
        <v>594</v>
      </c>
      <c r="C7001" s="1" t="s">
        <v>129</v>
      </c>
      <c r="D7001" s="1" t="s">
        <v>1374</v>
      </c>
      <c r="E7001" s="2">
        <v>218</v>
      </c>
      <c r="F7001" s="3">
        <v>242</v>
      </c>
      <c r="G7001" s="2">
        <v>1240</v>
      </c>
      <c r="H7001" s="3">
        <v>1260</v>
      </c>
      <c r="I7001" s="69" t="str">
        <f>VLOOKUP(C7001,СПРАВОЧНИК!B:D,2,0)</f>
        <v>КОРЕЯ</v>
      </c>
      <c r="J7001" s="69" t="str">
        <f>VLOOKUP(C7001,СПРАВОЧНИК!B:D,3,0)</f>
        <v>ИНОМАРКИ</v>
      </c>
      <c r="K7001" s="69" t="str">
        <f>VLOOKUP(СВОД2023[[#This Row],[ФО]],СПРАВОЧНИК!H:P,2,0)</f>
        <v>Сибирский ФО</v>
      </c>
    </row>
    <row r="7002" spans="1:11" x14ac:dyDescent="0.2">
      <c r="A7002" t="s">
        <v>600</v>
      </c>
      <c r="B7002" t="s">
        <v>594</v>
      </c>
      <c r="C7002" s="1" t="s">
        <v>129</v>
      </c>
      <c r="D7002" s="1" t="s">
        <v>1375</v>
      </c>
      <c r="E7002" s="2">
        <v>1</v>
      </c>
      <c r="F7002" s="3"/>
      <c r="G7002" s="2">
        <v>11</v>
      </c>
      <c r="H7002" s="3">
        <v>4</v>
      </c>
      <c r="I7002" s="69" t="str">
        <f>VLOOKUP(C7002,СПРАВОЧНИК!B:D,2,0)</f>
        <v>КОРЕЯ</v>
      </c>
      <c r="J7002" s="69" t="str">
        <f>VLOOKUP(C7002,СПРАВОЧНИК!B:D,3,0)</f>
        <v>ИНОМАРКИ</v>
      </c>
      <c r="K7002" s="69" t="str">
        <f>VLOOKUP(СВОД2023[[#This Row],[ФО]],СПРАВОЧНИК!H:P,2,0)</f>
        <v>Сибирский ФО</v>
      </c>
    </row>
    <row r="7003" spans="1:11" x14ac:dyDescent="0.2">
      <c r="A7003" t="s">
        <v>600</v>
      </c>
      <c r="B7003" t="s">
        <v>594</v>
      </c>
      <c r="C7003" s="1" t="s">
        <v>129</v>
      </c>
      <c r="D7003" s="1" t="s">
        <v>2082</v>
      </c>
      <c r="E7003" s="2"/>
      <c r="F7003" s="3"/>
      <c r="G7003" s="2"/>
      <c r="H7003" s="3">
        <v>1</v>
      </c>
      <c r="I7003" s="69" t="str">
        <f>VLOOKUP(C7003,СПРАВОЧНИК!B:D,2,0)</f>
        <v>КОРЕЯ</v>
      </c>
      <c r="J7003" s="69" t="str">
        <f>VLOOKUP(C7003,СПРАВОЧНИК!B:D,3,0)</f>
        <v>ИНОМАРКИ</v>
      </c>
      <c r="K7003" s="69" t="str">
        <f>VLOOKUP(СВОД2023[[#This Row],[ФО]],СПРАВОЧНИК!H:P,2,0)</f>
        <v>Сибирский ФО</v>
      </c>
    </row>
    <row r="7004" spans="1:11" x14ac:dyDescent="0.2">
      <c r="A7004" t="s">
        <v>600</v>
      </c>
      <c r="B7004" t="s">
        <v>594</v>
      </c>
      <c r="C7004" s="1" t="s">
        <v>129</v>
      </c>
      <c r="D7004" s="1" t="s">
        <v>2083</v>
      </c>
      <c r="E7004" s="2">
        <v>1</v>
      </c>
      <c r="F7004" s="3"/>
      <c r="G7004" s="2">
        <v>2</v>
      </c>
      <c r="H7004" s="3"/>
      <c r="I7004" s="69" t="str">
        <f>VLOOKUP(C7004,СПРАВОЧНИК!B:D,2,0)</f>
        <v>КОРЕЯ</v>
      </c>
      <c r="J7004" s="69" t="str">
        <f>VLOOKUP(C7004,СПРАВОЧНИК!B:D,3,0)</f>
        <v>ИНОМАРКИ</v>
      </c>
      <c r="K7004" s="69" t="str">
        <f>VLOOKUP(СВОД2023[[#This Row],[ФО]],СПРАВОЧНИК!H:P,2,0)</f>
        <v>Сибирский ФО</v>
      </c>
    </row>
    <row r="7005" spans="1:11" x14ac:dyDescent="0.2">
      <c r="A7005" t="s">
        <v>600</v>
      </c>
      <c r="B7005" t="s">
        <v>594</v>
      </c>
      <c r="C7005" s="1" t="s">
        <v>129</v>
      </c>
      <c r="D7005" s="1" t="s">
        <v>2084</v>
      </c>
      <c r="E7005" s="2"/>
      <c r="F7005" s="3"/>
      <c r="G7005" s="2">
        <v>1</v>
      </c>
      <c r="H7005" s="3"/>
      <c r="I7005" s="69" t="str">
        <f>VLOOKUP(C7005,СПРАВОЧНИК!B:D,2,0)</f>
        <v>КОРЕЯ</v>
      </c>
      <c r="J7005" s="69" t="str">
        <f>VLOOKUP(C7005,СПРАВОЧНИК!B:D,3,0)</f>
        <v>ИНОМАРКИ</v>
      </c>
      <c r="K7005" s="69" t="str">
        <f>VLOOKUP(СВОД2023[[#This Row],[ФО]],СПРАВОЧНИК!H:P,2,0)</f>
        <v>Сибирский ФО</v>
      </c>
    </row>
    <row r="7006" spans="1:11" x14ac:dyDescent="0.2">
      <c r="A7006" t="s">
        <v>600</v>
      </c>
      <c r="B7006" t="s">
        <v>594</v>
      </c>
      <c r="C7006" s="1" t="s">
        <v>129</v>
      </c>
      <c r="D7006" s="1" t="s">
        <v>2536</v>
      </c>
      <c r="E7006" s="2"/>
      <c r="F7006" s="3"/>
      <c r="G7006" s="2">
        <v>1</v>
      </c>
      <c r="H7006" s="3"/>
      <c r="I7006" s="69" t="str">
        <f>VLOOKUP(C7006,СПРАВОЧНИК!B:D,2,0)</f>
        <v>КОРЕЯ</v>
      </c>
      <c r="J7006" s="69" t="str">
        <f>VLOOKUP(C7006,СПРАВОЧНИК!B:D,3,0)</f>
        <v>ИНОМАРКИ</v>
      </c>
      <c r="K7006" s="69" t="str">
        <f>VLOOKUP(СВОД2023[[#This Row],[ФО]],СПРАВОЧНИК!H:P,2,0)</f>
        <v>Сибирский ФО</v>
      </c>
    </row>
    <row r="7007" spans="1:11" x14ac:dyDescent="0.2">
      <c r="A7007" t="s">
        <v>600</v>
      </c>
      <c r="B7007" t="s">
        <v>594</v>
      </c>
      <c r="C7007" s="1" t="s">
        <v>129</v>
      </c>
      <c r="D7007" s="1" t="s">
        <v>130</v>
      </c>
      <c r="E7007" s="2">
        <v>1</v>
      </c>
      <c r="F7007" s="3"/>
      <c r="G7007" s="2">
        <v>4</v>
      </c>
      <c r="H7007" s="3">
        <v>4</v>
      </c>
      <c r="I7007" s="69" t="str">
        <f>VLOOKUP(C7007,СПРАВОЧНИК!B:D,2,0)</f>
        <v>КОРЕЯ</v>
      </c>
      <c r="J7007" s="69" t="str">
        <f>VLOOKUP(C7007,СПРАВОЧНИК!B:D,3,0)</f>
        <v>ИНОМАРКИ</v>
      </c>
      <c r="K7007" s="69" t="str">
        <f>VLOOKUP(СВОД2023[[#This Row],[ФО]],СПРАВОЧНИК!H:P,2,0)</f>
        <v>Сибирский ФО</v>
      </c>
    </row>
    <row r="7008" spans="1:11" x14ac:dyDescent="0.2">
      <c r="A7008" t="s">
        <v>600</v>
      </c>
      <c r="B7008" t="s">
        <v>594</v>
      </c>
      <c r="C7008" s="1" t="s">
        <v>129</v>
      </c>
      <c r="D7008" s="1" t="s">
        <v>1376</v>
      </c>
      <c r="E7008" s="2">
        <v>27</v>
      </c>
      <c r="F7008" s="3">
        <v>24</v>
      </c>
      <c r="G7008" s="2">
        <v>120</v>
      </c>
      <c r="H7008" s="3">
        <v>115</v>
      </c>
      <c r="I7008" s="69" t="str">
        <f>VLOOKUP(C7008,СПРАВОЧНИК!B:D,2,0)</f>
        <v>КОРЕЯ</v>
      </c>
      <c r="J7008" s="69" t="str">
        <f>VLOOKUP(C7008,СПРАВОЧНИК!B:D,3,0)</f>
        <v>ИНОМАРКИ</v>
      </c>
      <c r="K7008" s="69" t="str">
        <f>VLOOKUP(СВОД2023[[#This Row],[ФО]],СПРАВОЧНИК!H:P,2,0)</f>
        <v>Сибирский ФО</v>
      </c>
    </row>
    <row r="7009" spans="1:11" x14ac:dyDescent="0.2">
      <c r="A7009" t="s">
        <v>600</v>
      </c>
      <c r="B7009" t="s">
        <v>594</v>
      </c>
      <c r="C7009" s="1" t="s">
        <v>129</v>
      </c>
      <c r="D7009" s="1" t="s">
        <v>1377</v>
      </c>
      <c r="E7009" s="2">
        <v>2</v>
      </c>
      <c r="F7009" s="3">
        <v>2</v>
      </c>
      <c r="G7009" s="2">
        <v>13</v>
      </c>
      <c r="H7009" s="3">
        <v>13</v>
      </c>
      <c r="I7009" s="69" t="str">
        <f>VLOOKUP(C7009,СПРАВОЧНИК!B:D,2,0)</f>
        <v>КОРЕЯ</v>
      </c>
      <c r="J7009" s="69" t="str">
        <f>VLOOKUP(C7009,СПРАВОЧНИК!B:D,3,0)</f>
        <v>ИНОМАРКИ</v>
      </c>
      <c r="K7009" s="69" t="str">
        <f>VLOOKUP(СВОД2023[[#This Row],[ФО]],СПРАВОЧНИК!H:P,2,0)</f>
        <v>Сибирский ФО</v>
      </c>
    </row>
    <row r="7010" spans="1:11" x14ac:dyDescent="0.2">
      <c r="A7010" t="s">
        <v>600</v>
      </c>
      <c r="B7010" t="s">
        <v>594</v>
      </c>
      <c r="C7010" s="1" t="s">
        <v>129</v>
      </c>
      <c r="D7010" s="1" t="s">
        <v>2085</v>
      </c>
      <c r="E7010" s="2">
        <v>5</v>
      </c>
      <c r="F7010" s="3">
        <v>2</v>
      </c>
      <c r="G7010" s="2">
        <v>11</v>
      </c>
      <c r="H7010" s="3">
        <v>12</v>
      </c>
      <c r="I7010" s="69" t="str">
        <f>VLOOKUP(C7010,СПРАВОЧНИК!B:D,2,0)</f>
        <v>КОРЕЯ</v>
      </c>
      <c r="J7010" s="69" t="str">
        <f>VLOOKUP(C7010,СПРАВОЧНИК!B:D,3,0)</f>
        <v>ИНОМАРКИ</v>
      </c>
      <c r="K7010" s="69" t="str">
        <f>VLOOKUP(СВОД2023[[#This Row],[ФО]],СПРАВОЧНИК!H:P,2,0)</f>
        <v>Сибирский ФО</v>
      </c>
    </row>
    <row r="7011" spans="1:11" x14ac:dyDescent="0.2">
      <c r="A7011" t="s">
        <v>600</v>
      </c>
      <c r="B7011" t="s">
        <v>594</v>
      </c>
      <c r="C7011" s="1" t="s">
        <v>129</v>
      </c>
      <c r="D7011" s="1" t="s">
        <v>2505</v>
      </c>
      <c r="E7011" s="2"/>
      <c r="F7011" s="3">
        <v>1</v>
      </c>
      <c r="G7011" s="2"/>
      <c r="H7011" s="3">
        <v>2</v>
      </c>
      <c r="I7011" s="69" t="str">
        <f>VLOOKUP(C7011,СПРАВОЧНИК!B:D,2,0)</f>
        <v>КОРЕЯ</v>
      </c>
      <c r="J7011" s="69" t="str">
        <f>VLOOKUP(C7011,СПРАВОЧНИК!B:D,3,0)</f>
        <v>ИНОМАРКИ</v>
      </c>
      <c r="K7011" s="69" t="str">
        <f>VLOOKUP(СВОД2023[[#This Row],[ФО]],СПРАВОЧНИК!H:P,2,0)</f>
        <v>Сибирский ФО</v>
      </c>
    </row>
    <row r="7012" spans="1:11" x14ac:dyDescent="0.2">
      <c r="A7012" t="s">
        <v>600</v>
      </c>
      <c r="B7012" t="s">
        <v>594</v>
      </c>
      <c r="C7012" s="1" t="s">
        <v>129</v>
      </c>
      <c r="D7012" s="1" t="s">
        <v>2086</v>
      </c>
      <c r="E7012" s="2"/>
      <c r="F7012" s="3"/>
      <c r="G7012" s="2"/>
      <c r="H7012" s="3">
        <v>1</v>
      </c>
      <c r="I7012" s="69" t="str">
        <f>VLOOKUP(C7012,СПРАВОЧНИК!B:D,2,0)</f>
        <v>КОРЕЯ</v>
      </c>
      <c r="J7012" s="69" t="str">
        <f>VLOOKUP(C7012,СПРАВОЧНИК!B:D,3,0)</f>
        <v>ИНОМАРКИ</v>
      </c>
      <c r="K7012" s="69" t="str">
        <f>VLOOKUP(СВОД2023[[#This Row],[ФО]],СПРАВОЧНИК!H:P,2,0)</f>
        <v>Сибирский ФО</v>
      </c>
    </row>
    <row r="7013" spans="1:11" x14ac:dyDescent="0.2">
      <c r="A7013" t="s">
        <v>600</v>
      </c>
      <c r="B7013" t="s">
        <v>594</v>
      </c>
      <c r="C7013" s="1" t="s">
        <v>129</v>
      </c>
      <c r="D7013" s="1" t="s">
        <v>2087</v>
      </c>
      <c r="E7013" s="2"/>
      <c r="F7013" s="3"/>
      <c r="G7013" s="2"/>
      <c r="H7013" s="3">
        <v>2</v>
      </c>
      <c r="I7013" s="69" t="str">
        <f>VLOOKUP(C7013,СПРАВОЧНИК!B:D,2,0)</f>
        <v>КОРЕЯ</v>
      </c>
      <c r="J7013" s="69" t="str">
        <f>VLOOKUP(C7013,СПРАВОЧНИК!B:D,3,0)</f>
        <v>ИНОМАРКИ</v>
      </c>
      <c r="K7013" s="69" t="str">
        <f>VLOOKUP(СВОД2023[[#This Row],[ФО]],СПРАВОЧНИК!H:P,2,0)</f>
        <v>Сибирский ФО</v>
      </c>
    </row>
    <row r="7014" spans="1:11" x14ac:dyDescent="0.2">
      <c r="A7014" t="s">
        <v>600</v>
      </c>
      <c r="B7014" t="s">
        <v>594</v>
      </c>
      <c r="C7014" s="1" t="s">
        <v>129</v>
      </c>
      <c r="D7014" s="1" t="s">
        <v>1378</v>
      </c>
      <c r="E7014" s="2">
        <v>1</v>
      </c>
      <c r="F7014" s="3"/>
      <c r="G7014" s="2">
        <v>4</v>
      </c>
      <c r="H7014" s="3">
        <v>4</v>
      </c>
      <c r="I7014" s="69" t="str">
        <f>VLOOKUP(C7014,СПРАВОЧНИК!B:D,2,0)</f>
        <v>КОРЕЯ</v>
      </c>
      <c r="J7014" s="69" t="str">
        <f>VLOOKUP(C7014,СПРАВОЧНИК!B:D,3,0)</f>
        <v>ИНОМАРКИ</v>
      </c>
      <c r="K7014" s="69" t="str">
        <f>VLOOKUP(СВОД2023[[#This Row],[ФО]],СПРАВОЧНИК!H:P,2,0)</f>
        <v>Сибирский ФО</v>
      </c>
    </row>
    <row r="7015" spans="1:11" x14ac:dyDescent="0.2">
      <c r="A7015" t="s">
        <v>600</v>
      </c>
      <c r="B7015" t="s">
        <v>594</v>
      </c>
      <c r="C7015" s="1" t="s">
        <v>129</v>
      </c>
      <c r="D7015" s="1" t="s">
        <v>2537</v>
      </c>
      <c r="E7015" s="2">
        <v>1</v>
      </c>
      <c r="F7015" s="3"/>
      <c r="G7015" s="2">
        <v>1</v>
      </c>
      <c r="H7015" s="3">
        <v>2</v>
      </c>
      <c r="I7015" s="69" t="str">
        <f>VLOOKUP(C7015,СПРАВОЧНИК!B:D,2,0)</f>
        <v>КОРЕЯ</v>
      </c>
      <c r="J7015" s="69" t="str">
        <f>VLOOKUP(C7015,СПРАВОЧНИК!B:D,3,0)</f>
        <v>ИНОМАРКИ</v>
      </c>
      <c r="K7015" s="69" t="str">
        <f>VLOOKUP(СВОД2023[[#This Row],[ФО]],СПРАВОЧНИК!H:P,2,0)</f>
        <v>Сибирский ФО</v>
      </c>
    </row>
    <row r="7016" spans="1:11" x14ac:dyDescent="0.2">
      <c r="A7016" t="s">
        <v>600</v>
      </c>
      <c r="B7016" t="s">
        <v>594</v>
      </c>
      <c r="C7016" s="1" t="s">
        <v>129</v>
      </c>
      <c r="D7016" s="1" t="s">
        <v>1379</v>
      </c>
      <c r="E7016" s="2">
        <v>20</v>
      </c>
      <c r="F7016" s="3">
        <v>13</v>
      </c>
      <c r="G7016" s="2">
        <v>84</v>
      </c>
      <c r="H7016" s="3">
        <v>88</v>
      </c>
      <c r="I7016" s="69" t="str">
        <f>VLOOKUP(C7016,СПРАВОЧНИК!B:D,2,0)</f>
        <v>КОРЕЯ</v>
      </c>
      <c r="J7016" s="69" t="str">
        <f>VLOOKUP(C7016,СПРАВОЧНИК!B:D,3,0)</f>
        <v>ИНОМАРКИ</v>
      </c>
      <c r="K7016" s="69" t="str">
        <f>VLOOKUP(СВОД2023[[#This Row],[ФО]],СПРАВОЧНИК!H:P,2,0)</f>
        <v>Сибирский ФО</v>
      </c>
    </row>
    <row r="7017" spans="1:11" x14ac:dyDescent="0.2">
      <c r="A7017" t="s">
        <v>600</v>
      </c>
      <c r="B7017" t="s">
        <v>594</v>
      </c>
      <c r="C7017" s="1" t="s">
        <v>131</v>
      </c>
      <c r="D7017" s="1" t="s">
        <v>1380</v>
      </c>
      <c r="E7017" s="2">
        <v>2</v>
      </c>
      <c r="F7017" s="3">
        <v>1</v>
      </c>
      <c r="G7017" s="2">
        <v>9</v>
      </c>
      <c r="H7017" s="3">
        <v>4</v>
      </c>
      <c r="I7017" s="69" t="str">
        <f>VLOOKUP(C7017,СПРАВОЧНИК!B:D,2,0)</f>
        <v>ЯПОНИЯ</v>
      </c>
      <c r="J7017" s="69" t="str">
        <f>VLOOKUP(C7017,СПРАВОЧНИК!B:D,3,0)</f>
        <v>ИНОМАРКИ</v>
      </c>
      <c r="K7017" s="69" t="str">
        <f>VLOOKUP(СВОД2023[[#This Row],[ФО]],СПРАВОЧНИК!H:P,2,0)</f>
        <v>Сибирский ФО</v>
      </c>
    </row>
    <row r="7018" spans="1:11" x14ac:dyDescent="0.2">
      <c r="A7018" t="s">
        <v>600</v>
      </c>
      <c r="B7018" t="s">
        <v>594</v>
      </c>
      <c r="C7018" s="1" t="s">
        <v>131</v>
      </c>
      <c r="D7018" s="1" t="s">
        <v>1381</v>
      </c>
      <c r="E7018" s="2"/>
      <c r="F7018" s="3"/>
      <c r="G7018" s="2"/>
      <c r="H7018" s="3">
        <v>5</v>
      </c>
      <c r="I7018" s="69" t="str">
        <f>VLOOKUP(C7018,СПРАВОЧНИК!B:D,2,0)</f>
        <v>ЯПОНИЯ</v>
      </c>
      <c r="J7018" s="69" t="str">
        <f>VLOOKUP(C7018,СПРАВОЧНИК!B:D,3,0)</f>
        <v>ИНОМАРКИ</v>
      </c>
      <c r="K7018" s="69" t="str">
        <f>VLOOKUP(СВОД2023[[#This Row],[ФО]],СПРАВОЧНИК!H:P,2,0)</f>
        <v>Сибирский ФО</v>
      </c>
    </row>
    <row r="7019" spans="1:11" x14ac:dyDescent="0.2">
      <c r="A7019" t="s">
        <v>600</v>
      </c>
      <c r="B7019" t="s">
        <v>594</v>
      </c>
      <c r="C7019" s="1" t="s">
        <v>131</v>
      </c>
      <c r="D7019" s="1" t="s">
        <v>839</v>
      </c>
      <c r="E7019" s="2">
        <v>2</v>
      </c>
      <c r="F7019" s="3">
        <v>1</v>
      </c>
      <c r="G7019" s="2">
        <v>18</v>
      </c>
      <c r="H7019" s="3">
        <v>18</v>
      </c>
      <c r="I7019" s="69" t="str">
        <f>VLOOKUP(C7019,СПРАВОЧНИК!B:D,2,0)</f>
        <v>ЯПОНИЯ</v>
      </c>
      <c r="J7019" s="69" t="str">
        <f>VLOOKUP(C7019,СПРАВОЧНИК!B:D,3,0)</f>
        <v>ИНОМАРКИ</v>
      </c>
      <c r="K7019" s="69" t="str">
        <f>VLOOKUP(СВОД2023[[#This Row],[ФО]],СПРАВОЧНИК!H:P,2,0)</f>
        <v>Сибирский ФО</v>
      </c>
    </row>
    <row r="7020" spans="1:11" x14ac:dyDescent="0.2">
      <c r="A7020" t="s">
        <v>600</v>
      </c>
      <c r="B7020" t="s">
        <v>594</v>
      </c>
      <c r="C7020" s="1" t="s">
        <v>131</v>
      </c>
      <c r="D7020" s="1" t="s">
        <v>1382</v>
      </c>
      <c r="E7020" s="2">
        <v>6</v>
      </c>
      <c r="F7020" s="3">
        <v>3</v>
      </c>
      <c r="G7020" s="2">
        <v>24</v>
      </c>
      <c r="H7020" s="3">
        <v>18</v>
      </c>
      <c r="I7020" s="69" t="str">
        <f>VLOOKUP(C7020,СПРАВОЧНИК!B:D,2,0)</f>
        <v>ЯПОНИЯ</v>
      </c>
      <c r="J7020" s="69" t="str">
        <f>VLOOKUP(C7020,СПРАВОЧНИК!B:D,3,0)</f>
        <v>ИНОМАРКИ</v>
      </c>
      <c r="K7020" s="69" t="str">
        <f>VLOOKUP(СВОД2023[[#This Row],[ФО]],СПРАВОЧНИК!H:P,2,0)</f>
        <v>Сибирский ФО</v>
      </c>
    </row>
    <row r="7021" spans="1:11" x14ac:dyDescent="0.2">
      <c r="A7021" t="s">
        <v>600</v>
      </c>
      <c r="B7021" t="s">
        <v>594</v>
      </c>
      <c r="C7021" s="1" t="s">
        <v>131</v>
      </c>
      <c r="D7021" s="1" t="s">
        <v>1383</v>
      </c>
      <c r="E7021" s="2">
        <v>35</v>
      </c>
      <c r="F7021" s="3">
        <v>23</v>
      </c>
      <c r="G7021" s="2">
        <v>163</v>
      </c>
      <c r="H7021" s="3">
        <v>107</v>
      </c>
      <c r="I7021" s="69" t="str">
        <f>VLOOKUP(C7021,СПРАВОЧНИК!B:D,2,0)</f>
        <v>ЯПОНИЯ</v>
      </c>
      <c r="J7021" s="69" t="str">
        <f>VLOOKUP(C7021,СПРАВОЧНИК!B:D,3,0)</f>
        <v>ИНОМАРКИ</v>
      </c>
      <c r="K7021" s="69" t="str">
        <f>VLOOKUP(СВОД2023[[#This Row],[ФО]],СПРАВОЧНИК!H:P,2,0)</f>
        <v>Сибирский ФО</v>
      </c>
    </row>
    <row r="7022" spans="1:11" x14ac:dyDescent="0.2">
      <c r="A7022" t="s">
        <v>600</v>
      </c>
      <c r="B7022" t="s">
        <v>594</v>
      </c>
      <c r="C7022" s="1" t="s">
        <v>131</v>
      </c>
      <c r="D7022" s="1" t="s">
        <v>1384</v>
      </c>
      <c r="E7022" s="2">
        <v>3</v>
      </c>
      <c r="F7022" s="3">
        <v>1</v>
      </c>
      <c r="G7022" s="2">
        <v>15</v>
      </c>
      <c r="H7022" s="3">
        <v>9</v>
      </c>
      <c r="I7022" s="69" t="str">
        <f>VLOOKUP(C7022,СПРАВОЧНИК!B:D,2,0)</f>
        <v>ЯПОНИЯ</v>
      </c>
      <c r="J7022" s="69" t="str">
        <f>VLOOKUP(C7022,СПРАВОЧНИК!B:D,3,0)</f>
        <v>ИНОМАРКИ</v>
      </c>
      <c r="K7022" s="69" t="str">
        <f>VLOOKUP(СВОД2023[[#This Row],[ФО]],СПРАВОЧНИК!H:P,2,0)</f>
        <v>Сибирский ФО</v>
      </c>
    </row>
    <row r="7023" spans="1:11" x14ac:dyDescent="0.2">
      <c r="A7023" t="s">
        <v>600</v>
      </c>
      <c r="B7023" t="s">
        <v>594</v>
      </c>
      <c r="C7023" s="1" t="s">
        <v>131</v>
      </c>
      <c r="D7023" s="1" t="s">
        <v>1385</v>
      </c>
      <c r="E7023" s="2"/>
      <c r="F7023" s="3">
        <v>1</v>
      </c>
      <c r="G7023" s="2">
        <v>4</v>
      </c>
      <c r="H7023" s="3">
        <v>2</v>
      </c>
      <c r="I7023" s="69" t="str">
        <f>VLOOKUP(C7023,СПРАВОЧНИК!B:D,2,0)</f>
        <v>ЯПОНИЯ</v>
      </c>
      <c r="J7023" s="69" t="str">
        <f>VLOOKUP(C7023,СПРАВОЧНИК!B:D,3,0)</f>
        <v>ИНОМАРКИ</v>
      </c>
      <c r="K7023" s="69" t="str">
        <f>VLOOKUP(СВОД2023[[#This Row],[ФО]],СПРАВОЧНИК!H:P,2,0)</f>
        <v>Сибирский ФО</v>
      </c>
    </row>
    <row r="7024" spans="1:11" x14ac:dyDescent="0.2">
      <c r="A7024" t="s">
        <v>600</v>
      </c>
      <c r="B7024" t="s">
        <v>594</v>
      </c>
      <c r="C7024" s="1" t="s">
        <v>131</v>
      </c>
      <c r="D7024" s="1" t="s">
        <v>132</v>
      </c>
      <c r="E7024" s="2">
        <v>1</v>
      </c>
      <c r="F7024" s="3">
        <v>2</v>
      </c>
      <c r="G7024" s="2">
        <v>6</v>
      </c>
      <c r="H7024" s="3">
        <v>5</v>
      </c>
      <c r="I7024" s="69" t="str">
        <f>VLOOKUP(C7024,СПРАВОЧНИК!B:D,2,0)</f>
        <v>ЯПОНИЯ</v>
      </c>
      <c r="J7024" s="69" t="str">
        <f>VLOOKUP(C7024,СПРАВОЧНИК!B:D,3,0)</f>
        <v>ИНОМАРКИ</v>
      </c>
      <c r="K7024" s="69" t="str">
        <f>VLOOKUP(СВОД2023[[#This Row],[ФО]],СПРАВОЧНИК!H:P,2,0)</f>
        <v>Сибирский ФО</v>
      </c>
    </row>
    <row r="7025" spans="1:11" x14ac:dyDescent="0.2">
      <c r="A7025" t="s">
        <v>600</v>
      </c>
      <c r="B7025" t="s">
        <v>594</v>
      </c>
      <c r="C7025" s="1" t="s">
        <v>131</v>
      </c>
      <c r="D7025" s="1" t="s">
        <v>1386</v>
      </c>
      <c r="E7025" s="2"/>
      <c r="F7025" s="3">
        <v>1</v>
      </c>
      <c r="G7025" s="2">
        <v>2</v>
      </c>
      <c r="H7025" s="3">
        <v>1</v>
      </c>
      <c r="I7025" s="69" t="str">
        <f>VLOOKUP(C7025,СПРАВОЧНИК!B:D,2,0)</f>
        <v>ЯПОНИЯ</v>
      </c>
      <c r="J7025" s="69" t="str">
        <f>VLOOKUP(C7025,СПРАВОЧНИК!B:D,3,0)</f>
        <v>ИНОМАРКИ</v>
      </c>
      <c r="K7025" s="69" t="str">
        <f>VLOOKUP(СВОД2023[[#This Row],[ФО]],СПРАВОЧНИК!H:P,2,0)</f>
        <v>Сибирский ФО</v>
      </c>
    </row>
    <row r="7026" spans="1:11" x14ac:dyDescent="0.2">
      <c r="A7026" t="s">
        <v>600</v>
      </c>
      <c r="B7026" t="s">
        <v>594</v>
      </c>
      <c r="C7026" s="1" t="s">
        <v>131</v>
      </c>
      <c r="D7026" s="1" t="s">
        <v>1387</v>
      </c>
      <c r="E7026" s="2">
        <v>5</v>
      </c>
      <c r="F7026" s="3">
        <v>3</v>
      </c>
      <c r="G7026" s="2">
        <v>15</v>
      </c>
      <c r="H7026" s="3">
        <v>9</v>
      </c>
      <c r="I7026" s="69" t="str">
        <f>VLOOKUP(C7026,СПРАВОЧНИК!B:D,2,0)</f>
        <v>ЯПОНИЯ</v>
      </c>
      <c r="J7026" s="69" t="str">
        <f>VLOOKUP(C7026,СПРАВОЧНИК!B:D,3,0)</f>
        <v>ИНОМАРКИ</v>
      </c>
      <c r="K7026" s="69" t="str">
        <f>VLOOKUP(СВОД2023[[#This Row],[ФО]],СПРАВОЧНИК!H:P,2,0)</f>
        <v>Сибирский ФО</v>
      </c>
    </row>
    <row r="7027" spans="1:11" x14ac:dyDescent="0.2">
      <c r="A7027" t="s">
        <v>600</v>
      </c>
      <c r="B7027" t="s">
        <v>594</v>
      </c>
      <c r="C7027" s="1" t="s">
        <v>131</v>
      </c>
      <c r="D7027" s="1" t="s">
        <v>1388</v>
      </c>
      <c r="E7027" s="2">
        <v>6</v>
      </c>
      <c r="F7027" s="3">
        <v>2</v>
      </c>
      <c r="G7027" s="2">
        <v>42</v>
      </c>
      <c r="H7027" s="3">
        <v>31</v>
      </c>
      <c r="I7027" s="69" t="str">
        <f>VLOOKUP(C7027,СПРАВОЧНИК!B:D,2,0)</f>
        <v>ЯПОНИЯ</v>
      </c>
      <c r="J7027" s="69" t="str">
        <f>VLOOKUP(C7027,СПРАВОЧНИК!B:D,3,0)</f>
        <v>ИНОМАРКИ</v>
      </c>
      <c r="K7027" s="69" t="str">
        <f>VLOOKUP(СВОД2023[[#This Row],[ФО]],СПРАВОЧНИК!H:P,2,0)</f>
        <v>Сибирский ФО</v>
      </c>
    </row>
    <row r="7028" spans="1:11" x14ac:dyDescent="0.2">
      <c r="A7028" t="s">
        <v>600</v>
      </c>
      <c r="B7028" t="s">
        <v>594</v>
      </c>
      <c r="C7028" s="1" t="s">
        <v>131</v>
      </c>
      <c r="D7028" s="1" t="s">
        <v>133</v>
      </c>
      <c r="E7028" s="2"/>
      <c r="F7028" s="3"/>
      <c r="G7028" s="2">
        <v>2</v>
      </c>
      <c r="H7028" s="3">
        <v>7</v>
      </c>
      <c r="I7028" s="69" t="str">
        <f>VLOOKUP(C7028,СПРАВОЧНИК!B:D,2,0)</f>
        <v>ЯПОНИЯ</v>
      </c>
      <c r="J7028" s="69" t="str">
        <f>VLOOKUP(C7028,СПРАВОЧНИК!B:D,3,0)</f>
        <v>ИНОМАРКИ</v>
      </c>
      <c r="K7028" s="69" t="str">
        <f>VLOOKUP(СВОД2023[[#This Row],[ФО]],СПРАВОЧНИК!H:P,2,0)</f>
        <v>Сибирский ФО</v>
      </c>
    </row>
    <row r="7029" spans="1:11" x14ac:dyDescent="0.2">
      <c r="A7029" t="s">
        <v>600</v>
      </c>
      <c r="B7029" t="s">
        <v>594</v>
      </c>
      <c r="C7029" s="1" t="s">
        <v>131</v>
      </c>
      <c r="D7029" s="1" t="s">
        <v>1389</v>
      </c>
      <c r="E7029" s="2">
        <v>5</v>
      </c>
      <c r="F7029" s="3">
        <v>2</v>
      </c>
      <c r="G7029" s="2">
        <v>23</v>
      </c>
      <c r="H7029" s="3">
        <v>12</v>
      </c>
      <c r="I7029" s="69" t="str">
        <f>VLOOKUP(C7029,СПРАВОЧНИК!B:D,2,0)</f>
        <v>ЯПОНИЯ</v>
      </c>
      <c r="J7029" s="69" t="str">
        <f>VLOOKUP(C7029,СПРАВОЧНИК!B:D,3,0)</f>
        <v>ИНОМАРКИ</v>
      </c>
      <c r="K7029" s="69" t="str">
        <f>VLOOKUP(СВОД2023[[#This Row],[ФО]],СПРАВОЧНИК!H:P,2,0)</f>
        <v>Сибирский ФО</v>
      </c>
    </row>
    <row r="7030" spans="1:11" x14ac:dyDescent="0.2">
      <c r="A7030" t="s">
        <v>600</v>
      </c>
      <c r="B7030" t="s">
        <v>594</v>
      </c>
      <c r="C7030" s="1" t="s">
        <v>131</v>
      </c>
      <c r="D7030" s="1" t="s">
        <v>2088</v>
      </c>
      <c r="E7030" s="2"/>
      <c r="F7030" s="3"/>
      <c r="G7030" s="2">
        <v>3</v>
      </c>
      <c r="H7030" s="3">
        <v>2</v>
      </c>
      <c r="I7030" s="69" t="str">
        <f>VLOOKUP(C7030,СПРАВОЧНИК!B:D,2,0)</f>
        <v>ЯПОНИЯ</v>
      </c>
      <c r="J7030" s="69" t="str">
        <f>VLOOKUP(C7030,СПРАВОЧНИК!B:D,3,0)</f>
        <v>ИНОМАРКИ</v>
      </c>
      <c r="K7030" s="69" t="str">
        <f>VLOOKUP(СВОД2023[[#This Row],[ФО]],СПРАВОЧНИК!H:P,2,0)</f>
        <v>Сибирский ФО</v>
      </c>
    </row>
    <row r="7031" spans="1:11" x14ac:dyDescent="0.2">
      <c r="A7031" t="s">
        <v>600</v>
      </c>
      <c r="B7031" t="s">
        <v>594</v>
      </c>
      <c r="C7031" s="1" t="s">
        <v>131</v>
      </c>
      <c r="D7031" s="1" t="s">
        <v>2089</v>
      </c>
      <c r="E7031" s="2"/>
      <c r="F7031" s="3"/>
      <c r="G7031" s="2">
        <v>1</v>
      </c>
      <c r="H7031" s="3"/>
      <c r="I7031" s="69" t="str">
        <f>VLOOKUP(C7031,СПРАВОЧНИК!B:D,2,0)</f>
        <v>ЯПОНИЯ</v>
      </c>
      <c r="J7031" s="69" t="str">
        <f>VLOOKUP(C7031,СПРАВОЧНИК!B:D,3,0)</f>
        <v>ИНОМАРКИ</v>
      </c>
      <c r="K7031" s="69" t="str">
        <f>VLOOKUP(СВОД2023[[#This Row],[ФО]],СПРАВОЧНИК!H:P,2,0)</f>
        <v>Сибирский ФО</v>
      </c>
    </row>
    <row r="7032" spans="1:11" x14ac:dyDescent="0.2">
      <c r="A7032" t="s">
        <v>600</v>
      </c>
      <c r="B7032" t="s">
        <v>594</v>
      </c>
      <c r="C7032" s="1" t="s">
        <v>131</v>
      </c>
      <c r="D7032" s="1" t="s">
        <v>2408</v>
      </c>
      <c r="E7032" s="2"/>
      <c r="F7032" s="3"/>
      <c r="G7032" s="2">
        <v>1</v>
      </c>
      <c r="H7032" s="3"/>
      <c r="I7032" s="69" t="str">
        <f>VLOOKUP(C7032,СПРАВОЧНИК!B:D,2,0)</f>
        <v>ЯПОНИЯ</v>
      </c>
      <c r="J7032" s="69" t="str">
        <f>VLOOKUP(C7032,СПРАВОЧНИК!B:D,3,0)</f>
        <v>ИНОМАРКИ</v>
      </c>
      <c r="K7032" s="69" t="str">
        <f>VLOOKUP(СВОД2023[[#This Row],[ФО]],СПРАВОЧНИК!H:P,2,0)</f>
        <v>Сибирский ФО</v>
      </c>
    </row>
    <row r="7033" spans="1:11" x14ac:dyDescent="0.2">
      <c r="A7033" t="s">
        <v>600</v>
      </c>
      <c r="B7033" t="s">
        <v>594</v>
      </c>
      <c r="C7033" s="1" t="s">
        <v>131</v>
      </c>
      <c r="D7033" s="1" t="s">
        <v>134</v>
      </c>
      <c r="E7033" s="2">
        <v>2</v>
      </c>
      <c r="F7033" s="3">
        <v>2</v>
      </c>
      <c r="G7033" s="2">
        <v>6</v>
      </c>
      <c r="H7033" s="3">
        <v>4</v>
      </c>
      <c r="I7033" s="69" t="str">
        <f>VLOOKUP(C7033,СПРАВОЧНИК!B:D,2,0)</f>
        <v>ЯПОНИЯ</v>
      </c>
      <c r="J7033" s="69" t="str">
        <f>VLOOKUP(C7033,СПРАВОЧНИК!B:D,3,0)</f>
        <v>ИНОМАРКИ</v>
      </c>
      <c r="K7033" s="69" t="str">
        <f>VLOOKUP(СВОД2023[[#This Row],[ФО]],СПРАВОЧНИК!H:P,2,0)</f>
        <v>Сибирский ФО</v>
      </c>
    </row>
    <row r="7034" spans="1:11" x14ac:dyDescent="0.2">
      <c r="A7034" t="s">
        <v>600</v>
      </c>
      <c r="B7034" t="s">
        <v>594</v>
      </c>
      <c r="C7034" s="1" t="s">
        <v>131</v>
      </c>
      <c r="D7034" s="1" t="s">
        <v>1390</v>
      </c>
      <c r="E7034" s="2"/>
      <c r="F7034" s="3"/>
      <c r="G7034" s="2">
        <v>2</v>
      </c>
      <c r="H7034" s="3">
        <v>1</v>
      </c>
      <c r="I7034" s="69" t="str">
        <f>VLOOKUP(C7034,СПРАВОЧНИК!B:D,2,0)</f>
        <v>ЯПОНИЯ</v>
      </c>
      <c r="J7034" s="69" t="str">
        <f>VLOOKUP(C7034,СПРАВОЧНИК!B:D,3,0)</f>
        <v>ИНОМАРКИ</v>
      </c>
      <c r="K7034" s="69" t="str">
        <f>VLOOKUP(СВОД2023[[#This Row],[ФО]],СПРАВОЧНИК!H:P,2,0)</f>
        <v>Сибирский ФО</v>
      </c>
    </row>
    <row r="7035" spans="1:11" x14ac:dyDescent="0.2">
      <c r="A7035" t="s">
        <v>600</v>
      </c>
      <c r="B7035" t="s">
        <v>594</v>
      </c>
      <c r="C7035" s="1" t="s">
        <v>131</v>
      </c>
      <c r="D7035" s="1" t="s">
        <v>135</v>
      </c>
      <c r="E7035" s="2">
        <v>78</v>
      </c>
      <c r="F7035" s="3">
        <v>44</v>
      </c>
      <c r="G7035" s="2">
        <v>423</v>
      </c>
      <c r="H7035" s="3">
        <v>306</v>
      </c>
      <c r="I7035" s="69" t="str">
        <f>VLOOKUP(C7035,СПРАВОЧНИК!B:D,2,0)</f>
        <v>ЯПОНИЯ</v>
      </c>
      <c r="J7035" s="69" t="str">
        <f>VLOOKUP(C7035,СПРАВОЧНИК!B:D,3,0)</f>
        <v>ИНОМАРКИ</v>
      </c>
      <c r="K7035" s="69" t="str">
        <f>VLOOKUP(СВОД2023[[#This Row],[ФО]],СПРАВОЧНИК!H:P,2,0)</f>
        <v>Сибирский ФО</v>
      </c>
    </row>
    <row r="7036" spans="1:11" x14ac:dyDescent="0.2">
      <c r="A7036" t="s">
        <v>600</v>
      </c>
      <c r="B7036" t="s">
        <v>594</v>
      </c>
      <c r="C7036" s="1" t="s">
        <v>131</v>
      </c>
      <c r="D7036" s="1" t="s">
        <v>136</v>
      </c>
      <c r="E7036" s="2">
        <v>80</v>
      </c>
      <c r="F7036" s="3">
        <v>41</v>
      </c>
      <c r="G7036" s="2">
        <v>369</v>
      </c>
      <c r="H7036" s="3">
        <v>221</v>
      </c>
      <c r="I7036" s="69" t="str">
        <f>VLOOKUP(C7036,СПРАВОЧНИК!B:D,2,0)</f>
        <v>ЯПОНИЯ</v>
      </c>
      <c r="J7036" s="69" t="str">
        <f>VLOOKUP(C7036,СПРАВОЧНИК!B:D,3,0)</f>
        <v>ИНОМАРКИ</v>
      </c>
      <c r="K7036" s="69" t="str">
        <f>VLOOKUP(СВОД2023[[#This Row],[ФО]],СПРАВОЧНИК!H:P,2,0)</f>
        <v>Сибирский ФО</v>
      </c>
    </row>
    <row r="7037" spans="1:11" x14ac:dyDescent="0.2">
      <c r="A7037" t="s">
        <v>600</v>
      </c>
      <c r="B7037" t="s">
        <v>594</v>
      </c>
      <c r="C7037" s="1" t="s">
        <v>131</v>
      </c>
      <c r="D7037" s="1" t="s">
        <v>1391</v>
      </c>
      <c r="E7037" s="2"/>
      <c r="F7037" s="3"/>
      <c r="G7037" s="2">
        <v>1</v>
      </c>
      <c r="H7037" s="3">
        <v>1</v>
      </c>
      <c r="I7037" s="69" t="str">
        <f>VLOOKUP(C7037,СПРАВОЧНИК!B:D,2,0)</f>
        <v>ЯПОНИЯ</v>
      </c>
      <c r="J7037" s="69" t="str">
        <f>VLOOKUP(C7037,СПРАВОЧНИК!B:D,3,0)</f>
        <v>ИНОМАРКИ</v>
      </c>
      <c r="K7037" s="69" t="str">
        <f>VLOOKUP(СВОД2023[[#This Row],[ФО]],СПРАВОЧНИК!H:P,2,0)</f>
        <v>Сибирский ФО</v>
      </c>
    </row>
    <row r="7038" spans="1:11" x14ac:dyDescent="0.2">
      <c r="A7038" t="s">
        <v>600</v>
      </c>
      <c r="B7038" t="s">
        <v>594</v>
      </c>
      <c r="C7038" s="1" t="s">
        <v>131</v>
      </c>
      <c r="D7038" s="1" t="s">
        <v>2538</v>
      </c>
      <c r="E7038" s="2"/>
      <c r="F7038" s="3"/>
      <c r="G7038" s="2"/>
      <c r="H7038" s="3">
        <v>1</v>
      </c>
      <c r="I7038" s="69" t="str">
        <f>VLOOKUP(C7038,СПРАВОЧНИК!B:D,2,0)</f>
        <v>ЯПОНИЯ</v>
      </c>
      <c r="J7038" s="69" t="str">
        <f>VLOOKUP(C7038,СПРАВОЧНИК!B:D,3,0)</f>
        <v>ИНОМАРКИ</v>
      </c>
      <c r="K7038" s="69" t="str">
        <f>VLOOKUP(СВОД2023[[#This Row],[ФО]],СПРАВОЧНИК!H:P,2,0)</f>
        <v>Сибирский ФО</v>
      </c>
    </row>
    <row r="7039" spans="1:11" x14ac:dyDescent="0.2">
      <c r="A7039" t="s">
        <v>600</v>
      </c>
      <c r="B7039" t="s">
        <v>594</v>
      </c>
      <c r="C7039" s="1" t="s">
        <v>131</v>
      </c>
      <c r="D7039" s="1" t="s">
        <v>1392</v>
      </c>
      <c r="E7039" s="2">
        <v>15</v>
      </c>
      <c r="F7039" s="3">
        <v>18</v>
      </c>
      <c r="G7039" s="2">
        <v>72</v>
      </c>
      <c r="H7039" s="3">
        <v>78</v>
      </c>
      <c r="I7039" s="69" t="str">
        <f>VLOOKUP(C7039,СПРАВОЧНИК!B:D,2,0)</f>
        <v>ЯПОНИЯ</v>
      </c>
      <c r="J7039" s="69" t="str">
        <f>VLOOKUP(C7039,СПРАВОЧНИК!B:D,3,0)</f>
        <v>ИНОМАРКИ</v>
      </c>
      <c r="K7039" s="69" t="str">
        <f>VLOOKUP(СВОД2023[[#This Row],[ФО]],СПРАВОЧНИК!H:P,2,0)</f>
        <v>Сибирский ФО</v>
      </c>
    </row>
    <row r="7040" spans="1:11" x14ac:dyDescent="0.2">
      <c r="A7040" t="s">
        <v>600</v>
      </c>
      <c r="B7040" t="s">
        <v>594</v>
      </c>
      <c r="C7040" s="1" t="s">
        <v>131</v>
      </c>
      <c r="D7040" s="1" t="s">
        <v>137</v>
      </c>
      <c r="E7040" s="2">
        <v>5</v>
      </c>
      <c r="F7040" s="3"/>
      <c r="G7040" s="2">
        <v>27</v>
      </c>
      <c r="H7040" s="3">
        <v>8</v>
      </c>
      <c r="I7040" s="69" t="str">
        <f>VLOOKUP(C7040,СПРАВОЧНИК!B:D,2,0)</f>
        <v>ЯПОНИЯ</v>
      </c>
      <c r="J7040" s="69" t="str">
        <f>VLOOKUP(C7040,СПРАВОЧНИК!B:D,3,0)</f>
        <v>ИНОМАРКИ</v>
      </c>
      <c r="K7040" s="69" t="str">
        <f>VLOOKUP(СВОД2023[[#This Row],[ФО]],СПРАВОЧНИК!H:P,2,0)</f>
        <v>Сибирский ФО</v>
      </c>
    </row>
    <row r="7041" spans="1:11" x14ac:dyDescent="0.2">
      <c r="A7041" t="s">
        <v>600</v>
      </c>
      <c r="B7041" t="s">
        <v>594</v>
      </c>
      <c r="C7041" s="1" t="s">
        <v>131</v>
      </c>
      <c r="D7041" s="1" t="s">
        <v>1394</v>
      </c>
      <c r="E7041" s="2"/>
      <c r="F7041" s="3"/>
      <c r="G7041" s="2">
        <v>7</v>
      </c>
      <c r="H7041" s="3">
        <v>5</v>
      </c>
      <c r="I7041" s="69" t="str">
        <f>VLOOKUP(C7041,СПРАВОЧНИК!B:D,2,0)</f>
        <v>ЯПОНИЯ</v>
      </c>
      <c r="J7041" s="69" t="str">
        <f>VLOOKUP(C7041,СПРАВОЧНИК!B:D,3,0)</f>
        <v>ИНОМАРКИ</v>
      </c>
      <c r="K7041" s="69" t="str">
        <f>VLOOKUP(СВОД2023[[#This Row],[ФО]],СПРАВОЧНИК!H:P,2,0)</f>
        <v>Сибирский ФО</v>
      </c>
    </row>
    <row r="7042" spans="1:11" x14ac:dyDescent="0.2">
      <c r="A7042" t="s">
        <v>600</v>
      </c>
      <c r="B7042" t="s">
        <v>594</v>
      </c>
      <c r="C7042" s="1" t="s">
        <v>131</v>
      </c>
      <c r="D7042" s="1" t="s">
        <v>1395</v>
      </c>
      <c r="E7042" s="2">
        <v>15</v>
      </c>
      <c r="F7042" s="3">
        <v>15</v>
      </c>
      <c r="G7042" s="2">
        <v>85</v>
      </c>
      <c r="H7042" s="3">
        <v>75</v>
      </c>
      <c r="I7042" s="69" t="str">
        <f>VLOOKUP(C7042,СПРАВОЧНИК!B:D,2,0)</f>
        <v>ЯПОНИЯ</v>
      </c>
      <c r="J7042" s="69" t="str">
        <f>VLOOKUP(C7042,СПРАВОЧНИК!B:D,3,0)</f>
        <v>ИНОМАРКИ</v>
      </c>
      <c r="K7042" s="69" t="str">
        <f>VLOOKUP(СВОД2023[[#This Row],[ФО]],СПРАВОЧНИК!H:P,2,0)</f>
        <v>Сибирский ФО</v>
      </c>
    </row>
    <row r="7043" spans="1:11" x14ac:dyDescent="0.2">
      <c r="A7043" t="s">
        <v>600</v>
      </c>
      <c r="B7043" t="s">
        <v>594</v>
      </c>
      <c r="C7043" s="1" t="s">
        <v>131</v>
      </c>
      <c r="D7043" s="1" t="s">
        <v>1396</v>
      </c>
      <c r="E7043" s="2">
        <v>11</v>
      </c>
      <c r="F7043" s="3">
        <v>19</v>
      </c>
      <c r="G7043" s="2">
        <v>63</v>
      </c>
      <c r="H7043" s="3">
        <v>55</v>
      </c>
      <c r="I7043" s="69" t="str">
        <f>VLOOKUP(C7043,СПРАВОЧНИК!B:D,2,0)</f>
        <v>ЯПОНИЯ</v>
      </c>
      <c r="J7043" s="69" t="str">
        <f>VLOOKUP(C7043,СПРАВОЧНИК!B:D,3,0)</f>
        <v>ИНОМАРКИ</v>
      </c>
      <c r="K7043" s="69" t="str">
        <f>VLOOKUP(СВОД2023[[#This Row],[ФО]],СПРАВОЧНИК!H:P,2,0)</f>
        <v>Сибирский ФО</v>
      </c>
    </row>
    <row r="7044" spans="1:11" x14ac:dyDescent="0.2">
      <c r="A7044" t="s">
        <v>600</v>
      </c>
      <c r="B7044" t="s">
        <v>594</v>
      </c>
      <c r="C7044" s="1" t="s">
        <v>131</v>
      </c>
      <c r="D7044" s="1" t="s">
        <v>1397</v>
      </c>
      <c r="E7044" s="2">
        <v>47</v>
      </c>
      <c r="F7044" s="3">
        <v>27</v>
      </c>
      <c r="G7044" s="2">
        <v>241</v>
      </c>
      <c r="H7044" s="3">
        <v>223</v>
      </c>
      <c r="I7044" s="69" t="str">
        <f>VLOOKUP(C7044,СПРАВОЧНИК!B:D,2,0)</f>
        <v>ЯПОНИЯ</v>
      </c>
      <c r="J7044" s="69" t="str">
        <f>VLOOKUP(C7044,СПРАВОЧНИК!B:D,3,0)</f>
        <v>ИНОМАРКИ</v>
      </c>
      <c r="K7044" s="69" t="str">
        <f>VLOOKUP(СВОД2023[[#This Row],[ФО]],СПРАВОЧНИК!H:P,2,0)</f>
        <v>Сибирский ФО</v>
      </c>
    </row>
    <row r="7045" spans="1:11" x14ac:dyDescent="0.2">
      <c r="A7045" t="s">
        <v>600</v>
      </c>
      <c r="B7045" t="s">
        <v>594</v>
      </c>
      <c r="C7045" s="1" t="s">
        <v>131</v>
      </c>
      <c r="D7045" s="1" t="s">
        <v>1398</v>
      </c>
      <c r="E7045" s="2">
        <v>5</v>
      </c>
      <c r="F7045" s="3">
        <v>3</v>
      </c>
      <c r="G7045" s="2">
        <v>40</v>
      </c>
      <c r="H7045" s="3">
        <v>7</v>
      </c>
      <c r="I7045" s="69" t="str">
        <f>VLOOKUP(C7045,СПРАВОЧНИК!B:D,2,0)</f>
        <v>ЯПОНИЯ</v>
      </c>
      <c r="J7045" s="69" t="str">
        <f>VLOOKUP(C7045,СПРАВОЧНИК!B:D,3,0)</f>
        <v>ИНОМАРКИ</v>
      </c>
      <c r="K7045" s="69" t="str">
        <f>VLOOKUP(СВОД2023[[#This Row],[ФО]],СПРАВОЧНИК!H:P,2,0)</f>
        <v>Сибирский ФО</v>
      </c>
    </row>
    <row r="7046" spans="1:11" x14ac:dyDescent="0.2">
      <c r="A7046" t="s">
        <v>600</v>
      </c>
      <c r="B7046" t="s">
        <v>594</v>
      </c>
      <c r="C7046" s="1" t="s">
        <v>131</v>
      </c>
      <c r="D7046" s="1" t="s">
        <v>1399</v>
      </c>
      <c r="E7046" s="2"/>
      <c r="F7046" s="3">
        <v>1</v>
      </c>
      <c r="G7046" s="2">
        <v>1</v>
      </c>
      <c r="H7046" s="3">
        <v>3</v>
      </c>
      <c r="I7046" s="69" t="str">
        <f>VLOOKUP(C7046,СПРАВОЧНИК!B:D,2,0)</f>
        <v>ЯПОНИЯ</v>
      </c>
      <c r="J7046" s="69" t="str">
        <f>VLOOKUP(C7046,СПРАВОЧНИК!B:D,3,0)</f>
        <v>ИНОМАРКИ</v>
      </c>
      <c r="K7046" s="69" t="str">
        <f>VLOOKUP(СВОД2023[[#This Row],[ФО]],СПРАВОЧНИК!H:P,2,0)</f>
        <v>Сибирский ФО</v>
      </c>
    </row>
    <row r="7047" spans="1:11" x14ac:dyDescent="0.2">
      <c r="A7047" t="s">
        <v>600</v>
      </c>
      <c r="B7047" t="s">
        <v>594</v>
      </c>
      <c r="C7047" s="1" t="s">
        <v>131</v>
      </c>
      <c r="D7047" s="1" t="s">
        <v>1400</v>
      </c>
      <c r="E7047" s="2">
        <v>13</v>
      </c>
      <c r="F7047" s="3">
        <v>10</v>
      </c>
      <c r="G7047" s="2">
        <v>103</v>
      </c>
      <c r="H7047" s="3">
        <v>88</v>
      </c>
      <c r="I7047" s="69" t="str">
        <f>VLOOKUP(C7047,СПРАВОЧНИК!B:D,2,0)</f>
        <v>ЯПОНИЯ</v>
      </c>
      <c r="J7047" s="69" t="str">
        <f>VLOOKUP(C7047,СПРАВОЧНИК!B:D,3,0)</f>
        <v>ИНОМАРКИ</v>
      </c>
      <c r="K7047" s="69" t="str">
        <f>VLOOKUP(СВОД2023[[#This Row],[ФО]],СПРАВОЧНИК!H:P,2,0)</f>
        <v>Сибирский ФО</v>
      </c>
    </row>
    <row r="7048" spans="1:11" x14ac:dyDescent="0.2">
      <c r="A7048" t="s">
        <v>600</v>
      </c>
      <c r="B7048" t="s">
        <v>594</v>
      </c>
      <c r="C7048" s="1" t="s">
        <v>138</v>
      </c>
      <c r="D7048" s="1" t="s">
        <v>1402</v>
      </c>
      <c r="E7048" s="2">
        <v>23</v>
      </c>
      <c r="F7048" s="3">
        <v>14</v>
      </c>
      <c r="G7048" s="2">
        <v>115</v>
      </c>
      <c r="H7048" s="3">
        <v>110</v>
      </c>
      <c r="I7048" s="69" t="str">
        <f>VLOOKUP(C7048,СПРАВОЧНИК!B:D,2,0)</f>
        <v>ЕВРОПА</v>
      </c>
      <c r="J7048" s="69" t="str">
        <f>VLOOKUP(C7048,СПРАВОЧНИК!B:D,3,0)</f>
        <v>ИНОМАРКИ</v>
      </c>
      <c r="K7048" s="69" t="str">
        <f>VLOOKUP(СВОД2023[[#This Row],[ФО]],СПРАВОЧНИК!H:P,2,0)</f>
        <v>Сибирский ФО</v>
      </c>
    </row>
    <row r="7049" spans="1:11" x14ac:dyDescent="0.2">
      <c r="A7049" t="s">
        <v>600</v>
      </c>
      <c r="B7049" t="s">
        <v>594</v>
      </c>
      <c r="C7049" s="1" t="s">
        <v>138</v>
      </c>
      <c r="D7049" s="1" t="s">
        <v>139</v>
      </c>
      <c r="E7049" s="2">
        <v>108</v>
      </c>
      <c r="F7049" s="3">
        <v>97</v>
      </c>
      <c r="G7049" s="2">
        <v>633</v>
      </c>
      <c r="H7049" s="3">
        <v>615</v>
      </c>
      <c r="I7049" s="69" t="str">
        <f>VLOOKUP(C7049,СПРАВОЧНИК!B:D,2,0)</f>
        <v>ЕВРОПА</v>
      </c>
      <c r="J7049" s="69" t="str">
        <f>VLOOKUP(C7049,СПРАВОЧНИК!B:D,3,0)</f>
        <v>ИНОМАРКИ</v>
      </c>
      <c r="K7049" s="69" t="str">
        <f>VLOOKUP(СВОД2023[[#This Row],[ФО]],СПРАВОЧНИК!H:P,2,0)</f>
        <v>Сибирский ФО</v>
      </c>
    </row>
    <row r="7050" spans="1:11" x14ac:dyDescent="0.2">
      <c r="A7050" t="s">
        <v>600</v>
      </c>
      <c r="B7050" t="s">
        <v>594</v>
      </c>
      <c r="C7050" s="1" t="s">
        <v>138</v>
      </c>
      <c r="D7050" s="1" t="s">
        <v>1403</v>
      </c>
      <c r="E7050" s="2"/>
      <c r="F7050" s="3"/>
      <c r="G7050" s="2"/>
      <c r="H7050" s="3">
        <v>1</v>
      </c>
      <c r="I7050" s="69" t="str">
        <f>VLOOKUP(C7050,СПРАВОЧНИК!B:D,2,0)</f>
        <v>ЕВРОПА</v>
      </c>
      <c r="J7050" s="69" t="str">
        <f>VLOOKUP(C7050,СПРАВОЧНИК!B:D,3,0)</f>
        <v>ИНОМАРКИ</v>
      </c>
      <c r="K7050" s="69" t="str">
        <f>VLOOKUP(СВОД2023[[#This Row],[ФО]],СПРАВОЧНИК!H:P,2,0)</f>
        <v>Сибирский ФО</v>
      </c>
    </row>
    <row r="7051" spans="1:11" x14ac:dyDescent="0.2">
      <c r="A7051" t="s">
        <v>600</v>
      </c>
      <c r="B7051" t="s">
        <v>594</v>
      </c>
      <c r="C7051" s="1" t="s">
        <v>1404</v>
      </c>
      <c r="D7051" s="1" t="s">
        <v>1405</v>
      </c>
      <c r="E7051" s="2">
        <v>3</v>
      </c>
      <c r="F7051" s="3"/>
      <c r="G7051" s="2">
        <v>6</v>
      </c>
      <c r="H7051" s="3">
        <v>5</v>
      </c>
      <c r="I7051" s="69" t="str">
        <f>VLOOKUP(C7051,СПРАВОЧНИК!B:D,2,0)</f>
        <v>КИТАЙ</v>
      </c>
      <c r="J7051" s="69" t="str">
        <f>VLOOKUP(C7051,СПРАВОЧНИК!B:D,3,0)</f>
        <v>ИНОМАРКИ</v>
      </c>
      <c r="K7051" s="69" t="str">
        <f>VLOOKUP(СВОД2023[[#This Row],[ФО]],СПРАВОЧНИК!H:P,2,0)</f>
        <v>Сибирский ФО</v>
      </c>
    </row>
    <row r="7052" spans="1:11" x14ac:dyDescent="0.2">
      <c r="A7052" t="s">
        <v>600</v>
      </c>
      <c r="B7052" t="s">
        <v>594</v>
      </c>
      <c r="C7052" s="1" t="s">
        <v>1404</v>
      </c>
      <c r="D7052" s="1" t="s">
        <v>1406</v>
      </c>
      <c r="E7052" s="2">
        <v>3</v>
      </c>
      <c r="F7052" s="3">
        <v>1</v>
      </c>
      <c r="G7052" s="2">
        <v>30</v>
      </c>
      <c r="H7052" s="3">
        <v>18</v>
      </c>
      <c r="I7052" s="69" t="str">
        <f>VLOOKUP(C7052,СПРАВОЧНИК!B:D,2,0)</f>
        <v>КИТАЙ</v>
      </c>
      <c r="J7052" s="69" t="str">
        <f>VLOOKUP(C7052,СПРАВОЧНИК!B:D,3,0)</f>
        <v>ИНОМАРКИ</v>
      </c>
      <c r="K7052" s="69" t="str">
        <f>VLOOKUP(СВОД2023[[#This Row],[ФО]],СПРАВОЧНИК!H:P,2,0)</f>
        <v>Сибирский ФО</v>
      </c>
    </row>
    <row r="7053" spans="1:11" x14ac:dyDescent="0.2">
      <c r="A7053" t="s">
        <v>600</v>
      </c>
      <c r="B7053" t="s">
        <v>594</v>
      </c>
      <c r="C7053" s="1" t="s">
        <v>1404</v>
      </c>
      <c r="D7053" s="1" t="s">
        <v>2539</v>
      </c>
      <c r="E7053" s="2"/>
      <c r="F7053" s="3"/>
      <c r="G7053" s="2"/>
      <c r="H7053" s="3">
        <v>1</v>
      </c>
      <c r="I7053" s="69" t="str">
        <f>VLOOKUP(C7053,СПРАВОЧНИК!B:D,2,0)</f>
        <v>КИТАЙ</v>
      </c>
      <c r="J7053" s="69" t="str">
        <f>VLOOKUP(C7053,СПРАВОЧНИК!B:D,3,0)</f>
        <v>ИНОМАРКИ</v>
      </c>
      <c r="K7053" s="69" t="str">
        <f>VLOOKUP(СВОД2023[[#This Row],[ФО]],СПРАВОЧНИК!H:P,2,0)</f>
        <v>Сибирский ФО</v>
      </c>
    </row>
    <row r="7054" spans="1:11" x14ac:dyDescent="0.2">
      <c r="A7054" t="s">
        <v>600</v>
      </c>
      <c r="B7054" t="s">
        <v>594</v>
      </c>
      <c r="C7054" s="1" t="s">
        <v>1404</v>
      </c>
      <c r="D7054" s="1" t="s">
        <v>2091</v>
      </c>
      <c r="E7054" s="2">
        <v>1</v>
      </c>
      <c r="F7054" s="3">
        <v>1</v>
      </c>
      <c r="G7054" s="2">
        <v>5</v>
      </c>
      <c r="H7054" s="3">
        <v>5</v>
      </c>
      <c r="I7054" s="69" t="str">
        <f>VLOOKUP(C7054,СПРАВОЧНИК!B:D,2,0)</f>
        <v>КИТАЙ</v>
      </c>
      <c r="J7054" s="69" t="str">
        <f>VLOOKUP(C7054,СПРАВОЧНИК!B:D,3,0)</f>
        <v>ИНОМАРКИ</v>
      </c>
      <c r="K7054" s="69" t="str">
        <f>VLOOKUP(СВОД2023[[#This Row],[ФО]],СПРАВОЧНИК!H:P,2,0)</f>
        <v>Сибирский ФО</v>
      </c>
    </row>
    <row r="7055" spans="1:11" x14ac:dyDescent="0.2">
      <c r="A7055" t="s">
        <v>600</v>
      </c>
      <c r="B7055" t="s">
        <v>594</v>
      </c>
      <c r="C7055" s="1" t="s">
        <v>140</v>
      </c>
      <c r="D7055" s="1" t="s">
        <v>141</v>
      </c>
      <c r="E7055" s="2"/>
      <c r="F7055" s="3">
        <v>1</v>
      </c>
      <c r="G7055" s="2">
        <v>2</v>
      </c>
      <c r="H7055" s="3">
        <v>1</v>
      </c>
      <c r="I7055" s="69" t="str">
        <f>VLOOKUP(C7055,СПРАВОЧНИК!B:D,2,0)</f>
        <v>КИТАЙ</v>
      </c>
      <c r="J7055" s="69" t="str">
        <f>VLOOKUP(C7055,СПРАВОЧНИК!B:D,3,0)</f>
        <v>ИНОМАРКИ</v>
      </c>
      <c r="K7055" s="69" t="str">
        <f>VLOOKUP(СВОД2023[[#This Row],[ФО]],СПРАВОЧНИК!H:P,2,0)</f>
        <v>Сибирский ФО</v>
      </c>
    </row>
    <row r="7056" spans="1:11" x14ac:dyDescent="0.2">
      <c r="A7056" t="s">
        <v>600</v>
      </c>
      <c r="B7056" t="s">
        <v>594</v>
      </c>
      <c r="C7056" s="1" t="s">
        <v>142</v>
      </c>
      <c r="D7056" s="1" t="s">
        <v>2092</v>
      </c>
      <c r="E7056" s="2"/>
      <c r="F7056" s="3"/>
      <c r="G7056" s="2">
        <v>5</v>
      </c>
      <c r="H7056" s="3">
        <v>4</v>
      </c>
      <c r="I7056" s="69" t="str">
        <f>VLOOKUP(C7056,СПРАВОЧНИК!B:D,2,0)</f>
        <v>США</v>
      </c>
      <c r="J7056" s="69" t="str">
        <f>VLOOKUP(C7056,СПРАВОЧНИК!B:D,3,0)</f>
        <v>ИНОМАРКИ</v>
      </c>
      <c r="K7056" s="69" t="str">
        <f>VLOOKUP(СВОД2023[[#This Row],[ФО]],СПРАВОЧНИК!H:P,2,0)</f>
        <v>Сибирский ФО</v>
      </c>
    </row>
    <row r="7057" spans="1:11" x14ac:dyDescent="0.2">
      <c r="A7057" t="s">
        <v>600</v>
      </c>
      <c r="B7057" t="s">
        <v>594</v>
      </c>
      <c r="C7057" s="1" t="s">
        <v>142</v>
      </c>
      <c r="D7057" s="1" t="s">
        <v>1408</v>
      </c>
      <c r="E7057" s="2">
        <v>9</v>
      </c>
      <c r="F7057" s="3">
        <v>11</v>
      </c>
      <c r="G7057" s="2">
        <v>54</v>
      </c>
      <c r="H7057" s="3">
        <v>51</v>
      </c>
      <c r="I7057" s="69" t="str">
        <f>VLOOKUP(C7057,СПРАВОЧНИК!B:D,2,0)</f>
        <v>США</v>
      </c>
      <c r="J7057" s="69" t="str">
        <f>VLOOKUP(C7057,СПРАВОЧНИК!B:D,3,0)</f>
        <v>ИНОМАРКИ</v>
      </c>
      <c r="K7057" s="69" t="str">
        <f>VLOOKUP(СВОД2023[[#This Row],[ФО]],СПРАВОЧНИК!H:P,2,0)</f>
        <v>Сибирский ФО</v>
      </c>
    </row>
    <row r="7058" spans="1:11" x14ac:dyDescent="0.2">
      <c r="A7058" t="s">
        <v>600</v>
      </c>
      <c r="B7058" t="s">
        <v>594</v>
      </c>
      <c r="C7058" s="1" t="s">
        <v>142</v>
      </c>
      <c r="D7058" s="1" t="s">
        <v>143</v>
      </c>
      <c r="E7058" s="2"/>
      <c r="F7058" s="3"/>
      <c r="G7058" s="2">
        <v>3</v>
      </c>
      <c r="H7058" s="3">
        <v>3</v>
      </c>
      <c r="I7058" s="69" t="str">
        <f>VLOOKUP(C7058,СПРАВОЧНИК!B:D,2,0)</f>
        <v>США</v>
      </c>
      <c r="J7058" s="69" t="str">
        <f>VLOOKUP(C7058,СПРАВОЧНИК!B:D,3,0)</f>
        <v>ИНОМАРКИ</v>
      </c>
      <c r="K7058" s="69" t="str">
        <f>VLOOKUP(СВОД2023[[#This Row],[ФО]],СПРАВОЧНИК!H:P,2,0)</f>
        <v>Сибирский ФО</v>
      </c>
    </row>
    <row r="7059" spans="1:11" x14ac:dyDescent="0.2">
      <c r="A7059" t="s">
        <v>600</v>
      </c>
      <c r="B7059" t="s">
        <v>594</v>
      </c>
      <c r="C7059" s="1" t="s">
        <v>142</v>
      </c>
      <c r="D7059" s="1" t="s">
        <v>144</v>
      </c>
      <c r="E7059" s="2">
        <v>10</v>
      </c>
      <c r="F7059" s="3">
        <v>2</v>
      </c>
      <c r="G7059" s="2">
        <v>48</v>
      </c>
      <c r="H7059" s="3">
        <v>19</v>
      </c>
      <c r="I7059" s="69" t="str">
        <f>VLOOKUP(C7059,СПРАВОЧНИК!B:D,2,0)</f>
        <v>США</v>
      </c>
      <c r="J7059" s="69" t="str">
        <f>VLOOKUP(C7059,СПРАВОЧНИК!B:D,3,0)</f>
        <v>ИНОМАРКИ</v>
      </c>
      <c r="K7059" s="69" t="str">
        <f>VLOOKUP(СВОД2023[[#This Row],[ФО]],СПРАВОЧНИК!H:P,2,0)</f>
        <v>Сибирский ФО</v>
      </c>
    </row>
    <row r="7060" spans="1:11" x14ac:dyDescent="0.2">
      <c r="A7060" t="s">
        <v>600</v>
      </c>
      <c r="B7060" t="s">
        <v>594</v>
      </c>
      <c r="C7060" s="1" t="s">
        <v>142</v>
      </c>
      <c r="D7060" s="1" t="s">
        <v>2410</v>
      </c>
      <c r="E7060" s="2"/>
      <c r="F7060" s="3"/>
      <c r="G7060" s="2">
        <v>1</v>
      </c>
      <c r="H7060" s="3"/>
      <c r="I7060" s="69" t="str">
        <f>VLOOKUP(C7060,СПРАВОЧНИК!B:D,2,0)</f>
        <v>США</v>
      </c>
      <c r="J7060" s="69" t="str">
        <f>VLOOKUP(C7060,СПРАВОЧНИК!B:D,3,0)</f>
        <v>ИНОМАРКИ</v>
      </c>
      <c r="K7060" s="69" t="str">
        <f>VLOOKUP(СВОД2023[[#This Row],[ФО]],СПРАВОЧНИК!H:P,2,0)</f>
        <v>Сибирский ФО</v>
      </c>
    </row>
    <row r="7061" spans="1:11" x14ac:dyDescent="0.2">
      <c r="A7061" t="s">
        <v>600</v>
      </c>
      <c r="B7061" t="s">
        <v>594</v>
      </c>
      <c r="C7061" s="1" t="s">
        <v>142</v>
      </c>
      <c r="D7061" s="1" t="s">
        <v>1410</v>
      </c>
      <c r="E7061" s="2"/>
      <c r="F7061" s="3"/>
      <c r="G7061" s="2"/>
      <c r="H7061" s="3">
        <v>3</v>
      </c>
      <c r="I7061" s="69" t="str">
        <f>VLOOKUP(C7061,СПРАВОЧНИК!B:D,2,0)</f>
        <v>США</v>
      </c>
      <c r="J7061" s="69" t="str">
        <f>VLOOKUP(C7061,СПРАВОЧНИК!B:D,3,0)</f>
        <v>ИНОМАРКИ</v>
      </c>
      <c r="K7061" s="69" t="str">
        <f>VLOOKUP(СВОД2023[[#This Row],[ФО]],СПРАВОЧНИК!H:P,2,0)</f>
        <v>Сибирский ФО</v>
      </c>
    </row>
    <row r="7062" spans="1:11" x14ac:dyDescent="0.2">
      <c r="A7062" t="s">
        <v>600</v>
      </c>
      <c r="B7062" t="s">
        <v>594</v>
      </c>
      <c r="C7062" s="1" t="s">
        <v>142</v>
      </c>
      <c r="D7062" s="1" t="s">
        <v>2094</v>
      </c>
      <c r="E7062" s="2"/>
      <c r="F7062" s="3"/>
      <c r="G7062" s="2">
        <v>1</v>
      </c>
      <c r="H7062" s="3"/>
      <c r="I7062" s="69" t="str">
        <f>VLOOKUP(C7062,СПРАВОЧНИК!B:D,2,0)</f>
        <v>США</v>
      </c>
      <c r="J7062" s="69" t="str">
        <f>VLOOKUP(C7062,СПРАВОЧНИК!B:D,3,0)</f>
        <v>ИНОМАРКИ</v>
      </c>
      <c r="K7062" s="69" t="str">
        <f>VLOOKUP(СВОД2023[[#This Row],[ФО]],СПРАВОЧНИК!H:P,2,0)</f>
        <v>Сибирский ФО</v>
      </c>
    </row>
    <row r="7063" spans="1:11" x14ac:dyDescent="0.2">
      <c r="A7063" t="s">
        <v>600</v>
      </c>
      <c r="B7063" t="s">
        <v>594</v>
      </c>
      <c r="C7063" s="1" t="s">
        <v>142</v>
      </c>
      <c r="D7063" s="1" t="s">
        <v>1411</v>
      </c>
      <c r="E7063" s="2">
        <v>1</v>
      </c>
      <c r="F7063" s="3"/>
      <c r="G7063" s="2">
        <v>11</v>
      </c>
      <c r="H7063" s="3">
        <v>1</v>
      </c>
      <c r="I7063" s="69" t="str">
        <f>VLOOKUP(C7063,СПРАВОЧНИК!B:D,2,0)</f>
        <v>США</v>
      </c>
      <c r="J7063" s="69" t="str">
        <f>VLOOKUP(C7063,СПРАВОЧНИК!B:D,3,0)</f>
        <v>ИНОМАРКИ</v>
      </c>
      <c r="K7063" s="69" t="str">
        <f>VLOOKUP(СВОД2023[[#This Row],[ФО]],СПРАВОЧНИК!H:P,2,0)</f>
        <v>Сибирский ФО</v>
      </c>
    </row>
    <row r="7064" spans="1:11" x14ac:dyDescent="0.2">
      <c r="A7064" t="s">
        <v>600</v>
      </c>
      <c r="B7064" t="s">
        <v>594</v>
      </c>
      <c r="C7064" s="1" t="s">
        <v>142</v>
      </c>
      <c r="D7064" s="1" t="s">
        <v>1412</v>
      </c>
      <c r="E7064" s="2"/>
      <c r="F7064" s="3">
        <v>2</v>
      </c>
      <c r="G7064" s="2">
        <v>13</v>
      </c>
      <c r="H7064" s="3">
        <v>21</v>
      </c>
      <c r="I7064" s="69" t="str">
        <f>VLOOKUP(C7064,СПРАВОЧНИК!B:D,2,0)</f>
        <v>США</v>
      </c>
      <c r="J7064" s="69" t="str">
        <f>VLOOKUP(C7064,СПРАВОЧНИК!B:D,3,0)</f>
        <v>ИНОМАРКИ</v>
      </c>
      <c r="K7064" s="69" t="str">
        <f>VLOOKUP(СВОД2023[[#This Row],[ФО]],СПРАВОЧНИК!H:P,2,0)</f>
        <v>Сибирский ФО</v>
      </c>
    </row>
    <row r="7065" spans="1:11" x14ac:dyDescent="0.2">
      <c r="A7065" t="s">
        <v>600</v>
      </c>
      <c r="B7065" t="s">
        <v>594</v>
      </c>
      <c r="C7065" s="1" t="s">
        <v>142</v>
      </c>
      <c r="D7065" s="1" t="s">
        <v>1413</v>
      </c>
      <c r="E7065" s="2"/>
      <c r="F7065" s="3"/>
      <c r="G7065" s="2"/>
      <c r="H7065" s="3">
        <v>1</v>
      </c>
      <c r="I7065" s="69" t="str">
        <f>VLOOKUP(C7065,СПРАВОЧНИК!B:D,2,0)</f>
        <v>США</v>
      </c>
      <c r="J7065" s="69" t="str">
        <f>VLOOKUP(C7065,СПРАВОЧНИК!B:D,3,0)</f>
        <v>ИНОМАРКИ</v>
      </c>
      <c r="K7065" s="69" t="str">
        <f>VLOOKUP(СВОД2023[[#This Row],[ФО]],СПРАВОЧНИК!H:P,2,0)</f>
        <v>Сибирский ФО</v>
      </c>
    </row>
    <row r="7066" spans="1:11" x14ac:dyDescent="0.2">
      <c r="A7066" t="s">
        <v>600</v>
      </c>
      <c r="B7066" t="s">
        <v>594</v>
      </c>
      <c r="C7066" s="1" t="s">
        <v>142</v>
      </c>
      <c r="D7066" s="1" t="s">
        <v>2411</v>
      </c>
      <c r="E7066" s="2"/>
      <c r="F7066" s="3"/>
      <c r="G7066" s="2">
        <v>2</v>
      </c>
      <c r="H7066" s="3">
        <v>1</v>
      </c>
      <c r="I7066" s="69" t="str">
        <f>VLOOKUP(C7066,СПРАВОЧНИК!B:D,2,0)</f>
        <v>США</v>
      </c>
      <c r="J7066" s="69" t="str">
        <f>VLOOKUP(C7066,СПРАВОЧНИК!B:D,3,0)</f>
        <v>ИНОМАРКИ</v>
      </c>
      <c r="K7066" s="69" t="str">
        <f>VLOOKUP(СВОД2023[[#This Row],[ФО]],СПРАВОЧНИК!H:P,2,0)</f>
        <v>Сибирский ФО</v>
      </c>
    </row>
    <row r="7067" spans="1:11" x14ac:dyDescent="0.2">
      <c r="A7067" t="s">
        <v>600</v>
      </c>
      <c r="B7067" t="s">
        <v>594</v>
      </c>
      <c r="C7067" s="1" t="s">
        <v>142</v>
      </c>
      <c r="D7067" s="1" t="s">
        <v>145</v>
      </c>
      <c r="E7067" s="2"/>
      <c r="F7067" s="3"/>
      <c r="G7067" s="2">
        <v>3</v>
      </c>
      <c r="H7067" s="3">
        <v>4</v>
      </c>
      <c r="I7067" s="69" t="str">
        <f>VLOOKUP(C7067,СПРАВОЧНИК!B:D,2,0)</f>
        <v>США</v>
      </c>
      <c r="J7067" s="69" t="str">
        <f>VLOOKUP(C7067,СПРАВОЧНИК!B:D,3,0)</f>
        <v>ИНОМАРКИ</v>
      </c>
      <c r="K7067" s="69" t="str">
        <f>VLOOKUP(СВОД2023[[#This Row],[ФО]],СПРАВОЧНИК!H:P,2,0)</f>
        <v>Сибирский ФО</v>
      </c>
    </row>
    <row r="7068" spans="1:11" x14ac:dyDescent="0.2">
      <c r="A7068" t="s">
        <v>600</v>
      </c>
      <c r="B7068" t="s">
        <v>594</v>
      </c>
      <c r="C7068" s="1" t="s">
        <v>142</v>
      </c>
      <c r="D7068" s="1" t="s">
        <v>146</v>
      </c>
      <c r="E7068" s="2">
        <v>4</v>
      </c>
      <c r="F7068" s="3">
        <v>4</v>
      </c>
      <c r="G7068" s="2">
        <v>19</v>
      </c>
      <c r="H7068" s="3">
        <v>34</v>
      </c>
      <c r="I7068" s="69" t="str">
        <f>VLOOKUP(C7068,СПРАВОЧНИК!B:D,2,0)</f>
        <v>США</v>
      </c>
      <c r="J7068" s="69" t="str">
        <f>VLOOKUP(C7068,СПРАВОЧНИК!B:D,3,0)</f>
        <v>ИНОМАРКИ</v>
      </c>
      <c r="K7068" s="69" t="str">
        <f>VLOOKUP(СВОД2023[[#This Row],[ФО]],СПРАВОЧНИК!H:P,2,0)</f>
        <v>Сибирский ФО</v>
      </c>
    </row>
    <row r="7069" spans="1:11" x14ac:dyDescent="0.2">
      <c r="A7069" t="s">
        <v>600</v>
      </c>
      <c r="B7069" t="s">
        <v>594</v>
      </c>
      <c r="C7069" s="1" t="s">
        <v>142</v>
      </c>
      <c r="D7069" s="1" t="s">
        <v>1414</v>
      </c>
      <c r="E7069" s="2">
        <v>1</v>
      </c>
      <c r="F7069" s="3">
        <v>1</v>
      </c>
      <c r="G7069" s="2">
        <v>13</v>
      </c>
      <c r="H7069" s="3">
        <v>4</v>
      </c>
      <c r="I7069" s="69" t="str">
        <f>VLOOKUP(C7069,СПРАВОЧНИК!B:D,2,0)</f>
        <v>США</v>
      </c>
      <c r="J7069" s="69" t="str">
        <f>VLOOKUP(C7069,СПРАВОЧНИК!B:D,3,0)</f>
        <v>ИНОМАРКИ</v>
      </c>
      <c r="K7069" s="69" t="str">
        <f>VLOOKUP(СВОД2023[[#This Row],[ФО]],СПРАВОЧНИК!H:P,2,0)</f>
        <v>Сибирский ФО</v>
      </c>
    </row>
    <row r="7070" spans="1:11" x14ac:dyDescent="0.2">
      <c r="A7070" t="s">
        <v>600</v>
      </c>
      <c r="B7070" t="s">
        <v>594</v>
      </c>
      <c r="C7070" s="1" t="s">
        <v>142</v>
      </c>
      <c r="D7070" s="1" t="s">
        <v>1415</v>
      </c>
      <c r="E7070" s="2">
        <v>2</v>
      </c>
      <c r="F7070" s="3">
        <v>3</v>
      </c>
      <c r="G7070" s="2">
        <v>5</v>
      </c>
      <c r="H7070" s="3">
        <v>6</v>
      </c>
      <c r="I7070" s="69" t="str">
        <f>VLOOKUP(C7070,СПРАВОЧНИК!B:D,2,0)</f>
        <v>США</v>
      </c>
      <c r="J7070" s="69" t="str">
        <f>VLOOKUP(C7070,СПРАВОЧНИК!B:D,3,0)</f>
        <v>ИНОМАРКИ</v>
      </c>
      <c r="K7070" s="69" t="str">
        <f>VLOOKUP(СВОД2023[[#This Row],[ФО]],СПРАВОЧНИК!H:P,2,0)</f>
        <v>Сибирский ФО</v>
      </c>
    </row>
    <row r="7071" spans="1:11" x14ac:dyDescent="0.2">
      <c r="A7071" t="s">
        <v>600</v>
      </c>
      <c r="B7071" t="s">
        <v>594</v>
      </c>
      <c r="C7071" s="1" t="s">
        <v>142</v>
      </c>
      <c r="D7071" s="1" t="s">
        <v>1416</v>
      </c>
      <c r="E7071" s="2"/>
      <c r="F7071" s="3"/>
      <c r="G7071" s="2">
        <v>1</v>
      </c>
      <c r="H7071" s="3">
        <v>1</v>
      </c>
      <c r="I7071" s="69" t="str">
        <f>VLOOKUP(C7071,СПРАВОЧНИК!B:D,2,0)</f>
        <v>США</v>
      </c>
      <c r="J7071" s="69" t="str">
        <f>VLOOKUP(C7071,СПРАВОЧНИК!B:D,3,0)</f>
        <v>ИНОМАРКИ</v>
      </c>
      <c r="K7071" s="69" t="str">
        <f>VLOOKUP(СВОД2023[[#This Row],[ФО]],СПРАВОЧНИК!H:P,2,0)</f>
        <v>Сибирский ФО</v>
      </c>
    </row>
    <row r="7072" spans="1:11" x14ac:dyDescent="0.2">
      <c r="A7072" t="s">
        <v>600</v>
      </c>
      <c r="B7072" t="s">
        <v>594</v>
      </c>
      <c r="C7072" s="1" t="s">
        <v>147</v>
      </c>
      <c r="D7072" s="1" t="s">
        <v>1417</v>
      </c>
      <c r="E7072" s="2">
        <v>2</v>
      </c>
      <c r="F7072" s="3">
        <v>2</v>
      </c>
      <c r="G7072" s="2">
        <v>5</v>
      </c>
      <c r="H7072" s="3">
        <v>12</v>
      </c>
      <c r="I7072" s="69" t="str">
        <f>VLOOKUP(C7072,СПРАВОЧНИК!B:D,2,0)</f>
        <v>КИТАЙ</v>
      </c>
      <c r="J7072" s="69" t="str">
        <f>VLOOKUP(C7072,СПРАВОЧНИК!B:D,3,0)</f>
        <v>ИНОМАРКИ</v>
      </c>
      <c r="K7072" s="69" t="str">
        <f>VLOOKUP(СВОД2023[[#This Row],[ФО]],СПРАВОЧНИК!H:P,2,0)</f>
        <v>Сибирский ФО</v>
      </c>
    </row>
    <row r="7073" spans="1:11" x14ac:dyDescent="0.2">
      <c r="A7073" t="s">
        <v>600</v>
      </c>
      <c r="B7073" t="s">
        <v>594</v>
      </c>
      <c r="C7073" s="1" t="s">
        <v>147</v>
      </c>
      <c r="D7073" s="1" t="s">
        <v>2095</v>
      </c>
      <c r="E7073" s="2">
        <v>1</v>
      </c>
      <c r="F7073" s="3">
        <v>1</v>
      </c>
      <c r="G7073" s="2">
        <v>14</v>
      </c>
      <c r="H7073" s="3">
        <v>11</v>
      </c>
      <c r="I7073" s="69" t="str">
        <f>VLOOKUP(C7073,СПРАВОЧНИК!B:D,2,0)</f>
        <v>КИТАЙ</v>
      </c>
      <c r="J7073" s="69" t="str">
        <f>VLOOKUP(C7073,СПРАВОЧНИК!B:D,3,0)</f>
        <v>ИНОМАРКИ</v>
      </c>
      <c r="K7073" s="69" t="str">
        <f>VLOOKUP(СВОД2023[[#This Row],[ФО]],СПРАВОЧНИК!H:P,2,0)</f>
        <v>Сибирский ФО</v>
      </c>
    </row>
    <row r="7074" spans="1:11" x14ac:dyDescent="0.2">
      <c r="A7074" t="s">
        <v>600</v>
      </c>
      <c r="B7074" t="s">
        <v>594</v>
      </c>
      <c r="C7074" s="1" t="s">
        <v>147</v>
      </c>
      <c r="D7074" s="1" t="s">
        <v>2097</v>
      </c>
      <c r="E7074" s="2"/>
      <c r="F7074" s="3"/>
      <c r="G7074" s="2">
        <v>2</v>
      </c>
      <c r="H7074" s="3">
        <v>1</v>
      </c>
      <c r="I7074" s="69" t="str">
        <f>VLOOKUP(C7074,СПРАВОЧНИК!B:D,2,0)</f>
        <v>КИТАЙ</v>
      </c>
      <c r="J7074" s="69" t="str">
        <f>VLOOKUP(C7074,СПРАВОЧНИК!B:D,3,0)</f>
        <v>ИНОМАРКИ</v>
      </c>
      <c r="K7074" s="69" t="str">
        <f>VLOOKUP(СВОД2023[[#This Row],[ФО]],СПРАВОЧНИК!H:P,2,0)</f>
        <v>Сибирский ФО</v>
      </c>
    </row>
    <row r="7075" spans="1:11" x14ac:dyDescent="0.2">
      <c r="A7075" t="s">
        <v>600</v>
      </c>
      <c r="B7075" t="s">
        <v>594</v>
      </c>
      <c r="C7075" s="1" t="s">
        <v>147</v>
      </c>
      <c r="D7075" s="1" t="s">
        <v>2540</v>
      </c>
      <c r="E7075" s="2"/>
      <c r="F7075" s="3">
        <v>1</v>
      </c>
      <c r="G7075" s="2">
        <v>1</v>
      </c>
      <c r="H7075" s="3">
        <v>1</v>
      </c>
      <c r="I7075" s="69" t="str">
        <f>VLOOKUP(C7075,СПРАВОЧНИК!B:D,2,0)</f>
        <v>КИТАЙ</v>
      </c>
      <c r="J7075" s="69" t="str">
        <f>VLOOKUP(C7075,СПРАВОЧНИК!B:D,3,0)</f>
        <v>ИНОМАРКИ</v>
      </c>
      <c r="K7075" s="69" t="str">
        <f>VLOOKUP(СВОД2023[[#This Row],[ФО]],СПРАВОЧНИК!H:P,2,0)</f>
        <v>Сибирский ФО</v>
      </c>
    </row>
    <row r="7076" spans="1:11" x14ac:dyDescent="0.2">
      <c r="A7076" t="s">
        <v>600</v>
      </c>
      <c r="B7076" t="s">
        <v>594</v>
      </c>
      <c r="C7076" s="1" t="s">
        <v>1418</v>
      </c>
      <c r="D7076" s="1" t="s">
        <v>2098</v>
      </c>
      <c r="E7076" s="2"/>
      <c r="F7076" s="3"/>
      <c r="G7076" s="2"/>
      <c r="H7076" s="3">
        <v>1</v>
      </c>
      <c r="I7076" s="69" t="str">
        <f>VLOOKUP(C7076,СПРАВОЧНИК!B:D,2,0)</f>
        <v>КИТАЙ</v>
      </c>
      <c r="J7076" s="69" t="str">
        <f>VLOOKUP(C7076,СПРАВОЧНИК!B:D,3,0)</f>
        <v>ИНОМАРКИ</v>
      </c>
      <c r="K7076" s="69" t="str">
        <f>VLOOKUP(СВОД2023[[#This Row],[ФО]],СПРАВОЧНИК!H:P,2,0)</f>
        <v>Сибирский ФО</v>
      </c>
    </row>
    <row r="7077" spans="1:11" x14ac:dyDescent="0.2">
      <c r="A7077" t="s">
        <v>600</v>
      </c>
      <c r="B7077" t="s">
        <v>594</v>
      </c>
      <c r="C7077" s="1" t="s">
        <v>1418</v>
      </c>
      <c r="D7077" s="1" t="s">
        <v>1419</v>
      </c>
      <c r="E7077" s="2"/>
      <c r="F7077" s="3"/>
      <c r="G7077" s="2"/>
      <c r="H7077" s="3">
        <v>1</v>
      </c>
      <c r="I7077" s="69" t="str">
        <f>VLOOKUP(C7077,СПРАВОЧНИК!B:D,2,0)</f>
        <v>КИТАЙ</v>
      </c>
      <c r="J7077" s="69" t="str">
        <f>VLOOKUP(C7077,СПРАВОЧНИК!B:D,3,0)</f>
        <v>ИНОМАРКИ</v>
      </c>
      <c r="K7077" s="69" t="str">
        <f>VLOOKUP(СВОД2023[[#This Row],[ФО]],СПРАВОЧНИК!H:P,2,0)</f>
        <v>Сибирский ФО</v>
      </c>
    </row>
    <row r="7078" spans="1:11" x14ac:dyDescent="0.2">
      <c r="A7078" t="s">
        <v>600</v>
      </c>
      <c r="B7078" t="s">
        <v>594</v>
      </c>
      <c r="C7078" s="1" t="s">
        <v>1418</v>
      </c>
      <c r="D7078" s="1" t="s">
        <v>1420</v>
      </c>
      <c r="E7078" s="2"/>
      <c r="F7078" s="3"/>
      <c r="G7078" s="2">
        <v>1</v>
      </c>
      <c r="H7078" s="3">
        <v>2</v>
      </c>
      <c r="I7078" s="69" t="str">
        <f>VLOOKUP(C7078,СПРАВОЧНИК!B:D,2,0)</f>
        <v>КИТАЙ</v>
      </c>
      <c r="J7078" s="69" t="str">
        <f>VLOOKUP(C7078,СПРАВОЧНИК!B:D,3,0)</f>
        <v>ИНОМАРКИ</v>
      </c>
      <c r="K7078" s="69" t="str">
        <f>VLOOKUP(СВОД2023[[#This Row],[ФО]],СПРАВОЧНИК!H:P,2,0)</f>
        <v>Сибирский ФО</v>
      </c>
    </row>
    <row r="7079" spans="1:11" x14ac:dyDescent="0.2">
      <c r="A7079" t="s">
        <v>600</v>
      </c>
      <c r="B7079" t="s">
        <v>594</v>
      </c>
      <c r="C7079" s="1" t="s">
        <v>2100</v>
      </c>
      <c r="D7079" s="1" t="s">
        <v>2101</v>
      </c>
      <c r="E7079" s="2">
        <v>1</v>
      </c>
      <c r="F7079" s="3">
        <v>1</v>
      </c>
      <c r="G7079" s="2">
        <v>5</v>
      </c>
      <c r="H7079" s="3">
        <v>4</v>
      </c>
      <c r="I7079" s="69" t="str">
        <f>VLOOKUP(C7079,СПРАВОЧНИК!B:D,2,0)</f>
        <v>КИТАЙ</v>
      </c>
      <c r="J7079" s="69" t="str">
        <f>VLOOKUP(C7079,СПРАВОЧНИК!B:D,3,0)</f>
        <v>ИНОМАРКИ</v>
      </c>
      <c r="K7079" s="69" t="str">
        <f>VLOOKUP(СВОД2023[[#This Row],[ФО]],СПРАВОЧНИК!H:P,2,0)</f>
        <v>Сибирский ФО</v>
      </c>
    </row>
    <row r="7080" spans="1:11" x14ac:dyDescent="0.2">
      <c r="A7080" t="s">
        <v>600</v>
      </c>
      <c r="B7080" t="s">
        <v>594</v>
      </c>
      <c r="C7080" s="1" t="s">
        <v>2100</v>
      </c>
      <c r="D7080" s="1" t="s">
        <v>2102</v>
      </c>
      <c r="E7080" s="2"/>
      <c r="F7080" s="3"/>
      <c r="G7080" s="2">
        <v>1</v>
      </c>
      <c r="H7080" s="3"/>
      <c r="I7080" s="69" t="str">
        <f>VLOOKUP(C7080,СПРАВОЧНИК!B:D,2,0)</f>
        <v>КИТАЙ</v>
      </c>
      <c r="J7080" s="69" t="str">
        <f>VLOOKUP(C7080,СПРАВОЧНИК!B:D,3,0)</f>
        <v>ИНОМАРКИ</v>
      </c>
      <c r="K7080" s="69" t="str">
        <f>VLOOKUP(СВОД2023[[#This Row],[ФО]],СПРАВОЧНИК!H:P,2,0)</f>
        <v>Сибирский ФО</v>
      </c>
    </row>
    <row r="7081" spans="1:11" x14ac:dyDescent="0.2">
      <c r="A7081" t="s">
        <v>600</v>
      </c>
      <c r="B7081" t="s">
        <v>594</v>
      </c>
      <c r="C7081" s="1" t="s">
        <v>156</v>
      </c>
      <c r="D7081" s="1" t="s">
        <v>157</v>
      </c>
      <c r="E7081" s="2">
        <v>5</v>
      </c>
      <c r="F7081" s="3"/>
      <c r="G7081" s="2">
        <v>16</v>
      </c>
      <c r="H7081" s="3"/>
      <c r="I7081" s="69" t="str">
        <f>VLOOKUP(C7081,СПРАВОЧНИК!B:D,2,0)</f>
        <v>КИТАЙ</v>
      </c>
      <c r="J7081" s="69" t="str">
        <f>VLOOKUP(C7081,СПРАВОЧНИК!B:D,3,0)</f>
        <v>ИНОМАРКИ</v>
      </c>
      <c r="K7081" s="69" t="str">
        <f>VLOOKUP(СВОД2023[[#This Row],[ФО]],СПРАВОЧНИК!H:P,2,0)</f>
        <v>Сибирский ФО</v>
      </c>
    </row>
    <row r="7082" spans="1:11" x14ac:dyDescent="0.2">
      <c r="A7082" t="s">
        <v>600</v>
      </c>
      <c r="B7082" t="s">
        <v>594</v>
      </c>
      <c r="C7082" s="1" t="s">
        <v>156</v>
      </c>
      <c r="D7082" s="1" t="s">
        <v>158</v>
      </c>
      <c r="E7082" s="2">
        <v>11</v>
      </c>
      <c r="F7082" s="3">
        <v>4</v>
      </c>
      <c r="G7082" s="2">
        <v>45</v>
      </c>
      <c r="H7082" s="3">
        <v>11</v>
      </c>
      <c r="I7082" s="69" t="str">
        <f>VLOOKUP(C7082,СПРАВОЧНИК!B:D,2,0)</f>
        <v>КИТАЙ</v>
      </c>
      <c r="J7082" s="69" t="str">
        <f>VLOOKUP(C7082,СПРАВОЧНИК!B:D,3,0)</f>
        <v>ИНОМАРКИ</v>
      </c>
      <c r="K7082" s="69" t="str">
        <f>VLOOKUP(СВОД2023[[#This Row],[ФО]],СПРАВОЧНИК!H:P,2,0)</f>
        <v>Сибирский ФО</v>
      </c>
    </row>
    <row r="7083" spans="1:11" x14ac:dyDescent="0.2">
      <c r="A7083" t="s">
        <v>600</v>
      </c>
      <c r="B7083" t="s">
        <v>594</v>
      </c>
      <c r="C7083" s="1" t="s">
        <v>156</v>
      </c>
      <c r="D7083" s="1" t="s">
        <v>159</v>
      </c>
      <c r="E7083" s="2">
        <v>5</v>
      </c>
      <c r="F7083" s="3"/>
      <c r="G7083" s="2">
        <v>25</v>
      </c>
      <c r="H7083" s="3"/>
      <c r="I7083" s="69" t="str">
        <f>VLOOKUP(C7083,СПРАВОЧНИК!B:D,2,0)</f>
        <v>КИТАЙ</v>
      </c>
      <c r="J7083" s="69" t="str">
        <f>VLOOKUP(C7083,СПРАВОЧНИК!B:D,3,0)</f>
        <v>ИНОМАРКИ</v>
      </c>
      <c r="K7083" s="69" t="str">
        <f>VLOOKUP(СВОД2023[[#This Row],[ФО]],СПРАВОЧНИК!H:P,2,0)</f>
        <v>Сибирский ФО</v>
      </c>
    </row>
    <row r="7084" spans="1:11" x14ac:dyDescent="0.2">
      <c r="A7084" t="s">
        <v>600</v>
      </c>
      <c r="B7084" t="s">
        <v>594</v>
      </c>
      <c r="C7084" s="1" t="s">
        <v>160</v>
      </c>
      <c r="D7084" s="1" t="s">
        <v>161</v>
      </c>
      <c r="E7084" s="2">
        <v>4</v>
      </c>
      <c r="F7084" s="3">
        <v>3</v>
      </c>
      <c r="G7084" s="2">
        <v>13</v>
      </c>
      <c r="H7084" s="3">
        <v>9</v>
      </c>
      <c r="I7084" s="69" t="str">
        <f>VLOOKUP(C7084,СПРАВОЧНИК!B:D,2,0)</f>
        <v>КИТАЙ</v>
      </c>
      <c r="J7084" s="69" t="str">
        <f>VLOOKUP(C7084,СПРАВОЧНИК!B:D,3,0)</f>
        <v>ИНОМАРКИ</v>
      </c>
      <c r="K7084" s="69" t="str">
        <f>VLOOKUP(СВОД2023[[#This Row],[ФО]],СПРАВОЧНИК!H:P,2,0)</f>
        <v>Сибирский ФО</v>
      </c>
    </row>
    <row r="7085" spans="1:11" x14ac:dyDescent="0.2">
      <c r="A7085" t="s">
        <v>600</v>
      </c>
      <c r="B7085" t="s">
        <v>594</v>
      </c>
      <c r="C7085" s="1" t="s">
        <v>160</v>
      </c>
      <c r="D7085" s="1" t="s">
        <v>162</v>
      </c>
      <c r="E7085" s="2"/>
      <c r="F7085" s="3"/>
      <c r="G7085" s="2"/>
      <c r="H7085" s="3">
        <v>2</v>
      </c>
      <c r="I7085" s="69" t="str">
        <f>VLOOKUP(C7085,СПРАВОЧНИК!B:D,2,0)</f>
        <v>КИТАЙ</v>
      </c>
      <c r="J7085" s="69" t="str">
        <f>VLOOKUP(C7085,СПРАВОЧНИК!B:D,3,0)</f>
        <v>ИНОМАРКИ</v>
      </c>
      <c r="K7085" s="69" t="str">
        <f>VLOOKUP(СВОД2023[[#This Row],[ФО]],СПРАВОЧНИК!H:P,2,0)</f>
        <v>Сибирский ФО</v>
      </c>
    </row>
    <row r="7086" spans="1:11" x14ac:dyDescent="0.2">
      <c r="A7086" t="s">
        <v>600</v>
      </c>
      <c r="B7086" t="s">
        <v>594</v>
      </c>
      <c r="C7086" s="1" t="s">
        <v>160</v>
      </c>
      <c r="D7086" s="1" t="s">
        <v>163</v>
      </c>
      <c r="E7086" s="2">
        <v>2</v>
      </c>
      <c r="F7086" s="3"/>
      <c r="G7086" s="2">
        <v>3</v>
      </c>
      <c r="H7086" s="3"/>
      <c r="I7086" s="69" t="str">
        <f>VLOOKUP(C7086,СПРАВОЧНИК!B:D,2,0)</f>
        <v>КИТАЙ</v>
      </c>
      <c r="J7086" s="69" t="str">
        <f>VLOOKUP(C7086,СПРАВОЧНИК!B:D,3,0)</f>
        <v>ИНОМАРКИ</v>
      </c>
      <c r="K7086" s="69" t="str">
        <f>VLOOKUP(СВОД2023[[#This Row],[ФО]],СПРАВОЧНИК!H:P,2,0)</f>
        <v>Сибирский ФО</v>
      </c>
    </row>
    <row r="7087" spans="1:11" x14ac:dyDescent="0.2">
      <c r="A7087" t="s">
        <v>600</v>
      </c>
      <c r="B7087" t="s">
        <v>594</v>
      </c>
      <c r="C7087" s="1" t="s">
        <v>160</v>
      </c>
      <c r="D7087" s="1" t="s">
        <v>164</v>
      </c>
      <c r="E7087" s="2">
        <v>1</v>
      </c>
      <c r="F7087" s="3">
        <v>3</v>
      </c>
      <c r="G7087" s="2">
        <v>12</v>
      </c>
      <c r="H7087" s="3">
        <v>13</v>
      </c>
      <c r="I7087" s="69" t="str">
        <f>VLOOKUP(C7087,СПРАВОЧНИК!B:D,2,0)</f>
        <v>КИТАЙ</v>
      </c>
      <c r="J7087" s="69" t="str">
        <f>VLOOKUP(C7087,СПРАВОЧНИК!B:D,3,0)</f>
        <v>ИНОМАРКИ</v>
      </c>
      <c r="K7087" s="69" t="str">
        <f>VLOOKUP(СВОД2023[[#This Row],[ФО]],СПРАВОЧНИК!H:P,2,0)</f>
        <v>Сибирский ФО</v>
      </c>
    </row>
    <row r="7088" spans="1:11" x14ac:dyDescent="0.2">
      <c r="A7088" t="s">
        <v>600</v>
      </c>
      <c r="B7088" t="s">
        <v>594</v>
      </c>
      <c r="C7088" s="1" t="s">
        <v>160</v>
      </c>
      <c r="D7088" s="1" t="s">
        <v>165</v>
      </c>
      <c r="E7088" s="2">
        <v>3</v>
      </c>
      <c r="F7088" s="3">
        <v>3</v>
      </c>
      <c r="G7088" s="2">
        <v>22</v>
      </c>
      <c r="H7088" s="3">
        <v>15</v>
      </c>
      <c r="I7088" s="69" t="str">
        <f>VLOOKUP(C7088,СПРАВОЧНИК!B:D,2,0)</f>
        <v>КИТАЙ</v>
      </c>
      <c r="J7088" s="69" t="str">
        <f>VLOOKUP(C7088,СПРАВОЧНИК!B:D,3,0)</f>
        <v>ИНОМАРКИ</v>
      </c>
      <c r="K7088" s="69" t="str">
        <f>VLOOKUP(СВОД2023[[#This Row],[ФО]],СПРАВОЧНИК!H:P,2,0)</f>
        <v>Сибирский ФО</v>
      </c>
    </row>
    <row r="7089" spans="1:11" x14ac:dyDescent="0.2">
      <c r="A7089" t="s">
        <v>600</v>
      </c>
      <c r="B7089" t="s">
        <v>594</v>
      </c>
      <c r="C7089" s="1" t="s">
        <v>160</v>
      </c>
      <c r="D7089" s="1" t="s">
        <v>2103</v>
      </c>
      <c r="E7089" s="2"/>
      <c r="F7089" s="3"/>
      <c r="G7089" s="2">
        <v>1</v>
      </c>
      <c r="H7089" s="3"/>
      <c r="I7089" s="69" t="str">
        <f>VLOOKUP(C7089,СПРАВОЧНИК!B:D,2,0)</f>
        <v>КИТАЙ</v>
      </c>
      <c r="J7089" s="69" t="str">
        <f>VLOOKUP(C7089,СПРАВОЧНИК!B:D,3,0)</f>
        <v>ИНОМАРКИ</v>
      </c>
      <c r="K7089" s="69" t="str">
        <f>VLOOKUP(СВОД2023[[#This Row],[ФО]],СПРАВОЧНИК!H:P,2,0)</f>
        <v>Сибирский ФО</v>
      </c>
    </row>
    <row r="7090" spans="1:11" x14ac:dyDescent="0.2">
      <c r="A7090" t="s">
        <v>600</v>
      </c>
      <c r="B7090" t="s">
        <v>594</v>
      </c>
      <c r="C7090" s="1" t="s">
        <v>160</v>
      </c>
      <c r="D7090" s="1" t="s">
        <v>1421</v>
      </c>
      <c r="E7090" s="2"/>
      <c r="F7090" s="3"/>
      <c r="G7090" s="2">
        <v>3</v>
      </c>
      <c r="H7090" s="3">
        <v>5</v>
      </c>
      <c r="I7090" s="69" t="str">
        <f>VLOOKUP(C7090,СПРАВОЧНИК!B:D,2,0)</f>
        <v>КИТАЙ</v>
      </c>
      <c r="J7090" s="69" t="str">
        <f>VLOOKUP(C7090,СПРАВОЧНИК!B:D,3,0)</f>
        <v>ИНОМАРКИ</v>
      </c>
      <c r="K7090" s="69" t="str">
        <f>VLOOKUP(СВОД2023[[#This Row],[ФО]],СПРАВОЧНИК!H:P,2,0)</f>
        <v>Сибирский ФО</v>
      </c>
    </row>
    <row r="7091" spans="1:11" x14ac:dyDescent="0.2">
      <c r="A7091" t="s">
        <v>600</v>
      </c>
      <c r="B7091" t="s">
        <v>594</v>
      </c>
      <c r="C7091" s="1" t="s">
        <v>160</v>
      </c>
      <c r="D7091" s="1" t="s">
        <v>2104</v>
      </c>
      <c r="E7091" s="2"/>
      <c r="F7091" s="3">
        <v>1</v>
      </c>
      <c r="G7091" s="2">
        <v>1</v>
      </c>
      <c r="H7091" s="3">
        <v>2</v>
      </c>
      <c r="I7091" s="69" t="str">
        <f>VLOOKUP(C7091,СПРАВОЧНИК!B:D,2,0)</f>
        <v>КИТАЙ</v>
      </c>
      <c r="J7091" s="69" t="str">
        <f>VLOOKUP(C7091,СПРАВОЧНИК!B:D,3,0)</f>
        <v>ИНОМАРКИ</v>
      </c>
      <c r="K7091" s="69" t="str">
        <f>VLOOKUP(СВОД2023[[#This Row],[ФО]],СПРАВОЧНИК!H:P,2,0)</f>
        <v>Сибирский ФО</v>
      </c>
    </row>
    <row r="7092" spans="1:11" x14ac:dyDescent="0.2">
      <c r="A7092" t="s">
        <v>600</v>
      </c>
      <c r="B7092" t="s">
        <v>594</v>
      </c>
      <c r="C7092" s="1" t="s">
        <v>160</v>
      </c>
      <c r="D7092" s="1" t="s">
        <v>2105</v>
      </c>
      <c r="E7092" s="2">
        <v>1</v>
      </c>
      <c r="F7092" s="3">
        <v>3</v>
      </c>
      <c r="G7092" s="2">
        <v>15</v>
      </c>
      <c r="H7092" s="3">
        <v>22</v>
      </c>
      <c r="I7092" s="69" t="str">
        <f>VLOOKUP(C7092,СПРАВОЧНИК!B:D,2,0)</f>
        <v>КИТАЙ</v>
      </c>
      <c r="J7092" s="69" t="str">
        <f>VLOOKUP(C7092,СПРАВОЧНИК!B:D,3,0)</f>
        <v>ИНОМАРКИ</v>
      </c>
      <c r="K7092" s="69" t="str">
        <f>VLOOKUP(СВОД2023[[#This Row],[ФО]],СПРАВОЧНИК!H:P,2,0)</f>
        <v>Сибирский ФО</v>
      </c>
    </row>
    <row r="7093" spans="1:11" x14ac:dyDescent="0.2">
      <c r="A7093" t="s">
        <v>600</v>
      </c>
      <c r="B7093" t="s">
        <v>594</v>
      </c>
      <c r="C7093" s="1" t="s">
        <v>160</v>
      </c>
      <c r="D7093" s="1" t="s">
        <v>1422</v>
      </c>
      <c r="E7093" s="2"/>
      <c r="F7093" s="3">
        <v>1</v>
      </c>
      <c r="G7093" s="2">
        <v>4</v>
      </c>
      <c r="H7093" s="3">
        <v>2</v>
      </c>
      <c r="I7093" s="69" t="str">
        <f>VLOOKUP(C7093,СПРАВОЧНИК!B:D,2,0)</f>
        <v>КИТАЙ</v>
      </c>
      <c r="J7093" s="69" t="str">
        <f>VLOOKUP(C7093,СПРАВОЧНИК!B:D,3,0)</f>
        <v>ИНОМАРКИ</v>
      </c>
      <c r="K7093" s="69" t="str">
        <f>VLOOKUP(СВОД2023[[#This Row],[ФО]],СПРАВОЧНИК!H:P,2,0)</f>
        <v>Сибирский ФО</v>
      </c>
    </row>
    <row r="7094" spans="1:11" x14ac:dyDescent="0.2">
      <c r="A7094" t="s">
        <v>600</v>
      </c>
      <c r="B7094" t="s">
        <v>594</v>
      </c>
      <c r="C7094" s="1" t="s">
        <v>166</v>
      </c>
      <c r="D7094" s="1" t="s">
        <v>2106</v>
      </c>
      <c r="E7094" s="2"/>
      <c r="F7094" s="3"/>
      <c r="G7094" s="2">
        <v>1</v>
      </c>
      <c r="H7094" s="3"/>
      <c r="I7094" s="69" t="str">
        <f>VLOOKUP(C7094,СПРАВОЧНИК!B:D,2,0)</f>
        <v>ЕВРОПА</v>
      </c>
      <c r="J7094" s="69" t="str">
        <f>VLOOKUP(C7094,СПРАВОЧНИК!B:D,3,0)</f>
        <v>ИНОМАРКИ</v>
      </c>
      <c r="K7094" s="69" t="str">
        <f>VLOOKUP(СВОД2023[[#This Row],[ФО]],СПРАВОЧНИК!H:P,2,0)</f>
        <v>Сибирский ФО</v>
      </c>
    </row>
    <row r="7095" spans="1:11" x14ac:dyDescent="0.2">
      <c r="A7095" t="s">
        <v>600</v>
      </c>
      <c r="B7095" t="s">
        <v>594</v>
      </c>
      <c r="C7095" s="1" t="s">
        <v>173</v>
      </c>
      <c r="D7095" s="1" t="s">
        <v>1425</v>
      </c>
      <c r="E7095" s="2">
        <v>8</v>
      </c>
      <c r="F7095" s="3">
        <v>6</v>
      </c>
      <c r="G7095" s="2">
        <v>43</v>
      </c>
      <c r="H7095" s="3">
        <v>46</v>
      </c>
      <c r="I7095" s="69" t="str">
        <f>VLOOKUP(C7095,СПРАВОЧНИК!B:D,2,0)</f>
        <v>ЕВРОПА</v>
      </c>
      <c r="J7095" s="69" t="str">
        <f>VLOOKUP(C7095,СПРАВОЧНИК!B:D,3,0)</f>
        <v>ИНОМАРКИ</v>
      </c>
      <c r="K7095" s="69" t="str">
        <f>VLOOKUP(СВОД2023[[#This Row],[ФО]],СПРАВОЧНИК!H:P,2,0)</f>
        <v>Сибирский ФО</v>
      </c>
    </row>
    <row r="7096" spans="1:11" x14ac:dyDescent="0.2">
      <c r="A7096" t="s">
        <v>600</v>
      </c>
      <c r="B7096" t="s">
        <v>594</v>
      </c>
      <c r="C7096" s="1" t="s">
        <v>173</v>
      </c>
      <c r="D7096" s="1" t="s">
        <v>2109</v>
      </c>
      <c r="E7096" s="2">
        <v>1</v>
      </c>
      <c r="F7096" s="3"/>
      <c r="G7096" s="2">
        <v>5</v>
      </c>
      <c r="H7096" s="3"/>
      <c r="I7096" s="69" t="str">
        <f>VLOOKUP(C7096,СПРАВОЧНИК!B:D,2,0)</f>
        <v>ЕВРОПА</v>
      </c>
      <c r="J7096" s="69" t="str">
        <f>VLOOKUP(C7096,СПРАВОЧНИК!B:D,3,0)</f>
        <v>ИНОМАРКИ</v>
      </c>
      <c r="K7096" s="69" t="str">
        <f>VLOOKUP(СВОД2023[[#This Row],[ФО]],СПРАВОЧНИК!H:P,2,0)</f>
        <v>Сибирский ФО</v>
      </c>
    </row>
    <row r="7097" spans="1:11" x14ac:dyDescent="0.2">
      <c r="A7097" t="s">
        <v>600</v>
      </c>
      <c r="B7097" t="s">
        <v>594</v>
      </c>
      <c r="C7097" s="1" t="s">
        <v>173</v>
      </c>
      <c r="D7097" s="1" t="s">
        <v>2110</v>
      </c>
      <c r="E7097" s="2"/>
      <c r="F7097" s="3"/>
      <c r="G7097" s="2">
        <v>1</v>
      </c>
      <c r="H7097" s="3"/>
      <c r="I7097" s="69" t="str">
        <f>VLOOKUP(C7097,СПРАВОЧНИК!B:D,2,0)</f>
        <v>ЕВРОПА</v>
      </c>
      <c r="J7097" s="69" t="str">
        <f>VLOOKUP(C7097,СПРАВОЧНИК!B:D,3,0)</f>
        <v>ИНОМАРКИ</v>
      </c>
      <c r="K7097" s="69" t="str">
        <f>VLOOKUP(СВОД2023[[#This Row],[ФО]],СПРАВОЧНИК!H:P,2,0)</f>
        <v>Сибирский ФО</v>
      </c>
    </row>
    <row r="7098" spans="1:11" x14ac:dyDescent="0.2">
      <c r="A7098" t="s">
        <v>600</v>
      </c>
      <c r="B7098" t="s">
        <v>594</v>
      </c>
      <c r="C7098" s="1" t="s">
        <v>173</v>
      </c>
      <c r="D7098" s="1" t="s">
        <v>174</v>
      </c>
      <c r="E7098" s="2">
        <v>4</v>
      </c>
      <c r="F7098" s="3">
        <v>8</v>
      </c>
      <c r="G7098" s="2">
        <v>27</v>
      </c>
      <c r="H7098" s="3">
        <v>39</v>
      </c>
      <c r="I7098" s="69" t="str">
        <f>VLOOKUP(C7098,СПРАВОЧНИК!B:D,2,0)</f>
        <v>ЕВРОПА</v>
      </c>
      <c r="J7098" s="69" t="str">
        <f>VLOOKUP(C7098,СПРАВОЧНИК!B:D,3,0)</f>
        <v>ИНОМАРКИ</v>
      </c>
      <c r="K7098" s="69" t="str">
        <f>VLOOKUP(СВОД2023[[#This Row],[ФО]],СПРАВОЧНИК!H:P,2,0)</f>
        <v>Сибирский ФО</v>
      </c>
    </row>
    <row r="7099" spans="1:11" x14ac:dyDescent="0.2">
      <c r="A7099" t="s">
        <v>600</v>
      </c>
      <c r="B7099" t="s">
        <v>594</v>
      </c>
      <c r="C7099" s="1" t="s">
        <v>173</v>
      </c>
      <c r="D7099" s="1" t="s">
        <v>175</v>
      </c>
      <c r="E7099" s="2"/>
      <c r="F7099" s="3">
        <v>1</v>
      </c>
      <c r="G7099" s="2"/>
      <c r="H7099" s="3">
        <v>2</v>
      </c>
      <c r="I7099" s="69" t="str">
        <f>VLOOKUP(C7099,СПРАВОЧНИК!B:D,2,0)</f>
        <v>ЕВРОПА</v>
      </c>
      <c r="J7099" s="69" t="str">
        <f>VLOOKUP(C7099,СПРАВОЧНИК!B:D,3,0)</f>
        <v>ИНОМАРКИ</v>
      </c>
      <c r="K7099" s="69" t="str">
        <f>VLOOKUP(СВОД2023[[#This Row],[ФО]],СПРАВОЧНИК!H:P,2,0)</f>
        <v>Сибирский ФО</v>
      </c>
    </row>
    <row r="7100" spans="1:11" x14ac:dyDescent="0.2">
      <c r="A7100" t="s">
        <v>600</v>
      </c>
      <c r="B7100" t="s">
        <v>594</v>
      </c>
      <c r="C7100" s="1" t="s">
        <v>173</v>
      </c>
      <c r="D7100" s="1" t="s">
        <v>1426</v>
      </c>
      <c r="E7100" s="2">
        <v>1</v>
      </c>
      <c r="F7100" s="3">
        <v>1</v>
      </c>
      <c r="G7100" s="2">
        <v>2</v>
      </c>
      <c r="H7100" s="3">
        <v>1</v>
      </c>
      <c r="I7100" s="69" t="str">
        <f>VLOOKUP(C7100,СПРАВОЧНИК!B:D,2,0)</f>
        <v>ЕВРОПА</v>
      </c>
      <c r="J7100" s="69" t="str">
        <f>VLOOKUP(C7100,СПРАВОЧНИК!B:D,3,0)</f>
        <v>ИНОМАРКИ</v>
      </c>
      <c r="K7100" s="69" t="str">
        <f>VLOOKUP(СВОД2023[[#This Row],[ФО]],СПРАВОЧНИК!H:P,2,0)</f>
        <v>Сибирский ФО</v>
      </c>
    </row>
    <row r="7101" spans="1:11" x14ac:dyDescent="0.2">
      <c r="A7101" t="s">
        <v>600</v>
      </c>
      <c r="B7101" t="s">
        <v>594</v>
      </c>
      <c r="C7101" s="1" t="s">
        <v>173</v>
      </c>
      <c r="D7101" s="1" t="s">
        <v>1427</v>
      </c>
      <c r="E7101" s="2">
        <v>2</v>
      </c>
      <c r="F7101" s="3"/>
      <c r="G7101" s="2">
        <v>8</v>
      </c>
      <c r="H7101" s="3">
        <v>4</v>
      </c>
      <c r="I7101" s="69" t="str">
        <f>VLOOKUP(C7101,СПРАВОЧНИК!B:D,2,0)</f>
        <v>ЕВРОПА</v>
      </c>
      <c r="J7101" s="69" t="str">
        <f>VLOOKUP(C7101,СПРАВОЧНИК!B:D,3,0)</f>
        <v>ИНОМАРКИ</v>
      </c>
      <c r="K7101" s="69" t="str">
        <f>VLOOKUP(СВОД2023[[#This Row],[ФО]],СПРАВОЧНИК!H:P,2,0)</f>
        <v>Сибирский ФО</v>
      </c>
    </row>
    <row r="7102" spans="1:11" x14ac:dyDescent="0.2">
      <c r="A7102" t="s">
        <v>600</v>
      </c>
      <c r="B7102" t="s">
        <v>594</v>
      </c>
      <c r="C7102" s="1" t="s">
        <v>173</v>
      </c>
      <c r="D7102" s="1" t="s">
        <v>2120</v>
      </c>
      <c r="E7102" s="2"/>
      <c r="F7102" s="3"/>
      <c r="G7102" s="2">
        <v>1</v>
      </c>
      <c r="H7102" s="3"/>
      <c r="I7102" s="69" t="str">
        <f>VLOOKUP(C7102,СПРАВОЧНИК!B:D,2,0)</f>
        <v>ЕВРОПА</v>
      </c>
      <c r="J7102" s="69" t="str">
        <f>VLOOKUP(C7102,СПРАВОЧНИК!B:D,3,0)</f>
        <v>ИНОМАРКИ</v>
      </c>
      <c r="K7102" s="69" t="str">
        <f>VLOOKUP(СВОД2023[[#This Row],[ФО]],СПРАВОЧНИК!H:P,2,0)</f>
        <v>Сибирский ФО</v>
      </c>
    </row>
    <row r="7103" spans="1:11" x14ac:dyDescent="0.2">
      <c r="A7103" t="s">
        <v>600</v>
      </c>
      <c r="B7103" t="s">
        <v>594</v>
      </c>
      <c r="C7103" s="1" t="s">
        <v>173</v>
      </c>
      <c r="D7103" s="1" t="s">
        <v>1428</v>
      </c>
      <c r="E7103" s="2">
        <v>7</v>
      </c>
      <c r="F7103" s="3">
        <v>4</v>
      </c>
      <c r="G7103" s="2">
        <v>15</v>
      </c>
      <c r="H7103" s="3">
        <v>7</v>
      </c>
      <c r="I7103" s="69" t="str">
        <f>VLOOKUP(C7103,СПРАВОЧНИК!B:D,2,0)</f>
        <v>ЕВРОПА</v>
      </c>
      <c r="J7103" s="69" t="str">
        <f>VLOOKUP(C7103,СПРАВОЧНИК!B:D,3,0)</f>
        <v>ИНОМАРКИ</v>
      </c>
      <c r="K7103" s="69" t="str">
        <f>VLOOKUP(СВОД2023[[#This Row],[ФО]],СПРАВОЧНИК!H:P,2,0)</f>
        <v>Сибирский ФО</v>
      </c>
    </row>
    <row r="7104" spans="1:11" x14ac:dyDescent="0.2">
      <c r="A7104" t="s">
        <v>600</v>
      </c>
      <c r="B7104" t="s">
        <v>594</v>
      </c>
      <c r="C7104" s="1" t="s">
        <v>173</v>
      </c>
      <c r="D7104" s="1" t="s">
        <v>1429</v>
      </c>
      <c r="E7104" s="2">
        <v>3</v>
      </c>
      <c r="F7104" s="3">
        <v>3</v>
      </c>
      <c r="G7104" s="2">
        <v>21</v>
      </c>
      <c r="H7104" s="3">
        <v>9</v>
      </c>
      <c r="I7104" s="69" t="str">
        <f>VLOOKUP(C7104,СПРАВОЧНИК!B:D,2,0)</f>
        <v>ЕВРОПА</v>
      </c>
      <c r="J7104" s="69" t="str">
        <f>VLOOKUP(C7104,СПРАВОЧНИК!B:D,3,0)</f>
        <v>ИНОМАРКИ</v>
      </c>
      <c r="K7104" s="69" t="str">
        <f>VLOOKUP(СВОД2023[[#This Row],[ФО]],СПРАВОЧНИК!H:P,2,0)</f>
        <v>Сибирский ФО</v>
      </c>
    </row>
    <row r="7105" spans="1:11" x14ac:dyDescent="0.2">
      <c r="A7105" t="s">
        <v>600</v>
      </c>
      <c r="B7105" t="s">
        <v>594</v>
      </c>
      <c r="C7105" s="1" t="s">
        <v>173</v>
      </c>
      <c r="D7105" s="1" t="s">
        <v>2121</v>
      </c>
      <c r="E7105" s="2">
        <v>1</v>
      </c>
      <c r="F7105" s="3"/>
      <c r="G7105" s="2">
        <v>3</v>
      </c>
      <c r="H7105" s="3">
        <v>1</v>
      </c>
      <c r="I7105" s="69" t="str">
        <f>VLOOKUP(C7105,СПРАВОЧНИК!B:D,2,0)</f>
        <v>ЕВРОПА</v>
      </c>
      <c r="J7105" s="69" t="str">
        <f>VLOOKUP(C7105,СПРАВОЧНИК!B:D,3,0)</f>
        <v>ИНОМАРКИ</v>
      </c>
      <c r="K7105" s="69" t="str">
        <f>VLOOKUP(СВОД2023[[#This Row],[ФО]],СПРАВОЧНИК!H:P,2,0)</f>
        <v>Сибирский ФО</v>
      </c>
    </row>
    <row r="7106" spans="1:11" x14ac:dyDescent="0.2">
      <c r="A7106" t="s">
        <v>600</v>
      </c>
      <c r="B7106" t="s">
        <v>594</v>
      </c>
      <c r="C7106" s="1" t="s">
        <v>173</v>
      </c>
      <c r="D7106" s="1" t="s">
        <v>2124</v>
      </c>
      <c r="E7106" s="2">
        <v>1</v>
      </c>
      <c r="F7106" s="3"/>
      <c r="G7106" s="2">
        <v>3</v>
      </c>
      <c r="H7106" s="3">
        <v>2</v>
      </c>
      <c r="I7106" s="69" t="str">
        <f>VLOOKUP(C7106,СПРАВОЧНИК!B:D,2,0)</f>
        <v>ЕВРОПА</v>
      </c>
      <c r="J7106" s="69" t="str">
        <f>VLOOKUP(C7106,СПРАВОЧНИК!B:D,3,0)</f>
        <v>ИНОМАРКИ</v>
      </c>
      <c r="K7106" s="69" t="str">
        <f>VLOOKUP(СВОД2023[[#This Row],[ФО]],СПРАВОЧНИК!H:P,2,0)</f>
        <v>Сибирский ФО</v>
      </c>
    </row>
    <row r="7107" spans="1:11" x14ac:dyDescent="0.2">
      <c r="A7107" t="s">
        <v>600</v>
      </c>
      <c r="B7107" t="s">
        <v>594</v>
      </c>
      <c r="C7107" s="1" t="s">
        <v>173</v>
      </c>
      <c r="D7107" s="1" t="s">
        <v>1430</v>
      </c>
      <c r="E7107" s="2">
        <v>2</v>
      </c>
      <c r="F7107" s="3"/>
      <c r="G7107" s="2">
        <v>3</v>
      </c>
      <c r="H7107" s="3">
        <v>1</v>
      </c>
      <c r="I7107" s="69" t="str">
        <f>VLOOKUP(C7107,СПРАВОЧНИК!B:D,2,0)</f>
        <v>ЕВРОПА</v>
      </c>
      <c r="J7107" s="69" t="str">
        <f>VLOOKUP(C7107,СПРАВОЧНИК!B:D,3,0)</f>
        <v>ИНОМАРКИ</v>
      </c>
      <c r="K7107" s="69" t="str">
        <f>VLOOKUP(СВОД2023[[#This Row],[ФО]],СПРАВОЧНИК!H:P,2,0)</f>
        <v>Сибирский ФО</v>
      </c>
    </row>
    <row r="7108" spans="1:11" x14ac:dyDescent="0.2">
      <c r="A7108" t="s">
        <v>600</v>
      </c>
      <c r="B7108" t="s">
        <v>594</v>
      </c>
      <c r="C7108" s="1" t="s">
        <v>173</v>
      </c>
      <c r="D7108" s="1" t="s">
        <v>2127</v>
      </c>
      <c r="E7108" s="2">
        <v>1</v>
      </c>
      <c r="F7108" s="3"/>
      <c r="G7108" s="2">
        <v>1</v>
      </c>
      <c r="H7108" s="3"/>
      <c r="I7108" s="69" t="str">
        <f>VLOOKUP(C7108,СПРАВОЧНИК!B:D,2,0)</f>
        <v>ЕВРОПА</v>
      </c>
      <c r="J7108" s="69" t="str">
        <f>VLOOKUP(C7108,СПРАВОЧНИК!B:D,3,0)</f>
        <v>ИНОМАРКИ</v>
      </c>
      <c r="K7108" s="69" t="str">
        <f>VLOOKUP(СВОД2023[[#This Row],[ФО]],СПРАВОЧНИК!H:P,2,0)</f>
        <v>Сибирский ФО</v>
      </c>
    </row>
    <row r="7109" spans="1:11" x14ac:dyDescent="0.2">
      <c r="A7109" t="s">
        <v>600</v>
      </c>
      <c r="B7109" t="s">
        <v>594</v>
      </c>
      <c r="C7109" s="1" t="s">
        <v>177</v>
      </c>
      <c r="D7109" s="1" t="s">
        <v>2128</v>
      </c>
      <c r="E7109" s="2"/>
      <c r="F7109" s="3"/>
      <c r="G7109" s="2"/>
      <c r="H7109" s="3">
        <v>1</v>
      </c>
      <c r="I7109" s="69" t="str">
        <f>VLOOKUP(C7109,СПРАВОЧНИК!B:D,2,0)</f>
        <v>США</v>
      </c>
      <c r="J7109" s="69" t="str">
        <f>VLOOKUP(C7109,СПРАВОЧНИК!B:D,3,0)</f>
        <v>ИНОМАРКИ</v>
      </c>
      <c r="K7109" s="69" t="str">
        <f>VLOOKUP(СВОД2023[[#This Row],[ФО]],СПРАВОЧНИК!H:P,2,0)</f>
        <v>Сибирский ФО</v>
      </c>
    </row>
    <row r="7110" spans="1:11" x14ac:dyDescent="0.2">
      <c r="A7110" t="s">
        <v>600</v>
      </c>
      <c r="B7110" t="s">
        <v>594</v>
      </c>
      <c r="C7110" s="1" t="s">
        <v>177</v>
      </c>
      <c r="D7110" s="1" t="s">
        <v>2129</v>
      </c>
      <c r="E7110" s="2"/>
      <c r="F7110" s="3"/>
      <c r="G7110" s="2">
        <v>1</v>
      </c>
      <c r="H7110" s="3">
        <v>2</v>
      </c>
      <c r="I7110" s="69" t="str">
        <f>VLOOKUP(C7110,СПРАВОЧНИК!B:D,2,0)</f>
        <v>США</v>
      </c>
      <c r="J7110" s="69" t="str">
        <f>VLOOKUP(C7110,СПРАВОЧНИК!B:D,3,0)</f>
        <v>ИНОМАРКИ</v>
      </c>
      <c r="K7110" s="69" t="str">
        <f>VLOOKUP(СВОД2023[[#This Row],[ФО]],СПРАВОЧНИК!H:P,2,0)</f>
        <v>Сибирский ФО</v>
      </c>
    </row>
    <row r="7111" spans="1:11" x14ac:dyDescent="0.2">
      <c r="A7111" t="s">
        <v>600</v>
      </c>
      <c r="B7111" t="s">
        <v>594</v>
      </c>
      <c r="C7111" s="1" t="s">
        <v>177</v>
      </c>
      <c r="D7111" s="1" t="s">
        <v>2130</v>
      </c>
      <c r="E7111" s="2"/>
      <c r="F7111" s="3"/>
      <c r="G7111" s="2">
        <v>1</v>
      </c>
      <c r="H7111" s="3"/>
      <c r="I7111" s="69" t="str">
        <f>VLOOKUP(C7111,СПРАВОЧНИК!B:D,2,0)</f>
        <v>США</v>
      </c>
      <c r="J7111" s="69" t="str">
        <f>VLOOKUP(C7111,СПРАВОЧНИК!B:D,3,0)</f>
        <v>ИНОМАРКИ</v>
      </c>
      <c r="K7111" s="69" t="str">
        <f>VLOOKUP(СВОД2023[[#This Row],[ФО]],СПРАВОЧНИК!H:P,2,0)</f>
        <v>Сибирский ФО</v>
      </c>
    </row>
    <row r="7112" spans="1:11" x14ac:dyDescent="0.2">
      <c r="A7112" t="s">
        <v>600</v>
      </c>
      <c r="B7112" t="s">
        <v>594</v>
      </c>
      <c r="C7112" s="1" t="s">
        <v>177</v>
      </c>
      <c r="D7112" s="1" t="s">
        <v>2418</v>
      </c>
      <c r="E7112" s="2"/>
      <c r="F7112" s="3"/>
      <c r="G7112" s="2"/>
      <c r="H7112" s="3">
        <v>1</v>
      </c>
      <c r="I7112" s="69" t="str">
        <f>VLOOKUP(C7112,СПРАВОЧНИК!B:D,2,0)</f>
        <v>США</v>
      </c>
      <c r="J7112" s="69" t="str">
        <f>VLOOKUP(C7112,СПРАВОЧНИК!B:D,3,0)</f>
        <v>ИНОМАРКИ</v>
      </c>
      <c r="K7112" s="69" t="str">
        <f>VLOOKUP(СВОД2023[[#This Row],[ФО]],СПРАВОЧНИК!H:P,2,0)</f>
        <v>Сибирский ФО</v>
      </c>
    </row>
    <row r="7113" spans="1:11" x14ac:dyDescent="0.2">
      <c r="A7113" t="s">
        <v>600</v>
      </c>
      <c r="B7113" t="s">
        <v>594</v>
      </c>
      <c r="C7113" s="1" t="s">
        <v>177</v>
      </c>
      <c r="D7113" s="1" t="s">
        <v>821</v>
      </c>
      <c r="E7113" s="2">
        <v>9</v>
      </c>
      <c r="F7113" s="3">
        <v>10</v>
      </c>
      <c r="G7113" s="2">
        <v>53</v>
      </c>
      <c r="H7113" s="3">
        <v>64</v>
      </c>
      <c r="I7113" s="69" t="str">
        <f>VLOOKUP(C7113,СПРАВОЧНИК!B:D,2,0)</f>
        <v>США</v>
      </c>
      <c r="J7113" s="69" t="str">
        <f>VLOOKUP(C7113,СПРАВОЧНИК!B:D,3,0)</f>
        <v>ИНОМАРКИ</v>
      </c>
      <c r="K7113" s="69" t="str">
        <f>VLOOKUP(СВОД2023[[#This Row],[ФО]],СПРАВОЧНИК!H:P,2,0)</f>
        <v>Сибирский ФО</v>
      </c>
    </row>
    <row r="7114" spans="1:11" x14ac:dyDescent="0.2">
      <c r="A7114" t="s">
        <v>600</v>
      </c>
      <c r="B7114" t="s">
        <v>594</v>
      </c>
      <c r="C7114" s="1" t="s">
        <v>177</v>
      </c>
      <c r="D7114" s="1" t="s">
        <v>179</v>
      </c>
      <c r="E7114" s="2">
        <v>1</v>
      </c>
      <c r="F7114" s="3"/>
      <c r="G7114" s="2">
        <v>7</v>
      </c>
      <c r="H7114" s="3">
        <v>4</v>
      </c>
      <c r="I7114" s="69" t="str">
        <f>VLOOKUP(C7114,СПРАВОЧНИК!B:D,2,0)</f>
        <v>США</v>
      </c>
      <c r="J7114" s="69" t="str">
        <f>VLOOKUP(C7114,СПРАВОЧНИК!B:D,3,0)</f>
        <v>ИНОМАРКИ</v>
      </c>
      <c r="K7114" s="69" t="str">
        <f>VLOOKUP(СВОД2023[[#This Row],[ФО]],СПРАВОЧНИК!H:P,2,0)</f>
        <v>Сибирский ФО</v>
      </c>
    </row>
    <row r="7115" spans="1:11" x14ac:dyDescent="0.2">
      <c r="A7115" t="s">
        <v>600</v>
      </c>
      <c r="B7115" t="s">
        <v>594</v>
      </c>
      <c r="C7115" s="1" t="s">
        <v>177</v>
      </c>
      <c r="D7115" s="1" t="s">
        <v>180</v>
      </c>
      <c r="E7115" s="2">
        <v>28</v>
      </c>
      <c r="F7115" s="3">
        <v>20</v>
      </c>
      <c r="G7115" s="2">
        <v>168</v>
      </c>
      <c r="H7115" s="3">
        <v>128</v>
      </c>
      <c r="I7115" s="69" t="str">
        <f>VLOOKUP(C7115,СПРАВОЧНИК!B:D,2,0)</f>
        <v>США</v>
      </c>
      <c r="J7115" s="69" t="str">
        <f>VLOOKUP(C7115,СПРАВОЧНИК!B:D,3,0)</f>
        <v>ИНОМАРКИ</v>
      </c>
      <c r="K7115" s="69" t="str">
        <f>VLOOKUP(СВОД2023[[#This Row],[ФО]],СПРАВОЧНИК!H:P,2,0)</f>
        <v>Сибирский ФО</v>
      </c>
    </row>
    <row r="7116" spans="1:11" x14ac:dyDescent="0.2">
      <c r="A7116" t="s">
        <v>600</v>
      </c>
      <c r="B7116" t="s">
        <v>594</v>
      </c>
      <c r="C7116" s="1" t="s">
        <v>177</v>
      </c>
      <c r="D7116" s="1" t="s">
        <v>1431</v>
      </c>
      <c r="E7116" s="2">
        <v>4</v>
      </c>
      <c r="F7116" s="3">
        <v>4</v>
      </c>
      <c r="G7116" s="2">
        <v>20</v>
      </c>
      <c r="H7116" s="3">
        <v>16</v>
      </c>
      <c r="I7116" s="69" t="str">
        <f>VLOOKUP(C7116,СПРАВОЧНИК!B:D,2,0)</f>
        <v>США</v>
      </c>
      <c r="J7116" s="69" t="str">
        <f>VLOOKUP(C7116,СПРАВОЧНИК!B:D,3,0)</f>
        <v>ИНОМАРКИ</v>
      </c>
      <c r="K7116" s="69" t="str">
        <f>VLOOKUP(СВОД2023[[#This Row],[ФО]],СПРАВОЧНИК!H:P,2,0)</f>
        <v>Сибирский ФО</v>
      </c>
    </row>
    <row r="7117" spans="1:11" x14ac:dyDescent="0.2">
      <c r="A7117" t="s">
        <v>600</v>
      </c>
      <c r="B7117" t="s">
        <v>594</v>
      </c>
      <c r="C7117" s="1" t="s">
        <v>177</v>
      </c>
      <c r="D7117" s="1" t="s">
        <v>1432</v>
      </c>
      <c r="E7117" s="2"/>
      <c r="F7117" s="3"/>
      <c r="G7117" s="2">
        <v>2</v>
      </c>
      <c r="H7117" s="3">
        <v>1</v>
      </c>
      <c r="I7117" s="69" t="str">
        <f>VLOOKUP(C7117,СПРАВОЧНИК!B:D,2,0)</f>
        <v>США</v>
      </c>
      <c r="J7117" s="69" t="str">
        <f>VLOOKUP(C7117,СПРАВОЧНИК!B:D,3,0)</f>
        <v>ИНОМАРКИ</v>
      </c>
      <c r="K7117" s="69" t="str">
        <f>VLOOKUP(СВОД2023[[#This Row],[ФО]],СПРАВОЧНИК!H:P,2,0)</f>
        <v>Сибирский ФО</v>
      </c>
    </row>
    <row r="7118" spans="1:11" x14ac:dyDescent="0.2">
      <c r="A7118" t="s">
        <v>600</v>
      </c>
      <c r="B7118" t="s">
        <v>594</v>
      </c>
      <c r="C7118" s="1" t="s">
        <v>177</v>
      </c>
      <c r="D7118" s="1" t="s">
        <v>181</v>
      </c>
      <c r="E7118" s="2"/>
      <c r="F7118" s="3">
        <v>1</v>
      </c>
      <c r="G7118" s="2">
        <v>15</v>
      </c>
      <c r="H7118" s="3">
        <v>7</v>
      </c>
      <c r="I7118" s="69" t="str">
        <f>VLOOKUP(C7118,СПРАВОЧНИК!B:D,2,0)</f>
        <v>США</v>
      </c>
      <c r="J7118" s="69" t="str">
        <f>VLOOKUP(C7118,СПРАВОЧНИК!B:D,3,0)</f>
        <v>ИНОМАРКИ</v>
      </c>
      <c r="K7118" s="69" t="str">
        <f>VLOOKUP(СВОД2023[[#This Row],[ФО]],СПРАВОЧНИК!H:P,2,0)</f>
        <v>Сибирский ФО</v>
      </c>
    </row>
    <row r="7119" spans="1:11" x14ac:dyDescent="0.2">
      <c r="A7119" t="s">
        <v>600</v>
      </c>
      <c r="B7119" t="s">
        <v>594</v>
      </c>
      <c r="C7119" s="1" t="s">
        <v>177</v>
      </c>
      <c r="D7119" s="1" t="s">
        <v>182</v>
      </c>
      <c r="E7119" s="2">
        <v>47</v>
      </c>
      <c r="F7119" s="3">
        <v>29</v>
      </c>
      <c r="G7119" s="2">
        <v>243</v>
      </c>
      <c r="H7119" s="3">
        <v>186</v>
      </c>
      <c r="I7119" s="69" t="str">
        <f>VLOOKUP(C7119,СПРАВОЧНИК!B:D,2,0)</f>
        <v>США</v>
      </c>
      <c r="J7119" s="69" t="str">
        <f>VLOOKUP(C7119,СПРАВОЧНИК!B:D,3,0)</f>
        <v>ИНОМАРКИ</v>
      </c>
      <c r="K7119" s="69" t="str">
        <f>VLOOKUP(СВОД2023[[#This Row],[ФО]],СПРАВОЧНИК!H:P,2,0)</f>
        <v>Сибирский ФО</v>
      </c>
    </row>
    <row r="7120" spans="1:11" x14ac:dyDescent="0.2">
      <c r="A7120" t="s">
        <v>600</v>
      </c>
      <c r="B7120" t="s">
        <v>594</v>
      </c>
      <c r="C7120" s="1" t="s">
        <v>177</v>
      </c>
      <c r="D7120" s="1" t="s">
        <v>1433</v>
      </c>
      <c r="E7120" s="2">
        <v>7</v>
      </c>
      <c r="F7120" s="3">
        <v>3</v>
      </c>
      <c r="G7120" s="2">
        <v>45</v>
      </c>
      <c r="H7120" s="3">
        <v>28</v>
      </c>
      <c r="I7120" s="69" t="str">
        <f>VLOOKUP(C7120,СПРАВОЧНИК!B:D,2,0)</f>
        <v>США</v>
      </c>
      <c r="J7120" s="69" t="str">
        <f>VLOOKUP(C7120,СПРАВОЧНИК!B:D,3,0)</f>
        <v>ИНОМАРКИ</v>
      </c>
      <c r="K7120" s="69" t="str">
        <f>VLOOKUP(СВОД2023[[#This Row],[ФО]],СПРАВОЧНИК!H:P,2,0)</f>
        <v>Сибирский ФО</v>
      </c>
    </row>
    <row r="7121" spans="1:11" x14ac:dyDescent="0.2">
      <c r="A7121" t="s">
        <v>600</v>
      </c>
      <c r="B7121" t="s">
        <v>594</v>
      </c>
      <c r="C7121" s="1" t="s">
        <v>177</v>
      </c>
      <c r="D7121" s="1" t="s">
        <v>183</v>
      </c>
      <c r="E7121" s="2">
        <v>58</v>
      </c>
      <c r="F7121" s="3">
        <v>30</v>
      </c>
      <c r="G7121" s="2">
        <v>236</v>
      </c>
      <c r="H7121" s="3">
        <v>204</v>
      </c>
      <c r="I7121" s="69" t="str">
        <f>VLOOKUP(C7121,СПРАВОЧНИК!B:D,2,0)</f>
        <v>США</v>
      </c>
      <c r="J7121" s="69" t="str">
        <f>VLOOKUP(C7121,СПРАВОЧНИК!B:D,3,0)</f>
        <v>ИНОМАРКИ</v>
      </c>
      <c r="K7121" s="69" t="str">
        <f>VLOOKUP(СВОД2023[[#This Row],[ФО]],СПРАВОЧНИК!H:P,2,0)</f>
        <v>Сибирский ФО</v>
      </c>
    </row>
    <row r="7122" spans="1:11" x14ac:dyDescent="0.2">
      <c r="A7122" t="s">
        <v>600</v>
      </c>
      <c r="B7122" t="s">
        <v>594</v>
      </c>
      <c r="C7122" s="1" t="s">
        <v>177</v>
      </c>
      <c r="D7122" s="1" t="s">
        <v>1434</v>
      </c>
      <c r="E7122" s="2">
        <v>13</v>
      </c>
      <c r="F7122" s="3">
        <v>19</v>
      </c>
      <c r="G7122" s="2">
        <v>141</v>
      </c>
      <c r="H7122" s="3">
        <v>124</v>
      </c>
      <c r="I7122" s="69" t="str">
        <f>VLOOKUP(C7122,СПРАВОЧНИК!B:D,2,0)</f>
        <v>США</v>
      </c>
      <c r="J7122" s="69" t="str">
        <f>VLOOKUP(C7122,СПРАВОЧНИК!B:D,3,0)</f>
        <v>ИНОМАРКИ</v>
      </c>
      <c r="K7122" s="69" t="str">
        <f>VLOOKUP(СВОД2023[[#This Row],[ФО]],СПРАВОЧНИК!H:P,2,0)</f>
        <v>Сибирский ФО</v>
      </c>
    </row>
    <row r="7123" spans="1:11" x14ac:dyDescent="0.2">
      <c r="A7123" t="s">
        <v>600</v>
      </c>
      <c r="B7123" t="s">
        <v>594</v>
      </c>
      <c r="C7123" s="1" t="s">
        <v>177</v>
      </c>
      <c r="D7123" s="1" t="s">
        <v>646</v>
      </c>
      <c r="E7123" s="2">
        <v>869</v>
      </c>
      <c r="F7123" s="3">
        <v>655</v>
      </c>
      <c r="G7123" s="2">
        <v>4662</v>
      </c>
      <c r="H7123" s="3">
        <v>3808</v>
      </c>
      <c r="I7123" s="69" t="str">
        <f>VLOOKUP(C7123,СПРАВОЧНИК!B:D,2,0)</f>
        <v>США</v>
      </c>
      <c r="J7123" s="69" t="str">
        <f>VLOOKUP(C7123,СПРАВОЧНИК!B:D,3,0)</f>
        <v>ИНОМАРКИ</v>
      </c>
      <c r="K7123" s="69" t="str">
        <f>VLOOKUP(СВОД2023[[#This Row],[ФО]],СПРАВОЧНИК!H:P,2,0)</f>
        <v>Сибирский ФО</v>
      </c>
    </row>
    <row r="7124" spans="1:11" x14ac:dyDescent="0.2">
      <c r="A7124" t="s">
        <v>600</v>
      </c>
      <c r="B7124" t="s">
        <v>594</v>
      </c>
      <c r="C7124" s="1" t="s">
        <v>177</v>
      </c>
      <c r="D7124" s="1" t="s">
        <v>1435</v>
      </c>
      <c r="E7124" s="2">
        <v>2</v>
      </c>
      <c r="F7124" s="3"/>
      <c r="G7124" s="2">
        <v>6</v>
      </c>
      <c r="H7124" s="3">
        <v>5</v>
      </c>
      <c r="I7124" s="69" t="str">
        <f>VLOOKUP(C7124,СПРАВОЧНИК!B:D,2,0)</f>
        <v>США</v>
      </c>
      <c r="J7124" s="69" t="str">
        <f>VLOOKUP(C7124,СПРАВОЧНИК!B:D,3,0)</f>
        <v>ИНОМАРКИ</v>
      </c>
      <c r="K7124" s="69" t="str">
        <f>VLOOKUP(СВОД2023[[#This Row],[ФО]],СПРАВОЧНИК!H:P,2,0)</f>
        <v>Сибирский ФО</v>
      </c>
    </row>
    <row r="7125" spans="1:11" x14ac:dyDescent="0.2">
      <c r="A7125" t="s">
        <v>600</v>
      </c>
      <c r="B7125" t="s">
        <v>594</v>
      </c>
      <c r="C7125" s="1" t="s">
        <v>177</v>
      </c>
      <c r="D7125" s="1" t="s">
        <v>2133</v>
      </c>
      <c r="E7125" s="2">
        <v>2</v>
      </c>
      <c r="F7125" s="3">
        <v>3</v>
      </c>
      <c r="G7125" s="2">
        <v>19</v>
      </c>
      <c r="H7125" s="3">
        <v>7</v>
      </c>
      <c r="I7125" s="69" t="str">
        <f>VLOOKUP(C7125,СПРАВОЧНИК!B:D,2,0)</f>
        <v>США</v>
      </c>
      <c r="J7125" s="69" t="str">
        <f>VLOOKUP(C7125,СПРАВОЧНИК!B:D,3,0)</f>
        <v>ИНОМАРКИ</v>
      </c>
      <c r="K7125" s="69" t="str">
        <f>VLOOKUP(СВОД2023[[#This Row],[ФО]],СПРАВОЧНИК!H:P,2,0)</f>
        <v>Сибирский ФО</v>
      </c>
    </row>
    <row r="7126" spans="1:11" x14ac:dyDescent="0.2">
      <c r="A7126" t="s">
        <v>600</v>
      </c>
      <c r="B7126" t="s">
        <v>594</v>
      </c>
      <c r="C7126" s="1" t="s">
        <v>177</v>
      </c>
      <c r="D7126" s="1" t="s">
        <v>1436</v>
      </c>
      <c r="E7126" s="2">
        <v>1</v>
      </c>
      <c r="F7126" s="3">
        <v>2</v>
      </c>
      <c r="G7126" s="2">
        <v>7</v>
      </c>
      <c r="H7126" s="3">
        <v>9</v>
      </c>
      <c r="I7126" s="69" t="str">
        <f>VLOOKUP(C7126,СПРАВОЧНИК!B:D,2,0)</f>
        <v>США</v>
      </c>
      <c r="J7126" s="69" t="str">
        <f>VLOOKUP(C7126,СПРАВОЧНИК!B:D,3,0)</f>
        <v>ИНОМАРКИ</v>
      </c>
      <c r="K7126" s="69" t="str">
        <f>VLOOKUP(СВОД2023[[#This Row],[ФО]],СПРАВОЧНИК!H:P,2,0)</f>
        <v>Сибирский ФО</v>
      </c>
    </row>
    <row r="7127" spans="1:11" x14ac:dyDescent="0.2">
      <c r="A7127" t="s">
        <v>600</v>
      </c>
      <c r="B7127" t="s">
        <v>594</v>
      </c>
      <c r="C7127" s="1" t="s">
        <v>177</v>
      </c>
      <c r="D7127" s="1" t="s">
        <v>184</v>
      </c>
      <c r="E7127" s="2">
        <v>81</v>
      </c>
      <c r="F7127" s="3">
        <v>61</v>
      </c>
      <c r="G7127" s="2">
        <v>403</v>
      </c>
      <c r="H7127" s="3">
        <v>321</v>
      </c>
      <c r="I7127" s="69" t="str">
        <f>VLOOKUP(C7127,СПРАВОЧНИК!B:D,2,0)</f>
        <v>США</v>
      </c>
      <c r="J7127" s="69" t="str">
        <f>VLOOKUP(C7127,СПРАВОЧНИК!B:D,3,0)</f>
        <v>ИНОМАРКИ</v>
      </c>
      <c r="K7127" s="69" t="str">
        <f>VLOOKUP(СВОД2023[[#This Row],[ФО]],СПРАВОЧНИК!H:P,2,0)</f>
        <v>Сибирский ФО</v>
      </c>
    </row>
    <row r="7128" spans="1:11" x14ac:dyDescent="0.2">
      <c r="A7128" t="s">
        <v>600</v>
      </c>
      <c r="B7128" t="s">
        <v>594</v>
      </c>
      <c r="C7128" s="1" t="s">
        <v>177</v>
      </c>
      <c r="D7128" s="1" t="s">
        <v>1437</v>
      </c>
      <c r="E7128" s="2">
        <v>5</v>
      </c>
      <c r="F7128" s="3">
        <v>9</v>
      </c>
      <c r="G7128" s="2">
        <v>24</v>
      </c>
      <c r="H7128" s="3">
        <v>35</v>
      </c>
      <c r="I7128" s="69" t="str">
        <f>VLOOKUP(C7128,СПРАВОЧНИК!B:D,2,0)</f>
        <v>США</v>
      </c>
      <c r="J7128" s="69" t="str">
        <f>VLOOKUP(C7128,СПРАВОЧНИК!B:D,3,0)</f>
        <v>ИНОМАРКИ</v>
      </c>
      <c r="K7128" s="69" t="str">
        <f>VLOOKUP(СВОД2023[[#This Row],[ФО]],СПРАВОЧНИК!H:P,2,0)</f>
        <v>Сибирский ФО</v>
      </c>
    </row>
    <row r="7129" spans="1:11" x14ac:dyDescent="0.2">
      <c r="A7129" t="s">
        <v>600</v>
      </c>
      <c r="B7129" t="s">
        <v>594</v>
      </c>
      <c r="C7129" s="1" t="s">
        <v>177</v>
      </c>
      <c r="D7129" s="1" t="s">
        <v>2135</v>
      </c>
      <c r="E7129" s="2">
        <v>1</v>
      </c>
      <c r="F7129" s="3"/>
      <c r="G7129" s="2">
        <v>2</v>
      </c>
      <c r="H7129" s="3"/>
      <c r="I7129" s="69" t="str">
        <f>VLOOKUP(C7129,СПРАВОЧНИК!B:D,2,0)</f>
        <v>США</v>
      </c>
      <c r="J7129" s="69" t="str">
        <f>VLOOKUP(C7129,СПРАВОЧНИК!B:D,3,0)</f>
        <v>ИНОМАРКИ</v>
      </c>
      <c r="K7129" s="69" t="str">
        <f>VLOOKUP(СВОД2023[[#This Row],[ФО]],СПРАВОЧНИК!H:P,2,0)</f>
        <v>Сибирский ФО</v>
      </c>
    </row>
    <row r="7130" spans="1:11" x14ac:dyDescent="0.2">
      <c r="A7130" t="s">
        <v>600</v>
      </c>
      <c r="B7130" t="s">
        <v>594</v>
      </c>
      <c r="C7130" s="1" t="s">
        <v>177</v>
      </c>
      <c r="D7130" s="1" t="s">
        <v>1438</v>
      </c>
      <c r="E7130" s="2"/>
      <c r="F7130" s="3">
        <v>2</v>
      </c>
      <c r="G7130" s="2">
        <v>9</v>
      </c>
      <c r="H7130" s="3">
        <v>8</v>
      </c>
      <c r="I7130" s="69" t="str">
        <f>VLOOKUP(C7130,СПРАВОЧНИК!B:D,2,0)</f>
        <v>США</v>
      </c>
      <c r="J7130" s="69" t="str">
        <f>VLOOKUP(C7130,СПРАВОЧНИК!B:D,3,0)</f>
        <v>ИНОМАРКИ</v>
      </c>
      <c r="K7130" s="69" t="str">
        <f>VLOOKUP(СВОД2023[[#This Row],[ФО]],СПРАВОЧНИК!H:P,2,0)</f>
        <v>Сибирский ФО</v>
      </c>
    </row>
    <row r="7131" spans="1:11" x14ac:dyDescent="0.2">
      <c r="A7131" t="s">
        <v>600</v>
      </c>
      <c r="B7131" t="s">
        <v>594</v>
      </c>
      <c r="C7131" s="1" t="s">
        <v>177</v>
      </c>
      <c r="D7131" s="1" t="s">
        <v>2136</v>
      </c>
      <c r="E7131" s="2"/>
      <c r="F7131" s="3"/>
      <c r="G7131" s="2">
        <v>1</v>
      </c>
      <c r="H7131" s="3">
        <v>5</v>
      </c>
      <c r="I7131" s="69" t="str">
        <f>VLOOKUP(C7131,СПРАВОЧНИК!B:D,2,0)</f>
        <v>США</v>
      </c>
      <c r="J7131" s="69" t="str">
        <f>VLOOKUP(C7131,СПРАВОЧНИК!B:D,3,0)</f>
        <v>ИНОМАРКИ</v>
      </c>
      <c r="K7131" s="69" t="str">
        <f>VLOOKUP(СВОД2023[[#This Row],[ФО]],СПРАВОЧНИК!H:P,2,0)</f>
        <v>Сибирский ФО</v>
      </c>
    </row>
    <row r="7132" spans="1:11" x14ac:dyDescent="0.2">
      <c r="A7132" t="s">
        <v>600</v>
      </c>
      <c r="B7132" t="s">
        <v>594</v>
      </c>
      <c r="C7132" s="1" t="s">
        <v>177</v>
      </c>
      <c r="D7132" s="1" t="s">
        <v>1440</v>
      </c>
      <c r="E7132" s="2">
        <v>46</v>
      </c>
      <c r="F7132" s="3">
        <v>33</v>
      </c>
      <c r="G7132" s="2">
        <v>313</v>
      </c>
      <c r="H7132" s="3">
        <v>219</v>
      </c>
      <c r="I7132" s="69" t="str">
        <f>VLOOKUP(C7132,СПРАВОЧНИК!B:D,2,0)</f>
        <v>США</v>
      </c>
      <c r="J7132" s="69" t="str">
        <f>VLOOKUP(C7132,СПРАВОЧНИК!B:D,3,0)</f>
        <v>ИНОМАРКИ</v>
      </c>
      <c r="K7132" s="69" t="str">
        <f>VLOOKUP(СВОД2023[[#This Row],[ФО]],СПРАВОЧНИК!H:P,2,0)</f>
        <v>Сибирский ФО</v>
      </c>
    </row>
    <row r="7133" spans="1:11" x14ac:dyDescent="0.2">
      <c r="A7133" t="s">
        <v>600</v>
      </c>
      <c r="B7133" t="s">
        <v>594</v>
      </c>
      <c r="C7133" s="1" t="s">
        <v>177</v>
      </c>
      <c r="D7133" s="1" t="s">
        <v>1441</v>
      </c>
      <c r="E7133" s="2">
        <v>21</v>
      </c>
      <c r="F7133" s="3">
        <v>12</v>
      </c>
      <c r="G7133" s="2">
        <v>84</v>
      </c>
      <c r="H7133" s="3">
        <v>80</v>
      </c>
      <c r="I7133" s="69" t="str">
        <f>VLOOKUP(C7133,СПРАВОЧНИК!B:D,2,0)</f>
        <v>США</v>
      </c>
      <c r="J7133" s="69" t="str">
        <f>VLOOKUP(C7133,СПРАВОЧНИК!B:D,3,0)</f>
        <v>ИНОМАРКИ</v>
      </c>
      <c r="K7133" s="69" t="str">
        <f>VLOOKUP(СВОД2023[[#This Row],[ФО]],СПРАВОЧНИК!H:P,2,0)</f>
        <v>Сибирский ФО</v>
      </c>
    </row>
    <row r="7134" spans="1:11" x14ac:dyDescent="0.2">
      <c r="A7134" t="s">
        <v>600</v>
      </c>
      <c r="B7134" t="s">
        <v>594</v>
      </c>
      <c r="C7134" s="1" t="s">
        <v>177</v>
      </c>
      <c r="D7134" s="1" t="s">
        <v>185</v>
      </c>
      <c r="E7134" s="2">
        <v>120</v>
      </c>
      <c r="F7134" s="3">
        <v>90</v>
      </c>
      <c r="G7134" s="2">
        <v>642</v>
      </c>
      <c r="H7134" s="3">
        <v>586</v>
      </c>
      <c r="I7134" s="69" t="str">
        <f>VLOOKUP(C7134,СПРАВОЧНИК!B:D,2,0)</f>
        <v>США</v>
      </c>
      <c r="J7134" s="69" t="str">
        <f>VLOOKUP(C7134,СПРАВОЧНИК!B:D,3,0)</f>
        <v>ИНОМАРКИ</v>
      </c>
      <c r="K7134" s="69" t="str">
        <f>VLOOKUP(СВОД2023[[#This Row],[ФО]],СПРАВОЧНИК!H:P,2,0)</f>
        <v>Сибирский ФО</v>
      </c>
    </row>
    <row r="7135" spans="1:11" x14ac:dyDescent="0.2">
      <c r="A7135" t="s">
        <v>600</v>
      </c>
      <c r="B7135" t="s">
        <v>594</v>
      </c>
      <c r="C7135" s="1" t="s">
        <v>177</v>
      </c>
      <c r="D7135" s="1" t="s">
        <v>186</v>
      </c>
      <c r="E7135" s="2">
        <v>16</v>
      </c>
      <c r="F7135" s="3">
        <v>11</v>
      </c>
      <c r="G7135" s="2">
        <v>73</v>
      </c>
      <c r="H7135" s="3">
        <v>35</v>
      </c>
      <c r="I7135" s="69" t="str">
        <f>VLOOKUP(C7135,СПРАВОЧНИК!B:D,2,0)</f>
        <v>США</v>
      </c>
      <c r="J7135" s="69" t="str">
        <f>VLOOKUP(C7135,СПРАВОЧНИК!B:D,3,0)</f>
        <v>ИНОМАРКИ</v>
      </c>
      <c r="K7135" s="69" t="str">
        <f>VLOOKUP(СВОД2023[[#This Row],[ФО]],СПРАВОЧНИК!H:P,2,0)</f>
        <v>Сибирский ФО</v>
      </c>
    </row>
    <row r="7136" spans="1:11" x14ac:dyDescent="0.2">
      <c r="A7136" t="s">
        <v>600</v>
      </c>
      <c r="B7136" t="s">
        <v>594</v>
      </c>
      <c r="C7136" s="1" t="s">
        <v>177</v>
      </c>
      <c r="D7136" s="1" t="s">
        <v>187</v>
      </c>
      <c r="E7136" s="2"/>
      <c r="F7136" s="3"/>
      <c r="G7136" s="2">
        <v>1</v>
      </c>
      <c r="H7136" s="3"/>
      <c r="I7136" s="69" t="str">
        <f>VLOOKUP(C7136,СПРАВОЧНИК!B:D,2,0)</f>
        <v>США</v>
      </c>
      <c r="J7136" s="69" t="str">
        <f>VLOOKUP(C7136,СПРАВОЧНИК!B:D,3,0)</f>
        <v>ИНОМАРКИ</v>
      </c>
      <c r="K7136" s="69" t="str">
        <f>VLOOKUP(СВОД2023[[#This Row],[ФО]],СПРАВОЧНИК!H:P,2,0)</f>
        <v>Сибирский ФО</v>
      </c>
    </row>
    <row r="7137" spans="1:11" x14ac:dyDescent="0.2">
      <c r="A7137" t="s">
        <v>600</v>
      </c>
      <c r="B7137" t="s">
        <v>594</v>
      </c>
      <c r="C7137" s="1" t="s">
        <v>177</v>
      </c>
      <c r="D7137" s="1" t="s">
        <v>2137</v>
      </c>
      <c r="E7137" s="2"/>
      <c r="F7137" s="3"/>
      <c r="G7137" s="2"/>
      <c r="H7137" s="3">
        <v>2</v>
      </c>
      <c r="I7137" s="69" t="str">
        <f>VLOOKUP(C7137,СПРАВОЧНИК!B:D,2,0)</f>
        <v>США</v>
      </c>
      <c r="J7137" s="69" t="str">
        <f>VLOOKUP(C7137,СПРАВОЧНИК!B:D,3,0)</f>
        <v>ИНОМАРКИ</v>
      </c>
      <c r="K7137" s="69" t="str">
        <f>VLOOKUP(СВОД2023[[#This Row],[ФО]],СПРАВОЧНИК!H:P,2,0)</f>
        <v>Сибирский ФО</v>
      </c>
    </row>
    <row r="7138" spans="1:11" x14ac:dyDescent="0.2">
      <c r="A7138" t="s">
        <v>600</v>
      </c>
      <c r="B7138" t="s">
        <v>594</v>
      </c>
      <c r="C7138" s="1" t="s">
        <v>177</v>
      </c>
      <c r="D7138" s="1" t="s">
        <v>1442</v>
      </c>
      <c r="E7138" s="2">
        <v>3</v>
      </c>
      <c r="F7138" s="3"/>
      <c r="G7138" s="2">
        <v>3</v>
      </c>
      <c r="H7138" s="3">
        <v>2</v>
      </c>
      <c r="I7138" s="69" t="str">
        <f>VLOOKUP(C7138,СПРАВОЧНИК!B:D,2,0)</f>
        <v>США</v>
      </c>
      <c r="J7138" s="69" t="str">
        <f>VLOOKUP(C7138,СПРАВОЧНИК!B:D,3,0)</f>
        <v>ИНОМАРКИ</v>
      </c>
      <c r="K7138" s="69" t="str">
        <f>VLOOKUP(СВОД2023[[#This Row],[ФО]],СПРАВОЧНИК!H:P,2,0)</f>
        <v>Сибирский ФО</v>
      </c>
    </row>
    <row r="7139" spans="1:11" x14ac:dyDescent="0.2">
      <c r="A7139" t="s">
        <v>600</v>
      </c>
      <c r="B7139" t="s">
        <v>594</v>
      </c>
      <c r="C7139" s="1" t="s">
        <v>177</v>
      </c>
      <c r="D7139" s="1" t="s">
        <v>2139</v>
      </c>
      <c r="E7139" s="2">
        <v>1</v>
      </c>
      <c r="F7139" s="3"/>
      <c r="G7139" s="2">
        <v>9</v>
      </c>
      <c r="H7139" s="3">
        <v>10</v>
      </c>
      <c r="I7139" s="69" t="str">
        <f>VLOOKUP(C7139,СПРАВОЧНИК!B:D,2,0)</f>
        <v>США</v>
      </c>
      <c r="J7139" s="69" t="str">
        <f>VLOOKUP(C7139,СПРАВОЧНИК!B:D,3,0)</f>
        <v>ИНОМАРКИ</v>
      </c>
      <c r="K7139" s="69" t="str">
        <f>VLOOKUP(СВОД2023[[#This Row],[ФО]],СПРАВОЧНИК!H:P,2,0)</f>
        <v>Сибирский ФО</v>
      </c>
    </row>
    <row r="7140" spans="1:11" x14ac:dyDescent="0.2">
      <c r="A7140" t="s">
        <v>600</v>
      </c>
      <c r="B7140" t="s">
        <v>594</v>
      </c>
      <c r="C7140" s="1" t="s">
        <v>177</v>
      </c>
      <c r="D7140" s="1" t="s">
        <v>1443</v>
      </c>
      <c r="E7140" s="2">
        <v>6</v>
      </c>
      <c r="F7140" s="3">
        <v>4</v>
      </c>
      <c r="G7140" s="2">
        <v>32</v>
      </c>
      <c r="H7140" s="3">
        <v>18</v>
      </c>
      <c r="I7140" s="69" t="str">
        <f>VLOOKUP(C7140,СПРАВОЧНИК!B:D,2,0)</f>
        <v>США</v>
      </c>
      <c r="J7140" s="69" t="str">
        <f>VLOOKUP(C7140,СПРАВОЧНИК!B:D,3,0)</f>
        <v>ИНОМАРКИ</v>
      </c>
      <c r="K7140" s="69" t="str">
        <f>VLOOKUP(СВОД2023[[#This Row],[ФО]],СПРАВОЧНИК!H:P,2,0)</f>
        <v>Сибирский ФО</v>
      </c>
    </row>
    <row r="7141" spans="1:11" x14ac:dyDescent="0.2">
      <c r="A7141" t="s">
        <v>600</v>
      </c>
      <c r="B7141" t="s">
        <v>594</v>
      </c>
      <c r="C7141" s="1" t="s">
        <v>177</v>
      </c>
      <c r="D7141" s="1" t="s">
        <v>1444</v>
      </c>
      <c r="E7141" s="2">
        <v>2</v>
      </c>
      <c r="F7141" s="3">
        <v>3</v>
      </c>
      <c r="G7141" s="2">
        <v>8</v>
      </c>
      <c r="H7141" s="3">
        <v>6</v>
      </c>
      <c r="I7141" s="69" t="str">
        <f>VLOOKUP(C7141,СПРАВОЧНИК!B:D,2,0)</f>
        <v>США</v>
      </c>
      <c r="J7141" s="69" t="str">
        <f>VLOOKUP(C7141,СПРАВОЧНИК!B:D,3,0)</f>
        <v>ИНОМАРКИ</v>
      </c>
      <c r="K7141" s="69" t="str">
        <f>VLOOKUP(СВОД2023[[#This Row],[ФО]],СПРАВОЧНИК!H:P,2,0)</f>
        <v>Сибирский ФО</v>
      </c>
    </row>
    <row r="7142" spans="1:11" x14ac:dyDescent="0.2">
      <c r="A7142" t="s">
        <v>600</v>
      </c>
      <c r="B7142" t="s">
        <v>594</v>
      </c>
      <c r="C7142" s="1" t="s">
        <v>177</v>
      </c>
      <c r="D7142" s="1" t="s">
        <v>1445</v>
      </c>
      <c r="E7142" s="2">
        <v>1</v>
      </c>
      <c r="F7142" s="3">
        <v>1</v>
      </c>
      <c r="G7142" s="2">
        <v>3</v>
      </c>
      <c r="H7142" s="3">
        <v>8</v>
      </c>
      <c r="I7142" s="69" t="str">
        <f>VLOOKUP(C7142,СПРАВОЧНИК!B:D,2,0)</f>
        <v>США</v>
      </c>
      <c r="J7142" s="69" t="str">
        <f>VLOOKUP(C7142,СПРАВОЧНИК!B:D,3,0)</f>
        <v>ИНОМАРКИ</v>
      </c>
      <c r="K7142" s="69" t="str">
        <f>VLOOKUP(СВОД2023[[#This Row],[ФО]],СПРАВОЧНИК!H:P,2,0)</f>
        <v>Сибирский ФО</v>
      </c>
    </row>
    <row r="7143" spans="1:11" x14ac:dyDescent="0.2">
      <c r="A7143" t="s">
        <v>600</v>
      </c>
      <c r="B7143" t="s">
        <v>594</v>
      </c>
      <c r="C7143" s="1" t="s">
        <v>177</v>
      </c>
      <c r="D7143" s="1" t="s">
        <v>1446</v>
      </c>
      <c r="E7143" s="2">
        <v>1</v>
      </c>
      <c r="F7143" s="3"/>
      <c r="G7143" s="2">
        <v>2</v>
      </c>
      <c r="H7143" s="3">
        <v>3</v>
      </c>
      <c r="I7143" s="69" t="str">
        <f>VLOOKUP(C7143,СПРАВОЧНИК!B:D,2,0)</f>
        <v>США</v>
      </c>
      <c r="J7143" s="69" t="str">
        <f>VLOOKUP(C7143,СПРАВОЧНИК!B:D,3,0)</f>
        <v>ИНОМАРКИ</v>
      </c>
      <c r="K7143" s="69" t="str">
        <f>VLOOKUP(СВОД2023[[#This Row],[ФО]],СПРАВОЧНИК!H:P,2,0)</f>
        <v>Сибирский ФО</v>
      </c>
    </row>
    <row r="7144" spans="1:11" x14ac:dyDescent="0.2">
      <c r="A7144" t="s">
        <v>600</v>
      </c>
      <c r="B7144" t="s">
        <v>594</v>
      </c>
      <c r="C7144" s="1" t="s">
        <v>177</v>
      </c>
      <c r="D7144" s="1" t="s">
        <v>2141</v>
      </c>
      <c r="E7144" s="2"/>
      <c r="F7144" s="3"/>
      <c r="G7144" s="2"/>
      <c r="H7144" s="3">
        <v>1</v>
      </c>
      <c r="I7144" s="69" t="str">
        <f>VLOOKUP(C7144,СПРАВОЧНИК!B:D,2,0)</f>
        <v>США</v>
      </c>
      <c r="J7144" s="69" t="str">
        <f>VLOOKUP(C7144,СПРАВОЧНИК!B:D,3,0)</f>
        <v>ИНОМАРКИ</v>
      </c>
      <c r="K7144" s="69" t="str">
        <f>VLOOKUP(СВОД2023[[#This Row],[ФО]],СПРАВОЧНИК!H:P,2,0)</f>
        <v>Сибирский ФО</v>
      </c>
    </row>
    <row r="7145" spans="1:11" x14ac:dyDescent="0.2">
      <c r="A7145" t="s">
        <v>600</v>
      </c>
      <c r="B7145" t="s">
        <v>594</v>
      </c>
      <c r="C7145" s="1" t="s">
        <v>177</v>
      </c>
      <c r="D7145" s="1" t="s">
        <v>1447</v>
      </c>
      <c r="E7145" s="2">
        <v>2</v>
      </c>
      <c r="F7145" s="3">
        <v>2</v>
      </c>
      <c r="G7145" s="2">
        <v>10</v>
      </c>
      <c r="H7145" s="3">
        <v>14</v>
      </c>
      <c r="I7145" s="69" t="str">
        <f>VLOOKUP(C7145,СПРАВОЧНИК!B:D,2,0)</f>
        <v>США</v>
      </c>
      <c r="J7145" s="69" t="str">
        <f>VLOOKUP(C7145,СПРАВОЧНИК!B:D,3,0)</f>
        <v>ИНОМАРКИ</v>
      </c>
      <c r="K7145" s="69" t="str">
        <f>VLOOKUP(СВОД2023[[#This Row],[ФО]],СПРАВОЧНИК!H:P,2,0)</f>
        <v>Сибирский ФО</v>
      </c>
    </row>
    <row r="7146" spans="1:11" x14ac:dyDescent="0.2">
      <c r="A7146" t="s">
        <v>600</v>
      </c>
      <c r="B7146" t="s">
        <v>594</v>
      </c>
      <c r="C7146" s="1" t="s">
        <v>177</v>
      </c>
      <c r="D7146" s="1" t="s">
        <v>2142</v>
      </c>
      <c r="E7146" s="2"/>
      <c r="F7146" s="3"/>
      <c r="G7146" s="2"/>
      <c r="H7146" s="3">
        <v>2</v>
      </c>
      <c r="I7146" s="69" t="str">
        <f>VLOOKUP(C7146,СПРАВОЧНИК!B:D,2,0)</f>
        <v>США</v>
      </c>
      <c r="J7146" s="69" t="str">
        <f>VLOOKUP(C7146,СПРАВОЧНИК!B:D,3,0)</f>
        <v>ИНОМАРКИ</v>
      </c>
      <c r="K7146" s="69" t="str">
        <f>VLOOKUP(СВОД2023[[#This Row],[ФО]],СПРАВОЧНИК!H:P,2,0)</f>
        <v>Сибирский ФО</v>
      </c>
    </row>
    <row r="7147" spans="1:11" x14ac:dyDescent="0.2">
      <c r="A7147" t="s">
        <v>600</v>
      </c>
      <c r="B7147" t="s">
        <v>594</v>
      </c>
      <c r="C7147" s="1" t="s">
        <v>671</v>
      </c>
      <c r="D7147" s="1" t="s">
        <v>2143</v>
      </c>
      <c r="E7147" s="2"/>
      <c r="F7147" s="3">
        <v>3</v>
      </c>
      <c r="G7147" s="2">
        <v>8</v>
      </c>
      <c r="H7147" s="3">
        <v>15</v>
      </c>
      <c r="I7147" s="69" t="str">
        <f>VLOOKUP(C7147,СПРАВОЧНИК!B:D,2,0)</f>
        <v>КИТАЙ</v>
      </c>
      <c r="J7147" s="69" t="str">
        <f>VLOOKUP(C7147,СПРАВОЧНИК!B:D,3,0)</f>
        <v>ИНОМАРКИ</v>
      </c>
      <c r="K7147" s="69" t="str">
        <f>VLOOKUP(СВОД2023[[#This Row],[ФО]],СПРАВОЧНИК!H:P,2,0)</f>
        <v>Сибирский ФО</v>
      </c>
    </row>
    <row r="7148" spans="1:11" x14ac:dyDescent="0.2">
      <c r="A7148" t="s">
        <v>600</v>
      </c>
      <c r="B7148" t="s">
        <v>594</v>
      </c>
      <c r="C7148" s="1" t="s">
        <v>2422</v>
      </c>
      <c r="D7148" s="1" t="s">
        <v>2423</v>
      </c>
      <c r="E7148" s="2"/>
      <c r="F7148" s="3"/>
      <c r="G7148" s="2">
        <v>1</v>
      </c>
      <c r="H7148" s="3"/>
      <c r="I7148" s="69" t="str">
        <f>VLOOKUP(C7148,СПРАВОЧНИК!B:D,2,0)</f>
        <v>ЕВРОПА</v>
      </c>
      <c r="J7148" s="69" t="str">
        <f>VLOOKUP(C7148,СПРАВОЧНИК!B:D,3,0)</f>
        <v>ИНОМАРКИ</v>
      </c>
      <c r="K7148" s="69" t="str">
        <f>VLOOKUP(СВОД2023[[#This Row],[ФО]],СПРАВОЧНИК!H:P,2,0)</f>
        <v>Сибирский ФО</v>
      </c>
    </row>
    <row r="7149" spans="1:11" x14ac:dyDescent="0.2">
      <c r="A7149" t="s">
        <v>600</v>
      </c>
      <c r="B7149" t="s">
        <v>594</v>
      </c>
      <c r="C7149" s="1" t="s">
        <v>188</v>
      </c>
      <c r="D7149" s="1" t="s">
        <v>189</v>
      </c>
      <c r="E7149" s="2"/>
      <c r="F7149" s="3"/>
      <c r="G7149" s="2">
        <v>2</v>
      </c>
      <c r="H7149" s="3"/>
      <c r="I7149" s="69" t="str">
        <f>VLOOKUP(C7149,СПРАВОЧНИК!B:D,2,0)</f>
        <v>КИТАЙ</v>
      </c>
      <c r="J7149" s="69" t="str">
        <f>VLOOKUP(C7149,СПРАВОЧНИК!B:D,3,0)</f>
        <v>ИНОМАРКИ</v>
      </c>
      <c r="K7149" s="69" t="str">
        <f>VLOOKUP(СВОД2023[[#This Row],[ФО]],СПРАВОЧНИК!H:P,2,0)</f>
        <v>Сибирский ФО</v>
      </c>
    </row>
    <row r="7150" spans="1:11" x14ac:dyDescent="0.2">
      <c r="A7150" t="s">
        <v>600</v>
      </c>
      <c r="B7150" t="s">
        <v>594</v>
      </c>
      <c r="C7150" s="1" t="s">
        <v>188</v>
      </c>
      <c r="D7150" s="1" t="s">
        <v>192</v>
      </c>
      <c r="E7150" s="2"/>
      <c r="F7150" s="3"/>
      <c r="G7150" s="2">
        <v>3</v>
      </c>
      <c r="H7150" s="3">
        <v>1</v>
      </c>
      <c r="I7150" s="69" t="str">
        <f>VLOOKUP(C7150,СПРАВОЧНИК!B:D,2,0)</f>
        <v>КИТАЙ</v>
      </c>
      <c r="J7150" s="69" t="str">
        <f>VLOOKUP(C7150,СПРАВОЧНИК!B:D,3,0)</f>
        <v>ИНОМАРКИ</v>
      </c>
      <c r="K7150" s="69" t="str">
        <f>VLOOKUP(СВОД2023[[#This Row],[ФО]],СПРАВОЧНИК!H:P,2,0)</f>
        <v>Сибирский ФО</v>
      </c>
    </row>
    <row r="7151" spans="1:11" x14ac:dyDescent="0.2">
      <c r="A7151" t="s">
        <v>600</v>
      </c>
      <c r="B7151" t="s">
        <v>594</v>
      </c>
      <c r="C7151" s="1" t="s">
        <v>193</v>
      </c>
      <c r="D7151" s="1" t="s">
        <v>1448</v>
      </c>
      <c r="E7151" s="2"/>
      <c r="F7151" s="3"/>
      <c r="G7151" s="2">
        <v>1</v>
      </c>
      <c r="H7151" s="3"/>
      <c r="I7151" s="69" t="str">
        <f>VLOOKUP(C7151,СПРАВОЧНИК!B:D,2,0)</f>
        <v>РОССИЯ</v>
      </c>
      <c r="J7151" s="69" t="str">
        <f>VLOOKUP(C7151,СПРАВОЧНИК!B:D,3,0)</f>
        <v>ОТЕЧЕСТВЕННЫЕ</v>
      </c>
      <c r="K7151" s="69" t="str">
        <f>VLOOKUP(СВОД2023[[#This Row],[ФО]],СПРАВОЧНИК!H:P,2,0)</f>
        <v>Сибирский ФО</v>
      </c>
    </row>
    <row r="7152" spans="1:11" x14ac:dyDescent="0.2">
      <c r="A7152" t="s">
        <v>600</v>
      </c>
      <c r="B7152" t="s">
        <v>594</v>
      </c>
      <c r="C7152" s="1" t="s">
        <v>193</v>
      </c>
      <c r="D7152" s="1" t="s">
        <v>1449</v>
      </c>
      <c r="E7152" s="2"/>
      <c r="F7152" s="3">
        <v>1</v>
      </c>
      <c r="G7152" s="2">
        <v>1</v>
      </c>
      <c r="H7152" s="3">
        <v>1</v>
      </c>
      <c r="I7152" s="69" t="str">
        <f>VLOOKUP(C7152,СПРАВОЧНИК!B:D,2,0)</f>
        <v>РОССИЯ</v>
      </c>
      <c r="J7152" s="69" t="str">
        <f>VLOOKUP(C7152,СПРАВОЧНИК!B:D,3,0)</f>
        <v>ОТЕЧЕСТВЕННЫЕ</v>
      </c>
      <c r="K7152" s="69" t="str">
        <f>VLOOKUP(СВОД2023[[#This Row],[ФО]],СПРАВОЧНИК!H:P,2,0)</f>
        <v>Сибирский ФО</v>
      </c>
    </row>
    <row r="7153" spans="1:11" x14ac:dyDescent="0.2">
      <c r="A7153" t="s">
        <v>600</v>
      </c>
      <c r="B7153" t="s">
        <v>594</v>
      </c>
      <c r="C7153" s="1" t="s">
        <v>193</v>
      </c>
      <c r="D7153" s="1" t="s">
        <v>194</v>
      </c>
      <c r="E7153" s="2"/>
      <c r="F7153" s="3"/>
      <c r="G7153" s="2"/>
      <c r="H7153" s="3">
        <v>1</v>
      </c>
      <c r="I7153" s="69" t="str">
        <f>VLOOKUP(C7153,СПРАВОЧНИК!B:D,2,0)</f>
        <v>РОССИЯ</v>
      </c>
      <c r="J7153" s="69" t="str">
        <f>VLOOKUP(C7153,СПРАВОЧНИК!B:D,3,0)</f>
        <v>ОТЕЧЕСТВЕННЫЕ</v>
      </c>
      <c r="K7153" s="69" t="str">
        <f>VLOOKUP(СВОД2023[[#This Row],[ФО]],СПРАВОЧНИК!H:P,2,0)</f>
        <v>Сибирский ФО</v>
      </c>
    </row>
    <row r="7154" spans="1:11" x14ac:dyDescent="0.2">
      <c r="A7154" t="s">
        <v>600</v>
      </c>
      <c r="B7154" t="s">
        <v>594</v>
      </c>
      <c r="C7154" s="1" t="s">
        <v>193</v>
      </c>
      <c r="D7154" s="1" t="s">
        <v>1450</v>
      </c>
      <c r="E7154" s="2">
        <v>39</v>
      </c>
      <c r="F7154" s="3">
        <v>23</v>
      </c>
      <c r="G7154" s="2">
        <v>145</v>
      </c>
      <c r="H7154" s="3">
        <v>134</v>
      </c>
      <c r="I7154" s="69" t="str">
        <f>VLOOKUP(C7154,СПРАВОЧНИК!B:D,2,0)</f>
        <v>РОССИЯ</v>
      </c>
      <c r="J7154" s="69" t="str">
        <f>VLOOKUP(C7154,СПРАВОЧНИК!B:D,3,0)</f>
        <v>ОТЕЧЕСТВЕННЫЕ</v>
      </c>
      <c r="K7154" s="69" t="str">
        <f>VLOOKUP(СВОД2023[[#This Row],[ФО]],СПРАВОЧНИК!H:P,2,0)</f>
        <v>Сибирский ФО</v>
      </c>
    </row>
    <row r="7155" spans="1:11" x14ac:dyDescent="0.2">
      <c r="A7155" t="s">
        <v>600</v>
      </c>
      <c r="B7155" t="s">
        <v>594</v>
      </c>
      <c r="C7155" s="1" t="s">
        <v>193</v>
      </c>
      <c r="D7155" s="1" t="s">
        <v>1451</v>
      </c>
      <c r="E7155" s="2">
        <v>90</v>
      </c>
      <c r="F7155" s="3">
        <v>117</v>
      </c>
      <c r="G7155" s="2">
        <v>484</v>
      </c>
      <c r="H7155" s="3">
        <v>599</v>
      </c>
      <c r="I7155" s="69" t="str">
        <f>VLOOKUP(C7155,СПРАВОЧНИК!B:D,2,0)</f>
        <v>РОССИЯ</v>
      </c>
      <c r="J7155" s="69" t="str">
        <f>VLOOKUP(C7155,СПРАВОЧНИК!B:D,3,0)</f>
        <v>ОТЕЧЕСТВЕННЫЕ</v>
      </c>
      <c r="K7155" s="69" t="str">
        <f>VLOOKUP(СВОД2023[[#This Row],[ФО]],СПРАВОЧНИК!H:P,2,0)</f>
        <v>Сибирский ФО</v>
      </c>
    </row>
    <row r="7156" spans="1:11" x14ac:dyDescent="0.2">
      <c r="A7156" t="s">
        <v>600</v>
      </c>
      <c r="B7156" t="s">
        <v>594</v>
      </c>
      <c r="C7156" s="1" t="s">
        <v>193</v>
      </c>
      <c r="D7156" s="1" t="s">
        <v>1452</v>
      </c>
      <c r="E7156" s="2">
        <v>343</v>
      </c>
      <c r="F7156" s="3">
        <v>376</v>
      </c>
      <c r="G7156" s="2">
        <v>1678</v>
      </c>
      <c r="H7156" s="3">
        <v>1808</v>
      </c>
      <c r="I7156" s="69" t="str">
        <f>VLOOKUP(C7156,СПРАВОЧНИК!B:D,2,0)</f>
        <v>РОССИЯ</v>
      </c>
      <c r="J7156" s="69" t="str">
        <f>VLOOKUP(C7156,СПРАВОЧНИК!B:D,3,0)</f>
        <v>ОТЕЧЕСТВЕННЫЕ</v>
      </c>
      <c r="K7156" s="69" t="str">
        <f>VLOOKUP(СВОД2023[[#This Row],[ФО]],СПРАВОЧНИК!H:P,2,0)</f>
        <v>Сибирский ФО</v>
      </c>
    </row>
    <row r="7157" spans="1:11" x14ac:dyDescent="0.2">
      <c r="A7157" t="s">
        <v>600</v>
      </c>
      <c r="B7157" t="s">
        <v>594</v>
      </c>
      <c r="C7157" s="1" t="s">
        <v>193</v>
      </c>
      <c r="D7157" s="1" t="s">
        <v>2145</v>
      </c>
      <c r="E7157" s="2"/>
      <c r="F7157" s="3"/>
      <c r="G7157" s="2">
        <v>2</v>
      </c>
      <c r="H7157" s="3">
        <v>1</v>
      </c>
      <c r="I7157" s="69" t="str">
        <f>VLOOKUP(C7157,СПРАВОЧНИК!B:D,2,0)</f>
        <v>РОССИЯ</v>
      </c>
      <c r="J7157" s="69" t="str">
        <f>VLOOKUP(C7157,СПРАВОЧНИК!B:D,3,0)</f>
        <v>ОТЕЧЕСТВЕННЫЕ</v>
      </c>
      <c r="K7157" s="69" t="str">
        <f>VLOOKUP(СВОД2023[[#This Row],[ФО]],СПРАВОЧНИК!H:P,2,0)</f>
        <v>Сибирский ФО</v>
      </c>
    </row>
    <row r="7158" spans="1:11" x14ac:dyDescent="0.2">
      <c r="A7158" t="s">
        <v>600</v>
      </c>
      <c r="B7158" t="s">
        <v>594</v>
      </c>
      <c r="C7158" s="1" t="s">
        <v>193</v>
      </c>
      <c r="D7158" s="1" t="s">
        <v>1453</v>
      </c>
      <c r="E7158" s="2">
        <v>9</v>
      </c>
      <c r="F7158" s="3">
        <v>9</v>
      </c>
      <c r="G7158" s="2">
        <v>42</v>
      </c>
      <c r="H7158" s="3">
        <v>32</v>
      </c>
      <c r="I7158" s="69" t="str">
        <f>VLOOKUP(C7158,СПРАВОЧНИК!B:D,2,0)</f>
        <v>РОССИЯ</v>
      </c>
      <c r="J7158" s="69" t="str">
        <f>VLOOKUP(C7158,СПРАВОЧНИК!B:D,3,0)</f>
        <v>ОТЕЧЕСТВЕННЫЕ</v>
      </c>
      <c r="K7158" s="69" t="str">
        <f>VLOOKUP(СВОД2023[[#This Row],[ФО]],СПРАВОЧНИК!H:P,2,0)</f>
        <v>Сибирский ФО</v>
      </c>
    </row>
    <row r="7159" spans="1:11" x14ac:dyDescent="0.2">
      <c r="A7159" t="s">
        <v>600</v>
      </c>
      <c r="B7159" t="s">
        <v>594</v>
      </c>
      <c r="C7159" s="1" t="s">
        <v>193</v>
      </c>
      <c r="D7159" s="1" t="s">
        <v>2146</v>
      </c>
      <c r="E7159" s="2"/>
      <c r="F7159" s="3">
        <v>1</v>
      </c>
      <c r="G7159" s="2">
        <v>1</v>
      </c>
      <c r="H7159" s="3">
        <v>1</v>
      </c>
      <c r="I7159" s="69" t="str">
        <f>VLOOKUP(C7159,СПРАВОЧНИК!B:D,2,0)</f>
        <v>РОССИЯ</v>
      </c>
      <c r="J7159" s="69" t="str">
        <f>VLOOKUP(C7159,СПРАВОЧНИК!B:D,3,0)</f>
        <v>ОТЕЧЕСТВЕННЫЕ</v>
      </c>
      <c r="K7159" s="69" t="str">
        <f>VLOOKUP(СВОД2023[[#This Row],[ФО]],СПРАВОЧНИК!H:P,2,0)</f>
        <v>Сибирский ФО</v>
      </c>
    </row>
    <row r="7160" spans="1:11" x14ac:dyDescent="0.2">
      <c r="A7160" t="s">
        <v>600</v>
      </c>
      <c r="B7160" t="s">
        <v>594</v>
      </c>
      <c r="C7160" s="1" t="s">
        <v>193</v>
      </c>
      <c r="D7160" s="1" t="s">
        <v>1455</v>
      </c>
      <c r="E7160" s="2"/>
      <c r="F7160" s="3">
        <v>2</v>
      </c>
      <c r="G7160" s="2">
        <v>1</v>
      </c>
      <c r="H7160" s="3">
        <v>5</v>
      </c>
      <c r="I7160" s="69" t="str">
        <f>VLOOKUP(C7160,СПРАВОЧНИК!B:D,2,0)</f>
        <v>РОССИЯ</v>
      </c>
      <c r="J7160" s="69" t="str">
        <f>VLOOKUP(C7160,СПРАВОЧНИК!B:D,3,0)</f>
        <v>ОТЕЧЕСТВЕННЫЕ</v>
      </c>
      <c r="K7160" s="69" t="str">
        <f>VLOOKUP(СВОД2023[[#This Row],[ФО]],СПРАВОЧНИК!H:P,2,0)</f>
        <v>Сибирский ФО</v>
      </c>
    </row>
    <row r="7161" spans="1:11" x14ac:dyDescent="0.2">
      <c r="A7161" t="s">
        <v>600</v>
      </c>
      <c r="B7161" t="s">
        <v>594</v>
      </c>
      <c r="C7161" s="1" t="s">
        <v>193</v>
      </c>
      <c r="D7161" s="1" t="s">
        <v>1456</v>
      </c>
      <c r="E7161" s="2">
        <v>9</v>
      </c>
      <c r="F7161" s="3">
        <v>16</v>
      </c>
      <c r="G7161" s="2">
        <v>47</v>
      </c>
      <c r="H7161" s="3">
        <v>54</v>
      </c>
      <c r="I7161" s="69" t="str">
        <f>VLOOKUP(C7161,СПРАВОЧНИК!B:D,2,0)</f>
        <v>РОССИЯ</v>
      </c>
      <c r="J7161" s="69" t="str">
        <f>VLOOKUP(C7161,СПРАВОЧНИК!B:D,3,0)</f>
        <v>ОТЕЧЕСТВЕННЫЕ</v>
      </c>
      <c r="K7161" s="69" t="str">
        <f>VLOOKUP(СВОД2023[[#This Row],[ФО]],СПРАВОЧНИК!H:P,2,0)</f>
        <v>Сибирский ФО</v>
      </c>
    </row>
    <row r="7162" spans="1:11" x14ac:dyDescent="0.2">
      <c r="A7162" t="s">
        <v>600</v>
      </c>
      <c r="B7162" t="s">
        <v>594</v>
      </c>
      <c r="C7162" s="1" t="s">
        <v>193</v>
      </c>
      <c r="D7162" s="1" t="s">
        <v>2541</v>
      </c>
      <c r="E7162" s="2">
        <v>1</v>
      </c>
      <c r="F7162" s="3"/>
      <c r="G7162" s="2">
        <v>1</v>
      </c>
      <c r="H7162" s="3">
        <v>1</v>
      </c>
      <c r="I7162" s="69" t="str">
        <f>VLOOKUP(C7162,СПРАВОЧНИК!B:D,2,0)</f>
        <v>РОССИЯ</v>
      </c>
      <c r="J7162" s="69" t="str">
        <f>VLOOKUP(C7162,СПРАВОЧНИК!B:D,3,0)</f>
        <v>ОТЕЧЕСТВЕННЫЕ</v>
      </c>
      <c r="K7162" s="69" t="str">
        <f>VLOOKUP(СВОД2023[[#This Row],[ФО]],СПРАВОЧНИК!H:P,2,0)</f>
        <v>Сибирский ФО</v>
      </c>
    </row>
    <row r="7163" spans="1:11" x14ac:dyDescent="0.2">
      <c r="A7163" t="s">
        <v>600</v>
      </c>
      <c r="B7163" t="s">
        <v>594</v>
      </c>
      <c r="C7163" s="1" t="s">
        <v>193</v>
      </c>
      <c r="D7163" s="1" t="s">
        <v>1457</v>
      </c>
      <c r="E7163" s="2"/>
      <c r="F7163" s="3"/>
      <c r="G7163" s="2">
        <v>1</v>
      </c>
      <c r="H7163" s="3">
        <v>2</v>
      </c>
      <c r="I7163" s="69" t="str">
        <f>VLOOKUP(C7163,СПРАВОЧНИК!B:D,2,0)</f>
        <v>РОССИЯ</v>
      </c>
      <c r="J7163" s="69" t="str">
        <f>VLOOKUP(C7163,СПРАВОЧНИК!B:D,3,0)</f>
        <v>ОТЕЧЕСТВЕННЫЕ</v>
      </c>
      <c r="K7163" s="69" t="str">
        <f>VLOOKUP(СВОД2023[[#This Row],[ФО]],СПРАВОЧНИК!H:P,2,0)</f>
        <v>Сибирский ФО</v>
      </c>
    </row>
    <row r="7164" spans="1:11" x14ac:dyDescent="0.2">
      <c r="A7164" t="s">
        <v>600</v>
      </c>
      <c r="B7164" t="s">
        <v>594</v>
      </c>
      <c r="C7164" s="1" t="s">
        <v>193</v>
      </c>
      <c r="D7164" s="1" t="s">
        <v>2147</v>
      </c>
      <c r="E7164" s="2"/>
      <c r="F7164" s="3"/>
      <c r="G7164" s="2">
        <v>1</v>
      </c>
      <c r="H7164" s="3"/>
      <c r="I7164" s="69" t="str">
        <f>VLOOKUP(C7164,СПРАВОЧНИК!B:D,2,0)</f>
        <v>РОССИЯ</v>
      </c>
      <c r="J7164" s="69" t="str">
        <f>VLOOKUP(C7164,СПРАВОЧНИК!B:D,3,0)</f>
        <v>ОТЕЧЕСТВЕННЫЕ</v>
      </c>
      <c r="K7164" s="69" t="str">
        <f>VLOOKUP(СВОД2023[[#This Row],[ФО]],СПРАВОЧНИК!H:P,2,0)</f>
        <v>Сибирский ФО</v>
      </c>
    </row>
    <row r="7165" spans="1:11" x14ac:dyDescent="0.2">
      <c r="A7165" t="s">
        <v>600</v>
      </c>
      <c r="B7165" t="s">
        <v>594</v>
      </c>
      <c r="C7165" s="1" t="s">
        <v>193</v>
      </c>
      <c r="D7165" s="1" t="s">
        <v>824</v>
      </c>
      <c r="E7165" s="2">
        <v>1</v>
      </c>
      <c r="F7165" s="3"/>
      <c r="G7165" s="2">
        <v>3</v>
      </c>
      <c r="H7165" s="3">
        <v>3</v>
      </c>
      <c r="I7165" s="69" t="str">
        <f>VLOOKUP(C7165,СПРАВОЧНИК!B:D,2,0)</f>
        <v>РОССИЯ</v>
      </c>
      <c r="J7165" s="69" t="str">
        <f>VLOOKUP(C7165,СПРАВОЧНИК!B:D,3,0)</f>
        <v>ОТЕЧЕСТВЕННЫЕ</v>
      </c>
      <c r="K7165" s="69" t="str">
        <f>VLOOKUP(СВОД2023[[#This Row],[ФО]],СПРАВОЧНИК!H:P,2,0)</f>
        <v>Сибирский ФО</v>
      </c>
    </row>
    <row r="7166" spans="1:11" x14ac:dyDescent="0.2">
      <c r="A7166" t="s">
        <v>600</v>
      </c>
      <c r="B7166" t="s">
        <v>594</v>
      </c>
      <c r="C7166" s="1" t="s">
        <v>193</v>
      </c>
      <c r="D7166" s="1" t="s">
        <v>1458</v>
      </c>
      <c r="E7166" s="2">
        <v>12</v>
      </c>
      <c r="F7166" s="3">
        <v>11</v>
      </c>
      <c r="G7166" s="2">
        <v>74</v>
      </c>
      <c r="H7166" s="3">
        <v>63</v>
      </c>
      <c r="I7166" s="69" t="str">
        <f>VLOOKUP(C7166,СПРАВОЧНИК!B:D,2,0)</f>
        <v>РОССИЯ</v>
      </c>
      <c r="J7166" s="69" t="str">
        <f>VLOOKUP(C7166,СПРАВОЧНИК!B:D,3,0)</f>
        <v>ОТЕЧЕСТВЕННЫЕ</v>
      </c>
      <c r="K7166" s="69" t="str">
        <f>VLOOKUP(СВОД2023[[#This Row],[ФО]],СПРАВОЧНИК!H:P,2,0)</f>
        <v>Сибирский ФО</v>
      </c>
    </row>
    <row r="7167" spans="1:11" x14ac:dyDescent="0.2">
      <c r="A7167" t="s">
        <v>600</v>
      </c>
      <c r="B7167" t="s">
        <v>594</v>
      </c>
      <c r="C7167" s="1" t="s">
        <v>195</v>
      </c>
      <c r="D7167" s="1" t="s">
        <v>196</v>
      </c>
      <c r="E7167" s="2">
        <v>27</v>
      </c>
      <c r="F7167" s="3">
        <v>19</v>
      </c>
      <c r="G7167" s="2">
        <v>128</v>
      </c>
      <c r="H7167" s="3">
        <v>95</v>
      </c>
      <c r="I7167" s="69" t="str">
        <f>VLOOKUP(C7167,СПРАВОЧНИК!B:D,2,0)</f>
        <v>КИТАЙ</v>
      </c>
      <c r="J7167" s="69" t="str">
        <f>VLOOKUP(C7167,СПРАВОЧНИК!B:D,3,0)</f>
        <v>ИНОМАРКИ</v>
      </c>
      <c r="K7167" s="69" t="str">
        <f>VLOOKUP(СВОД2023[[#This Row],[ФО]],СПРАВОЧНИК!H:P,2,0)</f>
        <v>Сибирский ФО</v>
      </c>
    </row>
    <row r="7168" spans="1:11" x14ac:dyDescent="0.2">
      <c r="A7168" t="s">
        <v>600</v>
      </c>
      <c r="B7168" t="s">
        <v>594</v>
      </c>
      <c r="C7168" s="1" t="s">
        <v>195</v>
      </c>
      <c r="D7168" s="1" t="s">
        <v>197</v>
      </c>
      <c r="E7168" s="2">
        <v>8</v>
      </c>
      <c r="F7168" s="3">
        <v>3</v>
      </c>
      <c r="G7168" s="2">
        <v>39</v>
      </c>
      <c r="H7168" s="3">
        <v>6</v>
      </c>
      <c r="I7168" s="69" t="str">
        <f>VLOOKUP(C7168,СПРАВОЧНИК!B:D,2,0)</f>
        <v>КИТАЙ</v>
      </c>
      <c r="J7168" s="69" t="str">
        <f>VLOOKUP(C7168,СПРАВОЧНИК!B:D,3,0)</f>
        <v>ИНОМАРКИ</v>
      </c>
      <c r="K7168" s="69" t="str">
        <f>VLOOKUP(СВОД2023[[#This Row],[ФО]],СПРАВОЧНИК!H:P,2,0)</f>
        <v>Сибирский ФО</v>
      </c>
    </row>
    <row r="7169" spans="1:11" x14ac:dyDescent="0.2">
      <c r="A7169" t="s">
        <v>600</v>
      </c>
      <c r="B7169" t="s">
        <v>594</v>
      </c>
      <c r="C7169" s="1" t="s">
        <v>195</v>
      </c>
      <c r="D7169" s="1" t="s">
        <v>1460</v>
      </c>
      <c r="E7169" s="2">
        <v>1</v>
      </c>
      <c r="F7169" s="3"/>
      <c r="G7169" s="2">
        <v>8</v>
      </c>
      <c r="H7169" s="3">
        <v>5</v>
      </c>
      <c r="I7169" s="69" t="str">
        <f>VLOOKUP(C7169,СПРАВОЧНИК!B:D,2,0)</f>
        <v>КИТАЙ</v>
      </c>
      <c r="J7169" s="69" t="str">
        <f>VLOOKUP(C7169,СПРАВОЧНИК!B:D,3,0)</f>
        <v>ИНОМАРКИ</v>
      </c>
      <c r="K7169" s="69" t="str">
        <f>VLOOKUP(СВОД2023[[#This Row],[ФО]],СПРАВОЧНИК!H:P,2,0)</f>
        <v>Сибирский ФО</v>
      </c>
    </row>
    <row r="7170" spans="1:11" x14ac:dyDescent="0.2">
      <c r="A7170" t="s">
        <v>600</v>
      </c>
      <c r="B7170" t="s">
        <v>594</v>
      </c>
      <c r="C7170" s="1" t="s">
        <v>195</v>
      </c>
      <c r="D7170" s="1" t="s">
        <v>198</v>
      </c>
      <c r="E7170" s="2">
        <v>37</v>
      </c>
      <c r="F7170" s="3">
        <v>17</v>
      </c>
      <c r="G7170" s="2">
        <v>160</v>
      </c>
      <c r="H7170" s="3">
        <v>75</v>
      </c>
      <c r="I7170" s="69" t="str">
        <f>VLOOKUP(C7170,СПРАВОЧНИК!B:D,2,0)</f>
        <v>КИТАЙ</v>
      </c>
      <c r="J7170" s="69" t="str">
        <f>VLOOKUP(C7170,СПРАВОЧНИК!B:D,3,0)</f>
        <v>ИНОМАРКИ</v>
      </c>
      <c r="K7170" s="69" t="str">
        <f>VLOOKUP(СВОД2023[[#This Row],[ФО]],СПРАВОЧНИК!H:P,2,0)</f>
        <v>Сибирский ФО</v>
      </c>
    </row>
    <row r="7171" spans="1:11" x14ac:dyDescent="0.2">
      <c r="A7171" t="s">
        <v>600</v>
      </c>
      <c r="B7171" t="s">
        <v>594</v>
      </c>
      <c r="C7171" s="1" t="s">
        <v>195</v>
      </c>
      <c r="D7171" s="1" t="s">
        <v>199</v>
      </c>
      <c r="E7171" s="2">
        <v>34</v>
      </c>
      <c r="F7171" s="3">
        <v>40</v>
      </c>
      <c r="G7171" s="2">
        <v>201</v>
      </c>
      <c r="H7171" s="3">
        <v>190</v>
      </c>
      <c r="I7171" s="69" t="str">
        <f>VLOOKUP(C7171,СПРАВОЧНИК!B:D,2,0)</f>
        <v>КИТАЙ</v>
      </c>
      <c r="J7171" s="69" t="str">
        <f>VLOOKUP(C7171,СПРАВОЧНИК!B:D,3,0)</f>
        <v>ИНОМАРКИ</v>
      </c>
      <c r="K7171" s="69" t="str">
        <f>VLOOKUP(СВОД2023[[#This Row],[ФО]],СПРАВОЧНИК!H:P,2,0)</f>
        <v>Сибирский ФО</v>
      </c>
    </row>
    <row r="7172" spans="1:11" x14ac:dyDescent="0.2">
      <c r="A7172" t="s">
        <v>600</v>
      </c>
      <c r="B7172" t="s">
        <v>594</v>
      </c>
      <c r="C7172" s="1" t="s">
        <v>195</v>
      </c>
      <c r="D7172" s="1" t="s">
        <v>200</v>
      </c>
      <c r="E7172" s="2">
        <v>3</v>
      </c>
      <c r="F7172" s="3">
        <v>1</v>
      </c>
      <c r="G7172" s="2">
        <v>17</v>
      </c>
      <c r="H7172" s="3">
        <v>9</v>
      </c>
      <c r="I7172" s="69" t="str">
        <f>VLOOKUP(C7172,СПРАВОЧНИК!B:D,2,0)</f>
        <v>КИТАЙ</v>
      </c>
      <c r="J7172" s="69" t="str">
        <f>VLOOKUP(C7172,СПРАВОЧНИК!B:D,3,0)</f>
        <v>ИНОМАРКИ</v>
      </c>
      <c r="K7172" s="69" t="str">
        <f>VLOOKUP(СВОД2023[[#This Row],[ФО]],СПРАВОЧНИК!H:P,2,0)</f>
        <v>Сибирский ФО</v>
      </c>
    </row>
    <row r="7173" spans="1:11" x14ac:dyDescent="0.2">
      <c r="A7173" t="s">
        <v>600</v>
      </c>
      <c r="B7173" t="s">
        <v>594</v>
      </c>
      <c r="C7173" s="1" t="s">
        <v>195</v>
      </c>
      <c r="D7173" s="1" t="s">
        <v>2149</v>
      </c>
      <c r="E7173" s="2"/>
      <c r="F7173" s="3"/>
      <c r="G7173" s="2">
        <v>1</v>
      </c>
      <c r="H7173" s="3">
        <v>1</v>
      </c>
      <c r="I7173" s="69" t="str">
        <f>VLOOKUP(C7173,СПРАВОЧНИК!B:D,2,0)</f>
        <v>КИТАЙ</v>
      </c>
      <c r="J7173" s="69" t="str">
        <f>VLOOKUP(C7173,СПРАВОЧНИК!B:D,3,0)</f>
        <v>ИНОМАРКИ</v>
      </c>
      <c r="K7173" s="69" t="str">
        <f>VLOOKUP(СВОД2023[[#This Row],[ФО]],СПРАВОЧНИК!H:P,2,0)</f>
        <v>Сибирский ФО</v>
      </c>
    </row>
    <row r="7174" spans="1:11" x14ac:dyDescent="0.2">
      <c r="A7174" t="s">
        <v>600</v>
      </c>
      <c r="B7174" t="s">
        <v>594</v>
      </c>
      <c r="C7174" s="1" t="s">
        <v>195</v>
      </c>
      <c r="D7174" s="1" t="s">
        <v>201</v>
      </c>
      <c r="E7174" s="2">
        <v>15</v>
      </c>
      <c r="F7174" s="3">
        <v>14</v>
      </c>
      <c r="G7174" s="2">
        <v>90</v>
      </c>
      <c r="H7174" s="3">
        <v>68</v>
      </c>
      <c r="I7174" s="69" t="str">
        <f>VLOOKUP(C7174,СПРАВОЧНИК!B:D,2,0)</f>
        <v>КИТАЙ</v>
      </c>
      <c r="J7174" s="69" t="str">
        <f>VLOOKUP(C7174,СПРАВОЧНИК!B:D,3,0)</f>
        <v>ИНОМАРКИ</v>
      </c>
      <c r="K7174" s="69" t="str">
        <f>VLOOKUP(СВОД2023[[#This Row],[ФО]],СПРАВОЧНИК!H:P,2,0)</f>
        <v>Сибирский ФО</v>
      </c>
    </row>
    <row r="7175" spans="1:11" x14ac:dyDescent="0.2">
      <c r="A7175" t="s">
        <v>600</v>
      </c>
      <c r="B7175" t="s">
        <v>594</v>
      </c>
      <c r="C7175" s="1" t="s">
        <v>195</v>
      </c>
      <c r="D7175" s="1" t="s">
        <v>2150</v>
      </c>
      <c r="E7175" s="2">
        <v>3</v>
      </c>
      <c r="F7175" s="3">
        <v>5</v>
      </c>
      <c r="G7175" s="2">
        <v>21</v>
      </c>
      <c r="H7175" s="3">
        <v>21</v>
      </c>
      <c r="I7175" s="69" t="str">
        <f>VLOOKUP(C7175,СПРАВОЧНИК!B:D,2,0)</f>
        <v>КИТАЙ</v>
      </c>
      <c r="J7175" s="69" t="str">
        <f>VLOOKUP(C7175,СПРАВОЧНИК!B:D,3,0)</f>
        <v>ИНОМАРКИ</v>
      </c>
      <c r="K7175" s="69" t="str">
        <f>VLOOKUP(СВОД2023[[#This Row],[ФО]],СПРАВОЧНИК!H:P,2,0)</f>
        <v>Сибирский ФО</v>
      </c>
    </row>
    <row r="7176" spans="1:11" x14ac:dyDescent="0.2">
      <c r="A7176" t="s">
        <v>600</v>
      </c>
      <c r="B7176" t="s">
        <v>594</v>
      </c>
      <c r="C7176" s="1" t="s">
        <v>195</v>
      </c>
      <c r="D7176" s="1" t="s">
        <v>203</v>
      </c>
      <c r="E7176" s="2"/>
      <c r="F7176" s="3"/>
      <c r="G7176" s="2">
        <v>2</v>
      </c>
      <c r="H7176" s="3"/>
      <c r="I7176" s="69" t="str">
        <f>VLOOKUP(C7176,СПРАВОЧНИК!B:D,2,0)</f>
        <v>КИТАЙ</v>
      </c>
      <c r="J7176" s="69" t="str">
        <f>VLOOKUP(C7176,СПРАВОЧНИК!B:D,3,0)</f>
        <v>ИНОМАРКИ</v>
      </c>
      <c r="K7176" s="69" t="str">
        <f>VLOOKUP(СВОД2023[[#This Row],[ФО]],СПРАВОЧНИК!H:P,2,0)</f>
        <v>Сибирский ФО</v>
      </c>
    </row>
    <row r="7177" spans="1:11" x14ac:dyDescent="0.2">
      <c r="A7177" t="s">
        <v>600</v>
      </c>
      <c r="B7177" t="s">
        <v>594</v>
      </c>
      <c r="C7177" s="1" t="s">
        <v>195</v>
      </c>
      <c r="D7177" s="1" t="s">
        <v>1461</v>
      </c>
      <c r="E7177" s="2">
        <v>28</v>
      </c>
      <c r="F7177" s="3">
        <v>19</v>
      </c>
      <c r="G7177" s="2">
        <v>127</v>
      </c>
      <c r="H7177" s="3">
        <v>114</v>
      </c>
      <c r="I7177" s="69" t="str">
        <f>VLOOKUP(C7177,СПРАВОЧНИК!B:D,2,0)</f>
        <v>КИТАЙ</v>
      </c>
      <c r="J7177" s="69" t="str">
        <f>VLOOKUP(C7177,СПРАВОЧНИК!B:D,3,0)</f>
        <v>ИНОМАРКИ</v>
      </c>
      <c r="K7177" s="69" t="str">
        <f>VLOOKUP(СВОД2023[[#This Row],[ФО]],СПРАВОЧНИК!H:P,2,0)</f>
        <v>Сибирский ФО</v>
      </c>
    </row>
    <row r="7178" spans="1:11" x14ac:dyDescent="0.2">
      <c r="A7178" t="s">
        <v>600</v>
      </c>
      <c r="B7178" t="s">
        <v>594</v>
      </c>
      <c r="C7178" s="1" t="s">
        <v>195</v>
      </c>
      <c r="D7178" s="1" t="s">
        <v>1462</v>
      </c>
      <c r="E7178" s="2">
        <v>28</v>
      </c>
      <c r="F7178" s="3">
        <v>19</v>
      </c>
      <c r="G7178" s="2">
        <v>131</v>
      </c>
      <c r="H7178" s="3">
        <v>108</v>
      </c>
      <c r="I7178" s="69" t="str">
        <f>VLOOKUP(C7178,СПРАВОЧНИК!B:D,2,0)</f>
        <v>КИТАЙ</v>
      </c>
      <c r="J7178" s="69" t="str">
        <f>VLOOKUP(C7178,СПРАВОЧНИК!B:D,3,0)</f>
        <v>ИНОМАРКИ</v>
      </c>
      <c r="K7178" s="69" t="str">
        <f>VLOOKUP(СВОД2023[[#This Row],[ФО]],СПРАВОЧНИК!H:P,2,0)</f>
        <v>Сибирский ФО</v>
      </c>
    </row>
    <row r="7179" spans="1:11" x14ac:dyDescent="0.2">
      <c r="A7179" t="s">
        <v>600</v>
      </c>
      <c r="B7179" t="s">
        <v>594</v>
      </c>
      <c r="C7179" s="1" t="s">
        <v>195</v>
      </c>
      <c r="D7179" s="1" t="s">
        <v>204</v>
      </c>
      <c r="E7179" s="2">
        <v>1</v>
      </c>
      <c r="F7179" s="3"/>
      <c r="G7179" s="2">
        <v>1</v>
      </c>
      <c r="H7179" s="3"/>
      <c r="I7179" s="69" t="str">
        <f>VLOOKUP(C7179,СПРАВОЧНИК!B:D,2,0)</f>
        <v>КИТАЙ</v>
      </c>
      <c r="J7179" s="69" t="str">
        <f>VLOOKUP(C7179,СПРАВОЧНИК!B:D,3,0)</f>
        <v>ИНОМАРКИ</v>
      </c>
      <c r="K7179" s="69" t="str">
        <f>VLOOKUP(СВОД2023[[#This Row],[ФО]],СПРАВОЧНИК!H:P,2,0)</f>
        <v>Сибирский ФО</v>
      </c>
    </row>
    <row r="7180" spans="1:11" x14ac:dyDescent="0.2">
      <c r="A7180" t="s">
        <v>600</v>
      </c>
      <c r="B7180" t="s">
        <v>594</v>
      </c>
      <c r="C7180" s="1" t="s">
        <v>195</v>
      </c>
      <c r="D7180" s="1" t="s">
        <v>2542</v>
      </c>
      <c r="E7180" s="2"/>
      <c r="F7180" s="3"/>
      <c r="G7180" s="2">
        <v>2</v>
      </c>
      <c r="H7180" s="3"/>
      <c r="I7180" s="69" t="str">
        <f>VLOOKUP(C7180,СПРАВОЧНИК!B:D,2,0)</f>
        <v>КИТАЙ</v>
      </c>
      <c r="J7180" s="69" t="str">
        <f>VLOOKUP(C7180,СПРАВОЧНИК!B:D,3,0)</f>
        <v>ИНОМАРКИ</v>
      </c>
      <c r="K7180" s="69" t="str">
        <f>VLOOKUP(СВОД2023[[#This Row],[ФО]],СПРАВОЧНИК!H:P,2,0)</f>
        <v>Сибирский ФО</v>
      </c>
    </row>
    <row r="7181" spans="1:11" x14ac:dyDescent="0.2">
      <c r="A7181" t="s">
        <v>600</v>
      </c>
      <c r="B7181" t="s">
        <v>594</v>
      </c>
      <c r="C7181" s="1" t="s">
        <v>195</v>
      </c>
      <c r="D7181" s="1" t="s">
        <v>206</v>
      </c>
      <c r="E7181" s="2">
        <v>8</v>
      </c>
      <c r="F7181" s="3">
        <v>3</v>
      </c>
      <c r="G7181" s="2">
        <v>53</v>
      </c>
      <c r="H7181" s="3">
        <v>22</v>
      </c>
      <c r="I7181" s="69" t="str">
        <f>VLOOKUP(C7181,СПРАВОЧНИК!B:D,2,0)</f>
        <v>КИТАЙ</v>
      </c>
      <c r="J7181" s="69" t="str">
        <f>VLOOKUP(C7181,СПРАВОЧНИК!B:D,3,0)</f>
        <v>ИНОМАРКИ</v>
      </c>
      <c r="K7181" s="69" t="str">
        <f>VLOOKUP(СВОД2023[[#This Row],[ФО]],СПРАВОЧНИК!H:P,2,0)</f>
        <v>Сибирский ФО</v>
      </c>
    </row>
    <row r="7182" spans="1:11" x14ac:dyDescent="0.2">
      <c r="A7182" t="s">
        <v>600</v>
      </c>
      <c r="B7182" t="s">
        <v>594</v>
      </c>
      <c r="C7182" s="1" t="s">
        <v>195</v>
      </c>
      <c r="D7182" s="1" t="s">
        <v>1463</v>
      </c>
      <c r="E7182" s="2">
        <v>1</v>
      </c>
      <c r="F7182" s="3">
        <v>3</v>
      </c>
      <c r="G7182" s="2">
        <v>4</v>
      </c>
      <c r="H7182" s="3">
        <v>5</v>
      </c>
      <c r="I7182" s="69" t="str">
        <f>VLOOKUP(C7182,СПРАВОЧНИК!B:D,2,0)</f>
        <v>КИТАЙ</v>
      </c>
      <c r="J7182" s="69" t="str">
        <f>VLOOKUP(C7182,СПРАВОЧНИК!B:D,3,0)</f>
        <v>ИНОМАРКИ</v>
      </c>
      <c r="K7182" s="69" t="str">
        <f>VLOOKUP(СВОД2023[[#This Row],[ФО]],СПРАВОЧНИК!H:P,2,0)</f>
        <v>Сибирский ФО</v>
      </c>
    </row>
    <row r="7183" spans="1:11" x14ac:dyDescent="0.2">
      <c r="A7183" t="s">
        <v>600</v>
      </c>
      <c r="B7183" t="s">
        <v>594</v>
      </c>
      <c r="C7183" s="1" t="s">
        <v>209</v>
      </c>
      <c r="D7183" s="1" t="s">
        <v>210</v>
      </c>
      <c r="E7183" s="2">
        <v>2</v>
      </c>
      <c r="F7183" s="3">
        <v>1</v>
      </c>
      <c r="G7183" s="2">
        <v>21</v>
      </c>
      <c r="H7183" s="3">
        <v>4</v>
      </c>
      <c r="I7183" s="69" t="str">
        <f>VLOOKUP(C7183,СПРАВОЧНИК!B:D,2,0)</f>
        <v>КОРЕЯ</v>
      </c>
      <c r="J7183" s="69" t="str">
        <f>VLOOKUP(C7183,СПРАВОЧНИК!B:D,3,0)</f>
        <v>ИНОМАРКИ</v>
      </c>
      <c r="K7183" s="69" t="str">
        <f>VLOOKUP(СВОД2023[[#This Row],[ФО]],СПРАВОЧНИК!H:P,2,0)</f>
        <v>Сибирский ФО</v>
      </c>
    </row>
    <row r="7184" spans="1:11" x14ac:dyDescent="0.2">
      <c r="A7184" t="s">
        <v>600</v>
      </c>
      <c r="B7184" t="s">
        <v>594</v>
      </c>
      <c r="C7184" s="1" t="s">
        <v>209</v>
      </c>
      <c r="D7184" s="1" t="s">
        <v>211</v>
      </c>
      <c r="E7184" s="2">
        <v>2</v>
      </c>
      <c r="F7184" s="3">
        <v>1</v>
      </c>
      <c r="G7184" s="2">
        <v>13</v>
      </c>
      <c r="H7184" s="3">
        <v>11</v>
      </c>
      <c r="I7184" s="69" t="str">
        <f>VLOOKUP(C7184,СПРАВОЧНИК!B:D,2,0)</f>
        <v>КОРЕЯ</v>
      </c>
      <c r="J7184" s="69" t="str">
        <f>VLOOKUP(C7184,СПРАВОЧНИК!B:D,3,0)</f>
        <v>ИНОМАРКИ</v>
      </c>
      <c r="K7184" s="69" t="str">
        <f>VLOOKUP(СВОД2023[[#This Row],[ФО]],СПРАВОЧНИК!H:P,2,0)</f>
        <v>Сибирский ФО</v>
      </c>
    </row>
    <row r="7185" spans="1:11" x14ac:dyDescent="0.2">
      <c r="A7185" t="s">
        <v>600</v>
      </c>
      <c r="B7185" t="s">
        <v>594</v>
      </c>
      <c r="C7185" s="1" t="s">
        <v>209</v>
      </c>
      <c r="D7185" s="1" t="s">
        <v>212</v>
      </c>
      <c r="E7185" s="2"/>
      <c r="F7185" s="3"/>
      <c r="G7185" s="2">
        <v>1</v>
      </c>
      <c r="H7185" s="3">
        <v>2</v>
      </c>
      <c r="I7185" s="69" t="str">
        <f>VLOOKUP(C7185,СПРАВОЧНИК!B:D,2,0)</f>
        <v>КОРЕЯ</v>
      </c>
      <c r="J7185" s="69" t="str">
        <f>VLOOKUP(C7185,СПРАВОЧНИК!B:D,3,0)</f>
        <v>ИНОМАРКИ</v>
      </c>
      <c r="K7185" s="69" t="str">
        <f>VLOOKUP(СВОД2023[[#This Row],[ФО]],СПРАВОЧНИК!H:P,2,0)</f>
        <v>Сибирский ФО</v>
      </c>
    </row>
    <row r="7186" spans="1:11" x14ac:dyDescent="0.2">
      <c r="A7186" t="s">
        <v>600</v>
      </c>
      <c r="B7186" t="s">
        <v>594</v>
      </c>
      <c r="C7186" s="1" t="s">
        <v>209</v>
      </c>
      <c r="D7186" s="1" t="s">
        <v>213</v>
      </c>
      <c r="E7186" s="2"/>
      <c r="F7186" s="3"/>
      <c r="G7186" s="2">
        <v>6</v>
      </c>
      <c r="H7186" s="3"/>
      <c r="I7186" s="69" t="str">
        <f>VLOOKUP(C7186,СПРАВОЧНИК!B:D,2,0)</f>
        <v>КОРЕЯ</v>
      </c>
      <c r="J7186" s="69" t="str">
        <f>VLOOKUP(C7186,СПРАВОЧНИК!B:D,3,0)</f>
        <v>ИНОМАРКИ</v>
      </c>
      <c r="K7186" s="69" t="str">
        <f>VLOOKUP(СВОД2023[[#This Row],[ФО]],СПРАВОЧНИК!H:P,2,0)</f>
        <v>Сибирский ФО</v>
      </c>
    </row>
    <row r="7187" spans="1:11" x14ac:dyDescent="0.2">
      <c r="A7187" t="s">
        <v>600</v>
      </c>
      <c r="B7187" t="s">
        <v>594</v>
      </c>
      <c r="C7187" s="1" t="s">
        <v>209</v>
      </c>
      <c r="D7187" s="1" t="s">
        <v>214</v>
      </c>
      <c r="E7187" s="2">
        <v>12</v>
      </c>
      <c r="F7187" s="3">
        <v>1</v>
      </c>
      <c r="G7187" s="2">
        <v>36</v>
      </c>
      <c r="H7187" s="3">
        <v>3</v>
      </c>
      <c r="I7187" s="69" t="str">
        <f>VLOOKUP(C7187,СПРАВОЧНИК!B:D,2,0)</f>
        <v>КОРЕЯ</v>
      </c>
      <c r="J7187" s="69" t="str">
        <f>VLOOKUP(C7187,СПРАВОЧНИК!B:D,3,0)</f>
        <v>ИНОМАРКИ</v>
      </c>
      <c r="K7187" s="69" t="str">
        <f>VLOOKUP(СВОД2023[[#This Row],[ФО]],СПРАВОЧНИК!H:P,2,0)</f>
        <v>Сибирский ФО</v>
      </c>
    </row>
    <row r="7188" spans="1:11" x14ac:dyDescent="0.2">
      <c r="A7188" t="s">
        <v>600</v>
      </c>
      <c r="B7188" t="s">
        <v>594</v>
      </c>
      <c r="C7188" s="1" t="s">
        <v>215</v>
      </c>
      <c r="D7188" s="1" t="s">
        <v>216</v>
      </c>
      <c r="E7188" s="2"/>
      <c r="F7188" s="3"/>
      <c r="G7188" s="2"/>
      <c r="H7188" s="3">
        <v>3</v>
      </c>
      <c r="I7188" s="69" t="str">
        <f>VLOOKUP(C7188,СПРАВОЧНИК!B:D,2,0)</f>
        <v>США</v>
      </c>
      <c r="J7188" s="69" t="str">
        <f>VLOOKUP(C7188,СПРАВОЧНИК!B:D,3,0)</f>
        <v>ИНОМАРКИ</v>
      </c>
      <c r="K7188" s="69" t="str">
        <f>VLOOKUP(СВОД2023[[#This Row],[ФО]],СПРАВОЧНИК!H:P,2,0)</f>
        <v>Сибирский ФО</v>
      </c>
    </row>
    <row r="7189" spans="1:11" x14ac:dyDescent="0.2">
      <c r="A7189" t="s">
        <v>600</v>
      </c>
      <c r="B7189" t="s">
        <v>594</v>
      </c>
      <c r="C7189" s="1" t="s">
        <v>215</v>
      </c>
      <c r="D7189" s="1" t="s">
        <v>2427</v>
      </c>
      <c r="E7189" s="2"/>
      <c r="F7189" s="3"/>
      <c r="G7189" s="2">
        <v>2</v>
      </c>
      <c r="H7189" s="3"/>
      <c r="I7189" s="69" t="str">
        <f>VLOOKUP(C7189,СПРАВОЧНИК!B:D,2,0)</f>
        <v>США</v>
      </c>
      <c r="J7189" s="69" t="str">
        <f>VLOOKUP(C7189,СПРАВОЧНИК!B:D,3,0)</f>
        <v>ИНОМАРКИ</v>
      </c>
      <c r="K7189" s="69" t="str">
        <f>VLOOKUP(СВОД2023[[#This Row],[ФО]],СПРАВОЧНИК!H:P,2,0)</f>
        <v>Сибирский ФО</v>
      </c>
    </row>
    <row r="7190" spans="1:11" x14ac:dyDescent="0.2">
      <c r="A7190" t="s">
        <v>600</v>
      </c>
      <c r="B7190" t="s">
        <v>594</v>
      </c>
      <c r="C7190" s="1" t="s">
        <v>215</v>
      </c>
      <c r="D7190" s="1" t="s">
        <v>1464</v>
      </c>
      <c r="E7190" s="2">
        <v>1</v>
      </c>
      <c r="F7190" s="3">
        <v>1</v>
      </c>
      <c r="G7190" s="2">
        <v>1</v>
      </c>
      <c r="H7190" s="3">
        <v>5</v>
      </c>
      <c r="I7190" s="69" t="str">
        <f>VLOOKUP(C7190,СПРАВОЧНИК!B:D,2,0)</f>
        <v>США</v>
      </c>
      <c r="J7190" s="69" t="str">
        <f>VLOOKUP(C7190,СПРАВОЧНИК!B:D,3,0)</f>
        <v>ИНОМАРКИ</v>
      </c>
      <c r="K7190" s="69" t="str">
        <f>VLOOKUP(СВОД2023[[#This Row],[ФО]],СПРАВОЧНИК!H:P,2,0)</f>
        <v>Сибирский ФО</v>
      </c>
    </row>
    <row r="7191" spans="1:11" x14ac:dyDescent="0.2">
      <c r="A7191" t="s">
        <v>600</v>
      </c>
      <c r="B7191" t="s">
        <v>594</v>
      </c>
      <c r="C7191" s="1" t="s">
        <v>215</v>
      </c>
      <c r="D7191" s="1" t="s">
        <v>217</v>
      </c>
      <c r="E7191" s="2">
        <v>1</v>
      </c>
      <c r="F7191" s="3"/>
      <c r="G7191" s="2">
        <v>2</v>
      </c>
      <c r="H7191" s="3">
        <v>2</v>
      </c>
      <c r="I7191" s="69" t="str">
        <f>VLOOKUP(C7191,СПРАВОЧНИК!B:D,2,0)</f>
        <v>США</v>
      </c>
      <c r="J7191" s="69" t="str">
        <f>VLOOKUP(C7191,СПРАВОЧНИК!B:D,3,0)</f>
        <v>ИНОМАРКИ</v>
      </c>
      <c r="K7191" s="69" t="str">
        <f>VLOOKUP(СВОД2023[[#This Row],[ФО]],СПРАВОЧНИК!H:P,2,0)</f>
        <v>Сибирский ФО</v>
      </c>
    </row>
    <row r="7192" spans="1:11" x14ac:dyDescent="0.2">
      <c r="A7192" t="s">
        <v>600</v>
      </c>
      <c r="B7192" t="s">
        <v>594</v>
      </c>
      <c r="C7192" s="1" t="s">
        <v>215</v>
      </c>
      <c r="D7192" s="1" t="s">
        <v>218</v>
      </c>
      <c r="E7192" s="2">
        <v>2</v>
      </c>
      <c r="F7192" s="3">
        <v>1</v>
      </c>
      <c r="G7192" s="2">
        <v>7</v>
      </c>
      <c r="H7192" s="3">
        <v>2</v>
      </c>
      <c r="I7192" s="69" t="str">
        <f>VLOOKUP(C7192,СПРАВОЧНИК!B:D,2,0)</f>
        <v>США</v>
      </c>
      <c r="J7192" s="69" t="str">
        <f>VLOOKUP(C7192,СПРАВОЧНИК!B:D,3,0)</f>
        <v>ИНОМАРКИ</v>
      </c>
      <c r="K7192" s="69" t="str">
        <f>VLOOKUP(СВОД2023[[#This Row],[ФО]],СПРАВОЧНИК!H:P,2,0)</f>
        <v>Сибирский ФО</v>
      </c>
    </row>
    <row r="7193" spans="1:11" x14ac:dyDescent="0.2">
      <c r="A7193" t="s">
        <v>600</v>
      </c>
      <c r="B7193" t="s">
        <v>594</v>
      </c>
      <c r="C7193" s="1" t="s">
        <v>657</v>
      </c>
      <c r="D7193" s="1" t="s">
        <v>1466</v>
      </c>
      <c r="E7193" s="2"/>
      <c r="F7193" s="3"/>
      <c r="G7193" s="2">
        <v>1</v>
      </c>
      <c r="H7193" s="3">
        <v>1</v>
      </c>
      <c r="I7193" s="69" t="str">
        <f>VLOOKUP(C7193,СПРАВОЧНИК!B:D,2,0)</f>
        <v>КИТАЙ</v>
      </c>
      <c r="J7193" s="69" t="str">
        <f>VLOOKUP(C7193,СПРАВОЧНИК!B:D,3,0)</f>
        <v>ИНОМАРКИ</v>
      </c>
      <c r="K7193" s="69" t="str">
        <f>VLOOKUP(СВОД2023[[#This Row],[ФО]],СПРАВОЧНИК!H:P,2,0)</f>
        <v>Сибирский ФО</v>
      </c>
    </row>
    <row r="7194" spans="1:11" x14ac:dyDescent="0.2">
      <c r="A7194" t="s">
        <v>600</v>
      </c>
      <c r="B7194" t="s">
        <v>594</v>
      </c>
      <c r="C7194" s="1" t="s">
        <v>657</v>
      </c>
      <c r="D7194" s="1" t="s">
        <v>1467</v>
      </c>
      <c r="E7194" s="2">
        <v>19</v>
      </c>
      <c r="F7194" s="3">
        <v>26</v>
      </c>
      <c r="G7194" s="2">
        <v>128</v>
      </c>
      <c r="H7194" s="3">
        <v>109</v>
      </c>
      <c r="I7194" s="69" t="str">
        <f>VLOOKUP(C7194,СПРАВОЧНИК!B:D,2,0)</f>
        <v>КИТАЙ</v>
      </c>
      <c r="J7194" s="69" t="str">
        <f>VLOOKUP(C7194,СПРАВОЧНИК!B:D,3,0)</f>
        <v>ИНОМАРКИ</v>
      </c>
      <c r="K7194" s="69" t="str">
        <f>VLOOKUP(СВОД2023[[#This Row],[ФО]],СПРАВОЧНИК!H:P,2,0)</f>
        <v>Сибирский ФО</v>
      </c>
    </row>
    <row r="7195" spans="1:11" x14ac:dyDescent="0.2">
      <c r="A7195" t="s">
        <v>600</v>
      </c>
      <c r="B7195" t="s">
        <v>594</v>
      </c>
      <c r="C7195" s="1" t="s">
        <v>657</v>
      </c>
      <c r="D7195" s="1" t="s">
        <v>2154</v>
      </c>
      <c r="E7195" s="2"/>
      <c r="F7195" s="3"/>
      <c r="G7195" s="2">
        <v>2</v>
      </c>
      <c r="H7195" s="3">
        <v>2</v>
      </c>
      <c r="I7195" s="69" t="str">
        <f>VLOOKUP(C7195,СПРАВОЧНИК!B:D,2,0)</f>
        <v>КИТАЙ</v>
      </c>
      <c r="J7195" s="69" t="str">
        <f>VLOOKUP(C7195,СПРАВОЧНИК!B:D,3,0)</f>
        <v>ИНОМАРКИ</v>
      </c>
      <c r="K7195" s="69" t="str">
        <f>VLOOKUP(СВОД2023[[#This Row],[ФО]],СПРАВОЧНИК!H:P,2,0)</f>
        <v>Сибирский ФО</v>
      </c>
    </row>
    <row r="7196" spans="1:11" x14ac:dyDescent="0.2">
      <c r="A7196" t="s">
        <v>600</v>
      </c>
      <c r="B7196" t="s">
        <v>594</v>
      </c>
      <c r="C7196" s="1" t="s">
        <v>657</v>
      </c>
      <c r="D7196" s="1" t="s">
        <v>2155</v>
      </c>
      <c r="E7196" s="2"/>
      <c r="F7196" s="3">
        <v>1</v>
      </c>
      <c r="G7196" s="2">
        <v>4</v>
      </c>
      <c r="H7196" s="3">
        <v>8</v>
      </c>
      <c r="I7196" s="69" t="str">
        <f>VLOOKUP(C7196,СПРАВОЧНИК!B:D,2,0)</f>
        <v>КИТАЙ</v>
      </c>
      <c r="J7196" s="69" t="str">
        <f>VLOOKUP(C7196,СПРАВОЧНИК!B:D,3,0)</f>
        <v>ИНОМАРКИ</v>
      </c>
      <c r="K7196" s="69" t="str">
        <f>VLOOKUP(СВОД2023[[#This Row],[ФО]],СПРАВОЧНИК!H:P,2,0)</f>
        <v>Сибирский ФО</v>
      </c>
    </row>
    <row r="7197" spans="1:11" x14ac:dyDescent="0.2">
      <c r="A7197" t="s">
        <v>600</v>
      </c>
      <c r="B7197" t="s">
        <v>594</v>
      </c>
      <c r="C7197" s="1" t="s">
        <v>657</v>
      </c>
      <c r="D7197" s="1" t="s">
        <v>2158</v>
      </c>
      <c r="E7197" s="2"/>
      <c r="F7197" s="3"/>
      <c r="G7197" s="2"/>
      <c r="H7197" s="3">
        <v>1</v>
      </c>
      <c r="I7197" s="69" t="str">
        <f>VLOOKUP(C7197,СПРАВОЧНИК!B:D,2,0)</f>
        <v>КИТАЙ</v>
      </c>
      <c r="J7197" s="69" t="str">
        <f>VLOOKUP(C7197,СПРАВОЧНИК!B:D,3,0)</f>
        <v>ИНОМАРКИ</v>
      </c>
      <c r="K7197" s="69" t="str">
        <f>VLOOKUP(СВОД2023[[#This Row],[ФО]],СПРАВОЧНИК!H:P,2,0)</f>
        <v>Сибирский ФО</v>
      </c>
    </row>
    <row r="7198" spans="1:11" x14ac:dyDescent="0.2">
      <c r="A7198" t="s">
        <v>600</v>
      </c>
      <c r="B7198" t="s">
        <v>594</v>
      </c>
      <c r="C7198" s="1" t="s">
        <v>657</v>
      </c>
      <c r="D7198" s="1" t="s">
        <v>1468</v>
      </c>
      <c r="E7198" s="2">
        <v>49</v>
      </c>
      <c r="F7198" s="3">
        <v>48</v>
      </c>
      <c r="G7198" s="2">
        <v>274</v>
      </c>
      <c r="H7198" s="3">
        <v>282</v>
      </c>
      <c r="I7198" s="69" t="str">
        <f>VLOOKUP(C7198,СПРАВОЧНИК!B:D,2,0)</f>
        <v>КИТАЙ</v>
      </c>
      <c r="J7198" s="69" t="str">
        <f>VLOOKUP(C7198,СПРАВОЧНИК!B:D,3,0)</f>
        <v>ИНОМАРКИ</v>
      </c>
      <c r="K7198" s="69" t="str">
        <f>VLOOKUP(СВОД2023[[#This Row],[ФО]],СПРАВОЧНИК!H:P,2,0)</f>
        <v>Сибирский ФО</v>
      </c>
    </row>
    <row r="7199" spans="1:11" x14ac:dyDescent="0.2">
      <c r="A7199" t="s">
        <v>600</v>
      </c>
      <c r="B7199" t="s">
        <v>594</v>
      </c>
      <c r="C7199" s="1" t="s">
        <v>657</v>
      </c>
      <c r="D7199" s="1" t="s">
        <v>2159</v>
      </c>
      <c r="E7199" s="2"/>
      <c r="F7199" s="3"/>
      <c r="G7199" s="2">
        <v>1</v>
      </c>
      <c r="H7199" s="3">
        <v>1</v>
      </c>
      <c r="I7199" s="69" t="str">
        <f>VLOOKUP(C7199,СПРАВОЧНИК!B:D,2,0)</f>
        <v>КИТАЙ</v>
      </c>
      <c r="J7199" s="69" t="str">
        <f>VLOOKUP(C7199,СПРАВОЧНИК!B:D,3,0)</f>
        <v>ИНОМАРКИ</v>
      </c>
      <c r="K7199" s="69" t="str">
        <f>VLOOKUP(СВОД2023[[#This Row],[ФО]],СПРАВОЧНИК!H:P,2,0)</f>
        <v>Сибирский ФО</v>
      </c>
    </row>
    <row r="7200" spans="1:11" x14ac:dyDescent="0.2">
      <c r="A7200" t="s">
        <v>600</v>
      </c>
      <c r="B7200" t="s">
        <v>594</v>
      </c>
      <c r="C7200" s="1" t="s">
        <v>657</v>
      </c>
      <c r="D7200" s="1" t="s">
        <v>1469</v>
      </c>
      <c r="E7200" s="2">
        <v>10</v>
      </c>
      <c r="F7200" s="3">
        <v>9</v>
      </c>
      <c r="G7200" s="2">
        <v>43</v>
      </c>
      <c r="H7200" s="3">
        <v>43</v>
      </c>
      <c r="I7200" s="69" t="str">
        <f>VLOOKUP(C7200,СПРАВОЧНИК!B:D,2,0)</f>
        <v>КИТАЙ</v>
      </c>
      <c r="J7200" s="69" t="str">
        <f>VLOOKUP(C7200,СПРАВОЧНИК!B:D,3,0)</f>
        <v>ИНОМАРКИ</v>
      </c>
      <c r="K7200" s="69" t="str">
        <f>VLOOKUP(СВОД2023[[#This Row],[ФО]],СПРАВОЧНИК!H:P,2,0)</f>
        <v>Сибирский ФО</v>
      </c>
    </row>
    <row r="7201" spans="1:11" x14ac:dyDescent="0.2">
      <c r="A7201" t="s">
        <v>600</v>
      </c>
      <c r="B7201" t="s">
        <v>594</v>
      </c>
      <c r="C7201" s="1" t="s">
        <v>2160</v>
      </c>
      <c r="D7201" s="1" t="s">
        <v>2161</v>
      </c>
      <c r="E7201" s="2"/>
      <c r="F7201" s="3"/>
      <c r="G7201" s="2">
        <v>2</v>
      </c>
      <c r="H7201" s="3"/>
      <c r="I7201" s="69" t="str">
        <f>VLOOKUP(C7201,СПРАВОЧНИК!B:D,2,0)</f>
        <v>КИТАЙ</v>
      </c>
      <c r="J7201" s="69" t="str">
        <f>VLOOKUP(C7201,СПРАВОЧНИК!B:D,3,0)</f>
        <v>ИНОМАРКИ</v>
      </c>
      <c r="K7201" s="69" t="str">
        <f>VLOOKUP(СВОД2023[[#This Row],[ФО]],СПРАВОЧНИК!H:P,2,0)</f>
        <v>Сибирский ФО</v>
      </c>
    </row>
    <row r="7202" spans="1:11" x14ac:dyDescent="0.2">
      <c r="A7202" t="s">
        <v>600</v>
      </c>
      <c r="B7202" t="s">
        <v>594</v>
      </c>
      <c r="C7202" s="1" t="s">
        <v>2160</v>
      </c>
      <c r="D7202" s="1" t="s">
        <v>2162</v>
      </c>
      <c r="E7202" s="2"/>
      <c r="F7202" s="3"/>
      <c r="G7202" s="2">
        <v>1</v>
      </c>
      <c r="H7202" s="3"/>
      <c r="I7202" s="69" t="str">
        <f>VLOOKUP(C7202,СПРАВОЧНИК!B:D,2,0)</f>
        <v>КИТАЙ</v>
      </c>
      <c r="J7202" s="69" t="str">
        <f>VLOOKUP(C7202,СПРАВОЧНИК!B:D,3,0)</f>
        <v>ИНОМАРКИ</v>
      </c>
      <c r="K7202" s="69" t="str">
        <f>VLOOKUP(СВОД2023[[#This Row],[ФО]],СПРАВОЧНИК!H:P,2,0)</f>
        <v>Сибирский ФО</v>
      </c>
    </row>
    <row r="7203" spans="1:11" x14ac:dyDescent="0.2">
      <c r="A7203" t="s">
        <v>600</v>
      </c>
      <c r="B7203" t="s">
        <v>594</v>
      </c>
      <c r="C7203" s="1" t="s">
        <v>2160</v>
      </c>
      <c r="D7203" s="1" t="s">
        <v>2163</v>
      </c>
      <c r="E7203" s="2">
        <v>2</v>
      </c>
      <c r="F7203" s="3">
        <v>2</v>
      </c>
      <c r="G7203" s="2">
        <v>4</v>
      </c>
      <c r="H7203" s="3">
        <v>6</v>
      </c>
      <c r="I7203" s="69" t="str">
        <f>VLOOKUP(C7203,СПРАВОЧНИК!B:D,2,0)</f>
        <v>КИТАЙ</v>
      </c>
      <c r="J7203" s="69" t="str">
        <f>VLOOKUP(C7203,СПРАВОЧНИК!B:D,3,0)</f>
        <v>ИНОМАРКИ</v>
      </c>
      <c r="K7203" s="69" t="str">
        <f>VLOOKUP(СВОД2023[[#This Row],[ФО]],СПРАВОЧНИК!H:P,2,0)</f>
        <v>Сибирский ФО</v>
      </c>
    </row>
    <row r="7204" spans="1:11" x14ac:dyDescent="0.2">
      <c r="A7204" t="s">
        <v>600</v>
      </c>
      <c r="B7204" t="s">
        <v>594</v>
      </c>
      <c r="C7204" s="1" t="s">
        <v>2164</v>
      </c>
      <c r="D7204" s="1" t="s">
        <v>2165</v>
      </c>
      <c r="E7204" s="2">
        <v>2</v>
      </c>
      <c r="F7204" s="3"/>
      <c r="G7204" s="2">
        <v>5</v>
      </c>
      <c r="H7204" s="3">
        <v>1</v>
      </c>
      <c r="I7204" s="69" t="str">
        <f>VLOOKUP(C7204,СПРАВОЧНИК!B:D,2,0)</f>
        <v>КИТАЙ</v>
      </c>
      <c r="J7204" s="69" t="str">
        <f>VLOOKUP(C7204,СПРАВОЧНИК!B:D,3,0)</f>
        <v>ИНОМАРКИ</v>
      </c>
      <c r="K7204" s="69" t="str">
        <f>VLOOKUP(СВОД2023[[#This Row],[ФО]],СПРАВОЧНИК!H:P,2,0)</f>
        <v>Сибирский ФО</v>
      </c>
    </row>
    <row r="7205" spans="1:11" x14ac:dyDescent="0.2">
      <c r="A7205" t="s">
        <v>600</v>
      </c>
      <c r="B7205" t="s">
        <v>594</v>
      </c>
      <c r="C7205" s="1" t="s">
        <v>2164</v>
      </c>
      <c r="D7205" s="1" t="s">
        <v>2166</v>
      </c>
      <c r="E7205" s="2"/>
      <c r="F7205" s="3"/>
      <c r="G7205" s="2">
        <v>11</v>
      </c>
      <c r="H7205" s="3">
        <v>6</v>
      </c>
      <c r="I7205" s="69" t="str">
        <f>VLOOKUP(C7205,СПРАВОЧНИК!B:D,2,0)</f>
        <v>КИТАЙ</v>
      </c>
      <c r="J7205" s="69" t="str">
        <f>VLOOKUP(C7205,СПРАВОЧНИК!B:D,3,0)</f>
        <v>ИНОМАРКИ</v>
      </c>
      <c r="K7205" s="69" t="str">
        <f>VLOOKUP(СВОД2023[[#This Row],[ФО]],СПРАВОЧНИК!H:P,2,0)</f>
        <v>Сибирский ФО</v>
      </c>
    </row>
    <row r="7206" spans="1:11" x14ac:dyDescent="0.2">
      <c r="A7206" t="s">
        <v>600</v>
      </c>
      <c r="B7206" t="s">
        <v>594</v>
      </c>
      <c r="C7206" s="1" t="s">
        <v>219</v>
      </c>
      <c r="D7206" s="1" t="s">
        <v>220</v>
      </c>
      <c r="E7206" s="2">
        <v>3</v>
      </c>
      <c r="F7206" s="3"/>
      <c r="G7206" s="2">
        <v>10</v>
      </c>
      <c r="H7206" s="3"/>
      <c r="I7206" s="69" t="str">
        <f>VLOOKUP(C7206,СПРАВОЧНИК!B:D,2,0)</f>
        <v>КИТАЙ</v>
      </c>
      <c r="J7206" s="69" t="str">
        <f>VLOOKUP(C7206,СПРАВОЧНИК!B:D,3,0)</f>
        <v>ИНОМАРКИ</v>
      </c>
      <c r="K7206" s="69" t="str">
        <f>VLOOKUP(СВОД2023[[#This Row],[ФО]],СПРАВОЧНИК!H:P,2,0)</f>
        <v>Сибирский ФО</v>
      </c>
    </row>
    <row r="7207" spans="1:11" x14ac:dyDescent="0.2">
      <c r="A7207" t="s">
        <v>600</v>
      </c>
      <c r="B7207" t="s">
        <v>594</v>
      </c>
      <c r="C7207" s="1" t="s">
        <v>219</v>
      </c>
      <c r="D7207" s="1" t="s">
        <v>221</v>
      </c>
      <c r="E7207" s="2">
        <v>22</v>
      </c>
      <c r="F7207" s="3">
        <v>16</v>
      </c>
      <c r="G7207" s="2">
        <v>127</v>
      </c>
      <c r="H7207" s="3">
        <v>83</v>
      </c>
      <c r="I7207" s="69" t="str">
        <f>VLOOKUP(C7207,СПРАВОЧНИК!B:D,2,0)</f>
        <v>КИТАЙ</v>
      </c>
      <c r="J7207" s="69" t="str">
        <f>VLOOKUP(C7207,СПРАВОЧНИК!B:D,3,0)</f>
        <v>ИНОМАРКИ</v>
      </c>
      <c r="K7207" s="69" t="str">
        <f>VLOOKUP(СВОД2023[[#This Row],[ФО]],СПРАВОЧНИК!H:P,2,0)</f>
        <v>Сибирский ФО</v>
      </c>
    </row>
    <row r="7208" spans="1:11" x14ac:dyDescent="0.2">
      <c r="A7208" t="s">
        <v>600</v>
      </c>
      <c r="B7208" t="s">
        <v>594</v>
      </c>
      <c r="C7208" s="1" t="s">
        <v>219</v>
      </c>
      <c r="D7208" s="1" t="s">
        <v>222</v>
      </c>
      <c r="E7208" s="2">
        <v>35</v>
      </c>
      <c r="F7208" s="3">
        <v>10</v>
      </c>
      <c r="G7208" s="2">
        <v>135</v>
      </c>
      <c r="H7208" s="3">
        <v>58</v>
      </c>
      <c r="I7208" s="69" t="str">
        <f>VLOOKUP(C7208,СПРАВОЧНИК!B:D,2,0)</f>
        <v>КИТАЙ</v>
      </c>
      <c r="J7208" s="69" t="str">
        <f>VLOOKUP(C7208,СПРАВОЧНИК!B:D,3,0)</f>
        <v>ИНОМАРКИ</v>
      </c>
      <c r="K7208" s="69" t="str">
        <f>VLOOKUP(СВОД2023[[#This Row],[ФО]],СПРАВОЧНИК!H:P,2,0)</f>
        <v>Сибирский ФО</v>
      </c>
    </row>
    <row r="7209" spans="1:11" x14ac:dyDescent="0.2">
      <c r="A7209" t="s">
        <v>600</v>
      </c>
      <c r="B7209" t="s">
        <v>594</v>
      </c>
      <c r="C7209" s="1" t="s">
        <v>219</v>
      </c>
      <c r="D7209" s="1" t="s">
        <v>1470</v>
      </c>
      <c r="E7209" s="2">
        <v>1</v>
      </c>
      <c r="F7209" s="3"/>
      <c r="G7209" s="2">
        <v>9</v>
      </c>
      <c r="H7209" s="3">
        <v>12</v>
      </c>
      <c r="I7209" s="69" t="str">
        <f>VLOOKUP(C7209,СПРАВОЧНИК!B:D,2,0)</f>
        <v>КИТАЙ</v>
      </c>
      <c r="J7209" s="69" t="str">
        <f>VLOOKUP(C7209,СПРАВОЧНИК!B:D,3,0)</f>
        <v>ИНОМАРКИ</v>
      </c>
      <c r="K7209" s="69" t="str">
        <f>VLOOKUP(СВОД2023[[#This Row],[ФО]],СПРАВОЧНИК!H:P,2,0)</f>
        <v>Сибирский ФО</v>
      </c>
    </row>
    <row r="7210" spans="1:11" x14ac:dyDescent="0.2">
      <c r="A7210" t="s">
        <v>600</v>
      </c>
      <c r="B7210" t="s">
        <v>594</v>
      </c>
      <c r="C7210" s="1" t="s">
        <v>219</v>
      </c>
      <c r="D7210" s="1" t="s">
        <v>223</v>
      </c>
      <c r="E7210" s="2">
        <v>1</v>
      </c>
      <c r="F7210" s="3">
        <v>3</v>
      </c>
      <c r="G7210" s="2">
        <v>7</v>
      </c>
      <c r="H7210" s="3">
        <v>10</v>
      </c>
      <c r="I7210" s="69" t="str">
        <f>VLOOKUP(C7210,СПРАВОЧНИК!B:D,2,0)</f>
        <v>КИТАЙ</v>
      </c>
      <c r="J7210" s="69" t="str">
        <f>VLOOKUP(C7210,СПРАВОЧНИК!B:D,3,0)</f>
        <v>ИНОМАРКИ</v>
      </c>
      <c r="K7210" s="69" t="str">
        <f>VLOOKUP(СВОД2023[[#This Row],[ФО]],СПРАВОЧНИК!H:P,2,0)</f>
        <v>Сибирский ФО</v>
      </c>
    </row>
    <row r="7211" spans="1:11" x14ac:dyDescent="0.2">
      <c r="A7211" t="s">
        <v>600</v>
      </c>
      <c r="B7211" t="s">
        <v>594</v>
      </c>
      <c r="C7211" s="1" t="s">
        <v>219</v>
      </c>
      <c r="D7211" s="1" t="s">
        <v>224</v>
      </c>
      <c r="E7211" s="2">
        <v>11</v>
      </c>
      <c r="F7211" s="3">
        <v>7</v>
      </c>
      <c r="G7211" s="2">
        <v>47</v>
      </c>
      <c r="H7211" s="3">
        <v>42</v>
      </c>
      <c r="I7211" s="69" t="str">
        <f>VLOOKUP(C7211,СПРАВОЧНИК!B:D,2,0)</f>
        <v>КИТАЙ</v>
      </c>
      <c r="J7211" s="69" t="str">
        <f>VLOOKUP(C7211,СПРАВОЧНИК!B:D,3,0)</f>
        <v>ИНОМАРКИ</v>
      </c>
      <c r="K7211" s="69" t="str">
        <f>VLOOKUP(СВОД2023[[#This Row],[ФО]],СПРАВОЧНИК!H:P,2,0)</f>
        <v>Сибирский ФО</v>
      </c>
    </row>
    <row r="7212" spans="1:11" x14ac:dyDescent="0.2">
      <c r="A7212" t="s">
        <v>600</v>
      </c>
      <c r="B7212" t="s">
        <v>594</v>
      </c>
      <c r="C7212" s="1" t="s">
        <v>219</v>
      </c>
      <c r="D7212" s="1" t="s">
        <v>225</v>
      </c>
      <c r="E7212" s="2">
        <v>14</v>
      </c>
      <c r="F7212" s="3">
        <v>4</v>
      </c>
      <c r="G7212" s="2">
        <v>47</v>
      </c>
      <c r="H7212" s="3">
        <v>23</v>
      </c>
      <c r="I7212" s="69" t="str">
        <f>VLOOKUP(C7212,СПРАВОЧНИК!B:D,2,0)</f>
        <v>КИТАЙ</v>
      </c>
      <c r="J7212" s="69" t="str">
        <f>VLOOKUP(C7212,СПРАВОЧНИК!B:D,3,0)</f>
        <v>ИНОМАРКИ</v>
      </c>
      <c r="K7212" s="69" t="str">
        <f>VLOOKUP(СВОД2023[[#This Row],[ФО]],СПРАВОЧНИК!H:P,2,0)</f>
        <v>Сибирский ФО</v>
      </c>
    </row>
    <row r="7213" spans="1:11" x14ac:dyDescent="0.2">
      <c r="A7213" t="s">
        <v>600</v>
      </c>
      <c r="B7213" t="s">
        <v>594</v>
      </c>
      <c r="C7213" s="1" t="s">
        <v>219</v>
      </c>
      <c r="D7213" s="1" t="s">
        <v>226</v>
      </c>
      <c r="E7213" s="2">
        <v>13</v>
      </c>
      <c r="F7213" s="3">
        <v>6</v>
      </c>
      <c r="G7213" s="2">
        <v>82</v>
      </c>
      <c r="H7213" s="3">
        <v>17</v>
      </c>
      <c r="I7213" s="69" t="str">
        <f>VLOOKUP(C7213,СПРАВОЧНИК!B:D,2,0)</f>
        <v>КИТАЙ</v>
      </c>
      <c r="J7213" s="69" t="str">
        <f>VLOOKUP(C7213,СПРАВОЧНИК!B:D,3,0)</f>
        <v>ИНОМАРКИ</v>
      </c>
      <c r="K7213" s="69" t="str">
        <f>VLOOKUP(СВОД2023[[#This Row],[ФО]],СПРАВОЧНИК!H:P,2,0)</f>
        <v>Сибирский ФО</v>
      </c>
    </row>
    <row r="7214" spans="1:11" x14ac:dyDescent="0.2">
      <c r="A7214" t="s">
        <v>600</v>
      </c>
      <c r="B7214" t="s">
        <v>594</v>
      </c>
      <c r="C7214" s="1" t="s">
        <v>2168</v>
      </c>
      <c r="D7214" s="1" t="s">
        <v>2169</v>
      </c>
      <c r="E7214" s="2">
        <v>1</v>
      </c>
      <c r="F7214" s="3"/>
      <c r="G7214" s="2">
        <v>10</v>
      </c>
      <c r="H7214" s="3">
        <v>7</v>
      </c>
      <c r="I7214" s="69" t="str">
        <f>VLOOKUP(C7214,СПРАВОЧНИК!B:D,2,0)</f>
        <v>КИТАЙ</v>
      </c>
      <c r="J7214" s="69" t="str">
        <f>VLOOKUP(C7214,СПРАВОЧНИК!B:D,3,0)</f>
        <v>ИНОМАРКИ</v>
      </c>
      <c r="K7214" s="69" t="str">
        <f>VLOOKUP(СВОД2023[[#This Row],[ФО]],СПРАВОЧНИК!H:P,2,0)</f>
        <v>Сибирский ФО</v>
      </c>
    </row>
    <row r="7215" spans="1:11" x14ac:dyDescent="0.2">
      <c r="A7215" t="s">
        <v>600</v>
      </c>
      <c r="B7215" t="s">
        <v>594</v>
      </c>
      <c r="C7215" s="1" t="s">
        <v>2168</v>
      </c>
      <c r="D7215" s="1" t="s">
        <v>2170</v>
      </c>
      <c r="E7215" s="2"/>
      <c r="F7215" s="3"/>
      <c r="G7215" s="2">
        <v>1</v>
      </c>
      <c r="H7215" s="3"/>
      <c r="I7215" s="69" t="str">
        <f>VLOOKUP(C7215,СПРАВОЧНИК!B:D,2,0)</f>
        <v>КИТАЙ</v>
      </c>
      <c r="J7215" s="69" t="str">
        <f>VLOOKUP(C7215,СПРАВОЧНИК!B:D,3,0)</f>
        <v>ИНОМАРКИ</v>
      </c>
      <c r="K7215" s="69" t="str">
        <f>VLOOKUP(СВОД2023[[#This Row],[ФО]],СПРАВОЧНИК!H:P,2,0)</f>
        <v>Сибирский ФО</v>
      </c>
    </row>
    <row r="7216" spans="1:11" x14ac:dyDescent="0.2">
      <c r="A7216" t="s">
        <v>600</v>
      </c>
      <c r="B7216" t="s">
        <v>594</v>
      </c>
      <c r="C7216" s="1" t="s">
        <v>230</v>
      </c>
      <c r="D7216" s="1" t="s">
        <v>231</v>
      </c>
      <c r="E7216" s="2">
        <v>682</v>
      </c>
      <c r="F7216" s="3">
        <v>563</v>
      </c>
      <c r="G7216" s="2">
        <v>4027</v>
      </c>
      <c r="H7216" s="3">
        <v>3188</v>
      </c>
      <c r="I7216" s="69" t="str">
        <f>VLOOKUP(C7216,СПРАВОЧНИК!B:D,2,0)</f>
        <v>ЯПОНИЯ</v>
      </c>
      <c r="J7216" s="69" t="str">
        <f>VLOOKUP(C7216,СПРАВОЧНИК!B:D,3,0)</f>
        <v>ИНОМАРКИ</v>
      </c>
      <c r="K7216" s="69" t="str">
        <f>VLOOKUP(СВОД2023[[#This Row],[ФО]],СПРАВОЧНИК!H:P,2,0)</f>
        <v>Сибирский ФО</v>
      </c>
    </row>
    <row r="7217" spans="1:11" x14ac:dyDescent="0.2">
      <c r="A7217" t="s">
        <v>600</v>
      </c>
      <c r="B7217" t="s">
        <v>594</v>
      </c>
      <c r="C7217" s="1" t="s">
        <v>230</v>
      </c>
      <c r="D7217" s="1" t="s">
        <v>1471</v>
      </c>
      <c r="E7217" s="2">
        <v>79</v>
      </c>
      <c r="F7217" s="3">
        <v>62</v>
      </c>
      <c r="G7217" s="2">
        <v>478</v>
      </c>
      <c r="H7217" s="3">
        <v>333</v>
      </c>
      <c r="I7217" s="69" t="str">
        <f>VLOOKUP(C7217,СПРАВОЧНИК!B:D,2,0)</f>
        <v>ЯПОНИЯ</v>
      </c>
      <c r="J7217" s="69" t="str">
        <f>VLOOKUP(C7217,СПРАВОЧНИК!B:D,3,0)</f>
        <v>ИНОМАРКИ</v>
      </c>
      <c r="K7217" s="69" t="str">
        <f>VLOOKUP(СВОД2023[[#This Row],[ФО]],СПРАВОЧНИК!H:P,2,0)</f>
        <v>Сибирский ФО</v>
      </c>
    </row>
    <row r="7218" spans="1:11" x14ac:dyDescent="0.2">
      <c r="A7218" t="s">
        <v>600</v>
      </c>
      <c r="B7218" t="s">
        <v>594</v>
      </c>
      <c r="C7218" s="1" t="s">
        <v>230</v>
      </c>
      <c r="D7218" s="1" t="s">
        <v>1472</v>
      </c>
      <c r="E7218" s="2">
        <v>9</v>
      </c>
      <c r="F7218" s="3">
        <v>10</v>
      </c>
      <c r="G7218" s="2">
        <v>62</v>
      </c>
      <c r="H7218" s="3">
        <v>50</v>
      </c>
      <c r="I7218" s="69" t="str">
        <f>VLOOKUP(C7218,СПРАВОЧНИК!B:D,2,0)</f>
        <v>ЯПОНИЯ</v>
      </c>
      <c r="J7218" s="69" t="str">
        <f>VLOOKUP(C7218,СПРАВОЧНИК!B:D,3,0)</f>
        <v>ИНОМАРКИ</v>
      </c>
      <c r="K7218" s="69" t="str">
        <f>VLOOKUP(СВОД2023[[#This Row],[ФО]],СПРАВОЧНИК!H:P,2,0)</f>
        <v>Сибирский ФО</v>
      </c>
    </row>
    <row r="7219" spans="1:11" x14ac:dyDescent="0.2">
      <c r="A7219" t="s">
        <v>600</v>
      </c>
      <c r="B7219" t="s">
        <v>594</v>
      </c>
      <c r="C7219" s="1" t="s">
        <v>230</v>
      </c>
      <c r="D7219" s="1" t="s">
        <v>1473</v>
      </c>
      <c r="E7219" s="2">
        <v>38</v>
      </c>
      <c r="F7219" s="3">
        <v>36</v>
      </c>
      <c r="G7219" s="2">
        <v>196</v>
      </c>
      <c r="H7219" s="3">
        <v>199</v>
      </c>
      <c r="I7219" s="69" t="str">
        <f>VLOOKUP(C7219,СПРАВОЧНИК!B:D,2,0)</f>
        <v>ЯПОНИЯ</v>
      </c>
      <c r="J7219" s="69" t="str">
        <f>VLOOKUP(C7219,СПРАВОЧНИК!B:D,3,0)</f>
        <v>ИНОМАРКИ</v>
      </c>
      <c r="K7219" s="69" t="str">
        <f>VLOOKUP(СВОД2023[[#This Row],[ФО]],СПРАВОЧНИК!H:P,2,0)</f>
        <v>Сибирский ФО</v>
      </c>
    </row>
    <row r="7220" spans="1:11" x14ac:dyDescent="0.2">
      <c r="A7220" t="s">
        <v>600</v>
      </c>
      <c r="B7220" t="s">
        <v>594</v>
      </c>
      <c r="C7220" s="1" t="s">
        <v>230</v>
      </c>
      <c r="D7220" s="1" t="s">
        <v>1475</v>
      </c>
      <c r="E7220" s="2">
        <v>42</v>
      </c>
      <c r="F7220" s="3">
        <v>32</v>
      </c>
      <c r="G7220" s="2">
        <v>222</v>
      </c>
      <c r="H7220" s="3">
        <v>217</v>
      </c>
      <c r="I7220" s="69" t="str">
        <f>VLOOKUP(C7220,СПРАВОЧНИК!B:D,2,0)</f>
        <v>ЯПОНИЯ</v>
      </c>
      <c r="J7220" s="69" t="str">
        <f>VLOOKUP(C7220,СПРАВОЧНИК!B:D,3,0)</f>
        <v>ИНОМАРКИ</v>
      </c>
      <c r="K7220" s="69" t="str">
        <f>VLOOKUP(СВОД2023[[#This Row],[ФО]],СПРАВОЧНИК!H:P,2,0)</f>
        <v>Сибирский ФО</v>
      </c>
    </row>
    <row r="7221" spans="1:11" x14ac:dyDescent="0.2">
      <c r="A7221" t="s">
        <v>600</v>
      </c>
      <c r="B7221" t="s">
        <v>594</v>
      </c>
      <c r="C7221" s="1" t="s">
        <v>230</v>
      </c>
      <c r="D7221" s="1" t="s">
        <v>638</v>
      </c>
      <c r="E7221" s="2">
        <v>3</v>
      </c>
      <c r="F7221" s="3">
        <v>5</v>
      </c>
      <c r="G7221" s="2">
        <v>29</v>
      </c>
      <c r="H7221" s="3">
        <v>28</v>
      </c>
      <c r="I7221" s="69" t="str">
        <f>VLOOKUP(C7221,СПРАВОЧНИК!B:D,2,0)</f>
        <v>ЯПОНИЯ</v>
      </c>
      <c r="J7221" s="69" t="str">
        <f>VLOOKUP(C7221,СПРАВОЧНИК!B:D,3,0)</f>
        <v>ИНОМАРКИ</v>
      </c>
      <c r="K7221" s="69" t="str">
        <f>VLOOKUP(СВОД2023[[#This Row],[ФО]],СПРАВОЧНИК!H:P,2,0)</f>
        <v>Сибирский ФО</v>
      </c>
    </row>
    <row r="7222" spans="1:11" x14ac:dyDescent="0.2">
      <c r="A7222" t="s">
        <v>600</v>
      </c>
      <c r="B7222" t="s">
        <v>594</v>
      </c>
      <c r="C7222" s="1" t="s">
        <v>230</v>
      </c>
      <c r="D7222" s="1" t="s">
        <v>232</v>
      </c>
      <c r="E7222" s="2">
        <v>632</v>
      </c>
      <c r="F7222" s="3">
        <v>455</v>
      </c>
      <c r="G7222" s="2">
        <v>3153</v>
      </c>
      <c r="H7222" s="3">
        <v>2600</v>
      </c>
      <c r="I7222" s="69" t="str">
        <f>VLOOKUP(C7222,СПРАВОЧНИК!B:D,2,0)</f>
        <v>ЯПОНИЯ</v>
      </c>
      <c r="J7222" s="69" t="str">
        <f>VLOOKUP(C7222,СПРАВОЧНИК!B:D,3,0)</f>
        <v>ИНОМАРКИ</v>
      </c>
      <c r="K7222" s="69" t="str">
        <f>VLOOKUP(СВОД2023[[#This Row],[ФО]],СПРАВОЧНИК!H:P,2,0)</f>
        <v>Сибирский ФО</v>
      </c>
    </row>
    <row r="7223" spans="1:11" x14ac:dyDescent="0.2">
      <c r="A7223" t="s">
        <v>600</v>
      </c>
      <c r="B7223" t="s">
        <v>594</v>
      </c>
      <c r="C7223" s="1" t="s">
        <v>230</v>
      </c>
      <c r="D7223" s="1" t="s">
        <v>1476</v>
      </c>
      <c r="E7223" s="2"/>
      <c r="F7223" s="3">
        <v>1</v>
      </c>
      <c r="G7223" s="2">
        <v>6</v>
      </c>
      <c r="H7223" s="3">
        <v>4</v>
      </c>
      <c r="I7223" s="69" t="str">
        <f>VLOOKUP(C7223,СПРАВОЧНИК!B:D,2,0)</f>
        <v>ЯПОНИЯ</v>
      </c>
      <c r="J7223" s="69" t="str">
        <f>VLOOKUP(C7223,СПРАВОЧНИК!B:D,3,0)</f>
        <v>ИНОМАРКИ</v>
      </c>
      <c r="K7223" s="69" t="str">
        <f>VLOOKUP(СВОД2023[[#This Row],[ФО]],СПРАВОЧНИК!H:P,2,0)</f>
        <v>Сибирский ФО</v>
      </c>
    </row>
    <row r="7224" spans="1:11" x14ac:dyDescent="0.2">
      <c r="A7224" t="s">
        <v>600</v>
      </c>
      <c r="B7224" t="s">
        <v>594</v>
      </c>
      <c r="C7224" s="1" t="s">
        <v>230</v>
      </c>
      <c r="D7224" s="1" t="s">
        <v>1477</v>
      </c>
      <c r="E7224" s="2">
        <v>27</v>
      </c>
      <c r="F7224" s="3">
        <v>21</v>
      </c>
      <c r="G7224" s="2">
        <v>159</v>
      </c>
      <c r="H7224" s="3">
        <v>83</v>
      </c>
      <c r="I7224" s="69" t="str">
        <f>VLOOKUP(C7224,СПРАВОЧНИК!B:D,2,0)</f>
        <v>ЯПОНИЯ</v>
      </c>
      <c r="J7224" s="69" t="str">
        <f>VLOOKUP(C7224,СПРАВОЧНИК!B:D,3,0)</f>
        <v>ИНОМАРКИ</v>
      </c>
      <c r="K7224" s="69" t="str">
        <f>VLOOKUP(СВОД2023[[#This Row],[ФО]],СПРАВОЧНИК!H:P,2,0)</f>
        <v>Сибирский ФО</v>
      </c>
    </row>
    <row r="7225" spans="1:11" x14ac:dyDescent="0.2">
      <c r="A7225" t="s">
        <v>600</v>
      </c>
      <c r="B7225" t="s">
        <v>594</v>
      </c>
      <c r="C7225" s="1" t="s">
        <v>230</v>
      </c>
      <c r="D7225" s="1" t="s">
        <v>1478</v>
      </c>
      <c r="E7225" s="2">
        <v>7</v>
      </c>
      <c r="F7225" s="3">
        <v>3</v>
      </c>
      <c r="G7225" s="2">
        <v>35</v>
      </c>
      <c r="H7225" s="3">
        <v>23</v>
      </c>
      <c r="I7225" s="69" t="str">
        <f>VLOOKUP(C7225,СПРАВОЧНИК!B:D,2,0)</f>
        <v>ЯПОНИЯ</v>
      </c>
      <c r="J7225" s="69" t="str">
        <f>VLOOKUP(C7225,СПРАВОЧНИК!B:D,3,0)</f>
        <v>ИНОМАРКИ</v>
      </c>
      <c r="K7225" s="69" t="str">
        <f>VLOOKUP(СВОД2023[[#This Row],[ФО]],СПРАВОЧНИК!H:P,2,0)</f>
        <v>Сибирский ФО</v>
      </c>
    </row>
    <row r="7226" spans="1:11" x14ac:dyDescent="0.2">
      <c r="A7226" t="s">
        <v>600</v>
      </c>
      <c r="B7226" t="s">
        <v>594</v>
      </c>
      <c r="C7226" s="1" t="s">
        <v>230</v>
      </c>
      <c r="D7226" s="1" t="s">
        <v>233</v>
      </c>
      <c r="E7226" s="2">
        <v>916</v>
      </c>
      <c r="F7226" s="3">
        <v>619</v>
      </c>
      <c r="G7226" s="2">
        <v>4937</v>
      </c>
      <c r="H7226" s="3">
        <v>3728</v>
      </c>
      <c r="I7226" s="69" t="str">
        <f>VLOOKUP(C7226,СПРАВОЧНИК!B:D,2,0)</f>
        <v>ЯПОНИЯ</v>
      </c>
      <c r="J7226" s="69" t="str">
        <f>VLOOKUP(C7226,СПРАВОЧНИК!B:D,3,0)</f>
        <v>ИНОМАРКИ</v>
      </c>
      <c r="K7226" s="69" t="str">
        <f>VLOOKUP(СВОД2023[[#This Row],[ФО]],СПРАВОЧНИК!H:P,2,0)</f>
        <v>Сибирский ФО</v>
      </c>
    </row>
    <row r="7227" spans="1:11" x14ac:dyDescent="0.2">
      <c r="A7227" t="s">
        <v>600</v>
      </c>
      <c r="B7227" t="s">
        <v>594</v>
      </c>
      <c r="C7227" s="1" t="s">
        <v>230</v>
      </c>
      <c r="D7227" s="1" t="s">
        <v>1479</v>
      </c>
      <c r="E7227" s="2"/>
      <c r="F7227" s="3"/>
      <c r="G7227" s="2">
        <v>2</v>
      </c>
      <c r="H7227" s="3">
        <v>1</v>
      </c>
      <c r="I7227" s="69" t="str">
        <f>VLOOKUP(C7227,СПРАВОЧНИК!B:D,2,0)</f>
        <v>ЯПОНИЯ</v>
      </c>
      <c r="J7227" s="69" t="str">
        <f>VLOOKUP(C7227,СПРАВОЧНИК!B:D,3,0)</f>
        <v>ИНОМАРКИ</v>
      </c>
      <c r="K7227" s="69" t="str">
        <f>VLOOKUP(СВОД2023[[#This Row],[ФО]],СПРАВОЧНИК!H:P,2,0)</f>
        <v>Сибирский ФО</v>
      </c>
    </row>
    <row r="7228" spans="1:11" x14ac:dyDescent="0.2">
      <c r="A7228" t="s">
        <v>600</v>
      </c>
      <c r="B7228" t="s">
        <v>594</v>
      </c>
      <c r="C7228" s="1" t="s">
        <v>230</v>
      </c>
      <c r="D7228" s="1" t="s">
        <v>1480</v>
      </c>
      <c r="E7228" s="2">
        <v>11</v>
      </c>
      <c r="F7228" s="3">
        <v>4</v>
      </c>
      <c r="G7228" s="2">
        <v>62</v>
      </c>
      <c r="H7228" s="3">
        <v>19</v>
      </c>
      <c r="I7228" s="69" t="str">
        <f>VLOOKUP(C7228,СПРАВОЧНИК!B:D,2,0)</f>
        <v>ЯПОНИЯ</v>
      </c>
      <c r="J7228" s="69" t="str">
        <f>VLOOKUP(C7228,СПРАВОЧНИК!B:D,3,0)</f>
        <v>ИНОМАРКИ</v>
      </c>
      <c r="K7228" s="69" t="str">
        <f>VLOOKUP(СВОД2023[[#This Row],[ФО]],СПРАВОЧНИК!H:P,2,0)</f>
        <v>Сибирский ФО</v>
      </c>
    </row>
    <row r="7229" spans="1:11" x14ac:dyDescent="0.2">
      <c r="A7229" t="s">
        <v>600</v>
      </c>
      <c r="B7229" t="s">
        <v>594</v>
      </c>
      <c r="C7229" s="1" t="s">
        <v>230</v>
      </c>
      <c r="D7229" s="1" t="s">
        <v>1481</v>
      </c>
      <c r="E7229" s="2">
        <v>29</v>
      </c>
      <c r="F7229" s="3">
        <v>35</v>
      </c>
      <c r="G7229" s="2">
        <v>172</v>
      </c>
      <c r="H7229" s="3">
        <v>187</v>
      </c>
      <c r="I7229" s="69" t="str">
        <f>VLOOKUP(C7229,СПРАВОЧНИК!B:D,2,0)</f>
        <v>ЯПОНИЯ</v>
      </c>
      <c r="J7229" s="69" t="str">
        <f>VLOOKUP(C7229,СПРАВОЧНИК!B:D,3,0)</f>
        <v>ИНОМАРКИ</v>
      </c>
      <c r="K7229" s="69" t="str">
        <f>VLOOKUP(СВОД2023[[#This Row],[ФО]],СПРАВОЧНИК!H:P,2,0)</f>
        <v>Сибирский ФО</v>
      </c>
    </row>
    <row r="7230" spans="1:11" x14ac:dyDescent="0.2">
      <c r="A7230" t="s">
        <v>600</v>
      </c>
      <c r="B7230" t="s">
        <v>594</v>
      </c>
      <c r="C7230" s="1" t="s">
        <v>230</v>
      </c>
      <c r="D7230" s="1" t="s">
        <v>1482</v>
      </c>
      <c r="E7230" s="2">
        <v>4</v>
      </c>
      <c r="F7230" s="3">
        <v>3</v>
      </c>
      <c r="G7230" s="2">
        <v>22</v>
      </c>
      <c r="H7230" s="3">
        <v>17</v>
      </c>
      <c r="I7230" s="69" t="str">
        <f>VLOOKUP(C7230,СПРАВОЧНИК!B:D,2,0)</f>
        <v>ЯПОНИЯ</v>
      </c>
      <c r="J7230" s="69" t="str">
        <f>VLOOKUP(C7230,СПРАВОЧНИК!B:D,3,0)</f>
        <v>ИНОМАРКИ</v>
      </c>
      <c r="K7230" s="69" t="str">
        <f>VLOOKUP(СВОД2023[[#This Row],[ФО]],СПРАВОЧНИК!H:P,2,0)</f>
        <v>Сибирский ФО</v>
      </c>
    </row>
    <row r="7231" spans="1:11" x14ac:dyDescent="0.2">
      <c r="A7231" t="s">
        <v>600</v>
      </c>
      <c r="B7231" t="s">
        <v>594</v>
      </c>
      <c r="C7231" s="1" t="s">
        <v>230</v>
      </c>
      <c r="D7231" s="1" t="s">
        <v>1483</v>
      </c>
      <c r="E7231" s="2">
        <v>30</v>
      </c>
      <c r="F7231" s="3">
        <v>3</v>
      </c>
      <c r="G7231" s="2">
        <v>135</v>
      </c>
      <c r="H7231" s="3">
        <v>30</v>
      </c>
      <c r="I7231" s="69" t="str">
        <f>VLOOKUP(C7231,СПРАВОЧНИК!B:D,2,0)</f>
        <v>ЯПОНИЯ</v>
      </c>
      <c r="J7231" s="69" t="str">
        <f>VLOOKUP(C7231,СПРАВОЧНИК!B:D,3,0)</f>
        <v>ИНОМАРКИ</v>
      </c>
      <c r="K7231" s="69" t="str">
        <f>VLOOKUP(СВОД2023[[#This Row],[ФО]],СПРАВОЧНИК!H:P,2,0)</f>
        <v>Сибирский ФО</v>
      </c>
    </row>
    <row r="7232" spans="1:11" x14ac:dyDescent="0.2">
      <c r="A7232" t="s">
        <v>600</v>
      </c>
      <c r="B7232" t="s">
        <v>594</v>
      </c>
      <c r="C7232" s="1" t="s">
        <v>230</v>
      </c>
      <c r="D7232" s="1" t="s">
        <v>234</v>
      </c>
      <c r="E7232" s="2">
        <v>1882</v>
      </c>
      <c r="F7232" s="3">
        <v>1089</v>
      </c>
      <c r="G7232" s="2">
        <v>9397</v>
      </c>
      <c r="H7232" s="3">
        <v>5649</v>
      </c>
      <c r="I7232" s="69" t="str">
        <f>VLOOKUP(C7232,СПРАВОЧНИК!B:D,2,0)</f>
        <v>ЯПОНИЯ</v>
      </c>
      <c r="J7232" s="69" t="str">
        <f>VLOOKUP(C7232,СПРАВОЧНИК!B:D,3,0)</f>
        <v>ИНОМАРКИ</v>
      </c>
      <c r="K7232" s="69" t="str">
        <f>VLOOKUP(СВОД2023[[#This Row],[ФО]],СПРАВОЧНИК!H:P,2,0)</f>
        <v>Сибирский ФО</v>
      </c>
    </row>
    <row r="7233" spans="1:11" x14ac:dyDescent="0.2">
      <c r="A7233" t="s">
        <v>600</v>
      </c>
      <c r="B7233" t="s">
        <v>594</v>
      </c>
      <c r="C7233" s="1" t="s">
        <v>230</v>
      </c>
      <c r="D7233" s="1" t="s">
        <v>235</v>
      </c>
      <c r="E7233" s="2">
        <v>1014</v>
      </c>
      <c r="F7233" s="3">
        <v>472</v>
      </c>
      <c r="G7233" s="2">
        <v>5005</v>
      </c>
      <c r="H7233" s="3">
        <v>2231</v>
      </c>
      <c r="I7233" s="69" t="str">
        <f>VLOOKUP(C7233,СПРАВОЧНИК!B:D,2,0)</f>
        <v>ЯПОНИЯ</v>
      </c>
      <c r="J7233" s="69" t="str">
        <f>VLOOKUP(C7233,СПРАВОЧНИК!B:D,3,0)</f>
        <v>ИНОМАРКИ</v>
      </c>
      <c r="K7233" s="69" t="str">
        <f>VLOOKUP(СВОД2023[[#This Row],[ФО]],СПРАВОЧНИК!H:P,2,0)</f>
        <v>Сибирский ФО</v>
      </c>
    </row>
    <row r="7234" spans="1:11" x14ac:dyDescent="0.2">
      <c r="A7234" t="s">
        <v>600</v>
      </c>
      <c r="B7234" t="s">
        <v>594</v>
      </c>
      <c r="C7234" s="1" t="s">
        <v>230</v>
      </c>
      <c r="D7234" s="1" t="s">
        <v>1484</v>
      </c>
      <c r="E7234" s="2">
        <v>14</v>
      </c>
      <c r="F7234" s="3">
        <v>15</v>
      </c>
      <c r="G7234" s="2">
        <v>87</v>
      </c>
      <c r="H7234" s="3">
        <v>68</v>
      </c>
      <c r="I7234" s="69" t="str">
        <f>VLOOKUP(C7234,СПРАВОЧНИК!B:D,2,0)</f>
        <v>ЯПОНИЯ</v>
      </c>
      <c r="J7234" s="69" t="str">
        <f>VLOOKUP(C7234,СПРАВОЧНИК!B:D,3,0)</f>
        <v>ИНОМАРКИ</v>
      </c>
      <c r="K7234" s="69" t="str">
        <f>VLOOKUP(СВОД2023[[#This Row],[ФО]],СПРАВОЧНИК!H:P,2,0)</f>
        <v>Сибирский ФО</v>
      </c>
    </row>
    <row r="7235" spans="1:11" x14ac:dyDescent="0.2">
      <c r="A7235" t="s">
        <v>600</v>
      </c>
      <c r="B7235" t="s">
        <v>594</v>
      </c>
      <c r="C7235" s="1" t="s">
        <v>230</v>
      </c>
      <c r="D7235" s="1" t="s">
        <v>1486</v>
      </c>
      <c r="E7235" s="2">
        <v>13</v>
      </c>
      <c r="F7235" s="3">
        <v>3</v>
      </c>
      <c r="G7235" s="2">
        <v>64</v>
      </c>
      <c r="H7235" s="3">
        <v>18</v>
      </c>
      <c r="I7235" s="69" t="str">
        <f>VLOOKUP(C7235,СПРАВОЧНИК!B:D,2,0)</f>
        <v>ЯПОНИЯ</v>
      </c>
      <c r="J7235" s="69" t="str">
        <f>VLOOKUP(C7235,СПРАВОЧНИК!B:D,3,0)</f>
        <v>ИНОМАРКИ</v>
      </c>
      <c r="K7235" s="69" t="str">
        <f>VLOOKUP(СВОД2023[[#This Row],[ФО]],СПРАВОЧНИК!H:P,2,0)</f>
        <v>Сибирский ФО</v>
      </c>
    </row>
    <row r="7236" spans="1:11" x14ac:dyDescent="0.2">
      <c r="A7236" t="s">
        <v>600</v>
      </c>
      <c r="B7236" t="s">
        <v>594</v>
      </c>
      <c r="C7236" s="1" t="s">
        <v>230</v>
      </c>
      <c r="D7236" s="1" t="s">
        <v>239</v>
      </c>
      <c r="E7236" s="2">
        <v>1</v>
      </c>
      <c r="F7236" s="3"/>
      <c r="G7236" s="2">
        <v>1</v>
      </c>
      <c r="H7236" s="3"/>
      <c r="I7236" s="69" t="str">
        <f>VLOOKUP(C7236,СПРАВОЧНИК!B:D,2,0)</f>
        <v>ЯПОНИЯ</v>
      </c>
      <c r="J7236" s="69" t="str">
        <f>VLOOKUP(C7236,СПРАВОЧНИК!B:D,3,0)</f>
        <v>ИНОМАРКИ</v>
      </c>
      <c r="K7236" s="69" t="str">
        <f>VLOOKUP(СВОД2023[[#This Row],[ФО]],СПРАВОЧНИК!H:P,2,0)</f>
        <v>Сибирский ФО</v>
      </c>
    </row>
    <row r="7237" spans="1:11" x14ac:dyDescent="0.2">
      <c r="A7237" t="s">
        <v>600</v>
      </c>
      <c r="B7237" t="s">
        <v>594</v>
      </c>
      <c r="C7237" s="1" t="s">
        <v>230</v>
      </c>
      <c r="D7237" s="1" t="s">
        <v>639</v>
      </c>
      <c r="E7237" s="2">
        <v>18</v>
      </c>
      <c r="F7237" s="3">
        <v>24</v>
      </c>
      <c r="G7237" s="2">
        <v>94</v>
      </c>
      <c r="H7237" s="3">
        <v>65</v>
      </c>
      <c r="I7237" s="69" t="str">
        <f>VLOOKUP(C7237,СПРАВОЧНИК!B:D,2,0)</f>
        <v>ЯПОНИЯ</v>
      </c>
      <c r="J7237" s="69" t="str">
        <f>VLOOKUP(C7237,СПРАВОЧНИК!B:D,3,0)</f>
        <v>ИНОМАРКИ</v>
      </c>
      <c r="K7237" s="69" t="str">
        <f>VLOOKUP(СВОД2023[[#This Row],[ФО]],СПРАВОЧНИК!H:P,2,0)</f>
        <v>Сибирский ФО</v>
      </c>
    </row>
    <row r="7238" spans="1:11" x14ac:dyDescent="0.2">
      <c r="A7238" t="s">
        <v>600</v>
      </c>
      <c r="B7238" t="s">
        <v>594</v>
      </c>
      <c r="C7238" s="1" t="s">
        <v>230</v>
      </c>
      <c r="D7238" s="1" t="s">
        <v>1487</v>
      </c>
      <c r="E7238" s="2">
        <v>105</v>
      </c>
      <c r="F7238" s="3">
        <v>82</v>
      </c>
      <c r="G7238" s="2">
        <v>559</v>
      </c>
      <c r="H7238" s="3">
        <v>479</v>
      </c>
      <c r="I7238" s="69" t="str">
        <f>VLOOKUP(C7238,СПРАВОЧНИК!B:D,2,0)</f>
        <v>ЯПОНИЯ</v>
      </c>
      <c r="J7238" s="69" t="str">
        <f>VLOOKUP(C7238,СПРАВОЧНИК!B:D,3,0)</f>
        <v>ИНОМАРКИ</v>
      </c>
      <c r="K7238" s="69" t="str">
        <f>VLOOKUP(СВОД2023[[#This Row],[ФО]],СПРАВОЧНИК!H:P,2,0)</f>
        <v>Сибирский ФО</v>
      </c>
    </row>
    <row r="7239" spans="1:11" x14ac:dyDescent="0.2">
      <c r="A7239" t="s">
        <v>600</v>
      </c>
      <c r="B7239" t="s">
        <v>594</v>
      </c>
      <c r="C7239" s="1" t="s">
        <v>230</v>
      </c>
      <c r="D7239" s="1" t="s">
        <v>1488</v>
      </c>
      <c r="E7239" s="2"/>
      <c r="F7239" s="3">
        <v>1</v>
      </c>
      <c r="G7239" s="2"/>
      <c r="H7239" s="3">
        <v>2</v>
      </c>
      <c r="I7239" s="69" t="str">
        <f>VLOOKUP(C7239,СПРАВОЧНИК!B:D,2,0)</f>
        <v>ЯПОНИЯ</v>
      </c>
      <c r="J7239" s="69" t="str">
        <f>VLOOKUP(C7239,СПРАВОЧНИК!B:D,3,0)</f>
        <v>ИНОМАРКИ</v>
      </c>
      <c r="K7239" s="69" t="str">
        <f>VLOOKUP(СВОД2023[[#This Row],[ФО]],СПРАВОЧНИК!H:P,2,0)</f>
        <v>Сибирский ФО</v>
      </c>
    </row>
    <row r="7240" spans="1:11" x14ac:dyDescent="0.2">
      <c r="A7240" t="s">
        <v>600</v>
      </c>
      <c r="B7240" t="s">
        <v>594</v>
      </c>
      <c r="C7240" s="1" t="s">
        <v>230</v>
      </c>
      <c r="D7240" s="1" t="s">
        <v>647</v>
      </c>
      <c r="E7240" s="2"/>
      <c r="F7240" s="3"/>
      <c r="G7240" s="2">
        <v>5</v>
      </c>
      <c r="H7240" s="3">
        <v>15</v>
      </c>
      <c r="I7240" s="69" t="str">
        <f>VLOOKUP(C7240,СПРАВОЧНИК!B:D,2,0)</f>
        <v>ЯПОНИЯ</v>
      </c>
      <c r="J7240" s="69" t="str">
        <f>VLOOKUP(C7240,СПРАВОЧНИК!B:D,3,0)</f>
        <v>ИНОМАРКИ</v>
      </c>
      <c r="K7240" s="69" t="str">
        <f>VLOOKUP(СВОД2023[[#This Row],[ФО]],СПРАВОЧНИК!H:P,2,0)</f>
        <v>Сибирский ФО</v>
      </c>
    </row>
    <row r="7241" spans="1:11" x14ac:dyDescent="0.2">
      <c r="A7241" t="s">
        <v>600</v>
      </c>
      <c r="B7241" t="s">
        <v>594</v>
      </c>
      <c r="C7241" s="1" t="s">
        <v>230</v>
      </c>
      <c r="D7241" s="1" t="s">
        <v>2543</v>
      </c>
      <c r="E7241" s="2"/>
      <c r="F7241" s="3"/>
      <c r="G7241" s="2"/>
      <c r="H7241" s="3">
        <v>1</v>
      </c>
      <c r="I7241" s="69" t="str">
        <f>VLOOKUP(C7241,СПРАВОЧНИК!B:D,2,0)</f>
        <v>ЯПОНИЯ</v>
      </c>
      <c r="J7241" s="69" t="str">
        <f>VLOOKUP(C7241,СПРАВОЧНИК!B:D,3,0)</f>
        <v>ИНОМАРКИ</v>
      </c>
      <c r="K7241" s="69" t="str">
        <f>VLOOKUP(СВОД2023[[#This Row],[ФО]],СПРАВОЧНИК!H:P,2,0)</f>
        <v>Сибирский ФО</v>
      </c>
    </row>
    <row r="7242" spans="1:11" x14ac:dyDescent="0.2">
      <c r="A7242" t="s">
        <v>600</v>
      </c>
      <c r="B7242" t="s">
        <v>594</v>
      </c>
      <c r="C7242" s="1" t="s">
        <v>230</v>
      </c>
      <c r="D7242" s="1" t="s">
        <v>1489</v>
      </c>
      <c r="E7242" s="2">
        <v>1</v>
      </c>
      <c r="F7242" s="3">
        <v>3</v>
      </c>
      <c r="G7242" s="2">
        <v>9</v>
      </c>
      <c r="H7242" s="3">
        <v>9</v>
      </c>
      <c r="I7242" s="69" t="str">
        <f>VLOOKUP(C7242,СПРАВОЧНИК!B:D,2,0)</f>
        <v>ЯПОНИЯ</v>
      </c>
      <c r="J7242" s="69" t="str">
        <f>VLOOKUP(C7242,СПРАВОЧНИК!B:D,3,0)</f>
        <v>ИНОМАРКИ</v>
      </c>
      <c r="K7242" s="69" t="str">
        <f>VLOOKUP(СВОД2023[[#This Row],[ФО]],СПРАВОЧНИК!H:P,2,0)</f>
        <v>Сибирский ФО</v>
      </c>
    </row>
    <row r="7243" spans="1:11" x14ac:dyDescent="0.2">
      <c r="A7243" t="s">
        <v>600</v>
      </c>
      <c r="B7243" t="s">
        <v>594</v>
      </c>
      <c r="C7243" s="1" t="s">
        <v>230</v>
      </c>
      <c r="D7243" s="1" t="s">
        <v>241</v>
      </c>
      <c r="E7243" s="2"/>
      <c r="F7243" s="3"/>
      <c r="G7243" s="2">
        <v>1</v>
      </c>
      <c r="H7243" s="3"/>
      <c r="I7243" s="69" t="str">
        <f>VLOOKUP(C7243,СПРАВОЧНИК!B:D,2,0)</f>
        <v>ЯПОНИЯ</v>
      </c>
      <c r="J7243" s="69" t="str">
        <f>VLOOKUP(C7243,СПРАВОЧНИК!B:D,3,0)</f>
        <v>ИНОМАРКИ</v>
      </c>
      <c r="K7243" s="69" t="str">
        <f>VLOOKUP(СВОД2023[[#This Row],[ФО]],СПРАВОЧНИК!H:P,2,0)</f>
        <v>Сибирский ФО</v>
      </c>
    </row>
    <row r="7244" spans="1:11" x14ac:dyDescent="0.2">
      <c r="A7244" t="s">
        <v>600</v>
      </c>
      <c r="B7244" t="s">
        <v>594</v>
      </c>
      <c r="C7244" s="1" t="s">
        <v>230</v>
      </c>
      <c r="D7244" s="1" t="s">
        <v>242</v>
      </c>
      <c r="E7244" s="2">
        <v>228</v>
      </c>
      <c r="F7244" s="3">
        <v>152</v>
      </c>
      <c r="G7244" s="2">
        <v>1166</v>
      </c>
      <c r="H7244" s="3">
        <v>802</v>
      </c>
      <c r="I7244" s="69" t="str">
        <f>VLOOKUP(C7244,СПРАВОЧНИК!B:D,2,0)</f>
        <v>ЯПОНИЯ</v>
      </c>
      <c r="J7244" s="69" t="str">
        <f>VLOOKUP(C7244,СПРАВОЧНИК!B:D,3,0)</f>
        <v>ИНОМАРКИ</v>
      </c>
      <c r="K7244" s="69" t="str">
        <f>VLOOKUP(СВОД2023[[#This Row],[ФО]],СПРАВОЧНИК!H:P,2,0)</f>
        <v>Сибирский ФО</v>
      </c>
    </row>
    <row r="7245" spans="1:11" x14ac:dyDescent="0.2">
      <c r="A7245" t="s">
        <v>600</v>
      </c>
      <c r="B7245" t="s">
        <v>594</v>
      </c>
      <c r="C7245" s="1" t="s">
        <v>230</v>
      </c>
      <c r="D7245" s="1" t="s">
        <v>243</v>
      </c>
      <c r="E7245" s="2">
        <v>274</v>
      </c>
      <c r="F7245" s="3">
        <v>152</v>
      </c>
      <c r="G7245" s="2">
        <v>1471</v>
      </c>
      <c r="H7245" s="3">
        <v>792</v>
      </c>
      <c r="I7245" s="69" t="str">
        <f>VLOOKUP(C7245,СПРАВОЧНИК!B:D,2,0)</f>
        <v>ЯПОНИЯ</v>
      </c>
      <c r="J7245" s="69" t="str">
        <f>VLOOKUP(C7245,СПРАВОЧНИК!B:D,3,0)</f>
        <v>ИНОМАРКИ</v>
      </c>
      <c r="K7245" s="69" t="str">
        <f>VLOOKUP(СВОД2023[[#This Row],[ФО]],СПРАВОЧНИК!H:P,2,0)</f>
        <v>Сибирский ФО</v>
      </c>
    </row>
    <row r="7246" spans="1:11" x14ac:dyDescent="0.2">
      <c r="A7246" t="s">
        <v>600</v>
      </c>
      <c r="B7246" t="s">
        <v>594</v>
      </c>
      <c r="C7246" s="1" t="s">
        <v>230</v>
      </c>
      <c r="D7246" s="1" t="s">
        <v>1490</v>
      </c>
      <c r="E7246" s="2">
        <v>45</v>
      </c>
      <c r="F7246" s="3">
        <v>49</v>
      </c>
      <c r="G7246" s="2">
        <v>230</v>
      </c>
      <c r="H7246" s="3">
        <v>250</v>
      </c>
      <c r="I7246" s="69" t="str">
        <f>VLOOKUP(C7246,СПРАВОЧНИК!B:D,2,0)</f>
        <v>ЯПОНИЯ</v>
      </c>
      <c r="J7246" s="69" t="str">
        <f>VLOOKUP(C7246,СПРАВОЧНИК!B:D,3,0)</f>
        <v>ИНОМАРКИ</v>
      </c>
      <c r="K7246" s="69" t="str">
        <f>VLOOKUP(СВОД2023[[#This Row],[ФО]],СПРАВОЧНИК!H:P,2,0)</f>
        <v>Сибирский ФО</v>
      </c>
    </row>
    <row r="7247" spans="1:11" x14ac:dyDescent="0.2">
      <c r="A7247" t="s">
        <v>600</v>
      </c>
      <c r="B7247" t="s">
        <v>594</v>
      </c>
      <c r="C7247" s="1" t="s">
        <v>230</v>
      </c>
      <c r="D7247" s="1" t="s">
        <v>1491</v>
      </c>
      <c r="E7247" s="2">
        <v>35</v>
      </c>
      <c r="F7247" s="3">
        <v>39</v>
      </c>
      <c r="G7247" s="2">
        <v>163</v>
      </c>
      <c r="H7247" s="3">
        <v>193</v>
      </c>
      <c r="I7247" s="69" t="str">
        <f>VLOOKUP(C7247,СПРАВОЧНИК!B:D,2,0)</f>
        <v>ЯПОНИЯ</v>
      </c>
      <c r="J7247" s="69" t="str">
        <f>VLOOKUP(C7247,СПРАВОЧНИК!B:D,3,0)</f>
        <v>ИНОМАРКИ</v>
      </c>
      <c r="K7247" s="69" t="str">
        <f>VLOOKUP(СВОД2023[[#This Row],[ФО]],СПРАВОЧНИК!H:P,2,0)</f>
        <v>Сибирский ФО</v>
      </c>
    </row>
    <row r="7248" spans="1:11" x14ac:dyDescent="0.2">
      <c r="A7248" t="s">
        <v>600</v>
      </c>
      <c r="B7248" t="s">
        <v>594</v>
      </c>
      <c r="C7248" s="1" t="s">
        <v>230</v>
      </c>
      <c r="D7248" s="1" t="s">
        <v>244</v>
      </c>
      <c r="E7248" s="2">
        <v>35</v>
      </c>
      <c r="F7248" s="3">
        <v>13</v>
      </c>
      <c r="G7248" s="2">
        <v>159</v>
      </c>
      <c r="H7248" s="3">
        <v>33</v>
      </c>
      <c r="I7248" s="69" t="str">
        <f>VLOOKUP(C7248,СПРАВОЧНИК!B:D,2,0)</f>
        <v>ЯПОНИЯ</v>
      </c>
      <c r="J7248" s="69" t="str">
        <f>VLOOKUP(C7248,СПРАВОЧНИК!B:D,3,0)</f>
        <v>ИНОМАРКИ</v>
      </c>
      <c r="K7248" s="69" t="str">
        <f>VLOOKUP(СВОД2023[[#This Row],[ФО]],СПРАВОЧНИК!H:P,2,0)</f>
        <v>Сибирский ФО</v>
      </c>
    </row>
    <row r="7249" spans="1:11" x14ac:dyDescent="0.2">
      <c r="A7249" t="s">
        <v>600</v>
      </c>
      <c r="B7249" t="s">
        <v>594</v>
      </c>
      <c r="C7249" s="1" t="s">
        <v>230</v>
      </c>
      <c r="D7249" s="1" t="s">
        <v>1492</v>
      </c>
      <c r="E7249" s="2">
        <v>19</v>
      </c>
      <c r="F7249" s="3">
        <v>26</v>
      </c>
      <c r="G7249" s="2">
        <v>126</v>
      </c>
      <c r="H7249" s="3">
        <v>167</v>
      </c>
      <c r="I7249" s="69" t="str">
        <f>VLOOKUP(C7249,СПРАВОЧНИК!B:D,2,0)</f>
        <v>ЯПОНИЯ</v>
      </c>
      <c r="J7249" s="69" t="str">
        <f>VLOOKUP(C7249,СПРАВОЧНИК!B:D,3,0)</f>
        <v>ИНОМАРКИ</v>
      </c>
      <c r="K7249" s="69" t="str">
        <f>VLOOKUP(СВОД2023[[#This Row],[ФО]],СПРАВОЧНИК!H:P,2,0)</f>
        <v>Сибирский ФО</v>
      </c>
    </row>
    <row r="7250" spans="1:11" x14ac:dyDescent="0.2">
      <c r="A7250" t="s">
        <v>600</v>
      </c>
      <c r="B7250" t="s">
        <v>594</v>
      </c>
      <c r="C7250" s="1" t="s">
        <v>230</v>
      </c>
      <c r="D7250" s="1" t="s">
        <v>1493</v>
      </c>
      <c r="E7250" s="2">
        <v>17</v>
      </c>
      <c r="F7250" s="3">
        <v>9</v>
      </c>
      <c r="G7250" s="2">
        <v>70</v>
      </c>
      <c r="H7250" s="3">
        <v>63</v>
      </c>
      <c r="I7250" s="69" t="str">
        <f>VLOOKUP(C7250,СПРАВОЧНИК!B:D,2,0)</f>
        <v>ЯПОНИЯ</v>
      </c>
      <c r="J7250" s="69" t="str">
        <f>VLOOKUP(C7250,СПРАВОЧНИК!B:D,3,0)</f>
        <v>ИНОМАРКИ</v>
      </c>
      <c r="K7250" s="69" t="str">
        <f>VLOOKUP(СВОД2023[[#This Row],[ФО]],СПРАВОЧНИК!H:P,2,0)</f>
        <v>Сибирский ФО</v>
      </c>
    </row>
    <row r="7251" spans="1:11" x14ac:dyDescent="0.2">
      <c r="A7251" t="s">
        <v>600</v>
      </c>
      <c r="B7251" t="s">
        <v>594</v>
      </c>
      <c r="C7251" s="1" t="s">
        <v>230</v>
      </c>
      <c r="D7251" s="1" t="s">
        <v>1494</v>
      </c>
      <c r="E7251" s="2">
        <v>14</v>
      </c>
      <c r="F7251" s="3">
        <v>13</v>
      </c>
      <c r="G7251" s="2">
        <v>86</v>
      </c>
      <c r="H7251" s="3">
        <v>59</v>
      </c>
      <c r="I7251" s="69" t="str">
        <f>VLOOKUP(C7251,СПРАВОЧНИК!B:D,2,0)</f>
        <v>ЯПОНИЯ</v>
      </c>
      <c r="J7251" s="69" t="str">
        <f>VLOOKUP(C7251,СПРАВОЧНИК!B:D,3,0)</f>
        <v>ИНОМАРКИ</v>
      </c>
      <c r="K7251" s="69" t="str">
        <f>VLOOKUP(СВОД2023[[#This Row],[ФО]],СПРАВОЧНИК!H:P,2,0)</f>
        <v>Сибирский ФО</v>
      </c>
    </row>
    <row r="7252" spans="1:11" x14ac:dyDescent="0.2">
      <c r="A7252" t="s">
        <v>600</v>
      </c>
      <c r="B7252" t="s">
        <v>594</v>
      </c>
      <c r="C7252" s="1" t="s">
        <v>230</v>
      </c>
      <c r="D7252" s="1" t="s">
        <v>1495</v>
      </c>
      <c r="E7252" s="2">
        <v>57</v>
      </c>
      <c r="F7252" s="3">
        <v>58</v>
      </c>
      <c r="G7252" s="2">
        <v>293</v>
      </c>
      <c r="H7252" s="3">
        <v>300</v>
      </c>
      <c r="I7252" s="69" t="str">
        <f>VLOOKUP(C7252,СПРАВОЧНИК!B:D,2,0)</f>
        <v>ЯПОНИЯ</v>
      </c>
      <c r="J7252" s="69" t="str">
        <f>VLOOKUP(C7252,СПРАВОЧНИК!B:D,3,0)</f>
        <v>ИНОМАРКИ</v>
      </c>
      <c r="K7252" s="69" t="str">
        <f>VLOOKUP(СВОД2023[[#This Row],[ФО]],СПРАВОЧНИК!H:P,2,0)</f>
        <v>Сибирский ФО</v>
      </c>
    </row>
    <row r="7253" spans="1:11" x14ac:dyDescent="0.2">
      <c r="A7253" t="s">
        <v>600</v>
      </c>
      <c r="B7253" t="s">
        <v>594</v>
      </c>
      <c r="C7253" s="1" t="s">
        <v>230</v>
      </c>
      <c r="D7253" s="1" t="s">
        <v>1496</v>
      </c>
      <c r="E7253" s="2">
        <v>17</v>
      </c>
      <c r="F7253" s="3">
        <v>16</v>
      </c>
      <c r="G7253" s="2">
        <v>129</v>
      </c>
      <c r="H7253" s="3">
        <v>136</v>
      </c>
      <c r="I7253" s="69" t="str">
        <f>VLOOKUP(C7253,СПРАВОЧНИК!B:D,2,0)</f>
        <v>ЯПОНИЯ</v>
      </c>
      <c r="J7253" s="69" t="str">
        <f>VLOOKUP(C7253,СПРАВОЧНИК!B:D,3,0)</f>
        <v>ИНОМАРКИ</v>
      </c>
      <c r="K7253" s="69" t="str">
        <f>VLOOKUP(СВОД2023[[#This Row],[ФО]],СПРАВОЧНИК!H:P,2,0)</f>
        <v>Сибирский ФО</v>
      </c>
    </row>
    <row r="7254" spans="1:11" x14ac:dyDescent="0.2">
      <c r="A7254" t="s">
        <v>600</v>
      </c>
      <c r="B7254" t="s">
        <v>594</v>
      </c>
      <c r="C7254" s="1" t="s">
        <v>230</v>
      </c>
      <c r="D7254" s="1" t="s">
        <v>1497</v>
      </c>
      <c r="E7254" s="2">
        <v>1</v>
      </c>
      <c r="F7254" s="3"/>
      <c r="G7254" s="2">
        <v>8</v>
      </c>
      <c r="H7254" s="3">
        <v>5</v>
      </c>
      <c r="I7254" s="69" t="str">
        <f>VLOOKUP(C7254,СПРАВОЧНИК!B:D,2,0)</f>
        <v>ЯПОНИЯ</v>
      </c>
      <c r="J7254" s="69" t="str">
        <f>VLOOKUP(C7254,СПРАВОЧНИК!B:D,3,0)</f>
        <v>ИНОМАРКИ</v>
      </c>
      <c r="K7254" s="69" t="str">
        <f>VLOOKUP(СВОД2023[[#This Row],[ФО]],СПРАВОЧНИК!H:P,2,0)</f>
        <v>Сибирский ФО</v>
      </c>
    </row>
    <row r="7255" spans="1:11" x14ac:dyDescent="0.2">
      <c r="A7255" t="s">
        <v>600</v>
      </c>
      <c r="B7255" t="s">
        <v>594</v>
      </c>
      <c r="C7255" s="1" t="s">
        <v>230</v>
      </c>
      <c r="D7255" s="1" t="s">
        <v>245</v>
      </c>
      <c r="E7255" s="2">
        <v>44</v>
      </c>
      <c r="F7255" s="3">
        <v>24</v>
      </c>
      <c r="G7255" s="2">
        <v>264</v>
      </c>
      <c r="H7255" s="3">
        <v>127</v>
      </c>
      <c r="I7255" s="69" t="str">
        <f>VLOOKUP(C7255,СПРАВОЧНИК!B:D,2,0)</f>
        <v>ЯПОНИЯ</v>
      </c>
      <c r="J7255" s="69" t="str">
        <f>VLOOKUP(C7255,СПРАВОЧНИК!B:D,3,0)</f>
        <v>ИНОМАРКИ</v>
      </c>
      <c r="K7255" s="69" t="str">
        <f>VLOOKUP(СВОД2023[[#This Row],[ФО]],СПРАВОЧНИК!H:P,2,0)</f>
        <v>Сибирский ФО</v>
      </c>
    </row>
    <row r="7256" spans="1:11" x14ac:dyDescent="0.2">
      <c r="A7256" t="s">
        <v>600</v>
      </c>
      <c r="B7256" t="s">
        <v>594</v>
      </c>
      <c r="C7256" s="1" t="s">
        <v>230</v>
      </c>
      <c r="D7256" s="1" t="s">
        <v>246</v>
      </c>
      <c r="E7256" s="2">
        <v>231</v>
      </c>
      <c r="F7256" s="3">
        <v>214</v>
      </c>
      <c r="G7256" s="2">
        <v>1373</v>
      </c>
      <c r="H7256" s="3">
        <v>1185</v>
      </c>
      <c r="I7256" s="69" t="str">
        <f>VLOOKUP(C7256,СПРАВОЧНИК!B:D,2,0)</f>
        <v>ЯПОНИЯ</v>
      </c>
      <c r="J7256" s="69" t="str">
        <f>VLOOKUP(C7256,СПРАВОЧНИК!B:D,3,0)</f>
        <v>ИНОМАРКИ</v>
      </c>
      <c r="K7256" s="69" t="str">
        <f>VLOOKUP(СВОД2023[[#This Row],[ФО]],СПРАВОЧНИК!H:P,2,0)</f>
        <v>Сибирский ФО</v>
      </c>
    </row>
    <row r="7257" spans="1:11" x14ac:dyDescent="0.2">
      <c r="A7257" t="s">
        <v>600</v>
      </c>
      <c r="B7257" t="s">
        <v>594</v>
      </c>
      <c r="C7257" s="1" t="s">
        <v>230</v>
      </c>
      <c r="D7257" s="1" t="s">
        <v>1498</v>
      </c>
      <c r="E7257" s="2">
        <v>41</v>
      </c>
      <c r="F7257" s="3">
        <v>31</v>
      </c>
      <c r="G7257" s="2">
        <v>221</v>
      </c>
      <c r="H7257" s="3">
        <v>220</v>
      </c>
      <c r="I7257" s="69" t="str">
        <f>VLOOKUP(C7257,СПРАВОЧНИК!B:D,2,0)</f>
        <v>ЯПОНИЯ</v>
      </c>
      <c r="J7257" s="69" t="str">
        <f>VLOOKUP(C7257,СПРАВОЧНИК!B:D,3,0)</f>
        <v>ИНОМАРКИ</v>
      </c>
      <c r="K7257" s="69" t="str">
        <f>VLOOKUP(СВОД2023[[#This Row],[ФО]],СПРАВОЧНИК!H:P,2,0)</f>
        <v>Сибирский ФО</v>
      </c>
    </row>
    <row r="7258" spans="1:11" x14ac:dyDescent="0.2">
      <c r="A7258" t="s">
        <v>600</v>
      </c>
      <c r="B7258" t="s">
        <v>594</v>
      </c>
      <c r="C7258" s="1" t="s">
        <v>230</v>
      </c>
      <c r="D7258" s="1" t="s">
        <v>634</v>
      </c>
      <c r="E7258" s="2"/>
      <c r="F7258" s="3"/>
      <c r="G7258" s="2">
        <v>1</v>
      </c>
      <c r="H7258" s="3"/>
      <c r="I7258" s="69" t="str">
        <f>VLOOKUP(C7258,СПРАВОЧНИК!B:D,2,0)</f>
        <v>ЯПОНИЯ</v>
      </c>
      <c r="J7258" s="69" t="str">
        <f>VLOOKUP(C7258,СПРАВОЧНИК!B:D,3,0)</f>
        <v>ИНОМАРКИ</v>
      </c>
      <c r="K7258" s="69" t="str">
        <f>VLOOKUP(СВОД2023[[#This Row],[ФО]],СПРАВОЧНИК!H:P,2,0)</f>
        <v>Сибирский ФО</v>
      </c>
    </row>
    <row r="7259" spans="1:11" x14ac:dyDescent="0.2">
      <c r="A7259" t="s">
        <v>600</v>
      </c>
      <c r="B7259" t="s">
        <v>594</v>
      </c>
      <c r="C7259" s="1" t="s">
        <v>230</v>
      </c>
      <c r="D7259" s="1" t="s">
        <v>247</v>
      </c>
      <c r="E7259" s="2">
        <v>25</v>
      </c>
      <c r="F7259" s="3">
        <v>23</v>
      </c>
      <c r="G7259" s="2">
        <v>103</v>
      </c>
      <c r="H7259" s="3">
        <v>106</v>
      </c>
      <c r="I7259" s="69" t="str">
        <f>VLOOKUP(C7259,СПРАВОЧНИК!B:D,2,0)</f>
        <v>ЯПОНИЯ</v>
      </c>
      <c r="J7259" s="69" t="str">
        <f>VLOOKUP(C7259,СПРАВОЧНИК!B:D,3,0)</f>
        <v>ИНОМАРКИ</v>
      </c>
      <c r="K7259" s="69" t="str">
        <f>VLOOKUP(СВОД2023[[#This Row],[ФО]],СПРАВОЧНИК!H:P,2,0)</f>
        <v>Сибирский ФО</v>
      </c>
    </row>
    <row r="7260" spans="1:11" x14ac:dyDescent="0.2">
      <c r="A7260" t="s">
        <v>600</v>
      </c>
      <c r="B7260" t="s">
        <v>594</v>
      </c>
      <c r="C7260" s="1" t="s">
        <v>230</v>
      </c>
      <c r="D7260" s="1" t="s">
        <v>1499</v>
      </c>
      <c r="E7260" s="2">
        <v>9</v>
      </c>
      <c r="F7260" s="3">
        <v>15</v>
      </c>
      <c r="G7260" s="2">
        <v>44</v>
      </c>
      <c r="H7260" s="3">
        <v>52</v>
      </c>
      <c r="I7260" s="69" t="str">
        <f>VLOOKUP(C7260,СПРАВОЧНИК!B:D,2,0)</f>
        <v>ЯПОНИЯ</v>
      </c>
      <c r="J7260" s="69" t="str">
        <f>VLOOKUP(C7260,СПРАВОЧНИК!B:D,3,0)</f>
        <v>ИНОМАРКИ</v>
      </c>
      <c r="K7260" s="69" t="str">
        <f>VLOOKUP(СВОД2023[[#This Row],[ФО]],СПРАВОЧНИК!H:P,2,0)</f>
        <v>Сибирский ФО</v>
      </c>
    </row>
    <row r="7261" spans="1:11" x14ac:dyDescent="0.2">
      <c r="A7261" t="s">
        <v>600</v>
      </c>
      <c r="B7261" t="s">
        <v>594</v>
      </c>
      <c r="C7261" s="1" t="s">
        <v>230</v>
      </c>
      <c r="D7261" s="1" t="s">
        <v>1500</v>
      </c>
      <c r="E7261" s="2">
        <v>4</v>
      </c>
      <c r="F7261" s="3">
        <v>4</v>
      </c>
      <c r="G7261" s="2">
        <v>22</v>
      </c>
      <c r="H7261" s="3">
        <v>18</v>
      </c>
      <c r="I7261" s="69" t="str">
        <f>VLOOKUP(C7261,СПРАВОЧНИК!B:D,2,0)</f>
        <v>ЯПОНИЯ</v>
      </c>
      <c r="J7261" s="69" t="str">
        <f>VLOOKUP(C7261,СПРАВОЧНИК!B:D,3,0)</f>
        <v>ИНОМАРКИ</v>
      </c>
      <c r="K7261" s="69" t="str">
        <f>VLOOKUP(СВОД2023[[#This Row],[ФО]],СПРАВОЧНИК!H:P,2,0)</f>
        <v>Сибирский ФО</v>
      </c>
    </row>
    <row r="7262" spans="1:11" x14ac:dyDescent="0.2">
      <c r="A7262" t="s">
        <v>600</v>
      </c>
      <c r="B7262" t="s">
        <v>594</v>
      </c>
      <c r="C7262" s="1" t="s">
        <v>230</v>
      </c>
      <c r="D7262" s="1" t="s">
        <v>640</v>
      </c>
      <c r="E7262" s="2">
        <v>2</v>
      </c>
      <c r="F7262" s="3">
        <v>1</v>
      </c>
      <c r="G7262" s="2">
        <v>8</v>
      </c>
      <c r="H7262" s="3">
        <v>12</v>
      </c>
      <c r="I7262" s="69" t="str">
        <f>VLOOKUP(C7262,СПРАВОЧНИК!B:D,2,0)</f>
        <v>ЯПОНИЯ</v>
      </c>
      <c r="J7262" s="69" t="str">
        <f>VLOOKUP(C7262,СПРАВОЧНИК!B:D,3,0)</f>
        <v>ИНОМАРКИ</v>
      </c>
      <c r="K7262" s="69" t="str">
        <f>VLOOKUP(СВОД2023[[#This Row],[ФО]],СПРАВОЧНИК!H:P,2,0)</f>
        <v>Сибирский ФО</v>
      </c>
    </row>
    <row r="7263" spans="1:11" x14ac:dyDescent="0.2">
      <c r="A7263" t="s">
        <v>600</v>
      </c>
      <c r="B7263" t="s">
        <v>594</v>
      </c>
      <c r="C7263" s="1" t="s">
        <v>230</v>
      </c>
      <c r="D7263" s="1" t="s">
        <v>1501</v>
      </c>
      <c r="E7263" s="2">
        <v>1</v>
      </c>
      <c r="F7263" s="3"/>
      <c r="G7263" s="2">
        <v>5</v>
      </c>
      <c r="H7263" s="3">
        <v>1</v>
      </c>
      <c r="I7263" s="69" t="str">
        <f>VLOOKUP(C7263,СПРАВОЧНИК!B:D,2,0)</f>
        <v>ЯПОНИЯ</v>
      </c>
      <c r="J7263" s="69" t="str">
        <f>VLOOKUP(C7263,СПРАВОЧНИК!B:D,3,0)</f>
        <v>ИНОМАРКИ</v>
      </c>
      <c r="K7263" s="69" t="str">
        <f>VLOOKUP(СВОД2023[[#This Row],[ФО]],СПРАВОЧНИК!H:P,2,0)</f>
        <v>Сибирский ФО</v>
      </c>
    </row>
    <row r="7264" spans="1:11" x14ac:dyDescent="0.2">
      <c r="A7264" t="s">
        <v>600</v>
      </c>
      <c r="B7264" t="s">
        <v>594</v>
      </c>
      <c r="C7264" s="1" t="s">
        <v>230</v>
      </c>
      <c r="D7264" s="1" t="s">
        <v>1502</v>
      </c>
      <c r="E7264" s="2">
        <v>24</v>
      </c>
      <c r="F7264" s="3">
        <v>19</v>
      </c>
      <c r="G7264" s="2">
        <v>124</v>
      </c>
      <c r="H7264" s="3">
        <v>100</v>
      </c>
      <c r="I7264" s="69" t="str">
        <f>VLOOKUP(C7264,СПРАВОЧНИК!B:D,2,0)</f>
        <v>ЯПОНИЯ</v>
      </c>
      <c r="J7264" s="69" t="str">
        <f>VLOOKUP(C7264,СПРАВОЧНИК!B:D,3,0)</f>
        <v>ИНОМАРКИ</v>
      </c>
      <c r="K7264" s="69" t="str">
        <f>VLOOKUP(СВОД2023[[#This Row],[ФО]],СПРАВОЧНИК!H:P,2,0)</f>
        <v>Сибирский ФО</v>
      </c>
    </row>
    <row r="7265" spans="1:11" x14ac:dyDescent="0.2">
      <c r="A7265" t="s">
        <v>600</v>
      </c>
      <c r="B7265" t="s">
        <v>594</v>
      </c>
      <c r="C7265" s="1" t="s">
        <v>230</v>
      </c>
      <c r="D7265" s="1" t="s">
        <v>248</v>
      </c>
      <c r="E7265" s="2">
        <v>186</v>
      </c>
      <c r="F7265" s="3">
        <v>68</v>
      </c>
      <c r="G7265" s="2">
        <v>861</v>
      </c>
      <c r="H7265" s="3">
        <v>357</v>
      </c>
      <c r="I7265" s="69" t="str">
        <f>VLOOKUP(C7265,СПРАВОЧНИК!B:D,2,0)</f>
        <v>ЯПОНИЯ</v>
      </c>
      <c r="J7265" s="69" t="str">
        <f>VLOOKUP(C7265,СПРАВОЧНИК!B:D,3,0)</f>
        <v>ИНОМАРКИ</v>
      </c>
      <c r="K7265" s="69" t="str">
        <f>VLOOKUP(СВОД2023[[#This Row],[ФО]],СПРАВОЧНИК!H:P,2,0)</f>
        <v>Сибирский ФО</v>
      </c>
    </row>
    <row r="7266" spans="1:11" x14ac:dyDescent="0.2">
      <c r="A7266" t="s">
        <v>600</v>
      </c>
      <c r="B7266" t="s">
        <v>594</v>
      </c>
      <c r="C7266" s="1" t="s">
        <v>230</v>
      </c>
      <c r="D7266" s="1" t="s">
        <v>1503</v>
      </c>
      <c r="E7266" s="2">
        <v>16</v>
      </c>
      <c r="F7266" s="3">
        <v>10</v>
      </c>
      <c r="G7266" s="2">
        <v>90</v>
      </c>
      <c r="H7266" s="3">
        <v>110</v>
      </c>
      <c r="I7266" s="69" t="str">
        <f>VLOOKUP(C7266,СПРАВОЧНИК!B:D,2,0)</f>
        <v>ЯПОНИЯ</v>
      </c>
      <c r="J7266" s="69" t="str">
        <f>VLOOKUP(C7266,СПРАВОЧНИК!B:D,3,0)</f>
        <v>ИНОМАРКИ</v>
      </c>
      <c r="K7266" s="69" t="str">
        <f>VLOOKUP(СВОД2023[[#This Row],[ФО]],СПРАВОЧНИК!H:P,2,0)</f>
        <v>Сибирский ФО</v>
      </c>
    </row>
    <row r="7267" spans="1:11" x14ac:dyDescent="0.2">
      <c r="A7267" t="s">
        <v>600</v>
      </c>
      <c r="B7267" t="s">
        <v>594</v>
      </c>
      <c r="C7267" s="1" t="s">
        <v>230</v>
      </c>
      <c r="D7267" s="1" t="s">
        <v>249</v>
      </c>
      <c r="E7267" s="2">
        <v>482</v>
      </c>
      <c r="F7267" s="3">
        <v>207</v>
      </c>
      <c r="G7267" s="2">
        <v>2419</v>
      </c>
      <c r="H7267" s="3">
        <v>1300</v>
      </c>
      <c r="I7267" s="69" t="str">
        <f>VLOOKUP(C7267,СПРАВОЧНИК!B:D,2,0)</f>
        <v>ЯПОНИЯ</v>
      </c>
      <c r="J7267" s="69" t="str">
        <f>VLOOKUP(C7267,СПРАВОЧНИК!B:D,3,0)</f>
        <v>ИНОМАРКИ</v>
      </c>
      <c r="K7267" s="69" t="str">
        <f>VLOOKUP(СВОД2023[[#This Row],[ФО]],СПРАВОЧНИК!H:P,2,0)</f>
        <v>Сибирский ФО</v>
      </c>
    </row>
    <row r="7268" spans="1:11" x14ac:dyDescent="0.2">
      <c r="A7268" t="s">
        <v>600</v>
      </c>
      <c r="B7268" t="s">
        <v>594</v>
      </c>
      <c r="C7268" s="1" t="s">
        <v>230</v>
      </c>
      <c r="D7268" s="1" t="s">
        <v>1504</v>
      </c>
      <c r="E7268" s="2">
        <v>418</v>
      </c>
      <c r="F7268" s="3">
        <v>277</v>
      </c>
      <c r="G7268" s="2">
        <v>2261</v>
      </c>
      <c r="H7268" s="3">
        <v>1402</v>
      </c>
      <c r="I7268" s="69" t="str">
        <f>VLOOKUP(C7268,СПРАВОЧНИК!B:D,2,0)</f>
        <v>ЯПОНИЯ</v>
      </c>
      <c r="J7268" s="69" t="str">
        <f>VLOOKUP(C7268,СПРАВОЧНИК!B:D,3,0)</f>
        <v>ИНОМАРКИ</v>
      </c>
      <c r="K7268" s="69" t="str">
        <f>VLOOKUP(СВОД2023[[#This Row],[ФО]],СПРАВОЧНИК!H:P,2,0)</f>
        <v>Сибирский ФО</v>
      </c>
    </row>
    <row r="7269" spans="1:11" x14ac:dyDescent="0.2">
      <c r="A7269" t="s">
        <v>600</v>
      </c>
      <c r="B7269" t="s">
        <v>594</v>
      </c>
      <c r="C7269" s="1" t="s">
        <v>230</v>
      </c>
      <c r="D7269" s="1" t="s">
        <v>1505</v>
      </c>
      <c r="E7269" s="2">
        <v>1</v>
      </c>
      <c r="F7269" s="3"/>
      <c r="G7269" s="2">
        <v>9</v>
      </c>
      <c r="H7269" s="3">
        <v>2</v>
      </c>
      <c r="I7269" s="69" t="str">
        <f>VLOOKUP(C7269,СПРАВОЧНИК!B:D,2,0)</f>
        <v>ЯПОНИЯ</v>
      </c>
      <c r="J7269" s="69" t="str">
        <f>VLOOKUP(C7269,СПРАВОЧНИК!B:D,3,0)</f>
        <v>ИНОМАРКИ</v>
      </c>
      <c r="K7269" s="69" t="str">
        <f>VLOOKUP(СВОД2023[[#This Row],[ФО]],СПРАВОЧНИК!H:P,2,0)</f>
        <v>Сибирский ФО</v>
      </c>
    </row>
    <row r="7270" spans="1:11" x14ac:dyDescent="0.2">
      <c r="A7270" t="s">
        <v>600</v>
      </c>
      <c r="B7270" t="s">
        <v>594</v>
      </c>
      <c r="C7270" s="1" t="s">
        <v>230</v>
      </c>
      <c r="D7270" s="1" t="s">
        <v>1507</v>
      </c>
      <c r="E7270" s="2">
        <v>142</v>
      </c>
      <c r="F7270" s="3">
        <v>115</v>
      </c>
      <c r="G7270" s="2">
        <v>665</v>
      </c>
      <c r="H7270" s="3">
        <v>588</v>
      </c>
      <c r="I7270" s="69" t="str">
        <f>VLOOKUP(C7270,СПРАВОЧНИК!B:D,2,0)</f>
        <v>ЯПОНИЯ</v>
      </c>
      <c r="J7270" s="69" t="str">
        <f>VLOOKUP(C7270,СПРАВОЧНИК!B:D,3,0)</f>
        <v>ИНОМАРКИ</v>
      </c>
      <c r="K7270" s="69" t="str">
        <f>VLOOKUP(СВОД2023[[#This Row],[ФО]],СПРАВОЧНИК!H:P,2,0)</f>
        <v>Сибирский ФО</v>
      </c>
    </row>
    <row r="7271" spans="1:11" x14ac:dyDescent="0.2">
      <c r="A7271" t="s">
        <v>600</v>
      </c>
      <c r="B7271" t="s">
        <v>594</v>
      </c>
      <c r="C7271" s="1" t="s">
        <v>230</v>
      </c>
      <c r="D7271" s="1" t="s">
        <v>1508</v>
      </c>
      <c r="E7271" s="2">
        <v>1</v>
      </c>
      <c r="F7271" s="3"/>
      <c r="G7271" s="2">
        <v>5</v>
      </c>
      <c r="H7271" s="3">
        <v>11</v>
      </c>
      <c r="I7271" s="69" t="str">
        <f>VLOOKUP(C7271,СПРАВОЧНИК!B:D,2,0)</f>
        <v>ЯПОНИЯ</v>
      </c>
      <c r="J7271" s="69" t="str">
        <f>VLOOKUP(C7271,СПРАВОЧНИК!B:D,3,0)</f>
        <v>ИНОМАРКИ</v>
      </c>
      <c r="K7271" s="69" t="str">
        <f>VLOOKUP(СВОД2023[[#This Row],[ФО]],СПРАВОЧНИК!H:P,2,0)</f>
        <v>Сибирский ФО</v>
      </c>
    </row>
    <row r="7272" spans="1:11" x14ac:dyDescent="0.2">
      <c r="A7272" t="s">
        <v>600</v>
      </c>
      <c r="B7272" t="s">
        <v>594</v>
      </c>
      <c r="C7272" s="1" t="s">
        <v>230</v>
      </c>
      <c r="D7272" s="1" t="s">
        <v>250</v>
      </c>
      <c r="E7272" s="2">
        <v>389</v>
      </c>
      <c r="F7272" s="3">
        <v>88</v>
      </c>
      <c r="G7272" s="2">
        <v>1937</v>
      </c>
      <c r="H7272" s="3">
        <v>495</v>
      </c>
      <c r="I7272" s="69" t="str">
        <f>VLOOKUP(C7272,СПРАВОЧНИК!B:D,2,0)</f>
        <v>ЯПОНИЯ</v>
      </c>
      <c r="J7272" s="69" t="str">
        <f>VLOOKUP(C7272,СПРАВОЧНИК!B:D,3,0)</f>
        <v>ИНОМАРКИ</v>
      </c>
      <c r="K7272" s="69" t="str">
        <f>VLOOKUP(СВОД2023[[#This Row],[ФО]],СПРАВОЧНИК!H:P,2,0)</f>
        <v>Сибирский ФО</v>
      </c>
    </row>
    <row r="7273" spans="1:11" x14ac:dyDescent="0.2">
      <c r="A7273" t="s">
        <v>600</v>
      </c>
      <c r="B7273" t="s">
        <v>594</v>
      </c>
      <c r="C7273" s="1" t="s">
        <v>230</v>
      </c>
      <c r="D7273" s="1" t="s">
        <v>1509</v>
      </c>
      <c r="E7273" s="2"/>
      <c r="F7273" s="3">
        <v>2</v>
      </c>
      <c r="G7273" s="2"/>
      <c r="H7273" s="3">
        <v>8</v>
      </c>
      <c r="I7273" s="69" t="str">
        <f>VLOOKUP(C7273,СПРАВОЧНИК!B:D,2,0)</f>
        <v>ЯПОНИЯ</v>
      </c>
      <c r="J7273" s="69" t="str">
        <f>VLOOKUP(C7273,СПРАВОЧНИК!B:D,3,0)</f>
        <v>ИНОМАРКИ</v>
      </c>
      <c r="K7273" s="69" t="str">
        <f>VLOOKUP(СВОД2023[[#This Row],[ФО]],СПРАВОЧНИК!H:P,2,0)</f>
        <v>Сибирский ФО</v>
      </c>
    </row>
    <row r="7274" spans="1:11" x14ac:dyDescent="0.2">
      <c r="A7274" t="s">
        <v>600</v>
      </c>
      <c r="B7274" t="s">
        <v>594</v>
      </c>
      <c r="C7274" s="1" t="s">
        <v>230</v>
      </c>
      <c r="D7274" s="1" t="s">
        <v>1510</v>
      </c>
      <c r="E7274" s="2">
        <v>14</v>
      </c>
      <c r="F7274" s="3">
        <v>6</v>
      </c>
      <c r="G7274" s="2">
        <v>78</v>
      </c>
      <c r="H7274" s="3">
        <v>18</v>
      </c>
      <c r="I7274" s="69" t="str">
        <f>VLOOKUP(C7274,СПРАВОЧНИК!B:D,2,0)</f>
        <v>ЯПОНИЯ</v>
      </c>
      <c r="J7274" s="69" t="str">
        <f>VLOOKUP(C7274,СПРАВОЧНИК!B:D,3,0)</f>
        <v>ИНОМАРКИ</v>
      </c>
      <c r="K7274" s="69" t="str">
        <f>VLOOKUP(СВОД2023[[#This Row],[ФО]],СПРАВОЧНИК!H:P,2,0)</f>
        <v>Сибирский ФО</v>
      </c>
    </row>
    <row r="7275" spans="1:11" x14ac:dyDescent="0.2">
      <c r="A7275" t="s">
        <v>600</v>
      </c>
      <c r="B7275" t="s">
        <v>594</v>
      </c>
      <c r="C7275" s="1" t="s">
        <v>251</v>
      </c>
      <c r="D7275" s="1" t="s">
        <v>252</v>
      </c>
      <c r="E7275" s="2"/>
      <c r="F7275" s="3">
        <v>1</v>
      </c>
      <c r="G7275" s="2">
        <v>1</v>
      </c>
      <c r="H7275" s="3">
        <v>3</v>
      </c>
      <c r="I7275" s="69" t="str">
        <f>VLOOKUP(C7275,СПРАВОЧНИК!B:D,2,0)</f>
        <v>КИТАЙ</v>
      </c>
      <c r="J7275" s="69" t="str">
        <f>VLOOKUP(C7275,СПРАВОЧНИК!B:D,3,0)</f>
        <v>ИНОМАРКИ</v>
      </c>
      <c r="K7275" s="69" t="str">
        <f>VLOOKUP(СВОД2023[[#This Row],[ФО]],СПРАВОЧНИК!H:P,2,0)</f>
        <v>Сибирский ФО</v>
      </c>
    </row>
    <row r="7276" spans="1:11" x14ac:dyDescent="0.2">
      <c r="A7276" t="s">
        <v>600</v>
      </c>
      <c r="B7276" t="s">
        <v>594</v>
      </c>
      <c r="C7276" s="1" t="s">
        <v>1511</v>
      </c>
      <c r="D7276" s="1" t="s">
        <v>2174</v>
      </c>
      <c r="E7276" s="2"/>
      <c r="F7276" s="3"/>
      <c r="G7276" s="2">
        <v>1</v>
      </c>
      <c r="H7276" s="3">
        <v>2</v>
      </c>
      <c r="I7276" s="69" t="str">
        <f>VLOOKUP(C7276,СПРАВОЧНИК!B:D,2,0)</f>
        <v>ЕВРОПА</v>
      </c>
      <c r="J7276" s="69" t="str">
        <f>VLOOKUP(C7276,СПРАВОЧНИК!B:D,3,0)</f>
        <v>ИНОМАРКИ</v>
      </c>
      <c r="K7276" s="69" t="str">
        <f>VLOOKUP(СВОД2023[[#This Row],[ФО]],СПРАВОЧНИК!H:P,2,0)</f>
        <v>Сибирский ФО</v>
      </c>
    </row>
    <row r="7277" spans="1:11" x14ac:dyDescent="0.2">
      <c r="A7277" t="s">
        <v>600</v>
      </c>
      <c r="B7277" t="s">
        <v>594</v>
      </c>
      <c r="C7277" s="1" t="s">
        <v>1511</v>
      </c>
      <c r="D7277" s="1" t="s">
        <v>1512</v>
      </c>
      <c r="E7277" s="2">
        <v>6</v>
      </c>
      <c r="F7277" s="3">
        <v>3</v>
      </c>
      <c r="G7277" s="2">
        <v>35</v>
      </c>
      <c r="H7277" s="3">
        <v>23</v>
      </c>
      <c r="I7277" s="69" t="str">
        <f>VLOOKUP(C7277,СПРАВОЧНИК!B:D,2,0)</f>
        <v>ЕВРОПА</v>
      </c>
      <c r="J7277" s="69" t="str">
        <f>VLOOKUP(C7277,СПРАВОЧНИК!B:D,3,0)</f>
        <v>ИНОМАРКИ</v>
      </c>
      <c r="K7277" s="69" t="str">
        <f>VLOOKUP(СВОД2023[[#This Row],[ФО]],СПРАВОЧНИК!H:P,2,0)</f>
        <v>Сибирский ФО</v>
      </c>
    </row>
    <row r="7278" spans="1:11" x14ac:dyDescent="0.2">
      <c r="A7278" t="s">
        <v>600</v>
      </c>
      <c r="B7278" t="s">
        <v>594</v>
      </c>
      <c r="C7278" s="1" t="s">
        <v>1511</v>
      </c>
      <c r="D7278" s="1" t="s">
        <v>1513</v>
      </c>
      <c r="E7278" s="2">
        <v>7</v>
      </c>
      <c r="F7278" s="3">
        <v>6</v>
      </c>
      <c r="G7278" s="2">
        <v>31</v>
      </c>
      <c r="H7278" s="3">
        <v>26</v>
      </c>
      <c r="I7278" s="69" t="str">
        <f>VLOOKUP(C7278,СПРАВОЧНИК!B:D,2,0)</f>
        <v>ЕВРОПА</v>
      </c>
      <c r="J7278" s="69" t="str">
        <f>VLOOKUP(C7278,СПРАВОЧНИК!B:D,3,0)</f>
        <v>ИНОМАРКИ</v>
      </c>
      <c r="K7278" s="69" t="str">
        <f>VLOOKUP(СВОД2023[[#This Row],[ФО]],СПРАВОЧНИК!H:P,2,0)</f>
        <v>Сибирский ФО</v>
      </c>
    </row>
    <row r="7279" spans="1:11" x14ac:dyDescent="0.2">
      <c r="A7279" t="s">
        <v>600</v>
      </c>
      <c r="B7279" t="s">
        <v>594</v>
      </c>
      <c r="C7279" s="1" t="s">
        <v>1511</v>
      </c>
      <c r="D7279" s="1" t="s">
        <v>2175</v>
      </c>
      <c r="E7279" s="2">
        <v>1</v>
      </c>
      <c r="F7279" s="3"/>
      <c r="G7279" s="2">
        <v>1</v>
      </c>
      <c r="H7279" s="3"/>
      <c r="I7279" s="69" t="str">
        <f>VLOOKUP(C7279,СПРАВОЧНИК!B:D,2,0)</f>
        <v>ЕВРОПА</v>
      </c>
      <c r="J7279" s="69" t="str">
        <f>VLOOKUP(C7279,СПРАВОЧНИК!B:D,3,0)</f>
        <v>ИНОМАРКИ</v>
      </c>
      <c r="K7279" s="69" t="str">
        <f>VLOOKUP(СВОД2023[[#This Row],[ФО]],СПРАВОЧНИК!H:P,2,0)</f>
        <v>Сибирский ФО</v>
      </c>
    </row>
    <row r="7280" spans="1:11" x14ac:dyDescent="0.2">
      <c r="A7280" t="s">
        <v>600</v>
      </c>
      <c r="B7280" t="s">
        <v>594</v>
      </c>
      <c r="C7280" s="1" t="s">
        <v>257</v>
      </c>
      <c r="D7280" s="1" t="s">
        <v>2176</v>
      </c>
      <c r="E7280" s="2">
        <v>1</v>
      </c>
      <c r="F7280" s="3"/>
      <c r="G7280" s="2">
        <v>2</v>
      </c>
      <c r="H7280" s="3">
        <v>1</v>
      </c>
      <c r="I7280" s="69" t="str">
        <f>VLOOKUP(C7280,СПРАВОЧНИК!B:D,2,0)</f>
        <v>КОРЕЯ</v>
      </c>
      <c r="J7280" s="69" t="str">
        <f>VLOOKUP(C7280,СПРАВОЧНИК!B:D,3,0)</f>
        <v>ИНОМАРКИ</v>
      </c>
      <c r="K7280" s="69" t="str">
        <f>VLOOKUP(СВОД2023[[#This Row],[ФО]],СПРАВОЧНИК!H:P,2,0)</f>
        <v>Сибирский ФО</v>
      </c>
    </row>
    <row r="7281" spans="1:11" x14ac:dyDescent="0.2">
      <c r="A7281" t="s">
        <v>600</v>
      </c>
      <c r="B7281" t="s">
        <v>594</v>
      </c>
      <c r="C7281" s="1" t="s">
        <v>257</v>
      </c>
      <c r="D7281" s="1" t="s">
        <v>976</v>
      </c>
      <c r="E7281" s="2">
        <v>56</v>
      </c>
      <c r="F7281" s="3">
        <v>39</v>
      </c>
      <c r="G7281" s="2">
        <v>313</v>
      </c>
      <c r="H7281" s="3">
        <v>221</v>
      </c>
      <c r="I7281" s="69" t="str">
        <f>VLOOKUP(C7281,СПРАВОЧНИК!B:D,2,0)</f>
        <v>КОРЕЯ</v>
      </c>
      <c r="J7281" s="69" t="str">
        <f>VLOOKUP(C7281,СПРАВОЧНИК!B:D,3,0)</f>
        <v>ИНОМАРКИ</v>
      </c>
      <c r="K7281" s="69" t="str">
        <f>VLOOKUP(СВОД2023[[#This Row],[ФО]],СПРАВОЧНИК!H:P,2,0)</f>
        <v>Сибирский ФО</v>
      </c>
    </row>
    <row r="7282" spans="1:11" x14ac:dyDescent="0.2">
      <c r="A7282" t="s">
        <v>600</v>
      </c>
      <c r="B7282" t="s">
        <v>594</v>
      </c>
      <c r="C7282" s="1" t="s">
        <v>257</v>
      </c>
      <c r="D7282" s="1" t="s">
        <v>2177</v>
      </c>
      <c r="E7282" s="2">
        <v>8</v>
      </c>
      <c r="F7282" s="3">
        <v>3</v>
      </c>
      <c r="G7282" s="2">
        <v>17</v>
      </c>
      <c r="H7282" s="3">
        <v>8</v>
      </c>
      <c r="I7282" s="69" t="str">
        <f>VLOOKUP(C7282,СПРАВОЧНИК!B:D,2,0)</f>
        <v>КОРЕЯ</v>
      </c>
      <c r="J7282" s="69" t="str">
        <f>VLOOKUP(C7282,СПРАВОЧНИК!B:D,3,0)</f>
        <v>ИНОМАРКИ</v>
      </c>
      <c r="K7282" s="69" t="str">
        <f>VLOOKUP(СВОД2023[[#This Row],[ФО]],СПРАВОЧНИК!H:P,2,0)</f>
        <v>Сибирский ФО</v>
      </c>
    </row>
    <row r="7283" spans="1:11" x14ac:dyDescent="0.2">
      <c r="A7283" t="s">
        <v>600</v>
      </c>
      <c r="B7283" t="s">
        <v>594</v>
      </c>
      <c r="C7283" s="1" t="s">
        <v>257</v>
      </c>
      <c r="D7283" s="1" t="s">
        <v>977</v>
      </c>
      <c r="E7283" s="2">
        <v>279</v>
      </c>
      <c r="F7283" s="3">
        <v>184</v>
      </c>
      <c r="G7283" s="2">
        <v>1442</v>
      </c>
      <c r="H7283" s="3">
        <v>1175</v>
      </c>
      <c r="I7283" s="69" t="str">
        <f>VLOOKUP(C7283,СПРАВОЧНИК!B:D,2,0)</f>
        <v>КОРЕЯ</v>
      </c>
      <c r="J7283" s="69" t="str">
        <f>VLOOKUP(C7283,СПРАВОЧНИК!B:D,3,0)</f>
        <v>ИНОМАРКИ</v>
      </c>
      <c r="K7283" s="69" t="str">
        <f>VLOOKUP(СВОД2023[[#This Row],[ФО]],СПРАВОЧНИК!H:P,2,0)</f>
        <v>Сибирский ФО</v>
      </c>
    </row>
    <row r="7284" spans="1:11" x14ac:dyDescent="0.2">
      <c r="A7284" t="s">
        <v>600</v>
      </c>
      <c r="B7284" t="s">
        <v>594</v>
      </c>
      <c r="C7284" s="1" t="s">
        <v>257</v>
      </c>
      <c r="D7284" s="1" t="s">
        <v>1514</v>
      </c>
      <c r="E7284" s="2">
        <v>2</v>
      </c>
      <c r="F7284" s="3">
        <v>5</v>
      </c>
      <c r="G7284" s="2">
        <v>24</v>
      </c>
      <c r="H7284" s="3">
        <v>30</v>
      </c>
      <c r="I7284" s="69" t="str">
        <f>VLOOKUP(C7284,СПРАВОЧНИК!B:D,2,0)</f>
        <v>КОРЕЯ</v>
      </c>
      <c r="J7284" s="69" t="str">
        <f>VLOOKUP(C7284,СПРАВОЧНИК!B:D,3,0)</f>
        <v>ИНОМАРКИ</v>
      </c>
      <c r="K7284" s="69" t="str">
        <f>VLOOKUP(СВОД2023[[#This Row],[ФО]],СПРАВОЧНИК!H:P,2,0)</f>
        <v>Сибирский ФО</v>
      </c>
    </row>
    <row r="7285" spans="1:11" x14ac:dyDescent="0.2">
      <c r="A7285" t="s">
        <v>600</v>
      </c>
      <c r="B7285" t="s">
        <v>594</v>
      </c>
      <c r="C7285" s="1" t="s">
        <v>257</v>
      </c>
      <c r="D7285" s="1" t="s">
        <v>1515</v>
      </c>
      <c r="E7285" s="2">
        <v>5</v>
      </c>
      <c r="F7285" s="3">
        <v>8</v>
      </c>
      <c r="G7285" s="2">
        <v>32</v>
      </c>
      <c r="H7285" s="3">
        <v>32</v>
      </c>
      <c r="I7285" s="69" t="str">
        <f>VLOOKUP(C7285,СПРАВОЧНИК!B:D,2,0)</f>
        <v>КОРЕЯ</v>
      </c>
      <c r="J7285" s="69" t="str">
        <f>VLOOKUP(C7285,СПРАВОЧНИК!B:D,3,0)</f>
        <v>ИНОМАРКИ</v>
      </c>
      <c r="K7285" s="69" t="str">
        <f>VLOOKUP(СВОД2023[[#This Row],[ФО]],СПРАВОЧНИК!H:P,2,0)</f>
        <v>Сибирский ФО</v>
      </c>
    </row>
    <row r="7286" spans="1:11" x14ac:dyDescent="0.2">
      <c r="A7286" t="s">
        <v>600</v>
      </c>
      <c r="B7286" t="s">
        <v>594</v>
      </c>
      <c r="C7286" s="1" t="s">
        <v>257</v>
      </c>
      <c r="D7286" s="1" t="s">
        <v>209</v>
      </c>
      <c r="E7286" s="2">
        <v>4</v>
      </c>
      <c r="F7286" s="3">
        <v>3</v>
      </c>
      <c r="G7286" s="2">
        <v>30</v>
      </c>
      <c r="H7286" s="3">
        <v>23</v>
      </c>
      <c r="I7286" s="69" t="str">
        <f>VLOOKUP(C7286,СПРАВОЧНИК!B:D,2,0)</f>
        <v>КОРЕЯ</v>
      </c>
      <c r="J7286" s="69" t="str">
        <f>VLOOKUP(C7286,СПРАВОЧНИК!B:D,3,0)</f>
        <v>ИНОМАРКИ</v>
      </c>
      <c r="K7286" s="69" t="str">
        <f>VLOOKUP(СВОД2023[[#This Row],[ФО]],СПРАВОЧНИК!H:P,2,0)</f>
        <v>Сибирский ФО</v>
      </c>
    </row>
    <row r="7287" spans="1:11" x14ac:dyDescent="0.2">
      <c r="A7287" t="s">
        <v>600</v>
      </c>
      <c r="B7287" t="s">
        <v>594</v>
      </c>
      <c r="C7287" s="1" t="s">
        <v>257</v>
      </c>
      <c r="D7287" s="1" t="s">
        <v>1516</v>
      </c>
      <c r="E7287" s="2">
        <v>133</v>
      </c>
      <c r="F7287" s="3">
        <v>87</v>
      </c>
      <c r="G7287" s="2">
        <v>608</v>
      </c>
      <c r="H7287" s="3">
        <v>581</v>
      </c>
      <c r="I7287" s="69" t="str">
        <f>VLOOKUP(C7287,СПРАВОЧНИК!B:D,2,0)</f>
        <v>КОРЕЯ</v>
      </c>
      <c r="J7287" s="69" t="str">
        <f>VLOOKUP(C7287,СПРАВОЧНИК!B:D,3,0)</f>
        <v>ИНОМАРКИ</v>
      </c>
      <c r="K7287" s="69" t="str">
        <f>VLOOKUP(СВОД2023[[#This Row],[ФО]],СПРАВОЧНИК!H:P,2,0)</f>
        <v>Сибирский ФО</v>
      </c>
    </row>
    <row r="7288" spans="1:11" x14ac:dyDescent="0.2">
      <c r="A7288" t="s">
        <v>600</v>
      </c>
      <c r="B7288" t="s">
        <v>594</v>
      </c>
      <c r="C7288" s="1" t="s">
        <v>257</v>
      </c>
      <c r="D7288" s="1" t="s">
        <v>978</v>
      </c>
      <c r="E7288" s="2">
        <v>6</v>
      </c>
      <c r="F7288" s="3">
        <v>2</v>
      </c>
      <c r="G7288" s="2">
        <v>30</v>
      </c>
      <c r="H7288" s="3">
        <v>26</v>
      </c>
      <c r="I7288" s="69" t="str">
        <f>VLOOKUP(C7288,СПРАВОЧНИК!B:D,2,0)</f>
        <v>КОРЕЯ</v>
      </c>
      <c r="J7288" s="69" t="str">
        <f>VLOOKUP(C7288,СПРАВОЧНИК!B:D,3,0)</f>
        <v>ИНОМАРКИ</v>
      </c>
      <c r="K7288" s="69" t="str">
        <f>VLOOKUP(СВОД2023[[#This Row],[ФО]],СПРАВОЧНИК!H:P,2,0)</f>
        <v>Сибирский ФО</v>
      </c>
    </row>
    <row r="7289" spans="1:11" x14ac:dyDescent="0.2">
      <c r="A7289" t="s">
        <v>600</v>
      </c>
      <c r="B7289" t="s">
        <v>594</v>
      </c>
      <c r="C7289" s="1" t="s">
        <v>257</v>
      </c>
      <c r="D7289" s="1" t="s">
        <v>258</v>
      </c>
      <c r="E7289" s="2">
        <v>17</v>
      </c>
      <c r="F7289" s="3">
        <v>12</v>
      </c>
      <c r="G7289" s="2">
        <v>105</v>
      </c>
      <c r="H7289" s="3">
        <v>51</v>
      </c>
      <c r="I7289" s="69" t="str">
        <f>VLOOKUP(C7289,СПРАВОЧНИК!B:D,2,0)</f>
        <v>КОРЕЯ</v>
      </c>
      <c r="J7289" s="69" t="str">
        <f>VLOOKUP(C7289,СПРАВОЧНИК!B:D,3,0)</f>
        <v>ИНОМАРКИ</v>
      </c>
      <c r="K7289" s="69" t="str">
        <f>VLOOKUP(СВОД2023[[#This Row],[ФО]],СПРАВОЧНИК!H:P,2,0)</f>
        <v>Сибирский ФО</v>
      </c>
    </row>
    <row r="7290" spans="1:11" x14ac:dyDescent="0.2">
      <c r="A7290" t="s">
        <v>600</v>
      </c>
      <c r="B7290" t="s">
        <v>594</v>
      </c>
      <c r="C7290" s="1" t="s">
        <v>257</v>
      </c>
      <c r="D7290" s="1" t="s">
        <v>259</v>
      </c>
      <c r="E7290" s="2">
        <v>1</v>
      </c>
      <c r="F7290" s="3"/>
      <c r="G7290" s="2">
        <v>1</v>
      </c>
      <c r="H7290" s="3"/>
      <c r="I7290" s="69" t="str">
        <f>VLOOKUP(C7290,СПРАВОЧНИК!B:D,2,0)</f>
        <v>КОРЕЯ</v>
      </c>
      <c r="J7290" s="69" t="str">
        <f>VLOOKUP(C7290,СПРАВОЧНИК!B:D,3,0)</f>
        <v>ИНОМАРКИ</v>
      </c>
      <c r="K7290" s="69" t="str">
        <f>VLOOKUP(СВОД2023[[#This Row],[ФО]],СПРАВОЧНИК!H:P,2,0)</f>
        <v>Сибирский ФО</v>
      </c>
    </row>
    <row r="7291" spans="1:11" x14ac:dyDescent="0.2">
      <c r="A7291" t="s">
        <v>600</v>
      </c>
      <c r="B7291" t="s">
        <v>594</v>
      </c>
      <c r="C7291" s="1" t="s">
        <v>257</v>
      </c>
      <c r="D7291" s="1" t="s">
        <v>260</v>
      </c>
      <c r="E7291" s="2">
        <v>133</v>
      </c>
      <c r="F7291" s="3">
        <v>98</v>
      </c>
      <c r="G7291" s="2">
        <v>769</v>
      </c>
      <c r="H7291" s="3">
        <v>624</v>
      </c>
      <c r="I7291" s="69" t="str">
        <f>VLOOKUP(C7291,СПРАВОЧНИК!B:D,2,0)</f>
        <v>КОРЕЯ</v>
      </c>
      <c r="J7291" s="69" t="str">
        <f>VLOOKUP(C7291,СПРАВОЧНИК!B:D,3,0)</f>
        <v>ИНОМАРКИ</v>
      </c>
      <c r="K7291" s="69" t="str">
        <f>VLOOKUP(СВОД2023[[#This Row],[ФО]],СПРАВОЧНИК!H:P,2,0)</f>
        <v>Сибирский ФО</v>
      </c>
    </row>
    <row r="7292" spans="1:11" x14ac:dyDescent="0.2">
      <c r="A7292" t="s">
        <v>600</v>
      </c>
      <c r="B7292" t="s">
        <v>594</v>
      </c>
      <c r="C7292" s="1" t="s">
        <v>257</v>
      </c>
      <c r="D7292" s="1" t="s">
        <v>626</v>
      </c>
      <c r="E7292" s="2"/>
      <c r="F7292" s="3"/>
      <c r="G7292" s="2"/>
      <c r="H7292" s="3">
        <v>1</v>
      </c>
      <c r="I7292" s="69" t="str">
        <f>VLOOKUP(C7292,СПРАВОЧНИК!B:D,2,0)</f>
        <v>КОРЕЯ</v>
      </c>
      <c r="J7292" s="69" t="str">
        <f>VLOOKUP(C7292,СПРАВОЧНИК!B:D,3,0)</f>
        <v>ИНОМАРКИ</v>
      </c>
      <c r="K7292" s="69" t="str">
        <f>VLOOKUP(СВОД2023[[#This Row],[ФО]],СПРАВОЧНИК!H:P,2,0)</f>
        <v>Сибирский ФО</v>
      </c>
    </row>
    <row r="7293" spans="1:11" x14ac:dyDescent="0.2">
      <c r="A7293" t="s">
        <v>600</v>
      </c>
      <c r="B7293" t="s">
        <v>594</v>
      </c>
      <c r="C7293" s="1" t="s">
        <v>257</v>
      </c>
      <c r="D7293" s="1" t="s">
        <v>1517</v>
      </c>
      <c r="E7293" s="2"/>
      <c r="F7293" s="3">
        <v>2</v>
      </c>
      <c r="G7293" s="2">
        <v>5</v>
      </c>
      <c r="H7293" s="3">
        <v>10</v>
      </c>
      <c r="I7293" s="69" t="str">
        <f>VLOOKUP(C7293,СПРАВОЧНИК!B:D,2,0)</f>
        <v>КОРЕЯ</v>
      </c>
      <c r="J7293" s="69" t="str">
        <f>VLOOKUP(C7293,СПРАВОЧНИК!B:D,3,0)</f>
        <v>ИНОМАРКИ</v>
      </c>
      <c r="K7293" s="69" t="str">
        <f>VLOOKUP(СВОД2023[[#This Row],[ФО]],СПРАВОЧНИК!H:P,2,0)</f>
        <v>Сибирский ФО</v>
      </c>
    </row>
    <row r="7294" spans="1:11" x14ac:dyDescent="0.2">
      <c r="A7294" t="s">
        <v>600</v>
      </c>
      <c r="B7294" t="s">
        <v>594</v>
      </c>
      <c r="C7294" s="1" t="s">
        <v>257</v>
      </c>
      <c r="D7294" s="1" t="s">
        <v>262</v>
      </c>
      <c r="E7294" s="2">
        <v>3</v>
      </c>
      <c r="F7294" s="3">
        <v>1</v>
      </c>
      <c r="G7294" s="2">
        <v>35</v>
      </c>
      <c r="H7294" s="3">
        <v>10</v>
      </c>
      <c r="I7294" s="69" t="str">
        <f>VLOOKUP(C7294,СПРАВОЧНИК!B:D,2,0)</f>
        <v>КОРЕЯ</v>
      </c>
      <c r="J7294" s="69" t="str">
        <f>VLOOKUP(C7294,СПРАВОЧНИК!B:D,3,0)</f>
        <v>ИНОМАРКИ</v>
      </c>
      <c r="K7294" s="69" t="str">
        <f>VLOOKUP(СВОД2023[[#This Row],[ФО]],СПРАВОЧНИК!H:P,2,0)</f>
        <v>Сибирский ФО</v>
      </c>
    </row>
    <row r="7295" spans="1:11" x14ac:dyDescent="0.2">
      <c r="A7295" t="s">
        <v>600</v>
      </c>
      <c r="B7295" t="s">
        <v>594</v>
      </c>
      <c r="C7295" s="1" t="s">
        <v>257</v>
      </c>
      <c r="D7295" s="1" t="s">
        <v>2544</v>
      </c>
      <c r="E7295" s="2"/>
      <c r="F7295" s="3"/>
      <c r="G7295" s="2">
        <v>1</v>
      </c>
      <c r="H7295" s="3"/>
      <c r="I7295" s="69" t="str">
        <f>VLOOKUP(C7295,СПРАВОЧНИК!B:D,2,0)</f>
        <v>КОРЕЯ</v>
      </c>
      <c r="J7295" s="69" t="str">
        <f>VLOOKUP(C7295,СПРАВОЧНИК!B:D,3,0)</f>
        <v>ИНОМАРКИ</v>
      </c>
      <c r="K7295" s="69" t="str">
        <f>VLOOKUP(СВОД2023[[#This Row],[ФО]],СПРАВОЧНИК!H:P,2,0)</f>
        <v>Сибирский ФО</v>
      </c>
    </row>
    <row r="7296" spans="1:11" x14ac:dyDescent="0.2">
      <c r="A7296" t="s">
        <v>600</v>
      </c>
      <c r="B7296" t="s">
        <v>594</v>
      </c>
      <c r="C7296" s="1" t="s">
        <v>257</v>
      </c>
      <c r="D7296" s="1" t="s">
        <v>1518</v>
      </c>
      <c r="E7296" s="2">
        <v>25</v>
      </c>
      <c r="F7296" s="3">
        <v>28</v>
      </c>
      <c r="G7296" s="2">
        <v>142</v>
      </c>
      <c r="H7296" s="3">
        <v>133</v>
      </c>
      <c r="I7296" s="69" t="str">
        <f>VLOOKUP(C7296,СПРАВОЧНИК!B:D,2,0)</f>
        <v>КОРЕЯ</v>
      </c>
      <c r="J7296" s="69" t="str">
        <f>VLOOKUP(C7296,СПРАВОЧНИК!B:D,3,0)</f>
        <v>ИНОМАРКИ</v>
      </c>
      <c r="K7296" s="69" t="str">
        <f>VLOOKUP(СВОД2023[[#This Row],[ФО]],СПРАВОЧНИК!H:P,2,0)</f>
        <v>Сибирский ФО</v>
      </c>
    </row>
    <row r="7297" spans="1:11" x14ac:dyDescent="0.2">
      <c r="A7297" t="s">
        <v>600</v>
      </c>
      <c r="B7297" t="s">
        <v>594</v>
      </c>
      <c r="C7297" s="1" t="s">
        <v>257</v>
      </c>
      <c r="D7297" s="1" t="s">
        <v>263</v>
      </c>
      <c r="E7297" s="2">
        <v>295</v>
      </c>
      <c r="F7297" s="3">
        <v>123</v>
      </c>
      <c r="G7297" s="2">
        <v>1510</v>
      </c>
      <c r="H7297" s="3">
        <v>923</v>
      </c>
      <c r="I7297" s="69" t="str">
        <f>VLOOKUP(C7297,СПРАВОЧНИК!B:D,2,0)</f>
        <v>КОРЕЯ</v>
      </c>
      <c r="J7297" s="69" t="str">
        <f>VLOOKUP(C7297,СПРАВОЧНИК!B:D,3,0)</f>
        <v>ИНОМАРКИ</v>
      </c>
      <c r="K7297" s="69" t="str">
        <f>VLOOKUP(СВОД2023[[#This Row],[ФО]],СПРАВОЧНИК!H:P,2,0)</f>
        <v>Сибирский ФО</v>
      </c>
    </row>
    <row r="7298" spans="1:11" x14ac:dyDescent="0.2">
      <c r="A7298" t="s">
        <v>600</v>
      </c>
      <c r="B7298" t="s">
        <v>594</v>
      </c>
      <c r="C7298" s="1" t="s">
        <v>257</v>
      </c>
      <c r="D7298" s="1" t="s">
        <v>264</v>
      </c>
      <c r="E7298" s="2">
        <v>100</v>
      </c>
      <c r="F7298" s="3">
        <v>45</v>
      </c>
      <c r="G7298" s="2">
        <v>560</v>
      </c>
      <c r="H7298" s="3">
        <v>304</v>
      </c>
      <c r="I7298" s="69" t="str">
        <f>VLOOKUP(C7298,СПРАВОЧНИК!B:D,2,0)</f>
        <v>КОРЕЯ</v>
      </c>
      <c r="J7298" s="69" t="str">
        <f>VLOOKUP(C7298,СПРАВОЧНИК!B:D,3,0)</f>
        <v>ИНОМАРКИ</v>
      </c>
      <c r="K7298" s="69" t="str">
        <f>VLOOKUP(СВОД2023[[#This Row],[ФО]],СПРАВОЧНИК!H:P,2,0)</f>
        <v>Сибирский ФО</v>
      </c>
    </row>
    <row r="7299" spans="1:11" x14ac:dyDescent="0.2">
      <c r="A7299" t="s">
        <v>600</v>
      </c>
      <c r="B7299" t="s">
        <v>594</v>
      </c>
      <c r="C7299" s="1" t="s">
        <v>257</v>
      </c>
      <c r="D7299" s="1" t="s">
        <v>265</v>
      </c>
      <c r="E7299" s="2">
        <v>2</v>
      </c>
      <c r="F7299" s="3"/>
      <c r="G7299" s="2">
        <v>6</v>
      </c>
      <c r="H7299" s="3"/>
      <c r="I7299" s="69" t="str">
        <f>VLOOKUP(C7299,СПРАВОЧНИК!B:D,2,0)</f>
        <v>КОРЕЯ</v>
      </c>
      <c r="J7299" s="69" t="str">
        <f>VLOOKUP(C7299,СПРАВОЧНИК!B:D,3,0)</f>
        <v>ИНОМАРКИ</v>
      </c>
      <c r="K7299" s="69" t="str">
        <f>VLOOKUP(СВОД2023[[#This Row],[ФО]],СПРАВОЧНИК!H:P,2,0)</f>
        <v>Сибирский ФО</v>
      </c>
    </row>
    <row r="7300" spans="1:11" x14ac:dyDescent="0.2">
      <c r="A7300" t="s">
        <v>600</v>
      </c>
      <c r="B7300" t="s">
        <v>594</v>
      </c>
      <c r="C7300" s="1" t="s">
        <v>257</v>
      </c>
      <c r="D7300" s="1" t="s">
        <v>1519</v>
      </c>
      <c r="E7300" s="2">
        <v>1</v>
      </c>
      <c r="F7300" s="3"/>
      <c r="G7300" s="2">
        <v>1</v>
      </c>
      <c r="H7300" s="3"/>
      <c r="I7300" s="69" t="str">
        <f>VLOOKUP(C7300,СПРАВОЧНИК!B:D,2,0)</f>
        <v>КОРЕЯ</v>
      </c>
      <c r="J7300" s="69" t="str">
        <f>VLOOKUP(C7300,СПРАВОЧНИК!B:D,3,0)</f>
        <v>ИНОМАРКИ</v>
      </c>
      <c r="K7300" s="69" t="str">
        <f>VLOOKUP(СВОД2023[[#This Row],[ФО]],СПРАВОЧНИК!H:P,2,0)</f>
        <v>Сибирский ФО</v>
      </c>
    </row>
    <row r="7301" spans="1:11" x14ac:dyDescent="0.2">
      <c r="A7301" t="s">
        <v>600</v>
      </c>
      <c r="B7301" t="s">
        <v>594</v>
      </c>
      <c r="C7301" s="1" t="s">
        <v>257</v>
      </c>
      <c r="D7301" s="1" t="s">
        <v>2178</v>
      </c>
      <c r="E7301" s="2"/>
      <c r="F7301" s="3"/>
      <c r="G7301" s="2">
        <v>2</v>
      </c>
      <c r="H7301" s="3"/>
      <c r="I7301" s="69" t="str">
        <f>VLOOKUP(C7301,СПРАВОЧНИК!B:D,2,0)</f>
        <v>КОРЕЯ</v>
      </c>
      <c r="J7301" s="69" t="str">
        <f>VLOOKUP(C7301,СПРАВОЧНИК!B:D,3,0)</f>
        <v>ИНОМАРКИ</v>
      </c>
      <c r="K7301" s="69" t="str">
        <f>VLOOKUP(СВОД2023[[#This Row],[ФО]],СПРАВОЧНИК!H:P,2,0)</f>
        <v>Сибирский ФО</v>
      </c>
    </row>
    <row r="7302" spans="1:11" x14ac:dyDescent="0.2">
      <c r="A7302" t="s">
        <v>600</v>
      </c>
      <c r="B7302" t="s">
        <v>594</v>
      </c>
      <c r="C7302" s="1" t="s">
        <v>257</v>
      </c>
      <c r="D7302" s="1" t="s">
        <v>979</v>
      </c>
      <c r="E7302" s="2">
        <v>5</v>
      </c>
      <c r="F7302" s="3">
        <v>7</v>
      </c>
      <c r="G7302" s="2">
        <v>36</v>
      </c>
      <c r="H7302" s="3">
        <v>28</v>
      </c>
      <c r="I7302" s="69" t="str">
        <f>VLOOKUP(C7302,СПРАВОЧНИК!B:D,2,0)</f>
        <v>КОРЕЯ</v>
      </c>
      <c r="J7302" s="69" t="str">
        <f>VLOOKUP(C7302,СПРАВОЧНИК!B:D,3,0)</f>
        <v>ИНОМАРКИ</v>
      </c>
      <c r="K7302" s="69" t="str">
        <f>VLOOKUP(СВОД2023[[#This Row],[ФО]],СПРАВОЧНИК!H:P,2,0)</f>
        <v>Сибирский ФО</v>
      </c>
    </row>
    <row r="7303" spans="1:11" x14ac:dyDescent="0.2">
      <c r="A7303" t="s">
        <v>600</v>
      </c>
      <c r="B7303" t="s">
        <v>594</v>
      </c>
      <c r="C7303" s="1" t="s">
        <v>257</v>
      </c>
      <c r="D7303" s="1" t="s">
        <v>980</v>
      </c>
      <c r="E7303" s="2">
        <v>56</v>
      </c>
      <c r="F7303" s="3">
        <v>48</v>
      </c>
      <c r="G7303" s="2">
        <v>308</v>
      </c>
      <c r="H7303" s="3">
        <v>254</v>
      </c>
      <c r="I7303" s="69" t="str">
        <f>VLOOKUP(C7303,СПРАВОЧНИК!B:D,2,0)</f>
        <v>КОРЕЯ</v>
      </c>
      <c r="J7303" s="69" t="str">
        <f>VLOOKUP(C7303,СПРАВОЧНИК!B:D,3,0)</f>
        <v>ИНОМАРКИ</v>
      </c>
      <c r="K7303" s="69" t="str">
        <f>VLOOKUP(СВОД2023[[#This Row],[ФО]],СПРАВОЧНИК!H:P,2,0)</f>
        <v>Сибирский ФО</v>
      </c>
    </row>
    <row r="7304" spans="1:11" x14ac:dyDescent="0.2">
      <c r="A7304" t="s">
        <v>600</v>
      </c>
      <c r="B7304" t="s">
        <v>594</v>
      </c>
      <c r="C7304" s="1" t="s">
        <v>257</v>
      </c>
      <c r="D7304" s="1" t="s">
        <v>1520</v>
      </c>
      <c r="E7304" s="2">
        <v>27</v>
      </c>
      <c r="F7304" s="3">
        <v>22</v>
      </c>
      <c r="G7304" s="2">
        <v>196</v>
      </c>
      <c r="H7304" s="3">
        <v>151</v>
      </c>
      <c r="I7304" s="69" t="str">
        <f>VLOOKUP(C7304,СПРАВОЧНИК!B:D,2,0)</f>
        <v>КОРЕЯ</v>
      </c>
      <c r="J7304" s="69" t="str">
        <f>VLOOKUP(C7304,СПРАВОЧНИК!B:D,3,0)</f>
        <v>ИНОМАРКИ</v>
      </c>
      <c r="K7304" s="69" t="str">
        <f>VLOOKUP(СВОД2023[[#This Row],[ФО]],СПРАВОЧНИК!H:P,2,0)</f>
        <v>Сибирский ФО</v>
      </c>
    </row>
    <row r="7305" spans="1:11" x14ac:dyDescent="0.2">
      <c r="A7305" t="s">
        <v>600</v>
      </c>
      <c r="B7305" t="s">
        <v>594</v>
      </c>
      <c r="C7305" s="1" t="s">
        <v>257</v>
      </c>
      <c r="D7305" s="1" t="s">
        <v>981</v>
      </c>
      <c r="E7305" s="2">
        <v>202</v>
      </c>
      <c r="F7305" s="3">
        <v>126</v>
      </c>
      <c r="G7305" s="2">
        <v>949</v>
      </c>
      <c r="H7305" s="3">
        <v>756</v>
      </c>
      <c r="I7305" s="69" t="str">
        <f>VLOOKUP(C7305,СПРАВОЧНИК!B:D,2,0)</f>
        <v>КОРЕЯ</v>
      </c>
      <c r="J7305" s="69" t="str">
        <f>VLOOKUP(C7305,СПРАВОЧНИК!B:D,3,0)</f>
        <v>ИНОМАРКИ</v>
      </c>
      <c r="K7305" s="69" t="str">
        <f>VLOOKUP(СВОД2023[[#This Row],[ФО]],СПРАВОЧНИК!H:P,2,0)</f>
        <v>Сибирский ФО</v>
      </c>
    </row>
    <row r="7306" spans="1:11" x14ac:dyDescent="0.2">
      <c r="A7306" t="s">
        <v>600</v>
      </c>
      <c r="B7306" t="s">
        <v>594</v>
      </c>
      <c r="C7306" s="1" t="s">
        <v>257</v>
      </c>
      <c r="D7306" s="1" t="s">
        <v>1521</v>
      </c>
      <c r="E7306" s="2">
        <v>6</v>
      </c>
      <c r="F7306" s="3">
        <v>4</v>
      </c>
      <c r="G7306" s="2">
        <v>34</v>
      </c>
      <c r="H7306" s="3">
        <v>25</v>
      </c>
      <c r="I7306" s="69" t="str">
        <f>VLOOKUP(C7306,СПРАВОЧНИК!B:D,2,0)</f>
        <v>КОРЕЯ</v>
      </c>
      <c r="J7306" s="69" t="str">
        <f>VLOOKUP(C7306,СПРАВОЧНИК!B:D,3,0)</f>
        <v>ИНОМАРКИ</v>
      </c>
      <c r="K7306" s="69" t="str">
        <f>VLOOKUP(СВОД2023[[#This Row],[ФО]],СПРАВОЧНИК!H:P,2,0)</f>
        <v>Сибирский ФО</v>
      </c>
    </row>
    <row r="7307" spans="1:11" x14ac:dyDescent="0.2">
      <c r="A7307" t="s">
        <v>600</v>
      </c>
      <c r="B7307" t="s">
        <v>594</v>
      </c>
      <c r="C7307" s="1" t="s">
        <v>257</v>
      </c>
      <c r="D7307" s="1" t="s">
        <v>1522</v>
      </c>
      <c r="E7307" s="2">
        <v>1</v>
      </c>
      <c r="F7307" s="3"/>
      <c r="G7307" s="2">
        <v>17</v>
      </c>
      <c r="H7307" s="3">
        <v>6</v>
      </c>
      <c r="I7307" s="69" t="str">
        <f>VLOOKUP(C7307,СПРАВОЧНИК!B:D,2,0)</f>
        <v>КОРЕЯ</v>
      </c>
      <c r="J7307" s="69" t="str">
        <f>VLOOKUP(C7307,СПРАВОЧНИК!B:D,3,0)</f>
        <v>ИНОМАРКИ</v>
      </c>
      <c r="K7307" s="69" t="str">
        <f>VLOOKUP(СВОД2023[[#This Row],[ФО]],СПРАВОЧНИК!H:P,2,0)</f>
        <v>Сибирский ФО</v>
      </c>
    </row>
    <row r="7308" spans="1:11" x14ac:dyDescent="0.2">
      <c r="A7308" t="s">
        <v>600</v>
      </c>
      <c r="B7308" t="s">
        <v>594</v>
      </c>
      <c r="C7308" s="1" t="s">
        <v>257</v>
      </c>
      <c r="D7308" s="1" t="s">
        <v>2179</v>
      </c>
      <c r="E7308" s="2">
        <v>1</v>
      </c>
      <c r="F7308" s="3">
        <v>3</v>
      </c>
      <c r="G7308" s="2">
        <v>18</v>
      </c>
      <c r="H7308" s="3">
        <v>12</v>
      </c>
      <c r="I7308" s="69" t="str">
        <f>VLOOKUP(C7308,СПРАВОЧНИК!B:D,2,0)</f>
        <v>КОРЕЯ</v>
      </c>
      <c r="J7308" s="69" t="str">
        <f>VLOOKUP(C7308,СПРАВОЧНИК!B:D,3,0)</f>
        <v>ИНОМАРКИ</v>
      </c>
      <c r="K7308" s="69" t="str">
        <f>VLOOKUP(СВОД2023[[#This Row],[ФО]],СПРАВОЧНИК!H:P,2,0)</f>
        <v>Сибирский ФО</v>
      </c>
    </row>
    <row r="7309" spans="1:11" x14ac:dyDescent="0.2">
      <c r="A7309" t="s">
        <v>600</v>
      </c>
      <c r="B7309" t="s">
        <v>594</v>
      </c>
      <c r="C7309" s="1" t="s">
        <v>257</v>
      </c>
      <c r="D7309" s="1" t="s">
        <v>2180</v>
      </c>
      <c r="E7309" s="2"/>
      <c r="F7309" s="3"/>
      <c r="G7309" s="2">
        <v>3</v>
      </c>
      <c r="H7309" s="3"/>
      <c r="I7309" s="69" t="str">
        <f>VLOOKUP(C7309,СПРАВОЧНИК!B:D,2,0)</f>
        <v>КОРЕЯ</v>
      </c>
      <c r="J7309" s="69" t="str">
        <f>VLOOKUP(C7309,СПРАВОЧНИК!B:D,3,0)</f>
        <v>ИНОМАРКИ</v>
      </c>
      <c r="K7309" s="69" t="str">
        <f>VLOOKUP(СВОД2023[[#This Row],[ФО]],СПРАВОЧНИК!H:P,2,0)</f>
        <v>Сибирский ФО</v>
      </c>
    </row>
    <row r="7310" spans="1:11" x14ac:dyDescent="0.2">
      <c r="A7310" t="s">
        <v>600</v>
      </c>
      <c r="B7310" t="s">
        <v>594</v>
      </c>
      <c r="C7310" s="1" t="s">
        <v>257</v>
      </c>
      <c r="D7310" s="1" t="s">
        <v>982</v>
      </c>
      <c r="E7310" s="2">
        <v>36</v>
      </c>
      <c r="F7310" s="3">
        <v>4</v>
      </c>
      <c r="G7310" s="2">
        <v>185</v>
      </c>
      <c r="H7310" s="3">
        <v>16</v>
      </c>
      <c r="I7310" s="69" t="str">
        <f>VLOOKUP(C7310,СПРАВОЧНИК!B:D,2,0)</f>
        <v>КОРЕЯ</v>
      </c>
      <c r="J7310" s="69" t="str">
        <f>VLOOKUP(C7310,СПРАВОЧНИК!B:D,3,0)</f>
        <v>ИНОМАРКИ</v>
      </c>
      <c r="K7310" s="69" t="str">
        <f>VLOOKUP(СВОД2023[[#This Row],[ФО]],СПРАВОЧНИК!H:P,2,0)</f>
        <v>Сибирский ФО</v>
      </c>
    </row>
    <row r="7311" spans="1:11" x14ac:dyDescent="0.2">
      <c r="A7311" t="s">
        <v>600</v>
      </c>
      <c r="B7311" t="s">
        <v>594</v>
      </c>
      <c r="C7311" s="1" t="s">
        <v>257</v>
      </c>
      <c r="D7311" s="1" t="s">
        <v>2181</v>
      </c>
      <c r="E7311" s="2"/>
      <c r="F7311" s="3"/>
      <c r="G7311" s="2">
        <v>1</v>
      </c>
      <c r="H7311" s="3">
        <v>1</v>
      </c>
      <c r="I7311" s="69" t="str">
        <f>VLOOKUP(C7311,СПРАВОЧНИК!B:D,2,0)</f>
        <v>КОРЕЯ</v>
      </c>
      <c r="J7311" s="69" t="str">
        <f>VLOOKUP(C7311,СПРАВОЧНИК!B:D,3,0)</f>
        <v>ИНОМАРКИ</v>
      </c>
      <c r="K7311" s="69" t="str">
        <f>VLOOKUP(СВОД2023[[#This Row],[ФО]],СПРАВОЧНИК!H:P,2,0)</f>
        <v>Сибирский ФО</v>
      </c>
    </row>
    <row r="7312" spans="1:11" x14ac:dyDescent="0.2">
      <c r="A7312" t="s">
        <v>600</v>
      </c>
      <c r="B7312" t="s">
        <v>594</v>
      </c>
      <c r="C7312" s="1" t="s">
        <v>257</v>
      </c>
      <c r="D7312" s="1" t="s">
        <v>1523</v>
      </c>
      <c r="E7312" s="2">
        <v>2</v>
      </c>
      <c r="F7312" s="3">
        <v>1</v>
      </c>
      <c r="G7312" s="2">
        <v>15</v>
      </c>
      <c r="H7312" s="3">
        <v>8</v>
      </c>
      <c r="I7312" s="69" t="str">
        <f>VLOOKUP(C7312,СПРАВОЧНИК!B:D,2,0)</f>
        <v>КОРЕЯ</v>
      </c>
      <c r="J7312" s="69" t="str">
        <f>VLOOKUP(C7312,СПРАВОЧНИК!B:D,3,0)</f>
        <v>ИНОМАРКИ</v>
      </c>
      <c r="K7312" s="69" t="str">
        <f>VLOOKUP(СВОД2023[[#This Row],[ФО]],СПРАВОЧНИК!H:P,2,0)</f>
        <v>Сибирский ФО</v>
      </c>
    </row>
    <row r="7313" spans="1:11" x14ac:dyDescent="0.2">
      <c r="A7313" t="s">
        <v>600</v>
      </c>
      <c r="B7313" t="s">
        <v>594</v>
      </c>
      <c r="C7313" s="1" t="s">
        <v>257</v>
      </c>
      <c r="D7313" s="1" t="s">
        <v>2182</v>
      </c>
      <c r="E7313" s="2">
        <v>1</v>
      </c>
      <c r="F7313" s="3"/>
      <c r="G7313" s="2">
        <v>1</v>
      </c>
      <c r="H7313" s="3"/>
      <c r="I7313" s="69" t="str">
        <f>VLOOKUP(C7313,СПРАВОЧНИК!B:D,2,0)</f>
        <v>КОРЕЯ</v>
      </c>
      <c r="J7313" s="69" t="str">
        <f>VLOOKUP(C7313,СПРАВОЧНИК!B:D,3,0)</f>
        <v>ИНОМАРКИ</v>
      </c>
      <c r="K7313" s="69" t="str">
        <f>VLOOKUP(СВОД2023[[#This Row],[ФО]],СПРАВОЧНИК!H:P,2,0)</f>
        <v>Сибирский ФО</v>
      </c>
    </row>
    <row r="7314" spans="1:11" x14ac:dyDescent="0.2">
      <c r="A7314" t="s">
        <v>600</v>
      </c>
      <c r="B7314" t="s">
        <v>594</v>
      </c>
      <c r="C7314" s="1" t="s">
        <v>257</v>
      </c>
      <c r="D7314" s="1" t="s">
        <v>983</v>
      </c>
      <c r="E7314" s="2">
        <v>1037</v>
      </c>
      <c r="F7314" s="3">
        <v>872</v>
      </c>
      <c r="G7314" s="2">
        <v>5507</v>
      </c>
      <c r="H7314" s="3">
        <v>4886</v>
      </c>
      <c r="I7314" s="69" t="str">
        <f>VLOOKUP(C7314,СПРАВОЧНИК!B:D,2,0)</f>
        <v>КОРЕЯ</v>
      </c>
      <c r="J7314" s="69" t="str">
        <f>VLOOKUP(C7314,СПРАВОЧНИК!B:D,3,0)</f>
        <v>ИНОМАРКИ</v>
      </c>
      <c r="K7314" s="69" t="str">
        <f>VLOOKUP(СВОД2023[[#This Row],[ФО]],СПРАВОЧНИК!H:P,2,0)</f>
        <v>Сибирский ФО</v>
      </c>
    </row>
    <row r="7315" spans="1:11" x14ac:dyDescent="0.2">
      <c r="A7315" t="s">
        <v>600</v>
      </c>
      <c r="B7315" t="s">
        <v>594</v>
      </c>
      <c r="C7315" s="1" t="s">
        <v>257</v>
      </c>
      <c r="D7315" s="1" t="s">
        <v>1524</v>
      </c>
      <c r="E7315" s="2">
        <v>23</v>
      </c>
      <c r="F7315" s="3">
        <v>25</v>
      </c>
      <c r="G7315" s="2">
        <v>117</v>
      </c>
      <c r="H7315" s="3">
        <v>99</v>
      </c>
      <c r="I7315" s="69" t="str">
        <f>VLOOKUP(C7315,СПРАВОЧНИК!B:D,2,0)</f>
        <v>КОРЕЯ</v>
      </c>
      <c r="J7315" s="69" t="str">
        <f>VLOOKUP(C7315,СПРАВОЧНИК!B:D,3,0)</f>
        <v>ИНОМАРКИ</v>
      </c>
      <c r="K7315" s="69" t="str">
        <f>VLOOKUP(СВОД2023[[#This Row],[ФО]],СПРАВОЧНИК!H:P,2,0)</f>
        <v>Сибирский ФО</v>
      </c>
    </row>
    <row r="7316" spans="1:11" x14ac:dyDescent="0.2">
      <c r="A7316" t="s">
        <v>600</v>
      </c>
      <c r="B7316" t="s">
        <v>594</v>
      </c>
      <c r="C7316" s="1" t="s">
        <v>257</v>
      </c>
      <c r="D7316" s="1" t="s">
        <v>1525</v>
      </c>
      <c r="E7316" s="2">
        <v>4</v>
      </c>
      <c r="F7316" s="3">
        <v>1</v>
      </c>
      <c r="G7316" s="2">
        <v>10</v>
      </c>
      <c r="H7316" s="3">
        <v>9</v>
      </c>
      <c r="I7316" s="69" t="str">
        <f>VLOOKUP(C7316,СПРАВОЧНИК!B:D,2,0)</f>
        <v>КОРЕЯ</v>
      </c>
      <c r="J7316" s="69" t="str">
        <f>VLOOKUP(C7316,СПРАВОЧНИК!B:D,3,0)</f>
        <v>ИНОМАРКИ</v>
      </c>
      <c r="K7316" s="69" t="str">
        <f>VLOOKUP(СВОД2023[[#This Row],[ФО]],СПРАВОЧНИК!H:P,2,0)</f>
        <v>Сибирский ФО</v>
      </c>
    </row>
    <row r="7317" spans="1:11" x14ac:dyDescent="0.2">
      <c r="A7317" t="s">
        <v>600</v>
      </c>
      <c r="B7317" t="s">
        <v>594</v>
      </c>
      <c r="C7317" s="1" t="s">
        <v>257</v>
      </c>
      <c r="D7317" s="1" t="s">
        <v>2183</v>
      </c>
      <c r="E7317" s="2">
        <v>4</v>
      </c>
      <c r="F7317" s="3">
        <v>7</v>
      </c>
      <c r="G7317" s="2">
        <v>13</v>
      </c>
      <c r="H7317" s="3">
        <v>18</v>
      </c>
      <c r="I7317" s="69" t="str">
        <f>VLOOKUP(C7317,СПРАВОЧНИК!B:D,2,0)</f>
        <v>КОРЕЯ</v>
      </c>
      <c r="J7317" s="69" t="str">
        <f>VLOOKUP(C7317,СПРАВОЧНИК!B:D,3,0)</f>
        <v>ИНОМАРКИ</v>
      </c>
      <c r="K7317" s="69" t="str">
        <f>VLOOKUP(СВОД2023[[#This Row],[ФО]],СПРАВОЧНИК!H:P,2,0)</f>
        <v>Сибирский ФО</v>
      </c>
    </row>
    <row r="7318" spans="1:11" x14ac:dyDescent="0.2">
      <c r="A7318" t="s">
        <v>600</v>
      </c>
      <c r="B7318" t="s">
        <v>594</v>
      </c>
      <c r="C7318" s="1" t="s">
        <v>257</v>
      </c>
      <c r="D7318" s="1" t="s">
        <v>984</v>
      </c>
      <c r="E7318" s="2">
        <v>323</v>
      </c>
      <c r="F7318" s="3">
        <v>196</v>
      </c>
      <c r="G7318" s="2">
        <v>1637</v>
      </c>
      <c r="H7318" s="3">
        <v>1213</v>
      </c>
      <c r="I7318" s="69" t="str">
        <f>VLOOKUP(C7318,СПРАВОЧНИК!B:D,2,0)</f>
        <v>КОРЕЯ</v>
      </c>
      <c r="J7318" s="69" t="str">
        <f>VLOOKUP(C7318,СПРАВОЧНИК!B:D,3,0)</f>
        <v>ИНОМАРКИ</v>
      </c>
      <c r="K7318" s="69" t="str">
        <f>VLOOKUP(СВОД2023[[#This Row],[ФО]],СПРАВОЧНИК!H:P,2,0)</f>
        <v>Сибирский ФО</v>
      </c>
    </row>
    <row r="7319" spans="1:11" x14ac:dyDescent="0.2">
      <c r="A7319" t="s">
        <v>600</v>
      </c>
      <c r="B7319" t="s">
        <v>594</v>
      </c>
      <c r="C7319" s="1" t="s">
        <v>257</v>
      </c>
      <c r="D7319" s="1" t="s">
        <v>1526</v>
      </c>
      <c r="E7319" s="2">
        <v>3</v>
      </c>
      <c r="F7319" s="3"/>
      <c r="G7319" s="2">
        <v>15</v>
      </c>
      <c r="H7319" s="3">
        <v>7</v>
      </c>
      <c r="I7319" s="69" t="str">
        <f>VLOOKUP(C7319,СПРАВОЧНИК!B:D,2,0)</f>
        <v>КОРЕЯ</v>
      </c>
      <c r="J7319" s="69" t="str">
        <f>VLOOKUP(C7319,СПРАВОЧНИК!B:D,3,0)</f>
        <v>ИНОМАРКИ</v>
      </c>
      <c r="K7319" s="69" t="str">
        <f>VLOOKUP(СВОД2023[[#This Row],[ФО]],СПРАВОЧНИК!H:P,2,0)</f>
        <v>Сибирский ФО</v>
      </c>
    </row>
    <row r="7320" spans="1:11" x14ac:dyDescent="0.2">
      <c r="A7320" t="s">
        <v>600</v>
      </c>
      <c r="B7320" t="s">
        <v>594</v>
      </c>
      <c r="C7320" s="1" t="s">
        <v>257</v>
      </c>
      <c r="D7320" s="1" t="s">
        <v>985</v>
      </c>
      <c r="E7320" s="2"/>
      <c r="F7320" s="3"/>
      <c r="G7320" s="2">
        <v>1</v>
      </c>
      <c r="H7320" s="3"/>
      <c r="I7320" s="69" t="str">
        <f>VLOOKUP(C7320,СПРАВОЧНИК!B:D,2,0)</f>
        <v>КОРЕЯ</v>
      </c>
      <c r="J7320" s="69" t="str">
        <f>VLOOKUP(C7320,СПРАВОЧНИК!B:D,3,0)</f>
        <v>ИНОМАРКИ</v>
      </c>
      <c r="K7320" s="69" t="str">
        <f>VLOOKUP(СВОД2023[[#This Row],[ФО]],СПРАВОЧНИК!H:P,2,0)</f>
        <v>Сибирский ФО</v>
      </c>
    </row>
    <row r="7321" spans="1:11" x14ac:dyDescent="0.2">
      <c r="A7321" t="s">
        <v>600</v>
      </c>
      <c r="B7321" t="s">
        <v>594</v>
      </c>
      <c r="C7321" s="1" t="s">
        <v>257</v>
      </c>
      <c r="D7321" s="1" t="s">
        <v>1527</v>
      </c>
      <c r="E7321" s="2">
        <v>2</v>
      </c>
      <c r="F7321" s="3"/>
      <c r="G7321" s="2">
        <v>6</v>
      </c>
      <c r="H7321" s="3">
        <v>1</v>
      </c>
      <c r="I7321" s="69" t="str">
        <f>VLOOKUP(C7321,СПРАВОЧНИК!B:D,2,0)</f>
        <v>КОРЕЯ</v>
      </c>
      <c r="J7321" s="69" t="str">
        <f>VLOOKUP(C7321,СПРАВОЧНИК!B:D,3,0)</f>
        <v>ИНОМАРКИ</v>
      </c>
      <c r="K7321" s="69" t="str">
        <f>VLOOKUP(СВОД2023[[#This Row],[ФО]],СПРАВОЧНИК!H:P,2,0)</f>
        <v>Сибирский ФО</v>
      </c>
    </row>
    <row r="7322" spans="1:11" x14ac:dyDescent="0.2">
      <c r="A7322" t="s">
        <v>600</v>
      </c>
      <c r="B7322" t="s">
        <v>594</v>
      </c>
      <c r="C7322" s="1" t="s">
        <v>257</v>
      </c>
      <c r="D7322" s="1" t="s">
        <v>2184</v>
      </c>
      <c r="E7322" s="2">
        <v>8</v>
      </c>
      <c r="F7322" s="3">
        <v>4</v>
      </c>
      <c r="G7322" s="2">
        <v>26</v>
      </c>
      <c r="H7322" s="3">
        <v>23</v>
      </c>
      <c r="I7322" s="69" t="str">
        <f>VLOOKUP(C7322,СПРАВОЧНИК!B:D,2,0)</f>
        <v>КОРЕЯ</v>
      </c>
      <c r="J7322" s="69" t="str">
        <f>VLOOKUP(C7322,СПРАВОЧНИК!B:D,3,0)</f>
        <v>ИНОМАРКИ</v>
      </c>
      <c r="K7322" s="69" t="str">
        <f>VLOOKUP(СВОД2023[[#This Row],[ФО]],СПРАВОЧНИК!H:P,2,0)</f>
        <v>Сибирский ФО</v>
      </c>
    </row>
    <row r="7323" spans="1:11" x14ac:dyDescent="0.2">
      <c r="A7323" t="s">
        <v>600</v>
      </c>
      <c r="B7323" t="s">
        <v>594</v>
      </c>
      <c r="C7323" s="1" t="s">
        <v>257</v>
      </c>
      <c r="D7323" s="1" t="s">
        <v>2185</v>
      </c>
      <c r="E7323" s="2"/>
      <c r="F7323" s="3"/>
      <c r="G7323" s="2">
        <v>2</v>
      </c>
      <c r="H7323" s="3">
        <v>5</v>
      </c>
      <c r="I7323" s="69" t="str">
        <f>VLOOKUP(C7323,СПРАВОЧНИК!B:D,2,0)</f>
        <v>КОРЕЯ</v>
      </c>
      <c r="J7323" s="69" t="str">
        <f>VLOOKUP(C7323,СПРАВОЧНИК!B:D,3,0)</f>
        <v>ИНОМАРКИ</v>
      </c>
      <c r="K7323" s="69" t="str">
        <f>VLOOKUP(СВОД2023[[#This Row],[ФО]],СПРАВОЧНИК!H:P,2,0)</f>
        <v>Сибирский ФО</v>
      </c>
    </row>
    <row r="7324" spans="1:11" x14ac:dyDescent="0.2">
      <c r="A7324" t="s">
        <v>600</v>
      </c>
      <c r="B7324" t="s">
        <v>594</v>
      </c>
      <c r="C7324" s="1" t="s">
        <v>266</v>
      </c>
      <c r="D7324" s="1" t="s">
        <v>1528</v>
      </c>
      <c r="E7324" s="2">
        <v>1</v>
      </c>
      <c r="F7324" s="3">
        <v>9</v>
      </c>
      <c r="G7324" s="2">
        <v>18</v>
      </c>
      <c r="H7324" s="3">
        <v>31</v>
      </c>
      <c r="I7324" s="69" t="str">
        <f>VLOOKUP(C7324,СПРАВОЧНИК!B:D,2,0)</f>
        <v>ЯПОНИЯ</v>
      </c>
      <c r="J7324" s="69" t="str">
        <f>VLOOKUP(C7324,СПРАВОЧНИК!B:D,3,0)</f>
        <v>ИНОМАРКИ</v>
      </c>
      <c r="K7324" s="69" t="str">
        <f>VLOOKUP(СВОД2023[[#This Row],[ФО]],СПРАВОЧНИК!H:P,2,0)</f>
        <v>Сибирский ФО</v>
      </c>
    </row>
    <row r="7325" spans="1:11" x14ac:dyDescent="0.2">
      <c r="A7325" t="s">
        <v>600</v>
      </c>
      <c r="B7325" t="s">
        <v>594</v>
      </c>
      <c r="C7325" s="1" t="s">
        <v>266</v>
      </c>
      <c r="D7325" s="1" t="s">
        <v>2186</v>
      </c>
      <c r="E7325" s="2"/>
      <c r="F7325" s="3"/>
      <c r="G7325" s="2"/>
      <c r="H7325" s="3">
        <v>1</v>
      </c>
      <c r="I7325" s="69" t="str">
        <f>VLOOKUP(C7325,СПРАВОЧНИК!B:D,2,0)</f>
        <v>ЯПОНИЯ</v>
      </c>
      <c r="J7325" s="69" t="str">
        <f>VLOOKUP(C7325,СПРАВОЧНИК!B:D,3,0)</f>
        <v>ИНОМАРКИ</v>
      </c>
      <c r="K7325" s="69" t="str">
        <f>VLOOKUP(СВОД2023[[#This Row],[ФО]],СПРАВОЧНИК!H:P,2,0)</f>
        <v>Сибирский ФО</v>
      </c>
    </row>
    <row r="7326" spans="1:11" x14ac:dyDescent="0.2">
      <c r="A7326" t="s">
        <v>600</v>
      </c>
      <c r="B7326" t="s">
        <v>594</v>
      </c>
      <c r="C7326" s="1" t="s">
        <v>266</v>
      </c>
      <c r="D7326" s="1" t="s">
        <v>1529</v>
      </c>
      <c r="E7326" s="2">
        <v>14</v>
      </c>
      <c r="F7326" s="3">
        <v>7</v>
      </c>
      <c r="G7326" s="2">
        <v>67</v>
      </c>
      <c r="H7326" s="3">
        <v>35</v>
      </c>
      <c r="I7326" s="69" t="str">
        <f>VLOOKUP(C7326,СПРАВОЧНИК!B:D,2,0)</f>
        <v>ЯПОНИЯ</v>
      </c>
      <c r="J7326" s="69" t="str">
        <f>VLOOKUP(C7326,СПРАВОЧНИК!B:D,3,0)</f>
        <v>ИНОМАРКИ</v>
      </c>
      <c r="K7326" s="69" t="str">
        <f>VLOOKUP(СВОД2023[[#This Row],[ФО]],СПРАВОЧНИК!H:P,2,0)</f>
        <v>Сибирский ФО</v>
      </c>
    </row>
    <row r="7327" spans="1:11" x14ac:dyDescent="0.2">
      <c r="A7327" t="s">
        <v>600</v>
      </c>
      <c r="B7327" t="s">
        <v>594</v>
      </c>
      <c r="C7327" s="1" t="s">
        <v>266</v>
      </c>
      <c r="D7327" s="1" t="s">
        <v>1530</v>
      </c>
      <c r="E7327" s="2">
        <v>7</v>
      </c>
      <c r="F7327" s="3"/>
      <c r="G7327" s="2">
        <v>25</v>
      </c>
      <c r="H7327" s="3">
        <v>5</v>
      </c>
      <c r="I7327" s="69" t="str">
        <f>VLOOKUP(C7327,СПРАВОЧНИК!B:D,2,0)</f>
        <v>ЯПОНИЯ</v>
      </c>
      <c r="J7327" s="69" t="str">
        <f>VLOOKUP(C7327,СПРАВОЧНИК!B:D,3,0)</f>
        <v>ИНОМАРКИ</v>
      </c>
      <c r="K7327" s="69" t="str">
        <f>VLOOKUP(СВОД2023[[#This Row],[ФО]],СПРАВОЧНИК!H:P,2,0)</f>
        <v>Сибирский ФО</v>
      </c>
    </row>
    <row r="7328" spans="1:11" x14ac:dyDescent="0.2">
      <c r="A7328" t="s">
        <v>600</v>
      </c>
      <c r="B7328" t="s">
        <v>594</v>
      </c>
      <c r="C7328" s="1" t="s">
        <v>266</v>
      </c>
      <c r="D7328" s="1" t="s">
        <v>2187</v>
      </c>
      <c r="E7328" s="2"/>
      <c r="F7328" s="3"/>
      <c r="G7328" s="2">
        <v>1</v>
      </c>
      <c r="H7328" s="3"/>
      <c r="I7328" s="69" t="str">
        <f>VLOOKUP(C7328,СПРАВОЧНИК!B:D,2,0)</f>
        <v>ЯПОНИЯ</v>
      </c>
      <c r="J7328" s="69" t="str">
        <f>VLOOKUP(C7328,СПРАВОЧНИК!B:D,3,0)</f>
        <v>ИНОМАРКИ</v>
      </c>
      <c r="K7328" s="69" t="str">
        <f>VLOOKUP(СВОД2023[[#This Row],[ФО]],СПРАВОЧНИК!H:P,2,0)</f>
        <v>Сибирский ФО</v>
      </c>
    </row>
    <row r="7329" spans="1:11" x14ac:dyDescent="0.2">
      <c r="A7329" t="s">
        <v>600</v>
      </c>
      <c r="B7329" t="s">
        <v>594</v>
      </c>
      <c r="C7329" s="1" t="s">
        <v>266</v>
      </c>
      <c r="D7329" s="1" t="s">
        <v>1531</v>
      </c>
      <c r="E7329" s="2"/>
      <c r="F7329" s="3">
        <v>2</v>
      </c>
      <c r="G7329" s="2">
        <v>8</v>
      </c>
      <c r="H7329" s="3">
        <v>7</v>
      </c>
      <c r="I7329" s="69" t="str">
        <f>VLOOKUP(C7329,СПРАВОЧНИК!B:D,2,0)</f>
        <v>ЯПОНИЯ</v>
      </c>
      <c r="J7329" s="69" t="str">
        <f>VLOOKUP(C7329,СПРАВОЧНИК!B:D,3,0)</f>
        <v>ИНОМАРКИ</v>
      </c>
      <c r="K7329" s="69" t="str">
        <f>VLOOKUP(СВОД2023[[#This Row],[ФО]],СПРАВОЧНИК!H:P,2,0)</f>
        <v>Сибирский ФО</v>
      </c>
    </row>
    <row r="7330" spans="1:11" x14ac:dyDescent="0.2">
      <c r="A7330" t="s">
        <v>600</v>
      </c>
      <c r="B7330" t="s">
        <v>594</v>
      </c>
      <c r="C7330" s="1" t="s">
        <v>266</v>
      </c>
      <c r="D7330" s="1" t="s">
        <v>1532</v>
      </c>
      <c r="E7330" s="2">
        <v>20</v>
      </c>
      <c r="F7330" s="3">
        <v>15</v>
      </c>
      <c r="G7330" s="2">
        <v>113</v>
      </c>
      <c r="H7330" s="3">
        <v>98</v>
      </c>
      <c r="I7330" s="69" t="str">
        <f>VLOOKUP(C7330,СПРАВОЧНИК!B:D,2,0)</f>
        <v>ЯПОНИЯ</v>
      </c>
      <c r="J7330" s="69" t="str">
        <f>VLOOKUP(C7330,СПРАВОЧНИК!B:D,3,0)</f>
        <v>ИНОМАРКИ</v>
      </c>
      <c r="K7330" s="69" t="str">
        <f>VLOOKUP(СВОД2023[[#This Row],[ФО]],СПРАВОЧНИК!H:P,2,0)</f>
        <v>Сибирский ФО</v>
      </c>
    </row>
    <row r="7331" spans="1:11" x14ac:dyDescent="0.2">
      <c r="A7331" t="s">
        <v>600</v>
      </c>
      <c r="B7331" t="s">
        <v>594</v>
      </c>
      <c r="C7331" s="1" t="s">
        <v>266</v>
      </c>
      <c r="D7331" s="1" t="s">
        <v>1533</v>
      </c>
      <c r="E7331" s="2">
        <v>3</v>
      </c>
      <c r="F7331" s="3"/>
      <c r="G7331" s="2">
        <v>9</v>
      </c>
      <c r="H7331" s="3"/>
      <c r="I7331" s="69" t="str">
        <f>VLOOKUP(C7331,СПРАВОЧНИК!B:D,2,0)</f>
        <v>ЯПОНИЯ</v>
      </c>
      <c r="J7331" s="69" t="str">
        <f>VLOOKUP(C7331,СПРАВОЧНИК!B:D,3,0)</f>
        <v>ИНОМАРКИ</v>
      </c>
      <c r="K7331" s="69" t="str">
        <f>VLOOKUP(СВОД2023[[#This Row],[ФО]],СПРАВОЧНИК!H:P,2,0)</f>
        <v>Сибирский ФО</v>
      </c>
    </row>
    <row r="7332" spans="1:11" x14ac:dyDescent="0.2">
      <c r="A7332" t="s">
        <v>600</v>
      </c>
      <c r="B7332" t="s">
        <v>594</v>
      </c>
      <c r="C7332" s="1" t="s">
        <v>266</v>
      </c>
      <c r="D7332" s="1" t="s">
        <v>2545</v>
      </c>
      <c r="E7332" s="2"/>
      <c r="F7332" s="3"/>
      <c r="G7332" s="2"/>
      <c r="H7332" s="3">
        <v>1</v>
      </c>
      <c r="I7332" s="69" t="str">
        <f>VLOOKUP(C7332,СПРАВОЧНИК!B:D,2,0)</f>
        <v>ЯПОНИЯ</v>
      </c>
      <c r="J7332" s="69" t="str">
        <f>VLOOKUP(C7332,СПРАВОЧНИК!B:D,3,0)</f>
        <v>ИНОМАРКИ</v>
      </c>
      <c r="K7332" s="69" t="str">
        <f>VLOOKUP(СВОД2023[[#This Row],[ФО]],СПРАВОЧНИК!H:P,2,0)</f>
        <v>Сибирский ФО</v>
      </c>
    </row>
    <row r="7333" spans="1:11" x14ac:dyDescent="0.2">
      <c r="A7333" t="s">
        <v>600</v>
      </c>
      <c r="B7333" t="s">
        <v>594</v>
      </c>
      <c r="C7333" s="1" t="s">
        <v>266</v>
      </c>
      <c r="D7333" s="1" t="s">
        <v>2189</v>
      </c>
      <c r="E7333" s="2"/>
      <c r="F7333" s="3"/>
      <c r="G7333" s="2"/>
      <c r="H7333" s="3">
        <v>1</v>
      </c>
      <c r="I7333" s="69" t="str">
        <f>VLOOKUP(C7333,СПРАВОЧНИК!B:D,2,0)</f>
        <v>ЯПОНИЯ</v>
      </c>
      <c r="J7333" s="69" t="str">
        <f>VLOOKUP(C7333,СПРАВОЧНИК!B:D,3,0)</f>
        <v>ИНОМАРКИ</v>
      </c>
      <c r="K7333" s="69" t="str">
        <f>VLOOKUP(СВОД2023[[#This Row],[ФО]],СПРАВОЧНИК!H:P,2,0)</f>
        <v>Сибирский ФО</v>
      </c>
    </row>
    <row r="7334" spans="1:11" x14ac:dyDescent="0.2">
      <c r="A7334" t="s">
        <v>600</v>
      </c>
      <c r="B7334" t="s">
        <v>594</v>
      </c>
      <c r="C7334" s="1" t="s">
        <v>266</v>
      </c>
      <c r="D7334" s="1" t="s">
        <v>267</v>
      </c>
      <c r="E7334" s="2">
        <v>3</v>
      </c>
      <c r="F7334" s="3">
        <v>1</v>
      </c>
      <c r="G7334" s="2">
        <v>17</v>
      </c>
      <c r="H7334" s="3">
        <v>22</v>
      </c>
      <c r="I7334" s="69" t="str">
        <f>VLOOKUP(C7334,СПРАВОЧНИК!B:D,2,0)</f>
        <v>ЯПОНИЯ</v>
      </c>
      <c r="J7334" s="69" t="str">
        <f>VLOOKUP(C7334,СПРАВОЧНИК!B:D,3,0)</f>
        <v>ИНОМАРКИ</v>
      </c>
      <c r="K7334" s="69" t="str">
        <f>VLOOKUP(СВОД2023[[#This Row],[ФО]],СПРАВОЧНИК!H:P,2,0)</f>
        <v>Сибирский ФО</v>
      </c>
    </row>
    <row r="7335" spans="1:11" x14ac:dyDescent="0.2">
      <c r="A7335" t="s">
        <v>600</v>
      </c>
      <c r="B7335" t="s">
        <v>594</v>
      </c>
      <c r="C7335" s="1" t="s">
        <v>266</v>
      </c>
      <c r="D7335" s="1" t="s">
        <v>622</v>
      </c>
      <c r="E7335" s="2"/>
      <c r="F7335" s="3"/>
      <c r="G7335" s="2">
        <v>1</v>
      </c>
      <c r="H7335" s="3"/>
      <c r="I7335" s="69" t="str">
        <f>VLOOKUP(C7335,СПРАВОЧНИК!B:D,2,0)</f>
        <v>ЯПОНИЯ</v>
      </c>
      <c r="J7335" s="69" t="str">
        <f>VLOOKUP(C7335,СПРАВОЧНИК!B:D,3,0)</f>
        <v>ИНОМАРКИ</v>
      </c>
      <c r="K7335" s="69" t="str">
        <f>VLOOKUP(СВОД2023[[#This Row],[ФО]],СПРАВОЧНИК!H:P,2,0)</f>
        <v>Сибирский ФО</v>
      </c>
    </row>
    <row r="7336" spans="1:11" x14ac:dyDescent="0.2">
      <c r="A7336" t="s">
        <v>600</v>
      </c>
      <c r="B7336" t="s">
        <v>594</v>
      </c>
      <c r="C7336" s="1" t="s">
        <v>266</v>
      </c>
      <c r="D7336" s="1" t="s">
        <v>1534</v>
      </c>
      <c r="E7336" s="2">
        <v>1</v>
      </c>
      <c r="F7336" s="3"/>
      <c r="G7336" s="2">
        <v>8</v>
      </c>
      <c r="H7336" s="3">
        <v>9</v>
      </c>
      <c r="I7336" s="69" t="str">
        <f>VLOOKUP(C7336,СПРАВОЧНИК!B:D,2,0)</f>
        <v>ЯПОНИЯ</v>
      </c>
      <c r="J7336" s="69" t="str">
        <f>VLOOKUP(C7336,СПРАВОЧНИК!B:D,3,0)</f>
        <v>ИНОМАРКИ</v>
      </c>
      <c r="K7336" s="69" t="str">
        <f>VLOOKUP(СВОД2023[[#This Row],[ФО]],СПРАВОЧНИК!H:P,2,0)</f>
        <v>Сибирский ФО</v>
      </c>
    </row>
    <row r="7337" spans="1:11" x14ac:dyDescent="0.2">
      <c r="A7337" t="s">
        <v>600</v>
      </c>
      <c r="B7337" t="s">
        <v>594</v>
      </c>
      <c r="C7337" s="1" t="s">
        <v>266</v>
      </c>
      <c r="D7337" s="1" t="s">
        <v>1535</v>
      </c>
      <c r="E7337" s="2">
        <v>1</v>
      </c>
      <c r="F7337" s="3">
        <v>1</v>
      </c>
      <c r="G7337" s="2">
        <v>3</v>
      </c>
      <c r="H7337" s="3">
        <v>1</v>
      </c>
      <c r="I7337" s="69" t="str">
        <f>VLOOKUP(C7337,СПРАВОЧНИК!B:D,2,0)</f>
        <v>ЯПОНИЯ</v>
      </c>
      <c r="J7337" s="69" t="str">
        <f>VLOOKUP(C7337,СПРАВОЧНИК!B:D,3,0)</f>
        <v>ИНОМАРКИ</v>
      </c>
      <c r="K7337" s="69" t="str">
        <f>VLOOKUP(СВОД2023[[#This Row],[ФО]],СПРАВОЧНИК!H:P,2,0)</f>
        <v>Сибирский ФО</v>
      </c>
    </row>
    <row r="7338" spans="1:11" x14ac:dyDescent="0.2">
      <c r="A7338" t="s">
        <v>600</v>
      </c>
      <c r="B7338" t="s">
        <v>594</v>
      </c>
      <c r="C7338" s="1" t="s">
        <v>266</v>
      </c>
      <c r="D7338" s="1" t="s">
        <v>1536</v>
      </c>
      <c r="E7338" s="2">
        <v>5</v>
      </c>
      <c r="F7338" s="3">
        <v>1</v>
      </c>
      <c r="G7338" s="2">
        <v>16</v>
      </c>
      <c r="H7338" s="3">
        <v>15</v>
      </c>
      <c r="I7338" s="69" t="str">
        <f>VLOOKUP(C7338,СПРАВОЧНИК!B:D,2,0)</f>
        <v>ЯПОНИЯ</v>
      </c>
      <c r="J7338" s="69" t="str">
        <f>VLOOKUP(C7338,СПРАВОЧНИК!B:D,3,0)</f>
        <v>ИНОМАРКИ</v>
      </c>
      <c r="K7338" s="69" t="str">
        <f>VLOOKUP(СВОД2023[[#This Row],[ФО]],СПРАВОЧНИК!H:P,2,0)</f>
        <v>Сибирский ФО</v>
      </c>
    </row>
    <row r="7339" spans="1:11" x14ac:dyDescent="0.2">
      <c r="A7339" t="s">
        <v>600</v>
      </c>
      <c r="B7339" t="s">
        <v>594</v>
      </c>
      <c r="C7339" s="1" t="s">
        <v>266</v>
      </c>
      <c r="D7339" s="1" t="s">
        <v>268</v>
      </c>
      <c r="E7339" s="2">
        <v>46</v>
      </c>
      <c r="F7339" s="3">
        <v>23</v>
      </c>
      <c r="G7339" s="2">
        <v>242</v>
      </c>
      <c r="H7339" s="3">
        <v>155</v>
      </c>
      <c r="I7339" s="69" t="str">
        <f>VLOOKUP(C7339,СПРАВОЧНИК!B:D,2,0)</f>
        <v>ЯПОНИЯ</v>
      </c>
      <c r="J7339" s="69" t="str">
        <f>VLOOKUP(C7339,СПРАВОЧНИК!B:D,3,0)</f>
        <v>ИНОМАРКИ</v>
      </c>
      <c r="K7339" s="69" t="str">
        <f>VLOOKUP(СВОД2023[[#This Row],[ФО]],СПРАВОЧНИК!H:P,2,0)</f>
        <v>Сибирский ФО</v>
      </c>
    </row>
    <row r="7340" spans="1:11" x14ac:dyDescent="0.2">
      <c r="A7340" t="s">
        <v>600</v>
      </c>
      <c r="B7340" t="s">
        <v>594</v>
      </c>
      <c r="C7340" s="1" t="s">
        <v>266</v>
      </c>
      <c r="D7340" s="1" t="s">
        <v>269</v>
      </c>
      <c r="E7340" s="2">
        <v>1</v>
      </c>
      <c r="F7340" s="3">
        <v>1</v>
      </c>
      <c r="G7340" s="2">
        <v>7</v>
      </c>
      <c r="H7340" s="3">
        <v>1</v>
      </c>
      <c r="I7340" s="69" t="str">
        <f>VLOOKUP(C7340,СПРАВОЧНИК!B:D,2,0)</f>
        <v>ЯПОНИЯ</v>
      </c>
      <c r="J7340" s="69" t="str">
        <f>VLOOKUP(C7340,СПРАВОЧНИК!B:D,3,0)</f>
        <v>ИНОМАРКИ</v>
      </c>
      <c r="K7340" s="69" t="str">
        <f>VLOOKUP(СВОД2023[[#This Row],[ФО]],СПРАВОЧНИК!H:P,2,0)</f>
        <v>Сибирский ФО</v>
      </c>
    </row>
    <row r="7341" spans="1:11" x14ac:dyDescent="0.2">
      <c r="A7341" t="s">
        <v>600</v>
      </c>
      <c r="B7341" t="s">
        <v>594</v>
      </c>
      <c r="C7341" s="1" t="s">
        <v>266</v>
      </c>
      <c r="D7341" s="1" t="s">
        <v>270</v>
      </c>
      <c r="E7341" s="2">
        <v>2</v>
      </c>
      <c r="F7341" s="3">
        <v>1</v>
      </c>
      <c r="G7341" s="2">
        <v>24</v>
      </c>
      <c r="H7341" s="3">
        <v>19</v>
      </c>
      <c r="I7341" s="69" t="str">
        <f>VLOOKUP(C7341,СПРАВОЧНИК!B:D,2,0)</f>
        <v>ЯПОНИЯ</v>
      </c>
      <c r="J7341" s="69" t="str">
        <f>VLOOKUP(C7341,СПРАВОЧНИК!B:D,3,0)</f>
        <v>ИНОМАРКИ</v>
      </c>
      <c r="K7341" s="69" t="str">
        <f>VLOOKUP(СВОД2023[[#This Row],[ФО]],СПРАВОЧНИК!H:P,2,0)</f>
        <v>Сибирский ФО</v>
      </c>
    </row>
    <row r="7342" spans="1:11" x14ac:dyDescent="0.2">
      <c r="A7342" t="s">
        <v>600</v>
      </c>
      <c r="B7342" t="s">
        <v>594</v>
      </c>
      <c r="C7342" s="1" t="s">
        <v>266</v>
      </c>
      <c r="D7342" s="1" t="s">
        <v>1537</v>
      </c>
      <c r="E7342" s="2">
        <v>176</v>
      </c>
      <c r="F7342" s="3">
        <v>172</v>
      </c>
      <c r="G7342" s="2">
        <v>1054</v>
      </c>
      <c r="H7342" s="3">
        <v>976</v>
      </c>
      <c r="I7342" s="69" t="str">
        <f>VLOOKUP(C7342,СПРАВОЧНИК!B:D,2,0)</f>
        <v>ЯПОНИЯ</v>
      </c>
      <c r="J7342" s="69" t="str">
        <f>VLOOKUP(C7342,СПРАВОЧНИК!B:D,3,0)</f>
        <v>ИНОМАРКИ</v>
      </c>
      <c r="K7342" s="69" t="str">
        <f>VLOOKUP(СВОД2023[[#This Row],[ФО]],СПРАВОЧНИК!H:P,2,0)</f>
        <v>Сибирский ФО</v>
      </c>
    </row>
    <row r="7343" spans="1:11" x14ac:dyDescent="0.2">
      <c r="A7343" t="s">
        <v>600</v>
      </c>
      <c r="B7343" t="s">
        <v>594</v>
      </c>
      <c r="C7343" s="1" t="s">
        <v>266</v>
      </c>
      <c r="D7343" s="1" t="s">
        <v>271</v>
      </c>
      <c r="E7343" s="2">
        <v>50</v>
      </c>
      <c r="F7343" s="3">
        <v>30</v>
      </c>
      <c r="G7343" s="2">
        <v>240</v>
      </c>
      <c r="H7343" s="3">
        <v>250</v>
      </c>
      <c r="I7343" s="69" t="str">
        <f>VLOOKUP(C7343,СПРАВОЧНИК!B:D,2,0)</f>
        <v>ЯПОНИЯ</v>
      </c>
      <c r="J7343" s="69" t="str">
        <f>VLOOKUP(C7343,СПРАВОЧНИК!B:D,3,0)</f>
        <v>ИНОМАРКИ</v>
      </c>
      <c r="K7343" s="69" t="str">
        <f>VLOOKUP(СВОД2023[[#This Row],[ФО]],СПРАВОЧНИК!H:P,2,0)</f>
        <v>Сибирский ФО</v>
      </c>
    </row>
    <row r="7344" spans="1:11" x14ac:dyDescent="0.2">
      <c r="A7344" t="s">
        <v>600</v>
      </c>
      <c r="B7344" t="s">
        <v>594</v>
      </c>
      <c r="C7344" s="1" t="s">
        <v>272</v>
      </c>
      <c r="D7344" s="1" t="s">
        <v>1538</v>
      </c>
      <c r="E7344" s="2">
        <v>3</v>
      </c>
      <c r="F7344" s="3">
        <v>3</v>
      </c>
      <c r="G7344" s="2">
        <v>19</v>
      </c>
      <c r="H7344" s="3">
        <v>13</v>
      </c>
      <c r="I7344" s="69" t="str">
        <f>VLOOKUP(C7344,СПРАВОЧНИК!B:D,2,0)</f>
        <v>ИРАН</v>
      </c>
      <c r="J7344" s="69" t="str">
        <f>VLOOKUP(C7344,СПРАВОЧНИК!B:D,3,0)</f>
        <v>ИНОМАРКИ</v>
      </c>
      <c r="K7344" s="69" t="str">
        <f>VLOOKUP(СВОД2023[[#This Row],[ФО]],СПРАВОЧНИК!H:P,2,0)</f>
        <v>Сибирский ФО</v>
      </c>
    </row>
    <row r="7345" spans="1:11" x14ac:dyDescent="0.2">
      <c r="A7345" t="s">
        <v>600</v>
      </c>
      <c r="B7345" t="s">
        <v>594</v>
      </c>
      <c r="C7345" s="1" t="s">
        <v>274</v>
      </c>
      <c r="D7345" s="1" t="s">
        <v>1539</v>
      </c>
      <c r="E7345" s="2">
        <v>4</v>
      </c>
      <c r="F7345" s="3">
        <v>6</v>
      </c>
      <c r="G7345" s="2">
        <v>31</v>
      </c>
      <c r="H7345" s="3">
        <v>29</v>
      </c>
      <c r="I7345" s="69" t="str">
        <f>VLOOKUP(C7345,СПРАВОЧНИК!B:D,2,0)</f>
        <v>ЯПОНИЯ</v>
      </c>
      <c r="J7345" s="69" t="str">
        <f>VLOOKUP(C7345,СПРАВОЧНИК!B:D,3,0)</f>
        <v>ИНОМАРКИ</v>
      </c>
      <c r="K7345" s="69" t="str">
        <f>VLOOKUP(СВОД2023[[#This Row],[ФО]],СПРАВОЧНИК!H:P,2,0)</f>
        <v>Сибирский ФО</v>
      </c>
    </row>
    <row r="7346" spans="1:11" x14ac:dyDescent="0.2">
      <c r="A7346" t="s">
        <v>600</v>
      </c>
      <c r="B7346" t="s">
        <v>594</v>
      </c>
      <c r="C7346" s="1" t="s">
        <v>274</v>
      </c>
      <c r="D7346" s="1" t="s">
        <v>1540</v>
      </c>
      <c r="E7346" s="2"/>
      <c r="F7346" s="3">
        <v>1</v>
      </c>
      <c r="G7346" s="2">
        <v>2</v>
      </c>
      <c r="H7346" s="3">
        <v>10</v>
      </c>
      <c r="I7346" s="69" t="str">
        <f>VLOOKUP(C7346,СПРАВОЧНИК!B:D,2,0)</f>
        <v>ЯПОНИЯ</v>
      </c>
      <c r="J7346" s="69" t="str">
        <f>VLOOKUP(C7346,СПРАВОЧНИК!B:D,3,0)</f>
        <v>ИНОМАРКИ</v>
      </c>
      <c r="K7346" s="69" t="str">
        <f>VLOOKUP(СВОД2023[[#This Row],[ФО]],СПРАВОЧНИК!H:P,2,0)</f>
        <v>Сибирский ФО</v>
      </c>
    </row>
    <row r="7347" spans="1:11" x14ac:dyDescent="0.2">
      <c r="A7347" t="s">
        <v>600</v>
      </c>
      <c r="B7347" t="s">
        <v>594</v>
      </c>
      <c r="C7347" s="1" t="s">
        <v>274</v>
      </c>
      <c r="D7347" s="1" t="s">
        <v>1541</v>
      </c>
      <c r="E7347" s="2">
        <v>14</v>
      </c>
      <c r="F7347" s="3">
        <v>10</v>
      </c>
      <c r="G7347" s="2">
        <v>78</v>
      </c>
      <c r="H7347" s="3">
        <v>71</v>
      </c>
      <c r="I7347" s="69" t="str">
        <f>VLOOKUP(C7347,СПРАВОЧНИК!B:D,2,0)</f>
        <v>ЯПОНИЯ</v>
      </c>
      <c r="J7347" s="69" t="str">
        <f>VLOOKUP(C7347,СПРАВОЧНИК!B:D,3,0)</f>
        <v>ИНОМАРКИ</v>
      </c>
      <c r="K7347" s="69" t="str">
        <f>VLOOKUP(СВОД2023[[#This Row],[ФО]],СПРАВОЧНИК!H:P,2,0)</f>
        <v>Сибирский ФО</v>
      </c>
    </row>
    <row r="7348" spans="1:11" x14ac:dyDescent="0.2">
      <c r="A7348" t="s">
        <v>600</v>
      </c>
      <c r="B7348" t="s">
        <v>594</v>
      </c>
      <c r="C7348" s="1" t="s">
        <v>274</v>
      </c>
      <c r="D7348" s="1" t="s">
        <v>1542</v>
      </c>
      <c r="E7348" s="2">
        <v>6</v>
      </c>
      <c r="F7348" s="3">
        <v>6</v>
      </c>
      <c r="G7348" s="2">
        <v>36</v>
      </c>
      <c r="H7348" s="3">
        <v>37</v>
      </c>
      <c r="I7348" s="69" t="str">
        <f>VLOOKUP(C7348,СПРАВОЧНИК!B:D,2,0)</f>
        <v>ЯПОНИЯ</v>
      </c>
      <c r="J7348" s="69" t="str">
        <f>VLOOKUP(C7348,СПРАВОЧНИК!B:D,3,0)</f>
        <v>ИНОМАРКИ</v>
      </c>
      <c r="K7348" s="69" t="str">
        <f>VLOOKUP(СВОД2023[[#This Row],[ФО]],СПРАВОЧНИК!H:P,2,0)</f>
        <v>Сибирский ФО</v>
      </c>
    </row>
    <row r="7349" spans="1:11" x14ac:dyDescent="0.2">
      <c r="A7349" t="s">
        <v>600</v>
      </c>
      <c r="B7349" t="s">
        <v>594</v>
      </c>
      <c r="C7349" s="1" t="s">
        <v>274</v>
      </c>
      <c r="D7349" s="1" t="s">
        <v>1543</v>
      </c>
      <c r="E7349" s="2">
        <v>2</v>
      </c>
      <c r="F7349" s="3">
        <v>1</v>
      </c>
      <c r="G7349" s="2">
        <v>4</v>
      </c>
      <c r="H7349" s="3">
        <v>5</v>
      </c>
      <c r="I7349" s="69" t="str">
        <f>VLOOKUP(C7349,СПРАВОЧНИК!B:D,2,0)</f>
        <v>ЯПОНИЯ</v>
      </c>
      <c r="J7349" s="69" t="str">
        <f>VLOOKUP(C7349,СПРАВОЧНИК!B:D,3,0)</f>
        <v>ИНОМАРКИ</v>
      </c>
      <c r="K7349" s="69" t="str">
        <f>VLOOKUP(СВОД2023[[#This Row],[ФО]],СПРАВОЧНИК!H:P,2,0)</f>
        <v>Сибирский ФО</v>
      </c>
    </row>
    <row r="7350" spans="1:11" x14ac:dyDescent="0.2">
      <c r="A7350" t="s">
        <v>600</v>
      </c>
      <c r="B7350" t="s">
        <v>594</v>
      </c>
      <c r="C7350" s="1" t="s">
        <v>274</v>
      </c>
      <c r="D7350" s="1" t="s">
        <v>275</v>
      </c>
      <c r="E7350" s="2"/>
      <c r="F7350" s="3"/>
      <c r="G7350" s="2">
        <v>5</v>
      </c>
      <c r="H7350" s="3"/>
      <c r="I7350" s="69" t="str">
        <f>VLOOKUP(C7350,СПРАВОЧНИК!B:D,2,0)</f>
        <v>ЯПОНИЯ</v>
      </c>
      <c r="J7350" s="69" t="str">
        <f>VLOOKUP(C7350,СПРАВОЧНИК!B:D,3,0)</f>
        <v>ИНОМАРКИ</v>
      </c>
      <c r="K7350" s="69" t="str">
        <f>VLOOKUP(СВОД2023[[#This Row],[ФО]],СПРАВОЧНИК!H:P,2,0)</f>
        <v>Сибирский ФО</v>
      </c>
    </row>
    <row r="7351" spans="1:11" x14ac:dyDescent="0.2">
      <c r="A7351" t="s">
        <v>600</v>
      </c>
      <c r="B7351" t="s">
        <v>594</v>
      </c>
      <c r="C7351" s="1" t="s">
        <v>274</v>
      </c>
      <c r="D7351" s="1" t="s">
        <v>1544</v>
      </c>
      <c r="E7351" s="2">
        <v>4</v>
      </c>
      <c r="F7351" s="3">
        <v>5</v>
      </c>
      <c r="G7351" s="2">
        <v>21</v>
      </c>
      <c r="H7351" s="3">
        <v>23</v>
      </c>
      <c r="I7351" s="69" t="str">
        <f>VLOOKUP(C7351,СПРАВОЧНИК!B:D,2,0)</f>
        <v>ЯПОНИЯ</v>
      </c>
      <c r="J7351" s="69" t="str">
        <f>VLOOKUP(C7351,СПРАВОЧНИК!B:D,3,0)</f>
        <v>ИНОМАРКИ</v>
      </c>
      <c r="K7351" s="69" t="str">
        <f>VLOOKUP(СВОД2023[[#This Row],[ФО]],СПРАВОЧНИК!H:P,2,0)</f>
        <v>Сибирский ФО</v>
      </c>
    </row>
    <row r="7352" spans="1:11" x14ac:dyDescent="0.2">
      <c r="A7352" t="s">
        <v>600</v>
      </c>
      <c r="B7352" t="s">
        <v>594</v>
      </c>
      <c r="C7352" s="1" t="s">
        <v>274</v>
      </c>
      <c r="D7352" s="1" t="s">
        <v>1545</v>
      </c>
      <c r="E7352" s="2"/>
      <c r="F7352" s="3">
        <v>1</v>
      </c>
      <c r="G7352" s="2">
        <v>11</v>
      </c>
      <c r="H7352" s="3">
        <v>2</v>
      </c>
      <c r="I7352" s="69" t="str">
        <f>VLOOKUP(C7352,СПРАВОЧНИК!B:D,2,0)</f>
        <v>ЯПОНИЯ</v>
      </c>
      <c r="J7352" s="69" t="str">
        <f>VLOOKUP(C7352,СПРАВОЧНИК!B:D,3,0)</f>
        <v>ИНОМАРКИ</v>
      </c>
      <c r="K7352" s="69" t="str">
        <f>VLOOKUP(СВОД2023[[#This Row],[ФО]],СПРАВОЧНИК!H:P,2,0)</f>
        <v>Сибирский ФО</v>
      </c>
    </row>
    <row r="7353" spans="1:11" x14ac:dyDescent="0.2">
      <c r="A7353" t="s">
        <v>600</v>
      </c>
      <c r="B7353" t="s">
        <v>594</v>
      </c>
      <c r="C7353" s="1" t="s">
        <v>274</v>
      </c>
      <c r="D7353" s="1" t="s">
        <v>1546</v>
      </c>
      <c r="E7353" s="2">
        <v>7</v>
      </c>
      <c r="F7353" s="3">
        <v>1</v>
      </c>
      <c r="G7353" s="2">
        <v>25</v>
      </c>
      <c r="H7353" s="3">
        <v>13</v>
      </c>
      <c r="I7353" s="69" t="str">
        <f>VLOOKUP(C7353,СПРАВОЧНИК!B:D,2,0)</f>
        <v>ЯПОНИЯ</v>
      </c>
      <c r="J7353" s="69" t="str">
        <f>VLOOKUP(C7353,СПРАВОЧНИК!B:D,3,0)</f>
        <v>ИНОМАРКИ</v>
      </c>
      <c r="K7353" s="69" t="str">
        <f>VLOOKUP(СВОД2023[[#This Row],[ФО]],СПРАВОЧНИК!H:P,2,0)</f>
        <v>Сибирский ФО</v>
      </c>
    </row>
    <row r="7354" spans="1:11" x14ac:dyDescent="0.2">
      <c r="A7354" t="s">
        <v>600</v>
      </c>
      <c r="B7354" t="s">
        <v>594</v>
      </c>
      <c r="C7354" s="1" t="s">
        <v>274</v>
      </c>
      <c r="D7354" s="1" t="s">
        <v>1547</v>
      </c>
      <c r="E7354" s="2"/>
      <c r="F7354" s="3"/>
      <c r="G7354" s="2">
        <v>3</v>
      </c>
      <c r="H7354" s="3">
        <v>3</v>
      </c>
      <c r="I7354" s="69" t="str">
        <f>VLOOKUP(C7354,СПРАВОЧНИК!B:D,2,0)</f>
        <v>ЯПОНИЯ</v>
      </c>
      <c r="J7354" s="69" t="str">
        <f>VLOOKUP(C7354,СПРАВОЧНИК!B:D,3,0)</f>
        <v>ИНОМАРКИ</v>
      </c>
      <c r="K7354" s="69" t="str">
        <f>VLOOKUP(СВОД2023[[#This Row],[ФО]],СПРАВОЧНИК!H:P,2,0)</f>
        <v>Сибирский ФО</v>
      </c>
    </row>
    <row r="7355" spans="1:11" x14ac:dyDescent="0.2">
      <c r="A7355" t="s">
        <v>600</v>
      </c>
      <c r="B7355" t="s">
        <v>594</v>
      </c>
      <c r="C7355" s="1" t="s">
        <v>274</v>
      </c>
      <c r="D7355" s="1" t="s">
        <v>1548</v>
      </c>
      <c r="E7355" s="2">
        <v>3</v>
      </c>
      <c r="F7355" s="3">
        <v>3</v>
      </c>
      <c r="G7355" s="2">
        <v>17</v>
      </c>
      <c r="H7355" s="3">
        <v>14</v>
      </c>
      <c r="I7355" s="69" t="str">
        <f>VLOOKUP(C7355,СПРАВОЧНИК!B:D,2,0)</f>
        <v>ЯПОНИЯ</v>
      </c>
      <c r="J7355" s="69" t="str">
        <f>VLOOKUP(C7355,СПРАВОЧНИК!B:D,3,0)</f>
        <v>ИНОМАРКИ</v>
      </c>
      <c r="K7355" s="69" t="str">
        <f>VLOOKUP(СВОД2023[[#This Row],[ФО]],СПРАВОЧНИК!H:P,2,0)</f>
        <v>Сибирский ФО</v>
      </c>
    </row>
    <row r="7356" spans="1:11" x14ac:dyDescent="0.2">
      <c r="A7356" t="s">
        <v>600</v>
      </c>
      <c r="B7356" t="s">
        <v>594</v>
      </c>
      <c r="C7356" s="1" t="s">
        <v>1054</v>
      </c>
      <c r="D7356" s="1" t="s">
        <v>1549</v>
      </c>
      <c r="E7356" s="2">
        <v>13</v>
      </c>
      <c r="F7356" s="3">
        <v>23</v>
      </c>
      <c r="G7356" s="2">
        <v>104</v>
      </c>
      <c r="H7356" s="3">
        <v>77</v>
      </c>
      <c r="I7356" s="69" t="str">
        <f>VLOOKUP(C7356,СПРАВОЧНИК!B:D,2,0)</f>
        <v>РОССИЯ</v>
      </c>
      <c r="J7356" s="69" t="str">
        <f>VLOOKUP(C7356,СПРАВОЧНИК!B:D,3,0)</f>
        <v>ОТЕЧЕСТВЕННЫЕ</v>
      </c>
      <c r="K7356" s="69" t="str">
        <f>VLOOKUP(СВОД2023[[#This Row],[ФО]],СПРАВОЧНИК!H:P,2,0)</f>
        <v>Сибирский ФО</v>
      </c>
    </row>
    <row r="7357" spans="1:11" x14ac:dyDescent="0.2">
      <c r="A7357" t="s">
        <v>600</v>
      </c>
      <c r="B7357" t="s">
        <v>594</v>
      </c>
      <c r="C7357" s="1" t="s">
        <v>1054</v>
      </c>
      <c r="D7357" s="1" t="s">
        <v>1550</v>
      </c>
      <c r="E7357" s="2">
        <v>63</v>
      </c>
      <c r="F7357" s="3">
        <v>81</v>
      </c>
      <c r="G7357" s="2">
        <v>489</v>
      </c>
      <c r="H7357" s="3">
        <v>488</v>
      </c>
      <c r="I7357" s="69" t="str">
        <f>VLOOKUP(C7357,СПРАВОЧНИК!B:D,2,0)</f>
        <v>РОССИЯ</v>
      </c>
      <c r="J7357" s="69" t="str">
        <f>VLOOKUP(C7357,СПРАВОЧНИК!B:D,3,0)</f>
        <v>ОТЕЧЕСТВЕННЫЕ</v>
      </c>
      <c r="K7357" s="69" t="str">
        <f>VLOOKUP(СВОД2023[[#This Row],[ФО]],СПРАВОЧНИК!H:P,2,0)</f>
        <v>Сибирский ФО</v>
      </c>
    </row>
    <row r="7358" spans="1:11" x14ac:dyDescent="0.2">
      <c r="A7358" t="s">
        <v>600</v>
      </c>
      <c r="B7358" t="s">
        <v>594</v>
      </c>
      <c r="C7358" s="1" t="s">
        <v>1054</v>
      </c>
      <c r="D7358" s="1" t="s">
        <v>2432</v>
      </c>
      <c r="E7358" s="2"/>
      <c r="F7358" s="3">
        <v>1</v>
      </c>
      <c r="G7358" s="2"/>
      <c r="H7358" s="3">
        <v>1</v>
      </c>
      <c r="I7358" s="69" t="str">
        <f>VLOOKUP(C7358,СПРАВОЧНИК!B:D,2,0)</f>
        <v>РОССИЯ</v>
      </c>
      <c r="J7358" s="69" t="str">
        <f>VLOOKUP(C7358,СПРАВОЧНИК!B:D,3,0)</f>
        <v>ОТЕЧЕСТВЕННЫЕ</v>
      </c>
      <c r="K7358" s="69" t="str">
        <f>VLOOKUP(СВОД2023[[#This Row],[ФО]],СПРАВОЧНИК!H:P,2,0)</f>
        <v>Сибирский ФО</v>
      </c>
    </row>
    <row r="7359" spans="1:11" x14ac:dyDescent="0.2">
      <c r="A7359" t="s">
        <v>600</v>
      </c>
      <c r="B7359" t="s">
        <v>594</v>
      </c>
      <c r="C7359" s="1" t="s">
        <v>1054</v>
      </c>
      <c r="D7359" s="1" t="s">
        <v>2546</v>
      </c>
      <c r="E7359" s="2"/>
      <c r="F7359" s="3"/>
      <c r="G7359" s="2">
        <v>1</v>
      </c>
      <c r="H7359" s="3"/>
      <c r="I7359" s="69" t="str">
        <f>VLOOKUP(C7359,СПРАВОЧНИК!B:D,2,0)</f>
        <v>РОССИЯ</v>
      </c>
      <c r="J7359" s="69" t="str">
        <f>VLOOKUP(C7359,СПРАВОЧНИК!B:D,3,0)</f>
        <v>ОТЕЧЕСТВЕННЫЕ</v>
      </c>
      <c r="K7359" s="69" t="str">
        <f>VLOOKUP(СВОД2023[[#This Row],[ФО]],СПРАВОЧНИК!H:P,2,0)</f>
        <v>Сибирский ФО</v>
      </c>
    </row>
    <row r="7360" spans="1:11" x14ac:dyDescent="0.2">
      <c r="A7360" t="s">
        <v>600</v>
      </c>
      <c r="B7360" t="s">
        <v>594</v>
      </c>
      <c r="C7360" s="1" t="s">
        <v>276</v>
      </c>
      <c r="D7360" s="1" t="s">
        <v>2191</v>
      </c>
      <c r="E7360" s="2"/>
      <c r="F7360" s="3"/>
      <c r="G7360" s="2"/>
      <c r="H7360" s="3">
        <v>2</v>
      </c>
      <c r="I7360" s="69" t="str">
        <f>VLOOKUP(C7360,СПРАВОЧНИК!B:D,2,0)</f>
        <v>КИТАЙ</v>
      </c>
      <c r="J7360" s="69" t="str">
        <f>VLOOKUP(C7360,СПРАВОЧНИК!B:D,3,0)</f>
        <v>ИНОМАРКИ</v>
      </c>
      <c r="K7360" s="69" t="str">
        <f>VLOOKUP(СВОД2023[[#This Row],[ФО]],СПРАВОЧНИК!H:P,2,0)</f>
        <v>Сибирский ФО</v>
      </c>
    </row>
    <row r="7361" spans="1:11" x14ac:dyDescent="0.2">
      <c r="A7361" t="s">
        <v>600</v>
      </c>
      <c r="B7361" t="s">
        <v>594</v>
      </c>
      <c r="C7361" s="1" t="s">
        <v>276</v>
      </c>
      <c r="D7361" s="1" t="s">
        <v>279</v>
      </c>
      <c r="E7361" s="2">
        <v>1</v>
      </c>
      <c r="F7361" s="3"/>
      <c r="G7361" s="2">
        <v>9</v>
      </c>
      <c r="H7361" s="3">
        <v>2</v>
      </c>
      <c r="I7361" s="69" t="str">
        <f>VLOOKUP(C7361,СПРАВОЧНИК!B:D,2,0)</f>
        <v>КИТАЙ</v>
      </c>
      <c r="J7361" s="69" t="str">
        <f>VLOOKUP(C7361,СПРАВОЧНИК!B:D,3,0)</f>
        <v>ИНОМАРКИ</v>
      </c>
      <c r="K7361" s="69" t="str">
        <f>VLOOKUP(СВОД2023[[#This Row],[ФО]],СПРАВОЧНИК!H:P,2,0)</f>
        <v>Сибирский ФО</v>
      </c>
    </row>
    <row r="7362" spans="1:11" x14ac:dyDescent="0.2">
      <c r="A7362" t="s">
        <v>600</v>
      </c>
      <c r="B7362" t="s">
        <v>594</v>
      </c>
      <c r="C7362" s="1" t="s">
        <v>276</v>
      </c>
      <c r="D7362" s="1" t="s">
        <v>282</v>
      </c>
      <c r="E7362" s="2"/>
      <c r="F7362" s="3"/>
      <c r="G7362" s="2">
        <v>2</v>
      </c>
      <c r="H7362" s="3"/>
      <c r="I7362" s="69" t="str">
        <f>VLOOKUP(C7362,СПРАВОЧНИК!B:D,2,0)</f>
        <v>КИТАЙ</v>
      </c>
      <c r="J7362" s="69" t="str">
        <f>VLOOKUP(C7362,СПРАВОЧНИК!B:D,3,0)</f>
        <v>ИНОМАРКИ</v>
      </c>
      <c r="K7362" s="69" t="str">
        <f>VLOOKUP(СВОД2023[[#This Row],[ФО]],СПРАВОЧНИК!H:P,2,0)</f>
        <v>Сибирский ФО</v>
      </c>
    </row>
    <row r="7363" spans="1:11" x14ac:dyDescent="0.2">
      <c r="A7363" t="s">
        <v>600</v>
      </c>
      <c r="B7363" t="s">
        <v>594</v>
      </c>
      <c r="C7363" s="1" t="s">
        <v>276</v>
      </c>
      <c r="D7363" s="1" t="s">
        <v>283</v>
      </c>
      <c r="E7363" s="2">
        <v>2</v>
      </c>
      <c r="F7363" s="3">
        <v>1</v>
      </c>
      <c r="G7363" s="2">
        <v>10</v>
      </c>
      <c r="H7363" s="3">
        <v>7</v>
      </c>
      <c r="I7363" s="69" t="str">
        <f>VLOOKUP(C7363,СПРАВОЧНИК!B:D,2,0)</f>
        <v>КИТАЙ</v>
      </c>
      <c r="J7363" s="69" t="str">
        <f>VLOOKUP(C7363,СПРАВОЧНИК!B:D,3,0)</f>
        <v>ИНОМАРКИ</v>
      </c>
      <c r="K7363" s="69" t="str">
        <f>VLOOKUP(СВОД2023[[#This Row],[ФО]],СПРАВОЧНИК!H:P,2,0)</f>
        <v>Сибирский ФО</v>
      </c>
    </row>
    <row r="7364" spans="1:11" x14ac:dyDescent="0.2">
      <c r="A7364" t="s">
        <v>600</v>
      </c>
      <c r="B7364" t="s">
        <v>594</v>
      </c>
      <c r="C7364" s="1" t="s">
        <v>276</v>
      </c>
      <c r="D7364" s="1" t="s">
        <v>284</v>
      </c>
      <c r="E7364" s="2">
        <v>1</v>
      </c>
      <c r="F7364" s="3"/>
      <c r="G7364" s="2">
        <v>4</v>
      </c>
      <c r="H7364" s="3">
        <v>5</v>
      </c>
      <c r="I7364" s="69" t="str">
        <f>VLOOKUP(C7364,СПРАВОЧНИК!B:D,2,0)</f>
        <v>КИТАЙ</v>
      </c>
      <c r="J7364" s="69" t="str">
        <f>VLOOKUP(C7364,СПРАВОЧНИК!B:D,3,0)</f>
        <v>ИНОМАРКИ</v>
      </c>
      <c r="K7364" s="69" t="str">
        <f>VLOOKUP(СВОД2023[[#This Row],[ФО]],СПРАВОЧНИК!H:P,2,0)</f>
        <v>Сибирский ФО</v>
      </c>
    </row>
    <row r="7365" spans="1:11" x14ac:dyDescent="0.2">
      <c r="A7365" t="s">
        <v>600</v>
      </c>
      <c r="B7365" t="s">
        <v>594</v>
      </c>
      <c r="C7365" s="1" t="s">
        <v>285</v>
      </c>
      <c r="D7365" s="1" t="s">
        <v>286</v>
      </c>
      <c r="E7365" s="2">
        <v>1</v>
      </c>
      <c r="F7365" s="3"/>
      <c r="G7365" s="2">
        <v>9</v>
      </c>
      <c r="H7365" s="3">
        <v>4</v>
      </c>
      <c r="I7365" s="69" t="str">
        <f>VLOOKUP(C7365,СПРАВОЧНИК!B:D,2,0)</f>
        <v>ЕВРОПА</v>
      </c>
      <c r="J7365" s="69" t="str">
        <f>VLOOKUP(C7365,СПРАВОЧНИК!B:D,3,0)</f>
        <v>ИНОМАРКИ</v>
      </c>
      <c r="K7365" s="69" t="str">
        <f>VLOOKUP(СВОД2023[[#This Row],[ФО]],СПРАВОЧНИК!H:P,2,0)</f>
        <v>Сибирский ФО</v>
      </c>
    </row>
    <row r="7366" spans="1:11" x14ac:dyDescent="0.2">
      <c r="A7366" t="s">
        <v>600</v>
      </c>
      <c r="B7366" t="s">
        <v>594</v>
      </c>
      <c r="C7366" s="1" t="s">
        <v>285</v>
      </c>
      <c r="D7366" s="1" t="s">
        <v>287</v>
      </c>
      <c r="E7366" s="2">
        <v>4</v>
      </c>
      <c r="F7366" s="3">
        <v>3</v>
      </c>
      <c r="G7366" s="2">
        <v>42</v>
      </c>
      <c r="H7366" s="3">
        <v>26</v>
      </c>
      <c r="I7366" s="69" t="str">
        <f>VLOOKUP(C7366,СПРАВОЧНИК!B:D,2,0)</f>
        <v>ЕВРОПА</v>
      </c>
      <c r="J7366" s="69" t="str">
        <f>VLOOKUP(C7366,СПРАВОЧНИК!B:D,3,0)</f>
        <v>ИНОМАРКИ</v>
      </c>
      <c r="K7366" s="69" t="str">
        <f>VLOOKUP(СВОД2023[[#This Row],[ФО]],СПРАВОЧНИК!H:P,2,0)</f>
        <v>Сибирский ФО</v>
      </c>
    </row>
    <row r="7367" spans="1:11" x14ac:dyDescent="0.2">
      <c r="A7367" t="s">
        <v>600</v>
      </c>
      <c r="B7367" t="s">
        <v>594</v>
      </c>
      <c r="C7367" s="1" t="s">
        <v>285</v>
      </c>
      <c r="D7367" s="1" t="s">
        <v>288</v>
      </c>
      <c r="E7367" s="2">
        <v>1</v>
      </c>
      <c r="F7367" s="3"/>
      <c r="G7367" s="2">
        <v>3</v>
      </c>
      <c r="H7367" s="3">
        <v>1</v>
      </c>
      <c r="I7367" s="69" t="str">
        <f>VLOOKUP(C7367,СПРАВОЧНИК!B:D,2,0)</f>
        <v>ЕВРОПА</v>
      </c>
      <c r="J7367" s="69" t="str">
        <f>VLOOKUP(C7367,СПРАВОЧНИК!B:D,3,0)</f>
        <v>ИНОМАРКИ</v>
      </c>
      <c r="K7367" s="69" t="str">
        <f>VLOOKUP(СВОД2023[[#This Row],[ФО]],СПРАВОЧНИК!H:P,2,0)</f>
        <v>Сибирский ФО</v>
      </c>
    </row>
    <row r="7368" spans="1:11" x14ac:dyDescent="0.2">
      <c r="A7368" t="s">
        <v>600</v>
      </c>
      <c r="B7368" t="s">
        <v>594</v>
      </c>
      <c r="C7368" s="1" t="s">
        <v>285</v>
      </c>
      <c r="D7368" s="1" t="s">
        <v>289</v>
      </c>
      <c r="E7368" s="2">
        <v>3</v>
      </c>
      <c r="F7368" s="3"/>
      <c r="G7368" s="2">
        <v>8</v>
      </c>
      <c r="H7368" s="3">
        <v>5</v>
      </c>
      <c r="I7368" s="69" t="str">
        <f>VLOOKUP(C7368,СПРАВОЧНИК!B:D,2,0)</f>
        <v>ЕВРОПА</v>
      </c>
      <c r="J7368" s="69" t="str">
        <f>VLOOKUP(C7368,СПРАВОЧНИК!B:D,3,0)</f>
        <v>ИНОМАРКИ</v>
      </c>
      <c r="K7368" s="69" t="str">
        <f>VLOOKUP(СВОД2023[[#This Row],[ФО]],СПРАВОЧНИК!H:P,2,0)</f>
        <v>Сибирский ФО</v>
      </c>
    </row>
    <row r="7369" spans="1:11" x14ac:dyDescent="0.2">
      <c r="A7369" t="s">
        <v>600</v>
      </c>
      <c r="B7369" t="s">
        <v>594</v>
      </c>
      <c r="C7369" s="1" t="s">
        <v>285</v>
      </c>
      <c r="D7369" s="1" t="s">
        <v>1552</v>
      </c>
      <c r="E7369" s="2">
        <v>1</v>
      </c>
      <c r="F7369" s="3">
        <v>1</v>
      </c>
      <c r="G7369" s="2">
        <v>6</v>
      </c>
      <c r="H7369" s="3">
        <v>6</v>
      </c>
      <c r="I7369" s="69" t="str">
        <f>VLOOKUP(C7369,СПРАВОЧНИК!B:D,2,0)</f>
        <v>ЕВРОПА</v>
      </c>
      <c r="J7369" s="69" t="str">
        <f>VLOOKUP(C7369,СПРАВОЧНИК!B:D,3,0)</f>
        <v>ИНОМАРКИ</v>
      </c>
      <c r="K7369" s="69" t="str">
        <f>VLOOKUP(СВОД2023[[#This Row],[ФО]],СПРАВОЧНИК!H:P,2,0)</f>
        <v>Сибирский ФО</v>
      </c>
    </row>
    <row r="7370" spans="1:11" x14ac:dyDescent="0.2">
      <c r="A7370" t="s">
        <v>600</v>
      </c>
      <c r="B7370" t="s">
        <v>594</v>
      </c>
      <c r="C7370" s="1" t="s">
        <v>285</v>
      </c>
      <c r="D7370" s="1" t="s">
        <v>2197</v>
      </c>
      <c r="E7370" s="2"/>
      <c r="F7370" s="3"/>
      <c r="G7370" s="2"/>
      <c r="H7370" s="3">
        <v>1</v>
      </c>
      <c r="I7370" s="69" t="str">
        <f>VLOOKUP(C7370,СПРАВОЧНИК!B:D,2,0)</f>
        <v>ЕВРОПА</v>
      </c>
      <c r="J7370" s="69" t="str">
        <f>VLOOKUP(C7370,СПРАВОЧНИК!B:D,3,0)</f>
        <v>ИНОМАРКИ</v>
      </c>
      <c r="K7370" s="69" t="str">
        <f>VLOOKUP(СВОД2023[[#This Row],[ФО]],СПРАВОЧНИК!H:P,2,0)</f>
        <v>Сибирский ФО</v>
      </c>
    </row>
    <row r="7371" spans="1:11" x14ac:dyDescent="0.2">
      <c r="A7371" t="s">
        <v>600</v>
      </c>
      <c r="B7371" t="s">
        <v>594</v>
      </c>
      <c r="C7371" s="1" t="s">
        <v>285</v>
      </c>
      <c r="D7371" s="1" t="s">
        <v>1553</v>
      </c>
      <c r="E7371" s="2">
        <v>3</v>
      </c>
      <c r="F7371" s="3">
        <v>3</v>
      </c>
      <c r="G7371" s="2">
        <v>6</v>
      </c>
      <c r="H7371" s="3">
        <v>7</v>
      </c>
      <c r="I7371" s="69" t="str">
        <f>VLOOKUP(C7371,СПРАВОЧНИК!B:D,2,0)</f>
        <v>ЕВРОПА</v>
      </c>
      <c r="J7371" s="69" t="str">
        <f>VLOOKUP(C7371,СПРАВОЧНИК!B:D,3,0)</f>
        <v>ИНОМАРКИ</v>
      </c>
      <c r="K7371" s="69" t="str">
        <f>VLOOKUP(СВОД2023[[#This Row],[ФО]],СПРАВОЧНИК!H:P,2,0)</f>
        <v>Сибирский ФО</v>
      </c>
    </row>
    <row r="7372" spans="1:11" x14ac:dyDescent="0.2">
      <c r="A7372" t="s">
        <v>600</v>
      </c>
      <c r="B7372" t="s">
        <v>594</v>
      </c>
      <c r="C7372" s="1" t="s">
        <v>285</v>
      </c>
      <c r="D7372" s="1" t="s">
        <v>290</v>
      </c>
      <c r="E7372" s="2">
        <v>11</v>
      </c>
      <c r="F7372" s="3">
        <v>5</v>
      </c>
      <c r="G7372" s="2">
        <v>53</v>
      </c>
      <c r="H7372" s="3">
        <v>45</v>
      </c>
      <c r="I7372" s="69" t="str">
        <f>VLOOKUP(C7372,СПРАВОЧНИК!B:D,2,0)</f>
        <v>ЕВРОПА</v>
      </c>
      <c r="J7372" s="69" t="str">
        <f>VLOOKUP(C7372,СПРАВОЧНИК!B:D,3,0)</f>
        <v>ИНОМАРКИ</v>
      </c>
      <c r="K7372" s="69" t="str">
        <f>VLOOKUP(СВОД2023[[#This Row],[ФО]],СПРАВОЧНИК!H:P,2,0)</f>
        <v>Сибирский ФО</v>
      </c>
    </row>
    <row r="7373" spans="1:11" x14ac:dyDescent="0.2">
      <c r="A7373" t="s">
        <v>600</v>
      </c>
      <c r="B7373" t="s">
        <v>594</v>
      </c>
      <c r="C7373" s="1" t="s">
        <v>285</v>
      </c>
      <c r="D7373" s="1" t="s">
        <v>1554</v>
      </c>
      <c r="E7373" s="2">
        <v>1</v>
      </c>
      <c r="F7373" s="3">
        <v>3</v>
      </c>
      <c r="G7373" s="2">
        <v>15</v>
      </c>
      <c r="H7373" s="3">
        <v>13</v>
      </c>
      <c r="I7373" s="69" t="str">
        <f>VLOOKUP(C7373,СПРАВОЧНИК!B:D,2,0)</f>
        <v>ЕВРОПА</v>
      </c>
      <c r="J7373" s="69" t="str">
        <f>VLOOKUP(C7373,СПРАВОЧНИК!B:D,3,0)</f>
        <v>ИНОМАРКИ</v>
      </c>
      <c r="K7373" s="69" t="str">
        <f>VLOOKUP(СВОД2023[[#This Row],[ФО]],СПРАВОЧНИК!H:P,2,0)</f>
        <v>Сибирский ФО</v>
      </c>
    </row>
    <row r="7374" spans="1:11" x14ac:dyDescent="0.2">
      <c r="A7374" t="s">
        <v>600</v>
      </c>
      <c r="B7374" t="s">
        <v>594</v>
      </c>
      <c r="C7374" s="1" t="s">
        <v>285</v>
      </c>
      <c r="D7374" s="1" t="s">
        <v>2434</v>
      </c>
      <c r="E7374" s="2"/>
      <c r="F7374" s="3"/>
      <c r="G7374" s="2"/>
      <c r="H7374" s="3">
        <v>2</v>
      </c>
      <c r="I7374" s="69" t="str">
        <f>VLOOKUP(C7374,СПРАВОЧНИК!B:D,2,0)</f>
        <v>ЕВРОПА</v>
      </c>
      <c r="J7374" s="69" t="str">
        <f>VLOOKUP(C7374,СПРАВОЧНИК!B:D,3,0)</f>
        <v>ИНОМАРКИ</v>
      </c>
      <c r="K7374" s="69" t="str">
        <f>VLOOKUP(СВОД2023[[#This Row],[ФО]],СПРАВОЧНИК!H:P,2,0)</f>
        <v>Сибирский ФО</v>
      </c>
    </row>
    <row r="7375" spans="1:11" x14ac:dyDescent="0.2">
      <c r="A7375" t="s">
        <v>600</v>
      </c>
      <c r="B7375" t="s">
        <v>594</v>
      </c>
      <c r="C7375" s="1" t="s">
        <v>285</v>
      </c>
      <c r="D7375" s="1" t="s">
        <v>2435</v>
      </c>
      <c r="E7375" s="2"/>
      <c r="F7375" s="3"/>
      <c r="G7375" s="2">
        <v>1</v>
      </c>
      <c r="H7375" s="3"/>
      <c r="I7375" s="69" t="str">
        <f>VLOOKUP(C7375,СПРАВОЧНИК!B:D,2,0)</f>
        <v>ЕВРОПА</v>
      </c>
      <c r="J7375" s="69" t="str">
        <f>VLOOKUP(C7375,СПРАВОЧНИК!B:D,3,0)</f>
        <v>ИНОМАРКИ</v>
      </c>
      <c r="K7375" s="69" t="str">
        <f>VLOOKUP(СВОД2023[[#This Row],[ФО]],СПРАВОЧНИК!H:P,2,0)</f>
        <v>Сибирский ФО</v>
      </c>
    </row>
    <row r="7376" spans="1:11" x14ac:dyDescent="0.2">
      <c r="A7376" t="s">
        <v>600</v>
      </c>
      <c r="B7376" t="s">
        <v>594</v>
      </c>
      <c r="C7376" s="1" t="s">
        <v>285</v>
      </c>
      <c r="D7376" s="1" t="s">
        <v>1555</v>
      </c>
      <c r="E7376" s="2">
        <v>5</v>
      </c>
      <c r="F7376" s="3">
        <v>4</v>
      </c>
      <c r="G7376" s="2">
        <v>11</v>
      </c>
      <c r="H7376" s="3">
        <v>14</v>
      </c>
      <c r="I7376" s="69" t="str">
        <f>VLOOKUP(C7376,СПРАВОЧНИК!B:D,2,0)</f>
        <v>ЕВРОПА</v>
      </c>
      <c r="J7376" s="69" t="str">
        <f>VLOOKUP(C7376,СПРАВОЧНИК!B:D,3,0)</f>
        <v>ИНОМАРКИ</v>
      </c>
      <c r="K7376" s="69" t="str">
        <f>VLOOKUP(СВОД2023[[#This Row],[ФО]],СПРАВОЧНИК!H:P,2,0)</f>
        <v>Сибирский ФО</v>
      </c>
    </row>
    <row r="7377" spans="1:11" x14ac:dyDescent="0.2">
      <c r="A7377" t="s">
        <v>600</v>
      </c>
      <c r="B7377" t="s">
        <v>594</v>
      </c>
      <c r="C7377" s="1" t="s">
        <v>291</v>
      </c>
      <c r="D7377" s="1" t="s">
        <v>292</v>
      </c>
      <c r="E7377" s="2">
        <v>11</v>
      </c>
      <c r="F7377" s="3">
        <v>4</v>
      </c>
      <c r="G7377" s="2">
        <v>34</v>
      </c>
      <c r="H7377" s="3">
        <v>35</v>
      </c>
      <c r="I7377" s="69" t="str">
        <f>VLOOKUP(C7377,СПРАВОЧНИК!B:D,2,0)</f>
        <v>США</v>
      </c>
      <c r="J7377" s="69" t="str">
        <f>VLOOKUP(C7377,СПРАВОЧНИК!B:D,3,0)</f>
        <v>ИНОМАРКИ</v>
      </c>
      <c r="K7377" s="69" t="str">
        <f>VLOOKUP(СВОД2023[[#This Row],[ФО]],СПРАВОЧНИК!H:P,2,0)</f>
        <v>Сибирский ФО</v>
      </c>
    </row>
    <row r="7378" spans="1:11" x14ac:dyDescent="0.2">
      <c r="A7378" t="s">
        <v>600</v>
      </c>
      <c r="B7378" t="s">
        <v>594</v>
      </c>
      <c r="C7378" s="1" t="s">
        <v>291</v>
      </c>
      <c r="D7378" s="1" t="s">
        <v>1556</v>
      </c>
      <c r="E7378" s="2">
        <v>2</v>
      </c>
      <c r="F7378" s="3"/>
      <c r="G7378" s="2">
        <v>6</v>
      </c>
      <c r="H7378" s="3">
        <v>5</v>
      </c>
      <c r="I7378" s="69" t="str">
        <f>VLOOKUP(C7378,СПРАВОЧНИК!B:D,2,0)</f>
        <v>США</v>
      </c>
      <c r="J7378" s="69" t="str">
        <f>VLOOKUP(C7378,СПРАВОЧНИК!B:D,3,0)</f>
        <v>ИНОМАРКИ</v>
      </c>
      <c r="K7378" s="69" t="str">
        <f>VLOOKUP(СВОД2023[[#This Row],[ФО]],СПРАВОЧНИК!H:P,2,0)</f>
        <v>Сибирский ФО</v>
      </c>
    </row>
    <row r="7379" spans="1:11" x14ac:dyDescent="0.2">
      <c r="A7379" t="s">
        <v>600</v>
      </c>
      <c r="B7379" t="s">
        <v>594</v>
      </c>
      <c r="C7379" s="1" t="s">
        <v>291</v>
      </c>
      <c r="D7379" s="1" t="s">
        <v>293</v>
      </c>
      <c r="E7379" s="2">
        <v>8</v>
      </c>
      <c r="F7379" s="3">
        <v>2</v>
      </c>
      <c r="G7379" s="2">
        <v>40</v>
      </c>
      <c r="H7379" s="3">
        <v>26</v>
      </c>
      <c r="I7379" s="69" t="str">
        <f>VLOOKUP(C7379,СПРАВОЧНИК!B:D,2,0)</f>
        <v>США</v>
      </c>
      <c r="J7379" s="69" t="str">
        <f>VLOOKUP(C7379,СПРАВОЧНИК!B:D,3,0)</f>
        <v>ИНОМАРКИ</v>
      </c>
      <c r="K7379" s="69" t="str">
        <f>VLOOKUP(СВОД2023[[#This Row],[ФО]],СПРАВОЧНИК!H:P,2,0)</f>
        <v>Сибирский ФО</v>
      </c>
    </row>
    <row r="7380" spans="1:11" x14ac:dyDescent="0.2">
      <c r="A7380" t="s">
        <v>600</v>
      </c>
      <c r="B7380" t="s">
        <v>594</v>
      </c>
      <c r="C7380" s="1" t="s">
        <v>291</v>
      </c>
      <c r="D7380" s="1" t="s">
        <v>294</v>
      </c>
      <c r="E7380" s="2">
        <v>56</v>
      </c>
      <c r="F7380" s="3">
        <v>35</v>
      </c>
      <c r="G7380" s="2">
        <v>276</v>
      </c>
      <c r="H7380" s="3">
        <v>214</v>
      </c>
      <c r="I7380" s="69" t="str">
        <f>VLOOKUP(C7380,СПРАВОЧНИК!B:D,2,0)</f>
        <v>США</v>
      </c>
      <c r="J7380" s="69" t="str">
        <f>VLOOKUP(C7380,СПРАВОЧНИК!B:D,3,0)</f>
        <v>ИНОМАРКИ</v>
      </c>
      <c r="K7380" s="69" t="str">
        <f>VLOOKUP(СВОД2023[[#This Row],[ФО]],СПРАВОЧНИК!H:P,2,0)</f>
        <v>Сибирский ФО</v>
      </c>
    </row>
    <row r="7381" spans="1:11" x14ac:dyDescent="0.2">
      <c r="A7381" t="s">
        <v>600</v>
      </c>
      <c r="B7381" t="s">
        <v>594</v>
      </c>
      <c r="C7381" s="1" t="s">
        <v>291</v>
      </c>
      <c r="D7381" s="1" t="s">
        <v>1557</v>
      </c>
      <c r="E7381" s="2">
        <v>2</v>
      </c>
      <c r="F7381" s="3">
        <v>3</v>
      </c>
      <c r="G7381" s="2">
        <v>18</v>
      </c>
      <c r="H7381" s="3">
        <v>10</v>
      </c>
      <c r="I7381" s="69" t="str">
        <f>VLOOKUP(C7381,СПРАВОЧНИК!B:D,2,0)</f>
        <v>США</v>
      </c>
      <c r="J7381" s="69" t="str">
        <f>VLOOKUP(C7381,СПРАВОЧНИК!B:D,3,0)</f>
        <v>ИНОМАРКИ</v>
      </c>
      <c r="K7381" s="69" t="str">
        <f>VLOOKUP(СВОД2023[[#This Row],[ФО]],СПРАВОЧНИК!H:P,2,0)</f>
        <v>Сибирский ФО</v>
      </c>
    </row>
    <row r="7382" spans="1:11" x14ac:dyDescent="0.2">
      <c r="A7382" t="s">
        <v>600</v>
      </c>
      <c r="B7382" t="s">
        <v>594</v>
      </c>
      <c r="C7382" s="1" t="s">
        <v>291</v>
      </c>
      <c r="D7382" s="1" t="s">
        <v>1558</v>
      </c>
      <c r="E7382" s="2"/>
      <c r="F7382" s="3"/>
      <c r="G7382" s="2">
        <v>1</v>
      </c>
      <c r="H7382" s="3">
        <v>1</v>
      </c>
      <c r="I7382" s="69" t="str">
        <f>VLOOKUP(C7382,СПРАВОЧНИК!B:D,2,0)</f>
        <v>США</v>
      </c>
      <c r="J7382" s="69" t="str">
        <f>VLOOKUP(C7382,СПРАВОЧНИК!B:D,3,0)</f>
        <v>ИНОМАРКИ</v>
      </c>
      <c r="K7382" s="69" t="str">
        <f>VLOOKUP(СВОД2023[[#This Row],[ФО]],СПРАВОЧНИК!H:P,2,0)</f>
        <v>Сибирский ФО</v>
      </c>
    </row>
    <row r="7383" spans="1:11" x14ac:dyDescent="0.2">
      <c r="A7383" t="s">
        <v>600</v>
      </c>
      <c r="B7383" t="s">
        <v>594</v>
      </c>
      <c r="C7383" s="1" t="s">
        <v>291</v>
      </c>
      <c r="D7383" s="1" t="s">
        <v>295</v>
      </c>
      <c r="E7383" s="2"/>
      <c r="F7383" s="3">
        <v>1</v>
      </c>
      <c r="G7383" s="2">
        <v>6</v>
      </c>
      <c r="H7383" s="3">
        <v>2</v>
      </c>
      <c r="I7383" s="69" t="str">
        <f>VLOOKUP(C7383,СПРАВОЧНИК!B:D,2,0)</f>
        <v>США</v>
      </c>
      <c r="J7383" s="69" t="str">
        <f>VLOOKUP(C7383,СПРАВОЧНИК!B:D,3,0)</f>
        <v>ИНОМАРКИ</v>
      </c>
      <c r="K7383" s="69" t="str">
        <f>VLOOKUP(СВОД2023[[#This Row],[ФО]],СПРАВОЧНИК!H:P,2,0)</f>
        <v>Сибирский ФО</v>
      </c>
    </row>
    <row r="7384" spans="1:11" x14ac:dyDescent="0.2">
      <c r="A7384" t="s">
        <v>600</v>
      </c>
      <c r="B7384" t="s">
        <v>594</v>
      </c>
      <c r="C7384" s="1" t="s">
        <v>291</v>
      </c>
      <c r="D7384" s="1" t="s">
        <v>296</v>
      </c>
      <c r="E7384" s="2">
        <v>5</v>
      </c>
      <c r="F7384" s="3">
        <v>7</v>
      </c>
      <c r="G7384" s="2">
        <v>58</v>
      </c>
      <c r="H7384" s="3">
        <v>35</v>
      </c>
      <c r="I7384" s="69" t="str">
        <f>VLOOKUP(C7384,СПРАВОЧНИК!B:D,2,0)</f>
        <v>США</v>
      </c>
      <c r="J7384" s="69" t="str">
        <f>VLOOKUP(C7384,СПРАВОЧНИК!B:D,3,0)</f>
        <v>ИНОМАРКИ</v>
      </c>
      <c r="K7384" s="69" t="str">
        <f>VLOOKUP(СВОД2023[[#This Row],[ФО]],СПРАВОЧНИК!H:P,2,0)</f>
        <v>Сибирский ФО</v>
      </c>
    </row>
    <row r="7385" spans="1:11" x14ac:dyDescent="0.2">
      <c r="A7385" t="s">
        <v>600</v>
      </c>
      <c r="B7385" t="s">
        <v>594</v>
      </c>
      <c r="C7385" s="1" t="s">
        <v>2547</v>
      </c>
      <c r="D7385" s="1" t="s">
        <v>2548</v>
      </c>
      <c r="E7385" s="2"/>
      <c r="F7385" s="3"/>
      <c r="G7385" s="2"/>
      <c r="H7385" s="3">
        <v>1</v>
      </c>
      <c r="I7385" s="69" t="str">
        <f>VLOOKUP(C7385,СПРАВОЧНИК!B:D,2,0)</f>
        <v>КИТАЙ</v>
      </c>
      <c r="J7385" s="69" t="str">
        <f>VLOOKUP(C7385,СПРАВОЧНИК!B:D,3,0)</f>
        <v>ИНОМАРКИ</v>
      </c>
      <c r="K7385" s="69" t="str">
        <f>VLOOKUP(СВОД2023[[#This Row],[ФО]],СПРАВОЧНИК!H:P,2,0)</f>
        <v>Сибирский ФО</v>
      </c>
    </row>
    <row r="7386" spans="1:11" x14ac:dyDescent="0.2">
      <c r="A7386" t="s">
        <v>600</v>
      </c>
      <c r="B7386" t="s">
        <v>594</v>
      </c>
      <c r="C7386" s="1" t="s">
        <v>299</v>
      </c>
      <c r="D7386" s="1" t="s">
        <v>300</v>
      </c>
      <c r="E7386" s="2"/>
      <c r="F7386" s="3"/>
      <c r="G7386" s="2">
        <v>1</v>
      </c>
      <c r="H7386" s="3"/>
      <c r="I7386" s="69" t="str">
        <f>VLOOKUP(C7386,СПРАВОЧНИК!B:D,2,0)</f>
        <v>КИТАЙ</v>
      </c>
      <c r="J7386" s="69" t="str">
        <f>VLOOKUP(C7386,СПРАВОЧНИК!B:D,3,0)</f>
        <v>ИНОМАРКИ</v>
      </c>
      <c r="K7386" s="69" t="str">
        <f>VLOOKUP(СВОД2023[[#This Row],[ФО]],СПРАВОЧНИК!H:P,2,0)</f>
        <v>Сибирский ФО</v>
      </c>
    </row>
    <row r="7387" spans="1:11" x14ac:dyDescent="0.2">
      <c r="A7387" t="s">
        <v>600</v>
      </c>
      <c r="B7387" t="s">
        <v>594</v>
      </c>
      <c r="C7387" s="1" t="s">
        <v>301</v>
      </c>
      <c r="D7387" s="1" t="s">
        <v>2198</v>
      </c>
      <c r="E7387" s="2"/>
      <c r="F7387" s="3">
        <v>4</v>
      </c>
      <c r="G7387" s="2">
        <v>5</v>
      </c>
      <c r="H7387" s="3">
        <v>6</v>
      </c>
      <c r="I7387" s="69" t="str">
        <f>VLOOKUP(C7387,СПРАВОЧНИК!B:D,2,0)</f>
        <v>КОРЕЯ</v>
      </c>
      <c r="J7387" s="69" t="str">
        <f>VLOOKUP(C7387,СПРАВОЧНИК!B:D,3,0)</f>
        <v>ИНОМАРКИ</v>
      </c>
      <c r="K7387" s="69" t="str">
        <f>VLOOKUP(СВОД2023[[#This Row],[ФО]],СПРАВОЧНИК!H:P,2,0)</f>
        <v>Сибирский ФО</v>
      </c>
    </row>
    <row r="7388" spans="1:11" x14ac:dyDescent="0.2">
      <c r="A7388" t="s">
        <v>600</v>
      </c>
      <c r="B7388" t="s">
        <v>594</v>
      </c>
      <c r="C7388" s="1" t="s">
        <v>301</v>
      </c>
      <c r="D7388" s="1" t="s">
        <v>1559</v>
      </c>
      <c r="E7388" s="2">
        <v>3</v>
      </c>
      <c r="F7388" s="3">
        <v>2</v>
      </c>
      <c r="G7388" s="2">
        <v>6</v>
      </c>
      <c r="H7388" s="3">
        <v>8</v>
      </c>
      <c r="I7388" s="69" t="str">
        <f>VLOOKUP(C7388,СПРАВОЧНИК!B:D,2,0)</f>
        <v>КОРЕЯ</v>
      </c>
      <c r="J7388" s="69" t="str">
        <f>VLOOKUP(C7388,СПРАВОЧНИК!B:D,3,0)</f>
        <v>ИНОМАРКИ</v>
      </c>
      <c r="K7388" s="69" t="str">
        <f>VLOOKUP(СВОД2023[[#This Row],[ФО]],СПРАВОЧНИК!H:P,2,0)</f>
        <v>Сибирский ФО</v>
      </c>
    </row>
    <row r="7389" spans="1:11" x14ac:dyDescent="0.2">
      <c r="A7389" t="s">
        <v>600</v>
      </c>
      <c r="B7389" t="s">
        <v>594</v>
      </c>
      <c r="C7389" s="1" t="s">
        <v>301</v>
      </c>
      <c r="D7389" s="1" t="s">
        <v>2438</v>
      </c>
      <c r="E7389" s="2"/>
      <c r="F7389" s="3"/>
      <c r="G7389" s="2">
        <v>1</v>
      </c>
      <c r="H7389" s="3"/>
      <c r="I7389" s="69" t="str">
        <f>VLOOKUP(C7389,СПРАВОЧНИК!B:D,2,0)</f>
        <v>КОРЕЯ</v>
      </c>
      <c r="J7389" s="69" t="str">
        <f>VLOOKUP(C7389,СПРАВОЧНИК!B:D,3,0)</f>
        <v>ИНОМАРКИ</v>
      </c>
      <c r="K7389" s="69" t="str">
        <f>VLOOKUP(СВОД2023[[#This Row],[ФО]],СПРАВОЧНИК!H:P,2,0)</f>
        <v>Сибирский ФО</v>
      </c>
    </row>
    <row r="7390" spans="1:11" x14ac:dyDescent="0.2">
      <c r="A7390" t="s">
        <v>600</v>
      </c>
      <c r="B7390" t="s">
        <v>594</v>
      </c>
      <c r="C7390" s="1" t="s">
        <v>301</v>
      </c>
      <c r="D7390" s="1" t="s">
        <v>986</v>
      </c>
      <c r="E7390" s="2">
        <v>4</v>
      </c>
      <c r="F7390" s="3">
        <v>5</v>
      </c>
      <c r="G7390" s="2">
        <v>21</v>
      </c>
      <c r="H7390" s="3">
        <v>26</v>
      </c>
      <c r="I7390" s="69" t="str">
        <f>VLOOKUP(C7390,СПРАВОЧНИК!B:D,2,0)</f>
        <v>КОРЕЯ</v>
      </c>
      <c r="J7390" s="69" t="str">
        <f>VLOOKUP(C7390,СПРАВОЧНИК!B:D,3,0)</f>
        <v>ИНОМАРКИ</v>
      </c>
      <c r="K7390" s="69" t="str">
        <f>VLOOKUP(СВОД2023[[#This Row],[ФО]],СПРАВОЧНИК!H:P,2,0)</f>
        <v>Сибирский ФО</v>
      </c>
    </row>
    <row r="7391" spans="1:11" x14ac:dyDescent="0.2">
      <c r="A7391" t="s">
        <v>600</v>
      </c>
      <c r="B7391" t="s">
        <v>594</v>
      </c>
      <c r="C7391" s="1" t="s">
        <v>301</v>
      </c>
      <c r="D7391" s="1" t="s">
        <v>987</v>
      </c>
      <c r="E7391" s="2">
        <v>31</v>
      </c>
      <c r="F7391" s="3">
        <v>5</v>
      </c>
      <c r="G7391" s="2">
        <v>112</v>
      </c>
      <c r="H7391" s="3">
        <v>29</v>
      </c>
      <c r="I7391" s="69" t="str">
        <f>VLOOKUP(C7391,СПРАВОЧНИК!B:D,2,0)</f>
        <v>КОРЕЯ</v>
      </c>
      <c r="J7391" s="69" t="str">
        <f>VLOOKUP(C7391,СПРАВОЧНИК!B:D,3,0)</f>
        <v>ИНОМАРКИ</v>
      </c>
      <c r="K7391" s="69" t="str">
        <f>VLOOKUP(СВОД2023[[#This Row],[ФО]],СПРАВОЧНИК!H:P,2,0)</f>
        <v>Сибирский ФО</v>
      </c>
    </row>
    <row r="7392" spans="1:11" x14ac:dyDescent="0.2">
      <c r="A7392" t="s">
        <v>600</v>
      </c>
      <c r="B7392" t="s">
        <v>594</v>
      </c>
      <c r="C7392" s="1" t="s">
        <v>301</v>
      </c>
      <c r="D7392" s="1" t="s">
        <v>988</v>
      </c>
      <c r="E7392" s="2">
        <v>199</v>
      </c>
      <c r="F7392" s="3">
        <v>148</v>
      </c>
      <c r="G7392" s="2">
        <v>1115</v>
      </c>
      <c r="H7392" s="3">
        <v>974</v>
      </c>
      <c r="I7392" s="69" t="str">
        <f>VLOOKUP(C7392,СПРАВОЧНИК!B:D,2,0)</f>
        <v>КОРЕЯ</v>
      </c>
      <c r="J7392" s="69" t="str">
        <f>VLOOKUP(C7392,СПРАВОЧНИК!B:D,3,0)</f>
        <v>ИНОМАРКИ</v>
      </c>
      <c r="K7392" s="69" t="str">
        <f>VLOOKUP(СВОД2023[[#This Row],[ФО]],СПРАВОЧНИК!H:P,2,0)</f>
        <v>Сибирский ФО</v>
      </c>
    </row>
    <row r="7393" spans="1:11" x14ac:dyDescent="0.2">
      <c r="A7393" t="s">
        <v>600</v>
      </c>
      <c r="B7393" t="s">
        <v>594</v>
      </c>
      <c r="C7393" s="1" t="s">
        <v>301</v>
      </c>
      <c r="D7393" s="1" t="s">
        <v>989</v>
      </c>
      <c r="E7393" s="2">
        <v>125</v>
      </c>
      <c r="F7393" s="3">
        <v>82</v>
      </c>
      <c r="G7393" s="2">
        <v>682</v>
      </c>
      <c r="H7393" s="3">
        <v>513</v>
      </c>
      <c r="I7393" s="69" t="str">
        <f>VLOOKUP(C7393,СПРАВОЧНИК!B:D,2,0)</f>
        <v>КОРЕЯ</v>
      </c>
      <c r="J7393" s="69" t="str">
        <f>VLOOKUP(C7393,СПРАВОЧНИК!B:D,3,0)</f>
        <v>ИНОМАРКИ</v>
      </c>
      <c r="K7393" s="69" t="str">
        <f>VLOOKUP(СВОД2023[[#This Row],[ФО]],СПРАВОЧНИК!H:P,2,0)</f>
        <v>Сибирский ФО</v>
      </c>
    </row>
    <row r="7394" spans="1:11" x14ac:dyDescent="0.2">
      <c r="A7394" t="s">
        <v>600</v>
      </c>
      <c r="B7394" t="s">
        <v>594</v>
      </c>
      <c r="C7394" s="1" t="s">
        <v>301</v>
      </c>
      <c r="D7394" s="1" t="s">
        <v>2199</v>
      </c>
      <c r="E7394" s="2"/>
      <c r="F7394" s="3">
        <v>3</v>
      </c>
      <c r="G7394" s="2">
        <v>8</v>
      </c>
      <c r="H7394" s="3">
        <v>8</v>
      </c>
      <c r="I7394" s="69" t="str">
        <f>VLOOKUP(C7394,СПРАВОЧНИК!B:D,2,0)</f>
        <v>КОРЕЯ</v>
      </c>
      <c r="J7394" s="69" t="str">
        <f>VLOOKUP(C7394,СПРАВОЧНИК!B:D,3,0)</f>
        <v>ИНОМАРКИ</v>
      </c>
      <c r="K7394" s="69" t="str">
        <f>VLOOKUP(СВОД2023[[#This Row],[ФО]],СПРАВОЧНИК!H:P,2,0)</f>
        <v>Сибирский ФО</v>
      </c>
    </row>
    <row r="7395" spans="1:11" x14ac:dyDescent="0.2">
      <c r="A7395" t="s">
        <v>600</v>
      </c>
      <c r="B7395" t="s">
        <v>594</v>
      </c>
      <c r="C7395" s="1" t="s">
        <v>301</v>
      </c>
      <c r="D7395" s="1" t="s">
        <v>990</v>
      </c>
      <c r="E7395" s="2">
        <v>17</v>
      </c>
      <c r="F7395" s="3">
        <v>11</v>
      </c>
      <c r="G7395" s="2">
        <v>111</v>
      </c>
      <c r="H7395" s="3">
        <v>79</v>
      </c>
      <c r="I7395" s="69" t="str">
        <f>VLOOKUP(C7395,СПРАВОЧНИК!B:D,2,0)</f>
        <v>КОРЕЯ</v>
      </c>
      <c r="J7395" s="69" t="str">
        <f>VLOOKUP(C7395,СПРАВОЧНИК!B:D,3,0)</f>
        <v>ИНОМАРКИ</v>
      </c>
      <c r="K7395" s="69" t="str">
        <f>VLOOKUP(СВОД2023[[#This Row],[ФО]],СПРАВОЧНИК!H:P,2,0)</f>
        <v>Сибирский ФО</v>
      </c>
    </row>
    <row r="7396" spans="1:11" x14ac:dyDescent="0.2">
      <c r="A7396" t="s">
        <v>600</v>
      </c>
      <c r="B7396" t="s">
        <v>594</v>
      </c>
      <c r="C7396" s="1" t="s">
        <v>301</v>
      </c>
      <c r="D7396" s="1" t="s">
        <v>2201</v>
      </c>
      <c r="E7396" s="2"/>
      <c r="F7396" s="3"/>
      <c r="G7396" s="2">
        <v>1</v>
      </c>
      <c r="H7396" s="3"/>
      <c r="I7396" s="69" t="str">
        <f>VLOOKUP(C7396,СПРАВОЧНИК!B:D,2,0)</f>
        <v>КОРЕЯ</v>
      </c>
      <c r="J7396" s="69" t="str">
        <f>VLOOKUP(C7396,СПРАВОЧНИК!B:D,3,0)</f>
        <v>ИНОМАРКИ</v>
      </c>
      <c r="K7396" s="69" t="str">
        <f>VLOOKUP(СВОД2023[[#This Row],[ФО]],СПРАВОЧНИК!H:P,2,0)</f>
        <v>Сибирский ФО</v>
      </c>
    </row>
    <row r="7397" spans="1:11" x14ac:dyDescent="0.2">
      <c r="A7397" t="s">
        <v>600</v>
      </c>
      <c r="B7397" t="s">
        <v>594</v>
      </c>
      <c r="C7397" s="1" t="s">
        <v>301</v>
      </c>
      <c r="D7397" s="1" t="s">
        <v>302</v>
      </c>
      <c r="E7397" s="2">
        <v>22</v>
      </c>
      <c r="F7397" s="3"/>
      <c r="G7397" s="2">
        <v>111</v>
      </c>
      <c r="H7397" s="3"/>
      <c r="I7397" s="69" t="str">
        <f>VLOOKUP(C7397,СПРАВОЧНИК!B:D,2,0)</f>
        <v>КОРЕЯ</v>
      </c>
      <c r="J7397" s="69" t="str">
        <f>VLOOKUP(C7397,СПРАВОЧНИК!B:D,3,0)</f>
        <v>ИНОМАРКИ</v>
      </c>
      <c r="K7397" s="69" t="str">
        <f>VLOOKUP(СВОД2023[[#This Row],[ФО]],СПРАВОЧНИК!H:P,2,0)</f>
        <v>Сибирский ФО</v>
      </c>
    </row>
    <row r="7398" spans="1:11" x14ac:dyDescent="0.2">
      <c r="A7398" t="s">
        <v>600</v>
      </c>
      <c r="B7398" t="s">
        <v>594</v>
      </c>
      <c r="C7398" s="1" t="s">
        <v>301</v>
      </c>
      <c r="D7398" s="1" t="s">
        <v>303</v>
      </c>
      <c r="E7398" s="2">
        <v>83</v>
      </c>
      <c r="F7398" s="3">
        <v>42</v>
      </c>
      <c r="G7398" s="2">
        <v>380</v>
      </c>
      <c r="H7398" s="3">
        <v>195</v>
      </c>
      <c r="I7398" s="69" t="str">
        <f>VLOOKUP(C7398,СПРАВОЧНИК!B:D,2,0)</f>
        <v>КОРЕЯ</v>
      </c>
      <c r="J7398" s="69" t="str">
        <f>VLOOKUP(C7398,СПРАВОЧНИК!B:D,3,0)</f>
        <v>ИНОМАРКИ</v>
      </c>
      <c r="K7398" s="69" t="str">
        <f>VLOOKUP(СВОД2023[[#This Row],[ФО]],СПРАВОЧНИК!H:P,2,0)</f>
        <v>Сибирский ФО</v>
      </c>
    </row>
    <row r="7399" spans="1:11" x14ac:dyDescent="0.2">
      <c r="A7399" t="s">
        <v>600</v>
      </c>
      <c r="B7399" t="s">
        <v>594</v>
      </c>
      <c r="C7399" s="1" t="s">
        <v>301</v>
      </c>
      <c r="D7399" s="1" t="s">
        <v>304</v>
      </c>
      <c r="E7399" s="2">
        <v>13</v>
      </c>
      <c r="F7399" s="3"/>
      <c r="G7399" s="2">
        <v>34</v>
      </c>
      <c r="H7399" s="3"/>
      <c r="I7399" s="69" t="str">
        <f>VLOOKUP(C7399,СПРАВОЧНИК!B:D,2,0)</f>
        <v>КОРЕЯ</v>
      </c>
      <c r="J7399" s="69" t="str">
        <f>VLOOKUP(C7399,СПРАВОЧНИК!B:D,3,0)</f>
        <v>ИНОМАРКИ</v>
      </c>
      <c r="K7399" s="69" t="str">
        <f>VLOOKUP(СВОД2023[[#This Row],[ФО]],СПРАВОЧНИК!H:P,2,0)</f>
        <v>Сибирский ФО</v>
      </c>
    </row>
    <row r="7400" spans="1:11" x14ac:dyDescent="0.2">
      <c r="A7400" t="s">
        <v>600</v>
      </c>
      <c r="B7400" t="s">
        <v>594</v>
      </c>
      <c r="C7400" s="1" t="s">
        <v>301</v>
      </c>
      <c r="D7400" s="1" t="s">
        <v>305</v>
      </c>
      <c r="E7400" s="2"/>
      <c r="F7400" s="3"/>
      <c r="G7400" s="2">
        <v>2</v>
      </c>
      <c r="H7400" s="3"/>
      <c r="I7400" s="69" t="str">
        <f>VLOOKUP(C7400,СПРАВОЧНИК!B:D,2,0)</f>
        <v>КОРЕЯ</v>
      </c>
      <c r="J7400" s="69" t="str">
        <f>VLOOKUP(C7400,СПРАВОЧНИК!B:D,3,0)</f>
        <v>ИНОМАРКИ</v>
      </c>
      <c r="K7400" s="69" t="str">
        <f>VLOOKUP(СВОД2023[[#This Row],[ФО]],СПРАВОЧНИК!H:P,2,0)</f>
        <v>Сибирский ФО</v>
      </c>
    </row>
    <row r="7401" spans="1:11" x14ac:dyDescent="0.2">
      <c r="A7401" t="s">
        <v>600</v>
      </c>
      <c r="B7401" t="s">
        <v>594</v>
      </c>
      <c r="C7401" s="1" t="s">
        <v>301</v>
      </c>
      <c r="D7401" s="1" t="s">
        <v>307</v>
      </c>
      <c r="E7401" s="2">
        <v>1</v>
      </c>
      <c r="F7401" s="3"/>
      <c r="G7401" s="2">
        <v>7</v>
      </c>
      <c r="H7401" s="3">
        <v>4</v>
      </c>
      <c r="I7401" s="69" t="str">
        <f>VLOOKUP(C7401,СПРАВОЧНИК!B:D,2,0)</f>
        <v>КОРЕЯ</v>
      </c>
      <c r="J7401" s="69" t="str">
        <f>VLOOKUP(C7401,СПРАВОЧНИК!B:D,3,0)</f>
        <v>ИНОМАРКИ</v>
      </c>
      <c r="K7401" s="69" t="str">
        <f>VLOOKUP(СВОД2023[[#This Row],[ФО]],СПРАВОЧНИК!H:P,2,0)</f>
        <v>Сибирский ФО</v>
      </c>
    </row>
    <row r="7402" spans="1:11" x14ac:dyDescent="0.2">
      <c r="A7402" t="s">
        <v>600</v>
      </c>
      <c r="B7402" t="s">
        <v>594</v>
      </c>
      <c r="C7402" s="1" t="s">
        <v>301</v>
      </c>
      <c r="D7402" s="1" t="s">
        <v>1560</v>
      </c>
      <c r="E7402" s="2"/>
      <c r="F7402" s="3"/>
      <c r="G7402" s="2">
        <v>1</v>
      </c>
      <c r="H7402" s="3">
        <v>1</v>
      </c>
      <c r="I7402" s="69" t="str">
        <f>VLOOKUP(C7402,СПРАВОЧНИК!B:D,2,0)</f>
        <v>КОРЕЯ</v>
      </c>
      <c r="J7402" s="69" t="str">
        <f>VLOOKUP(C7402,СПРАВОЧНИК!B:D,3,0)</f>
        <v>ИНОМАРКИ</v>
      </c>
      <c r="K7402" s="69" t="str">
        <f>VLOOKUP(СВОД2023[[#This Row],[ФО]],СПРАВОЧНИК!H:P,2,0)</f>
        <v>Сибирский ФО</v>
      </c>
    </row>
    <row r="7403" spans="1:11" x14ac:dyDescent="0.2">
      <c r="A7403" t="s">
        <v>600</v>
      </c>
      <c r="B7403" t="s">
        <v>594</v>
      </c>
      <c r="C7403" s="1" t="s">
        <v>301</v>
      </c>
      <c r="D7403" s="1" t="s">
        <v>308</v>
      </c>
      <c r="E7403" s="2"/>
      <c r="F7403" s="3"/>
      <c r="G7403" s="2">
        <v>1</v>
      </c>
      <c r="H7403" s="3"/>
      <c r="I7403" s="69" t="str">
        <f>VLOOKUP(C7403,СПРАВОЧНИК!B:D,2,0)</f>
        <v>КОРЕЯ</v>
      </c>
      <c r="J7403" s="69" t="str">
        <f>VLOOKUP(C7403,СПРАВОЧНИК!B:D,3,0)</f>
        <v>ИНОМАРКИ</v>
      </c>
      <c r="K7403" s="69" t="str">
        <f>VLOOKUP(СВОД2023[[#This Row],[ФО]],СПРАВОЧНИК!H:P,2,0)</f>
        <v>Сибирский ФО</v>
      </c>
    </row>
    <row r="7404" spans="1:11" x14ac:dyDescent="0.2">
      <c r="A7404" t="s">
        <v>600</v>
      </c>
      <c r="B7404" t="s">
        <v>594</v>
      </c>
      <c r="C7404" s="1" t="s">
        <v>301</v>
      </c>
      <c r="D7404" s="1" t="s">
        <v>1561</v>
      </c>
      <c r="E7404" s="2"/>
      <c r="F7404" s="3"/>
      <c r="G7404" s="2"/>
      <c r="H7404" s="3">
        <v>1</v>
      </c>
      <c r="I7404" s="69" t="str">
        <f>VLOOKUP(C7404,СПРАВОЧНИК!B:D,2,0)</f>
        <v>КОРЕЯ</v>
      </c>
      <c r="J7404" s="69" t="str">
        <f>VLOOKUP(C7404,СПРАВОЧНИК!B:D,3,0)</f>
        <v>ИНОМАРКИ</v>
      </c>
      <c r="K7404" s="69" t="str">
        <f>VLOOKUP(СВОД2023[[#This Row],[ФО]],СПРАВОЧНИК!H:P,2,0)</f>
        <v>Сибирский ФО</v>
      </c>
    </row>
    <row r="7405" spans="1:11" x14ac:dyDescent="0.2">
      <c r="A7405" t="s">
        <v>600</v>
      </c>
      <c r="B7405" t="s">
        <v>594</v>
      </c>
      <c r="C7405" s="1" t="s">
        <v>301</v>
      </c>
      <c r="D7405" s="1" t="s">
        <v>2202</v>
      </c>
      <c r="E7405" s="2"/>
      <c r="F7405" s="3">
        <v>1</v>
      </c>
      <c r="G7405" s="2">
        <v>1</v>
      </c>
      <c r="H7405" s="3">
        <v>6</v>
      </c>
      <c r="I7405" s="69" t="str">
        <f>VLOOKUP(C7405,СПРАВОЧНИК!B:D,2,0)</f>
        <v>КОРЕЯ</v>
      </c>
      <c r="J7405" s="69" t="str">
        <f>VLOOKUP(C7405,СПРАВОЧНИК!B:D,3,0)</f>
        <v>ИНОМАРКИ</v>
      </c>
      <c r="K7405" s="69" t="str">
        <f>VLOOKUP(СВОД2023[[#This Row],[ФО]],СПРАВОЧНИК!H:P,2,0)</f>
        <v>Сибирский ФО</v>
      </c>
    </row>
    <row r="7406" spans="1:11" x14ac:dyDescent="0.2">
      <c r="A7406" t="s">
        <v>600</v>
      </c>
      <c r="B7406" t="s">
        <v>594</v>
      </c>
      <c r="C7406" s="1" t="s">
        <v>301</v>
      </c>
      <c r="D7406" s="1" t="s">
        <v>842</v>
      </c>
      <c r="E7406" s="2">
        <v>1</v>
      </c>
      <c r="F7406" s="3"/>
      <c r="G7406" s="2">
        <v>1</v>
      </c>
      <c r="H7406" s="3"/>
      <c r="I7406" s="69" t="str">
        <f>VLOOKUP(C7406,СПРАВОЧНИК!B:D,2,0)</f>
        <v>КОРЕЯ</v>
      </c>
      <c r="J7406" s="69" t="str">
        <f>VLOOKUP(C7406,СПРАВОЧНИК!B:D,3,0)</f>
        <v>ИНОМАРКИ</v>
      </c>
      <c r="K7406" s="69" t="str">
        <f>VLOOKUP(СВОД2023[[#This Row],[ФО]],СПРАВОЧНИК!H:P,2,0)</f>
        <v>Сибирский ФО</v>
      </c>
    </row>
    <row r="7407" spans="1:11" x14ac:dyDescent="0.2">
      <c r="A7407" t="s">
        <v>600</v>
      </c>
      <c r="B7407" t="s">
        <v>594</v>
      </c>
      <c r="C7407" s="1" t="s">
        <v>301</v>
      </c>
      <c r="D7407" s="1" t="s">
        <v>1562</v>
      </c>
      <c r="E7407" s="2">
        <v>115</v>
      </c>
      <c r="F7407" s="3">
        <v>76</v>
      </c>
      <c r="G7407" s="2">
        <v>588</v>
      </c>
      <c r="H7407" s="3">
        <v>449</v>
      </c>
      <c r="I7407" s="69" t="str">
        <f>VLOOKUP(C7407,СПРАВОЧНИК!B:D,2,0)</f>
        <v>КОРЕЯ</v>
      </c>
      <c r="J7407" s="69" t="str">
        <f>VLOOKUP(C7407,СПРАВОЧНИК!B:D,3,0)</f>
        <v>ИНОМАРКИ</v>
      </c>
      <c r="K7407" s="69" t="str">
        <f>VLOOKUP(СВОД2023[[#This Row],[ФО]],СПРАВОЧНИК!H:P,2,0)</f>
        <v>Сибирский ФО</v>
      </c>
    </row>
    <row r="7408" spans="1:11" x14ac:dyDescent="0.2">
      <c r="A7408" t="s">
        <v>600</v>
      </c>
      <c r="B7408" t="s">
        <v>594</v>
      </c>
      <c r="C7408" s="1" t="s">
        <v>301</v>
      </c>
      <c r="D7408" s="1" t="s">
        <v>309</v>
      </c>
      <c r="E7408" s="2">
        <v>36</v>
      </c>
      <c r="F7408" s="3">
        <v>4</v>
      </c>
      <c r="G7408" s="2">
        <v>158</v>
      </c>
      <c r="H7408" s="3">
        <v>31</v>
      </c>
      <c r="I7408" s="69" t="str">
        <f>VLOOKUP(C7408,СПРАВОЧНИК!B:D,2,0)</f>
        <v>КОРЕЯ</v>
      </c>
      <c r="J7408" s="69" t="str">
        <f>VLOOKUP(C7408,СПРАВОЧНИК!B:D,3,0)</f>
        <v>ИНОМАРКИ</v>
      </c>
      <c r="K7408" s="69" t="str">
        <f>VLOOKUP(СВОД2023[[#This Row],[ФО]],СПРАВОЧНИК!H:P,2,0)</f>
        <v>Сибирский ФО</v>
      </c>
    </row>
    <row r="7409" spans="1:11" x14ac:dyDescent="0.2">
      <c r="A7409" t="s">
        <v>600</v>
      </c>
      <c r="B7409" t="s">
        <v>594</v>
      </c>
      <c r="C7409" s="1" t="s">
        <v>301</v>
      </c>
      <c r="D7409" s="1" t="s">
        <v>991</v>
      </c>
      <c r="E7409" s="2"/>
      <c r="F7409" s="3">
        <v>1</v>
      </c>
      <c r="G7409" s="2">
        <v>3</v>
      </c>
      <c r="H7409" s="3">
        <v>2</v>
      </c>
      <c r="I7409" s="69" t="str">
        <f>VLOOKUP(C7409,СПРАВОЧНИК!B:D,2,0)</f>
        <v>КОРЕЯ</v>
      </c>
      <c r="J7409" s="69" t="str">
        <f>VLOOKUP(C7409,СПРАВОЧНИК!B:D,3,0)</f>
        <v>ИНОМАРКИ</v>
      </c>
      <c r="K7409" s="69" t="str">
        <f>VLOOKUP(СВОД2023[[#This Row],[ФО]],СПРАВОЧНИК!H:P,2,0)</f>
        <v>Сибирский ФО</v>
      </c>
    </row>
    <row r="7410" spans="1:11" x14ac:dyDescent="0.2">
      <c r="A7410" t="s">
        <v>600</v>
      </c>
      <c r="B7410" t="s">
        <v>594</v>
      </c>
      <c r="C7410" s="1" t="s">
        <v>301</v>
      </c>
      <c r="D7410" s="1" t="s">
        <v>1563</v>
      </c>
      <c r="E7410" s="2">
        <v>2</v>
      </c>
      <c r="F7410" s="3">
        <v>1</v>
      </c>
      <c r="G7410" s="2">
        <v>9</v>
      </c>
      <c r="H7410" s="3">
        <v>8</v>
      </c>
      <c r="I7410" s="69" t="str">
        <f>VLOOKUP(C7410,СПРАВОЧНИК!B:D,2,0)</f>
        <v>КОРЕЯ</v>
      </c>
      <c r="J7410" s="69" t="str">
        <f>VLOOKUP(C7410,СПРАВОЧНИК!B:D,3,0)</f>
        <v>ИНОМАРКИ</v>
      </c>
      <c r="K7410" s="69" t="str">
        <f>VLOOKUP(СВОД2023[[#This Row],[ФО]],СПРАВОЧНИК!H:P,2,0)</f>
        <v>Сибирский ФО</v>
      </c>
    </row>
    <row r="7411" spans="1:11" x14ac:dyDescent="0.2">
      <c r="A7411" t="s">
        <v>600</v>
      </c>
      <c r="B7411" t="s">
        <v>594</v>
      </c>
      <c r="C7411" s="1" t="s">
        <v>301</v>
      </c>
      <c r="D7411" s="1" t="s">
        <v>310</v>
      </c>
      <c r="E7411" s="2">
        <v>67</v>
      </c>
      <c r="F7411" s="3">
        <v>36</v>
      </c>
      <c r="G7411" s="2">
        <v>298</v>
      </c>
      <c r="H7411" s="3">
        <v>218</v>
      </c>
      <c r="I7411" s="69" t="str">
        <f>VLOOKUP(C7411,СПРАВОЧНИК!B:D,2,0)</f>
        <v>КОРЕЯ</v>
      </c>
      <c r="J7411" s="69" t="str">
        <f>VLOOKUP(C7411,СПРАВОЧНИК!B:D,3,0)</f>
        <v>ИНОМАРКИ</v>
      </c>
      <c r="K7411" s="69" t="str">
        <f>VLOOKUP(СВОД2023[[#This Row],[ФО]],СПРАВОЧНИК!H:P,2,0)</f>
        <v>Сибирский ФО</v>
      </c>
    </row>
    <row r="7412" spans="1:11" x14ac:dyDescent="0.2">
      <c r="A7412" t="s">
        <v>600</v>
      </c>
      <c r="B7412" t="s">
        <v>594</v>
      </c>
      <c r="C7412" s="1" t="s">
        <v>301</v>
      </c>
      <c r="D7412" s="1" t="s">
        <v>1564</v>
      </c>
      <c r="E7412" s="2">
        <v>1</v>
      </c>
      <c r="F7412" s="3">
        <v>5</v>
      </c>
      <c r="G7412" s="2">
        <v>6</v>
      </c>
      <c r="H7412" s="3">
        <v>11</v>
      </c>
      <c r="I7412" s="69" t="str">
        <f>VLOOKUP(C7412,СПРАВОЧНИК!B:D,2,0)</f>
        <v>КОРЕЯ</v>
      </c>
      <c r="J7412" s="69" t="str">
        <f>VLOOKUP(C7412,СПРАВОЧНИК!B:D,3,0)</f>
        <v>ИНОМАРКИ</v>
      </c>
      <c r="K7412" s="69" t="str">
        <f>VLOOKUP(СВОД2023[[#This Row],[ФО]],СПРАВОЧНИК!H:P,2,0)</f>
        <v>Сибирский ФО</v>
      </c>
    </row>
    <row r="7413" spans="1:11" x14ac:dyDescent="0.2">
      <c r="A7413" t="s">
        <v>600</v>
      </c>
      <c r="B7413" t="s">
        <v>594</v>
      </c>
      <c r="C7413" s="1" t="s">
        <v>301</v>
      </c>
      <c r="D7413" s="1" t="s">
        <v>1565</v>
      </c>
      <c r="E7413" s="2">
        <v>7</v>
      </c>
      <c r="F7413" s="3">
        <v>2</v>
      </c>
      <c r="G7413" s="2">
        <v>29</v>
      </c>
      <c r="H7413" s="3">
        <v>22</v>
      </c>
      <c r="I7413" s="69" t="str">
        <f>VLOOKUP(C7413,СПРАВОЧНИК!B:D,2,0)</f>
        <v>КОРЕЯ</v>
      </c>
      <c r="J7413" s="69" t="str">
        <f>VLOOKUP(C7413,СПРАВОЧНИК!B:D,3,0)</f>
        <v>ИНОМАРКИ</v>
      </c>
      <c r="K7413" s="69" t="str">
        <f>VLOOKUP(СВОД2023[[#This Row],[ФО]],СПРАВОЧНИК!H:P,2,0)</f>
        <v>Сибирский ФО</v>
      </c>
    </row>
    <row r="7414" spans="1:11" x14ac:dyDescent="0.2">
      <c r="A7414" t="s">
        <v>600</v>
      </c>
      <c r="B7414" t="s">
        <v>594</v>
      </c>
      <c r="C7414" s="1" t="s">
        <v>301</v>
      </c>
      <c r="D7414" s="1" t="s">
        <v>1566</v>
      </c>
      <c r="E7414" s="2">
        <v>3</v>
      </c>
      <c r="F7414" s="3">
        <v>2</v>
      </c>
      <c r="G7414" s="2">
        <v>16</v>
      </c>
      <c r="H7414" s="3">
        <v>17</v>
      </c>
      <c r="I7414" s="69" t="str">
        <f>VLOOKUP(C7414,СПРАВОЧНИК!B:D,2,0)</f>
        <v>КОРЕЯ</v>
      </c>
      <c r="J7414" s="69" t="str">
        <f>VLOOKUP(C7414,СПРАВОЧНИК!B:D,3,0)</f>
        <v>ИНОМАРКИ</v>
      </c>
      <c r="K7414" s="69" t="str">
        <f>VLOOKUP(СВОД2023[[#This Row],[ФО]],СПРАВОЧНИК!H:P,2,0)</f>
        <v>Сибирский ФО</v>
      </c>
    </row>
    <row r="7415" spans="1:11" x14ac:dyDescent="0.2">
      <c r="A7415" t="s">
        <v>600</v>
      </c>
      <c r="B7415" t="s">
        <v>594</v>
      </c>
      <c r="C7415" s="1" t="s">
        <v>301</v>
      </c>
      <c r="D7415" s="1" t="s">
        <v>992</v>
      </c>
      <c r="E7415" s="2"/>
      <c r="F7415" s="3"/>
      <c r="G7415" s="2">
        <v>2</v>
      </c>
      <c r="H7415" s="3"/>
      <c r="I7415" s="69" t="str">
        <f>VLOOKUP(C7415,СПРАВОЧНИК!B:D,2,0)</f>
        <v>КОРЕЯ</v>
      </c>
      <c r="J7415" s="69" t="str">
        <f>VLOOKUP(C7415,СПРАВОЧНИК!B:D,3,0)</f>
        <v>ИНОМАРКИ</v>
      </c>
      <c r="K7415" s="69" t="str">
        <f>VLOOKUP(СВОД2023[[#This Row],[ФО]],СПРАВОЧНИК!H:P,2,0)</f>
        <v>Сибирский ФО</v>
      </c>
    </row>
    <row r="7416" spans="1:11" x14ac:dyDescent="0.2">
      <c r="A7416" t="s">
        <v>600</v>
      </c>
      <c r="B7416" t="s">
        <v>594</v>
      </c>
      <c r="C7416" s="1" t="s">
        <v>301</v>
      </c>
      <c r="D7416" s="1" t="s">
        <v>1567</v>
      </c>
      <c r="E7416" s="2">
        <v>1</v>
      </c>
      <c r="F7416" s="3">
        <v>1</v>
      </c>
      <c r="G7416" s="2">
        <v>7</v>
      </c>
      <c r="H7416" s="3">
        <v>5</v>
      </c>
      <c r="I7416" s="69" t="str">
        <f>VLOOKUP(C7416,СПРАВОЧНИК!B:D,2,0)</f>
        <v>КОРЕЯ</v>
      </c>
      <c r="J7416" s="69" t="str">
        <f>VLOOKUP(C7416,СПРАВОЧНИК!B:D,3,0)</f>
        <v>ИНОМАРКИ</v>
      </c>
      <c r="K7416" s="69" t="str">
        <f>VLOOKUP(СВОД2023[[#This Row],[ФО]],СПРАВОЧНИК!H:P,2,0)</f>
        <v>Сибирский ФО</v>
      </c>
    </row>
    <row r="7417" spans="1:11" x14ac:dyDescent="0.2">
      <c r="A7417" t="s">
        <v>600</v>
      </c>
      <c r="B7417" t="s">
        <v>594</v>
      </c>
      <c r="C7417" s="1" t="s">
        <v>301</v>
      </c>
      <c r="D7417" s="1" t="s">
        <v>993</v>
      </c>
      <c r="E7417" s="2">
        <v>836</v>
      </c>
      <c r="F7417" s="3">
        <v>747</v>
      </c>
      <c r="G7417" s="2">
        <v>4685</v>
      </c>
      <c r="H7417" s="3">
        <v>4169</v>
      </c>
      <c r="I7417" s="69" t="str">
        <f>VLOOKUP(C7417,СПРАВОЧНИК!B:D,2,0)</f>
        <v>КОРЕЯ</v>
      </c>
      <c r="J7417" s="69" t="str">
        <f>VLOOKUP(C7417,СПРАВОЧНИК!B:D,3,0)</f>
        <v>ИНОМАРКИ</v>
      </c>
      <c r="K7417" s="69" t="str">
        <f>VLOOKUP(СВОД2023[[#This Row],[ФО]],СПРАВОЧНИК!H:P,2,0)</f>
        <v>Сибирский ФО</v>
      </c>
    </row>
    <row r="7418" spans="1:11" x14ac:dyDescent="0.2">
      <c r="A7418" t="s">
        <v>600</v>
      </c>
      <c r="B7418" t="s">
        <v>594</v>
      </c>
      <c r="C7418" s="1" t="s">
        <v>301</v>
      </c>
      <c r="D7418" s="1" t="s">
        <v>994</v>
      </c>
      <c r="E7418" s="2">
        <v>51</v>
      </c>
      <c r="F7418" s="3">
        <v>15</v>
      </c>
      <c r="G7418" s="2">
        <v>216</v>
      </c>
      <c r="H7418" s="3">
        <v>83</v>
      </c>
      <c r="I7418" s="69" t="str">
        <f>VLOOKUP(C7418,СПРАВОЧНИК!B:D,2,0)</f>
        <v>КОРЕЯ</v>
      </c>
      <c r="J7418" s="69" t="str">
        <f>VLOOKUP(C7418,СПРАВОЧНИК!B:D,3,0)</f>
        <v>ИНОМАРКИ</v>
      </c>
      <c r="K7418" s="69" t="str">
        <f>VLOOKUP(СВОД2023[[#This Row],[ФО]],СПРАВОЧНИК!H:P,2,0)</f>
        <v>Сибирский ФО</v>
      </c>
    </row>
    <row r="7419" spans="1:11" x14ac:dyDescent="0.2">
      <c r="A7419" t="s">
        <v>600</v>
      </c>
      <c r="B7419" t="s">
        <v>594</v>
      </c>
      <c r="C7419" s="1" t="s">
        <v>301</v>
      </c>
      <c r="D7419" s="1" t="s">
        <v>1568</v>
      </c>
      <c r="E7419" s="2">
        <v>2</v>
      </c>
      <c r="F7419" s="3">
        <v>2</v>
      </c>
      <c r="G7419" s="2">
        <v>10</v>
      </c>
      <c r="H7419" s="3">
        <v>5</v>
      </c>
      <c r="I7419" s="69" t="str">
        <f>VLOOKUP(C7419,СПРАВОЧНИК!B:D,2,0)</f>
        <v>КОРЕЯ</v>
      </c>
      <c r="J7419" s="69" t="str">
        <f>VLOOKUP(C7419,СПРАВОЧНИК!B:D,3,0)</f>
        <v>ИНОМАРКИ</v>
      </c>
      <c r="K7419" s="69" t="str">
        <f>VLOOKUP(СВОД2023[[#This Row],[ФО]],СПРАВОЧНИК!H:P,2,0)</f>
        <v>Сибирский ФО</v>
      </c>
    </row>
    <row r="7420" spans="1:11" x14ac:dyDescent="0.2">
      <c r="A7420" t="s">
        <v>600</v>
      </c>
      <c r="B7420" t="s">
        <v>594</v>
      </c>
      <c r="C7420" s="1" t="s">
        <v>301</v>
      </c>
      <c r="D7420" s="1" t="s">
        <v>2203</v>
      </c>
      <c r="E7420" s="2"/>
      <c r="F7420" s="3">
        <v>1</v>
      </c>
      <c r="G7420" s="2">
        <v>9</v>
      </c>
      <c r="H7420" s="3">
        <v>5</v>
      </c>
      <c r="I7420" s="69" t="str">
        <f>VLOOKUP(C7420,СПРАВОЧНИК!B:D,2,0)</f>
        <v>КОРЕЯ</v>
      </c>
      <c r="J7420" s="69" t="str">
        <f>VLOOKUP(C7420,СПРАВОЧНИК!B:D,3,0)</f>
        <v>ИНОМАРКИ</v>
      </c>
      <c r="K7420" s="69" t="str">
        <f>VLOOKUP(СВОД2023[[#This Row],[ФО]],СПРАВОЧНИК!H:P,2,0)</f>
        <v>Сибирский ФО</v>
      </c>
    </row>
    <row r="7421" spans="1:11" x14ac:dyDescent="0.2">
      <c r="A7421" t="s">
        <v>600</v>
      </c>
      <c r="B7421" t="s">
        <v>594</v>
      </c>
      <c r="C7421" s="1" t="s">
        <v>301</v>
      </c>
      <c r="D7421" s="1" t="s">
        <v>995</v>
      </c>
      <c r="E7421" s="2">
        <v>263</v>
      </c>
      <c r="F7421" s="3">
        <v>141</v>
      </c>
      <c r="G7421" s="2">
        <v>1357</v>
      </c>
      <c r="H7421" s="3">
        <v>827</v>
      </c>
      <c r="I7421" s="69" t="str">
        <f>VLOOKUP(C7421,СПРАВОЧНИК!B:D,2,0)</f>
        <v>КОРЕЯ</v>
      </c>
      <c r="J7421" s="69" t="str">
        <f>VLOOKUP(C7421,СПРАВОЧНИК!B:D,3,0)</f>
        <v>ИНОМАРКИ</v>
      </c>
      <c r="K7421" s="69" t="str">
        <f>VLOOKUP(СВОД2023[[#This Row],[ФО]],СПРАВОЧНИК!H:P,2,0)</f>
        <v>Сибирский ФО</v>
      </c>
    </row>
    <row r="7422" spans="1:11" x14ac:dyDescent="0.2">
      <c r="A7422" t="s">
        <v>600</v>
      </c>
      <c r="B7422" t="s">
        <v>594</v>
      </c>
      <c r="C7422" s="1" t="s">
        <v>301</v>
      </c>
      <c r="D7422" s="1" t="s">
        <v>996</v>
      </c>
      <c r="E7422" s="2">
        <v>113</v>
      </c>
      <c r="F7422" s="3">
        <v>76</v>
      </c>
      <c r="G7422" s="2">
        <v>530</v>
      </c>
      <c r="H7422" s="3">
        <v>429</v>
      </c>
      <c r="I7422" s="69" t="str">
        <f>VLOOKUP(C7422,СПРАВОЧНИК!B:D,2,0)</f>
        <v>КОРЕЯ</v>
      </c>
      <c r="J7422" s="69" t="str">
        <f>VLOOKUP(C7422,СПРАВОЧНИК!B:D,3,0)</f>
        <v>ИНОМАРКИ</v>
      </c>
      <c r="K7422" s="69" t="str">
        <f>VLOOKUP(СВОД2023[[#This Row],[ФО]],СПРАВОЧНИК!H:P,2,0)</f>
        <v>Сибирский ФО</v>
      </c>
    </row>
    <row r="7423" spans="1:11" x14ac:dyDescent="0.2">
      <c r="A7423" t="s">
        <v>600</v>
      </c>
      <c r="B7423" t="s">
        <v>594</v>
      </c>
      <c r="C7423" s="1" t="s">
        <v>301</v>
      </c>
      <c r="D7423" s="1" t="s">
        <v>1569</v>
      </c>
      <c r="E7423" s="2">
        <v>56</v>
      </c>
      <c r="F7423" s="3">
        <v>57</v>
      </c>
      <c r="G7423" s="2">
        <v>340</v>
      </c>
      <c r="H7423" s="3">
        <v>337</v>
      </c>
      <c r="I7423" s="69" t="str">
        <f>VLOOKUP(C7423,СПРАВОЧНИК!B:D,2,0)</f>
        <v>КОРЕЯ</v>
      </c>
      <c r="J7423" s="69" t="str">
        <f>VLOOKUP(C7423,СПРАВОЧНИК!B:D,3,0)</f>
        <v>ИНОМАРКИ</v>
      </c>
      <c r="K7423" s="69" t="str">
        <f>VLOOKUP(СВОД2023[[#This Row],[ФО]],СПРАВОЧНИК!H:P,2,0)</f>
        <v>Сибирский ФО</v>
      </c>
    </row>
    <row r="7424" spans="1:11" x14ac:dyDescent="0.2">
      <c r="A7424" t="s">
        <v>600</v>
      </c>
      <c r="B7424" t="s">
        <v>594</v>
      </c>
      <c r="C7424" s="1" t="s">
        <v>301</v>
      </c>
      <c r="D7424" s="1" t="s">
        <v>997</v>
      </c>
      <c r="E7424" s="2">
        <v>439</v>
      </c>
      <c r="F7424" s="3">
        <v>251</v>
      </c>
      <c r="G7424" s="2">
        <v>2177</v>
      </c>
      <c r="H7424" s="3">
        <v>1577</v>
      </c>
      <c r="I7424" s="69" t="str">
        <f>VLOOKUP(C7424,СПРАВОЧНИК!B:D,2,0)</f>
        <v>КОРЕЯ</v>
      </c>
      <c r="J7424" s="69" t="str">
        <f>VLOOKUP(C7424,СПРАВОЧНИК!B:D,3,0)</f>
        <v>ИНОМАРКИ</v>
      </c>
      <c r="K7424" s="69" t="str">
        <f>VLOOKUP(СВОД2023[[#This Row],[ФО]],СПРАВОЧНИК!H:P,2,0)</f>
        <v>Сибирский ФО</v>
      </c>
    </row>
    <row r="7425" spans="1:11" x14ac:dyDescent="0.2">
      <c r="A7425" t="s">
        <v>600</v>
      </c>
      <c r="B7425" t="s">
        <v>594</v>
      </c>
      <c r="C7425" s="1" t="s">
        <v>301</v>
      </c>
      <c r="D7425" s="1" t="s">
        <v>998</v>
      </c>
      <c r="E7425" s="2">
        <v>15</v>
      </c>
      <c r="F7425" s="3">
        <v>2</v>
      </c>
      <c r="G7425" s="2">
        <v>66</v>
      </c>
      <c r="H7425" s="3">
        <v>37</v>
      </c>
      <c r="I7425" s="69" t="str">
        <f>VLOOKUP(C7425,СПРАВОЧНИК!B:D,2,0)</f>
        <v>КОРЕЯ</v>
      </c>
      <c r="J7425" s="69" t="str">
        <f>VLOOKUP(C7425,СПРАВОЧНИК!B:D,3,0)</f>
        <v>ИНОМАРКИ</v>
      </c>
      <c r="K7425" s="69" t="str">
        <f>VLOOKUP(СВОД2023[[#This Row],[ФО]],СПРАВОЧНИК!H:P,2,0)</f>
        <v>Сибирский ФО</v>
      </c>
    </row>
    <row r="7426" spans="1:11" x14ac:dyDescent="0.2">
      <c r="A7426" t="s">
        <v>600</v>
      </c>
      <c r="B7426" t="s">
        <v>594</v>
      </c>
      <c r="C7426" s="1" t="s">
        <v>301</v>
      </c>
      <c r="D7426" s="1" t="s">
        <v>1570</v>
      </c>
      <c r="E7426" s="2">
        <v>2</v>
      </c>
      <c r="F7426" s="3"/>
      <c r="G7426" s="2">
        <v>18</v>
      </c>
      <c r="H7426" s="3"/>
      <c r="I7426" s="69" t="str">
        <f>VLOOKUP(C7426,СПРАВОЧНИК!B:D,2,0)</f>
        <v>КОРЕЯ</v>
      </c>
      <c r="J7426" s="69" t="str">
        <f>VLOOKUP(C7426,СПРАВОЧНИК!B:D,3,0)</f>
        <v>ИНОМАРКИ</v>
      </c>
      <c r="K7426" s="69" t="str">
        <f>VLOOKUP(СВОД2023[[#This Row],[ФО]],СПРАВОЧНИК!H:P,2,0)</f>
        <v>Сибирский ФО</v>
      </c>
    </row>
    <row r="7427" spans="1:11" x14ac:dyDescent="0.2">
      <c r="A7427" t="s">
        <v>600</v>
      </c>
      <c r="B7427" t="s">
        <v>594</v>
      </c>
      <c r="C7427" s="1" t="s">
        <v>301</v>
      </c>
      <c r="D7427" s="1" t="s">
        <v>1571</v>
      </c>
      <c r="E7427" s="2">
        <v>8</v>
      </c>
      <c r="F7427" s="3">
        <v>8</v>
      </c>
      <c r="G7427" s="2">
        <v>58</v>
      </c>
      <c r="H7427" s="3">
        <v>47</v>
      </c>
      <c r="I7427" s="69" t="str">
        <f>VLOOKUP(C7427,СПРАВОЧНИК!B:D,2,0)</f>
        <v>КОРЕЯ</v>
      </c>
      <c r="J7427" s="69" t="str">
        <f>VLOOKUP(C7427,СПРАВОЧНИК!B:D,3,0)</f>
        <v>ИНОМАРКИ</v>
      </c>
      <c r="K7427" s="69" t="str">
        <f>VLOOKUP(СВОД2023[[#This Row],[ФО]],СПРАВОЧНИК!H:P,2,0)</f>
        <v>Сибирский ФО</v>
      </c>
    </row>
    <row r="7428" spans="1:11" x14ac:dyDescent="0.2">
      <c r="A7428" t="s">
        <v>600</v>
      </c>
      <c r="B7428" t="s">
        <v>594</v>
      </c>
      <c r="C7428" s="1" t="s">
        <v>311</v>
      </c>
      <c r="D7428" s="1" t="s">
        <v>2205</v>
      </c>
      <c r="E7428" s="2"/>
      <c r="F7428" s="3"/>
      <c r="G7428" s="2">
        <v>4</v>
      </c>
      <c r="H7428" s="3">
        <v>6</v>
      </c>
      <c r="I7428" s="69" t="str">
        <f>VLOOKUP(C7428,СПРАВОЧНИК!B:D,2,0)</f>
        <v>РОССИЯ</v>
      </c>
      <c r="J7428" s="69" t="str">
        <f>VLOOKUP(C7428,СПРАВОЧНИК!B:D,3,0)</f>
        <v>ОТЕЧЕСТВЕННЫЕ</v>
      </c>
      <c r="K7428" s="69" t="str">
        <f>VLOOKUP(СВОД2023[[#This Row],[ФО]],СПРАВОЧНИК!H:P,2,0)</f>
        <v>Сибирский ФО</v>
      </c>
    </row>
    <row r="7429" spans="1:11" x14ac:dyDescent="0.2">
      <c r="A7429" t="s">
        <v>600</v>
      </c>
      <c r="B7429" t="s">
        <v>594</v>
      </c>
      <c r="C7429" s="1" t="s">
        <v>311</v>
      </c>
      <c r="D7429" s="1" t="s">
        <v>1572</v>
      </c>
      <c r="E7429" s="2">
        <v>193</v>
      </c>
      <c r="F7429" s="3">
        <v>156</v>
      </c>
      <c r="G7429" s="2">
        <v>975</v>
      </c>
      <c r="H7429" s="3">
        <v>929</v>
      </c>
      <c r="I7429" s="69" t="str">
        <f>VLOOKUP(C7429,СПРАВОЧНИК!B:D,2,0)</f>
        <v>РОССИЯ</v>
      </c>
      <c r="J7429" s="69" t="str">
        <f>VLOOKUP(C7429,СПРАВОЧНИК!B:D,3,0)</f>
        <v>ОТЕЧЕСТВЕННЫЕ</v>
      </c>
      <c r="K7429" s="69" t="str">
        <f>VLOOKUP(СВОД2023[[#This Row],[ФО]],СПРАВОЧНИК!H:P,2,0)</f>
        <v>Сибирский ФО</v>
      </c>
    </row>
    <row r="7430" spans="1:11" x14ac:dyDescent="0.2">
      <c r="A7430" t="s">
        <v>600</v>
      </c>
      <c r="B7430" t="s">
        <v>594</v>
      </c>
      <c r="C7430" s="1" t="s">
        <v>311</v>
      </c>
      <c r="D7430" s="1" t="s">
        <v>1573</v>
      </c>
      <c r="E7430" s="2">
        <v>159</v>
      </c>
      <c r="F7430" s="3">
        <v>142</v>
      </c>
      <c r="G7430" s="2">
        <v>871</v>
      </c>
      <c r="H7430" s="3">
        <v>822</v>
      </c>
      <c r="I7430" s="69" t="str">
        <f>VLOOKUP(C7430,СПРАВОЧНИК!B:D,2,0)</f>
        <v>РОССИЯ</v>
      </c>
      <c r="J7430" s="69" t="str">
        <f>VLOOKUP(C7430,СПРАВОЧНИК!B:D,3,0)</f>
        <v>ОТЕЧЕСТВЕННЫЕ</v>
      </c>
      <c r="K7430" s="69" t="str">
        <f>VLOOKUP(СВОД2023[[#This Row],[ФО]],СПРАВОЧНИК!H:P,2,0)</f>
        <v>Сибирский ФО</v>
      </c>
    </row>
    <row r="7431" spans="1:11" x14ac:dyDescent="0.2">
      <c r="A7431" t="s">
        <v>600</v>
      </c>
      <c r="B7431" t="s">
        <v>594</v>
      </c>
      <c r="C7431" s="1" t="s">
        <v>311</v>
      </c>
      <c r="D7431" s="1" t="s">
        <v>1574</v>
      </c>
      <c r="E7431" s="2">
        <v>151</v>
      </c>
      <c r="F7431" s="3">
        <v>115</v>
      </c>
      <c r="G7431" s="2">
        <v>805</v>
      </c>
      <c r="H7431" s="3">
        <v>720</v>
      </c>
      <c r="I7431" s="69" t="str">
        <f>VLOOKUP(C7431,СПРАВОЧНИК!B:D,2,0)</f>
        <v>РОССИЯ</v>
      </c>
      <c r="J7431" s="69" t="str">
        <f>VLOOKUP(C7431,СПРАВОЧНИК!B:D,3,0)</f>
        <v>ОТЕЧЕСТВЕННЫЕ</v>
      </c>
      <c r="K7431" s="69" t="str">
        <f>VLOOKUP(СВОД2023[[#This Row],[ФО]],СПРАВОЧНИК!H:P,2,0)</f>
        <v>Сибирский ФО</v>
      </c>
    </row>
    <row r="7432" spans="1:11" x14ac:dyDescent="0.2">
      <c r="A7432" t="s">
        <v>600</v>
      </c>
      <c r="B7432" t="s">
        <v>594</v>
      </c>
      <c r="C7432" s="1" t="s">
        <v>311</v>
      </c>
      <c r="D7432" s="1" t="s">
        <v>1575</v>
      </c>
      <c r="E7432" s="2"/>
      <c r="F7432" s="3"/>
      <c r="G7432" s="2"/>
      <c r="H7432" s="3">
        <v>1</v>
      </c>
      <c r="I7432" s="69" t="str">
        <f>VLOOKUP(C7432,СПРАВОЧНИК!B:D,2,0)</f>
        <v>РОССИЯ</v>
      </c>
      <c r="J7432" s="69" t="str">
        <f>VLOOKUP(C7432,СПРАВОЧНИК!B:D,3,0)</f>
        <v>ОТЕЧЕСТВЕННЫЕ</v>
      </c>
      <c r="K7432" s="69" t="str">
        <f>VLOOKUP(СВОД2023[[#This Row],[ФО]],СПРАВОЧНИК!H:P,2,0)</f>
        <v>Сибирский ФО</v>
      </c>
    </row>
    <row r="7433" spans="1:11" x14ac:dyDescent="0.2">
      <c r="A7433" t="s">
        <v>600</v>
      </c>
      <c r="B7433" t="s">
        <v>594</v>
      </c>
      <c r="C7433" s="1" t="s">
        <v>311</v>
      </c>
      <c r="D7433" s="1" t="s">
        <v>1576</v>
      </c>
      <c r="E7433" s="2">
        <v>183</v>
      </c>
      <c r="F7433" s="3">
        <v>104</v>
      </c>
      <c r="G7433" s="2">
        <v>914</v>
      </c>
      <c r="H7433" s="3">
        <v>550</v>
      </c>
      <c r="I7433" s="69" t="str">
        <f>VLOOKUP(C7433,СПРАВОЧНИК!B:D,2,0)</f>
        <v>РОССИЯ</v>
      </c>
      <c r="J7433" s="69" t="str">
        <f>VLOOKUP(C7433,СПРАВОЧНИК!B:D,3,0)</f>
        <v>ОТЕЧЕСТВЕННЫЕ</v>
      </c>
      <c r="K7433" s="69" t="str">
        <f>VLOOKUP(СВОД2023[[#This Row],[ФО]],СПРАВОЧНИК!H:P,2,0)</f>
        <v>Сибирский ФО</v>
      </c>
    </row>
    <row r="7434" spans="1:11" x14ac:dyDescent="0.2">
      <c r="A7434" t="s">
        <v>600</v>
      </c>
      <c r="B7434" t="s">
        <v>594</v>
      </c>
      <c r="C7434" s="1" t="s">
        <v>311</v>
      </c>
      <c r="D7434" s="1" t="s">
        <v>1577</v>
      </c>
      <c r="E7434" s="2">
        <v>23</v>
      </c>
      <c r="F7434" s="3">
        <v>27</v>
      </c>
      <c r="G7434" s="2">
        <v>133</v>
      </c>
      <c r="H7434" s="3">
        <v>114</v>
      </c>
      <c r="I7434" s="69" t="str">
        <f>VLOOKUP(C7434,СПРАВОЧНИК!B:D,2,0)</f>
        <v>РОССИЯ</v>
      </c>
      <c r="J7434" s="69" t="str">
        <f>VLOOKUP(C7434,СПРАВОЧНИК!B:D,3,0)</f>
        <v>ОТЕЧЕСТВЕННЫЕ</v>
      </c>
      <c r="K7434" s="69" t="str">
        <f>VLOOKUP(СВОД2023[[#This Row],[ФО]],СПРАВОЧНИК!H:P,2,0)</f>
        <v>Сибирский ФО</v>
      </c>
    </row>
    <row r="7435" spans="1:11" x14ac:dyDescent="0.2">
      <c r="A7435" t="s">
        <v>600</v>
      </c>
      <c r="B7435" t="s">
        <v>594</v>
      </c>
      <c r="C7435" s="1" t="s">
        <v>311</v>
      </c>
      <c r="D7435" s="1" t="s">
        <v>1578</v>
      </c>
      <c r="E7435" s="2">
        <v>27</v>
      </c>
      <c r="F7435" s="3">
        <v>31</v>
      </c>
      <c r="G7435" s="2">
        <v>131</v>
      </c>
      <c r="H7435" s="3">
        <v>113</v>
      </c>
      <c r="I7435" s="69" t="str">
        <f>VLOOKUP(C7435,СПРАВОЧНИК!B:D,2,0)</f>
        <v>РОССИЯ</v>
      </c>
      <c r="J7435" s="69" t="str">
        <f>VLOOKUP(C7435,СПРАВОЧНИК!B:D,3,0)</f>
        <v>ОТЕЧЕСТВЕННЫЕ</v>
      </c>
      <c r="K7435" s="69" t="str">
        <f>VLOOKUP(СВОД2023[[#This Row],[ФО]],СПРАВОЧНИК!H:P,2,0)</f>
        <v>Сибирский ФО</v>
      </c>
    </row>
    <row r="7436" spans="1:11" x14ac:dyDescent="0.2">
      <c r="A7436" t="s">
        <v>600</v>
      </c>
      <c r="B7436" t="s">
        <v>594</v>
      </c>
      <c r="C7436" s="1" t="s">
        <v>311</v>
      </c>
      <c r="D7436" s="1" t="s">
        <v>1579</v>
      </c>
      <c r="E7436" s="2">
        <v>338</v>
      </c>
      <c r="F7436" s="3">
        <v>372</v>
      </c>
      <c r="G7436" s="2">
        <v>1681</v>
      </c>
      <c r="H7436" s="3">
        <v>1920</v>
      </c>
      <c r="I7436" s="69" t="str">
        <f>VLOOKUP(C7436,СПРАВОЧНИК!B:D,2,0)</f>
        <v>РОССИЯ</v>
      </c>
      <c r="J7436" s="69" t="str">
        <f>VLOOKUP(C7436,СПРАВОЧНИК!B:D,3,0)</f>
        <v>ОТЕЧЕСТВЕННЫЕ</v>
      </c>
      <c r="K7436" s="69" t="str">
        <f>VLOOKUP(СВОД2023[[#This Row],[ФО]],СПРАВОЧНИК!H:P,2,0)</f>
        <v>Сибирский ФО</v>
      </c>
    </row>
    <row r="7437" spans="1:11" x14ac:dyDescent="0.2">
      <c r="A7437" t="s">
        <v>600</v>
      </c>
      <c r="B7437" t="s">
        <v>594</v>
      </c>
      <c r="C7437" s="1" t="s">
        <v>311</v>
      </c>
      <c r="D7437" s="1" t="s">
        <v>1580</v>
      </c>
      <c r="E7437" s="2">
        <v>441</v>
      </c>
      <c r="F7437" s="3">
        <v>375</v>
      </c>
      <c r="G7437" s="2">
        <v>2397</v>
      </c>
      <c r="H7437" s="3">
        <v>2039</v>
      </c>
      <c r="I7437" s="69" t="str">
        <f>VLOOKUP(C7437,СПРАВОЧНИК!B:D,2,0)</f>
        <v>РОССИЯ</v>
      </c>
      <c r="J7437" s="69" t="str">
        <f>VLOOKUP(C7437,СПРАВОЧНИК!B:D,3,0)</f>
        <v>ОТЕЧЕСТВЕННЫЕ</v>
      </c>
      <c r="K7437" s="69" t="str">
        <f>VLOOKUP(СВОД2023[[#This Row],[ФО]],СПРАВОЧНИК!H:P,2,0)</f>
        <v>Сибирский ФО</v>
      </c>
    </row>
    <row r="7438" spans="1:11" x14ac:dyDescent="0.2">
      <c r="A7438" t="s">
        <v>600</v>
      </c>
      <c r="B7438" t="s">
        <v>594</v>
      </c>
      <c r="C7438" s="1" t="s">
        <v>311</v>
      </c>
      <c r="D7438" s="1" t="s">
        <v>1581</v>
      </c>
      <c r="E7438" s="2">
        <v>732</v>
      </c>
      <c r="F7438" s="3">
        <v>737</v>
      </c>
      <c r="G7438" s="2">
        <v>3935</v>
      </c>
      <c r="H7438" s="3">
        <v>3697</v>
      </c>
      <c r="I7438" s="69" t="str">
        <f>VLOOKUP(C7438,СПРАВОЧНИК!B:D,2,0)</f>
        <v>РОССИЯ</v>
      </c>
      <c r="J7438" s="69" t="str">
        <f>VLOOKUP(C7438,СПРАВОЧНИК!B:D,3,0)</f>
        <v>ОТЕЧЕСТВЕННЫЕ</v>
      </c>
      <c r="K7438" s="69" t="str">
        <f>VLOOKUP(СВОД2023[[#This Row],[ФО]],СПРАВОЧНИК!H:P,2,0)</f>
        <v>Сибирский ФО</v>
      </c>
    </row>
    <row r="7439" spans="1:11" x14ac:dyDescent="0.2">
      <c r="A7439" t="s">
        <v>600</v>
      </c>
      <c r="B7439" t="s">
        <v>594</v>
      </c>
      <c r="C7439" s="1" t="s">
        <v>311</v>
      </c>
      <c r="D7439" s="1" t="s">
        <v>1582</v>
      </c>
      <c r="E7439" s="2">
        <v>1381</v>
      </c>
      <c r="F7439" s="3">
        <v>1309</v>
      </c>
      <c r="G7439" s="2">
        <v>7921</v>
      </c>
      <c r="H7439" s="3">
        <v>7084</v>
      </c>
      <c r="I7439" s="69" t="str">
        <f>VLOOKUP(C7439,СПРАВОЧНИК!B:D,2,0)</f>
        <v>РОССИЯ</v>
      </c>
      <c r="J7439" s="69" t="str">
        <f>VLOOKUP(C7439,СПРАВОЧНИК!B:D,3,0)</f>
        <v>ОТЕЧЕСТВЕННЫЕ</v>
      </c>
      <c r="K7439" s="69" t="str">
        <f>VLOOKUP(СВОД2023[[#This Row],[ФО]],СПРАВОЧНИК!H:P,2,0)</f>
        <v>Сибирский ФО</v>
      </c>
    </row>
    <row r="7440" spans="1:11" x14ac:dyDescent="0.2">
      <c r="A7440" t="s">
        <v>600</v>
      </c>
      <c r="B7440" t="s">
        <v>594</v>
      </c>
      <c r="C7440" s="1" t="s">
        <v>311</v>
      </c>
      <c r="D7440" s="1" t="s">
        <v>1583</v>
      </c>
      <c r="E7440" s="2">
        <v>69</v>
      </c>
      <c r="F7440" s="3">
        <v>76</v>
      </c>
      <c r="G7440" s="2">
        <v>354</v>
      </c>
      <c r="H7440" s="3">
        <v>424</v>
      </c>
      <c r="I7440" s="69" t="str">
        <f>VLOOKUP(C7440,СПРАВОЧНИК!B:D,2,0)</f>
        <v>РОССИЯ</v>
      </c>
      <c r="J7440" s="69" t="str">
        <f>VLOOKUP(C7440,СПРАВОЧНИК!B:D,3,0)</f>
        <v>ОТЕЧЕСТВЕННЫЕ</v>
      </c>
      <c r="K7440" s="69" t="str">
        <f>VLOOKUP(СВОД2023[[#This Row],[ФО]],СПРАВОЧНИК!H:P,2,0)</f>
        <v>Сибирский ФО</v>
      </c>
    </row>
    <row r="7441" spans="1:11" x14ac:dyDescent="0.2">
      <c r="A7441" t="s">
        <v>600</v>
      </c>
      <c r="B7441" t="s">
        <v>594</v>
      </c>
      <c r="C7441" s="1" t="s">
        <v>311</v>
      </c>
      <c r="D7441" s="1" t="s">
        <v>1584</v>
      </c>
      <c r="E7441" s="2">
        <v>695</v>
      </c>
      <c r="F7441" s="3">
        <v>787</v>
      </c>
      <c r="G7441" s="2">
        <v>4096</v>
      </c>
      <c r="H7441" s="3">
        <v>4192</v>
      </c>
      <c r="I7441" s="69" t="str">
        <f>VLOOKUP(C7441,СПРАВОЧНИК!B:D,2,0)</f>
        <v>РОССИЯ</v>
      </c>
      <c r="J7441" s="69" t="str">
        <f>VLOOKUP(C7441,СПРАВОЧНИК!B:D,3,0)</f>
        <v>ОТЕЧЕСТВЕННЫЕ</v>
      </c>
      <c r="K7441" s="69" t="str">
        <f>VLOOKUP(СВОД2023[[#This Row],[ФО]],СПРАВОЧНИК!H:P,2,0)</f>
        <v>Сибирский ФО</v>
      </c>
    </row>
    <row r="7442" spans="1:11" x14ac:dyDescent="0.2">
      <c r="A7442" t="s">
        <v>600</v>
      </c>
      <c r="B7442" t="s">
        <v>594</v>
      </c>
      <c r="C7442" s="1" t="s">
        <v>311</v>
      </c>
      <c r="D7442" s="1" t="s">
        <v>1585</v>
      </c>
      <c r="E7442" s="2">
        <v>548</v>
      </c>
      <c r="F7442" s="3">
        <v>535</v>
      </c>
      <c r="G7442" s="2">
        <v>3142</v>
      </c>
      <c r="H7442" s="3">
        <v>2931</v>
      </c>
      <c r="I7442" s="69" t="str">
        <f>VLOOKUP(C7442,СПРАВОЧНИК!B:D,2,0)</f>
        <v>РОССИЯ</v>
      </c>
      <c r="J7442" s="69" t="str">
        <f>VLOOKUP(C7442,СПРАВОЧНИК!B:D,3,0)</f>
        <v>ОТЕЧЕСТВЕННЫЕ</v>
      </c>
      <c r="K7442" s="69" t="str">
        <f>VLOOKUP(СВОД2023[[#This Row],[ФО]],СПРАВОЧНИК!H:P,2,0)</f>
        <v>Сибирский ФО</v>
      </c>
    </row>
    <row r="7443" spans="1:11" x14ac:dyDescent="0.2">
      <c r="A7443" t="s">
        <v>600</v>
      </c>
      <c r="B7443" t="s">
        <v>594</v>
      </c>
      <c r="C7443" s="1" t="s">
        <v>311</v>
      </c>
      <c r="D7443" s="1" t="s">
        <v>1586</v>
      </c>
      <c r="E7443" s="2">
        <v>159</v>
      </c>
      <c r="F7443" s="3">
        <v>146</v>
      </c>
      <c r="G7443" s="2">
        <v>814</v>
      </c>
      <c r="H7443" s="3">
        <v>881</v>
      </c>
      <c r="I7443" s="69" t="str">
        <f>VLOOKUP(C7443,СПРАВОЧНИК!B:D,2,0)</f>
        <v>РОССИЯ</v>
      </c>
      <c r="J7443" s="69" t="str">
        <f>VLOOKUP(C7443,СПРАВОЧНИК!B:D,3,0)</f>
        <v>ОТЕЧЕСТВЕННЫЕ</v>
      </c>
      <c r="K7443" s="69" t="str">
        <f>VLOOKUP(СВОД2023[[#This Row],[ФО]],СПРАВОЧНИК!H:P,2,0)</f>
        <v>Сибирский ФО</v>
      </c>
    </row>
    <row r="7444" spans="1:11" x14ac:dyDescent="0.2">
      <c r="A7444" t="s">
        <v>600</v>
      </c>
      <c r="B7444" t="s">
        <v>594</v>
      </c>
      <c r="C7444" s="1" t="s">
        <v>311</v>
      </c>
      <c r="D7444" s="1" t="s">
        <v>1587</v>
      </c>
      <c r="E7444" s="2">
        <v>432</v>
      </c>
      <c r="F7444" s="3">
        <v>415</v>
      </c>
      <c r="G7444" s="2">
        <v>2419</v>
      </c>
      <c r="H7444" s="3">
        <v>2408</v>
      </c>
      <c r="I7444" s="69" t="str">
        <f>VLOOKUP(C7444,СПРАВОЧНИК!B:D,2,0)</f>
        <v>РОССИЯ</v>
      </c>
      <c r="J7444" s="69" t="str">
        <f>VLOOKUP(C7444,СПРАВОЧНИК!B:D,3,0)</f>
        <v>ОТЕЧЕСТВЕННЫЕ</v>
      </c>
      <c r="K7444" s="69" t="str">
        <f>VLOOKUP(СВОД2023[[#This Row],[ФО]],СПРАВОЧНИК!H:P,2,0)</f>
        <v>Сибирский ФО</v>
      </c>
    </row>
    <row r="7445" spans="1:11" x14ac:dyDescent="0.2">
      <c r="A7445" t="s">
        <v>600</v>
      </c>
      <c r="B7445" t="s">
        <v>594</v>
      </c>
      <c r="C7445" s="1" t="s">
        <v>311</v>
      </c>
      <c r="D7445" s="1" t="s">
        <v>1588</v>
      </c>
      <c r="E7445" s="2">
        <v>39</v>
      </c>
      <c r="F7445" s="3">
        <v>66</v>
      </c>
      <c r="G7445" s="2">
        <v>268</v>
      </c>
      <c r="H7445" s="3">
        <v>350</v>
      </c>
      <c r="I7445" s="69" t="str">
        <f>VLOOKUP(C7445,СПРАВОЧНИК!B:D,2,0)</f>
        <v>РОССИЯ</v>
      </c>
      <c r="J7445" s="69" t="str">
        <f>VLOOKUP(C7445,СПРАВОЧНИК!B:D,3,0)</f>
        <v>ОТЕЧЕСТВЕННЫЕ</v>
      </c>
      <c r="K7445" s="69" t="str">
        <f>VLOOKUP(СВОД2023[[#This Row],[ФО]],СПРАВОЧНИК!H:P,2,0)</f>
        <v>Сибирский ФО</v>
      </c>
    </row>
    <row r="7446" spans="1:11" x14ac:dyDescent="0.2">
      <c r="A7446" t="s">
        <v>600</v>
      </c>
      <c r="B7446" t="s">
        <v>594</v>
      </c>
      <c r="C7446" s="1" t="s">
        <v>311</v>
      </c>
      <c r="D7446" s="1" t="s">
        <v>1589</v>
      </c>
      <c r="E7446" s="2">
        <v>872</v>
      </c>
      <c r="F7446" s="3">
        <v>846</v>
      </c>
      <c r="G7446" s="2">
        <v>4941</v>
      </c>
      <c r="H7446" s="3">
        <v>4785</v>
      </c>
      <c r="I7446" s="69" t="str">
        <f>VLOOKUP(C7446,СПРАВОЧНИК!B:D,2,0)</f>
        <v>РОССИЯ</v>
      </c>
      <c r="J7446" s="69" t="str">
        <f>VLOOKUP(C7446,СПРАВОЧНИК!B:D,3,0)</f>
        <v>ОТЕЧЕСТВЕННЫЕ</v>
      </c>
      <c r="K7446" s="69" t="str">
        <f>VLOOKUP(СВОД2023[[#This Row],[ФО]],СПРАВОЧНИК!H:P,2,0)</f>
        <v>Сибирский ФО</v>
      </c>
    </row>
    <row r="7447" spans="1:11" x14ac:dyDescent="0.2">
      <c r="A7447" t="s">
        <v>600</v>
      </c>
      <c r="B7447" t="s">
        <v>594</v>
      </c>
      <c r="C7447" s="1" t="s">
        <v>311</v>
      </c>
      <c r="D7447" s="1" t="s">
        <v>1590</v>
      </c>
      <c r="E7447" s="2">
        <v>615</v>
      </c>
      <c r="F7447" s="3">
        <v>540</v>
      </c>
      <c r="G7447" s="2">
        <v>3354</v>
      </c>
      <c r="H7447" s="3">
        <v>3012</v>
      </c>
      <c r="I7447" s="69" t="str">
        <f>VLOOKUP(C7447,СПРАВОЧНИК!B:D,2,0)</f>
        <v>РОССИЯ</v>
      </c>
      <c r="J7447" s="69" t="str">
        <f>VLOOKUP(C7447,СПРАВОЧНИК!B:D,3,0)</f>
        <v>ОТЕЧЕСТВЕННЫЕ</v>
      </c>
      <c r="K7447" s="69" t="str">
        <f>VLOOKUP(СВОД2023[[#This Row],[ФО]],СПРАВОЧНИК!H:P,2,0)</f>
        <v>Сибирский ФО</v>
      </c>
    </row>
    <row r="7448" spans="1:11" x14ac:dyDescent="0.2">
      <c r="A7448" t="s">
        <v>600</v>
      </c>
      <c r="B7448" t="s">
        <v>594</v>
      </c>
      <c r="C7448" s="1" t="s">
        <v>311</v>
      </c>
      <c r="D7448" s="1" t="s">
        <v>1591</v>
      </c>
      <c r="E7448" s="2">
        <v>4</v>
      </c>
      <c r="F7448" s="3">
        <v>3</v>
      </c>
      <c r="G7448" s="2">
        <v>11</v>
      </c>
      <c r="H7448" s="3">
        <v>18</v>
      </c>
      <c r="I7448" s="69" t="str">
        <f>VLOOKUP(C7448,СПРАВОЧНИК!B:D,2,0)</f>
        <v>РОССИЯ</v>
      </c>
      <c r="J7448" s="69" t="str">
        <f>VLOOKUP(C7448,СПРАВОЧНИК!B:D,3,0)</f>
        <v>ОТЕЧЕСТВЕННЫЕ</v>
      </c>
      <c r="K7448" s="69" t="str">
        <f>VLOOKUP(СВОД2023[[#This Row],[ФО]],СПРАВОЧНИК!H:P,2,0)</f>
        <v>Сибирский ФО</v>
      </c>
    </row>
    <row r="7449" spans="1:11" x14ac:dyDescent="0.2">
      <c r="A7449" t="s">
        <v>600</v>
      </c>
      <c r="B7449" t="s">
        <v>594</v>
      </c>
      <c r="C7449" s="1" t="s">
        <v>311</v>
      </c>
      <c r="D7449" s="1" t="s">
        <v>312</v>
      </c>
      <c r="E7449" s="2">
        <v>1174</v>
      </c>
      <c r="F7449" s="3">
        <v>1100</v>
      </c>
      <c r="G7449" s="2">
        <v>6512</v>
      </c>
      <c r="H7449" s="3">
        <v>6162</v>
      </c>
      <c r="I7449" s="69" t="str">
        <f>VLOOKUP(C7449,СПРАВОЧНИК!B:D,2,0)</f>
        <v>РОССИЯ</v>
      </c>
      <c r="J7449" s="69" t="str">
        <f>VLOOKUP(C7449,СПРАВОЧНИК!B:D,3,0)</f>
        <v>ОТЕЧЕСТВЕННЫЕ</v>
      </c>
      <c r="K7449" s="69" t="str">
        <f>VLOOKUP(СВОД2023[[#This Row],[ФО]],СПРАВОЧНИК!H:P,2,0)</f>
        <v>Сибирский ФО</v>
      </c>
    </row>
    <row r="7450" spans="1:11" x14ac:dyDescent="0.2">
      <c r="A7450" t="s">
        <v>600</v>
      </c>
      <c r="B7450" t="s">
        <v>594</v>
      </c>
      <c r="C7450" s="1" t="s">
        <v>311</v>
      </c>
      <c r="D7450" s="1" t="s">
        <v>313</v>
      </c>
      <c r="E7450" s="2">
        <v>44</v>
      </c>
      <c r="F7450" s="3">
        <v>23</v>
      </c>
      <c r="G7450" s="2">
        <v>256</v>
      </c>
      <c r="H7450" s="3">
        <v>141</v>
      </c>
      <c r="I7450" s="69" t="str">
        <f>VLOOKUP(C7450,СПРАВОЧНИК!B:D,2,0)</f>
        <v>РОССИЯ</v>
      </c>
      <c r="J7450" s="69" t="str">
        <f>VLOOKUP(C7450,СПРАВОЧНИК!B:D,3,0)</f>
        <v>ОТЕЧЕСТВЕННЫЕ</v>
      </c>
      <c r="K7450" s="69" t="str">
        <f>VLOOKUP(СВОД2023[[#This Row],[ФО]],СПРАВОЧНИК!H:P,2,0)</f>
        <v>Сибирский ФО</v>
      </c>
    </row>
    <row r="7451" spans="1:11" x14ac:dyDescent="0.2">
      <c r="A7451" t="s">
        <v>600</v>
      </c>
      <c r="B7451" t="s">
        <v>594</v>
      </c>
      <c r="C7451" s="1" t="s">
        <v>311</v>
      </c>
      <c r="D7451" s="1" t="s">
        <v>2206</v>
      </c>
      <c r="E7451" s="2">
        <v>4</v>
      </c>
      <c r="F7451" s="3"/>
      <c r="G7451" s="2">
        <v>11</v>
      </c>
      <c r="H7451" s="3">
        <v>3</v>
      </c>
      <c r="I7451" s="69" t="str">
        <f>VLOOKUP(C7451,СПРАВОЧНИК!B:D,2,0)</f>
        <v>РОССИЯ</v>
      </c>
      <c r="J7451" s="69" t="str">
        <f>VLOOKUP(C7451,СПРАВОЧНИК!B:D,3,0)</f>
        <v>ОТЕЧЕСТВЕННЫЕ</v>
      </c>
      <c r="K7451" s="69" t="str">
        <f>VLOOKUP(СВОД2023[[#This Row],[ФО]],СПРАВОЧНИК!H:P,2,0)</f>
        <v>Сибирский ФО</v>
      </c>
    </row>
    <row r="7452" spans="1:11" x14ac:dyDescent="0.2">
      <c r="A7452" t="s">
        <v>600</v>
      </c>
      <c r="B7452" t="s">
        <v>594</v>
      </c>
      <c r="C7452" s="1" t="s">
        <v>311</v>
      </c>
      <c r="D7452" s="1" t="s">
        <v>314</v>
      </c>
      <c r="E7452" s="2">
        <v>165</v>
      </c>
      <c r="F7452" s="3">
        <v>142</v>
      </c>
      <c r="G7452" s="2">
        <v>862</v>
      </c>
      <c r="H7452" s="3">
        <v>827</v>
      </c>
      <c r="I7452" s="69" t="str">
        <f>VLOOKUP(C7452,СПРАВОЧНИК!B:D,2,0)</f>
        <v>РОССИЯ</v>
      </c>
      <c r="J7452" s="69" t="str">
        <f>VLOOKUP(C7452,СПРАВОЧНИК!B:D,3,0)</f>
        <v>ОТЕЧЕСТВЕННЫЕ</v>
      </c>
      <c r="K7452" s="69" t="str">
        <f>VLOOKUP(СВОД2023[[#This Row],[ФО]],СПРАВОЧНИК!H:P,2,0)</f>
        <v>Сибирский ФО</v>
      </c>
    </row>
    <row r="7453" spans="1:11" x14ac:dyDescent="0.2">
      <c r="A7453" t="s">
        <v>600</v>
      </c>
      <c r="B7453" t="s">
        <v>594</v>
      </c>
      <c r="C7453" s="1" t="s">
        <v>311</v>
      </c>
      <c r="D7453" s="1" t="s">
        <v>1592</v>
      </c>
      <c r="E7453" s="2">
        <v>482</v>
      </c>
      <c r="F7453" s="3">
        <v>466</v>
      </c>
      <c r="G7453" s="2">
        <v>2680</v>
      </c>
      <c r="H7453" s="3">
        <v>2440</v>
      </c>
      <c r="I7453" s="69" t="str">
        <f>VLOOKUP(C7453,СПРАВОЧНИК!B:D,2,0)</f>
        <v>РОССИЯ</v>
      </c>
      <c r="J7453" s="69" t="str">
        <f>VLOOKUP(C7453,СПРАВОЧНИК!B:D,3,0)</f>
        <v>ОТЕЧЕСТВЕННЫЕ</v>
      </c>
      <c r="K7453" s="69" t="str">
        <f>VLOOKUP(СВОД2023[[#This Row],[ФО]],СПРАВОЧНИК!H:P,2,0)</f>
        <v>Сибирский ФО</v>
      </c>
    </row>
    <row r="7454" spans="1:11" x14ac:dyDescent="0.2">
      <c r="A7454" t="s">
        <v>600</v>
      </c>
      <c r="B7454" t="s">
        <v>594</v>
      </c>
      <c r="C7454" s="1" t="s">
        <v>311</v>
      </c>
      <c r="D7454" s="1" t="s">
        <v>1593</v>
      </c>
      <c r="E7454" s="2">
        <v>108</v>
      </c>
      <c r="F7454" s="3">
        <v>89</v>
      </c>
      <c r="G7454" s="2">
        <v>614</v>
      </c>
      <c r="H7454" s="3">
        <v>564</v>
      </c>
      <c r="I7454" s="69" t="str">
        <f>VLOOKUP(C7454,СПРАВОЧНИК!B:D,2,0)</f>
        <v>РОССИЯ</v>
      </c>
      <c r="J7454" s="69" t="str">
        <f>VLOOKUP(C7454,СПРАВОЧНИК!B:D,3,0)</f>
        <v>ОТЕЧЕСТВЕННЫЕ</v>
      </c>
      <c r="K7454" s="69" t="str">
        <f>VLOOKUP(СВОД2023[[#This Row],[ФО]],СПРАВОЧНИК!H:P,2,0)</f>
        <v>Сибирский ФО</v>
      </c>
    </row>
    <row r="7455" spans="1:11" x14ac:dyDescent="0.2">
      <c r="A7455" t="s">
        <v>600</v>
      </c>
      <c r="B7455" t="s">
        <v>594</v>
      </c>
      <c r="C7455" s="1" t="s">
        <v>311</v>
      </c>
      <c r="D7455" s="1" t="s">
        <v>1594</v>
      </c>
      <c r="E7455" s="2">
        <v>445</v>
      </c>
      <c r="F7455" s="3">
        <v>344</v>
      </c>
      <c r="G7455" s="2">
        <v>2378</v>
      </c>
      <c r="H7455" s="3">
        <v>2037</v>
      </c>
      <c r="I7455" s="69" t="str">
        <f>VLOOKUP(C7455,СПРАВОЧНИК!B:D,2,0)</f>
        <v>РОССИЯ</v>
      </c>
      <c r="J7455" s="69" t="str">
        <f>VLOOKUP(C7455,СПРАВОЧНИК!B:D,3,0)</f>
        <v>ОТЕЧЕСТВЕННЫЕ</v>
      </c>
      <c r="K7455" s="69" t="str">
        <f>VLOOKUP(СВОД2023[[#This Row],[ФО]],СПРАВОЧНИК!H:P,2,0)</f>
        <v>Сибирский ФО</v>
      </c>
    </row>
    <row r="7456" spans="1:11" x14ac:dyDescent="0.2">
      <c r="A7456" t="s">
        <v>600</v>
      </c>
      <c r="B7456" t="s">
        <v>594</v>
      </c>
      <c r="C7456" s="1" t="s">
        <v>311</v>
      </c>
      <c r="D7456" s="1" t="s">
        <v>315</v>
      </c>
      <c r="E7456" s="2">
        <v>660</v>
      </c>
      <c r="F7456" s="3">
        <v>591</v>
      </c>
      <c r="G7456" s="2">
        <v>3657</v>
      </c>
      <c r="H7456" s="3">
        <v>3448</v>
      </c>
      <c r="I7456" s="69" t="str">
        <f>VLOOKUP(C7456,СПРАВОЧНИК!B:D,2,0)</f>
        <v>РОССИЯ</v>
      </c>
      <c r="J7456" s="69" t="str">
        <f>VLOOKUP(C7456,СПРАВОЧНИК!B:D,3,0)</f>
        <v>ОТЕЧЕСТВЕННЫЕ</v>
      </c>
      <c r="K7456" s="69" t="str">
        <f>VLOOKUP(СВОД2023[[#This Row],[ФО]],СПРАВОЧНИК!H:P,2,0)</f>
        <v>Сибирский ФО</v>
      </c>
    </row>
    <row r="7457" spans="1:11" x14ac:dyDescent="0.2">
      <c r="A7457" t="s">
        <v>600</v>
      </c>
      <c r="B7457" t="s">
        <v>594</v>
      </c>
      <c r="C7457" s="1" t="s">
        <v>311</v>
      </c>
      <c r="D7457" s="1" t="s">
        <v>316</v>
      </c>
      <c r="E7457" s="2">
        <v>259</v>
      </c>
      <c r="F7457" s="3">
        <v>217</v>
      </c>
      <c r="G7457" s="2">
        <v>1327</v>
      </c>
      <c r="H7457" s="3">
        <v>1168</v>
      </c>
      <c r="I7457" s="69" t="str">
        <f>VLOOKUP(C7457,СПРАВОЧНИК!B:D,2,0)</f>
        <v>РОССИЯ</v>
      </c>
      <c r="J7457" s="69" t="str">
        <f>VLOOKUP(C7457,СПРАВОЧНИК!B:D,3,0)</f>
        <v>ОТЕЧЕСТВЕННЫЕ</v>
      </c>
      <c r="K7457" s="69" t="str">
        <f>VLOOKUP(СВОД2023[[#This Row],[ФО]],СПРАВОЧНИК!H:P,2,0)</f>
        <v>Сибирский ФО</v>
      </c>
    </row>
    <row r="7458" spans="1:11" x14ac:dyDescent="0.2">
      <c r="A7458" t="s">
        <v>600</v>
      </c>
      <c r="B7458" t="s">
        <v>594</v>
      </c>
      <c r="C7458" s="1" t="s">
        <v>311</v>
      </c>
      <c r="D7458" s="1" t="s">
        <v>317</v>
      </c>
      <c r="E7458" s="2"/>
      <c r="F7458" s="3">
        <v>4</v>
      </c>
      <c r="G7458" s="2">
        <v>10</v>
      </c>
      <c r="H7458" s="3">
        <v>17</v>
      </c>
      <c r="I7458" s="69" t="str">
        <f>VLOOKUP(C7458,СПРАВОЧНИК!B:D,2,0)</f>
        <v>РОССИЯ</v>
      </c>
      <c r="J7458" s="69" t="str">
        <f>VLOOKUP(C7458,СПРАВОЧНИК!B:D,3,0)</f>
        <v>ОТЕЧЕСТВЕННЫЕ</v>
      </c>
      <c r="K7458" s="69" t="str">
        <f>VLOOKUP(СВОД2023[[#This Row],[ФО]],СПРАВОЧНИК!H:P,2,0)</f>
        <v>Сибирский ФО</v>
      </c>
    </row>
    <row r="7459" spans="1:11" x14ac:dyDescent="0.2">
      <c r="A7459" t="s">
        <v>600</v>
      </c>
      <c r="B7459" t="s">
        <v>594</v>
      </c>
      <c r="C7459" s="1" t="s">
        <v>311</v>
      </c>
      <c r="D7459" s="1" t="s">
        <v>1595</v>
      </c>
      <c r="E7459" s="2">
        <v>38</v>
      </c>
      <c r="F7459" s="3">
        <v>30</v>
      </c>
      <c r="G7459" s="2">
        <v>188</v>
      </c>
      <c r="H7459" s="3">
        <v>177</v>
      </c>
      <c r="I7459" s="69" t="str">
        <f>VLOOKUP(C7459,СПРАВОЧНИК!B:D,2,0)</f>
        <v>РОССИЯ</v>
      </c>
      <c r="J7459" s="69" t="str">
        <f>VLOOKUP(C7459,СПРАВОЧНИК!B:D,3,0)</f>
        <v>ОТЕЧЕСТВЕННЫЕ</v>
      </c>
      <c r="K7459" s="69" t="str">
        <f>VLOOKUP(СВОД2023[[#This Row],[ФО]],СПРАВОЧНИК!H:P,2,0)</f>
        <v>Сибирский ФО</v>
      </c>
    </row>
    <row r="7460" spans="1:11" x14ac:dyDescent="0.2">
      <c r="A7460" t="s">
        <v>600</v>
      </c>
      <c r="B7460" t="s">
        <v>594</v>
      </c>
      <c r="C7460" s="1" t="s">
        <v>311</v>
      </c>
      <c r="D7460" s="1" t="s">
        <v>318</v>
      </c>
      <c r="E7460" s="2">
        <v>30</v>
      </c>
      <c r="F7460" s="3">
        <v>18</v>
      </c>
      <c r="G7460" s="2">
        <v>160</v>
      </c>
      <c r="H7460" s="3">
        <v>110</v>
      </c>
      <c r="I7460" s="69" t="str">
        <f>VLOOKUP(C7460,СПРАВОЧНИК!B:D,2,0)</f>
        <v>РОССИЯ</v>
      </c>
      <c r="J7460" s="69" t="str">
        <f>VLOOKUP(C7460,СПРАВОЧНИК!B:D,3,0)</f>
        <v>ОТЕЧЕСТВЕННЫЕ</v>
      </c>
      <c r="K7460" s="69" t="str">
        <f>VLOOKUP(СВОД2023[[#This Row],[ФО]],СПРАВОЧНИК!H:P,2,0)</f>
        <v>Сибирский ФО</v>
      </c>
    </row>
    <row r="7461" spans="1:11" x14ac:dyDescent="0.2">
      <c r="A7461" t="s">
        <v>600</v>
      </c>
      <c r="B7461" t="s">
        <v>594</v>
      </c>
      <c r="C7461" s="1" t="s">
        <v>311</v>
      </c>
      <c r="D7461" s="1" t="s">
        <v>1596</v>
      </c>
      <c r="E7461" s="2">
        <v>43</v>
      </c>
      <c r="F7461" s="3">
        <v>46</v>
      </c>
      <c r="G7461" s="2">
        <v>265</v>
      </c>
      <c r="H7461" s="3">
        <v>259</v>
      </c>
      <c r="I7461" s="69" t="str">
        <f>VLOOKUP(C7461,СПРАВОЧНИК!B:D,2,0)</f>
        <v>РОССИЯ</v>
      </c>
      <c r="J7461" s="69" t="str">
        <f>VLOOKUP(C7461,СПРАВОЧНИК!B:D,3,0)</f>
        <v>ОТЕЧЕСТВЕННЫЕ</v>
      </c>
      <c r="K7461" s="69" t="str">
        <f>VLOOKUP(СВОД2023[[#This Row],[ФО]],СПРАВОЧНИК!H:P,2,0)</f>
        <v>Сибирский ФО</v>
      </c>
    </row>
    <row r="7462" spans="1:11" x14ac:dyDescent="0.2">
      <c r="A7462" t="s">
        <v>600</v>
      </c>
      <c r="B7462" t="s">
        <v>594</v>
      </c>
      <c r="C7462" s="1" t="s">
        <v>311</v>
      </c>
      <c r="D7462" s="1" t="s">
        <v>320</v>
      </c>
      <c r="E7462" s="2">
        <v>170</v>
      </c>
      <c r="F7462" s="3">
        <v>184</v>
      </c>
      <c r="G7462" s="2">
        <v>951</v>
      </c>
      <c r="H7462" s="3">
        <v>963</v>
      </c>
      <c r="I7462" s="69" t="str">
        <f>VLOOKUP(C7462,СПРАВОЧНИК!B:D,2,0)</f>
        <v>РОССИЯ</v>
      </c>
      <c r="J7462" s="69" t="str">
        <f>VLOOKUP(C7462,СПРАВОЧНИК!B:D,3,0)</f>
        <v>ОТЕЧЕСТВЕННЫЕ</v>
      </c>
      <c r="K7462" s="69" t="str">
        <f>VLOOKUP(СВОД2023[[#This Row],[ФО]],СПРАВОЧНИК!H:P,2,0)</f>
        <v>Сибирский ФО</v>
      </c>
    </row>
    <row r="7463" spans="1:11" x14ac:dyDescent="0.2">
      <c r="A7463" t="s">
        <v>600</v>
      </c>
      <c r="B7463" t="s">
        <v>594</v>
      </c>
      <c r="C7463" s="1" t="s">
        <v>311</v>
      </c>
      <c r="D7463" s="1" t="s">
        <v>627</v>
      </c>
      <c r="E7463" s="2"/>
      <c r="F7463" s="3"/>
      <c r="G7463" s="2"/>
      <c r="H7463" s="3">
        <v>1</v>
      </c>
      <c r="I7463" s="69" t="str">
        <f>VLOOKUP(C7463,СПРАВОЧНИК!B:D,2,0)</f>
        <v>РОССИЯ</v>
      </c>
      <c r="J7463" s="69" t="str">
        <f>VLOOKUP(C7463,СПРАВОЧНИК!B:D,3,0)</f>
        <v>ОТЕЧЕСТВЕННЫЕ</v>
      </c>
      <c r="K7463" s="69" t="str">
        <f>VLOOKUP(СВОД2023[[#This Row],[ФО]],СПРАВОЧНИК!H:P,2,0)</f>
        <v>Сибирский ФО</v>
      </c>
    </row>
    <row r="7464" spans="1:11" x14ac:dyDescent="0.2">
      <c r="A7464" t="s">
        <v>600</v>
      </c>
      <c r="B7464" t="s">
        <v>594</v>
      </c>
      <c r="C7464" s="1" t="s">
        <v>311</v>
      </c>
      <c r="D7464" s="1" t="s">
        <v>321</v>
      </c>
      <c r="E7464" s="2">
        <v>328</v>
      </c>
      <c r="F7464" s="3">
        <v>210</v>
      </c>
      <c r="G7464" s="2">
        <v>1643</v>
      </c>
      <c r="H7464" s="3">
        <v>1337</v>
      </c>
      <c r="I7464" s="69" t="str">
        <f>VLOOKUP(C7464,СПРАВОЧНИК!B:D,2,0)</f>
        <v>РОССИЯ</v>
      </c>
      <c r="J7464" s="69" t="str">
        <f>VLOOKUP(C7464,СПРАВОЧНИК!B:D,3,0)</f>
        <v>ОТЕЧЕСТВЕННЫЕ</v>
      </c>
      <c r="K7464" s="69" t="str">
        <f>VLOOKUP(СВОД2023[[#This Row],[ФО]],СПРАВОЧНИК!H:P,2,0)</f>
        <v>Сибирский ФО</v>
      </c>
    </row>
    <row r="7465" spans="1:11" x14ac:dyDescent="0.2">
      <c r="A7465" t="s">
        <v>600</v>
      </c>
      <c r="B7465" t="s">
        <v>594</v>
      </c>
      <c r="C7465" s="1" t="s">
        <v>311</v>
      </c>
      <c r="D7465" s="1" t="s">
        <v>322</v>
      </c>
      <c r="E7465" s="2">
        <v>83</v>
      </c>
      <c r="F7465" s="3">
        <v>57</v>
      </c>
      <c r="G7465" s="2">
        <v>493</v>
      </c>
      <c r="H7465" s="3">
        <v>392</v>
      </c>
      <c r="I7465" s="69" t="str">
        <f>VLOOKUP(C7465,СПРАВОЧНИК!B:D,2,0)</f>
        <v>РОССИЯ</v>
      </c>
      <c r="J7465" s="69" t="str">
        <f>VLOOKUP(C7465,СПРАВОЧНИК!B:D,3,0)</f>
        <v>ОТЕЧЕСТВЕННЫЕ</v>
      </c>
      <c r="K7465" s="69" t="str">
        <f>VLOOKUP(СВОД2023[[#This Row],[ФО]],СПРАВОЧНИК!H:P,2,0)</f>
        <v>Сибирский ФО</v>
      </c>
    </row>
    <row r="7466" spans="1:11" x14ac:dyDescent="0.2">
      <c r="A7466" t="s">
        <v>600</v>
      </c>
      <c r="B7466" t="s">
        <v>594</v>
      </c>
      <c r="C7466" s="1" t="s">
        <v>323</v>
      </c>
      <c r="D7466" s="1" t="s">
        <v>325</v>
      </c>
      <c r="E7466" s="2"/>
      <c r="F7466" s="3"/>
      <c r="G7466" s="2">
        <v>1</v>
      </c>
      <c r="H7466" s="3"/>
      <c r="I7466" s="69" t="str">
        <f>VLOOKUP(C7466,СПРАВОЧНИК!B:D,2,0)</f>
        <v>ЕВРОПА</v>
      </c>
      <c r="J7466" s="69" t="str">
        <f>VLOOKUP(C7466,СПРАВОЧНИК!B:D,3,0)</f>
        <v>ИНОМАРКИ</v>
      </c>
      <c r="K7466" s="69" t="str">
        <f>VLOOKUP(СВОД2023[[#This Row],[ФО]],СПРАВОЧНИК!H:P,2,0)</f>
        <v>Сибирский ФО</v>
      </c>
    </row>
    <row r="7467" spans="1:11" x14ac:dyDescent="0.2">
      <c r="A7467" t="s">
        <v>600</v>
      </c>
      <c r="B7467" t="s">
        <v>594</v>
      </c>
      <c r="C7467" s="1" t="s">
        <v>323</v>
      </c>
      <c r="D7467" s="1" t="s">
        <v>326</v>
      </c>
      <c r="E7467" s="2">
        <v>1</v>
      </c>
      <c r="F7467" s="3"/>
      <c r="G7467" s="2">
        <v>5</v>
      </c>
      <c r="H7467" s="3">
        <v>3</v>
      </c>
      <c r="I7467" s="69" t="str">
        <f>VLOOKUP(C7467,СПРАВОЧНИК!B:D,2,0)</f>
        <v>ЕВРОПА</v>
      </c>
      <c r="J7467" s="69" t="str">
        <f>VLOOKUP(C7467,СПРАВОЧНИК!B:D,3,0)</f>
        <v>ИНОМАРКИ</v>
      </c>
      <c r="K7467" s="69" t="str">
        <f>VLOOKUP(СВОД2023[[#This Row],[ФО]],СПРАВОЧНИК!H:P,2,0)</f>
        <v>Сибирский ФО</v>
      </c>
    </row>
    <row r="7468" spans="1:11" x14ac:dyDescent="0.2">
      <c r="A7468" t="s">
        <v>600</v>
      </c>
      <c r="B7468" t="s">
        <v>594</v>
      </c>
      <c r="C7468" s="1" t="s">
        <v>1598</v>
      </c>
      <c r="D7468" s="1" t="s">
        <v>2209</v>
      </c>
      <c r="E7468" s="2"/>
      <c r="F7468" s="3">
        <v>1</v>
      </c>
      <c r="G7468" s="2">
        <v>3</v>
      </c>
      <c r="H7468" s="3">
        <v>1</v>
      </c>
      <c r="I7468" s="69" t="str">
        <f>VLOOKUP(C7468,СПРАВОЧНИК!B:D,2,0)</f>
        <v>ЕВРОПА</v>
      </c>
      <c r="J7468" s="69" t="str">
        <f>VLOOKUP(C7468,СПРАВОЧНИК!B:D,3,0)</f>
        <v>ИНОМАРКИ</v>
      </c>
      <c r="K7468" s="69" t="str">
        <f>VLOOKUP(СВОД2023[[#This Row],[ФО]],СПРАВОЧНИК!H:P,2,0)</f>
        <v>Сибирский ФО</v>
      </c>
    </row>
    <row r="7469" spans="1:11" x14ac:dyDescent="0.2">
      <c r="A7469" t="s">
        <v>600</v>
      </c>
      <c r="B7469" t="s">
        <v>594</v>
      </c>
      <c r="C7469" s="1" t="s">
        <v>327</v>
      </c>
      <c r="D7469" s="1" t="s">
        <v>328</v>
      </c>
      <c r="E7469" s="2">
        <v>11</v>
      </c>
      <c r="F7469" s="3">
        <v>3</v>
      </c>
      <c r="G7469" s="2">
        <v>52</v>
      </c>
      <c r="H7469" s="3">
        <v>41</v>
      </c>
      <c r="I7469" s="69" t="str">
        <f>VLOOKUP(C7469,СПРАВОЧНИК!B:D,2,0)</f>
        <v>ЕВРОПА</v>
      </c>
      <c r="J7469" s="69" t="str">
        <f>VLOOKUP(C7469,СПРАВОЧНИК!B:D,3,0)</f>
        <v>ИНОМАРКИ</v>
      </c>
      <c r="K7469" s="69" t="str">
        <f>VLOOKUP(СВОД2023[[#This Row],[ФО]],СПРАВОЧНИК!H:P,2,0)</f>
        <v>Сибирский ФО</v>
      </c>
    </row>
    <row r="7470" spans="1:11" x14ac:dyDescent="0.2">
      <c r="A7470" t="s">
        <v>600</v>
      </c>
      <c r="B7470" t="s">
        <v>594</v>
      </c>
      <c r="C7470" s="1" t="s">
        <v>327</v>
      </c>
      <c r="D7470" s="1" t="s">
        <v>329</v>
      </c>
      <c r="E7470" s="2">
        <v>49</v>
      </c>
      <c r="F7470" s="3">
        <v>25</v>
      </c>
      <c r="G7470" s="2">
        <v>235</v>
      </c>
      <c r="H7470" s="3">
        <v>218</v>
      </c>
      <c r="I7470" s="69" t="str">
        <f>VLOOKUP(C7470,СПРАВОЧНИК!B:D,2,0)</f>
        <v>ЕВРОПА</v>
      </c>
      <c r="J7470" s="69" t="str">
        <f>VLOOKUP(C7470,СПРАВОЧНИК!B:D,3,0)</f>
        <v>ИНОМАРКИ</v>
      </c>
      <c r="K7470" s="69" t="str">
        <f>VLOOKUP(СВОД2023[[#This Row],[ФО]],СПРАВОЧНИК!H:P,2,0)</f>
        <v>Сибирский ФО</v>
      </c>
    </row>
    <row r="7471" spans="1:11" x14ac:dyDescent="0.2">
      <c r="A7471" t="s">
        <v>600</v>
      </c>
      <c r="B7471" t="s">
        <v>594</v>
      </c>
      <c r="C7471" s="1" t="s">
        <v>327</v>
      </c>
      <c r="D7471" s="1" t="s">
        <v>330</v>
      </c>
      <c r="E7471" s="2">
        <v>9</v>
      </c>
      <c r="F7471" s="3">
        <v>7</v>
      </c>
      <c r="G7471" s="2">
        <v>57</v>
      </c>
      <c r="H7471" s="3">
        <v>44</v>
      </c>
      <c r="I7471" s="69" t="str">
        <f>VLOOKUP(C7471,СПРАВОЧНИК!B:D,2,0)</f>
        <v>ЕВРОПА</v>
      </c>
      <c r="J7471" s="69" t="str">
        <f>VLOOKUP(C7471,СПРАВОЧНИК!B:D,3,0)</f>
        <v>ИНОМАРКИ</v>
      </c>
      <c r="K7471" s="69" t="str">
        <f>VLOOKUP(СВОД2023[[#This Row],[ФО]],СПРАВОЧНИК!H:P,2,0)</f>
        <v>Сибирский ФО</v>
      </c>
    </row>
    <row r="7472" spans="1:11" x14ac:dyDescent="0.2">
      <c r="A7472" t="s">
        <v>600</v>
      </c>
      <c r="B7472" t="s">
        <v>594</v>
      </c>
      <c r="C7472" s="1" t="s">
        <v>327</v>
      </c>
      <c r="D7472" s="1" t="s">
        <v>1601</v>
      </c>
      <c r="E7472" s="2">
        <v>39</v>
      </c>
      <c r="F7472" s="3">
        <v>28</v>
      </c>
      <c r="G7472" s="2">
        <v>199</v>
      </c>
      <c r="H7472" s="3">
        <v>178</v>
      </c>
      <c r="I7472" s="69" t="str">
        <f>VLOOKUP(C7472,СПРАВОЧНИК!B:D,2,0)</f>
        <v>ЕВРОПА</v>
      </c>
      <c r="J7472" s="69" t="str">
        <f>VLOOKUP(C7472,СПРАВОЧНИК!B:D,3,0)</f>
        <v>ИНОМАРКИ</v>
      </c>
      <c r="K7472" s="69" t="str">
        <f>VLOOKUP(СВОД2023[[#This Row],[ФО]],СПРАВОЧНИК!H:P,2,0)</f>
        <v>Сибирский ФО</v>
      </c>
    </row>
    <row r="7473" spans="1:11" x14ac:dyDescent="0.2">
      <c r="A7473" t="s">
        <v>600</v>
      </c>
      <c r="B7473" t="s">
        <v>594</v>
      </c>
      <c r="C7473" s="1" t="s">
        <v>327</v>
      </c>
      <c r="D7473" s="1" t="s">
        <v>331</v>
      </c>
      <c r="E7473" s="2">
        <v>76</v>
      </c>
      <c r="F7473" s="3">
        <v>47</v>
      </c>
      <c r="G7473" s="2">
        <v>447</v>
      </c>
      <c r="H7473" s="3">
        <v>372</v>
      </c>
      <c r="I7473" s="69" t="str">
        <f>VLOOKUP(C7473,СПРАВОЧНИК!B:D,2,0)</f>
        <v>ЕВРОПА</v>
      </c>
      <c r="J7473" s="69" t="str">
        <f>VLOOKUP(C7473,СПРАВОЧНИК!B:D,3,0)</f>
        <v>ИНОМАРКИ</v>
      </c>
      <c r="K7473" s="69" t="str">
        <f>VLOOKUP(СВОД2023[[#This Row],[ФО]],СПРАВОЧНИК!H:P,2,0)</f>
        <v>Сибирский ФО</v>
      </c>
    </row>
    <row r="7474" spans="1:11" x14ac:dyDescent="0.2">
      <c r="A7474" t="s">
        <v>600</v>
      </c>
      <c r="B7474" t="s">
        <v>594</v>
      </c>
      <c r="C7474" s="1" t="s">
        <v>327</v>
      </c>
      <c r="D7474" s="1" t="s">
        <v>332</v>
      </c>
      <c r="E7474" s="2">
        <v>43</v>
      </c>
      <c r="F7474" s="3">
        <v>25</v>
      </c>
      <c r="G7474" s="2">
        <v>210</v>
      </c>
      <c r="H7474" s="3">
        <v>140</v>
      </c>
      <c r="I7474" s="69" t="str">
        <f>VLOOKUP(C7474,СПРАВОЧНИК!B:D,2,0)</f>
        <v>ЕВРОПА</v>
      </c>
      <c r="J7474" s="69" t="str">
        <f>VLOOKUP(C7474,СПРАВОЧНИК!B:D,3,0)</f>
        <v>ИНОМАРКИ</v>
      </c>
      <c r="K7474" s="69" t="str">
        <f>VLOOKUP(СВОД2023[[#This Row],[ФО]],СПРАВОЧНИК!H:P,2,0)</f>
        <v>Сибирский ФО</v>
      </c>
    </row>
    <row r="7475" spans="1:11" x14ac:dyDescent="0.2">
      <c r="A7475" t="s">
        <v>600</v>
      </c>
      <c r="B7475" t="s">
        <v>594</v>
      </c>
      <c r="C7475" s="1" t="s">
        <v>327</v>
      </c>
      <c r="D7475" s="1" t="s">
        <v>333</v>
      </c>
      <c r="E7475" s="2">
        <v>48</v>
      </c>
      <c r="F7475" s="3">
        <v>53</v>
      </c>
      <c r="G7475" s="2">
        <v>350</v>
      </c>
      <c r="H7475" s="3">
        <v>310</v>
      </c>
      <c r="I7475" s="69" t="str">
        <f>VLOOKUP(C7475,СПРАВОЧНИК!B:D,2,0)</f>
        <v>ЕВРОПА</v>
      </c>
      <c r="J7475" s="69" t="str">
        <f>VLOOKUP(C7475,СПРАВОЧНИК!B:D,3,0)</f>
        <v>ИНОМАРКИ</v>
      </c>
      <c r="K7475" s="69" t="str">
        <f>VLOOKUP(СВОД2023[[#This Row],[ФО]],СПРАВОЧНИК!H:P,2,0)</f>
        <v>Сибирский ФО</v>
      </c>
    </row>
    <row r="7476" spans="1:11" x14ac:dyDescent="0.2">
      <c r="A7476" t="s">
        <v>600</v>
      </c>
      <c r="B7476" t="s">
        <v>594</v>
      </c>
      <c r="C7476" s="1" t="s">
        <v>327</v>
      </c>
      <c r="D7476" s="1" t="s">
        <v>334</v>
      </c>
      <c r="E7476" s="2">
        <v>13</v>
      </c>
      <c r="F7476" s="3">
        <v>8</v>
      </c>
      <c r="G7476" s="2">
        <v>70</v>
      </c>
      <c r="H7476" s="3">
        <v>48</v>
      </c>
      <c r="I7476" s="69" t="str">
        <f>VLOOKUP(C7476,СПРАВОЧНИК!B:D,2,0)</f>
        <v>ЕВРОПА</v>
      </c>
      <c r="J7476" s="69" t="str">
        <f>VLOOKUP(C7476,СПРАВОЧНИК!B:D,3,0)</f>
        <v>ИНОМАРКИ</v>
      </c>
      <c r="K7476" s="69" t="str">
        <f>VLOOKUP(СВОД2023[[#This Row],[ФО]],СПРАВОЧНИК!H:P,2,0)</f>
        <v>Сибирский ФО</v>
      </c>
    </row>
    <row r="7477" spans="1:11" x14ac:dyDescent="0.2">
      <c r="A7477" t="s">
        <v>600</v>
      </c>
      <c r="B7477" t="s">
        <v>594</v>
      </c>
      <c r="C7477" s="1" t="s">
        <v>2213</v>
      </c>
      <c r="D7477" s="1" t="s">
        <v>2214</v>
      </c>
      <c r="E7477" s="2"/>
      <c r="F7477" s="3"/>
      <c r="G7477" s="2">
        <v>1</v>
      </c>
      <c r="H7477" s="3"/>
      <c r="I7477" s="69" t="str">
        <f>VLOOKUP(C7477,СПРАВОЧНИК!B:D,2,0)</f>
        <v>КИТАЙ</v>
      </c>
      <c r="J7477" s="69" t="str">
        <f>VLOOKUP(C7477,СПРАВОЧНИК!B:D,3,0)</f>
        <v>ИНОМАРКИ</v>
      </c>
      <c r="K7477" s="69" t="str">
        <f>VLOOKUP(СВОД2023[[#This Row],[ФО]],СПРАВОЧНИК!H:P,2,0)</f>
        <v>Сибирский ФО</v>
      </c>
    </row>
    <row r="7478" spans="1:11" x14ac:dyDescent="0.2">
      <c r="A7478" t="s">
        <v>600</v>
      </c>
      <c r="B7478" t="s">
        <v>594</v>
      </c>
      <c r="C7478" s="1" t="s">
        <v>336</v>
      </c>
      <c r="D7478" s="1" t="s">
        <v>337</v>
      </c>
      <c r="E7478" s="2">
        <v>51</v>
      </c>
      <c r="F7478" s="3">
        <v>16</v>
      </c>
      <c r="G7478" s="2">
        <v>259</v>
      </c>
      <c r="H7478" s="3">
        <v>100</v>
      </c>
      <c r="I7478" s="69" t="str">
        <f>VLOOKUP(C7478,СПРАВОЧНИК!B:D,2,0)</f>
        <v>ЯПОНИЯ</v>
      </c>
      <c r="J7478" s="69" t="str">
        <f>VLOOKUP(C7478,СПРАВОЧНИК!B:D,3,0)</f>
        <v>ИНОМАРКИ</v>
      </c>
      <c r="K7478" s="69" t="str">
        <f>VLOOKUP(СВОД2023[[#This Row],[ФО]],СПРАВОЧНИК!H:P,2,0)</f>
        <v>Сибирский ФО</v>
      </c>
    </row>
    <row r="7479" spans="1:11" x14ac:dyDescent="0.2">
      <c r="A7479" t="s">
        <v>600</v>
      </c>
      <c r="B7479" t="s">
        <v>594</v>
      </c>
      <c r="C7479" s="1" t="s">
        <v>336</v>
      </c>
      <c r="D7479" s="1" t="s">
        <v>338</v>
      </c>
      <c r="E7479" s="2">
        <v>60</v>
      </c>
      <c r="F7479" s="3">
        <v>40</v>
      </c>
      <c r="G7479" s="2">
        <v>328</v>
      </c>
      <c r="H7479" s="3">
        <v>254</v>
      </c>
      <c r="I7479" s="69" t="str">
        <f>VLOOKUP(C7479,СПРАВОЧНИК!B:D,2,0)</f>
        <v>ЯПОНИЯ</v>
      </c>
      <c r="J7479" s="69" t="str">
        <f>VLOOKUP(C7479,СПРАВОЧНИК!B:D,3,0)</f>
        <v>ИНОМАРКИ</v>
      </c>
      <c r="K7479" s="69" t="str">
        <f>VLOOKUP(СВОД2023[[#This Row],[ФО]],СПРАВОЧНИК!H:P,2,0)</f>
        <v>Сибирский ФО</v>
      </c>
    </row>
    <row r="7480" spans="1:11" x14ac:dyDescent="0.2">
      <c r="A7480" t="s">
        <v>600</v>
      </c>
      <c r="B7480" t="s">
        <v>594</v>
      </c>
      <c r="C7480" s="1" t="s">
        <v>336</v>
      </c>
      <c r="D7480" s="1" t="s">
        <v>1602</v>
      </c>
      <c r="E7480" s="2">
        <v>100</v>
      </c>
      <c r="F7480" s="3">
        <v>68</v>
      </c>
      <c r="G7480" s="2">
        <v>527</v>
      </c>
      <c r="H7480" s="3">
        <v>429</v>
      </c>
      <c r="I7480" s="69" t="str">
        <f>VLOOKUP(C7480,СПРАВОЧНИК!B:D,2,0)</f>
        <v>ЯПОНИЯ</v>
      </c>
      <c r="J7480" s="69" t="str">
        <f>VLOOKUP(C7480,СПРАВОЧНИК!B:D,3,0)</f>
        <v>ИНОМАРКИ</v>
      </c>
      <c r="K7480" s="69" t="str">
        <f>VLOOKUP(СВОД2023[[#This Row],[ФО]],СПРАВОЧНИК!H:P,2,0)</f>
        <v>Сибирский ФО</v>
      </c>
    </row>
    <row r="7481" spans="1:11" x14ac:dyDescent="0.2">
      <c r="A7481" t="s">
        <v>600</v>
      </c>
      <c r="B7481" t="s">
        <v>594</v>
      </c>
      <c r="C7481" s="1" t="s">
        <v>336</v>
      </c>
      <c r="D7481" s="1" t="s">
        <v>339</v>
      </c>
      <c r="E7481" s="2">
        <v>113</v>
      </c>
      <c r="F7481" s="3">
        <v>60</v>
      </c>
      <c r="G7481" s="2">
        <v>648</v>
      </c>
      <c r="H7481" s="3">
        <v>428</v>
      </c>
      <c r="I7481" s="69" t="str">
        <f>VLOOKUP(C7481,СПРАВОЧНИК!B:D,2,0)</f>
        <v>ЯПОНИЯ</v>
      </c>
      <c r="J7481" s="69" t="str">
        <f>VLOOKUP(C7481,СПРАВОЧНИК!B:D,3,0)</f>
        <v>ИНОМАРКИ</v>
      </c>
      <c r="K7481" s="69" t="str">
        <f>VLOOKUP(СВОД2023[[#This Row],[ФО]],СПРАВОЧНИК!H:P,2,0)</f>
        <v>Сибирский ФО</v>
      </c>
    </row>
    <row r="7482" spans="1:11" x14ac:dyDescent="0.2">
      <c r="A7482" t="s">
        <v>600</v>
      </c>
      <c r="B7482" t="s">
        <v>594</v>
      </c>
      <c r="C7482" s="1" t="s">
        <v>336</v>
      </c>
      <c r="D7482" s="1" t="s">
        <v>1603</v>
      </c>
      <c r="E7482" s="2">
        <v>2</v>
      </c>
      <c r="F7482" s="3"/>
      <c r="G7482" s="2">
        <v>10</v>
      </c>
      <c r="H7482" s="3">
        <v>5</v>
      </c>
      <c r="I7482" s="69" t="str">
        <f>VLOOKUP(C7482,СПРАВОЧНИК!B:D,2,0)</f>
        <v>ЯПОНИЯ</v>
      </c>
      <c r="J7482" s="69" t="str">
        <f>VLOOKUP(C7482,СПРАВОЧНИК!B:D,3,0)</f>
        <v>ИНОМАРКИ</v>
      </c>
      <c r="K7482" s="69" t="str">
        <f>VLOOKUP(СВОД2023[[#This Row],[ФО]],СПРАВОЧНИК!H:P,2,0)</f>
        <v>Сибирский ФО</v>
      </c>
    </row>
    <row r="7483" spans="1:11" x14ac:dyDescent="0.2">
      <c r="A7483" t="s">
        <v>600</v>
      </c>
      <c r="B7483" t="s">
        <v>594</v>
      </c>
      <c r="C7483" s="1" t="s">
        <v>336</v>
      </c>
      <c r="D7483" s="1" t="s">
        <v>340</v>
      </c>
      <c r="E7483" s="2">
        <v>76</v>
      </c>
      <c r="F7483" s="3">
        <v>38</v>
      </c>
      <c r="G7483" s="2">
        <v>347</v>
      </c>
      <c r="H7483" s="3">
        <v>223</v>
      </c>
      <c r="I7483" s="69" t="str">
        <f>VLOOKUP(C7483,СПРАВОЧНИК!B:D,2,0)</f>
        <v>ЯПОНИЯ</v>
      </c>
      <c r="J7483" s="69" t="str">
        <f>VLOOKUP(C7483,СПРАВОЧНИК!B:D,3,0)</f>
        <v>ИНОМАРКИ</v>
      </c>
      <c r="K7483" s="69" t="str">
        <f>VLOOKUP(СВОД2023[[#This Row],[ФО]],СПРАВОЧНИК!H:P,2,0)</f>
        <v>Сибирский ФО</v>
      </c>
    </row>
    <row r="7484" spans="1:11" x14ac:dyDescent="0.2">
      <c r="A7484" t="s">
        <v>600</v>
      </c>
      <c r="B7484" t="s">
        <v>594</v>
      </c>
      <c r="C7484" s="1" t="s">
        <v>336</v>
      </c>
      <c r="D7484" s="1" t="s">
        <v>341</v>
      </c>
      <c r="E7484" s="2">
        <v>1</v>
      </c>
      <c r="F7484" s="3"/>
      <c r="G7484" s="2">
        <v>1</v>
      </c>
      <c r="H7484" s="3"/>
      <c r="I7484" s="69" t="str">
        <f>VLOOKUP(C7484,СПРАВОЧНИК!B:D,2,0)</f>
        <v>ЯПОНИЯ</v>
      </c>
      <c r="J7484" s="69" t="str">
        <f>VLOOKUP(C7484,СПРАВОЧНИК!B:D,3,0)</f>
        <v>ИНОМАРКИ</v>
      </c>
      <c r="K7484" s="69" t="str">
        <f>VLOOKUP(СВОД2023[[#This Row],[ФО]],СПРАВОЧНИК!H:P,2,0)</f>
        <v>Сибирский ФО</v>
      </c>
    </row>
    <row r="7485" spans="1:11" x14ac:dyDescent="0.2">
      <c r="A7485" t="s">
        <v>600</v>
      </c>
      <c r="B7485" t="s">
        <v>594</v>
      </c>
      <c r="C7485" s="1" t="s">
        <v>336</v>
      </c>
      <c r="D7485" s="1" t="s">
        <v>342</v>
      </c>
      <c r="E7485" s="2">
        <v>21</v>
      </c>
      <c r="F7485" s="3">
        <v>28</v>
      </c>
      <c r="G7485" s="2">
        <v>186</v>
      </c>
      <c r="H7485" s="3">
        <v>194</v>
      </c>
      <c r="I7485" s="69" t="str">
        <f>VLOOKUP(C7485,СПРАВОЧНИК!B:D,2,0)</f>
        <v>ЯПОНИЯ</v>
      </c>
      <c r="J7485" s="69" t="str">
        <f>VLOOKUP(C7485,СПРАВОЧНИК!B:D,3,0)</f>
        <v>ИНОМАРКИ</v>
      </c>
      <c r="K7485" s="69" t="str">
        <f>VLOOKUP(СВОД2023[[#This Row],[ФО]],СПРАВОЧНИК!H:P,2,0)</f>
        <v>Сибирский ФО</v>
      </c>
    </row>
    <row r="7486" spans="1:11" x14ac:dyDescent="0.2">
      <c r="A7486" t="s">
        <v>600</v>
      </c>
      <c r="B7486" t="s">
        <v>594</v>
      </c>
      <c r="C7486" s="1" t="s">
        <v>336</v>
      </c>
      <c r="D7486" s="1" t="s">
        <v>343</v>
      </c>
      <c r="E7486" s="2">
        <v>170</v>
      </c>
      <c r="F7486" s="3">
        <v>135</v>
      </c>
      <c r="G7486" s="2">
        <v>996</v>
      </c>
      <c r="H7486" s="3">
        <v>883</v>
      </c>
      <c r="I7486" s="69" t="str">
        <f>VLOOKUP(C7486,СПРАВОЧНИК!B:D,2,0)</f>
        <v>ЯПОНИЯ</v>
      </c>
      <c r="J7486" s="69" t="str">
        <f>VLOOKUP(C7486,СПРАВОЧНИК!B:D,3,0)</f>
        <v>ИНОМАРКИ</v>
      </c>
      <c r="K7486" s="69" t="str">
        <f>VLOOKUP(СВОД2023[[#This Row],[ФО]],СПРАВОЧНИК!H:P,2,0)</f>
        <v>Сибирский ФО</v>
      </c>
    </row>
    <row r="7487" spans="1:11" x14ac:dyDescent="0.2">
      <c r="A7487" t="s">
        <v>600</v>
      </c>
      <c r="B7487" t="s">
        <v>594</v>
      </c>
      <c r="C7487" s="1" t="s">
        <v>336</v>
      </c>
      <c r="D7487" s="1" t="s">
        <v>344</v>
      </c>
      <c r="E7487" s="2">
        <v>105</v>
      </c>
      <c r="F7487" s="3">
        <v>52</v>
      </c>
      <c r="G7487" s="2">
        <v>648</v>
      </c>
      <c r="H7487" s="3">
        <v>339</v>
      </c>
      <c r="I7487" s="69" t="str">
        <f>VLOOKUP(C7487,СПРАВОЧНИК!B:D,2,0)</f>
        <v>ЯПОНИЯ</v>
      </c>
      <c r="J7487" s="69" t="str">
        <f>VLOOKUP(C7487,СПРАВОЧНИК!B:D,3,0)</f>
        <v>ИНОМАРКИ</v>
      </c>
      <c r="K7487" s="69" t="str">
        <f>VLOOKUP(СВОД2023[[#This Row],[ФО]],СПРАВОЧНИК!H:P,2,0)</f>
        <v>Сибирский ФО</v>
      </c>
    </row>
    <row r="7488" spans="1:11" x14ac:dyDescent="0.2">
      <c r="A7488" t="s">
        <v>600</v>
      </c>
      <c r="B7488" t="s">
        <v>594</v>
      </c>
      <c r="C7488" s="1" t="s">
        <v>336</v>
      </c>
      <c r="D7488" s="1" t="s">
        <v>849</v>
      </c>
      <c r="E7488" s="2"/>
      <c r="F7488" s="3"/>
      <c r="G7488" s="2">
        <v>3</v>
      </c>
      <c r="H7488" s="3">
        <v>1</v>
      </c>
      <c r="I7488" s="69" t="str">
        <f>VLOOKUP(C7488,СПРАВОЧНИК!B:D,2,0)</f>
        <v>ЯПОНИЯ</v>
      </c>
      <c r="J7488" s="69" t="str">
        <f>VLOOKUP(C7488,СПРАВОЧНИК!B:D,3,0)</f>
        <v>ИНОМАРКИ</v>
      </c>
      <c r="K7488" s="69" t="str">
        <f>VLOOKUP(СВОД2023[[#This Row],[ФО]],СПРАВОЧНИК!H:P,2,0)</f>
        <v>Сибирский ФО</v>
      </c>
    </row>
    <row r="7489" spans="1:11" x14ac:dyDescent="0.2">
      <c r="A7489" t="s">
        <v>600</v>
      </c>
      <c r="B7489" t="s">
        <v>594</v>
      </c>
      <c r="C7489" s="1" t="s">
        <v>336</v>
      </c>
      <c r="D7489" s="1" t="s">
        <v>345</v>
      </c>
      <c r="E7489" s="2">
        <v>781</v>
      </c>
      <c r="F7489" s="3">
        <v>493</v>
      </c>
      <c r="G7489" s="2">
        <v>4280</v>
      </c>
      <c r="H7489" s="3">
        <v>3289</v>
      </c>
      <c r="I7489" s="69" t="str">
        <f>VLOOKUP(C7489,СПРАВОЧНИК!B:D,2,0)</f>
        <v>ЯПОНИЯ</v>
      </c>
      <c r="J7489" s="69" t="str">
        <f>VLOOKUP(C7489,СПРАВОЧНИК!B:D,3,0)</f>
        <v>ИНОМАРКИ</v>
      </c>
      <c r="K7489" s="69" t="str">
        <f>VLOOKUP(СВОД2023[[#This Row],[ФО]],СПРАВОЧНИК!H:P,2,0)</f>
        <v>Сибирский ФО</v>
      </c>
    </row>
    <row r="7490" spans="1:11" x14ac:dyDescent="0.2">
      <c r="A7490" t="s">
        <v>600</v>
      </c>
      <c r="B7490" t="s">
        <v>594</v>
      </c>
      <c r="C7490" s="1" t="s">
        <v>336</v>
      </c>
      <c r="D7490" s="1" t="s">
        <v>1604</v>
      </c>
      <c r="E7490" s="2">
        <v>2</v>
      </c>
      <c r="F7490" s="3"/>
      <c r="G7490" s="2">
        <v>12</v>
      </c>
      <c r="H7490" s="3">
        <v>8</v>
      </c>
      <c r="I7490" s="69" t="str">
        <f>VLOOKUP(C7490,СПРАВОЧНИК!B:D,2,0)</f>
        <v>ЯПОНИЯ</v>
      </c>
      <c r="J7490" s="69" t="str">
        <f>VLOOKUP(C7490,СПРАВОЧНИК!B:D,3,0)</f>
        <v>ИНОМАРКИ</v>
      </c>
      <c r="K7490" s="69" t="str">
        <f>VLOOKUP(СВОД2023[[#This Row],[ФО]],СПРАВОЧНИК!H:P,2,0)</f>
        <v>Сибирский ФО</v>
      </c>
    </row>
    <row r="7491" spans="1:11" x14ac:dyDescent="0.2">
      <c r="A7491" t="s">
        <v>600</v>
      </c>
      <c r="B7491" t="s">
        <v>594</v>
      </c>
      <c r="C7491" s="1" t="s">
        <v>336</v>
      </c>
      <c r="D7491" s="1" t="s">
        <v>1605</v>
      </c>
      <c r="E7491" s="2"/>
      <c r="F7491" s="3"/>
      <c r="G7491" s="2">
        <v>1</v>
      </c>
      <c r="H7491" s="3"/>
      <c r="I7491" s="69" t="str">
        <f>VLOOKUP(C7491,СПРАВОЧНИК!B:D,2,0)</f>
        <v>ЯПОНИЯ</v>
      </c>
      <c r="J7491" s="69" t="str">
        <f>VLOOKUP(C7491,СПРАВОЧНИК!B:D,3,0)</f>
        <v>ИНОМАРКИ</v>
      </c>
      <c r="K7491" s="69" t="str">
        <f>VLOOKUP(СВОД2023[[#This Row],[ФО]],СПРАВОЧНИК!H:P,2,0)</f>
        <v>Сибирский ФО</v>
      </c>
    </row>
    <row r="7492" spans="1:11" x14ac:dyDescent="0.2">
      <c r="A7492" t="s">
        <v>600</v>
      </c>
      <c r="B7492" t="s">
        <v>594</v>
      </c>
      <c r="C7492" s="1" t="s">
        <v>336</v>
      </c>
      <c r="D7492" s="1" t="s">
        <v>346</v>
      </c>
      <c r="E7492" s="2">
        <v>1</v>
      </c>
      <c r="F7492" s="3">
        <v>2</v>
      </c>
      <c r="G7492" s="2">
        <v>18</v>
      </c>
      <c r="H7492" s="3">
        <v>10</v>
      </c>
      <c r="I7492" s="69" t="str">
        <f>VLOOKUP(C7492,СПРАВОЧНИК!B:D,2,0)</f>
        <v>ЯПОНИЯ</v>
      </c>
      <c r="J7492" s="69" t="str">
        <f>VLOOKUP(C7492,СПРАВОЧНИК!B:D,3,0)</f>
        <v>ИНОМАРКИ</v>
      </c>
      <c r="K7492" s="69" t="str">
        <f>VLOOKUP(СВОД2023[[#This Row],[ФО]],СПРАВОЧНИК!H:P,2,0)</f>
        <v>Сибирский ФО</v>
      </c>
    </row>
    <row r="7493" spans="1:11" x14ac:dyDescent="0.2">
      <c r="A7493" t="s">
        <v>600</v>
      </c>
      <c r="B7493" t="s">
        <v>594</v>
      </c>
      <c r="C7493" s="1" t="s">
        <v>347</v>
      </c>
      <c r="D7493" s="1" t="s">
        <v>348</v>
      </c>
      <c r="E7493" s="2"/>
      <c r="F7493" s="3"/>
      <c r="G7493" s="2">
        <v>1</v>
      </c>
      <c r="H7493" s="3"/>
      <c r="I7493" s="69" t="str">
        <f>VLOOKUP(C7493,СПРАВОЧНИК!B:D,2,0)</f>
        <v>КИТАЙ</v>
      </c>
      <c r="J7493" s="69" t="str">
        <f>VLOOKUP(C7493,СПРАВОЧНИК!B:D,3,0)</f>
        <v>ИНОМАРКИ</v>
      </c>
      <c r="K7493" s="69" t="str">
        <f>VLOOKUP(СВОД2023[[#This Row],[ФО]],СПРАВОЧНИК!H:P,2,0)</f>
        <v>Сибирский ФО</v>
      </c>
    </row>
    <row r="7494" spans="1:11" x14ac:dyDescent="0.2">
      <c r="A7494" t="s">
        <v>600</v>
      </c>
      <c r="B7494" t="s">
        <v>594</v>
      </c>
      <c r="C7494" s="1" t="s">
        <v>1606</v>
      </c>
      <c r="D7494" s="1" t="s">
        <v>2215</v>
      </c>
      <c r="E7494" s="2">
        <v>6</v>
      </c>
      <c r="F7494" s="3">
        <v>12</v>
      </c>
      <c r="G7494" s="2">
        <v>43</v>
      </c>
      <c r="H7494" s="3">
        <v>48</v>
      </c>
      <c r="I7494" s="69" t="str">
        <f>VLOOKUP(C7494,СПРАВОЧНИК!B:D,2,0)</f>
        <v>КИТАЙ</v>
      </c>
      <c r="J7494" s="69" t="str">
        <f>VLOOKUP(C7494,СПРАВОЧНИК!B:D,3,0)</f>
        <v>ИНОМАРКИ</v>
      </c>
      <c r="K7494" s="69" t="str">
        <f>VLOOKUP(СВОД2023[[#This Row],[ФО]],СПРАВОЧНИК!H:P,2,0)</f>
        <v>Сибирский ФО</v>
      </c>
    </row>
    <row r="7495" spans="1:11" x14ac:dyDescent="0.2">
      <c r="A7495" t="s">
        <v>600</v>
      </c>
      <c r="B7495" t="s">
        <v>594</v>
      </c>
      <c r="C7495" s="1" t="s">
        <v>1606</v>
      </c>
      <c r="D7495" s="1" t="s">
        <v>1607</v>
      </c>
      <c r="E7495" s="2">
        <v>5</v>
      </c>
      <c r="F7495" s="3">
        <v>1</v>
      </c>
      <c r="G7495" s="2">
        <v>33</v>
      </c>
      <c r="H7495" s="3">
        <v>31</v>
      </c>
      <c r="I7495" s="69" t="str">
        <f>VLOOKUP(C7495,СПРАВОЧНИК!B:D,2,0)</f>
        <v>КИТАЙ</v>
      </c>
      <c r="J7495" s="69" t="str">
        <f>VLOOKUP(C7495,СПРАВОЧНИК!B:D,3,0)</f>
        <v>ИНОМАРКИ</v>
      </c>
      <c r="K7495" s="69" t="str">
        <f>VLOOKUP(СВОД2023[[#This Row],[ФО]],СПРАВОЧНИК!H:P,2,0)</f>
        <v>Сибирский ФО</v>
      </c>
    </row>
    <row r="7496" spans="1:11" x14ac:dyDescent="0.2">
      <c r="A7496" t="s">
        <v>600</v>
      </c>
      <c r="B7496" t="s">
        <v>594</v>
      </c>
      <c r="C7496" s="1" t="s">
        <v>1606</v>
      </c>
      <c r="D7496" s="1" t="s">
        <v>2216</v>
      </c>
      <c r="E7496" s="2"/>
      <c r="F7496" s="3"/>
      <c r="G7496" s="2">
        <v>3</v>
      </c>
      <c r="H7496" s="3">
        <v>6</v>
      </c>
      <c r="I7496" s="69" t="str">
        <f>VLOOKUP(C7496,СПРАВОЧНИК!B:D,2,0)</f>
        <v>КИТАЙ</v>
      </c>
      <c r="J7496" s="69" t="str">
        <f>VLOOKUP(C7496,СПРАВОЧНИК!B:D,3,0)</f>
        <v>ИНОМАРКИ</v>
      </c>
      <c r="K7496" s="69" t="str">
        <f>VLOOKUP(СВОД2023[[#This Row],[ФО]],СПРАВОЧНИК!H:P,2,0)</f>
        <v>Сибирский ФО</v>
      </c>
    </row>
    <row r="7497" spans="1:11" x14ac:dyDescent="0.2">
      <c r="A7497" t="s">
        <v>600</v>
      </c>
      <c r="B7497" t="s">
        <v>594</v>
      </c>
      <c r="C7497" s="1" t="s">
        <v>1606</v>
      </c>
      <c r="D7497" s="1" t="s">
        <v>2217</v>
      </c>
      <c r="E7497" s="2">
        <v>3</v>
      </c>
      <c r="F7497" s="3">
        <v>2</v>
      </c>
      <c r="G7497" s="2">
        <v>10</v>
      </c>
      <c r="H7497" s="3">
        <v>9</v>
      </c>
      <c r="I7497" s="69" t="str">
        <f>VLOOKUP(C7497,СПРАВОЧНИК!B:D,2,0)</f>
        <v>КИТАЙ</v>
      </c>
      <c r="J7497" s="69" t="str">
        <f>VLOOKUP(C7497,СПРАВОЧНИК!B:D,3,0)</f>
        <v>ИНОМАРКИ</v>
      </c>
      <c r="K7497" s="69" t="str">
        <f>VLOOKUP(СВОД2023[[#This Row],[ФО]],СПРАВОЧНИК!H:P,2,0)</f>
        <v>Сибирский ФО</v>
      </c>
    </row>
    <row r="7498" spans="1:11" x14ac:dyDescent="0.2">
      <c r="A7498" t="s">
        <v>600</v>
      </c>
      <c r="B7498" t="s">
        <v>594</v>
      </c>
      <c r="C7498" s="1" t="s">
        <v>1606</v>
      </c>
      <c r="D7498" s="1" t="s">
        <v>1608</v>
      </c>
      <c r="E7498" s="2">
        <v>13</v>
      </c>
      <c r="F7498" s="3">
        <v>6</v>
      </c>
      <c r="G7498" s="2">
        <v>49</v>
      </c>
      <c r="H7498" s="3">
        <v>44</v>
      </c>
      <c r="I7498" s="69" t="str">
        <f>VLOOKUP(C7498,СПРАВОЧНИК!B:D,2,0)</f>
        <v>КИТАЙ</v>
      </c>
      <c r="J7498" s="69" t="str">
        <f>VLOOKUP(C7498,СПРАВОЧНИК!B:D,3,0)</f>
        <v>ИНОМАРКИ</v>
      </c>
      <c r="K7498" s="69" t="str">
        <f>VLOOKUP(СВОД2023[[#This Row],[ФО]],СПРАВОЧНИК!H:P,2,0)</f>
        <v>Сибирский ФО</v>
      </c>
    </row>
    <row r="7499" spans="1:11" x14ac:dyDescent="0.2">
      <c r="A7499" t="s">
        <v>600</v>
      </c>
      <c r="B7499" t="s">
        <v>594</v>
      </c>
      <c r="C7499" s="1" t="s">
        <v>1606</v>
      </c>
      <c r="D7499" s="1" t="s">
        <v>1609</v>
      </c>
      <c r="E7499" s="2">
        <v>24</v>
      </c>
      <c r="F7499" s="3">
        <v>17</v>
      </c>
      <c r="G7499" s="2">
        <v>158</v>
      </c>
      <c r="H7499" s="3">
        <v>130</v>
      </c>
      <c r="I7499" s="69" t="str">
        <f>VLOOKUP(C7499,СПРАВОЧНИК!B:D,2,0)</f>
        <v>КИТАЙ</v>
      </c>
      <c r="J7499" s="69" t="str">
        <f>VLOOKUP(C7499,СПРАВОЧНИК!B:D,3,0)</f>
        <v>ИНОМАРКИ</v>
      </c>
      <c r="K7499" s="69" t="str">
        <f>VLOOKUP(СВОД2023[[#This Row],[ФО]],СПРАВОЧНИК!H:P,2,0)</f>
        <v>Сибирский ФО</v>
      </c>
    </row>
    <row r="7500" spans="1:11" x14ac:dyDescent="0.2">
      <c r="A7500" t="s">
        <v>600</v>
      </c>
      <c r="B7500" t="s">
        <v>594</v>
      </c>
      <c r="C7500" s="1" t="s">
        <v>1606</v>
      </c>
      <c r="D7500" s="1" t="s">
        <v>1610</v>
      </c>
      <c r="E7500" s="2">
        <v>119</v>
      </c>
      <c r="F7500" s="3">
        <v>94</v>
      </c>
      <c r="G7500" s="2">
        <v>615</v>
      </c>
      <c r="H7500" s="3">
        <v>555</v>
      </c>
      <c r="I7500" s="69" t="str">
        <f>VLOOKUP(C7500,СПРАВОЧНИК!B:D,2,0)</f>
        <v>КИТАЙ</v>
      </c>
      <c r="J7500" s="69" t="str">
        <f>VLOOKUP(C7500,СПРАВОЧНИК!B:D,3,0)</f>
        <v>ИНОМАРКИ</v>
      </c>
      <c r="K7500" s="69" t="str">
        <f>VLOOKUP(СВОД2023[[#This Row],[ФО]],СПРАВОЧНИК!H:P,2,0)</f>
        <v>Сибирский ФО</v>
      </c>
    </row>
    <row r="7501" spans="1:11" x14ac:dyDescent="0.2">
      <c r="A7501" t="s">
        <v>600</v>
      </c>
      <c r="B7501" t="s">
        <v>594</v>
      </c>
      <c r="C7501" s="1" t="s">
        <v>1606</v>
      </c>
      <c r="D7501" s="1" t="s">
        <v>2218</v>
      </c>
      <c r="E7501" s="2"/>
      <c r="F7501" s="3">
        <v>8</v>
      </c>
      <c r="G7501" s="2">
        <v>23</v>
      </c>
      <c r="H7501" s="3">
        <v>31</v>
      </c>
      <c r="I7501" s="69" t="str">
        <f>VLOOKUP(C7501,СПРАВОЧНИК!B:D,2,0)</f>
        <v>КИТАЙ</v>
      </c>
      <c r="J7501" s="69" t="str">
        <f>VLOOKUP(C7501,СПРАВОЧНИК!B:D,3,0)</f>
        <v>ИНОМАРКИ</v>
      </c>
      <c r="K7501" s="69" t="str">
        <f>VLOOKUP(СВОД2023[[#This Row],[ФО]],СПРАВОЧНИК!H:P,2,0)</f>
        <v>Сибирский ФО</v>
      </c>
    </row>
    <row r="7502" spans="1:11" x14ac:dyDescent="0.2">
      <c r="A7502" t="s">
        <v>600</v>
      </c>
      <c r="B7502" t="s">
        <v>594</v>
      </c>
      <c r="C7502" s="1" t="s">
        <v>1606</v>
      </c>
      <c r="D7502" s="1" t="s">
        <v>1611</v>
      </c>
      <c r="E7502" s="2">
        <v>22</v>
      </c>
      <c r="F7502" s="3">
        <v>15</v>
      </c>
      <c r="G7502" s="2">
        <v>81</v>
      </c>
      <c r="H7502" s="3">
        <v>84</v>
      </c>
      <c r="I7502" s="69" t="str">
        <f>VLOOKUP(C7502,СПРАВОЧНИК!B:D,2,0)</f>
        <v>КИТАЙ</v>
      </c>
      <c r="J7502" s="69" t="str">
        <f>VLOOKUP(C7502,СПРАВОЧНИК!B:D,3,0)</f>
        <v>ИНОМАРКИ</v>
      </c>
      <c r="K7502" s="69" t="str">
        <f>VLOOKUP(СВОД2023[[#This Row],[ФО]],СПРАВОЧНИК!H:P,2,0)</f>
        <v>Сибирский ФО</v>
      </c>
    </row>
    <row r="7503" spans="1:11" x14ac:dyDescent="0.2">
      <c r="A7503" t="s">
        <v>600</v>
      </c>
      <c r="B7503" t="s">
        <v>594</v>
      </c>
      <c r="C7503" s="1" t="s">
        <v>1606</v>
      </c>
      <c r="D7503" s="1" t="s">
        <v>1612</v>
      </c>
      <c r="E7503" s="2">
        <v>79</v>
      </c>
      <c r="F7503" s="3">
        <v>76</v>
      </c>
      <c r="G7503" s="2">
        <v>456</v>
      </c>
      <c r="H7503" s="3">
        <v>473</v>
      </c>
      <c r="I7503" s="69" t="str">
        <f>VLOOKUP(C7503,СПРАВОЧНИК!B:D,2,0)</f>
        <v>КИТАЙ</v>
      </c>
      <c r="J7503" s="69" t="str">
        <f>VLOOKUP(C7503,СПРАВОЧНИК!B:D,3,0)</f>
        <v>ИНОМАРКИ</v>
      </c>
      <c r="K7503" s="69" t="str">
        <f>VLOOKUP(СВОД2023[[#This Row],[ФО]],СПРАВОЧНИК!H:P,2,0)</f>
        <v>Сибирский ФО</v>
      </c>
    </row>
    <row r="7504" spans="1:11" x14ac:dyDescent="0.2">
      <c r="A7504" t="s">
        <v>600</v>
      </c>
      <c r="B7504" t="s">
        <v>594</v>
      </c>
      <c r="C7504" s="1" t="s">
        <v>350</v>
      </c>
      <c r="D7504" s="1" t="s">
        <v>351</v>
      </c>
      <c r="E7504" s="2">
        <v>1</v>
      </c>
      <c r="F7504" s="3"/>
      <c r="G7504" s="2">
        <v>3</v>
      </c>
      <c r="H7504" s="3">
        <v>3</v>
      </c>
      <c r="I7504" s="69" t="str">
        <f>VLOOKUP(C7504,СПРАВОЧНИК!B:D,2,0)</f>
        <v>США</v>
      </c>
      <c r="J7504" s="69" t="str">
        <f>VLOOKUP(C7504,СПРАВОЧНИК!B:D,3,0)</f>
        <v>ИНОМАРКИ</v>
      </c>
      <c r="K7504" s="69" t="str">
        <f>VLOOKUP(СВОД2023[[#This Row],[ФО]],СПРАВОЧНИК!H:P,2,0)</f>
        <v>Сибирский ФО</v>
      </c>
    </row>
    <row r="7505" spans="1:11" x14ac:dyDescent="0.2">
      <c r="A7505" t="s">
        <v>600</v>
      </c>
      <c r="B7505" t="s">
        <v>594</v>
      </c>
      <c r="C7505" s="1" t="s">
        <v>350</v>
      </c>
      <c r="D7505" s="1" t="s">
        <v>2219</v>
      </c>
      <c r="E7505" s="2">
        <v>1</v>
      </c>
      <c r="F7505" s="3">
        <v>1</v>
      </c>
      <c r="G7505" s="2">
        <v>1</v>
      </c>
      <c r="H7505" s="3">
        <v>1</v>
      </c>
      <c r="I7505" s="69" t="str">
        <f>VLOOKUP(C7505,СПРАВОЧНИК!B:D,2,0)</f>
        <v>США</v>
      </c>
      <c r="J7505" s="69" t="str">
        <f>VLOOKUP(C7505,СПРАВОЧНИК!B:D,3,0)</f>
        <v>ИНОМАРКИ</v>
      </c>
      <c r="K7505" s="69" t="str">
        <f>VLOOKUP(СВОД2023[[#This Row],[ФО]],СПРАВОЧНИК!H:P,2,0)</f>
        <v>Сибирский ФО</v>
      </c>
    </row>
    <row r="7506" spans="1:11" x14ac:dyDescent="0.2">
      <c r="A7506" t="s">
        <v>600</v>
      </c>
      <c r="B7506" t="s">
        <v>594</v>
      </c>
      <c r="C7506" s="1" t="s">
        <v>350</v>
      </c>
      <c r="D7506" s="1" t="s">
        <v>1613</v>
      </c>
      <c r="E7506" s="2"/>
      <c r="F7506" s="3"/>
      <c r="G7506" s="2">
        <v>1</v>
      </c>
      <c r="H7506" s="3"/>
      <c r="I7506" s="69" t="str">
        <f>VLOOKUP(C7506,СПРАВОЧНИК!B:D,2,0)</f>
        <v>США</v>
      </c>
      <c r="J7506" s="69" t="str">
        <f>VLOOKUP(C7506,СПРАВОЧНИК!B:D,3,0)</f>
        <v>ИНОМАРКИ</v>
      </c>
      <c r="K7506" s="69" t="str">
        <f>VLOOKUP(СВОД2023[[#This Row],[ФО]],СПРАВОЧНИК!H:P,2,0)</f>
        <v>Сибирский ФО</v>
      </c>
    </row>
    <row r="7507" spans="1:11" x14ac:dyDescent="0.2">
      <c r="A7507" t="s">
        <v>600</v>
      </c>
      <c r="B7507" t="s">
        <v>594</v>
      </c>
      <c r="C7507" s="1" t="s">
        <v>350</v>
      </c>
      <c r="D7507" s="1" t="s">
        <v>2221</v>
      </c>
      <c r="E7507" s="2">
        <v>1</v>
      </c>
      <c r="F7507" s="3"/>
      <c r="G7507" s="2">
        <v>1</v>
      </c>
      <c r="H7507" s="3"/>
      <c r="I7507" s="69" t="str">
        <f>VLOOKUP(C7507,СПРАВОЧНИК!B:D,2,0)</f>
        <v>США</v>
      </c>
      <c r="J7507" s="69" t="str">
        <f>VLOOKUP(C7507,СПРАВОЧНИК!B:D,3,0)</f>
        <v>ИНОМАРКИ</v>
      </c>
      <c r="K7507" s="69" t="str">
        <f>VLOOKUP(СВОД2023[[#This Row],[ФО]],СПРАВОЧНИК!H:P,2,0)</f>
        <v>Сибирский ФО</v>
      </c>
    </row>
    <row r="7508" spans="1:11" x14ac:dyDescent="0.2">
      <c r="A7508" t="s">
        <v>600</v>
      </c>
      <c r="B7508" t="s">
        <v>594</v>
      </c>
      <c r="C7508" s="1" t="s">
        <v>350</v>
      </c>
      <c r="D7508" s="1" t="s">
        <v>2515</v>
      </c>
      <c r="E7508" s="2"/>
      <c r="F7508" s="3"/>
      <c r="G7508" s="2">
        <v>1</v>
      </c>
      <c r="H7508" s="3">
        <v>1</v>
      </c>
      <c r="I7508" s="69" t="str">
        <f>VLOOKUP(C7508,СПРАВОЧНИК!B:D,2,0)</f>
        <v>США</v>
      </c>
      <c r="J7508" s="69" t="str">
        <f>VLOOKUP(C7508,СПРАВОЧНИК!B:D,3,0)</f>
        <v>ИНОМАРКИ</v>
      </c>
      <c r="K7508" s="69" t="str">
        <f>VLOOKUP(СВОД2023[[#This Row],[ФО]],СПРАВОЧНИК!H:P,2,0)</f>
        <v>Сибирский ФО</v>
      </c>
    </row>
    <row r="7509" spans="1:11" x14ac:dyDescent="0.2">
      <c r="A7509" t="s">
        <v>600</v>
      </c>
      <c r="B7509" t="s">
        <v>594</v>
      </c>
      <c r="C7509" s="1" t="s">
        <v>350</v>
      </c>
      <c r="D7509" s="1" t="s">
        <v>1614</v>
      </c>
      <c r="E7509" s="2"/>
      <c r="F7509" s="3"/>
      <c r="G7509" s="2">
        <v>1</v>
      </c>
      <c r="H7509" s="3">
        <v>2</v>
      </c>
      <c r="I7509" s="69" t="str">
        <f>VLOOKUP(C7509,СПРАВОЧНИК!B:D,2,0)</f>
        <v>США</v>
      </c>
      <c r="J7509" s="69" t="str">
        <f>VLOOKUP(C7509,СПРАВОЧНИК!B:D,3,0)</f>
        <v>ИНОМАРКИ</v>
      </c>
      <c r="K7509" s="69" t="str">
        <f>VLOOKUP(СВОД2023[[#This Row],[ФО]],СПРАВОЧНИК!H:P,2,0)</f>
        <v>Сибирский ФО</v>
      </c>
    </row>
    <row r="7510" spans="1:11" x14ac:dyDescent="0.2">
      <c r="A7510" t="s">
        <v>600</v>
      </c>
      <c r="B7510" t="s">
        <v>594</v>
      </c>
      <c r="C7510" s="1" t="s">
        <v>350</v>
      </c>
      <c r="D7510" s="1" t="s">
        <v>355</v>
      </c>
      <c r="E7510" s="2">
        <v>4</v>
      </c>
      <c r="F7510" s="3">
        <v>3</v>
      </c>
      <c r="G7510" s="2">
        <v>23</v>
      </c>
      <c r="H7510" s="3">
        <v>15</v>
      </c>
      <c r="I7510" s="69" t="str">
        <f>VLOOKUP(C7510,СПРАВОЧНИК!B:D,2,0)</f>
        <v>США</v>
      </c>
      <c r="J7510" s="69" t="str">
        <f>VLOOKUP(C7510,СПРАВОЧНИК!B:D,3,0)</f>
        <v>ИНОМАРКИ</v>
      </c>
      <c r="K7510" s="69" t="str">
        <f>VLOOKUP(СВОД2023[[#This Row],[ФО]],СПРАВОЧНИК!H:P,2,0)</f>
        <v>Сибирский ФО</v>
      </c>
    </row>
    <row r="7511" spans="1:11" x14ac:dyDescent="0.2">
      <c r="A7511" t="s">
        <v>600</v>
      </c>
      <c r="B7511" t="s">
        <v>594</v>
      </c>
      <c r="C7511" s="1" t="s">
        <v>350</v>
      </c>
      <c r="D7511" s="1" t="s">
        <v>1615</v>
      </c>
      <c r="E7511" s="2">
        <v>2</v>
      </c>
      <c r="F7511" s="3">
        <v>1</v>
      </c>
      <c r="G7511" s="2">
        <v>15</v>
      </c>
      <c r="H7511" s="3">
        <v>10</v>
      </c>
      <c r="I7511" s="69" t="str">
        <f>VLOOKUP(C7511,СПРАВОЧНИК!B:D,2,0)</f>
        <v>США</v>
      </c>
      <c r="J7511" s="69" t="str">
        <f>VLOOKUP(C7511,СПРАВОЧНИК!B:D,3,0)</f>
        <v>ИНОМАРКИ</v>
      </c>
      <c r="K7511" s="69" t="str">
        <f>VLOOKUP(СВОД2023[[#This Row],[ФО]],СПРАВОЧНИК!H:P,2,0)</f>
        <v>Сибирский ФО</v>
      </c>
    </row>
    <row r="7512" spans="1:11" x14ac:dyDescent="0.2">
      <c r="A7512" t="s">
        <v>600</v>
      </c>
      <c r="B7512" t="s">
        <v>594</v>
      </c>
      <c r="C7512" s="1" t="s">
        <v>2549</v>
      </c>
      <c r="D7512" s="1" t="s">
        <v>2550</v>
      </c>
      <c r="E7512" s="2"/>
      <c r="F7512" s="3"/>
      <c r="G7512" s="2">
        <v>1</v>
      </c>
      <c r="H7512" s="3"/>
      <c r="I7512" s="69" t="str">
        <f>VLOOKUP(C7512,СПРАВОЧНИК!B:D,2,0)</f>
        <v>ЕВРОПА</v>
      </c>
      <c r="J7512" s="69" t="str">
        <f>VLOOKUP(C7512,СПРАВОЧНИК!B:D,3,0)</f>
        <v>ИНОМАРКИ</v>
      </c>
      <c r="K7512" s="69" t="str">
        <f>VLOOKUP(СВОД2023[[#This Row],[ФО]],СПРАВОЧНИК!H:P,2,0)</f>
        <v>Сибирский ФО</v>
      </c>
    </row>
    <row r="7513" spans="1:11" x14ac:dyDescent="0.2">
      <c r="A7513" t="s">
        <v>600</v>
      </c>
      <c r="B7513" t="s">
        <v>594</v>
      </c>
      <c r="C7513" s="1" t="s">
        <v>1061</v>
      </c>
      <c r="D7513" s="1" t="s">
        <v>2222</v>
      </c>
      <c r="E7513" s="2"/>
      <c r="F7513" s="3"/>
      <c r="G7513" s="2">
        <v>4</v>
      </c>
      <c r="H7513" s="3">
        <v>2</v>
      </c>
      <c r="I7513" s="69" t="str">
        <f>VLOOKUP(C7513,СПРАВОЧНИК!B:D,2,0)</f>
        <v>РОССИЯ</v>
      </c>
      <c r="J7513" s="69" t="str">
        <f>VLOOKUP(C7513,СПРАВОЧНИК!B:D,3,0)</f>
        <v>ОТЕЧЕСТВЕННЫЕ</v>
      </c>
      <c r="K7513" s="69" t="str">
        <f>VLOOKUP(СВОД2023[[#This Row],[ФО]],СПРАВОЧНИК!H:P,2,0)</f>
        <v>Сибирский ФО</v>
      </c>
    </row>
    <row r="7514" spans="1:11" x14ac:dyDescent="0.2">
      <c r="A7514" t="s">
        <v>600</v>
      </c>
      <c r="B7514" t="s">
        <v>594</v>
      </c>
      <c r="C7514" s="1" t="s">
        <v>1061</v>
      </c>
      <c r="D7514" s="1" t="s">
        <v>2223</v>
      </c>
      <c r="E7514" s="2">
        <v>1</v>
      </c>
      <c r="F7514" s="3"/>
      <c r="G7514" s="2">
        <v>1</v>
      </c>
      <c r="H7514" s="3"/>
      <c r="I7514" s="69" t="str">
        <f>VLOOKUP(C7514,СПРАВОЧНИК!B:D,2,0)</f>
        <v>РОССИЯ</v>
      </c>
      <c r="J7514" s="69" t="str">
        <f>VLOOKUP(C7514,СПРАВОЧНИК!B:D,3,0)</f>
        <v>ОТЕЧЕСТВЕННЫЕ</v>
      </c>
      <c r="K7514" s="69" t="str">
        <f>VLOOKUP(СВОД2023[[#This Row],[ФО]],СПРАВОЧНИК!H:P,2,0)</f>
        <v>Сибирский ФО</v>
      </c>
    </row>
    <row r="7515" spans="1:11" x14ac:dyDescent="0.2">
      <c r="A7515" t="s">
        <v>600</v>
      </c>
      <c r="B7515" t="s">
        <v>594</v>
      </c>
      <c r="C7515" s="1" t="s">
        <v>1061</v>
      </c>
      <c r="D7515" s="1" t="s">
        <v>1616</v>
      </c>
      <c r="E7515" s="2">
        <v>17</v>
      </c>
      <c r="F7515" s="3">
        <v>17</v>
      </c>
      <c r="G7515" s="2">
        <v>54</v>
      </c>
      <c r="H7515" s="3">
        <v>55</v>
      </c>
      <c r="I7515" s="69" t="str">
        <f>VLOOKUP(C7515,СПРАВОЧНИК!B:D,2,0)</f>
        <v>РОССИЯ</v>
      </c>
      <c r="J7515" s="69" t="str">
        <f>VLOOKUP(C7515,СПРАВОЧНИК!B:D,3,0)</f>
        <v>ОТЕЧЕСТВЕННЫЕ</v>
      </c>
      <c r="K7515" s="69" t="str">
        <f>VLOOKUP(СВОД2023[[#This Row],[ФО]],СПРАВОЧНИК!H:P,2,0)</f>
        <v>Сибирский ФО</v>
      </c>
    </row>
    <row r="7516" spans="1:11" x14ac:dyDescent="0.2">
      <c r="A7516" t="s">
        <v>600</v>
      </c>
      <c r="B7516" t="s">
        <v>594</v>
      </c>
      <c r="C7516" s="1" t="s">
        <v>1617</v>
      </c>
      <c r="D7516" s="1" t="s">
        <v>1618</v>
      </c>
      <c r="E7516" s="2"/>
      <c r="F7516" s="3">
        <v>1</v>
      </c>
      <c r="G7516" s="2">
        <v>3</v>
      </c>
      <c r="H7516" s="3">
        <v>4</v>
      </c>
      <c r="I7516" s="69" t="str">
        <f>VLOOKUP(C7516,СПРАВОЧНИК!B:D,2,0)</f>
        <v>КИТАЙ</v>
      </c>
      <c r="J7516" s="69" t="str">
        <f>VLOOKUP(C7516,СПРАВОЧНИК!B:D,3,0)</f>
        <v>ИНОМАРКИ</v>
      </c>
      <c r="K7516" s="69" t="str">
        <f>VLOOKUP(СВОД2023[[#This Row],[ФО]],СПРАВОЧНИК!H:P,2,0)</f>
        <v>Сибирский ФО</v>
      </c>
    </row>
    <row r="7517" spans="1:11" x14ac:dyDescent="0.2">
      <c r="A7517" t="s">
        <v>600</v>
      </c>
      <c r="B7517" t="s">
        <v>594</v>
      </c>
      <c r="C7517" s="1" t="s">
        <v>356</v>
      </c>
      <c r="D7517" s="1" t="s">
        <v>1619</v>
      </c>
      <c r="E7517" s="2"/>
      <c r="F7517" s="3"/>
      <c r="G7517" s="2"/>
      <c r="H7517" s="3">
        <v>1</v>
      </c>
      <c r="I7517" s="69" t="str">
        <f>VLOOKUP(C7517,СПРАВОЧНИК!B:D,2,0)</f>
        <v>ЕВРОПА</v>
      </c>
      <c r="J7517" s="69" t="str">
        <f>VLOOKUP(C7517,СПРАВОЧНИК!B:D,3,0)</f>
        <v>ИНОМАРКИ</v>
      </c>
      <c r="K7517" s="69" t="str">
        <f>VLOOKUP(СВОД2023[[#This Row],[ФО]],СПРАВОЧНИК!H:P,2,0)</f>
        <v>Сибирский ФО</v>
      </c>
    </row>
    <row r="7518" spans="1:11" x14ac:dyDescent="0.2">
      <c r="A7518" t="s">
        <v>600</v>
      </c>
      <c r="B7518" t="s">
        <v>594</v>
      </c>
      <c r="C7518" s="1" t="s">
        <v>356</v>
      </c>
      <c r="D7518" s="1" t="s">
        <v>2226</v>
      </c>
      <c r="E7518" s="2"/>
      <c r="F7518" s="3"/>
      <c r="G7518" s="2">
        <v>1</v>
      </c>
      <c r="H7518" s="3">
        <v>1</v>
      </c>
      <c r="I7518" s="69" t="str">
        <f>VLOOKUP(C7518,СПРАВОЧНИК!B:D,2,0)</f>
        <v>ЕВРОПА</v>
      </c>
      <c r="J7518" s="69" t="str">
        <f>VLOOKUP(C7518,СПРАВОЧНИК!B:D,3,0)</f>
        <v>ИНОМАРКИ</v>
      </c>
      <c r="K7518" s="69" t="str">
        <f>VLOOKUP(СВОД2023[[#This Row],[ФО]],СПРАВОЧНИК!H:P,2,0)</f>
        <v>Сибирский ФО</v>
      </c>
    </row>
    <row r="7519" spans="1:11" x14ac:dyDescent="0.2">
      <c r="A7519" t="s">
        <v>600</v>
      </c>
      <c r="B7519" t="s">
        <v>594</v>
      </c>
      <c r="C7519" s="1" t="s">
        <v>356</v>
      </c>
      <c r="D7519" s="1" t="s">
        <v>2551</v>
      </c>
      <c r="E7519" s="2"/>
      <c r="F7519" s="3">
        <v>1</v>
      </c>
      <c r="G7519" s="2"/>
      <c r="H7519" s="3">
        <v>1</v>
      </c>
      <c r="I7519" s="69" t="str">
        <f>VLOOKUP(C7519,СПРАВОЧНИК!B:D,2,0)</f>
        <v>ЕВРОПА</v>
      </c>
      <c r="J7519" s="69" t="str">
        <f>VLOOKUP(C7519,СПРАВОЧНИК!B:D,3,0)</f>
        <v>ИНОМАРКИ</v>
      </c>
      <c r="K7519" s="69" t="str">
        <f>VLOOKUP(СВОД2023[[#This Row],[ФО]],СПРАВОЧНИК!H:P,2,0)</f>
        <v>Сибирский ФО</v>
      </c>
    </row>
    <row r="7520" spans="1:11" x14ac:dyDescent="0.2">
      <c r="A7520" t="s">
        <v>600</v>
      </c>
      <c r="B7520" t="s">
        <v>594</v>
      </c>
      <c r="C7520" s="1" t="s">
        <v>356</v>
      </c>
      <c r="D7520" s="1" t="s">
        <v>358</v>
      </c>
      <c r="E7520" s="2"/>
      <c r="F7520" s="3"/>
      <c r="G7520" s="2">
        <v>4</v>
      </c>
      <c r="H7520" s="3">
        <v>2</v>
      </c>
      <c r="I7520" s="69" t="str">
        <f>VLOOKUP(C7520,СПРАВОЧНИК!B:D,2,0)</f>
        <v>ЕВРОПА</v>
      </c>
      <c r="J7520" s="69" t="str">
        <f>VLOOKUP(C7520,СПРАВОЧНИК!B:D,3,0)</f>
        <v>ИНОМАРКИ</v>
      </c>
      <c r="K7520" s="69" t="str">
        <f>VLOOKUP(СВОД2023[[#This Row],[ФО]],СПРАВОЧНИК!H:P,2,0)</f>
        <v>Сибирский ФО</v>
      </c>
    </row>
    <row r="7521" spans="1:11" x14ac:dyDescent="0.2">
      <c r="A7521" t="s">
        <v>600</v>
      </c>
      <c r="B7521" t="s">
        <v>594</v>
      </c>
      <c r="C7521" s="1" t="s">
        <v>356</v>
      </c>
      <c r="D7521" s="1" t="s">
        <v>1620</v>
      </c>
      <c r="E7521" s="2"/>
      <c r="F7521" s="3">
        <v>1</v>
      </c>
      <c r="G7521" s="2"/>
      <c r="H7521" s="3">
        <v>1</v>
      </c>
      <c r="I7521" s="69" t="str">
        <f>VLOOKUP(C7521,СПРАВОЧНИК!B:D,2,0)</f>
        <v>ЕВРОПА</v>
      </c>
      <c r="J7521" s="69" t="str">
        <f>VLOOKUP(C7521,СПРАВОЧНИК!B:D,3,0)</f>
        <v>ИНОМАРКИ</v>
      </c>
      <c r="K7521" s="69" t="str">
        <f>VLOOKUP(СВОД2023[[#This Row],[ФО]],СПРАВОЧНИК!H:P,2,0)</f>
        <v>Сибирский ФО</v>
      </c>
    </row>
    <row r="7522" spans="1:11" x14ac:dyDescent="0.2">
      <c r="A7522" t="s">
        <v>600</v>
      </c>
      <c r="B7522" t="s">
        <v>594</v>
      </c>
      <c r="C7522" s="1" t="s">
        <v>359</v>
      </c>
      <c r="D7522" s="1" t="s">
        <v>360</v>
      </c>
      <c r="E7522" s="2">
        <v>49</v>
      </c>
      <c r="F7522" s="3">
        <v>22</v>
      </c>
      <c r="G7522" s="2">
        <v>275</v>
      </c>
      <c r="H7522" s="3">
        <v>204</v>
      </c>
      <c r="I7522" s="69" t="str">
        <f>VLOOKUP(C7522,СПРАВОЧНИК!B:D,2,0)</f>
        <v>ЯПОНИЯ</v>
      </c>
      <c r="J7522" s="69" t="str">
        <f>VLOOKUP(C7522,СПРАВОЧНИК!B:D,3,0)</f>
        <v>ИНОМАРКИ</v>
      </c>
      <c r="K7522" s="69" t="str">
        <f>VLOOKUP(СВОД2023[[#This Row],[ФО]],СПРАВОЧНИК!H:P,2,0)</f>
        <v>Сибирский ФО</v>
      </c>
    </row>
    <row r="7523" spans="1:11" x14ac:dyDescent="0.2">
      <c r="A7523" t="s">
        <v>600</v>
      </c>
      <c r="B7523" t="s">
        <v>594</v>
      </c>
      <c r="C7523" s="1" t="s">
        <v>359</v>
      </c>
      <c r="D7523" s="1" t="s">
        <v>1621</v>
      </c>
      <c r="E7523" s="2">
        <v>3</v>
      </c>
      <c r="F7523" s="3">
        <v>2</v>
      </c>
      <c r="G7523" s="2">
        <v>24</v>
      </c>
      <c r="H7523" s="3">
        <v>30</v>
      </c>
      <c r="I7523" s="69" t="str">
        <f>VLOOKUP(C7523,СПРАВОЧНИК!B:D,2,0)</f>
        <v>ЯПОНИЯ</v>
      </c>
      <c r="J7523" s="69" t="str">
        <f>VLOOKUP(C7523,СПРАВОЧНИК!B:D,3,0)</f>
        <v>ИНОМАРКИ</v>
      </c>
      <c r="K7523" s="69" t="str">
        <f>VLOOKUP(СВОД2023[[#This Row],[ФО]],СПРАВОЧНИК!H:P,2,0)</f>
        <v>Сибирский ФО</v>
      </c>
    </row>
    <row r="7524" spans="1:11" x14ac:dyDescent="0.2">
      <c r="A7524" t="s">
        <v>600</v>
      </c>
      <c r="B7524" t="s">
        <v>594</v>
      </c>
      <c r="C7524" s="1" t="s">
        <v>359</v>
      </c>
      <c r="D7524" s="1" t="s">
        <v>1622</v>
      </c>
      <c r="E7524" s="2">
        <v>319</v>
      </c>
      <c r="F7524" s="3">
        <v>124</v>
      </c>
      <c r="G7524" s="2">
        <v>1564</v>
      </c>
      <c r="H7524" s="3">
        <v>689</v>
      </c>
      <c r="I7524" s="69" t="str">
        <f>VLOOKUP(C7524,СПРАВОЧНИК!B:D,2,0)</f>
        <v>ЯПОНИЯ</v>
      </c>
      <c r="J7524" s="69" t="str">
        <f>VLOOKUP(C7524,СПРАВОЧНИК!B:D,3,0)</f>
        <v>ИНОМАРКИ</v>
      </c>
      <c r="K7524" s="69" t="str">
        <f>VLOOKUP(СВОД2023[[#This Row],[ФО]],СПРАВОЧНИК!H:P,2,0)</f>
        <v>Сибирский ФО</v>
      </c>
    </row>
    <row r="7525" spans="1:11" x14ac:dyDescent="0.2">
      <c r="A7525" t="s">
        <v>600</v>
      </c>
      <c r="B7525" t="s">
        <v>594</v>
      </c>
      <c r="C7525" s="1" t="s">
        <v>359</v>
      </c>
      <c r="D7525" s="1" t="s">
        <v>1623</v>
      </c>
      <c r="E7525" s="2">
        <v>4</v>
      </c>
      <c r="F7525" s="3">
        <v>5</v>
      </c>
      <c r="G7525" s="2">
        <v>39</v>
      </c>
      <c r="H7525" s="3">
        <v>25</v>
      </c>
      <c r="I7525" s="69" t="str">
        <f>VLOOKUP(C7525,СПРАВОЧНИК!B:D,2,0)</f>
        <v>ЯПОНИЯ</v>
      </c>
      <c r="J7525" s="69" t="str">
        <f>VLOOKUP(C7525,СПРАВОЧНИК!B:D,3,0)</f>
        <v>ИНОМАРКИ</v>
      </c>
      <c r="K7525" s="69" t="str">
        <f>VLOOKUP(СВОД2023[[#This Row],[ФО]],СПРАВОЧНИК!H:P,2,0)</f>
        <v>Сибирский ФО</v>
      </c>
    </row>
    <row r="7526" spans="1:11" x14ac:dyDescent="0.2">
      <c r="A7526" t="s">
        <v>600</v>
      </c>
      <c r="B7526" t="s">
        <v>594</v>
      </c>
      <c r="C7526" s="1" t="s">
        <v>359</v>
      </c>
      <c r="D7526" s="1" t="s">
        <v>1624</v>
      </c>
      <c r="E7526" s="2">
        <v>73</v>
      </c>
      <c r="F7526" s="3">
        <v>63</v>
      </c>
      <c r="G7526" s="2">
        <v>384</v>
      </c>
      <c r="H7526" s="3">
        <v>384</v>
      </c>
      <c r="I7526" s="69" t="str">
        <f>VLOOKUP(C7526,СПРАВОЧНИК!B:D,2,0)</f>
        <v>ЯПОНИЯ</v>
      </c>
      <c r="J7526" s="69" t="str">
        <f>VLOOKUP(C7526,СПРАВОЧНИК!B:D,3,0)</f>
        <v>ИНОМАРКИ</v>
      </c>
      <c r="K7526" s="69" t="str">
        <f>VLOOKUP(СВОД2023[[#This Row],[ФО]],СПРАВОЧНИК!H:P,2,0)</f>
        <v>Сибирский ФО</v>
      </c>
    </row>
    <row r="7527" spans="1:11" x14ac:dyDescent="0.2">
      <c r="A7527" t="s">
        <v>600</v>
      </c>
      <c r="B7527" t="s">
        <v>594</v>
      </c>
      <c r="C7527" s="1" t="s">
        <v>359</v>
      </c>
      <c r="D7527" s="1" t="s">
        <v>1625</v>
      </c>
      <c r="E7527" s="2">
        <v>4</v>
      </c>
      <c r="F7527" s="3">
        <v>5</v>
      </c>
      <c r="G7527" s="2">
        <v>18</v>
      </c>
      <c r="H7527" s="3">
        <v>13</v>
      </c>
      <c r="I7527" s="69" t="str">
        <f>VLOOKUP(C7527,СПРАВОЧНИК!B:D,2,0)</f>
        <v>ЯПОНИЯ</v>
      </c>
      <c r="J7527" s="69" t="str">
        <f>VLOOKUP(C7527,СПРАВОЧНИК!B:D,3,0)</f>
        <v>ИНОМАРКИ</v>
      </c>
      <c r="K7527" s="69" t="str">
        <f>VLOOKUP(СВОД2023[[#This Row],[ФО]],СПРАВОЧНИК!H:P,2,0)</f>
        <v>Сибирский ФО</v>
      </c>
    </row>
    <row r="7528" spans="1:11" x14ac:dyDescent="0.2">
      <c r="A7528" t="s">
        <v>600</v>
      </c>
      <c r="B7528" t="s">
        <v>594</v>
      </c>
      <c r="C7528" s="1" t="s">
        <v>359</v>
      </c>
      <c r="D7528" s="1" t="s">
        <v>1626</v>
      </c>
      <c r="E7528" s="2"/>
      <c r="F7528" s="3"/>
      <c r="G7528" s="2">
        <v>2</v>
      </c>
      <c r="H7528" s="3">
        <v>2</v>
      </c>
      <c r="I7528" s="69" t="str">
        <f>VLOOKUP(C7528,СПРАВОЧНИК!B:D,2,0)</f>
        <v>ЯПОНИЯ</v>
      </c>
      <c r="J7528" s="69" t="str">
        <f>VLOOKUP(C7528,СПРАВОЧНИК!B:D,3,0)</f>
        <v>ИНОМАРКИ</v>
      </c>
      <c r="K7528" s="69" t="str">
        <f>VLOOKUP(СВОД2023[[#This Row],[ФО]],СПРАВОЧНИК!H:P,2,0)</f>
        <v>Сибирский ФО</v>
      </c>
    </row>
    <row r="7529" spans="1:11" x14ac:dyDescent="0.2">
      <c r="A7529" t="s">
        <v>600</v>
      </c>
      <c r="B7529" t="s">
        <v>594</v>
      </c>
      <c r="C7529" s="1" t="s">
        <v>359</v>
      </c>
      <c r="D7529" s="1" t="s">
        <v>361</v>
      </c>
      <c r="E7529" s="2">
        <v>39</v>
      </c>
      <c r="F7529" s="3">
        <v>4</v>
      </c>
      <c r="G7529" s="2">
        <v>221</v>
      </c>
      <c r="H7529" s="3">
        <v>50</v>
      </c>
      <c r="I7529" s="69" t="str">
        <f>VLOOKUP(C7529,СПРАВОЧНИК!B:D,2,0)</f>
        <v>ЯПОНИЯ</v>
      </c>
      <c r="J7529" s="69" t="str">
        <f>VLOOKUP(C7529,СПРАВОЧНИК!B:D,3,0)</f>
        <v>ИНОМАРКИ</v>
      </c>
      <c r="K7529" s="69" t="str">
        <f>VLOOKUP(СВОД2023[[#This Row],[ФО]],СПРАВОЧНИК!H:P,2,0)</f>
        <v>Сибирский ФО</v>
      </c>
    </row>
    <row r="7530" spans="1:11" x14ac:dyDescent="0.2">
      <c r="A7530" t="s">
        <v>600</v>
      </c>
      <c r="B7530" t="s">
        <v>594</v>
      </c>
      <c r="C7530" s="1" t="s">
        <v>359</v>
      </c>
      <c r="D7530" s="1" t="s">
        <v>362</v>
      </c>
      <c r="E7530" s="2">
        <v>12</v>
      </c>
      <c r="F7530" s="3">
        <v>3</v>
      </c>
      <c r="G7530" s="2">
        <v>52</v>
      </c>
      <c r="H7530" s="3">
        <v>9</v>
      </c>
      <c r="I7530" s="69" t="str">
        <f>VLOOKUP(C7530,СПРАВОЧНИК!B:D,2,0)</f>
        <v>ЯПОНИЯ</v>
      </c>
      <c r="J7530" s="69" t="str">
        <f>VLOOKUP(C7530,СПРАВОЧНИК!B:D,3,0)</f>
        <v>ИНОМАРКИ</v>
      </c>
      <c r="K7530" s="69" t="str">
        <f>VLOOKUP(СВОД2023[[#This Row],[ФО]],СПРАВОЧНИК!H:P,2,0)</f>
        <v>Сибирский ФО</v>
      </c>
    </row>
    <row r="7531" spans="1:11" x14ac:dyDescent="0.2">
      <c r="A7531" t="s">
        <v>600</v>
      </c>
      <c r="B7531" t="s">
        <v>594</v>
      </c>
      <c r="C7531" s="1" t="s">
        <v>359</v>
      </c>
      <c r="D7531" s="1" t="s">
        <v>363</v>
      </c>
      <c r="E7531" s="2">
        <v>311</v>
      </c>
      <c r="F7531" s="3">
        <v>150</v>
      </c>
      <c r="G7531" s="2">
        <v>1691</v>
      </c>
      <c r="H7531" s="3">
        <v>957</v>
      </c>
      <c r="I7531" s="69" t="str">
        <f>VLOOKUP(C7531,СПРАВОЧНИК!B:D,2,0)</f>
        <v>ЯПОНИЯ</v>
      </c>
      <c r="J7531" s="69" t="str">
        <f>VLOOKUP(C7531,СПРАВОЧНИК!B:D,3,0)</f>
        <v>ИНОМАРКИ</v>
      </c>
      <c r="K7531" s="69" t="str">
        <f>VLOOKUP(СВОД2023[[#This Row],[ФО]],СПРАВОЧНИК!H:P,2,0)</f>
        <v>Сибирский ФО</v>
      </c>
    </row>
    <row r="7532" spans="1:11" x14ac:dyDescent="0.2">
      <c r="A7532" t="s">
        <v>600</v>
      </c>
      <c r="B7532" t="s">
        <v>594</v>
      </c>
      <c r="C7532" s="1" t="s">
        <v>359</v>
      </c>
      <c r="D7532" s="1" t="s">
        <v>1627</v>
      </c>
      <c r="E7532" s="2">
        <v>88</v>
      </c>
      <c r="F7532" s="3">
        <v>81</v>
      </c>
      <c r="G7532" s="2">
        <v>573</v>
      </c>
      <c r="H7532" s="3">
        <v>493</v>
      </c>
      <c r="I7532" s="69" t="str">
        <f>VLOOKUP(C7532,СПРАВОЧНИК!B:D,2,0)</f>
        <v>ЯПОНИЯ</v>
      </c>
      <c r="J7532" s="69" t="str">
        <f>VLOOKUP(C7532,СПРАВОЧНИК!B:D,3,0)</f>
        <v>ИНОМАРКИ</v>
      </c>
      <c r="K7532" s="69" t="str">
        <f>VLOOKUP(СВОД2023[[#This Row],[ФО]],СПРАВОЧНИК!H:P,2,0)</f>
        <v>Сибирский ФО</v>
      </c>
    </row>
    <row r="7533" spans="1:11" x14ac:dyDescent="0.2">
      <c r="A7533" t="s">
        <v>600</v>
      </c>
      <c r="B7533" t="s">
        <v>594</v>
      </c>
      <c r="C7533" s="1" t="s">
        <v>359</v>
      </c>
      <c r="D7533" s="1" t="s">
        <v>365</v>
      </c>
      <c r="E7533" s="2">
        <v>30</v>
      </c>
      <c r="F7533" s="3"/>
      <c r="G7533" s="2">
        <v>163</v>
      </c>
      <c r="H7533" s="3">
        <v>5</v>
      </c>
      <c r="I7533" s="69" t="str">
        <f>VLOOKUP(C7533,СПРАВОЧНИК!B:D,2,0)</f>
        <v>ЯПОНИЯ</v>
      </c>
      <c r="J7533" s="69" t="str">
        <f>VLOOKUP(C7533,СПРАВОЧНИК!B:D,3,0)</f>
        <v>ИНОМАРКИ</v>
      </c>
      <c r="K7533" s="69" t="str">
        <f>VLOOKUP(СВОД2023[[#This Row],[ФО]],СПРАВОЧНИК!H:P,2,0)</f>
        <v>Сибирский ФО</v>
      </c>
    </row>
    <row r="7534" spans="1:11" x14ac:dyDescent="0.2">
      <c r="A7534" t="s">
        <v>600</v>
      </c>
      <c r="B7534" t="s">
        <v>594</v>
      </c>
      <c r="C7534" s="1" t="s">
        <v>359</v>
      </c>
      <c r="D7534" s="1" t="s">
        <v>366</v>
      </c>
      <c r="E7534" s="2">
        <v>17</v>
      </c>
      <c r="F7534" s="3">
        <v>9</v>
      </c>
      <c r="G7534" s="2">
        <v>107</v>
      </c>
      <c r="H7534" s="3">
        <v>74</v>
      </c>
      <c r="I7534" s="69" t="str">
        <f>VLOOKUP(C7534,СПРАВОЧНИК!B:D,2,0)</f>
        <v>ЯПОНИЯ</v>
      </c>
      <c r="J7534" s="69" t="str">
        <f>VLOOKUP(C7534,СПРАВОЧНИК!B:D,3,0)</f>
        <v>ИНОМАРКИ</v>
      </c>
      <c r="K7534" s="69" t="str">
        <f>VLOOKUP(СВОД2023[[#This Row],[ФО]],СПРАВОЧНИК!H:P,2,0)</f>
        <v>Сибирский ФО</v>
      </c>
    </row>
    <row r="7535" spans="1:11" x14ac:dyDescent="0.2">
      <c r="A7535" t="s">
        <v>600</v>
      </c>
      <c r="B7535" t="s">
        <v>594</v>
      </c>
      <c r="C7535" s="1" t="s">
        <v>359</v>
      </c>
      <c r="D7535" s="1" t="s">
        <v>834</v>
      </c>
      <c r="E7535" s="2">
        <v>644</v>
      </c>
      <c r="F7535" s="3">
        <v>495</v>
      </c>
      <c r="G7535" s="2">
        <v>3284</v>
      </c>
      <c r="H7535" s="3">
        <v>2727</v>
      </c>
      <c r="I7535" s="69" t="str">
        <f>VLOOKUP(C7535,СПРАВОЧНИК!B:D,2,0)</f>
        <v>ЯПОНИЯ</v>
      </c>
      <c r="J7535" s="69" t="str">
        <f>VLOOKUP(C7535,СПРАВОЧНИК!B:D,3,0)</f>
        <v>ИНОМАРКИ</v>
      </c>
      <c r="K7535" s="69" t="str">
        <f>VLOOKUP(СВОД2023[[#This Row],[ФО]],СПРАВОЧНИК!H:P,2,0)</f>
        <v>Сибирский ФО</v>
      </c>
    </row>
    <row r="7536" spans="1:11" x14ac:dyDescent="0.2">
      <c r="A7536" t="s">
        <v>600</v>
      </c>
      <c r="B7536" t="s">
        <v>594</v>
      </c>
      <c r="C7536" s="1" t="s">
        <v>359</v>
      </c>
      <c r="D7536" s="1" t="s">
        <v>1628</v>
      </c>
      <c r="E7536" s="2">
        <v>3</v>
      </c>
      <c r="F7536" s="3"/>
      <c r="G7536" s="2">
        <v>9</v>
      </c>
      <c r="H7536" s="3">
        <v>3</v>
      </c>
      <c r="I7536" s="69" t="str">
        <f>VLOOKUP(C7536,СПРАВОЧНИК!B:D,2,0)</f>
        <v>ЯПОНИЯ</v>
      </c>
      <c r="J7536" s="69" t="str">
        <f>VLOOKUP(C7536,СПРАВОЧНИК!B:D,3,0)</f>
        <v>ИНОМАРКИ</v>
      </c>
      <c r="K7536" s="69" t="str">
        <f>VLOOKUP(СВОД2023[[#This Row],[ФО]],СПРАВОЧНИК!H:P,2,0)</f>
        <v>Сибирский ФО</v>
      </c>
    </row>
    <row r="7537" spans="1:11" x14ac:dyDescent="0.2">
      <c r="A7537" t="s">
        <v>600</v>
      </c>
      <c r="B7537" t="s">
        <v>594</v>
      </c>
      <c r="C7537" s="1" t="s">
        <v>359</v>
      </c>
      <c r="D7537" s="1" t="s">
        <v>2231</v>
      </c>
      <c r="E7537" s="2">
        <v>1</v>
      </c>
      <c r="F7537" s="3">
        <v>1</v>
      </c>
      <c r="G7537" s="2">
        <v>4</v>
      </c>
      <c r="H7537" s="3">
        <v>5</v>
      </c>
      <c r="I7537" s="69" t="str">
        <f>VLOOKUP(C7537,СПРАВОЧНИК!B:D,2,0)</f>
        <v>ЯПОНИЯ</v>
      </c>
      <c r="J7537" s="69" t="str">
        <f>VLOOKUP(C7537,СПРАВОЧНИК!B:D,3,0)</f>
        <v>ИНОМАРКИ</v>
      </c>
      <c r="K7537" s="69" t="str">
        <f>VLOOKUP(СВОД2023[[#This Row],[ФО]],СПРАВОЧНИК!H:P,2,0)</f>
        <v>Сибирский ФО</v>
      </c>
    </row>
    <row r="7538" spans="1:11" x14ac:dyDescent="0.2">
      <c r="A7538" t="s">
        <v>600</v>
      </c>
      <c r="B7538" t="s">
        <v>594</v>
      </c>
      <c r="C7538" s="1" t="s">
        <v>359</v>
      </c>
      <c r="D7538" s="1" t="s">
        <v>1629</v>
      </c>
      <c r="E7538" s="2">
        <v>2</v>
      </c>
      <c r="F7538" s="3"/>
      <c r="G7538" s="2">
        <v>4</v>
      </c>
      <c r="H7538" s="3">
        <v>3</v>
      </c>
      <c r="I7538" s="69" t="str">
        <f>VLOOKUP(C7538,СПРАВОЧНИК!B:D,2,0)</f>
        <v>ЯПОНИЯ</v>
      </c>
      <c r="J7538" s="69" t="str">
        <f>VLOOKUP(C7538,СПРАВОЧНИК!B:D,3,0)</f>
        <v>ИНОМАРКИ</v>
      </c>
      <c r="K7538" s="69" t="str">
        <f>VLOOKUP(СВОД2023[[#This Row],[ФО]],СПРАВОЧНИК!H:P,2,0)</f>
        <v>Сибирский ФО</v>
      </c>
    </row>
    <row r="7539" spans="1:11" x14ac:dyDescent="0.2">
      <c r="A7539" t="s">
        <v>600</v>
      </c>
      <c r="B7539" t="s">
        <v>594</v>
      </c>
      <c r="C7539" s="1" t="s">
        <v>359</v>
      </c>
      <c r="D7539" s="1" t="s">
        <v>1630</v>
      </c>
      <c r="E7539" s="2">
        <v>324</v>
      </c>
      <c r="F7539" s="3">
        <v>250</v>
      </c>
      <c r="G7539" s="2">
        <v>1584</v>
      </c>
      <c r="H7539" s="3">
        <v>1401</v>
      </c>
      <c r="I7539" s="69" t="str">
        <f>VLOOKUP(C7539,СПРАВОЧНИК!B:D,2,0)</f>
        <v>ЯПОНИЯ</v>
      </c>
      <c r="J7539" s="69" t="str">
        <f>VLOOKUP(C7539,СПРАВОЧНИК!B:D,3,0)</f>
        <v>ИНОМАРКИ</v>
      </c>
      <c r="K7539" s="69" t="str">
        <f>VLOOKUP(СВОД2023[[#This Row],[ФО]],СПРАВОЧНИК!H:P,2,0)</f>
        <v>Сибирский ФО</v>
      </c>
    </row>
    <row r="7540" spans="1:11" x14ac:dyDescent="0.2">
      <c r="A7540" t="s">
        <v>600</v>
      </c>
      <c r="B7540" t="s">
        <v>594</v>
      </c>
      <c r="C7540" s="1" t="s">
        <v>359</v>
      </c>
      <c r="D7540" s="1" t="s">
        <v>367</v>
      </c>
      <c r="E7540" s="2">
        <v>12</v>
      </c>
      <c r="F7540" s="3">
        <v>5</v>
      </c>
      <c r="G7540" s="2">
        <v>32</v>
      </c>
      <c r="H7540" s="3">
        <v>13</v>
      </c>
      <c r="I7540" s="69" t="str">
        <f>VLOOKUP(C7540,СПРАВОЧНИК!B:D,2,0)</f>
        <v>ЯПОНИЯ</v>
      </c>
      <c r="J7540" s="69" t="str">
        <f>VLOOKUP(C7540,СПРАВОЧНИК!B:D,3,0)</f>
        <v>ИНОМАРКИ</v>
      </c>
      <c r="K7540" s="69" t="str">
        <f>VLOOKUP(СВОД2023[[#This Row],[ФО]],СПРАВОЧНИК!H:P,2,0)</f>
        <v>Сибирский ФО</v>
      </c>
    </row>
    <row r="7541" spans="1:11" x14ac:dyDescent="0.2">
      <c r="A7541" t="s">
        <v>600</v>
      </c>
      <c r="B7541" t="s">
        <v>594</v>
      </c>
      <c r="C7541" s="1" t="s">
        <v>359</v>
      </c>
      <c r="D7541" s="1" t="s">
        <v>1631</v>
      </c>
      <c r="E7541" s="2">
        <v>1</v>
      </c>
      <c r="F7541" s="3"/>
      <c r="G7541" s="2">
        <v>1</v>
      </c>
      <c r="H7541" s="3">
        <v>2</v>
      </c>
      <c r="I7541" s="69" t="str">
        <f>VLOOKUP(C7541,СПРАВОЧНИК!B:D,2,0)</f>
        <v>ЯПОНИЯ</v>
      </c>
      <c r="J7541" s="69" t="str">
        <f>VLOOKUP(C7541,СПРАВОЧНИК!B:D,3,0)</f>
        <v>ИНОМАРКИ</v>
      </c>
      <c r="K7541" s="69" t="str">
        <f>VLOOKUP(СВОД2023[[#This Row],[ФО]],СПРАВОЧНИК!H:P,2,0)</f>
        <v>Сибирский ФО</v>
      </c>
    </row>
    <row r="7542" spans="1:11" x14ac:dyDescent="0.2">
      <c r="A7542" t="s">
        <v>600</v>
      </c>
      <c r="B7542" t="s">
        <v>594</v>
      </c>
      <c r="C7542" s="1" t="s">
        <v>359</v>
      </c>
      <c r="D7542" s="1" t="s">
        <v>2552</v>
      </c>
      <c r="E7542" s="2">
        <v>1</v>
      </c>
      <c r="F7542" s="3">
        <v>1</v>
      </c>
      <c r="G7542" s="2">
        <v>3</v>
      </c>
      <c r="H7542" s="3">
        <v>1</v>
      </c>
      <c r="I7542" s="69" t="str">
        <f>VLOOKUP(C7542,СПРАВОЧНИК!B:D,2,0)</f>
        <v>ЯПОНИЯ</v>
      </c>
      <c r="J7542" s="69" t="str">
        <f>VLOOKUP(C7542,СПРАВОЧНИК!B:D,3,0)</f>
        <v>ИНОМАРКИ</v>
      </c>
      <c r="K7542" s="69" t="str">
        <f>VLOOKUP(СВОД2023[[#This Row],[ФО]],СПРАВОЧНИК!H:P,2,0)</f>
        <v>Сибирский ФО</v>
      </c>
    </row>
    <row r="7543" spans="1:11" x14ac:dyDescent="0.2">
      <c r="A7543" t="s">
        <v>600</v>
      </c>
      <c r="B7543" t="s">
        <v>594</v>
      </c>
      <c r="C7543" s="1" t="s">
        <v>359</v>
      </c>
      <c r="D7543" s="1" t="s">
        <v>1632</v>
      </c>
      <c r="E7543" s="2"/>
      <c r="F7543" s="3"/>
      <c r="G7543" s="2"/>
      <c r="H7543" s="3">
        <v>1</v>
      </c>
      <c r="I7543" s="69" t="str">
        <f>VLOOKUP(C7543,СПРАВОЧНИК!B:D,2,0)</f>
        <v>ЯПОНИЯ</v>
      </c>
      <c r="J7543" s="69" t="str">
        <f>VLOOKUP(C7543,СПРАВОЧНИК!B:D,3,0)</f>
        <v>ИНОМАРКИ</v>
      </c>
      <c r="K7543" s="69" t="str">
        <f>VLOOKUP(СВОД2023[[#This Row],[ФО]],СПРАВОЧНИК!H:P,2,0)</f>
        <v>Сибирский ФО</v>
      </c>
    </row>
    <row r="7544" spans="1:11" x14ac:dyDescent="0.2">
      <c r="A7544" t="s">
        <v>600</v>
      </c>
      <c r="B7544" t="s">
        <v>594</v>
      </c>
      <c r="C7544" s="1" t="s">
        <v>359</v>
      </c>
      <c r="D7544" s="1" t="s">
        <v>368</v>
      </c>
      <c r="E7544" s="2">
        <v>5</v>
      </c>
      <c r="F7544" s="3">
        <v>7</v>
      </c>
      <c r="G7544" s="2">
        <v>48</v>
      </c>
      <c r="H7544" s="3">
        <v>37</v>
      </c>
      <c r="I7544" s="69" t="str">
        <f>VLOOKUP(C7544,СПРАВОЧНИК!B:D,2,0)</f>
        <v>ЯПОНИЯ</v>
      </c>
      <c r="J7544" s="69" t="str">
        <f>VLOOKUP(C7544,СПРАВОЧНИК!B:D,3,0)</f>
        <v>ИНОМАРКИ</v>
      </c>
      <c r="K7544" s="69" t="str">
        <f>VLOOKUP(СВОД2023[[#This Row],[ФО]],СПРАВОЧНИК!H:P,2,0)</f>
        <v>Сибирский ФО</v>
      </c>
    </row>
    <row r="7545" spans="1:11" x14ac:dyDescent="0.2">
      <c r="A7545" t="s">
        <v>600</v>
      </c>
      <c r="B7545" t="s">
        <v>594</v>
      </c>
      <c r="C7545" s="1" t="s">
        <v>359</v>
      </c>
      <c r="D7545" s="1" t="s">
        <v>369</v>
      </c>
      <c r="E7545" s="2">
        <v>445</v>
      </c>
      <c r="F7545" s="3">
        <v>330</v>
      </c>
      <c r="G7545" s="2">
        <v>2438</v>
      </c>
      <c r="H7545" s="3">
        <v>1823</v>
      </c>
      <c r="I7545" s="69" t="str">
        <f>VLOOKUP(C7545,СПРАВОЧНИК!B:D,2,0)</f>
        <v>ЯПОНИЯ</v>
      </c>
      <c r="J7545" s="69" t="str">
        <f>VLOOKUP(C7545,СПРАВОЧНИК!B:D,3,0)</f>
        <v>ИНОМАРКИ</v>
      </c>
      <c r="K7545" s="69" t="str">
        <f>VLOOKUP(СВОД2023[[#This Row],[ФО]],СПРАВОЧНИК!H:P,2,0)</f>
        <v>Сибирский ФО</v>
      </c>
    </row>
    <row r="7546" spans="1:11" x14ac:dyDescent="0.2">
      <c r="A7546" t="s">
        <v>600</v>
      </c>
      <c r="B7546" t="s">
        <v>594</v>
      </c>
      <c r="C7546" s="1" t="s">
        <v>359</v>
      </c>
      <c r="D7546" s="1" t="s">
        <v>1633</v>
      </c>
      <c r="E7546" s="2">
        <v>23</v>
      </c>
      <c r="F7546" s="3">
        <v>14</v>
      </c>
      <c r="G7546" s="2">
        <v>138</v>
      </c>
      <c r="H7546" s="3">
        <v>124</v>
      </c>
      <c r="I7546" s="69" t="str">
        <f>VLOOKUP(C7546,СПРАВОЧНИК!B:D,2,0)</f>
        <v>ЯПОНИЯ</v>
      </c>
      <c r="J7546" s="69" t="str">
        <f>VLOOKUP(C7546,СПРАВОЧНИК!B:D,3,0)</f>
        <v>ИНОМАРКИ</v>
      </c>
      <c r="K7546" s="69" t="str">
        <f>VLOOKUP(СВОД2023[[#This Row],[ФО]],СПРАВОЧНИК!H:P,2,0)</f>
        <v>Сибирский ФО</v>
      </c>
    </row>
    <row r="7547" spans="1:11" x14ac:dyDescent="0.2">
      <c r="A7547" t="s">
        <v>600</v>
      </c>
      <c r="B7547" t="s">
        <v>594</v>
      </c>
      <c r="C7547" s="1" t="s">
        <v>359</v>
      </c>
      <c r="D7547" s="1" t="s">
        <v>1634</v>
      </c>
      <c r="E7547" s="2">
        <v>2</v>
      </c>
      <c r="F7547" s="3">
        <v>6</v>
      </c>
      <c r="G7547" s="2">
        <v>27</v>
      </c>
      <c r="H7547" s="3">
        <v>19</v>
      </c>
      <c r="I7547" s="69" t="str">
        <f>VLOOKUP(C7547,СПРАВОЧНИК!B:D,2,0)</f>
        <v>ЯПОНИЯ</v>
      </c>
      <c r="J7547" s="69" t="str">
        <f>VLOOKUP(C7547,СПРАВОЧНИК!B:D,3,0)</f>
        <v>ИНОМАРКИ</v>
      </c>
      <c r="K7547" s="69" t="str">
        <f>VLOOKUP(СВОД2023[[#This Row],[ФО]],СПРАВОЧНИК!H:P,2,0)</f>
        <v>Сибирский ФО</v>
      </c>
    </row>
    <row r="7548" spans="1:11" x14ac:dyDescent="0.2">
      <c r="A7548" t="s">
        <v>600</v>
      </c>
      <c r="B7548" t="s">
        <v>594</v>
      </c>
      <c r="C7548" s="1" t="s">
        <v>359</v>
      </c>
      <c r="D7548" s="1" t="s">
        <v>370</v>
      </c>
      <c r="E7548" s="2">
        <v>370</v>
      </c>
      <c r="F7548" s="3">
        <v>245</v>
      </c>
      <c r="G7548" s="2">
        <v>1878</v>
      </c>
      <c r="H7548" s="3">
        <v>1428</v>
      </c>
      <c r="I7548" s="69" t="str">
        <f>VLOOKUP(C7548,СПРАВОЧНИК!B:D,2,0)</f>
        <v>ЯПОНИЯ</v>
      </c>
      <c r="J7548" s="69" t="str">
        <f>VLOOKUP(C7548,СПРАВОЧНИК!B:D,3,0)</f>
        <v>ИНОМАРКИ</v>
      </c>
      <c r="K7548" s="69" t="str">
        <f>VLOOKUP(СВОД2023[[#This Row],[ФО]],СПРАВОЧНИК!H:P,2,0)</f>
        <v>Сибирский ФО</v>
      </c>
    </row>
    <row r="7549" spans="1:11" x14ac:dyDescent="0.2">
      <c r="A7549" t="s">
        <v>600</v>
      </c>
      <c r="B7549" t="s">
        <v>594</v>
      </c>
      <c r="C7549" s="1" t="s">
        <v>359</v>
      </c>
      <c r="D7549" s="1" t="s">
        <v>1635</v>
      </c>
      <c r="E7549" s="2">
        <v>19</v>
      </c>
      <c r="F7549" s="3">
        <v>14</v>
      </c>
      <c r="G7549" s="2">
        <v>87</v>
      </c>
      <c r="H7549" s="3">
        <v>101</v>
      </c>
      <c r="I7549" s="69" t="str">
        <f>VLOOKUP(C7549,СПРАВОЧНИК!B:D,2,0)</f>
        <v>ЯПОНИЯ</v>
      </c>
      <c r="J7549" s="69" t="str">
        <f>VLOOKUP(C7549,СПРАВОЧНИК!B:D,3,0)</f>
        <v>ИНОМАРКИ</v>
      </c>
      <c r="K7549" s="69" t="str">
        <f>VLOOKUP(СВОД2023[[#This Row],[ФО]],СПРАВОЧНИК!H:P,2,0)</f>
        <v>Сибирский ФО</v>
      </c>
    </row>
    <row r="7550" spans="1:11" x14ac:dyDescent="0.2">
      <c r="A7550" t="s">
        <v>600</v>
      </c>
      <c r="B7550" t="s">
        <v>594</v>
      </c>
      <c r="C7550" s="1" t="s">
        <v>359</v>
      </c>
      <c r="D7550" s="1" t="s">
        <v>2232</v>
      </c>
      <c r="E7550" s="2"/>
      <c r="F7550" s="3"/>
      <c r="G7550" s="2">
        <v>2</v>
      </c>
      <c r="H7550" s="3"/>
      <c r="I7550" s="69" t="str">
        <f>VLOOKUP(C7550,СПРАВОЧНИК!B:D,2,0)</f>
        <v>ЯПОНИЯ</v>
      </c>
      <c r="J7550" s="69" t="str">
        <f>VLOOKUP(C7550,СПРАВОЧНИК!B:D,3,0)</f>
        <v>ИНОМАРКИ</v>
      </c>
      <c r="K7550" s="69" t="str">
        <f>VLOOKUP(СВОД2023[[#This Row],[ФО]],СПРАВОЧНИК!H:P,2,0)</f>
        <v>Сибирский ФО</v>
      </c>
    </row>
    <row r="7551" spans="1:11" x14ac:dyDescent="0.2">
      <c r="A7551" t="s">
        <v>600</v>
      </c>
      <c r="B7551" t="s">
        <v>594</v>
      </c>
      <c r="C7551" s="1" t="s">
        <v>359</v>
      </c>
      <c r="D7551" s="1" t="s">
        <v>1636</v>
      </c>
      <c r="E7551" s="2">
        <v>1</v>
      </c>
      <c r="F7551" s="3"/>
      <c r="G7551" s="2">
        <v>1</v>
      </c>
      <c r="H7551" s="3">
        <v>1</v>
      </c>
      <c r="I7551" s="69" t="str">
        <f>VLOOKUP(C7551,СПРАВОЧНИК!B:D,2,0)</f>
        <v>ЯПОНИЯ</v>
      </c>
      <c r="J7551" s="69" t="str">
        <f>VLOOKUP(C7551,СПРАВОЧНИК!B:D,3,0)</f>
        <v>ИНОМАРКИ</v>
      </c>
      <c r="K7551" s="69" t="str">
        <f>VLOOKUP(СВОД2023[[#This Row],[ФО]],СПРАВОЧНИК!H:P,2,0)</f>
        <v>Сибирский ФО</v>
      </c>
    </row>
    <row r="7552" spans="1:11" x14ac:dyDescent="0.2">
      <c r="A7552" t="s">
        <v>600</v>
      </c>
      <c r="B7552" t="s">
        <v>594</v>
      </c>
      <c r="C7552" s="1" t="s">
        <v>359</v>
      </c>
      <c r="D7552" s="1" t="s">
        <v>1637</v>
      </c>
      <c r="E7552" s="2"/>
      <c r="F7552" s="3"/>
      <c r="G7552" s="2">
        <v>1</v>
      </c>
      <c r="H7552" s="3"/>
      <c r="I7552" s="69" t="str">
        <f>VLOOKUP(C7552,СПРАВОЧНИК!B:D,2,0)</f>
        <v>ЯПОНИЯ</v>
      </c>
      <c r="J7552" s="69" t="str">
        <f>VLOOKUP(C7552,СПРАВОЧНИК!B:D,3,0)</f>
        <v>ИНОМАРКИ</v>
      </c>
      <c r="K7552" s="69" t="str">
        <f>VLOOKUP(СВОД2023[[#This Row],[ФО]],СПРАВОЧНИК!H:P,2,0)</f>
        <v>Сибирский ФО</v>
      </c>
    </row>
    <row r="7553" spans="1:11" x14ac:dyDescent="0.2">
      <c r="A7553" t="s">
        <v>600</v>
      </c>
      <c r="B7553" t="s">
        <v>594</v>
      </c>
      <c r="C7553" s="1" t="s">
        <v>359</v>
      </c>
      <c r="D7553" s="1" t="s">
        <v>372</v>
      </c>
      <c r="E7553" s="2"/>
      <c r="F7553" s="3">
        <v>2</v>
      </c>
      <c r="G7553" s="2"/>
      <c r="H7553" s="3">
        <v>4</v>
      </c>
      <c r="I7553" s="69" t="str">
        <f>VLOOKUP(C7553,СПРАВОЧНИК!B:D,2,0)</f>
        <v>ЯПОНИЯ</v>
      </c>
      <c r="J7553" s="69" t="str">
        <f>VLOOKUP(C7553,СПРАВОЧНИК!B:D,3,0)</f>
        <v>ИНОМАРКИ</v>
      </c>
      <c r="K7553" s="69" t="str">
        <f>VLOOKUP(СВОД2023[[#This Row],[ФО]],СПРАВОЧНИК!H:P,2,0)</f>
        <v>Сибирский ФО</v>
      </c>
    </row>
    <row r="7554" spans="1:11" x14ac:dyDescent="0.2">
      <c r="A7554" t="s">
        <v>600</v>
      </c>
      <c r="B7554" t="s">
        <v>594</v>
      </c>
      <c r="C7554" s="1" t="s">
        <v>359</v>
      </c>
      <c r="D7554" s="1" t="s">
        <v>1638</v>
      </c>
      <c r="E7554" s="2">
        <v>14</v>
      </c>
      <c r="F7554" s="3">
        <v>10</v>
      </c>
      <c r="G7554" s="2">
        <v>57</v>
      </c>
      <c r="H7554" s="3">
        <v>63</v>
      </c>
      <c r="I7554" s="69" t="str">
        <f>VLOOKUP(C7554,СПРАВОЧНИК!B:D,2,0)</f>
        <v>ЯПОНИЯ</v>
      </c>
      <c r="J7554" s="69" t="str">
        <f>VLOOKUP(C7554,СПРАВОЧНИК!B:D,3,0)</f>
        <v>ИНОМАРКИ</v>
      </c>
      <c r="K7554" s="69" t="str">
        <f>VLOOKUP(СВОД2023[[#This Row],[ФО]],СПРАВОЧНИК!H:P,2,0)</f>
        <v>Сибирский ФО</v>
      </c>
    </row>
    <row r="7555" spans="1:11" x14ac:dyDescent="0.2">
      <c r="A7555" t="s">
        <v>600</v>
      </c>
      <c r="B7555" t="s">
        <v>594</v>
      </c>
      <c r="C7555" s="1" t="s">
        <v>359</v>
      </c>
      <c r="D7555" s="1" t="s">
        <v>975</v>
      </c>
      <c r="E7555" s="2">
        <v>76</v>
      </c>
      <c r="F7555" s="3">
        <v>65</v>
      </c>
      <c r="G7555" s="2">
        <v>425</v>
      </c>
      <c r="H7555" s="3">
        <v>397</v>
      </c>
      <c r="I7555" s="69" t="str">
        <f>VLOOKUP(C7555,СПРАВОЧНИК!B:D,2,0)</f>
        <v>ЯПОНИЯ</v>
      </c>
      <c r="J7555" s="69" t="str">
        <f>VLOOKUP(C7555,СПРАВОЧНИК!B:D,3,0)</f>
        <v>ИНОМАРКИ</v>
      </c>
      <c r="K7555" s="69" t="str">
        <f>VLOOKUP(СВОД2023[[#This Row],[ФО]],СПРАВОЧНИК!H:P,2,0)</f>
        <v>Сибирский ФО</v>
      </c>
    </row>
    <row r="7556" spans="1:11" x14ac:dyDescent="0.2">
      <c r="A7556" t="s">
        <v>600</v>
      </c>
      <c r="B7556" t="s">
        <v>594</v>
      </c>
      <c r="C7556" s="1" t="s">
        <v>359</v>
      </c>
      <c r="D7556" s="1" t="s">
        <v>2233</v>
      </c>
      <c r="E7556" s="2"/>
      <c r="F7556" s="3"/>
      <c r="G7556" s="2">
        <v>1</v>
      </c>
      <c r="H7556" s="3">
        <v>1</v>
      </c>
      <c r="I7556" s="69" t="str">
        <f>VLOOKUP(C7556,СПРАВОЧНИК!B:D,2,0)</f>
        <v>ЯПОНИЯ</v>
      </c>
      <c r="J7556" s="69" t="str">
        <f>VLOOKUP(C7556,СПРАВОЧНИК!B:D,3,0)</f>
        <v>ИНОМАРКИ</v>
      </c>
      <c r="K7556" s="69" t="str">
        <f>VLOOKUP(СВОД2023[[#This Row],[ФО]],СПРАВОЧНИК!H:P,2,0)</f>
        <v>Сибирский ФО</v>
      </c>
    </row>
    <row r="7557" spans="1:11" x14ac:dyDescent="0.2">
      <c r="A7557" t="s">
        <v>600</v>
      </c>
      <c r="B7557" t="s">
        <v>594</v>
      </c>
      <c r="C7557" s="1" t="s">
        <v>359</v>
      </c>
      <c r="D7557" s="1" t="s">
        <v>374</v>
      </c>
      <c r="E7557" s="2">
        <v>3</v>
      </c>
      <c r="F7557" s="3">
        <v>1</v>
      </c>
      <c r="G7557" s="2">
        <v>14</v>
      </c>
      <c r="H7557" s="3">
        <v>4</v>
      </c>
      <c r="I7557" s="69" t="str">
        <f>VLOOKUP(C7557,СПРАВОЧНИК!B:D,2,0)</f>
        <v>ЯПОНИЯ</v>
      </c>
      <c r="J7557" s="69" t="str">
        <f>VLOOKUP(C7557,СПРАВОЧНИК!B:D,3,0)</f>
        <v>ИНОМАРКИ</v>
      </c>
      <c r="K7557" s="69" t="str">
        <f>VLOOKUP(СВОД2023[[#This Row],[ФО]],СПРАВОЧНИК!H:P,2,0)</f>
        <v>Сибирский ФО</v>
      </c>
    </row>
    <row r="7558" spans="1:11" x14ac:dyDescent="0.2">
      <c r="A7558" t="s">
        <v>600</v>
      </c>
      <c r="B7558" t="s">
        <v>594</v>
      </c>
      <c r="C7558" s="1" t="s">
        <v>359</v>
      </c>
      <c r="D7558" s="1" t="s">
        <v>2234</v>
      </c>
      <c r="E7558" s="2"/>
      <c r="F7558" s="3"/>
      <c r="G7558" s="2">
        <v>2</v>
      </c>
      <c r="H7558" s="3">
        <v>1</v>
      </c>
      <c r="I7558" s="69" t="str">
        <f>VLOOKUP(C7558,СПРАВОЧНИК!B:D,2,0)</f>
        <v>ЯПОНИЯ</v>
      </c>
      <c r="J7558" s="69" t="str">
        <f>VLOOKUP(C7558,СПРАВОЧНИК!B:D,3,0)</f>
        <v>ИНОМАРКИ</v>
      </c>
      <c r="K7558" s="69" t="str">
        <f>VLOOKUP(СВОД2023[[#This Row],[ФО]],СПРАВОЧНИК!H:P,2,0)</f>
        <v>Сибирский ФО</v>
      </c>
    </row>
    <row r="7559" spans="1:11" x14ac:dyDescent="0.2">
      <c r="A7559" t="s">
        <v>600</v>
      </c>
      <c r="B7559" t="s">
        <v>594</v>
      </c>
      <c r="C7559" s="1" t="s">
        <v>359</v>
      </c>
      <c r="D7559" s="1" t="s">
        <v>1639</v>
      </c>
      <c r="E7559" s="2">
        <v>140</v>
      </c>
      <c r="F7559" s="3">
        <v>110</v>
      </c>
      <c r="G7559" s="2">
        <v>732</v>
      </c>
      <c r="H7559" s="3">
        <v>619</v>
      </c>
      <c r="I7559" s="69" t="str">
        <f>VLOOKUP(C7559,СПРАВОЧНИК!B:D,2,0)</f>
        <v>ЯПОНИЯ</v>
      </c>
      <c r="J7559" s="69" t="str">
        <f>VLOOKUP(C7559,СПРАВОЧНИК!B:D,3,0)</f>
        <v>ИНОМАРКИ</v>
      </c>
      <c r="K7559" s="69" t="str">
        <f>VLOOKUP(СВОД2023[[#This Row],[ФО]],СПРАВОЧНИК!H:P,2,0)</f>
        <v>Сибирский ФО</v>
      </c>
    </row>
    <row r="7560" spans="1:11" x14ac:dyDescent="0.2">
      <c r="A7560" t="s">
        <v>600</v>
      </c>
      <c r="B7560" t="s">
        <v>594</v>
      </c>
      <c r="C7560" s="1" t="s">
        <v>359</v>
      </c>
      <c r="D7560" s="1" t="s">
        <v>1640</v>
      </c>
      <c r="E7560" s="2">
        <v>5</v>
      </c>
      <c r="F7560" s="3">
        <v>7</v>
      </c>
      <c r="G7560" s="2">
        <v>27</v>
      </c>
      <c r="H7560" s="3">
        <v>30</v>
      </c>
      <c r="I7560" s="69" t="str">
        <f>VLOOKUP(C7560,СПРАВОЧНИК!B:D,2,0)</f>
        <v>ЯПОНИЯ</v>
      </c>
      <c r="J7560" s="69" t="str">
        <f>VLOOKUP(C7560,СПРАВОЧНИК!B:D,3,0)</f>
        <v>ИНОМАРКИ</v>
      </c>
      <c r="K7560" s="69" t="str">
        <f>VLOOKUP(СВОД2023[[#This Row],[ФО]],СПРАВОЧНИК!H:P,2,0)</f>
        <v>Сибирский ФО</v>
      </c>
    </row>
    <row r="7561" spans="1:11" x14ac:dyDescent="0.2">
      <c r="A7561" t="s">
        <v>600</v>
      </c>
      <c r="B7561" t="s">
        <v>594</v>
      </c>
      <c r="C7561" s="1" t="s">
        <v>359</v>
      </c>
      <c r="D7561" s="1" t="s">
        <v>2235</v>
      </c>
      <c r="E7561" s="2">
        <v>7</v>
      </c>
      <c r="F7561" s="3">
        <v>2</v>
      </c>
      <c r="G7561" s="2">
        <v>35</v>
      </c>
      <c r="H7561" s="3">
        <v>22</v>
      </c>
      <c r="I7561" s="69" t="str">
        <f>VLOOKUP(C7561,СПРАВОЧНИК!B:D,2,0)</f>
        <v>ЯПОНИЯ</v>
      </c>
      <c r="J7561" s="69" t="str">
        <f>VLOOKUP(C7561,СПРАВОЧНИК!B:D,3,0)</f>
        <v>ИНОМАРКИ</v>
      </c>
      <c r="K7561" s="69" t="str">
        <f>VLOOKUP(СВОД2023[[#This Row],[ФО]],СПРАВОЧНИК!H:P,2,0)</f>
        <v>Сибирский ФО</v>
      </c>
    </row>
    <row r="7562" spans="1:11" x14ac:dyDescent="0.2">
      <c r="A7562" t="s">
        <v>600</v>
      </c>
      <c r="B7562" t="s">
        <v>594</v>
      </c>
      <c r="C7562" s="1" t="s">
        <v>359</v>
      </c>
      <c r="D7562" s="1" t="s">
        <v>2553</v>
      </c>
      <c r="E7562" s="2"/>
      <c r="F7562" s="3"/>
      <c r="G7562" s="2">
        <v>1</v>
      </c>
      <c r="H7562" s="3">
        <v>2</v>
      </c>
      <c r="I7562" s="69" t="str">
        <f>VLOOKUP(C7562,СПРАВОЧНИК!B:D,2,0)</f>
        <v>ЯПОНИЯ</v>
      </c>
      <c r="J7562" s="69" t="str">
        <f>VLOOKUP(C7562,СПРАВОЧНИК!B:D,3,0)</f>
        <v>ИНОМАРКИ</v>
      </c>
      <c r="K7562" s="69" t="str">
        <f>VLOOKUP(СВОД2023[[#This Row],[ФО]],СПРАВОЧНИК!H:P,2,0)</f>
        <v>Сибирский ФО</v>
      </c>
    </row>
    <row r="7563" spans="1:11" x14ac:dyDescent="0.2">
      <c r="A7563" t="s">
        <v>600</v>
      </c>
      <c r="B7563" t="s">
        <v>594</v>
      </c>
      <c r="C7563" s="1" t="s">
        <v>359</v>
      </c>
      <c r="D7563" s="1" t="s">
        <v>1641</v>
      </c>
      <c r="E7563" s="2"/>
      <c r="F7563" s="3"/>
      <c r="G7563" s="2"/>
      <c r="H7563" s="3">
        <v>1</v>
      </c>
      <c r="I7563" s="69" t="str">
        <f>VLOOKUP(C7563,СПРАВОЧНИК!B:D,2,0)</f>
        <v>ЯПОНИЯ</v>
      </c>
      <c r="J7563" s="69" t="str">
        <f>VLOOKUP(C7563,СПРАВОЧНИК!B:D,3,0)</f>
        <v>ИНОМАРКИ</v>
      </c>
      <c r="K7563" s="69" t="str">
        <f>VLOOKUP(СВОД2023[[#This Row],[ФО]],СПРАВОЧНИК!H:P,2,0)</f>
        <v>Сибирский ФО</v>
      </c>
    </row>
    <row r="7564" spans="1:11" x14ac:dyDescent="0.2">
      <c r="A7564" t="s">
        <v>600</v>
      </c>
      <c r="B7564" t="s">
        <v>594</v>
      </c>
      <c r="C7564" s="1" t="s">
        <v>359</v>
      </c>
      <c r="D7564" s="1" t="s">
        <v>1642</v>
      </c>
      <c r="E7564" s="2">
        <v>5</v>
      </c>
      <c r="F7564" s="3">
        <v>5</v>
      </c>
      <c r="G7564" s="2">
        <v>29</v>
      </c>
      <c r="H7564" s="3">
        <v>32</v>
      </c>
      <c r="I7564" s="69" t="str">
        <f>VLOOKUP(C7564,СПРАВОЧНИК!B:D,2,0)</f>
        <v>ЯПОНИЯ</v>
      </c>
      <c r="J7564" s="69" t="str">
        <f>VLOOKUP(C7564,СПРАВОЧНИК!B:D,3,0)</f>
        <v>ИНОМАРКИ</v>
      </c>
      <c r="K7564" s="69" t="str">
        <f>VLOOKUP(СВОД2023[[#This Row],[ФО]],СПРАВОЧНИК!H:P,2,0)</f>
        <v>Сибирский ФО</v>
      </c>
    </row>
    <row r="7565" spans="1:11" x14ac:dyDescent="0.2">
      <c r="A7565" t="s">
        <v>600</v>
      </c>
      <c r="B7565" t="s">
        <v>594</v>
      </c>
      <c r="C7565" s="1" t="s">
        <v>359</v>
      </c>
      <c r="D7565" s="1" t="s">
        <v>1643</v>
      </c>
      <c r="E7565" s="2"/>
      <c r="F7565" s="3"/>
      <c r="G7565" s="2">
        <v>1</v>
      </c>
      <c r="H7565" s="3"/>
      <c r="I7565" s="69" t="str">
        <f>VLOOKUP(C7565,СПРАВОЧНИК!B:D,2,0)</f>
        <v>ЯПОНИЯ</v>
      </c>
      <c r="J7565" s="69" t="str">
        <f>VLOOKUP(C7565,СПРАВОЧНИК!B:D,3,0)</f>
        <v>ИНОМАРКИ</v>
      </c>
      <c r="K7565" s="69" t="str">
        <f>VLOOKUP(СВОД2023[[#This Row],[ФО]],СПРАВОЧНИК!H:P,2,0)</f>
        <v>Сибирский ФО</v>
      </c>
    </row>
    <row r="7566" spans="1:11" x14ac:dyDescent="0.2">
      <c r="A7566" t="s">
        <v>600</v>
      </c>
      <c r="B7566" t="s">
        <v>594</v>
      </c>
      <c r="C7566" s="1" t="s">
        <v>359</v>
      </c>
      <c r="D7566" s="1" t="s">
        <v>1644</v>
      </c>
      <c r="E7566" s="2"/>
      <c r="F7566" s="3"/>
      <c r="G7566" s="2"/>
      <c r="H7566" s="3">
        <v>1</v>
      </c>
      <c r="I7566" s="69" t="str">
        <f>VLOOKUP(C7566,СПРАВОЧНИК!B:D,2,0)</f>
        <v>ЯПОНИЯ</v>
      </c>
      <c r="J7566" s="69" t="str">
        <f>VLOOKUP(C7566,СПРАВОЧНИК!B:D,3,0)</f>
        <v>ИНОМАРКИ</v>
      </c>
      <c r="K7566" s="69" t="str">
        <f>VLOOKUP(СВОД2023[[#This Row],[ФО]],СПРАВОЧНИК!H:P,2,0)</f>
        <v>Сибирский ФО</v>
      </c>
    </row>
    <row r="7567" spans="1:11" x14ac:dyDescent="0.2">
      <c r="A7567" t="s">
        <v>600</v>
      </c>
      <c r="B7567" t="s">
        <v>594</v>
      </c>
      <c r="C7567" s="1" t="s">
        <v>359</v>
      </c>
      <c r="D7567" s="1" t="s">
        <v>1645</v>
      </c>
      <c r="E7567" s="2">
        <v>41</v>
      </c>
      <c r="F7567" s="3">
        <v>29</v>
      </c>
      <c r="G7567" s="2">
        <v>246</v>
      </c>
      <c r="H7567" s="3">
        <v>208</v>
      </c>
      <c r="I7567" s="69" t="str">
        <f>VLOOKUP(C7567,СПРАВОЧНИК!B:D,2,0)</f>
        <v>ЯПОНИЯ</v>
      </c>
      <c r="J7567" s="69" t="str">
        <f>VLOOKUP(C7567,СПРАВОЧНИК!B:D,3,0)</f>
        <v>ИНОМАРКИ</v>
      </c>
      <c r="K7567" s="69" t="str">
        <f>VLOOKUP(СВОД2023[[#This Row],[ФО]],СПРАВОЧНИК!H:P,2,0)</f>
        <v>Сибирский ФО</v>
      </c>
    </row>
    <row r="7568" spans="1:11" x14ac:dyDescent="0.2">
      <c r="A7568" t="s">
        <v>600</v>
      </c>
      <c r="B7568" t="s">
        <v>594</v>
      </c>
      <c r="C7568" s="1" t="s">
        <v>359</v>
      </c>
      <c r="D7568" s="1" t="s">
        <v>1646</v>
      </c>
      <c r="E7568" s="2">
        <v>18</v>
      </c>
      <c r="F7568" s="3">
        <v>14</v>
      </c>
      <c r="G7568" s="2">
        <v>102</v>
      </c>
      <c r="H7568" s="3">
        <v>88</v>
      </c>
      <c r="I7568" s="69" t="str">
        <f>VLOOKUP(C7568,СПРАВОЧНИК!B:D,2,0)</f>
        <v>ЯПОНИЯ</v>
      </c>
      <c r="J7568" s="69" t="str">
        <f>VLOOKUP(C7568,СПРАВОЧНИК!B:D,3,0)</f>
        <v>ИНОМАРКИ</v>
      </c>
      <c r="K7568" s="69" t="str">
        <f>VLOOKUP(СВОД2023[[#This Row],[ФО]],СПРАВОЧНИК!H:P,2,0)</f>
        <v>Сибирский ФО</v>
      </c>
    </row>
    <row r="7569" spans="1:11" x14ac:dyDescent="0.2">
      <c r="A7569" t="s">
        <v>600</v>
      </c>
      <c r="B7569" t="s">
        <v>594</v>
      </c>
      <c r="C7569" s="1" t="s">
        <v>359</v>
      </c>
      <c r="D7569" s="1" t="s">
        <v>1647</v>
      </c>
      <c r="E7569" s="2"/>
      <c r="F7569" s="3"/>
      <c r="G7569" s="2">
        <v>6</v>
      </c>
      <c r="H7569" s="3">
        <v>3</v>
      </c>
      <c r="I7569" s="69" t="str">
        <f>VLOOKUP(C7569,СПРАВОЧНИК!B:D,2,0)</f>
        <v>ЯПОНИЯ</v>
      </c>
      <c r="J7569" s="69" t="str">
        <f>VLOOKUP(C7569,СПРАВОЧНИК!B:D,3,0)</f>
        <v>ИНОМАРКИ</v>
      </c>
      <c r="K7569" s="69" t="str">
        <f>VLOOKUP(СВОД2023[[#This Row],[ФО]],СПРАВОЧНИК!H:P,2,0)</f>
        <v>Сибирский ФО</v>
      </c>
    </row>
    <row r="7570" spans="1:11" x14ac:dyDescent="0.2">
      <c r="A7570" t="s">
        <v>600</v>
      </c>
      <c r="B7570" t="s">
        <v>594</v>
      </c>
      <c r="C7570" s="1" t="s">
        <v>377</v>
      </c>
      <c r="D7570" s="1" t="s">
        <v>378</v>
      </c>
      <c r="E7570" s="2">
        <v>22</v>
      </c>
      <c r="F7570" s="3">
        <v>22</v>
      </c>
      <c r="G7570" s="2">
        <v>124</v>
      </c>
      <c r="H7570" s="3">
        <v>122</v>
      </c>
      <c r="I7570" s="69" t="str">
        <f>VLOOKUP(C7570,СПРАВОЧНИК!B:D,2,0)</f>
        <v>ЕВРОПА</v>
      </c>
      <c r="J7570" s="69" t="str">
        <f>VLOOKUP(C7570,СПРАВОЧНИК!B:D,3,0)</f>
        <v>ИНОМАРКИ</v>
      </c>
      <c r="K7570" s="69" t="str">
        <f>VLOOKUP(СВОД2023[[#This Row],[ФО]],СПРАВОЧНИК!H:P,2,0)</f>
        <v>Сибирский ФО</v>
      </c>
    </row>
    <row r="7571" spans="1:11" x14ac:dyDescent="0.2">
      <c r="A7571" t="s">
        <v>600</v>
      </c>
      <c r="B7571" t="s">
        <v>594</v>
      </c>
      <c r="C7571" s="1" t="s">
        <v>377</v>
      </c>
      <c r="D7571" s="1" t="s">
        <v>379</v>
      </c>
      <c r="E7571" s="2">
        <v>2</v>
      </c>
      <c r="F7571" s="3"/>
      <c r="G7571" s="2">
        <v>8</v>
      </c>
      <c r="H7571" s="3">
        <v>6</v>
      </c>
      <c r="I7571" s="69" t="str">
        <f>VLOOKUP(C7571,СПРАВОЧНИК!B:D,2,0)</f>
        <v>ЕВРОПА</v>
      </c>
      <c r="J7571" s="69" t="str">
        <f>VLOOKUP(C7571,СПРАВОЧНИК!B:D,3,0)</f>
        <v>ИНОМАРКИ</v>
      </c>
      <c r="K7571" s="69" t="str">
        <f>VLOOKUP(СВОД2023[[#This Row],[ФО]],СПРАВОЧНИК!H:P,2,0)</f>
        <v>Сибирский ФО</v>
      </c>
    </row>
    <row r="7572" spans="1:11" x14ac:dyDescent="0.2">
      <c r="A7572" t="s">
        <v>600</v>
      </c>
      <c r="B7572" t="s">
        <v>594</v>
      </c>
      <c r="C7572" s="1" t="s">
        <v>377</v>
      </c>
      <c r="D7572" s="1" t="s">
        <v>1648</v>
      </c>
      <c r="E7572" s="2">
        <v>18</v>
      </c>
      <c r="F7572" s="3">
        <v>4</v>
      </c>
      <c r="G7572" s="2">
        <v>63</v>
      </c>
      <c r="H7572" s="3">
        <v>33</v>
      </c>
      <c r="I7572" s="69" t="str">
        <f>VLOOKUP(C7572,СПРАВОЧНИК!B:D,2,0)</f>
        <v>ЕВРОПА</v>
      </c>
      <c r="J7572" s="69" t="str">
        <f>VLOOKUP(C7572,СПРАВОЧНИК!B:D,3,0)</f>
        <v>ИНОМАРКИ</v>
      </c>
      <c r="K7572" s="69" t="str">
        <f>VLOOKUP(СВОД2023[[#This Row],[ФО]],СПРАВОЧНИК!H:P,2,0)</f>
        <v>Сибирский ФО</v>
      </c>
    </row>
    <row r="7573" spans="1:11" x14ac:dyDescent="0.2">
      <c r="A7573" t="s">
        <v>600</v>
      </c>
      <c r="B7573" t="s">
        <v>594</v>
      </c>
      <c r="C7573" s="1" t="s">
        <v>377</v>
      </c>
      <c r="D7573" s="1" t="s">
        <v>380</v>
      </c>
      <c r="E7573" s="2">
        <v>213</v>
      </c>
      <c r="F7573" s="3">
        <v>161</v>
      </c>
      <c r="G7573" s="2">
        <v>1056</v>
      </c>
      <c r="H7573" s="3">
        <v>927</v>
      </c>
      <c r="I7573" s="69" t="str">
        <f>VLOOKUP(C7573,СПРАВОЧНИК!B:D,2,0)</f>
        <v>ЕВРОПА</v>
      </c>
      <c r="J7573" s="69" t="str">
        <f>VLOOKUP(C7573,СПРАВОЧНИК!B:D,3,0)</f>
        <v>ИНОМАРКИ</v>
      </c>
      <c r="K7573" s="69" t="str">
        <f>VLOOKUP(СВОД2023[[#This Row],[ФО]],СПРАВОЧНИК!H:P,2,0)</f>
        <v>Сибирский ФО</v>
      </c>
    </row>
    <row r="7574" spans="1:11" x14ac:dyDescent="0.2">
      <c r="A7574" t="s">
        <v>600</v>
      </c>
      <c r="B7574" t="s">
        <v>594</v>
      </c>
      <c r="C7574" s="1" t="s">
        <v>377</v>
      </c>
      <c r="D7574" s="1" t="s">
        <v>381</v>
      </c>
      <c r="E7574" s="2">
        <v>26</v>
      </c>
      <c r="F7574" s="3">
        <v>11</v>
      </c>
      <c r="G7574" s="2">
        <v>103</v>
      </c>
      <c r="H7574" s="3">
        <v>67</v>
      </c>
      <c r="I7574" s="69" t="str">
        <f>VLOOKUP(C7574,СПРАВОЧНИК!B:D,2,0)</f>
        <v>ЕВРОПА</v>
      </c>
      <c r="J7574" s="69" t="str">
        <f>VLOOKUP(C7574,СПРАВОЧНИК!B:D,3,0)</f>
        <v>ИНОМАРКИ</v>
      </c>
      <c r="K7574" s="69" t="str">
        <f>VLOOKUP(СВОД2023[[#This Row],[ФО]],СПРАВОЧНИК!H:P,2,0)</f>
        <v>Сибирский ФО</v>
      </c>
    </row>
    <row r="7575" spans="1:11" x14ac:dyDescent="0.2">
      <c r="A7575" t="s">
        <v>600</v>
      </c>
      <c r="B7575" t="s">
        <v>594</v>
      </c>
      <c r="C7575" s="1" t="s">
        <v>377</v>
      </c>
      <c r="D7575" s="1" t="s">
        <v>1649</v>
      </c>
      <c r="E7575" s="2">
        <v>2</v>
      </c>
      <c r="F7575" s="3"/>
      <c r="G7575" s="2">
        <v>8</v>
      </c>
      <c r="H7575" s="3">
        <v>4</v>
      </c>
      <c r="I7575" s="69" t="str">
        <f>VLOOKUP(C7575,СПРАВОЧНИК!B:D,2,0)</f>
        <v>ЕВРОПА</v>
      </c>
      <c r="J7575" s="69" t="str">
        <f>VLOOKUP(C7575,СПРАВОЧНИК!B:D,3,0)</f>
        <v>ИНОМАРКИ</v>
      </c>
      <c r="K7575" s="69" t="str">
        <f>VLOOKUP(СВОД2023[[#This Row],[ФО]],СПРАВОЧНИК!H:P,2,0)</f>
        <v>Сибирский ФО</v>
      </c>
    </row>
    <row r="7576" spans="1:11" x14ac:dyDescent="0.2">
      <c r="A7576" t="s">
        <v>600</v>
      </c>
      <c r="B7576" t="s">
        <v>594</v>
      </c>
      <c r="C7576" s="1" t="s">
        <v>377</v>
      </c>
      <c r="D7576" s="1" t="s">
        <v>1650</v>
      </c>
      <c r="E7576" s="2">
        <v>10</v>
      </c>
      <c r="F7576" s="3">
        <v>23</v>
      </c>
      <c r="G7576" s="2">
        <v>71</v>
      </c>
      <c r="H7576" s="3">
        <v>75</v>
      </c>
      <c r="I7576" s="69" t="str">
        <f>VLOOKUP(C7576,СПРАВОЧНИК!B:D,2,0)</f>
        <v>ЕВРОПА</v>
      </c>
      <c r="J7576" s="69" t="str">
        <f>VLOOKUP(C7576,СПРАВОЧНИК!B:D,3,0)</f>
        <v>ИНОМАРКИ</v>
      </c>
      <c r="K7576" s="69" t="str">
        <f>VLOOKUP(СВОД2023[[#This Row],[ФО]],СПРАВОЧНИК!H:P,2,0)</f>
        <v>Сибирский ФО</v>
      </c>
    </row>
    <row r="7577" spans="1:11" x14ac:dyDescent="0.2">
      <c r="A7577" t="s">
        <v>600</v>
      </c>
      <c r="B7577" t="s">
        <v>594</v>
      </c>
      <c r="C7577" s="1" t="s">
        <v>377</v>
      </c>
      <c r="D7577" s="1" t="s">
        <v>1651</v>
      </c>
      <c r="E7577" s="2">
        <v>11</v>
      </c>
      <c r="F7577" s="3">
        <v>5</v>
      </c>
      <c r="G7577" s="2">
        <v>38</v>
      </c>
      <c r="H7577" s="3">
        <v>37</v>
      </c>
      <c r="I7577" s="69" t="str">
        <f>VLOOKUP(C7577,СПРАВОЧНИК!B:D,2,0)</f>
        <v>ЕВРОПА</v>
      </c>
      <c r="J7577" s="69" t="str">
        <f>VLOOKUP(C7577,СПРАВОЧНИК!B:D,3,0)</f>
        <v>ИНОМАРКИ</v>
      </c>
      <c r="K7577" s="69" t="str">
        <f>VLOOKUP(СВОД2023[[#This Row],[ФО]],СПРАВОЧНИК!H:P,2,0)</f>
        <v>Сибирский ФО</v>
      </c>
    </row>
    <row r="7578" spans="1:11" x14ac:dyDescent="0.2">
      <c r="A7578" t="s">
        <v>600</v>
      </c>
      <c r="B7578" t="s">
        <v>594</v>
      </c>
      <c r="C7578" s="1" t="s">
        <v>377</v>
      </c>
      <c r="D7578" s="1" t="s">
        <v>382</v>
      </c>
      <c r="E7578" s="2">
        <v>20</v>
      </c>
      <c r="F7578" s="3">
        <v>14</v>
      </c>
      <c r="G7578" s="2">
        <v>95</v>
      </c>
      <c r="H7578" s="3">
        <v>85</v>
      </c>
      <c r="I7578" s="69" t="str">
        <f>VLOOKUP(C7578,СПРАВОЧНИК!B:D,2,0)</f>
        <v>ЕВРОПА</v>
      </c>
      <c r="J7578" s="69" t="str">
        <f>VLOOKUP(C7578,СПРАВОЧНИК!B:D,3,0)</f>
        <v>ИНОМАРКИ</v>
      </c>
      <c r="K7578" s="69" t="str">
        <f>VLOOKUP(СВОД2023[[#This Row],[ФО]],СПРАВОЧНИК!H:P,2,0)</f>
        <v>Сибирский ФО</v>
      </c>
    </row>
    <row r="7579" spans="1:11" x14ac:dyDescent="0.2">
      <c r="A7579" t="s">
        <v>600</v>
      </c>
      <c r="B7579" t="s">
        <v>594</v>
      </c>
      <c r="C7579" s="1" t="s">
        <v>377</v>
      </c>
      <c r="D7579" s="1" t="s">
        <v>383</v>
      </c>
      <c r="E7579" s="2">
        <v>331</v>
      </c>
      <c r="F7579" s="3">
        <v>247</v>
      </c>
      <c r="G7579" s="2">
        <v>1800</v>
      </c>
      <c r="H7579" s="3">
        <v>1526</v>
      </c>
      <c r="I7579" s="69" t="str">
        <f>VLOOKUP(C7579,СПРАВОЧНИК!B:D,2,0)</f>
        <v>ЕВРОПА</v>
      </c>
      <c r="J7579" s="69" t="str">
        <f>VLOOKUP(C7579,СПРАВОЧНИК!B:D,3,0)</f>
        <v>ИНОМАРКИ</v>
      </c>
      <c r="K7579" s="69" t="str">
        <f>VLOOKUP(СВОД2023[[#This Row],[ФО]],СПРАВОЧНИК!H:P,2,0)</f>
        <v>Сибирский ФО</v>
      </c>
    </row>
    <row r="7580" spans="1:11" x14ac:dyDescent="0.2">
      <c r="A7580" t="s">
        <v>600</v>
      </c>
      <c r="B7580" t="s">
        <v>594</v>
      </c>
      <c r="C7580" s="1" t="s">
        <v>377</v>
      </c>
      <c r="D7580" s="1" t="s">
        <v>384</v>
      </c>
      <c r="E7580" s="2">
        <v>40</v>
      </c>
      <c r="F7580" s="3">
        <v>31</v>
      </c>
      <c r="G7580" s="2">
        <v>207</v>
      </c>
      <c r="H7580" s="3">
        <v>209</v>
      </c>
      <c r="I7580" s="69" t="str">
        <f>VLOOKUP(C7580,СПРАВОЧНИК!B:D,2,0)</f>
        <v>ЕВРОПА</v>
      </c>
      <c r="J7580" s="69" t="str">
        <f>VLOOKUP(C7580,СПРАВОЧНИК!B:D,3,0)</f>
        <v>ИНОМАРКИ</v>
      </c>
      <c r="K7580" s="69" t="str">
        <f>VLOOKUP(СВОД2023[[#This Row],[ФО]],СПРАВОЧНИК!H:P,2,0)</f>
        <v>Сибирский ФО</v>
      </c>
    </row>
    <row r="7581" spans="1:11" x14ac:dyDescent="0.2">
      <c r="A7581" t="s">
        <v>600</v>
      </c>
      <c r="B7581" t="s">
        <v>594</v>
      </c>
      <c r="C7581" s="1" t="s">
        <v>377</v>
      </c>
      <c r="D7581" s="1" t="s">
        <v>385</v>
      </c>
      <c r="E7581" s="2">
        <v>15</v>
      </c>
      <c r="F7581" s="3">
        <v>9</v>
      </c>
      <c r="G7581" s="2">
        <v>65</v>
      </c>
      <c r="H7581" s="3">
        <v>67</v>
      </c>
      <c r="I7581" s="69" t="str">
        <f>VLOOKUP(C7581,СПРАВОЧНИК!B:D,2,0)</f>
        <v>ЕВРОПА</v>
      </c>
      <c r="J7581" s="69" t="str">
        <f>VLOOKUP(C7581,СПРАВОЧНИК!B:D,3,0)</f>
        <v>ИНОМАРКИ</v>
      </c>
      <c r="K7581" s="69" t="str">
        <f>VLOOKUP(СВОД2023[[#This Row],[ФО]],СПРАВОЧНИК!H:P,2,0)</f>
        <v>Сибирский ФО</v>
      </c>
    </row>
    <row r="7582" spans="1:11" x14ac:dyDescent="0.2">
      <c r="A7582" t="s">
        <v>600</v>
      </c>
      <c r="B7582" t="s">
        <v>594</v>
      </c>
      <c r="C7582" s="1" t="s">
        <v>377</v>
      </c>
      <c r="D7582" s="1" t="s">
        <v>386</v>
      </c>
      <c r="E7582" s="2">
        <v>6</v>
      </c>
      <c r="F7582" s="3">
        <v>2</v>
      </c>
      <c r="G7582" s="2">
        <v>16</v>
      </c>
      <c r="H7582" s="3">
        <v>11</v>
      </c>
      <c r="I7582" s="69" t="str">
        <f>VLOOKUP(C7582,СПРАВОЧНИК!B:D,2,0)</f>
        <v>ЕВРОПА</v>
      </c>
      <c r="J7582" s="69" t="str">
        <f>VLOOKUP(C7582,СПРАВОЧНИК!B:D,3,0)</f>
        <v>ИНОМАРКИ</v>
      </c>
      <c r="K7582" s="69" t="str">
        <f>VLOOKUP(СВОД2023[[#This Row],[ФО]],СПРАВОЧНИК!H:P,2,0)</f>
        <v>Сибирский ФО</v>
      </c>
    </row>
    <row r="7583" spans="1:11" x14ac:dyDescent="0.2">
      <c r="A7583" t="s">
        <v>600</v>
      </c>
      <c r="B7583" t="s">
        <v>594</v>
      </c>
      <c r="C7583" s="1" t="s">
        <v>377</v>
      </c>
      <c r="D7583" s="1" t="s">
        <v>387</v>
      </c>
      <c r="E7583" s="2">
        <v>31</v>
      </c>
      <c r="F7583" s="3">
        <v>14</v>
      </c>
      <c r="G7583" s="2">
        <v>185</v>
      </c>
      <c r="H7583" s="3">
        <v>111</v>
      </c>
      <c r="I7583" s="69" t="str">
        <f>VLOOKUP(C7583,СПРАВОЧНИК!B:D,2,0)</f>
        <v>ЕВРОПА</v>
      </c>
      <c r="J7583" s="69" t="str">
        <f>VLOOKUP(C7583,СПРАВОЧНИК!B:D,3,0)</f>
        <v>ИНОМАРКИ</v>
      </c>
      <c r="K7583" s="69" t="str">
        <f>VLOOKUP(СВОД2023[[#This Row],[ФО]],СПРАВОЧНИК!H:P,2,0)</f>
        <v>Сибирский ФО</v>
      </c>
    </row>
    <row r="7584" spans="1:11" x14ac:dyDescent="0.2">
      <c r="A7584" t="s">
        <v>600</v>
      </c>
      <c r="B7584" t="s">
        <v>594</v>
      </c>
      <c r="C7584" s="1" t="s">
        <v>377</v>
      </c>
      <c r="D7584" s="1" t="s">
        <v>388</v>
      </c>
      <c r="E7584" s="2">
        <v>51</v>
      </c>
      <c r="F7584" s="3">
        <v>30</v>
      </c>
      <c r="G7584" s="2">
        <v>246</v>
      </c>
      <c r="H7584" s="3">
        <v>192</v>
      </c>
      <c r="I7584" s="69" t="str">
        <f>VLOOKUP(C7584,СПРАВОЧНИК!B:D,2,0)</f>
        <v>ЕВРОПА</v>
      </c>
      <c r="J7584" s="69" t="str">
        <f>VLOOKUP(C7584,СПРАВОЧНИК!B:D,3,0)</f>
        <v>ИНОМАРКИ</v>
      </c>
      <c r="K7584" s="69" t="str">
        <f>VLOOKUP(СВОД2023[[#This Row],[ФО]],СПРАВОЧНИК!H:P,2,0)</f>
        <v>Сибирский ФО</v>
      </c>
    </row>
    <row r="7585" spans="1:11" x14ac:dyDescent="0.2">
      <c r="A7585" t="s">
        <v>600</v>
      </c>
      <c r="B7585" t="s">
        <v>594</v>
      </c>
      <c r="C7585" s="1" t="s">
        <v>377</v>
      </c>
      <c r="D7585" s="1" t="s">
        <v>1652</v>
      </c>
      <c r="E7585" s="2">
        <v>27</v>
      </c>
      <c r="F7585" s="3">
        <v>16</v>
      </c>
      <c r="G7585" s="2">
        <v>141</v>
      </c>
      <c r="H7585" s="3">
        <v>124</v>
      </c>
      <c r="I7585" s="69" t="str">
        <f>VLOOKUP(C7585,СПРАВОЧНИК!B:D,2,0)</f>
        <v>ЕВРОПА</v>
      </c>
      <c r="J7585" s="69" t="str">
        <f>VLOOKUP(C7585,СПРАВОЧНИК!B:D,3,0)</f>
        <v>ИНОМАРКИ</v>
      </c>
      <c r="K7585" s="69" t="str">
        <f>VLOOKUP(СВОД2023[[#This Row],[ФО]],СПРАВОЧНИК!H:P,2,0)</f>
        <v>Сибирский ФО</v>
      </c>
    </row>
    <row r="7586" spans="1:11" x14ac:dyDescent="0.2">
      <c r="A7586" t="s">
        <v>600</v>
      </c>
      <c r="B7586" t="s">
        <v>594</v>
      </c>
      <c r="C7586" s="1" t="s">
        <v>377</v>
      </c>
      <c r="D7586" s="1" t="s">
        <v>389</v>
      </c>
      <c r="E7586" s="2">
        <v>72</v>
      </c>
      <c r="F7586" s="3">
        <v>42</v>
      </c>
      <c r="G7586" s="2">
        <v>341</v>
      </c>
      <c r="H7586" s="3">
        <v>287</v>
      </c>
      <c r="I7586" s="69" t="str">
        <f>VLOOKUP(C7586,СПРАВОЧНИК!B:D,2,0)</f>
        <v>ЕВРОПА</v>
      </c>
      <c r="J7586" s="69" t="str">
        <f>VLOOKUP(C7586,СПРАВОЧНИК!B:D,3,0)</f>
        <v>ИНОМАРКИ</v>
      </c>
      <c r="K7586" s="69" t="str">
        <f>VLOOKUP(СВОД2023[[#This Row],[ФО]],СПРАВОЧНИК!H:P,2,0)</f>
        <v>Сибирский ФО</v>
      </c>
    </row>
    <row r="7587" spans="1:11" x14ac:dyDescent="0.2">
      <c r="A7587" t="s">
        <v>600</v>
      </c>
      <c r="B7587" t="s">
        <v>594</v>
      </c>
      <c r="C7587" s="1" t="s">
        <v>377</v>
      </c>
      <c r="D7587" s="1" t="s">
        <v>390</v>
      </c>
      <c r="E7587" s="2">
        <v>28</v>
      </c>
      <c r="F7587" s="3">
        <v>32</v>
      </c>
      <c r="G7587" s="2">
        <v>165</v>
      </c>
      <c r="H7587" s="3">
        <v>151</v>
      </c>
      <c r="I7587" s="69" t="str">
        <f>VLOOKUP(C7587,СПРАВОЧНИК!B:D,2,0)</f>
        <v>ЕВРОПА</v>
      </c>
      <c r="J7587" s="69" t="str">
        <f>VLOOKUP(C7587,СПРАВОЧНИК!B:D,3,0)</f>
        <v>ИНОМАРКИ</v>
      </c>
      <c r="K7587" s="69" t="str">
        <f>VLOOKUP(СВОД2023[[#This Row],[ФО]],СПРАВОЧНИК!H:P,2,0)</f>
        <v>Сибирский ФО</v>
      </c>
    </row>
    <row r="7588" spans="1:11" x14ac:dyDescent="0.2">
      <c r="A7588" t="s">
        <v>600</v>
      </c>
      <c r="B7588" t="s">
        <v>594</v>
      </c>
      <c r="C7588" s="1" t="s">
        <v>377</v>
      </c>
      <c r="D7588" s="1" t="s">
        <v>1653</v>
      </c>
      <c r="E7588" s="2">
        <v>1</v>
      </c>
      <c r="F7588" s="3">
        <v>1</v>
      </c>
      <c r="G7588" s="2">
        <v>2</v>
      </c>
      <c r="H7588" s="3">
        <v>3</v>
      </c>
      <c r="I7588" s="69" t="str">
        <f>VLOOKUP(C7588,СПРАВОЧНИК!B:D,2,0)</f>
        <v>ЕВРОПА</v>
      </c>
      <c r="J7588" s="69" t="str">
        <f>VLOOKUP(C7588,СПРАВОЧНИК!B:D,3,0)</f>
        <v>ИНОМАРКИ</v>
      </c>
      <c r="K7588" s="69" t="str">
        <f>VLOOKUP(СВОД2023[[#This Row],[ФО]],СПРАВОЧНИК!H:P,2,0)</f>
        <v>Сибирский ФО</v>
      </c>
    </row>
    <row r="7589" spans="1:11" x14ac:dyDescent="0.2">
      <c r="A7589" t="s">
        <v>600</v>
      </c>
      <c r="B7589" t="s">
        <v>594</v>
      </c>
      <c r="C7589" s="1" t="s">
        <v>377</v>
      </c>
      <c r="D7589" s="1" t="s">
        <v>1654</v>
      </c>
      <c r="E7589" s="2"/>
      <c r="F7589" s="3">
        <v>1</v>
      </c>
      <c r="G7589" s="2"/>
      <c r="H7589" s="3">
        <v>1</v>
      </c>
      <c r="I7589" s="69" t="str">
        <f>VLOOKUP(C7589,СПРАВОЧНИК!B:D,2,0)</f>
        <v>ЕВРОПА</v>
      </c>
      <c r="J7589" s="69" t="str">
        <f>VLOOKUP(C7589,СПРАВОЧНИК!B:D,3,0)</f>
        <v>ИНОМАРКИ</v>
      </c>
      <c r="K7589" s="69" t="str">
        <f>VLOOKUP(СВОД2023[[#This Row],[ФО]],СПРАВОЧНИК!H:P,2,0)</f>
        <v>Сибирский ФО</v>
      </c>
    </row>
    <row r="7590" spans="1:11" x14ac:dyDescent="0.2">
      <c r="A7590" t="s">
        <v>600</v>
      </c>
      <c r="B7590" t="s">
        <v>594</v>
      </c>
      <c r="C7590" s="1" t="s">
        <v>377</v>
      </c>
      <c r="D7590" s="1" t="s">
        <v>393</v>
      </c>
      <c r="E7590" s="2"/>
      <c r="F7590" s="3"/>
      <c r="G7590" s="2"/>
      <c r="H7590" s="3">
        <v>1</v>
      </c>
      <c r="I7590" s="69" t="str">
        <f>VLOOKUP(C7590,СПРАВОЧНИК!B:D,2,0)</f>
        <v>ЕВРОПА</v>
      </c>
      <c r="J7590" s="69" t="str">
        <f>VLOOKUP(C7590,СПРАВОЧНИК!B:D,3,0)</f>
        <v>ИНОМАРКИ</v>
      </c>
      <c r="K7590" s="69" t="str">
        <f>VLOOKUP(СВОД2023[[#This Row],[ФО]],СПРАВОЧНИК!H:P,2,0)</f>
        <v>Сибирский ФО</v>
      </c>
    </row>
    <row r="7591" spans="1:11" x14ac:dyDescent="0.2">
      <c r="A7591" t="s">
        <v>600</v>
      </c>
      <c r="B7591" t="s">
        <v>594</v>
      </c>
      <c r="C7591" s="1" t="s">
        <v>377</v>
      </c>
      <c r="D7591" s="1" t="s">
        <v>395</v>
      </c>
      <c r="E7591" s="2"/>
      <c r="F7591" s="3"/>
      <c r="G7591" s="2">
        <v>1</v>
      </c>
      <c r="H7591" s="3"/>
      <c r="I7591" s="69" t="str">
        <f>VLOOKUP(C7591,СПРАВОЧНИК!B:D,2,0)</f>
        <v>ЕВРОПА</v>
      </c>
      <c r="J7591" s="69" t="str">
        <f>VLOOKUP(C7591,СПРАВОЧНИК!B:D,3,0)</f>
        <v>ИНОМАРКИ</v>
      </c>
      <c r="K7591" s="69" t="str">
        <f>VLOOKUP(СВОД2023[[#This Row],[ФО]],СПРАВОЧНИК!H:P,2,0)</f>
        <v>Сибирский ФО</v>
      </c>
    </row>
    <row r="7592" spans="1:11" x14ac:dyDescent="0.2">
      <c r="A7592" t="s">
        <v>600</v>
      </c>
      <c r="B7592" t="s">
        <v>594</v>
      </c>
      <c r="C7592" s="1" t="s">
        <v>377</v>
      </c>
      <c r="D7592" s="1" t="s">
        <v>1655</v>
      </c>
      <c r="E7592" s="2"/>
      <c r="F7592" s="3">
        <v>5</v>
      </c>
      <c r="G7592" s="2">
        <v>5</v>
      </c>
      <c r="H7592" s="3">
        <v>9</v>
      </c>
      <c r="I7592" s="69" t="str">
        <f>VLOOKUP(C7592,СПРАВОЧНИК!B:D,2,0)</f>
        <v>ЕВРОПА</v>
      </c>
      <c r="J7592" s="69" t="str">
        <f>VLOOKUP(C7592,СПРАВОЧНИК!B:D,3,0)</f>
        <v>ИНОМАРКИ</v>
      </c>
      <c r="K7592" s="69" t="str">
        <f>VLOOKUP(СВОД2023[[#This Row],[ФО]],СПРАВОЧНИК!H:P,2,0)</f>
        <v>Сибирский ФО</v>
      </c>
    </row>
    <row r="7593" spans="1:11" x14ac:dyDescent="0.2">
      <c r="A7593" t="s">
        <v>600</v>
      </c>
      <c r="B7593" t="s">
        <v>594</v>
      </c>
      <c r="C7593" s="1" t="s">
        <v>377</v>
      </c>
      <c r="D7593" s="1" t="s">
        <v>1656</v>
      </c>
      <c r="E7593" s="2">
        <v>124</v>
      </c>
      <c r="F7593" s="3">
        <v>82</v>
      </c>
      <c r="G7593" s="2">
        <v>575</v>
      </c>
      <c r="H7593" s="3">
        <v>547</v>
      </c>
      <c r="I7593" s="69" t="str">
        <f>VLOOKUP(C7593,СПРАВОЧНИК!B:D,2,0)</f>
        <v>ЕВРОПА</v>
      </c>
      <c r="J7593" s="69" t="str">
        <f>VLOOKUP(C7593,СПРАВОЧНИК!B:D,3,0)</f>
        <v>ИНОМАРКИ</v>
      </c>
      <c r="K7593" s="69" t="str">
        <f>VLOOKUP(СВОД2023[[#This Row],[ФО]],СПРАВОЧНИК!H:P,2,0)</f>
        <v>Сибирский ФО</v>
      </c>
    </row>
    <row r="7594" spans="1:11" x14ac:dyDescent="0.2">
      <c r="A7594" t="s">
        <v>600</v>
      </c>
      <c r="B7594" t="s">
        <v>594</v>
      </c>
      <c r="C7594" s="1" t="s">
        <v>377</v>
      </c>
      <c r="D7594" s="1" t="s">
        <v>1657</v>
      </c>
      <c r="E7594" s="2"/>
      <c r="F7594" s="3">
        <v>1</v>
      </c>
      <c r="G7594" s="2">
        <v>9</v>
      </c>
      <c r="H7594" s="3">
        <v>12</v>
      </c>
      <c r="I7594" s="69" t="str">
        <f>VLOOKUP(C7594,СПРАВОЧНИК!B:D,2,0)</f>
        <v>ЕВРОПА</v>
      </c>
      <c r="J7594" s="69" t="str">
        <f>VLOOKUP(C7594,СПРАВОЧНИК!B:D,3,0)</f>
        <v>ИНОМАРКИ</v>
      </c>
      <c r="K7594" s="69" t="str">
        <f>VLOOKUP(СВОД2023[[#This Row],[ФО]],СПРАВОЧНИК!H:P,2,0)</f>
        <v>Сибирский ФО</v>
      </c>
    </row>
    <row r="7595" spans="1:11" x14ac:dyDescent="0.2">
      <c r="A7595" t="s">
        <v>600</v>
      </c>
      <c r="B7595" t="s">
        <v>594</v>
      </c>
      <c r="C7595" s="1" t="s">
        <v>377</v>
      </c>
      <c r="D7595" s="1" t="s">
        <v>396</v>
      </c>
      <c r="E7595" s="2">
        <v>111</v>
      </c>
      <c r="F7595" s="3">
        <v>94</v>
      </c>
      <c r="G7595" s="2">
        <v>560</v>
      </c>
      <c r="H7595" s="3">
        <v>602</v>
      </c>
      <c r="I7595" s="69" t="str">
        <f>VLOOKUP(C7595,СПРАВОЧНИК!B:D,2,0)</f>
        <v>ЕВРОПА</v>
      </c>
      <c r="J7595" s="69" t="str">
        <f>VLOOKUP(C7595,СПРАВОЧНИК!B:D,3,0)</f>
        <v>ИНОМАРКИ</v>
      </c>
      <c r="K7595" s="69" t="str">
        <f>VLOOKUP(СВОД2023[[#This Row],[ФО]],СПРАВОЧНИК!H:P,2,0)</f>
        <v>Сибирский ФО</v>
      </c>
    </row>
    <row r="7596" spans="1:11" x14ac:dyDescent="0.2">
      <c r="A7596" t="s">
        <v>600</v>
      </c>
      <c r="B7596" t="s">
        <v>594</v>
      </c>
      <c r="C7596" s="1" t="s">
        <v>377</v>
      </c>
      <c r="D7596" s="1" t="s">
        <v>2238</v>
      </c>
      <c r="E7596" s="2"/>
      <c r="F7596" s="3"/>
      <c r="G7596" s="2">
        <v>1</v>
      </c>
      <c r="H7596" s="3"/>
      <c r="I7596" s="69" t="str">
        <f>VLOOKUP(C7596,СПРАВОЧНИК!B:D,2,0)</f>
        <v>ЕВРОПА</v>
      </c>
      <c r="J7596" s="69" t="str">
        <f>VLOOKUP(C7596,СПРАВОЧНИК!B:D,3,0)</f>
        <v>ИНОМАРКИ</v>
      </c>
      <c r="K7596" s="69" t="str">
        <f>VLOOKUP(СВОД2023[[#This Row],[ФО]],СПРАВОЧНИК!H:P,2,0)</f>
        <v>Сибирский ФО</v>
      </c>
    </row>
    <row r="7597" spans="1:11" x14ac:dyDescent="0.2">
      <c r="A7597" t="s">
        <v>600</v>
      </c>
      <c r="B7597" t="s">
        <v>594</v>
      </c>
      <c r="C7597" s="1" t="s">
        <v>377</v>
      </c>
      <c r="D7597" s="1" t="s">
        <v>1658</v>
      </c>
      <c r="E7597" s="2">
        <v>7</v>
      </c>
      <c r="F7597" s="3">
        <v>3</v>
      </c>
      <c r="G7597" s="2">
        <v>25</v>
      </c>
      <c r="H7597" s="3">
        <v>17</v>
      </c>
      <c r="I7597" s="69" t="str">
        <f>VLOOKUP(C7597,СПРАВОЧНИК!B:D,2,0)</f>
        <v>ЕВРОПА</v>
      </c>
      <c r="J7597" s="69" t="str">
        <f>VLOOKUP(C7597,СПРАВОЧНИК!B:D,3,0)</f>
        <v>ИНОМАРКИ</v>
      </c>
      <c r="K7597" s="69" t="str">
        <f>VLOOKUP(СВОД2023[[#This Row],[ФО]],СПРАВОЧНИК!H:P,2,0)</f>
        <v>Сибирский ФО</v>
      </c>
    </row>
    <row r="7598" spans="1:11" x14ac:dyDescent="0.2">
      <c r="A7598" t="s">
        <v>600</v>
      </c>
      <c r="B7598" t="s">
        <v>594</v>
      </c>
      <c r="C7598" s="1" t="s">
        <v>377</v>
      </c>
      <c r="D7598" s="1" t="s">
        <v>397</v>
      </c>
      <c r="E7598" s="2">
        <v>5</v>
      </c>
      <c r="F7598" s="3">
        <v>1</v>
      </c>
      <c r="G7598" s="2">
        <v>11</v>
      </c>
      <c r="H7598" s="3">
        <v>7</v>
      </c>
      <c r="I7598" s="69" t="str">
        <f>VLOOKUP(C7598,СПРАВОЧНИК!B:D,2,0)</f>
        <v>ЕВРОПА</v>
      </c>
      <c r="J7598" s="69" t="str">
        <f>VLOOKUP(C7598,СПРАВОЧНИК!B:D,3,0)</f>
        <v>ИНОМАРКИ</v>
      </c>
      <c r="K7598" s="69" t="str">
        <f>VLOOKUP(СВОД2023[[#This Row],[ФО]],СПРАВОЧНИК!H:P,2,0)</f>
        <v>Сибирский ФО</v>
      </c>
    </row>
    <row r="7599" spans="1:11" x14ac:dyDescent="0.2">
      <c r="A7599" t="s">
        <v>600</v>
      </c>
      <c r="B7599" t="s">
        <v>594</v>
      </c>
      <c r="C7599" s="1" t="s">
        <v>1659</v>
      </c>
      <c r="D7599" s="1" t="s">
        <v>2240</v>
      </c>
      <c r="E7599" s="2"/>
      <c r="F7599" s="3"/>
      <c r="G7599" s="2">
        <v>4</v>
      </c>
      <c r="H7599" s="3"/>
      <c r="I7599" s="69" t="str">
        <f>VLOOKUP(C7599,СПРАВОЧНИК!B:D,2,0)</f>
        <v>США</v>
      </c>
      <c r="J7599" s="69" t="str">
        <f>VLOOKUP(C7599,СПРАВОЧНИК!B:D,3,0)</f>
        <v>ИНОМАРКИ</v>
      </c>
      <c r="K7599" s="69" t="str">
        <f>VLOOKUP(СВОД2023[[#This Row],[ФО]],СПРАВОЧНИК!H:P,2,0)</f>
        <v>Сибирский ФО</v>
      </c>
    </row>
    <row r="7600" spans="1:11" x14ac:dyDescent="0.2">
      <c r="A7600" t="s">
        <v>600</v>
      </c>
      <c r="B7600" t="s">
        <v>594</v>
      </c>
      <c r="C7600" s="1" t="s">
        <v>1659</v>
      </c>
      <c r="D7600" s="1" t="s">
        <v>2444</v>
      </c>
      <c r="E7600" s="2"/>
      <c r="F7600" s="3"/>
      <c r="G7600" s="2">
        <v>1</v>
      </c>
      <c r="H7600" s="3"/>
      <c r="I7600" s="69" t="str">
        <f>VLOOKUP(C7600,СПРАВОЧНИК!B:D,2,0)</f>
        <v>США</v>
      </c>
      <c r="J7600" s="69" t="str">
        <f>VLOOKUP(C7600,СПРАВОЧНИК!B:D,3,0)</f>
        <v>ИНОМАРКИ</v>
      </c>
      <c r="K7600" s="69" t="str">
        <f>VLOOKUP(СВОД2023[[#This Row],[ФО]],СПРАВОЧНИК!H:P,2,0)</f>
        <v>Сибирский ФО</v>
      </c>
    </row>
    <row r="7601" spans="1:11" x14ac:dyDescent="0.2">
      <c r="A7601" t="s">
        <v>600</v>
      </c>
      <c r="B7601" t="s">
        <v>594</v>
      </c>
      <c r="C7601" s="1" t="s">
        <v>1659</v>
      </c>
      <c r="D7601" s="1" t="s">
        <v>1660</v>
      </c>
      <c r="E7601" s="2"/>
      <c r="F7601" s="3"/>
      <c r="G7601" s="2">
        <v>3</v>
      </c>
      <c r="H7601" s="3">
        <v>1</v>
      </c>
      <c r="I7601" s="69" t="str">
        <f>VLOOKUP(C7601,СПРАВОЧНИК!B:D,2,0)</f>
        <v>США</v>
      </c>
      <c r="J7601" s="69" t="str">
        <f>VLOOKUP(C7601,СПРАВОЧНИК!B:D,3,0)</f>
        <v>ИНОМАРКИ</v>
      </c>
      <c r="K7601" s="69" t="str">
        <f>VLOOKUP(СВОД2023[[#This Row],[ФО]],СПРАВОЧНИК!H:P,2,0)</f>
        <v>Сибирский ФО</v>
      </c>
    </row>
    <row r="7602" spans="1:11" x14ac:dyDescent="0.2">
      <c r="A7602" t="s">
        <v>600</v>
      </c>
      <c r="B7602" t="s">
        <v>594</v>
      </c>
      <c r="C7602" s="1" t="s">
        <v>1659</v>
      </c>
      <c r="D7602" s="1" t="s">
        <v>2241</v>
      </c>
      <c r="E7602" s="2"/>
      <c r="F7602" s="3"/>
      <c r="G7602" s="2">
        <v>1</v>
      </c>
      <c r="H7602" s="3"/>
      <c r="I7602" s="69" t="str">
        <f>VLOOKUP(C7602,СПРАВОЧНИК!B:D,2,0)</f>
        <v>США</v>
      </c>
      <c r="J7602" s="69" t="str">
        <f>VLOOKUP(C7602,СПРАВОЧНИК!B:D,3,0)</f>
        <v>ИНОМАРКИ</v>
      </c>
      <c r="K7602" s="69" t="str">
        <f>VLOOKUP(СВОД2023[[#This Row],[ФО]],СПРАВОЧНИК!H:P,2,0)</f>
        <v>Сибирский ФО</v>
      </c>
    </row>
    <row r="7603" spans="1:11" x14ac:dyDescent="0.2">
      <c r="A7603" t="s">
        <v>600</v>
      </c>
      <c r="B7603" t="s">
        <v>594</v>
      </c>
      <c r="C7603" s="1" t="s">
        <v>1659</v>
      </c>
      <c r="D7603" s="1" t="s">
        <v>2242</v>
      </c>
      <c r="E7603" s="2"/>
      <c r="F7603" s="3"/>
      <c r="G7603" s="2">
        <v>1</v>
      </c>
      <c r="H7603" s="3">
        <v>1</v>
      </c>
      <c r="I7603" s="69" t="str">
        <f>VLOOKUP(C7603,СПРАВОЧНИК!B:D,2,0)</f>
        <v>США</v>
      </c>
      <c r="J7603" s="69" t="str">
        <f>VLOOKUP(C7603,СПРАВОЧНИК!B:D,3,0)</f>
        <v>ИНОМАРКИ</v>
      </c>
      <c r="K7603" s="69" t="str">
        <f>VLOOKUP(СВОД2023[[#This Row],[ФО]],СПРАВОЧНИК!H:P,2,0)</f>
        <v>Сибирский ФО</v>
      </c>
    </row>
    <row r="7604" spans="1:11" x14ac:dyDescent="0.2">
      <c r="A7604" t="s">
        <v>600</v>
      </c>
      <c r="B7604" t="s">
        <v>594</v>
      </c>
      <c r="C7604" s="1" t="s">
        <v>1659</v>
      </c>
      <c r="D7604" s="1" t="s">
        <v>2446</v>
      </c>
      <c r="E7604" s="2"/>
      <c r="F7604" s="3"/>
      <c r="G7604" s="2">
        <v>1</v>
      </c>
      <c r="H7604" s="3"/>
      <c r="I7604" s="69" t="str">
        <f>VLOOKUP(C7604,СПРАВОЧНИК!B:D,2,0)</f>
        <v>США</v>
      </c>
      <c r="J7604" s="69" t="str">
        <f>VLOOKUP(C7604,СПРАВОЧНИК!B:D,3,0)</f>
        <v>ИНОМАРКИ</v>
      </c>
      <c r="K7604" s="69" t="str">
        <f>VLOOKUP(СВОД2023[[#This Row],[ФО]],СПРАВОЧНИК!H:P,2,0)</f>
        <v>Сибирский ФО</v>
      </c>
    </row>
    <row r="7605" spans="1:11" x14ac:dyDescent="0.2">
      <c r="A7605" t="s">
        <v>600</v>
      </c>
      <c r="B7605" t="s">
        <v>594</v>
      </c>
      <c r="C7605" s="1" t="s">
        <v>398</v>
      </c>
      <c r="D7605" s="1" t="s">
        <v>2245</v>
      </c>
      <c r="E7605" s="2"/>
      <c r="F7605" s="3"/>
      <c r="G7605" s="2"/>
      <c r="H7605" s="3">
        <v>2</v>
      </c>
      <c r="I7605" s="69" t="str">
        <f>VLOOKUP(C7605,СПРАВОЧНИК!B:D,2,0)</f>
        <v>КИТАЙ</v>
      </c>
      <c r="J7605" s="69" t="str">
        <f>VLOOKUP(C7605,СПРАВОЧНИК!B:D,3,0)</f>
        <v>ИНОМАРКИ</v>
      </c>
      <c r="K7605" s="69" t="str">
        <f>VLOOKUP(СВОД2023[[#This Row],[ФО]],СПРАВОЧНИК!H:P,2,0)</f>
        <v>Сибирский ФО</v>
      </c>
    </row>
    <row r="7606" spans="1:11" x14ac:dyDescent="0.2">
      <c r="A7606" t="s">
        <v>600</v>
      </c>
      <c r="B7606" t="s">
        <v>594</v>
      </c>
      <c r="C7606" s="1" t="s">
        <v>402</v>
      </c>
      <c r="D7606" s="1" t="s">
        <v>403</v>
      </c>
      <c r="E7606" s="2">
        <v>21</v>
      </c>
      <c r="F7606" s="3">
        <v>5</v>
      </c>
      <c r="G7606" s="2">
        <v>115</v>
      </c>
      <c r="H7606" s="3">
        <v>66</v>
      </c>
      <c r="I7606" s="69" t="str">
        <f>VLOOKUP(C7606,СПРАВОЧНИК!B:D,2,0)</f>
        <v>ЕВРОПА</v>
      </c>
      <c r="J7606" s="69" t="str">
        <f>VLOOKUP(C7606,СПРАВОЧНИК!B:D,3,0)</f>
        <v>ИНОМАРКИ</v>
      </c>
      <c r="K7606" s="69" t="str">
        <f>VLOOKUP(СВОД2023[[#This Row],[ФО]],СПРАВОЧНИК!H:P,2,0)</f>
        <v>Сибирский ФО</v>
      </c>
    </row>
    <row r="7607" spans="1:11" x14ac:dyDescent="0.2">
      <c r="A7607" t="s">
        <v>600</v>
      </c>
      <c r="B7607" t="s">
        <v>594</v>
      </c>
      <c r="C7607" s="1" t="s">
        <v>404</v>
      </c>
      <c r="D7607" s="1" t="s">
        <v>405</v>
      </c>
      <c r="E7607" s="2">
        <v>55</v>
      </c>
      <c r="F7607" s="3">
        <v>50</v>
      </c>
      <c r="G7607" s="2">
        <v>302</v>
      </c>
      <c r="H7607" s="3">
        <v>267</v>
      </c>
      <c r="I7607" s="69" t="str">
        <f>VLOOKUP(C7607,СПРАВОЧНИК!B:D,2,0)</f>
        <v>ЯПОНИЯ</v>
      </c>
      <c r="J7607" s="69" t="str">
        <f>VLOOKUP(C7607,СПРАВОЧНИК!B:D,3,0)</f>
        <v>ИНОМАРКИ</v>
      </c>
      <c r="K7607" s="69" t="str">
        <f>VLOOKUP(СВОД2023[[#This Row],[ФО]],СПРАВОЧНИК!H:P,2,0)</f>
        <v>Сибирский ФО</v>
      </c>
    </row>
    <row r="7608" spans="1:11" x14ac:dyDescent="0.2">
      <c r="A7608" t="s">
        <v>600</v>
      </c>
      <c r="B7608" t="s">
        <v>594</v>
      </c>
      <c r="C7608" s="1" t="s">
        <v>404</v>
      </c>
      <c r="D7608" s="1" t="s">
        <v>1661</v>
      </c>
      <c r="E7608" s="2">
        <v>1</v>
      </c>
      <c r="F7608" s="3">
        <v>1</v>
      </c>
      <c r="G7608" s="2">
        <v>13</v>
      </c>
      <c r="H7608" s="3">
        <v>7</v>
      </c>
      <c r="I7608" s="69" t="str">
        <f>VLOOKUP(C7608,СПРАВОЧНИК!B:D,2,0)</f>
        <v>ЯПОНИЯ</v>
      </c>
      <c r="J7608" s="69" t="str">
        <f>VLOOKUP(C7608,СПРАВОЧНИК!B:D,3,0)</f>
        <v>ИНОМАРКИ</v>
      </c>
      <c r="K7608" s="69" t="str">
        <f>VLOOKUP(СВОД2023[[#This Row],[ФО]],СПРАВОЧНИК!H:P,2,0)</f>
        <v>Сибирский ФО</v>
      </c>
    </row>
    <row r="7609" spans="1:11" x14ac:dyDescent="0.2">
      <c r="A7609" t="s">
        <v>600</v>
      </c>
      <c r="B7609" t="s">
        <v>594</v>
      </c>
      <c r="C7609" s="1" t="s">
        <v>404</v>
      </c>
      <c r="D7609" s="1" t="s">
        <v>406</v>
      </c>
      <c r="E7609" s="2">
        <v>140</v>
      </c>
      <c r="F7609" s="3">
        <v>91</v>
      </c>
      <c r="G7609" s="2">
        <v>707</v>
      </c>
      <c r="H7609" s="3">
        <v>559</v>
      </c>
      <c r="I7609" s="69" t="str">
        <f>VLOOKUP(C7609,СПРАВОЧНИК!B:D,2,0)</f>
        <v>ЯПОНИЯ</v>
      </c>
      <c r="J7609" s="69" t="str">
        <f>VLOOKUP(C7609,СПРАВОЧНИК!B:D,3,0)</f>
        <v>ИНОМАРКИ</v>
      </c>
      <c r="K7609" s="69" t="str">
        <f>VLOOKUP(СВОД2023[[#This Row],[ФО]],СПРАВОЧНИК!H:P,2,0)</f>
        <v>Сибирский ФО</v>
      </c>
    </row>
    <row r="7610" spans="1:11" x14ac:dyDescent="0.2">
      <c r="A7610" t="s">
        <v>600</v>
      </c>
      <c r="B7610" t="s">
        <v>594</v>
      </c>
      <c r="C7610" s="1" t="s">
        <v>404</v>
      </c>
      <c r="D7610" s="1" t="s">
        <v>1662</v>
      </c>
      <c r="E7610" s="2">
        <v>19</v>
      </c>
      <c r="F7610" s="3">
        <v>13</v>
      </c>
      <c r="G7610" s="2">
        <v>97</v>
      </c>
      <c r="H7610" s="3">
        <v>89</v>
      </c>
      <c r="I7610" s="69" t="str">
        <f>VLOOKUP(C7610,СПРАВОЧНИК!B:D,2,0)</f>
        <v>ЯПОНИЯ</v>
      </c>
      <c r="J7610" s="69" t="str">
        <f>VLOOKUP(C7610,СПРАВОЧНИК!B:D,3,0)</f>
        <v>ИНОМАРКИ</v>
      </c>
      <c r="K7610" s="69" t="str">
        <f>VLOOKUP(СВОД2023[[#This Row],[ФО]],СПРАВОЧНИК!H:P,2,0)</f>
        <v>Сибирский ФО</v>
      </c>
    </row>
    <row r="7611" spans="1:11" x14ac:dyDescent="0.2">
      <c r="A7611" t="s">
        <v>600</v>
      </c>
      <c r="B7611" t="s">
        <v>594</v>
      </c>
      <c r="C7611" s="1" t="s">
        <v>404</v>
      </c>
      <c r="D7611" s="1" t="s">
        <v>1663</v>
      </c>
      <c r="E7611" s="2">
        <v>1</v>
      </c>
      <c r="F7611" s="3">
        <v>3</v>
      </c>
      <c r="G7611" s="2">
        <v>11</v>
      </c>
      <c r="H7611" s="3">
        <v>11</v>
      </c>
      <c r="I7611" s="69" t="str">
        <f>VLOOKUP(C7611,СПРАВОЧНИК!B:D,2,0)</f>
        <v>ЯПОНИЯ</v>
      </c>
      <c r="J7611" s="69" t="str">
        <f>VLOOKUP(C7611,СПРАВОЧНИК!B:D,3,0)</f>
        <v>ИНОМАРКИ</v>
      </c>
      <c r="K7611" s="69" t="str">
        <f>VLOOKUP(СВОД2023[[#This Row],[ФО]],СПРАВОЧНИК!H:P,2,0)</f>
        <v>Сибирский ФО</v>
      </c>
    </row>
    <row r="7612" spans="1:11" x14ac:dyDescent="0.2">
      <c r="A7612" t="s">
        <v>600</v>
      </c>
      <c r="B7612" t="s">
        <v>594</v>
      </c>
      <c r="C7612" s="1" t="s">
        <v>404</v>
      </c>
      <c r="D7612" s="1" t="s">
        <v>1664</v>
      </c>
      <c r="E7612" s="2">
        <v>27</v>
      </c>
      <c r="F7612" s="3">
        <v>25</v>
      </c>
      <c r="G7612" s="2">
        <v>133</v>
      </c>
      <c r="H7612" s="3">
        <v>122</v>
      </c>
      <c r="I7612" s="69" t="str">
        <f>VLOOKUP(C7612,СПРАВОЧНИК!B:D,2,0)</f>
        <v>ЯПОНИЯ</v>
      </c>
      <c r="J7612" s="69" t="str">
        <f>VLOOKUP(C7612,СПРАВОЧНИК!B:D,3,0)</f>
        <v>ИНОМАРКИ</v>
      </c>
      <c r="K7612" s="69" t="str">
        <f>VLOOKUP(СВОД2023[[#This Row],[ФО]],СПРАВОЧНИК!H:P,2,0)</f>
        <v>Сибирский ФО</v>
      </c>
    </row>
    <row r="7613" spans="1:11" x14ac:dyDescent="0.2">
      <c r="A7613" t="s">
        <v>600</v>
      </c>
      <c r="B7613" t="s">
        <v>594</v>
      </c>
      <c r="C7613" s="1" t="s">
        <v>404</v>
      </c>
      <c r="D7613" s="1" t="s">
        <v>1665</v>
      </c>
      <c r="E7613" s="2">
        <v>89</v>
      </c>
      <c r="F7613" s="3">
        <v>77</v>
      </c>
      <c r="G7613" s="2">
        <v>479</v>
      </c>
      <c r="H7613" s="3">
        <v>424</v>
      </c>
      <c r="I7613" s="69" t="str">
        <f>VLOOKUP(C7613,СПРАВОЧНИК!B:D,2,0)</f>
        <v>ЯПОНИЯ</v>
      </c>
      <c r="J7613" s="69" t="str">
        <f>VLOOKUP(C7613,СПРАВОЧНИК!B:D,3,0)</f>
        <v>ИНОМАРКИ</v>
      </c>
      <c r="K7613" s="69" t="str">
        <f>VLOOKUP(СВОД2023[[#This Row],[ФО]],СПРАВОЧНИК!H:P,2,0)</f>
        <v>Сибирский ФО</v>
      </c>
    </row>
    <row r="7614" spans="1:11" x14ac:dyDescent="0.2">
      <c r="A7614" t="s">
        <v>600</v>
      </c>
      <c r="B7614" t="s">
        <v>594</v>
      </c>
      <c r="C7614" s="1" t="s">
        <v>404</v>
      </c>
      <c r="D7614" s="1" t="s">
        <v>1667</v>
      </c>
      <c r="E7614" s="2">
        <v>20</v>
      </c>
      <c r="F7614" s="3">
        <v>18</v>
      </c>
      <c r="G7614" s="2">
        <v>100</v>
      </c>
      <c r="H7614" s="3">
        <v>92</v>
      </c>
      <c r="I7614" s="69" t="str">
        <f>VLOOKUP(C7614,СПРАВОЧНИК!B:D,2,0)</f>
        <v>ЯПОНИЯ</v>
      </c>
      <c r="J7614" s="69" t="str">
        <f>VLOOKUP(C7614,СПРАВОЧНИК!B:D,3,0)</f>
        <v>ИНОМАРКИ</v>
      </c>
      <c r="K7614" s="69" t="str">
        <f>VLOOKUP(СВОД2023[[#This Row],[ФО]],СПРАВОЧНИК!H:P,2,0)</f>
        <v>Сибирский ФО</v>
      </c>
    </row>
    <row r="7615" spans="1:11" x14ac:dyDescent="0.2">
      <c r="A7615" t="s">
        <v>600</v>
      </c>
      <c r="B7615" t="s">
        <v>594</v>
      </c>
      <c r="C7615" s="1" t="s">
        <v>404</v>
      </c>
      <c r="D7615" s="1" t="s">
        <v>1668</v>
      </c>
      <c r="E7615" s="2">
        <v>18</v>
      </c>
      <c r="F7615" s="3">
        <v>13</v>
      </c>
      <c r="G7615" s="2">
        <v>96</v>
      </c>
      <c r="H7615" s="3">
        <v>76</v>
      </c>
      <c r="I7615" s="69" t="str">
        <f>VLOOKUP(C7615,СПРАВОЧНИК!B:D,2,0)</f>
        <v>ЯПОНИЯ</v>
      </c>
      <c r="J7615" s="69" t="str">
        <f>VLOOKUP(C7615,СПРАВОЧНИК!B:D,3,0)</f>
        <v>ИНОМАРКИ</v>
      </c>
      <c r="K7615" s="69" t="str">
        <f>VLOOKUP(СВОД2023[[#This Row],[ФО]],СПРАВОЧНИК!H:P,2,0)</f>
        <v>Сибирский ФО</v>
      </c>
    </row>
    <row r="7616" spans="1:11" x14ac:dyDescent="0.2">
      <c r="A7616" t="s">
        <v>600</v>
      </c>
      <c r="B7616" t="s">
        <v>594</v>
      </c>
      <c r="C7616" s="1" t="s">
        <v>404</v>
      </c>
      <c r="D7616" s="1" t="s">
        <v>1669</v>
      </c>
      <c r="E7616" s="2">
        <v>4</v>
      </c>
      <c r="F7616" s="3">
        <v>3</v>
      </c>
      <c r="G7616" s="2">
        <v>19</v>
      </c>
      <c r="H7616" s="3">
        <v>11</v>
      </c>
      <c r="I7616" s="69" t="str">
        <f>VLOOKUP(C7616,СПРАВОЧНИК!B:D,2,0)</f>
        <v>ЯПОНИЯ</v>
      </c>
      <c r="J7616" s="69" t="str">
        <f>VLOOKUP(C7616,СПРАВОЧНИК!B:D,3,0)</f>
        <v>ИНОМАРКИ</v>
      </c>
      <c r="K7616" s="69" t="str">
        <f>VLOOKUP(СВОД2023[[#This Row],[ФО]],СПРАВОЧНИК!H:P,2,0)</f>
        <v>Сибирский ФО</v>
      </c>
    </row>
    <row r="7617" spans="1:11" x14ac:dyDescent="0.2">
      <c r="A7617" t="s">
        <v>600</v>
      </c>
      <c r="B7617" t="s">
        <v>594</v>
      </c>
      <c r="C7617" s="1" t="s">
        <v>404</v>
      </c>
      <c r="D7617" s="1" t="s">
        <v>407</v>
      </c>
      <c r="E7617" s="2">
        <v>37</v>
      </c>
      <c r="F7617" s="3">
        <v>4</v>
      </c>
      <c r="G7617" s="2">
        <v>176</v>
      </c>
      <c r="H7617" s="3">
        <v>41</v>
      </c>
      <c r="I7617" s="69" t="str">
        <f>VLOOKUP(C7617,СПРАВОЧНИК!B:D,2,0)</f>
        <v>ЯПОНИЯ</v>
      </c>
      <c r="J7617" s="69" t="str">
        <f>VLOOKUP(C7617,СПРАВОЧНИК!B:D,3,0)</f>
        <v>ИНОМАРКИ</v>
      </c>
      <c r="K7617" s="69" t="str">
        <f>VLOOKUP(СВОД2023[[#This Row],[ФО]],СПРАВОЧНИК!H:P,2,0)</f>
        <v>Сибирский ФО</v>
      </c>
    </row>
    <row r="7618" spans="1:11" x14ac:dyDescent="0.2">
      <c r="A7618" t="s">
        <v>600</v>
      </c>
      <c r="B7618" t="s">
        <v>594</v>
      </c>
      <c r="C7618" s="1" t="s">
        <v>404</v>
      </c>
      <c r="D7618" s="1" t="s">
        <v>1670</v>
      </c>
      <c r="E7618" s="2">
        <v>27</v>
      </c>
      <c r="F7618" s="3">
        <v>16</v>
      </c>
      <c r="G7618" s="2">
        <v>129</v>
      </c>
      <c r="H7618" s="3">
        <v>93</v>
      </c>
      <c r="I7618" s="69" t="str">
        <f>VLOOKUP(C7618,СПРАВОЧНИК!B:D,2,0)</f>
        <v>ЯПОНИЯ</v>
      </c>
      <c r="J7618" s="69" t="str">
        <f>VLOOKUP(C7618,СПРАВОЧНИК!B:D,3,0)</f>
        <v>ИНОМАРКИ</v>
      </c>
      <c r="K7618" s="69" t="str">
        <f>VLOOKUP(СВОД2023[[#This Row],[ФО]],СПРАВОЧНИК!H:P,2,0)</f>
        <v>Сибирский ФО</v>
      </c>
    </row>
    <row r="7619" spans="1:11" x14ac:dyDescent="0.2">
      <c r="A7619" t="s">
        <v>600</v>
      </c>
      <c r="B7619" t="s">
        <v>594</v>
      </c>
      <c r="C7619" s="1" t="s">
        <v>404</v>
      </c>
      <c r="D7619" s="1" t="s">
        <v>1671</v>
      </c>
      <c r="E7619" s="2"/>
      <c r="F7619" s="3"/>
      <c r="G7619" s="2">
        <v>2</v>
      </c>
      <c r="H7619" s="3">
        <v>4</v>
      </c>
      <c r="I7619" s="69" t="str">
        <f>VLOOKUP(C7619,СПРАВОЧНИК!B:D,2,0)</f>
        <v>ЯПОНИЯ</v>
      </c>
      <c r="J7619" s="69" t="str">
        <f>VLOOKUP(C7619,СПРАВОЧНИК!B:D,3,0)</f>
        <v>ИНОМАРКИ</v>
      </c>
      <c r="K7619" s="69" t="str">
        <f>VLOOKUP(СВОД2023[[#This Row],[ФО]],СПРАВОЧНИК!H:P,2,0)</f>
        <v>Сибирский ФО</v>
      </c>
    </row>
    <row r="7620" spans="1:11" x14ac:dyDescent="0.2">
      <c r="A7620" t="s">
        <v>600</v>
      </c>
      <c r="B7620" t="s">
        <v>594</v>
      </c>
      <c r="C7620" s="1" t="s">
        <v>404</v>
      </c>
      <c r="D7620" s="1" t="s">
        <v>1672</v>
      </c>
      <c r="E7620" s="2">
        <v>1</v>
      </c>
      <c r="F7620" s="3"/>
      <c r="G7620" s="2">
        <v>5</v>
      </c>
      <c r="H7620" s="3">
        <v>2</v>
      </c>
      <c r="I7620" s="69" t="str">
        <f>VLOOKUP(C7620,СПРАВОЧНИК!B:D,2,0)</f>
        <v>ЯПОНИЯ</v>
      </c>
      <c r="J7620" s="69" t="str">
        <f>VLOOKUP(C7620,СПРАВОЧНИК!B:D,3,0)</f>
        <v>ИНОМАРКИ</v>
      </c>
      <c r="K7620" s="69" t="str">
        <f>VLOOKUP(СВОД2023[[#This Row],[ФО]],СПРАВОЧНИК!H:P,2,0)</f>
        <v>Сибирский ФО</v>
      </c>
    </row>
    <row r="7621" spans="1:11" x14ac:dyDescent="0.2">
      <c r="A7621" t="s">
        <v>600</v>
      </c>
      <c r="B7621" t="s">
        <v>594</v>
      </c>
      <c r="C7621" s="1" t="s">
        <v>404</v>
      </c>
      <c r="D7621" s="1" t="s">
        <v>1673</v>
      </c>
      <c r="E7621" s="2">
        <v>1</v>
      </c>
      <c r="F7621" s="3"/>
      <c r="G7621" s="2">
        <v>4</v>
      </c>
      <c r="H7621" s="3">
        <v>2</v>
      </c>
      <c r="I7621" s="69" t="str">
        <f>VLOOKUP(C7621,СПРАВОЧНИК!B:D,2,0)</f>
        <v>ЯПОНИЯ</v>
      </c>
      <c r="J7621" s="69" t="str">
        <f>VLOOKUP(C7621,СПРАВОЧНИК!B:D,3,0)</f>
        <v>ИНОМАРКИ</v>
      </c>
      <c r="K7621" s="69" t="str">
        <f>VLOOKUP(СВОД2023[[#This Row],[ФО]],СПРАВОЧНИК!H:P,2,0)</f>
        <v>Сибирский ФО</v>
      </c>
    </row>
    <row r="7622" spans="1:11" x14ac:dyDescent="0.2">
      <c r="A7622" t="s">
        <v>600</v>
      </c>
      <c r="B7622" t="s">
        <v>594</v>
      </c>
      <c r="C7622" s="1" t="s">
        <v>404</v>
      </c>
      <c r="D7622" s="1" t="s">
        <v>1674</v>
      </c>
      <c r="E7622" s="2">
        <v>1</v>
      </c>
      <c r="F7622" s="3"/>
      <c r="G7622" s="2">
        <v>5</v>
      </c>
      <c r="H7622" s="3">
        <v>1</v>
      </c>
      <c r="I7622" s="69" t="str">
        <f>VLOOKUP(C7622,СПРАВОЧНИК!B:D,2,0)</f>
        <v>ЯПОНИЯ</v>
      </c>
      <c r="J7622" s="69" t="str">
        <f>VLOOKUP(C7622,СПРАВОЧНИК!B:D,3,0)</f>
        <v>ИНОМАРКИ</v>
      </c>
      <c r="K7622" s="69" t="str">
        <f>VLOOKUP(СВОД2023[[#This Row],[ФО]],СПРАВОЧНИК!H:P,2,0)</f>
        <v>Сибирский ФО</v>
      </c>
    </row>
    <row r="7623" spans="1:11" x14ac:dyDescent="0.2">
      <c r="A7623" t="s">
        <v>600</v>
      </c>
      <c r="B7623" t="s">
        <v>594</v>
      </c>
      <c r="C7623" s="1" t="s">
        <v>404</v>
      </c>
      <c r="D7623" s="1" t="s">
        <v>1675</v>
      </c>
      <c r="E7623" s="2">
        <v>51</v>
      </c>
      <c r="F7623" s="3">
        <v>42</v>
      </c>
      <c r="G7623" s="2">
        <v>286</v>
      </c>
      <c r="H7623" s="3">
        <v>284</v>
      </c>
      <c r="I7623" s="69" t="str">
        <f>VLOOKUP(C7623,СПРАВОЧНИК!B:D,2,0)</f>
        <v>ЯПОНИЯ</v>
      </c>
      <c r="J7623" s="69" t="str">
        <f>VLOOKUP(C7623,СПРАВОЧНИК!B:D,3,0)</f>
        <v>ИНОМАРКИ</v>
      </c>
      <c r="K7623" s="69" t="str">
        <f>VLOOKUP(СВОД2023[[#This Row],[ФО]],СПРАВОЧНИК!H:P,2,0)</f>
        <v>Сибирский ФО</v>
      </c>
    </row>
    <row r="7624" spans="1:11" x14ac:dyDescent="0.2">
      <c r="A7624" t="s">
        <v>600</v>
      </c>
      <c r="B7624" t="s">
        <v>594</v>
      </c>
      <c r="C7624" s="1" t="s">
        <v>404</v>
      </c>
      <c r="D7624" s="1" t="s">
        <v>1676</v>
      </c>
      <c r="E7624" s="2">
        <v>12</v>
      </c>
      <c r="F7624" s="3">
        <v>2</v>
      </c>
      <c r="G7624" s="2">
        <v>39</v>
      </c>
      <c r="H7624" s="3">
        <v>30</v>
      </c>
      <c r="I7624" s="69" t="str">
        <f>VLOOKUP(C7624,СПРАВОЧНИК!B:D,2,0)</f>
        <v>ЯПОНИЯ</v>
      </c>
      <c r="J7624" s="69" t="str">
        <f>VLOOKUP(C7624,СПРАВОЧНИК!B:D,3,0)</f>
        <v>ИНОМАРКИ</v>
      </c>
      <c r="K7624" s="69" t="str">
        <f>VLOOKUP(СВОД2023[[#This Row],[ФО]],СПРАВОЧНИК!H:P,2,0)</f>
        <v>Сибирский ФО</v>
      </c>
    </row>
    <row r="7625" spans="1:11" x14ac:dyDescent="0.2">
      <c r="A7625" t="s">
        <v>600</v>
      </c>
      <c r="B7625" t="s">
        <v>594</v>
      </c>
      <c r="C7625" s="1" t="s">
        <v>404</v>
      </c>
      <c r="D7625" s="1" t="s">
        <v>1677</v>
      </c>
      <c r="E7625" s="2">
        <v>1</v>
      </c>
      <c r="F7625" s="3">
        <v>2</v>
      </c>
      <c r="G7625" s="2">
        <v>2</v>
      </c>
      <c r="H7625" s="3">
        <v>4</v>
      </c>
      <c r="I7625" s="69" t="str">
        <f>VLOOKUP(C7625,СПРАВОЧНИК!B:D,2,0)</f>
        <v>ЯПОНИЯ</v>
      </c>
      <c r="J7625" s="69" t="str">
        <f>VLOOKUP(C7625,СПРАВОЧНИК!B:D,3,0)</f>
        <v>ИНОМАРКИ</v>
      </c>
      <c r="K7625" s="69" t="str">
        <f>VLOOKUP(СВОД2023[[#This Row],[ФО]],СПРАВОЧНИК!H:P,2,0)</f>
        <v>Сибирский ФО</v>
      </c>
    </row>
    <row r="7626" spans="1:11" x14ac:dyDescent="0.2">
      <c r="A7626" t="s">
        <v>600</v>
      </c>
      <c r="B7626" t="s">
        <v>594</v>
      </c>
      <c r="C7626" s="1" t="s">
        <v>404</v>
      </c>
      <c r="D7626" s="1" t="s">
        <v>1678</v>
      </c>
      <c r="E7626" s="2"/>
      <c r="F7626" s="3">
        <v>4</v>
      </c>
      <c r="G7626" s="2">
        <v>13</v>
      </c>
      <c r="H7626" s="3">
        <v>31</v>
      </c>
      <c r="I7626" s="69" t="str">
        <f>VLOOKUP(C7626,СПРАВОЧНИК!B:D,2,0)</f>
        <v>ЯПОНИЯ</v>
      </c>
      <c r="J7626" s="69" t="str">
        <f>VLOOKUP(C7626,СПРАВОЧНИК!B:D,3,0)</f>
        <v>ИНОМАРКИ</v>
      </c>
      <c r="K7626" s="69" t="str">
        <f>VLOOKUP(СВОД2023[[#This Row],[ФО]],СПРАВОЧНИК!H:P,2,0)</f>
        <v>Сибирский ФО</v>
      </c>
    </row>
    <row r="7627" spans="1:11" x14ac:dyDescent="0.2">
      <c r="A7627" t="s">
        <v>600</v>
      </c>
      <c r="B7627" t="s">
        <v>594</v>
      </c>
      <c r="C7627" s="1" t="s">
        <v>404</v>
      </c>
      <c r="D7627" s="1" t="s">
        <v>1679</v>
      </c>
      <c r="E7627" s="2">
        <v>620</v>
      </c>
      <c r="F7627" s="3">
        <v>498</v>
      </c>
      <c r="G7627" s="2">
        <v>3301</v>
      </c>
      <c r="H7627" s="3">
        <v>2925</v>
      </c>
      <c r="I7627" s="69" t="str">
        <f>VLOOKUP(C7627,СПРАВОЧНИК!B:D,2,0)</f>
        <v>ЯПОНИЯ</v>
      </c>
      <c r="J7627" s="69" t="str">
        <f>VLOOKUP(C7627,СПРАВОЧНИК!B:D,3,0)</f>
        <v>ИНОМАРКИ</v>
      </c>
      <c r="K7627" s="69" t="str">
        <f>VLOOKUP(СВОД2023[[#This Row],[ФО]],СПРАВОЧНИК!H:P,2,0)</f>
        <v>Сибирский ФО</v>
      </c>
    </row>
    <row r="7628" spans="1:11" x14ac:dyDescent="0.2">
      <c r="A7628" t="s">
        <v>600</v>
      </c>
      <c r="B7628" t="s">
        <v>594</v>
      </c>
      <c r="C7628" s="1" t="s">
        <v>404</v>
      </c>
      <c r="D7628" s="1" t="s">
        <v>1680</v>
      </c>
      <c r="E7628" s="2">
        <v>14</v>
      </c>
      <c r="F7628" s="3">
        <v>11</v>
      </c>
      <c r="G7628" s="2">
        <v>49</v>
      </c>
      <c r="H7628" s="3">
        <v>61</v>
      </c>
      <c r="I7628" s="69" t="str">
        <f>VLOOKUP(C7628,СПРАВОЧНИК!B:D,2,0)</f>
        <v>ЯПОНИЯ</v>
      </c>
      <c r="J7628" s="69" t="str">
        <f>VLOOKUP(C7628,СПРАВОЧНИК!B:D,3,0)</f>
        <v>ИНОМАРКИ</v>
      </c>
      <c r="K7628" s="69" t="str">
        <f>VLOOKUP(СВОД2023[[#This Row],[ФО]],СПРАВОЧНИК!H:P,2,0)</f>
        <v>Сибирский ФО</v>
      </c>
    </row>
    <row r="7629" spans="1:11" x14ac:dyDescent="0.2">
      <c r="A7629" t="s">
        <v>600</v>
      </c>
      <c r="B7629" t="s">
        <v>594</v>
      </c>
      <c r="C7629" s="1" t="s">
        <v>404</v>
      </c>
      <c r="D7629" s="1" t="s">
        <v>1681</v>
      </c>
      <c r="E7629" s="2">
        <v>16</v>
      </c>
      <c r="F7629" s="3">
        <v>12</v>
      </c>
      <c r="G7629" s="2">
        <v>82</v>
      </c>
      <c r="H7629" s="3">
        <v>78</v>
      </c>
      <c r="I7629" s="69" t="str">
        <f>VLOOKUP(C7629,СПРАВОЧНИК!B:D,2,0)</f>
        <v>ЯПОНИЯ</v>
      </c>
      <c r="J7629" s="69" t="str">
        <f>VLOOKUP(C7629,СПРАВОЧНИК!B:D,3,0)</f>
        <v>ИНОМАРКИ</v>
      </c>
      <c r="K7629" s="69" t="str">
        <f>VLOOKUP(СВОД2023[[#This Row],[ФО]],СПРАВОЧНИК!H:P,2,0)</f>
        <v>Сибирский ФО</v>
      </c>
    </row>
    <row r="7630" spans="1:11" x14ac:dyDescent="0.2">
      <c r="A7630" t="s">
        <v>600</v>
      </c>
      <c r="B7630" t="s">
        <v>594</v>
      </c>
      <c r="C7630" s="1" t="s">
        <v>404</v>
      </c>
      <c r="D7630" s="1" t="s">
        <v>2554</v>
      </c>
      <c r="E7630" s="2"/>
      <c r="F7630" s="3">
        <v>1</v>
      </c>
      <c r="G7630" s="2"/>
      <c r="H7630" s="3">
        <v>1</v>
      </c>
      <c r="I7630" s="69" t="str">
        <f>VLOOKUP(C7630,СПРАВОЧНИК!B:D,2,0)</f>
        <v>ЯПОНИЯ</v>
      </c>
      <c r="J7630" s="69" t="str">
        <f>VLOOKUP(C7630,СПРАВОЧНИК!B:D,3,0)</f>
        <v>ИНОМАРКИ</v>
      </c>
      <c r="K7630" s="69" t="str">
        <f>VLOOKUP(СВОД2023[[#This Row],[ФО]],СПРАВОЧНИК!H:P,2,0)</f>
        <v>Сибирский ФО</v>
      </c>
    </row>
    <row r="7631" spans="1:11" x14ac:dyDescent="0.2">
      <c r="A7631" t="s">
        <v>600</v>
      </c>
      <c r="B7631" t="s">
        <v>594</v>
      </c>
      <c r="C7631" s="1" t="s">
        <v>404</v>
      </c>
      <c r="D7631" s="1" t="s">
        <v>1682</v>
      </c>
      <c r="E7631" s="2">
        <v>4</v>
      </c>
      <c r="F7631" s="3">
        <v>5</v>
      </c>
      <c r="G7631" s="2">
        <v>26</v>
      </c>
      <c r="H7631" s="3">
        <v>19</v>
      </c>
      <c r="I7631" s="69" t="str">
        <f>VLOOKUP(C7631,СПРАВОЧНИК!B:D,2,0)</f>
        <v>ЯПОНИЯ</v>
      </c>
      <c r="J7631" s="69" t="str">
        <f>VLOOKUP(C7631,СПРАВОЧНИК!B:D,3,0)</f>
        <v>ИНОМАРКИ</v>
      </c>
      <c r="K7631" s="69" t="str">
        <f>VLOOKUP(СВОД2023[[#This Row],[ФО]],СПРАВОЧНИК!H:P,2,0)</f>
        <v>Сибирский ФО</v>
      </c>
    </row>
    <row r="7632" spans="1:11" x14ac:dyDescent="0.2">
      <c r="A7632" t="s">
        <v>600</v>
      </c>
      <c r="B7632" t="s">
        <v>594</v>
      </c>
      <c r="C7632" s="1" t="s">
        <v>404</v>
      </c>
      <c r="D7632" s="1" t="s">
        <v>408</v>
      </c>
      <c r="E7632" s="2">
        <v>68</v>
      </c>
      <c r="F7632" s="3">
        <v>55</v>
      </c>
      <c r="G7632" s="2">
        <v>320</v>
      </c>
      <c r="H7632" s="3">
        <v>263</v>
      </c>
      <c r="I7632" s="69" t="str">
        <f>VLOOKUP(C7632,СПРАВОЧНИК!B:D,2,0)</f>
        <v>ЯПОНИЯ</v>
      </c>
      <c r="J7632" s="69" t="str">
        <f>VLOOKUP(C7632,СПРАВОЧНИК!B:D,3,0)</f>
        <v>ИНОМАРКИ</v>
      </c>
      <c r="K7632" s="69" t="str">
        <f>VLOOKUP(СВОД2023[[#This Row],[ФО]],СПРАВОЧНИК!H:P,2,0)</f>
        <v>Сибирский ФО</v>
      </c>
    </row>
    <row r="7633" spans="1:11" x14ac:dyDescent="0.2">
      <c r="A7633" t="s">
        <v>600</v>
      </c>
      <c r="B7633" t="s">
        <v>594</v>
      </c>
      <c r="C7633" s="1" t="s">
        <v>404</v>
      </c>
      <c r="D7633" s="1" t="s">
        <v>2555</v>
      </c>
      <c r="E7633" s="2"/>
      <c r="F7633" s="3"/>
      <c r="G7633" s="2"/>
      <c r="H7633" s="3">
        <v>1</v>
      </c>
      <c r="I7633" s="69" t="str">
        <f>VLOOKUP(C7633,СПРАВОЧНИК!B:D,2,0)</f>
        <v>ЯПОНИЯ</v>
      </c>
      <c r="J7633" s="69" t="str">
        <f>VLOOKUP(C7633,СПРАВОЧНИК!B:D,3,0)</f>
        <v>ИНОМАРКИ</v>
      </c>
      <c r="K7633" s="69" t="str">
        <f>VLOOKUP(СВОД2023[[#This Row],[ФО]],СПРАВОЧНИК!H:P,2,0)</f>
        <v>Сибирский ФО</v>
      </c>
    </row>
    <row r="7634" spans="1:11" x14ac:dyDescent="0.2">
      <c r="A7634" t="s">
        <v>600</v>
      </c>
      <c r="B7634" t="s">
        <v>594</v>
      </c>
      <c r="C7634" s="1" t="s">
        <v>404</v>
      </c>
      <c r="D7634" s="1" t="s">
        <v>1683</v>
      </c>
      <c r="E7634" s="2">
        <v>2</v>
      </c>
      <c r="F7634" s="3">
        <v>3</v>
      </c>
      <c r="G7634" s="2">
        <v>15</v>
      </c>
      <c r="H7634" s="3">
        <v>20</v>
      </c>
      <c r="I7634" s="69" t="str">
        <f>VLOOKUP(C7634,СПРАВОЧНИК!B:D,2,0)</f>
        <v>ЯПОНИЯ</v>
      </c>
      <c r="J7634" s="69" t="str">
        <f>VLOOKUP(C7634,СПРАВОЧНИК!B:D,3,0)</f>
        <v>ИНОМАРКИ</v>
      </c>
      <c r="K7634" s="69" t="str">
        <f>VLOOKUP(СВОД2023[[#This Row],[ФО]],СПРАВОЧНИК!H:P,2,0)</f>
        <v>Сибирский ФО</v>
      </c>
    </row>
    <row r="7635" spans="1:11" x14ac:dyDescent="0.2">
      <c r="A7635" t="s">
        <v>600</v>
      </c>
      <c r="B7635" t="s">
        <v>594</v>
      </c>
      <c r="C7635" s="1" t="s">
        <v>404</v>
      </c>
      <c r="D7635" s="1" t="s">
        <v>843</v>
      </c>
      <c r="E7635" s="2">
        <v>1</v>
      </c>
      <c r="F7635" s="3"/>
      <c r="G7635" s="2">
        <v>4</v>
      </c>
      <c r="H7635" s="3">
        <v>5</v>
      </c>
      <c r="I7635" s="69" t="str">
        <f>VLOOKUP(C7635,СПРАВОЧНИК!B:D,2,0)</f>
        <v>ЯПОНИЯ</v>
      </c>
      <c r="J7635" s="69" t="str">
        <f>VLOOKUP(C7635,СПРАВОЧНИК!B:D,3,0)</f>
        <v>ИНОМАРКИ</v>
      </c>
      <c r="K7635" s="69" t="str">
        <f>VLOOKUP(СВОД2023[[#This Row],[ФО]],СПРАВОЧНИК!H:P,2,0)</f>
        <v>Сибирский ФО</v>
      </c>
    </row>
    <row r="7636" spans="1:11" x14ac:dyDescent="0.2">
      <c r="A7636" t="s">
        <v>600</v>
      </c>
      <c r="B7636" t="s">
        <v>594</v>
      </c>
      <c r="C7636" s="1" t="s">
        <v>404</v>
      </c>
      <c r="D7636" s="1" t="s">
        <v>410</v>
      </c>
      <c r="E7636" s="2">
        <v>1</v>
      </c>
      <c r="F7636" s="3"/>
      <c r="G7636" s="2">
        <v>4</v>
      </c>
      <c r="H7636" s="3"/>
      <c r="I7636" s="69" t="str">
        <f>VLOOKUP(C7636,СПРАВОЧНИК!B:D,2,0)</f>
        <v>ЯПОНИЯ</v>
      </c>
      <c r="J7636" s="69" t="str">
        <f>VLOOKUP(C7636,СПРАВОЧНИК!B:D,3,0)</f>
        <v>ИНОМАРКИ</v>
      </c>
      <c r="K7636" s="69" t="str">
        <f>VLOOKUP(СВОД2023[[#This Row],[ФО]],СПРАВОЧНИК!H:P,2,0)</f>
        <v>Сибирский ФО</v>
      </c>
    </row>
    <row r="7637" spans="1:11" x14ac:dyDescent="0.2">
      <c r="A7637" t="s">
        <v>600</v>
      </c>
      <c r="B7637" t="s">
        <v>594</v>
      </c>
      <c r="C7637" s="1" t="s">
        <v>404</v>
      </c>
      <c r="D7637" s="1" t="s">
        <v>411</v>
      </c>
      <c r="E7637" s="2">
        <v>37</v>
      </c>
      <c r="F7637" s="3">
        <v>34</v>
      </c>
      <c r="G7637" s="2">
        <v>226</v>
      </c>
      <c r="H7637" s="3">
        <v>209</v>
      </c>
      <c r="I7637" s="69" t="str">
        <f>VLOOKUP(C7637,СПРАВОЧНИК!B:D,2,0)</f>
        <v>ЯПОНИЯ</v>
      </c>
      <c r="J7637" s="69" t="str">
        <f>VLOOKUP(C7637,СПРАВОЧНИК!B:D,3,0)</f>
        <v>ИНОМАРКИ</v>
      </c>
      <c r="K7637" s="69" t="str">
        <f>VLOOKUP(СВОД2023[[#This Row],[ФО]],СПРАВОЧНИК!H:P,2,0)</f>
        <v>Сибирский ФО</v>
      </c>
    </row>
    <row r="7638" spans="1:11" x14ac:dyDescent="0.2">
      <c r="A7638" t="s">
        <v>600</v>
      </c>
      <c r="B7638" t="s">
        <v>594</v>
      </c>
      <c r="C7638" s="1" t="s">
        <v>404</v>
      </c>
      <c r="D7638" s="1" t="s">
        <v>2247</v>
      </c>
      <c r="E7638" s="2"/>
      <c r="F7638" s="3"/>
      <c r="G7638" s="2">
        <v>2</v>
      </c>
      <c r="H7638" s="3">
        <v>2</v>
      </c>
      <c r="I7638" s="69" t="str">
        <f>VLOOKUP(C7638,СПРАВОЧНИК!B:D,2,0)</f>
        <v>ЯПОНИЯ</v>
      </c>
      <c r="J7638" s="69" t="str">
        <f>VLOOKUP(C7638,СПРАВОЧНИК!B:D,3,0)</f>
        <v>ИНОМАРКИ</v>
      </c>
      <c r="K7638" s="69" t="str">
        <f>VLOOKUP(СВОД2023[[#This Row],[ФО]],СПРАВОЧНИК!H:P,2,0)</f>
        <v>Сибирский ФО</v>
      </c>
    </row>
    <row r="7639" spans="1:11" x14ac:dyDescent="0.2">
      <c r="A7639" t="s">
        <v>600</v>
      </c>
      <c r="B7639" t="s">
        <v>594</v>
      </c>
      <c r="C7639" s="1" t="s">
        <v>404</v>
      </c>
      <c r="D7639" s="1" t="s">
        <v>412</v>
      </c>
      <c r="E7639" s="2">
        <v>720</v>
      </c>
      <c r="F7639" s="3">
        <v>433</v>
      </c>
      <c r="G7639" s="2">
        <v>3887</v>
      </c>
      <c r="H7639" s="3">
        <v>2914</v>
      </c>
      <c r="I7639" s="69" t="str">
        <f>VLOOKUP(C7639,СПРАВОЧНИК!B:D,2,0)</f>
        <v>ЯПОНИЯ</v>
      </c>
      <c r="J7639" s="69" t="str">
        <f>VLOOKUP(C7639,СПРАВОЧНИК!B:D,3,0)</f>
        <v>ИНОМАРКИ</v>
      </c>
      <c r="K7639" s="69" t="str">
        <f>VLOOKUP(СВОД2023[[#This Row],[ФО]],СПРАВОЧНИК!H:P,2,0)</f>
        <v>Сибирский ФО</v>
      </c>
    </row>
    <row r="7640" spans="1:11" x14ac:dyDescent="0.2">
      <c r="A7640" t="s">
        <v>600</v>
      </c>
      <c r="B7640" t="s">
        <v>594</v>
      </c>
      <c r="C7640" s="1" t="s">
        <v>404</v>
      </c>
      <c r="D7640" s="1" t="s">
        <v>413</v>
      </c>
      <c r="E7640" s="2">
        <v>288</v>
      </c>
      <c r="F7640" s="3">
        <v>193</v>
      </c>
      <c r="G7640" s="2">
        <v>1551</v>
      </c>
      <c r="H7640" s="3">
        <v>1188</v>
      </c>
      <c r="I7640" s="69" t="str">
        <f>VLOOKUP(C7640,СПРАВОЧНИК!B:D,2,0)</f>
        <v>ЯПОНИЯ</v>
      </c>
      <c r="J7640" s="69" t="str">
        <f>VLOOKUP(C7640,СПРАВОЧНИК!B:D,3,0)</f>
        <v>ИНОМАРКИ</v>
      </c>
      <c r="K7640" s="69" t="str">
        <f>VLOOKUP(СВОД2023[[#This Row],[ФО]],СПРАВОЧНИК!H:P,2,0)</f>
        <v>Сибирский ФО</v>
      </c>
    </row>
    <row r="7641" spans="1:11" x14ac:dyDescent="0.2">
      <c r="A7641" t="s">
        <v>600</v>
      </c>
      <c r="B7641" t="s">
        <v>594</v>
      </c>
      <c r="C7641" s="1" t="s">
        <v>404</v>
      </c>
      <c r="D7641" s="1" t="s">
        <v>1684</v>
      </c>
      <c r="E7641" s="2">
        <v>53</v>
      </c>
      <c r="F7641" s="3">
        <v>37</v>
      </c>
      <c r="G7641" s="2">
        <v>287</v>
      </c>
      <c r="H7641" s="3">
        <v>246</v>
      </c>
      <c r="I7641" s="69" t="str">
        <f>VLOOKUP(C7641,СПРАВОЧНИК!B:D,2,0)</f>
        <v>ЯПОНИЯ</v>
      </c>
      <c r="J7641" s="69" t="str">
        <f>VLOOKUP(C7641,СПРАВОЧНИК!B:D,3,0)</f>
        <v>ИНОМАРКИ</v>
      </c>
      <c r="K7641" s="69" t="str">
        <f>VLOOKUP(СВОД2023[[#This Row],[ФО]],СПРАВОЧНИК!H:P,2,0)</f>
        <v>Сибирский ФО</v>
      </c>
    </row>
    <row r="7642" spans="1:11" x14ac:dyDescent="0.2">
      <c r="A7642" t="s">
        <v>600</v>
      </c>
      <c r="B7642" t="s">
        <v>594</v>
      </c>
      <c r="C7642" s="1" t="s">
        <v>404</v>
      </c>
      <c r="D7642" s="1" t="s">
        <v>1685</v>
      </c>
      <c r="E7642" s="2">
        <v>61</v>
      </c>
      <c r="F7642" s="3">
        <v>44</v>
      </c>
      <c r="G7642" s="2">
        <v>278</v>
      </c>
      <c r="H7642" s="3">
        <v>226</v>
      </c>
      <c r="I7642" s="69" t="str">
        <f>VLOOKUP(C7642,СПРАВОЧНИК!B:D,2,0)</f>
        <v>ЯПОНИЯ</v>
      </c>
      <c r="J7642" s="69" t="str">
        <f>VLOOKUP(C7642,СПРАВОЧНИК!B:D,3,0)</f>
        <v>ИНОМАРКИ</v>
      </c>
      <c r="K7642" s="69" t="str">
        <f>VLOOKUP(СВОД2023[[#This Row],[ФО]],СПРАВОЧНИК!H:P,2,0)</f>
        <v>Сибирский ФО</v>
      </c>
    </row>
    <row r="7643" spans="1:11" x14ac:dyDescent="0.2">
      <c r="A7643" t="s">
        <v>600</v>
      </c>
      <c r="B7643" t="s">
        <v>594</v>
      </c>
      <c r="C7643" s="1" t="s">
        <v>404</v>
      </c>
      <c r="D7643" s="1" t="s">
        <v>1686</v>
      </c>
      <c r="E7643" s="2">
        <v>11</v>
      </c>
      <c r="F7643" s="3">
        <v>10</v>
      </c>
      <c r="G7643" s="2">
        <v>60</v>
      </c>
      <c r="H7643" s="3">
        <v>69</v>
      </c>
      <c r="I7643" s="69" t="str">
        <f>VLOOKUP(C7643,СПРАВОЧНИК!B:D,2,0)</f>
        <v>ЯПОНИЯ</v>
      </c>
      <c r="J7643" s="69" t="str">
        <f>VLOOKUP(C7643,СПРАВОЧНИК!B:D,3,0)</f>
        <v>ИНОМАРКИ</v>
      </c>
      <c r="K7643" s="69" t="str">
        <f>VLOOKUP(СВОД2023[[#This Row],[ФО]],СПРАВОЧНИК!H:P,2,0)</f>
        <v>Сибирский ФО</v>
      </c>
    </row>
    <row r="7644" spans="1:11" x14ac:dyDescent="0.2">
      <c r="A7644" t="s">
        <v>600</v>
      </c>
      <c r="B7644" t="s">
        <v>594</v>
      </c>
      <c r="C7644" s="1" t="s">
        <v>404</v>
      </c>
      <c r="D7644" s="1" t="s">
        <v>414</v>
      </c>
      <c r="E7644" s="2">
        <v>149</v>
      </c>
      <c r="F7644" s="3">
        <v>92</v>
      </c>
      <c r="G7644" s="2">
        <v>903</v>
      </c>
      <c r="H7644" s="3">
        <v>711</v>
      </c>
      <c r="I7644" s="69" t="str">
        <f>VLOOKUP(C7644,СПРАВОЧНИК!B:D,2,0)</f>
        <v>ЯПОНИЯ</v>
      </c>
      <c r="J7644" s="69" t="str">
        <f>VLOOKUP(C7644,СПРАВОЧНИК!B:D,3,0)</f>
        <v>ИНОМАРКИ</v>
      </c>
      <c r="K7644" s="69" t="str">
        <f>VLOOKUP(СВОД2023[[#This Row],[ФО]],СПРАВОЧНИК!H:P,2,0)</f>
        <v>Сибирский ФО</v>
      </c>
    </row>
    <row r="7645" spans="1:11" x14ac:dyDescent="0.2">
      <c r="A7645" t="s">
        <v>600</v>
      </c>
      <c r="B7645" t="s">
        <v>594</v>
      </c>
      <c r="C7645" s="1" t="s">
        <v>404</v>
      </c>
      <c r="D7645" s="1" t="s">
        <v>415</v>
      </c>
      <c r="E7645" s="2">
        <v>59</v>
      </c>
      <c r="F7645" s="3">
        <v>39</v>
      </c>
      <c r="G7645" s="2">
        <v>368</v>
      </c>
      <c r="H7645" s="3">
        <v>224</v>
      </c>
      <c r="I7645" s="69" t="str">
        <f>VLOOKUP(C7645,СПРАВОЧНИК!B:D,2,0)</f>
        <v>ЯПОНИЯ</v>
      </c>
      <c r="J7645" s="69" t="str">
        <f>VLOOKUP(C7645,СПРАВОЧНИК!B:D,3,0)</f>
        <v>ИНОМАРКИ</v>
      </c>
      <c r="K7645" s="69" t="str">
        <f>VLOOKUP(СВОД2023[[#This Row],[ФО]],СПРАВОЧНИК!H:P,2,0)</f>
        <v>Сибирский ФО</v>
      </c>
    </row>
    <row r="7646" spans="1:11" x14ac:dyDescent="0.2">
      <c r="A7646" t="s">
        <v>600</v>
      </c>
      <c r="B7646" t="s">
        <v>594</v>
      </c>
      <c r="C7646" s="1" t="s">
        <v>404</v>
      </c>
      <c r="D7646" s="1" t="s">
        <v>2556</v>
      </c>
      <c r="E7646" s="2"/>
      <c r="F7646" s="3"/>
      <c r="G7646" s="2"/>
      <c r="H7646" s="3">
        <v>1</v>
      </c>
      <c r="I7646" s="69" t="str">
        <f>VLOOKUP(C7646,СПРАВОЧНИК!B:D,2,0)</f>
        <v>ЯПОНИЯ</v>
      </c>
      <c r="J7646" s="69" t="str">
        <f>VLOOKUP(C7646,СПРАВОЧНИК!B:D,3,0)</f>
        <v>ИНОМАРКИ</v>
      </c>
      <c r="K7646" s="69" t="str">
        <f>VLOOKUP(СВОД2023[[#This Row],[ФО]],СПРАВОЧНИК!H:P,2,0)</f>
        <v>Сибирский ФО</v>
      </c>
    </row>
    <row r="7647" spans="1:11" x14ac:dyDescent="0.2">
      <c r="A7647" t="s">
        <v>600</v>
      </c>
      <c r="B7647" t="s">
        <v>594</v>
      </c>
      <c r="C7647" s="1" t="s">
        <v>404</v>
      </c>
      <c r="D7647" s="1" t="s">
        <v>1687</v>
      </c>
      <c r="E7647" s="2"/>
      <c r="F7647" s="3">
        <v>1</v>
      </c>
      <c r="G7647" s="2">
        <v>2</v>
      </c>
      <c r="H7647" s="3">
        <v>1</v>
      </c>
      <c r="I7647" s="69" t="str">
        <f>VLOOKUP(C7647,СПРАВОЧНИК!B:D,2,0)</f>
        <v>ЯПОНИЯ</v>
      </c>
      <c r="J7647" s="69" t="str">
        <f>VLOOKUP(C7647,СПРАВОЧНИК!B:D,3,0)</f>
        <v>ИНОМАРКИ</v>
      </c>
      <c r="K7647" s="69" t="str">
        <f>VLOOKUP(СВОД2023[[#This Row],[ФО]],СПРАВОЧНИК!H:P,2,0)</f>
        <v>Сибирский ФО</v>
      </c>
    </row>
    <row r="7648" spans="1:11" x14ac:dyDescent="0.2">
      <c r="A7648" t="s">
        <v>600</v>
      </c>
      <c r="B7648" t="s">
        <v>594</v>
      </c>
      <c r="C7648" s="1" t="s">
        <v>404</v>
      </c>
      <c r="D7648" s="1" t="s">
        <v>1688</v>
      </c>
      <c r="E7648" s="2"/>
      <c r="F7648" s="3">
        <v>2</v>
      </c>
      <c r="G7648" s="2">
        <v>8</v>
      </c>
      <c r="H7648" s="3">
        <v>5</v>
      </c>
      <c r="I7648" s="69" t="str">
        <f>VLOOKUP(C7648,СПРАВОЧНИК!B:D,2,0)</f>
        <v>ЯПОНИЯ</v>
      </c>
      <c r="J7648" s="69" t="str">
        <f>VLOOKUP(C7648,СПРАВОЧНИК!B:D,3,0)</f>
        <v>ИНОМАРКИ</v>
      </c>
      <c r="K7648" s="69" t="str">
        <f>VLOOKUP(СВОД2023[[#This Row],[ФО]],СПРАВОЧНИК!H:P,2,0)</f>
        <v>Сибирский ФО</v>
      </c>
    </row>
    <row r="7649" spans="1:11" x14ac:dyDescent="0.2">
      <c r="A7649" t="s">
        <v>600</v>
      </c>
      <c r="B7649" t="s">
        <v>594</v>
      </c>
      <c r="C7649" s="1" t="s">
        <v>404</v>
      </c>
      <c r="D7649" s="1" t="s">
        <v>1689</v>
      </c>
      <c r="E7649" s="2">
        <v>1</v>
      </c>
      <c r="F7649" s="3">
        <v>4</v>
      </c>
      <c r="G7649" s="2">
        <v>6</v>
      </c>
      <c r="H7649" s="3">
        <v>8</v>
      </c>
      <c r="I7649" s="69" t="str">
        <f>VLOOKUP(C7649,СПРАВОЧНИК!B:D,2,0)</f>
        <v>ЯПОНИЯ</v>
      </c>
      <c r="J7649" s="69" t="str">
        <f>VLOOKUP(C7649,СПРАВОЧНИК!B:D,3,0)</f>
        <v>ИНОМАРКИ</v>
      </c>
      <c r="K7649" s="69" t="str">
        <f>VLOOKUP(СВОД2023[[#This Row],[ФО]],СПРАВОЧНИК!H:P,2,0)</f>
        <v>Сибирский ФО</v>
      </c>
    </row>
    <row r="7650" spans="1:11" x14ac:dyDescent="0.2">
      <c r="A7650" t="s">
        <v>600</v>
      </c>
      <c r="B7650" t="s">
        <v>594</v>
      </c>
      <c r="C7650" s="1" t="s">
        <v>404</v>
      </c>
      <c r="D7650" s="1" t="s">
        <v>1690</v>
      </c>
      <c r="E7650" s="2">
        <v>5</v>
      </c>
      <c r="F7650" s="3">
        <v>8</v>
      </c>
      <c r="G7650" s="2">
        <v>23</v>
      </c>
      <c r="H7650" s="3">
        <v>38</v>
      </c>
      <c r="I7650" s="69" t="str">
        <f>VLOOKUP(C7650,СПРАВОЧНИК!B:D,2,0)</f>
        <v>ЯПОНИЯ</v>
      </c>
      <c r="J7650" s="69" t="str">
        <f>VLOOKUP(C7650,СПРАВОЧНИК!B:D,3,0)</f>
        <v>ИНОМАРКИ</v>
      </c>
      <c r="K7650" s="69" t="str">
        <f>VLOOKUP(СВОД2023[[#This Row],[ФО]],СПРАВОЧНИК!H:P,2,0)</f>
        <v>Сибирский ФО</v>
      </c>
    </row>
    <row r="7651" spans="1:11" x14ac:dyDescent="0.2">
      <c r="A7651" t="s">
        <v>600</v>
      </c>
      <c r="B7651" t="s">
        <v>594</v>
      </c>
      <c r="C7651" s="1" t="s">
        <v>404</v>
      </c>
      <c r="D7651" s="1" t="s">
        <v>1691</v>
      </c>
      <c r="E7651" s="2">
        <v>2</v>
      </c>
      <c r="F7651" s="3">
        <v>2</v>
      </c>
      <c r="G7651" s="2">
        <v>13</v>
      </c>
      <c r="H7651" s="3">
        <v>11</v>
      </c>
      <c r="I7651" s="69" t="str">
        <f>VLOOKUP(C7651,СПРАВОЧНИК!B:D,2,0)</f>
        <v>ЯПОНИЯ</v>
      </c>
      <c r="J7651" s="69" t="str">
        <f>VLOOKUP(C7651,СПРАВОЧНИК!B:D,3,0)</f>
        <v>ИНОМАРКИ</v>
      </c>
      <c r="K7651" s="69" t="str">
        <f>VLOOKUP(СВОД2023[[#This Row],[ФО]],СПРАВОЧНИК!H:P,2,0)</f>
        <v>Сибирский ФО</v>
      </c>
    </row>
    <row r="7652" spans="1:11" x14ac:dyDescent="0.2">
      <c r="A7652" t="s">
        <v>600</v>
      </c>
      <c r="B7652" t="s">
        <v>594</v>
      </c>
      <c r="C7652" s="1" t="s">
        <v>404</v>
      </c>
      <c r="D7652" s="1" t="s">
        <v>1692</v>
      </c>
      <c r="E7652" s="2">
        <v>4</v>
      </c>
      <c r="F7652" s="3">
        <v>4</v>
      </c>
      <c r="G7652" s="2">
        <v>25</v>
      </c>
      <c r="H7652" s="3">
        <v>34</v>
      </c>
      <c r="I7652" s="69" t="str">
        <f>VLOOKUP(C7652,СПРАВОЧНИК!B:D,2,0)</f>
        <v>ЯПОНИЯ</v>
      </c>
      <c r="J7652" s="69" t="str">
        <f>VLOOKUP(C7652,СПРАВОЧНИК!B:D,3,0)</f>
        <v>ИНОМАРКИ</v>
      </c>
      <c r="K7652" s="69" t="str">
        <f>VLOOKUP(СВОД2023[[#This Row],[ФО]],СПРАВОЧНИК!H:P,2,0)</f>
        <v>Сибирский ФО</v>
      </c>
    </row>
    <row r="7653" spans="1:11" x14ac:dyDescent="0.2">
      <c r="A7653" t="s">
        <v>600</v>
      </c>
      <c r="B7653" t="s">
        <v>594</v>
      </c>
      <c r="C7653" s="1" t="s">
        <v>404</v>
      </c>
      <c r="D7653" s="1" t="s">
        <v>1693</v>
      </c>
      <c r="E7653" s="2">
        <v>4</v>
      </c>
      <c r="F7653" s="3"/>
      <c r="G7653" s="2">
        <v>8</v>
      </c>
      <c r="H7653" s="3">
        <v>1</v>
      </c>
      <c r="I7653" s="69" t="str">
        <f>VLOOKUP(C7653,СПРАВОЧНИК!B:D,2,0)</f>
        <v>ЯПОНИЯ</v>
      </c>
      <c r="J7653" s="69" t="str">
        <f>VLOOKUP(C7653,СПРАВОЧНИК!B:D,3,0)</f>
        <v>ИНОМАРКИ</v>
      </c>
      <c r="K7653" s="69" t="str">
        <f>VLOOKUP(СВОД2023[[#This Row],[ФО]],СПРАВОЧНИК!H:P,2,0)</f>
        <v>Сибирский ФО</v>
      </c>
    </row>
    <row r="7654" spans="1:11" x14ac:dyDescent="0.2">
      <c r="A7654" t="s">
        <v>600</v>
      </c>
      <c r="B7654" t="s">
        <v>594</v>
      </c>
      <c r="C7654" s="1" t="s">
        <v>404</v>
      </c>
      <c r="D7654" s="1" t="s">
        <v>2557</v>
      </c>
      <c r="E7654" s="2"/>
      <c r="F7654" s="3">
        <v>1</v>
      </c>
      <c r="G7654" s="2"/>
      <c r="H7654" s="3">
        <v>1</v>
      </c>
      <c r="I7654" s="69" t="str">
        <f>VLOOKUP(C7654,СПРАВОЧНИК!B:D,2,0)</f>
        <v>ЯПОНИЯ</v>
      </c>
      <c r="J7654" s="69" t="str">
        <f>VLOOKUP(C7654,СПРАВОЧНИК!B:D,3,0)</f>
        <v>ИНОМАРКИ</v>
      </c>
      <c r="K7654" s="69" t="str">
        <f>VLOOKUP(СВОД2023[[#This Row],[ФО]],СПРАВОЧНИК!H:P,2,0)</f>
        <v>Сибирский ФО</v>
      </c>
    </row>
    <row r="7655" spans="1:11" x14ac:dyDescent="0.2">
      <c r="A7655" t="s">
        <v>600</v>
      </c>
      <c r="B7655" t="s">
        <v>594</v>
      </c>
      <c r="C7655" s="1" t="s">
        <v>2558</v>
      </c>
      <c r="D7655" s="1" t="s">
        <v>2559</v>
      </c>
      <c r="E7655" s="2"/>
      <c r="F7655" s="3"/>
      <c r="G7655" s="2"/>
      <c r="H7655" s="3">
        <v>1</v>
      </c>
      <c r="I7655" s="69" t="str">
        <f>VLOOKUP(C7655,СПРАВОЧНИК!B:D,2,0)</f>
        <v>ЕВРОПА</v>
      </c>
      <c r="J7655" s="69" t="str">
        <f>VLOOKUP(C7655,СПРАВОЧНИК!B:D,3,0)</f>
        <v>ИНОМАРКИ</v>
      </c>
      <c r="K7655" s="69" t="str">
        <f>VLOOKUP(СВОД2023[[#This Row],[ФО]],СПРАВОЧНИК!H:P,2,0)</f>
        <v>Сибирский ФО</v>
      </c>
    </row>
    <row r="7656" spans="1:11" x14ac:dyDescent="0.2">
      <c r="A7656" t="s">
        <v>600</v>
      </c>
      <c r="B7656" t="s">
        <v>594</v>
      </c>
      <c r="C7656" s="1" t="s">
        <v>418</v>
      </c>
      <c r="D7656" s="1" t="s">
        <v>1698</v>
      </c>
      <c r="E7656" s="2">
        <v>206</v>
      </c>
      <c r="F7656" s="3">
        <v>128</v>
      </c>
      <c r="G7656" s="2">
        <v>912</v>
      </c>
      <c r="H7656" s="3">
        <v>783</v>
      </c>
      <c r="I7656" s="69" t="str">
        <f>VLOOKUP(C7656,СПРАВОЧНИК!B:D,2,0)</f>
        <v>ЯПОНИЯ</v>
      </c>
      <c r="J7656" s="69" t="str">
        <f>VLOOKUP(C7656,СПРАВОЧНИК!B:D,3,0)</f>
        <v>ИНОМАРКИ</v>
      </c>
      <c r="K7656" s="69" t="str">
        <f>VLOOKUP(СВОД2023[[#This Row],[ФО]],СПРАВОЧНИК!H:P,2,0)</f>
        <v>Сибирский ФО</v>
      </c>
    </row>
    <row r="7657" spans="1:11" x14ac:dyDescent="0.2">
      <c r="A7657" t="s">
        <v>600</v>
      </c>
      <c r="B7657" t="s">
        <v>594</v>
      </c>
      <c r="C7657" s="1" t="s">
        <v>418</v>
      </c>
      <c r="D7657" s="1" t="s">
        <v>1699</v>
      </c>
      <c r="E7657" s="2">
        <v>172</v>
      </c>
      <c r="F7657" s="3">
        <v>143</v>
      </c>
      <c r="G7657" s="2">
        <v>858</v>
      </c>
      <c r="H7657" s="3">
        <v>831</v>
      </c>
      <c r="I7657" s="69" t="str">
        <f>VLOOKUP(C7657,СПРАВОЧНИК!B:D,2,0)</f>
        <v>ЯПОНИЯ</v>
      </c>
      <c r="J7657" s="69" t="str">
        <f>VLOOKUP(C7657,СПРАВОЧНИК!B:D,3,0)</f>
        <v>ИНОМАРКИ</v>
      </c>
      <c r="K7657" s="69" t="str">
        <f>VLOOKUP(СВОД2023[[#This Row],[ФО]],СПРАВОЧНИК!H:P,2,0)</f>
        <v>Сибирский ФО</v>
      </c>
    </row>
    <row r="7658" spans="1:11" x14ac:dyDescent="0.2">
      <c r="A7658" t="s">
        <v>600</v>
      </c>
      <c r="B7658" t="s">
        <v>594</v>
      </c>
      <c r="C7658" s="1" t="s">
        <v>418</v>
      </c>
      <c r="D7658" s="1" t="s">
        <v>1700</v>
      </c>
      <c r="E7658" s="2">
        <v>61</v>
      </c>
      <c r="F7658" s="3">
        <v>52</v>
      </c>
      <c r="G7658" s="2">
        <v>345</v>
      </c>
      <c r="H7658" s="3">
        <v>308</v>
      </c>
      <c r="I7658" s="69" t="str">
        <f>VLOOKUP(C7658,СПРАВОЧНИК!B:D,2,0)</f>
        <v>ЯПОНИЯ</v>
      </c>
      <c r="J7658" s="69" t="str">
        <f>VLOOKUP(C7658,СПРАВОЧНИК!B:D,3,0)</f>
        <v>ИНОМАРКИ</v>
      </c>
      <c r="K7658" s="69" t="str">
        <f>VLOOKUP(СВОД2023[[#This Row],[ФО]],СПРАВОЧНИК!H:P,2,0)</f>
        <v>Сибирский ФО</v>
      </c>
    </row>
    <row r="7659" spans="1:11" x14ac:dyDescent="0.2">
      <c r="A7659" t="s">
        <v>600</v>
      </c>
      <c r="B7659" t="s">
        <v>594</v>
      </c>
      <c r="C7659" s="1" t="s">
        <v>418</v>
      </c>
      <c r="D7659" s="1" t="s">
        <v>419</v>
      </c>
      <c r="E7659" s="2">
        <v>4</v>
      </c>
      <c r="F7659" s="3">
        <v>1</v>
      </c>
      <c r="G7659" s="2">
        <v>23</v>
      </c>
      <c r="H7659" s="3">
        <v>11</v>
      </c>
      <c r="I7659" s="69" t="str">
        <f>VLOOKUP(C7659,СПРАВОЧНИК!B:D,2,0)</f>
        <v>ЯПОНИЯ</v>
      </c>
      <c r="J7659" s="69" t="str">
        <f>VLOOKUP(C7659,СПРАВОЧНИК!B:D,3,0)</f>
        <v>ИНОМАРКИ</v>
      </c>
      <c r="K7659" s="69" t="str">
        <f>VLOOKUP(СВОД2023[[#This Row],[ФО]],СПРАВОЧНИК!H:P,2,0)</f>
        <v>Сибирский ФО</v>
      </c>
    </row>
    <row r="7660" spans="1:11" x14ac:dyDescent="0.2">
      <c r="A7660" t="s">
        <v>600</v>
      </c>
      <c r="B7660" t="s">
        <v>594</v>
      </c>
      <c r="C7660" s="1" t="s">
        <v>418</v>
      </c>
      <c r="D7660" s="1" t="s">
        <v>1701</v>
      </c>
      <c r="E7660" s="2"/>
      <c r="F7660" s="3">
        <v>3</v>
      </c>
      <c r="G7660" s="2">
        <v>4</v>
      </c>
      <c r="H7660" s="3">
        <v>9</v>
      </c>
      <c r="I7660" s="69" t="str">
        <f>VLOOKUP(C7660,СПРАВОЧНИК!B:D,2,0)</f>
        <v>ЯПОНИЯ</v>
      </c>
      <c r="J7660" s="69" t="str">
        <f>VLOOKUP(C7660,СПРАВОЧНИК!B:D,3,0)</f>
        <v>ИНОМАРКИ</v>
      </c>
      <c r="K7660" s="69" t="str">
        <f>VLOOKUP(СВОД2023[[#This Row],[ФО]],СПРАВОЧНИК!H:P,2,0)</f>
        <v>Сибирский ФО</v>
      </c>
    </row>
    <row r="7661" spans="1:11" x14ac:dyDescent="0.2">
      <c r="A7661" t="s">
        <v>600</v>
      </c>
      <c r="B7661" t="s">
        <v>594</v>
      </c>
      <c r="C7661" s="1" t="s">
        <v>418</v>
      </c>
      <c r="D7661" s="1" t="s">
        <v>1702</v>
      </c>
      <c r="E7661" s="2">
        <v>79</v>
      </c>
      <c r="F7661" s="3">
        <v>64</v>
      </c>
      <c r="G7661" s="2">
        <v>443</v>
      </c>
      <c r="H7661" s="3">
        <v>423</v>
      </c>
      <c r="I7661" s="69" t="str">
        <f>VLOOKUP(C7661,СПРАВОЧНИК!B:D,2,0)</f>
        <v>ЯПОНИЯ</v>
      </c>
      <c r="J7661" s="69" t="str">
        <f>VLOOKUP(C7661,СПРАВОЧНИК!B:D,3,0)</f>
        <v>ИНОМАРКИ</v>
      </c>
      <c r="K7661" s="69" t="str">
        <f>VLOOKUP(СВОД2023[[#This Row],[ФО]],СПРАВОЧНИК!H:P,2,0)</f>
        <v>Сибирский ФО</v>
      </c>
    </row>
    <row r="7662" spans="1:11" x14ac:dyDescent="0.2">
      <c r="A7662" t="s">
        <v>600</v>
      </c>
      <c r="B7662" t="s">
        <v>594</v>
      </c>
      <c r="C7662" s="1" t="s">
        <v>418</v>
      </c>
      <c r="D7662" s="1" t="s">
        <v>1703</v>
      </c>
      <c r="E7662" s="2">
        <v>16</v>
      </c>
      <c r="F7662" s="3">
        <v>13</v>
      </c>
      <c r="G7662" s="2">
        <v>94</v>
      </c>
      <c r="H7662" s="3">
        <v>113</v>
      </c>
      <c r="I7662" s="69" t="str">
        <f>VLOOKUP(C7662,СПРАВОЧНИК!B:D,2,0)</f>
        <v>ЯПОНИЯ</v>
      </c>
      <c r="J7662" s="69" t="str">
        <f>VLOOKUP(C7662,СПРАВОЧНИК!B:D,3,0)</f>
        <v>ИНОМАРКИ</v>
      </c>
      <c r="K7662" s="69" t="str">
        <f>VLOOKUP(СВОД2023[[#This Row],[ФО]],СПРАВОЧНИК!H:P,2,0)</f>
        <v>Сибирский ФО</v>
      </c>
    </row>
    <row r="7663" spans="1:11" x14ac:dyDescent="0.2">
      <c r="A7663" t="s">
        <v>600</v>
      </c>
      <c r="B7663" t="s">
        <v>594</v>
      </c>
      <c r="C7663" s="1" t="s">
        <v>418</v>
      </c>
      <c r="D7663" s="1" t="s">
        <v>1704</v>
      </c>
      <c r="E7663" s="2">
        <v>323</v>
      </c>
      <c r="F7663" s="3">
        <v>298</v>
      </c>
      <c r="G7663" s="2">
        <v>1866</v>
      </c>
      <c r="H7663" s="3">
        <v>1653</v>
      </c>
      <c r="I7663" s="69" t="str">
        <f>VLOOKUP(C7663,СПРАВОЧНИК!B:D,2,0)</f>
        <v>ЯПОНИЯ</v>
      </c>
      <c r="J7663" s="69" t="str">
        <f>VLOOKUP(C7663,СПРАВОЧНИК!B:D,3,0)</f>
        <v>ИНОМАРКИ</v>
      </c>
      <c r="K7663" s="69" t="str">
        <f>VLOOKUP(СВОД2023[[#This Row],[ФО]],СПРАВОЧНИК!H:P,2,0)</f>
        <v>Сибирский ФО</v>
      </c>
    </row>
    <row r="7664" spans="1:11" x14ac:dyDescent="0.2">
      <c r="A7664" t="s">
        <v>600</v>
      </c>
      <c r="B7664" t="s">
        <v>594</v>
      </c>
      <c r="C7664" s="1" t="s">
        <v>418</v>
      </c>
      <c r="D7664" s="1" t="s">
        <v>1705</v>
      </c>
      <c r="E7664" s="2">
        <v>3</v>
      </c>
      <c r="F7664" s="3"/>
      <c r="G7664" s="2">
        <v>11</v>
      </c>
      <c r="H7664" s="3">
        <v>5</v>
      </c>
      <c r="I7664" s="69" t="str">
        <f>VLOOKUP(C7664,СПРАВОЧНИК!B:D,2,0)</f>
        <v>ЯПОНИЯ</v>
      </c>
      <c r="J7664" s="69" t="str">
        <f>VLOOKUP(C7664,СПРАВОЧНИК!B:D,3,0)</f>
        <v>ИНОМАРКИ</v>
      </c>
      <c r="K7664" s="69" t="str">
        <f>VLOOKUP(СВОД2023[[#This Row],[ФО]],СПРАВОЧНИК!H:P,2,0)</f>
        <v>Сибирский ФО</v>
      </c>
    </row>
    <row r="7665" spans="1:11" x14ac:dyDescent="0.2">
      <c r="A7665" t="s">
        <v>600</v>
      </c>
      <c r="B7665" t="s">
        <v>594</v>
      </c>
      <c r="C7665" s="1" t="s">
        <v>418</v>
      </c>
      <c r="D7665" s="1" t="s">
        <v>1706</v>
      </c>
      <c r="E7665" s="2">
        <v>16</v>
      </c>
      <c r="F7665" s="3">
        <v>16</v>
      </c>
      <c r="G7665" s="2">
        <v>90</v>
      </c>
      <c r="H7665" s="3">
        <v>107</v>
      </c>
      <c r="I7665" s="69" t="str">
        <f>VLOOKUP(C7665,СПРАВОЧНИК!B:D,2,0)</f>
        <v>ЯПОНИЯ</v>
      </c>
      <c r="J7665" s="69" t="str">
        <f>VLOOKUP(C7665,СПРАВОЧНИК!B:D,3,0)</f>
        <v>ИНОМАРКИ</v>
      </c>
      <c r="K7665" s="69" t="str">
        <f>VLOOKUP(СВОД2023[[#This Row],[ФО]],СПРАВОЧНИК!H:P,2,0)</f>
        <v>Сибирский ФО</v>
      </c>
    </row>
    <row r="7666" spans="1:11" x14ac:dyDescent="0.2">
      <c r="A7666" t="s">
        <v>600</v>
      </c>
      <c r="B7666" t="s">
        <v>594</v>
      </c>
      <c r="C7666" s="1" t="s">
        <v>418</v>
      </c>
      <c r="D7666" s="1" t="s">
        <v>1707</v>
      </c>
      <c r="E7666" s="2">
        <v>128</v>
      </c>
      <c r="F7666" s="3">
        <v>151</v>
      </c>
      <c r="G7666" s="2">
        <v>839</v>
      </c>
      <c r="H7666" s="3">
        <v>830</v>
      </c>
      <c r="I7666" s="69" t="str">
        <f>VLOOKUP(C7666,СПРАВОЧНИК!B:D,2,0)</f>
        <v>ЯПОНИЯ</v>
      </c>
      <c r="J7666" s="69" t="str">
        <f>VLOOKUP(C7666,СПРАВОЧНИК!B:D,3,0)</f>
        <v>ИНОМАРКИ</v>
      </c>
      <c r="K7666" s="69" t="str">
        <f>VLOOKUP(СВОД2023[[#This Row],[ФО]],СПРАВОЧНИК!H:P,2,0)</f>
        <v>Сибирский ФО</v>
      </c>
    </row>
    <row r="7667" spans="1:11" x14ac:dyDescent="0.2">
      <c r="A7667" t="s">
        <v>600</v>
      </c>
      <c r="B7667" t="s">
        <v>594</v>
      </c>
      <c r="C7667" s="1" t="s">
        <v>418</v>
      </c>
      <c r="D7667" s="1" t="s">
        <v>1710</v>
      </c>
      <c r="E7667" s="2">
        <v>184</v>
      </c>
      <c r="F7667" s="3">
        <v>162</v>
      </c>
      <c r="G7667" s="2">
        <v>1045</v>
      </c>
      <c r="H7667" s="3">
        <v>984</v>
      </c>
      <c r="I7667" s="69" t="str">
        <f>VLOOKUP(C7667,СПРАВОЧНИК!B:D,2,0)</f>
        <v>ЯПОНИЯ</v>
      </c>
      <c r="J7667" s="69" t="str">
        <f>VLOOKUP(C7667,СПРАВОЧНИК!B:D,3,0)</f>
        <v>ИНОМАРКИ</v>
      </c>
      <c r="K7667" s="69" t="str">
        <f>VLOOKUP(СВОД2023[[#This Row],[ФО]],СПРАВОЧНИК!H:P,2,0)</f>
        <v>Сибирский ФО</v>
      </c>
    </row>
    <row r="7668" spans="1:11" x14ac:dyDescent="0.2">
      <c r="A7668" t="s">
        <v>600</v>
      </c>
      <c r="B7668" t="s">
        <v>594</v>
      </c>
      <c r="C7668" s="1" t="s">
        <v>418</v>
      </c>
      <c r="D7668" s="1" t="s">
        <v>1403</v>
      </c>
      <c r="E7668" s="2">
        <v>16</v>
      </c>
      <c r="F7668" s="3">
        <v>9</v>
      </c>
      <c r="G7668" s="2">
        <v>69</v>
      </c>
      <c r="H7668" s="3">
        <v>70</v>
      </c>
      <c r="I7668" s="69" t="str">
        <f>VLOOKUP(C7668,СПРАВОЧНИК!B:D,2,0)</f>
        <v>ЯПОНИЯ</v>
      </c>
      <c r="J7668" s="69" t="str">
        <f>VLOOKUP(C7668,СПРАВОЧНИК!B:D,3,0)</f>
        <v>ИНОМАРКИ</v>
      </c>
      <c r="K7668" s="69" t="str">
        <f>VLOOKUP(СВОД2023[[#This Row],[ФО]],СПРАВОЧНИК!H:P,2,0)</f>
        <v>Сибирский ФО</v>
      </c>
    </row>
    <row r="7669" spans="1:11" x14ac:dyDescent="0.2">
      <c r="A7669" t="s">
        <v>600</v>
      </c>
      <c r="B7669" t="s">
        <v>594</v>
      </c>
      <c r="C7669" s="1" t="s">
        <v>418</v>
      </c>
      <c r="D7669" s="1" t="s">
        <v>420</v>
      </c>
      <c r="E7669" s="2">
        <v>48</v>
      </c>
      <c r="F7669" s="3">
        <v>31</v>
      </c>
      <c r="G7669" s="2">
        <v>256</v>
      </c>
      <c r="H7669" s="3">
        <v>154</v>
      </c>
      <c r="I7669" s="69" t="str">
        <f>VLOOKUP(C7669,СПРАВОЧНИК!B:D,2,0)</f>
        <v>ЯПОНИЯ</v>
      </c>
      <c r="J7669" s="69" t="str">
        <f>VLOOKUP(C7669,СПРАВОЧНИК!B:D,3,0)</f>
        <v>ИНОМАРКИ</v>
      </c>
      <c r="K7669" s="69" t="str">
        <f>VLOOKUP(СВОД2023[[#This Row],[ФО]],СПРАВОЧНИК!H:P,2,0)</f>
        <v>Сибирский ФО</v>
      </c>
    </row>
    <row r="7670" spans="1:11" x14ac:dyDescent="0.2">
      <c r="A7670" t="s">
        <v>600</v>
      </c>
      <c r="B7670" t="s">
        <v>594</v>
      </c>
      <c r="C7670" s="1" t="s">
        <v>418</v>
      </c>
      <c r="D7670" s="1" t="s">
        <v>1711</v>
      </c>
      <c r="E7670" s="2">
        <v>5</v>
      </c>
      <c r="F7670" s="3">
        <v>1</v>
      </c>
      <c r="G7670" s="2">
        <v>32</v>
      </c>
      <c r="H7670" s="3">
        <v>11</v>
      </c>
      <c r="I7670" s="69" t="str">
        <f>VLOOKUP(C7670,СПРАВОЧНИК!B:D,2,0)</f>
        <v>ЯПОНИЯ</v>
      </c>
      <c r="J7670" s="69" t="str">
        <f>VLOOKUP(C7670,СПРАВОЧНИК!B:D,3,0)</f>
        <v>ИНОМАРКИ</v>
      </c>
      <c r="K7670" s="69" t="str">
        <f>VLOOKUP(СВОД2023[[#This Row],[ФО]],СПРАВОЧНИК!H:P,2,0)</f>
        <v>Сибирский ФО</v>
      </c>
    </row>
    <row r="7671" spans="1:11" x14ac:dyDescent="0.2">
      <c r="A7671" t="s">
        <v>600</v>
      </c>
      <c r="B7671" t="s">
        <v>594</v>
      </c>
      <c r="C7671" s="1" t="s">
        <v>418</v>
      </c>
      <c r="D7671" s="1" t="s">
        <v>1712</v>
      </c>
      <c r="E7671" s="2">
        <v>30</v>
      </c>
      <c r="F7671" s="3">
        <v>15</v>
      </c>
      <c r="G7671" s="2">
        <v>150</v>
      </c>
      <c r="H7671" s="3">
        <v>89</v>
      </c>
      <c r="I7671" s="69" t="str">
        <f>VLOOKUP(C7671,СПРАВОЧНИК!B:D,2,0)</f>
        <v>ЯПОНИЯ</v>
      </c>
      <c r="J7671" s="69" t="str">
        <f>VLOOKUP(C7671,СПРАВОЧНИК!B:D,3,0)</f>
        <v>ИНОМАРКИ</v>
      </c>
      <c r="K7671" s="69" t="str">
        <f>VLOOKUP(СВОД2023[[#This Row],[ФО]],СПРАВОЧНИК!H:P,2,0)</f>
        <v>Сибирский ФО</v>
      </c>
    </row>
    <row r="7672" spans="1:11" x14ac:dyDescent="0.2">
      <c r="A7672" t="s">
        <v>600</v>
      </c>
      <c r="B7672" t="s">
        <v>594</v>
      </c>
      <c r="C7672" s="1" t="s">
        <v>418</v>
      </c>
      <c r="D7672" s="1" t="s">
        <v>1713</v>
      </c>
      <c r="E7672" s="2">
        <v>1</v>
      </c>
      <c r="F7672" s="3"/>
      <c r="G7672" s="2">
        <v>4</v>
      </c>
      <c r="H7672" s="3">
        <v>2</v>
      </c>
      <c r="I7672" s="69" t="str">
        <f>VLOOKUP(C7672,СПРАВОЧНИК!B:D,2,0)</f>
        <v>ЯПОНИЯ</v>
      </c>
      <c r="J7672" s="69" t="str">
        <f>VLOOKUP(C7672,СПРАВОЧНИК!B:D,3,0)</f>
        <v>ИНОМАРКИ</v>
      </c>
      <c r="K7672" s="69" t="str">
        <f>VLOOKUP(СВОД2023[[#This Row],[ФО]],СПРАВОЧНИК!H:P,2,0)</f>
        <v>Сибирский ФО</v>
      </c>
    </row>
    <row r="7673" spans="1:11" x14ac:dyDescent="0.2">
      <c r="A7673" t="s">
        <v>600</v>
      </c>
      <c r="B7673" t="s">
        <v>594</v>
      </c>
      <c r="C7673" s="1" t="s">
        <v>418</v>
      </c>
      <c r="D7673" s="1" t="s">
        <v>1715</v>
      </c>
      <c r="E7673" s="2">
        <v>12</v>
      </c>
      <c r="F7673" s="3">
        <v>6</v>
      </c>
      <c r="G7673" s="2">
        <v>78</v>
      </c>
      <c r="H7673" s="3">
        <v>30</v>
      </c>
      <c r="I7673" s="69" t="str">
        <f>VLOOKUP(C7673,СПРАВОЧНИК!B:D,2,0)</f>
        <v>ЯПОНИЯ</v>
      </c>
      <c r="J7673" s="69" t="str">
        <f>VLOOKUP(C7673,СПРАВОЧНИК!B:D,3,0)</f>
        <v>ИНОМАРКИ</v>
      </c>
      <c r="K7673" s="69" t="str">
        <f>VLOOKUP(СВОД2023[[#This Row],[ФО]],СПРАВОЧНИК!H:P,2,0)</f>
        <v>Сибирский ФО</v>
      </c>
    </row>
    <row r="7674" spans="1:11" x14ac:dyDescent="0.2">
      <c r="A7674" t="s">
        <v>600</v>
      </c>
      <c r="B7674" t="s">
        <v>594</v>
      </c>
      <c r="C7674" s="1" t="s">
        <v>418</v>
      </c>
      <c r="D7674" s="1" t="s">
        <v>1716</v>
      </c>
      <c r="E7674" s="2">
        <v>11</v>
      </c>
      <c r="F7674" s="3">
        <v>10</v>
      </c>
      <c r="G7674" s="2">
        <v>57</v>
      </c>
      <c r="H7674" s="3">
        <v>71</v>
      </c>
      <c r="I7674" s="69" t="str">
        <f>VLOOKUP(C7674,СПРАВОЧНИК!B:D,2,0)</f>
        <v>ЯПОНИЯ</v>
      </c>
      <c r="J7674" s="69" t="str">
        <f>VLOOKUP(C7674,СПРАВОЧНИК!B:D,3,0)</f>
        <v>ИНОМАРКИ</v>
      </c>
      <c r="K7674" s="69" t="str">
        <f>VLOOKUP(СВОД2023[[#This Row],[ФО]],СПРАВОЧНИК!H:P,2,0)</f>
        <v>Сибирский ФО</v>
      </c>
    </row>
    <row r="7675" spans="1:11" x14ac:dyDescent="0.2">
      <c r="A7675" t="s">
        <v>600</v>
      </c>
      <c r="B7675" t="s">
        <v>594</v>
      </c>
      <c r="C7675" s="1" t="s">
        <v>418</v>
      </c>
      <c r="D7675" s="1" t="s">
        <v>421</v>
      </c>
      <c r="E7675" s="2"/>
      <c r="F7675" s="3">
        <v>1</v>
      </c>
      <c r="G7675" s="2">
        <v>3</v>
      </c>
      <c r="H7675" s="3">
        <v>4</v>
      </c>
      <c r="I7675" s="69" t="str">
        <f>VLOOKUP(C7675,СПРАВОЧНИК!B:D,2,0)</f>
        <v>ЯПОНИЯ</v>
      </c>
      <c r="J7675" s="69" t="str">
        <f>VLOOKUP(C7675,СПРАВОЧНИК!B:D,3,0)</f>
        <v>ИНОМАРКИ</v>
      </c>
      <c r="K7675" s="69" t="str">
        <f>VLOOKUP(СВОД2023[[#This Row],[ФО]],СПРАВОЧНИК!H:P,2,0)</f>
        <v>Сибирский ФО</v>
      </c>
    </row>
    <row r="7676" spans="1:11" x14ac:dyDescent="0.2">
      <c r="A7676" t="s">
        <v>600</v>
      </c>
      <c r="B7676" t="s">
        <v>594</v>
      </c>
      <c r="C7676" s="1" t="s">
        <v>418</v>
      </c>
      <c r="D7676" s="1" t="s">
        <v>1717</v>
      </c>
      <c r="E7676" s="2">
        <v>7</v>
      </c>
      <c r="F7676" s="3">
        <v>6</v>
      </c>
      <c r="G7676" s="2">
        <v>32</v>
      </c>
      <c r="H7676" s="3">
        <v>33</v>
      </c>
      <c r="I7676" s="69" t="str">
        <f>VLOOKUP(C7676,СПРАВОЧНИК!B:D,2,0)</f>
        <v>ЯПОНИЯ</v>
      </c>
      <c r="J7676" s="69" t="str">
        <f>VLOOKUP(C7676,СПРАВОЧНИК!B:D,3,0)</f>
        <v>ИНОМАРКИ</v>
      </c>
      <c r="K7676" s="69" t="str">
        <f>VLOOKUP(СВОД2023[[#This Row],[ФО]],СПРАВОЧНИК!H:P,2,0)</f>
        <v>Сибирский ФО</v>
      </c>
    </row>
    <row r="7677" spans="1:11" x14ac:dyDescent="0.2">
      <c r="A7677" t="s">
        <v>600</v>
      </c>
      <c r="B7677" t="s">
        <v>594</v>
      </c>
      <c r="C7677" s="1" t="s">
        <v>418</v>
      </c>
      <c r="D7677" s="1" t="s">
        <v>422</v>
      </c>
      <c r="E7677" s="2">
        <v>275</v>
      </c>
      <c r="F7677" s="3">
        <v>145</v>
      </c>
      <c r="G7677" s="2">
        <v>1504</v>
      </c>
      <c r="H7677" s="3">
        <v>963</v>
      </c>
      <c r="I7677" s="69" t="str">
        <f>VLOOKUP(C7677,СПРАВОЧНИК!B:D,2,0)</f>
        <v>ЯПОНИЯ</v>
      </c>
      <c r="J7677" s="69" t="str">
        <f>VLOOKUP(C7677,СПРАВОЧНИК!B:D,3,0)</f>
        <v>ИНОМАРКИ</v>
      </c>
      <c r="K7677" s="69" t="str">
        <f>VLOOKUP(СВОД2023[[#This Row],[ФО]],СПРАВОЧНИК!H:P,2,0)</f>
        <v>Сибирский ФО</v>
      </c>
    </row>
    <row r="7678" spans="1:11" x14ac:dyDescent="0.2">
      <c r="A7678" t="s">
        <v>600</v>
      </c>
      <c r="B7678" t="s">
        <v>594</v>
      </c>
      <c r="C7678" s="1" t="s">
        <v>418</v>
      </c>
      <c r="D7678" s="1" t="s">
        <v>423</v>
      </c>
      <c r="E7678" s="2">
        <v>8</v>
      </c>
      <c r="F7678" s="3">
        <v>3</v>
      </c>
      <c r="G7678" s="2">
        <v>27</v>
      </c>
      <c r="H7678" s="3">
        <v>20</v>
      </c>
      <c r="I7678" s="69" t="str">
        <f>VLOOKUP(C7678,СПРАВОЧНИК!B:D,2,0)</f>
        <v>ЯПОНИЯ</v>
      </c>
      <c r="J7678" s="69" t="str">
        <f>VLOOKUP(C7678,СПРАВОЧНИК!B:D,3,0)</f>
        <v>ИНОМАРКИ</v>
      </c>
      <c r="K7678" s="69" t="str">
        <f>VLOOKUP(СВОД2023[[#This Row],[ФО]],СПРАВОЧНИК!H:P,2,0)</f>
        <v>Сибирский ФО</v>
      </c>
    </row>
    <row r="7679" spans="1:11" x14ac:dyDescent="0.2">
      <c r="A7679" t="s">
        <v>600</v>
      </c>
      <c r="B7679" t="s">
        <v>594</v>
      </c>
      <c r="C7679" s="1" t="s">
        <v>418</v>
      </c>
      <c r="D7679" s="1" t="s">
        <v>1718</v>
      </c>
      <c r="E7679" s="2">
        <v>9</v>
      </c>
      <c r="F7679" s="3">
        <v>8</v>
      </c>
      <c r="G7679" s="2">
        <v>65</v>
      </c>
      <c r="H7679" s="3">
        <v>48</v>
      </c>
      <c r="I7679" s="69" t="str">
        <f>VLOOKUP(C7679,СПРАВОЧНИК!B:D,2,0)</f>
        <v>ЯПОНИЯ</v>
      </c>
      <c r="J7679" s="69" t="str">
        <f>VLOOKUP(C7679,СПРАВОЧНИК!B:D,3,0)</f>
        <v>ИНОМАРКИ</v>
      </c>
      <c r="K7679" s="69" t="str">
        <f>VLOOKUP(СВОД2023[[#This Row],[ФО]],СПРАВОЧНИК!H:P,2,0)</f>
        <v>Сибирский ФО</v>
      </c>
    </row>
    <row r="7680" spans="1:11" x14ac:dyDescent="0.2">
      <c r="A7680" t="s">
        <v>600</v>
      </c>
      <c r="B7680" t="s">
        <v>594</v>
      </c>
      <c r="C7680" s="1" t="s">
        <v>418</v>
      </c>
      <c r="D7680" s="1" t="s">
        <v>1719</v>
      </c>
      <c r="E7680" s="2"/>
      <c r="F7680" s="3"/>
      <c r="G7680" s="2">
        <v>1</v>
      </c>
      <c r="H7680" s="3"/>
      <c r="I7680" s="69" t="str">
        <f>VLOOKUP(C7680,СПРАВОЧНИК!B:D,2,0)</f>
        <v>ЯПОНИЯ</v>
      </c>
      <c r="J7680" s="69" t="str">
        <f>VLOOKUP(C7680,СПРАВОЧНИК!B:D,3,0)</f>
        <v>ИНОМАРКИ</v>
      </c>
      <c r="K7680" s="69" t="str">
        <f>VLOOKUP(СВОД2023[[#This Row],[ФО]],СПРАВОЧНИК!H:P,2,0)</f>
        <v>Сибирский ФО</v>
      </c>
    </row>
    <row r="7681" spans="1:11" x14ac:dyDescent="0.2">
      <c r="A7681" t="s">
        <v>600</v>
      </c>
      <c r="B7681" t="s">
        <v>594</v>
      </c>
      <c r="C7681" s="1" t="s">
        <v>418</v>
      </c>
      <c r="D7681" s="1" t="s">
        <v>1720</v>
      </c>
      <c r="E7681" s="2">
        <v>28</v>
      </c>
      <c r="F7681" s="3">
        <v>40</v>
      </c>
      <c r="G7681" s="2">
        <v>167</v>
      </c>
      <c r="H7681" s="3">
        <v>178</v>
      </c>
      <c r="I7681" s="69" t="str">
        <f>VLOOKUP(C7681,СПРАВОЧНИК!B:D,2,0)</f>
        <v>ЯПОНИЯ</v>
      </c>
      <c r="J7681" s="69" t="str">
        <f>VLOOKUP(C7681,СПРАВОЧНИК!B:D,3,0)</f>
        <v>ИНОМАРКИ</v>
      </c>
      <c r="K7681" s="69" t="str">
        <f>VLOOKUP(СВОД2023[[#This Row],[ФО]],СПРАВОЧНИК!H:P,2,0)</f>
        <v>Сибирский ФО</v>
      </c>
    </row>
    <row r="7682" spans="1:11" x14ac:dyDescent="0.2">
      <c r="A7682" t="s">
        <v>600</v>
      </c>
      <c r="B7682" t="s">
        <v>594</v>
      </c>
      <c r="C7682" s="1" t="s">
        <v>418</v>
      </c>
      <c r="D7682" s="1" t="s">
        <v>424</v>
      </c>
      <c r="E7682" s="2">
        <v>192</v>
      </c>
      <c r="F7682" s="3">
        <v>115</v>
      </c>
      <c r="G7682" s="2">
        <v>913</v>
      </c>
      <c r="H7682" s="3">
        <v>746</v>
      </c>
      <c r="I7682" s="69" t="str">
        <f>VLOOKUP(C7682,СПРАВОЧНИК!B:D,2,0)</f>
        <v>ЯПОНИЯ</v>
      </c>
      <c r="J7682" s="69" t="str">
        <f>VLOOKUP(C7682,СПРАВОЧНИК!B:D,3,0)</f>
        <v>ИНОМАРКИ</v>
      </c>
      <c r="K7682" s="69" t="str">
        <f>VLOOKUP(СВОД2023[[#This Row],[ФО]],СПРАВОЧНИК!H:P,2,0)</f>
        <v>Сибирский ФО</v>
      </c>
    </row>
    <row r="7683" spans="1:11" x14ac:dyDescent="0.2">
      <c r="A7683" t="s">
        <v>600</v>
      </c>
      <c r="B7683" t="s">
        <v>594</v>
      </c>
      <c r="C7683" s="1" t="s">
        <v>418</v>
      </c>
      <c r="D7683" s="1" t="s">
        <v>1721</v>
      </c>
      <c r="E7683" s="2">
        <v>1</v>
      </c>
      <c r="F7683" s="3">
        <v>1</v>
      </c>
      <c r="G7683" s="2">
        <v>4</v>
      </c>
      <c r="H7683" s="3">
        <v>6</v>
      </c>
      <c r="I7683" s="69" t="str">
        <f>VLOOKUP(C7683,СПРАВОЧНИК!B:D,2,0)</f>
        <v>ЯПОНИЯ</v>
      </c>
      <c r="J7683" s="69" t="str">
        <f>VLOOKUP(C7683,СПРАВОЧНИК!B:D,3,0)</f>
        <v>ИНОМАРКИ</v>
      </c>
      <c r="K7683" s="69" t="str">
        <f>VLOOKUP(СВОД2023[[#This Row],[ФО]],СПРАВОЧНИК!H:P,2,0)</f>
        <v>Сибирский ФО</v>
      </c>
    </row>
    <row r="7684" spans="1:11" x14ac:dyDescent="0.2">
      <c r="A7684" t="s">
        <v>600</v>
      </c>
      <c r="B7684" t="s">
        <v>594</v>
      </c>
      <c r="C7684" s="1" t="s">
        <v>418</v>
      </c>
      <c r="D7684" s="1" t="s">
        <v>1722</v>
      </c>
      <c r="E7684" s="2">
        <v>289</v>
      </c>
      <c r="F7684" s="3">
        <v>249</v>
      </c>
      <c r="G7684" s="2">
        <v>1529</v>
      </c>
      <c r="H7684" s="3">
        <v>1367</v>
      </c>
      <c r="I7684" s="69" t="str">
        <f>VLOOKUP(C7684,СПРАВОЧНИК!B:D,2,0)</f>
        <v>ЯПОНИЯ</v>
      </c>
      <c r="J7684" s="69" t="str">
        <f>VLOOKUP(C7684,СПРАВОЧНИК!B:D,3,0)</f>
        <v>ИНОМАРКИ</v>
      </c>
      <c r="K7684" s="69" t="str">
        <f>VLOOKUP(СВОД2023[[#This Row],[ФО]],СПРАВОЧНИК!H:P,2,0)</f>
        <v>Сибирский ФО</v>
      </c>
    </row>
    <row r="7685" spans="1:11" x14ac:dyDescent="0.2">
      <c r="A7685" t="s">
        <v>600</v>
      </c>
      <c r="B7685" t="s">
        <v>594</v>
      </c>
      <c r="C7685" s="1" t="s">
        <v>418</v>
      </c>
      <c r="D7685" s="1" t="s">
        <v>425</v>
      </c>
      <c r="E7685" s="2">
        <v>30</v>
      </c>
      <c r="F7685" s="3">
        <v>34</v>
      </c>
      <c r="G7685" s="2">
        <v>180</v>
      </c>
      <c r="H7685" s="3">
        <v>174</v>
      </c>
      <c r="I7685" s="69" t="str">
        <f>VLOOKUP(C7685,СПРАВОЧНИК!B:D,2,0)</f>
        <v>ЯПОНИЯ</v>
      </c>
      <c r="J7685" s="69" t="str">
        <f>VLOOKUP(C7685,СПРАВОЧНИК!B:D,3,0)</f>
        <v>ИНОМАРКИ</v>
      </c>
      <c r="K7685" s="69" t="str">
        <f>VLOOKUP(СВОД2023[[#This Row],[ФО]],СПРАВОЧНИК!H:P,2,0)</f>
        <v>Сибирский ФО</v>
      </c>
    </row>
    <row r="7686" spans="1:11" x14ac:dyDescent="0.2">
      <c r="A7686" t="s">
        <v>600</v>
      </c>
      <c r="B7686" t="s">
        <v>594</v>
      </c>
      <c r="C7686" s="1" t="s">
        <v>418</v>
      </c>
      <c r="D7686" s="1" t="s">
        <v>1723</v>
      </c>
      <c r="E7686" s="2">
        <v>26</v>
      </c>
      <c r="F7686" s="3">
        <v>9</v>
      </c>
      <c r="G7686" s="2">
        <v>117</v>
      </c>
      <c r="H7686" s="3">
        <v>95</v>
      </c>
      <c r="I7686" s="69" t="str">
        <f>VLOOKUP(C7686,СПРАВОЧНИК!B:D,2,0)</f>
        <v>ЯПОНИЯ</v>
      </c>
      <c r="J7686" s="69" t="str">
        <f>VLOOKUP(C7686,СПРАВОЧНИК!B:D,3,0)</f>
        <v>ИНОМАРКИ</v>
      </c>
      <c r="K7686" s="69" t="str">
        <f>VLOOKUP(СВОД2023[[#This Row],[ФО]],СПРАВОЧНИК!H:P,2,0)</f>
        <v>Сибирский ФО</v>
      </c>
    </row>
    <row r="7687" spans="1:11" x14ac:dyDescent="0.2">
      <c r="A7687" t="s">
        <v>600</v>
      </c>
      <c r="B7687" t="s">
        <v>594</v>
      </c>
      <c r="C7687" s="1" t="s">
        <v>418</v>
      </c>
      <c r="D7687" s="1" t="s">
        <v>1724</v>
      </c>
      <c r="E7687" s="2">
        <v>5</v>
      </c>
      <c r="F7687" s="3">
        <v>6</v>
      </c>
      <c r="G7687" s="2">
        <v>37</v>
      </c>
      <c r="H7687" s="3">
        <v>40</v>
      </c>
      <c r="I7687" s="69" t="str">
        <f>VLOOKUP(C7687,СПРАВОЧНИК!B:D,2,0)</f>
        <v>ЯПОНИЯ</v>
      </c>
      <c r="J7687" s="69" t="str">
        <f>VLOOKUP(C7687,СПРАВОЧНИК!B:D,3,0)</f>
        <v>ИНОМАРКИ</v>
      </c>
      <c r="K7687" s="69" t="str">
        <f>VLOOKUP(СВОД2023[[#This Row],[ФО]],СПРАВОЧНИК!H:P,2,0)</f>
        <v>Сибирский ФО</v>
      </c>
    </row>
    <row r="7688" spans="1:11" x14ac:dyDescent="0.2">
      <c r="A7688" t="s">
        <v>600</v>
      </c>
      <c r="B7688" t="s">
        <v>594</v>
      </c>
      <c r="C7688" s="1" t="s">
        <v>418</v>
      </c>
      <c r="D7688" s="1" t="s">
        <v>1725</v>
      </c>
      <c r="E7688" s="2">
        <v>6</v>
      </c>
      <c r="F7688" s="3">
        <v>8</v>
      </c>
      <c r="G7688" s="2">
        <v>53</v>
      </c>
      <c r="H7688" s="3">
        <v>44</v>
      </c>
      <c r="I7688" s="69" t="str">
        <f>VLOOKUP(C7688,СПРАВОЧНИК!B:D,2,0)</f>
        <v>ЯПОНИЯ</v>
      </c>
      <c r="J7688" s="69" t="str">
        <f>VLOOKUP(C7688,СПРАВОЧНИК!B:D,3,0)</f>
        <v>ИНОМАРКИ</v>
      </c>
      <c r="K7688" s="69" t="str">
        <f>VLOOKUP(СВОД2023[[#This Row],[ФО]],СПРАВОЧНИК!H:P,2,0)</f>
        <v>Сибирский ФО</v>
      </c>
    </row>
    <row r="7689" spans="1:11" x14ac:dyDescent="0.2">
      <c r="A7689" t="s">
        <v>600</v>
      </c>
      <c r="B7689" t="s">
        <v>594</v>
      </c>
      <c r="C7689" s="1" t="s">
        <v>418</v>
      </c>
      <c r="D7689" s="1" t="s">
        <v>426</v>
      </c>
      <c r="E7689" s="2">
        <v>227</v>
      </c>
      <c r="F7689" s="3">
        <v>137</v>
      </c>
      <c r="G7689" s="2">
        <v>1120</v>
      </c>
      <c r="H7689" s="3">
        <v>838</v>
      </c>
      <c r="I7689" s="69" t="str">
        <f>VLOOKUP(C7689,СПРАВОЧНИК!B:D,2,0)</f>
        <v>ЯПОНИЯ</v>
      </c>
      <c r="J7689" s="69" t="str">
        <f>VLOOKUP(C7689,СПРАВОЧНИК!B:D,3,0)</f>
        <v>ИНОМАРКИ</v>
      </c>
      <c r="K7689" s="69" t="str">
        <f>VLOOKUP(СВОД2023[[#This Row],[ФО]],СПРАВОЧНИК!H:P,2,0)</f>
        <v>Сибирский ФО</v>
      </c>
    </row>
    <row r="7690" spans="1:11" x14ac:dyDescent="0.2">
      <c r="A7690" t="s">
        <v>600</v>
      </c>
      <c r="B7690" t="s">
        <v>594</v>
      </c>
      <c r="C7690" s="1" t="s">
        <v>418</v>
      </c>
      <c r="D7690" s="1" t="s">
        <v>2250</v>
      </c>
      <c r="E7690" s="2"/>
      <c r="F7690" s="3"/>
      <c r="G7690" s="2"/>
      <c r="H7690" s="3">
        <v>2</v>
      </c>
      <c r="I7690" s="69" t="str">
        <f>VLOOKUP(C7690,СПРАВОЧНИК!B:D,2,0)</f>
        <v>ЯПОНИЯ</v>
      </c>
      <c r="J7690" s="69" t="str">
        <f>VLOOKUP(C7690,СПРАВОЧНИК!B:D,3,0)</f>
        <v>ИНОМАРКИ</v>
      </c>
      <c r="K7690" s="69" t="str">
        <f>VLOOKUP(СВОД2023[[#This Row],[ФО]],СПРАВОЧНИК!H:P,2,0)</f>
        <v>Сибирский ФО</v>
      </c>
    </row>
    <row r="7691" spans="1:11" x14ac:dyDescent="0.2">
      <c r="A7691" t="s">
        <v>600</v>
      </c>
      <c r="B7691" t="s">
        <v>594</v>
      </c>
      <c r="C7691" s="1" t="s">
        <v>418</v>
      </c>
      <c r="D7691" s="1" t="s">
        <v>2560</v>
      </c>
      <c r="E7691" s="2"/>
      <c r="F7691" s="3"/>
      <c r="G7691" s="2">
        <v>1</v>
      </c>
      <c r="H7691" s="3"/>
      <c r="I7691" s="69" t="str">
        <f>VLOOKUP(C7691,СПРАВОЧНИК!B:D,2,0)</f>
        <v>ЯПОНИЯ</v>
      </c>
      <c r="J7691" s="69" t="str">
        <f>VLOOKUP(C7691,СПРАВОЧНИК!B:D,3,0)</f>
        <v>ИНОМАРКИ</v>
      </c>
      <c r="K7691" s="69" t="str">
        <f>VLOOKUP(СВОД2023[[#This Row],[ФО]],СПРАВОЧНИК!H:P,2,0)</f>
        <v>Сибирский ФО</v>
      </c>
    </row>
    <row r="7692" spans="1:11" x14ac:dyDescent="0.2">
      <c r="A7692" t="s">
        <v>600</v>
      </c>
      <c r="B7692" t="s">
        <v>594</v>
      </c>
      <c r="C7692" s="1" t="s">
        <v>418</v>
      </c>
      <c r="D7692" s="1" t="s">
        <v>1726</v>
      </c>
      <c r="E7692" s="2">
        <v>2</v>
      </c>
      <c r="F7692" s="3">
        <v>1</v>
      </c>
      <c r="G7692" s="2">
        <v>4</v>
      </c>
      <c r="H7692" s="3">
        <v>1</v>
      </c>
      <c r="I7692" s="69" t="str">
        <f>VLOOKUP(C7692,СПРАВОЧНИК!B:D,2,0)</f>
        <v>ЯПОНИЯ</v>
      </c>
      <c r="J7692" s="69" t="str">
        <f>VLOOKUP(C7692,СПРАВОЧНИК!B:D,3,0)</f>
        <v>ИНОМАРКИ</v>
      </c>
      <c r="K7692" s="69" t="str">
        <f>VLOOKUP(СВОД2023[[#This Row],[ФО]],СПРАВОЧНИК!H:P,2,0)</f>
        <v>Сибирский ФО</v>
      </c>
    </row>
    <row r="7693" spans="1:11" x14ac:dyDescent="0.2">
      <c r="A7693" t="s">
        <v>600</v>
      </c>
      <c r="B7693" t="s">
        <v>594</v>
      </c>
      <c r="C7693" s="1" t="s">
        <v>418</v>
      </c>
      <c r="D7693" s="1" t="s">
        <v>1728</v>
      </c>
      <c r="E7693" s="2">
        <v>60</v>
      </c>
      <c r="F7693" s="3">
        <v>75</v>
      </c>
      <c r="G7693" s="2">
        <v>398</v>
      </c>
      <c r="H7693" s="3">
        <v>399</v>
      </c>
      <c r="I7693" s="69" t="str">
        <f>VLOOKUP(C7693,СПРАВОЧНИК!B:D,2,0)</f>
        <v>ЯПОНИЯ</v>
      </c>
      <c r="J7693" s="69" t="str">
        <f>VLOOKUP(C7693,СПРАВОЧНИК!B:D,3,0)</f>
        <v>ИНОМАРКИ</v>
      </c>
      <c r="K7693" s="69" t="str">
        <f>VLOOKUP(СВОД2023[[#This Row],[ФО]],СПРАВОЧНИК!H:P,2,0)</f>
        <v>Сибирский ФО</v>
      </c>
    </row>
    <row r="7694" spans="1:11" x14ac:dyDescent="0.2">
      <c r="A7694" t="s">
        <v>600</v>
      </c>
      <c r="B7694" t="s">
        <v>594</v>
      </c>
      <c r="C7694" s="1" t="s">
        <v>418</v>
      </c>
      <c r="D7694" s="1" t="s">
        <v>1729</v>
      </c>
      <c r="E7694" s="2">
        <v>12</v>
      </c>
      <c r="F7694" s="3">
        <v>4</v>
      </c>
      <c r="G7694" s="2">
        <v>37</v>
      </c>
      <c r="H7694" s="3">
        <v>27</v>
      </c>
      <c r="I7694" s="69" t="str">
        <f>VLOOKUP(C7694,СПРАВОЧНИК!B:D,2,0)</f>
        <v>ЯПОНИЯ</v>
      </c>
      <c r="J7694" s="69" t="str">
        <f>VLOOKUP(C7694,СПРАВОЧНИК!B:D,3,0)</f>
        <v>ИНОМАРКИ</v>
      </c>
      <c r="K7694" s="69" t="str">
        <f>VLOOKUP(СВОД2023[[#This Row],[ФО]],СПРАВОЧНИК!H:P,2,0)</f>
        <v>Сибирский ФО</v>
      </c>
    </row>
    <row r="7695" spans="1:11" x14ac:dyDescent="0.2">
      <c r="A7695" t="s">
        <v>600</v>
      </c>
      <c r="B7695" t="s">
        <v>594</v>
      </c>
      <c r="C7695" s="1" t="s">
        <v>418</v>
      </c>
      <c r="D7695" s="1" t="s">
        <v>1730</v>
      </c>
      <c r="E7695" s="2">
        <v>88</v>
      </c>
      <c r="F7695" s="3">
        <v>67</v>
      </c>
      <c r="G7695" s="2">
        <v>467</v>
      </c>
      <c r="H7695" s="3">
        <v>360</v>
      </c>
      <c r="I7695" s="69" t="str">
        <f>VLOOKUP(C7695,СПРАВОЧНИК!B:D,2,0)</f>
        <v>ЯПОНИЯ</v>
      </c>
      <c r="J7695" s="69" t="str">
        <f>VLOOKUP(C7695,СПРАВОЧНИК!B:D,3,0)</f>
        <v>ИНОМАРКИ</v>
      </c>
      <c r="K7695" s="69" t="str">
        <f>VLOOKUP(СВОД2023[[#This Row],[ФО]],СПРАВОЧНИК!H:P,2,0)</f>
        <v>Сибирский ФО</v>
      </c>
    </row>
    <row r="7696" spans="1:11" x14ac:dyDescent="0.2">
      <c r="A7696" t="s">
        <v>600</v>
      </c>
      <c r="B7696" t="s">
        <v>594</v>
      </c>
      <c r="C7696" s="1" t="s">
        <v>418</v>
      </c>
      <c r="D7696" s="1" t="s">
        <v>427</v>
      </c>
      <c r="E7696" s="2"/>
      <c r="F7696" s="3">
        <v>3</v>
      </c>
      <c r="G7696" s="2">
        <v>3</v>
      </c>
      <c r="H7696" s="3">
        <v>18</v>
      </c>
      <c r="I7696" s="69" t="str">
        <f>VLOOKUP(C7696,СПРАВОЧНИК!B:D,2,0)</f>
        <v>ЯПОНИЯ</v>
      </c>
      <c r="J7696" s="69" t="str">
        <f>VLOOKUP(C7696,СПРАВОЧНИК!B:D,3,0)</f>
        <v>ИНОМАРКИ</v>
      </c>
      <c r="K7696" s="69" t="str">
        <f>VLOOKUP(СВОД2023[[#This Row],[ФО]],СПРАВОЧНИК!H:P,2,0)</f>
        <v>Сибирский ФО</v>
      </c>
    </row>
    <row r="7697" spans="1:11" x14ac:dyDescent="0.2">
      <c r="A7697" t="s">
        <v>600</v>
      </c>
      <c r="B7697" t="s">
        <v>594</v>
      </c>
      <c r="C7697" s="1" t="s">
        <v>418</v>
      </c>
      <c r="D7697" s="1" t="s">
        <v>428</v>
      </c>
      <c r="E7697" s="2">
        <v>781</v>
      </c>
      <c r="F7697" s="3">
        <v>309</v>
      </c>
      <c r="G7697" s="2">
        <v>3564</v>
      </c>
      <c r="H7697" s="3">
        <v>1937</v>
      </c>
      <c r="I7697" s="69" t="str">
        <f>VLOOKUP(C7697,СПРАВОЧНИК!B:D,2,0)</f>
        <v>ЯПОНИЯ</v>
      </c>
      <c r="J7697" s="69" t="str">
        <f>VLOOKUP(C7697,СПРАВОЧНИК!B:D,3,0)</f>
        <v>ИНОМАРКИ</v>
      </c>
      <c r="K7697" s="69" t="str">
        <f>VLOOKUP(СВОД2023[[#This Row],[ФО]],СПРАВОЧНИК!H:P,2,0)</f>
        <v>Сибирский ФО</v>
      </c>
    </row>
    <row r="7698" spans="1:11" x14ac:dyDescent="0.2">
      <c r="A7698" t="s">
        <v>600</v>
      </c>
      <c r="B7698" t="s">
        <v>594</v>
      </c>
      <c r="C7698" s="1" t="s">
        <v>418</v>
      </c>
      <c r="D7698" s="1" t="s">
        <v>828</v>
      </c>
      <c r="E7698" s="2">
        <v>7</v>
      </c>
      <c r="F7698" s="3">
        <v>2</v>
      </c>
      <c r="G7698" s="2">
        <v>56</v>
      </c>
      <c r="H7698" s="3">
        <v>9</v>
      </c>
      <c r="I7698" s="69" t="str">
        <f>VLOOKUP(C7698,СПРАВОЧНИК!B:D,2,0)</f>
        <v>ЯПОНИЯ</v>
      </c>
      <c r="J7698" s="69" t="str">
        <f>VLOOKUP(C7698,СПРАВОЧНИК!B:D,3,0)</f>
        <v>ИНОМАРКИ</v>
      </c>
      <c r="K7698" s="69" t="str">
        <f>VLOOKUP(СВОД2023[[#This Row],[ФО]],СПРАВОЧНИК!H:P,2,0)</f>
        <v>Сибирский ФО</v>
      </c>
    </row>
    <row r="7699" spans="1:11" x14ac:dyDescent="0.2">
      <c r="A7699" t="s">
        <v>600</v>
      </c>
      <c r="B7699" t="s">
        <v>594</v>
      </c>
      <c r="C7699" s="1" t="s">
        <v>418</v>
      </c>
      <c r="D7699" s="1" t="s">
        <v>1731</v>
      </c>
      <c r="E7699" s="2">
        <v>1</v>
      </c>
      <c r="F7699" s="3">
        <v>3</v>
      </c>
      <c r="G7699" s="2">
        <v>25</v>
      </c>
      <c r="H7699" s="3">
        <v>35</v>
      </c>
      <c r="I7699" s="69" t="str">
        <f>VLOOKUP(C7699,СПРАВОЧНИК!B:D,2,0)</f>
        <v>ЯПОНИЯ</v>
      </c>
      <c r="J7699" s="69" t="str">
        <f>VLOOKUP(C7699,СПРАВОЧНИК!B:D,3,0)</f>
        <v>ИНОМАРКИ</v>
      </c>
      <c r="K7699" s="69" t="str">
        <f>VLOOKUP(СВОД2023[[#This Row],[ФО]],СПРАВОЧНИК!H:P,2,0)</f>
        <v>Сибирский ФО</v>
      </c>
    </row>
    <row r="7700" spans="1:11" x14ac:dyDescent="0.2">
      <c r="A7700" t="s">
        <v>600</v>
      </c>
      <c r="B7700" t="s">
        <v>594</v>
      </c>
      <c r="C7700" s="1" t="s">
        <v>418</v>
      </c>
      <c r="D7700" s="1" t="s">
        <v>429</v>
      </c>
      <c r="E7700" s="2">
        <v>72</v>
      </c>
      <c r="F7700" s="3">
        <v>33</v>
      </c>
      <c r="G7700" s="2">
        <v>337</v>
      </c>
      <c r="H7700" s="3">
        <v>284</v>
      </c>
      <c r="I7700" s="69" t="str">
        <f>VLOOKUP(C7700,СПРАВОЧНИК!B:D,2,0)</f>
        <v>ЯПОНИЯ</v>
      </c>
      <c r="J7700" s="69" t="str">
        <f>VLOOKUP(C7700,СПРАВОЧНИК!B:D,3,0)</f>
        <v>ИНОМАРКИ</v>
      </c>
      <c r="K7700" s="69" t="str">
        <f>VLOOKUP(СВОД2023[[#This Row],[ФО]],СПРАВОЧНИК!H:P,2,0)</f>
        <v>Сибирский ФО</v>
      </c>
    </row>
    <row r="7701" spans="1:11" x14ac:dyDescent="0.2">
      <c r="A7701" t="s">
        <v>600</v>
      </c>
      <c r="B7701" t="s">
        <v>594</v>
      </c>
      <c r="C7701" s="1" t="s">
        <v>418</v>
      </c>
      <c r="D7701" s="1" t="s">
        <v>430</v>
      </c>
      <c r="E7701" s="2">
        <v>67</v>
      </c>
      <c r="F7701" s="3">
        <v>58</v>
      </c>
      <c r="G7701" s="2">
        <v>333</v>
      </c>
      <c r="H7701" s="3">
        <v>376</v>
      </c>
      <c r="I7701" s="69" t="str">
        <f>VLOOKUP(C7701,СПРАВОЧНИК!B:D,2,0)</f>
        <v>ЯПОНИЯ</v>
      </c>
      <c r="J7701" s="69" t="str">
        <f>VLOOKUP(C7701,СПРАВОЧНИК!B:D,3,0)</f>
        <v>ИНОМАРКИ</v>
      </c>
      <c r="K7701" s="69" t="str">
        <f>VLOOKUP(СВОД2023[[#This Row],[ФО]],СПРАВОЧНИК!H:P,2,0)</f>
        <v>Сибирский ФО</v>
      </c>
    </row>
    <row r="7702" spans="1:11" x14ac:dyDescent="0.2">
      <c r="A7702" t="s">
        <v>600</v>
      </c>
      <c r="B7702" t="s">
        <v>594</v>
      </c>
      <c r="C7702" s="1" t="s">
        <v>418</v>
      </c>
      <c r="D7702" s="1" t="s">
        <v>1732</v>
      </c>
      <c r="E7702" s="2"/>
      <c r="F7702" s="3">
        <v>2</v>
      </c>
      <c r="G7702" s="2">
        <v>7</v>
      </c>
      <c r="H7702" s="3">
        <v>14</v>
      </c>
      <c r="I7702" s="69" t="str">
        <f>VLOOKUP(C7702,СПРАВОЧНИК!B:D,2,0)</f>
        <v>ЯПОНИЯ</v>
      </c>
      <c r="J7702" s="69" t="str">
        <f>VLOOKUP(C7702,СПРАВОЧНИК!B:D,3,0)</f>
        <v>ИНОМАРКИ</v>
      </c>
      <c r="K7702" s="69" t="str">
        <f>VLOOKUP(СВОД2023[[#This Row],[ФО]],СПРАВОЧНИК!H:P,2,0)</f>
        <v>Сибирский ФО</v>
      </c>
    </row>
    <row r="7703" spans="1:11" x14ac:dyDescent="0.2">
      <c r="A7703" t="s">
        <v>600</v>
      </c>
      <c r="B7703" t="s">
        <v>594</v>
      </c>
      <c r="C7703" s="1" t="s">
        <v>418</v>
      </c>
      <c r="D7703" s="1" t="s">
        <v>2252</v>
      </c>
      <c r="E7703" s="2"/>
      <c r="F7703" s="3"/>
      <c r="G7703" s="2"/>
      <c r="H7703" s="3">
        <v>1</v>
      </c>
      <c r="I7703" s="69" t="str">
        <f>VLOOKUP(C7703,СПРАВОЧНИК!B:D,2,0)</f>
        <v>ЯПОНИЯ</v>
      </c>
      <c r="J7703" s="69" t="str">
        <f>VLOOKUP(C7703,СПРАВОЧНИК!B:D,3,0)</f>
        <v>ИНОМАРКИ</v>
      </c>
      <c r="K7703" s="69" t="str">
        <f>VLOOKUP(СВОД2023[[#This Row],[ФО]],СПРАВОЧНИК!H:P,2,0)</f>
        <v>Сибирский ФО</v>
      </c>
    </row>
    <row r="7704" spans="1:11" x14ac:dyDescent="0.2">
      <c r="A7704" t="s">
        <v>600</v>
      </c>
      <c r="B7704" t="s">
        <v>594</v>
      </c>
      <c r="C7704" s="1" t="s">
        <v>418</v>
      </c>
      <c r="D7704" s="1" t="s">
        <v>1733</v>
      </c>
      <c r="E7704" s="2">
        <v>20</v>
      </c>
      <c r="F7704" s="3">
        <v>18</v>
      </c>
      <c r="G7704" s="2">
        <v>116</v>
      </c>
      <c r="H7704" s="3">
        <v>98</v>
      </c>
      <c r="I7704" s="69" t="str">
        <f>VLOOKUP(C7704,СПРАВОЧНИК!B:D,2,0)</f>
        <v>ЯПОНИЯ</v>
      </c>
      <c r="J7704" s="69" t="str">
        <f>VLOOKUP(C7704,СПРАВОЧНИК!B:D,3,0)</f>
        <v>ИНОМАРКИ</v>
      </c>
      <c r="K7704" s="69" t="str">
        <f>VLOOKUP(СВОД2023[[#This Row],[ФО]],СПРАВОЧНИК!H:P,2,0)</f>
        <v>Сибирский ФО</v>
      </c>
    </row>
    <row r="7705" spans="1:11" x14ac:dyDescent="0.2">
      <c r="A7705" t="s">
        <v>600</v>
      </c>
      <c r="B7705" t="s">
        <v>594</v>
      </c>
      <c r="C7705" s="1" t="s">
        <v>418</v>
      </c>
      <c r="D7705" s="1" t="s">
        <v>1734</v>
      </c>
      <c r="E7705" s="2">
        <v>64</v>
      </c>
      <c r="F7705" s="3">
        <v>58</v>
      </c>
      <c r="G7705" s="2">
        <v>352</v>
      </c>
      <c r="H7705" s="3">
        <v>346</v>
      </c>
      <c r="I7705" s="69" t="str">
        <f>VLOOKUP(C7705,СПРАВОЧНИК!B:D,2,0)</f>
        <v>ЯПОНИЯ</v>
      </c>
      <c r="J7705" s="69" t="str">
        <f>VLOOKUP(C7705,СПРАВОЧНИК!B:D,3,0)</f>
        <v>ИНОМАРКИ</v>
      </c>
      <c r="K7705" s="69" t="str">
        <f>VLOOKUP(СВОД2023[[#This Row],[ФО]],СПРАВОЧНИК!H:P,2,0)</f>
        <v>Сибирский ФО</v>
      </c>
    </row>
    <row r="7706" spans="1:11" x14ac:dyDescent="0.2">
      <c r="A7706" t="s">
        <v>600</v>
      </c>
      <c r="B7706" t="s">
        <v>594</v>
      </c>
      <c r="C7706" s="1" t="s">
        <v>418</v>
      </c>
      <c r="D7706" s="1" t="s">
        <v>1735</v>
      </c>
      <c r="E7706" s="2">
        <v>15</v>
      </c>
      <c r="F7706" s="3">
        <v>14</v>
      </c>
      <c r="G7706" s="2">
        <v>78</v>
      </c>
      <c r="H7706" s="3">
        <v>64</v>
      </c>
      <c r="I7706" s="69" t="str">
        <f>VLOOKUP(C7706,СПРАВОЧНИК!B:D,2,0)</f>
        <v>ЯПОНИЯ</v>
      </c>
      <c r="J7706" s="69" t="str">
        <f>VLOOKUP(C7706,СПРАВОЧНИК!B:D,3,0)</f>
        <v>ИНОМАРКИ</v>
      </c>
      <c r="K7706" s="69" t="str">
        <f>VLOOKUP(СВОД2023[[#This Row],[ФО]],СПРАВОЧНИК!H:P,2,0)</f>
        <v>Сибирский ФО</v>
      </c>
    </row>
    <row r="7707" spans="1:11" x14ac:dyDescent="0.2">
      <c r="A7707" t="s">
        <v>600</v>
      </c>
      <c r="B7707" t="s">
        <v>594</v>
      </c>
      <c r="C7707" s="1" t="s">
        <v>418</v>
      </c>
      <c r="D7707" s="1" t="s">
        <v>1737</v>
      </c>
      <c r="E7707" s="2">
        <v>304</v>
      </c>
      <c r="F7707" s="3">
        <v>266</v>
      </c>
      <c r="G7707" s="2">
        <v>1668</v>
      </c>
      <c r="H7707" s="3">
        <v>1546</v>
      </c>
      <c r="I7707" s="69" t="str">
        <f>VLOOKUP(C7707,СПРАВОЧНИК!B:D,2,0)</f>
        <v>ЯПОНИЯ</v>
      </c>
      <c r="J7707" s="69" t="str">
        <f>VLOOKUP(C7707,СПРАВОЧНИК!B:D,3,0)</f>
        <v>ИНОМАРКИ</v>
      </c>
      <c r="K7707" s="69" t="str">
        <f>VLOOKUP(СВОД2023[[#This Row],[ФО]],СПРАВОЧНИК!H:P,2,0)</f>
        <v>Сибирский ФО</v>
      </c>
    </row>
    <row r="7708" spans="1:11" x14ac:dyDescent="0.2">
      <c r="A7708" t="s">
        <v>600</v>
      </c>
      <c r="B7708" t="s">
        <v>594</v>
      </c>
      <c r="C7708" s="1" t="s">
        <v>418</v>
      </c>
      <c r="D7708" s="1" t="s">
        <v>1738</v>
      </c>
      <c r="E7708" s="2">
        <v>64</v>
      </c>
      <c r="F7708" s="3">
        <v>74</v>
      </c>
      <c r="G7708" s="2">
        <v>368</v>
      </c>
      <c r="H7708" s="3">
        <v>384</v>
      </c>
      <c r="I7708" s="69" t="str">
        <f>VLOOKUP(C7708,СПРАВОЧНИК!B:D,2,0)</f>
        <v>ЯПОНИЯ</v>
      </c>
      <c r="J7708" s="69" t="str">
        <f>VLOOKUP(C7708,СПРАВОЧНИК!B:D,3,0)</f>
        <v>ИНОМАРКИ</v>
      </c>
      <c r="K7708" s="69" t="str">
        <f>VLOOKUP(СВОД2023[[#This Row],[ФО]],СПРАВОЧНИК!H:P,2,0)</f>
        <v>Сибирский ФО</v>
      </c>
    </row>
    <row r="7709" spans="1:11" x14ac:dyDescent="0.2">
      <c r="A7709" t="s">
        <v>600</v>
      </c>
      <c r="B7709" t="s">
        <v>594</v>
      </c>
      <c r="C7709" s="1" t="s">
        <v>418</v>
      </c>
      <c r="D7709" s="1" t="s">
        <v>431</v>
      </c>
      <c r="E7709" s="2">
        <v>561</v>
      </c>
      <c r="F7709" s="3">
        <v>372</v>
      </c>
      <c r="G7709" s="2">
        <v>3003</v>
      </c>
      <c r="H7709" s="3">
        <v>2299</v>
      </c>
      <c r="I7709" s="69" t="str">
        <f>VLOOKUP(C7709,СПРАВОЧНИК!B:D,2,0)</f>
        <v>ЯПОНИЯ</v>
      </c>
      <c r="J7709" s="69" t="str">
        <f>VLOOKUP(C7709,СПРАВОЧНИК!B:D,3,0)</f>
        <v>ИНОМАРКИ</v>
      </c>
      <c r="K7709" s="69" t="str">
        <f>VLOOKUP(СВОД2023[[#This Row],[ФО]],СПРАВОЧНИК!H:P,2,0)</f>
        <v>Сибирский ФО</v>
      </c>
    </row>
    <row r="7710" spans="1:11" x14ac:dyDescent="0.2">
      <c r="A7710" t="s">
        <v>600</v>
      </c>
      <c r="B7710" t="s">
        <v>594</v>
      </c>
      <c r="C7710" s="1" t="s">
        <v>418</v>
      </c>
      <c r="D7710" s="1" t="s">
        <v>2253</v>
      </c>
      <c r="E7710" s="2">
        <v>1</v>
      </c>
      <c r="F7710" s="3">
        <v>1</v>
      </c>
      <c r="G7710" s="2">
        <v>3</v>
      </c>
      <c r="H7710" s="3">
        <v>1</v>
      </c>
      <c r="I7710" s="69" t="str">
        <f>VLOOKUP(C7710,СПРАВОЧНИК!B:D,2,0)</f>
        <v>ЯПОНИЯ</v>
      </c>
      <c r="J7710" s="69" t="str">
        <f>VLOOKUP(C7710,СПРАВОЧНИК!B:D,3,0)</f>
        <v>ИНОМАРКИ</v>
      </c>
      <c r="K7710" s="69" t="str">
        <f>VLOOKUP(СВОД2023[[#This Row],[ФО]],СПРАВОЧНИК!H:P,2,0)</f>
        <v>Сибирский ФО</v>
      </c>
    </row>
    <row r="7711" spans="1:11" x14ac:dyDescent="0.2">
      <c r="A7711" t="s">
        <v>600</v>
      </c>
      <c r="B7711" t="s">
        <v>594</v>
      </c>
      <c r="C7711" s="1" t="s">
        <v>418</v>
      </c>
      <c r="D7711" s="1" t="s">
        <v>1739</v>
      </c>
      <c r="E7711" s="2">
        <v>1</v>
      </c>
      <c r="F7711" s="3">
        <v>1</v>
      </c>
      <c r="G7711" s="2">
        <v>6</v>
      </c>
      <c r="H7711" s="3">
        <v>10</v>
      </c>
      <c r="I7711" s="69" t="str">
        <f>VLOOKUP(C7711,СПРАВОЧНИК!B:D,2,0)</f>
        <v>ЯПОНИЯ</v>
      </c>
      <c r="J7711" s="69" t="str">
        <f>VLOOKUP(C7711,СПРАВОЧНИК!B:D,3,0)</f>
        <v>ИНОМАРКИ</v>
      </c>
      <c r="K7711" s="69" t="str">
        <f>VLOOKUP(СВОД2023[[#This Row],[ФО]],СПРАВОЧНИК!H:P,2,0)</f>
        <v>Сибирский ФО</v>
      </c>
    </row>
    <row r="7712" spans="1:11" x14ac:dyDescent="0.2">
      <c r="A7712" t="s">
        <v>600</v>
      </c>
      <c r="B7712" t="s">
        <v>594</v>
      </c>
      <c r="C7712" s="1" t="s">
        <v>418</v>
      </c>
      <c r="D7712" s="1" t="s">
        <v>1740</v>
      </c>
      <c r="E7712" s="2">
        <v>51</v>
      </c>
      <c r="F7712" s="3">
        <v>51</v>
      </c>
      <c r="G7712" s="2">
        <v>242</v>
      </c>
      <c r="H7712" s="3">
        <v>227</v>
      </c>
      <c r="I7712" s="69" t="str">
        <f>VLOOKUP(C7712,СПРАВОЧНИК!B:D,2,0)</f>
        <v>ЯПОНИЯ</v>
      </c>
      <c r="J7712" s="69" t="str">
        <f>VLOOKUP(C7712,СПРАВОЧНИК!B:D,3,0)</f>
        <v>ИНОМАРКИ</v>
      </c>
      <c r="K7712" s="69" t="str">
        <f>VLOOKUP(СВОД2023[[#This Row],[ФО]],СПРАВОЧНИК!H:P,2,0)</f>
        <v>Сибирский ФО</v>
      </c>
    </row>
    <row r="7713" spans="1:11" x14ac:dyDescent="0.2">
      <c r="A7713" t="s">
        <v>600</v>
      </c>
      <c r="B7713" t="s">
        <v>594</v>
      </c>
      <c r="C7713" s="1" t="s">
        <v>418</v>
      </c>
      <c r="D7713" s="1" t="s">
        <v>432</v>
      </c>
      <c r="E7713" s="2">
        <v>4</v>
      </c>
      <c r="F7713" s="3"/>
      <c r="G7713" s="2">
        <v>37</v>
      </c>
      <c r="H7713" s="3">
        <v>3</v>
      </c>
      <c r="I7713" s="69" t="str">
        <f>VLOOKUP(C7713,СПРАВОЧНИК!B:D,2,0)</f>
        <v>ЯПОНИЯ</v>
      </c>
      <c r="J7713" s="69" t="str">
        <f>VLOOKUP(C7713,СПРАВОЧНИК!B:D,3,0)</f>
        <v>ИНОМАРКИ</v>
      </c>
      <c r="K7713" s="69" t="str">
        <f>VLOOKUP(СВОД2023[[#This Row],[ФО]],СПРАВОЧНИК!H:P,2,0)</f>
        <v>Сибирский ФО</v>
      </c>
    </row>
    <row r="7714" spans="1:11" x14ac:dyDescent="0.2">
      <c r="A7714" t="s">
        <v>600</v>
      </c>
      <c r="B7714" t="s">
        <v>594</v>
      </c>
      <c r="C7714" s="1" t="s">
        <v>418</v>
      </c>
      <c r="D7714" s="1" t="s">
        <v>1741</v>
      </c>
      <c r="E7714" s="2">
        <v>1</v>
      </c>
      <c r="F7714" s="3"/>
      <c r="G7714" s="2">
        <v>8</v>
      </c>
      <c r="H7714" s="3">
        <v>3</v>
      </c>
      <c r="I7714" s="69" t="str">
        <f>VLOOKUP(C7714,СПРАВОЧНИК!B:D,2,0)</f>
        <v>ЯПОНИЯ</v>
      </c>
      <c r="J7714" s="69" t="str">
        <f>VLOOKUP(C7714,СПРАВОЧНИК!B:D,3,0)</f>
        <v>ИНОМАРКИ</v>
      </c>
      <c r="K7714" s="69" t="str">
        <f>VLOOKUP(СВОД2023[[#This Row],[ФО]],СПРАВОЧНИК!H:P,2,0)</f>
        <v>Сибирский ФО</v>
      </c>
    </row>
    <row r="7715" spans="1:11" x14ac:dyDescent="0.2">
      <c r="A7715" t="s">
        <v>600</v>
      </c>
      <c r="B7715" t="s">
        <v>594</v>
      </c>
      <c r="C7715" s="1" t="s">
        <v>418</v>
      </c>
      <c r="D7715" s="1" t="s">
        <v>1742</v>
      </c>
      <c r="E7715" s="2">
        <v>8</v>
      </c>
      <c r="F7715" s="3">
        <v>6</v>
      </c>
      <c r="G7715" s="2">
        <v>61</v>
      </c>
      <c r="H7715" s="3">
        <v>42</v>
      </c>
      <c r="I7715" s="69" t="str">
        <f>VLOOKUP(C7715,СПРАВОЧНИК!B:D,2,0)</f>
        <v>ЯПОНИЯ</v>
      </c>
      <c r="J7715" s="69" t="str">
        <f>VLOOKUP(C7715,СПРАВОЧНИК!B:D,3,0)</f>
        <v>ИНОМАРКИ</v>
      </c>
      <c r="K7715" s="69" t="str">
        <f>VLOOKUP(СВОД2023[[#This Row],[ФО]],СПРАВОЧНИК!H:P,2,0)</f>
        <v>Сибирский ФО</v>
      </c>
    </row>
    <row r="7716" spans="1:11" x14ac:dyDescent="0.2">
      <c r="A7716" t="s">
        <v>600</v>
      </c>
      <c r="B7716" t="s">
        <v>594</v>
      </c>
      <c r="C7716" s="1" t="s">
        <v>418</v>
      </c>
      <c r="D7716" s="1" t="s">
        <v>830</v>
      </c>
      <c r="E7716" s="2">
        <v>21</v>
      </c>
      <c r="F7716" s="3">
        <v>14</v>
      </c>
      <c r="G7716" s="2">
        <v>109</v>
      </c>
      <c r="H7716" s="3">
        <v>90</v>
      </c>
      <c r="I7716" s="69" t="str">
        <f>VLOOKUP(C7716,СПРАВОЧНИК!B:D,2,0)</f>
        <v>ЯПОНИЯ</v>
      </c>
      <c r="J7716" s="69" t="str">
        <f>VLOOKUP(C7716,СПРАВОЧНИК!B:D,3,0)</f>
        <v>ИНОМАРКИ</v>
      </c>
      <c r="K7716" s="69" t="str">
        <f>VLOOKUP(СВОД2023[[#This Row],[ФО]],СПРАВОЧНИК!H:P,2,0)</f>
        <v>Сибирский ФО</v>
      </c>
    </row>
    <row r="7717" spans="1:11" x14ac:dyDescent="0.2">
      <c r="A7717" t="s">
        <v>600</v>
      </c>
      <c r="B7717" t="s">
        <v>594</v>
      </c>
      <c r="C7717" s="1" t="s">
        <v>418</v>
      </c>
      <c r="D7717" s="1" t="s">
        <v>433</v>
      </c>
      <c r="E7717" s="2">
        <v>255</v>
      </c>
      <c r="F7717" s="3">
        <v>159</v>
      </c>
      <c r="G7717" s="2">
        <v>1321</v>
      </c>
      <c r="H7717" s="3">
        <v>979</v>
      </c>
      <c r="I7717" s="69" t="str">
        <f>VLOOKUP(C7717,СПРАВОЧНИК!B:D,2,0)</f>
        <v>ЯПОНИЯ</v>
      </c>
      <c r="J7717" s="69" t="str">
        <f>VLOOKUP(C7717,СПРАВОЧНИК!B:D,3,0)</f>
        <v>ИНОМАРКИ</v>
      </c>
      <c r="K7717" s="69" t="str">
        <f>VLOOKUP(СВОД2023[[#This Row],[ФО]],СПРАВОЧНИК!H:P,2,0)</f>
        <v>Сибирский ФО</v>
      </c>
    </row>
    <row r="7718" spans="1:11" x14ac:dyDescent="0.2">
      <c r="A7718" t="s">
        <v>600</v>
      </c>
      <c r="B7718" t="s">
        <v>594</v>
      </c>
      <c r="C7718" s="1" t="s">
        <v>418</v>
      </c>
      <c r="D7718" s="1" t="s">
        <v>1743</v>
      </c>
      <c r="E7718" s="2">
        <v>1</v>
      </c>
      <c r="F7718" s="3">
        <v>2</v>
      </c>
      <c r="G7718" s="2">
        <v>7</v>
      </c>
      <c r="H7718" s="3">
        <v>9</v>
      </c>
      <c r="I7718" s="69" t="str">
        <f>VLOOKUP(C7718,СПРАВОЧНИК!B:D,2,0)</f>
        <v>ЯПОНИЯ</v>
      </c>
      <c r="J7718" s="69" t="str">
        <f>VLOOKUP(C7718,СПРАВОЧНИК!B:D,3,0)</f>
        <v>ИНОМАРКИ</v>
      </c>
      <c r="K7718" s="69" t="str">
        <f>VLOOKUP(СВОД2023[[#This Row],[ФО]],СПРАВОЧНИК!H:P,2,0)</f>
        <v>Сибирский ФО</v>
      </c>
    </row>
    <row r="7719" spans="1:11" x14ac:dyDescent="0.2">
      <c r="A7719" t="s">
        <v>600</v>
      </c>
      <c r="B7719" t="s">
        <v>594</v>
      </c>
      <c r="C7719" s="1" t="s">
        <v>418</v>
      </c>
      <c r="D7719" s="1" t="s">
        <v>1744</v>
      </c>
      <c r="E7719" s="2">
        <v>48</v>
      </c>
      <c r="F7719" s="3">
        <v>55</v>
      </c>
      <c r="G7719" s="2">
        <v>293</v>
      </c>
      <c r="H7719" s="3">
        <v>266</v>
      </c>
      <c r="I7719" s="69" t="str">
        <f>VLOOKUP(C7719,СПРАВОЧНИК!B:D,2,0)</f>
        <v>ЯПОНИЯ</v>
      </c>
      <c r="J7719" s="69" t="str">
        <f>VLOOKUP(C7719,СПРАВОЧНИК!B:D,3,0)</f>
        <v>ИНОМАРКИ</v>
      </c>
      <c r="K7719" s="69" t="str">
        <f>VLOOKUP(СВОД2023[[#This Row],[ФО]],СПРАВОЧНИК!H:P,2,0)</f>
        <v>Сибирский ФО</v>
      </c>
    </row>
    <row r="7720" spans="1:11" x14ac:dyDescent="0.2">
      <c r="A7720" t="s">
        <v>600</v>
      </c>
      <c r="B7720" t="s">
        <v>594</v>
      </c>
      <c r="C7720" s="1" t="s">
        <v>418</v>
      </c>
      <c r="D7720" s="1" t="s">
        <v>1745</v>
      </c>
      <c r="E7720" s="2">
        <v>10</v>
      </c>
      <c r="F7720" s="3">
        <v>3</v>
      </c>
      <c r="G7720" s="2">
        <v>44</v>
      </c>
      <c r="H7720" s="3">
        <v>43</v>
      </c>
      <c r="I7720" s="69" t="str">
        <f>VLOOKUP(C7720,СПРАВОЧНИК!B:D,2,0)</f>
        <v>ЯПОНИЯ</v>
      </c>
      <c r="J7720" s="69" t="str">
        <f>VLOOKUP(C7720,СПРАВОЧНИК!B:D,3,0)</f>
        <v>ИНОМАРКИ</v>
      </c>
      <c r="K7720" s="69" t="str">
        <f>VLOOKUP(СВОД2023[[#This Row],[ФО]],СПРАВОЧНИК!H:P,2,0)</f>
        <v>Сибирский ФО</v>
      </c>
    </row>
    <row r="7721" spans="1:11" x14ac:dyDescent="0.2">
      <c r="A7721" t="s">
        <v>600</v>
      </c>
      <c r="B7721" t="s">
        <v>594</v>
      </c>
      <c r="C7721" s="1" t="s">
        <v>418</v>
      </c>
      <c r="D7721" s="1" t="s">
        <v>1746</v>
      </c>
      <c r="E7721" s="2">
        <v>470</v>
      </c>
      <c r="F7721" s="3">
        <v>439</v>
      </c>
      <c r="G7721" s="2">
        <v>2633</v>
      </c>
      <c r="H7721" s="3">
        <v>2560</v>
      </c>
      <c r="I7721" s="69" t="str">
        <f>VLOOKUP(C7721,СПРАВОЧНИК!B:D,2,0)</f>
        <v>ЯПОНИЯ</v>
      </c>
      <c r="J7721" s="69" t="str">
        <f>VLOOKUP(C7721,СПРАВОЧНИК!B:D,3,0)</f>
        <v>ИНОМАРКИ</v>
      </c>
      <c r="K7721" s="69" t="str">
        <f>VLOOKUP(СВОД2023[[#This Row],[ФО]],СПРАВОЧНИК!H:P,2,0)</f>
        <v>Сибирский ФО</v>
      </c>
    </row>
    <row r="7722" spans="1:11" x14ac:dyDescent="0.2">
      <c r="A7722" t="s">
        <v>600</v>
      </c>
      <c r="B7722" t="s">
        <v>594</v>
      </c>
      <c r="C7722" s="1" t="s">
        <v>418</v>
      </c>
      <c r="D7722" s="1" t="s">
        <v>1747</v>
      </c>
      <c r="E7722" s="2"/>
      <c r="F7722" s="3">
        <v>1</v>
      </c>
      <c r="G7722" s="2">
        <v>14</v>
      </c>
      <c r="H7722" s="3">
        <v>4</v>
      </c>
      <c r="I7722" s="69" t="str">
        <f>VLOOKUP(C7722,СПРАВОЧНИК!B:D,2,0)</f>
        <v>ЯПОНИЯ</v>
      </c>
      <c r="J7722" s="69" t="str">
        <f>VLOOKUP(C7722,СПРАВОЧНИК!B:D,3,0)</f>
        <v>ИНОМАРКИ</v>
      </c>
      <c r="K7722" s="69" t="str">
        <f>VLOOKUP(СВОД2023[[#This Row],[ФО]],СПРАВОЧНИК!H:P,2,0)</f>
        <v>Сибирский ФО</v>
      </c>
    </row>
    <row r="7723" spans="1:11" x14ac:dyDescent="0.2">
      <c r="A7723" t="s">
        <v>600</v>
      </c>
      <c r="B7723" t="s">
        <v>594</v>
      </c>
      <c r="C7723" s="1" t="s">
        <v>418</v>
      </c>
      <c r="D7723" s="1" t="s">
        <v>1748</v>
      </c>
      <c r="E7723" s="2">
        <v>394</v>
      </c>
      <c r="F7723" s="3">
        <v>245</v>
      </c>
      <c r="G7723" s="2">
        <v>1989</v>
      </c>
      <c r="H7723" s="3">
        <v>1589</v>
      </c>
      <c r="I7723" s="69" t="str">
        <f>VLOOKUP(C7723,СПРАВОЧНИК!B:D,2,0)</f>
        <v>ЯПОНИЯ</v>
      </c>
      <c r="J7723" s="69" t="str">
        <f>VLOOKUP(C7723,СПРАВОЧНИК!B:D,3,0)</f>
        <v>ИНОМАРКИ</v>
      </c>
      <c r="K7723" s="69" t="str">
        <f>VLOOKUP(СВОД2023[[#This Row],[ФО]],СПРАВОЧНИК!H:P,2,0)</f>
        <v>Сибирский ФО</v>
      </c>
    </row>
    <row r="7724" spans="1:11" x14ac:dyDescent="0.2">
      <c r="A7724" t="s">
        <v>600</v>
      </c>
      <c r="B7724" t="s">
        <v>594</v>
      </c>
      <c r="C7724" s="1" t="s">
        <v>418</v>
      </c>
      <c r="D7724" s="1" t="s">
        <v>434</v>
      </c>
      <c r="E7724" s="2">
        <v>143</v>
      </c>
      <c r="F7724" s="3">
        <v>124</v>
      </c>
      <c r="G7724" s="2">
        <v>865</v>
      </c>
      <c r="H7724" s="3">
        <v>745</v>
      </c>
      <c r="I7724" s="69" t="str">
        <f>VLOOKUP(C7724,СПРАВОЧНИК!B:D,2,0)</f>
        <v>ЯПОНИЯ</v>
      </c>
      <c r="J7724" s="69" t="str">
        <f>VLOOKUP(C7724,СПРАВОЧНИК!B:D,3,0)</f>
        <v>ИНОМАРКИ</v>
      </c>
      <c r="K7724" s="69" t="str">
        <f>VLOOKUP(СВОД2023[[#This Row],[ФО]],СПРАВОЧНИК!H:P,2,0)</f>
        <v>Сибирский ФО</v>
      </c>
    </row>
    <row r="7725" spans="1:11" x14ac:dyDescent="0.2">
      <c r="A7725" t="s">
        <v>600</v>
      </c>
      <c r="B7725" t="s">
        <v>594</v>
      </c>
      <c r="C7725" s="1" t="s">
        <v>418</v>
      </c>
      <c r="D7725" s="1" t="s">
        <v>1749</v>
      </c>
      <c r="E7725" s="2">
        <v>325</v>
      </c>
      <c r="F7725" s="3">
        <v>202</v>
      </c>
      <c r="G7725" s="2">
        <v>1675</v>
      </c>
      <c r="H7725" s="3">
        <v>1186</v>
      </c>
      <c r="I7725" s="69" t="str">
        <f>VLOOKUP(C7725,СПРАВОЧНИК!B:D,2,0)</f>
        <v>ЯПОНИЯ</v>
      </c>
      <c r="J7725" s="69" t="str">
        <f>VLOOKUP(C7725,СПРАВОЧНИК!B:D,3,0)</f>
        <v>ИНОМАРКИ</v>
      </c>
      <c r="K7725" s="69" t="str">
        <f>VLOOKUP(СВОД2023[[#This Row],[ФО]],СПРАВОЧНИК!H:P,2,0)</f>
        <v>Сибирский ФО</v>
      </c>
    </row>
    <row r="7726" spans="1:11" x14ac:dyDescent="0.2">
      <c r="A7726" t="s">
        <v>600</v>
      </c>
      <c r="B7726" t="s">
        <v>594</v>
      </c>
      <c r="C7726" s="1" t="s">
        <v>418</v>
      </c>
      <c r="D7726" s="1" t="s">
        <v>844</v>
      </c>
      <c r="E7726" s="2"/>
      <c r="F7726" s="3"/>
      <c r="G7726" s="2"/>
      <c r="H7726" s="3">
        <v>1</v>
      </c>
      <c r="I7726" s="69" t="str">
        <f>VLOOKUP(C7726,СПРАВОЧНИК!B:D,2,0)</f>
        <v>ЯПОНИЯ</v>
      </c>
      <c r="J7726" s="69" t="str">
        <f>VLOOKUP(C7726,СПРАВОЧНИК!B:D,3,0)</f>
        <v>ИНОМАРКИ</v>
      </c>
      <c r="K7726" s="69" t="str">
        <f>VLOOKUP(СВОД2023[[#This Row],[ФО]],СПРАВОЧНИК!H:P,2,0)</f>
        <v>Сибирский ФО</v>
      </c>
    </row>
    <row r="7727" spans="1:11" x14ac:dyDescent="0.2">
      <c r="A7727" t="s">
        <v>600</v>
      </c>
      <c r="B7727" t="s">
        <v>594</v>
      </c>
      <c r="C7727" s="1" t="s">
        <v>418</v>
      </c>
      <c r="D7727" s="1" t="s">
        <v>1750</v>
      </c>
      <c r="E7727" s="2">
        <v>285</v>
      </c>
      <c r="F7727" s="3">
        <v>231</v>
      </c>
      <c r="G7727" s="2">
        <v>1562</v>
      </c>
      <c r="H7727" s="3">
        <v>1332</v>
      </c>
      <c r="I7727" s="69" t="str">
        <f>VLOOKUP(C7727,СПРАВОЧНИК!B:D,2,0)</f>
        <v>ЯПОНИЯ</v>
      </c>
      <c r="J7727" s="69" t="str">
        <f>VLOOKUP(C7727,СПРАВОЧНИК!B:D,3,0)</f>
        <v>ИНОМАРКИ</v>
      </c>
      <c r="K7727" s="69" t="str">
        <f>VLOOKUP(СВОД2023[[#This Row],[ФО]],СПРАВОЧНИК!H:P,2,0)</f>
        <v>Сибирский ФО</v>
      </c>
    </row>
    <row r="7728" spans="1:11" x14ac:dyDescent="0.2">
      <c r="A7728" t="s">
        <v>600</v>
      </c>
      <c r="B7728" t="s">
        <v>594</v>
      </c>
      <c r="C7728" s="1" t="s">
        <v>418</v>
      </c>
      <c r="D7728" s="1" t="s">
        <v>435</v>
      </c>
      <c r="E7728" s="2">
        <v>3</v>
      </c>
      <c r="F7728" s="3"/>
      <c r="G7728" s="2">
        <v>7</v>
      </c>
      <c r="H7728" s="3">
        <v>1</v>
      </c>
      <c r="I7728" s="69" t="str">
        <f>VLOOKUP(C7728,СПРАВОЧНИК!B:D,2,0)</f>
        <v>ЯПОНИЯ</v>
      </c>
      <c r="J7728" s="69" t="str">
        <f>VLOOKUP(C7728,СПРАВОЧНИК!B:D,3,0)</f>
        <v>ИНОМАРКИ</v>
      </c>
      <c r="K7728" s="69" t="str">
        <f>VLOOKUP(СВОД2023[[#This Row],[ФО]],СПРАВОЧНИК!H:P,2,0)</f>
        <v>Сибирский ФО</v>
      </c>
    </row>
    <row r="7729" spans="1:11" x14ac:dyDescent="0.2">
      <c r="A7729" t="s">
        <v>600</v>
      </c>
      <c r="B7729" t="s">
        <v>594</v>
      </c>
      <c r="C7729" s="1" t="s">
        <v>418</v>
      </c>
      <c r="D7729" s="1" t="s">
        <v>436</v>
      </c>
      <c r="E7729" s="2">
        <v>845</v>
      </c>
      <c r="F7729" s="3">
        <v>546</v>
      </c>
      <c r="G7729" s="2">
        <v>4650</v>
      </c>
      <c r="H7729" s="3">
        <v>3298</v>
      </c>
      <c r="I7729" s="69" t="str">
        <f>VLOOKUP(C7729,СПРАВОЧНИК!B:D,2,0)</f>
        <v>ЯПОНИЯ</v>
      </c>
      <c r="J7729" s="69" t="str">
        <f>VLOOKUP(C7729,СПРАВОЧНИК!B:D,3,0)</f>
        <v>ИНОМАРКИ</v>
      </c>
      <c r="K7729" s="69" t="str">
        <f>VLOOKUP(СВОД2023[[#This Row],[ФО]],СПРАВОЧНИК!H:P,2,0)</f>
        <v>Сибирский ФО</v>
      </c>
    </row>
    <row r="7730" spans="1:11" x14ac:dyDescent="0.2">
      <c r="A7730" t="s">
        <v>600</v>
      </c>
      <c r="B7730" t="s">
        <v>594</v>
      </c>
      <c r="C7730" s="1" t="s">
        <v>2254</v>
      </c>
      <c r="D7730" s="1" t="s">
        <v>2561</v>
      </c>
      <c r="E7730" s="2"/>
      <c r="F7730" s="3"/>
      <c r="G7730" s="2">
        <v>1</v>
      </c>
      <c r="H7730" s="3"/>
      <c r="I7730" s="69" t="str">
        <f>VLOOKUP(C7730,СПРАВОЧНИК!B:D,2,0)</f>
        <v>США</v>
      </c>
      <c r="J7730" s="69" t="str">
        <f>VLOOKUP(C7730,СПРАВОЧНИК!B:D,3,0)</f>
        <v>ИНОМАРКИ</v>
      </c>
      <c r="K7730" s="69" t="str">
        <f>VLOOKUP(СВОД2023[[#This Row],[ФО]],СПРАВОЧНИК!H:P,2,0)</f>
        <v>Сибирский ФО</v>
      </c>
    </row>
    <row r="7731" spans="1:11" x14ac:dyDescent="0.2">
      <c r="A7731" t="s">
        <v>600</v>
      </c>
      <c r="B7731" t="s">
        <v>594</v>
      </c>
      <c r="C7731" s="1" t="s">
        <v>437</v>
      </c>
      <c r="D7731" s="1" t="s">
        <v>438</v>
      </c>
      <c r="E7731" s="2">
        <v>10</v>
      </c>
      <c r="F7731" s="3"/>
      <c r="G7731" s="2">
        <v>19</v>
      </c>
      <c r="H7731" s="3"/>
      <c r="I7731" s="69" t="str">
        <f>VLOOKUP(C7731,СПРАВОЧНИК!B:D,2,0)</f>
        <v>КИТАЙ</v>
      </c>
      <c r="J7731" s="69" t="str">
        <f>VLOOKUP(C7731,СПРАВОЧНИК!B:D,3,0)</f>
        <v>ИНОМАРКИ</v>
      </c>
      <c r="K7731" s="69" t="str">
        <f>VLOOKUP(СВОД2023[[#This Row],[ФО]],СПРАВОЧНИК!H:P,2,0)</f>
        <v>Сибирский ФО</v>
      </c>
    </row>
    <row r="7732" spans="1:11" x14ac:dyDescent="0.2">
      <c r="A7732" t="s">
        <v>600</v>
      </c>
      <c r="B7732" t="s">
        <v>594</v>
      </c>
      <c r="C7732" s="1" t="s">
        <v>437</v>
      </c>
      <c r="D7732" s="1" t="s">
        <v>629</v>
      </c>
      <c r="E7732" s="2">
        <v>1</v>
      </c>
      <c r="F7732" s="3"/>
      <c r="G7732" s="2">
        <v>1</v>
      </c>
      <c r="H7732" s="3"/>
      <c r="I7732" s="69" t="str">
        <f>VLOOKUP(C7732,СПРАВОЧНИК!B:D,2,0)</f>
        <v>КИТАЙ</v>
      </c>
      <c r="J7732" s="69" t="str">
        <f>VLOOKUP(C7732,СПРАВОЧНИК!B:D,3,0)</f>
        <v>ИНОМАРКИ</v>
      </c>
      <c r="K7732" s="69" t="str">
        <f>VLOOKUP(СВОД2023[[#This Row],[ФО]],СПРАВОЧНИК!H:P,2,0)</f>
        <v>Сибирский ФО</v>
      </c>
    </row>
    <row r="7733" spans="1:11" x14ac:dyDescent="0.2">
      <c r="A7733" t="s">
        <v>600</v>
      </c>
      <c r="B7733" t="s">
        <v>594</v>
      </c>
      <c r="C7733" s="1" t="s">
        <v>439</v>
      </c>
      <c r="D7733" s="1" t="s">
        <v>1751</v>
      </c>
      <c r="E7733" s="2"/>
      <c r="F7733" s="3">
        <v>1</v>
      </c>
      <c r="G7733" s="2">
        <v>3</v>
      </c>
      <c r="H7733" s="3">
        <v>1</v>
      </c>
      <c r="I7733" s="69" t="str">
        <f>VLOOKUP(C7733,СПРАВОЧНИК!B:D,2,0)</f>
        <v>ЕВРОПА</v>
      </c>
      <c r="J7733" s="69" t="str">
        <f>VLOOKUP(C7733,СПРАВОЧНИК!B:D,3,0)</f>
        <v>ИНОМАРКИ</v>
      </c>
      <c r="K7733" s="69" t="str">
        <f>VLOOKUP(СВОД2023[[#This Row],[ФО]],СПРАВОЧНИК!H:P,2,0)</f>
        <v>Сибирский ФО</v>
      </c>
    </row>
    <row r="7734" spans="1:11" x14ac:dyDescent="0.2">
      <c r="A7734" t="s">
        <v>600</v>
      </c>
      <c r="B7734" t="s">
        <v>594</v>
      </c>
      <c r="C7734" s="1" t="s">
        <v>439</v>
      </c>
      <c r="D7734" s="1" t="s">
        <v>2257</v>
      </c>
      <c r="E7734" s="2"/>
      <c r="F7734" s="3"/>
      <c r="G7734" s="2">
        <v>1</v>
      </c>
      <c r="H7734" s="3">
        <v>1</v>
      </c>
      <c r="I7734" s="69" t="str">
        <f>VLOOKUP(C7734,СПРАВОЧНИК!B:D,2,0)</f>
        <v>ЕВРОПА</v>
      </c>
      <c r="J7734" s="69" t="str">
        <f>VLOOKUP(C7734,СПРАВОЧНИК!B:D,3,0)</f>
        <v>ИНОМАРКИ</v>
      </c>
      <c r="K7734" s="69" t="str">
        <f>VLOOKUP(СВОД2023[[#This Row],[ФО]],СПРАВОЧНИК!H:P,2,0)</f>
        <v>Сибирский ФО</v>
      </c>
    </row>
    <row r="7735" spans="1:11" x14ac:dyDescent="0.2">
      <c r="A7735" t="s">
        <v>600</v>
      </c>
      <c r="B7735" t="s">
        <v>594</v>
      </c>
      <c r="C7735" s="1" t="s">
        <v>439</v>
      </c>
      <c r="D7735" s="1" t="s">
        <v>1752</v>
      </c>
      <c r="E7735" s="2">
        <v>35</v>
      </c>
      <c r="F7735" s="3">
        <v>20</v>
      </c>
      <c r="G7735" s="2">
        <v>180</v>
      </c>
      <c r="H7735" s="3">
        <v>130</v>
      </c>
      <c r="I7735" s="69" t="str">
        <f>VLOOKUP(C7735,СПРАВОЧНИК!B:D,2,0)</f>
        <v>ЕВРОПА</v>
      </c>
      <c r="J7735" s="69" t="str">
        <f>VLOOKUP(C7735,СПРАВОЧНИК!B:D,3,0)</f>
        <v>ИНОМАРКИ</v>
      </c>
      <c r="K7735" s="69" t="str">
        <f>VLOOKUP(СВОД2023[[#This Row],[ФО]],СПРАВОЧНИК!H:P,2,0)</f>
        <v>Сибирский ФО</v>
      </c>
    </row>
    <row r="7736" spans="1:11" x14ac:dyDescent="0.2">
      <c r="A7736" t="s">
        <v>600</v>
      </c>
      <c r="B7736" t="s">
        <v>594</v>
      </c>
      <c r="C7736" s="1" t="s">
        <v>439</v>
      </c>
      <c r="D7736" s="1" t="s">
        <v>2258</v>
      </c>
      <c r="E7736" s="2"/>
      <c r="F7736" s="3"/>
      <c r="G7736" s="2">
        <v>1</v>
      </c>
      <c r="H7736" s="3">
        <v>1</v>
      </c>
      <c r="I7736" s="69" t="str">
        <f>VLOOKUP(C7736,СПРАВОЧНИК!B:D,2,0)</f>
        <v>ЕВРОПА</v>
      </c>
      <c r="J7736" s="69" t="str">
        <f>VLOOKUP(C7736,СПРАВОЧНИК!B:D,3,0)</f>
        <v>ИНОМАРКИ</v>
      </c>
      <c r="K7736" s="69" t="str">
        <f>VLOOKUP(СВОД2023[[#This Row],[ФО]],СПРАВОЧНИК!H:P,2,0)</f>
        <v>Сибирский ФО</v>
      </c>
    </row>
    <row r="7737" spans="1:11" x14ac:dyDescent="0.2">
      <c r="A7737" t="s">
        <v>600</v>
      </c>
      <c r="B7737" t="s">
        <v>594</v>
      </c>
      <c r="C7737" s="1" t="s">
        <v>439</v>
      </c>
      <c r="D7737" s="1" t="s">
        <v>440</v>
      </c>
      <c r="E7737" s="2">
        <v>265</v>
      </c>
      <c r="F7737" s="3">
        <v>201</v>
      </c>
      <c r="G7737" s="2">
        <v>1450</v>
      </c>
      <c r="H7737" s="3">
        <v>1186</v>
      </c>
      <c r="I7737" s="69" t="str">
        <f>VLOOKUP(C7737,СПРАВОЧНИК!B:D,2,0)</f>
        <v>ЕВРОПА</v>
      </c>
      <c r="J7737" s="69" t="str">
        <f>VLOOKUP(C7737,СПРАВОЧНИК!B:D,3,0)</f>
        <v>ИНОМАРКИ</v>
      </c>
      <c r="K7737" s="69" t="str">
        <f>VLOOKUP(СВОД2023[[#This Row],[ФО]],СПРАВОЧНИК!H:P,2,0)</f>
        <v>Сибирский ФО</v>
      </c>
    </row>
    <row r="7738" spans="1:11" x14ac:dyDescent="0.2">
      <c r="A7738" t="s">
        <v>600</v>
      </c>
      <c r="B7738" t="s">
        <v>594</v>
      </c>
      <c r="C7738" s="1" t="s">
        <v>439</v>
      </c>
      <c r="D7738" s="1" t="s">
        <v>2259</v>
      </c>
      <c r="E7738" s="2"/>
      <c r="F7738" s="3"/>
      <c r="G7738" s="2">
        <v>1</v>
      </c>
      <c r="H7738" s="3"/>
      <c r="I7738" s="69" t="str">
        <f>VLOOKUP(C7738,СПРАВОЧНИК!B:D,2,0)</f>
        <v>ЕВРОПА</v>
      </c>
      <c r="J7738" s="69" t="str">
        <f>VLOOKUP(C7738,СПРАВОЧНИК!B:D,3,0)</f>
        <v>ИНОМАРКИ</v>
      </c>
      <c r="K7738" s="69" t="str">
        <f>VLOOKUP(СВОД2023[[#This Row],[ФО]],СПРАВОЧНИК!H:P,2,0)</f>
        <v>Сибирский ФО</v>
      </c>
    </row>
    <row r="7739" spans="1:11" x14ac:dyDescent="0.2">
      <c r="A7739" t="s">
        <v>600</v>
      </c>
      <c r="B7739" t="s">
        <v>594</v>
      </c>
      <c r="C7739" s="1" t="s">
        <v>439</v>
      </c>
      <c r="D7739" s="1" t="s">
        <v>1753</v>
      </c>
      <c r="E7739" s="2">
        <v>8</v>
      </c>
      <c r="F7739" s="3">
        <v>2</v>
      </c>
      <c r="G7739" s="2">
        <v>36</v>
      </c>
      <c r="H7739" s="3">
        <v>29</v>
      </c>
      <c r="I7739" s="69" t="str">
        <f>VLOOKUP(C7739,СПРАВОЧНИК!B:D,2,0)</f>
        <v>ЕВРОПА</v>
      </c>
      <c r="J7739" s="69" t="str">
        <f>VLOOKUP(C7739,СПРАВОЧНИК!B:D,3,0)</f>
        <v>ИНОМАРКИ</v>
      </c>
      <c r="K7739" s="69" t="str">
        <f>VLOOKUP(СВОД2023[[#This Row],[ФО]],СПРАВОЧНИК!H:P,2,0)</f>
        <v>Сибирский ФО</v>
      </c>
    </row>
    <row r="7740" spans="1:11" x14ac:dyDescent="0.2">
      <c r="A7740" t="s">
        <v>600</v>
      </c>
      <c r="B7740" t="s">
        <v>594</v>
      </c>
      <c r="C7740" s="1" t="s">
        <v>439</v>
      </c>
      <c r="D7740" s="1" t="s">
        <v>1754</v>
      </c>
      <c r="E7740" s="2">
        <v>21</v>
      </c>
      <c r="F7740" s="3">
        <v>10</v>
      </c>
      <c r="G7740" s="2">
        <v>118</v>
      </c>
      <c r="H7740" s="3">
        <v>91</v>
      </c>
      <c r="I7740" s="69" t="str">
        <f>VLOOKUP(C7740,СПРАВОЧНИК!B:D,2,0)</f>
        <v>ЕВРОПА</v>
      </c>
      <c r="J7740" s="69" t="str">
        <f>VLOOKUP(C7740,СПРАВОЧНИК!B:D,3,0)</f>
        <v>ИНОМАРКИ</v>
      </c>
      <c r="K7740" s="69" t="str">
        <f>VLOOKUP(СВОД2023[[#This Row],[ФО]],СПРАВОЧНИК!H:P,2,0)</f>
        <v>Сибирский ФО</v>
      </c>
    </row>
    <row r="7741" spans="1:11" x14ac:dyDescent="0.2">
      <c r="A7741" t="s">
        <v>600</v>
      </c>
      <c r="B7741" t="s">
        <v>594</v>
      </c>
      <c r="C7741" s="1" t="s">
        <v>439</v>
      </c>
      <c r="D7741" s="1" t="s">
        <v>2260</v>
      </c>
      <c r="E7741" s="2"/>
      <c r="F7741" s="3">
        <v>1</v>
      </c>
      <c r="G7741" s="2">
        <v>5</v>
      </c>
      <c r="H7741" s="3">
        <v>5</v>
      </c>
      <c r="I7741" s="69" t="str">
        <f>VLOOKUP(C7741,СПРАВОЧНИК!B:D,2,0)</f>
        <v>ЕВРОПА</v>
      </c>
      <c r="J7741" s="69" t="str">
        <f>VLOOKUP(C7741,СПРАВОЧНИК!B:D,3,0)</f>
        <v>ИНОМАРКИ</v>
      </c>
      <c r="K7741" s="69" t="str">
        <f>VLOOKUP(СВОД2023[[#This Row],[ФО]],СПРАВОЧНИК!H:P,2,0)</f>
        <v>Сибирский ФО</v>
      </c>
    </row>
    <row r="7742" spans="1:11" x14ac:dyDescent="0.2">
      <c r="A7742" t="s">
        <v>600</v>
      </c>
      <c r="B7742" t="s">
        <v>594</v>
      </c>
      <c r="C7742" s="1" t="s">
        <v>439</v>
      </c>
      <c r="D7742" s="1" t="s">
        <v>1755</v>
      </c>
      <c r="E7742" s="2">
        <v>23</v>
      </c>
      <c r="F7742" s="3">
        <v>16</v>
      </c>
      <c r="G7742" s="2">
        <v>100</v>
      </c>
      <c r="H7742" s="3">
        <v>91</v>
      </c>
      <c r="I7742" s="69" t="str">
        <f>VLOOKUP(C7742,СПРАВОЧНИК!B:D,2,0)</f>
        <v>ЕВРОПА</v>
      </c>
      <c r="J7742" s="69" t="str">
        <f>VLOOKUP(C7742,СПРАВОЧНИК!B:D,3,0)</f>
        <v>ИНОМАРКИ</v>
      </c>
      <c r="K7742" s="69" t="str">
        <f>VLOOKUP(СВОД2023[[#This Row],[ФО]],СПРАВОЧНИК!H:P,2,0)</f>
        <v>Сибирский ФО</v>
      </c>
    </row>
    <row r="7743" spans="1:11" x14ac:dyDescent="0.2">
      <c r="A7743" t="s">
        <v>600</v>
      </c>
      <c r="B7743" t="s">
        <v>594</v>
      </c>
      <c r="C7743" s="1" t="s">
        <v>439</v>
      </c>
      <c r="D7743" s="1" t="s">
        <v>442</v>
      </c>
      <c r="E7743" s="2">
        <v>20</v>
      </c>
      <c r="F7743" s="3">
        <v>25</v>
      </c>
      <c r="G7743" s="2">
        <v>174</v>
      </c>
      <c r="H7743" s="3">
        <v>126</v>
      </c>
      <c r="I7743" s="69" t="str">
        <f>VLOOKUP(C7743,СПРАВОЧНИК!B:D,2,0)</f>
        <v>ЕВРОПА</v>
      </c>
      <c r="J7743" s="69" t="str">
        <f>VLOOKUP(C7743,СПРАВОЧНИК!B:D,3,0)</f>
        <v>ИНОМАРКИ</v>
      </c>
      <c r="K7743" s="69" t="str">
        <f>VLOOKUP(СВОД2023[[#This Row],[ФО]],СПРАВОЧНИК!H:P,2,0)</f>
        <v>Сибирский ФО</v>
      </c>
    </row>
    <row r="7744" spans="1:11" x14ac:dyDescent="0.2">
      <c r="A7744" t="s">
        <v>600</v>
      </c>
      <c r="B7744" t="s">
        <v>594</v>
      </c>
      <c r="C7744" s="1" t="s">
        <v>439</v>
      </c>
      <c r="D7744" s="1" t="s">
        <v>1756</v>
      </c>
      <c r="E7744" s="2">
        <v>2</v>
      </c>
      <c r="F7744" s="3">
        <v>2</v>
      </c>
      <c r="G7744" s="2">
        <v>9</v>
      </c>
      <c r="H7744" s="3">
        <v>10</v>
      </c>
      <c r="I7744" s="69" t="str">
        <f>VLOOKUP(C7744,СПРАВОЧНИК!B:D,2,0)</f>
        <v>ЕВРОПА</v>
      </c>
      <c r="J7744" s="69" t="str">
        <f>VLOOKUP(C7744,СПРАВОЧНИК!B:D,3,0)</f>
        <v>ИНОМАРКИ</v>
      </c>
      <c r="K7744" s="69" t="str">
        <f>VLOOKUP(СВОД2023[[#This Row],[ФО]],СПРАВОЧНИК!H:P,2,0)</f>
        <v>Сибирский ФО</v>
      </c>
    </row>
    <row r="7745" spans="1:11" x14ac:dyDescent="0.2">
      <c r="A7745" t="s">
        <v>600</v>
      </c>
      <c r="B7745" t="s">
        <v>594</v>
      </c>
      <c r="C7745" s="1" t="s">
        <v>439</v>
      </c>
      <c r="D7745" s="1" t="s">
        <v>1757</v>
      </c>
      <c r="E7745" s="2">
        <v>9</v>
      </c>
      <c r="F7745" s="3">
        <v>9</v>
      </c>
      <c r="G7745" s="2">
        <v>33</v>
      </c>
      <c r="H7745" s="3">
        <v>44</v>
      </c>
      <c r="I7745" s="69" t="str">
        <f>VLOOKUP(C7745,СПРАВОЧНИК!B:D,2,0)</f>
        <v>ЕВРОПА</v>
      </c>
      <c r="J7745" s="69" t="str">
        <f>VLOOKUP(C7745,СПРАВОЧНИК!B:D,3,0)</f>
        <v>ИНОМАРКИ</v>
      </c>
      <c r="K7745" s="69" t="str">
        <f>VLOOKUP(СВОД2023[[#This Row],[ФО]],СПРАВОЧНИК!H:P,2,0)</f>
        <v>Сибирский ФО</v>
      </c>
    </row>
    <row r="7746" spans="1:11" x14ac:dyDescent="0.2">
      <c r="A7746" t="s">
        <v>600</v>
      </c>
      <c r="B7746" t="s">
        <v>594</v>
      </c>
      <c r="C7746" s="1" t="s">
        <v>439</v>
      </c>
      <c r="D7746" s="1" t="s">
        <v>845</v>
      </c>
      <c r="E7746" s="2">
        <v>67</v>
      </c>
      <c r="F7746" s="3">
        <v>56</v>
      </c>
      <c r="G7746" s="2">
        <v>386</v>
      </c>
      <c r="H7746" s="3">
        <v>336</v>
      </c>
      <c r="I7746" s="69" t="str">
        <f>VLOOKUP(C7746,СПРАВОЧНИК!B:D,2,0)</f>
        <v>ЕВРОПА</v>
      </c>
      <c r="J7746" s="69" t="str">
        <f>VLOOKUP(C7746,СПРАВОЧНИК!B:D,3,0)</f>
        <v>ИНОМАРКИ</v>
      </c>
      <c r="K7746" s="69" t="str">
        <f>VLOOKUP(СВОД2023[[#This Row],[ФО]],СПРАВОЧНИК!H:P,2,0)</f>
        <v>Сибирский ФО</v>
      </c>
    </row>
    <row r="7747" spans="1:11" x14ac:dyDescent="0.2">
      <c r="A7747" t="s">
        <v>600</v>
      </c>
      <c r="B7747" t="s">
        <v>594</v>
      </c>
      <c r="C7747" s="1" t="s">
        <v>439</v>
      </c>
      <c r="D7747" s="1" t="s">
        <v>1758</v>
      </c>
      <c r="E7747" s="2">
        <v>6</v>
      </c>
      <c r="F7747" s="3">
        <v>5</v>
      </c>
      <c r="G7747" s="2">
        <v>24</v>
      </c>
      <c r="H7747" s="3">
        <v>23</v>
      </c>
      <c r="I7747" s="69" t="str">
        <f>VLOOKUP(C7747,СПРАВОЧНИК!B:D,2,0)</f>
        <v>ЕВРОПА</v>
      </c>
      <c r="J7747" s="69" t="str">
        <f>VLOOKUP(C7747,СПРАВОЧНИК!B:D,3,0)</f>
        <v>ИНОМАРКИ</v>
      </c>
      <c r="K7747" s="69" t="str">
        <f>VLOOKUP(СВОД2023[[#This Row],[ФО]],СПРАВОЧНИК!H:P,2,0)</f>
        <v>Сибирский ФО</v>
      </c>
    </row>
    <row r="7748" spans="1:11" x14ac:dyDescent="0.2">
      <c r="A7748" t="s">
        <v>600</v>
      </c>
      <c r="B7748" t="s">
        <v>594</v>
      </c>
      <c r="C7748" s="1" t="s">
        <v>439</v>
      </c>
      <c r="D7748" s="1" t="s">
        <v>2263</v>
      </c>
      <c r="E7748" s="2"/>
      <c r="F7748" s="3"/>
      <c r="G7748" s="2">
        <v>1</v>
      </c>
      <c r="H7748" s="3">
        <v>1</v>
      </c>
      <c r="I7748" s="69" t="str">
        <f>VLOOKUP(C7748,СПРАВОЧНИК!B:D,2,0)</f>
        <v>ЕВРОПА</v>
      </c>
      <c r="J7748" s="69" t="str">
        <f>VLOOKUP(C7748,СПРАВОЧНИК!B:D,3,0)</f>
        <v>ИНОМАРКИ</v>
      </c>
      <c r="K7748" s="69" t="str">
        <f>VLOOKUP(СВОД2023[[#This Row],[ФО]],СПРАВОЧНИК!H:P,2,0)</f>
        <v>Сибирский ФО</v>
      </c>
    </row>
    <row r="7749" spans="1:11" x14ac:dyDescent="0.2">
      <c r="A7749" t="s">
        <v>600</v>
      </c>
      <c r="B7749" t="s">
        <v>594</v>
      </c>
      <c r="C7749" s="1" t="s">
        <v>439</v>
      </c>
      <c r="D7749" s="1" t="s">
        <v>2264</v>
      </c>
      <c r="E7749" s="2"/>
      <c r="F7749" s="3">
        <v>1</v>
      </c>
      <c r="G7749" s="2"/>
      <c r="H7749" s="3">
        <v>3</v>
      </c>
      <c r="I7749" s="69" t="str">
        <f>VLOOKUP(C7749,СПРАВОЧНИК!B:D,2,0)</f>
        <v>ЕВРОПА</v>
      </c>
      <c r="J7749" s="69" t="str">
        <f>VLOOKUP(C7749,СПРАВОЧНИК!B:D,3,0)</f>
        <v>ИНОМАРКИ</v>
      </c>
      <c r="K7749" s="69" t="str">
        <f>VLOOKUP(СВОД2023[[#This Row],[ФО]],СПРАВОЧНИК!H:P,2,0)</f>
        <v>Сибирский ФО</v>
      </c>
    </row>
    <row r="7750" spans="1:11" x14ac:dyDescent="0.2">
      <c r="A7750" t="s">
        <v>600</v>
      </c>
      <c r="B7750" t="s">
        <v>594</v>
      </c>
      <c r="C7750" s="1" t="s">
        <v>439</v>
      </c>
      <c r="D7750" s="1" t="s">
        <v>2265</v>
      </c>
      <c r="E7750" s="2">
        <v>1</v>
      </c>
      <c r="F7750" s="3">
        <v>1</v>
      </c>
      <c r="G7750" s="2">
        <v>2</v>
      </c>
      <c r="H7750" s="3">
        <v>2</v>
      </c>
      <c r="I7750" s="69" t="str">
        <f>VLOOKUP(C7750,СПРАВОЧНИК!B:D,2,0)</f>
        <v>ЕВРОПА</v>
      </c>
      <c r="J7750" s="69" t="str">
        <f>VLOOKUP(C7750,СПРАВОЧНИК!B:D,3,0)</f>
        <v>ИНОМАРКИ</v>
      </c>
      <c r="K7750" s="69" t="str">
        <f>VLOOKUP(СВОД2023[[#This Row],[ФО]],СПРАВОЧНИК!H:P,2,0)</f>
        <v>Сибирский ФО</v>
      </c>
    </row>
    <row r="7751" spans="1:11" x14ac:dyDescent="0.2">
      <c r="A7751" t="s">
        <v>600</v>
      </c>
      <c r="B7751" t="s">
        <v>594</v>
      </c>
      <c r="C7751" s="1" t="s">
        <v>439</v>
      </c>
      <c r="D7751" s="1" t="s">
        <v>2266</v>
      </c>
      <c r="E7751" s="2">
        <v>2</v>
      </c>
      <c r="F7751" s="3"/>
      <c r="G7751" s="2">
        <v>6</v>
      </c>
      <c r="H7751" s="3">
        <v>3</v>
      </c>
      <c r="I7751" s="69" t="str">
        <f>VLOOKUP(C7751,СПРАВОЧНИК!B:D,2,0)</f>
        <v>ЕВРОПА</v>
      </c>
      <c r="J7751" s="69" t="str">
        <f>VLOOKUP(C7751,СПРАВОЧНИК!B:D,3,0)</f>
        <v>ИНОМАРКИ</v>
      </c>
      <c r="K7751" s="69" t="str">
        <f>VLOOKUP(СВОД2023[[#This Row],[ФО]],СПРАВОЧНИК!H:P,2,0)</f>
        <v>Сибирский ФО</v>
      </c>
    </row>
    <row r="7752" spans="1:11" x14ac:dyDescent="0.2">
      <c r="A7752" t="s">
        <v>600</v>
      </c>
      <c r="B7752" t="s">
        <v>594</v>
      </c>
      <c r="C7752" s="1" t="s">
        <v>439</v>
      </c>
      <c r="D7752" s="1" t="s">
        <v>1759</v>
      </c>
      <c r="E7752" s="2">
        <v>50</v>
      </c>
      <c r="F7752" s="3">
        <v>26</v>
      </c>
      <c r="G7752" s="2">
        <v>224</v>
      </c>
      <c r="H7752" s="3">
        <v>207</v>
      </c>
      <c r="I7752" s="69" t="str">
        <f>VLOOKUP(C7752,СПРАВОЧНИК!B:D,2,0)</f>
        <v>ЕВРОПА</v>
      </c>
      <c r="J7752" s="69" t="str">
        <f>VLOOKUP(C7752,СПРАВОЧНИК!B:D,3,0)</f>
        <v>ИНОМАРКИ</v>
      </c>
      <c r="K7752" s="69" t="str">
        <f>VLOOKUP(СВОД2023[[#This Row],[ФО]],СПРАВОЧНИК!H:P,2,0)</f>
        <v>Сибирский ФО</v>
      </c>
    </row>
    <row r="7753" spans="1:11" x14ac:dyDescent="0.2">
      <c r="A7753" t="s">
        <v>600</v>
      </c>
      <c r="B7753" t="s">
        <v>594</v>
      </c>
      <c r="C7753" s="1" t="s">
        <v>439</v>
      </c>
      <c r="D7753" s="1" t="s">
        <v>1760</v>
      </c>
      <c r="E7753" s="2">
        <v>36</v>
      </c>
      <c r="F7753" s="3">
        <v>22</v>
      </c>
      <c r="G7753" s="2">
        <v>173</v>
      </c>
      <c r="H7753" s="3">
        <v>148</v>
      </c>
      <c r="I7753" s="69" t="str">
        <f>VLOOKUP(C7753,СПРАВОЧНИК!B:D,2,0)</f>
        <v>ЕВРОПА</v>
      </c>
      <c r="J7753" s="69" t="str">
        <f>VLOOKUP(C7753,СПРАВОЧНИК!B:D,3,0)</f>
        <v>ИНОМАРКИ</v>
      </c>
      <c r="K7753" s="69" t="str">
        <f>VLOOKUP(СВОД2023[[#This Row],[ФО]],СПРАВОЧНИК!H:P,2,0)</f>
        <v>Сибирский ФО</v>
      </c>
    </row>
    <row r="7754" spans="1:11" x14ac:dyDescent="0.2">
      <c r="A7754" t="s">
        <v>600</v>
      </c>
      <c r="B7754" t="s">
        <v>594</v>
      </c>
      <c r="C7754" s="1" t="s">
        <v>445</v>
      </c>
      <c r="D7754" s="1" t="s">
        <v>1761</v>
      </c>
      <c r="E7754" s="2">
        <v>1</v>
      </c>
      <c r="F7754" s="3"/>
      <c r="G7754" s="2">
        <v>6</v>
      </c>
      <c r="H7754" s="3">
        <v>1</v>
      </c>
      <c r="I7754" s="69" t="str">
        <f>VLOOKUP(C7754,СПРАВОЧНИК!B:D,2,0)</f>
        <v>ЕВРОПА</v>
      </c>
      <c r="J7754" s="69" t="str">
        <f>VLOOKUP(C7754,СПРАВОЧНИК!B:D,3,0)</f>
        <v>ИНОМАРКИ</v>
      </c>
      <c r="K7754" s="69" t="str">
        <f>VLOOKUP(СВОД2023[[#This Row],[ФО]],СПРАВОЧНИК!H:P,2,0)</f>
        <v>Сибирский ФО</v>
      </c>
    </row>
    <row r="7755" spans="1:11" x14ac:dyDescent="0.2">
      <c r="A7755" t="s">
        <v>600</v>
      </c>
      <c r="B7755" t="s">
        <v>594</v>
      </c>
      <c r="C7755" s="1" t="s">
        <v>445</v>
      </c>
      <c r="D7755" s="1" t="s">
        <v>1762</v>
      </c>
      <c r="E7755" s="2">
        <v>10</v>
      </c>
      <c r="F7755" s="3">
        <v>7</v>
      </c>
      <c r="G7755" s="2">
        <v>39</v>
      </c>
      <c r="H7755" s="3">
        <v>34</v>
      </c>
      <c r="I7755" s="69" t="str">
        <f>VLOOKUP(C7755,СПРАВОЧНИК!B:D,2,0)</f>
        <v>ЕВРОПА</v>
      </c>
      <c r="J7755" s="69" t="str">
        <f>VLOOKUP(C7755,СПРАВОЧНИК!B:D,3,0)</f>
        <v>ИНОМАРКИ</v>
      </c>
      <c r="K7755" s="69" t="str">
        <f>VLOOKUP(СВОД2023[[#This Row],[ФО]],СПРАВОЧНИК!H:P,2,0)</f>
        <v>Сибирский ФО</v>
      </c>
    </row>
    <row r="7756" spans="1:11" x14ac:dyDescent="0.2">
      <c r="A7756" t="s">
        <v>600</v>
      </c>
      <c r="B7756" t="s">
        <v>594</v>
      </c>
      <c r="C7756" s="1" t="s">
        <v>445</v>
      </c>
      <c r="D7756" s="1" t="s">
        <v>446</v>
      </c>
      <c r="E7756" s="2">
        <v>3</v>
      </c>
      <c r="F7756" s="3">
        <v>2</v>
      </c>
      <c r="G7756" s="2">
        <v>10</v>
      </c>
      <c r="H7756" s="3">
        <v>9</v>
      </c>
      <c r="I7756" s="69" t="str">
        <f>VLOOKUP(C7756,СПРАВОЧНИК!B:D,2,0)</f>
        <v>ЕВРОПА</v>
      </c>
      <c r="J7756" s="69" t="str">
        <f>VLOOKUP(C7756,СПРАВОЧНИК!B:D,3,0)</f>
        <v>ИНОМАРКИ</v>
      </c>
      <c r="K7756" s="69" t="str">
        <f>VLOOKUP(СВОД2023[[#This Row],[ФО]],СПРАВОЧНИК!H:P,2,0)</f>
        <v>Сибирский ФО</v>
      </c>
    </row>
    <row r="7757" spans="1:11" x14ac:dyDescent="0.2">
      <c r="A7757" t="s">
        <v>600</v>
      </c>
      <c r="B7757" t="s">
        <v>594</v>
      </c>
      <c r="C7757" s="1" t="s">
        <v>445</v>
      </c>
      <c r="D7757" s="1" t="s">
        <v>2455</v>
      </c>
      <c r="E7757" s="2"/>
      <c r="F7757" s="3"/>
      <c r="G7757" s="2">
        <v>1</v>
      </c>
      <c r="H7757" s="3"/>
      <c r="I7757" s="69" t="str">
        <f>VLOOKUP(C7757,СПРАВОЧНИК!B:D,2,0)</f>
        <v>ЕВРОПА</v>
      </c>
      <c r="J7757" s="69" t="str">
        <f>VLOOKUP(C7757,СПРАВОЧНИК!B:D,3,0)</f>
        <v>ИНОМАРКИ</v>
      </c>
      <c r="K7757" s="69" t="str">
        <f>VLOOKUP(СВОД2023[[#This Row],[ФО]],СПРАВОЧНИК!H:P,2,0)</f>
        <v>Сибирский ФО</v>
      </c>
    </row>
    <row r="7758" spans="1:11" x14ac:dyDescent="0.2">
      <c r="A7758" t="s">
        <v>600</v>
      </c>
      <c r="B7758" t="s">
        <v>594</v>
      </c>
      <c r="C7758" s="1" t="s">
        <v>445</v>
      </c>
      <c r="D7758" s="1" t="s">
        <v>1763</v>
      </c>
      <c r="E7758" s="2">
        <v>38</v>
      </c>
      <c r="F7758" s="3">
        <v>33</v>
      </c>
      <c r="G7758" s="2">
        <v>224</v>
      </c>
      <c r="H7758" s="3">
        <v>215</v>
      </c>
      <c r="I7758" s="69" t="str">
        <f>VLOOKUP(C7758,СПРАВОЧНИК!B:D,2,0)</f>
        <v>ЕВРОПА</v>
      </c>
      <c r="J7758" s="69" t="str">
        <f>VLOOKUP(C7758,СПРАВОЧНИК!B:D,3,0)</f>
        <v>ИНОМАРКИ</v>
      </c>
      <c r="K7758" s="69" t="str">
        <f>VLOOKUP(СВОД2023[[#This Row],[ФО]],СПРАВОЧНИК!H:P,2,0)</f>
        <v>Сибирский ФО</v>
      </c>
    </row>
    <row r="7759" spans="1:11" x14ac:dyDescent="0.2">
      <c r="A7759" t="s">
        <v>600</v>
      </c>
      <c r="B7759" t="s">
        <v>594</v>
      </c>
      <c r="C7759" s="1" t="s">
        <v>445</v>
      </c>
      <c r="D7759" s="1" t="s">
        <v>1764</v>
      </c>
      <c r="E7759" s="2"/>
      <c r="F7759" s="3">
        <v>1</v>
      </c>
      <c r="G7759" s="2">
        <v>2</v>
      </c>
      <c r="H7759" s="3">
        <v>3</v>
      </c>
      <c r="I7759" s="69" t="str">
        <f>VLOOKUP(C7759,СПРАВОЧНИК!B:D,2,0)</f>
        <v>ЕВРОПА</v>
      </c>
      <c r="J7759" s="69" t="str">
        <f>VLOOKUP(C7759,СПРАВОЧНИК!B:D,3,0)</f>
        <v>ИНОМАРКИ</v>
      </c>
      <c r="K7759" s="69" t="str">
        <f>VLOOKUP(СВОД2023[[#This Row],[ФО]],СПРАВОЧНИК!H:P,2,0)</f>
        <v>Сибирский ФО</v>
      </c>
    </row>
    <row r="7760" spans="1:11" x14ac:dyDescent="0.2">
      <c r="A7760" t="s">
        <v>600</v>
      </c>
      <c r="B7760" t="s">
        <v>594</v>
      </c>
      <c r="C7760" s="1" t="s">
        <v>445</v>
      </c>
      <c r="D7760" s="1" t="s">
        <v>1765</v>
      </c>
      <c r="E7760" s="2">
        <v>22</v>
      </c>
      <c r="F7760" s="3">
        <v>19</v>
      </c>
      <c r="G7760" s="2">
        <v>103</v>
      </c>
      <c r="H7760" s="3">
        <v>91</v>
      </c>
      <c r="I7760" s="69" t="str">
        <f>VLOOKUP(C7760,СПРАВОЧНИК!B:D,2,0)</f>
        <v>ЕВРОПА</v>
      </c>
      <c r="J7760" s="69" t="str">
        <f>VLOOKUP(C7760,СПРАВОЧНИК!B:D,3,0)</f>
        <v>ИНОМАРКИ</v>
      </c>
      <c r="K7760" s="69" t="str">
        <f>VLOOKUP(СВОД2023[[#This Row],[ФО]],СПРАВОЧНИК!H:P,2,0)</f>
        <v>Сибирский ФО</v>
      </c>
    </row>
    <row r="7761" spans="1:11" x14ac:dyDescent="0.2">
      <c r="A7761" t="s">
        <v>600</v>
      </c>
      <c r="B7761" t="s">
        <v>594</v>
      </c>
      <c r="C7761" s="1" t="s">
        <v>445</v>
      </c>
      <c r="D7761" s="1" t="s">
        <v>1766</v>
      </c>
      <c r="E7761" s="2"/>
      <c r="F7761" s="3"/>
      <c r="G7761" s="2">
        <v>3</v>
      </c>
      <c r="H7761" s="3"/>
      <c r="I7761" s="69" t="str">
        <f>VLOOKUP(C7761,СПРАВОЧНИК!B:D,2,0)</f>
        <v>ЕВРОПА</v>
      </c>
      <c r="J7761" s="69" t="str">
        <f>VLOOKUP(C7761,СПРАВОЧНИК!B:D,3,0)</f>
        <v>ИНОМАРКИ</v>
      </c>
      <c r="K7761" s="69" t="str">
        <f>VLOOKUP(СВОД2023[[#This Row],[ФО]],СПРАВОЧНИК!H:P,2,0)</f>
        <v>Сибирский ФО</v>
      </c>
    </row>
    <row r="7762" spans="1:11" x14ac:dyDescent="0.2">
      <c r="A7762" t="s">
        <v>600</v>
      </c>
      <c r="B7762" t="s">
        <v>594</v>
      </c>
      <c r="C7762" s="1" t="s">
        <v>445</v>
      </c>
      <c r="D7762" s="1" t="s">
        <v>447</v>
      </c>
      <c r="E7762" s="2">
        <v>3</v>
      </c>
      <c r="F7762" s="3"/>
      <c r="G7762" s="2">
        <v>10</v>
      </c>
      <c r="H7762" s="3">
        <v>8</v>
      </c>
      <c r="I7762" s="69" t="str">
        <f>VLOOKUP(C7762,СПРАВОЧНИК!B:D,2,0)</f>
        <v>ЕВРОПА</v>
      </c>
      <c r="J7762" s="69" t="str">
        <f>VLOOKUP(C7762,СПРАВОЧНИК!B:D,3,0)</f>
        <v>ИНОМАРКИ</v>
      </c>
      <c r="K7762" s="69" t="str">
        <f>VLOOKUP(СВОД2023[[#This Row],[ФО]],СПРАВОЧНИК!H:P,2,0)</f>
        <v>Сибирский ФО</v>
      </c>
    </row>
    <row r="7763" spans="1:11" x14ac:dyDescent="0.2">
      <c r="A7763" t="s">
        <v>600</v>
      </c>
      <c r="B7763" t="s">
        <v>594</v>
      </c>
      <c r="C7763" s="1" t="s">
        <v>445</v>
      </c>
      <c r="D7763" s="1" t="s">
        <v>448</v>
      </c>
      <c r="E7763" s="2">
        <v>7</v>
      </c>
      <c r="F7763" s="3">
        <v>7</v>
      </c>
      <c r="G7763" s="2">
        <v>66</v>
      </c>
      <c r="H7763" s="3">
        <v>63</v>
      </c>
      <c r="I7763" s="69" t="str">
        <f>VLOOKUP(C7763,СПРАВОЧНИК!B:D,2,0)</f>
        <v>ЕВРОПА</v>
      </c>
      <c r="J7763" s="69" t="str">
        <f>VLOOKUP(C7763,СПРАВОЧНИК!B:D,3,0)</f>
        <v>ИНОМАРКИ</v>
      </c>
      <c r="K7763" s="69" t="str">
        <f>VLOOKUP(СВОД2023[[#This Row],[ФО]],СПРАВОЧНИК!H:P,2,0)</f>
        <v>Сибирский ФО</v>
      </c>
    </row>
    <row r="7764" spans="1:11" x14ac:dyDescent="0.2">
      <c r="A7764" t="s">
        <v>600</v>
      </c>
      <c r="B7764" t="s">
        <v>594</v>
      </c>
      <c r="C7764" s="1" t="s">
        <v>445</v>
      </c>
      <c r="D7764" s="1" t="s">
        <v>2268</v>
      </c>
      <c r="E7764" s="2">
        <v>4</v>
      </c>
      <c r="F7764" s="3">
        <v>2</v>
      </c>
      <c r="G7764" s="2">
        <v>15</v>
      </c>
      <c r="H7764" s="3">
        <v>17</v>
      </c>
      <c r="I7764" s="69" t="str">
        <f>VLOOKUP(C7764,СПРАВОЧНИК!B:D,2,0)</f>
        <v>ЕВРОПА</v>
      </c>
      <c r="J7764" s="69" t="str">
        <f>VLOOKUP(C7764,СПРАВОЧНИК!B:D,3,0)</f>
        <v>ИНОМАРКИ</v>
      </c>
      <c r="K7764" s="69" t="str">
        <f>VLOOKUP(СВОД2023[[#This Row],[ФО]],СПРАВОЧНИК!H:P,2,0)</f>
        <v>Сибирский ФО</v>
      </c>
    </row>
    <row r="7765" spans="1:11" x14ac:dyDescent="0.2">
      <c r="A7765" t="s">
        <v>600</v>
      </c>
      <c r="B7765" t="s">
        <v>594</v>
      </c>
      <c r="C7765" s="1" t="s">
        <v>445</v>
      </c>
      <c r="D7765" s="1" t="s">
        <v>1767</v>
      </c>
      <c r="E7765" s="2"/>
      <c r="F7765" s="3">
        <v>1</v>
      </c>
      <c r="G7765" s="2">
        <v>1</v>
      </c>
      <c r="H7765" s="3">
        <v>1</v>
      </c>
      <c r="I7765" s="69" t="str">
        <f>VLOOKUP(C7765,СПРАВОЧНИК!B:D,2,0)</f>
        <v>ЕВРОПА</v>
      </c>
      <c r="J7765" s="69" t="str">
        <f>VLOOKUP(C7765,СПРАВОЧНИК!B:D,3,0)</f>
        <v>ИНОМАРКИ</v>
      </c>
      <c r="K7765" s="69" t="str">
        <f>VLOOKUP(СВОД2023[[#This Row],[ФО]],СПРАВОЧНИК!H:P,2,0)</f>
        <v>Сибирский ФО</v>
      </c>
    </row>
    <row r="7766" spans="1:11" x14ac:dyDescent="0.2">
      <c r="A7766" t="s">
        <v>600</v>
      </c>
      <c r="B7766" t="s">
        <v>594</v>
      </c>
      <c r="C7766" s="1" t="s">
        <v>445</v>
      </c>
      <c r="D7766" s="1" t="s">
        <v>1768</v>
      </c>
      <c r="E7766" s="2">
        <v>44</v>
      </c>
      <c r="F7766" s="3">
        <v>40</v>
      </c>
      <c r="G7766" s="2">
        <v>213</v>
      </c>
      <c r="H7766" s="3">
        <v>183</v>
      </c>
      <c r="I7766" s="69" t="str">
        <f>VLOOKUP(C7766,СПРАВОЧНИК!B:D,2,0)</f>
        <v>ЕВРОПА</v>
      </c>
      <c r="J7766" s="69" t="str">
        <f>VLOOKUP(C7766,СПРАВОЧНИК!B:D,3,0)</f>
        <v>ИНОМАРКИ</v>
      </c>
      <c r="K7766" s="69" t="str">
        <f>VLOOKUP(СВОД2023[[#This Row],[ФО]],СПРАВОЧНИК!H:P,2,0)</f>
        <v>Сибирский ФО</v>
      </c>
    </row>
    <row r="7767" spans="1:11" x14ac:dyDescent="0.2">
      <c r="A7767" t="s">
        <v>600</v>
      </c>
      <c r="B7767" t="s">
        <v>594</v>
      </c>
      <c r="C7767" s="1" t="s">
        <v>445</v>
      </c>
      <c r="D7767" s="1" t="s">
        <v>2270</v>
      </c>
      <c r="E7767" s="2">
        <v>1</v>
      </c>
      <c r="F7767" s="3">
        <v>3</v>
      </c>
      <c r="G7767" s="2">
        <v>2</v>
      </c>
      <c r="H7767" s="3">
        <v>5</v>
      </c>
      <c r="I7767" s="69" t="str">
        <f>VLOOKUP(C7767,СПРАВОЧНИК!B:D,2,0)</f>
        <v>ЕВРОПА</v>
      </c>
      <c r="J7767" s="69" t="str">
        <f>VLOOKUP(C7767,СПРАВОЧНИК!B:D,3,0)</f>
        <v>ИНОМАРКИ</v>
      </c>
      <c r="K7767" s="69" t="str">
        <f>VLOOKUP(СВОД2023[[#This Row],[ФО]],СПРАВОЧНИК!H:P,2,0)</f>
        <v>Сибирский ФО</v>
      </c>
    </row>
    <row r="7768" spans="1:11" x14ac:dyDescent="0.2">
      <c r="A7768" t="s">
        <v>600</v>
      </c>
      <c r="B7768" t="s">
        <v>594</v>
      </c>
      <c r="C7768" s="1" t="s">
        <v>445</v>
      </c>
      <c r="D7768" s="1" t="s">
        <v>1769</v>
      </c>
      <c r="E7768" s="2">
        <v>98</v>
      </c>
      <c r="F7768" s="3">
        <v>63</v>
      </c>
      <c r="G7768" s="2">
        <v>533</v>
      </c>
      <c r="H7768" s="3">
        <v>411</v>
      </c>
      <c r="I7768" s="69" t="str">
        <f>VLOOKUP(C7768,СПРАВОЧНИК!B:D,2,0)</f>
        <v>ЕВРОПА</v>
      </c>
      <c r="J7768" s="69" t="str">
        <f>VLOOKUP(C7768,СПРАВОЧНИК!B:D,3,0)</f>
        <v>ИНОМАРКИ</v>
      </c>
      <c r="K7768" s="69" t="str">
        <f>VLOOKUP(СВОД2023[[#This Row],[ФО]],СПРАВОЧНИК!H:P,2,0)</f>
        <v>Сибирский ФО</v>
      </c>
    </row>
    <row r="7769" spans="1:11" x14ac:dyDescent="0.2">
      <c r="A7769" t="s">
        <v>600</v>
      </c>
      <c r="B7769" t="s">
        <v>594</v>
      </c>
      <c r="C7769" s="1" t="s">
        <v>445</v>
      </c>
      <c r="D7769" s="1" t="s">
        <v>1770</v>
      </c>
      <c r="E7769" s="2">
        <v>9</v>
      </c>
      <c r="F7769" s="3">
        <v>22</v>
      </c>
      <c r="G7769" s="2">
        <v>61</v>
      </c>
      <c r="H7769" s="3">
        <v>97</v>
      </c>
      <c r="I7769" s="69" t="str">
        <f>VLOOKUP(C7769,СПРАВОЧНИК!B:D,2,0)</f>
        <v>ЕВРОПА</v>
      </c>
      <c r="J7769" s="69" t="str">
        <f>VLOOKUP(C7769,СПРАВОЧНИК!B:D,3,0)</f>
        <v>ИНОМАРКИ</v>
      </c>
      <c r="K7769" s="69" t="str">
        <f>VLOOKUP(СВОД2023[[#This Row],[ФО]],СПРАВОЧНИК!H:P,2,0)</f>
        <v>Сибирский ФО</v>
      </c>
    </row>
    <row r="7770" spans="1:11" x14ac:dyDescent="0.2">
      <c r="A7770" t="s">
        <v>600</v>
      </c>
      <c r="B7770" t="s">
        <v>594</v>
      </c>
      <c r="C7770" s="1" t="s">
        <v>445</v>
      </c>
      <c r="D7770" s="1" t="s">
        <v>2271</v>
      </c>
      <c r="E7770" s="2">
        <v>2</v>
      </c>
      <c r="F7770" s="3">
        <v>1</v>
      </c>
      <c r="G7770" s="2">
        <v>9</v>
      </c>
      <c r="H7770" s="3">
        <v>10</v>
      </c>
      <c r="I7770" s="69" t="str">
        <f>VLOOKUP(C7770,СПРАВОЧНИК!B:D,2,0)</f>
        <v>ЕВРОПА</v>
      </c>
      <c r="J7770" s="69" t="str">
        <f>VLOOKUP(C7770,СПРАВОЧНИК!B:D,3,0)</f>
        <v>ИНОМАРКИ</v>
      </c>
      <c r="K7770" s="69" t="str">
        <f>VLOOKUP(СВОД2023[[#This Row],[ФО]],СПРАВОЧНИК!H:P,2,0)</f>
        <v>Сибирский ФО</v>
      </c>
    </row>
    <row r="7771" spans="1:11" x14ac:dyDescent="0.2">
      <c r="A7771" t="s">
        <v>600</v>
      </c>
      <c r="B7771" t="s">
        <v>594</v>
      </c>
      <c r="C7771" s="1" t="s">
        <v>445</v>
      </c>
      <c r="D7771" s="1" t="s">
        <v>2272</v>
      </c>
      <c r="E7771" s="2"/>
      <c r="F7771" s="3"/>
      <c r="G7771" s="2">
        <v>1</v>
      </c>
      <c r="H7771" s="3">
        <v>2</v>
      </c>
      <c r="I7771" s="69" t="str">
        <f>VLOOKUP(C7771,СПРАВОЧНИК!B:D,2,0)</f>
        <v>ЕВРОПА</v>
      </c>
      <c r="J7771" s="69" t="str">
        <f>VLOOKUP(C7771,СПРАВОЧНИК!B:D,3,0)</f>
        <v>ИНОМАРКИ</v>
      </c>
      <c r="K7771" s="69" t="str">
        <f>VLOOKUP(СВОД2023[[#This Row],[ФО]],СПРАВОЧНИК!H:P,2,0)</f>
        <v>Сибирский ФО</v>
      </c>
    </row>
    <row r="7772" spans="1:11" x14ac:dyDescent="0.2">
      <c r="A7772" t="s">
        <v>600</v>
      </c>
      <c r="B7772" t="s">
        <v>594</v>
      </c>
      <c r="C7772" s="1" t="s">
        <v>445</v>
      </c>
      <c r="D7772" s="1" t="s">
        <v>1771</v>
      </c>
      <c r="E7772" s="2">
        <v>4</v>
      </c>
      <c r="F7772" s="3">
        <v>4</v>
      </c>
      <c r="G7772" s="2">
        <v>30</v>
      </c>
      <c r="H7772" s="3">
        <v>34</v>
      </c>
      <c r="I7772" s="69" t="str">
        <f>VLOOKUP(C7772,СПРАВОЧНИК!B:D,2,0)</f>
        <v>ЕВРОПА</v>
      </c>
      <c r="J7772" s="69" t="str">
        <f>VLOOKUP(C7772,СПРАВОЧНИК!B:D,3,0)</f>
        <v>ИНОМАРКИ</v>
      </c>
      <c r="K7772" s="69" t="str">
        <f>VLOOKUP(СВОД2023[[#This Row],[ФО]],СПРАВОЧНИК!H:P,2,0)</f>
        <v>Сибирский ФО</v>
      </c>
    </row>
    <row r="7773" spans="1:11" x14ac:dyDescent="0.2">
      <c r="A7773" t="s">
        <v>600</v>
      </c>
      <c r="B7773" t="s">
        <v>594</v>
      </c>
      <c r="C7773" s="1" t="s">
        <v>445</v>
      </c>
      <c r="D7773" s="1" t="s">
        <v>1772</v>
      </c>
      <c r="E7773" s="2">
        <v>12</v>
      </c>
      <c r="F7773" s="3">
        <v>8</v>
      </c>
      <c r="G7773" s="2">
        <v>57</v>
      </c>
      <c r="H7773" s="3">
        <v>62</v>
      </c>
      <c r="I7773" s="69" t="str">
        <f>VLOOKUP(C7773,СПРАВОЧНИК!B:D,2,0)</f>
        <v>ЕВРОПА</v>
      </c>
      <c r="J7773" s="69" t="str">
        <f>VLOOKUP(C7773,СПРАВОЧНИК!B:D,3,0)</f>
        <v>ИНОМАРКИ</v>
      </c>
      <c r="K7773" s="69" t="str">
        <f>VLOOKUP(СВОД2023[[#This Row],[ФО]],СПРАВОЧНИК!H:P,2,0)</f>
        <v>Сибирский ФО</v>
      </c>
    </row>
    <row r="7774" spans="1:11" x14ac:dyDescent="0.2">
      <c r="A7774" t="s">
        <v>600</v>
      </c>
      <c r="B7774" t="s">
        <v>594</v>
      </c>
      <c r="C7774" s="1" t="s">
        <v>445</v>
      </c>
      <c r="D7774" s="1" t="s">
        <v>449</v>
      </c>
      <c r="E7774" s="2">
        <v>26</v>
      </c>
      <c r="F7774" s="3">
        <v>14</v>
      </c>
      <c r="G7774" s="2">
        <v>128</v>
      </c>
      <c r="H7774" s="3">
        <v>109</v>
      </c>
      <c r="I7774" s="69" t="str">
        <f>VLOOKUP(C7774,СПРАВОЧНИК!B:D,2,0)</f>
        <v>ЕВРОПА</v>
      </c>
      <c r="J7774" s="69" t="str">
        <f>VLOOKUP(C7774,СПРАВОЧНИК!B:D,3,0)</f>
        <v>ИНОМАРКИ</v>
      </c>
      <c r="K7774" s="69" t="str">
        <f>VLOOKUP(СВОД2023[[#This Row],[ФО]],СПРАВОЧНИК!H:P,2,0)</f>
        <v>Сибирский ФО</v>
      </c>
    </row>
    <row r="7775" spans="1:11" x14ac:dyDescent="0.2">
      <c r="A7775" t="s">
        <v>600</v>
      </c>
      <c r="B7775" t="s">
        <v>594</v>
      </c>
      <c r="C7775" s="1" t="s">
        <v>445</v>
      </c>
      <c r="D7775" s="1" t="s">
        <v>450</v>
      </c>
      <c r="E7775" s="2"/>
      <c r="F7775" s="3">
        <v>1</v>
      </c>
      <c r="G7775" s="2">
        <v>3</v>
      </c>
      <c r="H7775" s="3">
        <v>3</v>
      </c>
      <c r="I7775" s="69" t="str">
        <f>VLOOKUP(C7775,СПРАВОЧНИК!B:D,2,0)</f>
        <v>ЕВРОПА</v>
      </c>
      <c r="J7775" s="69" t="str">
        <f>VLOOKUP(C7775,СПРАВОЧНИК!B:D,3,0)</f>
        <v>ИНОМАРКИ</v>
      </c>
      <c r="K7775" s="69" t="str">
        <f>VLOOKUP(СВОД2023[[#This Row],[ФО]],СПРАВОЧНИК!H:P,2,0)</f>
        <v>Сибирский ФО</v>
      </c>
    </row>
    <row r="7776" spans="1:11" x14ac:dyDescent="0.2">
      <c r="A7776" t="s">
        <v>600</v>
      </c>
      <c r="B7776" t="s">
        <v>594</v>
      </c>
      <c r="C7776" s="1" t="s">
        <v>445</v>
      </c>
      <c r="D7776" s="1" t="s">
        <v>2562</v>
      </c>
      <c r="E7776" s="2"/>
      <c r="F7776" s="3"/>
      <c r="G7776" s="2"/>
      <c r="H7776" s="3">
        <v>1</v>
      </c>
      <c r="I7776" s="69" t="str">
        <f>VLOOKUP(C7776,СПРАВОЧНИК!B:D,2,0)</f>
        <v>ЕВРОПА</v>
      </c>
      <c r="J7776" s="69" t="str">
        <f>VLOOKUP(C7776,СПРАВОЧНИК!B:D,3,0)</f>
        <v>ИНОМАРКИ</v>
      </c>
      <c r="K7776" s="69" t="str">
        <f>VLOOKUP(СВОД2023[[#This Row],[ФО]],СПРАВОЧНИК!H:P,2,0)</f>
        <v>Сибирский ФО</v>
      </c>
    </row>
    <row r="7777" spans="1:11" x14ac:dyDescent="0.2">
      <c r="A7777" t="s">
        <v>600</v>
      </c>
      <c r="B7777" t="s">
        <v>594</v>
      </c>
      <c r="C7777" s="1" t="s">
        <v>445</v>
      </c>
      <c r="D7777" s="1" t="s">
        <v>636</v>
      </c>
      <c r="E7777" s="2">
        <v>1</v>
      </c>
      <c r="F7777" s="3">
        <v>3</v>
      </c>
      <c r="G7777" s="2">
        <v>13</v>
      </c>
      <c r="H7777" s="3">
        <v>14</v>
      </c>
      <c r="I7777" s="69" t="str">
        <f>VLOOKUP(C7777,СПРАВОЧНИК!B:D,2,0)</f>
        <v>ЕВРОПА</v>
      </c>
      <c r="J7777" s="69" t="str">
        <f>VLOOKUP(C7777,СПРАВОЧНИК!B:D,3,0)</f>
        <v>ИНОМАРКИ</v>
      </c>
      <c r="K7777" s="69" t="str">
        <f>VLOOKUP(СВОД2023[[#This Row],[ФО]],СПРАВОЧНИК!H:P,2,0)</f>
        <v>Сибирский ФО</v>
      </c>
    </row>
    <row r="7778" spans="1:11" x14ac:dyDescent="0.2">
      <c r="A7778" t="s">
        <v>600</v>
      </c>
      <c r="B7778" t="s">
        <v>594</v>
      </c>
      <c r="C7778" s="1" t="s">
        <v>445</v>
      </c>
      <c r="D7778" s="1" t="s">
        <v>1773</v>
      </c>
      <c r="E7778" s="2"/>
      <c r="F7778" s="3"/>
      <c r="G7778" s="2">
        <v>1</v>
      </c>
      <c r="H7778" s="3"/>
      <c r="I7778" s="69" t="str">
        <f>VLOOKUP(C7778,СПРАВОЧНИК!B:D,2,0)</f>
        <v>ЕВРОПА</v>
      </c>
      <c r="J7778" s="69" t="str">
        <f>VLOOKUP(C7778,СПРАВОЧНИК!B:D,3,0)</f>
        <v>ИНОМАРКИ</v>
      </c>
      <c r="K7778" s="69" t="str">
        <f>VLOOKUP(СВОД2023[[#This Row],[ФО]],СПРАВОЧНИК!H:P,2,0)</f>
        <v>Сибирский ФО</v>
      </c>
    </row>
    <row r="7779" spans="1:11" x14ac:dyDescent="0.2">
      <c r="A7779" t="s">
        <v>600</v>
      </c>
      <c r="B7779" t="s">
        <v>594</v>
      </c>
      <c r="C7779" s="1" t="s">
        <v>445</v>
      </c>
      <c r="D7779" s="1" t="s">
        <v>1774</v>
      </c>
      <c r="E7779" s="2">
        <v>2</v>
      </c>
      <c r="F7779" s="3"/>
      <c r="G7779" s="2">
        <v>7</v>
      </c>
      <c r="H7779" s="3">
        <v>7</v>
      </c>
      <c r="I7779" s="69" t="str">
        <f>VLOOKUP(C7779,СПРАВОЧНИК!B:D,2,0)</f>
        <v>ЕВРОПА</v>
      </c>
      <c r="J7779" s="69" t="str">
        <f>VLOOKUP(C7779,СПРАВОЧНИК!B:D,3,0)</f>
        <v>ИНОМАРКИ</v>
      </c>
      <c r="K7779" s="69" t="str">
        <f>VLOOKUP(СВОД2023[[#This Row],[ФО]],СПРАВОЧНИК!H:P,2,0)</f>
        <v>Сибирский ФО</v>
      </c>
    </row>
    <row r="7780" spans="1:11" x14ac:dyDescent="0.2">
      <c r="A7780" t="s">
        <v>600</v>
      </c>
      <c r="B7780" t="s">
        <v>594</v>
      </c>
      <c r="C7780" s="1" t="s">
        <v>445</v>
      </c>
      <c r="D7780" s="1" t="s">
        <v>2273</v>
      </c>
      <c r="E7780" s="2"/>
      <c r="F7780" s="3"/>
      <c r="G7780" s="2"/>
      <c r="H7780" s="3">
        <v>1</v>
      </c>
      <c r="I7780" s="69" t="str">
        <f>VLOOKUP(C7780,СПРАВОЧНИК!B:D,2,0)</f>
        <v>ЕВРОПА</v>
      </c>
      <c r="J7780" s="69" t="str">
        <f>VLOOKUP(C7780,СПРАВОЧНИК!B:D,3,0)</f>
        <v>ИНОМАРКИ</v>
      </c>
      <c r="K7780" s="69" t="str">
        <f>VLOOKUP(СВОД2023[[#This Row],[ФО]],СПРАВОЧНИК!H:P,2,0)</f>
        <v>Сибирский ФО</v>
      </c>
    </row>
    <row r="7781" spans="1:11" x14ac:dyDescent="0.2">
      <c r="A7781" t="s">
        <v>600</v>
      </c>
      <c r="B7781" t="s">
        <v>594</v>
      </c>
      <c r="C7781" s="1" t="s">
        <v>445</v>
      </c>
      <c r="D7781" s="1" t="s">
        <v>2274</v>
      </c>
      <c r="E7781" s="2">
        <v>1</v>
      </c>
      <c r="F7781" s="3"/>
      <c r="G7781" s="2">
        <v>2</v>
      </c>
      <c r="H7781" s="3"/>
      <c r="I7781" s="69" t="str">
        <f>VLOOKUP(C7781,СПРАВОЧНИК!B:D,2,0)</f>
        <v>ЕВРОПА</v>
      </c>
      <c r="J7781" s="69" t="str">
        <f>VLOOKUP(C7781,СПРАВОЧНИК!B:D,3,0)</f>
        <v>ИНОМАРКИ</v>
      </c>
      <c r="K7781" s="69" t="str">
        <f>VLOOKUP(СВОД2023[[#This Row],[ФО]],СПРАВОЧНИК!H:P,2,0)</f>
        <v>Сибирский ФО</v>
      </c>
    </row>
    <row r="7782" spans="1:11" x14ac:dyDescent="0.2">
      <c r="A7782" t="s">
        <v>600</v>
      </c>
      <c r="B7782" t="s">
        <v>594</v>
      </c>
      <c r="C7782" s="1" t="s">
        <v>445</v>
      </c>
      <c r="D7782" s="1" t="s">
        <v>2275</v>
      </c>
      <c r="E7782" s="2"/>
      <c r="F7782" s="3">
        <v>1</v>
      </c>
      <c r="G7782" s="2"/>
      <c r="H7782" s="3">
        <v>2</v>
      </c>
      <c r="I7782" s="69" t="str">
        <f>VLOOKUP(C7782,СПРАВОЧНИК!B:D,2,0)</f>
        <v>ЕВРОПА</v>
      </c>
      <c r="J7782" s="69" t="str">
        <f>VLOOKUP(C7782,СПРАВОЧНИК!B:D,3,0)</f>
        <v>ИНОМАРКИ</v>
      </c>
      <c r="K7782" s="69" t="str">
        <f>VLOOKUP(СВОД2023[[#This Row],[ФО]],СПРАВОЧНИК!H:P,2,0)</f>
        <v>Сибирский ФО</v>
      </c>
    </row>
    <row r="7783" spans="1:11" x14ac:dyDescent="0.2">
      <c r="A7783" t="s">
        <v>600</v>
      </c>
      <c r="B7783" t="s">
        <v>594</v>
      </c>
      <c r="C7783" s="1" t="s">
        <v>1775</v>
      </c>
      <c r="D7783" s="1" t="s">
        <v>2563</v>
      </c>
      <c r="E7783" s="2"/>
      <c r="F7783" s="3"/>
      <c r="G7783" s="2">
        <v>1</v>
      </c>
      <c r="H7783" s="3"/>
      <c r="I7783" s="69" t="str">
        <f>VLOOKUP(C7783,СПРАВОЧНИК!B:D,2,0)</f>
        <v>США</v>
      </c>
      <c r="J7783" s="69" t="str">
        <f>VLOOKUP(C7783,СПРАВОЧНИК!B:D,3,0)</f>
        <v>ИНОМАРКИ</v>
      </c>
      <c r="K7783" s="69" t="str">
        <f>VLOOKUP(СВОД2023[[#This Row],[ФО]],СПРАВОЧНИК!H:P,2,0)</f>
        <v>Сибирский ФО</v>
      </c>
    </row>
    <row r="7784" spans="1:11" x14ac:dyDescent="0.2">
      <c r="A7784" t="s">
        <v>600</v>
      </c>
      <c r="B7784" t="s">
        <v>594</v>
      </c>
      <c r="C7784" s="1" t="s">
        <v>1775</v>
      </c>
      <c r="D7784" s="1" t="s">
        <v>2518</v>
      </c>
      <c r="E7784" s="2"/>
      <c r="F7784" s="3"/>
      <c r="G7784" s="2">
        <v>1</v>
      </c>
      <c r="H7784" s="3"/>
      <c r="I7784" s="69" t="str">
        <f>VLOOKUP(C7784,СПРАВОЧНИК!B:D,2,0)</f>
        <v>США</v>
      </c>
      <c r="J7784" s="69" t="str">
        <f>VLOOKUP(C7784,СПРАВОЧНИК!B:D,3,0)</f>
        <v>ИНОМАРКИ</v>
      </c>
      <c r="K7784" s="69" t="str">
        <f>VLOOKUP(СВОД2023[[#This Row],[ФО]],СПРАВОЧНИК!H:P,2,0)</f>
        <v>Сибирский ФО</v>
      </c>
    </row>
    <row r="7785" spans="1:11" x14ac:dyDescent="0.2">
      <c r="A7785" t="s">
        <v>600</v>
      </c>
      <c r="B7785" t="s">
        <v>594</v>
      </c>
      <c r="C7785" s="1" t="s">
        <v>1775</v>
      </c>
      <c r="D7785" s="1" t="s">
        <v>2277</v>
      </c>
      <c r="E7785" s="2"/>
      <c r="F7785" s="3">
        <v>1</v>
      </c>
      <c r="G7785" s="2">
        <v>1</v>
      </c>
      <c r="H7785" s="3">
        <v>4</v>
      </c>
      <c r="I7785" s="69" t="str">
        <f>VLOOKUP(C7785,СПРАВОЧНИК!B:D,2,0)</f>
        <v>США</v>
      </c>
      <c r="J7785" s="69" t="str">
        <f>VLOOKUP(C7785,СПРАВОЧНИК!B:D,3,0)</f>
        <v>ИНОМАРКИ</v>
      </c>
      <c r="K7785" s="69" t="str">
        <f>VLOOKUP(СВОД2023[[#This Row],[ФО]],СПРАВОЧНИК!H:P,2,0)</f>
        <v>Сибирский ФО</v>
      </c>
    </row>
    <row r="7786" spans="1:11" x14ac:dyDescent="0.2">
      <c r="A7786" t="s">
        <v>600</v>
      </c>
      <c r="B7786" t="s">
        <v>594</v>
      </c>
      <c r="C7786" s="1" t="s">
        <v>1775</v>
      </c>
      <c r="D7786" s="1" t="s">
        <v>1776</v>
      </c>
      <c r="E7786" s="2">
        <v>1</v>
      </c>
      <c r="F7786" s="3"/>
      <c r="G7786" s="2">
        <v>1</v>
      </c>
      <c r="H7786" s="3"/>
      <c r="I7786" s="69" t="str">
        <f>VLOOKUP(C7786,СПРАВОЧНИК!B:D,2,0)</f>
        <v>США</v>
      </c>
      <c r="J7786" s="69" t="str">
        <f>VLOOKUP(C7786,СПРАВОЧНИК!B:D,3,0)</f>
        <v>ИНОМАРКИ</v>
      </c>
      <c r="K7786" s="69" t="str">
        <f>VLOOKUP(СВОД2023[[#This Row],[ФО]],СПРАВОЧНИК!H:P,2,0)</f>
        <v>Сибирский ФО</v>
      </c>
    </row>
    <row r="7787" spans="1:11" x14ac:dyDescent="0.2">
      <c r="A7787" t="s">
        <v>600</v>
      </c>
      <c r="B7787" t="s">
        <v>594</v>
      </c>
      <c r="C7787" s="1" t="s">
        <v>451</v>
      </c>
      <c r="D7787" s="1" t="s">
        <v>452</v>
      </c>
      <c r="E7787" s="2"/>
      <c r="F7787" s="3"/>
      <c r="G7787" s="2">
        <v>1</v>
      </c>
      <c r="H7787" s="3"/>
      <c r="I7787" s="69" t="str">
        <f>VLOOKUP(C7787,СПРАВОЧНИК!B:D,2,0)</f>
        <v>КИТАЙ</v>
      </c>
      <c r="J7787" s="69" t="str">
        <f>VLOOKUP(C7787,СПРАВОЧНИК!B:D,3,0)</f>
        <v>ИНОМАРКИ</v>
      </c>
      <c r="K7787" s="69" t="str">
        <f>VLOOKUP(СВОД2023[[#This Row],[ФО]],СПРАВОЧНИК!H:P,2,0)</f>
        <v>Сибирский ФО</v>
      </c>
    </row>
    <row r="7788" spans="1:11" x14ac:dyDescent="0.2">
      <c r="A7788" t="s">
        <v>600</v>
      </c>
      <c r="B7788" t="s">
        <v>594</v>
      </c>
      <c r="C7788" s="1" t="s">
        <v>1777</v>
      </c>
      <c r="D7788" s="1" t="s">
        <v>2457</v>
      </c>
      <c r="E7788" s="2"/>
      <c r="F7788" s="3"/>
      <c r="G7788" s="2"/>
      <c r="H7788" s="3">
        <v>1</v>
      </c>
      <c r="I7788" s="69" t="str">
        <f>VLOOKUP(C7788,СПРАВОЧНИК!B:D,2,0)</f>
        <v>США</v>
      </c>
      <c r="J7788" s="69" t="str">
        <f>VLOOKUP(C7788,СПРАВОЧНИК!B:D,3,0)</f>
        <v>ИНОМАРКИ</v>
      </c>
      <c r="K7788" s="69" t="str">
        <f>VLOOKUP(СВОД2023[[#This Row],[ФО]],СПРАВОЧНИК!H:P,2,0)</f>
        <v>Сибирский ФО</v>
      </c>
    </row>
    <row r="7789" spans="1:11" x14ac:dyDescent="0.2">
      <c r="A7789" t="s">
        <v>600</v>
      </c>
      <c r="B7789" t="s">
        <v>594</v>
      </c>
      <c r="C7789" s="1" t="s">
        <v>1777</v>
      </c>
      <c r="D7789" s="1" t="s">
        <v>2281</v>
      </c>
      <c r="E7789" s="2">
        <v>1</v>
      </c>
      <c r="F7789" s="3"/>
      <c r="G7789" s="2">
        <v>1</v>
      </c>
      <c r="H7789" s="3"/>
      <c r="I7789" s="69" t="str">
        <f>VLOOKUP(C7789,СПРАВОЧНИК!B:D,2,0)</f>
        <v>США</v>
      </c>
      <c r="J7789" s="69" t="str">
        <f>VLOOKUP(C7789,СПРАВОЧНИК!B:D,3,0)</f>
        <v>ИНОМАРКИ</v>
      </c>
      <c r="K7789" s="69" t="str">
        <f>VLOOKUP(СВОД2023[[#This Row],[ФО]],СПРАВОЧНИК!H:P,2,0)</f>
        <v>Сибирский ФО</v>
      </c>
    </row>
    <row r="7790" spans="1:11" x14ac:dyDescent="0.2">
      <c r="A7790" t="s">
        <v>600</v>
      </c>
      <c r="B7790" t="s">
        <v>594</v>
      </c>
      <c r="C7790" s="1" t="s">
        <v>1777</v>
      </c>
      <c r="D7790" s="1" t="s">
        <v>2282</v>
      </c>
      <c r="E7790" s="2">
        <v>1</v>
      </c>
      <c r="F7790" s="3"/>
      <c r="G7790" s="2">
        <v>3</v>
      </c>
      <c r="H7790" s="3"/>
      <c r="I7790" s="69" t="str">
        <f>VLOOKUP(C7790,СПРАВОЧНИК!B:D,2,0)</f>
        <v>США</v>
      </c>
      <c r="J7790" s="69" t="str">
        <f>VLOOKUP(C7790,СПРАВОЧНИК!B:D,3,0)</f>
        <v>ИНОМАРКИ</v>
      </c>
      <c r="K7790" s="69" t="str">
        <f>VLOOKUP(СВОД2023[[#This Row],[ФО]],СПРАВОЧНИК!H:P,2,0)</f>
        <v>Сибирский ФО</v>
      </c>
    </row>
    <row r="7791" spans="1:11" x14ac:dyDescent="0.2">
      <c r="A7791" t="s">
        <v>600</v>
      </c>
      <c r="B7791" t="s">
        <v>594</v>
      </c>
      <c r="C7791" s="1" t="s">
        <v>1777</v>
      </c>
      <c r="D7791" s="1" t="s">
        <v>2283</v>
      </c>
      <c r="E7791" s="2"/>
      <c r="F7791" s="3"/>
      <c r="G7791" s="2">
        <v>2</v>
      </c>
      <c r="H7791" s="3"/>
      <c r="I7791" s="69" t="str">
        <f>VLOOKUP(C7791,СПРАВОЧНИК!B:D,2,0)</f>
        <v>США</v>
      </c>
      <c r="J7791" s="69" t="str">
        <f>VLOOKUP(C7791,СПРАВОЧНИК!B:D,3,0)</f>
        <v>ИНОМАРКИ</v>
      </c>
      <c r="K7791" s="69" t="str">
        <f>VLOOKUP(СВОД2023[[#This Row],[ФО]],СПРАВОЧНИК!H:P,2,0)</f>
        <v>Сибирский ФО</v>
      </c>
    </row>
    <row r="7792" spans="1:11" x14ac:dyDescent="0.2">
      <c r="A7792" t="s">
        <v>600</v>
      </c>
      <c r="B7792" t="s">
        <v>594</v>
      </c>
      <c r="C7792" s="1" t="s">
        <v>1777</v>
      </c>
      <c r="D7792" s="1" t="s">
        <v>1778</v>
      </c>
      <c r="E7792" s="2">
        <v>35</v>
      </c>
      <c r="F7792" s="3">
        <v>31</v>
      </c>
      <c r="G7792" s="2">
        <v>185</v>
      </c>
      <c r="H7792" s="3">
        <v>151</v>
      </c>
      <c r="I7792" s="69" t="str">
        <f>VLOOKUP(C7792,СПРАВОЧНИК!B:D,2,0)</f>
        <v>США</v>
      </c>
      <c r="J7792" s="69" t="str">
        <f>VLOOKUP(C7792,СПРАВОЧНИК!B:D,3,0)</f>
        <v>ИНОМАРКИ</v>
      </c>
      <c r="K7792" s="69" t="str">
        <f>VLOOKUP(СВОД2023[[#This Row],[ФО]],СПРАВОЧНИК!H:P,2,0)</f>
        <v>Сибирский ФО</v>
      </c>
    </row>
    <row r="7793" spans="1:11" x14ac:dyDescent="0.2">
      <c r="A7793" t="s">
        <v>600</v>
      </c>
      <c r="B7793" t="s">
        <v>594</v>
      </c>
      <c r="C7793" s="1" t="s">
        <v>453</v>
      </c>
      <c r="D7793" s="1" t="s">
        <v>454</v>
      </c>
      <c r="E7793" s="2">
        <v>2</v>
      </c>
      <c r="F7793" s="3">
        <v>1</v>
      </c>
      <c r="G7793" s="2">
        <v>4</v>
      </c>
      <c r="H7793" s="3">
        <v>7</v>
      </c>
      <c r="I7793" s="69" t="str">
        <f>VLOOKUP(C7793,СПРАВОЧНИК!B:D,2,0)</f>
        <v>ЕВРОПА</v>
      </c>
      <c r="J7793" s="69" t="str">
        <f>VLOOKUP(C7793,СПРАВОЧНИК!B:D,3,0)</f>
        <v>ИНОМАРКИ</v>
      </c>
      <c r="K7793" s="69" t="str">
        <f>VLOOKUP(СВОД2023[[#This Row],[ФО]],СПРАВОЧНИК!H:P,2,0)</f>
        <v>Сибирский ФО</v>
      </c>
    </row>
    <row r="7794" spans="1:11" x14ac:dyDescent="0.2">
      <c r="A7794" t="s">
        <v>600</v>
      </c>
      <c r="B7794" t="s">
        <v>594</v>
      </c>
      <c r="C7794" s="1" t="s">
        <v>453</v>
      </c>
      <c r="D7794" s="1" t="s">
        <v>455</v>
      </c>
      <c r="E7794" s="2">
        <v>94</v>
      </c>
      <c r="F7794" s="3">
        <v>88</v>
      </c>
      <c r="G7794" s="2">
        <v>541</v>
      </c>
      <c r="H7794" s="3">
        <v>409</v>
      </c>
      <c r="I7794" s="69" t="str">
        <f>VLOOKUP(C7794,СПРАВОЧНИК!B:D,2,0)</f>
        <v>ЕВРОПА</v>
      </c>
      <c r="J7794" s="69" t="str">
        <f>VLOOKUP(C7794,СПРАВОЧНИК!B:D,3,0)</f>
        <v>ИНОМАРКИ</v>
      </c>
      <c r="K7794" s="69" t="str">
        <f>VLOOKUP(СВОД2023[[#This Row],[ФО]],СПРАВОЧНИК!H:P,2,0)</f>
        <v>Сибирский ФО</v>
      </c>
    </row>
    <row r="7795" spans="1:11" x14ac:dyDescent="0.2">
      <c r="A7795" t="s">
        <v>600</v>
      </c>
      <c r="B7795" t="s">
        <v>594</v>
      </c>
      <c r="C7795" s="1" t="s">
        <v>453</v>
      </c>
      <c r="D7795" s="1" t="s">
        <v>456</v>
      </c>
      <c r="E7795" s="2">
        <v>1</v>
      </c>
      <c r="F7795" s="3"/>
      <c r="G7795" s="2">
        <v>5</v>
      </c>
      <c r="H7795" s="3">
        <v>5</v>
      </c>
      <c r="I7795" s="69" t="str">
        <f>VLOOKUP(C7795,СПРАВОЧНИК!B:D,2,0)</f>
        <v>ЕВРОПА</v>
      </c>
      <c r="J7795" s="69" t="str">
        <f>VLOOKUP(C7795,СПРАВОЧНИК!B:D,3,0)</f>
        <v>ИНОМАРКИ</v>
      </c>
      <c r="K7795" s="69" t="str">
        <f>VLOOKUP(СВОД2023[[#This Row],[ФО]],СПРАВОЧНИК!H:P,2,0)</f>
        <v>Сибирский ФО</v>
      </c>
    </row>
    <row r="7796" spans="1:11" x14ac:dyDescent="0.2">
      <c r="A7796" t="s">
        <v>600</v>
      </c>
      <c r="B7796" t="s">
        <v>594</v>
      </c>
      <c r="C7796" s="1" t="s">
        <v>453</v>
      </c>
      <c r="D7796" s="1" t="s">
        <v>457</v>
      </c>
      <c r="E7796" s="2">
        <v>15</v>
      </c>
      <c r="F7796" s="3">
        <v>10</v>
      </c>
      <c r="G7796" s="2">
        <v>64</v>
      </c>
      <c r="H7796" s="3">
        <v>67</v>
      </c>
      <c r="I7796" s="69" t="str">
        <f>VLOOKUP(C7796,СПРАВОЧНИК!B:D,2,0)</f>
        <v>ЕВРОПА</v>
      </c>
      <c r="J7796" s="69" t="str">
        <f>VLOOKUP(C7796,СПРАВОЧНИК!B:D,3,0)</f>
        <v>ИНОМАРКИ</v>
      </c>
      <c r="K7796" s="69" t="str">
        <f>VLOOKUP(СВОД2023[[#This Row],[ФО]],СПРАВОЧНИК!H:P,2,0)</f>
        <v>Сибирский ФО</v>
      </c>
    </row>
    <row r="7797" spans="1:11" x14ac:dyDescent="0.2">
      <c r="A7797" t="s">
        <v>600</v>
      </c>
      <c r="B7797" t="s">
        <v>594</v>
      </c>
      <c r="C7797" s="1" t="s">
        <v>453</v>
      </c>
      <c r="D7797" s="1" t="s">
        <v>458</v>
      </c>
      <c r="E7797" s="2">
        <v>7</v>
      </c>
      <c r="F7797" s="3">
        <v>4</v>
      </c>
      <c r="G7797" s="2">
        <v>47</v>
      </c>
      <c r="H7797" s="3">
        <v>37</v>
      </c>
      <c r="I7797" s="69" t="str">
        <f>VLOOKUP(C7797,СПРАВОЧНИК!B:D,2,0)</f>
        <v>ЕВРОПА</v>
      </c>
      <c r="J7797" s="69" t="str">
        <f>VLOOKUP(C7797,СПРАВОЧНИК!B:D,3,0)</f>
        <v>ИНОМАРКИ</v>
      </c>
      <c r="K7797" s="69" t="str">
        <f>VLOOKUP(СВОД2023[[#This Row],[ФО]],СПРАВОЧНИК!H:P,2,0)</f>
        <v>Сибирский ФО</v>
      </c>
    </row>
    <row r="7798" spans="1:11" x14ac:dyDescent="0.2">
      <c r="A7798" t="s">
        <v>600</v>
      </c>
      <c r="B7798" t="s">
        <v>594</v>
      </c>
      <c r="C7798" s="1" t="s">
        <v>453</v>
      </c>
      <c r="D7798" s="1" t="s">
        <v>831</v>
      </c>
      <c r="E7798" s="2">
        <v>2</v>
      </c>
      <c r="F7798" s="3"/>
      <c r="G7798" s="2">
        <v>2</v>
      </c>
      <c r="H7798" s="3"/>
      <c r="I7798" s="69" t="str">
        <f>VLOOKUP(C7798,СПРАВОЧНИК!B:D,2,0)</f>
        <v>ЕВРОПА</v>
      </c>
      <c r="J7798" s="69" t="str">
        <f>VLOOKUP(C7798,СПРАВОЧНИК!B:D,3,0)</f>
        <v>ИНОМАРКИ</v>
      </c>
      <c r="K7798" s="69" t="str">
        <f>VLOOKUP(СВОД2023[[#This Row],[ФО]],СПРАВОЧНИК!H:P,2,0)</f>
        <v>Сибирский ФО</v>
      </c>
    </row>
    <row r="7799" spans="1:11" x14ac:dyDescent="0.2">
      <c r="A7799" t="s">
        <v>600</v>
      </c>
      <c r="B7799" t="s">
        <v>594</v>
      </c>
      <c r="C7799" s="1" t="s">
        <v>453</v>
      </c>
      <c r="D7799" s="1" t="s">
        <v>459</v>
      </c>
      <c r="E7799" s="2"/>
      <c r="F7799" s="3">
        <v>1</v>
      </c>
      <c r="G7799" s="2">
        <v>9</v>
      </c>
      <c r="H7799" s="3">
        <v>2</v>
      </c>
      <c r="I7799" s="69" t="str">
        <f>VLOOKUP(C7799,СПРАВОЧНИК!B:D,2,0)</f>
        <v>ЕВРОПА</v>
      </c>
      <c r="J7799" s="69" t="str">
        <f>VLOOKUP(C7799,СПРАВОЧНИК!B:D,3,0)</f>
        <v>ИНОМАРКИ</v>
      </c>
      <c r="K7799" s="69" t="str">
        <f>VLOOKUP(СВОД2023[[#This Row],[ФО]],СПРАВОЧНИК!H:P,2,0)</f>
        <v>Сибирский ФО</v>
      </c>
    </row>
    <row r="7800" spans="1:11" x14ac:dyDescent="0.2">
      <c r="A7800" t="s">
        <v>600</v>
      </c>
      <c r="B7800" t="s">
        <v>594</v>
      </c>
      <c r="C7800" s="1" t="s">
        <v>453</v>
      </c>
      <c r="D7800" s="1" t="s">
        <v>460</v>
      </c>
      <c r="E7800" s="2"/>
      <c r="F7800" s="3"/>
      <c r="G7800" s="2">
        <v>2</v>
      </c>
      <c r="H7800" s="3">
        <v>3</v>
      </c>
      <c r="I7800" s="69" t="str">
        <f>VLOOKUP(C7800,СПРАВОЧНИК!B:D,2,0)</f>
        <v>ЕВРОПА</v>
      </c>
      <c r="J7800" s="69" t="str">
        <f>VLOOKUP(C7800,СПРАВОЧНИК!B:D,3,0)</f>
        <v>ИНОМАРКИ</v>
      </c>
      <c r="K7800" s="69" t="str">
        <f>VLOOKUP(СВОД2023[[#This Row],[ФО]],СПРАВОЧНИК!H:P,2,0)</f>
        <v>Сибирский ФО</v>
      </c>
    </row>
    <row r="7801" spans="1:11" x14ac:dyDescent="0.2">
      <c r="A7801" t="s">
        <v>600</v>
      </c>
      <c r="B7801" t="s">
        <v>594</v>
      </c>
      <c r="C7801" s="1" t="s">
        <v>453</v>
      </c>
      <c r="D7801" s="1" t="s">
        <v>2287</v>
      </c>
      <c r="E7801" s="2"/>
      <c r="F7801" s="3"/>
      <c r="G7801" s="2"/>
      <c r="H7801" s="3">
        <v>1</v>
      </c>
      <c r="I7801" s="69" t="str">
        <f>VLOOKUP(C7801,СПРАВОЧНИК!B:D,2,0)</f>
        <v>ЕВРОПА</v>
      </c>
      <c r="J7801" s="69" t="str">
        <f>VLOOKUP(C7801,СПРАВОЧНИК!B:D,3,0)</f>
        <v>ИНОМАРКИ</v>
      </c>
      <c r="K7801" s="69" t="str">
        <f>VLOOKUP(СВОД2023[[#This Row],[ФО]],СПРАВОЧНИК!H:P,2,0)</f>
        <v>Сибирский ФО</v>
      </c>
    </row>
    <row r="7802" spans="1:11" x14ac:dyDescent="0.2">
      <c r="A7802" t="s">
        <v>600</v>
      </c>
      <c r="B7802" t="s">
        <v>594</v>
      </c>
      <c r="C7802" s="1" t="s">
        <v>453</v>
      </c>
      <c r="D7802" s="1" t="s">
        <v>461</v>
      </c>
      <c r="E7802" s="2"/>
      <c r="F7802" s="3">
        <v>4</v>
      </c>
      <c r="G7802" s="2">
        <v>2</v>
      </c>
      <c r="H7802" s="3">
        <v>5</v>
      </c>
      <c r="I7802" s="69" t="str">
        <f>VLOOKUP(C7802,СПРАВОЧНИК!B:D,2,0)</f>
        <v>ЕВРОПА</v>
      </c>
      <c r="J7802" s="69" t="str">
        <f>VLOOKUP(C7802,СПРАВОЧНИК!B:D,3,0)</f>
        <v>ИНОМАРКИ</v>
      </c>
      <c r="K7802" s="69" t="str">
        <f>VLOOKUP(СВОД2023[[#This Row],[ФО]],СПРАВОЧНИК!H:P,2,0)</f>
        <v>Сибирский ФО</v>
      </c>
    </row>
    <row r="7803" spans="1:11" x14ac:dyDescent="0.2">
      <c r="A7803" t="s">
        <v>600</v>
      </c>
      <c r="B7803" t="s">
        <v>594</v>
      </c>
      <c r="C7803" s="1" t="s">
        <v>1779</v>
      </c>
      <c r="D7803" s="1" t="s">
        <v>1780</v>
      </c>
      <c r="E7803" s="2"/>
      <c r="F7803" s="3"/>
      <c r="G7803" s="2"/>
      <c r="H7803" s="3">
        <v>2</v>
      </c>
      <c r="I7803" s="69" t="str">
        <f>VLOOKUP(C7803,СПРАВОЧНИК!B:D,2,0)</f>
        <v>ЯПОНИЯ</v>
      </c>
      <c r="J7803" s="69" t="str">
        <f>VLOOKUP(C7803,СПРАВОЧНИК!B:D,3,0)</f>
        <v>ИНОМАРКИ</v>
      </c>
      <c r="K7803" s="69" t="str">
        <f>VLOOKUP(СВОД2023[[#This Row],[ФО]],СПРАВОЧНИК!H:P,2,0)</f>
        <v>Сибирский ФО</v>
      </c>
    </row>
    <row r="7804" spans="1:11" x14ac:dyDescent="0.2">
      <c r="A7804" t="s">
        <v>600</v>
      </c>
      <c r="B7804" t="s">
        <v>594</v>
      </c>
      <c r="C7804" s="1" t="s">
        <v>462</v>
      </c>
      <c r="D7804" s="1" t="s">
        <v>2291</v>
      </c>
      <c r="E7804" s="2">
        <v>2</v>
      </c>
      <c r="F7804" s="3">
        <v>1</v>
      </c>
      <c r="G7804" s="2">
        <v>5</v>
      </c>
      <c r="H7804" s="3">
        <v>9</v>
      </c>
      <c r="I7804" s="69" t="str">
        <f>VLOOKUP(C7804,СПРАВОЧНИК!B:D,2,0)</f>
        <v>КОРЕЯ</v>
      </c>
      <c r="J7804" s="69" t="str">
        <f>VLOOKUP(C7804,СПРАВОЧНИК!B:D,3,0)</f>
        <v>ИНОМАРКИ</v>
      </c>
      <c r="K7804" s="69" t="str">
        <f>VLOOKUP(СВОД2023[[#This Row],[ФО]],СПРАВОЧНИК!H:P,2,0)</f>
        <v>Сибирский ФО</v>
      </c>
    </row>
    <row r="7805" spans="1:11" x14ac:dyDescent="0.2">
      <c r="A7805" t="s">
        <v>600</v>
      </c>
      <c r="B7805" t="s">
        <v>594</v>
      </c>
      <c r="C7805" s="1" t="s">
        <v>462</v>
      </c>
      <c r="D7805" s="1" t="s">
        <v>2292</v>
      </c>
      <c r="E7805" s="2">
        <v>1</v>
      </c>
      <c r="F7805" s="3">
        <v>1</v>
      </c>
      <c r="G7805" s="2">
        <v>3</v>
      </c>
      <c r="H7805" s="3">
        <v>22</v>
      </c>
      <c r="I7805" s="69" t="str">
        <f>VLOOKUP(C7805,СПРАВОЧНИК!B:D,2,0)</f>
        <v>КОРЕЯ</v>
      </c>
      <c r="J7805" s="69" t="str">
        <f>VLOOKUP(C7805,СПРАВОЧНИК!B:D,3,0)</f>
        <v>ИНОМАРКИ</v>
      </c>
      <c r="K7805" s="69" t="str">
        <f>VLOOKUP(СВОД2023[[#This Row],[ФО]],СПРАВОЧНИК!H:P,2,0)</f>
        <v>Сибирский ФО</v>
      </c>
    </row>
    <row r="7806" spans="1:11" x14ac:dyDescent="0.2">
      <c r="A7806" t="s">
        <v>600</v>
      </c>
      <c r="B7806" t="s">
        <v>594</v>
      </c>
      <c r="C7806" s="1" t="s">
        <v>462</v>
      </c>
      <c r="D7806" s="1" t="s">
        <v>1781</v>
      </c>
      <c r="E7806" s="2">
        <v>8</v>
      </c>
      <c r="F7806" s="3">
        <v>2</v>
      </c>
      <c r="G7806" s="2">
        <v>29</v>
      </c>
      <c r="H7806" s="3">
        <v>32</v>
      </c>
      <c r="I7806" s="69" t="str">
        <f>VLOOKUP(C7806,СПРАВОЧНИК!B:D,2,0)</f>
        <v>КОРЕЯ</v>
      </c>
      <c r="J7806" s="69" t="str">
        <f>VLOOKUP(C7806,СПРАВОЧНИК!B:D,3,0)</f>
        <v>ИНОМАРКИ</v>
      </c>
      <c r="K7806" s="69" t="str">
        <f>VLOOKUP(СВОД2023[[#This Row],[ФО]],СПРАВОЧНИК!H:P,2,0)</f>
        <v>Сибирский ФО</v>
      </c>
    </row>
    <row r="7807" spans="1:11" x14ac:dyDescent="0.2">
      <c r="A7807" t="s">
        <v>600</v>
      </c>
      <c r="B7807" t="s">
        <v>594</v>
      </c>
      <c r="C7807" s="1" t="s">
        <v>462</v>
      </c>
      <c r="D7807" s="1" t="s">
        <v>1782</v>
      </c>
      <c r="E7807" s="2">
        <v>3</v>
      </c>
      <c r="F7807" s="3">
        <v>2</v>
      </c>
      <c r="G7807" s="2">
        <v>22</v>
      </c>
      <c r="H7807" s="3">
        <v>18</v>
      </c>
      <c r="I7807" s="69" t="str">
        <f>VLOOKUP(C7807,СПРАВОЧНИК!B:D,2,0)</f>
        <v>КОРЕЯ</v>
      </c>
      <c r="J7807" s="69" t="str">
        <f>VLOOKUP(C7807,СПРАВОЧНИК!B:D,3,0)</f>
        <v>ИНОМАРКИ</v>
      </c>
      <c r="K7807" s="69" t="str">
        <f>VLOOKUP(СВОД2023[[#This Row],[ФО]],СПРАВОЧНИК!H:P,2,0)</f>
        <v>Сибирский ФО</v>
      </c>
    </row>
    <row r="7808" spans="1:11" x14ac:dyDescent="0.2">
      <c r="A7808" t="s">
        <v>600</v>
      </c>
      <c r="B7808" t="s">
        <v>594</v>
      </c>
      <c r="C7808" s="1" t="s">
        <v>462</v>
      </c>
      <c r="D7808" s="1" t="s">
        <v>463</v>
      </c>
      <c r="E7808" s="2">
        <v>5</v>
      </c>
      <c r="F7808" s="3">
        <v>1</v>
      </c>
      <c r="G7808" s="2">
        <v>16</v>
      </c>
      <c r="H7808" s="3">
        <v>12</v>
      </c>
      <c r="I7808" s="69" t="str">
        <f>VLOOKUP(C7808,СПРАВОЧНИК!B:D,2,0)</f>
        <v>КОРЕЯ</v>
      </c>
      <c r="J7808" s="69" t="str">
        <f>VLOOKUP(C7808,СПРАВОЧНИК!B:D,3,0)</f>
        <v>ИНОМАРКИ</v>
      </c>
      <c r="K7808" s="69" t="str">
        <f>VLOOKUP(СВОД2023[[#This Row],[ФО]],СПРАВОЧНИК!H:P,2,0)</f>
        <v>Сибирский ФО</v>
      </c>
    </row>
    <row r="7809" spans="1:11" x14ac:dyDescent="0.2">
      <c r="A7809" t="s">
        <v>600</v>
      </c>
      <c r="B7809" t="s">
        <v>594</v>
      </c>
      <c r="C7809" s="1" t="s">
        <v>464</v>
      </c>
      <c r="D7809" s="1" t="s">
        <v>465</v>
      </c>
      <c r="E7809" s="2">
        <v>31</v>
      </c>
      <c r="F7809" s="3">
        <v>23</v>
      </c>
      <c r="G7809" s="2">
        <v>195</v>
      </c>
      <c r="H7809" s="3">
        <v>103</v>
      </c>
      <c r="I7809" s="69" t="str">
        <f>VLOOKUP(C7809,СПРАВОЧНИК!B:D,2,0)</f>
        <v>ЕВРОПА</v>
      </c>
      <c r="J7809" s="69" t="str">
        <f>VLOOKUP(C7809,СПРАВОЧНИК!B:D,3,0)</f>
        <v>ИНОМАРКИ</v>
      </c>
      <c r="K7809" s="69" t="str">
        <f>VLOOKUP(СВОД2023[[#This Row],[ФО]],СПРАВОЧНИК!H:P,2,0)</f>
        <v>Сибирский ФО</v>
      </c>
    </row>
    <row r="7810" spans="1:11" x14ac:dyDescent="0.2">
      <c r="A7810" t="s">
        <v>600</v>
      </c>
      <c r="B7810" t="s">
        <v>594</v>
      </c>
      <c r="C7810" s="1" t="s">
        <v>464</v>
      </c>
      <c r="D7810" s="1" t="s">
        <v>650</v>
      </c>
      <c r="E7810" s="2">
        <v>7</v>
      </c>
      <c r="F7810" s="3">
        <v>10</v>
      </c>
      <c r="G7810" s="2">
        <v>61</v>
      </c>
      <c r="H7810" s="3">
        <v>43</v>
      </c>
      <c r="I7810" s="69" t="str">
        <f>VLOOKUP(C7810,СПРАВОЧНИК!B:D,2,0)</f>
        <v>ЕВРОПА</v>
      </c>
      <c r="J7810" s="69" t="str">
        <f>VLOOKUP(C7810,СПРАВОЧНИК!B:D,3,0)</f>
        <v>ИНОМАРКИ</v>
      </c>
      <c r="K7810" s="69" t="str">
        <f>VLOOKUP(СВОД2023[[#This Row],[ФО]],СПРАВОЧНИК!H:P,2,0)</f>
        <v>Сибирский ФО</v>
      </c>
    </row>
    <row r="7811" spans="1:11" x14ac:dyDescent="0.2">
      <c r="A7811" t="s">
        <v>600</v>
      </c>
      <c r="B7811" t="s">
        <v>594</v>
      </c>
      <c r="C7811" s="1" t="s">
        <v>464</v>
      </c>
      <c r="D7811" s="1" t="s">
        <v>466</v>
      </c>
      <c r="E7811" s="2">
        <v>283</v>
      </c>
      <c r="F7811" s="3">
        <v>216</v>
      </c>
      <c r="G7811" s="2">
        <v>1681</v>
      </c>
      <c r="H7811" s="3">
        <v>1377</v>
      </c>
      <c r="I7811" s="69" t="str">
        <f>VLOOKUP(C7811,СПРАВОЧНИК!B:D,2,0)</f>
        <v>ЕВРОПА</v>
      </c>
      <c r="J7811" s="69" t="str">
        <f>VLOOKUP(C7811,СПРАВОЧНИК!B:D,3,0)</f>
        <v>ИНОМАРКИ</v>
      </c>
      <c r="K7811" s="69" t="str">
        <f>VLOOKUP(СВОД2023[[#This Row],[ФО]],СПРАВОЧНИК!H:P,2,0)</f>
        <v>Сибирский ФО</v>
      </c>
    </row>
    <row r="7812" spans="1:11" x14ac:dyDescent="0.2">
      <c r="A7812" t="s">
        <v>600</v>
      </c>
      <c r="B7812" t="s">
        <v>594</v>
      </c>
      <c r="C7812" s="1" t="s">
        <v>464</v>
      </c>
      <c r="D7812" s="1" t="s">
        <v>1783</v>
      </c>
      <c r="E7812" s="2">
        <v>41</v>
      </c>
      <c r="F7812" s="3">
        <v>35</v>
      </c>
      <c r="G7812" s="2">
        <v>233</v>
      </c>
      <c r="H7812" s="3">
        <v>188</v>
      </c>
      <c r="I7812" s="69" t="str">
        <f>VLOOKUP(C7812,СПРАВОЧНИК!B:D,2,0)</f>
        <v>ЕВРОПА</v>
      </c>
      <c r="J7812" s="69" t="str">
        <f>VLOOKUP(C7812,СПРАВОЧНИК!B:D,3,0)</f>
        <v>ИНОМАРКИ</v>
      </c>
      <c r="K7812" s="69" t="str">
        <f>VLOOKUP(СВОД2023[[#This Row],[ФО]],СПРАВОЧНИК!H:P,2,0)</f>
        <v>Сибирский ФО</v>
      </c>
    </row>
    <row r="7813" spans="1:11" x14ac:dyDescent="0.2">
      <c r="A7813" t="s">
        <v>600</v>
      </c>
      <c r="B7813" t="s">
        <v>594</v>
      </c>
      <c r="C7813" s="1" t="s">
        <v>464</v>
      </c>
      <c r="D7813" s="1" t="s">
        <v>1785</v>
      </c>
      <c r="E7813" s="2">
        <v>2</v>
      </c>
      <c r="F7813" s="3"/>
      <c r="G7813" s="2">
        <v>7</v>
      </c>
      <c r="H7813" s="3">
        <v>2</v>
      </c>
      <c r="I7813" s="69" t="str">
        <f>VLOOKUP(C7813,СПРАВОЧНИК!B:D,2,0)</f>
        <v>ЕВРОПА</v>
      </c>
      <c r="J7813" s="69" t="str">
        <f>VLOOKUP(C7813,СПРАВОЧНИК!B:D,3,0)</f>
        <v>ИНОМАРКИ</v>
      </c>
      <c r="K7813" s="69" t="str">
        <f>VLOOKUP(СВОД2023[[#This Row],[ФО]],СПРАВОЧНИК!H:P,2,0)</f>
        <v>Сибирский ФО</v>
      </c>
    </row>
    <row r="7814" spans="1:11" x14ac:dyDescent="0.2">
      <c r="A7814" t="s">
        <v>600</v>
      </c>
      <c r="B7814" t="s">
        <v>594</v>
      </c>
      <c r="C7814" s="1" t="s">
        <v>464</v>
      </c>
      <c r="D7814" s="1" t="s">
        <v>2293</v>
      </c>
      <c r="E7814" s="2">
        <v>1</v>
      </c>
      <c r="F7814" s="3"/>
      <c r="G7814" s="2">
        <v>4</v>
      </c>
      <c r="H7814" s="3">
        <v>1</v>
      </c>
      <c r="I7814" s="69" t="str">
        <f>VLOOKUP(C7814,СПРАВОЧНИК!B:D,2,0)</f>
        <v>ЕВРОПА</v>
      </c>
      <c r="J7814" s="69" t="str">
        <f>VLOOKUP(C7814,СПРАВОЧНИК!B:D,3,0)</f>
        <v>ИНОМАРКИ</v>
      </c>
      <c r="K7814" s="69" t="str">
        <f>VLOOKUP(СВОД2023[[#This Row],[ФО]],СПРАВОЧНИК!H:P,2,0)</f>
        <v>Сибирский ФО</v>
      </c>
    </row>
    <row r="7815" spans="1:11" x14ac:dyDescent="0.2">
      <c r="A7815" t="s">
        <v>600</v>
      </c>
      <c r="B7815" t="s">
        <v>594</v>
      </c>
      <c r="C7815" s="1" t="s">
        <v>464</v>
      </c>
      <c r="D7815" s="1" t="s">
        <v>467</v>
      </c>
      <c r="E7815" s="2">
        <v>90</v>
      </c>
      <c r="F7815" s="3">
        <v>66</v>
      </c>
      <c r="G7815" s="2">
        <v>500</v>
      </c>
      <c r="H7815" s="3">
        <v>400</v>
      </c>
      <c r="I7815" s="69" t="str">
        <f>VLOOKUP(C7815,СПРАВОЧНИК!B:D,2,0)</f>
        <v>ЕВРОПА</v>
      </c>
      <c r="J7815" s="69" t="str">
        <f>VLOOKUP(C7815,СПРАВОЧНИК!B:D,3,0)</f>
        <v>ИНОМАРКИ</v>
      </c>
      <c r="K7815" s="69" t="str">
        <f>VLOOKUP(СВОД2023[[#This Row],[ФО]],СПРАВОЧНИК!H:P,2,0)</f>
        <v>Сибирский ФО</v>
      </c>
    </row>
    <row r="7816" spans="1:11" x14ac:dyDescent="0.2">
      <c r="A7816" t="s">
        <v>600</v>
      </c>
      <c r="B7816" t="s">
        <v>594</v>
      </c>
      <c r="C7816" s="1" t="s">
        <v>464</v>
      </c>
      <c r="D7816" s="1" t="s">
        <v>468</v>
      </c>
      <c r="E7816" s="2">
        <v>35</v>
      </c>
      <c r="F7816" s="3">
        <v>19</v>
      </c>
      <c r="G7816" s="2">
        <v>206</v>
      </c>
      <c r="H7816" s="3">
        <v>147</v>
      </c>
      <c r="I7816" s="69" t="str">
        <f>VLOOKUP(C7816,СПРАВОЧНИК!B:D,2,0)</f>
        <v>ЕВРОПА</v>
      </c>
      <c r="J7816" s="69" t="str">
        <f>VLOOKUP(C7816,СПРАВОЧНИК!B:D,3,0)</f>
        <v>ИНОМАРКИ</v>
      </c>
      <c r="K7816" s="69" t="str">
        <f>VLOOKUP(СВОД2023[[#This Row],[ФО]],СПРАВОЧНИК!H:P,2,0)</f>
        <v>Сибирский ФО</v>
      </c>
    </row>
    <row r="7817" spans="1:11" x14ac:dyDescent="0.2">
      <c r="A7817" t="s">
        <v>600</v>
      </c>
      <c r="B7817" t="s">
        <v>594</v>
      </c>
      <c r="C7817" s="1" t="s">
        <v>464</v>
      </c>
      <c r="D7817" s="1" t="s">
        <v>1786</v>
      </c>
      <c r="E7817" s="2">
        <v>9</v>
      </c>
      <c r="F7817" s="3">
        <v>10</v>
      </c>
      <c r="G7817" s="2">
        <v>72</v>
      </c>
      <c r="H7817" s="3">
        <v>59</v>
      </c>
      <c r="I7817" s="69" t="str">
        <f>VLOOKUP(C7817,СПРАВОЧНИК!B:D,2,0)</f>
        <v>ЕВРОПА</v>
      </c>
      <c r="J7817" s="69" t="str">
        <f>VLOOKUP(C7817,СПРАВОЧНИК!B:D,3,0)</f>
        <v>ИНОМАРКИ</v>
      </c>
      <c r="K7817" s="69" t="str">
        <f>VLOOKUP(СВОД2023[[#This Row],[ФО]],СПРАВОЧНИК!H:P,2,0)</f>
        <v>Сибирский ФО</v>
      </c>
    </row>
    <row r="7818" spans="1:11" x14ac:dyDescent="0.2">
      <c r="A7818" t="s">
        <v>600</v>
      </c>
      <c r="B7818" t="s">
        <v>594</v>
      </c>
      <c r="C7818" s="1" t="s">
        <v>464</v>
      </c>
      <c r="D7818" s="1" t="s">
        <v>1787</v>
      </c>
      <c r="E7818" s="2">
        <v>2</v>
      </c>
      <c r="F7818" s="3">
        <v>2</v>
      </c>
      <c r="G7818" s="2">
        <v>9</v>
      </c>
      <c r="H7818" s="3">
        <v>11</v>
      </c>
      <c r="I7818" s="69" t="str">
        <f>VLOOKUP(C7818,СПРАВОЧНИК!B:D,2,0)</f>
        <v>ЕВРОПА</v>
      </c>
      <c r="J7818" s="69" t="str">
        <f>VLOOKUP(C7818,СПРАВОЧНИК!B:D,3,0)</f>
        <v>ИНОМАРКИ</v>
      </c>
      <c r="K7818" s="69" t="str">
        <f>VLOOKUP(СВОД2023[[#This Row],[ФО]],СПРАВОЧНИК!H:P,2,0)</f>
        <v>Сибирский ФО</v>
      </c>
    </row>
    <row r="7819" spans="1:11" x14ac:dyDescent="0.2">
      <c r="A7819" t="s">
        <v>600</v>
      </c>
      <c r="B7819" t="s">
        <v>594</v>
      </c>
      <c r="C7819" s="1" t="s">
        <v>464</v>
      </c>
      <c r="D7819" s="1" t="s">
        <v>846</v>
      </c>
      <c r="E7819" s="2">
        <v>123</v>
      </c>
      <c r="F7819" s="3">
        <v>76</v>
      </c>
      <c r="G7819" s="2">
        <v>562</v>
      </c>
      <c r="H7819" s="3">
        <v>483</v>
      </c>
      <c r="I7819" s="69" t="str">
        <f>VLOOKUP(C7819,СПРАВОЧНИК!B:D,2,0)</f>
        <v>ЕВРОПА</v>
      </c>
      <c r="J7819" s="69" t="str">
        <f>VLOOKUP(C7819,СПРАВОЧНИК!B:D,3,0)</f>
        <v>ИНОМАРКИ</v>
      </c>
      <c r="K7819" s="69" t="str">
        <f>VLOOKUP(СВОД2023[[#This Row],[ФО]],СПРАВОЧНИК!H:P,2,0)</f>
        <v>Сибирский ФО</v>
      </c>
    </row>
    <row r="7820" spans="1:11" x14ac:dyDescent="0.2">
      <c r="A7820" t="s">
        <v>600</v>
      </c>
      <c r="B7820" t="s">
        <v>594</v>
      </c>
      <c r="C7820" s="1" t="s">
        <v>464</v>
      </c>
      <c r="D7820" s="1" t="s">
        <v>1788</v>
      </c>
      <c r="E7820" s="2">
        <v>11</v>
      </c>
      <c r="F7820" s="3">
        <v>18</v>
      </c>
      <c r="G7820" s="2">
        <v>91</v>
      </c>
      <c r="H7820" s="3">
        <v>101</v>
      </c>
      <c r="I7820" s="69" t="str">
        <f>VLOOKUP(C7820,СПРАВОЧНИК!B:D,2,0)</f>
        <v>ЕВРОПА</v>
      </c>
      <c r="J7820" s="69" t="str">
        <f>VLOOKUP(C7820,СПРАВОЧНИК!B:D,3,0)</f>
        <v>ИНОМАРКИ</v>
      </c>
      <c r="K7820" s="69" t="str">
        <f>VLOOKUP(СВОД2023[[#This Row],[ФО]],СПРАВОЧНИК!H:P,2,0)</f>
        <v>Сибирский ФО</v>
      </c>
    </row>
    <row r="7821" spans="1:11" x14ac:dyDescent="0.2">
      <c r="A7821" t="s">
        <v>600</v>
      </c>
      <c r="B7821" t="s">
        <v>594</v>
      </c>
      <c r="C7821" s="1" t="s">
        <v>464</v>
      </c>
      <c r="D7821" s="1" t="s">
        <v>2294</v>
      </c>
      <c r="E7821" s="2"/>
      <c r="F7821" s="3"/>
      <c r="G7821" s="2">
        <v>3</v>
      </c>
      <c r="H7821" s="3">
        <v>2</v>
      </c>
      <c r="I7821" s="69" t="str">
        <f>VLOOKUP(C7821,СПРАВОЧНИК!B:D,2,0)</f>
        <v>ЕВРОПА</v>
      </c>
      <c r="J7821" s="69" t="str">
        <f>VLOOKUP(C7821,СПРАВОЧНИК!B:D,3,0)</f>
        <v>ИНОМАРКИ</v>
      </c>
      <c r="K7821" s="69" t="str">
        <f>VLOOKUP(СВОД2023[[#This Row],[ФО]],СПРАВОЧНИК!H:P,2,0)</f>
        <v>Сибирский ФО</v>
      </c>
    </row>
    <row r="7822" spans="1:11" x14ac:dyDescent="0.2">
      <c r="A7822" t="s">
        <v>600</v>
      </c>
      <c r="B7822" t="s">
        <v>594</v>
      </c>
      <c r="C7822" s="1" t="s">
        <v>464</v>
      </c>
      <c r="D7822" s="1" t="s">
        <v>2462</v>
      </c>
      <c r="E7822" s="2"/>
      <c r="F7822" s="3"/>
      <c r="G7822" s="2">
        <v>1</v>
      </c>
      <c r="H7822" s="3"/>
      <c r="I7822" s="69" t="str">
        <f>VLOOKUP(C7822,СПРАВОЧНИК!B:D,2,0)</f>
        <v>ЕВРОПА</v>
      </c>
      <c r="J7822" s="69" t="str">
        <f>VLOOKUP(C7822,СПРАВОЧНИК!B:D,3,0)</f>
        <v>ИНОМАРКИ</v>
      </c>
      <c r="K7822" s="69" t="str">
        <f>VLOOKUP(СВОД2023[[#This Row],[ФО]],СПРАВОЧНИК!H:P,2,0)</f>
        <v>Сибирский ФО</v>
      </c>
    </row>
    <row r="7823" spans="1:11" x14ac:dyDescent="0.2">
      <c r="A7823" t="s">
        <v>600</v>
      </c>
      <c r="B7823" t="s">
        <v>594</v>
      </c>
      <c r="C7823" s="1" t="s">
        <v>464</v>
      </c>
      <c r="D7823" s="1" t="s">
        <v>1789</v>
      </c>
      <c r="E7823" s="2"/>
      <c r="F7823" s="3">
        <v>2</v>
      </c>
      <c r="G7823" s="2">
        <v>6</v>
      </c>
      <c r="H7823" s="3">
        <v>10</v>
      </c>
      <c r="I7823" s="69" t="str">
        <f>VLOOKUP(C7823,СПРАВОЧНИК!B:D,2,0)</f>
        <v>ЕВРОПА</v>
      </c>
      <c r="J7823" s="69" t="str">
        <f>VLOOKUP(C7823,СПРАВОЧНИК!B:D,3,0)</f>
        <v>ИНОМАРКИ</v>
      </c>
      <c r="K7823" s="69" t="str">
        <f>VLOOKUP(СВОД2023[[#This Row],[ФО]],СПРАВОЧНИК!H:P,2,0)</f>
        <v>Сибирский ФО</v>
      </c>
    </row>
    <row r="7824" spans="1:11" x14ac:dyDescent="0.2">
      <c r="A7824" t="s">
        <v>600</v>
      </c>
      <c r="B7824" t="s">
        <v>594</v>
      </c>
      <c r="C7824" s="1" t="s">
        <v>464</v>
      </c>
      <c r="D7824" s="1" t="s">
        <v>2463</v>
      </c>
      <c r="E7824" s="2"/>
      <c r="F7824" s="3"/>
      <c r="G7824" s="2">
        <v>1</v>
      </c>
      <c r="H7824" s="3"/>
      <c r="I7824" s="69" t="str">
        <f>VLOOKUP(C7824,СПРАВОЧНИК!B:D,2,0)</f>
        <v>ЕВРОПА</v>
      </c>
      <c r="J7824" s="69" t="str">
        <f>VLOOKUP(C7824,СПРАВОЧНИК!B:D,3,0)</f>
        <v>ИНОМАРКИ</v>
      </c>
      <c r="K7824" s="69" t="str">
        <f>VLOOKUP(СВОД2023[[#This Row],[ФО]],СПРАВОЧНИК!H:P,2,0)</f>
        <v>Сибирский ФО</v>
      </c>
    </row>
    <row r="7825" spans="1:11" x14ac:dyDescent="0.2">
      <c r="A7825" t="s">
        <v>600</v>
      </c>
      <c r="B7825" t="s">
        <v>594</v>
      </c>
      <c r="C7825" s="1" t="s">
        <v>464</v>
      </c>
      <c r="D7825" s="1" t="s">
        <v>2564</v>
      </c>
      <c r="E7825" s="2"/>
      <c r="F7825" s="3"/>
      <c r="G7825" s="2"/>
      <c r="H7825" s="3">
        <v>1</v>
      </c>
      <c r="I7825" s="69" t="str">
        <f>VLOOKUP(C7825,СПРАВОЧНИК!B:D,2,0)</f>
        <v>ЕВРОПА</v>
      </c>
      <c r="J7825" s="69" t="str">
        <f>VLOOKUP(C7825,СПРАВОЧНИК!B:D,3,0)</f>
        <v>ИНОМАРКИ</v>
      </c>
      <c r="K7825" s="69" t="str">
        <f>VLOOKUP(СВОД2023[[#This Row],[ФО]],СПРАВОЧНИК!H:P,2,0)</f>
        <v>Сибирский ФО</v>
      </c>
    </row>
    <row r="7826" spans="1:11" x14ac:dyDescent="0.2">
      <c r="A7826" t="s">
        <v>600</v>
      </c>
      <c r="B7826" t="s">
        <v>594</v>
      </c>
      <c r="C7826" s="1" t="s">
        <v>464</v>
      </c>
      <c r="D7826" s="1" t="s">
        <v>470</v>
      </c>
      <c r="E7826" s="2">
        <v>499</v>
      </c>
      <c r="F7826" s="3">
        <v>485</v>
      </c>
      <c r="G7826" s="2">
        <v>2916</v>
      </c>
      <c r="H7826" s="3">
        <v>2708</v>
      </c>
      <c r="I7826" s="69" t="str">
        <f>VLOOKUP(C7826,СПРАВОЧНИК!B:D,2,0)</f>
        <v>ЕВРОПА</v>
      </c>
      <c r="J7826" s="69" t="str">
        <f>VLOOKUP(C7826,СПРАВОЧНИК!B:D,3,0)</f>
        <v>ИНОМАРКИ</v>
      </c>
      <c r="K7826" s="69" t="str">
        <f>VLOOKUP(СВОД2023[[#This Row],[ФО]],СПРАВОЧНИК!H:P,2,0)</f>
        <v>Сибирский ФО</v>
      </c>
    </row>
    <row r="7827" spans="1:11" x14ac:dyDescent="0.2">
      <c r="A7827" t="s">
        <v>600</v>
      </c>
      <c r="B7827" t="s">
        <v>594</v>
      </c>
      <c r="C7827" s="1" t="s">
        <v>464</v>
      </c>
      <c r="D7827" s="1" t="s">
        <v>471</v>
      </c>
      <c r="E7827" s="2">
        <v>185</v>
      </c>
      <c r="F7827" s="3">
        <v>145</v>
      </c>
      <c r="G7827" s="2">
        <v>961</v>
      </c>
      <c r="H7827" s="3">
        <v>873</v>
      </c>
      <c r="I7827" s="69" t="str">
        <f>VLOOKUP(C7827,СПРАВОЧНИК!B:D,2,0)</f>
        <v>ЕВРОПА</v>
      </c>
      <c r="J7827" s="69" t="str">
        <f>VLOOKUP(C7827,СПРАВОЧНИК!B:D,3,0)</f>
        <v>ИНОМАРКИ</v>
      </c>
      <c r="K7827" s="69" t="str">
        <f>VLOOKUP(СВОД2023[[#This Row],[ФО]],СПРАВОЧНИК!H:P,2,0)</f>
        <v>Сибирский ФО</v>
      </c>
    </row>
    <row r="7828" spans="1:11" x14ac:dyDescent="0.2">
      <c r="A7828" t="s">
        <v>600</v>
      </c>
      <c r="B7828" t="s">
        <v>594</v>
      </c>
      <c r="C7828" s="1" t="s">
        <v>464</v>
      </c>
      <c r="D7828" s="1" t="s">
        <v>2298</v>
      </c>
      <c r="E7828" s="2"/>
      <c r="F7828" s="3"/>
      <c r="G7828" s="2">
        <v>1</v>
      </c>
      <c r="H7828" s="3"/>
      <c r="I7828" s="69" t="str">
        <f>VLOOKUP(C7828,СПРАВОЧНИК!B:D,2,0)</f>
        <v>ЕВРОПА</v>
      </c>
      <c r="J7828" s="69" t="str">
        <f>VLOOKUP(C7828,СПРАВОЧНИК!B:D,3,0)</f>
        <v>ИНОМАРКИ</v>
      </c>
      <c r="K7828" s="69" t="str">
        <f>VLOOKUP(СВОД2023[[#This Row],[ФО]],СПРАВОЧНИК!H:P,2,0)</f>
        <v>Сибирский ФО</v>
      </c>
    </row>
    <row r="7829" spans="1:11" x14ac:dyDescent="0.2">
      <c r="A7829" t="s">
        <v>600</v>
      </c>
      <c r="B7829" t="s">
        <v>594</v>
      </c>
      <c r="C7829" s="1" t="s">
        <v>464</v>
      </c>
      <c r="D7829" s="1" t="s">
        <v>1790</v>
      </c>
      <c r="E7829" s="2">
        <v>45</v>
      </c>
      <c r="F7829" s="3">
        <v>35</v>
      </c>
      <c r="G7829" s="2">
        <v>244</v>
      </c>
      <c r="H7829" s="3">
        <v>236</v>
      </c>
      <c r="I7829" s="69" t="str">
        <f>VLOOKUP(C7829,СПРАВОЧНИК!B:D,2,0)</f>
        <v>ЕВРОПА</v>
      </c>
      <c r="J7829" s="69" t="str">
        <f>VLOOKUP(C7829,СПРАВОЧНИК!B:D,3,0)</f>
        <v>ИНОМАРКИ</v>
      </c>
      <c r="K7829" s="69" t="str">
        <f>VLOOKUP(СВОД2023[[#This Row],[ФО]],СПРАВОЧНИК!H:P,2,0)</f>
        <v>Сибирский ФО</v>
      </c>
    </row>
    <row r="7830" spans="1:11" x14ac:dyDescent="0.2">
      <c r="A7830" t="s">
        <v>600</v>
      </c>
      <c r="B7830" t="s">
        <v>594</v>
      </c>
      <c r="C7830" s="1" t="s">
        <v>464</v>
      </c>
      <c r="D7830" s="1" t="s">
        <v>1791</v>
      </c>
      <c r="E7830" s="2"/>
      <c r="F7830" s="3"/>
      <c r="G7830" s="2">
        <v>6</v>
      </c>
      <c r="H7830" s="3">
        <v>1</v>
      </c>
      <c r="I7830" s="69" t="str">
        <f>VLOOKUP(C7830,СПРАВОЧНИК!B:D,2,0)</f>
        <v>ЕВРОПА</v>
      </c>
      <c r="J7830" s="69" t="str">
        <f>VLOOKUP(C7830,СПРАВОЧНИК!B:D,3,0)</f>
        <v>ИНОМАРКИ</v>
      </c>
      <c r="K7830" s="69" t="str">
        <f>VLOOKUP(СВОД2023[[#This Row],[ФО]],СПРАВОЧНИК!H:P,2,0)</f>
        <v>Сибирский ФО</v>
      </c>
    </row>
    <row r="7831" spans="1:11" x14ac:dyDescent="0.2">
      <c r="A7831" t="s">
        <v>600</v>
      </c>
      <c r="B7831" t="s">
        <v>594</v>
      </c>
      <c r="C7831" s="1" t="s">
        <v>464</v>
      </c>
      <c r="D7831" s="1" t="s">
        <v>2300</v>
      </c>
      <c r="E7831" s="2">
        <v>1</v>
      </c>
      <c r="F7831" s="3"/>
      <c r="G7831" s="2">
        <v>3</v>
      </c>
      <c r="H7831" s="3"/>
      <c r="I7831" s="69" t="str">
        <f>VLOOKUP(C7831,СПРАВОЧНИК!B:D,2,0)</f>
        <v>ЕВРОПА</v>
      </c>
      <c r="J7831" s="69" t="str">
        <f>VLOOKUP(C7831,СПРАВОЧНИК!B:D,3,0)</f>
        <v>ИНОМАРКИ</v>
      </c>
      <c r="K7831" s="69" t="str">
        <f>VLOOKUP(СВОД2023[[#This Row],[ФО]],СПРАВОЧНИК!H:P,2,0)</f>
        <v>Сибирский ФО</v>
      </c>
    </row>
    <row r="7832" spans="1:11" x14ac:dyDescent="0.2">
      <c r="A7832" t="s">
        <v>600</v>
      </c>
      <c r="B7832" t="s">
        <v>594</v>
      </c>
      <c r="C7832" s="1" t="s">
        <v>464</v>
      </c>
      <c r="D7832" s="1" t="s">
        <v>1792</v>
      </c>
      <c r="E7832" s="2"/>
      <c r="F7832" s="3"/>
      <c r="G7832" s="2">
        <v>1</v>
      </c>
      <c r="H7832" s="3"/>
      <c r="I7832" s="69" t="str">
        <f>VLOOKUP(C7832,СПРАВОЧНИК!B:D,2,0)</f>
        <v>ЕВРОПА</v>
      </c>
      <c r="J7832" s="69" t="str">
        <f>VLOOKUP(C7832,СПРАВОЧНИК!B:D,3,0)</f>
        <v>ИНОМАРКИ</v>
      </c>
      <c r="K7832" s="69" t="str">
        <f>VLOOKUP(СВОД2023[[#This Row],[ФО]],СПРАВОЧНИК!H:P,2,0)</f>
        <v>Сибирский ФО</v>
      </c>
    </row>
    <row r="7833" spans="1:11" x14ac:dyDescent="0.2">
      <c r="A7833" t="s">
        <v>600</v>
      </c>
      <c r="B7833" t="s">
        <v>594</v>
      </c>
      <c r="C7833" s="1" t="s">
        <v>464</v>
      </c>
      <c r="D7833" s="1" t="s">
        <v>2301</v>
      </c>
      <c r="E7833" s="2"/>
      <c r="F7833" s="3"/>
      <c r="G7833" s="2"/>
      <c r="H7833" s="3">
        <v>3</v>
      </c>
      <c r="I7833" s="69" t="str">
        <f>VLOOKUP(C7833,СПРАВОЧНИК!B:D,2,0)</f>
        <v>ЕВРОПА</v>
      </c>
      <c r="J7833" s="69" t="str">
        <f>VLOOKUP(C7833,СПРАВОЧНИК!B:D,3,0)</f>
        <v>ИНОМАРКИ</v>
      </c>
      <c r="K7833" s="69" t="str">
        <f>VLOOKUP(СВОД2023[[#This Row],[ФО]],СПРАВОЧНИК!H:P,2,0)</f>
        <v>Сибирский ФО</v>
      </c>
    </row>
    <row r="7834" spans="1:11" x14ac:dyDescent="0.2">
      <c r="A7834" t="s">
        <v>600</v>
      </c>
      <c r="B7834" t="s">
        <v>594</v>
      </c>
      <c r="C7834" s="1" t="s">
        <v>476</v>
      </c>
      <c r="D7834" s="1" t="s">
        <v>477</v>
      </c>
      <c r="E7834" s="2">
        <v>1</v>
      </c>
      <c r="F7834" s="3">
        <v>2</v>
      </c>
      <c r="G7834" s="2">
        <v>1</v>
      </c>
      <c r="H7834" s="3">
        <v>2</v>
      </c>
      <c r="I7834" s="69" t="str">
        <f>VLOOKUP(C7834,СПРАВОЧНИК!B:D,2,0)</f>
        <v>ЕВРОПА</v>
      </c>
      <c r="J7834" s="69" t="str">
        <f>VLOOKUP(C7834,СПРАВОЧНИК!B:D,3,0)</f>
        <v>ИНОМАРКИ</v>
      </c>
      <c r="K7834" s="69" t="str">
        <f>VLOOKUP(СВОД2023[[#This Row],[ФО]],СПРАВОЧНИК!H:P,2,0)</f>
        <v>Сибирский ФО</v>
      </c>
    </row>
    <row r="7835" spans="1:11" x14ac:dyDescent="0.2">
      <c r="A7835" t="s">
        <v>600</v>
      </c>
      <c r="B7835" t="s">
        <v>594</v>
      </c>
      <c r="C7835" s="1" t="s">
        <v>476</v>
      </c>
      <c r="D7835" s="1" t="s">
        <v>478</v>
      </c>
      <c r="E7835" s="2">
        <v>1</v>
      </c>
      <c r="F7835" s="3"/>
      <c r="G7835" s="2">
        <v>3</v>
      </c>
      <c r="H7835" s="3">
        <v>2</v>
      </c>
      <c r="I7835" s="69" t="str">
        <f>VLOOKUP(C7835,СПРАВОЧНИК!B:D,2,0)</f>
        <v>ЕВРОПА</v>
      </c>
      <c r="J7835" s="69" t="str">
        <f>VLOOKUP(C7835,СПРАВОЧНИК!B:D,3,0)</f>
        <v>ИНОМАРКИ</v>
      </c>
      <c r="K7835" s="69" t="str">
        <f>VLOOKUP(СВОД2023[[#This Row],[ФО]],СПРАВОЧНИК!H:P,2,0)</f>
        <v>Сибирский ФО</v>
      </c>
    </row>
    <row r="7836" spans="1:11" x14ac:dyDescent="0.2">
      <c r="A7836" t="s">
        <v>600</v>
      </c>
      <c r="B7836" t="s">
        <v>594</v>
      </c>
      <c r="C7836" s="1" t="s">
        <v>476</v>
      </c>
      <c r="D7836" s="1" t="s">
        <v>479</v>
      </c>
      <c r="E7836" s="2"/>
      <c r="F7836" s="3"/>
      <c r="G7836" s="2">
        <v>1</v>
      </c>
      <c r="H7836" s="3"/>
      <c r="I7836" s="69" t="str">
        <f>VLOOKUP(C7836,СПРАВОЧНИК!B:D,2,0)</f>
        <v>ЕВРОПА</v>
      </c>
      <c r="J7836" s="69" t="str">
        <f>VLOOKUP(C7836,СПРАВОЧНИК!B:D,3,0)</f>
        <v>ИНОМАРКИ</v>
      </c>
      <c r="K7836" s="69" t="str">
        <f>VLOOKUP(СВОД2023[[#This Row],[ФО]],СПРАВОЧНИК!H:P,2,0)</f>
        <v>Сибирский ФО</v>
      </c>
    </row>
    <row r="7837" spans="1:11" x14ac:dyDescent="0.2">
      <c r="A7837" t="s">
        <v>600</v>
      </c>
      <c r="B7837" t="s">
        <v>594</v>
      </c>
      <c r="C7837" s="1" t="s">
        <v>476</v>
      </c>
      <c r="D7837" s="1" t="s">
        <v>480</v>
      </c>
      <c r="E7837" s="2"/>
      <c r="F7837" s="3">
        <v>2</v>
      </c>
      <c r="G7837" s="2">
        <v>1</v>
      </c>
      <c r="H7837" s="3">
        <v>2</v>
      </c>
      <c r="I7837" s="69" t="str">
        <f>VLOOKUP(C7837,СПРАВОЧНИК!B:D,2,0)</f>
        <v>ЕВРОПА</v>
      </c>
      <c r="J7837" s="69" t="str">
        <f>VLOOKUP(C7837,СПРАВОЧНИК!B:D,3,0)</f>
        <v>ИНОМАРКИ</v>
      </c>
      <c r="K7837" s="69" t="str">
        <f>VLOOKUP(СВОД2023[[#This Row],[ФО]],СПРАВОЧНИК!H:P,2,0)</f>
        <v>Сибирский ФО</v>
      </c>
    </row>
    <row r="7838" spans="1:11" x14ac:dyDescent="0.2">
      <c r="A7838" t="s">
        <v>600</v>
      </c>
      <c r="B7838" t="s">
        <v>594</v>
      </c>
      <c r="C7838" s="1" t="s">
        <v>1794</v>
      </c>
      <c r="D7838" s="1" t="s">
        <v>2303</v>
      </c>
      <c r="E7838" s="2"/>
      <c r="F7838" s="3"/>
      <c r="G7838" s="2">
        <v>1</v>
      </c>
      <c r="H7838" s="3"/>
      <c r="I7838" s="69" t="str">
        <f>VLOOKUP(C7838,СПРАВОЧНИК!B:D,2,0)</f>
        <v>ЕВРОПА</v>
      </c>
      <c r="J7838" s="69" t="str">
        <f>VLOOKUP(C7838,СПРАВОЧНИК!B:D,3,0)</f>
        <v>ИНОМАРКИ</v>
      </c>
      <c r="K7838" s="69" t="str">
        <f>VLOOKUP(СВОД2023[[#This Row],[ФО]],СПРАВОЧНИК!H:P,2,0)</f>
        <v>Сибирский ФО</v>
      </c>
    </row>
    <row r="7839" spans="1:11" x14ac:dyDescent="0.2">
      <c r="A7839" t="s">
        <v>600</v>
      </c>
      <c r="B7839" t="s">
        <v>594</v>
      </c>
      <c r="C7839" s="1" t="s">
        <v>1794</v>
      </c>
      <c r="D7839" s="1" t="s">
        <v>1795</v>
      </c>
      <c r="E7839" s="2"/>
      <c r="F7839" s="3"/>
      <c r="G7839" s="2">
        <v>1</v>
      </c>
      <c r="H7839" s="3">
        <v>1</v>
      </c>
      <c r="I7839" s="69" t="str">
        <f>VLOOKUP(C7839,СПРАВОЧНИК!B:D,2,0)</f>
        <v>ЕВРОПА</v>
      </c>
      <c r="J7839" s="69" t="str">
        <f>VLOOKUP(C7839,СПРАВОЧНИК!B:D,3,0)</f>
        <v>ИНОМАРКИ</v>
      </c>
      <c r="K7839" s="69" t="str">
        <f>VLOOKUP(СВОД2023[[#This Row],[ФО]],СПРАВОЧНИК!H:P,2,0)</f>
        <v>Сибирский ФО</v>
      </c>
    </row>
    <row r="7840" spans="1:11" x14ac:dyDescent="0.2">
      <c r="A7840" t="s">
        <v>600</v>
      </c>
      <c r="B7840" t="s">
        <v>594</v>
      </c>
      <c r="C7840" s="1" t="s">
        <v>1794</v>
      </c>
      <c r="D7840" s="1" t="s">
        <v>2304</v>
      </c>
      <c r="E7840" s="2"/>
      <c r="F7840" s="3"/>
      <c r="G7840" s="2">
        <v>4</v>
      </c>
      <c r="H7840" s="3">
        <v>3</v>
      </c>
      <c r="I7840" s="69" t="str">
        <f>VLOOKUP(C7840,СПРАВОЧНИК!B:D,2,0)</f>
        <v>ЕВРОПА</v>
      </c>
      <c r="J7840" s="69" t="str">
        <f>VLOOKUP(C7840,СПРАВОЧНИК!B:D,3,0)</f>
        <v>ИНОМАРКИ</v>
      </c>
      <c r="K7840" s="69" t="str">
        <f>VLOOKUP(СВОД2023[[#This Row],[ФО]],СПРАВОЧНИК!H:P,2,0)</f>
        <v>Сибирский ФО</v>
      </c>
    </row>
    <row r="7841" spans="1:11" x14ac:dyDescent="0.2">
      <c r="A7841" t="s">
        <v>600</v>
      </c>
      <c r="B7841" t="s">
        <v>594</v>
      </c>
      <c r="C7841" s="1" t="s">
        <v>1794</v>
      </c>
      <c r="D7841" s="1" t="s">
        <v>1796</v>
      </c>
      <c r="E7841" s="2"/>
      <c r="F7841" s="3"/>
      <c r="G7841" s="2"/>
      <c r="H7841" s="3">
        <v>1</v>
      </c>
      <c r="I7841" s="69" t="str">
        <f>VLOOKUP(C7841,СПРАВОЧНИК!B:D,2,0)</f>
        <v>ЕВРОПА</v>
      </c>
      <c r="J7841" s="69" t="str">
        <f>VLOOKUP(C7841,СПРАВОЧНИК!B:D,3,0)</f>
        <v>ИНОМАРКИ</v>
      </c>
      <c r="K7841" s="69" t="str">
        <f>VLOOKUP(СВОД2023[[#This Row],[ФО]],СПРАВОЧНИК!H:P,2,0)</f>
        <v>Сибирский ФО</v>
      </c>
    </row>
    <row r="7842" spans="1:11" x14ac:dyDescent="0.2">
      <c r="A7842" t="s">
        <v>600</v>
      </c>
      <c r="B7842" t="s">
        <v>594</v>
      </c>
      <c r="C7842" s="1" t="s">
        <v>1794</v>
      </c>
      <c r="D7842" s="1" t="s">
        <v>1797</v>
      </c>
      <c r="E7842" s="2">
        <v>1</v>
      </c>
      <c r="F7842" s="3"/>
      <c r="G7842" s="2">
        <v>2</v>
      </c>
      <c r="H7842" s="3">
        <v>3</v>
      </c>
      <c r="I7842" s="69" t="str">
        <f>VLOOKUP(C7842,СПРАВОЧНИК!B:D,2,0)</f>
        <v>ЕВРОПА</v>
      </c>
      <c r="J7842" s="69" t="str">
        <f>VLOOKUP(C7842,СПРАВОЧНИК!B:D,3,0)</f>
        <v>ИНОМАРКИ</v>
      </c>
      <c r="K7842" s="69" t="str">
        <f>VLOOKUP(СВОД2023[[#This Row],[ФО]],СПРАВОЧНИК!H:P,2,0)</f>
        <v>Сибирский ФО</v>
      </c>
    </row>
    <row r="7843" spans="1:11" x14ac:dyDescent="0.2">
      <c r="A7843" t="s">
        <v>600</v>
      </c>
      <c r="B7843" t="s">
        <v>594</v>
      </c>
      <c r="C7843" s="1" t="s">
        <v>1794</v>
      </c>
      <c r="D7843" s="1" t="s">
        <v>1798</v>
      </c>
      <c r="E7843" s="2">
        <v>2</v>
      </c>
      <c r="F7843" s="3">
        <v>3</v>
      </c>
      <c r="G7843" s="2">
        <v>14</v>
      </c>
      <c r="H7843" s="3">
        <v>17</v>
      </c>
      <c r="I7843" s="69" t="str">
        <f>VLOOKUP(C7843,СПРАВОЧНИК!B:D,2,0)</f>
        <v>ЕВРОПА</v>
      </c>
      <c r="J7843" s="69" t="str">
        <f>VLOOKUP(C7843,СПРАВОЧНИК!B:D,3,0)</f>
        <v>ИНОМАРКИ</v>
      </c>
      <c r="K7843" s="69" t="str">
        <f>VLOOKUP(СВОД2023[[#This Row],[ФО]],СПРАВОЧНИК!H:P,2,0)</f>
        <v>Сибирский ФО</v>
      </c>
    </row>
    <row r="7844" spans="1:11" x14ac:dyDescent="0.2">
      <c r="A7844" t="s">
        <v>600</v>
      </c>
      <c r="B7844" t="s">
        <v>594</v>
      </c>
      <c r="C7844" s="1" t="s">
        <v>1794</v>
      </c>
      <c r="D7844" s="1" t="s">
        <v>2565</v>
      </c>
      <c r="E7844" s="2"/>
      <c r="F7844" s="3"/>
      <c r="G7844" s="2"/>
      <c r="H7844" s="3">
        <v>1</v>
      </c>
      <c r="I7844" s="69" t="str">
        <f>VLOOKUP(C7844,СПРАВОЧНИК!B:D,2,0)</f>
        <v>ЕВРОПА</v>
      </c>
      <c r="J7844" s="69" t="str">
        <f>VLOOKUP(C7844,СПРАВОЧНИК!B:D,3,0)</f>
        <v>ИНОМАРКИ</v>
      </c>
      <c r="K7844" s="69" t="str">
        <f>VLOOKUP(СВОД2023[[#This Row],[ФО]],СПРАВОЧНИК!H:P,2,0)</f>
        <v>Сибирский ФО</v>
      </c>
    </row>
    <row r="7845" spans="1:11" x14ac:dyDescent="0.2">
      <c r="A7845" t="s">
        <v>600</v>
      </c>
      <c r="B7845" t="s">
        <v>594</v>
      </c>
      <c r="C7845" s="1" t="s">
        <v>1799</v>
      </c>
      <c r="D7845" s="1" t="s">
        <v>1800</v>
      </c>
      <c r="E7845" s="2">
        <v>2</v>
      </c>
      <c r="F7845" s="3"/>
      <c r="G7845" s="2">
        <v>7</v>
      </c>
      <c r="H7845" s="3">
        <v>2</v>
      </c>
      <c r="I7845" s="69" t="str">
        <f>VLOOKUP(C7845,СПРАВОЧНИК!B:D,2,0)</f>
        <v>ЕВРОПА</v>
      </c>
      <c r="J7845" s="69" t="str">
        <f>VLOOKUP(C7845,СПРАВОЧНИК!B:D,3,0)</f>
        <v>ИНОМАРКИ</v>
      </c>
      <c r="K7845" s="69" t="str">
        <f>VLOOKUP(СВОД2023[[#This Row],[ФО]],СПРАВОЧНИК!H:P,2,0)</f>
        <v>Сибирский ФО</v>
      </c>
    </row>
    <row r="7846" spans="1:11" x14ac:dyDescent="0.2">
      <c r="A7846" t="s">
        <v>600</v>
      </c>
      <c r="B7846" t="s">
        <v>594</v>
      </c>
      <c r="C7846" s="1" t="s">
        <v>1799</v>
      </c>
      <c r="D7846" s="1" t="s">
        <v>1801</v>
      </c>
      <c r="E7846" s="2">
        <v>2</v>
      </c>
      <c r="F7846" s="3">
        <v>1</v>
      </c>
      <c r="G7846" s="2">
        <v>13</v>
      </c>
      <c r="H7846" s="3">
        <v>8</v>
      </c>
      <c r="I7846" s="69" t="str">
        <f>VLOOKUP(C7846,СПРАВОЧНИК!B:D,2,0)</f>
        <v>ЕВРОПА</v>
      </c>
      <c r="J7846" s="69" t="str">
        <f>VLOOKUP(C7846,СПРАВОЧНИК!B:D,3,0)</f>
        <v>ИНОМАРКИ</v>
      </c>
      <c r="K7846" s="69" t="str">
        <f>VLOOKUP(СВОД2023[[#This Row],[ФО]],СПРАВОЧНИК!H:P,2,0)</f>
        <v>Сибирский ФО</v>
      </c>
    </row>
    <row r="7847" spans="1:11" x14ac:dyDescent="0.2">
      <c r="A7847" t="s">
        <v>600</v>
      </c>
      <c r="B7847" t="s">
        <v>594</v>
      </c>
      <c r="C7847" s="1" t="s">
        <v>1799</v>
      </c>
      <c r="D7847" s="1" t="s">
        <v>1802</v>
      </c>
      <c r="E7847" s="2">
        <v>1</v>
      </c>
      <c r="F7847" s="3">
        <v>2</v>
      </c>
      <c r="G7847" s="2">
        <v>10</v>
      </c>
      <c r="H7847" s="3">
        <v>10</v>
      </c>
      <c r="I7847" s="69" t="str">
        <f>VLOOKUP(C7847,СПРАВОЧНИК!B:D,2,0)</f>
        <v>ЕВРОПА</v>
      </c>
      <c r="J7847" s="69" t="str">
        <f>VLOOKUP(C7847,СПРАВОЧНИК!B:D,3,0)</f>
        <v>ИНОМАРКИ</v>
      </c>
      <c r="K7847" s="69" t="str">
        <f>VLOOKUP(СВОД2023[[#This Row],[ФО]],СПРАВОЧНИК!H:P,2,0)</f>
        <v>Сибирский ФО</v>
      </c>
    </row>
    <row r="7848" spans="1:11" x14ac:dyDescent="0.2">
      <c r="A7848" t="s">
        <v>600</v>
      </c>
      <c r="B7848" t="s">
        <v>594</v>
      </c>
      <c r="C7848" s="1" t="s">
        <v>1799</v>
      </c>
      <c r="D7848" s="1" t="s">
        <v>2566</v>
      </c>
      <c r="E7848" s="2"/>
      <c r="F7848" s="3"/>
      <c r="G7848" s="2">
        <v>1</v>
      </c>
      <c r="H7848" s="3"/>
      <c r="I7848" s="69" t="str">
        <f>VLOOKUP(C7848,СПРАВОЧНИК!B:D,2,0)</f>
        <v>ЕВРОПА</v>
      </c>
      <c r="J7848" s="69" t="str">
        <f>VLOOKUP(C7848,СПРАВОЧНИК!B:D,3,0)</f>
        <v>ИНОМАРКИ</v>
      </c>
      <c r="K7848" s="69" t="str">
        <f>VLOOKUP(СВОД2023[[#This Row],[ФО]],СПРАВОЧНИК!H:P,2,0)</f>
        <v>Сибирский ФО</v>
      </c>
    </row>
    <row r="7849" spans="1:11" x14ac:dyDescent="0.2">
      <c r="A7849" t="s">
        <v>600</v>
      </c>
      <c r="B7849" t="s">
        <v>594</v>
      </c>
      <c r="C7849" s="1" t="s">
        <v>815</v>
      </c>
      <c r="D7849" s="1" t="s">
        <v>2308</v>
      </c>
      <c r="E7849" s="2"/>
      <c r="F7849" s="3"/>
      <c r="G7849" s="2">
        <v>1</v>
      </c>
      <c r="H7849" s="3"/>
      <c r="I7849" s="69" t="str">
        <f>VLOOKUP(C7849,СПРАВОЧНИК!B:D,2,0)</f>
        <v>ЕВРОПА</v>
      </c>
      <c r="J7849" s="69" t="str">
        <f>VLOOKUP(C7849,СПРАВОЧНИК!B:D,3,0)</f>
        <v>ИНОМАРКИ</v>
      </c>
      <c r="K7849" s="69" t="str">
        <f>VLOOKUP(СВОД2023[[#This Row],[ФО]],СПРАВОЧНИК!H:P,2,0)</f>
        <v>Сибирский ФО</v>
      </c>
    </row>
    <row r="7850" spans="1:11" x14ac:dyDescent="0.2">
      <c r="A7850" t="s">
        <v>600</v>
      </c>
      <c r="B7850" t="s">
        <v>594</v>
      </c>
      <c r="C7850" s="1" t="s">
        <v>815</v>
      </c>
      <c r="D7850" s="1" t="s">
        <v>1803</v>
      </c>
      <c r="E7850" s="2"/>
      <c r="F7850" s="3"/>
      <c r="G7850" s="2"/>
      <c r="H7850" s="3">
        <v>1</v>
      </c>
      <c r="I7850" s="69" t="str">
        <f>VLOOKUP(C7850,СПРАВОЧНИК!B:D,2,0)</f>
        <v>ЕВРОПА</v>
      </c>
      <c r="J7850" s="69" t="str">
        <f>VLOOKUP(C7850,СПРАВОЧНИК!B:D,3,0)</f>
        <v>ИНОМАРКИ</v>
      </c>
      <c r="K7850" s="69" t="str">
        <f>VLOOKUP(СВОД2023[[#This Row],[ФО]],СПРАВОЧНИК!H:P,2,0)</f>
        <v>Сибирский ФО</v>
      </c>
    </row>
    <row r="7851" spans="1:11" x14ac:dyDescent="0.2">
      <c r="A7851" t="s">
        <v>600</v>
      </c>
      <c r="B7851" t="s">
        <v>594</v>
      </c>
      <c r="C7851" s="1" t="s">
        <v>815</v>
      </c>
      <c r="D7851" s="1" t="s">
        <v>832</v>
      </c>
      <c r="E7851" s="2">
        <v>1</v>
      </c>
      <c r="F7851" s="3"/>
      <c r="G7851" s="2">
        <v>16</v>
      </c>
      <c r="H7851" s="3"/>
      <c r="I7851" s="69" t="str">
        <f>VLOOKUP(C7851,СПРАВОЧНИК!B:D,2,0)</f>
        <v>ЕВРОПА</v>
      </c>
      <c r="J7851" s="69" t="str">
        <f>VLOOKUP(C7851,СПРАВОЧНИК!B:D,3,0)</f>
        <v>ИНОМАРКИ</v>
      </c>
      <c r="K7851" s="69" t="str">
        <f>VLOOKUP(СВОД2023[[#This Row],[ФО]],СПРАВОЧНИК!H:P,2,0)</f>
        <v>Сибирский ФО</v>
      </c>
    </row>
    <row r="7852" spans="1:11" x14ac:dyDescent="0.2">
      <c r="A7852" t="s">
        <v>600</v>
      </c>
      <c r="B7852" t="s">
        <v>594</v>
      </c>
      <c r="C7852" s="1" t="s">
        <v>815</v>
      </c>
      <c r="D7852" s="1" t="s">
        <v>1804</v>
      </c>
      <c r="E7852" s="2"/>
      <c r="F7852" s="3"/>
      <c r="G7852" s="2">
        <v>1</v>
      </c>
      <c r="H7852" s="3">
        <v>2</v>
      </c>
      <c r="I7852" s="69" t="str">
        <f>VLOOKUP(C7852,СПРАВОЧНИК!B:D,2,0)</f>
        <v>ЕВРОПА</v>
      </c>
      <c r="J7852" s="69" t="str">
        <f>VLOOKUP(C7852,СПРАВОЧНИК!B:D,3,0)</f>
        <v>ИНОМАРКИ</v>
      </c>
      <c r="K7852" s="69" t="str">
        <f>VLOOKUP(СВОД2023[[#This Row],[ФО]],СПРАВОЧНИК!H:P,2,0)</f>
        <v>Сибирский ФО</v>
      </c>
    </row>
    <row r="7853" spans="1:11" x14ac:dyDescent="0.2">
      <c r="A7853" t="s">
        <v>600</v>
      </c>
      <c r="B7853" t="s">
        <v>594</v>
      </c>
      <c r="C7853" s="1" t="s">
        <v>815</v>
      </c>
      <c r="D7853" s="1" t="s">
        <v>2309</v>
      </c>
      <c r="E7853" s="2">
        <v>1</v>
      </c>
      <c r="F7853" s="3"/>
      <c r="G7853" s="2">
        <v>1</v>
      </c>
      <c r="H7853" s="3"/>
      <c r="I7853" s="69" t="str">
        <f>VLOOKUP(C7853,СПРАВОЧНИК!B:D,2,0)</f>
        <v>ЕВРОПА</v>
      </c>
      <c r="J7853" s="69" t="str">
        <f>VLOOKUP(C7853,СПРАВОЧНИК!B:D,3,0)</f>
        <v>ИНОМАРКИ</v>
      </c>
      <c r="K7853" s="69" t="str">
        <f>VLOOKUP(СВОД2023[[#This Row],[ФО]],СПРАВОЧНИК!H:P,2,0)</f>
        <v>Сибирский ФО</v>
      </c>
    </row>
    <row r="7854" spans="1:11" x14ac:dyDescent="0.2">
      <c r="A7854" t="s">
        <v>600</v>
      </c>
      <c r="B7854" t="s">
        <v>594</v>
      </c>
      <c r="C7854" s="1" t="s">
        <v>815</v>
      </c>
      <c r="D7854" s="1" t="s">
        <v>2310</v>
      </c>
      <c r="E7854" s="2"/>
      <c r="F7854" s="3"/>
      <c r="G7854" s="2">
        <v>2</v>
      </c>
      <c r="H7854" s="3"/>
      <c r="I7854" s="69" t="str">
        <f>VLOOKUP(C7854,СПРАВОЧНИК!B:D,2,0)</f>
        <v>ЕВРОПА</v>
      </c>
      <c r="J7854" s="69" t="str">
        <f>VLOOKUP(C7854,СПРАВОЧНИК!B:D,3,0)</f>
        <v>ИНОМАРКИ</v>
      </c>
      <c r="K7854" s="69" t="str">
        <f>VLOOKUP(СВОД2023[[#This Row],[ФО]],СПРАВОЧНИК!H:P,2,0)</f>
        <v>Сибирский ФО</v>
      </c>
    </row>
    <row r="7855" spans="1:11" x14ac:dyDescent="0.2">
      <c r="A7855" t="s">
        <v>600</v>
      </c>
      <c r="B7855" t="s">
        <v>594</v>
      </c>
      <c r="C7855" s="1" t="s">
        <v>815</v>
      </c>
      <c r="D7855" s="1" t="s">
        <v>847</v>
      </c>
      <c r="E7855" s="2"/>
      <c r="F7855" s="3"/>
      <c r="G7855" s="2">
        <v>1</v>
      </c>
      <c r="H7855" s="3"/>
      <c r="I7855" s="69" t="str">
        <f>VLOOKUP(C7855,СПРАВОЧНИК!B:D,2,0)</f>
        <v>ЕВРОПА</v>
      </c>
      <c r="J7855" s="69" t="str">
        <f>VLOOKUP(C7855,СПРАВОЧНИК!B:D,3,0)</f>
        <v>ИНОМАРКИ</v>
      </c>
      <c r="K7855" s="69" t="str">
        <f>VLOOKUP(СВОД2023[[#This Row],[ФО]],СПРАВОЧНИК!H:P,2,0)</f>
        <v>Сибирский ФО</v>
      </c>
    </row>
    <row r="7856" spans="1:11" x14ac:dyDescent="0.2">
      <c r="A7856" t="s">
        <v>600</v>
      </c>
      <c r="B7856" t="s">
        <v>594</v>
      </c>
      <c r="C7856" s="1" t="s">
        <v>1805</v>
      </c>
      <c r="D7856" s="1" t="s">
        <v>2567</v>
      </c>
      <c r="E7856" s="2"/>
      <c r="F7856" s="3"/>
      <c r="G7856" s="2"/>
      <c r="H7856" s="3">
        <v>1</v>
      </c>
      <c r="I7856" s="69" t="str">
        <f>VLOOKUP(C7856,СПРАВОЧНИК!B:D,2,0)</f>
        <v>США</v>
      </c>
      <c r="J7856" s="69" t="str">
        <f>VLOOKUP(C7856,СПРАВОЧНИК!B:D,3,0)</f>
        <v>ИНОМАРКИ</v>
      </c>
      <c r="K7856" s="69" t="str">
        <f>VLOOKUP(СВОД2023[[#This Row],[ФО]],СПРАВОЧНИК!H:P,2,0)</f>
        <v>Сибирский ФО</v>
      </c>
    </row>
    <row r="7857" spans="1:11" x14ac:dyDescent="0.2">
      <c r="A7857" t="s">
        <v>600</v>
      </c>
      <c r="B7857" t="s">
        <v>594</v>
      </c>
      <c r="C7857" s="1" t="s">
        <v>1805</v>
      </c>
      <c r="D7857" s="1" t="s">
        <v>2568</v>
      </c>
      <c r="E7857" s="2"/>
      <c r="F7857" s="3"/>
      <c r="G7857" s="2"/>
      <c r="H7857" s="3">
        <v>1</v>
      </c>
      <c r="I7857" s="69" t="str">
        <f>VLOOKUP(C7857,СПРАВОЧНИК!B:D,2,0)</f>
        <v>США</v>
      </c>
      <c r="J7857" s="69" t="str">
        <f>VLOOKUP(C7857,СПРАВОЧНИК!B:D,3,0)</f>
        <v>ИНОМАРКИ</v>
      </c>
      <c r="K7857" s="69" t="str">
        <f>VLOOKUP(СВОД2023[[#This Row],[ФО]],СПРАВОЧНИК!H:P,2,0)</f>
        <v>Сибирский ФО</v>
      </c>
    </row>
    <row r="7858" spans="1:11" x14ac:dyDescent="0.2">
      <c r="A7858" t="s">
        <v>600</v>
      </c>
      <c r="B7858" t="s">
        <v>594</v>
      </c>
      <c r="C7858" s="1" t="s">
        <v>1805</v>
      </c>
      <c r="D7858" s="1" t="s">
        <v>1806</v>
      </c>
      <c r="E7858" s="2"/>
      <c r="F7858" s="3"/>
      <c r="G7858" s="2"/>
      <c r="H7858" s="3">
        <v>1</v>
      </c>
      <c r="I7858" s="69" t="str">
        <f>VLOOKUP(C7858,СПРАВОЧНИК!B:D,2,0)</f>
        <v>США</v>
      </c>
      <c r="J7858" s="69" t="str">
        <f>VLOOKUP(C7858,СПРАВОЧНИК!B:D,3,0)</f>
        <v>ИНОМАРКИ</v>
      </c>
      <c r="K7858" s="69" t="str">
        <f>VLOOKUP(СВОД2023[[#This Row],[ФО]],СПРАВОЧНИК!H:P,2,0)</f>
        <v>Сибирский ФО</v>
      </c>
    </row>
    <row r="7859" spans="1:11" x14ac:dyDescent="0.2">
      <c r="A7859" t="s">
        <v>600</v>
      </c>
      <c r="B7859" t="s">
        <v>594</v>
      </c>
      <c r="C7859" s="1" t="s">
        <v>1805</v>
      </c>
      <c r="D7859" s="1" t="s">
        <v>2312</v>
      </c>
      <c r="E7859" s="2"/>
      <c r="F7859" s="3">
        <v>1</v>
      </c>
      <c r="G7859" s="2">
        <v>4</v>
      </c>
      <c r="H7859" s="3">
        <v>4</v>
      </c>
      <c r="I7859" s="69" t="str">
        <f>VLOOKUP(C7859,СПРАВОЧНИК!B:D,2,0)</f>
        <v>США</v>
      </c>
      <c r="J7859" s="69" t="str">
        <f>VLOOKUP(C7859,СПРАВОЧНИК!B:D,3,0)</f>
        <v>ИНОМАРКИ</v>
      </c>
      <c r="K7859" s="69" t="str">
        <f>VLOOKUP(СВОД2023[[#This Row],[ФО]],СПРАВОЧНИК!H:P,2,0)</f>
        <v>Сибирский ФО</v>
      </c>
    </row>
    <row r="7860" spans="1:11" x14ac:dyDescent="0.2">
      <c r="A7860" t="s">
        <v>600</v>
      </c>
      <c r="B7860" t="s">
        <v>594</v>
      </c>
      <c r="C7860" s="1" t="s">
        <v>1807</v>
      </c>
      <c r="D7860" s="1" t="s">
        <v>2314</v>
      </c>
      <c r="E7860" s="2"/>
      <c r="F7860" s="3">
        <v>1</v>
      </c>
      <c r="G7860" s="2"/>
      <c r="H7860" s="3">
        <v>2</v>
      </c>
      <c r="I7860" s="69" t="str">
        <f>VLOOKUP(C7860,СПРАВОЧНИК!B:D,2,0)</f>
        <v>США</v>
      </c>
      <c r="J7860" s="69" t="str">
        <f>VLOOKUP(C7860,СПРАВОЧНИК!B:D,3,0)</f>
        <v>ИНОМАРКИ</v>
      </c>
      <c r="K7860" s="69" t="str">
        <f>VLOOKUP(СВОД2023[[#This Row],[ФО]],СПРАВОЧНИК!H:P,2,0)</f>
        <v>Сибирский ФО</v>
      </c>
    </row>
    <row r="7861" spans="1:11" x14ac:dyDescent="0.2">
      <c r="A7861" t="s">
        <v>600</v>
      </c>
      <c r="B7861" t="s">
        <v>594</v>
      </c>
      <c r="C7861" s="1" t="s">
        <v>1807</v>
      </c>
      <c r="D7861" s="1" t="s">
        <v>1808</v>
      </c>
      <c r="E7861" s="2">
        <v>5</v>
      </c>
      <c r="F7861" s="3">
        <v>1</v>
      </c>
      <c r="G7861" s="2">
        <v>34</v>
      </c>
      <c r="H7861" s="3">
        <v>14</v>
      </c>
      <c r="I7861" s="69" t="str">
        <f>VLOOKUP(C7861,СПРАВОЧНИК!B:D,2,0)</f>
        <v>США</v>
      </c>
      <c r="J7861" s="69" t="str">
        <f>VLOOKUP(C7861,СПРАВОЧНИК!B:D,3,0)</f>
        <v>ИНОМАРКИ</v>
      </c>
      <c r="K7861" s="69" t="str">
        <f>VLOOKUP(СВОД2023[[#This Row],[ФО]],СПРАВОЧНИК!H:P,2,0)</f>
        <v>Сибирский ФО</v>
      </c>
    </row>
    <row r="7862" spans="1:11" x14ac:dyDescent="0.2">
      <c r="A7862" t="s">
        <v>600</v>
      </c>
      <c r="B7862" t="s">
        <v>594</v>
      </c>
      <c r="C7862" s="1" t="s">
        <v>1807</v>
      </c>
      <c r="D7862" s="1" t="s">
        <v>2315</v>
      </c>
      <c r="E7862" s="2"/>
      <c r="F7862" s="3"/>
      <c r="G7862" s="2">
        <v>1</v>
      </c>
      <c r="H7862" s="3">
        <v>2</v>
      </c>
      <c r="I7862" s="69" t="str">
        <f>VLOOKUP(C7862,СПРАВОЧНИК!B:D,2,0)</f>
        <v>США</v>
      </c>
      <c r="J7862" s="69" t="str">
        <f>VLOOKUP(C7862,СПРАВОЧНИК!B:D,3,0)</f>
        <v>ИНОМАРКИ</v>
      </c>
      <c r="K7862" s="69" t="str">
        <f>VLOOKUP(СВОД2023[[#This Row],[ФО]],СПРАВОЧНИК!H:P,2,0)</f>
        <v>Сибирский ФО</v>
      </c>
    </row>
    <row r="7863" spans="1:11" x14ac:dyDescent="0.2">
      <c r="A7863" t="s">
        <v>600</v>
      </c>
      <c r="B7863" t="s">
        <v>594</v>
      </c>
      <c r="C7863" s="1" t="s">
        <v>1807</v>
      </c>
      <c r="D7863" s="1" t="s">
        <v>1809</v>
      </c>
      <c r="E7863" s="2"/>
      <c r="F7863" s="3"/>
      <c r="G7863" s="2">
        <v>4</v>
      </c>
      <c r="H7863" s="3"/>
      <c r="I7863" s="69" t="str">
        <f>VLOOKUP(C7863,СПРАВОЧНИК!B:D,2,0)</f>
        <v>США</v>
      </c>
      <c r="J7863" s="69" t="str">
        <f>VLOOKUP(C7863,СПРАВОЧНИК!B:D,3,0)</f>
        <v>ИНОМАРКИ</v>
      </c>
      <c r="K7863" s="69" t="str">
        <f>VLOOKUP(СВОД2023[[#This Row],[ФО]],СПРАВОЧНИК!H:P,2,0)</f>
        <v>Сибирский ФО</v>
      </c>
    </row>
    <row r="7864" spans="1:11" x14ac:dyDescent="0.2">
      <c r="A7864" t="s">
        <v>600</v>
      </c>
      <c r="B7864" t="s">
        <v>594</v>
      </c>
      <c r="C7864" s="1" t="s">
        <v>2473</v>
      </c>
      <c r="D7864" s="1" t="s">
        <v>2474</v>
      </c>
      <c r="E7864" s="2">
        <v>1</v>
      </c>
      <c r="F7864" s="3"/>
      <c r="G7864" s="2">
        <v>1</v>
      </c>
      <c r="H7864" s="3"/>
      <c r="I7864" s="69" t="str">
        <f>VLOOKUP(C7864,СПРАВОЧНИК!B:D,2,0)</f>
        <v>РОССИЯ</v>
      </c>
      <c r="J7864" s="69" t="str">
        <f>VLOOKUP(C7864,СПРАВОЧНИК!B:D,3,0)</f>
        <v>ОТЕЧЕСТВЕННЫЕ</v>
      </c>
      <c r="K7864" s="69" t="str">
        <f>VLOOKUP(СВОД2023[[#This Row],[ФО]],СПРАВОЧНИК!H:P,2,0)</f>
        <v>Сибирский ФО</v>
      </c>
    </row>
    <row r="7865" spans="1:11" x14ac:dyDescent="0.2">
      <c r="A7865" t="s">
        <v>600</v>
      </c>
      <c r="B7865" t="s">
        <v>594</v>
      </c>
      <c r="C7865" s="1" t="s">
        <v>1209</v>
      </c>
      <c r="D7865" s="1" t="s">
        <v>2316</v>
      </c>
      <c r="E7865" s="2"/>
      <c r="F7865" s="3">
        <v>1</v>
      </c>
      <c r="G7865" s="2">
        <v>1</v>
      </c>
      <c r="H7865" s="3">
        <v>1</v>
      </c>
      <c r="I7865" s="69" t="str">
        <f>VLOOKUP(C7865,СПРАВОЧНИК!B:D,2,0)</f>
        <v>ЕВРОПА</v>
      </c>
      <c r="J7865" s="69" t="str">
        <f>VLOOKUP(C7865,СПРАВОЧНИК!B:D,3,0)</f>
        <v>ИНОМАРКИ</v>
      </c>
      <c r="K7865" s="69" t="str">
        <f>VLOOKUP(СВОД2023[[#This Row],[ФО]],СПРАВОЧНИК!H:P,2,0)</f>
        <v>Сибирский ФО</v>
      </c>
    </row>
    <row r="7866" spans="1:11" x14ac:dyDescent="0.2">
      <c r="A7866" t="s">
        <v>600</v>
      </c>
      <c r="B7866" t="s">
        <v>594</v>
      </c>
      <c r="C7866" s="1" t="s">
        <v>1209</v>
      </c>
      <c r="D7866" s="1" t="s">
        <v>2317</v>
      </c>
      <c r="E7866" s="2"/>
      <c r="F7866" s="3"/>
      <c r="G7866" s="2">
        <v>3</v>
      </c>
      <c r="H7866" s="3">
        <v>2</v>
      </c>
      <c r="I7866" s="69" t="str">
        <f>VLOOKUP(C7866,СПРАВОЧНИК!B:D,2,0)</f>
        <v>ЕВРОПА</v>
      </c>
      <c r="J7866" s="69" t="str">
        <f>VLOOKUP(C7866,СПРАВОЧНИК!B:D,3,0)</f>
        <v>ИНОМАРКИ</v>
      </c>
      <c r="K7866" s="69" t="str">
        <f>VLOOKUP(СВОД2023[[#This Row],[ФО]],СПРАВОЧНИК!H:P,2,0)</f>
        <v>Сибирский ФО</v>
      </c>
    </row>
    <row r="7867" spans="1:11" x14ac:dyDescent="0.2">
      <c r="A7867" t="s">
        <v>600</v>
      </c>
      <c r="B7867" t="s">
        <v>594</v>
      </c>
      <c r="C7867" s="1" t="s">
        <v>1209</v>
      </c>
      <c r="D7867" s="1" t="s">
        <v>2318</v>
      </c>
      <c r="E7867" s="2"/>
      <c r="F7867" s="3">
        <v>1</v>
      </c>
      <c r="G7867" s="2"/>
      <c r="H7867" s="3">
        <v>1</v>
      </c>
      <c r="I7867" s="69" t="str">
        <f>VLOOKUP(C7867,СПРАВОЧНИК!B:D,2,0)</f>
        <v>ЕВРОПА</v>
      </c>
      <c r="J7867" s="69" t="str">
        <f>VLOOKUP(C7867,СПРАВОЧНИК!B:D,3,0)</f>
        <v>ИНОМАРКИ</v>
      </c>
      <c r="K7867" s="69" t="str">
        <f>VLOOKUP(СВОД2023[[#This Row],[ФО]],СПРАВОЧНИК!H:P,2,0)</f>
        <v>Сибирский ФО</v>
      </c>
    </row>
    <row r="7868" spans="1:11" x14ac:dyDescent="0.2">
      <c r="A7868" t="s">
        <v>600</v>
      </c>
      <c r="B7868" t="s">
        <v>594</v>
      </c>
      <c r="C7868" s="1" t="s">
        <v>1209</v>
      </c>
      <c r="D7868" s="1" t="s">
        <v>1810</v>
      </c>
      <c r="E7868" s="2">
        <v>1</v>
      </c>
      <c r="F7868" s="3"/>
      <c r="G7868" s="2">
        <v>4</v>
      </c>
      <c r="H7868" s="3">
        <v>1</v>
      </c>
      <c r="I7868" s="69" t="str">
        <f>VLOOKUP(C7868,СПРАВОЧНИК!B:D,2,0)</f>
        <v>ЕВРОПА</v>
      </c>
      <c r="J7868" s="69" t="str">
        <f>VLOOKUP(C7868,СПРАВОЧНИК!B:D,3,0)</f>
        <v>ИНОМАРКИ</v>
      </c>
      <c r="K7868" s="69" t="str">
        <f>VLOOKUP(СВОД2023[[#This Row],[ФО]],СПРАВОЧНИК!H:P,2,0)</f>
        <v>Сибирский ФО</v>
      </c>
    </row>
    <row r="7869" spans="1:11" x14ac:dyDescent="0.2">
      <c r="A7869" t="s">
        <v>600</v>
      </c>
      <c r="B7869" t="s">
        <v>594</v>
      </c>
      <c r="C7869" s="1" t="s">
        <v>1209</v>
      </c>
      <c r="D7869" s="1" t="s">
        <v>1811</v>
      </c>
      <c r="E7869" s="2">
        <v>1</v>
      </c>
      <c r="F7869" s="3">
        <v>2</v>
      </c>
      <c r="G7869" s="2">
        <v>1</v>
      </c>
      <c r="H7869" s="3">
        <v>7</v>
      </c>
      <c r="I7869" s="69" t="str">
        <f>VLOOKUP(C7869,СПРАВОЧНИК!B:D,2,0)</f>
        <v>ЕВРОПА</v>
      </c>
      <c r="J7869" s="69" t="str">
        <f>VLOOKUP(C7869,СПРАВОЧНИК!B:D,3,0)</f>
        <v>ИНОМАРКИ</v>
      </c>
      <c r="K7869" s="69" t="str">
        <f>VLOOKUP(СВОД2023[[#This Row],[ФО]],СПРАВОЧНИК!H:P,2,0)</f>
        <v>Сибирский ФО</v>
      </c>
    </row>
    <row r="7870" spans="1:11" x14ac:dyDescent="0.2">
      <c r="A7870" t="s">
        <v>600</v>
      </c>
      <c r="B7870" t="s">
        <v>594</v>
      </c>
      <c r="C7870" s="1" t="s">
        <v>1209</v>
      </c>
      <c r="D7870" s="1" t="s">
        <v>1812</v>
      </c>
      <c r="E7870" s="2">
        <v>1</v>
      </c>
      <c r="F7870" s="3"/>
      <c r="G7870" s="2">
        <v>7</v>
      </c>
      <c r="H7870" s="3">
        <v>3</v>
      </c>
      <c r="I7870" s="69" t="str">
        <f>VLOOKUP(C7870,СПРАВОЧНИК!B:D,2,0)</f>
        <v>ЕВРОПА</v>
      </c>
      <c r="J7870" s="69" t="str">
        <f>VLOOKUP(C7870,СПРАВОЧНИК!B:D,3,0)</f>
        <v>ИНОМАРКИ</v>
      </c>
      <c r="K7870" s="69" t="str">
        <f>VLOOKUP(СВОД2023[[#This Row],[ФО]],СПРАВОЧНИК!H:P,2,0)</f>
        <v>Сибирский ФО</v>
      </c>
    </row>
    <row r="7871" spans="1:11" x14ac:dyDescent="0.2">
      <c r="A7871" t="s">
        <v>600</v>
      </c>
      <c r="B7871" t="s">
        <v>594</v>
      </c>
      <c r="C7871" s="1" t="s">
        <v>1209</v>
      </c>
      <c r="D7871" s="1" t="s">
        <v>2320</v>
      </c>
      <c r="E7871" s="2"/>
      <c r="F7871" s="3"/>
      <c r="G7871" s="2">
        <v>1</v>
      </c>
      <c r="H7871" s="3"/>
      <c r="I7871" s="69" t="str">
        <f>VLOOKUP(C7871,СПРАВОЧНИК!B:D,2,0)</f>
        <v>ЕВРОПА</v>
      </c>
      <c r="J7871" s="69" t="str">
        <f>VLOOKUP(C7871,СПРАВОЧНИК!B:D,3,0)</f>
        <v>ИНОМАРКИ</v>
      </c>
      <c r="K7871" s="69" t="str">
        <f>VLOOKUP(СВОД2023[[#This Row],[ФО]],СПРАВОЧНИК!H:P,2,0)</f>
        <v>Сибирский ФО</v>
      </c>
    </row>
    <row r="7872" spans="1:11" x14ac:dyDescent="0.2">
      <c r="A7872" t="s">
        <v>600</v>
      </c>
      <c r="B7872" t="s">
        <v>594</v>
      </c>
      <c r="C7872" s="1" t="s">
        <v>1209</v>
      </c>
      <c r="D7872" s="1" t="s">
        <v>2323</v>
      </c>
      <c r="E7872" s="2"/>
      <c r="F7872" s="3">
        <v>1</v>
      </c>
      <c r="G7872" s="2">
        <v>1</v>
      </c>
      <c r="H7872" s="3">
        <v>4</v>
      </c>
      <c r="I7872" s="69" t="str">
        <f>VLOOKUP(C7872,СПРАВОЧНИК!B:D,2,0)</f>
        <v>ЕВРОПА</v>
      </c>
      <c r="J7872" s="69" t="str">
        <f>VLOOKUP(C7872,СПРАВОЧНИК!B:D,3,0)</f>
        <v>ИНОМАРКИ</v>
      </c>
      <c r="K7872" s="69" t="str">
        <f>VLOOKUP(СВОД2023[[#This Row],[ФО]],СПРАВОЧНИК!H:P,2,0)</f>
        <v>Сибирский ФО</v>
      </c>
    </row>
    <row r="7873" spans="1:11" x14ac:dyDescent="0.2">
      <c r="A7873" t="s">
        <v>600</v>
      </c>
      <c r="B7873" t="s">
        <v>594</v>
      </c>
      <c r="C7873" s="1" t="s">
        <v>1813</v>
      </c>
      <c r="D7873" s="1" t="s">
        <v>1814</v>
      </c>
      <c r="E7873" s="2">
        <v>238</v>
      </c>
      <c r="F7873" s="3">
        <v>222</v>
      </c>
      <c r="G7873" s="2">
        <v>1232</v>
      </c>
      <c r="H7873" s="3">
        <v>1077</v>
      </c>
      <c r="I7873" s="69" t="str">
        <f>VLOOKUP(C7873,СПРАВОЧНИК!B:D,2,0)</f>
        <v>РОССИЯ</v>
      </c>
      <c r="J7873" s="69" t="str">
        <f>VLOOKUP(C7873,СПРАВОЧНИК!B:D,3,0)</f>
        <v>ОТЕЧЕСТВЕННЫЕ</v>
      </c>
      <c r="K7873" s="69" t="str">
        <f>VLOOKUP(СВОД2023[[#This Row],[ФО]],СПРАВОЧНИК!H:P,2,0)</f>
        <v>Сибирский ФО</v>
      </c>
    </row>
    <row r="7874" spans="1:11" x14ac:dyDescent="0.2">
      <c r="A7874" t="s">
        <v>600</v>
      </c>
      <c r="B7874" t="s">
        <v>594</v>
      </c>
      <c r="C7874" s="1" t="s">
        <v>1813</v>
      </c>
      <c r="D7874" s="1" t="s">
        <v>2324</v>
      </c>
      <c r="E7874" s="2"/>
      <c r="F7874" s="3"/>
      <c r="G7874" s="2"/>
      <c r="H7874" s="3">
        <v>1</v>
      </c>
      <c r="I7874" s="69" t="str">
        <f>VLOOKUP(C7874,СПРАВОЧНИК!B:D,2,0)</f>
        <v>РОССИЯ</v>
      </c>
      <c r="J7874" s="69" t="str">
        <f>VLOOKUP(C7874,СПРАВОЧНИК!B:D,3,0)</f>
        <v>ОТЕЧЕСТВЕННЫЕ</v>
      </c>
      <c r="K7874" s="69" t="str">
        <f>VLOOKUP(СВОД2023[[#This Row],[ФО]],СПРАВОЧНИК!H:P,2,0)</f>
        <v>Сибирский ФО</v>
      </c>
    </row>
    <row r="7875" spans="1:11" x14ac:dyDescent="0.2">
      <c r="A7875" t="s">
        <v>600</v>
      </c>
      <c r="B7875" t="s">
        <v>594</v>
      </c>
      <c r="C7875" s="1" t="s">
        <v>2325</v>
      </c>
      <c r="D7875" s="1" t="s">
        <v>2326</v>
      </c>
      <c r="E7875" s="2"/>
      <c r="F7875" s="3"/>
      <c r="G7875" s="2"/>
      <c r="H7875" s="3">
        <v>1</v>
      </c>
      <c r="I7875" s="69" t="str">
        <f>VLOOKUP(C7875,СПРАВОЧНИК!B:D,2,0)</f>
        <v>КИТАЙ</v>
      </c>
      <c r="J7875" s="69" t="str">
        <f>VLOOKUP(C7875,СПРАВОЧНИК!B:D,3,0)</f>
        <v>ИНОМАРКИ</v>
      </c>
      <c r="K7875" s="69" t="str">
        <f>VLOOKUP(СВОД2023[[#This Row],[ФО]],СПРАВОЧНИК!H:P,2,0)</f>
        <v>Сибирский ФО</v>
      </c>
    </row>
    <row r="7876" spans="1:11" x14ac:dyDescent="0.2">
      <c r="A7876" t="s">
        <v>600</v>
      </c>
      <c r="B7876" t="s">
        <v>594</v>
      </c>
      <c r="C7876" s="1" t="s">
        <v>482</v>
      </c>
      <c r="D7876" s="1" t="s">
        <v>483</v>
      </c>
      <c r="E7876" s="2">
        <v>79</v>
      </c>
      <c r="F7876" s="3">
        <v>47</v>
      </c>
      <c r="G7876" s="2">
        <v>399</v>
      </c>
      <c r="H7876" s="3">
        <v>311</v>
      </c>
      <c r="I7876" s="69" t="str">
        <f>VLOOKUP(C7876,СПРАВОЧНИК!B:D,2,0)</f>
        <v>ЕВРОПА</v>
      </c>
      <c r="J7876" s="69" t="str">
        <f>VLOOKUP(C7876,СПРАВОЧНИК!B:D,3,0)</f>
        <v>ИНОМАРКИ</v>
      </c>
      <c r="K7876" s="69" t="str">
        <f>VLOOKUP(СВОД2023[[#This Row],[ФО]],СПРАВОЧНИК!H:P,2,0)</f>
        <v>Сибирский ФО</v>
      </c>
    </row>
    <row r="7877" spans="1:11" x14ac:dyDescent="0.2">
      <c r="A7877" t="s">
        <v>600</v>
      </c>
      <c r="B7877" t="s">
        <v>594</v>
      </c>
      <c r="C7877" s="1" t="s">
        <v>482</v>
      </c>
      <c r="D7877" s="1" t="s">
        <v>2327</v>
      </c>
      <c r="E7877" s="2"/>
      <c r="F7877" s="3">
        <v>3</v>
      </c>
      <c r="G7877" s="2">
        <v>11</v>
      </c>
      <c r="H7877" s="3">
        <v>21</v>
      </c>
      <c r="I7877" s="69" t="str">
        <f>VLOOKUP(C7877,СПРАВОЧНИК!B:D,2,0)</f>
        <v>ЕВРОПА</v>
      </c>
      <c r="J7877" s="69" t="str">
        <f>VLOOKUP(C7877,СПРАВОЧНИК!B:D,3,0)</f>
        <v>ИНОМАРКИ</v>
      </c>
      <c r="K7877" s="69" t="str">
        <f>VLOOKUP(СВОД2023[[#This Row],[ФО]],СПРАВОЧНИК!H:P,2,0)</f>
        <v>Сибирский ФО</v>
      </c>
    </row>
    <row r="7878" spans="1:11" x14ac:dyDescent="0.2">
      <c r="A7878" t="s">
        <v>600</v>
      </c>
      <c r="B7878" t="s">
        <v>594</v>
      </c>
      <c r="C7878" s="1" t="s">
        <v>482</v>
      </c>
      <c r="D7878" s="1" t="s">
        <v>2328</v>
      </c>
      <c r="E7878" s="2"/>
      <c r="F7878" s="3"/>
      <c r="G7878" s="2">
        <v>1</v>
      </c>
      <c r="H7878" s="3"/>
      <c r="I7878" s="69" t="str">
        <f>VLOOKUP(C7878,СПРАВОЧНИК!B:D,2,0)</f>
        <v>ЕВРОПА</v>
      </c>
      <c r="J7878" s="69" t="str">
        <f>VLOOKUP(C7878,СПРАВОЧНИК!B:D,3,0)</f>
        <v>ИНОМАРКИ</v>
      </c>
      <c r="K7878" s="69" t="str">
        <f>VLOOKUP(СВОД2023[[#This Row],[ФО]],СПРАВОЧНИК!H:P,2,0)</f>
        <v>Сибирский ФО</v>
      </c>
    </row>
    <row r="7879" spans="1:11" x14ac:dyDescent="0.2">
      <c r="A7879" t="s">
        <v>600</v>
      </c>
      <c r="B7879" t="s">
        <v>594</v>
      </c>
      <c r="C7879" s="1" t="s">
        <v>482</v>
      </c>
      <c r="D7879" s="1" t="s">
        <v>484</v>
      </c>
      <c r="E7879" s="2">
        <v>17</v>
      </c>
      <c r="F7879" s="3">
        <v>13</v>
      </c>
      <c r="G7879" s="2">
        <v>81</v>
      </c>
      <c r="H7879" s="3">
        <v>45</v>
      </c>
      <c r="I7879" s="69" t="str">
        <f>VLOOKUP(C7879,СПРАВОЧНИК!B:D,2,0)</f>
        <v>ЕВРОПА</v>
      </c>
      <c r="J7879" s="69" t="str">
        <f>VLOOKUP(C7879,СПРАВОЧНИК!B:D,3,0)</f>
        <v>ИНОМАРКИ</v>
      </c>
      <c r="K7879" s="69" t="str">
        <f>VLOOKUP(СВОД2023[[#This Row],[ФО]],СПРАВОЧНИК!H:P,2,0)</f>
        <v>Сибирский ФО</v>
      </c>
    </row>
    <row r="7880" spans="1:11" x14ac:dyDescent="0.2">
      <c r="A7880" t="s">
        <v>600</v>
      </c>
      <c r="B7880" t="s">
        <v>594</v>
      </c>
      <c r="C7880" s="1" t="s">
        <v>482</v>
      </c>
      <c r="D7880" s="1" t="s">
        <v>485</v>
      </c>
      <c r="E7880" s="2">
        <v>29</v>
      </c>
      <c r="F7880" s="3">
        <v>31</v>
      </c>
      <c r="G7880" s="2">
        <v>182</v>
      </c>
      <c r="H7880" s="3">
        <v>175</v>
      </c>
      <c r="I7880" s="69" t="str">
        <f>VLOOKUP(C7880,СПРАВОЧНИК!B:D,2,0)</f>
        <v>ЕВРОПА</v>
      </c>
      <c r="J7880" s="69" t="str">
        <f>VLOOKUP(C7880,СПРАВОЧНИК!B:D,3,0)</f>
        <v>ИНОМАРКИ</v>
      </c>
      <c r="K7880" s="69" t="str">
        <f>VLOOKUP(СВОД2023[[#This Row],[ФО]],СПРАВОЧНИК!H:P,2,0)</f>
        <v>Сибирский ФО</v>
      </c>
    </row>
    <row r="7881" spans="1:11" x14ac:dyDescent="0.2">
      <c r="A7881" t="s">
        <v>600</v>
      </c>
      <c r="B7881" t="s">
        <v>594</v>
      </c>
      <c r="C7881" s="1" t="s">
        <v>482</v>
      </c>
      <c r="D7881" s="1" t="s">
        <v>486</v>
      </c>
      <c r="E7881" s="2">
        <v>253</v>
      </c>
      <c r="F7881" s="3">
        <v>162</v>
      </c>
      <c r="G7881" s="2">
        <v>1352</v>
      </c>
      <c r="H7881" s="3">
        <v>986</v>
      </c>
      <c r="I7881" s="69" t="str">
        <f>VLOOKUP(C7881,СПРАВОЧНИК!B:D,2,0)</f>
        <v>ЕВРОПА</v>
      </c>
      <c r="J7881" s="69" t="str">
        <f>VLOOKUP(C7881,СПРАВОЧНИК!B:D,3,0)</f>
        <v>ИНОМАРКИ</v>
      </c>
      <c r="K7881" s="69" t="str">
        <f>VLOOKUP(СВОД2023[[#This Row],[ФО]],СПРАВОЧНИК!H:P,2,0)</f>
        <v>Сибирский ФО</v>
      </c>
    </row>
    <row r="7882" spans="1:11" x14ac:dyDescent="0.2">
      <c r="A7882" t="s">
        <v>600</v>
      </c>
      <c r="B7882" t="s">
        <v>594</v>
      </c>
      <c r="C7882" s="1" t="s">
        <v>482</v>
      </c>
      <c r="D7882" s="1" t="s">
        <v>488</v>
      </c>
      <c r="E7882" s="2">
        <v>150</v>
      </c>
      <c r="F7882" s="3">
        <v>123</v>
      </c>
      <c r="G7882" s="2">
        <v>822</v>
      </c>
      <c r="H7882" s="3">
        <v>648</v>
      </c>
      <c r="I7882" s="69" t="str">
        <f>VLOOKUP(C7882,СПРАВОЧНИК!B:D,2,0)</f>
        <v>ЕВРОПА</v>
      </c>
      <c r="J7882" s="69" t="str">
        <f>VLOOKUP(C7882,СПРАВОЧНИК!B:D,3,0)</f>
        <v>ИНОМАРКИ</v>
      </c>
      <c r="K7882" s="69" t="str">
        <f>VLOOKUP(СВОД2023[[#This Row],[ФО]],СПРАВОЧНИК!H:P,2,0)</f>
        <v>Сибирский ФО</v>
      </c>
    </row>
    <row r="7883" spans="1:11" x14ac:dyDescent="0.2">
      <c r="A7883" t="s">
        <v>600</v>
      </c>
      <c r="B7883" t="s">
        <v>594</v>
      </c>
      <c r="C7883" s="1" t="s">
        <v>482</v>
      </c>
      <c r="D7883" s="1" t="s">
        <v>848</v>
      </c>
      <c r="E7883" s="2"/>
      <c r="F7883" s="3"/>
      <c r="G7883" s="2">
        <v>1</v>
      </c>
      <c r="H7883" s="3"/>
      <c r="I7883" s="69" t="str">
        <f>VLOOKUP(C7883,СПРАВОЧНИК!B:D,2,0)</f>
        <v>ЕВРОПА</v>
      </c>
      <c r="J7883" s="69" t="str">
        <f>VLOOKUP(C7883,СПРАВОЧНИК!B:D,3,0)</f>
        <v>ИНОМАРКИ</v>
      </c>
      <c r="K7883" s="69" t="str">
        <f>VLOOKUP(СВОД2023[[#This Row],[ФО]],СПРАВОЧНИК!H:P,2,0)</f>
        <v>Сибирский ФО</v>
      </c>
    </row>
    <row r="7884" spans="1:11" x14ac:dyDescent="0.2">
      <c r="A7884" t="s">
        <v>600</v>
      </c>
      <c r="B7884" t="s">
        <v>594</v>
      </c>
      <c r="C7884" s="1" t="s">
        <v>482</v>
      </c>
      <c r="D7884" s="1" t="s">
        <v>489</v>
      </c>
      <c r="E7884" s="2">
        <v>21</v>
      </c>
      <c r="F7884" s="3">
        <v>19</v>
      </c>
      <c r="G7884" s="2">
        <v>129</v>
      </c>
      <c r="H7884" s="3">
        <v>104</v>
      </c>
      <c r="I7884" s="69" t="str">
        <f>VLOOKUP(C7884,СПРАВОЧНИК!B:D,2,0)</f>
        <v>ЕВРОПА</v>
      </c>
      <c r="J7884" s="69" t="str">
        <f>VLOOKUP(C7884,СПРАВОЧНИК!B:D,3,0)</f>
        <v>ИНОМАРКИ</v>
      </c>
      <c r="K7884" s="69" t="str">
        <f>VLOOKUP(СВОД2023[[#This Row],[ФО]],СПРАВОЧНИК!H:P,2,0)</f>
        <v>Сибирский ФО</v>
      </c>
    </row>
    <row r="7885" spans="1:11" x14ac:dyDescent="0.2">
      <c r="A7885" t="s">
        <v>600</v>
      </c>
      <c r="B7885" t="s">
        <v>594</v>
      </c>
      <c r="C7885" s="1" t="s">
        <v>482</v>
      </c>
      <c r="D7885" s="1" t="s">
        <v>1815</v>
      </c>
      <c r="E7885" s="2">
        <v>52</v>
      </c>
      <c r="F7885" s="3">
        <v>32</v>
      </c>
      <c r="G7885" s="2">
        <v>279</v>
      </c>
      <c r="H7885" s="3">
        <v>213</v>
      </c>
      <c r="I7885" s="69" t="str">
        <f>VLOOKUP(C7885,СПРАВОЧНИК!B:D,2,0)</f>
        <v>ЕВРОПА</v>
      </c>
      <c r="J7885" s="69" t="str">
        <f>VLOOKUP(C7885,СПРАВОЧНИК!B:D,3,0)</f>
        <v>ИНОМАРКИ</v>
      </c>
      <c r="K7885" s="69" t="str">
        <f>VLOOKUP(СВОД2023[[#This Row],[ФО]],СПРАВОЧНИК!H:P,2,0)</f>
        <v>Сибирский ФО</v>
      </c>
    </row>
    <row r="7886" spans="1:11" x14ac:dyDescent="0.2">
      <c r="A7886" t="s">
        <v>600</v>
      </c>
      <c r="B7886" t="s">
        <v>594</v>
      </c>
      <c r="C7886" s="1" t="s">
        <v>492</v>
      </c>
      <c r="D7886" s="1" t="s">
        <v>493</v>
      </c>
      <c r="E7886" s="2"/>
      <c r="F7886" s="3">
        <v>1</v>
      </c>
      <c r="G7886" s="2"/>
      <c r="H7886" s="3">
        <v>1</v>
      </c>
      <c r="I7886" s="69" t="str">
        <f>VLOOKUP(C7886,СПРАВОЧНИК!B:D,2,0)</f>
        <v>КИТАЙ</v>
      </c>
      <c r="J7886" s="69" t="str">
        <f>VLOOKUP(C7886,СПРАВОЧНИК!B:D,3,0)</f>
        <v>ИНОМАРКИ</v>
      </c>
      <c r="K7886" s="69" t="str">
        <f>VLOOKUP(СВОД2023[[#This Row],[ФО]],СПРАВОЧНИК!H:P,2,0)</f>
        <v>Сибирский ФО</v>
      </c>
    </row>
    <row r="7887" spans="1:11" x14ac:dyDescent="0.2">
      <c r="A7887" t="s">
        <v>600</v>
      </c>
      <c r="B7887" t="s">
        <v>594</v>
      </c>
      <c r="C7887" s="1" t="s">
        <v>494</v>
      </c>
      <c r="D7887" s="1" t="s">
        <v>1816</v>
      </c>
      <c r="E7887" s="2">
        <v>1</v>
      </c>
      <c r="F7887" s="3">
        <v>1</v>
      </c>
      <c r="G7887" s="2">
        <v>4</v>
      </c>
      <c r="H7887" s="3">
        <v>5</v>
      </c>
      <c r="I7887" s="69" t="str">
        <f>VLOOKUP(C7887,СПРАВОЧНИК!B:D,2,0)</f>
        <v>ЕВРОПА</v>
      </c>
      <c r="J7887" s="69" t="str">
        <f>VLOOKUP(C7887,СПРАВОЧНИК!B:D,3,0)</f>
        <v>ИНОМАРКИ</v>
      </c>
      <c r="K7887" s="69" t="str">
        <f>VLOOKUP(СВОД2023[[#This Row],[ФО]],СПРАВОЧНИК!H:P,2,0)</f>
        <v>Сибирский ФО</v>
      </c>
    </row>
    <row r="7888" spans="1:11" x14ac:dyDescent="0.2">
      <c r="A7888" t="s">
        <v>600</v>
      </c>
      <c r="B7888" t="s">
        <v>594</v>
      </c>
      <c r="C7888" s="1" t="s">
        <v>494</v>
      </c>
      <c r="D7888" s="1" t="s">
        <v>495</v>
      </c>
      <c r="E7888" s="2">
        <v>1</v>
      </c>
      <c r="F7888" s="3">
        <v>2</v>
      </c>
      <c r="G7888" s="2">
        <v>15</v>
      </c>
      <c r="H7888" s="3">
        <v>9</v>
      </c>
      <c r="I7888" s="69" t="str">
        <f>VLOOKUP(C7888,СПРАВОЧНИК!B:D,2,0)</f>
        <v>ЕВРОПА</v>
      </c>
      <c r="J7888" s="69" t="str">
        <f>VLOOKUP(C7888,СПРАВОЧНИК!B:D,3,0)</f>
        <v>ИНОМАРКИ</v>
      </c>
      <c r="K7888" s="69" t="str">
        <f>VLOOKUP(СВОД2023[[#This Row],[ФО]],СПРАВОЧНИК!H:P,2,0)</f>
        <v>Сибирский ФО</v>
      </c>
    </row>
    <row r="7889" spans="1:11" x14ac:dyDescent="0.2">
      <c r="A7889" t="s">
        <v>600</v>
      </c>
      <c r="B7889" t="s">
        <v>594</v>
      </c>
      <c r="C7889" s="1" t="s">
        <v>494</v>
      </c>
      <c r="D7889" s="1" t="s">
        <v>1817</v>
      </c>
      <c r="E7889" s="2"/>
      <c r="F7889" s="3"/>
      <c r="G7889" s="2"/>
      <c r="H7889" s="3">
        <v>1</v>
      </c>
      <c r="I7889" s="69" t="str">
        <f>VLOOKUP(C7889,СПРАВОЧНИК!B:D,2,0)</f>
        <v>ЕВРОПА</v>
      </c>
      <c r="J7889" s="69" t="str">
        <f>VLOOKUP(C7889,СПРАВОЧНИК!B:D,3,0)</f>
        <v>ИНОМАРКИ</v>
      </c>
      <c r="K7889" s="69" t="str">
        <f>VLOOKUP(СВОД2023[[#This Row],[ФО]],СПРАВОЧНИК!H:P,2,0)</f>
        <v>Сибирский ФО</v>
      </c>
    </row>
    <row r="7890" spans="1:11" x14ac:dyDescent="0.2">
      <c r="A7890" t="s">
        <v>600</v>
      </c>
      <c r="B7890" t="s">
        <v>594</v>
      </c>
      <c r="C7890" s="1" t="s">
        <v>494</v>
      </c>
      <c r="D7890" s="1" t="s">
        <v>652</v>
      </c>
      <c r="E7890" s="2">
        <v>2</v>
      </c>
      <c r="F7890" s="3">
        <v>2</v>
      </c>
      <c r="G7890" s="2">
        <v>6</v>
      </c>
      <c r="H7890" s="3">
        <v>9</v>
      </c>
      <c r="I7890" s="69" t="str">
        <f>VLOOKUP(C7890,СПРАВОЧНИК!B:D,2,0)</f>
        <v>ЕВРОПА</v>
      </c>
      <c r="J7890" s="69" t="str">
        <f>VLOOKUP(C7890,СПРАВОЧНИК!B:D,3,0)</f>
        <v>ИНОМАРКИ</v>
      </c>
      <c r="K7890" s="69" t="str">
        <f>VLOOKUP(СВОД2023[[#This Row],[ФО]],СПРАВОЧНИК!H:P,2,0)</f>
        <v>Сибирский ФО</v>
      </c>
    </row>
    <row r="7891" spans="1:11" x14ac:dyDescent="0.2">
      <c r="A7891" t="s">
        <v>600</v>
      </c>
      <c r="B7891" t="s">
        <v>594</v>
      </c>
      <c r="C7891" s="1" t="s">
        <v>2569</v>
      </c>
      <c r="D7891" s="1" t="s">
        <v>2570</v>
      </c>
      <c r="E7891" s="2"/>
      <c r="F7891" s="3"/>
      <c r="G7891" s="2">
        <v>1</v>
      </c>
      <c r="H7891" s="3"/>
      <c r="I7891" s="69" t="str">
        <f>VLOOKUP(C7891,СПРАВОЧНИК!B:D,2,0)</f>
        <v>КИТАЙ</v>
      </c>
      <c r="J7891" s="69" t="str">
        <f>VLOOKUP(C7891,СПРАВОЧНИК!B:D,3,0)</f>
        <v>ИНОМАРКИ</v>
      </c>
      <c r="K7891" s="69" t="str">
        <f>VLOOKUP(СВОД2023[[#This Row],[ФО]],СПРАВОЧНИК!H:P,2,0)</f>
        <v>Сибирский ФО</v>
      </c>
    </row>
    <row r="7892" spans="1:11" x14ac:dyDescent="0.2">
      <c r="A7892" t="s">
        <v>600</v>
      </c>
      <c r="B7892" t="s">
        <v>594</v>
      </c>
      <c r="C7892" s="1" t="s">
        <v>498</v>
      </c>
      <c r="D7892" s="1" t="s">
        <v>1818</v>
      </c>
      <c r="E7892" s="2">
        <v>51</v>
      </c>
      <c r="F7892" s="3">
        <v>40</v>
      </c>
      <c r="G7892" s="2">
        <v>297</v>
      </c>
      <c r="H7892" s="3">
        <v>266</v>
      </c>
      <c r="I7892" s="69" t="str">
        <f>VLOOKUP(C7892,СПРАВОЧНИК!B:D,2,0)</f>
        <v>КОРЕЯ</v>
      </c>
      <c r="J7892" s="69" t="str">
        <f>VLOOKUP(C7892,СПРАВОЧНИК!B:D,3,0)</f>
        <v>ИНОМАРКИ</v>
      </c>
      <c r="K7892" s="69" t="str">
        <f>VLOOKUP(СВОД2023[[#This Row],[ФО]],СПРАВОЧНИК!H:P,2,0)</f>
        <v>Сибирский ФО</v>
      </c>
    </row>
    <row r="7893" spans="1:11" x14ac:dyDescent="0.2">
      <c r="A7893" t="s">
        <v>600</v>
      </c>
      <c r="B7893" t="s">
        <v>594</v>
      </c>
      <c r="C7893" s="1" t="s">
        <v>498</v>
      </c>
      <c r="D7893" s="1" t="s">
        <v>2481</v>
      </c>
      <c r="E7893" s="2">
        <v>1</v>
      </c>
      <c r="F7893" s="3"/>
      <c r="G7893" s="2">
        <v>2</v>
      </c>
      <c r="H7893" s="3"/>
      <c r="I7893" s="69" t="str">
        <f>VLOOKUP(C7893,СПРАВОЧНИК!B:D,2,0)</f>
        <v>КОРЕЯ</v>
      </c>
      <c r="J7893" s="69" t="str">
        <f>VLOOKUP(C7893,СПРАВОЧНИК!B:D,3,0)</f>
        <v>ИНОМАРКИ</v>
      </c>
      <c r="K7893" s="69" t="str">
        <f>VLOOKUP(СВОД2023[[#This Row],[ФО]],СПРАВОЧНИК!H:P,2,0)</f>
        <v>Сибирский ФО</v>
      </c>
    </row>
    <row r="7894" spans="1:11" x14ac:dyDescent="0.2">
      <c r="A7894" t="s">
        <v>600</v>
      </c>
      <c r="B7894" t="s">
        <v>594</v>
      </c>
      <c r="C7894" s="1" t="s">
        <v>498</v>
      </c>
      <c r="D7894" s="1" t="s">
        <v>1819</v>
      </c>
      <c r="E7894" s="2">
        <v>19</v>
      </c>
      <c r="F7894" s="3">
        <v>12</v>
      </c>
      <c r="G7894" s="2">
        <v>90</v>
      </c>
      <c r="H7894" s="3">
        <v>63</v>
      </c>
      <c r="I7894" s="69" t="str">
        <f>VLOOKUP(C7894,СПРАВОЧНИК!B:D,2,0)</f>
        <v>КОРЕЯ</v>
      </c>
      <c r="J7894" s="69" t="str">
        <f>VLOOKUP(C7894,СПРАВОЧНИК!B:D,3,0)</f>
        <v>ИНОМАРКИ</v>
      </c>
      <c r="K7894" s="69" t="str">
        <f>VLOOKUP(СВОД2023[[#This Row],[ФО]],СПРАВОЧНИК!H:P,2,0)</f>
        <v>Сибирский ФО</v>
      </c>
    </row>
    <row r="7895" spans="1:11" x14ac:dyDescent="0.2">
      <c r="A7895" t="s">
        <v>600</v>
      </c>
      <c r="B7895" t="s">
        <v>594</v>
      </c>
      <c r="C7895" s="1" t="s">
        <v>498</v>
      </c>
      <c r="D7895" s="1" t="s">
        <v>1820</v>
      </c>
      <c r="E7895" s="2">
        <v>51</v>
      </c>
      <c r="F7895" s="3">
        <v>52</v>
      </c>
      <c r="G7895" s="2">
        <v>328</v>
      </c>
      <c r="H7895" s="3">
        <v>250</v>
      </c>
      <c r="I7895" s="69" t="str">
        <f>VLOOKUP(C7895,СПРАВОЧНИК!B:D,2,0)</f>
        <v>КОРЕЯ</v>
      </c>
      <c r="J7895" s="69" t="str">
        <f>VLOOKUP(C7895,СПРАВОЧНИК!B:D,3,0)</f>
        <v>ИНОМАРКИ</v>
      </c>
      <c r="K7895" s="69" t="str">
        <f>VLOOKUP(СВОД2023[[#This Row],[ФО]],СПРАВОЧНИК!H:P,2,0)</f>
        <v>Сибирский ФО</v>
      </c>
    </row>
    <row r="7896" spans="1:11" x14ac:dyDescent="0.2">
      <c r="A7896" t="s">
        <v>600</v>
      </c>
      <c r="B7896" t="s">
        <v>594</v>
      </c>
      <c r="C7896" s="1" t="s">
        <v>498</v>
      </c>
      <c r="D7896" s="1" t="s">
        <v>1821</v>
      </c>
      <c r="E7896" s="2">
        <v>16</v>
      </c>
      <c r="F7896" s="3">
        <v>11</v>
      </c>
      <c r="G7896" s="2">
        <v>51</v>
      </c>
      <c r="H7896" s="3">
        <v>53</v>
      </c>
      <c r="I7896" s="69" t="str">
        <f>VLOOKUP(C7896,СПРАВОЧНИК!B:D,2,0)</f>
        <v>КОРЕЯ</v>
      </c>
      <c r="J7896" s="69" t="str">
        <f>VLOOKUP(C7896,СПРАВОЧНИК!B:D,3,0)</f>
        <v>ИНОМАРКИ</v>
      </c>
      <c r="K7896" s="69" t="str">
        <f>VLOOKUP(СВОД2023[[#This Row],[ФО]],СПРАВОЧНИК!H:P,2,0)</f>
        <v>Сибирский ФО</v>
      </c>
    </row>
    <row r="7897" spans="1:11" x14ac:dyDescent="0.2">
      <c r="A7897" t="s">
        <v>600</v>
      </c>
      <c r="B7897" t="s">
        <v>594</v>
      </c>
      <c r="C7897" s="1" t="s">
        <v>498</v>
      </c>
      <c r="D7897" s="1" t="s">
        <v>499</v>
      </c>
      <c r="E7897" s="2">
        <v>38</v>
      </c>
      <c r="F7897" s="3">
        <v>18</v>
      </c>
      <c r="G7897" s="2">
        <v>187</v>
      </c>
      <c r="H7897" s="3">
        <v>114</v>
      </c>
      <c r="I7897" s="69" t="str">
        <f>VLOOKUP(C7897,СПРАВОЧНИК!B:D,2,0)</f>
        <v>КОРЕЯ</v>
      </c>
      <c r="J7897" s="69" t="str">
        <f>VLOOKUP(C7897,СПРАВОЧНИК!B:D,3,0)</f>
        <v>ИНОМАРКИ</v>
      </c>
      <c r="K7897" s="69" t="str">
        <f>VLOOKUP(СВОД2023[[#This Row],[ФО]],СПРАВОЧНИК!H:P,2,0)</f>
        <v>Сибирский ФО</v>
      </c>
    </row>
    <row r="7898" spans="1:11" x14ac:dyDescent="0.2">
      <c r="A7898" t="s">
        <v>600</v>
      </c>
      <c r="B7898" t="s">
        <v>594</v>
      </c>
      <c r="C7898" s="1" t="s">
        <v>498</v>
      </c>
      <c r="D7898" s="1" t="s">
        <v>1822</v>
      </c>
      <c r="E7898" s="2"/>
      <c r="F7898" s="3"/>
      <c r="G7898" s="2"/>
      <c r="H7898" s="3">
        <v>1</v>
      </c>
      <c r="I7898" s="69" t="str">
        <f>VLOOKUP(C7898,СПРАВОЧНИК!B:D,2,0)</f>
        <v>КОРЕЯ</v>
      </c>
      <c r="J7898" s="69" t="str">
        <f>VLOOKUP(C7898,СПРАВОЧНИК!B:D,3,0)</f>
        <v>ИНОМАРКИ</v>
      </c>
      <c r="K7898" s="69" t="str">
        <f>VLOOKUP(СВОД2023[[#This Row],[ФО]],СПРАВОЧНИК!H:P,2,0)</f>
        <v>Сибирский ФО</v>
      </c>
    </row>
    <row r="7899" spans="1:11" x14ac:dyDescent="0.2">
      <c r="A7899" t="s">
        <v>600</v>
      </c>
      <c r="B7899" t="s">
        <v>594</v>
      </c>
      <c r="C7899" s="1" t="s">
        <v>498</v>
      </c>
      <c r="D7899" s="1" t="s">
        <v>2332</v>
      </c>
      <c r="E7899" s="2"/>
      <c r="F7899" s="3"/>
      <c r="G7899" s="2">
        <v>1</v>
      </c>
      <c r="H7899" s="3"/>
      <c r="I7899" s="69" t="str">
        <f>VLOOKUP(C7899,СПРАВОЧНИК!B:D,2,0)</f>
        <v>КОРЕЯ</v>
      </c>
      <c r="J7899" s="69" t="str">
        <f>VLOOKUP(C7899,СПРАВОЧНИК!B:D,3,0)</f>
        <v>ИНОМАРКИ</v>
      </c>
      <c r="K7899" s="69" t="str">
        <f>VLOOKUP(СВОД2023[[#This Row],[ФО]],СПРАВОЧНИК!H:P,2,0)</f>
        <v>Сибирский ФО</v>
      </c>
    </row>
    <row r="7900" spans="1:11" x14ac:dyDescent="0.2">
      <c r="A7900" t="s">
        <v>600</v>
      </c>
      <c r="B7900" t="s">
        <v>594</v>
      </c>
      <c r="C7900" s="1" t="s">
        <v>498</v>
      </c>
      <c r="D7900" s="1" t="s">
        <v>2333</v>
      </c>
      <c r="E7900" s="2"/>
      <c r="F7900" s="3"/>
      <c r="G7900" s="2">
        <v>2</v>
      </c>
      <c r="H7900" s="3"/>
      <c r="I7900" s="69" t="str">
        <f>VLOOKUP(C7900,СПРАВОЧНИК!B:D,2,0)</f>
        <v>КОРЕЯ</v>
      </c>
      <c r="J7900" s="69" t="str">
        <f>VLOOKUP(C7900,СПРАВОЧНИК!B:D,3,0)</f>
        <v>ИНОМАРКИ</v>
      </c>
      <c r="K7900" s="69" t="str">
        <f>VLOOKUP(СВОД2023[[#This Row],[ФО]],СПРАВОЧНИК!H:P,2,0)</f>
        <v>Сибирский ФО</v>
      </c>
    </row>
    <row r="7901" spans="1:11" x14ac:dyDescent="0.2">
      <c r="A7901" t="s">
        <v>600</v>
      </c>
      <c r="B7901" t="s">
        <v>594</v>
      </c>
      <c r="C7901" s="1" t="s">
        <v>498</v>
      </c>
      <c r="D7901" s="1" t="s">
        <v>630</v>
      </c>
      <c r="E7901" s="2"/>
      <c r="F7901" s="3"/>
      <c r="G7901" s="2">
        <v>5</v>
      </c>
      <c r="H7901" s="3"/>
      <c r="I7901" s="69" t="str">
        <f>VLOOKUP(C7901,СПРАВОЧНИК!B:D,2,0)</f>
        <v>КОРЕЯ</v>
      </c>
      <c r="J7901" s="69" t="str">
        <f>VLOOKUP(C7901,СПРАВОЧНИК!B:D,3,0)</f>
        <v>ИНОМАРКИ</v>
      </c>
      <c r="K7901" s="69" t="str">
        <f>VLOOKUP(СВОД2023[[#This Row],[ФО]],СПРАВОЧНИК!H:P,2,0)</f>
        <v>Сибирский ФО</v>
      </c>
    </row>
    <row r="7902" spans="1:11" x14ac:dyDescent="0.2">
      <c r="A7902" t="s">
        <v>600</v>
      </c>
      <c r="B7902" t="s">
        <v>594</v>
      </c>
      <c r="C7902" s="1" t="s">
        <v>500</v>
      </c>
      <c r="D7902" s="1" t="s">
        <v>501</v>
      </c>
      <c r="E7902" s="2"/>
      <c r="F7902" s="3"/>
      <c r="G7902" s="2">
        <v>2</v>
      </c>
      <c r="H7902" s="3">
        <v>1</v>
      </c>
      <c r="I7902" s="69" t="str">
        <f>VLOOKUP(C7902,СПРАВОЧНИК!B:D,2,0)</f>
        <v>ЯПОНИЯ</v>
      </c>
      <c r="J7902" s="69" t="str">
        <f>VLOOKUP(C7902,СПРАВОЧНИК!B:D,3,0)</f>
        <v>ИНОМАРКИ</v>
      </c>
      <c r="K7902" s="69" t="str">
        <f>VLOOKUP(СВОД2023[[#This Row],[ФО]],СПРАВОЧНИК!H:P,2,0)</f>
        <v>Сибирский ФО</v>
      </c>
    </row>
    <row r="7903" spans="1:11" x14ac:dyDescent="0.2">
      <c r="A7903" t="s">
        <v>600</v>
      </c>
      <c r="B7903" t="s">
        <v>594</v>
      </c>
      <c r="C7903" s="1" t="s">
        <v>500</v>
      </c>
      <c r="D7903" s="1" t="s">
        <v>1824</v>
      </c>
      <c r="E7903" s="2">
        <v>40</v>
      </c>
      <c r="F7903" s="3">
        <v>22</v>
      </c>
      <c r="G7903" s="2">
        <v>215</v>
      </c>
      <c r="H7903" s="3">
        <v>159</v>
      </c>
      <c r="I7903" s="69" t="str">
        <f>VLOOKUP(C7903,СПРАВОЧНИК!B:D,2,0)</f>
        <v>ЯПОНИЯ</v>
      </c>
      <c r="J7903" s="69" t="str">
        <f>VLOOKUP(C7903,СПРАВОЧНИК!B:D,3,0)</f>
        <v>ИНОМАРКИ</v>
      </c>
      <c r="K7903" s="69" t="str">
        <f>VLOOKUP(СВОД2023[[#This Row],[ФО]],СПРАВОЧНИК!H:P,2,0)</f>
        <v>Сибирский ФО</v>
      </c>
    </row>
    <row r="7904" spans="1:11" x14ac:dyDescent="0.2">
      <c r="A7904" t="s">
        <v>600</v>
      </c>
      <c r="B7904" t="s">
        <v>594</v>
      </c>
      <c r="C7904" s="1" t="s">
        <v>500</v>
      </c>
      <c r="D7904" s="1" t="s">
        <v>502</v>
      </c>
      <c r="E7904" s="2"/>
      <c r="F7904" s="3"/>
      <c r="G7904" s="2">
        <v>1</v>
      </c>
      <c r="H7904" s="3">
        <v>1</v>
      </c>
      <c r="I7904" s="69" t="str">
        <f>VLOOKUP(C7904,СПРАВОЧНИК!B:D,2,0)</f>
        <v>ЯПОНИЯ</v>
      </c>
      <c r="J7904" s="69" t="str">
        <f>VLOOKUP(C7904,СПРАВОЧНИК!B:D,3,0)</f>
        <v>ИНОМАРКИ</v>
      </c>
      <c r="K7904" s="69" t="str">
        <f>VLOOKUP(СВОД2023[[#This Row],[ФО]],СПРАВОЧНИК!H:P,2,0)</f>
        <v>Сибирский ФО</v>
      </c>
    </row>
    <row r="7905" spans="1:11" x14ac:dyDescent="0.2">
      <c r="A7905" t="s">
        <v>600</v>
      </c>
      <c r="B7905" t="s">
        <v>594</v>
      </c>
      <c r="C7905" s="1" t="s">
        <v>500</v>
      </c>
      <c r="D7905" s="1" t="s">
        <v>1825</v>
      </c>
      <c r="E7905" s="2">
        <v>1</v>
      </c>
      <c r="F7905" s="3"/>
      <c r="G7905" s="2">
        <v>2</v>
      </c>
      <c r="H7905" s="3"/>
      <c r="I7905" s="69" t="str">
        <f>VLOOKUP(C7905,СПРАВОЧНИК!B:D,2,0)</f>
        <v>ЯПОНИЯ</v>
      </c>
      <c r="J7905" s="69" t="str">
        <f>VLOOKUP(C7905,СПРАВОЧНИК!B:D,3,0)</f>
        <v>ИНОМАРКИ</v>
      </c>
      <c r="K7905" s="69" t="str">
        <f>VLOOKUP(СВОД2023[[#This Row],[ФО]],СПРАВОЧНИК!H:P,2,0)</f>
        <v>Сибирский ФО</v>
      </c>
    </row>
    <row r="7906" spans="1:11" x14ac:dyDescent="0.2">
      <c r="A7906" t="s">
        <v>600</v>
      </c>
      <c r="B7906" t="s">
        <v>594</v>
      </c>
      <c r="C7906" s="1" t="s">
        <v>500</v>
      </c>
      <c r="D7906" s="1" t="s">
        <v>1826</v>
      </c>
      <c r="E7906" s="2"/>
      <c r="F7906" s="3">
        <v>1</v>
      </c>
      <c r="G7906" s="2">
        <v>21</v>
      </c>
      <c r="H7906" s="3">
        <v>14</v>
      </c>
      <c r="I7906" s="69" t="str">
        <f>VLOOKUP(C7906,СПРАВОЧНИК!B:D,2,0)</f>
        <v>ЯПОНИЯ</v>
      </c>
      <c r="J7906" s="69" t="str">
        <f>VLOOKUP(C7906,СПРАВОЧНИК!B:D,3,0)</f>
        <v>ИНОМАРКИ</v>
      </c>
      <c r="K7906" s="69" t="str">
        <f>VLOOKUP(СВОД2023[[#This Row],[ФО]],СПРАВОЧНИК!H:P,2,0)</f>
        <v>Сибирский ФО</v>
      </c>
    </row>
    <row r="7907" spans="1:11" x14ac:dyDescent="0.2">
      <c r="A7907" t="s">
        <v>600</v>
      </c>
      <c r="B7907" t="s">
        <v>594</v>
      </c>
      <c r="C7907" s="1" t="s">
        <v>500</v>
      </c>
      <c r="D7907" s="1" t="s">
        <v>503</v>
      </c>
      <c r="E7907" s="2">
        <v>790</v>
      </c>
      <c r="F7907" s="3">
        <v>432</v>
      </c>
      <c r="G7907" s="2">
        <v>4060</v>
      </c>
      <c r="H7907" s="3">
        <v>2685</v>
      </c>
      <c r="I7907" s="69" t="str">
        <f>VLOOKUP(C7907,СПРАВОЧНИК!B:D,2,0)</f>
        <v>ЯПОНИЯ</v>
      </c>
      <c r="J7907" s="69" t="str">
        <f>VLOOKUP(C7907,СПРАВОЧНИК!B:D,3,0)</f>
        <v>ИНОМАРКИ</v>
      </c>
      <c r="K7907" s="69" t="str">
        <f>VLOOKUP(СВОД2023[[#This Row],[ФО]],СПРАВОЧНИК!H:P,2,0)</f>
        <v>Сибирский ФО</v>
      </c>
    </row>
    <row r="7908" spans="1:11" x14ac:dyDescent="0.2">
      <c r="A7908" t="s">
        <v>600</v>
      </c>
      <c r="B7908" t="s">
        <v>594</v>
      </c>
      <c r="C7908" s="1" t="s">
        <v>500</v>
      </c>
      <c r="D7908" s="1" t="s">
        <v>504</v>
      </c>
      <c r="E7908" s="2">
        <v>283</v>
      </c>
      <c r="F7908" s="3">
        <v>200</v>
      </c>
      <c r="G7908" s="2">
        <v>1415</v>
      </c>
      <c r="H7908" s="3">
        <v>1101</v>
      </c>
      <c r="I7908" s="69" t="str">
        <f>VLOOKUP(C7908,СПРАВОЧНИК!B:D,2,0)</f>
        <v>ЯПОНИЯ</v>
      </c>
      <c r="J7908" s="69" t="str">
        <f>VLOOKUP(C7908,СПРАВОЧНИК!B:D,3,0)</f>
        <v>ИНОМАРКИ</v>
      </c>
      <c r="K7908" s="69" t="str">
        <f>VLOOKUP(СВОД2023[[#This Row],[ФО]],СПРАВОЧНИК!H:P,2,0)</f>
        <v>Сибирский ФО</v>
      </c>
    </row>
    <row r="7909" spans="1:11" x14ac:dyDescent="0.2">
      <c r="A7909" t="s">
        <v>600</v>
      </c>
      <c r="B7909" t="s">
        <v>594</v>
      </c>
      <c r="C7909" s="1" t="s">
        <v>500</v>
      </c>
      <c r="D7909" s="1" t="s">
        <v>1827</v>
      </c>
      <c r="E7909" s="2">
        <v>3</v>
      </c>
      <c r="F7909" s="3">
        <v>1</v>
      </c>
      <c r="G7909" s="2">
        <v>14</v>
      </c>
      <c r="H7909" s="3">
        <v>4</v>
      </c>
      <c r="I7909" s="69" t="str">
        <f>VLOOKUP(C7909,СПРАВОЧНИК!B:D,2,0)</f>
        <v>ЯПОНИЯ</v>
      </c>
      <c r="J7909" s="69" t="str">
        <f>VLOOKUP(C7909,СПРАВОЧНИК!B:D,3,0)</f>
        <v>ИНОМАРКИ</v>
      </c>
      <c r="K7909" s="69" t="str">
        <f>VLOOKUP(СВОД2023[[#This Row],[ФО]],СПРАВОЧНИК!H:P,2,0)</f>
        <v>Сибирский ФО</v>
      </c>
    </row>
    <row r="7910" spans="1:11" x14ac:dyDescent="0.2">
      <c r="A7910" t="s">
        <v>600</v>
      </c>
      <c r="B7910" t="s">
        <v>594</v>
      </c>
      <c r="C7910" s="1" t="s">
        <v>500</v>
      </c>
      <c r="D7910" s="1" t="s">
        <v>505</v>
      </c>
      <c r="E7910" s="2">
        <v>315</v>
      </c>
      <c r="F7910" s="3">
        <v>247</v>
      </c>
      <c r="G7910" s="2">
        <v>1728</v>
      </c>
      <c r="H7910" s="3">
        <v>1460</v>
      </c>
      <c r="I7910" s="69" t="str">
        <f>VLOOKUP(C7910,СПРАВОЧНИК!B:D,2,0)</f>
        <v>ЯПОНИЯ</v>
      </c>
      <c r="J7910" s="69" t="str">
        <f>VLOOKUP(C7910,СПРАВОЧНИК!B:D,3,0)</f>
        <v>ИНОМАРКИ</v>
      </c>
      <c r="K7910" s="69" t="str">
        <f>VLOOKUP(СВОД2023[[#This Row],[ФО]],СПРАВОЧНИК!H:P,2,0)</f>
        <v>Сибирский ФО</v>
      </c>
    </row>
    <row r="7911" spans="1:11" x14ac:dyDescent="0.2">
      <c r="A7911" t="s">
        <v>600</v>
      </c>
      <c r="B7911" t="s">
        <v>594</v>
      </c>
      <c r="C7911" s="1" t="s">
        <v>500</v>
      </c>
      <c r="D7911" s="1" t="s">
        <v>1828</v>
      </c>
      <c r="E7911" s="2">
        <v>1</v>
      </c>
      <c r="F7911" s="3">
        <v>1</v>
      </c>
      <c r="G7911" s="2">
        <v>4</v>
      </c>
      <c r="H7911" s="3">
        <v>2</v>
      </c>
      <c r="I7911" s="69" t="str">
        <f>VLOOKUP(C7911,СПРАВОЧНИК!B:D,2,0)</f>
        <v>ЯПОНИЯ</v>
      </c>
      <c r="J7911" s="69" t="str">
        <f>VLOOKUP(C7911,СПРАВОЧНИК!B:D,3,0)</f>
        <v>ИНОМАРКИ</v>
      </c>
      <c r="K7911" s="69" t="str">
        <f>VLOOKUP(СВОД2023[[#This Row],[ФО]],СПРАВОЧНИК!H:P,2,0)</f>
        <v>Сибирский ФО</v>
      </c>
    </row>
    <row r="7912" spans="1:11" x14ac:dyDescent="0.2">
      <c r="A7912" t="s">
        <v>600</v>
      </c>
      <c r="B7912" t="s">
        <v>594</v>
      </c>
      <c r="C7912" s="1" t="s">
        <v>500</v>
      </c>
      <c r="D7912" s="1" t="s">
        <v>506</v>
      </c>
      <c r="E7912" s="2">
        <v>154</v>
      </c>
      <c r="F7912" s="3">
        <v>31</v>
      </c>
      <c r="G7912" s="2">
        <v>661</v>
      </c>
      <c r="H7912" s="3">
        <v>144</v>
      </c>
      <c r="I7912" s="69" t="str">
        <f>VLOOKUP(C7912,СПРАВОЧНИК!B:D,2,0)</f>
        <v>ЯПОНИЯ</v>
      </c>
      <c r="J7912" s="69" t="str">
        <f>VLOOKUP(C7912,СПРАВОЧНИК!B:D,3,0)</f>
        <v>ИНОМАРКИ</v>
      </c>
      <c r="K7912" s="69" t="str">
        <f>VLOOKUP(СВОД2023[[#This Row],[ФО]],СПРАВОЧНИК!H:P,2,0)</f>
        <v>Сибирский ФО</v>
      </c>
    </row>
    <row r="7913" spans="1:11" x14ac:dyDescent="0.2">
      <c r="A7913" t="s">
        <v>600</v>
      </c>
      <c r="B7913" t="s">
        <v>594</v>
      </c>
      <c r="C7913" s="1" t="s">
        <v>500</v>
      </c>
      <c r="D7913" s="1" t="s">
        <v>507</v>
      </c>
      <c r="E7913" s="2">
        <v>182</v>
      </c>
      <c r="F7913" s="3">
        <v>92</v>
      </c>
      <c r="G7913" s="2">
        <v>983</v>
      </c>
      <c r="H7913" s="3">
        <v>637</v>
      </c>
      <c r="I7913" s="69" t="str">
        <f>VLOOKUP(C7913,СПРАВОЧНИК!B:D,2,0)</f>
        <v>ЯПОНИЯ</v>
      </c>
      <c r="J7913" s="69" t="str">
        <f>VLOOKUP(C7913,СПРАВОЧНИК!B:D,3,0)</f>
        <v>ИНОМАРКИ</v>
      </c>
      <c r="K7913" s="69" t="str">
        <f>VLOOKUP(СВОД2023[[#This Row],[ФО]],СПРАВОЧНИК!H:P,2,0)</f>
        <v>Сибирский ФО</v>
      </c>
    </row>
    <row r="7914" spans="1:11" x14ac:dyDescent="0.2">
      <c r="A7914" t="s">
        <v>600</v>
      </c>
      <c r="B7914" t="s">
        <v>594</v>
      </c>
      <c r="C7914" s="1" t="s">
        <v>500</v>
      </c>
      <c r="D7914" s="1" t="s">
        <v>1829</v>
      </c>
      <c r="E7914" s="2">
        <v>12</v>
      </c>
      <c r="F7914" s="3">
        <v>10</v>
      </c>
      <c r="G7914" s="2">
        <v>46</v>
      </c>
      <c r="H7914" s="3">
        <v>49</v>
      </c>
      <c r="I7914" s="69" t="str">
        <f>VLOOKUP(C7914,СПРАВОЧНИК!B:D,2,0)</f>
        <v>ЯПОНИЯ</v>
      </c>
      <c r="J7914" s="69" t="str">
        <f>VLOOKUP(C7914,СПРАВОЧНИК!B:D,3,0)</f>
        <v>ИНОМАРКИ</v>
      </c>
      <c r="K7914" s="69" t="str">
        <f>VLOOKUP(СВОД2023[[#This Row],[ФО]],СПРАВОЧНИК!H:P,2,0)</f>
        <v>Сибирский ФО</v>
      </c>
    </row>
    <row r="7915" spans="1:11" x14ac:dyDescent="0.2">
      <c r="A7915" t="s">
        <v>600</v>
      </c>
      <c r="B7915" t="s">
        <v>594</v>
      </c>
      <c r="C7915" s="1" t="s">
        <v>500</v>
      </c>
      <c r="D7915" s="1" t="s">
        <v>1830</v>
      </c>
      <c r="E7915" s="2"/>
      <c r="F7915" s="3">
        <v>1</v>
      </c>
      <c r="G7915" s="2"/>
      <c r="H7915" s="3">
        <v>1</v>
      </c>
      <c r="I7915" s="69" t="str">
        <f>VLOOKUP(C7915,СПРАВОЧНИК!B:D,2,0)</f>
        <v>ЯПОНИЯ</v>
      </c>
      <c r="J7915" s="69" t="str">
        <f>VLOOKUP(C7915,СПРАВОЧНИК!B:D,3,0)</f>
        <v>ИНОМАРКИ</v>
      </c>
      <c r="K7915" s="69" t="str">
        <f>VLOOKUP(СВОД2023[[#This Row],[ФО]],СПРАВОЧНИК!H:P,2,0)</f>
        <v>Сибирский ФО</v>
      </c>
    </row>
    <row r="7916" spans="1:11" x14ac:dyDescent="0.2">
      <c r="A7916" t="s">
        <v>600</v>
      </c>
      <c r="B7916" t="s">
        <v>594</v>
      </c>
      <c r="C7916" s="1" t="s">
        <v>500</v>
      </c>
      <c r="D7916" s="1" t="s">
        <v>1831</v>
      </c>
      <c r="E7916" s="2">
        <v>14</v>
      </c>
      <c r="F7916" s="3">
        <v>8</v>
      </c>
      <c r="G7916" s="2">
        <v>58</v>
      </c>
      <c r="H7916" s="3">
        <v>48</v>
      </c>
      <c r="I7916" s="69" t="str">
        <f>VLOOKUP(C7916,СПРАВОЧНИК!B:D,2,0)</f>
        <v>ЯПОНИЯ</v>
      </c>
      <c r="J7916" s="69" t="str">
        <f>VLOOKUP(C7916,СПРАВОЧНИК!B:D,3,0)</f>
        <v>ИНОМАРКИ</v>
      </c>
      <c r="K7916" s="69" t="str">
        <f>VLOOKUP(СВОД2023[[#This Row],[ФО]],СПРАВОЧНИК!H:P,2,0)</f>
        <v>Сибирский ФО</v>
      </c>
    </row>
    <row r="7917" spans="1:11" x14ac:dyDescent="0.2">
      <c r="A7917" t="s">
        <v>600</v>
      </c>
      <c r="B7917" t="s">
        <v>594</v>
      </c>
      <c r="C7917" s="1" t="s">
        <v>500</v>
      </c>
      <c r="D7917" s="1" t="s">
        <v>508</v>
      </c>
      <c r="E7917" s="2">
        <v>5</v>
      </c>
      <c r="F7917" s="3"/>
      <c r="G7917" s="2">
        <v>20</v>
      </c>
      <c r="H7917" s="3"/>
      <c r="I7917" s="69" t="str">
        <f>VLOOKUP(C7917,СПРАВОЧНИК!B:D,2,0)</f>
        <v>ЯПОНИЯ</v>
      </c>
      <c r="J7917" s="69" t="str">
        <f>VLOOKUP(C7917,СПРАВОЧНИК!B:D,3,0)</f>
        <v>ИНОМАРКИ</v>
      </c>
      <c r="K7917" s="69" t="str">
        <f>VLOOKUP(СВОД2023[[#This Row],[ФО]],СПРАВОЧНИК!H:P,2,0)</f>
        <v>Сибирский ФО</v>
      </c>
    </row>
    <row r="7918" spans="1:11" x14ac:dyDescent="0.2">
      <c r="A7918" t="s">
        <v>600</v>
      </c>
      <c r="B7918" t="s">
        <v>594</v>
      </c>
      <c r="C7918" s="1" t="s">
        <v>500</v>
      </c>
      <c r="D7918" s="1" t="s">
        <v>1832</v>
      </c>
      <c r="E7918" s="2"/>
      <c r="F7918" s="3"/>
      <c r="G7918" s="2"/>
      <c r="H7918" s="3">
        <v>1</v>
      </c>
      <c r="I7918" s="69" t="str">
        <f>VLOOKUP(C7918,СПРАВОЧНИК!B:D,2,0)</f>
        <v>ЯПОНИЯ</v>
      </c>
      <c r="J7918" s="69" t="str">
        <f>VLOOKUP(C7918,СПРАВОЧНИК!B:D,3,0)</f>
        <v>ИНОМАРКИ</v>
      </c>
      <c r="K7918" s="69" t="str">
        <f>VLOOKUP(СВОД2023[[#This Row],[ФО]],СПРАВОЧНИК!H:P,2,0)</f>
        <v>Сибирский ФО</v>
      </c>
    </row>
    <row r="7919" spans="1:11" x14ac:dyDescent="0.2">
      <c r="A7919" t="s">
        <v>600</v>
      </c>
      <c r="B7919" t="s">
        <v>594</v>
      </c>
      <c r="C7919" s="1" t="s">
        <v>500</v>
      </c>
      <c r="D7919" s="1" t="s">
        <v>2482</v>
      </c>
      <c r="E7919" s="2"/>
      <c r="F7919" s="3">
        <v>1</v>
      </c>
      <c r="G7919" s="2">
        <v>1</v>
      </c>
      <c r="H7919" s="3">
        <v>1</v>
      </c>
      <c r="I7919" s="69" t="str">
        <f>VLOOKUP(C7919,СПРАВОЧНИК!B:D,2,0)</f>
        <v>ЯПОНИЯ</v>
      </c>
      <c r="J7919" s="69" t="str">
        <f>VLOOKUP(C7919,СПРАВОЧНИК!B:D,3,0)</f>
        <v>ИНОМАРКИ</v>
      </c>
      <c r="K7919" s="69" t="str">
        <f>VLOOKUP(СВОД2023[[#This Row],[ФО]],СПРАВОЧНИК!H:P,2,0)</f>
        <v>Сибирский ФО</v>
      </c>
    </row>
    <row r="7920" spans="1:11" x14ac:dyDescent="0.2">
      <c r="A7920" t="s">
        <v>600</v>
      </c>
      <c r="B7920" t="s">
        <v>594</v>
      </c>
      <c r="C7920" s="1" t="s">
        <v>500</v>
      </c>
      <c r="D7920" s="1" t="s">
        <v>1833</v>
      </c>
      <c r="E7920" s="2">
        <v>7</v>
      </c>
      <c r="F7920" s="3">
        <v>3</v>
      </c>
      <c r="G7920" s="2">
        <v>56</v>
      </c>
      <c r="H7920" s="3">
        <v>46</v>
      </c>
      <c r="I7920" s="69" t="str">
        <f>VLOOKUP(C7920,СПРАВОЧНИК!B:D,2,0)</f>
        <v>ЯПОНИЯ</v>
      </c>
      <c r="J7920" s="69" t="str">
        <f>VLOOKUP(C7920,СПРАВОЧНИК!B:D,3,0)</f>
        <v>ИНОМАРКИ</v>
      </c>
      <c r="K7920" s="69" t="str">
        <f>VLOOKUP(СВОД2023[[#This Row],[ФО]],СПРАВОЧНИК!H:P,2,0)</f>
        <v>Сибирский ФО</v>
      </c>
    </row>
    <row r="7921" spans="1:11" x14ac:dyDescent="0.2">
      <c r="A7921" t="s">
        <v>600</v>
      </c>
      <c r="B7921" t="s">
        <v>594</v>
      </c>
      <c r="C7921" s="1" t="s">
        <v>500</v>
      </c>
      <c r="D7921" s="1" t="s">
        <v>2521</v>
      </c>
      <c r="E7921" s="2"/>
      <c r="F7921" s="3">
        <v>1</v>
      </c>
      <c r="G7921" s="2"/>
      <c r="H7921" s="3">
        <v>1</v>
      </c>
      <c r="I7921" s="69" t="str">
        <f>VLOOKUP(C7921,СПРАВОЧНИК!B:D,2,0)</f>
        <v>ЯПОНИЯ</v>
      </c>
      <c r="J7921" s="69" t="str">
        <f>VLOOKUP(C7921,СПРАВОЧНИК!B:D,3,0)</f>
        <v>ИНОМАРКИ</v>
      </c>
      <c r="K7921" s="69" t="str">
        <f>VLOOKUP(СВОД2023[[#This Row],[ФО]],СПРАВОЧНИК!H:P,2,0)</f>
        <v>Сибирский ФО</v>
      </c>
    </row>
    <row r="7922" spans="1:11" x14ac:dyDescent="0.2">
      <c r="A7922" t="s">
        <v>600</v>
      </c>
      <c r="B7922" t="s">
        <v>594</v>
      </c>
      <c r="C7922" s="1" t="s">
        <v>500</v>
      </c>
      <c r="D7922" s="1" t="s">
        <v>1834</v>
      </c>
      <c r="E7922" s="2"/>
      <c r="F7922" s="3"/>
      <c r="G7922" s="2"/>
      <c r="H7922" s="3">
        <v>1</v>
      </c>
      <c r="I7922" s="69" t="str">
        <f>VLOOKUP(C7922,СПРАВОЧНИК!B:D,2,0)</f>
        <v>ЯПОНИЯ</v>
      </c>
      <c r="J7922" s="69" t="str">
        <f>VLOOKUP(C7922,СПРАВОЧНИК!B:D,3,0)</f>
        <v>ИНОМАРКИ</v>
      </c>
      <c r="K7922" s="69" t="str">
        <f>VLOOKUP(СВОД2023[[#This Row],[ФО]],СПРАВОЧНИК!H:P,2,0)</f>
        <v>Сибирский ФО</v>
      </c>
    </row>
    <row r="7923" spans="1:11" x14ac:dyDescent="0.2">
      <c r="A7923" t="s">
        <v>600</v>
      </c>
      <c r="B7923" t="s">
        <v>594</v>
      </c>
      <c r="C7923" s="1" t="s">
        <v>500</v>
      </c>
      <c r="D7923" s="1" t="s">
        <v>509</v>
      </c>
      <c r="E7923" s="2">
        <v>64</v>
      </c>
      <c r="F7923" s="3">
        <v>31</v>
      </c>
      <c r="G7923" s="2">
        <v>388</v>
      </c>
      <c r="H7923" s="3">
        <v>163</v>
      </c>
      <c r="I7923" s="69" t="str">
        <f>VLOOKUP(C7923,СПРАВОЧНИК!B:D,2,0)</f>
        <v>ЯПОНИЯ</v>
      </c>
      <c r="J7923" s="69" t="str">
        <f>VLOOKUP(C7923,СПРАВОЧНИК!B:D,3,0)</f>
        <v>ИНОМАРКИ</v>
      </c>
      <c r="K7923" s="69" t="str">
        <f>VLOOKUP(СВОД2023[[#This Row],[ФО]],СПРАВОЧНИК!H:P,2,0)</f>
        <v>Сибирский ФО</v>
      </c>
    </row>
    <row r="7924" spans="1:11" x14ac:dyDescent="0.2">
      <c r="A7924" t="s">
        <v>600</v>
      </c>
      <c r="B7924" t="s">
        <v>594</v>
      </c>
      <c r="C7924" s="1" t="s">
        <v>500</v>
      </c>
      <c r="D7924" s="1" t="s">
        <v>1835</v>
      </c>
      <c r="E7924" s="2">
        <v>6</v>
      </c>
      <c r="F7924" s="3">
        <v>7</v>
      </c>
      <c r="G7924" s="2">
        <v>45</v>
      </c>
      <c r="H7924" s="3">
        <v>43</v>
      </c>
      <c r="I7924" s="69" t="str">
        <f>VLOOKUP(C7924,СПРАВОЧНИК!B:D,2,0)</f>
        <v>ЯПОНИЯ</v>
      </c>
      <c r="J7924" s="69" t="str">
        <f>VLOOKUP(C7924,СПРАВОЧНИК!B:D,3,0)</f>
        <v>ИНОМАРКИ</v>
      </c>
      <c r="K7924" s="69" t="str">
        <f>VLOOKUP(СВОД2023[[#This Row],[ФО]],СПРАВОЧНИК!H:P,2,0)</f>
        <v>Сибирский ФО</v>
      </c>
    </row>
    <row r="7925" spans="1:11" x14ac:dyDescent="0.2">
      <c r="A7925" t="s">
        <v>600</v>
      </c>
      <c r="B7925" t="s">
        <v>594</v>
      </c>
      <c r="C7925" s="1" t="s">
        <v>500</v>
      </c>
      <c r="D7925" s="1" t="s">
        <v>1836</v>
      </c>
      <c r="E7925" s="2">
        <v>12</v>
      </c>
      <c r="F7925" s="3">
        <v>10</v>
      </c>
      <c r="G7925" s="2">
        <v>71</v>
      </c>
      <c r="H7925" s="3">
        <v>44</v>
      </c>
      <c r="I7925" s="69" t="str">
        <f>VLOOKUP(C7925,СПРАВОЧНИК!B:D,2,0)</f>
        <v>ЯПОНИЯ</v>
      </c>
      <c r="J7925" s="69" t="str">
        <f>VLOOKUP(C7925,СПРАВОЧНИК!B:D,3,0)</f>
        <v>ИНОМАРКИ</v>
      </c>
      <c r="K7925" s="69" t="str">
        <f>VLOOKUP(СВОД2023[[#This Row],[ФО]],СПРАВОЧНИК!H:P,2,0)</f>
        <v>Сибирский ФО</v>
      </c>
    </row>
    <row r="7926" spans="1:11" x14ac:dyDescent="0.2">
      <c r="A7926" t="s">
        <v>600</v>
      </c>
      <c r="B7926" t="s">
        <v>594</v>
      </c>
      <c r="C7926" s="1" t="s">
        <v>500</v>
      </c>
      <c r="D7926" s="1" t="s">
        <v>510</v>
      </c>
      <c r="E7926" s="2">
        <v>9</v>
      </c>
      <c r="F7926" s="3">
        <v>5</v>
      </c>
      <c r="G7926" s="2">
        <v>38</v>
      </c>
      <c r="H7926" s="3">
        <v>17</v>
      </c>
      <c r="I7926" s="69" t="str">
        <f>VLOOKUP(C7926,СПРАВОЧНИК!B:D,2,0)</f>
        <v>ЯПОНИЯ</v>
      </c>
      <c r="J7926" s="69" t="str">
        <f>VLOOKUP(C7926,СПРАВОЧНИК!B:D,3,0)</f>
        <v>ИНОМАРКИ</v>
      </c>
      <c r="K7926" s="69" t="str">
        <f>VLOOKUP(СВОД2023[[#This Row],[ФО]],СПРАВОЧНИК!H:P,2,0)</f>
        <v>Сибирский ФО</v>
      </c>
    </row>
    <row r="7927" spans="1:11" x14ac:dyDescent="0.2">
      <c r="A7927" t="s">
        <v>600</v>
      </c>
      <c r="B7927" t="s">
        <v>594</v>
      </c>
      <c r="C7927" s="1" t="s">
        <v>511</v>
      </c>
      <c r="D7927" s="1" t="s">
        <v>1837</v>
      </c>
      <c r="E7927" s="2">
        <v>20</v>
      </c>
      <c r="F7927" s="3">
        <v>20</v>
      </c>
      <c r="G7927" s="2">
        <v>121</v>
      </c>
      <c r="H7927" s="3">
        <v>109</v>
      </c>
      <c r="I7927" s="69" t="str">
        <f>VLOOKUP(C7927,СПРАВОЧНИК!B:D,2,0)</f>
        <v>ЯПОНИЯ</v>
      </c>
      <c r="J7927" s="69" t="str">
        <f>VLOOKUP(C7927,СПРАВОЧНИК!B:D,3,0)</f>
        <v>ИНОМАРКИ</v>
      </c>
      <c r="K7927" s="69" t="str">
        <f>VLOOKUP(СВОД2023[[#This Row],[ФО]],СПРАВОЧНИК!H:P,2,0)</f>
        <v>Сибирский ФО</v>
      </c>
    </row>
    <row r="7928" spans="1:11" x14ac:dyDescent="0.2">
      <c r="A7928" t="s">
        <v>600</v>
      </c>
      <c r="B7928" t="s">
        <v>594</v>
      </c>
      <c r="C7928" s="1" t="s">
        <v>511</v>
      </c>
      <c r="D7928" s="1" t="s">
        <v>512</v>
      </c>
      <c r="E7928" s="2">
        <v>49</v>
      </c>
      <c r="F7928" s="3">
        <v>48</v>
      </c>
      <c r="G7928" s="2">
        <v>246</v>
      </c>
      <c r="H7928" s="3">
        <v>248</v>
      </c>
      <c r="I7928" s="69" t="str">
        <f>VLOOKUP(C7928,СПРАВОЧНИК!B:D,2,0)</f>
        <v>ЯПОНИЯ</v>
      </c>
      <c r="J7928" s="69" t="str">
        <f>VLOOKUP(C7928,СПРАВОЧНИК!B:D,3,0)</f>
        <v>ИНОМАРКИ</v>
      </c>
      <c r="K7928" s="69" t="str">
        <f>VLOOKUP(СВОД2023[[#This Row],[ФО]],СПРАВОЧНИК!H:P,2,0)</f>
        <v>Сибирский ФО</v>
      </c>
    </row>
    <row r="7929" spans="1:11" x14ac:dyDescent="0.2">
      <c r="A7929" t="s">
        <v>600</v>
      </c>
      <c r="B7929" t="s">
        <v>594</v>
      </c>
      <c r="C7929" s="1" t="s">
        <v>511</v>
      </c>
      <c r="D7929" s="1" t="s">
        <v>513</v>
      </c>
      <c r="E7929" s="2">
        <v>2</v>
      </c>
      <c r="F7929" s="3">
        <v>1</v>
      </c>
      <c r="G7929" s="2">
        <v>11</v>
      </c>
      <c r="H7929" s="3">
        <v>8</v>
      </c>
      <c r="I7929" s="69" t="str">
        <f>VLOOKUP(C7929,СПРАВОЧНИК!B:D,2,0)</f>
        <v>ЯПОНИЯ</v>
      </c>
      <c r="J7929" s="69" t="str">
        <f>VLOOKUP(C7929,СПРАВОЧНИК!B:D,3,0)</f>
        <v>ИНОМАРКИ</v>
      </c>
      <c r="K7929" s="69" t="str">
        <f>VLOOKUP(СВОД2023[[#This Row],[ФО]],СПРАВОЧНИК!H:P,2,0)</f>
        <v>Сибирский ФО</v>
      </c>
    </row>
    <row r="7930" spans="1:11" x14ac:dyDescent="0.2">
      <c r="A7930" t="s">
        <v>600</v>
      </c>
      <c r="B7930" t="s">
        <v>594</v>
      </c>
      <c r="C7930" s="1" t="s">
        <v>511</v>
      </c>
      <c r="D7930" s="1" t="s">
        <v>1838</v>
      </c>
      <c r="E7930" s="2">
        <v>4</v>
      </c>
      <c r="F7930" s="3">
        <v>5</v>
      </c>
      <c r="G7930" s="2">
        <v>13</v>
      </c>
      <c r="H7930" s="3">
        <v>11</v>
      </c>
      <c r="I7930" s="69" t="str">
        <f>VLOOKUP(C7930,СПРАВОЧНИК!B:D,2,0)</f>
        <v>ЯПОНИЯ</v>
      </c>
      <c r="J7930" s="69" t="str">
        <f>VLOOKUP(C7930,СПРАВОЧНИК!B:D,3,0)</f>
        <v>ИНОМАРКИ</v>
      </c>
      <c r="K7930" s="69" t="str">
        <f>VLOOKUP(СВОД2023[[#This Row],[ФО]],СПРАВОЧНИК!H:P,2,0)</f>
        <v>Сибирский ФО</v>
      </c>
    </row>
    <row r="7931" spans="1:11" x14ac:dyDescent="0.2">
      <c r="A7931" t="s">
        <v>600</v>
      </c>
      <c r="B7931" t="s">
        <v>594</v>
      </c>
      <c r="C7931" s="1" t="s">
        <v>511</v>
      </c>
      <c r="D7931" s="1" t="s">
        <v>1839</v>
      </c>
      <c r="E7931" s="2">
        <v>13</v>
      </c>
      <c r="F7931" s="3">
        <v>17</v>
      </c>
      <c r="G7931" s="2">
        <v>85</v>
      </c>
      <c r="H7931" s="3">
        <v>67</v>
      </c>
      <c r="I7931" s="69" t="str">
        <f>VLOOKUP(C7931,СПРАВОЧНИК!B:D,2,0)</f>
        <v>ЯПОНИЯ</v>
      </c>
      <c r="J7931" s="69" t="str">
        <f>VLOOKUP(C7931,СПРАВОЧНИК!B:D,3,0)</f>
        <v>ИНОМАРКИ</v>
      </c>
      <c r="K7931" s="69" t="str">
        <f>VLOOKUP(СВОД2023[[#This Row],[ФО]],СПРАВОЧНИК!H:P,2,0)</f>
        <v>Сибирский ФО</v>
      </c>
    </row>
    <row r="7932" spans="1:11" x14ac:dyDescent="0.2">
      <c r="A7932" t="s">
        <v>600</v>
      </c>
      <c r="B7932" t="s">
        <v>594</v>
      </c>
      <c r="C7932" s="1" t="s">
        <v>511</v>
      </c>
      <c r="D7932" s="1" t="s">
        <v>515</v>
      </c>
      <c r="E7932" s="2">
        <v>93</v>
      </c>
      <c r="F7932" s="3">
        <v>69</v>
      </c>
      <c r="G7932" s="2">
        <v>492</v>
      </c>
      <c r="H7932" s="3">
        <v>426</v>
      </c>
      <c r="I7932" s="69" t="str">
        <f>VLOOKUP(C7932,СПРАВОЧНИК!B:D,2,0)</f>
        <v>ЯПОНИЯ</v>
      </c>
      <c r="J7932" s="69" t="str">
        <f>VLOOKUP(C7932,СПРАВОЧНИК!B:D,3,0)</f>
        <v>ИНОМАРКИ</v>
      </c>
      <c r="K7932" s="69" t="str">
        <f>VLOOKUP(СВОД2023[[#This Row],[ФО]],СПРАВОЧНИК!H:P,2,0)</f>
        <v>Сибирский ФО</v>
      </c>
    </row>
    <row r="7933" spans="1:11" x14ac:dyDescent="0.2">
      <c r="A7933" t="s">
        <v>600</v>
      </c>
      <c r="B7933" t="s">
        <v>594</v>
      </c>
      <c r="C7933" s="1" t="s">
        <v>511</v>
      </c>
      <c r="D7933" s="1" t="s">
        <v>2336</v>
      </c>
      <c r="E7933" s="2">
        <v>1</v>
      </c>
      <c r="F7933" s="3">
        <v>1</v>
      </c>
      <c r="G7933" s="2">
        <v>2</v>
      </c>
      <c r="H7933" s="3">
        <v>1</v>
      </c>
      <c r="I7933" s="69" t="str">
        <f>VLOOKUP(C7933,СПРАВОЧНИК!B:D,2,0)</f>
        <v>ЯПОНИЯ</v>
      </c>
      <c r="J7933" s="69" t="str">
        <f>VLOOKUP(C7933,СПРАВОЧНИК!B:D,3,0)</f>
        <v>ИНОМАРКИ</v>
      </c>
      <c r="K7933" s="69" t="str">
        <f>VLOOKUP(СВОД2023[[#This Row],[ФО]],СПРАВОЧНИК!H:P,2,0)</f>
        <v>Сибирский ФО</v>
      </c>
    </row>
    <row r="7934" spans="1:11" x14ac:dyDescent="0.2">
      <c r="A7934" t="s">
        <v>600</v>
      </c>
      <c r="B7934" t="s">
        <v>594</v>
      </c>
      <c r="C7934" s="1" t="s">
        <v>511</v>
      </c>
      <c r="D7934" s="1" t="s">
        <v>2337</v>
      </c>
      <c r="E7934" s="2"/>
      <c r="F7934" s="3"/>
      <c r="G7934" s="2">
        <v>2</v>
      </c>
      <c r="H7934" s="3">
        <v>2</v>
      </c>
      <c r="I7934" s="69" t="str">
        <f>VLOOKUP(C7934,СПРАВОЧНИК!B:D,2,0)</f>
        <v>ЯПОНИЯ</v>
      </c>
      <c r="J7934" s="69" t="str">
        <f>VLOOKUP(C7934,СПРАВОЧНИК!B:D,3,0)</f>
        <v>ИНОМАРКИ</v>
      </c>
      <c r="K7934" s="69" t="str">
        <f>VLOOKUP(СВОД2023[[#This Row],[ФО]],СПРАВОЧНИК!H:P,2,0)</f>
        <v>Сибирский ФО</v>
      </c>
    </row>
    <row r="7935" spans="1:11" x14ac:dyDescent="0.2">
      <c r="A7935" t="s">
        <v>600</v>
      </c>
      <c r="B7935" t="s">
        <v>594</v>
      </c>
      <c r="C7935" s="1" t="s">
        <v>511</v>
      </c>
      <c r="D7935" s="1" t="s">
        <v>516</v>
      </c>
      <c r="E7935" s="2">
        <v>305</v>
      </c>
      <c r="F7935" s="3">
        <v>232</v>
      </c>
      <c r="G7935" s="2">
        <v>1644</v>
      </c>
      <c r="H7935" s="3">
        <v>1413</v>
      </c>
      <c r="I7935" s="69" t="str">
        <f>VLOOKUP(C7935,СПРАВОЧНИК!B:D,2,0)</f>
        <v>ЯПОНИЯ</v>
      </c>
      <c r="J7935" s="69" t="str">
        <f>VLOOKUP(C7935,СПРАВОЧНИК!B:D,3,0)</f>
        <v>ИНОМАРКИ</v>
      </c>
      <c r="K7935" s="69" t="str">
        <f>VLOOKUP(СВОД2023[[#This Row],[ФО]],СПРАВОЧНИК!H:P,2,0)</f>
        <v>Сибирский ФО</v>
      </c>
    </row>
    <row r="7936" spans="1:11" x14ac:dyDescent="0.2">
      <c r="A7936" t="s">
        <v>600</v>
      </c>
      <c r="B7936" t="s">
        <v>594</v>
      </c>
      <c r="C7936" s="1" t="s">
        <v>511</v>
      </c>
      <c r="D7936" s="1" t="s">
        <v>517</v>
      </c>
      <c r="E7936" s="2">
        <v>11</v>
      </c>
      <c r="F7936" s="3">
        <v>8</v>
      </c>
      <c r="G7936" s="2">
        <v>65</v>
      </c>
      <c r="H7936" s="3">
        <v>40</v>
      </c>
      <c r="I7936" s="69" t="str">
        <f>VLOOKUP(C7936,СПРАВОЧНИК!B:D,2,0)</f>
        <v>ЯПОНИЯ</v>
      </c>
      <c r="J7936" s="69" t="str">
        <f>VLOOKUP(C7936,СПРАВОЧНИК!B:D,3,0)</f>
        <v>ИНОМАРКИ</v>
      </c>
      <c r="K7936" s="69" t="str">
        <f>VLOOKUP(СВОД2023[[#This Row],[ФО]],СПРАВОЧНИК!H:P,2,0)</f>
        <v>Сибирский ФО</v>
      </c>
    </row>
    <row r="7937" spans="1:11" x14ac:dyDescent="0.2">
      <c r="A7937" t="s">
        <v>600</v>
      </c>
      <c r="B7937" t="s">
        <v>594</v>
      </c>
      <c r="C7937" s="1" t="s">
        <v>511</v>
      </c>
      <c r="D7937" s="1" t="s">
        <v>518</v>
      </c>
      <c r="E7937" s="2">
        <v>15</v>
      </c>
      <c r="F7937" s="3">
        <v>1</v>
      </c>
      <c r="G7937" s="2">
        <v>60</v>
      </c>
      <c r="H7937" s="3">
        <v>27</v>
      </c>
      <c r="I7937" s="69" t="str">
        <f>VLOOKUP(C7937,СПРАВОЧНИК!B:D,2,0)</f>
        <v>ЯПОНИЯ</v>
      </c>
      <c r="J7937" s="69" t="str">
        <f>VLOOKUP(C7937,СПРАВОЧНИК!B:D,3,0)</f>
        <v>ИНОМАРКИ</v>
      </c>
      <c r="K7937" s="69" t="str">
        <f>VLOOKUP(СВОД2023[[#This Row],[ФО]],СПРАВОЧНИК!H:P,2,0)</f>
        <v>Сибирский ФО</v>
      </c>
    </row>
    <row r="7938" spans="1:11" x14ac:dyDescent="0.2">
      <c r="A7938" t="s">
        <v>600</v>
      </c>
      <c r="B7938" t="s">
        <v>594</v>
      </c>
      <c r="C7938" s="1" t="s">
        <v>511</v>
      </c>
      <c r="D7938" s="1" t="s">
        <v>519</v>
      </c>
      <c r="E7938" s="2">
        <v>66</v>
      </c>
      <c r="F7938" s="3">
        <v>34</v>
      </c>
      <c r="G7938" s="2">
        <v>350</v>
      </c>
      <c r="H7938" s="3">
        <v>189</v>
      </c>
      <c r="I7938" s="69" t="str">
        <f>VLOOKUP(C7938,СПРАВОЧНИК!B:D,2,0)</f>
        <v>ЯПОНИЯ</v>
      </c>
      <c r="J7938" s="69" t="str">
        <f>VLOOKUP(C7938,СПРАВОЧНИК!B:D,3,0)</f>
        <v>ИНОМАРКИ</v>
      </c>
      <c r="K7938" s="69" t="str">
        <f>VLOOKUP(СВОД2023[[#This Row],[ФО]],СПРАВОЧНИК!H:P,2,0)</f>
        <v>Сибирский ФО</v>
      </c>
    </row>
    <row r="7939" spans="1:11" x14ac:dyDescent="0.2">
      <c r="A7939" t="s">
        <v>600</v>
      </c>
      <c r="B7939" t="s">
        <v>594</v>
      </c>
      <c r="C7939" s="1" t="s">
        <v>511</v>
      </c>
      <c r="D7939" s="1" t="s">
        <v>1841</v>
      </c>
      <c r="E7939" s="2">
        <v>9</v>
      </c>
      <c r="F7939" s="3">
        <v>5</v>
      </c>
      <c r="G7939" s="2">
        <v>49</v>
      </c>
      <c r="H7939" s="3">
        <v>39</v>
      </c>
      <c r="I7939" s="69" t="str">
        <f>VLOOKUP(C7939,СПРАВОЧНИК!B:D,2,0)</f>
        <v>ЯПОНИЯ</v>
      </c>
      <c r="J7939" s="69" t="str">
        <f>VLOOKUP(C7939,СПРАВОЧНИК!B:D,3,0)</f>
        <v>ИНОМАРКИ</v>
      </c>
      <c r="K7939" s="69" t="str">
        <f>VLOOKUP(СВОД2023[[#This Row],[ФО]],СПРАВОЧНИК!H:P,2,0)</f>
        <v>Сибирский ФО</v>
      </c>
    </row>
    <row r="7940" spans="1:11" x14ac:dyDescent="0.2">
      <c r="A7940" t="s">
        <v>600</v>
      </c>
      <c r="B7940" t="s">
        <v>594</v>
      </c>
      <c r="C7940" s="1" t="s">
        <v>511</v>
      </c>
      <c r="D7940" s="1" t="s">
        <v>1842</v>
      </c>
      <c r="E7940" s="2"/>
      <c r="F7940" s="3"/>
      <c r="G7940" s="2"/>
      <c r="H7940" s="3">
        <v>1</v>
      </c>
      <c r="I7940" s="69" t="str">
        <f>VLOOKUP(C7940,СПРАВОЧНИК!B:D,2,0)</f>
        <v>ЯПОНИЯ</v>
      </c>
      <c r="J7940" s="69" t="str">
        <f>VLOOKUP(C7940,СПРАВОЧНИК!B:D,3,0)</f>
        <v>ИНОМАРКИ</v>
      </c>
      <c r="K7940" s="69" t="str">
        <f>VLOOKUP(СВОД2023[[#This Row],[ФО]],СПРАВОЧНИК!H:P,2,0)</f>
        <v>Сибирский ФО</v>
      </c>
    </row>
    <row r="7941" spans="1:11" x14ac:dyDescent="0.2">
      <c r="A7941" t="s">
        <v>600</v>
      </c>
      <c r="B7941" t="s">
        <v>594</v>
      </c>
      <c r="C7941" s="1" t="s">
        <v>511</v>
      </c>
      <c r="D7941" s="1" t="s">
        <v>1844</v>
      </c>
      <c r="E7941" s="2">
        <v>31</v>
      </c>
      <c r="F7941" s="3">
        <v>21</v>
      </c>
      <c r="G7941" s="2">
        <v>196</v>
      </c>
      <c r="H7941" s="3">
        <v>139</v>
      </c>
      <c r="I7941" s="69" t="str">
        <f>VLOOKUP(C7941,СПРАВОЧНИК!B:D,2,0)</f>
        <v>ЯПОНИЯ</v>
      </c>
      <c r="J7941" s="69" t="str">
        <f>VLOOKUP(C7941,СПРАВОЧНИК!B:D,3,0)</f>
        <v>ИНОМАРКИ</v>
      </c>
      <c r="K7941" s="69" t="str">
        <f>VLOOKUP(СВОД2023[[#This Row],[ФО]],СПРАВОЧНИК!H:P,2,0)</f>
        <v>Сибирский ФО</v>
      </c>
    </row>
    <row r="7942" spans="1:11" x14ac:dyDescent="0.2">
      <c r="A7942" t="s">
        <v>600</v>
      </c>
      <c r="B7942" t="s">
        <v>594</v>
      </c>
      <c r="C7942" s="1" t="s">
        <v>511</v>
      </c>
      <c r="D7942" s="1" t="s">
        <v>1845</v>
      </c>
      <c r="E7942" s="2">
        <v>3</v>
      </c>
      <c r="F7942" s="3">
        <v>1</v>
      </c>
      <c r="G7942" s="2">
        <v>16</v>
      </c>
      <c r="H7942" s="3">
        <v>3</v>
      </c>
      <c r="I7942" s="69" t="str">
        <f>VLOOKUP(C7942,СПРАВОЧНИК!B:D,2,0)</f>
        <v>ЯПОНИЯ</v>
      </c>
      <c r="J7942" s="69" t="str">
        <f>VLOOKUP(C7942,СПРАВОЧНИК!B:D,3,0)</f>
        <v>ИНОМАРКИ</v>
      </c>
      <c r="K7942" s="69" t="str">
        <f>VLOOKUP(СВОД2023[[#This Row],[ФО]],СПРАВОЧНИК!H:P,2,0)</f>
        <v>Сибирский ФО</v>
      </c>
    </row>
    <row r="7943" spans="1:11" x14ac:dyDescent="0.2">
      <c r="A7943" t="s">
        <v>600</v>
      </c>
      <c r="B7943" t="s">
        <v>594</v>
      </c>
      <c r="C7943" s="1" t="s">
        <v>511</v>
      </c>
      <c r="D7943" s="1" t="s">
        <v>2338</v>
      </c>
      <c r="E7943" s="2">
        <v>1</v>
      </c>
      <c r="F7943" s="3"/>
      <c r="G7943" s="2">
        <v>3</v>
      </c>
      <c r="H7943" s="3">
        <v>3</v>
      </c>
      <c r="I7943" s="69" t="str">
        <f>VLOOKUP(C7943,СПРАВОЧНИК!B:D,2,0)</f>
        <v>ЯПОНИЯ</v>
      </c>
      <c r="J7943" s="69" t="str">
        <f>VLOOKUP(C7943,СПРАВОЧНИК!B:D,3,0)</f>
        <v>ИНОМАРКИ</v>
      </c>
      <c r="K7943" s="69" t="str">
        <f>VLOOKUP(СВОД2023[[#This Row],[ФО]],СПРАВОЧНИК!H:P,2,0)</f>
        <v>Сибирский ФО</v>
      </c>
    </row>
    <row r="7944" spans="1:11" x14ac:dyDescent="0.2">
      <c r="A7944" t="s">
        <v>600</v>
      </c>
      <c r="B7944" t="s">
        <v>594</v>
      </c>
      <c r="C7944" s="1" t="s">
        <v>511</v>
      </c>
      <c r="D7944" s="1" t="s">
        <v>520</v>
      </c>
      <c r="E7944" s="2">
        <v>77</v>
      </c>
      <c r="F7944" s="3">
        <v>27</v>
      </c>
      <c r="G7944" s="2">
        <v>368</v>
      </c>
      <c r="H7944" s="3">
        <v>232</v>
      </c>
      <c r="I7944" s="69" t="str">
        <f>VLOOKUP(C7944,СПРАВОЧНИК!B:D,2,0)</f>
        <v>ЯПОНИЯ</v>
      </c>
      <c r="J7944" s="69" t="str">
        <f>VLOOKUP(C7944,СПРАВОЧНИК!B:D,3,0)</f>
        <v>ИНОМАРКИ</v>
      </c>
      <c r="K7944" s="69" t="str">
        <f>VLOOKUP(СВОД2023[[#This Row],[ФО]],СПРАВОЧНИК!H:P,2,0)</f>
        <v>Сибирский ФО</v>
      </c>
    </row>
    <row r="7945" spans="1:11" x14ac:dyDescent="0.2">
      <c r="A7945" t="s">
        <v>600</v>
      </c>
      <c r="B7945" t="s">
        <v>594</v>
      </c>
      <c r="C7945" s="1" t="s">
        <v>511</v>
      </c>
      <c r="D7945" s="1" t="s">
        <v>1847</v>
      </c>
      <c r="E7945" s="2">
        <v>4</v>
      </c>
      <c r="F7945" s="3">
        <v>3</v>
      </c>
      <c r="G7945" s="2">
        <v>16</v>
      </c>
      <c r="H7945" s="3">
        <v>19</v>
      </c>
      <c r="I7945" s="69" t="str">
        <f>VLOOKUP(C7945,СПРАВОЧНИК!B:D,2,0)</f>
        <v>ЯПОНИЯ</v>
      </c>
      <c r="J7945" s="69" t="str">
        <f>VLOOKUP(C7945,СПРАВОЧНИК!B:D,3,0)</f>
        <v>ИНОМАРКИ</v>
      </c>
      <c r="K7945" s="69" t="str">
        <f>VLOOKUP(СВОД2023[[#This Row],[ФО]],СПРАВОЧНИК!H:P,2,0)</f>
        <v>Сибирский ФО</v>
      </c>
    </row>
    <row r="7946" spans="1:11" x14ac:dyDescent="0.2">
      <c r="A7946" t="s">
        <v>600</v>
      </c>
      <c r="B7946" t="s">
        <v>594</v>
      </c>
      <c r="C7946" s="1" t="s">
        <v>511</v>
      </c>
      <c r="D7946" s="1" t="s">
        <v>1848</v>
      </c>
      <c r="E7946" s="2">
        <v>5</v>
      </c>
      <c r="F7946" s="3">
        <v>2</v>
      </c>
      <c r="G7946" s="2">
        <v>29</v>
      </c>
      <c r="H7946" s="3">
        <v>22</v>
      </c>
      <c r="I7946" s="69" t="str">
        <f>VLOOKUP(C7946,СПРАВОЧНИК!B:D,2,0)</f>
        <v>ЯПОНИЯ</v>
      </c>
      <c r="J7946" s="69" t="str">
        <f>VLOOKUP(C7946,СПРАВОЧНИК!B:D,3,0)</f>
        <v>ИНОМАРКИ</v>
      </c>
      <c r="K7946" s="69" t="str">
        <f>VLOOKUP(СВОД2023[[#This Row],[ФО]],СПРАВОЧНИК!H:P,2,0)</f>
        <v>Сибирский ФО</v>
      </c>
    </row>
    <row r="7947" spans="1:11" x14ac:dyDescent="0.2">
      <c r="A7947" t="s">
        <v>600</v>
      </c>
      <c r="B7947" t="s">
        <v>594</v>
      </c>
      <c r="C7947" s="1" t="s">
        <v>511</v>
      </c>
      <c r="D7947" s="1" t="s">
        <v>1849</v>
      </c>
      <c r="E7947" s="2"/>
      <c r="F7947" s="3"/>
      <c r="G7947" s="2"/>
      <c r="H7947" s="3">
        <v>1</v>
      </c>
      <c r="I7947" s="69" t="str">
        <f>VLOOKUP(C7947,СПРАВОЧНИК!B:D,2,0)</f>
        <v>ЯПОНИЯ</v>
      </c>
      <c r="J7947" s="69" t="str">
        <f>VLOOKUP(C7947,СПРАВОЧНИК!B:D,3,0)</f>
        <v>ИНОМАРКИ</v>
      </c>
      <c r="K7947" s="69" t="str">
        <f>VLOOKUP(СВОД2023[[#This Row],[ФО]],СПРАВОЧНИК!H:P,2,0)</f>
        <v>Сибирский ФО</v>
      </c>
    </row>
    <row r="7948" spans="1:11" x14ac:dyDescent="0.2">
      <c r="A7948" t="s">
        <v>600</v>
      </c>
      <c r="B7948" t="s">
        <v>594</v>
      </c>
      <c r="C7948" s="1" t="s">
        <v>511</v>
      </c>
      <c r="D7948" s="1" t="s">
        <v>522</v>
      </c>
      <c r="E7948" s="2">
        <v>91</v>
      </c>
      <c r="F7948" s="3">
        <v>62</v>
      </c>
      <c r="G7948" s="2">
        <v>460</v>
      </c>
      <c r="H7948" s="3">
        <v>327</v>
      </c>
      <c r="I7948" s="69" t="str">
        <f>VLOOKUP(C7948,СПРАВОЧНИК!B:D,2,0)</f>
        <v>ЯПОНИЯ</v>
      </c>
      <c r="J7948" s="69" t="str">
        <f>VLOOKUP(C7948,СПРАВОЧНИК!B:D,3,0)</f>
        <v>ИНОМАРКИ</v>
      </c>
      <c r="K7948" s="69" t="str">
        <f>VLOOKUP(СВОД2023[[#This Row],[ФО]],СПРАВОЧНИК!H:P,2,0)</f>
        <v>Сибирский ФО</v>
      </c>
    </row>
    <row r="7949" spans="1:11" x14ac:dyDescent="0.2">
      <c r="A7949" t="s">
        <v>600</v>
      </c>
      <c r="B7949" t="s">
        <v>594</v>
      </c>
      <c r="C7949" s="1" t="s">
        <v>511</v>
      </c>
      <c r="D7949" s="1" t="s">
        <v>523</v>
      </c>
      <c r="E7949" s="2">
        <v>85</v>
      </c>
      <c r="F7949" s="3">
        <v>68</v>
      </c>
      <c r="G7949" s="2">
        <v>509</v>
      </c>
      <c r="H7949" s="3">
        <v>405</v>
      </c>
      <c r="I7949" s="69" t="str">
        <f>VLOOKUP(C7949,СПРАВОЧНИК!B:D,2,0)</f>
        <v>ЯПОНИЯ</v>
      </c>
      <c r="J7949" s="69" t="str">
        <f>VLOOKUP(C7949,СПРАВОЧНИК!B:D,3,0)</f>
        <v>ИНОМАРКИ</v>
      </c>
      <c r="K7949" s="69" t="str">
        <f>VLOOKUP(СВОД2023[[#This Row],[ФО]],СПРАВОЧНИК!H:P,2,0)</f>
        <v>Сибирский ФО</v>
      </c>
    </row>
    <row r="7950" spans="1:11" x14ac:dyDescent="0.2">
      <c r="A7950" t="s">
        <v>600</v>
      </c>
      <c r="B7950" t="s">
        <v>594</v>
      </c>
      <c r="C7950" s="1" t="s">
        <v>511</v>
      </c>
      <c r="D7950" s="1" t="s">
        <v>631</v>
      </c>
      <c r="E7950" s="2">
        <v>68</v>
      </c>
      <c r="F7950" s="3">
        <v>38</v>
      </c>
      <c r="G7950" s="2">
        <v>301</v>
      </c>
      <c r="H7950" s="3">
        <v>242</v>
      </c>
      <c r="I7950" s="69" t="str">
        <f>VLOOKUP(C7950,СПРАВОЧНИК!B:D,2,0)</f>
        <v>ЯПОНИЯ</v>
      </c>
      <c r="J7950" s="69" t="str">
        <f>VLOOKUP(C7950,СПРАВОЧНИК!B:D,3,0)</f>
        <v>ИНОМАРКИ</v>
      </c>
      <c r="K7950" s="69" t="str">
        <f>VLOOKUP(СВОД2023[[#This Row],[ФО]],СПРАВОЧНИК!H:P,2,0)</f>
        <v>Сибирский ФО</v>
      </c>
    </row>
    <row r="7951" spans="1:11" x14ac:dyDescent="0.2">
      <c r="A7951" t="s">
        <v>600</v>
      </c>
      <c r="B7951" t="s">
        <v>594</v>
      </c>
      <c r="C7951" s="1" t="s">
        <v>511</v>
      </c>
      <c r="D7951" s="1" t="s">
        <v>524</v>
      </c>
      <c r="E7951" s="2">
        <v>8</v>
      </c>
      <c r="F7951" s="3">
        <v>1</v>
      </c>
      <c r="G7951" s="2">
        <v>30</v>
      </c>
      <c r="H7951" s="3">
        <v>6</v>
      </c>
      <c r="I7951" s="69" t="str">
        <f>VLOOKUP(C7951,СПРАВОЧНИК!B:D,2,0)</f>
        <v>ЯПОНИЯ</v>
      </c>
      <c r="J7951" s="69" t="str">
        <f>VLOOKUP(C7951,СПРАВОЧНИК!B:D,3,0)</f>
        <v>ИНОМАРКИ</v>
      </c>
      <c r="K7951" s="69" t="str">
        <f>VLOOKUP(СВОД2023[[#This Row],[ФО]],СПРАВОЧНИК!H:P,2,0)</f>
        <v>Сибирский ФО</v>
      </c>
    </row>
    <row r="7952" spans="1:11" x14ac:dyDescent="0.2">
      <c r="A7952" t="s">
        <v>600</v>
      </c>
      <c r="B7952" t="s">
        <v>594</v>
      </c>
      <c r="C7952" s="1" t="s">
        <v>1144</v>
      </c>
      <c r="D7952" s="1" t="s">
        <v>1851</v>
      </c>
      <c r="E7952" s="2">
        <v>75</v>
      </c>
      <c r="F7952" s="3">
        <v>61</v>
      </c>
      <c r="G7952" s="2">
        <v>476</v>
      </c>
      <c r="H7952" s="3">
        <v>424</v>
      </c>
      <c r="I7952" s="69" t="str">
        <f>VLOOKUP(C7952,СПРАВОЧНИК!B:D,2,0)</f>
        <v>РОССИЯ</v>
      </c>
      <c r="J7952" s="69" t="str">
        <f>VLOOKUP(C7952,СПРАВОЧНИК!B:D,3,0)</f>
        <v>ОТЕЧЕСТВЕННЫЕ</v>
      </c>
      <c r="K7952" s="69" t="str">
        <f>VLOOKUP(СВОД2023[[#This Row],[ФО]],СПРАВОЧНИК!H:P,2,0)</f>
        <v>Сибирский ФО</v>
      </c>
    </row>
    <row r="7953" spans="1:11" x14ac:dyDescent="0.2">
      <c r="A7953" t="s">
        <v>600</v>
      </c>
      <c r="B7953" t="s">
        <v>594</v>
      </c>
      <c r="C7953" s="1" t="s">
        <v>1144</v>
      </c>
      <c r="D7953" s="1" t="s">
        <v>2340</v>
      </c>
      <c r="E7953" s="2"/>
      <c r="F7953" s="3"/>
      <c r="G7953" s="2">
        <v>1</v>
      </c>
      <c r="H7953" s="3">
        <v>1</v>
      </c>
      <c r="I7953" s="69" t="str">
        <f>VLOOKUP(C7953,СПРАВОЧНИК!B:D,2,0)</f>
        <v>РОССИЯ</v>
      </c>
      <c r="J7953" s="69" t="str">
        <f>VLOOKUP(C7953,СПРАВОЧНИК!B:D,3,0)</f>
        <v>ОТЕЧЕСТВЕННЫЕ</v>
      </c>
      <c r="K7953" s="69" t="str">
        <f>VLOOKUP(СВОД2023[[#This Row],[ФО]],СПРАВОЧНИК!H:P,2,0)</f>
        <v>Сибирский ФО</v>
      </c>
    </row>
    <row r="7954" spans="1:11" x14ac:dyDescent="0.2">
      <c r="A7954" t="s">
        <v>600</v>
      </c>
      <c r="B7954" t="s">
        <v>594</v>
      </c>
      <c r="C7954" s="1" t="s">
        <v>1144</v>
      </c>
      <c r="D7954" s="1" t="s">
        <v>2341</v>
      </c>
      <c r="E7954" s="2">
        <v>2</v>
      </c>
      <c r="F7954" s="3">
        <v>1</v>
      </c>
      <c r="G7954" s="2">
        <v>6</v>
      </c>
      <c r="H7954" s="3">
        <v>2</v>
      </c>
      <c r="I7954" s="69" t="str">
        <f>VLOOKUP(C7954,СПРАВОЧНИК!B:D,2,0)</f>
        <v>РОССИЯ</v>
      </c>
      <c r="J7954" s="69" t="str">
        <f>VLOOKUP(C7954,СПРАВОЧНИК!B:D,3,0)</f>
        <v>ОТЕЧЕСТВЕННЫЕ</v>
      </c>
      <c r="K7954" s="69" t="str">
        <f>VLOOKUP(СВОД2023[[#This Row],[ФО]],СПРАВОЧНИК!H:P,2,0)</f>
        <v>Сибирский ФО</v>
      </c>
    </row>
    <row r="7955" spans="1:11" x14ac:dyDescent="0.2">
      <c r="A7955" t="s">
        <v>600</v>
      </c>
      <c r="B7955" t="s">
        <v>594</v>
      </c>
      <c r="C7955" s="1" t="s">
        <v>1144</v>
      </c>
      <c r="D7955" s="1" t="s">
        <v>2343</v>
      </c>
      <c r="E7955" s="2">
        <v>1</v>
      </c>
      <c r="F7955" s="3">
        <v>1</v>
      </c>
      <c r="G7955" s="2">
        <v>8</v>
      </c>
      <c r="H7955" s="3">
        <v>4</v>
      </c>
      <c r="I7955" s="69" t="str">
        <f>VLOOKUP(C7955,СПРАВОЧНИК!B:D,2,0)</f>
        <v>РОССИЯ</v>
      </c>
      <c r="J7955" s="69" t="str">
        <f>VLOOKUP(C7955,СПРАВОЧНИК!B:D,3,0)</f>
        <v>ОТЕЧЕСТВЕННЫЕ</v>
      </c>
      <c r="K7955" s="69" t="str">
        <f>VLOOKUP(СВОД2023[[#This Row],[ФО]],СПРАВОЧНИК!H:P,2,0)</f>
        <v>Сибирский ФО</v>
      </c>
    </row>
    <row r="7956" spans="1:11" x14ac:dyDescent="0.2">
      <c r="A7956" t="s">
        <v>600</v>
      </c>
      <c r="B7956" t="s">
        <v>594</v>
      </c>
      <c r="C7956" s="1" t="s">
        <v>1144</v>
      </c>
      <c r="D7956" s="1" t="s">
        <v>1852</v>
      </c>
      <c r="E7956" s="2">
        <v>8</v>
      </c>
      <c r="F7956" s="3">
        <v>5</v>
      </c>
      <c r="G7956" s="2">
        <v>24</v>
      </c>
      <c r="H7956" s="3">
        <v>21</v>
      </c>
      <c r="I7956" s="69" t="str">
        <f>VLOOKUP(C7956,СПРАВОЧНИК!B:D,2,0)</f>
        <v>РОССИЯ</v>
      </c>
      <c r="J7956" s="69" t="str">
        <f>VLOOKUP(C7956,СПРАВОЧНИК!B:D,3,0)</f>
        <v>ОТЕЧЕСТВЕННЫЕ</v>
      </c>
      <c r="K7956" s="69" t="str">
        <f>VLOOKUP(СВОД2023[[#This Row],[ФО]],СПРАВОЧНИК!H:P,2,0)</f>
        <v>Сибирский ФО</v>
      </c>
    </row>
    <row r="7957" spans="1:11" x14ac:dyDescent="0.2">
      <c r="A7957" t="s">
        <v>600</v>
      </c>
      <c r="B7957" t="s">
        <v>594</v>
      </c>
      <c r="C7957" s="1" t="s">
        <v>1144</v>
      </c>
      <c r="D7957" s="1" t="s">
        <v>1853</v>
      </c>
      <c r="E7957" s="2">
        <v>2</v>
      </c>
      <c r="F7957" s="3">
        <v>2</v>
      </c>
      <c r="G7957" s="2">
        <v>8</v>
      </c>
      <c r="H7957" s="3">
        <v>10</v>
      </c>
      <c r="I7957" s="69" t="str">
        <f>VLOOKUP(C7957,СПРАВОЧНИК!B:D,2,0)</f>
        <v>РОССИЯ</v>
      </c>
      <c r="J7957" s="69" t="str">
        <f>VLOOKUP(C7957,СПРАВОЧНИК!B:D,3,0)</f>
        <v>ОТЕЧЕСТВЕННЫЕ</v>
      </c>
      <c r="K7957" s="69" t="str">
        <f>VLOOKUP(СВОД2023[[#This Row],[ФО]],СПРАВОЧНИК!H:P,2,0)</f>
        <v>Сибирский ФО</v>
      </c>
    </row>
    <row r="7958" spans="1:11" x14ac:dyDescent="0.2">
      <c r="A7958" t="s">
        <v>600</v>
      </c>
      <c r="B7958" t="s">
        <v>594</v>
      </c>
      <c r="C7958" s="1" t="s">
        <v>1144</v>
      </c>
      <c r="D7958" s="1" t="s">
        <v>1854</v>
      </c>
      <c r="E7958" s="2">
        <v>20</v>
      </c>
      <c r="F7958" s="3">
        <v>11</v>
      </c>
      <c r="G7958" s="2">
        <v>70</v>
      </c>
      <c r="H7958" s="3">
        <v>75</v>
      </c>
      <c r="I7958" s="69" t="str">
        <f>VLOOKUP(C7958,СПРАВОЧНИК!B:D,2,0)</f>
        <v>РОССИЯ</v>
      </c>
      <c r="J7958" s="69" t="str">
        <f>VLOOKUP(C7958,СПРАВОЧНИК!B:D,3,0)</f>
        <v>ОТЕЧЕСТВЕННЫЕ</v>
      </c>
      <c r="K7958" s="69" t="str">
        <f>VLOOKUP(СВОД2023[[#This Row],[ФО]],СПРАВОЧНИК!H:P,2,0)</f>
        <v>Сибирский ФО</v>
      </c>
    </row>
    <row r="7959" spans="1:11" x14ac:dyDescent="0.2">
      <c r="A7959" t="s">
        <v>600</v>
      </c>
      <c r="B7959" t="s">
        <v>594</v>
      </c>
      <c r="C7959" s="1" t="s">
        <v>1144</v>
      </c>
      <c r="D7959" s="1" t="s">
        <v>1855</v>
      </c>
      <c r="E7959" s="2">
        <v>25</v>
      </c>
      <c r="F7959" s="3">
        <v>27</v>
      </c>
      <c r="G7959" s="2">
        <v>192</v>
      </c>
      <c r="H7959" s="3">
        <v>174</v>
      </c>
      <c r="I7959" s="69" t="str">
        <f>VLOOKUP(C7959,СПРАВОЧНИК!B:D,2,0)</f>
        <v>РОССИЯ</v>
      </c>
      <c r="J7959" s="69" t="str">
        <f>VLOOKUP(C7959,СПРАВОЧНИК!B:D,3,0)</f>
        <v>ОТЕЧЕСТВЕННЫЕ</v>
      </c>
      <c r="K7959" s="69" t="str">
        <f>VLOOKUP(СВОД2023[[#This Row],[ФО]],СПРАВОЧНИК!H:P,2,0)</f>
        <v>Сибирский ФО</v>
      </c>
    </row>
    <row r="7960" spans="1:11" x14ac:dyDescent="0.2">
      <c r="A7960" t="s">
        <v>600</v>
      </c>
      <c r="B7960" t="s">
        <v>594</v>
      </c>
      <c r="C7960" s="1" t="s">
        <v>1144</v>
      </c>
      <c r="D7960" s="1" t="s">
        <v>1856</v>
      </c>
      <c r="E7960" s="2">
        <v>13</v>
      </c>
      <c r="F7960" s="3">
        <v>10</v>
      </c>
      <c r="G7960" s="2">
        <v>55</v>
      </c>
      <c r="H7960" s="3">
        <v>61</v>
      </c>
      <c r="I7960" s="69" t="str">
        <f>VLOOKUP(C7960,СПРАВОЧНИК!B:D,2,0)</f>
        <v>РОССИЯ</v>
      </c>
      <c r="J7960" s="69" t="str">
        <f>VLOOKUP(C7960,СПРАВОЧНИК!B:D,3,0)</f>
        <v>ОТЕЧЕСТВЕННЫЕ</v>
      </c>
      <c r="K7960" s="69" t="str">
        <f>VLOOKUP(СВОД2023[[#This Row],[ФО]],СПРАВОЧНИК!H:P,2,0)</f>
        <v>Сибирский ФО</v>
      </c>
    </row>
    <row r="7961" spans="1:11" x14ac:dyDescent="0.2">
      <c r="A7961" t="s">
        <v>600</v>
      </c>
      <c r="B7961" t="s">
        <v>594</v>
      </c>
      <c r="C7961" s="1" t="s">
        <v>1144</v>
      </c>
      <c r="D7961" s="1" t="s">
        <v>1857</v>
      </c>
      <c r="E7961" s="2">
        <v>22</v>
      </c>
      <c r="F7961" s="3">
        <v>19</v>
      </c>
      <c r="G7961" s="2">
        <v>119</v>
      </c>
      <c r="H7961" s="3">
        <v>93</v>
      </c>
      <c r="I7961" s="69" t="str">
        <f>VLOOKUP(C7961,СПРАВОЧНИК!B:D,2,0)</f>
        <v>РОССИЯ</v>
      </c>
      <c r="J7961" s="69" t="str">
        <f>VLOOKUP(C7961,СПРАВОЧНИК!B:D,3,0)</f>
        <v>ОТЕЧЕСТВЕННЫЕ</v>
      </c>
      <c r="K7961" s="69" t="str">
        <f>VLOOKUP(СВОД2023[[#This Row],[ФО]],СПРАВОЧНИК!H:P,2,0)</f>
        <v>Сибирский ФО</v>
      </c>
    </row>
    <row r="7962" spans="1:11" x14ac:dyDescent="0.2">
      <c r="A7962" t="s">
        <v>600</v>
      </c>
      <c r="B7962" t="s">
        <v>594</v>
      </c>
      <c r="C7962" s="1" t="s">
        <v>1144</v>
      </c>
      <c r="D7962" s="1" t="s">
        <v>2344</v>
      </c>
      <c r="E7962" s="2"/>
      <c r="F7962" s="3"/>
      <c r="G7962" s="2">
        <v>7</v>
      </c>
      <c r="H7962" s="3">
        <v>4</v>
      </c>
      <c r="I7962" s="69" t="str">
        <f>VLOOKUP(C7962,СПРАВОЧНИК!B:D,2,0)</f>
        <v>РОССИЯ</v>
      </c>
      <c r="J7962" s="69" t="str">
        <f>VLOOKUP(C7962,СПРАВОЧНИК!B:D,3,0)</f>
        <v>ОТЕЧЕСТВЕННЫЕ</v>
      </c>
      <c r="K7962" s="69" t="str">
        <f>VLOOKUP(СВОД2023[[#This Row],[ФО]],СПРАВОЧНИК!H:P,2,0)</f>
        <v>Сибирский ФО</v>
      </c>
    </row>
    <row r="7963" spans="1:11" x14ac:dyDescent="0.2">
      <c r="A7963" t="s">
        <v>600</v>
      </c>
      <c r="B7963" t="s">
        <v>594</v>
      </c>
      <c r="C7963" s="1" t="s">
        <v>1144</v>
      </c>
      <c r="D7963" s="1" t="s">
        <v>1858</v>
      </c>
      <c r="E7963" s="2">
        <v>4</v>
      </c>
      <c r="F7963" s="3">
        <v>3</v>
      </c>
      <c r="G7963" s="2">
        <v>29</v>
      </c>
      <c r="H7963" s="3">
        <v>24</v>
      </c>
      <c r="I7963" s="69" t="str">
        <f>VLOOKUP(C7963,СПРАВОЧНИК!B:D,2,0)</f>
        <v>РОССИЯ</v>
      </c>
      <c r="J7963" s="69" t="str">
        <f>VLOOKUP(C7963,СПРАВОЧНИК!B:D,3,0)</f>
        <v>ОТЕЧЕСТВЕННЫЕ</v>
      </c>
      <c r="K7963" s="69" t="str">
        <f>VLOOKUP(СВОД2023[[#This Row],[ФО]],СПРАВОЧНИК!H:P,2,0)</f>
        <v>Сибирский ФО</v>
      </c>
    </row>
    <row r="7964" spans="1:11" x14ac:dyDescent="0.2">
      <c r="A7964" t="s">
        <v>600</v>
      </c>
      <c r="B7964" t="s">
        <v>594</v>
      </c>
      <c r="C7964" s="1" t="s">
        <v>525</v>
      </c>
      <c r="D7964" s="1" t="s">
        <v>526</v>
      </c>
      <c r="E7964" s="2"/>
      <c r="F7964" s="3"/>
      <c r="G7964" s="2">
        <v>1</v>
      </c>
      <c r="H7964" s="3"/>
      <c r="I7964" s="69" t="str">
        <f>VLOOKUP(C7964,СПРАВОЧНИК!B:D,2,0)</f>
        <v>КИТАЙ</v>
      </c>
      <c r="J7964" s="69" t="str">
        <f>VLOOKUP(C7964,СПРАВОЧНИК!B:D,3,0)</f>
        <v>ИНОМАРКИ</v>
      </c>
      <c r="K7964" s="69" t="str">
        <f>VLOOKUP(СВОД2023[[#This Row],[ФО]],СПРАВОЧНИК!H:P,2,0)</f>
        <v>Сибирский ФО</v>
      </c>
    </row>
    <row r="7965" spans="1:11" x14ac:dyDescent="0.2">
      <c r="A7965" t="s">
        <v>600</v>
      </c>
      <c r="B7965" t="s">
        <v>594</v>
      </c>
      <c r="C7965" s="1" t="s">
        <v>525</v>
      </c>
      <c r="D7965" s="1" t="s">
        <v>527</v>
      </c>
      <c r="E7965" s="2">
        <v>1</v>
      </c>
      <c r="F7965" s="3"/>
      <c r="G7965" s="2">
        <v>1</v>
      </c>
      <c r="H7965" s="3"/>
      <c r="I7965" s="69" t="str">
        <f>VLOOKUP(C7965,СПРАВОЧНИК!B:D,2,0)</f>
        <v>КИТАЙ</v>
      </c>
      <c r="J7965" s="69" t="str">
        <f>VLOOKUP(C7965,СПРАВОЧНИК!B:D,3,0)</f>
        <v>ИНОМАРКИ</v>
      </c>
      <c r="K7965" s="69" t="str">
        <f>VLOOKUP(СВОД2023[[#This Row],[ФО]],СПРАВОЧНИК!H:P,2,0)</f>
        <v>Сибирский ФО</v>
      </c>
    </row>
    <row r="7966" spans="1:11" x14ac:dyDescent="0.2">
      <c r="A7966" t="s">
        <v>600</v>
      </c>
      <c r="B7966" t="s">
        <v>594</v>
      </c>
      <c r="C7966" s="1" t="s">
        <v>528</v>
      </c>
      <c r="D7966" s="1" t="s">
        <v>529</v>
      </c>
      <c r="E7966" s="2">
        <v>6</v>
      </c>
      <c r="F7966" s="3">
        <v>1</v>
      </c>
      <c r="G7966" s="2">
        <v>26</v>
      </c>
      <c r="H7966" s="3">
        <v>7</v>
      </c>
      <c r="I7966" s="69" t="str">
        <f>VLOOKUP(C7966,СПРАВОЧНИК!B:D,2,0)</f>
        <v>США</v>
      </c>
      <c r="J7966" s="69" t="str">
        <f>VLOOKUP(C7966,СПРАВОЧНИК!B:D,3,0)</f>
        <v>ИНОМАРКИ</v>
      </c>
      <c r="K7966" s="69" t="str">
        <f>VLOOKUP(СВОД2023[[#This Row],[ФО]],СПРАВОЧНИК!H:P,2,0)</f>
        <v>Сибирский ФО</v>
      </c>
    </row>
    <row r="7967" spans="1:11" x14ac:dyDescent="0.2">
      <c r="A7967" t="s">
        <v>600</v>
      </c>
      <c r="B7967" t="s">
        <v>594</v>
      </c>
      <c r="C7967" s="1" t="s">
        <v>528</v>
      </c>
      <c r="D7967" s="1" t="s">
        <v>530</v>
      </c>
      <c r="E7967" s="2"/>
      <c r="F7967" s="3"/>
      <c r="G7967" s="2">
        <v>9</v>
      </c>
      <c r="H7967" s="3">
        <v>6</v>
      </c>
      <c r="I7967" s="69" t="str">
        <f>VLOOKUP(C7967,СПРАВОЧНИК!B:D,2,0)</f>
        <v>США</v>
      </c>
      <c r="J7967" s="69" t="str">
        <f>VLOOKUP(C7967,СПРАВОЧНИК!B:D,3,0)</f>
        <v>ИНОМАРКИ</v>
      </c>
      <c r="K7967" s="69" t="str">
        <f>VLOOKUP(СВОД2023[[#This Row],[ФО]],СПРАВОЧНИК!H:P,2,0)</f>
        <v>Сибирский ФО</v>
      </c>
    </row>
    <row r="7968" spans="1:11" x14ac:dyDescent="0.2">
      <c r="A7968" t="s">
        <v>600</v>
      </c>
      <c r="B7968" t="s">
        <v>594</v>
      </c>
      <c r="C7968" s="1" t="s">
        <v>528</v>
      </c>
      <c r="D7968" s="1" t="s">
        <v>531</v>
      </c>
      <c r="E7968" s="2">
        <v>1</v>
      </c>
      <c r="F7968" s="3"/>
      <c r="G7968" s="2">
        <v>5</v>
      </c>
      <c r="H7968" s="3">
        <v>3</v>
      </c>
      <c r="I7968" s="69" t="str">
        <f>VLOOKUP(C7968,СПРАВОЧНИК!B:D,2,0)</f>
        <v>США</v>
      </c>
      <c r="J7968" s="69" t="str">
        <f>VLOOKUP(C7968,СПРАВОЧНИК!B:D,3,0)</f>
        <v>ИНОМАРКИ</v>
      </c>
      <c r="K7968" s="69" t="str">
        <f>VLOOKUP(СВОД2023[[#This Row],[ФО]],СПРАВОЧНИК!H:P,2,0)</f>
        <v>Сибирский ФО</v>
      </c>
    </row>
    <row r="7969" spans="1:11" x14ac:dyDescent="0.2">
      <c r="A7969" t="s">
        <v>600</v>
      </c>
      <c r="B7969" t="s">
        <v>594</v>
      </c>
      <c r="C7969" s="1" t="s">
        <v>528</v>
      </c>
      <c r="D7969" s="1" t="s">
        <v>532</v>
      </c>
      <c r="E7969" s="2">
        <v>3</v>
      </c>
      <c r="F7969" s="3">
        <v>1</v>
      </c>
      <c r="G7969" s="2">
        <v>10</v>
      </c>
      <c r="H7969" s="3">
        <v>2</v>
      </c>
      <c r="I7969" s="69" t="str">
        <f>VLOOKUP(C7969,СПРАВОЧНИК!B:D,2,0)</f>
        <v>США</v>
      </c>
      <c r="J7969" s="69" t="str">
        <f>VLOOKUP(C7969,СПРАВОЧНИК!B:D,3,0)</f>
        <v>ИНОМАРКИ</v>
      </c>
      <c r="K7969" s="69" t="str">
        <f>VLOOKUP(СВОД2023[[#This Row],[ФО]],СПРАВОЧНИК!H:P,2,0)</f>
        <v>Сибирский ФО</v>
      </c>
    </row>
    <row r="7970" spans="1:11" x14ac:dyDescent="0.2">
      <c r="A7970" t="s">
        <v>600</v>
      </c>
      <c r="B7970" t="s">
        <v>594</v>
      </c>
      <c r="C7970" s="1" t="s">
        <v>2571</v>
      </c>
      <c r="D7970" s="1" t="s">
        <v>2572</v>
      </c>
      <c r="E7970" s="2"/>
      <c r="F7970" s="3"/>
      <c r="G7970" s="2">
        <v>1</v>
      </c>
      <c r="H7970" s="3"/>
      <c r="I7970" s="69" t="str">
        <f>VLOOKUP(C7970,СПРАВОЧНИК!B:D,2,0)</f>
        <v>КИТАЙ</v>
      </c>
      <c r="J7970" s="69" t="str">
        <f>VLOOKUP(C7970,СПРАВОЧНИК!B:D,3,0)</f>
        <v>ИНОМАРКИ</v>
      </c>
      <c r="K7970" s="69" t="str">
        <f>VLOOKUP(СВОД2023[[#This Row],[ФО]],СПРАВОЧНИК!H:P,2,0)</f>
        <v>Сибирский ФО</v>
      </c>
    </row>
    <row r="7971" spans="1:11" x14ac:dyDescent="0.2">
      <c r="A7971" t="s">
        <v>600</v>
      </c>
      <c r="B7971" t="s">
        <v>594</v>
      </c>
      <c r="C7971" s="1" t="s">
        <v>1859</v>
      </c>
      <c r="D7971" s="1" t="s">
        <v>1860</v>
      </c>
      <c r="E7971" s="2">
        <v>2</v>
      </c>
      <c r="F7971" s="3">
        <v>3</v>
      </c>
      <c r="G7971" s="2">
        <v>14</v>
      </c>
      <c r="H7971" s="3">
        <v>9</v>
      </c>
      <c r="I7971" s="69" t="str">
        <f>VLOOKUP(C7971,СПРАВОЧНИК!B:D,2,0)</f>
        <v>КИТАЙ</v>
      </c>
      <c r="J7971" s="69" t="str">
        <f>VLOOKUP(C7971,СПРАВОЧНИК!B:D,3,0)</f>
        <v>ИНОМАРКИ</v>
      </c>
      <c r="K7971" s="69" t="str">
        <f>VLOOKUP(СВОД2023[[#This Row],[ФО]],СПРАВОЧНИК!H:P,2,0)</f>
        <v>Сибирский ФО</v>
      </c>
    </row>
    <row r="7972" spans="1:11" x14ac:dyDescent="0.2">
      <c r="A7972" t="s">
        <v>600</v>
      </c>
      <c r="B7972" t="s">
        <v>594</v>
      </c>
      <c r="C7972" s="1" t="s">
        <v>533</v>
      </c>
      <c r="D7972" s="1" t="s">
        <v>1861</v>
      </c>
      <c r="E7972" s="2">
        <v>129</v>
      </c>
      <c r="F7972" s="3">
        <v>70</v>
      </c>
      <c r="G7972" s="2">
        <v>628</v>
      </c>
      <c r="H7972" s="3">
        <v>459</v>
      </c>
      <c r="I7972" s="69" t="str">
        <f>VLOOKUP(C7972,СПРАВОЧНИК!B:D,2,0)</f>
        <v>ЯПОНИЯ</v>
      </c>
      <c r="J7972" s="69" t="str">
        <f>VLOOKUP(C7972,СПРАВОЧНИК!B:D,3,0)</f>
        <v>ИНОМАРКИ</v>
      </c>
      <c r="K7972" s="69" t="str">
        <f>VLOOKUP(СВОД2023[[#This Row],[ФО]],СПРАВОЧНИК!H:P,2,0)</f>
        <v>Сибирский ФО</v>
      </c>
    </row>
    <row r="7973" spans="1:11" x14ac:dyDescent="0.2">
      <c r="A7973" t="s">
        <v>600</v>
      </c>
      <c r="B7973" t="s">
        <v>594</v>
      </c>
      <c r="C7973" s="1" t="s">
        <v>533</v>
      </c>
      <c r="D7973" s="1" t="s">
        <v>1862</v>
      </c>
      <c r="E7973" s="2">
        <v>512</v>
      </c>
      <c r="F7973" s="3">
        <v>291</v>
      </c>
      <c r="G7973" s="2">
        <v>2580</v>
      </c>
      <c r="H7973" s="3">
        <v>1752</v>
      </c>
      <c r="I7973" s="69" t="str">
        <f>VLOOKUP(C7973,СПРАВОЧНИК!B:D,2,0)</f>
        <v>ЯПОНИЯ</v>
      </c>
      <c r="J7973" s="69" t="str">
        <f>VLOOKUP(C7973,СПРАВОЧНИК!B:D,3,0)</f>
        <v>ИНОМАРКИ</v>
      </c>
      <c r="K7973" s="69" t="str">
        <f>VLOOKUP(СВОД2023[[#This Row],[ФО]],СПРАВОЧНИК!H:P,2,0)</f>
        <v>Сибирский ФО</v>
      </c>
    </row>
    <row r="7974" spans="1:11" x14ac:dyDescent="0.2">
      <c r="A7974" t="s">
        <v>600</v>
      </c>
      <c r="B7974" t="s">
        <v>594</v>
      </c>
      <c r="C7974" s="1" t="s">
        <v>533</v>
      </c>
      <c r="D7974" s="1" t="s">
        <v>534</v>
      </c>
      <c r="E7974" s="2">
        <v>147</v>
      </c>
      <c r="F7974" s="3">
        <v>41</v>
      </c>
      <c r="G7974" s="2">
        <v>705</v>
      </c>
      <c r="H7974" s="3">
        <v>248</v>
      </c>
      <c r="I7974" s="69" t="str">
        <f>VLOOKUP(C7974,СПРАВОЧНИК!B:D,2,0)</f>
        <v>ЯПОНИЯ</v>
      </c>
      <c r="J7974" s="69" t="str">
        <f>VLOOKUP(C7974,СПРАВОЧНИК!B:D,3,0)</f>
        <v>ИНОМАРКИ</v>
      </c>
      <c r="K7974" s="69" t="str">
        <f>VLOOKUP(СВОД2023[[#This Row],[ФО]],СПРАВОЧНИК!H:P,2,0)</f>
        <v>Сибирский ФО</v>
      </c>
    </row>
    <row r="7975" spans="1:11" x14ac:dyDescent="0.2">
      <c r="A7975" t="s">
        <v>600</v>
      </c>
      <c r="B7975" t="s">
        <v>594</v>
      </c>
      <c r="C7975" s="1" t="s">
        <v>533</v>
      </c>
      <c r="D7975" s="1" t="s">
        <v>1863</v>
      </c>
      <c r="E7975" s="2">
        <v>29</v>
      </c>
      <c r="F7975" s="3">
        <v>33</v>
      </c>
      <c r="G7975" s="2">
        <v>159</v>
      </c>
      <c r="H7975" s="3">
        <v>151</v>
      </c>
      <c r="I7975" s="69" t="str">
        <f>VLOOKUP(C7975,СПРАВОЧНИК!B:D,2,0)</f>
        <v>ЯПОНИЯ</v>
      </c>
      <c r="J7975" s="69" t="str">
        <f>VLOOKUP(C7975,СПРАВОЧНИК!B:D,3,0)</f>
        <v>ИНОМАРКИ</v>
      </c>
      <c r="K7975" s="69" t="str">
        <f>VLOOKUP(СВОД2023[[#This Row],[ФО]],СПРАВОЧНИК!H:P,2,0)</f>
        <v>Сибирский ФО</v>
      </c>
    </row>
    <row r="7976" spans="1:11" x14ac:dyDescent="0.2">
      <c r="A7976" t="s">
        <v>600</v>
      </c>
      <c r="B7976" t="s">
        <v>594</v>
      </c>
      <c r="C7976" s="1" t="s">
        <v>533</v>
      </c>
      <c r="D7976" s="1" t="s">
        <v>999</v>
      </c>
      <c r="E7976" s="2">
        <v>191</v>
      </c>
      <c r="F7976" s="3">
        <v>81</v>
      </c>
      <c r="G7976" s="2">
        <v>888</v>
      </c>
      <c r="H7976" s="3">
        <v>503</v>
      </c>
      <c r="I7976" s="69" t="str">
        <f>VLOOKUP(C7976,СПРАВОЧНИК!B:D,2,0)</f>
        <v>ЯПОНИЯ</v>
      </c>
      <c r="J7976" s="69" t="str">
        <f>VLOOKUP(C7976,СПРАВОЧНИК!B:D,3,0)</f>
        <v>ИНОМАРКИ</v>
      </c>
      <c r="K7976" s="69" t="str">
        <f>VLOOKUP(СВОД2023[[#This Row],[ФО]],СПРАВОЧНИК!H:P,2,0)</f>
        <v>Сибирский ФО</v>
      </c>
    </row>
    <row r="7977" spans="1:11" x14ac:dyDescent="0.2">
      <c r="A7977" t="s">
        <v>600</v>
      </c>
      <c r="B7977" t="s">
        <v>594</v>
      </c>
      <c r="C7977" s="1" t="s">
        <v>533</v>
      </c>
      <c r="D7977" s="1" t="s">
        <v>1864</v>
      </c>
      <c r="E7977" s="2">
        <v>20</v>
      </c>
      <c r="F7977" s="3">
        <v>10</v>
      </c>
      <c r="G7977" s="2">
        <v>77</v>
      </c>
      <c r="H7977" s="3">
        <v>65</v>
      </c>
      <c r="I7977" s="69" t="str">
        <f>VLOOKUP(C7977,СПРАВОЧНИК!B:D,2,0)</f>
        <v>ЯПОНИЯ</v>
      </c>
      <c r="J7977" s="69" t="str">
        <f>VLOOKUP(C7977,СПРАВОЧНИК!B:D,3,0)</f>
        <v>ИНОМАРКИ</v>
      </c>
      <c r="K7977" s="69" t="str">
        <f>VLOOKUP(СВОД2023[[#This Row],[ФО]],СПРАВОЧНИК!H:P,2,0)</f>
        <v>Сибирский ФО</v>
      </c>
    </row>
    <row r="7978" spans="1:11" x14ac:dyDescent="0.2">
      <c r="A7978" t="s">
        <v>600</v>
      </c>
      <c r="B7978" t="s">
        <v>594</v>
      </c>
      <c r="C7978" s="1" t="s">
        <v>533</v>
      </c>
      <c r="D7978" s="1" t="s">
        <v>1865</v>
      </c>
      <c r="E7978" s="2">
        <v>95</v>
      </c>
      <c r="F7978" s="3">
        <v>59</v>
      </c>
      <c r="G7978" s="2">
        <v>512</v>
      </c>
      <c r="H7978" s="3">
        <v>380</v>
      </c>
      <c r="I7978" s="69" t="str">
        <f>VLOOKUP(C7978,СПРАВОЧНИК!B:D,2,0)</f>
        <v>ЯПОНИЯ</v>
      </c>
      <c r="J7978" s="69" t="str">
        <f>VLOOKUP(C7978,СПРАВОЧНИК!B:D,3,0)</f>
        <v>ИНОМАРКИ</v>
      </c>
      <c r="K7978" s="69" t="str">
        <f>VLOOKUP(СВОД2023[[#This Row],[ФО]],СПРАВОЧНИК!H:P,2,0)</f>
        <v>Сибирский ФО</v>
      </c>
    </row>
    <row r="7979" spans="1:11" x14ac:dyDescent="0.2">
      <c r="A7979" t="s">
        <v>600</v>
      </c>
      <c r="B7979" t="s">
        <v>594</v>
      </c>
      <c r="C7979" s="1" t="s">
        <v>533</v>
      </c>
      <c r="D7979" s="1" t="s">
        <v>535</v>
      </c>
      <c r="E7979" s="2">
        <v>6</v>
      </c>
      <c r="F7979" s="3">
        <v>2</v>
      </c>
      <c r="G7979" s="2">
        <v>21</v>
      </c>
      <c r="H7979" s="3">
        <v>14</v>
      </c>
      <c r="I7979" s="69" t="str">
        <f>VLOOKUP(C7979,СПРАВОЧНИК!B:D,2,0)</f>
        <v>ЯПОНИЯ</v>
      </c>
      <c r="J7979" s="69" t="str">
        <f>VLOOKUP(C7979,СПРАВОЧНИК!B:D,3,0)</f>
        <v>ИНОМАРКИ</v>
      </c>
      <c r="K7979" s="69" t="str">
        <f>VLOOKUP(СВОД2023[[#This Row],[ФО]],СПРАВОЧНИК!H:P,2,0)</f>
        <v>Сибирский ФО</v>
      </c>
    </row>
    <row r="7980" spans="1:11" x14ac:dyDescent="0.2">
      <c r="A7980" t="s">
        <v>600</v>
      </c>
      <c r="B7980" t="s">
        <v>594</v>
      </c>
      <c r="C7980" s="1" t="s">
        <v>533</v>
      </c>
      <c r="D7980" s="1" t="s">
        <v>1866</v>
      </c>
      <c r="E7980" s="2">
        <v>440</v>
      </c>
      <c r="F7980" s="3">
        <v>312</v>
      </c>
      <c r="G7980" s="2">
        <v>2346</v>
      </c>
      <c r="H7980" s="3">
        <v>1999</v>
      </c>
      <c r="I7980" s="69" t="str">
        <f>VLOOKUP(C7980,СПРАВОЧНИК!B:D,2,0)</f>
        <v>ЯПОНИЯ</v>
      </c>
      <c r="J7980" s="69" t="str">
        <f>VLOOKUP(C7980,СПРАВОЧНИК!B:D,3,0)</f>
        <v>ИНОМАРКИ</v>
      </c>
      <c r="K7980" s="69" t="str">
        <f>VLOOKUP(СВОД2023[[#This Row],[ФО]],СПРАВОЧНИК!H:P,2,0)</f>
        <v>Сибирский ФО</v>
      </c>
    </row>
    <row r="7981" spans="1:11" x14ac:dyDescent="0.2">
      <c r="A7981" t="s">
        <v>600</v>
      </c>
      <c r="B7981" t="s">
        <v>594</v>
      </c>
      <c r="C7981" s="1" t="s">
        <v>533</v>
      </c>
      <c r="D7981" s="1" t="s">
        <v>1001</v>
      </c>
      <c r="E7981" s="2">
        <v>2</v>
      </c>
      <c r="F7981" s="3">
        <v>2</v>
      </c>
      <c r="G7981" s="2">
        <v>8</v>
      </c>
      <c r="H7981" s="3">
        <v>6</v>
      </c>
      <c r="I7981" s="69" t="str">
        <f>VLOOKUP(C7981,СПРАВОЧНИК!B:D,2,0)</f>
        <v>ЯПОНИЯ</v>
      </c>
      <c r="J7981" s="69" t="str">
        <f>VLOOKUP(C7981,СПРАВОЧНИК!B:D,3,0)</f>
        <v>ИНОМАРКИ</v>
      </c>
      <c r="K7981" s="69" t="str">
        <f>VLOOKUP(СВОД2023[[#This Row],[ФО]],СПРАВОЧНИК!H:P,2,0)</f>
        <v>Сибирский ФО</v>
      </c>
    </row>
    <row r="7982" spans="1:11" x14ac:dyDescent="0.2">
      <c r="A7982" t="s">
        <v>600</v>
      </c>
      <c r="B7982" t="s">
        <v>594</v>
      </c>
      <c r="C7982" s="1" t="s">
        <v>533</v>
      </c>
      <c r="D7982" s="1" t="s">
        <v>1867</v>
      </c>
      <c r="E7982" s="2">
        <v>35</v>
      </c>
      <c r="F7982" s="3">
        <v>28</v>
      </c>
      <c r="G7982" s="2">
        <v>202</v>
      </c>
      <c r="H7982" s="3">
        <v>178</v>
      </c>
      <c r="I7982" s="69" t="str">
        <f>VLOOKUP(C7982,СПРАВОЧНИК!B:D,2,0)</f>
        <v>ЯПОНИЯ</v>
      </c>
      <c r="J7982" s="69" t="str">
        <f>VLOOKUP(C7982,СПРАВОЧНИК!B:D,3,0)</f>
        <v>ИНОМАРКИ</v>
      </c>
      <c r="K7982" s="69" t="str">
        <f>VLOOKUP(СВОД2023[[#This Row],[ФО]],СПРАВОЧНИК!H:P,2,0)</f>
        <v>Сибирский ФО</v>
      </c>
    </row>
    <row r="7983" spans="1:11" x14ac:dyDescent="0.2">
      <c r="A7983" t="s">
        <v>600</v>
      </c>
      <c r="B7983" t="s">
        <v>594</v>
      </c>
      <c r="C7983" s="1" t="s">
        <v>533</v>
      </c>
      <c r="D7983" s="1" t="s">
        <v>1868</v>
      </c>
      <c r="E7983" s="2">
        <v>52</v>
      </c>
      <c r="F7983" s="3">
        <v>33</v>
      </c>
      <c r="G7983" s="2">
        <v>243</v>
      </c>
      <c r="H7983" s="3">
        <v>161</v>
      </c>
      <c r="I7983" s="69" t="str">
        <f>VLOOKUP(C7983,СПРАВОЧНИК!B:D,2,0)</f>
        <v>ЯПОНИЯ</v>
      </c>
      <c r="J7983" s="69" t="str">
        <f>VLOOKUP(C7983,СПРАВОЧНИК!B:D,3,0)</f>
        <v>ИНОМАРКИ</v>
      </c>
      <c r="K7983" s="69" t="str">
        <f>VLOOKUP(СВОД2023[[#This Row],[ФО]],СПРАВОЧНИК!H:P,2,0)</f>
        <v>Сибирский ФО</v>
      </c>
    </row>
    <row r="7984" spans="1:11" x14ac:dyDescent="0.2">
      <c r="A7984" t="s">
        <v>600</v>
      </c>
      <c r="B7984" t="s">
        <v>594</v>
      </c>
      <c r="C7984" s="1" t="s">
        <v>533</v>
      </c>
      <c r="D7984" s="1" t="s">
        <v>1869</v>
      </c>
      <c r="E7984" s="2">
        <v>2</v>
      </c>
      <c r="F7984" s="3"/>
      <c r="G7984" s="2">
        <v>4</v>
      </c>
      <c r="H7984" s="3">
        <v>3</v>
      </c>
      <c r="I7984" s="69" t="str">
        <f>VLOOKUP(C7984,СПРАВОЧНИК!B:D,2,0)</f>
        <v>ЯПОНИЯ</v>
      </c>
      <c r="J7984" s="69" t="str">
        <f>VLOOKUP(C7984,СПРАВОЧНИК!B:D,3,0)</f>
        <v>ИНОМАРКИ</v>
      </c>
      <c r="K7984" s="69" t="str">
        <f>VLOOKUP(СВОД2023[[#This Row],[ФО]],СПРАВОЧНИК!H:P,2,0)</f>
        <v>Сибирский ФО</v>
      </c>
    </row>
    <row r="7985" spans="1:11" x14ac:dyDescent="0.2">
      <c r="A7985" t="s">
        <v>600</v>
      </c>
      <c r="B7985" t="s">
        <v>594</v>
      </c>
      <c r="C7985" s="1" t="s">
        <v>533</v>
      </c>
      <c r="D7985" s="1" t="s">
        <v>1870</v>
      </c>
      <c r="E7985" s="2"/>
      <c r="F7985" s="3"/>
      <c r="G7985" s="2">
        <v>1</v>
      </c>
      <c r="H7985" s="3"/>
      <c r="I7985" s="69" t="str">
        <f>VLOOKUP(C7985,СПРАВОЧНИК!B:D,2,0)</f>
        <v>ЯПОНИЯ</v>
      </c>
      <c r="J7985" s="69" t="str">
        <f>VLOOKUP(C7985,СПРАВОЧНИК!B:D,3,0)</f>
        <v>ИНОМАРКИ</v>
      </c>
      <c r="K7985" s="69" t="str">
        <f>VLOOKUP(СВОД2023[[#This Row],[ФО]],СПРАВОЧНИК!H:P,2,0)</f>
        <v>Сибирский ФО</v>
      </c>
    </row>
    <row r="7986" spans="1:11" x14ac:dyDescent="0.2">
      <c r="A7986" t="s">
        <v>600</v>
      </c>
      <c r="B7986" t="s">
        <v>594</v>
      </c>
      <c r="C7986" s="1" t="s">
        <v>533</v>
      </c>
      <c r="D7986" s="1" t="s">
        <v>1871</v>
      </c>
      <c r="E7986" s="2">
        <v>5</v>
      </c>
      <c r="F7986" s="3">
        <v>9</v>
      </c>
      <c r="G7986" s="2">
        <v>40</v>
      </c>
      <c r="H7986" s="3">
        <v>41</v>
      </c>
      <c r="I7986" s="69" t="str">
        <f>VLOOKUP(C7986,СПРАВОЧНИК!B:D,2,0)</f>
        <v>ЯПОНИЯ</v>
      </c>
      <c r="J7986" s="69" t="str">
        <f>VLOOKUP(C7986,СПРАВОЧНИК!B:D,3,0)</f>
        <v>ИНОМАРКИ</v>
      </c>
      <c r="K7986" s="69" t="str">
        <f>VLOOKUP(СВОД2023[[#This Row],[ФО]],СПРАВОЧНИК!H:P,2,0)</f>
        <v>Сибирский ФО</v>
      </c>
    </row>
    <row r="7987" spans="1:11" x14ac:dyDescent="0.2">
      <c r="A7987" t="s">
        <v>600</v>
      </c>
      <c r="B7987" t="s">
        <v>594</v>
      </c>
      <c r="C7987" s="1" t="s">
        <v>533</v>
      </c>
      <c r="D7987" s="1" t="s">
        <v>1872</v>
      </c>
      <c r="E7987" s="2">
        <v>592</v>
      </c>
      <c r="F7987" s="3">
        <v>500</v>
      </c>
      <c r="G7987" s="2">
        <v>3177</v>
      </c>
      <c r="H7987" s="3">
        <v>2801</v>
      </c>
      <c r="I7987" s="69" t="str">
        <f>VLOOKUP(C7987,СПРАВОЧНИК!B:D,2,0)</f>
        <v>ЯПОНИЯ</v>
      </c>
      <c r="J7987" s="69" t="str">
        <f>VLOOKUP(C7987,СПРАВОЧНИК!B:D,3,0)</f>
        <v>ИНОМАРКИ</v>
      </c>
      <c r="K7987" s="69" t="str">
        <f>VLOOKUP(СВОД2023[[#This Row],[ФО]],СПРАВОЧНИК!H:P,2,0)</f>
        <v>Сибирский ФО</v>
      </c>
    </row>
    <row r="7988" spans="1:11" x14ac:dyDescent="0.2">
      <c r="A7988" t="s">
        <v>600</v>
      </c>
      <c r="B7988" t="s">
        <v>594</v>
      </c>
      <c r="C7988" s="1" t="s">
        <v>533</v>
      </c>
      <c r="D7988" s="1" t="s">
        <v>1873</v>
      </c>
      <c r="E7988" s="2">
        <v>16</v>
      </c>
      <c r="F7988" s="3">
        <v>16</v>
      </c>
      <c r="G7988" s="2">
        <v>122</v>
      </c>
      <c r="H7988" s="3">
        <v>101</v>
      </c>
      <c r="I7988" s="69" t="str">
        <f>VLOOKUP(C7988,СПРАВОЧНИК!B:D,2,0)</f>
        <v>ЯПОНИЯ</v>
      </c>
      <c r="J7988" s="69" t="str">
        <f>VLOOKUP(C7988,СПРАВОЧНИК!B:D,3,0)</f>
        <v>ИНОМАРКИ</v>
      </c>
      <c r="K7988" s="69" t="str">
        <f>VLOOKUP(СВОД2023[[#This Row],[ФО]],СПРАВОЧНИК!H:P,2,0)</f>
        <v>Сибирский ФО</v>
      </c>
    </row>
    <row r="7989" spans="1:11" x14ac:dyDescent="0.2">
      <c r="A7989" t="s">
        <v>600</v>
      </c>
      <c r="B7989" t="s">
        <v>594</v>
      </c>
      <c r="C7989" s="1" t="s">
        <v>533</v>
      </c>
      <c r="D7989" s="1" t="s">
        <v>536</v>
      </c>
      <c r="E7989" s="2">
        <v>1918</v>
      </c>
      <c r="F7989" s="3">
        <v>1332</v>
      </c>
      <c r="G7989" s="2">
        <v>10297</v>
      </c>
      <c r="H7989" s="3">
        <v>8167</v>
      </c>
      <c r="I7989" s="69" t="str">
        <f>VLOOKUP(C7989,СПРАВОЧНИК!B:D,2,0)</f>
        <v>ЯПОНИЯ</v>
      </c>
      <c r="J7989" s="69" t="str">
        <f>VLOOKUP(C7989,СПРАВОЧНИК!B:D,3,0)</f>
        <v>ИНОМАРКИ</v>
      </c>
      <c r="K7989" s="69" t="str">
        <f>VLOOKUP(СВОД2023[[#This Row],[ФО]],СПРАВОЧНИК!H:P,2,0)</f>
        <v>Сибирский ФО</v>
      </c>
    </row>
    <row r="7990" spans="1:11" x14ac:dyDescent="0.2">
      <c r="A7990" t="s">
        <v>600</v>
      </c>
      <c r="B7990" t="s">
        <v>594</v>
      </c>
      <c r="C7990" s="1" t="s">
        <v>533</v>
      </c>
      <c r="D7990" s="1" t="s">
        <v>1874</v>
      </c>
      <c r="E7990" s="2">
        <v>5</v>
      </c>
      <c r="F7990" s="3">
        <v>12</v>
      </c>
      <c r="G7990" s="2">
        <v>54</v>
      </c>
      <c r="H7990" s="3">
        <v>56</v>
      </c>
      <c r="I7990" s="69" t="str">
        <f>VLOOKUP(C7990,СПРАВОЧНИК!B:D,2,0)</f>
        <v>ЯПОНИЯ</v>
      </c>
      <c r="J7990" s="69" t="str">
        <f>VLOOKUP(C7990,СПРАВОЧНИК!B:D,3,0)</f>
        <v>ИНОМАРКИ</v>
      </c>
      <c r="K7990" s="69" t="str">
        <f>VLOOKUP(СВОД2023[[#This Row],[ФО]],СПРАВОЧНИК!H:P,2,0)</f>
        <v>Сибирский ФО</v>
      </c>
    </row>
    <row r="7991" spans="1:11" x14ac:dyDescent="0.2">
      <c r="A7991" t="s">
        <v>600</v>
      </c>
      <c r="B7991" t="s">
        <v>594</v>
      </c>
      <c r="C7991" s="1" t="s">
        <v>533</v>
      </c>
      <c r="D7991" s="1" t="s">
        <v>1875</v>
      </c>
      <c r="E7991" s="2">
        <v>600</v>
      </c>
      <c r="F7991" s="3">
        <v>546</v>
      </c>
      <c r="G7991" s="2">
        <v>3424</v>
      </c>
      <c r="H7991" s="3">
        <v>3110</v>
      </c>
      <c r="I7991" s="69" t="str">
        <f>VLOOKUP(C7991,СПРАВОЧНИК!B:D,2,0)</f>
        <v>ЯПОНИЯ</v>
      </c>
      <c r="J7991" s="69" t="str">
        <f>VLOOKUP(C7991,СПРАВОЧНИК!B:D,3,0)</f>
        <v>ИНОМАРКИ</v>
      </c>
      <c r="K7991" s="69" t="str">
        <f>VLOOKUP(СВОД2023[[#This Row],[ФО]],СПРАВОЧНИК!H:P,2,0)</f>
        <v>Сибирский ФО</v>
      </c>
    </row>
    <row r="7992" spans="1:11" x14ac:dyDescent="0.2">
      <c r="A7992" t="s">
        <v>600</v>
      </c>
      <c r="B7992" t="s">
        <v>594</v>
      </c>
      <c r="C7992" s="1" t="s">
        <v>533</v>
      </c>
      <c r="D7992" s="1" t="s">
        <v>1876</v>
      </c>
      <c r="E7992" s="2">
        <v>48</v>
      </c>
      <c r="F7992" s="3">
        <v>32</v>
      </c>
      <c r="G7992" s="2">
        <v>214</v>
      </c>
      <c r="H7992" s="3">
        <v>189</v>
      </c>
      <c r="I7992" s="69" t="str">
        <f>VLOOKUP(C7992,СПРАВОЧНИК!B:D,2,0)</f>
        <v>ЯПОНИЯ</v>
      </c>
      <c r="J7992" s="69" t="str">
        <f>VLOOKUP(C7992,СПРАВОЧНИК!B:D,3,0)</f>
        <v>ИНОМАРКИ</v>
      </c>
      <c r="K7992" s="69" t="str">
        <f>VLOOKUP(СВОД2023[[#This Row],[ФО]],СПРАВОЧНИК!H:P,2,0)</f>
        <v>Сибирский ФО</v>
      </c>
    </row>
    <row r="7993" spans="1:11" x14ac:dyDescent="0.2">
      <c r="A7993" t="s">
        <v>600</v>
      </c>
      <c r="B7993" t="s">
        <v>594</v>
      </c>
      <c r="C7993" s="1" t="s">
        <v>533</v>
      </c>
      <c r="D7993" s="1" t="s">
        <v>1877</v>
      </c>
      <c r="E7993" s="2">
        <v>2</v>
      </c>
      <c r="F7993" s="3">
        <v>5</v>
      </c>
      <c r="G7993" s="2">
        <v>13</v>
      </c>
      <c r="H7993" s="3">
        <v>9</v>
      </c>
      <c r="I7993" s="69" t="str">
        <f>VLOOKUP(C7993,СПРАВОЧНИК!B:D,2,0)</f>
        <v>ЯПОНИЯ</v>
      </c>
      <c r="J7993" s="69" t="str">
        <f>VLOOKUP(C7993,СПРАВОЧНИК!B:D,3,0)</f>
        <v>ИНОМАРКИ</v>
      </c>
      <c r="K7993" s="69" t="str">
        <f>VLOOKUP(СВОД2023[[#This Row],[ФО]],СПРАВОЧНИК!H:P,2,0)</f>
        <v>Сибирский ФО</v>
      </c>
    </row>
    <row r="7994" spans="1:11" x14ac:dyDescent="0.2">
      <c r="A7994" t="s">
        <v>600</v>
      </c>
      <c r="B7994" t="s">
        <v>594</v>
      </c>
      <c r="C7994" s="1" t="s">
        <v>533</v>
      </c>
      <c r="D7994" s="1" t="s">
        <v>1878</v>
      </c>
      <c r="E7994" s="2"/>
      <c r="F7994" s="3">
        <v>1</v>
      </c>
      <c r="G7994" s="2"/>
      <c r="H7994" s="3">
        <v>1</v>
      </c>
      <c r="I7994" s="69" t="str">
        <f>VLOOKUP(C7994,СПРАВОЧНИК!B:D,2,0)</f>
        <v>ЯПОНИЯ</v>
      </c>
      <c r="J7994" s="69" t="str">
        <f>VLOOKUP(C7994,СПРАВОЧНИК!B:D,3,0)</f>
        <v>ИНОМАРКИ</v>
      </c>
      <c r="K7994" s="69" t="str">
        <f>VLOOKUP(СВОД2023[[#This Row],[ФО]],СПРАВОЧНИК!H:P,2,0)</f>
        <v>Сибирский ФО</v>
      </c>
    </row>
    <row r="7995" spans="1:11" x14ac:dyDescent="0.2">
      <c r="A7995" t="s">
        <v>600</v>
      </c>
      <c r="B7995" t="s">
        <v>594</v>
      </c>
      <c r="C7995" s="1" t="s">
        <v>533</v>
      </c>
      <c r="D7995" s="1" t="s">
        <v>1879</v>
      </c>
      <c r="E7995" s="2">
        <v>142</v>
      </c>
      <c r="F7995" s="3">
        <v>130</v>
      </c>
      <c r="G7995" s="2">
        <v>808</v>
      </c>
      <c r="H7995" s="3">
        <v>753</v>
      </c>
      <c r="I7995" s="69" t="str">
        <f>VLOOKUP(C7995,СПРАВОЧНИК!B:D,2,0)</f>
        <v>ЯПОНИЯ</v>
      </c>
      <c r="J7995" s="69" t="str">
        <f>VLOOKUP(C7995,СПРАВОЧНИК!B:D,3,0)</f>
        <v>ИНОМАРКИ</v>
      </c>
      <c r="K7995" s="69" t="str">
        <f>VLOOKUP(СВОД2023[[#This Row],[ФО]],СПРАВОЧНИК!H:P,2,0)</f>
        <v>Сибирский ФО</v>
      </c>
    </row>
    <row r="7996" spans="1:11" x14ac:dyDescent="0.2">
      <c r="A7996" t="s">
        <v>600</v>
      </c>
      <c r="B7996" t="s">
        <v>594</v>
      </c>
      <c r="C7996" s="1" t="s">
        <v>533</v>
      </c>
      <c r="D7996" s="1" t="s">
        <v>537</v>
      </c>
      <c r="E7996" s="2">
        <v>274</v>
      </c>
      <c r="F7996" s="3">
        <v>44</v>
      </c>
      <c r="G7996" s="2">
        <v>1283</v>
      </c>
      <c r="H7996" s="3">
        <v>249</v>
      </c>
      <c r="I7996" s="69" t="str">
        <f>VLOOKUP(C7996,СПРАВОЧНИК!B:D,2,0)</f>
        <v>ЯПОНИЯ</v>
      </c>
      <c r="J7996" s="69" t="str">
        <f>VLOOKUP(C7996,СПРАВОЧНИК!B:D,3,0)</f>
        <v>ИНОМАРКИ</v>
      </c>
      <c r="K7996" s="69" t="str">
        <f>VLOOKUP(СВОД2023[[#This Row],[ФО]],СПРАВОЧНИК!H:P,2,0)</f>
        <v>Сибирский ФО</v>
      </c>
    </row>
    <row r="7997" spans="1:11" x14ac:dyDescent="0.2">
      <c r="A7997" t="s">
        <v>600</v>
      </c>
      <c r="B7997" t="s">
        <v>594</v>
      </c>
      <c r="C7997" s="1" t="s">
        <v>533</v>
      </c>
      <c r="D7997" s="1" t="s">
        <v>538</v>
      </c>
      <c r="E7997" s="2">
        <v>4348</v>
      </c>
      <c r="F7997" s="3">
        <v>3035</v>
      </c>
      <c r="G7997" s="2">
        <v>22974</v>
      </c>
      <c r="H7997" s="3">
        <v>17489</v>
      </c>
      <c r="I7997" s="69" t="str">
        <f>VLOOKUP(C7997,СПРАВОЧНИК!B:D,2,0)</f>
        <v>ЯПОНИЯ</v>
      </c>
      <c r="J7997" s="69" t="str">
        <f>VLOOKUP(C7997,СПРАВОЧНИК!B:D,3,0)</f>
        <v>ИНОМАРКИ</v>
      </c>
      <c r="K7997" s="69" t="str">
        <f>VLOOKUP(СВОД2023[[#This Row],[ФО]],СПРАВОЧНИК!H:P,2,0)</f>
        <v>Сибирский ФО</v>
      </c>
    </row>
    <row r="7998" spans="1:11" x14ac:dyDescent="0.2">
      <c r="A7998" t="s">
        <v>600</v>
      </c>
      <c r="B7998" t="s">
        <v>594</v>
      </c>
      <c r="C7998" s="1" t="s">
        <v>533</v>
      </c>
      <c r="D7998" s="1" t="s">
        <v>1880</v>
      </c>
      <c r="E7998" s="2">
        <v>802</v>
      </c>
      <c r="F7998" s="3">
        <v>621</v>
      </c>
      <c r="G7998" s="2">
        <v>4070</v>
      </c>
      <c r="H7998" s="3">
        <v>3718</v>
      </c>
      <c r="I7998" s="69" t="str">
        <f>VLOOKUP(C7998,СПРАВОЧНИК!B:D,2,0)</f>
        <v>ЯПОНИЯ</v>
      </c>
      <c r="J7998" s="69" t="str">
        <f>VLOOKUP(C7998,СПРАВОЧНИК!B:D,3,0)</f>
        <v>ИНОМАРКИ</v>
      </c>
      <c r="K7998" s="69" t="str">
        <f>VLOOKUP(СВОД2023[[#This Row],[ФО]],СПРАВОЧНИК!H:P,2,0)</f>
        <v>Сибирский ФО</v>
      </c>
    </row>
    <row r="7999" spans="1:11" x14ac:dyDescent="0.2">
      <c r="A7999" t="s">
        <v>600</v>
      </c>
      <c r="B7999" t="s">
        <v>594</v>
      </c>
      <c r="C7999" s="1" t="s">
        <v>533</v>
      </c>
      <c r="D7999" s="1" t="s">
        <v>1881</v>
      </c>
      <c r="E7999" s="2">
        <v>127</v>
      </c>
      <c r="F7999" s="3">
        <v>112</v>
      </c>
      <c r="G7999" s="2">
        <v>718</v>
      </c>
      <c r="H7999" s="3">
        <v>682</v>
      </c>
      <c r="I7999" s="69" t="str">
        <f>VLOOKUP(C7999,СПРАВОЧНИК!B:D,2,0)</f>
        <v>ЯПОНИЯ</v>
      </c>
      <c r="J7999" s="69" t="str">
        <f>VLOOKUP(C7999,СПРАВОЧНИК!B:D,3,0)</f>
        <v>ИНОМАРКИ</v>
      </c>
      <c r="K7999" s="69" t="str">
        <f>VLOOKUP(СВОД2023[[#This Row],[ФО]],СПРАВОЧНИК!H:P,2,0)</f>
        <v>Сибирский ФО</v>
      </c>
    </row>
    <row r="8000" spans="1:11" x14ac:dyDescent="0.2">
      <c r="A8000" t="s">
        <v>600</v>
      </c>
      <c r="B8000" t="s">
        <v>594</v>
      </c>
      <c r="C8000" s="1" t="s">
        <v>533</v>
      </c>
      <c r="D8000" s="1" t="s">
        <v>1002</v>
      </c>
      <c r="E8000" s="2">
        <v>173</v>
      </c>
      <c r="F8000" s="3">
        <v>101</v>
      </c>
      <c r="G8000" s="2">
        <v>974</v>
      </c>
      <c r="H8000" s="3">
        <v>611</v>
      </c>
      <c r="I8000" s="69" t="str">
        <f>VLOOKUP(C8000,СПРАВОЧНИК!B:D,2,0)</f>
        <v>ЯПОНИЯ</v>
      </c>
      <c r="J8000" s="69" t="str">
        <f>VLOOKUP(C8000,СПРАВОЧНИК!B:D,3,0)</f>
        <v>ИНОМАРКИ</v>
      </c>
      <c r="K8000" s="69" t="str">
        <f>VLOOKUP(СВОД2023[[#This Row],[ФО]],СПРАВОЧНИК!H:P,2,0)</f>
        <v>Сибирский ФО</v>
      </c>
    </row>
    <row r="8001" spans="1:11" x14ac:dyDescent="0.2">
      <c r="A8001" t="s">
        <v>600</v>
      </c>
      <c r="B8001" t="s">
        <v>594</v>
      </c>
      <c r="C8001" s="1" t="s">
        <v>533</v>
      </c>
      <c r="D8001" s="1" t="s">
        <v>1882</v>
      </c>
      <c r="E8001" s="2">
        <v>4</v>
      </c>
      <c r="F8001" s="3">
        <v>1</v>
      </c>
      <c r="G8001" s="2">
        <v>27</v>
      </c>
      <c r="H8001" s="3">
        <v>26</v>
      </c>
      <c r="I8001" s="69" t="str">
        <f>VLOOKUP(C8001,СПРАВОЧНИК!B:D,2,0)</f>
        <v>ЯПОНИЯ</v>
      </c>
      <c r="J8001" s="69" t="str">
        <f>VLOOKUP(C8001,СПРАВОЧНИК!B:D,3,0)</f>
        <v>ИНОМАРКИ</v>
      </c>
      <c r="K8001" s="69" t="str">
        <f>VLOOKUP(СВОД2023[[#This Row],[ФО]],СПРАВОЧНИК!H:P,2,0)</f>
        <v>Сибирский ФО</v>
      </c>
    </row>
    <row r="8002" spans="1:11" x14ac:dyDescent="0.2">
      <c r="A8002" t="s">
        <v>600</v>
      </c>
      <c r="B8002" t="s">
        <v>594</v>
      </c>
      <c r="C8002" s="1" t="s">
        <v>533</v>
      </c>
      <c r="D8002" s="1" t="s">
        <v>1883</v>
      </c>
      <c r="E8002" s="2">
        <v>7</v>
      </c>
      <c r="F8002" s="3">
        <v>5</v>
      </c>
      <c r="G8002" s="2">
        <v>53</v>
      </c>
      <c r="H8002" s="3">
        <v>56</v>
      </c>
      <c r="I8002" s="69" t="str">
        <f>VLOOKUP(C8002,СПРАВОЧНИК!B:D,2,0)</f>
        <v>ЯПОНИЯ</v>
      </c>
      <c r="J8002" s="69" t="str">
        <f>VLOOKUP(C8002,СПРАВОЧНИК!B:D,3,0)</f>
        <v>ИНОМАРКИ</v>
      </c>
      <c r="K8002" s="69" t="str">
        <f>VLOOKUP(СВОД2023[[#This Row],[ФО]],СПРАВОЧНИК!H:P,2,0)</f>
        <v>Сибирский ФО</v>
      </c>
    </row>
    <row r="8003" spans="1:11" x14ac:dyDescent="0.2">
      <c r="A8003" t="s">
        <v>600</v>
      </c>
      <c r="B8003" t="s">
        <v>594</v>
      </c>
      <c r="C8003" s="1" t="s">
        <v>533</v>
      </c>
      <c r="D8003" s="1" t="s">
        <v>1884</v>
      </c>
      <c r="E8003" s="2">
        <v>61</v>
      </c>
      <c r="F8003" s="3">
        <v>55</v>
      </c>
      <c r="G8003" s="2">
        <v>315</v>
      </c>
      <c r="H8003" s="3">
        <v>276</v>
      </c>
      <c r="I8003" s="69" t="str">
        <f>VLOOKUP(C8003,СПРАВОЧНИК!B:D,2,0)</f>
        <v>ЯПОНИЯ</v>
      </c>
      <c r="J8003" s="69" t="str">
        <f>VLOOKUP(C8003,СПРАВОЧНИК!B:D,3,0)</f>
        <v>ИНОМАРКИ</v>
      </c>
      <c r="K8003" s="69" t="str">
        <f>VLOOKUP(СВОД2023[[#This Row],[ФО]],СПРАВОЧНИК!H:P,2,0)</f>
        <v>Сибирский ФО</v>
      </c>
    </row>
    <row r="8004" spans="1:11" x14ac:dyDescent="0.2">
      <c r="A8004" t="s">
        <v>600</v>
      </c>
      <c r="B8004" t="s">
        <v>594</v>
      </c>
      <c r="C8004" s="1" t="s">
        <v>533</v>
      </c>
      <c r="D8004" s="1" t="s">
        <v>1885</v>
      </c>
      <c r="E8004" s="2">
        <v>24</v>
      </c>
      <c r="F8004" s="3">
        <v>18</v>
      </c>
      <c r="G8004" s="2">
        <v>94</v>
      </c>
      <c r="H8004" s="3">
        <v>101</v>
      </c>
      <c r="I8004" s="69" t="str">
        <f>VLOOKUP(C8004,СПРАВОЧНИК!B:D,2,0)</f>
        <v>ЯПОНИЯ</v>
      </c>
      <c r="J8004" s="69" t="str">
        <f>VLOOKUP(C8004,СПРАВОЧНИК!B:D,3,0)</f>
        <v>ИНОМАРКИ</v>
      </c>
      <c r="K8004" s="69" t="str">
        <f>VLOOKUP(СВОД2023[[#This Row],[ФО]],СПРАВОЧНИК!H:P,2,0)</f>
        <v>Сибирский ФО</v>
      </c>
    </row>
    <row r="8005" spans="1:11" x14ac:dyDescent="0.2">
      <c r="A8005" t="s">
        <v>600</v>
      </c>
      <c r="B8005" t="s">
        <v>594</v>
      </c>
      <c r="C8005" s="1" t="s">
        <v>533</v>
      </c>
      <c r="D8005" s="1" t="s">
        <v>1003</v>
      </c>
      <c r="E8005" s="2">
        <v>101</v>
      </c>
      <c r="F8005" s="3">
        <v>18</v>
      </c>
      <c r="G8005" s="2">
        <v>387</v>
      </c>
      <c r="H8005" s="3">
        <v>84</v>
      </c>
      <c r="I8005" s="69" t="str">
        <f>VLOOKUP(C8005,СПРАВОЧНИК!B:D,2,0)</f>
        <v>ЯПОНИЯ</v>
      </c>
      <c r="J8005" s="69" t="str">
        <f>VLOOKUP(C8005,СПРАВОЧНИК!B:D,3,0)</f>
        <v>ИНОМАРКИ</v>
      </c>
      <c r="K8005" s="69" t="str">
        <f>VLOOKUP(СВОД2023[[#This Row],[ФО]],СПРАВОЧНИК!H:P,2,0)</f>
        <v>Сибирский ФО</v>
      </c>
    </row>
    <row r="8006" spans="1:11" x14ac:dyDescent="0.2">
      <c r="A8006" t="s">
        <v>600</v>
      </c>
      <c r="B8006" t="s">
        <v>594</v>
      </c>
      <c r="C8006" s="1" t="s">
        <v>533</v>
      </c>
      <c r="D8006" s="1" t="s">
        <v>1886</v>
      </c>
      <c r="E8006" s="2">
        <v>102</v>
      </c>
      <c r="F8006" s="3">
        <v>73</v>
      </c>
      <c r="G8006" s="2">
        <v>626</v>
      </c>
      <c r="H8006" s="3">
        <v>493</v>
      </c>
      <c r="I8006" s="69" t="str">
        <f>VLOOKUP(C8006,СПРАВОЧНИК!B:D,2,0)</f>
        <v>ЯПОНИЯ</v>
      </c>
      <c r="J8006" s="69" t="str">
        <f>VLOOKUP(C8006,СПРАВОЧНИК!B:D,3,0)</f>
        <v>ИНОМАРКИ</v>
      </c>
      <c r="K8006" s="69" t="str">
        <f>VLOOKUP(СВОД2023[[#This Row],[ФО]],СПРАВОЧНИК!H:P,2,0)</f>
        <v>Сибирский ФО</v>
      </c>
    </row>
    <row r="8007" spans="1:11" x14ac:dyDescent="0.2">
      <c r="A8007" t="s">
        <v>600</v>
      </c>
      <c r="B8007" t="s">
        <v>594</v>
      </c>
      <c r="C8007" s="1" t="s">
        <v>533</v>
      </c>
      <c r="D8007" s="1" t="s">
        <v>539</v>
      </c>
      <c r="E8007" s="2">
        <v>5</v>
      </c>
      <c r="F8007" s="3">
        <v>4</v>
      </c>
      <c r="G8007" s="2">
        <v>17</v>
      </c>
      <c r="H8007" s="3">
        <v>10</v>
      </c>
      <c r="I8007" s="69" t="str">
        <f>VLOOKUP(C8007,СПРАВОЧНИК!B:D,2,0)</f>
        <v>ЯПОНИЯ</v>
      </c>
      <c r="J8007" s="69" t="str">
        <f>VLOOKUP(C8007,СПРАВОЧНИК!B:D,3,0)</f>
        <v>ИНОМАРКИ</v>
      </c>
      <c r="K8007" s="69" t="str">
        <f>VLOOKUP(СВОД2023[[#This Row],[ФО]],СПРАВОЧНИК!H:P,2,0)</f>
        <v>Сибирский ФО</v>
      </c>
    </row>
    <row r="8008" spans="1:11" x14ac:dyDescent="0.2">
      <c r="A8008" t="s">
        <v>600</v>
      </c>
      <c r="B8008" t="s">
        <v>594</v>
      </c>
      <c r="C8008" s="1" t="s">
        <v>533</v>
      </c>
      <c r="D8008" s="1" t="s">
        <v>540</v>
      </c>
      <c r="E8008" s="2">
        <v>34</v>
      </c>
      <c r="F8008" s="3">
        <v>19</v>
      </c>
      <c r="G8008" s="2">
        <v>173</v>
      </c>
      <c r="H8008" s="3">
        <v>147</v>
      </c>
      <c r="I8008" s="69" t="str">
        <f>VLOOKUP(C8008,СПРАВОЧНИК!B:D,2,0)</f>
        <v>ЯПОНИЯ</v>
      </c>
      <c r="J8008" s="69" t="str">
        <f>VLOOKUP(C8008,СПРАВОЧНИК!B:D,3,0)</f>
        <v>ИНОМАРКИ</v>
      </c>
      <c r="K8008" s="69" t="str">
        <f>VLOOKUP(СВОД2023[[#This Row],[ФО]],СПРАВОЧНИК!H:P,2,0)</f>
        <v>Сибирский ФО</v>
      </c>
    </row>
    <row r="8009" spans="1:11" x14ac:dyDescent="0.2">
      <c r="A8009" t="s">
        <v>600</v>
      </c>
      <c r="B8009" t="s">
        <v>594</v>
      </c>
      <c r="C8009" s="1" t="s">
        <v>533</v>
      </c>
      <c r="D8009" s="1" t="s">
        <v>1887</v>
      </c>
      <c r="E8009" s="2">
        <v>230</v>
      </c>
      <c r="F8009" s="3">
        <v>160</v>
      </c>
      <c r="G8009" s="2">
        <v>1196</v>
      </c>
      <c r="H8009" s="3">
        <v>1073</v>
      </c>
      <c r="I8009" s="69" t="str">
        <f>VLOOKUP(C8009,СПРАВОЧНИК!B:D,2,0)</f>
        <v>ЯПОНИЯ</v>
      </c>
      <c r="J8009" s="69" t="str">
        <f>VLOOKUP(C8009,СПРАВОЧНИК!B:D,3,0)</f>
        <v>ИНОМАРКИ</v>
      </c>
      <c r="K8009" s="69" t="str">
        <f>VLOOKUP(СВОД2023[[#This Row],[ФО]],СПРАВОЧНИК!H:P,2,0)</f>
        <v>Сибирский ФО</v>
      </c>
    </row>
    <row r="8010" spans="1:11" x14ac:dyDescent="0.2">
      <c r="A8010" t="s">
        <v>600</v>
      </c>
      <c r="B8010" t="s">
        <v>594</v>
      </c>
      <c r="C8010" s="1" t="s">
        <v>533</v>
      </c>
      <c r="D8010" s="1" t="s">
        <v>1888</v>
      </c>
      <c r="E8010" s="2">
        <v>97</v>
      </c>
      <c r="F8010" s="3">
        <v>64</v>
      </c>
      <c r="G8010" s="2">
        <v>485</v>
      </c>
      <c r="H8010" s="3">
        <v>377</v>
      </c>
      <c r="I8010" s="69" t="str">
        <f>VLOOKUP(C8010,СПРАВОЧНИК!B:D,2,0)</f>
        <v>ЯПОНИЯ</v>
      </c>
      <c r="J8010" s="69" t="str">
        <f>VLOOKUP(C8010,СПРАВОЧНИК!B:D,3,0)</f>
        <v>ИНОМАРКИ</v>
      </c>
      <c r="K8010" s="69" t="str">
        <f>VLOOKUP(СВОД2023[[#This Row],[ФО]],СПРАВОЧНИК!H:P,2,0)</f>
        <v>Сибирский ФО</v>
      </c>
    </row>
    <row r="8011" spans="1:11" x14ac:dyDescent="0.2">
      <c r="A8011" t="s">
        <v>600</v>
      </c>
      <c r="B8011" t="s">
        <v>594</v>
      </c>
      <c r="C8011" s="1" t="s">
        <v>533</v>
      </c>
      <c r="D8011" s="1" t="s">
        <v>541</v>
      </c>
      <c r="E8011" s="2">
        <v>9</v>
      </c>
      <c r="F8011" s="3">
        <v>5</v>
      </c>
      <c r="G8011" s="2">
        <v>28</v>
      </c>
      <c r="H8011" s="3">
        <v>29</v>
      </c>
      <c r="I8011" s="69" t="str">
        <f>VLOOKUP(C8011,СПРАВОЧНИК!B:D,2,0)</f>
        <v>ЯПОНИЯ</v>
      </c>
      <c r="J8011" s="69" t="str">
        <f>VLOOKUP(C8011,СПРАВОЧНИК!B:D,3,0)</f>
        <v>ИНОМАРКИ</v>
      </c>
      <c r="K8011" s="69" t="str">
        <f>VLOOKUP(СВОД2023[[#This Row],[ФО]],СПРАВОЧНИК!H:P,2,0)</f>
        <v>Сибирский ФО</v>
      </c>
    </row>
    <row r="8012" spans="1:11" x14ac:dyDescent="0.2">
      <c r="A8012" t="s">
        <v>600</v>
      </c>
      <c r="B8012" t="s">
        <v>594</v>
      </c>
      <c r="C8012" s="1" t="s">
        <v>533</v>
      </c>
      <c r="D8012" s="1" t="s">
        <v>542</v>
      </c>
      <c r="E8012" s="2">
        <v>2</v>
      </c>
      <c r="F8012" s="3"/>
      <c r="G8012" s="2">
        <v>10</v>
      </c>
      <c r="H8012" s="3">
        <v>3</v>
      </c>
      <c r="I8012" s="69" t="str">
        <f>VLOOKUP(C8012,СПРАВОЧНИК!B:D,2,0)</f>
        <v>ЯПОНИЯ</v>
      </c>
      <c r="J8012" s="69" t="str">
        <f>VLOOKUP(C8012,СПРАВОЧНИК!B:D,3,0)</f>
        <v>ИНОМАРКИ</v>
      </c>
      <c r="K8012" s="69" t="str">
        <f>VLOOKUP(СВОД2023[[#This Row],[ФО]],СПРАВОЧНИК!H:P,2,0)</f>
        <v>Сибирский ФО</v>
      </c>
    </row>
    <row r="8013" spans="1:11" x14ac:dyDescent="0.2">
      <c r="A8013" t="s">
        <v>600</v>
      </c>
      <c r="B8013" t="s">
        <v>594</v>
      </c>
      <c r="C8013" s="1" t="s">
        <v>533</v>
      </c>
      <c r="D8013" s="1" t="s">
        <v>543</v>
      </c>
      <c r="E8013" s="2">
        <v>501</v>
      </c>
      <c r="F8013" s="3">
        <v>212</v>
      </c>
      <c r="G8013" s="2">
        <v>2545</v>
      </c>
      <c r="H8013" s="3">
        <v>1330</v>
      </c>
      <c r="I8013" s="69" t="str">
        <f>VLOOKUP(C8013,СПРАВОЧНИК!B:D,2,0)</f>
        <v>ЯПОНИЯ</v>
      </c>
      <c r="J8013" s="69" t="str">
        <f>VLOOKUP(C8013,СПРАВОЧНИК!B:D,3,0)</f>
        <v>ИНОМАРКИ</v>
      </c>
      <c r="K8013" s="69" t="str">
        <f>VLOOKUP(СВОД2023[[#This Row],[ФО]],СПРАВОЧНИК!H:P,2,0)</f>
        <v>Сибирский ФО</v>
      </c>
    </row>
    <row r="8014" spans="1:11" x14ac:dyDescent="0.2">
      <c r="A8014" t="s">
        <v>600</v>
      </c>
      <c r="B8014" t="s">
        <v>594</v>
      </c>
      <c r="C8014" s="1" t="s">
        <v>533</v>
      </c>
      <c r="D8014" s="1" t="s">
        <v>544</v>
      </c>
      <c r="E8014" s="2">
        <v>191</v>
      </c>
      <c r="F8014" s="3">
        <v>125</v>
      </c>
      <c r="G8014" s="2">
        <v>1077</v>
      </c>
      <c r="H8014" s="3">
        <v>928</v>
      </c>
      <c r="I8014" s="69" t="str">
        <f>VLOOKUP(C8014,СПРАВОЧНИК!B:D,2,0)</f>
        <v>ЯПОНИЯ</v>
      </c>
      <c r="J8014" s="69" t="str">
        <f>VLOOKUP(C8014,СПРАВОЧНИК!B:D,3,0)</f>
        <v>ИНОМАРКИ</v>
      </c>
      <c r="K8014" s="69" t="str">
        <f>VLOOKUP(СВОД2023[[#This Row],[ФО]],СПРАВОЧНИК!H:P,2,0)</f>
        <v>Сибирский ФО</v>
      </c>
    </row>
    <row r="8015" spans="1:11" x14ac:dyDescent="0.2">
      <c r="A8015" t="s">
        <v>600</v>
      </c>
      <c r="B8015" t="s">
        <v>594</v>
      </c>
      <c r="C8015" s="1" t="s">
        <v>533</v>
      </c>
      <c r="D8015" s="1" t="s">
        <v>1889</v>
      </c>
      <c r="E8015" s="2">
        <v>369</v>
      </c>
      <c r="F8015" s="3">
        <v>292</v>
      </c>
      <c r="G8015" s="2">
        <v>2018</v>
      </c>
      <c r="H8015" s="3">
        <v>1632</v>
      </c>
      <c r="I8015" s="69" t="str">
        <f>VLOOKUP(C8015,СПРАВОЧНИК!B:D,2,0)</f>
        <v>ЯПОНИЯ</v>
      </c>
      <c r="J8015" s="69" t="str">
        <f>VLOOKUP(C8015,СПРАВОЧНИК!B:D,3,0)</f>
        <v>ИНОМАРКИ</v>
      </c>
      <c r="K8015" s="69" t="str">
        <f>VLOOKUP(СВОД2023[[#This Row],[ФО]],СПРАВОЧНИК!H:P,2,0)</f>
        <v>Сибирский ФО</v>
      </c>
    </row>
    <row r="8016" spans="1:11" x14ac:dyDescent="0.2">
      <c r="A8016" t="s">
        <v>600</v>
      </c>
      <c r="B8016" t="s">
        <v>594</v>
      </c>
      <c r="C8016" s="1" t="s">
        <v>533</v>
      </c>
      <c r="D8016" s="1" t="s">
        <v>1890</v>
      </c>
      <c r="E8016" s="2">
        <v>4</v>
      </c>
      <c r="F8016" s="3">
        <v>3</v>
      </c>
      <c r="G8016" s="2">
        <v>19</v>
      </c>
      <c r="H8016" s="3">
        <v>10</v>
      </c>
      <c r="I8016" s="69" t="str">
        <f>VLOOKUP(C8016,СПРАВОЧНИК!B:D,2,0)</f>
        <v>ЯПОНИЯ</v>
      </c>
      <c r="J8016" s="69" t="str">
        <f>VLOOKUP(C8016,СПРАВОЧНИК!B:D,3,0)</f>
        <v>ИНОМАРКИ</v>
      </c>
      <c r="K8016" s="69" t="str">
        <f>VLOOKUP(СВОД2023[[#This Row],[ФО]],СПРАВОЧНИК!H:P,2,0)</f>
        <v>Сибирский ФО</v>
      </c>
    </row>
    <row r="8017" spans="1:11" x14ac:dyDescent="0.2">
      <c r="A8017" t="s">
        <v>600</v>
      </c>
      <c r="B8017" t="s">
        <v>594</v>
      </c>
      <c r="C8017" s="1" t="s">
        <v>533</v>
      </c>
      <c r="D8017" s="1" t="s">
        <v>1891</v>
      </c>
      <c r="E8017" s="2">
        <v>144</v>
      </c>
      <c r="F8017" s="3">
        <v>63</v>
      </c>
      <c r="G8017" s="2">
        <v>710</v>
      </c>
      <c r="H8017" s="3">
        <v>307</v>
      </c>
      <c r="I8017" s="69" t="str">
        <f>VLOOKUP(C8017,СПРАВОЧНИК!B:D,2,0)</f>
        <v>ЯПОНИЯ</v>
      </c>
      <c r="J8017" s="69" t="str">
        <f>VLOOKUP(C8017,СПРАВОЧНИК!B:D,3,0)</f>
        <v>ИНОМАРКИ</v>
      </c>
      <c r="K8017" s="69" t="str">
        <f>VLOOKUP(СВОД2023[[#This Row],[ФО]],СПРАВОЧНИК!H:P,2,0)</f>
        <v>Сибирский ФО</v>
      </c>
    </row>
    <row r="8018" spans="1:11" x14ac:dyDescent="0.2">
      <c r="A8018" t="s">
        <v>600</v>
      </c>
      <c r="B8018" t="s">
        <v>594</v>
      </c>
      <c r="C8018" s="1" t="s">
        <v>533</v>
      </c>
      <c r="D8018" s="1" t="s">
        <v>1892</v>
      </c>
      <c r="E8018" s="2">
        <v>191</v>
      </c>
      <c r="F8018" s="3">
        <v>113</v>
      </c>
      <c r="G8018" s="2">
        <v>991</v>
      </c>
      <c r="H8018" s="3">
        <v>742</v>
      </c>
      <c r="I8018" s="69" t="str">
        <f>VLOOKUP(C8018,СПРАВОЧНИК!B:D,2,0)</f>
        <v>ЯПОНИЯ</v>
      </c>
      <c r="J8018" s="69" t="str">
        <f>VLOOKUP(C8018,СПРАВОЧНИК!B:D,3,0)</f>
        <v>ИНОМАРКИ</v>
      </c>
      <c r="K8018" s="69" t="str">
        <f>VLOOKUP(СВОД2023[[#This Row],[ФО]],СПРАВОЧНИК!H:P,2,0)</f>
        <v>Сибирский ФО</v>
      </c>
    </row>
    <row r="8019" spans="1:11" x14ac:dyDescent="0.2">
      <c r="A8019" t="s">
        <v>600</v>
      </c>
      <c r="B8019" t="s">
        <v>594</v>
      </c>
      <c r="C8019" s="1" t="s">
        <v>533</v>
      </c>
      <c r="D8019" s="1" t="s">
        <v>1893</v>
      </c>
      <c r="E8019" s="2">
        <v>82</v>
      </c>
      <c r="F8019" s="3">
        <v>30</v>
      </c>
      <c r="G8019" s="2">
        <v>374</v>
      </c>
      <c r="H8019" s="3">
        <v>290</v>
      </c>
      <c r="I8019" s="69" t="str">
        <f>VLOOKUP(C8019,СПРАВОЧНИК!B:D,2,0)</f>
        <v>ЯПОНИЯ</v>
      </c>
      <c r="J8019" s="69" t="str">
        <f>VLOOKUP(C8019,СПРАВОЧНИК!B:D,3,0)</f>
        <v>ИНОМАРКИ</v>
      </c>
      <c r="K8019" s="69" t="str">
        <f>VLOOKUP(СВОД2023[[#This Row],[ФО]],СПРАВОЧНИК!H:P,2,0)</f>
        <v>Сибирский ФО</v>
      </c>
    </row>
    <row r="8020" spans="1:11" x14ac:dyDescent="0.2">
      <c r="A8020" t="s">
        <v>600</v>
      </c>
      <c r="B8020" t="s">
        <v>594</v>
      </c>
      <c r="C8020" s="1" t="s">
        <v>533</v>
      </c>
      <c r="D8020" s="1" t="s">
        <v>545</v>
      </c>
      <c r="E8020" s="2">
        <v>13</v>
      </c>
      <c r="F8020" s="3">
        <v>2</v>
      </c>
      <c r="G8020" s="2">
        <v>82</v>
      </c>
      <c r="H8020" s="3">
        <v>8</v>
      </c>
      <c r="I8020" s="69" t="str">
        <f>VLOOKUP(C8020,СПРАВОЧНИК!B:D,2,0)</f>
        <v>ЯПОНИЯ</v>
      </c>
      <c r="J8020" s="69" t="str">
        <f>VLOOKUP(C8020,СПРАВОЧНИК!B:D,3,0)</f>
        <v>ИНОМАРКИ</v>
      </c>
      <c r="K8020" s="69" t="str">
        <f>VLOOKUP(СВОД2023[[#This Row],[ФО]],СПРАВОЧНИК!H:P,2,0)</f>
        <v>Сибирский ФО</v>
      </c>
    </row>
    <row r="8021" spans="1:11" x14ac:dyDescent="0.2">
      <c r="A8021" t="s">
        <v>600</v>
      </c>
      <c r="B8021" t="s">
        <v>594</v>
      </c>
      <c r="C8021" s="1" t="s">
        <v>533</v>
      </c>
      <c r="D8021" s="1" t="s">
        <v>546</v>
      </c>
      <c r="E8021" s="2">
        <v>997</v>
      </c>
      <c r="F8021" s="3">
        <v>607</v>
      </c>
      <c r="G8021" s="2">
        <v>5460</v>
      </c>
      <c r="H8021" s="3">
        <v>4203</v>
      </c>
      <c r="I8021" s="69" t="str">
        <f>VLOOKUP(C8021,СПРАВОЧНИК!B:D,2,0)</f>
        <v>ЯПОНИЯ</v>
      </c>
      <c r="J8021" s="69" t="str">
        <f>VLOOKUP(C8021,СПРАВОЧНИК!B:D,3,0)</f>
        <v>ИНОМАРКИ</v>
      </c>
      <c r="K8021" s="69" t="str">
        <f>VLOOKUP(СВОД2023[[#This Row],[ФО]],СПРАВОЧНИК!H:P,2,0)</f>
        <v>Сибирский ФО</v>
      </c>
    </row>
    <row r="8022" spans="1:11" x14ac:dyDescent="0.2">
      <c r="A8022" t="s">
        <v>600</v>
      </c>
      <c r="B8022" t="s">
        <v>594</v>
      </c>
      <c r="C8022" s="1" t="s">
        <v>533</v>
      </c>
      <c r="D8022" s="1" t="s">
        <v>547</v>
      </c>
      <c r="E8022" s="2">
        <v>292</v>
      </c>
      <c r="F8022" s="3">
        <v>232</v>
      </c>
      <c r="G8022" s="2">
        <v>1683</v>
      </c>
      <c r="H8022" s="3">
        <v>1483</v>
      </c>
      <c r="I8022" s="69" t="str">
        <f>VLOOKUP(C8022,СПРАВОЧНИК!B:D,2,0)</f>
        <v>ЯПОНИЯ</v>
      </c>
      <c r="J8022" s="69" t="str">
        <f>VLOOKUP(C8022,СПРАВОЧНИК!B:D,3,0)</f>
        <v>ИНОМАРКИ</v>
      </c>
      <c r="K8022" s="69" t="str">
        <f>VLOOKUP(СВОД2023[[#This Row],[ФО]],СПРАВОЧНИК!H:P,2,0)</f>
        <v>Сибирский ФО</v>
      </c>
    </row>
    <row r="8023" spans="1:11" x14ac:dyDescent="0.2">
      <c r="A8023" t="s">
        <v>600</v>
      </c>
      <c r="B8023" t="s">
        <v>594</v>
      </c>
      <c r="C8023" s="1" t="s">
        <v>533</v>
      </c>
      <c r="D8023" s="1" t="s">
        <v>548</v>
      </c>
      <c r="E8023" s="2"/>
      <c r="F8023" s="3">
        <v>1</v>
      </c>
      <c r="G8023" s="2">
        <v>4</v>
      </c>
      <c r="H8023" s="3">
        <v>10</v>
      </c>
      <c r="I8023" s="69" t="str">
        <f>VLOOKUP(C8023,СПРАВОЧНИК!B:D,2,0)</f>
        <v>ЯПОНИЯ</v>
      </c>
      <c r="J8023" s="69" t="str">
        <f>VLOOKUP(C8023,СПРАВОЧНИК!B:D,3,0)</f>
        <v>ИНОМАРКИ</v>
      </c>
      <c r="K8023" s="69" t="str">
        <f>VLOOKUP(СВОД2023[[#This Row],[ФО]],СПРАВОЧНИК!H:P,2,0)</f>
        <v>Сибирский ФО</v>
      </c>
    </row>
    <row r="8024" spans="1:11" x14ac:dyDescent="0.2">
      <c r="A8024" t="s">
        <v>600</v>
      </c>
      <c r="B8024" t="s">
        <v>594</v>
      </c>
      <c r="C8024" s="1" t="s">
        <v>533</v>
      </c>
      <c r="D8024" s="1" t="s">
        <v>1894</v>
      </c>
      <c r="E8024" s="2">
        <v>512</v>
      </c>
      <c r="F8024" s="3">
        <v>442</v>
      </c>
      <c r="G8024" s="2">
        <v>2757</v>
      </c>
      <c r="H8024" s="3">
        <v>2649</v>
      </c>
      <c r="I8024" s="69" t="str">
        <f>VLOOKUP(C8024,СПРАВОЧНИК!B:D,2,0)</f>
        <v>ЯПОНИЯ</v>
      </c>
      <c r="J8024" s="69" t="str">
        <f>VLOOKUP(C8024,СПРАВОЧНИК!B:D,3,0)</f>
        <v>ИНОМАРКИ</v>
      </c>
      <c r="K8024" s="69" t="str">
        <f>VLOOKUP(СВОД2023[[#This Row],[ФО]],СПРАВОЧНИК!H:P,2,0)</f>
        <v>Сибирский ФО</v>
      </c>
    </row>
    <row r="8025" spans="1:11" x14ac:dyDescent="0.2">
      <c r="A8025" t="s">
        <v>600</v>
      </c>
      <c r="B8025" t="s">
        <v>594</v>
      </c>
      <c r="C8025" s="1" t="s">
        <v>533</v>
      </c>
      <c r="D8025" s="1" t="s">
        <v>1895</v>
      </c>
      <c r="E8025" s="2">
        <v>28</v>
      </c>
      <c r="F8025" s="3">
        <v>14</v>
      </c>
      <c r="G8025" s="2">
        <v>165</v>
      </c>
      <c r="H8025" s="3">
        <v>87</v>
      </c>
      <c r="I8025" s="69" t="str">
        <f>VLOOKUP(C8025,СПРАВОЧНИК!B:D,2,0)</f>
        <v>ЯПОНИЯ</v>
      </c>
      <c r="J8025" s="69" t="str">
        <f>VLOOKUP(C8025,СПРАВОЧНИК!B:D,3,0)</f>
        <v>ИНОМАРКИ</v>
      </c>
      <c r="K8025" s="69" t="str">
        <f>VLOOKUP(СВОД2023[[#This Row],[ФО]],СПРАВОЧНИК!H:P,2,0)</f>
        <v>Сибирский ФО</v>
      </c>
    </row>
    <row r="8026" spans="1:11" x14ac:dyDescent="0.2">
      <c r="A8026" t="s">
        <v>600</v>
      </c>
      <c r="B8026" t="s">
        <v>594</v>
      </c>
      <c r="C8026" s="1" t="s">
        <v>533</v>
      </c>
      <c r="D8026" s="1" t="s">
        <v>1896</v>
      </c>
      <c r="E8026" s="2">
        <v>3</v>
      </c>
      <c r="F8026" s="3">
        <v>2</v>
      </c>
      <c r="G8026" s="2">
        <v>13</v>
      </c>
      <c r="H8026" s="3">
        <v>6</v>
      </c>
      <c r="I8026" s="69" t="str">
        <f>VLOOKUP(C8026,СПРАВОЧНИК!B:D,2,0)</f>
        <v>ЯПОНИЯ</v>
      </c>
      <c r="J8026" s="69" t="str">
        <f>VLOOKUP(C8026,СПРАВОЧНИК!B:D,3,0)</f>
        <v>ИНОМАРКИ</v>
      </c>
      <c r="K8026" s="69" t="str">
        <f>VLOOKUP(СВОД2023[[#This Row],[ФО]],СПРАВОЧНИК!H:P,2,0)</f>
        <v>Сибирский ФО</v>
      </c>
    </row>
    <row r="8027" spans="1:11" x14ac:dyDescent="0.2">
      <c r="A8027" t="s">
        <v>600</v>
      </c>
      <c r="B8027" t="s">
        <v>594</v>
      </c>
      <c r="C8027" s="1" t="s">
        <v>533</v>
      </c>
      <c r="D8027" s="1" t="s">
        <v>1897</v>
      </c>
      <c r="E8027" s="2">
        <v>1</v>
      </c>
      <c r="F8027" s="3">
        <v>1</v>
      </c>
      <c r="G8027" s="2">
        <v>1</v>
      </c>
      <c r="H8027" s="3">
        <v>2</v>
      </c>
      <c r="I8027" s="69" t="str">
        <f>VLOOKUP(C8027,СПРАВОЧНИК!B:D,2,0)</f>
        <v>ЯПОНИЯ</v>
      </c>
      <c r="J8027" s="69" t="str">
        <f>VLOOKUP(C8027,СПРАВОЧНИК!B:D,3,0)</f>
        <v>ИНОМАРКИ</v>
      </c>
      <c r="K8027" s="69" t="str">
        <f>VLOOKUP(СВОД2023[[#This Row],[ФО]],СПРАВОЧНИК!H:P,2,0)</f>
        <v>Сибирский ФО</v>
      </c>
    </row>
    <row r="8028" spans="1:11" x14ac:dyDescent="0.2">
      <c r="A8028" t="s">
        <v>600</v>
      </c>
      <c r="B8028" t="s">
        <v>594</v>
      </c>
      <c r="C8028" s="1" t="s">
        <v>533</v>
      </c>
      <c r="D8028" s="1" t="s">
        <v>1898</v>
      </c>
      <c r="E8028" s="2"/>
      <c r="F8028" s="3"/>
      <c r="G8028" s="2">
        <v>4</v>
      </c>
      <c r="H8028" s="3">
        <v>2</v>
      </c>
      <c r="I8028" s="69" t="str">
        <f>VLOOKUP(C8028,СПРАВОЧНИК!B:D,2,0)</f>
        <v>ЯПОНИЯ</v>
      </c>
      <c r="J8028" s="69" t="str">
        <f>VLOOKUP(C8028,СПРАВОЧНИК!B:D,3,0)</f>
        <v>ИНОМАРКИ</v>
      </c>
      <c r="K8028" s="69" t="str">
        <f>VLOOKUP(СВОД2023[[#This Row],[ФО]],СПРАВОЧНИК!H:P,2,0)</f>
        <v>Сибирский ФО</v>
      </c>
    </row>
    <row r="8029" spans="1:11" x14ac:dyDescent="0.2">
      <c r="A8029" t="s">
        <v>600</v>
      </c>
      <c r="B8029" t="s">
        <v>594</v>
      </c>
      <c r="C8029" s="1" t="s">
        <v>533</v>
      </c>
      <c r="D8029" s="1" t="s">
        <v>1899</v>
      </c>
      <c r="E8029" s="2">
        <v>116</v>
      </c>
      <c r="F8029" s="3">
        <v>86</v>
      </c>
      <c r="G8029" s="2">
        <v>682</v>
      </c>
      <c r="H8029" s="3">
        <v>505</v>
      </c>
      <c r="I8029" s="69" t="str">
        <f>VLOOKUP(C8029,СПРАВОЧНИК!B:D,2,0)</f>
        <v>ЯПОНИЯ</v>
      </c>
      <c r="J8029" s="69" t="str">
        <f>VLOOKUP(C8029,СПРАВОЧНИК!B:D,3,0)</f>
        <v>ИНОМАРКИ</v>
      </c>
      <c r="K8029" s="69" t="str">
        <f>VLOOKUP(СВОД2023[[#This Row],[ФО]],СПРАВОЧНИК!H:P,2,0)</f>
        <v>Сибирский ФО</v>
      </c>
    </row>
    <row r="8030" spans="1:11" x14ac:dyDescent="0.2">
      <c r="A8030" t="s">
        <v>600</v>
      </c>
      <c r="B8030" t="s">
        <v>594</v>
      </c>
      <c r="C8030" s="1" t="s">
        <v>533</v>
      </c>
      <c r="D8030" s="1" t="s">
        <v>1005</v>
      </c>
      <c r="E8030" s="2">
        <v>220</v>
      </c>
      <c r="F8030" s="3">
        <v>79</v>
      </c>
      <c r="G8030" s="2">
        <v>903</v>
      </c>
      <c r="H8030" s="3">
        <v>489</v>
      </c>
      <c r="I8030" s="69" t="str">
        <f>VLOOKUP(C8030,СПРАВОЧНИК!B:D,2,0)</f>
        <v>ЯПОНИЯ</v>
      </c>
      <c r="J8030" s="69" t="str">
        <f>VLOOKUP(C8030,СПРАВОЧНИК!B:D,3,0)</f>
        <v>ИНОМАРКИ</v>
      </c>
      <c r="K8030" s="69" t="str">
        <f>VLOOKUP(СВОД2023[[#This Row],[ФО]],СПРАВОЧНИК!H:P,2,0)</f>
        <v>Сибирский ФО</v>
      </c>
    </row>
    <row r="8031" spans="1:11" x14ac:dyDescent="0.2">
      <c r="A8031" t="s">
        <v>600</v>
      </c>
      <c r="B8031" t="s">
        <v>594</v>
      </c>
      <c r="C8031" s="1" t="s">
        <v>533</v>
      </c>
      <c r="D8031" s="1" t="s">
        <v>1900</v>
      </c>
      <c r="E8031" s="2">
        <v>82</v>
      </c>
      <c r="F8031" s="3">
        <v>82</v>
      </c>
      <c r="G8031" s="2">
        <v>484</v>
      </c>
      <c r="H8031" s="3">
        <v>390</v>
      </c>
      <c r="I8031" s="69" t="str">
        <f>VLOOKUP(C8031,СПРАВОЧНИК!B:D,2,0)</f>
        <v>ЯПОНИЯ</v>
      </c>
      <c r="J8031" s="69" t="str">
        <f>VLOOKUP(C8031,СПРАВОЧНИК!B:D,3,0)</f>
        <v>ИНОМАРКИ</v>
      </c>
      <c r="K8031" s="69" t="str">
        <f>VLOOKUP(СВОД2023[[#This Row],[ФО]],СПРАВОЧНИК!H:P,2,0)</f>
        <v>Сибирский ФО</v>
      </c>
    </row>
    <row r="8032" spans="1:11" x14ac:dyDescent="0.2">
      <c r="A8032" t="s">
        <v>600</v>
      </c>
      <c r="B8032" t="s">
        <v>594</v>
      </c>
      <c r="C8032" s="1" t="s">
        <v>533</v>
      </c>
      <c r="D8032" s="1" t="s">
        <v>2347</v>
      </c>
      <c r="E8032" s="2"/>
      <c r="F8032" s="3"/>
      <c r="G8032" s="2">
        <v>1</v>
      </c>
      <c r="H8032" s="3">
        <v>3</v>
      </c>
      <c r="I8032" s="69" t="str">
        <f>VLOOKUP(C8032,СПРАВОЧНИК!B:D,2,0)</f>
        <v>ЯПОНИЯ</v>
      </c>
      <c r="J8032" s="69" t="str">
        <f>VLOOKUP(C8032,СПРАВОЧНИК!B:D,3,0)</f>
        <v>ИНОМАРКИ</v>
      </c>
      <c r="K8032" s="69" t="str">
        <f>VLOOKUP(СВОД2023[[#This Row],[ФО]],СПРАВОЧНИК!H:P,2,0)</f>
        <v>Сибирский ФО</v>
      </c>
    </row>
    <row r="8033" spans="1:11" x14ac:dyDescent="0.2">
      <c r="A8033" t="s">
        <v>600</v>
      </c>
      <c r="B8033" t="s">
        <v>594</v>
      </c>
      <c r="C8033" s="1" t="s">
        <v>533</v>
      </c>
      <c r="D8033" s="1" t="s">
        <v>549</v>
      </c>
      <c r="E8033" s="2">
        <v>385</v>
      </c>
      <c r="F8033" s="3">
        <v>245</v>
      </c>
      <c r="G8033" s="2">
        <v>1880</v>
      </c>
      <c r="H8033" s="3">
        <v>1431</v>
      </c>
      <c r="I8033" s="69" t="str">
        <f>VLOOKUP(C8033,СПРАВОЧНИК!B:D,2,0)</f>
        <v>ЯПОНИЯ</v>
      </c>
      <c r="J8033" s="69" t="str">
        <f>VLOOKUP(C8033,СПРАВОЧНИК!B:D,3,0)</f>
        <v>ИНОМАРКИ</v>
      </c>
      <c r="K8033" s="69" t="str">
        <f>VLOOKUP(СВОД2023[[#This Row],[ФО]],СПРАВОЧНИК!H:P,2,0)</f>
        <v>Сибирский ФО</v>
      </c>
    </row>
    <row r="8034" spans="1:11" x14ac:dyDescent="0.2">
      <c r="A8034" t="s">
        <v>600</v>
      </c>
      <c r="B8034" t="s">
        <v>594</v>
      </c>
      <c r="C8034" s="1" t="s">
        <v>533</v>
      </c>
      <c r="D8034" s="1" t="s">
        <v>1901</v>
      </c>
      <c r="E8034" s="2">
        <v>12</v>
      </c>
      <c r="F8034" s="3">
        <v>8</v>
      </c>
      <c r="G8034" s="2">
        <v>66</v>
      </c>
      <c r="H8034" s="3">
        <v>58</v>
      </c>
      <c r="I8034" s="69" t="str">
        <f>VLOOKUP(C8034,СПРАВОЧНИК!B:D,2,0)</f>
        <v>ЯПОНИЯ</v>
      </c>
      <c r="J8034" s="69" t="str">
        <f>VLOOKUP(C8034,СПРАВОЧНИК!B:D,3,0)</f>
        <v>ИНОМАРКИ</v>
      </c>
      <c r="K8034" s="69" t="str">
        <f>VLOOKUP(СВОД2023[[#This Row],[ФО]],СПРАВОЧНИК!H:P,2,0)</f>
        <v>Сибирский ФО</v>
      </c>
    </row>
    <row r="8035" spans="1:11" x14ac:dyDescent="0.2">
      <c r="A8035" t="s">
        <v>600</v>
      </c>
      <c r="B8035" t="s">
        <v>594</v>
      </c>
      <c r="C8035" s="1" t="s">
        <v>533</v>
      </c>
      <c r="D8035" s="1" t="s">
        <v>1006</v>
      </c>
      <c r="E8035" s="2">
        <v>3</v>
      </c>
      <c r="F8035" s="3">
        <v>2</v>
      </c>
      <c r="G8035" s="2">
        <v>16</v>
      </c>
      <c r="H8035" s="3">
        <v>20</v>
      </c>
      <c r="I8035" s="69" t="str">
        <f>VLOOKUP(C8035,СПРАВОЧНИК!B:D,2,0)</f>
        <v>ЯПОНИЯ</v>
      </c>
      <c r="J8035" s="69" t="str">
        <f>VLOOKUP(C8035,СПРАВОЧНИК!B:D,3,0)</f>
        <v>ИНОМАРКИ</v>
      </c>
      <c r="K8035" s="69" t="str">
        <f>VLOOKUP(СВОД2023[[#This Row],[ФО]],СПРАВОЧНИК!H:P,2,0)</f>
        <v>Сибирский ФО</v>
      </c>
    </row>
    <row r="8036" spans="1:11" x14ac:dyDescent="0.2">
      <c r="A8036" t="s">
        <v>600</v>
      </c>
      <c r="B8036" t="s">
        <v>594</v>
      </c>
      <c r="C8036" s="1" t="s">
        <v>533</v>
      </c>
      <c r="D8036" s="1" t="s">
        <v>1902</v>
      </c>
      <c r="E8036" s="2">
        <v>241</v>
      </c>
      <c r="F8036" s="3">
        <v>181</v>
      </c>
      <c r="G8036" s="2">
        <v>1279</v>
      </c>
      <c r="H8036" s="3">
        <v>1091</v>
      </c>
      <c r="I8036" s="69" t="str">
        <f>VLOOKUP(C8036,СПРАВОЧНИК!B:D,2,0)</f>
        <v>ЯПОНИЯ</v>
      </c>
      <c r="J8036" s="69" t="str">
        <f>VLOOKUP(C8036,СПРАВОЧНИК!B:D,3,0)</f>
        <v>ИНОМАРКИ</v>
      </c>
      <c r="K8036" s="69" t="str">
        <f>VLOOKUP(СВОД2023[[#This Row],[ФО]],СПРАВОЧНИК!H:P,2,0)</f>
        <v>Сибирский ФО</v>
      </c>
    </row>
    <row r="8037" spans="1:11" x14ac:dyDescent="0.2">
      <c r="A8037" t="s">
        <v>600</v>
      </c>
      <c r="B8037" t="s">
        <v>594</v>
      </c>
      <c r="C8037" s="1" t="s">
        <v>533</v>
      </c>
      <c r="D8037" s="1" t="s">
        <v>1903</v>
      </c>
      <c r="E8037" s="2">
        <v>33</v>
      </c>
      <c r="F8037" s="3">
        <v>20</v>
      </c>
      <c r="G8037" s="2">
        <v>147</v>
      </c>
      <c r="H8037" s="3">
        <v>101</v>
      </c>
      <c r="I8037" s="69" t="str">
        <f>VLOOKUP(C8037,СПРАВОЧНИК!B:D,2,0)</f>
        <v>ЯПОНИЯ</v>
      </c>
      <c r="J8037" s="69" t="str">
        <f>VLOOKUP(C8037,СПРАВОЧНИК!B:D,3,0)</f>
        <v>ИНОМАРКИ</v>
      </c>
      <c r="K8037" s="69" t="str">
        <f>VLOOKUP(СВОД2023[[#This Row],[ФО]],СПРАВОЧНИК!H:P,2,0)</f>
        <v>Сибирский ФО</v>
      </c>
    </row>
    <row r="8038" spans="1:11" x14ac:dyDescent="0.2">
      <c r="A8038" t="s">
        <v>600</v>
      </c>
      <c r="B8038" t="s">
        <v>594</v>
      </c>
      <c r="C8038" s="1" t="s">
        <v>533</v>
      </c>
      <c r="D8038" s="1" t="s">
        <v>1007</v>
      </c>
      <c r="E8038" s="2">
        <v>444</v>
      </c>
      <c r="F8038" s="3">
        <v>255</v>
      </c>
      <c r="G8038" s="2">
        <v>2252</v>
      </c>
      <c r="H8038" s="3">
        <v>1581</v>
      </c>
      <c r="I8038" s="69" t="str">
        <f>VLOOKUP(C8038,СПРАВОЧНИК!B:D,2,0)</f>
        <v>ЯПОНИЯ</v>
      </c>
      <c r="J8038" s="69" t="str">
        <f>VLOOKUP(C8038,СПРАВОЧНИК!B:D,3,0)</f>
        <v>ИНОМАРКИ</v>
      </c>
      <c r="K8038" s="69" t="str">
        <f>VLOOKUP(СВОД2023[[#This Row],[ФО]],СПРАВОЧНИК!H:P,2,0)</f>
        <v>Сибирский ФО</v>
      </c>
    </row>
    <row r="8039" spans="1:11" x14ac:dyDescent="0.2">
      <c r="A8039" t="s">
        <v>600</v>
      </c>
      <c r="B8039" t="s">
        <v>594</v>
      </c>
      <c r="C8039" s="1" t="s">
        <v>533</v>
      </c>
      <c r="D8039" s="1" t="s">
        <v>1904</v>
      </c>
      <c r="E8039" s="2">
        <v>2</v>
      </c>
      <c r="F8039" s="3">
        <v>2</v>
      </c>
      <c r="G8039" s="2">
        <v>10</v>
      </c>
      <c r="H8039" s="3">
        <v>15</v>
      </c>
      <c r="I8039" s="69" t="str">
        <f>VLOOKUP(C8039,СПРАВОЧНИК!B:D,2,0)</f>
        <v>ЯПОНИЯ</v>
      </c>
      <c r="J8039" s="69" t="str">
        <f>VLOOKUP(C8039,СПРАВОЧНИК!B:D,3,0)</f>
        <v>ИНОМАРКИ</v>
      </c>
      <c r="K8039" s="69" t="str">
        <f>VLOOKUP(СВОД2023[[#This Row],[ФО]],СПРАВОЧНИК!H:P,2,0)</f>
        <v>Сибирский ФО</v>
      </c>
    </row>
    <row r="8040" spans="1:11" x14ac:dyDescent="0.2">
      <c r="A8040" t="s">
        <v>600</v>
      </c>
      <c r="B8040" t="s">
        <v>594</v>
      </c>
      <c r="C8040" s="1" t="s">
        <v>533</v>
      </c>
      <c r="D8040" s="1" t="s">
        <v>550</v>
      </c>
      <c r="E8040" s="2">
        <v>862</v>
      </c>
      <c r="F8040" s="3">
        <v>467</v>
      </c>
      <c r="G8040" s="2">
        <v>4766</v>
      </c>
      <c r="H8040" s="3">
        <v>2877</v>
      </c>
      <c r="I8040" s="69" t="str">
        <f>VLOOKUP(C8040,СПРАВОЧНИК!B:D,2,0)</f>
        <v>ЯПОНИЯ</v>
      </c>
      <c r="J8040" s="69" t="str">
        <f>VLOOKUP(C8040,СПРАВОЧНИК!B:D,3,0)</f>
        <v>ИНОМАРКИ</v>
      </c>
      <c r="K8040" s="69" t="str">
        <f>VLOOKUP(СВОД2023[[#This Row],[ФО]],СПРАВОЧНИК!H:P,2,0)</f>
        <v>Сибирский ФО</v>
      </c>
    </row>
    <row r="8041" spans="1:11" x14ac:dyDescent="0.2">
      <c r="A8041" t="s">
        <v>600</v>
      </c>
      <c r="B8041" t="s">
        <v>594</v>
      </c>
      <c r="C8041" s="1" t="s">
        <v>533</v>
      </c>
      <c r="D8041" s="1" t="s">
        <v>551</v>
      </c>
      <c r="E8041" s="2">
        <v>288</v>
      </c>
      <c r="F8041" s="3">
        <v>183</v>
      </c>
      <c r="G8041" s="2">
        <v>1543</v>
      </c>
      <c r="H8041" s="3">
        <v>1161</v>
      </c>
      <c r="I8041" s="69" t="str">
        <f>VLOOKUP(C8041,СПРАВОЧНИК!B:D,2,0)</f>
        <v>ЯПОНИЯ</v>
      </c>
      <c r="J8041" s="69" t="str">
        <f>VLOOKUP(C8041,СПРАВОЧНИК!B:D,3,0)</f>
        <v>ИНОМАРКИ</v>
      </c>
      <c r="K8041" s="69" t="str">
        <f>VLOOKUP(СВОД2023[[#This Row],[ФО]],СПРАВОЧНИК!H:P,2,0)</f>
        <v>Сибирский ФО</v>
      </c>
    </row>
    <row r="8042" spans="1:11" x14ac:dyDescent="0.2">
      <c r="A8042" t="s">
        <v>600</v>
      </c>
      <c r="B8042" t="s">
        <v>594</v>
      </c>
      <c r="C8042" s="1" t="s">
        <v>533</v>
      </c>
      <c r="D8042" s="1" t="s">
        <v>1905</v>
      </c>
      <c r="E8042" s="2">
        <v>15</v>
      </c>
      <c r="F8042" s="3">
        <v>11</v>
      </c>
      <c r="G8042" s="2">
        <v>63</v>
      </c>
      <c r="H8042" s="3">
        <v>53</v>
      </c>
      <c r="I8042" s="69" t="str">
        <f>VLOOKUP(C8042,СПРАВОЧНИК!B:D,2,0)</f>
        <v>ЯПОНИЯ</v>
      </c>
      <c r="J8042" s="69" t="str">
        <f>VLOOKUP(C8042,СПРАВОЧНИК!B:D,3,0)</f>
        <v>ИНОМАРКИ</v>
      </c>
      <c r="K8042" s="69" t="str">
        <f>VLOOKUP(СВОД2023[[#This Row],[ФО]],СПРАВОЧНИК!H:P,2,0)</f>
        <v>Сибирский ФО</v>
      </c>
    </row>
    <row r="8043" spans="1:11" x14ac:dyDescent="0.2">
      <c r="A8043" t="s">
        <v>600</v>
      </c>
      <c r="B8043" t="s">
        <v>594</v>
      </c>
      <c r="C8043" s="1" t="s">
        <v>533</v>
      </c>
      <c r="D8043" s="1" t="s">
        <v>1906</v>
      </c>
      <c r="E8043" s="2">
        <v>2</v>
      </c>
      <c r="F8043" s="3">
        <v>1</v>
      </c>
      <c r="G8043" s="2">
        <v>15</v>
      </c>
      <c r="H8043" s="3">
        <v>20</v>
      </c>
      <c r="I8043" s="69" t="str">
        <f>VLOOKUP(C8043,СПРАВОЧНИК!B:D,2,0)</f>
        <v>ЯПОНИЯ</v>
      </c>
      <c r="J8043" s="69" t="str">
        <f>VLOOKUP(C8043,СПРАВОЧНИК!B:D,3,0)</f>
        <v>ИНОМАРКИ</v>
      </c>
      <c r="K8043" s="69" t="str">
        <f>VLOOKUP(СВОД2023[[#This Row],[ФО]],СПРАВОЧНИК!H:P,2,0)</f>
        <v>Сибирский ФО</v>
      </c>
    </row>
    <row r="8044" spans="1:11" x14ac:dyDescent="0.2">
      <c r="A8044" t="s">
        <v>600</v>
      </c>
      <c r="B8044" t="s">
        <v>594</v>
      </c>
      <c r="C8044" s="1" t="s">
        <v>533</v>
      </c>
      <c r="D8044" s="1" t="s">
        <v>1907</v>
      </c>
      <c r="E8044" s="2">
        <v>310</v>
      </c>
      <c r="F8044" s="3">
        <v>151</v>
      </c>
      <c r="G8044" s="2">
        <v>1492</v>
      </c>
      <c r="H8044" s="3">
        <v>834</v>
      </c>
      <c r="I8044" s="69" t="str">
        <f>VLOOKUP(C8044,СПРАВОЧНИК!B:D,2,0)</f>
        <v>ЯПОНИЯ</v>
      </c>
      <c r="J8044" s="69" t="str">
        <f>VLOOKUP(C8044,СПРАВОЧНИК!B:D,3,0)</f>
        <v>ИНОМАРКИ</v>
      </c>
      <c r="K8044" s="69" t="str">
        <f>VLOOKUP(СВОД2023[[#This Row],[ФО]],СПРАВОЧНИК!H:P,2,0)</f>
        <v>Сибирский ФО</v>
      </c>
    </row>
    <row r="8045" spans="1:11" x14ac:dyDescent="0.2">
      <c r="A8045" t="s">
        <v>600</v>
      </c>
      <c r="B8045" t="s">
        <v>594</v>
      </c>
      <c r="C8045" s="1" t="s">
        <v>533</v>
      </c>
      <c r="D8045" s="1" t="s">
        <v>1908</v>
      </c>
      <c r="E8045" s="2">
        <v>168</v>
      </c>
      <c r="F8045" s="3">
        <v>107</v>
      </c>
      <c r="G8045" s="2">
        <v>799</v>
      </c>
      <c r="H8045" s="3">
        <v>643</v>
      </c>
      <c r="I8045" s="69" t="str">
        <f>VLOOKUP(C8045,СПРАВОЧНИК!B:D,2,0)</f>
        <v>ЯПОНИЯ</v>
      </c>
      <c r="J8045" s="69" t="str">
        <f>VLOOKUP(C8045,СПРАВОЧНИК!B:D,3,0)</f>
        <v>ИНОМАРКИ</v>
      </c>
      <c r="K8045" s="69" t="str">
        <f>VLOOKUP(СВОД2023[[#This Row],[ФО]],СПРАВОЧНИК!H:P,2,0)</f>
        <v>Сибирский ФО</v>
      </c>
    </row>
    <row r="8046" spans="1:11" x14ac:dyDescent="0.2">
      <c r="A8046" t="s">
        <v>600</v>
      </c>
      <c r="B8046" t="s">
        <v>594</v>
      </c>
      <c r="C8046" s="1" t="s">
        <v>533</v>
      </c>
      <c r="D8046" s="1" t="s">
        <v>552</v>
      </c>
      <c r="E8046" s="2">
        <v>1124</v>
      </c>
      <c r="F8046" s="3">
        <v>692</v>
      </c>
      <c r="G8046" s="2">
        <v>6173</v>
      </c>
      <c r="H8046" s="3">
        <v>4472</v>
      </c>
      <c r="I8046" s="69" t="str">
        <f>VLOOKUP(C8046,СПРАВОЧНИК!B:D,2,0)</f>
        <v>ЯПОНИЯ</v>
      </c>
      <c r="J8046" s="69" t="str">
        <f>VLOOKUP(C8046,СПРАВОЧНИК!B:D,3,0)</f>
        <v>ИНОМАРКИ</v>
      </c>
      <c r="K8046" s="69" t="str">
        <f>VLOOKUP(СВОД2023[[#This Row],[ФО]],СПРАВОЧНИК!H:P,2,0)</f>
        <v>Сибирский ФО</v>
      </c>
    </row>
    <row r="8047" spans="1:11" x14ac:dyDescent="0.2">
      <c r="A8047" t="s">
        <v>600</v>
      </c>
      <c r="B8047" t="s">
        <v>594</v>
      </c>
      <c r="C8047" s="1" t="s">
        <v>533</v>
      </c>
      <c r="D8047" s="1" t="s">
        <v>553</v>
      </c>
      <c r="E8047" s="2">
        <v>31</v>
      </c>
      <c r="F8047" s="3">
        <v>14</v>
      </c>
      <c r="G8047" s="2">
        <v>134</v>
      </c>
      <c r="H8047" s="3">
        <v>49</v>
      </c>
      <c r="I8047" s="69" t="str">
        <f>VLOOKUP(C8047,СПРАВОЧНИК!B:D,2,0)</f>
        <v>ЯПОНИЯ</v>
      </c>
      <c r="J8047" s="69" t="str">
        <f>VLOOKUP(C8047,СПРАВОЧНИК!B:D,3,0)</f>
        <v>ИНОМАРКИ</v>
      </c>
      <c r="K8047" s="69" t="str">
        <f>VLOOKUP(СВОД2023[[#This Row],[ФО]],СПРАВОЧНИК!H:P,2,0)</f>
        <v>Сибирский ФО</v>
      </c>
    </row>
    <row r="8048" spans="1:11" x14ac:dyDescent="0.2">
      <c r="A8048" t="s">
        <v>600</v>
      </c>
      <c r="B8048" t="s">
        <v>594</v>
      </c>
      <c r="C8048" s="1" t="s">
        <v>533</v>
      </c>
      <c r="D8048" s="1" t="s">
        <v>554</v>
      </c>
      <c r="E8048" s="2">
        <v>12</v>
      </c>
      <c r="F8048" s="3">
        <v>14</v>
      </c>
      <c r="G8048" s="2">
        <v>70</v>
      </c>
      <c r="H8048" s="3">
        <v>53</v>
      </c>
      <c r="I8048" s="69" t="str">
        <f>VLOOKUP(C8048,СПРАВОЧНИК!B:D,2,0)</f>
        <v>ЯПОНИЯ</v>
      </c>
      <c r="J8048" s="69" t="str">
        <f>VLOOKUP(C8048,СПРАВОЧНИК!B:D,3,0)</f>
        <v>ИНОМАРКИ</v>
      </c>
      <c r="K8048" s="69" t="str">
        <f>VLOOKUP(СВОД2023[[#This Row],[ФО]],СПРАВОЧНИК!H:P,2,0)</f>
        <v>Сибирский ФО</v>
      </c>
    </row>
    <row r="8049" spans="1:11" x14ac:dyDescent="0.2">
      <c r="A8049" t="s">
        <v>600</v>
      </c>
      <c r="B8049" t="s">
        <v>594</v>
      </c>
      <c r="C8049" s="1" t="s">
        <v>533</v>
      </c>
      <c r="D8049" s="1" t="s">
        <v>1909</v>
      </c>
      <c r="E8049" s="2">
        <v>51</v>
      </c>
      <c r="F8049" s="3">
        <v>34</v>
      </c>
      <c r="G8049" s="2">
        <v>252</v>
      </c>
      <c r="H8049" s="3">
        <v>189</v>
      </c>
      <c r="I8049" s="69" t="str">
        <f>VLOOKUP(C8049,СПРАВОЧНИК!B:D,2,0)</f>
        <v>ЯПОНИЯ</v>
      </c>
      <c r="J8049" s="69" t="str">
        <f>VLOOKUP(C8049,СПРАВОЧНИК!B:D,3,0)</f>
        <v>ИНОМАРКИ</v>
      </c>
      <c r="K8049" s="69" t="str">
        <f>VLOOKUP(СВОД2023[[#This Row],[ФО]],СПРАВОЧНИК!H:P,2,0)</f>
        <v>Сибирский ФО</v>
      </c>
    </row>
    <row r="8050" spans="1:11" x14ac:dyDescent="0.2">
      <c r="A8050" t="s">
        <v>600</v>
      </c>
      <c r="B8050" t="s">
        <v>594</v>
      </c>
      <c r="C8050" s="1" t="s">
        <v>533</v>
      </c>
      <c r="D8050" s="1" t="s">
        <v>555</v>
      </c>
      <c r="E8050" s="2">
        <v>37</v>
      </c>
      <c r="F8050" s="3">
        <v>8</v>
      </c>
      <c r="G8050" s="2">
        <v>168</v>
      </c>
      <c r="H8050" s="3">
        <v>79</v>
      </c>
      <c r="I8050" s="69" t="str">
        <f>VLOOKUP(C8050,СПРАВОЧНИК!B:D,2,0)</f>
        <v>ЯПОНИЯ</v>
      </c>
      <c r="J8050" s="69" t="str">
        <f>VLOOKUP(C8050,СПРАВОЧНИК!B:D,3,0)</f>
        <v>ИНОМАРКИ</v>
      </c>
      <c r="K8050" s="69" t="str">
        <f>VLOOKUP(СВОД2023[[#This Row],[ФО]],СПРАВОЧНИК!H:P,2,0)</f>
        <v>Сибирский ФО</v>
      </c>
    </row>
    <row r="8051" spans="1:11" x14ac:dyDescent="0.2">
      <c r="A8051" t="s">
        <v>600</v>
      </c>
      <c r="B8051" t="s">
        <v>594</v>
      </c>
      <c r="C8051" s="1" t="s">
        <v>533</v>
      </c>
      <c r="D8051" s="1" t="s">
        <v>1910</v>
      </c>
      <c r="E8051" s="2">
        <v>6</v>
      </c>
      <c r="F8051" s="3">
        <v>1</v>
      </c>
      <c r="G8051" s="2">
        <v>24</v>
      </c>
      <c r="H8051" s="3">
        <v>17</v>
      </c>
      <c r="I8051" s="69" t="str">
        <f>VLOOKUP(C8051,СПРАВОЧНИК!B:D,2,0)</f>
        <v>ЯПОНИЯ</v>
      </c>
      <c r="J8051" s="69" t="str">
        <f>VLOOKUP(C8051,СПРАВОЧНИК!B:D,3,0)</f>
        <v>ИНОМАРКИ</v>
      </c>
      <c r="K8051" s="69" t="str">
        <f>VLOOKUP(СВОД2023[[#This Row],[ФО]],СПРАВОЧНИК!H:P,2,0)</f>
        <v>Сибирский ФО</v>
      </c>
    </row>
    <row r="8052" spans="1:11" x14ac:dyDescent="0.2">
      <c r="A8052" t="s">
        <v>600</v>
      </c>
      <c r="B8052" t="s">
        <v>594</v>
      </c>
      <c r="C8052" s="1" t="s">
        <v>533</v>
      </c>
      <c r="D8052" s="1" t="s">
        <v>1911</v>
      </c>
      <c r="E8052" s="2">
        <v>4</v>
      </c>
      <c r="F8052" s="3">
        <v>6</v>
      </c>
      <c r="G8052" s="2">
        <v>29</v>
      </c>
      <c r="H8052" s="3">
        <v>35</v>
      </c>
      <c r="I8052" s="69" t="str">
        <f>VLOOKUP(C8052,СПРАВОЧНИК!B:D,2,0)</f>
        <v>ЯПОНИЯ</v>
      </c>
      <c r="J8052" s="69" t="str">
        <f>VLOOKUP(C8052,СПРАВОЧНИК!B:D,3,0)</f>
        <v>ИНОМАРКИ</v>
      </c>
      <c r="K8052" s="69" t="str">
        <f>VLOOKUP(СВОД2023[[#This Row],[ФО]],СПРАВОЧНИК!H:P,2,0)</f>
        <v>Сибирский ФО</v>
      </c>
    </row>
    <row r="8053" spans="1:11" x14ac:dyDescent="0.2">
      <c r="A8053" t="s">
        <v>600</v>
      </c>
      <c r="B8053" t="s">
        <v>594</v>
      </c>
      <c r="C8053" s="1" t="s">
        <v>533</v>
      </c>
      <c r="D8053" s="1" t="s">
        <v>556</v>
      </c>
      <c r="E8053" s="2">
        <v>5</v>
      </c>
      <c r="F8053" s="3">
        <v>9</v>
      </c>
      <c r="G8053" s="2">
        <v>32</v>
      </c>
      <c r="H8053" s="3">
        <v>36</v>
      </c>
      <c r="I8053" s="69" t="str">
        <f>VLOOKUP(C8053,СПРАВОЧНИК!B:D,2,0)</f>
        <v>ЯПОНИЯ</v>
      </c>
      <c r="J8053" s="69" t="str">
        <f>VLOOKUP(C8053,СПРАВОЧНИК!B:D,3,0)</f>
        <v>ИНОМАРКИ</v>
      </c>
      <c r="K8053" s="69" t="str">
        <f>VLOOKUP(СВОД2023[[#This Row],[ФО]],СПРАВОЧНИК!H:P,2,0)</f>
        <v>Сибирский ФО</v>
      </c>
    </row>
    <row r="8054" spans="1:11" x14ac:dyDescent="0.2">
      <c r="A8054" t="s">
        <v>600</v>
      </c>
      <c r="B8054" t="s">
        <v>594</v>
      </c>
      <c r="C8054" s="1" t="s">
        <v>533</v>
      </c>
      <c r="D8054" s="1" t="s">
        <v>1912</v>
      </c>
      <c r="E8054" s="2"/>
      <c r="F8054" s="3">
        <v>1</v>
      </c>
      <c r="G8054" s="2">
        <v>1</v>
      </c>
      <c r="H8054" s="3">
        <v>1</v>
      </c>
      <c r="I8054" s="69" t="str">
        <f>VLOOKUP(C8054,СПРАВОЧНИК!B:D,2,0)</f>
        <v>ЯПОНИЯ</v>
      </c>
      <c r="J8054" s="69" t="str">
        <f>VLOOKUP(C8054,СПРАВОЧНИК!B:D,3,0)</f>
        <v>ИНОМАРКИ</v>
      </c>
      <c r="K8054" s="69" t="str">
        <f>VLOOKUP(СВОД2023[[#This Row],[ФО]],СПРАВОЧНИК!H:P,2,0)</f>
        <v>Сибирский ФО</v>
      </c>
    </row>
    <row r="8055" spans="1:11" x14ac:dyDescent="0.2">
      <c r="A8055" t="s">
        <v>600</v>
      </c>
      <c r="B8055" t="s">
        <v>594</v>
      </c>
      <c r="C8055" s="1" t="s">
        <v>533</v>
      </c>
      <c r="D8055" s="1" t="s">
        <v>557</v>
      </c>
      <c r="E8055" s="2">
        <v>3</v>
      </c>
      <c r="F8055" s="3">
        <v>1</v>
      </c>
      <c r="G8055" s="2">
        <v>19</v>
      </c>
      <c r="H8055" s="3">
        <v>11</v>
      </c>
      <c r="I8055" s="69" t="str">
        <f>VLOOKUP(C8055,СПРАВОЧНИК!B:D,2,0)</f>
        <v>ЯПОНИЯ</v>
      </c>
      <c r="J8055" s="69" t="str">
        <f>VLOOKUP(C8055,СПРАВОЧНИК!B:D,3,0)</f>
        <v>ИНОМАРКИ</v>
      </c>
      <c r="K8055" s="69" t="str">
        <f>VLOOKUP(СВОД2023[[#This Row],[ФО]],СПРАВОЧНИК!H:P,2,0)</f>
        <v>Сибирский ФО</v>
      </c>
    </row>
    <row r="8056" spans="1:11" x14ac:dyDescent="0.2">
      <c r="A8056" t="s">
        <v>600</v>
      </c>
      <c r="B8056" t="s">
        <v>594</v>
      </c>
      <c r="C8056" s="1" t="s">
        <v>533</v>
      </c>
      <c r="D8056" s="1" t="s">
        <v>1008</v>
      </c>
      <c r="E8056" s="2">
        <v>186</v>
      </c>
      <c r="F8056" s="3">
        <v>50</v>
      </c>
      <c r="G8056" s="2">
        <v>776</v>
      </c>
      <c r="H8056" s="3">
        <v>343</v>
      </c>
      <c r="I8056" s="69" t="str">
        <f>VLOOKUP(C8056,СПРАВОЧНИК!B:D,2,0)</f>
        <v>ЯПОНИЯ</v>
      </c>
      <c r="J8056" s="69" t="str">
        <f>VLOOKUP(C8056,СПРАВОЧНИК!B:D,3,0)</f>
        <v>ИНОМАРКИ</v>
      </c>
      <c r="K8056" s="69" t="str">
        <f>VLOOKUP(СВОД2023[[#This Row],[ФО]],СПРАВОЧНИК!H:P,2,0)</f>
        <v>Сибирский ФО</v>
      </c>
    </row>
    <row r="8057" spans="1:11" x14ac:dyDescent="0.2">
      <c r="A8057" t="s">
        <v>600</v>
      </c>
      <c r="B8057" t="s">
        <v>594</v>
      </c>
      <c r="C8057" s="1" t="s">
        <v>533</v>
      </c>
      <c r="D8057" s="1" t="s">
        <v>1913</v>
      </c>
      <c r="E8057" s="2"/>
      <c r="F8057" s="3">
        <v>6</v>
      </c>
      <c r="G8057" s="2">
        <v>8</v>
      </c>
      <c r="H8057" s="3">
        <v>13</v>
      </c>
      <c r="I8057" s="69" t="str">
        <f>VLOOKUP(C8057,СПРАВОЧНИК!B:D,2,0)</f>
        <v>ЯПОНИЯ</v>
      </c>
      <c r="J8057" s="69" t="str">
        <f>VLOOKUP(C8057,СПРАВОЧНИК!B:D,3,0)</f>
        <v>ИНОМАРКИ</v>
      </c>
      <c r="K8057" s="69" t="str">
        <f>VLOOKUP(СВОД2023[[#This Row],[ФО]],СПРАВОЧНИК!H:P,2,0)</f>
        <v>Сибирский ФО</v>
      </c>
    </row>
    <row r="8058" spans="1:11" x14ac:dyDescent="0.2">
      <c r="A8058" t="s">
        <v>600</v>
      </c>
      <c r="B8058" t="s">
        <v>594</v>
      </c>
      <c r="C8058" s="1" t="s">
        <v>533</v>
      </c>
      <c r="D8058" s="1" t="s">
        <v>2348</v>
      </c>
      <c r="E8058" s="2">
        <v>1</v>
      </c>
      <c r="F8058" s="3">
        <v>3</v>
      </c>
      <c r="G8058" s="2">
        <v>8</v>
      </c>
      <c r="H8058" s="3">
        <v>4</v>
      </c>
      <c r="I8058" s="69" t="str">
        <f>VLOOKUP(C8058,СПРАВОЧНИК!B:D,2,0)</f>
        <v>ЯПОНИЯ</v>
      </c>
      <c r="J8058" s="69" t="str">
        <f>VLOOKUP(C8058,СПРАВОЧНИК!B:D,3,0)</f>
        <v>ИНОМАРКИ</v>
      </c>
      <c r="K8058" s="69" t="str">
        <f>VLOOKUP(СВОД2023[[#This Row],[ФО]],СПРАВОЧНИК!H:P,2,0)</f>
        <v>Сибирский ФО</v>
      </c>
    </row>
    <row r="8059" spans="1:11" x14ac:dyDescent="0.2">
      <c r="A8059" t="s">
        <v>600</v>
      </c>
      <c r="B8059" t="s">
        <v>594</v>
      </c>
      <c r="C8059" s="1" t="s">
        <v>533</v>
      </c>
      <c r="D8059" s="1" t="s">
        <v>1914</v>
      </c>
      <c r="E8059" s="2">
        <v>2</v>
      </c>
      <c r="F8059" s="3"/>
      <c r="G8059" s="2">
        <v>10</v>
      </c>
      <c r="H8059" s="3">
        <v>3</v>
      </c>
      <c r="I8059" s="69" t="str">
        <f>VLOOKUP(C8059,СПРАВОЧНИК!B:D,2,0)</f>
        <v>ЯПОНИЯ</v>
      </c>
      <c r="J8059" s="69" t="str">
        <f>VLOOKUP(C8059,СПРАВОЧНИК!B:D,3,0)</f>
        <v>ИНОМАРКИ</v>
      </c>
      <c r="K8059" s="69" t="str">
        <f>VLOOKUP(СВОД2023[[#This Row],[ФО]],СПРАВОЧНИК!H:P,2,0)</f>
        <v>Сибирский ФО</v>
      </c>
    </row>
    <row r="8060" spans="1:11" x14ac:dyDescent="0.2">
      <c r="A8060" t="s">
        <v>600</v>
      </c>
      <c r="B8060" t="s">
        <v>594</v>
      </c>
      <c r="C8060" s="1" t="s">
        <v>533</v>
      </c>
      <c r="D8060" s="1" t="s">
        <v>558</v>
      </c>
      <c r="E8060" s="2">
        <v>19</v>
      </c>
      <c r="F8060" s="3">
        <v>12</v>
      </c>
      <c r="G8060" s="2">
        <v>102</v>
      </c>
      <c r="H8060" s="3">
        <v>49</v>
      </c>
      <c r="I8060" s="69" t="str">
        <f>VLOOKUP(C8060,СПРАВОЧНИК!B:D,2,0)</f>
        <v>ЯПОНИЯ</v>
      </c>
      <c r="J8060" s="69" t="str">
        <f>VLOOKUP(C8060,СПРАВОЧНИК!B:D,3,0)</f>
        <v>ИНОМАРКИ</v>
      </c>
      <c r="K8060" s="69" t="str">
        <f>VLOOKUP(СВОД2023[[#This Row],[ФО]],СПРАВОЧНИК!H:P,2,0)</f>
        <v>Сибирский ФО</v>
      </c>
    </row>
    <row r="8061" spans="1:11" x14ac:dyDescent="0.2">
      <c r="A8061" t="s">
        <v>600</v>
      </c>
      <c r="B8061" t="s">
        <v>594</v>
      </c>
      <c r="C8061" s="1" t="s">
        <v>533</v>
      </c>
      <c r="D8061" s="1" t="s">
        <v>1915</v>
      </c>
      <c r="E8061" s="2"/>
      <c r="F8061" s="3">
        <v>1</v>
      </c>
      <c r="G8061" s="2">
        <v>6</v>
      </c>
      <c r="H8061" s="3">
        <v>9</v>
      </c>
      <c r="I8061" s="69" t="str">
        <f>VLOOKUP(C8061,СПРАВОЧНИК!B:D,2,0)</f>
        <v>ЯПОНИЯ</v>
      </c>
      <c r="J8061" s="69" t="str">
        <f>VLOOKUP(C8061,СПРАВОЧНИК!B:D,3,0)</f>
        <v>ИНОМАРКИ</v>
      </c>
      <c r="K8061" s="69" t="str">
        <f>VLOOKUP(СВОД2023[[#This Row],[ФО]],СПРАВОЧНИК!H:P,2,0)</f>
        <v>Сибирский ФО</v>
      </c>
    </row>
    <row r="8062" spans="1:11" x14ac:dyDescent="0.2">
      <c r="A8062" t="s">
        <v>600</v>
      </c>
      <c r="B8062" t="s">
        <v>594</v>
      </c>
      <c r="C8062" s="1" t="s">
        <v>533</v>
      </c>
      <c r="D8062" s="1" t="s">
        <v>1916</v>
      </c>
      <c r="E8062" s="2">
        <v>53</v>
      </c>
      <c r="F8062" s="3">
        <v>44</v>
      </c>
      <c r="G8062" s="2">
        <v>262</v>
      </c>
      <c r="H8062" s="3">
        <v>234</v>
      </c>
      <c r="I8062" s="69" t="str">
        <f>VLOOKUP(C8062,СПРАВОЧНИК!B:D,2,0)</f>
        <v>ЯПОНИЯ</v>
      </c>
      <c r="J8062" s="69" t="str">
        <f>VLOOKUP(C8062,СПРАВОЧНИК!B:D,3,0)</f>
        <v>ИНОМАРКИ</v>
      </c>
      <c r="K8062" s="69" t="str">
        <f>VLOOKUP(СВОД2023[[#This Row],[ФО]],СПРАВОЧНИК!H:P,2,0)</f>
        <v>Сибирский ФО</v>
      </c>
    </row>
    <row r="8063" spans="1:11" x14ac:dyDescent="0.2">
      <c r="A8063" t="s">
        <v>600</v>
      </c>
      <c r="B8063" t="s">
        <v>594</v>
      </c>
      <c r="C8063" s="1" t="s">
        <v>533</v>
      </c>
      <c r="D8063" s="1" t="s">
        <v>1917</v>
      </c>
      <c r="E8063" s="2">
        <v>160</v>
      </c>
      <c r="F8063" s="3">
        <v>108</v>
      </c>
      <c r="G8063" s="2">
        <v>825</v>
      </c>
      <c r="H8063" s="3">
        <v>603</v>
      </c>
      <c r="I8063" s="69" t="str">
        <f>VLOOKUP(C8063,СПРАВОЧНИК!B:D,2,0)</f>
        <v>ЯПОНИЯ</v>
      </c>
      <c r="J8063" s="69" t="str">
        <f>VLOOKUP(C8063,СПРАВОЧНИК!B:D,3,0)</f>
        <v>ИНОМАРКИ</v>
      </c>
      <c r="K8063" s="69" t="str">
        <f>VLOOKUP(СВОД2023[[#This Row],[ФО]],СПРАВОЧНИК!H:P,2,0)</f>
        <v>Сибирский ФО</v>
      </c>
    </row>
    <row r="8064" spans="1:11" x14ac:dyDescent="0.2">
      <c r="A8064" t="s">
        <v>600</v>
      </c>
      <c r="B8064" t="s">
        <v>594</v>
      </c>
      <c r="C8064" s="1" t="s">
        <v>533</v>
      </c>
      <c r="D8064" s="1" t="s">
        <v>559</v>
      </c>
      <c r="E8064" s="2">
        <v>2</v>
      </c>
      <c r="F8064" s="3"/>
      <c r="G8064" s="2">
        <v>9</v>
      </c>
      <c r="H8064" s="3">
        <v>5</v>
      </c>
      <c r="I8064" s="69" t="str">
        <f>VLOOKUP(C8064,СПРАВОЧНИК!B:D,2,0)</f>
        <v>ЯПОНИЯ</v>
      </c>
      <c r="J8064" s="69" t="str">
        <f>VLOOKUP(C8064,СПРАВОЧНИК!B:D,3,0)</f>
        <v>ИНОМАРКИ</v>
      </c>
      <c r="K8064" s="69" t="str">
        <f>VLOOKUP(СВОД2023[[#This Row],[ФО]],СПРАВОЧНИК!H:P,2,0)</f>
        <v>Сибирский ФО</v>
      </c>
    </row>
    <row r="8065" spans="1:11" x14ac:dyDescent="0.2">
      <c r="A8065" t="s">
        <v>600</v>
      </c>
      <c r="B8065" t="s">
        <v>594</v>
      </c>
      <c r="C8065" s="1" t="s">
        <v>533</v>
      </c>
      <c r="D8065" s="1" t="s">
        <v>525</v>
      </c>
      <c r="E8065" s="2">
        <v>33</v>
      </c>
      <c r="F8065" s="3">
        <v>9</v>
      </c>
      <c r="G8065" s="2">
        <v>138</v>
      </c>
      <c r="H8065" s="3">
        <v>49</v>
      </c>
      <c r="I8065" s="69" t="str">
        <f>VLOOKUP(C8065,СПРАВОЧНИК!B:D,2,0)</f>
        <v>ЯПОНИЯ</v>
      </c>
      <c r="J8065" s="69" t="str">
        <f>VLOOKUP(C8065,СПРАВОЧНИК!B:D,3,0)</f>
        <v>ИНОМАРКИ</v>
      </c>
      <c r="K8065" s="69" t="str">
        <f>VLOOKUP(СВОД2023[[#This Row],[ФО]],СПРАВОЧНИК!H:P,2,0)</f>
        <v>Сибирский ФО</v>
      </c>
    </row>
    <row r="8066" spans="1:11" x14ac:dyDescent="0.2">
      <c r="A8066" t="s">
        <v>600</v>
      </c>
      <c r="B8066" t="s">
        <v>594</v>
      </c>
      <c r="C8066" s="1" t="s">
        <v>533</v>
      </c>
      <c r="D8066" s="1" t="s">
        <v>1918</v>
      </c>
      <c r="E8066" s="2">
        <v>31</v>
      </c>
      <c r="F8066" s="3">
        <v>26</v>
      </c>
      <c r="G8066" s="2">
        <v>171</v>
      </c>
      <c r="H8066" s="3">
        <v>163</v>
      </c>
      <c r="I8066" s="69" t="str">
        <f>VLOOKUP(C8066,СПРАВОЧНИК!B:D,2,0)</f>
        <v>ЯПОНИЯ</v>
      </c>
      <c r="J8066" s="69" t="str">
        <f>VLOOKUP(C8066,СПРАВОЧНИК!B:D,3,0)</f>
        <v>ИНОМАРКИ</v>
      </c>
      <c r="K8066" s="69" t="str">
        <f>VLOOKUP(СВОД2023[[#This Row],[ФО]],СПРАВОЧНИК!H:P,2,0)</f>
        <v>Сибирский ФО</v>
      </c>
    </row>
    <row r="8067" spans="1:11" x14ac:dyDescent="0.2">
      <c r="A8067" t="s">
        <v>600</v>
      </c>
      <c r="B8067" t="s">
        <v>594</v>
      </c>
      <c r="C8067" s="1" t="s">
        <v>533</v>
      </c>
      <c r="D8067" s="1" t="s">
        <v>1919</v>
      </c>
      <c r="E8067" s="2">
        <v>4</v>
      </c>
      <c r="F8067" s="3">
        <v>2</v>
      </c>
      <c r="G8067" s="2">
        <v>17</v>
      </c>
      <c r="H8067" s="3">
        <v>16</v>
      </c>
      <c r="I8067" s="69" t="str">
        <f>VLOOKUP(C8067,СПРАВОЧНИК!B:D,2,0)</f>
        <v>ЯПОНИЯ</v>
      </c>
      <c r="J8067" s="69" t="str">
        <f>VLOOKUP(C8067,СПРАВОЧНИК!B:D,3,0)</f>
        <v>ИНОМАРКИ</v>
      </c>
      <c r="K8067" s="69" t="str">
        <f>VLOOKUP(СВОД2023[[#This Row],[ФО]],СПРАВОЧНИК!H:P,2,0)</f>
        <v>Сибирский ФО</v>
      </c>
    </row>
    <row r="8068" spans="1:11" x14ac:dyDescent="0.2">
      <c r="A8068" t="s">
        <v>600</v>
      </c>
      <c r="B8068" t="s">
        <v>594</v>
      </c>
      <c r="C8068" s="1" t="s">
        <v>533</v>
      </c>
      <c r="D8068" s="1" t="s">
        <v>1920</v>
      </c>
      <c r="E8068" s="2">
        <v>2</v>
      </c>
      <c r="F8068" s="3">
        <v>1</v>
      </c>
      <c r="G8068" s="2">
        <v>15</v>
      </c>
      <c r="H8068" s="3">
        <v>9</v>
      </c>
      <c r="I8068" s="69" t="str">
        <f>VLOOKUP(C8068,СПРАВОЧНИК!B:D,2,0)</f>
        <v>ЯПОНИЯ</v>
      </c>
      <c r="J8068" s="69" t="str">
        <f>VLOOKUP(C8068,СПРАВОЧНИК!B:D,3,0)</f>
        <v>ИНОМАРКИ</v>
      </c>
      <c r="K8068" s="69" t="str">
        <f>VLOOKUP(СВОД2023[[#This Row],[ФО]],СПРАВОЧНИК!H:P,2,0)</f>
        <v>Сибирский ФО</v>
      </c>
    </row>
    <row r="8069" spans="1:11" x14ac:dyDescent="0.2">
      <c r="A8069" t="s">
        <v>600</v>
      </c>
      <c r="B8069" t="s">
        <v>594</v>
      </c>
      <c r="C8069" s="1" t="s">
        <v>533</v>
      </c>
      <c r="D8069" s="1" t="s">
        <v>1921</v>
      </c>
      <c r="E8069" s="2">
        <v>73</v>
      </c>
      <c r="F8069" s="3">
        <v>65</v>
      </c>
      <c r="G8069" s="2">
        <v>395</v>
      </c>
      <c r="H8069" s="3">
        <v>339</v>
      </c>
      <c r="I8069" s="69" t="str">
        <f>VLOOKUP(C8069,СПРАВОЧНИК!B:D,2,0)</f>
        <v>ЯПОНИЯ</v>
      </c>
      <c r="J8069" s="69" t="str">
        <f>VLOOKUP(C8069,СПРАВОЧНИК!B:D,3,0)</f>
        <v>ИНОМАРКИ</v>
      </c>
      <c r="K8069" s="69" t="str">
        <f>VLOOKUP(СВОД2023[[#This Row],[ФО]],СПРАВОЧНИК!H:P,2,0)</f>
        <v>Сибирский ФО</v>
      </c>
    </row>
    <row r="8070" spans="1:11" x14ac:dyDescent="0.2">
      <c r="A8070" t="s">
        <v>600</v>
      </c>
      <c r="B8070" t="s">
        <v>594</v>
      </c>
      <c r="C8070" s="1" t="s">
        <v>533</v>
      </c>
      <c r="D8070" s="1" t="s">
        <v>1922</v>
      </c>
      <c r="E8070" s="2">
        <v>16</v>
      </c>
      <c r="F8070" s="3">
        <v>12</v>
      </c>
      <c r="G8070" s="2">
        <v>72</v>
      </c>
      <c r="H8070" s="3">
        <v>67</v>
      </c>
      <c r="I8070" s="69" t="str">
        <f>VLOOKUP(C8070,СПРАВОЧНИК!B:D,2,0)</f>
        <v>ЯПОНИЯ</v>
      </c>
      <c r="J8070" s="69" t="str">
        <f>VLOOKUP(C8070,СПРАВОЧНИК!B:D,3,0)</f>
        <v>ИНОМАРКИ</v>
      </c>
      <c r="K8070" s="69" t="str">
        <f>VLOOKUP(СВОД2023[[#This Row],[ФО]],СПРАВОЧНИК!H:P,2,0)</f>
        <v>Сибирский ФО</v>
      </c>
    </row>
    <row r="8071" spans="1:11" x14ac:dyDescent="0.2">
      <c r="A8071" t="s">
        <v>600</v>
      </c>
      <c r="B8071" t="s">
        <v>594</v>
      </c>
      <c r="C8071" s="1" t="s">
        <v>533</v>
      </c>
      <c r="D8071" s="1" t="s">
        <v>1923</v>
      </c>
      <c r="E8071" s="2">
        <v>8</v>
      </c>
      <c r="F8071" s="3">
        <v>1</v>
      </c>
      <c r="G8071" s="2">
        <v>32</v>
      </c>
      <c r="H8071" s="3">
        <v>10</v>
      </c>
      <c r="I8071" s="69" t="str">
        <f>VLOOKUP(C8071,СПРАВОЧНИК!B:D,2,0)</f>
        <v>ЯПОНИЯ</v>
      </c>
      <c r="J8071" s="69" t="str">
        <f>VLOOKUP(C8071,СПРАВОЧНИК!B:D,3,0)</f>
        <v>ИНОМАРКИ</v>
      </c>
      <c r="K8071" s="69" t="str">
        <f>VLOOKUP(СВОД2023[[#This Row],[ФО]],СПРАВОЧНИК!H:P,2,0)</f>
        <v>Сибирский ФО</v>
      </c>
    </row>
    <row r="8072" spans="1:11" x14ac:dyDescent="0.2">
      <c r="A8072" t="s">
        <v>600</v>
      </c>
      <c r="B8072" t="s">
        <v>594</v>
      </c>
      <c r="C8072" s="1" t="s">
        <v>533</v>
      </c>
      <c r="D8072" s="1" t="s">
        <v>1924</v>
      </c>
      <c r="E8072" s="2">
        <v>1</v>
      </c>
      <c r="F8072" s="3"/>
      <c r="G8072" s="2">
        <v>3</v>
      </c>
      <c r="H8072" s="3"/>
      <c r="I8072" s="69" t="str">
        <f>VLOOKUP(C8072,СПРАВОЧНИК!B:D,2,0)</f>
        <v>ЯПОНИЯ</v>
      </c>
      <c r="J8072" s="69" t="str">
        <f>VLOOKUP(C8072,СПРАВОЧНИК!B:D,3,0)</f>
        <v>ИНОМАРКИ</v>
      </c>
      <c r="K8072" s="69" t="str">
        <f>VLOOKUP(СВОД2023[[#This Row],[ФО]],СПРАВОЧНИК!H:P,2,0)</f>
        <v>Сибирский ФО</v>
      </c>
    </row>
    <row r="8073" spans="1:11" x14ac:dyDescent="0.2">
      <c r="A8073" t="s">
        <v>600</v>
      </c>
      <c r="B8073" t="s">
        <v>594</v>
      </c>
      <c r="C8073" s="1" t="s">
        <v>533</v>
      </c>
      <c r="D8073" s="1" t="s">
        <v>560</v>
      </c>
      <c r="E8073" s="2">
        <v>50</v>
      </c>
      <c r="F8073" s="3"/>
      <c r="G8073" s="2">
        <v>117</v>
      </c>
      <c r="H8073" s="3"/>
      <c r="I8073" s="69" t="str">
        <f>VLOOKUP(C8073,СПРАВОЧНИК!B:D,2,0)</f>
        <v>ЯПОНИЯ</v>
      </c>
      <c r="J8073" s="69" t="str">
        <f>VLOOKUP(C8073,СПРАВОЧНИК!B:D,3,0)</f>
        <v>ИНОМАРКИ</v>
      </c>
      <c r="K8073" s="69" t="str">
        <f>VLOOKUP(СВОД2023[[#This Row],[ФО]],СПРАВОЧНИК!H:P,2,0)</f>
        <v>Сибирский ФО</v>
      </c>
    </row>
    <row r="8074" spans="1:11" x14ac:dyDescent="0.2">
      <c r="A8074" t="s">
        <v>600</v>
      </c>
      <c r="B8074" t="s">
        <v>594</v>
      </c>
      <c r="C8074" s="1" t="s">
        <v>533</v>
      </c>
      <c r="D8074" s="1" t="s">
        <v>1925</v>
      </c>
      <c r="E8074" s="2">
        <v>2</v>
      </c>
      <c r="F8074" s="3">
        <v>2</v>
      </c>
      <c r="G8074" s="2">
        <v>15</v>
      </c>
      <c r="H8074" s="3">
        <v>8</v>
      </c>
      <c r="I8074" s="69" t="str">
        <f>VLOOKUP(C8074,СПРАВОЧНИК!B:D,2,0)</f>
        <v>ЯПОНИЯ</v>
      </c>
      <c r="J8074" s="69" t="str">
        <f>VLOOKUP(C8074,СПРАВОЧНИК!B:D,3,0)</f>
        <v>ИНОМАРКИ</v>
      </c>
      <c r="K8074" s="69" t="str">
        <f>VLOOKUP(СВОД2023[[#This Row],[ФО]],СПРАВОЧНИК!H:P,2,0)</f>
        <v>Сибирский ФО</v>
      </c>
    </row>
    <row r="8075" spans="1:11" x14ac:dyDescent="0.2">
      <c r="A8075" t="s">
        <v>600</v>
      </c>
      <c r="B8075" t="s">
        <v>594</v>
      </c>
      <c r="C8075" s="1" t="s">
        <v>533</v>
      </c>
      <c r="D8075" s="1" t="s">
        <v>1926</v>
      </c>
      <c r="E8075" s="2">
        <v>391</v>
      </c>
      <c r="F8075" s="3">
        <v>339</v>
      </c>
      <c r="G8075" s="2">
        <v>2109</v>
      </c>
      <c r="H8075" s="3">
        <v>1961</v>
      </c>
      <c r="I8075" s="69" t="str">
        <f>VLOOKUP(C8075,СПРАВОЧНИК!B:D,2,0)</f>
        <v>ЯПОНИЯ</v>
      </c>
      <c r="J8075" s="69" t="str">
        <f>VLOOKUP(C8075,СПРАВОЧНИК!B:D,3,0)</f>
        <v>ИНОМАРКИ</v>
      </c>
      <c r="K8075" s="69" t="str">
        <f>VLOOKUP(СВОД2023[[#This Row],[ФО]],СПРАВОЧНИК!H:P,2,0)</f>
        <v>Сибирский ФО</v>
      </c>
    </row>
    <row r="8076" spans="1:11" x14ac:dyDescent="0.2">
      <c r="A8076" t="s">
        <v>600</v>
      </c>
      <c r="B8076" t="s">
        <v>594</v>
      </c>
      <c r="C8076" s="1" t="s">
        <v>533</v>
      </c>
      <c r="D8076" s="1" t="s">
        <v>1009</v>
      </c>
      <c r="E8076" s="2"/>
      <c r="F8076" s="3"/>
      <c r="G8076" s="2">
        <v>2</v>
      </c>
      <c r="H8076" s="3">
        <v>14</v>
      </c>
      <c r="I8076" s="69" t="str">
        <f>VLOOKUP(C8076,СПРАВОЧНИК!B:D,2,0)</f>
        <v>ЯПОНИЯ</v>
      </c>
      <c r="J8076" s="69" t="str">
        <f>VLOOKUP(C8076,СПРАВОЧНИК!B:D,3,0)</f>
        <v>ИНОМАРКИ</v>
      </c>
      <c r="K8076" s="69" t="str">
        <f>VLOOKUP(СВОД2023[[#This Row],[ФО]],СПРАВОЧНИК!H:P,2,0)</f>
        <v>Сибирский ФО</v>
      </c>
    </row>
    <row r="8077" spans="1:11" x14ac:dyDescent="0.2">
      <c r="A8077" t="s">
        <v>600</v>
      </c>
      <c r="B8077" t="s">
        <v>594</v>
      </c>
      <c r="C8077" s="1" t="s">
        <v>533</v>
      </c>
      <c r="D8077" s="1" t="s">
        <v>2349</v>
      </c>
      <c r="E8077" s="2"/>
      <c r="F8077" s="3"/>
      <c r="G8077" s="2">
        <v>1</v>
      </c>
      <c r="H8077" s="3"/>
      <c r="I8077" s="69" t="str">
        <f>VLOOKUP(C8077,СПРАВОЧНИК!B:D,2,0)</f>
        <v>ЯПОНИЯ</v>
      </c>
      <c r="J8077" s="69" t="str">
        <f>VLOOKUP(C8077,СПРАВОЧНИК!B:D,3,0)</f>
        <v>ИНОМАРКИ</v>
      </c>
      <c r="K8077" s="69" t="str">
        <f>VLOOKUP(СВОД2023[[#This Row],[ФО]],СПРАВОЧНИК!H:P,2,0)</f>
        <v>Сибирский ФО</v>
      </c>
    </row>
    <row r="8078" spans="1:11" x14ac:dyDescent="0.2">
      <c r="A8078" t="s">
        <v>600</v>
      </c>
      <c r="B8078" t="s">
        <v>594</v>
      </c>
      <c r="C8078" s="1" t="s">
        <v>533</v>
      </c>
      <c r="D8078" s="1" t="s">
        <v>1927</v>
      </c>
      <c r="E8078" s="2">
        <v>7</v>
      </c>
      <c r="F8078" s="3">
        <v>3</v>
      </c>
      <c r="G8078" s="2">
        <v>39</v>
      </c>
      <c r="H8078" s="3">
        <v>17</v>
      </c>
      <c r="I8078" s="69" t="str">
        <f>VLOOKUP(C8078,СПРАВОЧНИК!B:D,2,0)</f>
        <v>ЯПОНИЯ</v>
      </c>
      <c r="J8078" s="69" t="str">
        <f>VLOOKUP(C8078,СПРАВОЧНИК!B:D,3,0)</f>
        <v>ИНОМАРКИ</v>
      </c>
      <c r="K8078" s="69" t="str">
        <f>VLOOKUP(СВОД2023[[#This Row],[ФО]],СПРАВОЧНИК!H:P,2,0)</f>
        <v>Сибирский ФО</v>
      </c>
    </row>
    <row r="8079" spans="1:11" x14ac:dyDescent="0.2">
      <c r="A8079" t="s">
        <v>600</v>
      </c>
      <c r="B8079" t="s">
        <v>594</v>
      </c>
      <c r="C8079" s="1" t="s">
        <v>533</v>
      </c>
      <c r="D8079" s="1" t="s">
        <v>1010</v>
      </c>
      <c r="E8079" s="2">
        <v>79</v>
      </c>
      <c r="F8079" s="3">
        <v>10</v>
      </c>
      <c r="G8079" s="2">
        <v>411</v>
      </c>
      <c r="H8079" s="3">
        <v>71</v>
      </c>
      <c r="I8079" s="69" t="str">
        <f>VLOOKUP(C8079,СПРАВОЧНИК!B:D,2,0)</f>
        <v>ЯПОНИЯ</v>
      </c>
      <c r="J8079" s="69" t="str">
        <f>VLOOKUP(C8079,СПРАВОЧНИК!B:D,3,0)</f>
        <v>ИНОМАРКИ</v>
      </c>
      <c r="K8079" s="69" t="str">
        <f>VLOOKUP(СВОД2023[[#This Row],[ФО]],СПРАВОЧНИК!H:P,2,0)</f>
        <v>Сибирский ФО</v>
      </c>
    </row>
    <row r="8080" spans="1:11" x14ac:dyDescent="0.2">
      <c r="A8080" t="s">
        <v>600</v>
      </c>
      <c r="B8080" t="s">
        <v>594</v>
      </c>
      <c r="C8080" s="1" t="s">
        <v>533</v>
      </c>
      <c r="D8080" s="1" t="s">
        <v>561</v>
      </c>
      <c r="E8080" s="2">
        <v>21</v>
      </c>
      <c r="F8080" s="3">
        <v>13</v>
      </c>
      <c r="G8080" s="2">
        <v>108</v>
      </c>
      <c r="H8080" s="3">
        <v>91</v>
      </c>
      <c r="I8080" s="69" t="str">
        <f>VLOOKUP(C8080,СПРАВОЧНИК!B:D,2,0)</f>
        <v>ЯПОНИЯ</v>
      </c>
      <c r="J8080" s="69" t="str">
        <f>VLOOKUP(C8080,СПРАВОЧНИК!B:D,3,0)</f>
        <v>ИНОМАРКИ</v>
      </c>
      <c r="K8080" s="69" t="str">
        <f>VLOOKUP(СВОД2023[[#This Row],[ФО]],СПРАВОЧНИК!H:P,2,0)</f>
        <v>Сибирский ФО</v>
      </c>
    </row>
    <row r="8081" spans="1:11" x14ac:dyDescent="0.2">
      <c r="A8081" t="s">
        <v>600</v>
      </c>
      <c r="B8081" t="s">
        <v>594</v>
      </c>
      <c r="C8081" s="1" t="s">
        <v>533</v>
      </c>
      <c r="D8081" s="1" t="s">
        <v>1928</v>
      </c>
      <c r="E8081" s="2">
        <v>28</v>
      </c>
      <c r="F8081" s="3">
        <v>25</v>
      </c>
      <c r="G8081" s="2">
        <v>152</v>
      </c>
      <c r="H8081" s="3">
        <v>142</v>
      </c>
      <c r="I8081" s="69" t="str">
        <f>VLOOKUP(C8081,СПРАВОЧНИК!B:D,2,0)</f>
        <v>ЯПОНИЯ</v>
      </c>
      <c r="J8081" s="69" t="str">
        <f>VLOOKUP(C8081,СПРАВОЧНИК!B:D,3,0)</f>
        <v>ИНОМАРКИ</v>
      </c>
      <c r="K8081" s="69" t="str">
        <f>VLOOKUP(СВОД2023[[#This Row],[ФО]],СПРАВОЧНИК!H:P,2,0)</f>
        <v>Сибирский ФО</v>
      </c>
    </row>
    <row r="8082" spans="1:11" x14ac:dyDescent="0.2">
      <c r="A8082" t="s">
        <v>600</v>
      </c>
      <c r="B8082" t="s">
        <v>594</v>
      </c>
      <c r="C8082" s="1" t="s">
        <v>533</v>
      </c>
      <c r="D8082" s="1" t="s">
        <v>1929</v>
      </c>
      <c r="E8082" s="2">
        <v>24</v>
      </c>
      <c r="F8082" s="3">
        <v>15</v>
      </c>
      <c r="G8082" s="2">
        <v>105</v>
      </c>
      <c r="H8082" s="3">
        <v>74</v>
      </c>
      <c r="I8082" s="69" t="str">
        <f>VLOOKUP(C8082,СПРАВОЧНИК!B:D,2,0)</f>
        <v>ЯПОНИЯ</v>
      </c>
      <c r="J8082" s="69" t="str">
        <f>VLOOKUP(C8082,СПРАВОЧНИК!B:D,3,0)</f>
        <v>ИНОМАРКИ</v>
      </c>
      <c r="K8082" s="69" t="str">
        <f>VLOOKUP(СВОД2023[[#This Row],[ФО]],СПРАВОЧНИК!H:P,2,0)</f>
        <v>Сибирский ФО</v>
      </c>
    </row>
    <row r="8083" spans="1:11" x14ac:dyDescent="0.2">
      <c r="A8083" t="s">
        <v>600</v>
      </c>
      <c r="B8083" t="s">
        <v>594</v>
      </c>
      <c r="C8083" s="1" t="s">
        <v>533</v>
      </c>
      <c r="D8083" s="1" t="s">
        <v>1930</v>
      </c>
      <c r="E8083" s="2">
        <v>409</v>
      </c>
      <c r="F8083" s="3">
        <v>323</v>
      </c>
      <c r="G8083" s="2">
        <v>2260</v>
      </c>
      <c r="H8083" s="3">
        <v>1967</v>
      </c>
      <c r="I8083" s="69" t="str">
        <f>VLOOKUP(C8083,СПРАВОЧНИК!B:D,2,0)</f>
        <v>ЯПОНИЯ</v>
      </c>
      <c r="J8083" s="69" t="str">
        <f>VLOOKUP(C8083,СПРАВОЧНИК!B:D,3,0)</f>
        <v>ИНОМАРКИ</v>
      </c>
      <c r="K8083" s="69" t="str">
        <f>VLOOKUP(СВОД2023[[#This Row],[ФО]],СПРАВОЧНИК!H:P,2,0)</f>
        <v>Сибирский ФО</v>
      </c>
    </row>
    <row r="8084" spans="1:11" x14ac:dyDescent="0.2">
      <c r="A8084" t="s">
        <v>600</v>
      </c>
      <c r="B8084" t="s">
        <v>594</v>
      </c>
      <c r="C8084" s="1" t="s">
        <v>533</v>
      </c>
      <c r="D8084" s="1" t="s">
        <v>1931</v>
      </c>
      <c r="E8084" s="2">
        <v>1064</v>
      </c>
      <c r="F8084" s="3">
        <v>587</v>
      </c>
      <c r="G8084" s="2">
        <v>5225</v>
      </c>
      <c r="H8084" s="3">
        <v>3559</v>
      </c>
      <c r="I8084" s="69" t="str">
        <f>VLOOKUP(C8084,СПРАВОЧНИК!B:D,2,0)</f>
        <v>ЯПОНИЯ</v>
      </c>
      <c r="J8084" s="69" t="str">
        <f>VLOOKUP(C8084,СПРАВОЧНИК!B:D,3,0)</f>
        <v>ИНОМАРКИ</v>
      </c>
      <c r="K8084" s="69" t="str">
        <f>VLOOKUP(СВОД2023[[#This Row],[ФО]],СПРАВОЧНИК!H:P,2,0)</f>
        <v>Сибирский ФО</v>
      </c>
    </row>
    <row r="8085" spans="1:11" x14ac:dyDescent="0.2">
      <c r="A8085" t="s">
        <v>600</v>
      </c>
      <c r="B8085" t="s">
        <v>594</v>
      </c>
      <c r="C8085" s="1" t="s">
        <v>533</v>
      </c>
      <c r="D8085" s="1" t="s">
        <v>1932</v>
      </c>
      <c r="E8085" s="2">
        <v>15</v>
      </c>
      <c r="F8085" s="3">
        <v>12</v>
      </c>
      <c r="G8085" s="2">
        <v>72</v>
      </c>
      <c r="H8085" s="3">
        <v>56</v>
      </c>
      <c r="I8085" s="69" t="str">
        <f>VLOOKUP(C8085,СПРАВОЧНИК!B:D,2,0)</f>
        <v>ЯПОНИЯ</v>
      </c>
      <c r="J8085" s="69" t="str">
        <f>VLOOKUP(C8085,СПРАВОЧНИК!B:D,3,0)</f>
        <v>ИНОМАРКИ</v>
      </c>
      <c r="K8085" s="69" t="str">
        <f>VLOOKUP(СВОД2023[[#This Row],[ФО]],СПРАВОЧНИК!H:P,2,0)</f>
        <v>Сибирский ФО</v>
      </c>
    </row>
    <row r="8086" spans="1:11" x14ac:dyDescent="0.2">
      <c r="A8086" t="s">
        <v>600</v>
      </c>
      <c r="B8086" t="s">
        <v>594</v>
      </c>
      <c r="C8086" s="1" t="s">
        <v>533</v>
      </c>
      <c r="D8086" s="1" t="s">
        <v>562</v>
      </c>
      <c r="E8086" s="2">
        <v>232</v>
      </c>
      <c r="F8086" s="3">
        <v>124</v>
      </c>
      <c r="G8086" s="2">
        <v>1100</v>
      </c>
      <c r="H8086" s="3">
        <v>628</v>
      </c>
      <c r="I8086" s="69" t="str">
        <f>VLOOKUP(C8086,СПРАВОЧНИК!B:D,2,0)</f>
        <v>ЯПОНИЯ</v>
      </c>
      <c r="J8086" s="69" t="str">
        <f>VLOOKUP(C8086,СПРАВОЧНИК!B:D,3,0)</f>
        <v>ИНОМАРКИ</v>
      </c>
      <c r="K8086" s="69" t="str">
        <f>VLOOKUP(СВОД2023[[#This Row],[ФО]],СПРАВОЧНИК!H:P,2,0)</f>
        <v>Сибирский ФО</v>
      </c>
    </row>
    <row r="8087" spans="1:11" x14ac:dyDescent="0.2">
      <c r="A8087" t="s">
        <v>600</v>
      </c>
      <c r="B8087" t="s">
        <v>594</v>
      </c>
      <c r="C8087" s="1" t="s">
        <v>533</v>
      </c>
      <c r="D8087" s="1" t="s">
        <v>1933</v>
      </c>
      <c r="E8087" s="2">
        <v>7</v>
      </c>
      <c r="F8087" s="3">
        <v>7</v>
      </c>
      <c r="G8087" s="2">
        <v>43</v>
      </c>
      <c r="H8087" s="3">
        <v>46</v>
      </c>
      <c r="I8087" s="69" t="str">
        <f>VLOOKUP(C8087,СПРАВОЧНИК!B:D,2,0)</f>
        <v>ЯПОНИЯ</v>
      </c>
      <c r="J8087" s="69" t="str">
        <f>VLOOKUP(C8087,СПРАВОЧНИК!B:D,3,0)</f>
        <v>ИНОМАРКИ</v>
      </c>
      <c r="K8087" s="69" t="str">
        <f>VLOOKUP(СВОД2023[[#This Row],[ФО]],СПРАВОЧНИК!H:P,2,0)</f>
        <v>Сибирский ФО</v>
      </c>
    </row>
    <row r="8088" spans="1:11" x14ac:dyDescent="0.2">
      <c r="A8088" t="s">
        <v>600</v>
      </c>
      <c r="B8088" t="s">
        <v>594</v>
      </c>
      <c r="C8088" s="1" t="s">
        <v>533</v>
      </c>
      <c r="D8088" s="1" t="s">
        <v>1934</v>
      </c>
      <c r="E8088" s="2">
        <v>25</v>
      </c>
      <c r="F8088" s="3">
        <v>21</v>
      </c>
      <c r="G8088" s="2">
        <v>123</v>
      </c>
      <c r="H8088" s="3">
        <v>112</v>
      </c>
      <c r="I8088" s="69" t="str">
        <f>VLOOKUP(C8088,СПРАВОЧНИК!B:D,2,0)</f>
        <v>ЯПОНИЯ</v>
      </c>
      <c r="J8088" s="69" t="str">
        <f>VLOOKUP(C8088,СПРАВОЧНИК!B:D,3,0)</f>
        <v>ИНОМАРКИ</v>
      </c>
      <c r="K8088" s="69" t="str">
        <f>VLOOKUP(СВОД2023[[#This Row],[ФО]],СПРАВОЧНИК!H:P,2,0)</f>
        <v>Сибирский ФО</v>
      </c>
    </row>
    <row r="8089" spans="1:11" x14ac:dyDescent="0.2">
      <c r="A8089" t="s">
        <v>600</v>
      </c>
      <c r="B8089" t="s">
        <v>594</v>
      </c>
      <c r="C8089" s="1" t="s">
        <v>533</v>
      </c>
      <c r="D8089" s="1" t="s">
        <v>1935</v>
      </c>
      <c r="E8089" s="2">
        <v>67</v>
      </c>
      <c r="F8089" s="3">
        <v>53</v>
      </c>
      <c r="G8089" s="2">
        <v>297</v>
      </c>
      <c r="H8089" s="3">
        <v>271</v>
      </c>
      <c r="I8089" s="69" t="str">
        <f>VLOOKUP(C8089,СПРАВОЧНИК!B:D,2,0)</f>
        <v>ЯПОНИЯ</v>
      </c>
      <c r="J8089" s="69" t="str">
        <f>VLOOKUP(C8089,СПРАВОЧНИК!B:D,3,0)</f>
        <v>ИНОМАРКИ</v>
      </c>
      <c r="K8089" s="69" t="str">
        <f>VLOOKUP(СВОД2023[[#This Row],[ФО]],СПРАВОЧНИК!H:P,2,0)</f>
        <v>Сибирский ФО</v>
      </c>
    </row>
    <row r="8090" spans="1:11" x14ac:dyDescent="0.2">
      <c r="A8090" t="s">
        <v>600</v>
      </c>
      <c r="B8090" t="s">
        <v>594</v>
      </c>
      <c r="C8090" s="1" t="s">
        <v>533</v>
      </c>
      <c r="D8090" s="1" t="s">
        <v>1936</v>
      </c>
      <c r="E8090" s="2">
        <v>922</v>
      </c>
      <c r="F8090" s="3">
        <v>405</v>
      </c>
      <c r="G8090" s="2">
        <v>4540</v>
      </c>
      <c r="H8090" s="3">
        <v>2283</v>
      </c>
      <c r="I8090" s="69" t="str">
        <f>VLOOKUP(C8090,СПРАВОЧНИК!B:D,2,0)</f>
        <v>ЯПОНИЯ</v>
      </c>
      <c r="J8090" s="69" t="str">
        <f>VLOOKUP(C8090,СПРАВОЧНИК!B:D,3,0)</f>
        <v>ИНОМАРКИ</v>
      </c>
      <c r="K8090" s="69" t="str">
        <f>VLOOKUP(СВОД2023[[#This Row],[ФО]],СПРАВОЧНИК!H:P,2,0)</f>
        <v>Сибирский ФО</v>
      </c>
    </row>
    <row r="8091" spans="1:11" x14ac:dyDescent="0.2">
      <c r="A8091" t="s">
        <v>600</v>
      </c>
      <c r="B8091" t="s">
        <v>594</v>
      </c>
      <c r="C8091" s="1" t="s">
        <v>533</v>
      </c>
      <c r="D8091" s="1" t="s">
        <v>563</v>
      </c>
      <c r="E8091" s="2">
        <v>57</v>
      </c>
      <c r="F8091" s="3">
        <v>33</v>
      </c>
      <c r="G8091" s="2">
        <v>281</v>
      </c>
      <c r="H8091" s="3">
        <v>218</v>
      </c>
      <c r="I8091" s="69" t="str">
        <f>VLOOKUP(C8091,СПРАВОЧНИК!B:D,2,0)</f>
        <v>ЯПОНИЯ</v>
      </c>
      <c r="J8091" s="69" t="str">
        <f>VLOOKUP(C8091,СПРАВОЧНИК!B:D,3,0)</f>
        <v>ИНОМАРКИ</v>
      </c>
      <c r="K8091" s="69" t="str">
        <f>VLOOKUP(СВОД2023[[#This Row],[ФО]],СПРАВОЧНИК!H:P,2,0)</f>
        <v>Сибирский ФО</v>
      </c>
    </row>
    <row r="8092" spans="1:11" x14ac:dyDescent="0.2">
      <c r="A8092" t="s">
        <v>600</v>
      </c>
      <c r="B8092" t="s">
        <v>594</v>
      </c>
      <c r="C8092" s="1" t="s">
        <v>533</v>
      </c>
      <c r="D8092" s="1" t="s">
        <v>1937</v>
      </c>
      <c r="E8092" s="2">
        <v>8</v>
      </c>
      <c r="F8092" s="3">
        <v>11</v>
      </c>
      <c r="G8092" s="2">
        <v>37</v>
      </c>
      <c r="H8092" s="3">
        <v>58</v>
      </c>
      <c r="I8092" s="69" t="str">
        <f>VLOOKUP(C8092,СПРАВОЧНИК!B:D,2,0)</f>
        <v>ЯПОНИЯ</v>
      </c>
      <c r="J8092" s="69" t="str">
        <f>VLOOKUP(C8092,СПРАВОЧНИК!B:D,3,0)</f>
        <v>ИНОМАРКИ</v>
      </c>
      <c r="K8092" s="69" t="str">
        <f>VLOOKUP(СВОД2023[[#This Row],[ФО]],СПРАВОЧНИК!H:P,2,0)</f>
        <v>Сибирский ФО</v>
      </c>
    </row>
    <row r="8093" spans="1:11" x14ac:dyDescent="0.2">
      <c r="A8093" t="s">
        <v>600</v>
      </c>
      <c r="B8093" t="s">
        <v>594</v>
      </c>
      <c r="C8093" s="1" t="s">
        <v>564</v>
      </c>
      <c r="D8093" s="1" t="s">
        <v>2350</v>
      </c>
      <c r="E8093" s="2"/>
      <c r="F8093" s="3"/>
      <c r="G8093" s="2"/>
      <c r="H8093" s="3">
        <v>1</v>
      </c>
      <c r="I8093" s="69" t="str">
        <f>VLOOKUP(C8093,СПРАВОЧНИК!B:D,2,0)</f>
        <v>РОССИЯ</v>
      </c>
      <c r="J8093" s="69" t="str">
        <f>VLOOKUP(C8093,СПРАВОЧНИК!B:D,3,0)</f>
        <v>ОТЕЧЕСТВЕННЫЕ</v>
      </c>
      <c r="K8093" s="69" t="str">
        <f>VLOOKUP(СВОД2023[[#This Row],[ФО]],СПРАВОЧНИК!H:P,2,0)</f>
        <v>Сибирский ФО</v>
      </c>
    </row>
    <row r="8094" spans="1:11" x14ac:dyDescent="0.2">
      <c r="A8094" t="s">
        <v>600</v>
      </c>
      <c r="B8094" t="s">
        <v>594</v>
      </c>
      <c r="C8094" s="1" t="s">
        <v>564</v>
      </c>
      <c r="D8094" s="1" t="s">
        <v>565</v>
      </c>
      <c r="E8094" s="2">
        <v>323</v>
      </c>
      <c r="F8094" s="3">
        <v>334</v>
      </c>
      <c r="G8094" s="2">
        <v>1604</v>
      </c>
      <c r="H8094" s="3">
        <v>1703</v>
      </c>
      <c r="I8094" s="69" t="str">
        <f>VLOOKUP(C8094,СПРАВОЧНИК!B:D,2,0)</f>
        <v>РОССИЯ</v>
      </c>
      <c r="J8094" s="69" t="str">
        <f>VLOOKUP(C8094,СПРАВОЧНИК!B:D,3,0)</f>
        <v>ОТЕЧЕСТВЕННЫЕ</v>
      </c>
      <c r="K8094" s="69" t="str">
        <f>VLOOKUP(СВОД2023[[#This Row],[ФО]],СПРАВОЧНИК!H:P,2,0)</f>
        <v>Сибирский ФО</v>
      </c>
    </row>
    <row r="8095" spans="1:11" x14ac:dyDescent="0.2">
      <c r="A8095" t="s">
        <v>600</v>
      </c>
      <c r="B8095" t="s">
        <v>594</v>
      </c>
      <c r="C8095" s="1" t="s">
        <v>564</v>
      </c>
      <c r="D8095" s="1" t="s">
        <v>2351</v>
      </c>
      <c r="E8095" s="2">
        <v>1</v>
      </c>
      <c r="F8095" s="3"/>
      <c r="G8095" s="2">
        <v>2</v>
      </c>
      <c r="H8095" s="3"/>
      <c r="I8095" s="69" t="str">
        <f>VLOOKUP(C8095,СПРАВОЧНИК!B:D,2,0)</f>
        <v>РОССИЯ</v>
      </c>
      <c r="J8095" s="69" t="str">
        <f>VLOOKUP(C8095,СПРАВОЧНИК!B:D,3,0)</f>
        <v>ОТЕЧЕСТВЕННЫЕ</v>
      </c>
      <c r="K8095" s="69" t="str">
        <f>VLOOKUP(СВОД2023[[#This Row],[ФО]],СПРАВОЧНИК!H:P,2,0)</f>
        <v>Сибирский ФО</v>
      </c>
    </row>
    <row r="8096" spans="1:11" x14ac:dyDescent="0.2">
      <c r="A8096" t="s">
        <v>600</v>
      </c>
      <c r="B8096" t="s">
        <v>594</v>
      </c>
      <c r="C8096" s="1" t="s">
        <v>564</v>
      </c>
      <c r="D8096" s="1" t="s">
        <v>1938</v>
      </c>
      <c r="E8096" s="2">
        <v>1</v>
      </c>
      <c r="F8096" s="3">
        <v>1</v>
      </c>
      <c r="G8096" s="2">
        <v>8</v>
      </c>
      <c r="H8096" s="3">
        <v>16</v>
      </c>
      <c r="I8096" s="69" t="str">
        <f>VLOOKUP(C8096,СПРАВОЧНИК!B:D,2,0)</f>
        <v>РОССИЯ</v>
      </c>
      <c r="J8096" s="69" t="str">
        <f>VLOOKUP(C8096,СПРАВОЧНИК!B:D,3,0)</f>
        <v>ОТЕЧЕСТВЕННЫЕ</v>
      </c>
      <c r="K8096" s="69" t="str">
        <f>VLOOKUP(СВОД2023[[#This Row],[ФО]],СПРАВОЧНИК!H:P,2,0)</f>
        <v>Сибирский ФО</v>
      </c>
    </row>
    <row r="8097" spans="1:11" x14ac:dyDescent="0.2">
      <c r="A8097" t="s">
        <v>600</v>
      </c>
      <c r="B8097" t="s">
        <v>594</v>
      </c>
      <c r="C8097" s="1" t="s">
        <v>564</v>
      </c>
      <c r="D8097" s="1" t="s">
        <v>1939</v>
      </c>
      <c r="E8097" s="2">
        <v>1</v>
      </c>
      <c r="F8097" s="3">
        <v>2</v>
      </c>
      <c r="G8097" s="2">
        <v>1</v>
      </c>
      <c r="H8097" s="3">
        <v>3</v>
      </c>
      <c r="I8097" s="69" t="str">
        <f>VLOOKUP(C8097,СПРАВОЧНИК!B:D,2,0)</f>
        <v>РОССИЯ</v>
      </c>
      <c r="J8097" s="69" t="str">
        <f>VLOOKUP(C8097,СПРАВОЧНИК!B:D,3,0)</f>
        <v>ОТЕЧЕСТВЕННЫЕ</v>
      </c>
      <c r="K8097" s="69" t="str">
        <f>VLOOKUP(СВОД2023[[#This Row],[ФО]],СПРАВОЧНИК!H:P,2,0)</f>
        <v>Сибирский ФО</v>
      </c>
    </row>
    <row r="8098" spans="1:11" x14ac:dyDescent="0.2">
      <c r="A8098" t="s">
        <v>600</v>
      </c>
      <c r="B8098" t="s">
        <v>594</v>
      </c>
      <c r="C8098" s="1" t="s">
        <v>564</v>
      </c>
      <c r="D8098" s="1" t="s">
        <v>1940</v>
      </c>
      <c r="E8098" s="2">
        <v>2</v>
      </c>
      <c r="F8098" s="3">
        <v>2</v>
      </c>
      <c r="G8098" s="2">
        <v>19</v>
      </c>
      <c r="H8098" s="3">
        <v>12</v>
      </c>
      <c r="I8098" s="69" t="str">
        <f>VLOOKUP(C8098,СПРАВОЧНИК!B:D,2,0)</f>
        <v>РОССИЯ</v>
      </c>
      <c r="J8098" s="69" t="str">
        <f>VLOOKUP(C8098,СПРАВОЧНИК!B:D,3,0)</f>
        <v>ОТЕЧЕСТВЕННЫЕ</v>
      </c>
      <c r="K8098" s="69" t="str">
        <f>VLOOKUP(СВОД2023[[#This Row],[ФО]],СПРАВОЧНИК!H:P,2,0)</f>
        <v>Сибирский ФО</v>
      </c>
    </row>
    <row r="8099" spans="1:11" x14ac:dyDescent="0.2">
      <c r="A8099" t="s">
        <v>600</v>
      </c>
      <c r="B8099" t="s">
        <v>594</v>
      </c>
      <c r="C8099" s="1" t="s">
        <v>564</v>
      </c>
      <c r="D8099" s="1" t="s">
        <v>1941</v>
      </c>
      <c r="E8099" s="2">
        <v>4</v>
      </c>
      <c r="F8099" s="3">
        <v>2</v>
      </c>
      <c r="G8099" s="2">
        <v>13</v>
      </c>
      <c r="H8099" s="3">
        <v>14</v>
      </c>
      <c r="I8099" s="69" t="str">
        <f>VLOOKUP(C8099,СПРАВОЧНИК!B:D,2,0)</f>
        <v>РОССИЯ</v>
      </c>
      <c r="J8099" s="69" t="str">
        <f>VLOOKUP(C8099,СПРАВОЧНИК!B:D,3,0)</f>
        <v>ОТЕЧЕСТВЕННЫЕ</v>
      </c>
      <c r="K8099" s="69" t="str">
        <f>VLOOKUP(СВОД2023[[#This Row],[ФО]],СПРАВОЧНИК!H:P,2,0)</f>
        <v>Сибирский ФО</v>
      </c>
    </row>
    <row r="8100" spans="1:11" x14ac:dyDescent="0.2">
      <c r="A8100" t="s">
        <v>600</v>
      </c>
      <c r="B8100" t="s">
        <v>594</v>
      </c>
      <c r="C8100" s="1" t="s">
        <v>564</v>
      </c>
      <c r="D8100" s="1" t="s">
        <v>566</v>
      </c>
      <c r="E8100" s="2">
        <v>334</v>
      </c>
      <c r="F8100" s="3">
        <v>346</v>
      </c>
      <c r="G8100" s="2">
        <v>2031</v>
      </c>
      <c r="H8100" s="3">
        <v>1841</v>
      </c>
      <c r="I8100" s="69" t="str">
        <f>VLOOKUP(C8100,СПРАВОЧНИК!B:D,2,0)</f>
        <v>РОССИЯ</v>
      </c>
      <c r="J8100" s="69" t="str">
        <f>VLOOKUP(C8100,СПРАВОЧНИК!B:D,3,0)</f>
        <v>ОТЕЧЕСТВЕННЫЕ</v>
      </c>
      <c r="K8100" s="69" t="str">
        <f>VLOOKUP(СВОД2023[[#This Row],[ФО]],СПРАВОЧНИК!H:P,2,0)</f>
        <v>Сибирский ФО</v>
      </c>
    </row>
    <row r="8101" spans="1:11" x14ac:dyDescent="0.2">
      <c r="A8101" t="s">
        <v>600</v>
      </c>
      <c r="B8101" t="s">
        <v>594</v>
      </c>
      <c r="C8101" s="1" t="s">
        <v>564</v>
      </c>
      <c r="D8101" s="1" t="s">
        <v>1942</v>
      </c>
      <c r="E8101" s="2">
        <v>1</v>
      </c>
      <c r="F8101" s="3">
        <v>3</v>
      </c>
      <c r="G8101" s="2">
        <v>15</v>
      </c>
      <c r="H8101" s="3">
        <v>14</v>
      </c>
      <c r="I8101" s="69" t="str">
        <f>VLOOKUP(C8101,СПРАВОЧНИК!B:D,2,0)</f>
        <v>РОССИЯ</v>
      </c>
      <c r="J8101" s="69" t="str">
        <f>VLOOKUP(C8101,СПРАВОЧНИК!B:D,3,0)</f>
        <v>ОТЕЧЕСТВЕННЫЕ</v>
      </c>
      <c r="K8101" s="69" t="str">
        <f>VLOOKUP(СВОД2023[[#This Row],[ФО]],СПРАВОЧНИК!H:P,2,0)</f>
        <v>Сибирский ФО</v>
      </c>
    </row>
    <row r="8102" spans="1:11" x14ac:dyDescent="0.2">
      <c r="A8102" t="s">
        <v>600</v>
      </c>
      <c r="B8102" t="s">
        <v>594</v>
      </c>
      <c r="C8102" s="1" t="s">
        <v>564</v>
      </c>
      <c r="D8102" s="1" t="s">
        <v>2352</v>
      </c>
      <c r="E8102" s="2"/>
      <c r="F8102" s="3"/>
      <c r="G8102" s="2">
        <v>2</v>
      </c>
      <c r="H8102" s="3">
        <v>3</v>
      </c>
      <c r="I8102" s="69" t="str">
        <f>VLOOKUP(C8102,СПРАВОЧНИК!B:D,2,0)</f>
        <v>РОССИЯ</v>
      </c>
      <c r="J8102" s="69" t="str">
        <f>VLOOKUP(C8102,СПРАВОЧНИК!B:D,3,0)</f>
        <v>ОТЕЧЕСТВЕННЫЕ</v>
      </c>
      <c r="K8102" s="69" t="str">
        <f>VLOOKUP(СВОД2023[[#This Row],[ФО]],СПРАВОЧНИК!H:P,2,0)</f>
        <v>Сибирский ФО</v>
      </c>
    </row>
    <row r="8103" spans="1:11" x14ac:dyDescent="0.2">
      <c r="A8103" t="s">
        <v>600</v>
      </c>
      <c r="B8103" t="s">
        <v>594</v>
      </c>
      <c r="C8103" s="1" t="s">
        <v>564</v>
      </c>
      <c r="D8103" s="1" t="s">
        <v>1943</v>
      </c>
      <c r="E8103" s="2">
        <v>15</v>
      </c>
      <c r="F8103" s="3">
        <v>13</v>
      </c>
      <c r="G8103" s="2">
        <v>73</v>
      </c>
      <c r="H8103" s="3">
        <v>76</v>
      </c>
      <c r="I8103" s="69" t="str">
        <f>VLOOKUP(C8103,СПРАВОЧНИК!B:D,2,0)</f>
        <v>РОССИЯ</v>
      </c>
      <c r="J8103" s="69" t="str">
        <f>VLOOKUP(C8103,СПРАВОЧНИК!B:D,3,0)</f>
        <v>ОТЕЧЕСТВЕННЫЕ</v>
      </c>
      <c r="K8103" s="69" t="str">
        <f>VLOOKUP(СВОД2023[[#This Row],[ФО]],СПРАВОЧНИК!H:P,2,0)</f>
        <v>Сибирский ФО</v>
      </c>
    </row>
    <row r="8104" spans="1:11" x14ac:dyDescent="0.2">
      <c r="A8104" t="s">
        <v>600</v>
      </c>
      <c r="B8104" t="s">
        <v>594</v>
      </c>
      <c r="C8104" s="1" t="s">
        <v>564</v>
      </c>
      <c r="D8104" s="1" t="s">
        <v>1944</v>
      </c>
      <c r="E8104" s="2">
        <v>14</v>
      </c>
      <c r="F8104" s="3">
        <v>22</v>
      </c>
      <c r="G8104" s="2">
        <v>75</v>
      </c>
      <c r="H8104" s="3">
        <v>79</v>
      </c>
      <c r="I8104" s="69" t="str">
        <f>VLOOKUP(C8104,СПРАВОЧНИК!B:D,2,0)</f>
        <v>РОССИЯ</v>
      </c>
      <c r="J8104" s="69" t="str">
        <f>VLOOKUP(C8104,СПРАВОЧНИК!B:D,3,0)</f>
        <v>ОТЕЧЕСТВЕННЫЕ</v>
      </c>
      <c r="K8104" s="69" t="str">
        <f>VLOOKUP(СВОД2023[[#This Row],[ФО]],СПРАВОЧНИК!H:P,2,0)</f>
        <v>Сибирский ФО</v>
      </c>
    </row>
    <row r="8105" spans="1:11" x14ac:dyDescent="0.2">
      <c r="A8105" t="s">
        <v>600</v>
      </c>
      <c r="B8105" t="s">
        <v>594</v>
      </c>
      <c r="C8105" s="1" t="s">
        <v>564</v>
      </c>
      <c r="D8105" s="1" t="s">
        <v>567</v>
      </c>
      <c r="E8105" s="2"/>
      <c r="F8105" s="3">
        <v>2</v>
      </c>
      <c r="G8105" s="2">
        <v>3</v>
      </c>
      <c r="H8105" s="3">
        <v>4</v>
      </c>
      <c r="I8105" s="69" t="str">
        <f>VLOOKUP(C8105,СПРАВОЧНИК!B:D,2,0)</f>
        <v>РОССИЯ</v>
      </c>
      <c r="J8105" s="69" t="str">
        <f>VLOOKUP(C8105,СПРАВОЧНИК!B:D,3,0)</f>
        <v>ОТЕЧЕСТВЕННЫЕ</v>
      </c>
      <c r="K8105" s="69" t="str">
        <f>VLOOKUP(СВОД2023[[#This Row],[ФО]],СПРАВОЧНИК!H:P,2,0)</f>
        <v>Сибирский ФО</v>
      </c>
    </row>
    <row r="8106" spans="1:11" x14ac:dyDescent="0.2">
      <c r="A8106" t="s">
        <v>600</v>
      </c>
      <c r="B8106" t="s">
        <v>594</v>
      </c>
      <c r="C8106" s="1" t="s">
        <v>568</v>
      </c>
      <c r="D8106" s="1" t="s">
        <v>1011</v>
      </c>
      <c r="E8106" s="2">
        <v>3</v>
      </c>
      <c r="F8106" s="3"/>
      <c r="G8106" s="2">
        <v>14</v>
      </c>
      <c r="H8106" s="3"/>
      <c r="I8106" s="69" t="str">
        <f>VLOOKUP(C8106,СПРАВОЧНИК!B:D,2,0)</f>
        <v>ЕВРОПА</v>
      </c>
      <c r="J8106" s="69" t="str">
        <f>VLOOKUP(C8106,СПРАВОЧНИК!B:D,3,0)</f>
        <v>ИНОМАРКИ</v>
      </c>
      <c r="K8106" s="69" t="str">
        <f>VLOOKUP(СВОД2023[[#This Row],[ФО]],СПРАВОЧНИК!H:P,2,0)</f>
        <v>Сибирский ФО</v>
      </c>
    </row>
    <row r="8107" spans="1:11" x14ac:dyDescent="0.2">
      <c r="A8107" t="s">
        <v>600</v>
      </c>
      <c r="B8107" t="s">
        <v>594</v>
      </c>
      <c r="C8107" s="1" t="s">
        <v>568</v>
      </c>
      <c r="D8107" s="1" t="s">
        <v>1945</v>
      </c>
      <c r="E8107" s="2">
        <v>8</v>
      </c>
      <c r="F8107" s="3">
        <v>4</v>
      </c>
      <c r="G8107" s="2">
        <v>27</v>
      </c>
      <c r="H8107" s="3">
        <v>19</v>
      </c>
      <c r="I8107" s="69" t="str">
        <f>VLOOKUP(C8107,СПРАВОЧНИК!B:D,2,0)</f>
        <v>ЕВРОПА</v>
      </c>
      <c r="J8107" s="69" t="str">
        <f>VLOOKUP(C8107,СПРАВОЧНИК!B:D,3,0)</f>
        <v>ИНОМАРКИ</v>
      </c>
      <c r="K8107" s="69" t="str">
        <f>VLOOKUP(СВОД2023[[#This Row],[ФО]],СПРАВОЧНИК!H:P,2,0)</f>
        <v>Сибирский ФО</v>
      </c>
    </row>
    <row r="8108" spans="1:11" x14ac:dyDescent="0.2">
      <c r="A8108" t="s">
        <v>600</v>
      </c>
      <c r="B8108" t="s">
        <v>594</v>
      </c>
      <c r="C8108" s="1" t="s">
        <v>568</v>
      </c>
      <c r="D8108" s="1" t="s">
        <v>1012</v>
      </c>
      <c r="E8108" s="2">
        <v>4</v>
      </c>
      <c r="F8108" s="3">
        <v>12</v>
      </c>
      <c r="G8108" s="2">
        <v>39</v>
      </c>
      <c r="H8108" s="3">
        <v>38</v>
      </c>
      <c r="I8108" s="69" t="str">
        <f>VLOOKUP(C8108,СПРАВОЧНИК!B:D,2,0)</f>
        <v>ЕВРОПА</v>
      </c>
      <c r="J8108" s="69" t="str">
        <f>VLOOKUP(C8108,СПРАВОЧНИК!B:D,3,0)</f>
        <v>ИНОМАРКИ</v>
      </c>
      <c r="K8108" s="69" t="str">
        <f>VLOOKUP(СВОД2023[[#This Row],[ФО]],СПРАВОЧНИК!H:P,2,0)</f>
        <v>Сибирский ФО</v>
      </c>
    </row>
    <row r="8109" spans="1:11" x14ac:dyDescent="0.2">
      <c r="A8109" t="s">
        <v>600</v>
      </c>
      <c r="B8109" t="s">
        <v>594</v>
      </c>
      <c r="C8109" s="1" t="s">
        <v>568</v>
      </c>
      <c r="D8109" s="1" t="s">
        <v>1013</v>
      </c>
      <c r="E8109" s="2">
        <v>34</v>
      </c>
      <c r="F8109" s="3">
        <v>22</v>
      </c>
      <c r="G8109" s="2">
        <v>170</v>
      </c>
      <c r="H8109" s="3">
        <v>134</v>
      </c>
      <c r="I8109" s="69" t="str">
        <f>VLOOKUP(C8109,СПРАВОЧНИК!B:D,2,0)</f>
        <v>ЕВРОПА</v>
      </c>
      <c r="J8109" s="69" t="str">
        <f>VLOOKUP(C8109,СПРАВОЧНИК!B:D,3,0)</f>
        <v>ИНОМАРКИ</v>
      </c>
      <c r="K8109" s="69" t="str">
        <f>VLOOKUP(СВОД2023[[#This Row],[ФО]],СПРАВОЧНИК!H:P,2,0)</f>
        <v>Сибирский ФО</v>
      </c>
    </row>
    <row r="8110" spans="1:11" x14ac:dyDescent="0.2">
      <c r="A8110" t="s">
        <v>600</v>
      </c>
      <c r="B8110" t="s">
        <v>594</v>
      </c>
      <c r="C8110" s="1" t="s">
        <v>568</v>
      </c>
      <c r="D8110" s="1" t="s">
        <v>1946</v>
      </c>
      <c r="E8110" s="2"/>
      <c r="F8110" s="3">
        <v>1</v>
      </c>
      <c r="G8110" s="2">
        <v>1</v>
      </c>
      <c r="H8110" s="3">
        <v>1</v>
      </c>
      <c r="I8110" s="69" t="str">
        <f>VLOOKUP(C8110,СПРАВОЧНИК!B:D,2,0)</f>
        <v>ЕВРОПА</v>
      </c>
      <c r="J8110" s="69" t="str">
        <f>VLOOKUP(C8110,СПРАВОЧНИК!B:D,3,0)</f>
        <v>ИНОМАРКИ</v>
      </c>
      <c r="K8110" s="69" t="str">
        <f>VLOOKUP(СВОД2023[[#This Row],[ФО]],СПРАВОЧНИК!H:P,2,0)</f>
        <v>Сибирский ФО</v>
      </c>
    </row>
    <row r="8111" spans="1:11" x14ac:dyDescent="0.2">
      <c r="A8111" t="s">
        <v>600</v>
      </c>
      <c r="B8111" t="s">
        <v>594</v>
      </c>
      <c r="C8111" s="1" t="s">
        <v>568</v>
      </c>
      <c r="D8111" s="1" t="s">
        <v>2354</v>
      </c>
      <c r="E8111" s="2"/>
      <c r="F8111" s="3"/>
      <c r="G8111" s="2">
        <v>1</v>
      </c>
      <c r="H8111" s="3">
        <v>2</v>
      </c>
      <c r="I8111" s="69" t="str">
        <f>VLOOKUP(C8111,СПРАВОЧНИК!B:D,2,0)</f>
        <v>ЕВРОПА</v>
      </c>
      <c r="J8111" s="69" t="str">
        <f>VLOOKUP(C8111,СПРАВОЧНИК!B:D,3,0)</f>
        <v>ИНОМАРКИ</v>
      </c>
      <c r="K8111" s="69" t="str">
        <f>VLOOKUP(СВОД2023[[#This Row],[ФО]],СПРАВОЧНИК!H:P,2,0)</f>
        <v>Сибирский ФО</v>
      </c>
    </row>
    <row r="8112" spans="1:11" x14ac:dyDescent="0.2">
      <c r="A8112" t="s">
        <v>600</v>
      </c>
      <c r="B8112" t="s">
        <v>594</v>
      </c>
      <c r="C8112" s="1" t="s">
        <v>568</v>
      </c>
      <c r="D8112" s="1" t="s">
        <v>1015</v>
      </c>
      <c r="E8112" s="2">
        <v>64</v>
      </c>
      <c r="F8112" s="3">
        <v>65</v>
      </c>
      <c r="G8112" s="2">
        <v>391</v>
      </c>
      <c r="H8112" s="3">
        <v>333</v>
      </c>
      <c r="I8112" s="69" t="str">
        <f>VLOOKUP(C8112,СПРАВОЧНИК!B:D,2,0)</f>
        <v>ЕВРОПА</v>
      </c>
      <c r="J8112" s="69" t="str">
        <f>VLOOKUP(C8112,СПРАВОЧНИК!B:D,3,0)</f>
        <v>ИНОМАРКИ</v>
      </c>
      <c r="K8112" s="69" t="str">
        <f>VLOOKUP(СВОД2023[[#This Row],[ФО]],СПРАВОЧНИК!H:P,2,0)</f>
        <v>Сибирский ФО</v>
      </c>
    </row>
    <row r="8113" spans="1:11" x14ac:dyDescent="0.2">
      <c r="A8113" t="s">
        <v>600</v>
      </c>
      <c r="B8113" t="s">
        <v>594</v>
      </c>
      <c r="C8113" s="1" t="s">
        <v>568</v>
      </c>
      <c r="D8113" s="1" t="s">
        <v>1947</v>
      </c>
      <c r="E8113" s="2">
        <v>16</v>
      </c>
      <c r="F8113" s="3">
        <v>12</v>
      </c>
      <c r="G8113" s="2">
        <v>85</v>
      </c>
      <c r="H8113" s="3">
        <v>63</v>
      </c>
      <c r="I8113" s="69" t="str">
        <f>VLOOKUP(C8113,СПРАВОЧНИК!B:D,2,0)</f>
        <v>ЕВРОПА</v>
      </c>
      <c r="J8113" s="69" t="str">
        <f>VLOOKUP(C8113,СПРАВОЧНИК!B:D,3,0)</f>
        <v>ИНОМАРКИ</v>
      </c>
      <c r="K8113" s="69" t="str">
        <f>VLOOKUP(СВОД2023[[#This Row],[ФО]],СПРАВОЧНИК!H:P,2,0)</f>
        <v>Сибирский ФО</v>
      </c>
    </row>
    <row r="8114" spans="1:11" x14ac:dyDescent="0.2">
      <c r="A8114" t="s">
        <v>600</v>
      </c>
      <c r="B8114" t="s">
        <v>594</v>
      </c>
      <c r="C8114" s="1" t="s">
        <v>568</v>
      </c>
      <c r="D8114" s="1" t="s">
        <v>1017</v>
      </c>
      <c r="E8114" s="2">
        <v>1</v>
      </c>
      <c r="F8114" s="3"/>
      <c r="G8114" s="2">
        <v>3</v>
      </c>
      <c r="H8114" s="3"/>
      <c r="I8114" s="69" t="str">
        <f>VLOOKUP(C8114,СПРАВОЧНИК!B:D,2,0)</f>
        <v>ЕВРОПА</v>
      </c>
      <c r="J8114" s="69" t="str">
        <f>VLOOKUP(C8114,СПРАВОЧНИК!B:D,3,0)</f>
        <v>ИНОМАРКИ</v>
      </c>
      <c r="K8114" s="69" t="str">
        <f>VLOOKUP(СВОД2023[[#This Row],[ФО]],СПРАВОЧНИК!H:P,2,0)</f>
        <v>Сибирский ФО</v>
      </c>
    </row>
    <row r="8115" spans="1:11" x14ac:dyDescent="0.2">
      <c r="A8115" t="s">
        <v>600</v>
      </c>
      <c r="B8115" t="s">
        <v>594</v>
      </c>
      <c r="C8115" s="1" t="s">
        <v>568</v>
      </c>
      <c r="D8115" s="1" t="s">
        <v>569</v>
      </c>
      <c r="E8115" s="2">
        <v>124</v>
      </c>
      <c r="F8115" s="3">
        <v>64</v>
      </c>
      <c r="G8115" s="2">
        <v>591</v>
      </c>
      <c r="H8115" s="3">
        <v>408</v>
      </c>
      <c r="I8115" s="69" t="str">
        <f>VLOOKUP(C8115,СПРАВОЧНИК!B:D,2,0)</f>
        <v>ЕВРОПА</v>
      </c>
      <c r="J8115" s="69" t="str">
        <f>VLOOKUP(C8115,СПРАВОЧНИК!B:D,3,0)</f>
        <v>ИНОМАРКИ</v>
      </c>
      <c r="K8115" s="69" t="str">
        <f>VLOOKUP(СВОД2023[[#This Row],[ФО]],СПРАВОЧНИК!H:P,2,0)</f>
        <v>Сибирский ФО</v>
      </c>
    </row>
    <row r="8116" spans="1:11" x14ac:dyDescent="0.2">
      <c r="A8116" t="s">
        <v>600</v>
      </c>
      <c r="B8116" t="s">
        <v>594</v>
      </c>
      <c r="C8116" s="1" t="s">
        <v>568</v>
      </c>
      <c r="D8116" s="1" t="s">
        <v>1019</v>
      </c>
      <c r="E8116" s="2">
        <v>246</v>
      </c>
      <c r="F8116" s="3">
        <v>194</v>
      </c>
      <c r="G8116" s="2">
        <v>1248</v>
      </c>
      <c r="H8116" s="3">
        <v>1036</v>
      </c>
      <c r="I8116" s="69" t="str">
        <f>VLOOKUP(C8116,СПРАВОЧНИК!B:D,2,0)</f>
        <v>ЕВРОПА</v>
      </c>
      <c r="J8116" s="69" t="str">
        <f>VLOOKUP(C8116,СПРАВОЧНИК!B:D,3,0)</f>
        <v>ИНОМАРКИ</v>
      </c>
      <c r="K8116" s="69" t="str">
        <f>VLOOKUP(СВОД2023[[#This Row],[ФО]],СПРАВОЧНИК!H:P,2,0)</f>
        <v>Сибирский ФО</v>
      </c>
    </row>
    <row r="8117" spans="1:11" x14ac:dyDescent="0.2">
      <c r="A8117" t="s">
        <v>600</v>
      </c>
      <c r="B8117" t="s">
        <v>594</v>
      </c>
      <c r="C8117" s="1" t="s">
        <v>568</v>
      </c>
      <c r="D8117" s="1" t="s">
        <v>1948</v>
      </c>
      <c r="E8117" s="2">
        <v>1</v>
      </c>
      <c r="F8117" s="3">
        <v>4</v>
      </c>
      <c r="G8117" s="2">
        <v>5</v>
      </c>
      <c r="H8117" s="3">
        <v>18</v>
      </c>
      <c r="I8117" s="69" t="str">
        <f>VLOOKUP(C8117,СПРАВОЧНИК!B:D,2,0)</f>
        <v>ЕВРОПА</v>
      </c>
      <c r="J8117" s="69" t="str">
        <f>VLOOKUP(C8117,СПРАВОЧНИК!B:D,3,0)</f>
        <v>ИНОМАРКИ</v>
      </c>
      <c r="K8117" s="69" t="str">
        <f>VLOOKUP(СВОД2023[[#This Row],[ФО]],СПРАВОЧНИК!H:P,2,0)</f>
        <v>Сибирский ФО</v>
      </c>
    </row>
    <row r="8118" spans="1:11" x14ac:dyDescent="0.2">
      <c r="A8118" t="s">
        <v>600</v>
      </c>
      <c r="B8118" t="s">
        <v>594</v>
      </c>
      <c r="C8118" s="1" t="s">
        <v>568</v>
      </c>
      <c r="D8118" s="1" t="s">
        <v>2356</v>
      </c>
      <c r="E8118" s="2">
        <v>3</v>
      </c>
      <c r="F8118" s="3"/>
      <c r="G8118" s="2">
        <v>12</v>
      </c>
      <c r="H8118" s="3">
        <v>10</v>
      </c>
      <c r="I8118" s="69" t="str">
        <f>VLOOKUP(C8118,СПРАВОЧНИК!B:D,2,0)</f>
        <v>ЕВРОПА</v>
      </c>
      <c r="J8118" s="69" t="str">
        <f>VLOOKUP(C8118,СПРАВОЧНИК!B:D,3,0)</f>
        <v>ИНОМАРКИ</v>
      </c>
      <c r="K8118" s="69" t="str">
        <f>VLOOKUP(СВОД2023[[#This Row],[ФО]],СПРАВОЧНИК!H:P,2,0)</f>
        <v>Сибирский ФО</v>
      </c>
    </row>
    <row r="8119" spans="1:11" x14ac:dyDescent="0.2">
      <c r="A8119" t="s">
        <v>600</v>
      </c>
      <c r="B8119" t="s">
        <v>594</v>
      </c>
      <c r="C8119" s="1" t="s">
        <v>568</v>
      </c>
      <c r="D8119" s="1" t="s">
        <v>1020</v>
      </c>
      <c r="E8119" s="2">
        <v>532</v>
      </c>
      <c r="F8119" s="3">
        <v>395</v>
      </c>
      <c r="G8119" s="2">
        <v>2846</v>
      </c>
      <c r="H8119" s="3">
        <v>2188</v>
      </c>
      <c r="I8119" s="69" t="str">
        <f>VLOOKUP(C8119,СПРАВОЧНИК!B:D,2,0)</f>
        <v>ЕВРОПА</v>
      </c>
      <c r="J8119" s="69" t="str">
        <f>VLOOKUP(C8119,СПРАВОЧНИК!B:D,3,0)</f>
        <v>ИНОМАРКИ</v>
      </c>
      <c r="K8119" s="69" t="str">
        <f>VLOOKUP(СВОД2023[[#This Row],[ФО]],СПРАВОЧНИК!H:P,2,0)</f>
        <v>Сибирский ФО</v>
      </c>
    </row>
    <row r="8120" spans="1:11" x14ac:dyDescent="0.2">
      <c r="A8120" t="s">
        <v>600</v>
      </c>
      <c r="B8120" t="s">
        <v>594</v>
      </c>
      <c r="C8120" s="1" t="s">
        <v>568</v>
      </c>
      <c r="D8120" s="1" t="s">
        <v>2573</v>
      </c>
      <c r="E8120" s="2"/>
      <c r="F8120" s="3"/>
      <c r="G8120" s="2"/>
      <c r="H8120" s="3">
        <v>1</v>
      </c>
      <c r="I8120" s="69" t="str">
        <f>VLOOKUP(C8120,СПРАВОЧНИК!B:D,2,0)</f>
        <v>ЕВРОПА</v>
      </c>
      <c r="J8120" s="69" t="str">
        <f>VLOOKUP(C8120,СПРАВОЧНИК!B:D,3,0)</f>
        <v>ИНОМАРКИ</v>
      </c>
      <c r="K8120" s="69" t="str">
        <f>VLOOKUP(СВОД2023[[#This Row],[ФО]],СПРАВОЧНИК!H:P,2,0)</f>
        <v>Сибирский ФО</v>
      </c>
    </row>
    <row r="8121" spans="1:11" x14ac:dyDescent="0.2">
      <c r="A8121" t="s">
        <v>600</v>
      </c>
      <c r="B8121" t="s">
        <v>594</v>
      </c>
      <c r="C8121" s="1" t="s">
        <v>568</v>
      </c>
      <c r="D8121" s="1" t="s">
        <v>1949</v>
      </c>
      <c r="E8121" s="2"/>
      <c r="F8121" s="3"/>
      <c r="G8121" s="2">
        <v>1</v>
      </c>
      <c r="H8121" s="3"/>
      <c r="I8121" s="69" t="str">
        <f>VLOOKUP(C8121,СПРАВОЧНИК!B:D,2,0)</f>
        <v>ЕВРОПА</v>
      </c>
      <c r="J8121" s="69" t="str">
        <f>VLOOKUP(C8121,СПРАВОЧНИК!B:D,3,0)</f>
        <v>ИНОМАРКИ</v>
      </c>
      <c r="K8121" s="69" t="str">
        <f>VLOOKUP(СВОД2023[[#This Row],[ФО]],СПРАВОЧНИК!H:P,2,0)</f>
        <v>Сибирский ФО</v>
      </c>
    </row>
    <row r="8122" spans="1:11" x14ac:dyDescent="0.2">
      <c r="A8122" t="s">
        <v>600</v>
      </c>
      <c r="B8122" t="s">
        <v>594</v>
      </c>
      <c r="C8122" s="1" t="s">
        <v>568</v>
      </c>
      <c r="D8122" s="1" t="s">
        <v>1950</v>
      </c>
      <c r="E8122" s="2">
        <v>2</v>
      </c>
      <c r="F8122" s="3"/>
      <c r="G8122" s="2">
        <v>13</v>
      </c>
      <c r="H8122" s="3">
        <v>6</v>
      </c>
      <c r="I8122" s="69" t="str">
        <f>VLOOKUP(C8122,СПРАВОЧНИК!B:D,2,0)</f>
        <v>ЕВРОПА</v>
      </c>
      <c r="J8122" s="69" t="str">
        <f>VLOOKUP(C8122,СПРАВОЧНИК!B:D,3,0)</f>
        <v>ИНОМАРКИ</v>
      </c>
      <c r="K8122" s="69" t="str">
        <f>VLOOKUP(СВОД2023[[#This Row],[ФО]],СПРАВОЧНИК!H:P,2,0)</f>
        <v>Сибирский ФО</v>
      </c>
    </row>
    <row r="8123" spans="1:11" x14ac:dyDescent="0.2">
      <c r="A8123" t="s">
        <v>600</v>
      </c>
      <c r="B8123" t="s">
        <v>594</v>
      </c>
      <c r="C8123" s="1" t="s">
        <v>568</v>
      </c>
      <c r="D8123" s="1" t="s">
        <v>1951</v>
      </c>
      <c r="E8123" s="2">
        <v>12</v>
      </c>
      <c r="F8123" s="3">
        <v>7</v>
      </c>
      <c r="G8123" s="2">
        <v>55</v>
      </c>
      <c r="H8123" s="3">
        <v>34</v>
      </c>
      <c r="I8123" s="69" t="str">
        <f>VLOOKUP(C8123,СПРАВОЧНИК!B:D,2,0)</f>
        <v>ЕВРОПА</v>
      </c>
      <c r="J8123" s="69" t="str">
        <f>VLOOKUP(C8123,СПРАВОЧНИК!B:D,3,0)</f>
        <v>ИНОМАРКИ</v>
      </c>
      <c r="K8123" s="69" t="str">
        <f>VLOOKUP(СВОД2023[[#This Row],[ФО]],СПРАВОЧНИК!H:P,2,0)</f>
        <v>Сибирский ФО</v>
      </c>
    </row>
    <row r="8124" spans="1:11" x14ac:dyDescent="0.2">
      <c r="A8124" t="s">
        <v>600</v>
      </c>
      <c r="B8124" t="s">
        <v>594</v>
      </c>
      <c r="C8124" s="1" t="s">
        <v>568</v>
      </c>
      <c r="D8124" s="1" t="s">
        <v>1021</v>
      </c>
      <c r="E8124" s="2">
        <v>6</v>
      </c>
      <c r="F8124" s="3">
        <v>9</v>
      </c>
      <c r="G8124" s="2">
        <v>27</v>
      </c>
      <c r="H8124" s="3">
        <v>29</v>
      </c>
      <c r="I8124" s="69" t="str">
        <f>VLOOKUP(C8124,СПРАВОЧНИК!B:D,2,0)</f>
        <v>ЕВРОПА</v>
      </c>
      <c r="J8124" s="69" t="str">
        <f>VLOOKUP(C8124,СПРАВОЧНИК!B:D,3,0)</f>
        <v>ИНОМАРКИ</v>
      </c>
      <c r="K8124" s="69" t="str">
        <f>VLOOKUP(СВОД2023[[#This Row],[ФО]],СПРАВОЧНИК!H:P,2,0)</f>
        <v>Сибирский ФО</v>
      </c>
    </row>
    <row r="8125" spans="1:11" x14ac:dyDescent="0.2">
      <c r="A8125" t="s">
        <v>600</v>
      </c>
      <c r="B8125" t="s">
        <v>594</v>
      </c>
      <c r="C8125" s="1" t="s">
        <v>568</v>
      </c>
      <c r="D8125" s="1" t="s">
        <v>1022</v>
      </c>
      <c r="E8125" s="2">
        <v>280</v>
      </c>
      <c r="F8125" s="3">
        <v>157</v>
      </c>
      <c r="G8125" s="2">
        <v>1477</v>
      </c>
      <c r="H8125" s="3">
        <v>1006</v>
      </c>
      <c r="I8125" s="69" t="str">
        <f>VLOOKUP(C8125,СПРАВОЧНИК!B:D,2,0)</f>
        <v>ЕВРОПА</v>
      </c>
      <c r="J8125" s="69" t="str">
        <f>VLOOKUP(C8125,СПРАВОЧНИК!B:D,3,0)</f>
        <v>ИНОМАРКИ</v>
      </c>
      <c r="K8125" s="69" t="str">
        <f>VLOOKUP(СВОД2023[[#This Row],[ФО]],СПРАВОЧНИК!H:P,2,0)</f>
        <v>Сибирский ФО</v>
      </c>
    </row>
    <row r="8126" spans="1:11" x14ac:dyDescent="0.2">
      <c r="A8126" t="s">
        <v>600</v>
      </c>
      <c r="B8126" t="s">
        <v>594</v>
      </c>
      <c r="C8126" s="1" t="s">
        <v>568</v>
      </c>
      <c r="D8126" s="1" t="s">
        <v>1023</v>
      </c>
      <c r="E8126" s="2">
        <v>219</v>
      </c>
      <c r="F8126" s="3">
        <v>140</v>
      </c>
      <c r="G8126" s="2">
        <v>1197</v>
      </c>
      <c r="H8126" s="3">
        <v>959</v>
      </c>
      <c r="I8126" s="69" t="str">
        <f>VLOOKUP(C8126,СПРАВОЧНИК!B:D,2,0)</f>
        <v>ЕВРОПА</v>
      </c>
      <c r="J8126" s="69" t="str">
        <f>VLOOKUP(C8126,СПРАВОЧНИК!B:D,3,0)</f>
        <v>ИНОМАРКИ</v>
      </c>
      <c r="K8126" s="69" t="str">
        <f>VLOOKUP(СВОД2023[[#This Row],[ФО]],СПРАВОЧНИК!H:P,2,0)</f>
        <v>Сибирский ФО</v>
      </c>
    </row>
    <row r="8127" spans="1:11" x14ac:dyDescent="0.2">
      <c r="A8127" t="s">
        <v>600</v>
      </c>
      <c r="B8127" t="s">
        <v>594</v>
      </c>
      <c r="C8127" s="1" t="s">
        <v>568</v>
      </c>
      <c r="D8127" s="1" t="s">
        <v>1952</v>
      </c>
      <c r="E8127" s="2">
        <v>13</v>
      </c>
      <c r="F8127" s="3">
        <v>3</v>
      </c>
      <c r="G8127" s="2">
        <v>63</v>
      </c>
      <c r="H8127" s="3">
        <v>43</v>
      </c>
      <c r="I8127" s="69" t="str">
        <f>VLOOKUP(C8127,СПРАВОЧНИК!B:D,2,0)</f>
        <v>ЕВРОПА</v>
      </c>
      <c r="J8127" s="69" t="str">
        <f>VLOOKUP(C8127,СПРАВОЧНИК!B:D,3,0)</f>
        <v>ИНОМАРКИ</v>
      </c>
      <c r="K8127" s="69" t="str">
        <f>VLOOKUP(СВОД2023[[#This Row],[ФО]],СПРАВОЧНИК!H:P,2,0)</f>
        <v>Сибирский ФО</v>
      </c>
    </row>
    <row r="8128" spans="1:11" x14ac:dyDescent="0.2">
      <c r="A8128" t="s">
        <v>600</v>
      </c>
      <c r="B8128" t="s">
        <v>594</v>
      </c>
      <c r="C8128" s="1" t="s">
        <v>568</v>
      </c>
      <c r="D8128" s="1" t="s">
        <v>1024</v>
      </c>
      <c r="E8128" s="2"/>
      <c r="F8128" s="3"/>
      <c r="G8128" s="2">
        <v>1</v>
      </c>
      <c r="H8128" s="3"/>
      <c r="I8128" s="69" t="str">
        <f>VLOOKUP(C8128,СПРАВОЧНИК!B:D,2,0)</f>
        <v>ЕВРОПА</v>
      </c>
      <c r="J8128" s="69" t="str">
        <f>VLOOKUP(C8128,СПРАВОЧНИК!B:D,3,0)</f>
        <v>ИНОМАРКИ</v>
      </c>
      <c r="K8128" s="69" t="str">
        <f>VLOOKUP(СВОД2023[[#This Row],[ФО]],СПРАВОЧНИК!H:P,2,0)</f>
        <v>Сибирский ФО</v>
      </c>
    </row>
    <row r="8129" spans="1:11" x14ac:dyDescent="0.2">
      <c r="A8129" t="s">
        <v>600</v>
      </c>
      <c r="B8129" t="s">
        <v>594</v>
      </c>
      <c r="C8129" s="1" t="s">
        <v>568</v>
      </c>
      <c r="D8129" s="1" t="s">
        <v>1953</v>
      </c>
      <c r="E8129" s="2"/>
      <c r="F8129" s="3"/>
      <c r="G8129" s="2"/>
      <c r="H8129" s="3">
        <v>2</v>
      </c>
      <c r="I8129" s="69" t="str">
        <f>VLOOKUP(C8129,СПРАВОЧНИК!B:D,2,0)</f>
        <v>ЕВРОПА</v>
      </c>
      <c r="J8129" s="69" t="str">
        <f>VLOOKUP(C8129,СПРАВОЧНИК!B:D,3,0)</f>
        <v>ИНОМАРКИ</v>
      </c>
      <c r="K8129" s="69" t="str">
        <f>VLOOKUP(СВОД2023[[#This Row],[ФО]],СПРАВОЧНИК!H:P,2,0)</f>
        <v>Сибирский ФО</v>
      </c>
    </row>
    <row r="8130" spans="1:11" x14ac:dyDescent="0.2">
      <c r="A8130" t="s">
        <v>600</v>
      </c>
      <c r="B8130" t="s">
        <v>594</v>
      </c>
      <c r="C8130" s="1" t="s">
        <v>568</v>
      </c>
      <c r="D8130" s="1" t="s">
        <v>1954</v>
      </c>
      <c r="E8130" s="2">
        <v>1</v>
      </c>
      <c r="F8130" s="3">
        <v>1</v>
      </c>
      <c r="G8130" s="2">
        <v>2</v>
      </c>
      <c r="H8130" s="3">
        <v>8</v>
      </c>
      <c r="I8130" s="69" t="str">
        <f>VLOOKUP(C8130,СПРАВОЧНИК!B:D,2,0)</f>
        <v>ЕВРОПА</v>
      </c>
      <c r="J8130" s="69" t="str">
        <f>VLOOKUP(C8130,СПРАВОЧНИК!B:D,3,0)</f>
        <v>ИНОМАРКИ</v>
      </c>
      <c r="K8130" s="69" t="str">
        <f>VLOOKUP(СВОД2023[[#This Row],[ФО]],СПРАВОЧНИК!H:P,2,0)</f>
        <v>Сибирский ФО</v>
      </c>
    </row>
    <row r="8131" spans="1:11" x14ac:dyDescent="0.2">
      <c r="A8131" t="s">
        <v>600</v>
      </c>
      <c r="B8131" t="s">
        <v>594</v>
      </c>
      <c r="C8131" s="1" t="s">
        <v>568</v>
      </c>
      <c r="D8131" s="1" t="s">
        <v>1026</v>
      </c>
      <c r="E8131" s="2">
        <v>4</v>
      </c>
      <c r="F8131" s="3">
        <v>3</v>
      </c>
      <c r="G8131" s="2">
        <v>17</v>
      </c>
      <c r="H8131" s="3">
        <v>5</v>
      </c>
      <c r="I8131" s="69" t="str">
        <f>VLOOKUP(C8131,СПРАВОЧНИК!B:D,2,0)</f>
        <v>ЕВРОПА</v>
      </c>
      <c r="J8131" s="69" t="str">
        <f>VLOOKUP(C8131,СПРАВОЧНИК!B:D,3,0)</f>
        <v>ИНОМАРКИ</v>
      </c>
      <c r="K8131" s="69" t="str">
        <f>VLOOKUP(СВОД2023[[#This Row],[ФО]],СПРАВОЧНИК!H:P,2,0)</f>
        <v>Сибирский ФО</v>
      </c>
    </row>
    <row r="8132" spans="1:11" x14ac:dyDescent="0.2">
      <c r="A8132" t="s">
        <v>600</v>
      </c>
      <c r="B8132" t="s">
        <v>594</v>
      </c>
      <c r="C8132" s="1" t="s">
        <v>568</v>
      </c>
      <c r="D8132" s="1" t="s">
        <v>1027</v>
      </c>
      <c r="E8132" s="2"/>
      <c r="F8132" s="3"/>
      <c r="G8132" s="2">
        <v>1</v>
      </c>
      <c r="H8132" s="3"/>
      <c r="I8132" s="69" t="str">
        <f>VLOOKUP(C8132,СПРАВОЧНИК!B:D,2,0)</f>
        <v>ЕВРОПА</v>
      </c>
      <c r="J8132" s="69" t="str">
        <f>VLOOKUP(C8132,СПРАВОЧНИК!B:D,3,0)</f>
        <v>ИНОМАРКИ</v>
      </c>
      <c r="K8132" s="69" t="str">
        <f>VLOOKUP(СВОД2023[[#This Row],[ФО]],СПРАВОЧНИК!H:P,2,0)</f>
        <v>Сибирский ФО</v>
      </c>
    </row>
    <row r="8133" spans="1:11" x14ac:dyDescent="0.2">
      <c r="A8133" t="s">
        <v>600</v>
      </c>
      <c r="B8133" t="s">
        <v>594</v>
      </c>
      <c r="C8133" s="1" t="s">
        <v>568</v>
      </c>
      <c r="D8133" s="1" t="s">
        <v>2359</v>
      </c>
      <c r="E8133" s="2"/>
      <c r="F8133" s="3">
        <v>1</v>
      </c>
      <c r="G8133" s="2"/>
      <c r="H8133" s="3">
        <v>1</v>
      </c>
      <c r="I8133" s="69" t="str">
        <f>VLOOKUP(C8133,СПРАВОЧНИК!B:D,2,0)</f>
        <v>ЕВРОПА</v>
      </c>
      <c r="J8133" s="69" t="str">
        <f>VLOOKUP(C8133,СПРАВОЧНИК!B:D,3,0)</f>
        <v>ИНОМАРКИ</v>
      </c>
      <c r="K8133" s="69" t="str">
        <f>VLOOKUP(СВОД2023[[#This Row],[ФО]],СПРАВОЧНИК!H:P,2,0)</f>
        <v>Сибирский ФО</v>
      </c>
    </row>
    <row r="8134" spans="1:11" x14ac:dyDescent="0.2">
      <c r="A8134" t="s">
        <v>600</v>
      </c>
      <c r="B8134" t="s">
        <v>594</v>
      </c>
      <c r="C8134" s="1" t="s">
        <v>570</v>
      </c>
      <c r="D8134" s="1" t="s">
        <v>1955</v>
      </c>
      <c r="E8134" s="2">
        <v>1</v>
      </c>
      <c r="F8134" s="3">
        <v>1</v>
      </c>
      <c r="G8134" s="2">
        <v>5</v>
      </c>
      <c r="H8134" s="3">
        <v>8</v>
      </c>
      <c r="I8134" s="69" t="str">
        <f>VLOOKUP(C8134,СПРАВОЧНИК!B:D,2,0)</f>
        <v>ЕВРОПА</v>
      </c>
      <c r="J8134" s="69" t="str">
        <f>VLOOKUP(C8134,СПРАВОЧНИК!B:D,3,0)</f>
        <v>ИНОМАРКИ</v>
      </c>
      <c r="K8134" s="69" t="str">
        <f>VLOOKUP(СВОД2023[[#This Row],[ФО]],СПРАВОЧНИК!H:P,2,0)</f>
        <v>Сибирский ФО</v>
      </c>
    </row>
    <row r="8135" spans="1:11" x14ac:dyDescent="0.2">
      <c r="A8135" t="s">
        <v>600</v>
      </c>
      <c r="B8135" t="s">
        <v>594</v>
      </c>
      <c r="C8135" s="1" t="s">
        <v>570</v>
      </c>
      <c r="D8135" s="1" t="s">
        <v>2360</v>
      </c>
      <c r="E8135" s="2"/>
      <c r="F8135" s="3"/>
      <c r="G8135" s="2">
        <v>1</v>
      </c>
      <c r="H8135" s="3"/>
      <c r="I8135" s="69" t="str">
        <f>VLOOKUP(C8135,СПРАВОЧНИК!B:D,2,0)</f>
        <v>ЕВРОПА</v>
      </c>
      <c r="J8135" s="69" t="str">
        <f>VLOOKUP(C8135,СПРАВОЧНИК!B:D,3,0)</f>
        <v>ИНОМАРКИ</v>
      </c>
      <c r="K8135" s="69" t="str">
        <f>VLOOKUP(СВОД2023[[#This Row],[ФО]],СПРАВОЧНИК!H:P,2,0)</f>
        <v>Сибирский ФО</v>
      </c>
    </row>
    <row r="8136" spans="1:11" x14ac:dyDescent="0.2">
      <c r="A8136" t="s">
        <v>600</v>
      </c>
      <c r="B8136" t="s">
        <v>594</v>
      </c>
      <c r="C8136" s="1" t="s">
        <v>570</v>
      </c>
      <c r="D8136" s="1" t="s">
        <v>571</v>
      </c>
      <c r="E8136" s="2">
        <v>19</v>
      </c>
      <c r="F8136" s="3">
        <v>11</v>
      </c>
      <c r="G8136" s="2">
        <v>74</v>
      </c>
      <c r="H8136" s="3">
        <v>59</v>
      </c>
      <c r="I8136" s="69" t="str">
        <f>VLOOKUP(C8136,СПРАВОЧНИК!B:D,2,0)</f>
        <v>ЕВРОПА</v>
      </c>
      <c r="J8136" s="69" t="str">
        <f>VLOOKUP(C8136,СПРАВОЧНИК!B:D,3,0)</f>
        <v>ИНОМАРКИ</v>
      </c>
      <c r="K8136" s="69" t="str">
        <f>VLOOKUP(СВОД2023[[#This Row],[ФО]],СПРАВОЧНИК!H:P,2,0)</f>
        <v>Сибирский ФО</v>
      </c>
    </row>
    <row r="8137" spans="1:11" x14ac:dyDescent="0.2">
      <c r="A8137" t="s">
        <v>600</v>
      </c>
      <c r="B8137" t="s">
        <v>594</v>
      </c>
      <c r="C8137" s="1" t="s">
        <v>570</v>
      </c>
      <c r="D8137" s="1" t="s">
        <v>572</v>
      </c>
      <c r="E8137" s="2">
        <v>11</v>
      </c>
      <c r="F8137" s="3">
        <v>10</v>
      </c>
      <c r="G8137" s="2">
        <v>89</v>
      </c>
      <c r="H8137" s="3">
        <v>84</v>
      </c>
      <c r="I8137" s="69" t="str">
        <f>VLOOKUP(C8137,СПРАВОЧНИК!B:D,2,0)</f>
        <v>ЕВРОПА</v>
      </c>
      <c r="J8137" s="69" t="str">
        <f>VLOOKUP(C8137,СПРАВОЧНИК!B:D,3,0)</f>
        <v>ИНОМАРКИ</v>
      </c>
      <c r="K8137" s="69" t="str">
        <f>VLOOKUP(СВОД2023[[#This Row],[ФО]],СПРАВОЧНИК!H:P,2,0)</f>
        <v>Сибирский ФО</v>
      </c>
    </row>
    <row r="8138" spans="1:11" x14ac:dyDescent="0.2">
      <c r="A8138" t="s">
        <v>600</v>
      </c>
      <c r="B8138" t="s">
        <v>594</v>
      </c>
      <c r="C8138" s="1" t="s">
        <v>570</v>
      </c>
      <c r="D8138" s="1" t="s">
        <v>2361</v>
      </c>
      <c r="E8138" s="2">
        <v>1</v>
      </c>
      <c r="F8138" s="3"/>
      <c r="G8138" s="2">
        <v>4</v>
      </c>
      <c r="H8138" s="3">
        <v>7</v>
      </c>
      <c r="I8138" s="69" t="str">
        <f>VLOOKUP(C8138,СПРАВОЧНИК!B:D,2,0)</f>
        <v>ЕВРОПА</v>
      </c>
      <c r="J8138" s="69" t="str">
        <f>VLOOKUP(C8138,СПРАВОЧНИК!B:D,3,0)</f>
        <v>ИНОМАРКИ</v>
      </c>
      <c r="K8138" s="69" t="str">
        <f>VLOOKUP(СВОД2023[[#This Row],[ФО]],СПРАВОЧНИК!H:P,2,0)</f>
        <v>Сибирский ФО</v>
      </c>
    </row>
    <row r="8139" spans="1:11" x14ac:dyDescent="0.2">
      <c r="A8139" t="s">
        <v>600</v>
      </c>
      <c r="B8139" t="s">
        <v>594</v>
      </c>
      <c r="C8139" s="1" t="s">
        <v>570</v>
      </c>
      <c r="D8139" s="1" t="s">
        <v>1956</v>
      </c>
      <c r="E8139" s="2">
        <v>17</v>
      </c>
      <c r="F8139" s="3">
        <v>5</v>
      </c>
      <c r="G8139" s="2">
        <v>79</v>
      </c>
      <c r="H8139" s="3">
        <v>56</v>
      </c>
      <c r="I8139" s="69" t="str">
        <f>VLOOKUP(C8139,СПРАВОЧНИК!B:D,2,0)</f>
        <v>ЕВРОПА</v>
      </c>
      <c r="J8139" s="69" t="str">
        <f>VLOOKUP(C8139,СПРАВОЧНИК!B:D,3,0)</f>
        <v>ИНОМАРКИ</v>
      </c>
      <c r="K8139" s="69" t="str">
        <f>VLOOKUP(СВОД2023[[#This Row],[ФО]],СПРАВОЧНИК!H:P,2,0)</f>
        <v>Сибирский ФО</v>
      </c>
    </row>
    <row r="8140" spans="1:11" x14ac:dyDescent="0.2">
      <c r="A8140" t="s">
        <v>600</v>
      </c>
      <c r="B8140" t="s">
        <v>594</v>
      </c>
      <c r="C8140" s="1" t="s">
        <v>570</v>
      </c>
      <c r="D8140" s="1" t="s">
        <v>573</v>
      </c>
      <c r="E8140" s="2">
        <v>3</v>
      </c>
      <c r="F8140" s="3">
        <v>1</v>
      </c>
      <c r="G8140" s="2">
        <v>8</v>
      </c>
      <c r="H8140" s="3">
        <v>5</v>
      </c>
      <c r="I8140" s="69" t="str">
        <f>VLOOKUP(C8140,СПРАВОЧНИК!B:D,2,0)</f>
        <v>ЕВРОПА</v>
      </c>
      <c r="J8140" s="69" t="str">
        <f>VLOOKUP(C8140,СПРАВОЧНИК!B:D,3,0)</f>
        <v>ИНОМАРКИ</v>
      </c>
      <c r="K8140" s="69" t="str">
        <f>VLOOKUP(СВОД2023[[#This Row],[ФО]],СПРАВОЧНИК!H:P,2,0)</f>
        <v>Сибирский ФО</v>
      </c>
    </row>
    <row r="8141" spans="1:11" x14ac:dyDescent="0.2">
      <c r="A8141" t="s">
        <v>600</v>
      </c>
      <c r="B8141" t="s">
        <v>594</v>
      </c>
      <c r="C8141" s="1" t="s">
        <v>570</v>
      </c>
      <c r="D8141" s="1" t="s">
        <v>1957</v>
      </c>
      <c r="E8141" s="2">
        <v>1</v>
      </c>
      <c r="F8141" s="3">
        <v>2</v>
      </c>
      <c r="G8141" s="2">
        <v>20</v>
      </c>
      <c r="H8141" s="3">
        <v>7</v>
      </c>
      <c r="I8141" s="69" t="str">
        <f>VLOOKUP(C8141,СПРАВОЧНИК!B:D,2,0)</f>
        <v>ЕВРОПА</v>
      </c>
      <c r="J8141" s="69" t="str">
        <f>VLOOKUP(C8141,СПРАВОЧНИК!B:D,3,0)</f>
        <v>ИНОМАРКИ</v>
      </c>
      <c r="K8141" s="69" t="str">
        <f>VLOOKUP(СВОД2023[[#This Row],[ФО]],СПРАВОЧНИК!H:P,2,0)</f>
        <v>Сибирский ФО</v>
      </c>
    </row>
    <row r="8142" spans="1:11" x14ac:dyDescent="0.2">
      <c r="A8142" t="s">
        <v>600</v>
      </c>
      <c r="B8142" t="s">
        <v>594</v>
      </c>
      <c r="C8142" s="1" t="s">
        <v>570</v>
      </c>
      <c r="D8142" s="1" t="s">
        <v>2362</v>
      </c>
      <c r="E8142" s="2"/>
      <c r="F8142" s="3"/>
      <c r="G8142" s="2">
        <v>3</v>
      </c>
      <c r="H8142" s="3">
        <v>4</v>
      </c>
      <c r="I8142" s="69" t="str">
        <f>VLOOKUP(C8142,СПРАВОЧНИК!B:D,2,0)</f>
        <v>ЕВРОПА</v>
      </c>
      <c r="J8142" s="69" t="str">
        <f>VLOOKUP(C8142,СПРАВОЧНИК!B:D,3,0)</f>
        <v>ИНОМАРКИ</v>
      </c>
      <c r="K8142" s="69" t="str">
        <f>VLOOKUP(СВОД2023[[#This Row],[ФО]],СПРАВОЧНИК!H:P,2,0)</f>
        <v>Сибирский ФО</v>
      </c>
    </row>
    <row r="8143" spans="1:11" x14ac:dyDescent="0.2">
      <c r="A8143" t="s">
        <v>600</v>
      </c>
      <c r="B8143" t="s">
        <v>594</v>
      </c>
      <c r="C8143" s="1" t="s">
        <v>570</v>
      </c>
      <c r="D8143" s="1" t="s">
        <v>574</v>
      </c>
      <c r="E8143" s="2">
        <v>3</v>
      </c>
      <c r="F8143" s="3"/>
      <c r="G8143" s="2">
        <v>13</v>
      </c>
      <c r="H8143" s="3">
        <v>6</v>
      </c>
      <c r="I8143" s="69" t="str">
        <f>VLOOKUP(C8143,СПРАВОЧНИК!B:D,2,0)</f>
        <v>ЕВРОПА</v>
      </c>
      <c r="J8143" s="69" t="str">
        <f>VLOOKUP(C8143,СПРАВОЧНИК!B:D,3,0)</f>
        <v>ИНОМАРКИ</v>
      </c>
      <c r="K8143" s="69" t="str">
        <f>VLOOKUP(СВОД2023[[#This Row],[ФО]],СПРАВОЧНИК!H:P,2,0)</f>
        <v>Сибирский ФО</v>
      </c>
    </row>
    <row r="8144" spans="1:11" x14ac:dyDescent="0.2">
      <c r="A8144" t="s">
        <v>600</v>
      </c>
      <c r="B8144" t="s">
        <v>594</v>
      </c>
      <c r="C8144" s="1" t="s">
        <v>570</v>
      </c>
      <c r="D8144" s="1" t="s">
        <v>1958</v>
      </c>
      <c r="E8144" s="2">
        <v>2</v>
      </c>
      <c r="F8144" s="3">
        <v>1</v>
      </c>
      <c r="G8144" s="2">
        <v>12</v>
      </c>
      <c r="H8144" s="3">
        <v>5</v>
      </c>
      <c r="I8144" s="69" t="str">
        <f>VLOOKUP(C8144,СПРАВОЧНИК!B:D,2,0)</f>
        <v>ЕВРОПА</v>
      </c>
      <c r="J8144" s="69" t="str">
        <f>VLOOKUP(C8144,СПРАВОЧНИК!B:D,3,0)</f>
        <v>ИНОМАРКИ</v>
      </c>
      <c r="K8144" s="69" t="str">
        <f>VLOOKUP(СВОД2023[[#This Row],[ФО]],СПРАВОЧНИК!H:P,2,0)</f>
        <v>Сибирский ФО</v>
      </c>
    </row>
    <row r="8145" spans="1:11" x14ac:dyDescent="0.2">
      <c r="A8145" t="s">
        <v>600</v>
      </c>
      <c r="B8145" t="s">
        <v>594</v>
      </c>
      <c r="C8145" s="1" t="s">
        <v>570</v>
      </c>
      <c r="D8145" s="1" t="s">
        <v>575</v>
      </c>
      <c r="E8145" s="2"/>
      <c r="F8145" s="3">
        <v>2</v>
      </c>
      <c r="G8145" s="2">
        <v>11</v>
      </c>
      <c r="H8145" s="3">
        <v>4</v>
      </c>
      <c r="I8145" s="69" t="str">
        <f>VLOOKUP(C8145,СПРАВОЧНИК!B:D,2,0)</f>
        <v>ЕВРОПА</v>
      </c>
      <c r="J8145" s="69" t="str">
        <f>VLOOKUP(C8145,СПРАВОЧНИК!B:D,3,0)</f>
        <v>ИНОМАРКИ</v>
      </c>
      <c r="K8145" s="69" t="str">
        <f>VLOOKUP(СВОД2023[[#This Row],[ФО]],СПРАВОЧНИК!H:P,2,0)</f>
        <v>Сибирский ФО</v>
      </c>
    </row>
    <row r="8146" spans="1:11" x14ac:dyDescent="0.2">
      <c r="A8146" t="s">
        <v>600</v>
      </c>
      <c r="B8146" t="s">
        <v>594</v>
      </c>
      <c r="C8146" s="1" t="s">
        <v>570</v>
      </c>
      <c r="D8146" s="1" t="s">
        <v>1959</v>
      </c>
      <c r="E8146" s="2"/>
      <c r="F8146" s="3">
        <v>1</v>
      </c>
      <c r="G8146" s="2">
        <v>1</v>
      </c>
      <c r="H8146" s="3">
        <v>2</v>
      </c>
      <c r="I8146" s="69" t="str">
        <f>VLOOKUP(C8146,СПРАВОЧНИК!B:D,2,0)</f>
        <v>ЕВРОПА</v>
      </c>
      <c r="J8146" s="69" t="str">
        <f>VLOOKUP(C8146,СПРАВОЧНИК!B:D,3,0)</f>
        <v>ИНОМАРКИ</v>
      </c>
      <c r="K8146" s="69" t="str">
        <f>VLOOKUP(СВОД2023[[#This Row],[ФО]],СПРАВОЧНИК!H:P,2,0)</f>
        <v>Сибирский ФО</v>
      </c>
    </row>
    <row r="8147" spans="1:11" x14ac:dyDescent="0.2">
      <c r="A8147" t="s">
        <v>600</v>
      </c>
      <c r="B8147" t="s">
        <v>594</v>
      </c>
      <c r="C8147" s="1" t="s">
        <v>570</v>
      </c>
      <c r="D8147" s="1" t="s">
        <v>1960</v>
      </c>
      <c r="E8147" s="2"/>
      <c r="F8147" s="3">
        <v>1</v>
      </c>
      <c r="G8147" s="2">
        <v>1</v>
      </c>
      <c r="H8147" s="3">
        <v>2</v>
      </c>
      <c r="I8147" s="69" t="str">
        <f>VLOOKUP(C8147,СПРАВОЧНИК!B:D,2,0)</f>
        <v>ЕВРОПА</v>
      </c>
      <c r="J8147" s="69" t="str">
        <f>VLOOKUP(C8147,СПРАВОЧНИК!B:D,3,0)</f>
        <v>ИНОМАРКИ</v>
      </c>
      <c r="K8147" s="69" t="str">
        <f>VLOOKUP(СВОД2023[[#This Row],[ФО]],СПРАВОЧНИК!H:P,2,0)</f>
        <v>Сибирский ФО</v>
      </c>
    </row>
    <row r="8148" spans="1:11" x14ac:dyDescent="0.2">
      <c r="A8148" t="s">
        <v>600</v>
      </c>
      <c r="B8148" t="s">
        <v>594</v>
      </c>
      <c r="C8148" s="1" t="s">
        <v>570</v>
      </c>
      <c r="D8148" s="1" t="s">
        <v>2363</v>
      </c>
      <c r="E8148" s="2"/>
      <c r="F8148" s="3"/>
      <c r="G8148" s="2">
        <v>3</v>
      </c>
      <c r="H8148" s="3">
        <v>1</v>
      </c>
      <c r="I8148" s="69" t="str">
        <f>VLOOKUP(C8148,СПРАВОЧНИК!B:D,2,0)</f>
        <v>ЕВРОПА</v>
      </c>
      <c r="J8148" s="69" t="str">
        <f>VLOOKUP(C8148,СПРАВОЧНИК!B:D,3,0)</f>
        <v>ИНОМАРКИ</v>
      </c>
      <c r="K8148" s="69" t="str">
        <f>VLOOKUP(СВОД2023[[#This Row],[ФО]],СПРАВОЧНИК!H:P,2,0)</f>
        <v>Сибирский ФО</v>
      </c>
    </row>
    <row r="8149" spans="1:11" x14ac:dyDescent="0.2">
      <c r="A8149" t="s">
        <v>600</v>
      </c>
      <c r="B8149" t="s">
        <v>594</v>
      </c>
      <c r="C8149" s="1" t="s">
        <v>570</v>
      </c>
      <c r="D8149" s="1" t="s">
        <v>1961</v>
      </c>
      <c r="E8149" s="2">
        <v>1</v>
      </c>
      <c r="F8149" s="3">
        <v>1</v>
      </c>
      <c r="G8149" s="2">
        <v>3</v>
      </c>
      <c r="H8149" s="3">
        <v>1</v>
      </c>
      <c r="I8149" s="69" t="str">
        <f>VLOOKUP(C8149,СПРАВОЧНИК!B:D,2,0)</f>
        <v>ЕВРОПА</v>
      </c>
      <c r="J8149" s="69" t="str">
        <f>VLOOKUP(C8149,СПРАВОЧНИК!B:D,3,0)</f>
        <v>ИНОМАРКИ</v>
      </c>
      <c r="K8149" s="69" t="str">
        <f>VLOOKUP(СВОД2023[[#This Row],[ФО]],СПРАВОЧНИК!H:P,2,0)</f>
        <v>Сибирский ФО</v>
      </c>
    </row>
    <row r="8150" spans="1:11" x14ac:dyDescent="0.2">
      <c r="A8150" t="s">
        <v>600</v>
      </c>
      <c r="B8150" t="s">
        <v>594</v>
      </c>
      <c r="C8150" s="1" t="s">
        <v>570</v>
      </c>
      <c r="D8150" s="1" t="s">
        <v>1962</v>
      </c>
      <c r="E8150" s="2"/>
      <c r="F8150" s="3">
        <v>1</v>
      </c>
      <c r="G8150" s="2">
        <v>5</v>
      </c>
      <c r="H8150" s="3">
        <v>5</v>
      </c>
      <c r="I8150" s="69" t="str">
        <f>VLOOKUP(C8150,СПРАВОЧНИК!B:D,2,0)</f>
        <v>ЕВРОПА</v>
      </c>
      <c r="J8150" s="69" t="str">
        <f>VLOOKUP(C8150,СПРАВОЧНИК!B:D,3,0)</f>
        <v>ИНОМАРКИ</v>
      </c>
      <c r="K8150" s="69" t="str">
        <f>VLOOKUP(СВОД2023[[#This Row],[ФО]],СПРАВОЧНИК!H:P,2,0)</f>
        <v>Сибирский ФО</v>
      </c>
    </row>
    <row r="8151" spans="1:11" x14ac:dyDescent="0.2">
      <c r="A8151" t="s">
        <v>600</v>
      </c>
      <c r="B8151" t="s">
        <v>594</v>
      </c>
      <c r="C8151" s="1" t="s">
        <v>570</v>
      </c>
      <c r="D8151" s="1" t="s">
        <v>1963</v>
      </c>
      <c r="E8151" s="2">
        <v>3</v>
      </c>
      <c r="F8151" s="3">
        <v>4</v>
      </c>
      <c r="G8151" s="2">
        <v>15</v>
      </c>
      <c r="H8151" s="3">
        <v>20</v>
      </c>
      <c r="I8151" s="69" t="str">
        <f>VLOOKUP(C8151,СПРАВОЧНИК!B:D,2,0)</f>
        <v>ЕВРОПА</v>
      </c>
      <c r="J8151" s="69" t="str">
        <f>VLOOKUP(C8151,СПРАВОЧНИК!B:D,3,0)</f>
        <v>ИНОМАРКИ</v>
      </c>
      <c r="K8151" s="69" t="str">
        <f>VLOOKUP(СВОД2023[[#This Row],[ФО]],СПРАВОЧНИК!H:P,2,0)</f>
        <v>Сибирский ФО</v>
      </c>
    </row>
    <row r="8152" spans="1:11" x14ac:dyDescent="0.2">
      <c r="A8152" t="s">
        <v>600</v>
      </c>
      <c r="B8152" t="s">
        <v>594</v>
      </c>
      <c r="C8152" s="1" t="s">
        <v>570</v>
      </c>
      <c r="D8152" s="1" t="s">
        <v>1964</v>
      </c>
      <c r="E8152" s="2">
        <v>4</v>
      </c>
      <c r="F8152" s="3">
        <v>4</v>
      </c>
      <c r="G8152" s="2">
        <v>25</v>
      </c>
      <c r="H8152" s="3">
        <v>17</v>
      </c>
      <c r="I8152" s="69" t="str">
        <f>VLOOKUP(C8152,СПРАВОЧНИК!B:D,2,0)</f>
        <v>ЕВРОПА</v>
      </c>
      <c r="J8152" s="69" t="str">
        <f>VLOOKUP(C8152,СПРАВОЧНИК!B:D,3,0)</f>
        <v>ИНОМАРКИ</v>
      </c>
      <c r="K8152" s="69" t="str">
        <f>VLOOKUP(СВОД2023[[#This Row],[ФО]],СПРАВОЧНИК!H:P,2,0)</f>
        <v>Сибирский ФО</v>
      </c>
    </row>
    <row r="8153" spans="1:11" x14ac:dyDescent="0.2">
      <c r="A8153" t="s">
        <v>600</v>
      </c>
      <c r="B8153" t="s">
        <v>594</v>
      </c>
      <c r="C8153" s="1" t="s">
        <v>570</v>
      </c>
      <c r="D8153" s="1" t="s">
        <v>2364</v>
      </c>
      <c r="E8153" s="2"/>
      <c r="F8153" s="3"/>
      <c r="G8153" s="2"/>
      <c r="H8153" s="3">
        <v>2</v>
      </c>
      <c r="I8153" s="69" t="str">
        <f>VLOOKUP(C8153,СПРАВОЧНИК!B:D,2,0)</f>
        <v>ЕВРОПА</v>
      </c>
      <c r="J8153" s="69" t="str">
        <f>VLOOKUP(C8153,СПРАВОЧНИК!B:D,3,0)</f>
        <v>ИНОМАРКИ</v>
      </c>
      <c r="K8153" s="69" t="str">
        <f>VLOOKUP(СВОД2023[[#This Row],[ФО]],СПРАВОЧНИК!H:P,2,0)</f>
        <v>Сибирский ФО</v>
      </c>
    </row>
    <row r="8154" spans="1:11" x14ac:dyDescent="0.2">
      <c r="A8154" t="s">
        <v>600</v>
      </c>
      <c r="B8154" t="s">
        <v>594</v>
      </c>
      <c r="C8154" s="1" t="s">
        <v>570</v>
      </c>
      <c r="D8154" s="1" t="s">
        <v>576</v>
      </c>
      <c r="E8154" s="2"/>
      <c r="F8154" s="3">
        <v>1</v>
      </c>
      <c r="G8154" s="2">
        <v>12</v>
      </c>
      <c r="H8154" s="3">
        <v>3</v>
      </c>
      <c r="I8154" s="69" t="str">
        <f>VLOOKUP(C8154,СПРАВОЧНИК!B:D,2,0)</f>
        <v>ЕВРОПА</v>
      </c>
      <c r="J8154" s="69" t="str">
        <f>VLOOKUP(C8154,СПРАВОЧНИК!B:D,3,0)</f>
        <v>ИНОМАРКИ</v>
      </c>
      <c r="K8154" s="69" t="str">
        <f>VLOOKUP(СВОД2023[[#This Row],[ФО]],СПРАВОЧНИК!H:P,2,0)</f>
        <v>Сибирский ФО</v>
      </c>
    </row>
    <row r="8155" spans="1:11" x14ac:dyDescent="0.2">
      <c r="A8155" t="s">
        <v>600</v>
      </c>
      <c r="B8155" t="s">
        <v>594</v>
      </c>
      <c r="C8155" s="1" t="s">
        <v>570</v>
      </c>
      <c r="D8155" s="1" t="s">
        <v>577</v>
      </c>
      <c r="E8155" s="2">
        <v>18</v>
      </c>
      <c r="F8155" s="3">
        <v>4</v>
      </c>
      <c r="G8155" s="2">
        <v>100</v>
      </c>
      <c r="H8155" s="3">
        <v>71</v>
      </c>
      <c r="I8155" s="69" t="str">
        <f>VLOOKUP(C8155,СПРАВОЧНИК!B:D,2,0)</f>
        <v>ЕВРОПА</v>
      </c>
      <c r="J8155" s="69" t="str">
        <f>VLOOKUP(C8155,СПРАВОЧНИК!B:D,3,0)</f>
        <v>ИНОМАРКИ</v>
      </c>
      <c r="K8155" s="69" t="str">
        <f>VLOOKUP(СВОД2023[[#This Row],[ФО]],СПРАВОЧНИК!H:P,2,0)</f>
        <v>Сибирский ФО</v>
      </c>
    </row>
    <row r="8156" spans="1:11" x14ac:dyDescent="0.2">
      <c r="A8156" t="s">
        <v>600</v>
      </c>
      <c r="B8156" t="s">
        <v>594</v>
      </c>
      <c r="C8156" s="1" t="s">
        <v>570</v>
      </c>
      <c r="D8156" s="1" t="s">
        <v>1965</v>
      </c>
      <c r="E8156" s="2">
        <v>10</v>
      </c>
      <c r="F8156" s="3">
        <v>6</v>
      </c>
      <c r="G8156" s="2">
        <v>50</v>
      </c>
      <c r="H8156" s="3">
        <v>41</v>
      </c>
      <c r="I8156" s="69" t="str">
        <f>VLOOKUP(C8156,СПРАВОЧНИК!B:D,2,0)</f>
        <v>ЕВРОПА</v>
      </c>
      <c r="J8156" s="69" t="str">
        <f>VLOOKUP(C8156,СПРАВОЧНИК!B:D,3,0)</f>
        <v>ИНОМАРКИ</v>
      </c>
      <c r="K8156" s="69" t="str">
        <f>VLOOKUP(СВОД2023[[#This Row],[ФО]],СПРАВОЧНИК!H:P,2,0)</f>
        <v>Сибирский ФО</v>
      </c>
    </row>
    <row r="8157" spans="1:11" x14ac:dyDescent="0.2">
      <c r="A8157" t="s">
        <v>600</v>
      </c>
      <c r="B8157" t="s">
        <v>594</v>
      </c>
      <c r="C8157" s="1" t="s">
        <v>570</v>
      </c>
      <c r="D8157" s="1" t="s">
        <v>578</v>
      </c>
      <c r="E8157" s="2">
        <v>44</v>
      </c>
      <c r="F8157" s="3">
        <v>29</v>
      </c>
      <c r="G8157" s="2">
        <v>249</v>
      </c>
      <c r="H8157" s="3">
        <v>178</v>
      </c>
      <c r="I8157" s="69" t="str">
        <f>VLOOKUP(C8157,СПРАВОЧНИК!B:D,2,0)</f>
        <v>ЕВРОПА</v>
      </c>
      <c r="J8157" s="69" t="str">
        <f>VLOOKUP(C8157,СПРАВОЧНИК!B:D,3,0)</f>
        <v>ИНОМАРКИ</v>
      </c>
      <c r="K8157" s="69" t="str">
        <f>VLOOKUP(СВОД2023[[#This Row],[ФО]],СПРАВОЧНИК!H:P,2,0)</f>
        <v>Сибирский ФО</v>
      </c>
    </row>
    <row r="8158" spans="1:11" x14ac:dyDescent="0.2">
      <c r="A8158" t="s">
        <v>600</v>
      </c>
      <c r="B8158" t="s">
        <v>594</v>
      </c>
      <c r="C8158" s="1" t="s">
        <v>579</v>
      </c>
      <c r="D8158" s="1" t="s">
        <v>581</v>
      </c>
      <c r="E8158" s="2">
        <v>1</v>
      </c>
      <c r="F8158" s="3"/>
      <c r="G8158" s="2">
        <v>1</v>
      </c>
      <c r="H8158" s="3"/>
      <c r="I8158" s="69" t="str">
        <f>VLOOKUP(C8158,СПРАВОЧНИК!B:D,2,0)</f>
        <v>КИТАЙ</v>
      </c>
      <c r="J8158" s="69" t="str">
        <f>VLOOKUP(C8158,СПРАВОЧНИК!B:D,3,0)</f>
        <v>ИНОМАРКИ</v>
      </c>
      <c r="K8158" s="69" t="str">
        <f>VLOOKUP(СВОД2023[[#This Row],[ФО]],СПРАВОЧНИК!H:P,2,0)</f>
        <v>Сибирский ФО</v>
      </c>
    </row>
    <row r="8159" spans="1:11" x14ac:dyDescent="0.2">
      <c r="A8159" t="s">
        <v>600</v>
      </c>
      <c r="B8159" t="s">
        <v>594</v>
      </c>
      <c r="C8159" s="1" t="s">
        <v>582</v>
      </c>
      <c r="D8159" s="1" t="s">
        <v>583</v>
      </c>
      <c r="E8159" s="2"/>
      <c r="F8159" s="3"/>
      <c r="G8159" s="2">
        <v>1</v>
      </c>
      <c r="H8159" s="3">
        <v>1</v>
      </c>
      <c r="I8159" s="69" t="str">
        <f>VLOOKUP(C8159,СПРАВОЧНИК!B:D,2,0)</f>
        <v>КИТАЙ</v>
      </c>
      <c r="J8159" s="69" t="str">
        <f>VLOOKUP(C8159,СПРАВОЧНИК!B:D,3,0)</f>
        <v>ИНОМАРКИ</v>
      </c>
      <c r="K8159" s="69" t="str">
        <f>VLOOKUP(СВОД2023[[#This Row],[ФО]],СПРАВОЧНИК!H:P,2,0)</f>
        <v>Сибирский ФО</v>
      </c>
    </row>
    <row r="8160" spans="1:11" x14ac:dyDescent="0.2">
      <c r="A8160" t="s">
        <v>600</v>
      </c>
      <c r="B8160" t="s">
        <v>594</v>
      </c>
      <c r="C8160" s="1" t="s">
        <v>585</v>
      </c>
      <c r="D8160" s="1" t="s">
        <v>586</v>
      </c>
      <c r="E8160" s="2"/>
      <c r="F8160" s="3">
        <v>1</v>
      </c>
      <c r="G8160" s="2">
        <v>1</v>
      </c>
      <c r="H8160" s="3">
        <v>1</v>
      </c>
      <c r="I8160" s="69" t="str">
        <f>VLOOKUP(C8160,СПРАВОЧНИК!B:D,2,0)</f>
        <v>КИТАЙ</v>
      </c>
      <c r="J8160" s="69" t="str">
        <f>VLOOKUP(C8160,СПРАВОЧНИК!B:D,3,0)</f>
        <v>ИНОМАРКИ</v>
      </c>
      <c r="K8160" s="69" t="str">
        <f>VLOOKUP(СВОД2023[[#This Row],[ФО]],СПРАВОЧНИК!H:P,2,0)</f>
        <v>Сибирский ФО</v>
      </c>
    </row>
    <row r="8161" spans="1:11" x14ac:dyDescent="0.2">
      <c r="A8161" t="s">
        <v>600</v>
      </c>
      <c r="B8161" t="s">
        <v>594</v>
      </c>
      <c r="C8161" s="1" t="s">
        <v>2493</v>
      </c>
      <c r="D8161" s="1" t="s">
        <v>2494</v>
      </c>
      <c r="E8161" s="2"/>
      <c r="F8161" s="3"/>
      <c r="G8161" s="2"/>
      <c r="H8161" s="3">
        <v>1</v>
      </c>
      <c r="I8161" s="69" t="str">
        <f>VLOOKUP(C8161,СПРАВОЧНИК!B:D,2,0)</f>
        <v>КИТАЙ</v>
      </c>
      <c r="J8161" s="69" t="str">
        <f>VLOOKUP(C8161,СПРАВОЧНИК!B:D,3,0)</f>
        <v>ИНОМАРКИ</v>
      </c>
      <c r="K8161" s="69" t="str">
        <f>VLOOKUP(СВОД2023[[#This Row],[ФО]],СПРАВОЧНИК!H:P,2,0)</f>
        <v>Сибирский ФО</v>
      </c>
    </row>
    <row r="8162" spans="1:11" x14ac:dyDescent="0.2">
      <c r="A8162" t="s">
        <v>600</v>
      </c>
      <c r="B8162" t="s">
        <v>594</v>
      </c>
      <c r="C8162" s="1" t="s">
        <v>1083</v>
      </c>
      <c r="D8162" s="1" t="s">
        <v>2365</v>
      </c>
      <c r="E8162" s="2"/>
      <c r="F8162" s="3">
        <v>1</v>
      </c>
      <c r="G8162" s="2"/>
      <c r="H8162" s="3">
        <v>1</v>
      </c>
      <c r="I8162" s="69" t="str">
        <f>VLOOKUP(C8162,СПРАВОЧНИК!B:D,2,0)</f>
        <v>РОССИЯ</v>
      </c>
      <c r="J8162" s="69" t="str">
        <f>VLOOKUP(C8162,СПРАВОЧНИК!B:D,3,0)</f>
        <v>ОТЕЧЕСТВЕННЫЕ</v>
      </c>
      <c r="K8162" s="69" t="str">
        <f>VLOOKUP(СВОД2023[[#This Row],[ФО]],СПРАВОЧНИК!H:P,2,0)</f>
        <v>Сибирский ФО</v>
      </c>
    </row>
    <row r="8163" spans="1:11" x14ac:dyDescent="0.2">
      <c r="A8163" t="s">
        <v>600</v>
      </c>
      <c r="B8163" t="s">
        <v>594</v>
      </c>
      <c r="C8163" s="1" t="s">
        <v>1083</v>
      </c>
      <c r="D8163" s="1" t="s">
        <v>1968</v>
      </c>
      <c r="E8163" s="2">
        <v>56</v>
      </c>
      <c r="F8163" s="3">
        <v>52</v>
      </c>
      <c r="G8163" s="2">
        <v>285</v>
      </c>
      <c r="H8163" s="3">
        <v>283</v>
      </c>
      <c r="I8163" s="69" t="str">
        <f>VLOOKUP(C8163,СПРАВОЧНИК!B:D,2,0)</f>
        <v>РОССИЯ</v>
      </c>
      <c r="J8163" s="69" t="str">
        <f>VLOOKUP(C8163,СПРАВОЧНИК!B:D,3,0)</f>
        <v>ОТЕЧЕСТВЕННЫЕ</v>
      </c>
      <c r="K8163" s="69" t="str">
        <f>VLOOKUP(СВОД2023[[#This Row],[ФО]],СПРАВОЧНИК!H:P,2,0)</f>
        <v>Сибирский ФО</v>
      </c>
    </row>
    <row r="8164" spans="1:11" x14ac:dyDescent="0.2">
      <c r="A8164" t="s">
        <v>600</v>
      </c>
      <c r="B8164" t="s">
        <v>594</v>
      </c>
      <c r="C8164" s="1" t="s">
        <v>1083</v>
      </c>
      <c r="D8164" s="1" t="s">
        <v>1969</v>
      </c>
      <c r="E8164" s="2">
        <v>53</v>
      </c>
      <c r="F8164" s="3">
        <v>48</v>
      </c>
      <c r="G8164" s="2">
        <v>275</v>
      </c>
      <c r="H8164" s="3">
        <v>768</v>
      </c>
      <c r="I8164" s="69" t="str">
        <f>VLOOKUP(C8164,СПРАВОЧНИК!B:D,2,0)</f>
        <v>РОССИЯ</v>
      </c>
      <c r="J8164" s="69" t="str">
        <f>VLOOKUP(C8164,СПРАВОЧНИК!B:D,3,0)</f>
        <v>ОТЕЧЕСТВЕННЫЕ</v>
      </c>
      <c r="K8164" s="69" t="str">
        <f>VLOOKUP(СВОД2023[[#This Row],[ФО]],СПРАВОЧНИК!H:P,2,0)</f>
        <v>Сибирский ФО</v>
      </c>
    </row>
    <row r="8165" spans="1:11" x14ac:dyDescent="0.2">
      <c r="A8165" t="s">
        <v>600</v>
      </c>
      <c r="B8165" t="s">
        <v>594</v>
      </c>
      <c r="C8165" s="1" t="s">
        <v>1083</v>
      </c>
      <c r="D8165" s="1" t="s">
        <v>1970</v>
      </c>
      <c r="E8165" s="2">
        <v>3</v>
      </c>
      <c r="F8165" s="3">
        <v>4</v>
      </c>
      <c r="G8165" s="2">
        <v>23</v>
      </c>
      <c r="H8165" s="3">
        <v>30</v>
      </c>
      <c r="I8165" s="69" t="str">
        <f>VLOOKUP(C8165,СПРАВОЧНИК!B:D,2,0)</f>
        <v>РОССИЯ</v>
      </c>
      <c r="J8165" s="69" t="str">
        <f>VLOOKUP(C8165,СПРАВОЧНИК!B:D,3,0)</f>
        <v>ОТЕЧЕСТВЕННЫЕ</v>
      </c>
      <c r="K8165" s="69" t="str">
        <f>VLOOKUP(СВОД2023[[#This Row],[ФО]],СПРАВОЧНИК!H:P,2,0)</f>
        <v>Сибирский ФО</v>
      </c>
    </row>
    <row r="8166" spans="1:11" x14ac:dyDescent="0.2">
      <c r="A8166" t="s">
        <v>600</v>
      </c>
      <c r="B8166" t="s">
        <v>594</v>
      </c>
      <c r="C8166" s="1" t="s">
        <v>1083</v>
      </c>
      <c r="D8166" s="1" t="s">
        <v>1971</v>
      </c>
      <c r="E8166" s="2">
        <v>1</v>
      </c>
      <c r="F8166" s="3">
        <v>3</v>
      </c>
      <c r="G8166" s="2">
        <v>11</v>
      </c>
      <c r="H8166" s="3">
        <v>7</v>
      </c>
      <c r="I8166" s="69" t="str">
        <f>VLOOKUP(C8166,СПРАВОЧНИК!B:D,2,0)</f>
        <v>РОССИЯ</v>
      </c>
      <c r="J8166" s="69" t="str">
        <f>VLOOKUP(C8166,СПРАВОЧНИК!B:D,3,0)</f>
        <v>ОТЕЧЕСТВЕННЫЕ</v>
      </c>
      <c r="K8166" s="69" t="str">
        <f>VLOOKUP(СВОД2023[[#This Row],[ФО]],СПРАВОЧНИК!H:P,2,0)</f>
        <v>Сибирский ФО</v>
      </c>
    </row>
    <row r="8167" spans="1:11" x14ac:dyDescent="0.2">
      <c r="A8167" t="s">
        <v>600</v>
      </c>
      <c r="B8167" t="s">
        <v>594</v>
      </c>
      <c r="C8167" s="1" t="s">
        <v>1083</v>
      </c>
      <c r="D8167" s="1" t="s">
        <v>1972</v>
      </c>
      <c r="E8167" s="2">
        <v>24</v>
      </c>
      <c r="F8167" s="3">
        <v>27</v>
      </c>
      <c r="G8167" s="2">
        <v>133</v>
      </c>
      <c r="H8167" s="3">
        <v>81</v>
      </c>
      <c r="I8167" s="69" t="str">
        <f>VLOOKUP(C8167,СПРАВОЧНИК!B:D,2,0)</f>
        <v>РОССИЯ</v>
      </c>
      <c r="J8167" s="69" t="str">
        <f>VLOOKUP(C8167,СПРАВОЧНИК!B:D,3,0)</f>
        <v>ОТЕЧЕСТВЕННЫЕ</v>
      </c>
      <c r="K8167" s="69" t="str">
        <f>VLOOKUP(СВОД2023[[#This Row],[ФО]],СПРАВОЧНИК!H:P,2,0)</f>
        <v>Сибирский ФО</v>
      </c>
    </row>
    <row r="8168" spans="1:11" x14ac:dyDescent="0.2">
      <c r="A8168" t="s">
        <v>600</v>
      </c>
      <c r="B8168" t="s">
        <v>594</v>
      </c>
      <c r="C8168" s="1" t="s">
        <v>1083</v>
      </c>
      <c r="D8168" s="1" t="s">
        <v>1973</v>
      </c>
      <c r="E8168" s="2">
        <v>1</v>
      </c>
      <c r="F8168" s="3"/>
      <c r="G8168" s="2">
        <v>4</v>
      </c>
      <c r="H8168" s="3"/>
      <c r="I8168" s="69" t="str">
        <f>VLOOKUP(C8168,СПРАВОЧНИК!B:D,2,0)</f>
        <v>РОССИЯ</v>
      </c>
      <c r="J8168" s="69" t="str">
        <f>VLOOKUP(C8168,СПРАВОЧНИК!B:D,3,0)</f>
        <v>ОТЕЧЕСТВЕННЫЕ</v>
      </c>
      <c r="K8168" s="69" t="str">
        <f>VLOOKUP(СВОД2023[[#This Row],[ФО]],СПРАВОЧНИК!H:P,2,0)</f>
        <v>Сибирский ФО</v>
      </c>
    </row>
    <row r="8169" spans="1:11" x14ac:dyDescent="0.2">
      <c r="A8169" t="s">
        <v>600</v>
      </c>
      <c r="B8169" t="s">
        <v>594</v>
      </c>
      <c r="C8169" s="1" t="s">
        <v>1083</v>
      </c>
      <c r="D8169" s="1" t="s">
        <v>2366</v>
      </c>
      <c r="E8169" s="2"/>
      <c r="F8169" s="3">
        <v>1</v>
      </c>
      <c r="G8169" s="2">
        <v>2</v>
      </c>
      <c r="H8169" s="3">
        <v>1</v>
      </c>
      <c r="I8169" s="69" t="str">
        <f>VLOOKUP(C8169,СПРАВОЧНИК!B:D,2,0)</f>
        <v>РОССИЯ</v>
      </c>
      <c r="J8169" s="69" t="str">
        <f>VLOOKUP(C8169,СПРАВОЧНИК!B:D,3,0)</f>
        <v>ОТЕЧЕСТВЕННЫЕ</v>
      </c>
      <c r="K8169" s="69" t="str">
        <f>VLOOKUP(СВОД2023[[#This Row],[ФО]],СПРАВОЧНИК!H:P,2,0)</f>
        <v>Сибирский ФО</v>
      </c>
    </row>
    <row r="8170" spans="1:11" x14ac:dyDescent="0.2">
      <c r="A8170" t="s">
        <v>600</v>
      </c>
      <c r="B8170" t="s">
        <v>594</v>
      </c>
      <c r="C8170" s="1" t="s">
        <v>1083</v>
      </c>
      <c r="D8170" s="1" t="s">
        <v>1974</v>
      </c>
      <c r="E8170" s="2"/>
      <c r="F8170" s="3">
        <v>4</v>
      </c>
      <c r="G8170" s="2">
        <v>4</v>
      </c>
      <c r="H8170" s="3">
        <v>7</v>
      </c>
      <c r="I8170" s="69" t="str">
        <f>VLOOKUP(C8170,СПРАВОЧНИК!B:D,2,0)</f>
        <v>РОССИЯ</v>
      </c>
      <c r="J8170" s="69" t="str">
        <f>VLOOKUP(C8170,СПРАВОЧНИК!B:D,3,0)</f>
        <v>ОТЕЧЕСТВЕННЫЕ</v>
      </c>
      <c r="K8170" s="69" t="str">
        <f>VLOOKUP(СВОД2023[[#This Row],[ФО]],СПРАВОЧНИК!H:P,2,0)</f>
        <v>Сибирский ФО</v>
      </c>
    </row>
    <row r="8171" spans="1:11" x14ac:dyDescent="0.2">
      <c r="A8171" t="s">
        <v>600</v>
      </c>
      <c r="B8171" t="s">
        <v>594</v>
      </c>
      <c r="C8171" s="1" t="s">
        <v>1083</v>
      </c>
      <c r="D8171" s="1" t="s">
        <v>1975</v>
      </c>
      <c r="E8171" s="2">
        <v>12</v>
      </c>
      <c r="F8171" s="3">
        <v>7</v>
      </c>
      <c r="G8171" s="2">
        <v>46</v>
      </c>
      <c r="H8171" s="3">
        <v>35</v>
      </c>
      <c r="I8171" s="69" t="str">
        <f>VLOOKUP(C8171,СПРАВОЧНИК!B:D,2,0)</f>
        <v>РОССИЯ</v>
      </c>
      <c r="J8171" s="69" t="str">
        <f>VLOOKUP(C8171,СПРАВОЧНИК!B:D,3,0)</f>
        <v>ОТЕЧЕСТВЕННЫЕ</v>
      </c>
      <c r="K8171" s="69" t="str">
        <f>VLOOKUP(СВОД2023[[#This Row],[ФО]],СПРАВОЧНИК!H:P,2,0)</f>
        <v>Сибирский ФО</v>
      </c>
    </row>
    <row r="8172" spans="1:11" x14ac:dyDescent="0.2">
      <c r="A8172" t="s">
        <v>600</v>
      </c>
      <c r="B8172" t="s">
        <v>594</v>
      </c>
      <c r="C8172" s="1" t="s">
        <v>1084</v>
      </c>
      <c r="D8172" s="1" t="s">
        <v>2574</v>
      </c>
      <c r="E8172" s="2"/>
      <c r="F8172" s="3">
        <v>1</v>
      </c>
      <c r="G8172" s="2"/>
      <c r="H8172" s="3">
        <v>1</v>
      </c>
      <c r="I8172" s="69" t="str">
        <f>VLOOKUP(C8172,СПРАВОЧНИК!B:D,2,0)</f>
        <v>РОССИЯ</v>
      </c>
      <c r="J8172" s="69" t="str">
        <f>VLOOKUP(C8172,СПРАВОЧНИК!B:D,3,0)</f>
        <v>ОТЕЧЕСТВЕННЫЕ</v>
      </c>
      <c r="K8172" s="69" t="str">
        <f>VLOOKUP(СВОД2023[[#This Row],[ФО]],СПРАВОЧНИК!H:P,2,0)</f>
        <v>Сибирский ФО</v>
      </c>
    </row>
    <row r="8173" spans="1:11" x14ac:dyDescent="0.2">
      <c r="A8173" t="s">
        <v>600</v>
      </c>
      <c r="B8173" t="s">
        <v>594</v>
      </c>
      <c r="C8173" s="1" t="s">
        <v>1976</v>
      </c>
      <c r="D8173" s="1" t="s">
        <v>2368</v>
      </c>
      <c r="E8173" s="2"/>
      <c r="F8173" s="3"/>
      <c r="G8173" s="2">
        <v>4</v>
      </c>
      <c r="H8173" s="3"/>
      <c r="I8173" s="69" t="str">
        <f>VLOOKUP(C8173,СПРАВОЧНИК!B:D,2,0)</f>
        <v>КИТАЙ</v>
      </c>
      <c r="J8173" s="69" t="str">
        <f>VLOOKUP(C8173,СПРАВОЧНИК!B:D,3,0)</f>
        <v>ИНОМАРКИ</v>
      </c>
      <c r="K8173" s="69" t="str">
        <f>VLOOKUP(СВОД2023[[#This Row],[ФО]],СПРАВОЧНИК!H:P,2,0)</f>
        <v>Сибирский ФО</v>
      </c>
    </row>
    <row r="8174" spans="1:11" x14ac:dyDescent="0.2">
      <c r="A8174" t="s">
        <v>600</v>
      </c>
      <c r="B8174" t="s">
        <v>594</v>
      </c>
      <c r="C8174" s="1" t="s">
        <v>1976</v>
      </c>
      <c r="D8174" s="1" t="s">
        <v>1977</v>
      </c>
      <c r="E8174" s="2">
        <v>2</v>
      </c>
      <c r="F8174" s="3">
        <v>4</v>
      </c>
      <c r="G8174" s="2">
        <v>17</v>
      </c>
      <c r="H8174" s="3">
        <v>16</v>
      </c>
      <c r="I8174" s="69" t="str">
        <f>VLOOKUP(C8174,СПРАВОЧНИК!B:D,2,0)</f>
        <v>КИТАЙ</v>
      </c>
      <c r="J8174" s="69" t="str">
        <f>VLOOKUP(C8174,СПРАВОЧНИК!B:D,3,0)</f>
        <v>ИНОМАРКИ</v>
      </c>
      <c r="K8174" s="69" t="str">
        <f>VLOOKUP(СВОД2023[[#This Row],[ФО]],СПРАВОЧНИК!H:P,2,0)</f>
        <v>Сибирский ФО</v>
      </c>
    </row>
    <row r="8175" spans="1:11" x14ac:dyDescent="0.2">
      <c r="A8175" t="s">
        <v>600</v>
      </c>
      <c r="B8175" t="s">
        <v>594</v>
      </c>
      <c r="C8175" s="1" t="s">
        <v>2370</v>
      </c>
      <c r="D8175" s="1" t="s">
        <v>2371</v>
      </c>
      <c r="E8175" s="2"/>
      <c r="F8175" s="3"/>
      <c r="G8175" s="2">
        <v>1</v>
      </c>
      <c r="H8175" s="3">
        <v>3</v>
      </c>
      <c r="I8175" s="69" t="str">
        <f>VLOOKUP(C8175,СПРАВОЧНИК!B:D,2,0)</f>
        <v>КИТАЙ</v>
      </c>
      <c r="J8175" s="69" t="str">
        <f>VLOOKUP(C8175,СПРАВОЧНИК!B:D,3,0)</f>
        <v>ИНОМАРКИ</v>
      </c>
      <c r="K8175" s="69" t="str">
        <f>VLOOKUP(СВОД2023[[#This Row],[ФО]],СПРАВОЧНИК!H:P,2,0)</f>
        <v>Сибирский ФО</v>
      </c>
    </row>
    <row r="8176" spans="1:11" x14ac:dyDescent="0.2">
      <c r="A8176" t="s">
        <v>600</v>
      </c>
      <c r="B8176" t="s">
        <v>594</v>
      </c>
      <c r="C8176" s="1" t="s">
        <v>2370</v>
      </c>
      <c r="D8176" s="1" t="s">
        <v>2372</v>
      </c>
      <c r="E8176" s="2"/>
      <c r="F8176" s="3"/>
      <c r="G8176" s="2">
        <v>3</v>
      </c>
      <c r="H8176" s="3">
        <v>4</v>
      </c>
      <c r="I8176" s="69" t="str">
        <f>VLOOKUP(C8176,СПРАВОЧНИК!B:D,2,0)</f>
        <v>КИТАЙ</v>
      </c>
      <c r="J8176" s="69" t="str">
        <f>VLOOKUP(C8176,СПРАВОЧНИК!B:D,3,0)</f>
        <v>ИНОМАРКИ</v>
      </c>
      <c r="K8176" s="69" t="str">
        <f>VLOOKUP(СВОД2023[[#This Row],[ФО]],СПРАВОЧНИК!H:P,2,0)</f>
        <v>Сибирский ФО</v>
      </c>
    </row>
    <row r="8177" spans="1:11" x14ac:dyDescent="0.2">
      <c r="A8177" t="s">
        <v>600</v>
      </c>
      <c r="B8177" t="s">
        <v>595</v>
      </c>
      <c r="C8177" s="1" t="s">
        <v>2</v>
      </c>
      <c r="D8177" s="1" t="s">
        <v>1978</v>
      </c>
      <c r="E8177" s="2">
        <v>1</v>
      </c>
      <c r="F8177" s="3"/>
      <c r="G8177" s="2">
        <v>2</v>
      </c>
      <c r="H8177" s="3"/>
      <c r="I8177" s="69" t="str">
        <f>VLOOKUP(C8177,СПРАВОЧНИК!B:D,2,0)</f>
        <v>ЯПОНИЯ</v>
      </c>
      <c r="J8177" s="69" t="str">
        <f>VLOOKUP(C8177,СПРАВОЧНИК!B:D,3,0)</f>
        <v>ИНОМАРКИ</v>
      </c>
      <c r="K8177" s="69" t="str">
        <f>VLOOKUP(СВОД2023[[#This Row],[ФО]],СПРАВОЧНИК!H:P,2,0)</f>
        <v>Уральский ФО</v>
      </c>
    </row>
    <row r="8178" spans="1:11" x14ac:dyDescent="0.2">
      <c r="A8178" t="s">
        <v>600</v>
      </c>
      <c r="B8178" t="s">
        <v>595</v>
      </c>
      <c r="C8178" s="1" t="s">
        <v>2</v>
      </c>
      <c r="D8178" s="1" t="s">
        <v>2373</v>
      </c>
      <c r="E8178" s="2"/>
      <c r="F8178" s="3"/>
      <c r="G8178" s="2">
        <v>2</v>
      </c>
      <c r="H8178" s="3"/>
      <c r="I8178" s="69" t="str">
        <f>VLOOKUP(C8178,СПРАВОЧНИК!B:D,2,0)</f>
        <v>ЯПОНИЯ</v>
      </c>
      <c r="J8178" s="69" t="str">
        <f>VLOOKUP(C8178,СПРАВОЧНИК!B:D,3,0)</f>
        <v>ИНОМАРКИ</v>
      </c>
      <c r="K8178" s="69" t="str">
        <f>VLOOKUP(СВОД2023[[#This Row],[ФО]],СПРАВОЧНИК!H:P,2,0)</f>
        <v>Уральский ФО</v>
      </c>
    </row>
    <row r="8179" spans="1:11" x14ac:dyDescent="0.2">
      <c r="A8179" t="s">
        <v>600</v>
      </c>
      <c r="B8179" t="s">
        <v>595</v>
      </c>
      <c r="C8179" s="1" t="s">
        <v>2</v>
      </c>
      <c r="D8179" s="1" t="s">
        <v>3</v>
      </c>
      <c r="E8179" s="2"/>
      <c r="F8179" s="3"/>
      <c r="G8179" s="2">
        <v>2</v>
      </c>
      <c r="H8179" s="3"/>
      <c r="I8179" s="69" t="str">
        <f>VLOOKUP(C8179,СПРАВОЧНИК!B:D,2,0)</f>
        <v>ЯПОНИЯ</v>
      </c>
      <c r="J8179" s="69" t="str">
        <f>VLOOKUP(C8179,СПРАВОЧНИК!B:D,3,0)</f>
        <v>ИНОМАРКИ</v>
      </c>
      <c r="K8179" s="69" t="str">
        <f>VLOOKUP(СВОД2023[[#This Row],[ФО]],СПРАВОЧНИК!H:P,2,0)</f>
        <v>Уральский ФО</v>
      </c>
    </row>
    <row r="8180" spans="1:11" x14ac:dyDescent="0.2">
      <c r="A8180" t="s">
        <v>600</v>
      </c>
      <c r="B8180" t="s">
        <v>595</v>
      </c>
      <c r="C8180" s="1" t="s">
        <v>2</v>
      </c>
      <c r="D8180" s="1" t="s">
        <v>4</v>
      </c>
      <c r="E8180" s="2">
        <v>5</v>
      </c>
      <c r="F8180" s="3">
        <v>7</v>
      </c>
      <c r="G8180" s="2">
        <v>25</v>
      </c>
      <c r="H8180" s="3">
        <v>18</v>
      </c>
      <c r="I8180" s="69" t="str">
        <f>VLOOKUP(C8180,СПРАВОЧНИК!B:D,2,0)</f>
        <v>ЯПОНИЯ</v>
      </c>
      <c r="J8180" s="69" t="str">
        <f>VLOOKUP(C8180,СПРАВОЧНИК!B:D,3,0)</f>
        <v>ИНОМАРКИ</v>
      </c>
      <c r="K8180" s="69" t="str">
        <f>VLOOKUP(СВОД2023[[#This Row],[ФО]],СПРАВОЧНИК!H:P,2,0)</f>
        <v>Уральский ФО</v>
      </c>
    </row>
    <row r="8181" spans="1:11" x14ac:dyDescent="0.2">
      <c r="A8181" t="s">
        <v>600</v>
      </c>
      <c r="B8181" t="s">
        <v>595</v>
      </c>
      <c r="C8181" s="1" t="s">
        <v>2</v>
      </c>
      <c r="D8181" s="1" t="s">
        <v>5</v>
      </c>
      <c r="E8181" s="2">
        <v>4</v>
      </c>
      <c r="F8181" s="3"/>
      <c r="G8181" s="2">
        <v>23</v>
      </c>
      <c r="H8181" s="3">
        <v>6</v>
      </c>
      <c r="I8181" s="69" t="str">
        <f>VLOOKUP(C8181,СПРАВОЧНИК!B:D,2,0)</f>
        <v>ЯПОНИЯ</v>
      </c>
      <c r="J8181" s="69" t="str">
        <f>VLOOKUP(C8181,СПРАВОЧНИК!B:D,3,0)</f>
        <v>ИНОМАРКИ</v>
      </c>
      <c r="K8181" s="69" t="str">
        <f>VLOOKUP(СВОД2023[[#This Row],[ФО]],СПРАВОЧНИК!H:P,2,0)</f>
        <v>Уральский ФО</v>
      </c>
    </row>
    <row r="8182" spans="1:11" x14ac:dyDescent="0.2">
      <c r="A8182" t="s">
        <v>600</v>
      </c>
      <c r="B8182" t="s">
        <v>595</v>
      </c>
      <c r="C8182" s="1" t="s">
        <v>2</v>
      </c>
      <c r="D8182" s="1" t="s">
        <v>1295</v>
      </c>
      <c r="E8182" s="2"/>
      <c r="F8182" s="3"/>
      <c r="G8182" s="2">
        <v>1</v>
      </c>
      <c r="H8182" s="3"/>
      <c r="I8182" s="69" t="str">
        <f>VLOOKUP(C8182,СПРАВОЧНИК!B:D,2,0)</f>
        <v>ЯПОНИЯ</v>
      </c>
      <c r="J8182" s="69" t="str">
        <f>VLOOKUP(C8182,СПРАВОЧНИК!B:D,3,0)</f>
        <v>ИНОМАРКИ</v>
      </c>
      <c r="K8182" s="69" t="str">
        <f>VLOOKUP(СВОД2023[[#This Row],[ФО]],СПРАВОЧНИК!H:P,2,0)</f>
        <v>Уральский ФО</v>
      </c>
    </row>
    <row r="8183" spans="1:11" x14ac:dyDescent="0.2">
      <c r="A8183" t="s">
        <v>600</v>
      </c>
      <c r="B8183" t="s">
        <v>595</v>
      </c>
      <c r="C8183" s="1" t="s">
        <v>2</v>
      </c>
      <c r="D8183" s="1" t="s">
        <v>1296</v>
      </c>
      <c r="E8183" s="2">
        <v>1</v>
      </c>
      <c r="F8183" s="3"/>
      <c r="G8183" s="2">
        <v>1</v>
      </c>
      <c r="H8183" s="3">
        <v>2</v>
      </c>
      <c r="I8183" s="69" t="str">
        <f>VLOOKUP(C8183,СПРАВОЧНИК!B:D,2,0)</f>
        <v>ЯПОНИЯ</v>
      </c>
      <c r="J8183" s="69" t="str">
        <f>VLOOKUP(C8183,СПРАВОЧНИК!B:D,3,0)</f>
        <v>ИНОМАРКИ</v>
      </c>
      <c r="K8183" s="69" t="str">
        <f>VLOOKUP(СВОД2023[[#This Row],[ФО]],СПРАВОЧНИК!H:P,2,0)</f>
        <v>Уральский ФО</v>
      </c>
    </row>
    <row r="8184" spans="1:11" x14ac:dyDescent="0.2">
      <c r="A8184" t="s">
        <v>600</v>
      </c>
      <c r="B8184" t="s">
        <v>595</v>
      </c>
      <c r="C8184" s="1" t="s">
        <v>2</v>
      </c>
      <c r="D8184" s="1" t="s">
        <v>1980</v>
      </c>
      <c r="E8184" s="2"/>
      <c r="F8184" s="3">
        <v>1</v>
      </c>
      <c r="G8184" s="2">
        <v>2</v>
      </c>
      <c r="H8184" s="3">
        <v>2</v>
      </c>
      <c r="I8184" s="69" t="str">
        <f>VLOOKUP(C8184,СПРАВОЧНИК!B:D,2,0)</f>
        <v>ЯПОНИЯ</v>
      </c>
      <c r="J8184" s="69" t="str">
        <f>VLOOKUP(C8184,СПРАВОЧНИК!B:D,3,0)</f>
        <v>ИНОМАРКИ</v>
      </c>
      <c r="K8184" s="69" t="str">
        <f>VLOOKUP(СВОД2023[[#This Row],[ФО]],СПРАВОЧНИК!H:P,2,0)</f>
        <v>Уральский ФО</v>
      </c>
    </row>
    <row r="8185" spans="1:11" x14ac:dyDescent="0.2">
      <c r="A8185" t="s">
        <v>600</v>
      </c>
      <c r="B8185" t="s">
        <v>595</v>
      </c>
      <c r="C8185" s="1" t="s">
        <v>2</v>
      </c>
      <c r="D8185" s="1" t="s">
        <v>6</v>
      </c>
      <c r="E8185" s="2"/>
      <c r="F8185" s="3"/>
      <c r="G8185" s="2">
        <v>1</v>
      </c>
      <c r="H8185" s="3">
        <v>1</v>
      </c>
      <c r="I8185" s="69" t="str">
        <f>VLOOKUP(C8185,СПРАВОЧНИК!B:D,2,0)</f>
        <v>ЯПОНИЯ</v>
      </c>
      <c r="J8185" s="69" t="str">
        <f>VLOOKUP(C8185,СПРАВОЧНИК!B:D,3,0)</f>
        <v>ИНОМАРКИ</v>
      </c>
      <c r="K8185" s="69" t="str">
        <f>VLOOKUP(СВОД2023[[#This Row],[ФО]],СПРАВОЧНИК!H:P,2,0)</f>
        <v>Уральский ФО</v>
      </c>
    </row>
    <row r="8186" spans="1:11" x14ac:dyDescent="0.2">
      <c r="A8186" t="s">
        <v>600</v>
      </c>
      <c r="B8186" t="s">
        <v>595</v>
      </c>
      <c r="C8186" s="1" t="s">
        <v>2</v>
      </c>
      <c r="D8186" s="1" t="s">
        <v>1297</v>
      </c>
      <c r="E8186" s="2">
        <v>1</v>
      </c>
      <c r="F8186" s="3"/>
      <c r="G8186" s="2">
        <v>2</v>
      </c>
      <c r="H8186" s="3">
        <v>1</v>
      </c>
      <c r="I8186" s="69" t="str">
        <f>VLOOKUP(C8186,СПРАВОЧНИК!B:D,2,0)</f>
        <v>ЯПОНИЯ</v>
      </c>
      <c r="J8186" s="69" t="str">
        <f>VLOOKUP(C8186,СПРАВОЧНИК!B:D,3,0)</f>
        <v>ИНОМАРКИ</v>
      </c>
      <c r="K8186" s="69" t="str">
        <f>VLOOKUP(СВОД2023[[#This Row],[ФО]],СПРАВОЧНИК!H:P,2,0)</f>
        <v>Уральский ФО</v>
      </c>
    </row>
    <row r="8187" spans="1:11" x14ac:dyDescent="0.2">
      <c r="A8187" t="s">
        <v>600</v>
      </c>
      <c r="B8187" t="s">
        <v>595</v>
      </c>
      <c r="C8187" s="1" t="s">
        <v>2</v>
      </c>
      <c r="D8187" s="1" t="s">
        <v>1298</v>
      </c>
      <c r="E8187" s="2"/>
      <c r="F8187" s="3"/>
      <c r="G8187" s="2">
        <v>4</v>
      </c>
      <c r="H8187" s="3">
        <v>1</v>
      </c>
      <c r="I8187" s="69" t="str">
        <f>VLOOKUP(C8187,СПРАВОЧНИК!B:D,2,0)</f>
        <v>ЯПОНИЯ</v>
      </c>
      <c r="J8187" s="69" t="str">
        <f>VLOOKUP(C8187,СПРАВОЧНИК!B:D,3,0)</f>
        <v>ИНОМАРКИ</v>
      </c>
      <c r="K8187" s="69" t="str">
        <f>VLOOKUP(СВОД2023[[#This Row],[ФО]],СПРАВОЧНИК!H:P,2,0)</f>
        <v>Уральский ФО</v>
      </c>
    </row>
    <row r="8188" spans="1:11" x14ac:dyDescent="0.2">
      <c r="A8188" t="s">
        <v>600</v>
      </c>
      <c r="B8188" t="s">
        <v>595</v>
      </c>
      <c r="C8188" s="1" t="s">
        <v>7</v>
      </c>
      <c r="D8188" s="1" t="s">
        <v>1300</v>
      </c>
      <c r="E8188" s="2">
        <v>2</v>
      </c>
      <c r="F8188" s="3"/>
      <c r="G8188" s="2">
        <v>5</v>
      </c>
      <c r="H8188" s="3">
        <v>1</v>
      </c>
      <c r="I8188" s="69" t="str">
        <f>VLOOKUP(C8188,СПРАВОЧНИК!B:D,2,0)</f>
        <v>ЕВРОПА</v>
      </c>
      <c r="J8188" s="69" t="str">
        <f>VLOOKUP(C8188,СПРАВОЧНИК!B:D,3,0)</f>
        <v>ИНОМАРКИ</v>
      </c>
      <c r="K8188" s="69" t="str">
        <f>VLOOKUP(СВОД2023[[#This Row],[ФО]],СПРАВОЧНИК!H:P,2,0)</f>
        <v>Уральский ФО</v>
      </c>
    </row>
    <row r="8189" spans="1:11" x14ac:dyDescent="0.2">
      <c r="A8189" t="s">
        <v>600</v>
      </c>
      <c r="B8189" t="s">
        <v>595</v>
      </c>
      <c r="C8189" s="1" t="s">
        <v>7</v>
      </c>
      <c r="D8189" s="1" t="s">
        <v>1981</v>
      </c>
      <c r="E8189" s="2"/>
      <c r="F8189" s="3"/>
      <c r="G8189" s="2"/>
      <c r="H8189" s="3">
        <v>1</v>
      </c>
      <c r="I8189" s="69" t="str">
        <f>VLOOKUP(C8189,СПРАВОЧНИК!B:D,2,0)</f>
        <v>ЕВРОПА</v>
      </c>
      <c r="J8189" s="69" t="str">
        <f>VLOOKUP(C8189,СПРАВОЧНИК!B:D,3,0)</f>
        <v>ИНОМАРКИ</v>
      </c>
      <c r="K8189" s="69" t="str">
        <f>VLOOKUP(СВОД2023[[#This Row],[ФО]],СПРАВОЧНИК!H:P,2,0)</f>
        <v>Уральский ФО</v>
      </c>
    </row>
    <row r="8190" spans="1:11" x14ac:dyDescent="0.2">
      <c r="A8190" t="s">
        <v>600</v>
      </c>
      <c r="B8190" t="s">
        <v>595</v>
      </c>
      <c r="C8190" s="1" t="s">
        <v>7</v>
      </c>
      <c r="D8190" s="1" t="s">
        <v>1301</v>
      </c>
      <c r="E8190" s="2">
        <v>1</v>
      </c>
      <c r="F8190" s="3">
        <v>1</v>
      </c>
      <c r="G8190" s="2">
        <v>9</v>
      </c>
      <c r="H8190" s="3">
        <v>7</v>
      </c>
      <c r="I8190" s="69" t="str">
        <f>VLOOKUP(C8190,СПРАВОЧНИК!B:D,2,0)</f>
        <v>ЕВРОПА</v>
      </c>
      <c r="J8190" s="69" t="str">
        <f>VLOOKUP(C8190,СПРАВОЧНИК!B:D,3,0)</f>
        <v>ИНОМАРКИ</v>
      </c>
      <c r="K8190" s="69" t="str">
        <f>VLOOKUP(СВОД2023[[#This Row],[ФО]],СПРАВОЧНИК!H:P,2,0)</f>
        <v>Уральский ФО</v>
      </c>
    </row>
    <row r="8191" spans="1:11" x14ac:dyDescent="0.2">
      <c r="A8191" t="s">
        <v>600</v>
      </c>
      <c r="B8191" t="s">
        <v>595</v>
      </c>
      <c r="C8191" s="1" t="s">
        <v>7</v>
      </c>
      <c r="D8191" s="1" t="s">
        <v>1982</v>
      </c>
      <c r="E8191" s="2"/>
      <c r="F8191" s="3"/>
      <c r="G8191" s="2">
        <v>3</v>
      </c>
      <c r="H8191" s="3">
        <v>1</v>
      </c>
      <c r="I8191" s="69" t="str">
        <f>VLOOKUP(C8191,СПРАВОЧНИК!B:D,2,0)</f>
        <v>ЕВРОПА</v>
      </c>
      <c r="J8191" s="69" t="str">
        <f>VLOOKUP(C8191,СПРАВОЧНИК!B:D,3,0)</f>
        <v>ИНОМАРКИ</v>
      </c>
      <c r="K8191" s="69" t="str">
        <f>VLOOKUP(СВОД2023[[#This Row],[ФО]],СПРАВОЧНИК!H:P,2,0)</f>
        <v>Уральский ФО</v>
      </c>
    </row>
    <row r="8192" spans="1:11" x14ac:dyDescent="0.2">
      <c r="A8192" t="s">
        <v>600</v>
      </c>
      <c r="B8192" t="s">
        <v>595</v>
      </c>
      <c r="C8192" s="1" t="s">
        <v>7</v>
      </c>
      <c r="D8192" s="1" t="s">
        <v>1983</v>
      </c>
      <c r="E8192" s="2">
        <v>1</v>
      </c>
      <c r="F8192" s="3"/>
      <c r="G8192" s="2">
        <v>1</v>
      </c>
      <c r="H8192" s="3"/>
      <c r="I8192" s="69" t="str">
        <f>VLOOKUP(C8192,СПРАВОЧНИК!B:D,2,0)</f>
        <v>ЕВРОПА</v>
      </c>
      <c r="J8192" s="69" t="str">
        <f>VLOOKUP(C8192,СПРАВОЧНИК!B:D,3,0)</f>
        <v>ИНОМАРКИ</v>
      </c>
      <c r="K8192" s="69" t="str">
        <f>VLOOKUP(СВОД2023[[#This Row],[ФО]],СПРАВОЧНИК!H:P,2,0)</f>
        <v>Уральский ФО</v>
      </c>
    </row>
    <row r="8193" spans="1:11" x14ac:dyDescent="0.2">
      <c r="A8193" t="s">
        <v>600</v>
      </c>
      <c r="B8193" t="s">
        <v>595</v>
      </c>
      <c r="C8193" s="1" t="s">
        <v>7</v>
      </c>
      <c r="D8193" s="1" t="s">
        <v>1985</v>
      </c>
      <c r="E8193" s="2"/>
      <c r="F8193" s="3"/>
      <c r="G8193" s="2">
        <v>1</v>
      </c>
      <c r="H8193" s="3"/>
      <c r="I8193" s="69" t="str">
        <f>VLOOKUP(C8193,СПРАВОЧНИК!B:D,2,0)</f>
        <v>ЕВРОПА</v>
      </c>
      <c r="J8193" s="69" t="str">
        <f>VLOOKUP(C8193,СПРАВОЧНИК!B:D,3,0)</f>
        <v>ИНОМАРКИ</v>
      </c>
      <c r="K8193" s="69" t="str">
        <f>VLOOKUP(СВОД2023[[#This Row],[ФО]],СПРАВОЧНИК!H:P,2,0)</f>
        <v>Уральский ФО</v>
      </c>
    </row>
    <row r="8194" spans="1:11" x14ac:dyDescent="0.2">
      <c r="A8194" t="s">
        <v>600</v>
      </c>
      <c r="B8194" t="s">
        <v>595</v>
      </c>
      <c r="C8194" s="1" t="s">
        <v>7</v>
      </c>
      <c r="D8194" s="1" t="s">
        <v>8</v>
      </c>
      <c r="E8194" s="2">
        <v>3</v>
      </c>
      <c r="F8194" s="3"/>
      <c r="G8194" s="2">
        <v>7</v>
      </c>
      <c r="H8194" s="3">
        <v>1</v>
      </c>
      <c r="I8194" s="69" t="str">
        <f>VLOOKUP(C8194,СПРАВОЧНИК!B:D,2,0)</f>
        <v>ЕВРОПА</v>
      </c>
      <c r="J8194" s="69" t="str">
        <f>VLOOKUP(C8194,СПРАВОЧНИК!B:D,3,0)</f>
        <v>ИНОМАРКИ</v>
      </c>
      <c r="K8194" s="69" t="str">
        <f>VLOOKUP(СВОД2023[[#This Row],[ФО]],СПРАВОЧНИК!H:P,2,0)</f>
        <v>Уральский ФО</v>
      </c>
    </row>
    <row r="8195" spans="1:11" x14ac:dyDescent="0.2">
      <c r="A8195" t="s">
        <v>600</v>
      </c>
      <c r="B8195" t="s">
        <v>595</v>
      </c>
      <c r="C8195" s="1" t="s">
        <v>7</v>
      </c>
      <c r="D8195" s="1" t="s">
        <v>1302</v>
      </c>
      <c r="E8195" s="2"/>
      <c r="F8195" s="3"/>
      <c r="G8195" s="2">
        <v>1</v>
      </c>
      <c r="H8195" s="3"/>
      <c r="I8195" s="69" t="str">
        <f>VLOOKUP(C8195,СПРАВОЧНИК!B:D,2,0)</f>
        <v>ЕВРОПА</v>
      </c>
      <c r="J8195" s="69" t="str">
        <f>VLOOKUP(C8195,СПРАВОЧНИК!B:D,3,0)</f>
        <v>ИНОМАРКИ</v>
      </c>
      <c r="K8195" s="69" t="str">
        <f>VLOOKUP(СВОД2023[[#This Row],[ФО]],СПРАВОЧНИК!H:P,2,0)</f>
        <v>Уральский ФО</v>
      </c>
    </row>
    <row r="8196" spans="1:11" x14ac:dyDescent="0.2">
      <c r="A8196" t="s">
        <v>600</v>
      </c>
      <c r="B8196" t="s">
        <v>595</v>
      </c>
      <c r="C8196" s="1" t="s">
        <v>7</v>
      </c>
      <c r="D8196" s="1" t="s">
        <v>2379</v>
      </c>
      <c r="E8196" s="2"/>
      <c r="F8196" s="3"/>
      <c r="G8196" s="2">
        <v>1</v>
      </c>
      <c r="H8196" s="3"/>
      <c r="I8196" s="69" t="str">
        <f>VLOOKUP(C8196,СПРАВОЧНИК!B:D,2,0)</f>
        <v>ЕВРОПА</v>
      </c>
      <c r="J8196" s="69" t="str">
        <f>VLOOKUP(C8196,СПРАВОЧНИК!B:D,3,0)</f>
        <v>ИНОМАРКИ</v>
      </c>
      <c r="K8196" s="69" t="str">
        <f>VLOOKUP(СВОД2023[[#This Row],[ФО]],СПРАВОЧНИК!H:P,2,0)</f>
        <v>Уральский ФО</v>
      </c>
    </row>
    <row r="8197" spans="1:11" x14ac:dyDescent="0.2">
      <c r="A8197" t="s">
        <v>600</v>
      </c>
      <c r="B8197" t="s">
        <v>595</v>
      </c>
      <c r="C8197" s="1" t="s">
        <v>7</v>
      </c>
      <c r="D8197" s="1" t="s">
        <v>1303</v>
      </c>
      <c r="E8197" s="2"/>
      <c r="F8197" s="3"/>
      <c r="G8197" s="2">
        <v>2</v>
      </c>
      <c r="H8197" s="3"/>
      <c r="I8197" s="69" t="str">
        <f>VLOOKUP(C8197,СПРАВОЧНИК!B:D,2,0)</f>
        <v>ЕВРОПА</v>
      </c>
      <c r="J8197" s="69" t="str">
        <f>VLOOKUP(C8197,СПРАВОЧНИК!B:D,3,0)</f>
        <v>ИНОМАРКИ</v>
      </c>
      <c r="K8197" s="69" t="str">
        <f>VLOOKUP(СВОД2023[[#This Row],[ФО]],СПРАВОЧНИК!H:P,2,0)</f>
        <v>Уральский ФО</v>
      </c>
    </row>
    <row r="8198" spans="1:11" x14ac:dyDescent="0.2">
      <c r="A8198" t="s">
        <v>600</v>
      </c>
      <c r="B8198" t="s">
        <v>595</v>
      </c>
      <c r="C8198" s="1" t="s">
        <v>7</v>
      </c>
      <c r="D8198" s="1" t="s">
        <v>9</v>
      </c>
      <c r="E8198" s="2"/>
      <c r="F8198" s="3"/>
      <c r="G8198" s="2">
        <v>1</v>
      </c>
      <c r="H8198" s="3"/>
      <c r="I8198" s="69" t="str">
        <f>VLOOKUP(C8198,СПРАВОЧНИК!B:D,2,0)</f>
        <v>ЕВРОПА</v>
      </c>
      <c r="J8198" s="69" t="str">
        <f>VLOOKUP(C8198,СПРАВОЧНИК!B:D,3,0)</f>
        <v>ИНОМАРКИ</v>
      </c>
      <c r="K8198" s="69" t="str">
        <f>VLOOKUP(СВОД2023[[#This Row],[ФО]],СПРАВОЧНИК!H:P,2,0)</f>
        <v>Уральский ФО</v>
      </c>
    </row>
    <row r="8199" spans="1:11" x14ac:dyDescent="0.2">
      <c r="A8199" t="s">
        <v>600</v>
      </c>
      <c r="B8199" t="s">
        <v>595</v>
      </c>
      <c r="C8199" s="1" t="s">
        <v>7</v>
      </c>
      <c r="D8199" s="1" t="s">
        <v>1987</v>
      </c>
      <c r="E8199" s="2"/>
      <c r="F8199" s="3"/>
      <c r="G8199" s="2">
        <v>1</v>
      </c>
      <c r="H8199" s="3">
        <v>1</v>
      </c>
      <c r="I8199" s="69" t="str">
        <f>VLOOKUP(C8199,СПРАВОЧНИК!B:D,2,0)</f>
        <v>ЕВРОПА</v>
      </c>
      <c r="J8199" s="69" t="str">
        <f>VLOOKUP(C8199,СПРАВОЧНИК!B:D,3,0)</f>
        <v>ИНОМАРКИ</v>
      </c>
      <c r="K8199" s="69" t="str">
        <f>VLOOKUP(СВОД2023[[#This Row],[ФО]],СПРАВОЧНИК!H:P,2,0)</f>
        <v>Уральский ФО</v>
      </c>
    </row>
    <row r="8200" spans="1:11" x14ac:dyDescent="0.2">
      <c r="A8200" t="s">
        <v>600</v>
      </c>
      <c r="B8200" t="s">
        <v>595</v>
      </c>
      <c r="C8200" s="1" t="s">
        <v>1032</v>
      </c>
      <c r="D8200" s="1" t="s">
        <v>1988</v>
      </c>
      <c r="E8200" s="2"/>
      <c r="F8200" s="3"/>
      <c r="G8200" s="2">
        <v>1</v>
      </c>
      <c r="H8200" s="3">
        <v>1</v>
      </c>
      <c r="I8200" s="69" t="str">
        <f>VLOOKUP(C8200,СПРАВОЧНИК!B:D,2,0)</f>
        <v>ЕВРОПА</v>
      </c>
      <c r="J8200" s="69" t="str">
        <f>VLOOKUP(C8200,СПРАВОЧНИК!B:D,3,0)</f>
        <v>ИНОМАРКИ</v>
      </c>
      <c r="K8200" s="69" t="str">
        <f>VLOOKUP(СВОД2023[[#This Row],[ФО]],СПРАВОЧНИК!H:P,2,0)</f>
        <v>Уральский ФО</v>
      </c>
    </row>
    <row r="8201" spans="1:11" x14ac:dyDescent="0.2">
      <c r="A8201" t="s">
        <v>600</v>
      </c>
      <c r="B8201" t="s">
        <v>595</v>
      </c>
      <c r="C8201" s="1" t="s">
        <v>1101</v>
      </c>
      <c r="D8201" s="1" t="s">
        <v>2575</v>
      </c>
      <c r="E8201" s="2"/>
      <c r="F8201" s="3"/>
      <c r="G8201" s="2"/>
      <c r="H8201" s="3">
        <v>1</v>
      </c>
      <c r="I8201" s="69" t="str">
        <f>VLOOKUP(C8201,СПРАВОЧНИК!B:D,2,0)</f>
        <v>КОРЕЯ</v>
      </c>
      <c r="J8201" s="69" t="str">
        <f>VLOOKUP(C8201,СПРАВОЧНИК!B:D,3,0)</f>
        <v>ИНОМАРКИ</v>
      </c>
      <c r="K8201" s="69" t="str">
        <f>VLOOKUP(СВОД2023[[#This Row],[ФО]],СПРАВОЧНИК!H:P,2,0)</f>
        <v>Уральский ФО</v>
      </c>
    </row>
    <row r="8202" spans="1:11" x14ac:dyDescent="0.2">
      <c r="A8202" t="s">
        <v>600</v>
      </c>
      <c r="B8202" t="s">
        <v>595</v>
      </c>
      <c r="C8202" s="1" t="s">
        <v>18</v>
      </c>
      <c r="D8202" s="1" t="s">
        <v>1306</v>
      </c>
      <c r="E8202" s="2">
        <v>6</v>
      </c>
      <c r="F8202" s="3">
        <v>1</v>
      </c>
      <c r="G8202" s="2">
        <v>21</v>
      </c>
      <c r="H8202" s="3">
        <v>8</v>
      </c>
      <c r="I8202" s="69" t="str">
        <f>VLOOKUP(C8202,СПРАВОЧНИК!B:D,2,0)</f>
        <v>ЕВРОПА</v>
      </c>
      <c r="J8202" s="69" t="str">
        <f>VLOOKUP(C8202,СПРАВОЧНИК!B:D,3,0)</f>
        <v>ИНОМАРКИ</v>
      </c>
      <c r="K8202" s="69" t="str">
        <f>VLOOKUP(СВОД2023[[#This Row],[ФО]],СПРАВОЧНИК!H:P,2,0)</f>
        <v>Уральский ФО</v>
      </c>
    </row>
    <row r="8203" spans="1:11" x14ac:dyDescent="0.2">
      <c r="A8203" t="s">
        <v>600</v>
      </c>
      <c r="B8203" t="s">
        <v>595</v>
      </c>
      <c r="C8203" s="1" t="s">
        <v>18</v>
      </c>
      <c r="D8203" s="1" t="s">
        <v>1991</v>
      </c>
      <c r="E8203" s="2">
        <v>4</v>
      </c>
      <c r="F8203" s="3">
        <v>3</v>
      </c>
      <c r="G8203" s="2">
        <v>24</v>
      </c>
      <c r="H8203" s="3">
        <v>19</v>
      </c>
      <c r="I8203" s="69" t="str">
        <f>VLOOKUP(C8203,СПРАВОЧНИК!B:D,2,0)</f>
        <v>ЕВРОПА</v>
      </c>
      <c r="J8203" s="69" t="str">
        <f>VLOOKUP(C8203,СПРАВОЧНИК!B:D,3,0)</f>
        <v>ИНОМАРКИ</v>
      </c>
      <c r="K8203" s="69" t="str">
        <f>VLOOKUP(СВОД2023[[#This Row],[ФО]],СПРАВОЧНИК!H:P,2,0)</f>
        <v>Уральский ФО</v>
      </c>
    </row>
    <row r="8204" spans="1:11" x14ac:dyDescent="0.2">
      <c r="A8204" t="s">
        <v>600</v>
      </c>
      <c r="B8204" t="s">
        <v>595</v>
      </c>
      <c r="C8204" s="1" t="s">
        <v>18</v>
      </c>
      <c r="D8204" s="1" t="s">
        <v>1307</v>
      </c>
      <c r="E8204" s="2">
        <v>1</v>
      </c>
      <c r="F8204" s="3"/>
      <c r="G8204" s="2">
        <v>1</v>
      </c>
      <c r="H8204" s="3">
        <v>2</v>
      </c>
      <c r="I8204" s="69" t="str">
        <f>VLOOKUP(C8204,СПРАВОЧНИК!B:D,2,0)</f>
        <v>ЕВРОПА</v>
      </c>
      <c r="J8204" s="69" t="str">
        <f>VLOOKUP(C8204,СПРАВОЧНИК!B:D,3,0)</f>
        <v>ИНОМАРКИ</v>
      </c>
      <c r="K8204" s="69" t="str">
        <f>VLOOKUP(СВОД2023[[#This Row],[ФО]],СПРАВОЧНИК!H:P,2,0)</f>
        <v>Уральский ФО</v>
      </c>
    </row>
    <row r="8205" spans="1:11" x14ac:dyDescent="0.2">
      <c r="A8205" t="s">
        <v>600</v>
      </c>
      <c r="B8205" t="s">
        <v>595</v>
      </c>
      <c r="C8205" s="1" t="s">
        <v>18</v>
      </c>
      <c r="D8205" s="1" t="s">
        <v>944</v>
      </c>
      <c r="E8205" s="2">
        <v>79</v>
      </c>
      <c r="F8205" s="3">
        <v>32</v>
      </c>
      <c r="G8205" s="2">
        <v>321</v>
      </c>
      <c r="H8205" s="3">
        <v>185</v>
      </c>
      <c r="I8205" s="69" t="str">
        <f>VLOOKUP(C8205,СПРАВОЧНИК!B:D,2,0)</f>
        <v>ЕВРОПА</v>
      </c>
      <c r="J8205" s="69" t="str">
        <f>VLOOKUP(C8205,СПРАВОЧНИК!B:D,3,0)</f>
        <v>ИНОМАРКИ</v>
      </c>
      <c r="K8205" s="69" t="str">
        <f>VLOOKUP(СВОД2023[[#This Row],[ФО]],СПРАВОЧНИК!H:P,2,0)</f>
        <v>Уральский ФО</v>
      </c>
    </row>
    <row r="8206" spans="1:11" x14ac:dyDescent="0.2">
      <c r="A8206" t="s">
        <v>600</v>
      </c>
      <c r="B8206" t="s">
        <v>595</v>
      </c>
      <c r="C8206" s="1" t="s">
        <v>18</v>
      </c>
      <c r="D8206" s="1" t="s">
        <v>945</v>
      </c>
      <c r="E8206" s="2">
        <v>1</v>
      </c>
      <c r="F8206" s="3"/>
      <c r="G8206" s="2">
        <v>4</v>
      </c>
      <c r="H8206" s="3"/>
      <c r="I8206" s="69" t="str">
        <f>VLOOKUP(C8206,СПРАВОЧНИК!B:D,2,0)</f>
        <v>ЕВРОПА</v>
      </c>
      <c r="J8206" s="69" t="str">
        <f>VLOOKUP(C8206,СПРАВОЧНИК!B:D,3,0)</f>
        <v>ИНОМАРКИ</v>
      </c>
      <c r="K8206" s="69" t="str">
        <f>VLOOKUP(СВОД2023[[#This Row],[ФО]],СПРАВОЧНИК!H:P,2,0)</f>
        <v>Уральский ФО</v>
      </c>
    </row>
    <row r="8207" spans="1:11" x14ac:dyDescent="0.2">
      <c r="A8207" t="s">
        <v>600</v>
      </c>
      <c r="B8207" t="s">
        <v>595</v>
      </c>
      <c r="C8207" s="1" t="s">
        <v>18</v>
      </c>
      <c r="D8207" s="1" t="s">
        <v>946</v>
      </c>
      <c r="E8207" s="2">
        <v>152</v>
      </c>
      <c r="F8207" s="3">
        <v>83</v>
      </c>
      <c r="G8207" s="2">
        <v>821</v>
      </c>
      <c r="H8207" s="3">
        <v>521</v>
      </c>
      <c r="I8207" s="69" t="str">
        <f>VLOOKUP(C8207,СПРАВОЧНИК!B:D,2,0)</f>
        <v>ЕВРОПА</v>
      </c>
      <c r="J8207" s="69" t="str">
        <f>VLOOKUP(C8207,СПРАВОЧНИК!B:D,3,0)</f>
        <v>ИНОМАРКИ</v>
      </c>
      <c r="K8207" s="69" t="str">
        <f>VLOOKUP(СВОД2023[[#This Row],[ФО]],СПРАВОЧНИК!H:P,2,0)</f>
        <v>Уральский ФО</v>
      </c>
    </row>
    <row r="8208" spans="1:11" x14ac:dyDescent="0.2">
      <c r="A8208" t="s">
        <v>600</v>
      </c>
      <c r="B8208" t="s">
        <v>595</v>
      </c>
      <c r="C8208" s="1" t="s">
        <v>18</v>
      </c>
      <c r="D8208" s="1" t="s">
        <v>947</v>
      </c>
      <c r="E8208" s="2">
        <v>45</v>
      </c>
      <c r="F8208" s="3">
        <v>25</v>
      </c>
      <c r="G8208" s="2">
        <v>255</v>
      </c>
      <c r="H8208" s="3">
        <v>164</v>
      </c>
      <c r="I8208" s="69" t="str">
        <f>VLOOKUP(C8208,СПРАВОЧНИК!B:D,2,0)</f>
        <v>ЕВРОПА</v>
      </c>
      <c r="J8208" s="69" t="str">
        <f>VLOOKUP(C8208,СПРАВОЧНИК!B:D,3,0)</f>
        <v>ИНОМАРКИ</v>
      </c>
      <c r="K8208" s="69" t="str">
        <f>VLOOKUP(СВОД2023[[#This Row],[ФО]],СПРАВОЧНИК!H:P,2,0)</f>
        <v>Уральский ФО</v>
      </c>
    </row>
    <row r="8209" spans="1:11" x14ac:dyDescent="0.2">
      <c r="A8209" t="s">
        <v>600</v>
      </c>
      <c r="B8209" t="s">
        <v>595</v>
      </c>
      <c r="C8209" s="1" t="s">
        <v>18</v>
      </c>
      <c r="D8209" s="1" t="s">
        <v>948</v>
      </c>
      <c r="E8209" s="2">
        <v>162</v>
      </c>
      <c r="F8209" s="3">
        <v>91</v>
      </c>
      <c r="G8209" s="2">
        <v>915</v>
      </c>
      <c r="H8209" s="3">
        <v>643</v>
      </c>
      <c r="I8209" s="69" t="str">
        <f>VLOOKUP(C8209,СПРАВОЧНИК!B:D,2,0)</f>
        <v>ЕВРОПА</v>
      </c>
      <c r="J8209" s="69" t="str">
        <f>VLOOKUP(C8209,СПРАВОЧНИК!B:D,3,0)</f>
        <v>ИНОМАРКИ</v>
      </c>
      <c r="K8209" s="69" t="str">
        <f>VLOOKUP(СВОД2023[[#This Row],[ФО]],СПРАВОЧНИК!H:P,2,0)</f>
        <v>Уральский ФО</v>
      </c>
    </row>
    <row r="8210" spans="1:11" x14ac:dyDescent="0.2">
      <c r="A8210" t="s">
        <v>600</v>
      </c>
      <c r="B8210" t="s">
        <v>595</v>
      </c>
      <c r="C8210" s="1" t="s">
        <v>18</v>
      </c>
      <c r="D8210" s="1" t="s">
        <v>949</v>
      </c>
      <c r="E8210" s="2">
        <v>26</v>
      </c>
      <c r="F8210" s="3">
        <v>11</v>
      </c>
      <c r="G8210" s="2">
        <v>118</v>
      </c>
      <c r="H8210" s="3">
        <v>78</v>
      </c>
      <c r="I8210" s="69" t="str">
        <f>VLOOKUP(C8210,СПРАВОЧНИК!B:D,2,0)</f>
        <v>ЕВРОПА</v>
      </c>
      <c r="J8210" s="69" t="str">
        <f>VLOOKUP(C8210,СПРАВОЧНИК!B:D,3,0)</f>
        <v>ИНОМАРКИ</v>
      </c>
      <c r="K8210" s="69" t="str">
        <f>VLOOKUP(СВОД2023[[#This Row],[ФО]],СПРАВОЧНИК!H:P,2,0)</f>
        <v>Уральский ФО</v>
      </c>
    </row>
    <row r="8211" spans="1:11" x14ac:dyDescent="0.2">
      <c r="A8211" t="s">
        <v>600</v>
      </c>
      <c r="B8211" t="s">
        <v>595</v>
      </c>
      <c r="C8211" s="1" t="s">
        <v>18</v>
      </c>
      <c r="D8211" s="1" t="s">
        <v>950</v>
      </c>
      <c r="E8211" s="2">
        <v>28</v>
      </c>
      <c r="F8211" s="3">
        <v>18</v>
      </c>
      <c r="G8211" s="2">
        <v>114</v>
      </c>
      <c r="H8211" s="3">
        <v>111</v>
      </c>
      <c r="I8211" s="69" t="str">
        <f>VLOOKUP(C8211,СПРАВОЧНИК!B:D,2,0)</f>
        <v>ЕВРОПА</v>
      </c>
      <c r="J8211" s="69" t="str">
        <f>VLOOKUP(C8211,СПРАВОЧНИК!B:D,3,0)</f>
        <v>ИНОМАРКИ</v>
      </c>
      <c r="K8211" s="69" t="str">
        <f>VLOOKUP(СВОД2023[[#This Row],[ФО]],СПРАВОЧНИК!H:P,2,0)</f>
        <v>Уральский ФО</v>
      </c>
    </row>
    <row r="8212" spans="1:11" x14ac:dyDescent="0.2">
      <c r="A8212" t="s">
        <v>600</v>
      </c>
      <c r="B8212" t="s">
        <v>595</v>
      </c>
      <c r="C8212" s="1" t="s">
        <v>18</v>
      </c>
      <c r="D8212" s="1" t="s">
        <v>1308</v>
      </c>
      <c r="E8212" s="2">
        <v>15</v>
      </c>
      <c r="F8212" s="3">
        <v>14</v>
      </c>
      <c r="G8212" s="2">
        <v>72</v>
      </c>
      <c r="H8212" s="3">
        <v>78</v>
      </c>
      <c r="I8212" s="69" t="str">
        <f>VLOOKUP(C8212,СПРАВОЧНИК!B:D,2,0)</f>
        <v>ЕВРОПА</v>
      </c>
      <c r="J8212" s="69" t="str">
        <f>VLOOKUP(C8212,СПРАВОЧНИК!B:D,3,0)</f>
        <v>ИНОМАРКИ</v>
      </c>
      <c r="K8212" s="69" t="str">
        <f>VLOOKUP(СВОД2023[[#This Row],[ФО]],СПРАВОЧНИК!H:P,2,0)</f>
        <v>Уральский ФО</v>
      </c>
    </row>
    <row r="8213" spans="1:11" x14ac:dyDescent="0.2">
      <c r="A8213" t="s">
        <v>600</v>
      </c>
      <c r="B8213" t="s">
        <v>595</v>
      </c>
      <c r="C8213" s="1" t="s">
        <v>18</v>
      </c>
      <c r="D8213" s="1" t="s">
        <v>1992</v>
      </c>
      <c r="E8213" s="2">
        <v>1</v>
      </c>
      <c r="F8213" s="3"/>
      <c r="G8213" s="2">
        <v>3</v>
      </c>
      <c r="H8213" s="3"/>
      <c r="I8213" s="69" t="str">
        <f>VLOOKUP(C8213,СПРАВОЧНИК!B:D,2,0)</f>
        <v>ЕВРОПА</v>
      </c>
      <c r="J8213" s="69" t="str">
        <f>VLOOKUP(C8213,СПРАВОЧНИК!B:D,3,0)</f>
        <v>ИНОМАРКИ</v>
      </c>
      <c r="K8213" s="69" t="str">
        <f>VLOOKUP(СВОД2023[[#This Row],[ФО]],СПРАВОЧНИК!H:P,2,0)</f>
        <v>Уральский ФО</v>
      </c>
    </row>
    <row r="8214" spans="1:11" x14ac:dyDescent="0.2">
      <c r="A8214" t="s">
        <v>600</v>
      </c>
      <c r="B8214" t="s">
        <v>595</v>
      </c>
      <c r="C8214" s="1" t="s">
        <v>18</v>
      </c>
      <c r="D8214" s="1" t="s">
        <v>1309</v>
      </c>
      <c r="E8214" s="2">
        <v>24</v>
      </c>
      <c r="F8214" s="3">
        <v>18</v>
      </c>
      <c r="G8214" s="2">
        <v>128</v>
      </c>
      <c r="H8214" s="3">
        <v>106</v>
      </c>
      <c r="I8214" s="69" t="str">
        <f>VLOOKUP(C8214,СПРАВОЧНИК!B:D,2,0)</f>
        <v>ЕВРОПА</v>
      </c>
      <c r="J8214" s="69" t="str">
        <f>VLOOKUP(C8214,СПРАВОЧНИК!B:D,3,0)</f>
        <v>ИНОМАРКИ</v>
      </c>
      <c r="K8214" s="69" t="str">
        <f>VLOOKUP(СВОД2023[[#This Row],[ФО]],СПРАВОЧНИК!H:P,2,0)</f>
        <v>Уральский ФО</v>
      </c>
    </row>
    <row r="8215" spans="1:11" x14ac:dyDescent="0.2">
      <c r="A8215" t="s">
        <v>600</v>
      </c>
      <c r="B8215" t="s">
        <v>595</v>
      </c>
      <c r="C8215" s="1" t="s">
        <v>18</v>
      </c>
      <c r="D8215" s="1" t="s">
        <v>1310</v>
      </c>
      <c r="E8215" s="2"/>
      <c r="F8215" s="3"/>
      <c r="G8215" s="2">
        <v>5</v>
      </c>
      <c r="H8215" s="3">
        <v>1</v>
      </c>
      <c r="I8215" s="69" t="str">
        <f>VLOOKUP(C8215,СПРАВОЧНИК!B:D,2,0)</f>
        <v>ЕВРОПА</v>
      </c>
      <c r="J8215" s="69" t="str">
        <f>VLOOKUP(C8215,СПРАВОЧНИК!B:D,3,0)</f>
        <v>ИНОМАРКИ</v>
      </c>
      <c r="K8215" s="69" t="str">
        <f>VLOOKUP(СВОД2023[[#This Row],[ФО]],СПРАВОЧНИК!H:P,2,0)</f>
        <v>Уральский ФО</v>
      </c>
    </row>
    <row r="8216" spans="1:11" x14ac:dyDescent="0.2">
      <c r="A8216" t="s">
        <v>600</v>
      </c>
      <c r="B8216" t="s">
        <v>595</v>
      </c>
      <c r="C8216" s="1" t="s">
        <v>18</v>
      </c>
      <c r="D8216" s="1" t="s">
        <v>951</v>
      </c>
      <c r="E8216" s="2">
        <v>1</v>
      </c>
      <c r="F8216" s="3">
        <v>1</v>
      </c>
      <c r="G8216" s="2">
        <v>7</v>
      </c>
      <c r="H8216" s="3">
        <v>5</v>
      </c>
      <c r="I8216" s="69" t="str">
        <f>VLOOKUP(C8216,СПРАВОЧНИК!B:D,2,0)</f>
        <v>ЕВРОПА</v>
      </c>
      <c r="J8216" s="69" t="str">
        <f>VLOOKUP(C8216,СПРАВОЧНИК!B:D,3,0)</f>
        <v>ИНОМАРКИ</v>
      </c>
      <c r="K8216" s="69" t="str">
        <f>VLOOKUP(СВОД2023[[#This Row],[ФО]],СПРАВОЧНИК!H:P,2,0)</f>
        <v>Уральский ФО</v>
      </c>
    </row>
    <row r="8217" spans="1:11" x14ac:dyDescent="0.2">
      <c r="A8217" t="s">
        <v>600</v>
      </c>
      <c r="B8217" t="s">
        <v>595</v>
      </c>
      <c r="C8217" s="1" t="s">
        <v>18</v>
      </c>
      <c r="D8217" s="1" t="s">
        <v>953</v>
      </c>
      <c r="E8217" s="2"/>
      <c r="F8217" s="3"/>
      <c r="G8217" s="2">
        <v>2</v>
      </c>
      <c r="H8217" s="3">
        <v>1</v>
      </c>
      <c r="I8217" s="69" t="str">
        <f>VLOOKUP(C8217,СПРАВОЧНИК!B:D,2,0)</f>
        <v>ЕВРОПА</v>
      </c>
      <c r="J8217" s="69" t="str">
        <f>VLOOKUP(C8217,СПРАВОЧНИК!B:D,3,0)</f>
        <v>ИНОМАРКИ</v>
      </c>
      <c r="K8217" s="69" t="str">
        <f>VLOOKUP(СВОД2023[[#This Row],[ФО]],СПРАВОЧНИК!H:P,2,0)</f>
        <v>Уральский ФО</v>
      </c>
    </row>
    <row r="8218" spans="1:11" x14ac:dyDescent="0.2">
      <c r="A8218" t="s">
        <v>600</v>
      </c>
      <c r="B8218" t="s">
        <v>595</v>
      </c>
      <c r="C8218" s="1" t="s">
        <v>18</v>
      </c>
      <c r="D8218" s="1" t="s">
        <v>954</v>
      </c>
      <c r="E8218" s="2">
        <v>40</v>
      </c>
      <c r="F8218" s="3">
        <v>26</v>
      </c>
      <c r="G8218" s="2">
        <v>246</v>
      </c>
      <c r="H8218" s="3">
        <v>174</v>
      </c>
      <c r="I8218" s="69" t="str">
        <f>VLOOKUP(C8218,СПРАВОЧНИК!B:D,2,0)</f>
        <v>ЕВРОПА</v>
      </c>
      <c r="J8218" s="69" t="str">
        <f>VLOOKUP(C8218,СПРАВОЧНИК!B:D,3,0)</f>
        <v>ИНОМАРКИ</v>
      </c>
      <c r="K8218" s="69" t="str">
        <f>VLOOKUP(СВОД2023[[#This Row],[ФО]],СПРАВОЧНИК!H:P,2,0)</f>
        <v>Уральский ФО</v>
      </c>
    </row>
    <row r="8219" spans="1:11" x14ac:dyDescent="0.2">
      <c r="A8219" t="s">
        <v>600</v>
      </c>
      <c r="B8219" t="s">
        <v>595</v>
      </c>
      <c r="C8219" s="1" t="s">
        <v>18</v>
      </c>
      <c r="D8219" s="1" t="s">
        <v>956</v>
      </c>
      <c r="E8219" s="2">
        <v>86</v>
      </c>
      <c r="F8219" s="3">
        <v>42</v>
      </c>
      <c r="G8219" s="2">
        <v>456</v>
      </c>
      <c r="H8219" s="3">
        <v>267</v>
      </c>
      <c r="I8219" s="69" t="str">
        <f>VLOOKUP(C8219,СПРАВОЧНИК!B:D,2,0)</f>
        <v>ЕВРОПА</v>
      </c>
      <c r="J8219" s="69" t="str">
        <f>VLOOKUP(C8219,СПРАВОЧНИК!B:D,3,0)</f>
        <v>ИНОМАРКИ</v>
      </c>
      <c r="K8219" s="69" t="str">
        <f>VLOOKUP(СВОД2023[[#This Row],[ФО]],СПРАВОЧНИК!H:P,2,0)</f>
        <v>Уральский ФО</v>
      </c>
    </row>
    <row r="8220" spans="1:11" x14ac:dyDescent="0.2">
      <c r="A8220" t="s">
        <v>600</v>
      </c>
      <c r="B8220" t="s">
        <v>595</v>
      </c>
      <c r="C8220" s="1" t="s">
        <v>18</v>
      </c>
      <c r="D8220" s="1" t="s">
        <v>957</v>
      </c>
      <c r="E8220" s="2">
        <v>72</v>
      </c>
      <c r="F8220" s="3">
        <v>46</v>
      </c>
      <c r="G8220" s="2">
        <v>439</v>
      </c>
      <c r="H8220" s="3">
        <v>302</v>
      </c>
      <c r="I8220" s="69" t="str">
        <f>VLOOKUP(C8220,СПРАВОЧНИК!B:D,2,0)</f>
        <v>ЕВРОПА</v>
      </c>
      <c r="J8220" s="69" t="str">
        <f>VLOOKUP(C8220,СПРАВОЧНИК!B:D,3,0)</f>
        <v>ИНОМАРКИ</v>
      </c>
      <c r="K8220" s="69" t="str">
        <f>VLOOKUP(СВОД2023[[#This Row],[ФО]],СПРАВОЧНИК!H:P,2,0)</f>
        <v>Уральский ФО</v>
      </c>
    </row>
    <row r="8221" spans="1:11" x14ac:dyDescent="0.2">
      <c r="A8221" t="s">
        <v>600</v>
      </c>
      <c r="B8221" t="s">
        <v>595</v>
      </c>
      <c r="C8221" s="1" t="s">
        <v>18</v>
      </c>
      <c r="D8221" s="1" t="s">
        <v>958</v>
      </c>
      <c r="E8221" s="2">
        <v>9</v>
      </c>
      <c r="F8221" s="3">
        <v>5</v>
      </c>
      <c r="G8221" s="2">
        <v>81</v>
      </c>
      <c r="H8221" s="3">
        <v>48</v>
      </c>
      <c r="I8221" s="69" t="str">
        <f>VLOOKUP(C8221,СПРАВОЧНИК!B:D,2,0)</f>
        <v>ЕВРОПА</v>
      </c>
      <c r="J8221" s="69" t="str">
        <f>VLOOKUP(C8221,СПРАВОЧНИК!B:D,3,0)</f>
        <v>ИНОМАРКИ</v>
      </c>
      <c r="K8221" s="69" t="str">
        <f>VLOOKUP(СВОД2023[[#This Row],[ФО]],СПРАВОЧНИК!H:P,2,0)</f>
        <v>Уральский ФО</v>
      </c>
    </row>
    <row r="8222" spans="1:11" x14ac:dyDescent="0.2">
      <c r="A8222" t="s">
        <v>600</v>
      </c>
      <c r="B8222" t="s">
        <v>595</v>
      </c>
      <c r="C8222" s="1" t="s">
        <v>18</v>
      </c>
      <c r="D8222" s="1" t="s">
        <v>959</v>
      </c>
      <c r="E8222" s="2"/>
      <c r="F8222" s="3"/>
      <c r="G8222" s="2">
        <v>3</v>
      </c>
      <c r="H8222" s="3">
        <v>1</v>
      </c>
      <c r="I8222" s="69" t="str">
        <f>VLOOKUP(C8222,СПРАВОЧНИК!B:D,2,0)</f>
        <v>ЕВРОПА</v>
      </c>
      <c r="J8222" s="69" t="str">
        <f>VLOOKUP(C8222,СПРАВОЧНИК!B:D,3,0)</f>
        <v>ИНОМАРКИ</v>
      </c>
      <c r="K8222" s="69" t="str">
        <f>VLOOKUP(СВОД2023[[#This Row],[ФО]],СПРАВОЧНИК!H:P,2,0)</f>
        <v>Уральский ФО</v>
      </c>
    </row>
    <row r="8223" spans="1:11" x14ac:dyDescent="0.2">
      <c r="A8223" t="s">
        <v>600</v>
      </c>
      <c r="B8223" t="s">
        <v>595</v>
      </c>
      <c r="C8223" s="1" t="s">
        <v>18</v>
      </c>
      <c r="D8223" s="1" t="s">
        <v>960</v>
      </c>
      <c r="E8223" s="2">
        <v>1</v>
      </c>
      <c r="F8223" s="3"/>
      <c r="G8223" s="2">
        <v>4</v>
      </c>
      <c r="H8223" s="3">
        <v>2</v>
      </c>
      <c r="I8223" s="69" t="str">
        <f>VLOOKUP(C8223,СПРАВОЧНИК!B:D,2,0)</f>
        <v>ЕВРОПА</v>
      </c>
      <c r="J8223" s="69" t="str">
        <f>VLOOKUP(C8223,СПРАВОЧНИК!B:D,3,0)</f>
        <v>ИНОМАРКИ</v>
      </c>
      <c r="K8223" s="69" t="str">
        <f>VLOOKUP(СВОД2023[[#This Row],[ФО]],СПРАВОЧНИК!H:P,2,0)</f>
        <v>Уральский ФО</v>
      </c>
    </row>
    <row r="8224" spans="1:11" x14ac:dyDescent="0.2">
      <c r="A8224" t="s">
        <v>600</v>
      </c>
      <c r="B8224" t="s">
        <v>595</v>
      </c>
      <c r="C8224" s="1" t="s">
        <v>18</v>
      </c>
      <c r="D8224" s="1" t="s">
        <v>961</v>
      </c>
      <c r="E8224" s="2"/>
      <c r="F8224" s="3">
        <v>1</v>
      </c>
      <c r="G8224" s="2"/>
      <c r="H8224" s="3">
        <v>1</v>
      </c>
      <c r="I8224" s="69" t="str">
        <f>VLOOKUP(C8224,СПРАВОЧНИК!B:D,2,0)</f>
        <v>ЕВРОПА</v>
      </c>
      <c r="J8224" s="69" t="str">
        <f>VLOOKUP(C8224,СПРАВОЧНИК!B:D,3,0)</f>
        <v>ИНОМАРКИ</v>
      </c>
      <c r="K8224" s="69" t="str">
        <f>VLOOKUP(СВОД2023[[#This Row],[ФО]],СПРАВОЧНИК!H:P,2,0)</f>
        <v>Уральский ФО</v>
      </c>
    </row>
    <row r="8225" spans="1:11" x14ac:dyDescent="0.2">
      <c r="A8225" t="s">
        <v>600</v>
      </c>
      <c r="B8225" t="s">
        <v>595</v>
      </c>
      <c r="C8225" s="1" t="s">
        <v>18</v>
      </c>
      <c r="D8225" s="1" t="s">
        <v>962</v>
      </c>
      <c r="E8225" s="2">
        <v>1</v>
      </c>
      <c r="F8225" s="3"/>
      <c r="G8225" s="2">
        <v>2</v>
      </c>
      <c r="H8225" s="3">
        <v>1</v>
      </c>
      <c r="I8225" s="69" t="str">
        <f>VLOOKUP(C8225,СПРАВОЧНИК!B:D,2,0)</f>
        <v>ЕВРОПА</v>
      </c>
      <c r="J8225" s="69" t="str">
        <f>VLOOKUP(C8225,СПРАВОЧНИК!B:D,3,0)</f>
        <v>ИНОМАРКИ</v>
      </c>
      <c r="K8225" s="69" t="str">
        <f>VLOOKUP(СВОД2023[[#This Row],[ФО]],СПРАВОЧНИК!H:P,2,0)</f>
        <v>Уральский ФО</v>
      </c>
    </row>
    <row r="8226" spans="1:11" x14ac:dyDescent="0.2">
      <c r="A8226" t="s">
        <v>600</v>
      </c>
      <c r="B8226" t="s">
        <v>595</v>
      </c>
      <c r="C8226" s="1" t="s">
        <v>18</v>
      </c>
      <c r="D8226" s="1" t="s">
        <v>1995</v>
      </c>
      <c r="E8226" s="2"/>
      <c r="F8226" s="3"/>
      <c r="G8226" s="2"/>
      <c r="H8226" s="3">
        <v>2</v>
      </c>
      <c r="I8226" s="69" t="str">
        <f>VLOOKUP(C8226,СПРАВОЧНИК!B:D,2,0)</f>
        <v>ЕВРОПА</v>
      </c>
      <c r="J8226" s="69" t="str">
        <f>VLOOKUP(C8226,СПРАВОЧНИК!B:D,3,0)</f>
        <v>ИНОМАРКИ</v>
      </c>
      <c r="K8226" s="69" t="str">
        <f>VLOOKUP(СВОД2023[[#This Row],[ФО]],СПРАВОЧНИК!H:P,2,0)</f>
        <v>Уральский ФО</v>
      </c>
    </row>
    <row r="8227" spans="1:11" x14ac:dyDescent="0.2">
      <c r="A8227" t="s">
        <v>600</v>
      </c>
      <c r="B8227" t="s">
        <v>595</v>
      </c>
      <c r="C8227" s="1" t="s">
        <v>18</v>
      </c>
      <c r="D8227" s="1" t="s">
        <v>963</v>
      </c>
      <c r="E8227" s="2">
        <v>1</v>
      </c>
      <c r="F8227" s="3"/>
      <c r="G8227" s="2">
        <v>7</v>
      </c>
      <c r="H8227" s="3">
        <v>2</v>
      </c>
      <c r="I8227" s="69" t="str">
        <f>VLOOKUP(C8227,СПРАВОЧНИК!B:D,2,0)</f>
        <v>ЕВРОПА</v>
      </c>
      <c r="J8227" s="69" t="str">
        <f>VLOOKUP(C8227,СПРАВОЧНИК!B:D,3,0)</f>
        <v>ИНОМАРКИ</v>
      </c>
      <c r="K8227" s="69" t="str">
        <f>VLOOKUP(СВОД2023[[#This Row],[ФО]],СПРАВОЧНИК!H:P,2,0)</f>
        <v>Уральский ФО</v>
      </c>
    </row>
    <row r="8228" spans="1:11" x14ac:dyDescent="0.2">
      <c r="A8228" t="s">
        <v>600</v>
      </c>
      <c r="B8228" t="s">
        <v>595</v>
      </c>
      <c r="C8228" s="1" t="s">
        <v>18</v>
      </c>
      <c r="D8228" s="1" t="s">
        <v>964</v>
      </c>
      <c r="E8228" s="2">
        <v>1</v>
      </c>
      <c r="F8228" s="3">
        <v>1</v>
      </c>
      <c r="G8228" s="2">
        <v>3</v>
      </c>
      <c r="H8228" s="3">
        <v>1</v>
      </c>
      <c r="I8228" s="69" t="str">
        <f>VLOOKUP(C8228,СПРАВОЧНИК!B:D,2,0)</f>
        <v>ЕВРОПА</v>
      </c>
      <c r="J8228" s="69" t="str">
        <f>VLOOKUP(C8228,СПРАВОЧНИК!B:D,3,0)</f>
        <v>ИНОМАРКИ</v>
      </c>
      <c r="K8228" s="69" t="str">
        <f>VLOOKUP(СВОД2023[[#This Row],[ФО]],СПРАВОЧНИК!H:P,2,0)</f>
        <v>Уральский ФО</v>
      </c>
    </row>
    <row r="8229" spans="1:11" x14ac:dyDescent="0.2">
      <c r="A8229" t="s">
        <v>600</v>
      </c>
      <c r="B8229" t="s">
        <v>595</v>
      </c>
      <c r="C8229" s="1" t="s">
        <v>18</v>
      </c>
      <c r="D8229" s="1" t="s">
        <v>965</v>
      </c>
      <c r="E8229" s="2">
        <v>1</v>
      </c>
      <c r="F8229" s="3"/>
      <c r="G8229" s="2">
        <v>2</v>
      </c>
      <c r="H8229" s="3">
        <v>2</v>
      </c>
      <c r="I8229" s="69" t="str">
        <f>VLOOKUP(C8229,СПРАВОЧНИК!B:D,2,0)</f>
        <v>ЕВРОПА</v>
      </c>
      <c r="J8229" s="69" t="str">
        <f>VLOOKUP(C8229,СПРАВОЧНИК!B:D,3,0)</f>
        <v>ИНОМАРКИ</v>
      </c>
      <c r="K8229" s="69" t="str">
        <f>VLOOKUP(СВОД2023[[#This Row],[ФО]],СПРАВОЧНИК!H:P,2,0)</f>
        <v>Уральский ФО</v>
      </c>
    </row>
    <row r="8230" spans="1:11" x14ac:dyDescent="0.2">
      <c r="A8230" t="s">
        <v>600</v>
      </c>
      <c r="B8230" t="s">
        <v>595</v>
      </c>
      <c r="C8230" s="1" t="s">
        <v>18</v>
      </c>
      <c r="D8230" s="1" t="s">
        <v>1311</v>
      </c>
      <c r="E8230" s="2">
        <v>1</v>
      </c>
      <c r="F8230" s="3"/>
      <c r="G8230" s="2">
        <v>3</v>
      </c>
      <c r="H8230" s="3">
        <v>2</v>
      </c>
      <c r="I8230" s="69" t="str">
        <f>VLOOKUP(C8230,СПРАВОЧНИК!B:D,2,0)</f>
        <v>ЕВРОПА</v>
      </c>
      <c r="J8230" s="69" t="str">
        <f>VLOOKUP(C8230,СПРАВОЧНИК!B:D,3,0)</f>
        <v>ИНОМАРКИ</v>
      </c>
      <c r="K8230" s="69" t="str">
        <f>VLOOKUP(СВОД2023[[#This Row],[ФО]],СПРАВОЧНИК!H:P,2,0)</f>
        <v>Уральский ФО</v>
      </c>
    </row>
    <row r="8231" spans="1:11" x14ac:dyDescent="0.2">
      <c r="A8231" t="s">
        <v>600</v>
      </c>
      <c r="B8231" t="s">
        <v>595</v>
      </c>
      <c r="C8231" s="1" t="s">
        <v>18</v>
      </c>
      <c r="D8231" s="1" t="s">
        <v>967</v>
      </c>
      <c r="E8231" s="2"/>
      <c r="F8231" s="3">
        <v>1</v>
      </c>
      <c r="G8231" s="2">
        <v>4</v>
      </c>
      <c r="H8231" s="3">
        <v>8</v>
      </c>
      <c r="I8231" s="69" t="str">
        <f>VLOOKUP(C8231,СПРАВОЧНИК!B:D,2,0)</f>
        <v>ЕВРОПА</v>
      </c>
      <c r="J8231" s="69" t="str">
        <f>VLOOKUP(C8231,СПРАВОЧНИК!B:D,3,0)</f>
        <v>ИНОМАРКИ</v>
      </c>
      <c r="K8231" s="69" t="str">
        <f>VLOOKUP(СВОД2023[[#This Row],[ФО]],СПРАВОЧНИК!H:P,2,0)</f>
        <v>Уральский ФО</v>
      </c>
    </row>
    <row r="8232" spans="1:11" x14ac:dyDescent="0.2">
      <c r="A8232" t="s">
        <v>600</v>
      </c>
      <c r="B8232" t="s">
        <v>595</v>
      </c>
      <c r="C8232" s="1" t="s">
        <v>18</v>
      </c>
      <c r="D8232" s="1" t="s">
        <v>968</v>
      </c>
      <c r="E8232" s="2">
        <v>1</v>
      </c>
      <c r="F8232" s="3"/>
      <c r="G8232" s="2">
        <v>3</v>
      </c>
      <c r="H8232" s="3">
        <v>5</v>
      </c>
      <c r="I8232" s="69" t="str">
        <f>VLOOKUP(C8232,СПРАВОЧНИК!B:D,2,0)</f>
        <v>ЕВРОПА</v>
      </c>
      <c r="J8232" s="69" t="str">
        <f>VLOOKUP(C8232,СПРАВОЧНИК!B:D,3,0)</f>
        <v>ИНОМАРКИ</v>
      </c>
      <c r="K8232" s="69" t="str">
        <f>VLOOKUP(СВОД2023[[#This Row],[ФО]],СПРАВОЧНИК!H:P,2,0)</f>
        <v>Уральский ФО</v>
      </c>
    </row>
    <row r="8233" spans="1:11" x14ac:dyDescent="0.2">
      <c r="A8233" t="s">
        <v>600</v>
      </c>
      <c r="B8233" t="s">
        <v>595</v>
      </c>
      <c r="C8233" s="1" t="s">
        <v>18</v>
      </c>
      <c r="D8233" s="1" t="s">
        <v>969</v>
      </c>
      <c r="E8233" s="2"/>
      <c r="F8233" s="3"/>
      <c r="G8233" s="2">
        <v>2</v>
      </c>
      <c r="H8233" s="3"/>
      <c r="I8233" s="69" t="str">
        <f>VLOOKUP(C8233,СПРАВОЧНИК!B:D,2,0)</f>
        <v>ЕВРОПА</v>
      </c>
      <c r="J8233" s="69" t="str">
        <f>VLOOKUP(C8233,СПРАВОЧНИК!B:D,3,0)</f>
        <v>ИНОМАРКИ</v>
      </c>
      <c r="K8233" s="69" t="str">
        <f>VLOOKUP(СВОД2023[[#This Row],[ФО]],СПРАВОЧНИК!H:P,2,0)</f>
        <v>Уральский ФО</v>
      </c>
    </row>
    <row r="8234" spans="1:11" x14ac:dyDescent="0.2">
      <c r="A8234" t="s">
        <v>600</v>
      </c>
      <c r="B8234" t="s">
        <v>595</v>
      </c>
      <c r="C8234" s="1" t="s">
        <v>18</v>
      </c>
      <c r="D8234" s="1" t="s">
        <v>970</v>
      </c>
      <c r="E8234" s="2">
        <v>3</v>
      </c>
      <c r="F8234" s="3"/>
      <c r="G8234" s="2">
        <v>10</v>
      </c>
      <c r="H8234" s="3">
        <v>2</v>
      </c>
      <c r="I8234" s="69" t="str">
        <f>VLOOKUP(C8234,СПРАВОЧНИК!B:D,2,0)</f>
        <v>ЕВРОПА</v>
      </c>
      <c r="J8234" s="69" t="str">
        <f>VLOOKUP(C8234,СПРАВОЧНИК!B:D,3,0)</f>
        <v>ИНОМАРКИ</v>
      </c>
      <c r="K8234" s="69" t="str">
        <f>VLOOKUP(СВОД2023[[#This Row],[ФО]],СПРАВОЧНИК!H:P,2,0)</f>
        <v>Уральский ФО</v>
      </c>
    </row>
    <row r="8235" spans="1:11" x14ac:dyDescent="0.2">
      <c r="A8235" t="s">
        <v>600</v>
      </c>
      <c r="B8235" t="s">
        <v>595</v>
      </c>
      <c r="C8235" s="1" t="s">
        <v>18</v>
      </c>
      <c r="D8235" s="1" t="s">
        <v>971</v>
      </c>
      <c r="E8235" s="2">
        <v>1</v>
      </c>
      <c r="F8235" s="3"/>
      <c r="G8235" s="2">
        <v>3</v>
      </c>
      <c r="H8235" s="3">
        <v>2</v>
      </c>
      <c r="I8235" s="69" t="str">
        <f>VLOOKUP(C8235,СПРАВОЧНИК!B:D,2,0)</f>
        <v>ЕВРОПА</v>
      </c>
      <c r="J8235" s="69" t="str">
        <f>VLOOKUP(C8235,СПРАВОЧНИК!B:D,3,0)</f>
        <v>ИНОМАРКИ</v>
      </c>
      <c r="K8235" s="69" t="str">
        <f>VLOOKUP(СВОД2023[[#This Row],[ФО]],СПРАВОЧНИК!H:P,2,0)</f>
        <v>Уральский ФО</v>
      </c>
    </row>
    <row r="8236" spans="1:11" x14ac:dyDescent="0.2">
      <c r="A8236" t="s">
        <v>600</v>
      </c>
      <c r="B8236" t="s">
        <v>595</v>
      </c>
      <c r="C8236" s="1" t="s">
        <v>18</v>
      </c>
      <c r="D8236" s="1" t="s">
        <v>972</v>
      </c>
      <c r="E8236" s="2"/>
      <c r="F8236" s="3"/>
      <c r="G8236" s="2">
        <v>5</v>
      </c>
      <c r="H8236" s="3">
        <v>1</v>
      </c>
      <c r="I8236" s="69" t="str">
        <f>VLOOKUP(C8236,СПРАВОЧНИК!B:D,2,0)</f>
        <v>ЕВРОПА</v>
      </c>
      <c r="J8236" s="69" t="str">
        <f>VLOOKUP(C8236,СПРАВОЧНИК!B:D,3,0)</f>
        <v>ИНОМАРКИ</v>
      </c>
      <c r="K8236" s="69" t="str">
        <f>VLOOKUP(СВОД2023[[#This Row],[ФО]],СПРАВОЧНИК!H:P,2,0)</f>
        <v>Уральский ФО</v>
      </c>
    </row>
    <row r="8237" spans="1:11" x14ac:dyDescent="0.2">
      <c r="A8237" t="s">
        <v>600</v>
      </c>
      <c r="B8237" t="s">
        <v>595</v>
      </c>
      <c r="C8237" s="1" t="s">
        <v>18</v>
      </c>
      <c r="D8237" s="1" t="s">
        <v>973</v>
      </c>
      <c r="E8237" s="2"/>
      <c r="F8237" s="3">
        <v>2</v>
      </c>
      <c r="G8237" s="2">
        <v>4</v>
      </c>
      <c r="H8237" s="3">
        <v>4</v>
      </c>
      <c r="I8237" s="69" t="str">
        <f>VLOOKUP(C8237,СПРАВОЧНИК!B:D,2,0)</f>
        <v>ЕВРОПА</v>
      </c>
      <c r="J8237" s="69" t="str">
        <f>VLOOKUP(C8237,СПРАВОЧНИК!B:D,3,0)</f>
        <v>ИНОМАРКИ</v>
      </c>
      <c r="K8237" s="69" t="str">
        <f>VLOOKUP(СВОД2023[[#This Row],[ФО]],СПРАВОЧНИК!H:P,2,0)</f>
        <v>Уральский ФО</v>
      </c>
    </row>
    <row r="8238" spans="1:11" x14ac:dyDescent="0.2">
      <c r="A8238" t="s">
        <v>600</v>
      </c>
      <c r="B8238" t="s">
        <v>595</v>
      </c>
      <c r="C8238" s="1" t="s">
        <v>18</v>
      </c>
      <c r="D8238" s="1" t="s">
        <v>974</v>
      </c>
      <c r="E8238" s="2">
        <v>10</v>
      </c>
      <c r="F8238" s="3">
        <v>5</v>
      </c>
      <c r="G8238" s="2">
        <v>47</v>
      </c>
      <c r="H8238" s="3">
        <v>25</v>
      </c>
      <c r="I8238" s="69" t="str">
        <f>VLOOKUP(C8238,СПРАВОЧНИК!B:D,2,0)</f>
        <v>ЕВРОПА</v>
      </c>
      <c r="J8238" s="69" t="str">
        <f>VLOOKUP(C8238,СПРАВОЧНИК!B:D,3,0)</f>
        <v>ИНОМАРКИ</v>
      </c>
      <c r="K8238" s="69" t="str">
        <f>VLOOKUP(СВОД2023[[#This Row],[ФО]],СПРАВОЧНИК!H:P,2,0)</f>
        <v>Уральский ФО</v>
      </c>
    </row>
    <row r="8239" spans="1:11" x14ac:dyDescent="0.2">
      <c r="A8239" t="s">
        <v>600</v>
      </c>
      <c r="B8239" t="s">
        <v>595</v>
      </c>
      <c r="C8239" s="1" t="s">
        <v>1035</v>
      </c>
      <c r="D8239" s="1" t="s">
        <v>2001</v>
      </c>
      <c r="E8239" s="2"/>
      <c r="F8239" s="3">
        <v>1</v>
      </c>
      <c r="G8239" s="2">
        <v>2</v>
      </c>
      <c r="H8239" s="3">
        <v>2</v>
      </c>
      <c r="I8239" s="69" t="str">
        <f>VLOOKUP(C8239,СПРАВОЧНИК!B:D,2,0)</f>
        <v>РОССИЯ</v>
      </c>
      <c r="J8239" s="69" t="str">
        <f>VLOOKUP(C8239,СПРАВОЧНИК!B:D,3,0)</f>
        <v>ОТЕЧЕСТВЕННЫЕ</v>
      </c>
      <c r="K8239" s="69" t="str">
        <f>VLOOKUP(СВОД2023[[#This Row],[ФО]],СПРАВОЧНИК!H:P,2,0)</f>
        <v>Уральский ФО</v>
      </c>
    </row>
    <row r="8240" spans="1:11" x14ac:dyDescent="0.2">
      <c r="A8240" t="s">
        <v>600</v>
      </c>
      <c r="B8240" t="s">
        <v>595</v>
      </c>
      <c r="C8240" s="1" t="s">
        <v>1035</v>
      </c>
      <c r="D8240" s="1" t="s">
        <v>1313</v>
      </c>
      <c r="E8240" s="2">
        <v>3</v>
      </c>
      <c r="F8240" s="3">
        <v>7</v>
      </c>
      <c r="G8240" s="2">
        <v>10</v>
      </c>
      <c r="H8240" s="3">
        <v>19</v>
      </c>
      <c r="I8240" s="69" t="str">
        <f>VLOOKUP(C8240,СПРАВОЧНИК!B:D,2,0)</f>
        <v>РОССИЯ</v>
      </c>
      <c r="J8240" s="69" t="str">
        <f>VLOOKUP(C8240,СПРАВОЧНИК!B:D,3,0)</f>
        <v>ОТЕЧЕСТВЕННЫЕ</v>
      </c>
      <c r="K8240" s="69" t="str">
        <f>VLOOKUP(СВОД2023[[#This Row],[ФО]],СПРАВОЧНИК!H:P,2,0)</f>
        <v>Уральский ФО</v>
      </c>
    </row>
    <row r="8241" spans="1:11" x14ac:dyDescent="0.2">
      <c r="A8241" t="s">
        <v>600</v>
      </c>
      <c r="B8241" t="s">
        <v>595</v>
      </c>
      <c r="C8241" s="1" t="s">
        <v>1035</v>
      </c>
      <c r="D8241" s="1" t="s">
        <v>1314</v>
      </c>
      <c r="E8241" s="2">
        <v>21</v>
      </c>
      <c r="F8241" s="3">
        <v>19</v>
      </c>
      <c r="G8241" s="2">
        <v>115</v>
      </c>
      <c r="H8241" s="3">
        <v>83</v>
      </c>
      <c r="I8241" s="69" t="str">
        <f>VLOOKUP(C8241,СПРАВОЧНИК!B:D,2,0)</f>
        <v>РОССИЯ</v>
      </c>
      <c r="J8241" s="69" t="str">
        <f>VLOOKUP(C8241,СПРАВОЧНИК!B:D,3,0)</f>
        <v>ОТЕЧЕСТВЕННЫЕ</v>
      </c>
      <c r="K8241" s="69" t="str">
        <f>VLOOKUP(СВОД2023[[#This Row],[ФО]],СПРАВОЧНИК!H:P,2,0)</f>
        <v>Уральский ФО</v>
      </c>
    </row>
    <row r="8242" spans="1:11" x14ac:dyDescent="0.2">
      <c r="A8242" t="s">
        <v>600</v>
      </c>
      <c r="B8242" t="s">
        <v>595</v>
      </c>
      <c r="C8242" s="1" t="s">
        <v>1035</v>
      </c>
      <c r="D8242" s="1" t="s">
        <v>2002</v>
      </c>
      <c r="E8242" s="2">
        <v>1</v>
      </c>
      <c r="F8242" s="3"/>
      <c r="G8242" s="2">
        <v>4</v>
      </c>
      <c r="H8242" s="3">
        <v>1</v>
      </c>
      <c r="I8242" s="69" t="str">
        <f>VLOOKUP(C8242,СПРАВОЧНИК!B:D,2,0)</f>
        <v>РОССИЯ</v>
      </c>
      <c r="J8242" s="69" t="str">
        <f>VLOOKUP(C8242,СПРАВОЧНИК!B:D,3,0)</f>
        <v>ОТЕЧЕСТВЕННЫЕ</v>
      </c>
      <c r="K8242" s="69" t="str">
        <f>VLOOKUP(СВОД2023[[#This Row],[ФО]],СПРАВОЧНИК!H:P,2,0)</f>
        <v>Уральский ФО</v>
      </c>
    </row>
    <row r="8243" spans="1:11" x14ac:dyDescent="0.2">
      <c r="A8243" t="s">
        <v>600</v>
      </c>
      <c r="B8243" t="s">
        <v>595</v>
      </c>
      <c r="C8243" s="1" t="s">
        <v>1035</v>
      </c>
      <c r="D8243" s="1" t="s">
        <v>2003</v>
      </c>
      <c r="E8243" s="2"/>
      <c r="F8243" s="3"/>
      <c r="G8243" s="2">
        <v>2</v>
      </c>
      <c r="H8243" s="3"/>
      <c r="I8243" s="69" t="str">
        <f>VLOOKUP(C8243,СПРАВОЧНИК!B:D,2,0)</f>
        <v>РОССИЯ</v>
      </c>
      <c r="J8243" s="69" t="str">
        <f>VLOOKUP(C8243,СПРАВОЧНИК!B:D,3,0)</f>
        <v>ОТЕЧЕСТВЕННЫЕ</v>
      </c>
      <c r="K8243" s="69" t="str">
        <f>VLOOKUP(СВОД2023[[#This Row],[ФО]],СПРАВОЧНИК!H:P,2,0)</f>
        <v>Уральский ФО</v>
      </c>
    </row>
    <row r="8244" spans="1:11" x14ac:dyDescent="0.2">
      <c r="A8244" t="s">
        <v>600</v>
      </c>
      <c r="B8244" t="s">
        <v>595</v>
      </c>
      <c r="C8244" s="1" t="s">
        <v>1035</v>
      </c>
      <c r="D8244" s="1" t="s">
        <v>1315</v>
      </c>
      <c r="E8244" s="2">
        <v>2</v>
      </c>
      <c r="F8244" s="3"/>
      <c r="G8244" s="2">
        <v>6</v>
      </c>
      <c r="H8244" s="3"/>
      <c r="I8244" s="69" t="str">
        <f>VLOOKUP(C8244,СПРАВОЧНИК!B:D,2,0)</f>
        <v>РОССИЯ</v>
      </c>
      <c r="J8244" s="69" t="str">
        <f>VLOOKUP(C8244,СПРАВОЧНИК!B:D,3,0)</f>
        <v>ОТЕЧЕСТВЕННЫЕ</v>
      </c>
      <c r="K8244" s="69" t="str">
        <f>VLOOKUP(СВОД2023[[#This Row],[ФО]],СПРАВОЧНИК!H:P,2,0)</f>
        <v>Уральский ФО</v>
      </c>
    </row>
    <row r="8245" spans="1:11" x14ac:dyDescent="0.2">
      <c r="A8245" t="s">
        <v>600</v>
      </c>
      <c r="B8245" t="s">
        <v>595</v>
      </c>
      <c r="C8245" s="1" t="s">
        <v>1035</v>
      </c>
      <c r="D8245" s="1" t="s">
        <v>2005</v>
      </c>
      <c r="E8245" s="2"/>
      <c r="F8245" s="3"/>
      <c r="G8245" s="2">
        <v>1</v>
      </c>
      <c r="H8245" s="3"/>
      <c r="I8245" s="69" t="str">
        <f>VLOOKUP(C8245,СПРАВОЧНИК!B:D,2,0)</f>
        <v>РОССИЯ</v>
      </c>
      <c r="J8245" s="69" t="str">
        <f>VLOOKUP(C8245,СПРАВОЧНИК!B:D,3,0)</f>
        <v>ОТЕЧЕСТВЕННЫЕ</v>
      </c>
      <c r="K8245" s="69" t="str">
        <f>VLOOKUP(СВОД2023[[#This Row],[ФО]],СПРАВОЧНИК!H:P,2,0)</f>
        <v>Уральский ФО</v>
      </c>
    </row>
    <row r="8246" spans="1:11" x14ac:dyDescent="0.2">
      <c r="A8246" t="s">
        <v>600</v>
      </c>
      <c r="B8246" t="s">
        <v>595</v>
      </c>
      <c r="C8246" s="1" t="s">
        <v>1035</v>
      </c>
      <c r="D8246" s="1" t="s">
        <v>2006</v>
      </c>
      <c r="E8246" s="2"/>
      <c r="F8246" s="3">
        <v>1</v>
      </c>
      <c r="G8246" s="2">
        <v>5</v>
      </c>
      <c r="H8246" s="3">
        <v>5</v>
      </c>
      <c r="I8246" s="69" t="str">
        <f>VLOOKUP(C8246,СПРАВОЧНИК!B:D,2,0)</f>
        <v>РОССИЯ</v>
      </c>
      <c r="J8246" s="69" t="str">
        <f>VLOOKUP(C8246,СПРАВОЧНИК!B:D,3,0)</f>
        <v>ОТЕЧЕСТВЕННЫЕ</v>
      </c>
      <c r="K8246" s="69" t="str">
        <f>VLOOKUP(СВОД2023[[#This Row],[ФО]],СПРАВОЧНИК!H:P,2,0)</f>
        <v>Уральский ФО</v>
      </c>
    </row>
    <row r="8247" spans="1:11" x14ac:dyDescent="0.2">
      <c r="A8247" t="s">
        <v>600</v>
      </c>
      <c r="B8247" t="s">
        <v>595</v>
      </c>
      <c r="C8247" s="1" t="s">
        <v>1035</v>
      </c>
      <c r="D8247" s="1" t="s">
        <v>1316</v>
      </c>
      <c r="E8247" s="2"/>
      <c r="F8247" s="3">
        <v>1</v>
      </c>
      <c r="G8247" s="2">
        <v>3</v>
      </c>
      <c r="H8247" s="3">
        <v>1</v>
      </c>
      <c r="I8247" s="69" t="str">
        <f>VLOOKUP(C8247,СПРАВОЧНИК!B:D,2,0)</f>
        <v>РОССИЯ</v>
      </c>
      <c r="J8247" s="69" t="str">
        <f>VLOOKUP(C8247,СПРАВОЧНИК!B:D,3,0)</f>
        <v>ОТЕЧЕСТВЕННЫЕ</v>
      </c>
      <c r="K8247" s="69" t="str">
        <f>VLOOKUP(СВОД2023[[#This Row],[ФО]],СПРАВОЧНИК!H:P,2,0)</f>
        <v>Уральский ФО</v>
      </c>
    </row>
    <row r="8248" spans="1:11" x14ac:dyDescent="0.2">
      <c r="A8248" t="s">
        <v>600</v>
      </c>
      <c r="B8248" t="s">
        <v>595</v>
      </c>
      <c r="C8248" s="1" t="s">
        <v>1035</v>
      </c>
      <c r="D8248" s="1" t="s">
        <v>2388</v>
      </c>
      <c r="E8248" s="2"/>
      <c r="F8248" s="3"/>
      <c r="G8248" s="2">
        <v>1</v>
      </c>
      <c r="H8248" s="3"/>
      <c r="I8248" s="69" t="str">
        <f>VLOOKUP(C8248,СПРАВОЧНИК!B:D,2,0)</f>
        <v>РОССИЯ</v>
      </c>
      <c r="J8248" s="69" t="str">
        <f>VLOOKUP(C8248,СПРАВОЧНИК!B:D,3,0)</f>
        <v>ОТЕЧЕСТВЕННЫЕ</v>
      </c>
      <c r="K8248" s="69" t="str">
        <f>VLOOKUP(СВОД2023[[#This Row],[ФО]],СПРАВОЧНИК!H:P,2,0)</f>
        <v>Уральский ФО</v>
      </c>
    </row>
    <row r="8249" spans="1:11" x14ac:dyDescent="0.2">
      <c r="A8249" t="s">
        <v>600</v>
      </c>
      <c r="B8249" t="s">
        <v>595</v>
      </c>
      <c r="C8249" s="1" t="s">
        <v>1035</v>
      </c>
      <c r="D8249" s="1" t="s">
        <v>1317</v>
      </c>
      <c r="E8249" s="2">
        <v>14</v>
      </c>
      <c r="F8249" s="3">
        <v>16</v>
      </c>
      <c r="G8249" s="2">
        <v>32</v>
      </c>
      <c r="H8249" s="3">
        <v>53</v>
      </c>
      <c r="I8249" s="69" t="str">
        <f>VLOOKUP(C8249,СПРАВОЧНИК!B:D,2,0)</f>
        <v>РОССИЯ</v>
      </c>
      <c r="J8249" s="69" t="str">
        <f>VLOOKUP(C8249,СПРАВОЧНИК!B:D,3,0)</f>
        <v>ОТЕЧЕСТВЕННЫЕ</v>
      </c>
      <c r="K8249" s="69" t="str">
        <f>VLOOKUP(СВОД2023[[#This Row],[ФО]],СПРАВОЧНИК!H:P,2,0)</f>
        <v>Уральский ФО</v>
      </c>
    </row>
    <row r="8250" spans="1:11" x14ac:dyDescent="0.2">
      <c r="A8250" t="s">
        <v>600</v>
      </c>
      <c r="B8250" t="s">
        <v>595</v>
      </c>
      <c r="C8250" s="1" t="s">
        <v>1035</v>
      </c>
      <c r="D8250" s="1" t="s">
        <v>2007</v>
      </c>
      <c r="E8250" s="2"/>
      <c r="F8250" s="3"/>
      <c r="G8250" s="2">
        <v>1</v>
      </c>
      <c r="H8250" s="3"/>
      <c r="I8250" s="69" t="str">
        <f>VLOOKUP(C8250,СПРАВОЧНИК!B:D,2,0)</f>
        <v>РОССИЯ</v>
      </c>
      <c r="J8250" s="69" t="str">
        <f>VLOOKUP(C8250,СПРАВОЧНИК!B:D,3,0)</f>
        <v>ОТЕЧЕСТВЕННЫЕ</v>
      </c>
      <c r="K8250" s="69" t="str">
        <f>VLOOKUP(СВОД2023[[#This Row],[ФО]],СПРАВОЧНИК!H:P,2,0)</f>
        <v>Уральский ФО</v>
      </c>
    </row>
    <row r="8251" spans="1:11" x14ac:dyDescent="0.2">
      <c r="A8251" t="s">
        <v>600</v>
      </c>
      <c r="B8251" t="s">
        <v>595</v>
      </c>
      <c r="C8251" s="1" t="s">
        <v>1035</v>
      </c>
      <c r="D8251" s="1" t="s">
        <v>2389</v>
      </c>
      <c r="E8251" s="2"/>
      <c r="F8251" s="3"/>
      <c r="G8251" s="2"/>
      <c r="H8251" s="3">
        <v>1</v>
      </c>
      <c r="I8251" s="69" t="str">
        <f>VLOOKUP(C8251,СПРАВОЧНИК!B:D,2,0)</f>
        <v>РОССИЯ</v>
      </c>
      <c r="J8251" s="69" t="str">
        <f>VLOOKUP(C8251,СПРАВОЧНИК!B:D,3,0)</f>
        <v>ОТЕЧЕСТВЕННЫЕ</v>
      </c>
      <c r="K8251" s="69" t="str">
        <f>VLOOKUP(СВОД2023[[#This Row],[ФО]],СПРАВОЧНИК!H:P,2,0)</f>
        <v>Уральский ФО</v>
      </c>
    </row>
    <row r="8252" spans="1:11" x14ac:dyDescent="0.2">
      <c r="A8252" t="s">
        <v>600</v>
      </c>
      <c r="B8252" t="s">
        <v>595</v>
      </c>
      <c r="C8252" s="1" t="s">
        <v>676</v>
      </c>
      <c r="D8252" s="1" t="s">
        <v>2576</v>
      </c>
      <c r="E8252" s="2"/>
      <c r="F8252" s="3"/>
      <c r="G8252" s="2">
        <v>1</v>
      </c>
      <c r="H8252" s="3"/>
      <c r="I8252" s="69" t="str">
        <f>VLOOKUP(C8252,СПРАВОЧНИК!B:D,2,0)</f>
        <v>КИТАЙ</v>
      </c>
      <c r="J8252" s="69" t="str">
        <f>VLOOKUP(C8252,СПРАВОЧНИК!B:D,3,0)</f>
        <v>ИНОМАРКИ</v>
      </c>
      <c r="K8252" s="69" t="str">
        <f>VLOOKUP(СВОД2023[[#This Row],[ФО]],СПРАВОЧНИК!H:P,2,0)</f>
        <v>Уральский ФО</v>
      </c>
    </row>
    <row r="8253" spans="1:11" x14ac:dyDescent="0.2">
      <c r="A8253" t="s">
        <v>600</v>
      </c>
      <c r="B8253" t="s">
        <v>595</v>
      </c>
      <c r="C8253" s="1" t="s">
        <v>24</v>
      </c>
      <c r="D8253" s="1" t="s">
        <v>25</v>
      </c>
      <c r="E8253" s="2">
        <v>2</v>
      </c>
      <c r="F8253" s="3">
        <v>1</v>
      </c>
      <c r="G8253" s="2">
        <v>7</v>
      </c>
      <c r="H8253" s="3">
        <v>5</v>
      </c>
      <c r="I8253" s="69" t="str">
        <f>VLOOKUP(C8253,СПРАВОЧНИК!B:D,2,0)</f>
        <v>ЕВРОПА</v>
      </c>
      <c r="J8253" s="69" t="str">
        <f>VLOOKUP(C8253,СПРАВОЧНИК!B:D,3,0)</f>
        <v>ИНОМАРКИ</v>
      </c>
      <c r="K8253" s="69" t="str">
        <f>VLOOKUP(СВОД2023[[#This Row],[ФО]],СПРАВОЧНИК!H:P,2,0)</f>
        <v>Уральский ФО</v>
      </c>
    </row>
    <row r="8254" spans="1:11" x14ac:dyDescent="0.2">
      <c r="A8254" t="s">
        <v>600</v>
      </c>
      <c r="B8254" t="s">
        <v>595</v>
      </c>
      <c r="C8254" s="1" t="s">
        <v>24</v>
      </c>
      <c r="D8254" s="1" t="s">
        <v>26</v>
      </c>
      <c r="E8254" s="2">
        <v>5</v>
      </c>
      <c r="F8254" s="3">
        <v>3</v>
      </c>
      <c r="G8254" s="2">
        <v>19</v>
      </c>
      <c r="H8254" s="3">
        <v>15</v>
      </c>
      <c r="I8254" s="69" t="str">
        <f>VLOOKUP(C8254,СПРАВОЧНИК!B:D,2,0)</f>
        <v>ЕВРОПА</v>
      </c>
      <c r="J8254" s="69" t="str">
        <f>VLOOKUP(C8254,СПРАВОЧНИК!B:D,3,0)</f>
        <v>ИНОМАРКИ</v>
      </c>
      <c r="K8254" s="69" t="str">
        <f>VLOOKUP(СВОД2023[[#This Row],[ФО]],СПРАВОЧНИК!H:P,2,0)</f>
        <v>Уральский ФО</v>
      </c>
    </row>
    <row r="8255" spans="1:11" x14ac:dyDescent="0.2">
      <c r="A8255" t="s">
        <v>600</v>
      </c>
      <c r="B8255" t="s">
        <v>595</v>
      </c>
      <c r="C8255" s="1" t="s">
        <v>24</v>
      </c>
      <c r="D8255" s="1" t="s">
        <v>27</v>
      </c>
      <c r="E8255" s="2"/>
      <c r="F8255" s="3">
        <v>1</v>
      </c>
      <c r="G8255" s="2">
        <v>1</v>
      </c>
      <c r="H8255" s="3">
        <v>2</v>
      </c>
      <c r="I8255" s="69" t="str">
        <f>VLOOKUP(C8255,СПРАВОЧНИК!B:D,2,0)</f>
        <v>ЕВРОПА</v>
      </c>
      <c r="J8255" s="69" t="str">
        <f>VLOOKUP(C8255,СПРАВОЧНИК!B:D,3,0)</f>
        <v>ИНОМАРКИ</v>
      </c>
      <c r="K8255" s="69" t="str">
        <f>VLOOKUP(СВОД2023[[#This Row],[ФО]],СПРАВОЧНИК!H:P,2,0)</f>
        <v>Уральский ФО</v>
      </c>
    </row>
    <row r="8256" spans="1:11" x14ac:dyDescent="0.2">
      <c r="A8256" t="s">
        <v>600</v>
      </c>
      <c r="B8256" t="s">
        <v>595</v>
      </c>
      <c r="C8256" s="1" t="s">
        <v>24</v>
      </c>
      <c r="D8256" s="1" t="s">
        <v>837</v>
      </c>
      <c r="E8256" s="2"/>
      <c r="F8256" s="3"/>
      <c r="G8256" s="2">
        <v>1</v>
      </c>
      <c r="H8256" s="3"/>
      <c r="I8256" s="69" t="str">
        <f>VLOOKUP(C8256,СПРАВОЧНИК!B:D,2,0)</f>
        <v>ЕВРОПА</v>
      </c>
      <c r="J8256" s="69" t="str">
        <f>VLOOKUP(C8256,СПРАВОЧНИК!B:D,3,0)</f>
        <v>ИНОМАРКИ</v>
      </c>
      <c r="K8256" s="69" t="str">
        <f>VLOOKUP(СВОД2023[[#This Row],[ФО]],СПРАВОЧНИК!H:P,2,0)</f>
        <v>Уральский ФО</v>
      </c>
    </row>
    <row r="8257" spans="1:11" x14ac:dyDescent="0.2">
      <c r="A8257" t="s">
        <v>600</v>
      </c>
      <c r="B8257" t="s">
        <v>595</v>
      </c>
      <c r="C8257" s="1" t="s">
        <v>29</v>
      </c>
      <c r="D8257" s="1" t="s">
        <v>2577</v>
      </c>
      <c r="E8257" s="2">
        <v>1</v>
      </c>
      <c r="F8257" s="3"/>
      <c r="G8257" s="2">
        <v>2</v>
      </c>
      <c r="H8257" s="3"/>
      <c r="I8257" s="69" t="str">
        <f>VLOOKUP(C8257,СПРАВОЧНИК!B:D,2,0)</f>
        <v>ЕВРОПА</v>
      </c>
      <c r="J8257" s="69" t="str">
        <f>VLOOKUP(C8257,СПРАВОЧНИК!B:D,3,0)</f>
        <v>ИНОМАРКИ</v>
      </c>
      <c r="K8257" s="69" t="str">
        <f>VLOOKUP(СВОД2023[[#This Row],[ФО]],СПРАВОЧНИК!H:P,2,0)</f>
        <v>Уральский ФО</v>
      </c>
    </row>
    <row r="8258" spans="1:11" x14ac:dyDescent="0.2">
      <c r="A8258" t="s">
        <v>600</v>
      </c>
      <c r="B8258" t="s">
        <v>595</v>
      </c>
      <c r="C8258" s="1" t="s">
        <v>29</v>
      </c>
      <c r="D8258" s="1" t="s">
        <v>31</v>
      </c>
      <c r="E8258" s="2">
        <v>2</v>
      </c>
      <c r="F8258" s="3">
        <v>1</v>
      </c>
      <c r="G8258" s="2">
        <v>18</v>
      </c>
      <c r="H8258" s="3">
        <v>16</v>
      </c>
      <c r="I8258" s="69" t="str">
        <f>VLOOKUP(C8258,СПРАВОЧНИК!B:D,2,0)</f>
        <v>ЕВРОПА</v>
      </c>
      <c r="J8258" s="69" t="str">
        <f>VLOOKUP(C8258,СПРАВОЧНИК!B:D,3,0)</f>
        <v>ИНОМАРКИ</v>
      </c>
      <c r="K8258" s="69" t="str">
        <f>VLOOKUP(СВОД2023[[#This Row],[ФО]],СПРАВОЧНИК!H:P,2,0)</f>
        <v>Уральский ФО</v>
      </c>
    </row>
    <row r="8259" spans="1:11" x14ac:dyDescent="0.2">
      <c r="A8259" t="s">
        <v>600</v>
      </c>
      <c r="B8259" t="s">
        <v>595</v>
      </c>
      <c r="C8259" s="1" t="s">
        <v>29</v>
      </c>
      <c r="D8259" s="1" t="s">
        <v>1318</v>
      </c>
      <c r="E8259" s="2"/>
      <c r="F8259" s="3">
        <v>1</v>
      </c>
      <c r="G8259" s="2">
        <v>1</v>
      </c>
      <c r="H8259" s="3">
        <v>2</v>
      </c>
      <c r="I8259" s="69" t="str">
        <f>VLOOKUP(C8259,СПРАВОЧНИК!B:D,2,0)</f>
        <v>ЕВРОПА</v>
      </c>
      <c r="J8259" s="69" t="str">
        <f>VLOOKUP(C8259,СПРАВОЧНИК!B:D,3,0)</f>
        <v>ИНОМАРКИ</v>
      </c>
      <c r="K8259" s="69" t="str">
        <f>VLOOKUP(СВОД2023[[#This Row],[ФО]],СПРАВОЧНИК!H:P,2,0)</f>
        <v>Уральский ФО</v>
      </c>
    </row>
    <row r="8260" spans="1:11" x14ac:dyDescent="0.2">
      <c r="A8260" t="s">
        <v>600</v>
      </c>
      <c r="B8260" t="s">
        <v>595</v>
      </c>
      <c r="C8260" s="1" t="s">
        <v>29</v>
      </c>
      <c r="D8260" s="1" t="s">
        <v>34</v>
      </c>
      <c r="E8260" s="2"/>
      <c r="F8260" s="3"/>
      <c r="G8260" s="2">
        <v>1</v>
      </c>
      <c r="H8260" s="3">
        <v>1</v>
      </c>
      <c r="I8260" s="69" t="str">
        <f>VLOOKUP(C8260,СПРАВОЧНИК!B:D,2,0)</f>
        <v>ЕВРОПА</v>
      </c>
      <c r="J8260" s="69" t="str">
        <f>VLOOKUP(C8260,СПРАВОЧНИК!B:D,3,0)</f>
        <v>ИНОМАРКИ</v>
      </c>
      <c r="K8260" s="69" t="str">
        <f>VLOOKUP(СВОД2023[[#This Row],[ФО]],СПРАВОЧНИК!H:P,2,0)</f>
        <v>Уральский ФО</v>
      </c>
    </row>
    <row r="8261" spans="1:11" x14ac:dyDescent="0.2">
      <c r="A8261" t="s">
        <v>600</v>
      </c>
      <c r="B8261" t="s">
        <v>595</v>
      </c>
      <c r="C8261" s="1" t="s">
        <v>29</v>
      </c>
      <c r="D8261" s="1" t="s">
        <v>624</v>
      </c>
      <c r="E8261" s="2">
        <v>65</v>
      </c>
      <c r="F8261" s="3">
        <v>35</v>
      </c>
      <c r="G8261" s="2">
        <v>356</v>
      </c>
      <c r="H8261" s="3">
        <v>209</v>
      </c>
      <c r="I8261" s="69" t="str">
        <f>VLOOKUP(C8261,СПРАВОЧНИК!B:D,2,0)</f>
        <v>ЕВРОПА</v>
      </c>
      <c r="J8261" s="69" t="str">
        <f>VLOOKUP(C8261,СПРАВОЧНИК!B:D,3,0)</f>
        <v>ИНОМАРКИ</v>
      </c>
      <c r="K8261" s="69" t="str">
        <f>VLOOKUP(СВОД2023[[#This Row],[ФО]],СПРАВОЧНИК!H:P,2,0)</f>
        <v>Уральский ФО</v>
      </c>
    </row>
    <row r="8262" spans="1:11" x14ac:dyDescent="0.2">
      <c r="A8262" t="s">
        <v>600</v>
      </c>
      <c r="B8262" t="s">
        <v>595</v>
      </c>
      <c r="C8262" s="1" t="s">
        <v>29</v>
      </c>
      <c r="D8262" s="1" t="s">
        <v>35</v>
      </c>
      <c r="E8262" s="2">
        <v>8</v>
      </c>
      <c r="F8262" s="3">
        <v>1</v>
      </c>
      <c r="G8262" s="2">
        <v>30</v>
      </c>
      <c r="H8262" s="3">
        <v>14</v>
      </c>
      <c r="I8262" s="69" t="str">
        <f>VLOOKUP(C8262,СПРАВОЧНИК!B:D,2,0)</f>
        <v>ЕВРОПА</v>
      </c>
      <c r="J8262" s="69" t="str">
        <f>VLOOKUP(C8262,СПРАВОЧНИК!B:D,3,0)</f>
        <v>ИНОМАРКИ</v>
      </c>
      <c r="K8262" s="69" t="str">
        <f>VLOOKUP(СВОД2023[[#This Row],[ФО]],СПРАВОЧНИК!H:P,2,0)</f>
        <v>Уральский ФО</v>
      </c>
    </row>
    <row r="8263" spans="1:11" x14ac:dyDescent="0.2">
      <c r="A8263" t="s">
        <v>600</v>
      </c>
      <c r="B8263" t="s">
        <v>595</v>
      </c>
      <c r="C8263" s="1" t="s">
        <v>29</v>
      </c>
      <c r="D8263" s="1" t="s">
        <v>838</v>
      </c>
      <c r="E8263" s="2">
        <v>1</v>
      </c>
      <c r="F8263" s="3">
        <v>1</v>
      </c>
      <c r="G8263" s="2">
        <v>8</v>
      </c>
      <c r="H8263" s="3">
        <v>7</v>
      </c>
      <c r="I8263" s="69" t="str">
        <f>VLOOKUP(C8263,СПРАВОЧНИК!B:D,2,0)</f>
        <v>ЕВРОПА</v>
      </c>
      <c r="J8263" s="69" t="str">
        <f>VLOOKUP(C8263,СПРАВОЧНИК!B:D,3,0)</f>
        <v>ИНОМАРКИ</v>
      </c>
      <c r="K8263" s="69" t="str">
        <f>VLOOKUP(СВОД2023[[#This Row],[ФО]],СПРАВОЧНИК!H:P,2,0)</f>
        <v>Уральский ФО</v>
      </c>
    </row>
    <row r="8264" spans="1:11" x14ac:dyDescent="0.2">
      <c r="A8264" t="s">
        <v>600</v>
      </c>
      <c r="B8264" t="s">
        <v>595</v>
      </c>
      <c r="C8264" s="1" t="s">
        <v>29</v>
      </c>
      <c r="D8264" s="1" t="s">
        <v>36</v>
      </c>
      <c r="E8264" s="2">
        <v>244</v>
      </c>
      <c r="F8264" s="3">
        <v>134</v>
      </c>
      <c r="G8264" s="2">
        <v>1303</v>
      </c>
      <c r="H8264" s="3">
        <v>758</v>
      </c>
      <c r="I8264" s="69" t="str">
        <f>VLOOKUP(C8264,СПРАВОЧНИК!B:D,2,0)</f>
        <v>ЕВРОПА</v>
      </c>
      <c r="J8264" s="69" t="str">
        <f>VLOOKUP(C8264,СПРАВОЧНИК!B:D,3,0)</f>
        <v>ИНОМАРКИ</v>
      </c>
      <c r="K8264" s="69" t="str">
        <f>VLOOKUP(СВОД2023[[#This Row],[ФО]],СПРАВОЧНИК!H:P,2,0)</f>
        <v>Уральский ФО</v>
      </c>
    </row>
    <row r="8265" spans="1:11" x14ac:dyDescent="0.2">
      <c r="A8265" t="s">
        <v>600</v>
      </c>
      <c r="B8265" t="s">
        <v>595</v>
      </c>
      <c r="C8265" s="1" t="s">
        <v>29</v>
      </c>
      <c r="D8265" s="1" t="s">
        <v>1319</v>
      </c>
      <c r="E8265" s="2">
        <v>2</v>
      </c>
      <c r="F8265" s="3">
        <v>3</v>
      </c>
      <c r="G8265" s="2">
        <v>27</v>
      </c>
      <c r="H8265" s="3">
        <v>17</v>
      </c>
      <c r="I8265" s="69" t="str">
        <f>VLOOKUP(C8265,СПРАВОЧНИК!B:D,2,0)</f>
        <v>ЕВРОПА</v>
      </c>
      <c r="J8265" s="69" t="str">
        <f>VLOOKUP(C8265,СПРАВОЧНИК!B:D,3,0)</f>
        <v>ИНОМАРКИ</v>
      </c>
      <c r="K8265" s="69" t="str">
        <f>VLOOKUP(СВОД2023[[#This Row],[ФО]],СПРАВОЧНИК!H:P,2,0)</f>
        <v>Уральский ФО</v>
      </c>
    </row>
    <row r="8266" spans="1:11" x14ac:dyDescent="0.2">
      <c r="A8266" t="s">
        <v>600</v>
      </c>
      <c r="B8266" t="s">
        <v>595</v>
      </c>
      <c r="C8266" s="1" t="s">
        <v>29</v>
      </c>
      <c r="D8266" s="1" t="s">
        <v>37</v>
      </c>
      <c r="E8266" s="2">
        <v>11</v>
      </c>
      <c r="F8266" s="3">
        <v>9</v>
      </c>
      <c r="G8266" s="2">
        <v>62</v>
      </c>
      <c r="H8266" s="3">
        <v>33</v>
      </c>
      <c r="I8266" s="69" t="str">
        <f>VLOOKUP(C8266,СПРАВОЧНИК!B:D,2,0)</f>
        <v>ЕВРОПА</v>
      </c>
      <c r="J8266" s="69" t="str">
        <f>VLOOKUP(C8266,СПРАВОЧНИК!B:D,3,0)</f>
        <v>ИНОМАРКИ</v>
      </c>
      <c r="K8266" s="69" t="str">
        <f>VLOOKUP(СВОД2023[[#This Row],[ФО]],СПРАВОЧНИК!H:P,2,0)</f>
        <v>Уральский ФО</v>
      </c>
    </row>
    <row r="8267" spans="1:11" x14ac:dyDescent="0.2">
      <c r="A8267" t="s">
        <v>600</v>
      </c>
      <c r="B8267" t="s">
        <v>595</v>
      </c>
      <c r="C8267" s="1" t="s">
        <v>29</v>
      </c>
      <c r="D8267" s="1" t="s">
        <v>38</v>
      </c>
      <c r="E8267" s="2">
        <v>283</v>
      </c>
      <c r="F8267" s="3">
        <v>171</v>
      </c>
      <c r="G8267" s="2">
        <v>1449</v>
      </c>
      <c r="H8267" s="3">
        <v>962</v>
      </c>
      <c r="I8267" s="69" t="str">
        <f>VLOOKUP(C8267,СПРАВОЧНИК!B:D,2,0)</f>
        <v>ЕВРОПА</v>
      </c>
      <c r="J8267" s="69" t="str">
        <f>VLOOKUP(C8267,СПРАВОЧНИК!B:D,3,0)</f>
        <v>ИНОМАРКИ</v>
      </c>
      <c r="K8267" s="69" t="str">
        <f>VLOOKUP(СВОД2023[[#This Row],[ФО]],СПРАВОЧНИК!H:P,2,0)</f>
        <v>Уральский ФО</v>
      </c>
    </row>
    <row r="8268" spans="1:11" x14ac:dyDescent="0.2">
      <c r="A8268" t="s">
        <v>600</v>
      </c>
      <c r="B8268" t="s">
        <v>595</v>
      </c>
      <c r="C8268" s="1" t="s">
        <v>29</v>
      </c>
      <c r="D8268" s="1" t="s">
        <v>1320</v>
      </c>
      <c r="E8268" s="2">
        <v>9</v>
      </c>
      <c r="F8268" s="3">
        <v>2</v>
      </c>
      <c r="G8268" s="2">
        <v>43</v>
      </c>
      <c r="H8268" s="3">
        <v>20</v>
      </c>
      <c r="I8268" s="69" t="str">
        <f>VLOOKUP(C8268,СПРАВОЧНИК!B:D,2,0)</f>
        <v>ЕВРОПА</v>
      </c>
      <c r="J8268" s="69" t="str">
        <f>VLOOKUP(C8268,СПРАВОЧНИК!B:D,3,0)</f>
        <v>ИНОМАРКИ</v>
      </c>
      <c r="K8268" s="69" t="str">
        <f>VLOOKUP(СВОД2023[[#This Row],[ФО]],СПРАВОЧНИК!H:P,2,0)</f>
        <v>Уральский ФО</v>
      </c>
    </row>
    <row r="8269" spans="1:11" x14ac:dyDescent="0.2">
      <c r="A8269" t="s">
        <v>600</v>
      </c>
      <c r="B8269" t="s">
        <v>595</v>
      </c>
      <c r="C8269" s="1" t="s">
        <v>29</v>
      </c>
      <c r="D8269" s="1" t="s">
        <v>1321</v>
      </c>
      <c r="E8269" s="2">
        <v>10</v>
      </c>
      <c r="F8269" s="3">
        <v>8</v>
      </c>
      <c r="G8269" s="2">
        <v>50</v>
      </c>
      <c r="H8269" s="3">
        <v>39</v>
      </c>
      <c r="I8269" s="69" t="str">
        <f>VLOOKUP(C8269,СПРАВОЧНИК!B:D,2,0)</f>
        <v>ЕВРОПА</v>
      </c>
      <c r="J8269" s="69" t="str">
        <f>VLOOKUP(C8269,СПРАВОЧНИК!B:D,3,0)</f>
        <v>ИНОМАРКИ</v>
      </c>
      <c r="K8269" s="69" t="str">
        <f>VLOOKUP(СВОД2023[[#This Row],[ФО]],СПРАВОЧНИК!H:P,2,0)</f>
        <v>Уральский ФО</v>
      </c>
    </row>
    <row r="8270" spans="1:11" x14ac:dyDescent="0.2">
      <c r="A8270" t="s">
        <v>600</v>
      </c>
      <c r="B8270" t="s">
        <v>595</v>
      </c>
      <c r="C8270" s="1" t="s">
        <v>29</v>
      </c>
      <c r="D8270" s="1" t="s">
        <v>1322</v>
      </c>
      <c r="E8270" s="2">
        <v>2</v>
      </c>
      <c r="F8270" s="3"/>
      <c r="G8270" s="2">
        <v>3</v>
      </c>
      <c r="H8270" s="3">
        <v>3</v>
      </c>
      <c r="I8270" s="69" t="str">
        <f>VLOOKUP(C8270,СПРАВОЧНИК!B:D,2,0)</f>
        <v>ЕВРОПА</v>
      </c>
      <c r="J8270" s="69" t="str">
        <f>VLOOKUP(C8270,СПРАВОЧНИК!B:D,3,0)</f>
        <v>ИНОМАРКИ</v>
      </c>
      <c r="K8270" s="69" t="str">
        <f>VLOOKUP(СВОД2023[[#This Row],[ФО]],СПРАВОЧНИК!H:P,2,0)</f>
        <v>Уральский ФО</v>
      </c>
    </row>
    <row r="8271" spans="1:11" x14ac:dyDescent="0.2">
      <c r="A8271" t="s">
        <v>600</v>
      </c>
      <c r="B8271" t="s">
        <v>595</v>
      </c>
      <c r="C8271" s="1" t="s">
        <v>29</v>
      </c>
      <c r="D8271" s="1" t="s">
        <v>39</v>
      </c>
      <c r="E8271" s="2">
        <v>3</v>
      </c>
      <c r="F8271" s="3">
        <v>3</v>
      </c>
      <c r="G8271" s="2">
        <v>14</v>
      </c>
      <c r="H8271" s="3">
        <v>15</v>
      </c>
      <c r="I8271" s="69" t="str">
        <f>VLOOKUP(C8271,СПРАВОЧНИК!B:D,2,0)</f>
        <v>ЕВРОПА</v>
      </c>
      <c r="J8271" s="69" t="str">
        <f>VLOOKUP(C8271,СПРАВОЧНИК!B:D,3,0)</f>
        <v>ИНОМАРКИ</v>
      </c>
      <c r="K8271" s="69" t="str">
        <f>VLOOKUP(СВОД2023[[#This Row],[ФО]],СПРАВОЧНИК!H:P,2,0)</f>
        <v>Уральский ФО</v>
      </c>
    </row>
    <row r="8272" spans="1:11" x14ac:dyDescent="0.2">
      <c r="A8272" t="s">
        <v>600</v>
      </c>
      <c r="B8272" t="s">
        <v>595</v>
      </c>
      <c r="C8272" s="1" t="s">
        <v>29</v>
      </c>
      <c r="D8272" s="1" t="s">
        <v>40</v>
      </c>
      <c r="E8272" s="2">
        <v>43</v>
      </c>
      <c r="F8272" s="3">
        <v>33</v>
      </c>
      <c r="G8272" s="2">
        <v>251</v>
      </c>
      <c r="H8272" s="3">
        <v>216</v>
      </c>
      <c r="I8272" s="69" t="str">
        <f>VLOOKUP(C8272,СПРАВОЧНИК!B:D,2,0)</f>
        <v>ЕВРОПА</v>
      </c>
      <c r="J8272" s="69" t="str">
        <f>VLOOKUP(C8272,СПРАВОЧНИК!B:D,3,0)</f>
        <v>ИНОМАРКИ</v>
      </c>
      <c r="K8272" s="69" t="str">
        <f>VLOOKUP(СВОД2023[[#This Row],[ФО]],СПРАВОЧНИК!H:P,2,0)</f>
        <v>Уральский ФО</v>
      </c>
    </row>
    <row r="8273" spans="1:11" x14ac:dyDescent="0.2">
      <c r="A8273" t="s">
        <v>600</v>
      </c>
      <c r="B8273" t="s">
        <v>595</v>
      </c>
      <c r="C8273" s="1" t="s">
        <v>29</v>
      </c>
      <c r="D8273" s="1" t="s">
        <v>41</v>
      </c>
      <c r="E8273" s="2">
        <v>7</v>
      </c>
      <c r="F8273" s="3">
        <v>2</v>
      </c>
      <c r="G8273" s="2">
        <v>24</v>
      </c>
      <c r="H8273" s="3">
        <v>12</v>
      </c>
      <c r="I8273" s="69" t="str">
        <f>VLOOKUP(C8273,СПРАВОЧНИК!B:D,2,0)</f>
        <v>ЕВРОПА</v>
      </c>
      <c r="J8273" s="69" t="str">
        <f>VLOOKUP(C8273,СПРАВОЧНИК!B:D,3,0)</f>
        <v>ИНОМАРКИ</v>
      </c>
      <c r="K8273" s="69" t="str">
        <f>VLOOKUP(СВОД2023[[#This Row],[ФО]],СПРАВОЧНИК!H:P,2,0)</f>
        <v>Уральский ФО</v>
      </c>
    </row>
    <row r="8274" spans="1:11" x14ac:dyDescent="0.2">
      <c r="A8274" t="s">
        <v>600</v>
      </c>
      <c r="B8274" t="s">
        <v>595</v>
      </c>
      <c r="C8274" s="1" t="s">
        <v>29</v>
      </c>
      <c r="D8274" s="1" t="s">
        <v>2009</v>
      </c>
      <c r="E8274" s="2"/>
      <c r="F8274" s="3"/>
      <c r="G8274" s="2">
        <v>1</v>
      </c>
      <c r="H8274" s="3"/>
      <c r="I8274" s="69" t="str">
        <f>VLOOKUP(C8274,СПРАВОЧНИК!B:D,2,0)</f>
        <v>ЕВРОПА</v>
      </c>
      <c r="J8274" s="69" t="str">
        <f>VLOOKUP(C8274,СПРАВОЧНИК!B:D,3,0)</f>
        <v>ИНОМАРКИ</v>
      </c>
      <c r="K8274" s="69" t="str">
        <f>VLOOKUP(СВОД2023[[#This Row],[ФО]],СПРАВОЧНИК!H:P,2,0)</f>
        <v>Уральский ФО</v>
      </c>
    </row>
    <row r="8275" spans="1:11" x14ac:dyDescent="0.2">
      <c r="A8275" t="s">
        <v>600</v>
      </c>
      <c r="B8275" t="s">
        <v>595</v>
      </c>
      <c r="C8275" s="1" t="s">
        <v>29</v>
      </c>
      <c r="D8275" s="1" t="s">
        <v>42</v>
      </c>
      <c r="E8275" s="2">
        <v>2</v>
      </c>
      <c r="F8275" s="3">
        <v>1</v>
      </c>
      <c r="G8275" s="2">
        <v>5</v>
      </c>
      <c r="H8275" s="3">
        <v>2</v>
      </c>
      <c r="I8275" s="69" t="str">
        <f>VLOOKUP(C8275,СПРАВОЧНИК!B:D,2,0)</f>
        <v>ЕВРОПА</v>
      </c>
      <c r="J8275" s="69" t="str">
        <f>VLOOKUP(C8275,СПРАВОЧНИК!B:D,3,0)</f>
        <v>ИНОМАРКИ</v>
      </c>
      <c r="K8275" s="69" t="str">
        <f>VLOOKUP(СВОД2023[[#This Row],[ФО]],СПРАВОЧНИК!H:P,2,0)</f>
        <v>Уральский ФО</v>
      </c>
    </row>
    <row r="8276" spans="1:11" x14ac:dyDescent="0.2">
      <c r="A8276" t="s">
        <v>600</v>
      </c>
      <c r="B8276" t="s">
        <v>595</v>
      </c>
      <c r="C8276" s="1" t="s">
        <v>29</v>
      </c>
      <c r="D8276" s="1" t="s">
        <v>43</v>
      </c>
      <c r="E8276" s="2"/>
      <c r="F8276" s="3"/>
      <c r="G8276" s="2">
        <v>1</v>
      </c>
      <c r="H8276" s="3">
        <v>3</v>
      </c>
      <c r="I8276" s="69" t="str">
        <f>VLOOKUP(C8276,СПРАВОЧНИК!B:D,2,0)</f>
        <v>ЕВРОПА</v>
      </c>
      <c r="J8276" s="69" t="str">
        <f>VLOOKUP(C8276,СПРАВОЧНИК!B:D,3,0)</f>
        <v>ИНОМАРКИ</v>
      </c>
      <c r="K8276" s="69" t="str">
        <f>VLOOKUP(СВОД2023[[#This Row],[ФО]],СПРАВОЧНИК!H:P,2,0)</f>
        <v>Уральский ФО</v>
      </c>
    </row>
    <row r="8277" spans="1:11" x14ac:dyDescent="0.2">
      <c r="A8277" t="s">
        <v>600</v>
      </c>
      <c r="B8277" t="s">
        <v>595</v>
      </c>
      <c r="C8277" s="1" t="s">
        <v>29</v>
      </c>
      <c r="D8277" s="1" t="s">
        <v>44</v>
      </c>
      <c r="E8277" s="2">
        <v>3</v>
      </c>
      <c r="F8277" s="3"/>
      <c r="G8277" s="2">
        <v>5</v>
      </c>
      <c r="H8277" s="3">
        <v>3</v>
      </c>
      <c r="I8277" s="69" t="str">
        <f>VLOOKUP(C8277,СПРАВОЧНИК!B:D,2,0)</f>
        <v>ЕВРОПА</v>
      </c>
      <c r="J8277" s="69" t="str">
        <f>VLOOKUP(C8277,СПРАВОЧНИК!B:D,3,0)</f>
        <v>ИНОМАРКИ</v>
      </c>
      <c r="K8277" s="69" t="str">
        <f>VLOOKUP(СВОД2023[[#This Row],[ФО]],СПРАВОЧНИК!H:P,2,0)</f>
        <v>Уральский ФО</v>
      </c>
    </row>
    <row r="8278" spans="1:11" x14ac:dyDescent="0.2">
      <c r="A8278" t="s">
        <v>600</v>
      </c>
      <c r="B8278" t="s">
        <v>595</v>
      </c>
      <c r="C8278" s="1" t="s">
        <v>29</v>
      </c>
      <c r="D8278" s="1" t="s">
        <v>45</v>
      </c>
      <c r="E8278" s="2">
        <v>4</v>
      </c>
      <c r="F8278" s="3">
        <v>2</v>
      </c>
      <c r="G8278" s="2">
        <v>25</v>
      </c>
      <c r="H8278" s="3">
        <v>11</v>
      </c>
      <c r="I8278" s="69" t="str">
        <f>VLOOKUP(C8278,СПРАВОЧНИК!B:D,2,0)</f>
        <v>ЕВРОПА</v>
      </c>
      <c r="J8278" s="69" t="str">
        <f>VLOOKUP(C8278,СПРАВОЧНИК!B:D,3,0)</f>
        <v>ИНОМАРКИ</v>
      </c>
      <c r="K8278" s="69" t="str">
        <f>VLOOKUP(СВОД2023[[#This Row],[ФО]],СПРАВОЧНИК!H:P,2,0)</f>
        <v>Уральский ФО</v>
      </c>
    </row>
    <row r="8279" spans="1:11" x14ac:dyDescent="0.2">
      <c r="A8279" t="s">
        <v>600</v>
      </c>
      <c r="B8279" t="s">
        <v>595</v>
      </c>
      <c r="C8279" s="1" t="s">
        <v>29</v>
      </c>
      <c r="D8279" s="1" t="s">
        <v>1323</v>
      </c>
      <c r="E8279" s="2"/>
      <c r="F8279" s="3">
        <v>1</v>
      </c>
      <c r="G8279" s="2">
        <v>1</v>
      </c>
      <c r="H8279" s="3">
        <v>2</v>
      </c>
      <c r="I8279" s="69" t="str">
        <f>VLOOKUP(C8279,СПРАВОЧНИК!B:D,2,0)</f>
        <v>ЕВРОПА</v>
      </c>
      <c r="J8279" s="69" t="str">
        <f>VLOOKUP(C8279,СПРАВОЧНИК!B:D,3,0)</f>
        <v>ИНОМАРКИ</v>
      </c>
      <c r="K8279" s="69" t="str">
        <f>VLOOKUP(СВОД2023[[#This Row],[ФО]],СПРАВОЧНИК!H:P,2,0)</f>
        <v>Уральский ФО</v>
      </c>
    </row>
    <row r="8280" spans="1:11" x14ac:dyDescent="0.2">
      <c r="A8280" t="s">
        <v>600</v>
      </c>
      <c r="B8280" t="s">
        <v>595</v>
      </c>
      <c r="C8280" s="1" t="s">
        <v>29</v>
      </c>
      <c r="D8280" s="1" t="s">
        <v>46</v>
      </c>
      <c r="E8280" s="2"/>
      <c r="F8280" s="3"/>
      <c r="G8280" s="2"/>
      <c r="H8280" s="3">
        <v>1</v>
      </c>
      <c r="I8280" s="69" t="str">
        <f>VLOOKUP(C8280,СПРАВОЧНИК!B:D,2,0)</f>
        <v>ЕВРОПА</v>
      </c>
      <c r="J8280" s="69" t="str">
        <f>VLOOKUP(C8280,СПРАВОЧНИК!B:D,3,0)</f>
        <v>ИНОМАРКИ</v>
      </c>
      <c r="K8280" s="69" t="str">
        <f>VLOOKUP(СВОД2023[[#This Row],[ФО]],СПРАВОЧНИК!H:P,2,0)</f>
        <v>Уральский ФО</v>
      </c>
    </row>
    <row r="8281" spans="1:11" x14ac:dyDescent="0.2">
      <c r="A8281" t="s">
        <v>600</v>
      </c>
      <c r="B8281" t="s">
        <v>595</v>
      </c>
      <c r="C8281" s="1" t="s">
        <v>29</v>
      </c>
      <c r="D8281" s="1" t="s">
        <v>47</v>
      </c>
      <c r="E8281" s="2">
        <v>51</v>
      </c>
      <c r="F8281" s="3">
        <v>25</v>
      </c>
      <c r="G8281" s="2">
        <v>269</v>
      </c>
      <c r="H8281" s="3">
        <v>168</v>
      </c>
      <c r="I8281" s="69" t="str">
        <f>VLOOKUP(C8281,СПРАВОЧНИК!B:D,2,0)</f>
        <v>ЕВРОПА</v>
      </c>
      <c r="J8281" s="69" t="str">
        <f>VLOOKUP(C8281,СПРАВОЧНИК!B:D,3,0)</f>
        <v>ИНОМАРКИ</v>
      </c>
      <c r="K8281" s="69" t="str">
        <f>VLOOKUP(СВОД2023[[#This Row],[ФО]],СПРАВОЧНИК!H:P,2,0)</f>
        <v>Уральский ФО</v>
      </c>
    </row>
    <row r="8282" spans="1:11" x14ac:dyDescent="0.2">
      <c r="A8282" t="s">
        <v>600</v>
      </c>
      <c r="B8282" t="s">
        <v>595</v>
      </c>
      <c r="C8282" s="1" t="s">
        <v>29</v>
      </c>
      <c r="D8282" s="1" t="s">
        <v>48</v>
      </c>
      <c r="E8282" s="2">
        <v>5</v>
      </c>
      <c r="F8282" s="3">
        <v>2</v>
      </c>
      <c r="G8282" s="2">
        <v>27</v>
      </c>
      <c r="H8282" s="3">
        <v>10</v>
      </c>
      <c r="I8282" s="69" t="str">
        <f>VLOOKUP(C8282,СПРАВОЧНИК!B:D,2,0)</f>
        <v>ЕВРОПА</v>
      </c>
      <c r="J8282" s="69" t="str">
        <f>VLOOKUP(C8282,СПРАВОЧНИК!B:D,3,0)</f>
        <v>ИНОМАРКИ</v>
      </c>
      <c r="K8282" s="69" t="str">
        <f>VLOOKUP(СВОД2023[[#This Row],[ФО]],СПРАВОЧНИК!H:P,2,0)</f>
        <v>Уральский ФО</v>
      </c>
    </row>
    <row r="8283" spans="1:11" x14ac:dyDescent="0.2">
      <c r="A8283" t="s">
        <v>600</v>
      </c>
      <c r="B8283" t="s">
        <v>595</v>
      </c>
      <c r="C8283" s="1" t="s">
        <v>29</v>
      </c>
      <c r="D8283" s="1" t="s">
        <v>49</v>
      </c>
      <c r="E8283" s="2">
        <v>106</v>
      </c>
      <c r="F8283" s="3">
        <v>54</v>
      </c>
      <c r="G8283" s="2">
        <v>582</v>
      </c>
      <c r="H8283" s="3">
        <v>327</v>
      </c>
      <c r="I8283" s="69" t="str">
        <f>VLOOKUP(C8283,СПРАВОЧНИК!B:D,2,0)</f>
        <v>ЕВРОПА</v>
      </c>
      <c r="J8283" s="69" t="str">
        <f>VLOOKUP(C8283,СПРАВОЧНИК!B:D,3,0)</f>
        <v>ИНОМАРКИ</v>
      </c>
      <c r="K8283" s="69" t="str">
        <f>VLOOKUP(СВОД2023[[#This Row],[ФО]],СПРАВОЧНИК!H:P,2,0)</f>
        <v>Уральский ФО</v>
      </c>
    </row>
    <row r="8284" spans="1:11" x14ac:dyDescent="0.2">
      <c r="A8284" t="s">
        <v>600</v>
      </c>
      <c r="B8284" t="s">
        <v>595</v>
      </c>
      <c r="C8284" s="1" t="s">
        <v>29</v>
      </c>
      <c r="D8284" s="1" t="s">
        <v>632</v>
      </c>
      <c r="E8284" s="2"/>
      <c r="F8284" s="3"/>
      <c r="G8284" s="2">
        <v>1</v>
      </c>
      <c r="H8284" s="3"/>
      <c r="I8284" s="69" t="str">
        <f>VLOOKUP(C8284,СПРАВОЧНИК!B:D,2,0)</f>
        <v>ЕВРОПА</v>
      </c>
      <c r="J8284" s="69" t="str">
        <f>VLOOKUP(C8284,СПРАВОЧНИК!B:D,3,0)</f>
        <v>ИНОМАРКИ</v>
      </c>
      <c r="K8284" s="69" t="str">
        <f>VLOOKUP(СВОД2023[[#This Row],[ФО]],СПРАВОЧНИК!H:P,2,0)</f>
        <v>Уральский ФО</v>
      </c>
    </row>
    <row r="8285" spans="1:11" x14ac:dyDescent="0.2">
      <c r="A8285" t="s">
        <v>600</v>
      </c>
      <c r="B8285" t="s">
        <v>595</v>
      </c>
      <c r="C8285" s="1" t="s">
        <v>29</v>
      </c>
      <c r="D8285" s="1" t="s">
        <v>50</v>
      </c>
      <c r="E8285" s="2">
        <v>19</v>
      </c>
      <c r="F8285" s="3">
        <v>12</v>
      </c>
      <c r="G8285" s="2">
        <v>135</v>
      </c>
      <c r="H8285" s="3">
        <v>76</v>
      </c>
      <c r="I8285" s="69" t="str">
        <f>VLOOKUP(C8285,СПРАВОЧНИК!B:D,2,0)</f>
        <v>ЕВРОПА</v>
      </c>
      <c r="J8285" s="69" t="str">
        <f>VLOOKUP(C8285,СПРАВОЧНИК!B:D,3,0)</f>
        <v>ИНОМАРКИ</v>
      </c>
      <c r="K8285" s="69" t="str">
        <f>VLOOKUP(СВОД2023[[#This Row],[ФО]],СПРАВОЧНИК!H:P,2,0)</f>
        <v>Уральский ФО</v>
      </c>
    </row>
    <row r="8286" spans="1:11" x14ac:dyDescent="0.2">
      <c r="A8286" t="s">
        <v>600</v>
      </c>
      <c r="B8286" t="s">
        <v>595</v>
      </c>
      <c r="C8286" s="1" t="s">
        <v>29</v>
      </c>
      <c r="D8286" s="1" t="s">
        <v>51</v>
      </c>
      <c r="E8286" s="2">
        <v>1</v>
      </c>
      <c r="F8286" s="3"/>
      <c r="G8286" s="2">
        <v>2</v>
      </c>
      <c r="H8286" s="3"/>
      <c r="I8286" s="69" t="str">
        <f>VLOOKUP(C8286,СПРАВОЧНИК!B:D,2,0)</f>
        <v>ЕВРОПА</v>
      </c>
      <c r="J8286" s="69" t="str">
        <f>VLOOKUP(C8286,СПРАВОЧНИК!B:D,3,0)</f>
        <v>ИНОМАРКИ</v>
      </c>
      <c r="K8286" s="69" t="str">
        <f>VLOOKUP(СВОД2023[[#This Row],[ФО]],СПРАВОЧНИК!H:P,2,0)</f>
        <v>Уральский ФО</v>
      </c>
    </row>
    <row r="8287" spans="1:11" x14ac:dyDescent="0.2">
      <c r="A8287" t="s">
        <v>600</v>
      </c>
      <c r="B8287" t="s">
        <v>595</v>
      </c>
      <c r="C8287" s="1" t="s">
        <v>29</v>
      </c>
      <c r="D8287" s="1" t="s">
        <v>52</v>
      </c>
      <c r="E8287" s="2">
        <v>173</v>
      </c>
      <c r="F8287" s="3">
        <v>127</v>
      </c>
      <c r="G8287" s="2">
        <v>1084</v>
      </c>
      <c r="H8287" s="3">
        <v>724</v>
      </c>
      <c r="I8287" s="69" t="str">
        <f>VLOOKUP(C8287,СПРАВОЧНИК!B:D,2,0)</f>
        <v>ЕВРОПА</v>
      </c>
      <c r="J8287" s="69" t="str">
        <f>VLOOKUP(C8287,СПРАВОЧНИК!B:D,3,0)</f>
        <v>ИНОМАРКИ</v>
      </c>
      <c r="K8287" s="69" t="str">
        <f>VLOOKUP(СВОД2023[[#This Row],[ФО]],СПРАВОЧНИК!H:P,2,0)</f>
        <v>Уральский ФО</v>
      </c>
    </row>
    <row r="8288" spans="1:11" x14ac:dyDescent="0.2">
      <c r="A8288" t="s">
        <v>600</v>
      </c>
      <c r="B8288" t="s">
        <v>595</v>
      </c>
      <c r="C8288" s="1" t="s">
        <v>29</v>
      </c>
      <c r="D8288" s="1" t="s">
        <v>53</v>
      </c>
      <c r="E8288" s="2">
        <v>3</v>
      </c>
      <c r="F8288" s="3">
        <v>5</v>
      </c>
      <c r="G8288" s="2">
        <v>31</v>
      </c>
      <c r="H8288" s="3">
        <v>27</v>
      </c>
      <c r="I8288" s="69" t="str">
        <f>VLOOKUP(C8288,СПРАВОЧНИК!B:D,2,0)</f>
        <v>ЕВРОПА</v>
      </c>
      <c r="J8288" s="69" t="str">
        <f>VLOOKUP(C8288,СПРАВОЧНИК!B:D,3,0)</f>
        <v>ИНОМАРКИ</v>
      </c>
      <c r="K8288" s="69" t="str">
        <f>VLOOKUP(СВОД2023[[#This Row],[ФО]],СПРАВОЧНИК!H:P,2,0)</f>
        <v>Уральский ФО</v>
      </c>
    </row>
    <row r="8289" spans="1:11" x14ac:dyDescent="0.2">
      <c r="A8289" t="s">
        <v>600</v>
      </c>
      <c r="B8289" t="s">
        <v>595</v>
      </c>
      <c r="C8289" s="1" t="s">
        <v>29</v>
      </c>
      <c r="D8289" s="1" t="s">
        <v>54</v>
      </c>
      <c r="E8289" s="2">
        <v>96</v>
      </c>
      <c r="F8289" s="3">
        <v>52</v>
      </c>
      <c r="G8289" s="2">
        <v>483</v>
      </c>
      <c r="H8289" s="3">
        <v>306</v>
      </c>
      <c r="I8289" s="69" t="str">
        <f>VLOOKUP(C8289,СПРАВОЧНИК!B:D,2,0)</f>
        <v>ЕВРОПА</v>
      </c>
      <c r="J8289" s="69" t="str">
        <f>VLOOKUP(C8289,СПРАВОЧНИК!B:D,3,0)</f>
        <v>ИНОМАРКИ</v>
      </c>
      <c r="K8289" s="69" t="str">
        <f>VLOOKUP(СВОД2023[[#This Row],[ФО]],СПРАВОЧНИК!H:P,2,0)</f>
        <v>Уральский ФО</v>
      </c>
    </row>
    <row r="8290" spans="1:11" x14ac:dyDescent="0.2">
      <c r="A8290" t="s">
        <v>600</v>
      </c>
      <c r="B8290" t="s">
        <v>595</v>
      </c>
      <c r="C8290" s="1" t="s">
        <v>29</v>
      </c>
      <c r="D8290" s="1" t="s">
        <v>55</v>
      </c>
      <c r="E8290" s="2">
        <v>4</v>
      </c>
      <c r="F8290" s="3">
        <v>6</v>
      </c>
      <c r="G8290" s="2">
        <v>29</v>
      </c>
      <c r="H8290" s="3">
        <v>20</v>
      </c>
      <c r="I8290" s="69" t="str">
        <f>VLOOKUP(C8290,СПРАВОЧНИК!B:D,2,0)</f>
        <v>ЕВРОПА</v>
      </c>
      <c r="J8290" s="69" t="str">
        <f>VLOOKUP(C8290,СПРАВОЧНИК!B:D,3,0)</f>
        <v>ИНОМАРКИ</v>
      </c>
      <c r="K8290" s="69" t="str">
        <f>VLOOKUP(СВОД2023[[#This Row],[ФО]],СПРАВОЧНИК!H:P,2,0)</f>
        <v>Уральский ФО</v>
      </c>
    </row>
    <row r="8291" spans="1:11" x14ac:dyDescent="0.2">
      <c r="A8291" t="s">
        <v>600</v>
      </c>
      <c r="B8291" t="s">
        <v>595</v>
      </c>
      <c r="C8291" s="1" t="s">
        <v>29</v>
      </c>
      <c r="D8291" s="1" t="s">
        <v>56</v>
      </c>
      <c r="E8291" s="2">
        <v>20</v>
      </c>
      <c r="F8291" s="3">
        <v>11</v>
      </c>
      <c r="G8291" s="2">
        <v>137</v>
      </c>
      <c r="H8291" s="3">
        <v>78</v>
      </c>
      <c r="I8291" s="69" t="str">
        <f>VLOOKUP(C8291,СПРАВОЧНИК!B:D,2,0)</f>
        <v>ЕВРОПА</v>
      </c>
      <c r="J8291" s="69" t="str">
        <f>VLOOKUP(C8291,СПРАВОЧНИК!B:D,3,0)</f>
        <v>ИНОМАРКИ</v>
      </c>
      <c r="K8291" s="69" t="str">
        <f>VLOOKUP(СВОД2023[[#This Row],[ФО]],СПРАВОЧНИК!H:P,2,0)</f>
        <v>Уральский ФО</v>
      </c>
    </row>
    <row r="8292" spans="1:11" x14ac:dyDescent="0.2">
      <c r="A8292" t="s">
        <v>600</v>
      </c>
      <c r="B8292" t="s">
        <v>595</v>
      </c>
      <c r="C8292" s="1" t="s">
        <v>29</v>
      </c>
      <c r="D8292" s="1" t="s">
        <v>2010</v>
      </c>
      <c r="E8292" s="2"/>
      <c r="F8292" s="3"/>
      <c r="G8292" s="2">
        <v>1</v>
      </c>
      <c r="H8292" s="3">
        <v>1</v>
      </c>
      <c r="I8292" s="69" t="str">
        <f>VLOOKUP(C8292,СПРАВОЧНИК!B:D,2,0)</f>
        <v>ЕВРОПА</v>
      </c>
      <c r="J8292" s="69" t="str">
        <f>VLOOKUP(C8292,СПРАВОЧНИК!B:D,3,0)</f>
        <v>ИНОМАРКИ</v>
      </c>
      <c r="K8292" s="69" t="str">
        <f>VLOOKUP(СВОД2023[[#This Row],[ФО]],СПРАВОЧНИК!H:P,2,0)</f>
        <v>Уральский ФО</v>
      </c>
    </row>
    <row r="8293" spans="1:11" x14ac:dyDescent="0.2">
      <c r="A8293" t="s">
        <v>600</v>
      </c>
      <c r="B8293" t="s">
        <v>595</v>
      </c>
      <c r="C8293" s="1" t="s">
        <v>29</v>
      </c>
      <c r="D8293" s="1" t="s">
        <v>57</v>
      </c>
      <c r="E8293" s="2">
        <v>1</v>
      </c>
      <c r="F8293" s="3"/>
      <c r="G8293" s="2">
        <v>9</v>
      </c>
      <c r="H8293" s="3">
        <v>4</v>
      </c>
      <c r="I8293" s="69" t="str">
        <f>VLOOKUP(C8293,СПРАВОЧНИК!B:D,2,0)</f>
        <v>ЕВРОПА</v>
      </c>
      <c r="J8293" s="69" t="str">
        <f>VLOOKUP(C8293,СПРАВОЧНИК!B:D,3,0)</f>
        <v>ИНОМАРКИ</v>
      </c>
      <c r="K8293" s="69" t="str">
        <f>VLOOKUP(СВОД2023[[#This Row],[ФО]],СПРАВОЧНИК!H:P,2,0)</f>
        <v>Уральский ФО</v>
      </c>
    </row>
    <row r="8294" spans="1:11" x14ac:dyDescent="0.2">
      <c r="A8294" t="s">
        <v>600</v>
      </c>
      <c r="B8294" t="s">
        <v>595</v>
      </c>
      <c r="C8294" s="1" t="s">
        <v>29</v>
      </c>
      <c r="D8294" s="1" t="s">
        <v>58</v>
      </c>
      <c r="E8294" s="2"/>
      <c r="F8294" s="3"/>
      <c r="G8294" s="2">
        <v>3</v>
      </c>
      <c r="H8294" s="3"/>
      <c r="I8294" s="69" t="str">
        <f>VLOOKUP(C8294,СПРАВОЧНИК!B:D,2,0)</f>
        <v>ЕВРОПА</v>
      </c>
      <c r="J8294" s="69" t="str">
        <f>VLOOKUP(C8294,СПРАВОЧНИК!B:D,3,0)</f>
        <v>ИНОМАРКИ</v>
      </c>
      <c r="K8294" s="69" t="str">
        <f>VLOOKUP(СВОД2023[[#This Row],[ФО]],СПРАВОЧНИК!H:P,2,0)</f>
        <v>Уральский ФО</v>
      </c>
    </row>
    <row r="8295" spans="1:11" x14ac:dyDescent="0.2">
      <c r="A8295" t="s">
        <v>600</v>
      </c>
      <c r="B8295" t="s">
        <v>595</v>
      </c>
      <c r="C8295" s="1" t="s">
        <v>1324</v>
      </c>
      <c r="D8295" s="1" t="s">
        <v>1325</v>
      </c>
      <c r="E8295" s="2">
        <v>58</v>
      </c>
      <c r="F8295" s="3">
        <v>34</v>
      </c>
      <c r="G8295" s="2">
        <v>241</v>
      </c>
      <c r="H8295" s="3">
        <v>215</v>
      </c>
      <c r="I8295" s="69" t="str">
        <f>VLOOKUP(C8295,СПРАВОЧНИК!B:D,2,0)</f>
        <v>РОССИЯ</v>
      </c>
      <c r="J8295" s="69" t="str">
        <f>VLOOKUP(C8295,СПРАВОЧНИК!B:D,3,0)</f>
        <v>ОТЕЧЕСТВЕННЫЕ</v>
      </c>
      <c r="K8295" s="69" t="str">
        <f>VLOOKUP(СВОД2023[[#This Row],[ФО]],СПРАВОЧНИК!H:P,2,0)</f>
        <v>Уральский ФО</v>
      </c>
    </row>
    <row r="8296" spans="1:11" x14ac:dyDescent="0.2">
      <c r="A8296" t="s">
        <v>600</v>
      </c>
      <c r="B8296" t="s">
        <v>595</v>
      </c>
      <c r="C8296" s="1" t="s">
        <v>1104</v>
      </c>
      <c r="D8296" s="1" t="s">
        <v>2392</v>
      </c>
      <c r="E8296" s="2"/>
      <c r="F8296" s="3"/>
      <c r="G8296" s="2"/>
      <c r="H8296" s="3">
        <v>2</v>
      </c>
      <c r="I8296" s="69" t="str">
        <f>VLOOKUP(C8296,СПРАВОЧНИК!B:D,2,0)</f>
        <v>КИТАЙ</v>
      </c>
      <c r="J8296" s="69" t="str">
        <f>VLOOKUP(C8296,СПРАВОЧНИК!B:D,3,0)</f>
        <v>ИНОМАРКИ</v>
      </c>
      <c r="K8296" s="69" t="str">
        <f>VLOOKUP(СВОД2023[[#This Row],[ФО]],СПРАВОЧНИК!H:P,2,0)</f>
        <v>Уральский ФО</v>
      </c>
    </row>
    <row r="8297" spans="1:11" x14ac:dyDescent="0.2">
      <c r="A8297" t="s">
        <v>600</v>
      </c>
      <c r="B8297" t="s">
        <v>595</v>
      </c>
      <c r="C8297" s="1" t="s">
        <v>1104</v>
      </c>
      <c r="D8297" s="1" t="s">
        <v>2011</v>
      </c>
      <c r="E8297" s="2"/>
      <c r="F8297" s="3"/>
      <c r="G8297" s="2">
        <v>3</v>
      </c>
      <c r="H8297" s="3">
        <v>1</v>
      </c>
      <c r="I8297" s="69" t="str">
        <f>VLOOKUP(C8297,СПРАВОЧНИК!B:D,2,0)</f>
        <v>КИТАЙ</v>
      </c>
      <c r="J8297" s="69" t="str">
        <f>VLOOKUP(C8297,СПРАВОЧНИК!B:D,3,0)</f>
        <v>ИНОМАРКИ</v>
      </c>
      <c r="K8297" s="69" t="str">
        <f>VLOOKUP(СВОД2023[[#This Row],[ФО]],СПРАВОЧНИК!H:P,2,0)</f>
        <v>Уральский ФО</v>
      </c>
    </row>
    <row r="8298" spans="1:11" x14ac:dyDescent="0.2">
      <c r="A8298" t="s">
        <v>600</v>
      </c>
      <c r="B8298" t="s">
        <v>595</v>
      </c>
      <c r="C8298" s="1" t="s">
        <v>1104</v>
      </c>
      <c r="D8298" s="1" t="s">
        <v>2013</v>
      </c>
      <c r="E8298" s="2"/>
      <c r="F8298" s="3"/>
      <c r="G8298" s="2"/>
      <c r="H8298" s="3">
        <v>3</v>
      </c>
      <c r="I8298" s="69" t="str">
        <f>VLOOKUP(C8298,СПРАВОЧНИК!B:D,2,0)</f>
        <v>КИТАЙ</v>
      </c>
      <c r="J8298" s="69" t="str">
        <f>VLOOKUP(C8298,СПРАВОЧНИК!B:D,3,0)</f>
        <v>ИНОМАРКИ</v>
      </c>
      <c r="K8298" s="69" t="str">
        <f>VLOOKUP(СВОД2023[[#This Row],[ФО]],СПРАВОЧНИК!H:P,2,0)</f>
        <v>Уральский ФО</v>
      </c>
    </row>
    <row r="8299" spans="1:11" x14ac:dyDescent="0.2">
      <c r="A8299" t="s">
        <v>600</v>
      </c>
      <c r="B8299" t="s">
        <v>595</v>
      </c>
      <c r="C8299" s="1" t="s">
        <v>1104</v>
      </c>
      <c r="D8299" s="1" t="s">
        <v>1326</v>
      </c>
      <c r="E8299" s="2">
        <v>5</v>
      </c>
      <c r="F8299" s="3"/>
      <c r="G8299" s="2">
        <v>19</v>
      </c>
      <c r="H8299" s="3">
        <v>17</v>
      </c>
      <c r="I8299" s="69" t="str">
        <f>VLOOKUP(C8299,СПРАВОЧНИК!B:D,2,0)</f>
        <v>КИТАЙ</v>
      </c>
      <c r="J8299" s="69" t="str">
        <f>VLOOKUP(C8299,СПРАВОЧНИК!B:D,3,0)</f>
        <v>ИНОМАРКИ</v>
      </c>
      <c r="K8299" s="69" t="str">
        <f>VLOOKUP(СВОД2023[[#This Row],[ФО]],СПРАВОЧНИК!H:P,2,0)</f>
        <v>Уральский ФО</v>
      </c>
    </row>
    <row r="8300" spans="1:11" x14ac:dyDescent="0.2">
      <c r="A8300" t="s">
        <v>600</v>
      </c>
      <c r="B8300" t="s">
        <v>595</v>
      </c>
      <c r="C8300" s="1" t="s">
        <v>1104</v>
      </c>
      <c r="D8300" s="1" t="s">
        <v>2014</v>
      </c>
      <c r="E8300" s="2"/>
      <c r="F8300" s="3"/>
      <c r="G8300" s="2">
        <v>2</v>
      </c>
      <c r="H8300" s="3">
        <v>1</v>
      </c>
      <c r="I8300" s="69" t="str">
        <f>VLOOKUP(C8300,СПРАВОЧНИК!B:D,2,0)</f>
        <v>КИТАЙ</v>
      </c>
      <c r="J8300" s="69" t="str">
        <f>VLOOKUP(C8300,СПРАВОЧНИК!B:D,3,0)</f>
        <v>ИНОМАРКИ</v>
      </c>
      <c r="K8300" s="69" t="str">
        <f>VLOOKUP(СВОД2023[[#This Row],[ФО]],СПРАВОЧНИК!H:P,2,0)</f>
        <v>Уральский ФО</v>
      </c>
    </row>
    <row r="8301" spans="1:11" x14ac:dyDescent="0.2">
      <c r="A8301" t="s">
        <v>600</v>
      </c>
      <c r="B8301" t="s">
        <v>595</v>
      </c>
      <c r="C8301" s="1" t="s">
        <v>1104</v>
      </c>
      <c r="D8301" s="1" t="s">
        <v>2015</v>
      </c>
      <c r="E8301" s="2">
        <v>1</v>
      </c>
      <c r="F8301" s="3">
        <v>4</v>
      </c>
      <c r="G8301" s="2">
        <v>8</v>
      </c>
      <c r="H8301" s="3">
        <v>10</v>
      </c>
      <c r="I8301" s="69" t="str">
        <f>VLOOKUP(C8301,СПРАВОЧНИК!B:D,2,0)</f>
        <v>КИТАЙ</v>
      </c>
      <c r="J8301" s="69" t="str">
        <f>VLOOKUP(C8301,СПРАВОЧНИК!B:D,3,0)</f>
        <v>ИНОМАРКИ</v>
      </c>
      <c r="K8301" s="69" t="str">
        <f>VLOOKUP(СВОД2023[[#This Row],[ФО]],СПРАВОЧНИК!H:P,2,0)</f>
        <v>Уральский ФО</v>
      </c>
    </row>
    <row r="8302" spans="1:11" x14ac:dyDescent="0.2">
      <c r="A8302" t="s">
        <v>600</v>
      </c>
      <c r="B8302" t="s">
        <v>595</v>
      </c>
      <c r="C8302" s="1" t="s">
        <v>59</v>
      </c>
      <c r="D8302" s="1" t="s">
        <v>2016</v>
      </c>
      <c r="E8302" s="2"/>
      <c r="F8302" s="3"/>
      <c r="G8302" s="2"/>
      <c r="H8302" s="3">
        <v>1</v>
      </c>
      <c r="I8302" s="69" t="str">
        <f>VLOOKUP(C8302,СПРАВОЧНИК!B:D,2,0)</f>
        <v>США</v>
      </c>
      <c r="J8302" s="69" t="str">
        <f>VLOOKUP(C8302,СПРАВОЧНИК!B:D,3,0)</f>
        <v>ИНОМАРКИ</v>
      </c>
      <c r="K8302" s="69" t="str">
        <f>VLOOKUP(СВОД2023[[#This Row],[ФО]],СПРАВОЧНИК!H:P,2,0)</f>
        <v>Уральский ФО</v>
      </c>
    </row>
    <row r="8303" spans="1:11" x14ac:dyDescent="0.2">
      <c r="A8303" t="s">
        <v>600</v>
      </c>
      <c r="B8303" t="s">
        <v>595</v>
      </c>
      <c r="C8303" s="1" t="s">
        <v>59</v>
      </c>
      <c r="D8303" s="1" t="s">
        <v>642</v>
      </c>
      <c r="E8303" s="2"/>
      <c r="F8303" s="3"/>
      <c r="G8303" s="2">
        <v>1</v>
      </c>
      <c r="H8303" s="3"/>
      <c r="I8303" s="69" t="str">
        <f>VLOOKUP(C8303,СПРАВОЧНИК!B:D,2,0)</f>
        <v>США</v>
      </c>
      <c r="J8303" s="69" t="str">
        <f>VLOOKUP(C8303,СПРАВОЧНИК!B:D,3,0)</f>
        <v>ИНОМАРКИ</v>
      </c>
      <c r="K8303" s="69" t="str">
        <f>VLOOKUP(СВОД2023[[#This Row],[ФО]],СПРАВОЧНИК!H:P,2,0)</f>
        <v>Уральский ФО</v>
      </c>
    </row>
    <row r="8304" spans="1:11" x14ac:dyDescent="0.2">
      <c r="A8304" t="s">
        <v>600</v>
      </c>
      <c r="B8304" t="s">
        <v>595</v>
      </c>
      <c r="C8304" s="1" t="s">
        <v>59</v>
      </c>
      <c r="D8304" s="1" t="s">
        <v>60</v>
      </c>
      <c r="E8304" s="2"/>
      <c r="F8304" s="3"/>
      <c r="G8304" s="2">
        <v>1</v>
      </c>
      <c r="H8304" s="3">
        <v>1</v>
      </c>
      <c r="I8304" s="69" t="str">
        <f>VLOOKUP(C8304,СПРАВОЧНИК!B:D,2,0)</f>
        <v>США</v>
      </c>
      <c r="J8304" s="69" t="str">
        <f>VLOOKUP(C8304,СПРАВОЧНИК!B:D,3,0)</f>
        <v>ИНОМАРКИ</v>
      </c>
      <c r="K8304" s="69" t="str">
        <f>VLOOKUP(СВОД2023[[#This Row],[ФО]],СПРАВОЧНИК!H:P,2,0)</f>
        <v>Уральский ФО</v>
      </c>
    </row>
    <row r="8305" spans="1:11" x14ac:dyDescent="0.2">
      <c r="A8305" t="s">
        <v>600</v>
      </c>
      <c r="B8305" t="s">
        <v>595</v>
      </c>
      <c r="C8305" s="1" t="s">
        <v>59</v>
      </c>
      <c r="D8305" s="1" t="s">
        <v>61</v>
      </c>
      <c r="E8305" s="2"/>
      <c r="F8305" s="3"/>
      <c r="G8305" s="2"/>
      <c r="H8305" s="3">
        <v>1</v>
      </c>
      <c r="I8305" s="69" t="str">
        <f>VLOOKUP(C8305,СПРАВОЧНИК!B:D,2,0)</f>
        <v>США</v>
      </c>
      <c r="J8305" s="69" t="str">
        <f>VLOOKUP(C8305,СПРАВОЧНИК!B:D,3,0)</f>
        <v>ИНОМАРКИ</v>
      </c>
      <c r="K8305" s="69" t="str">
        <f>VLOOKUP(СВОД2023[[#This Row],[ФО]],СПРАВОЧНИК!H:P,2,0)</f>
        <v>Уральский ФО</v>
      </c>
    </row>
    <row r="8306" spans="1:11" x14ac:dyDescent="0.2">
      <c r="A8306" t="s">
        <v>600</v>
      </c>
      <c r="B8306" t="s">
        <v>595</v>
      </c>
      <c r="C8306" s="1" t="s">
        <v>59</v>
      </c>
      <c r="D8306" s="1" t="s">
        <v>2578</v>
      </c>
      <c r="E8306" s="2">
        <v>1</v>
      </c>
      <c r="F8306" s="3"/>
      <c r="G8306" s="2">
        <v>1</v>
      </c>
      <c r="H8306" s="3"/>
      <c r="I8306" s="69" t="str">
        <f>VLOOKUP(C8306,СПРАВОЧНИК!B:D,2,0)</f>
        <v>США</v>
      </c>
      <c r="J8306" s="69" t="str">
        <f>VLOOKUP(C8306,СПРАВОЧНИК!B:D,3,0)</f>
        <v>ИНОМАРКИ</v>
      </c>
      <c r="K8306" s="69" t="str">
        <f>VLOOKUP(СВОД2023[[#This Row],[ФО]],СПРАВОЧНИК!H:P,2,0)</f>
        <v>Уральский ФО</v>
      </c>
    </row>
    <row r="8307" spans="1:11" x14ac:dyDescent="0.2">
      <c r="A8307" t="s">
        <v>600</v>
      </c>
      <c r="B8307" t="s">
        <v>595</v>
      </c>
      <c r="C8307" s="1" t="s">
        <v>62</v>
      </c>
      <c r="D8307" s="1" t="s">
        <v>2579</v>
      </c>
      <c r="E8307" s="2"/>
      <c r="F8307" s="3"/>
      <c r="G8307" s="2">
        <v>1</v>
      </c>
      <c r="H8307" s="3"/>
      <c r="I8307" s="69" t="str">
        <f>VLOOKUP(C8307,СПРАВОЧНИК!B:D,2,0)</f>
        <v>КИТАЙ</v>
      </c>
      <c r="J8307" s="69" t="str">
        <f>VLOOKUP(C8307,СПРАВОЧНИК!B:D,3,0)</f>
        <v>ИНОМАРКИ</v>
      </c>
      <c r="K8307" s="69" t="str">
        <f>VLOOKUP(СВОД2023[[#This Row],[ФО]],СПРАВОЧНИК!H:P,2,0)</f>
        <v>Уральский ФО</v>
      </c>
    </row>
    <row r="8308" spans="1:11" x14ac:dyDescent="0.2">
      <c r="A8308" t="s">
        <v>600</v>
      </c>
      <c r="B8308" t="s">
        <v>595</v>
      </c>
      <c r="C8308" s="1" t="s">
        <v>62</v>
      </c>
      <c r="D8308" s="1" t="s">
        <v>1327</v>
      </c>
      <c r="E8308" s="2">
        <v>17</v>
      </c>
      <c r="F8308" s="3">
        <v>5</v>
      </c>
      <c r="G8308" s="2">
        <v>71</v>
      </c>
      <c r="H8308" s="3">
        <v>40</v>
      </c>
      <c r="I8308" s="69" t="str">
        <f>VLOOKUP(C8308,СПРАВОЧНИК!B:D,2,0)</f>
        <v>КИТАЙ</v>
      </c>
      <c r="J8308" s="69" t="str">
        <f>VLOOKUP(C8308,СПРАВОЧНИК!B:D,3,0)</f>
        <v>ИНОМАРКИ</v>
      </c>
      <c r="K8308" s="69" t="str">
        <f>VLOOKUP(СВОД2023[[#This Row],[ФО]],СПРАВОЧНИК!H:P,2,0)</f>
        <v>Уральский ФО</v>
      </c>
    </row>
    <row r="8309" spans="1:11" x14ac:dyDescent="0.2">
      <c r="A8309" t="s">
        <v>600</v>
      </c>
      <c r="B8309" t="s">
        <v>595</v>
      </c>
      <c r="C8309" s="1" t="s">
        <v>62</v>
      </c>
      <c r="D8309" s="1" t="s">
        <v>2580</v>
      </c>
      <c r="E8309" s="2">
        <v>1</v>
      </c>
      <c r="F8309" s="3"/>
      <c r="G8309" s="2">
        <v>1</v>
      </c>
      <c r="H8309" s="3"/>
      <c r="I8309" s="69" t="str">
        <f>VLOOKUP(C8309,СПРАВОЧНИК!B:D,2,0)</f>
        <v>КИТАЙ</v>
      </c>
      <c r="J8309" s="69" t="str">
        <f>VLOOKUP(C8309,СПРАВОЧНИК!B:D,3,0)</f>
        <v>ИНОМАРКИ</v>
      </c>
      <c r="K8309" s="69" t="str">
        <f>VLOOKUP(СВОД2023[[#This Row],[ФО]],СПРАВОЧНИК!H:P,2,0)</f>
        <v>Уральский ФО</v>
      </c>
    </row>
    <row r="8310" spans="1:11" x14ac:dyDescent="0.2">
      <c r="A8310" t="s">
        <v>600</v>
      </c>
      <c r="B8310" t="s">
        <v>595</v>
      </c>
      <c r="C8310" s="1" t="s">
        <v>62</v>
      </c>
      <c r="D8310" s="1" t="s">
        <v>2024</v>
      </c>
      <c r="E8310" s="2"/>
      <c r="F8310" s="3"/>
      <c r="G8310" s="2">
        <v>3</v>
      </c>
      <c r="H8310" s="3">
        <v>3</v>
      </c>
      <c r="I8310" s="69" t="str">
        <f>VLOOKUP(C8310,СПРАВОЧНИК!B:D,2,0)</f>
        <v>КИТАЙ</v>
      </c>
      <c r="J8310" s="69" t="str">
        <f>VLOOKUP(C8310,СПРАВОЧНИК!B:D,3,0)</f>
        <v>ИНОМАРКИ</v>
      </c>
      <c r="K8310" s="69" t="str">
        <f>VLOOKUP(СВОД2023[[#This Row],[ФО]],СПРАВОЧНИК!H:P,2,0)</f>
        <v>Уральский ФО</v>
      </c>
    </row>
    <row r="8311" spans="1:11" x14ac:dyDescent="0.2">
      <c r="A8311" t="s">
        <v>600</v>
      </c>
      <c r="B8311" t="s">
        <v>595</v>
      </c>
      <c r="C8311" s="1" t="s">
        <v>62</v>
      </c>
      <c r="D8311" s="1" t="s">
        <v>64</v>
      </c>
      <c r="E8311" s="2"/>
      <c r="F8311" s="3"/>
      <c r="G8311" s="2">
        <v>1</v>
      </c>
      <c r="H8311" s="3"/>
      <c r="I8311" s="69" t="str">
        <f>VLOOKUP(C8311,СПРАВОЧНИК!B:D,2,0)</f>
        <v>КИТАЙ</v>
      </c>
      <c r="J8311" s="69" t="str">
        <f>VLOOKUP(C8311,СПРАВОЧНИК!B:D,3,0)</f>
        <v>ИНОМАРКИ</v>
      </c>
      <c r="K8311" s="69" t="str">
        <f>VLOOKUP(СВОД2023[[#This Row],[ФО]],СПРАВОЧНИК!H:P,2,0)</f>
        <v>Уральский ФО</v>
      </c>
    </row>
    <row r="8312" spans="1:11" x14ac:dyDescent="0.2">
      <c r="A8312" t="s">
        <v>600</v>
      </c>
      <c r="B8312" t="s">
        <v>595</v>
      </c>
      <c r="C8312" s="1" t="s">
        <v>62</v>
      </c>
      <c r="D8312" s="1" t="s">
        <v>65</v>
      </c>
      <c r="E8312" s="2"/>
      <c r="F8312" s="3"/>
      <c r="G8312" s="2">
        <v>1</v>
      </c>
      <c r="H8312" s="3"/>
      <c r="I8312" s="69" t="str">
        <f>VLOOKUP(C8312,СПРАВОЧНИК!B:D,2,0)</f>
        <v>КИТАЙ</v>
      </c>
      <c r="J8312" s="69" t="str">
        <f>VLOOKUP(C8312,СПРАВОЧНИК!B:D,3,0)</f>
        <v>ИНОМАРКИ</v>
      </c>
      <c r="K8312" s="69" t="str">
        <f>VLOOKUP(СВОД2023[[#This Row],[ФО]],СПРАВОЧНИК!H:P,2,0)</f>
        <v>Уральский ФО</v>
      </c>
    </row>
    <row r="8313" spans="1:11" x14ac:dyDescent="0.2">
      <c r="A8313" t="s">
        <v>600</v>
      </c>
      <c r="B8313" t="s">
        <v>595</v>
      </c>
      <c r="C8313" s="1" t="s">
        <v>62</v>
      </c>
      <c r="D8313" s="1" t="s">
        <v>69</v>
      </c>
      <c r="E8313" s="2">
        <v>1</v>
      </c>
      <c r="F8313" s="3"/>
      <c r="G8313" s="2">
        <v>1</v>
      </c>
      <c r="H8313" s="3"/>
      <c r="I8313" s="69" t="str">
        <f>VLOOKUP(C8313,СПРАВОЧНИК!B:D,2,0)</f>
        <v>КИТАЙ</v>
      </c>
      <c r="J8313" s="69" t="str">
        <f>VLOOKUP(C8313,СПРАВОЧНИК!B:D,3,0)</f>
        <v>ИНОМАРКИ</v>
      </c>
      <c r="K8313" s="69" t="str">
        <f>VLOOKUP(СВОД2023[[#This Row],[ФО]],СПРАВОЧНИК!H:P,2,0)</f>
        <v>Уральский ФО</v>
      </c>
    </row>
    <row r="8314" spans="1:11" x14ac:dyDescent="0.2">
      <c r="A8314" t="s">
        <v>600</v>
      </c>
      <c r="B8314" t="s">
        <v>595</v>
      </c>
      <c r="C8314" s="1" t="s">
        <v>70</v>
      </c>
      <c r="D8314" s="1" t="s">
        <v>2025</v>
      </c>
      <c r="E8314" s="2">
        <v>1</v>
      </c>
      <c r="F8314" s="3"/>
      <c r="G8314" s="2">
        <v>5</v>
      </c>
      <c r="H8314" s="3">
        <v>1</v>
      </c>
      <c r="I8314" s="69" t="str">
        <f>VLOOKUP(C8314,СПРАВОЧНИК!B:D,2,0)</f>
        <v>США</v>
      </c>
      <c r="J8314" s="69" t="str">
        <f>VLOOKUP(C8314,СПРАВОЧНИК!B:D,3,0)</f>
        <v>ИНОМАРКИ</v>
      </c>
      <c r="K8314" s="69" t="str">
        <f>VLOOKUP(СВОД2023[[#This Row],[ФО]],СПРАВОЧНИК!H:P,2,0)</f>
        <v>Уральский ФО</v>
      </c>
    </row>
    <row r="8315" spans="1:11" x14ac:dyDescent="0.2">
      <c r="A8315" t="s">
        <v>600</v>
      </c>
      <c r="B8315" t="s">
        <v>595</v>
      </c>
      <c r="C8315" s="1" t="s">
        <v>70</v>
      </c>
      <c r="D8315" s="1" t="s">
        <v>1328</v>
      </c>
      <c r="E8315" s="2">
        <v>5</v>
      </c>
      <c r="F8315" s="3">
        <v>2</v>
      </c>
      <c r="G8315" s="2">
        <v>12</v>
      </c>
      <c r="H8315" s="3">
        <v>12</v>
      </c>
      <c r="I8315" s="69" t="str">
        <f>VLOOKUP(C8315,СПРАВОЧНИК!B:D,2,0)</f>
        <v>США</v>
      </c>
      <c r="J8315" s="69" t="str">
        <f>VLOOKUP(C8315,СПРАВОЧНИК!B:D,3,0)</f>
        <v>ИНОМАРКИ</v>
      </c>
      <c r="K8315" s="69" t="str">
        <f>VLOOKUP(СВОД2023[[#This Row],[ФО]],СПРАВОЧНИК!H:P,2,0)</f>
        <v>Уральский ФО</v>
      </c>
    </row>
    <row r="8316" spans="1:11" x14ac:dyDescent="0.2">
      <c r="A8316" t="s">
        <v>600</v>
      </c>
      <c r="B8316" t="s">
        <v>595</v>
      </c>
      <c r="C8316" s="1" t="s">
        <v>70</v>
      </c>
      <c r="D8316" s="1" t="s">
        <v>2026</v>
      </c>
      <c r="E8316" s="2">
        <v>1</v>
      </c>
      <c r="F8316" s="3">
        <v>1</v>
      </c>
      <c r="G8316" s="2">
        <v>4</v>
      </c>
      <c r="H8316" s="3">
        <v>2</v>
      </c>
      <c r="I8316" s="69" t="str">
        <f>VLOOKUP(C8316,СПРАВОЧНИК!B:D,2,0)</f>
        <v>США</v>
      </c>
      <c r="J8316" s="69" t="str">
        <f>VLOOKUP(C8316,СПРАВОЧНИК!B:D,3,0)</f>
        <v>ИНОМАРКИ</v>
      </c>
      <c r="K8316" s="69" t="str">
        <f>VLOOKUP(СВОД2023[[#This Row],[ФО]],СПРАВОЧНИК!H:P,2,0)</f>
        <v>Уральский ФО</v>
      </c>
    </row>
    <row r="8317" spans="1:11" x14ac:dyDescent="0.2">
      <c r="A8317" t="s">
        <v>600</v>
      </c>
      <c r="B8317" t="s">
        <v>595</v>
      </c>
      <c r="C8317" s="1" t="s">
        <v>70</v>
      </c>
      <c r="D8317" s="1" t="s">
        <v>823</v>
      </c>
      <c r="E8317" s="2">
        <v>11</v>
      </c>
      <c r="F8317" s="3">
        <v>4</v>
      </c>
      <c r="G8317" s="2">
        <v>32</v>
      </c>
      <c r="H8317" s="3">
        <v>22</v>
      </c>
      <c r="I8317" s="69" t="str">
        <f>VLOOKUP(C8317,СПРАВОЧНИК!B:D,2,0)</f>
        <v>США</v>
      </c>
      <c r="J8317" s="69" t="str">
        <f>VLOOKUP(C8317,СПРАВОЧНИК!B:D,3,0)</f>
        <v>ИНОМАРКИ</v>
      </c>
      <c r="K8317" s="69" t="str">
        <f>VLOOKUP(СВОД2023[[#This Row],[ФО]],СПРАВОЧНИК!H:P,2,0)</f>
        <v>Уральский ФО</v>
      </c>
    </row>
    <row r="8318" spans="1:11" x14ac:dyDescent="0.2">
      <c r="A8318" t="s">
        <v>600</v>
      </c>
      <c r="B8318" t="s">
        <v>595</v>
      </c>
      <c r="C8318" s="1" t="s">
        <v>70</v>
      </c>
      <c r="D8318" s="1" t="s">
        <v>1331</v>
      </c>
      <c r="E8318" s="2">
        <v>1</v>
      </c>
      <c r="F8318" s="3"/>
      <c r="G8318" s="2">
        <v>2</v>
      </c>
      <c r="H8318" s="3">
        <v>1</v>
      </c>
      <c r="I8318" s="69" t="str">
        <f>VLOOKUP(C8318,СПРАВОЧНИК!B:D,2,0)</f>
        <v>США</v>
      </c>
      <c r="J8318" s="69" t="str">
        <f>VLOOKUP(C8318,СПРАВОЧНИК!B:D,3,0)</f>
        <v>ИНОМАРКИ</v>
      </c>
      <c r="K8318" s="69" t="str">
        <f>VLOOKUP(СВОД2023[[#This Row],[ФО]],СПРАВОЧНИК!H:P,2,0)</f>
        <v>Уральский ФО</v>
      </c>
    </row>
    <row r="8319" spans="1:11" x14ac:dyDescent="0.2">
      <c r="A8319" t="s">
        <v>600</v>
      </c>
      <c r="B8319" t="s">
        <v>595</v>
      </c>
      <c r="C8319" s="1" t="s">
        <v>70</v>
      </c>
      <c r="D8319" s="1" t="s">
        <v>2028</v>
      </c>
      <c r="E8319" s="2">
        <v>2</v>
      </c>
      <c r="F8319" s="3"/>
      <c r="G8319" s="2">
        <v>2</v>
      </c>
      <c r="H8319" s="3"/>
      <c r="I8319" s="69" t="str">
        <f>VLOOKUP(C8319,СПРАВОЧНИК!B:D,2,0)</f>
        <v>США</v>
      </c>
      <c r="J8319" s="69" t="str">
        <f>VLOOKUP(C8319,СПРАВОЧНИК!B:D,3,0)</f>
        <v>ИНОМАРКИ</v>
      </c>
      <c r="K8319" s="69" t="str">
        <f>VLOOKUP(СВОД2023[[#This Row],[ФО]],СПРАВОЧНИК!H:P,2,0)</f>
        <v>Уральский ФО</v>
      </c>
    </row>
    <row r="8320" spans="1:11" x14ac:dyDescent="0.2">
      <c r="A8320" t="s">
        <v>600</v>
      </c>
      <c r="B8320" t="s">
        <v>595</v>
      </c>
      <c r="C8320" s="1" t="s">
        <v>70</v>
      </c>
      <c r="D8320" s="1" t="s">
        <v>1332</v>
      </c>
      <c r="E8320" s="2">
        <v>13</v>
      </c>
      <c r="F8320" s="3">
        <v>4</v>
      </c>
      <c r="G8320" s="2">
        <v>68</v>
      </c>
      <c r="H8320" s="3">
        <v>40</v>
      </c>
      <c r="I8320" s="69" t="str">
        <f>VLOOKUP(C8320,СПРАВОЧНИК!B:D,2,0)</f>
        <v>США</v>
      </c>
      <c r="J8320" s="69" t="str">
        <f>VLOOKUP(C8320,СПРАВОЧНИК!B:D,3,0)</f>
        <v>ИНОМАРКИ</v>
      </c>
      <c r="K8320" s="69" t="str">
        <f>VLOOKUP(СВОД2023[[#This Row],[ФО]],СПРАВОЧНИК!H:P,2,0)</f>
        <v>Уральский ФО</v>
      </c>
    </row>
    <row r="8321" spans="1:11" x14ac:dyDescent="0.2">
      <c r="A8321" t="s">
        <v>600</v>
      </c>
      <c r="B8321" t="s">
        <v>595</v>
      </c>
      <c r="C8321" s="1" t="s">
        <v>70</v>
      </c>
      <c r="D8321" s="1" t="s">
        <v>1333</v>
      </c>
      <c r="E8321" s="2">
        <v>4</v>
      </c>
      <c r="F8321" s="3">
        <v>1</v>
      </c>
      <c r="G8321" s="2">
        <v>11</v>
      </c>
      <c r="H8321" s="3">
        <v>6</v>
      </c>
      <c r="I8321" s="69" t="str">
        <f>VLOOKUP(C8321,СПРАВОЧНИК!B:D,2,0)</f>
        <v>США</v>
      </c>
      <c r="J8321" s="69" t="str">
        <f>VLOOKUP(C8321,СПРАВОЧНИК!B:D,3,0)</f>
        <v>ИНОМАРКИ</v>
      </c>
      <c r="K8321" s="69" t="str">
        <f>VLOOKUP(СВОД2023[[#This Row],[ФО]],СПРАВОЧНИК!H:P,2,0)</f>
        <v>Уральский ФО</v>
      </c>
    </row>
    <row r="8322" spans="1:11" x14ac:dyDescent="0.2">
      <c r="A8322" t="s">
        <v>600</v>
      </c>
      <c r="B8322" t="s">
        <v>595</v>
      </c>
      <c r="C8322" s="1" t="s">
        <v>70</v>
      </c>
      <c r="D8322" s="1" t="s">
        <v>71</v>
      </c>
      <c r="E8322" s="2"/>
      <c r="F8322" s="3"/>
      <c r="G8322" s="2">
        <v>2</v>
      </c>
      <c r="H8322" s="3">
        <v>1</v>
      </c>
      <c r="I8322" s="69" t="str">
        <f>VLOOKUP(C8322,СПРАВОЧНИК!B:D,2,0)</f>
        <v>США</v>
      </c>
      <c r="J8322" s="69" t="str">
        <f>VLOOKUP(C8322,СПРАВОЧНИК!B:D,3,0)</f>
        <v>ИНОМАРКИ</v>
      </c>
      <c r="K8322" s="69" t="str">
        <f>VLOOKUP(СВОД2023[[#This Row],[ФО]],СПРАВОЧНИК!H:P,2,0)</f>
        <v>Уральский ФО</v>
      </c>
    </row>
    <row r="8323" spans="1:11" x14ac:dyDescent="0.2">
      <c r="A8323" t="s">
        <v>600</v>
      </c>
      <c r="B8323" t="s">
        <v>595</v>
      </c>
      <c r="C8323" s="1" t="s">
        <v>70</v>
      </c>
      <c r="D8323" s="1" t="s">
        <v>72</v>
      </c>
      <c r="E8323" s="2">
        <v>2</v>
      </c>
      <c r="F8323" s="3">
        <v>3</v>
      </c>
      <c r="G8323" s="2">
        <v>17</v>
      </c>
      <c r="H8323" s="3">
        <v>8</v>
      </c>
      <c r="I8323" s="69" t="str">
        <f>VLOOKUP(C8323,СПРАВОЧНИК!B:D,2,0)</f>
        <v>США</v>
      </c>
      <c r="J8323" s="69" t="str">
        <f>VLOOKUP(C8323,СПРАВОЧНИК!B:D,3,0)</f>
        <v>ИНОМАРКИ</v>
      </c>
      <c r="K8323" s="69" t="str">
        <f>VLOOKUP(СВОД2023[[#This Row],[ФО]],СПРАВОЧНИК!H:P,2,0)</f>
        <v>Уральский ФО</v>
      </c>
    </row>
    <row r="8324" spans="1:11" x14ac:dyDescent="0.2">
      <c r="A8324" t="s">
        <v>600</v>
      </c>
      <c r="B8324" t="s">
        <v>595</v>
      </c>
      <c r="C8324" s="1" t="s">
        <v>70</v>
      </c>
      <c r="D8324" s="1" t="s">
        <v>73</v>
      </c>
      <c r="E8324" s="2"/>
      <c r="F8324" s="3">
        <v>1</v>
      </c>
      <c r="G8324" s="2">
        <v>2</v>
      </c>
      <c r="H8324" s="3">
        <v>2</v>
      </c>
      <c r="I8324" s="69" t="str">
        <f>VLOOKUP(C8324,СПРАВОЧНИК!B:D,2,0)</f>
        <v>США</v>
      </c>
      <c r="J8324" s="69" t="str">
        <f>VLOOKUP(C8324,СПРАВОЧНИК!B:D,3,0)</f>
        <v>ИНОМАРКИ</v>
      </c>
      <c r="K8324" s="69" t="str">
        <f>VLOOKUP(СВОД2023[[#This Row],[ФО]],СПРАВОЧНИК!H:P,2,0)</f>
        <v>Уральский ФО</v>
      </c>
    </row>
    <row r="8325" spans="1:11" x14ac:dyDescent="0.2">
      <c r="A8325" t="s">
        <v>600</v>
      </c>
      <c r="B8325" t="s">
        <v>595</v>
      </c>
      <c r="C8325" s="1" t="s">
        <v>70</v>
      </c>
      <c r="D8325" s="1" t="s">
        <v>74</v>
      </c>
      <c r="E8325" s="2">
        <v>25</v>
      </c>
      <c r="F8325" s="3">
        <v>9</v>
      </c>
      <c r="G8325" s="2">
        <v>104</v>
      </c>
      <c r="H8325" s="3">
        <v>73</v>
      </c>
      <c r="I8325" s="69" t="str">
        <f>VLOOKUP(C8325,СПРАВОЧНИК!B:D,2,0)</f>
        <v>США</v>
      </c>
      <c r="J8325" s="69" t="str">
        <f>VLOOKUP(C8325,СПРАВОЧНИК!B:D,3,0)</f>
        <v>ИНОМАРКИ</v>
      </c>
      <c r="K8325" s="69" t="str">
        <f>VLOOKUP(СВОД2023[[#This Row],[ФО]],СПРАВОЧНИК!H:P,2,0)</f>
        <v>Уральский ФО</v>
      </c>
    </row>
    <row r="8326" spans="1:11" x14ac:dyDescent="0.2">
      <c r="A8326" t="s">
        <v>600</v>
      </c>
      <c r="B8326" t="s">
        <v>595</v>
      </c>
      <c r="C8326" s="1" t="s">
        <v>70</v>
      </c>
      <c r="D8326" s="1" t="s">
        <v>2031</v>
      </c>
      <c r="E8326" s="2"/>
      <c r="F8326" s="3"/>
      <c r="G8326" s="2">
        <v>1</v>
      </c>
      <c r="H8326" s="3">
        <v>2</v>
      </c>
      <c r="I8326" s="69" t="str">
        <f>VLOOKUP(C8326,СПРАВОЧНИК!B:D,2,0)</f>
        <v>США</v>
      </c>
      <c r="J8326" s="69" t="str">
        <f>VLOOKUP(C8326,СПРАВОЧНИК!B:D,3,0)</f>
        <v>ИНОМАРКИ</v>
      </c>
      <c r="K8326" s="69" t="str">
        <f>VLOOKUP(СВОД2023[[#This Row],[ФО]],СПРАВОЧНИК!H:P,2,0)</f>
        <v>Уральский ФО</v>
      </c>
    </row>
    <row r="8327" spans="1:11" x14ac:dyDescent="0.2">
      <c r="A8327" t="s">
        <v>600</v>
      </c>
      <c r="B8327" t="s">
        <v>595</v>
      </c>
      <c r="C8327" s="1" t="s">
        <v>75</v>
      </c>
      <c r="D8327" s="1" t="s">
        <v>76</v>
      </c>
      <c r="E8327" s="2">
        <v>10</v>
      </c>
      <c r="F8327" s="3">
        <v>7</v>
      </c>
      <c r="G8327" s="2">
        <v>63</v>
      </c>
      <c r="H8327" s="3">
        <v>37</v>
      </c>
      <c r="I8327" s="69" t="str">
        <f>VLOOKUP(C8327,СПРАВОЧНИК!B:D,2,0)</f>
        <v>КИТАЙ</v>
      </c>
      <c r="J8327" s="69" t="str">
        <f>VLOOKUP(C8327,СПРАВОЧНИК!B:D,3,0)</f>
        <v>ИНОМАРКИ</v>
      </c>
      <c r="K8327" s="69" t="str">
        <f>VLOOKUP(СВОД2023[[#This Row],[ФО]],СПРАВОЧНИК!H:P,2,0)</f>
        <v>Уральский ФО</v>
      </c>
    </row>
    <row r="8328" spans="1:11" x14ac:dyDescent="0.2">
      <c r="A8328" t="s">
        <v>600</v>
      </c>
      <c r="B8328" t="s">
        <v>595</v>
      </c>
      <c r="C8328" s="1" t="s">
        <v>75</v>
      </c>
      <c r="D8328" s="1" t="s">
        <v>77</v>
      </c>
      <c r="E8328" s="2"/>
      <c r="F8328" s="3"/>
      <c r="G8328" s="2">
        <v>10</v>
      </c>
      <c r="H8328" s="3">
        <v>4</v>
      </c>
      <c r="I8328" s="69" t="str">
        <f>VLOOKUP(C8328,СПРАВОЧНИК!B:D,2,0)</f>
        <v>КИТАЙ</v>
      </c>
      <c r="J8328" s="69" t="str">
        <f>VLOOKUP(C8328,СПРАВОЧНИК!B:D,3,0)</f>
        <v>ИНОМАРКИ</v>
      </c>
      <c r="K8328" s="69" t="str">
        <f>VLOOKUP(СВОД2023[[#This Row],[ФО]],СПРАВОЧНИК!H:P,2,0)</f>
        <v>Уральский ФО</v>
      </c>
    </row>
    <row r="8329" spans="1:11" x14ac:dyDescent="0.2">
      <c r="A8329" t="s">
        <v>600</v>
      </c>
      <c r="B8329" t="s">
        <v>595</v>
      </c>
      <c r="C8329" s="1" t="s">
        <v>75</v>
      </c>
      <c r="D8329" s="1" t="s">
        <v>78</v>
      </c>
      <c r="E8329" s="2"/>
      <c r="F8329" s="3">
        <v>1</v>
      </c>
      <c r="G8329" s="2">
        <v>23</v>
      </c>
      <c r="H8329" s="3">
        <v>17</v>
      </c>
      <c r="I8329" s="69" t="str">
        <f>VLOOKUP(C8329,СПРАВОЧНИК!B:D,2,0)</f>
        <v>КИТАЙ</v>
      </c>
      <c r="J8329" s="69" t="str">
        <f>VLOOKUP(C8329,СПРАВОЧНИК!B:D,3,0)</f>
        <v>ИНОМАРКИ</v>
      </c>
      <c r="K8329" s="69" t="str">
        <f>VLOOKUP(СВОД2023[[#This Row],[ФО]],СПРАВОЧНИК!H:P,2,0)</f>
        <v>Уральский ФО</v>
      </c>
    </row>
    <row r="8330" spans="1:11" x14ac:dyDescent="0.2">
      <c r="A8330" t="s">
        <v>600</v>
      </c>
      <c r="B8330" t="s">
        <v>595</v>
      </c>
      <c r="C8330" s="1" t="s">
        <v>75</v>
      </c>
      <c r="D8330" s="1" t="s">
        <v>829</v>
      </c>
      <c r="E8330" s="2"/>
      <c r="F8330" s="3"/>
      <c r="G8330" s="2">
        <v>2</v>
      </c>
      <c r="H8330" s="3"/>
      <c r="I8330" s="69" t="str">
        <f>VLOOKUP(C8330,СПРАВОЧНИК!B:D,2,0)</f>
        <v>КИТАЙ</v>
      </c>
      <c r="J8330" s="69" t="str">
        <f>VLOOKUP(C8330,СПРАВОЧНИК!B:D,3,0)</f>
        <v>ИНОМАРКИ</v>
      </c>
      <c r="K8330" s="69" t="str">
        <f>VLOOKUP(СВОД2023[[#This Row],[ФО]],СПРАВОЧНИК!H:P,2,0)</f>
        <v>Уральский ФО</v>
      </c>
    </row>
    <row r="8331" spans="1:11" x14ac:dyDescent="0.2">
      <c r="A8331" t="s">
        <v>600</v>
      </c>
      <c r="B8331" t="s">
        <v>595</v>
      </c>
      <c r="C8331" s="1" t="s">
        <v>75</v>
      </c>
      <c r="D8331" s="1" t="s">
        <v>81</v>
      </c>
      <c r="E8331" s="2">
        <v>2</v>
      </c>
      <c r="F8331" s="3"/>
      <c r="G8331" s="2">
        <v>5</v>
      </c>
      <c r="H8331" s="3"/>
      <c r="I8331" s="69" t="str">
        <f>VLOOKUP(C8331,СПРАВОЧНИК!B:D,2,0)</f>
        <v>КИТАЙ</v>
      </c>
      <c r="J8331" s="69" t="str">
        <f>VLOOKUP(C8331,СПРАВОЧНИК!B:D,3,0)</f>
        <v>ИНОМАРКИ</v>
      </c>
      <c r="K8331" s="69" t="str">
        <f>VLOOKUP(СВОД2023[[#This Row],[ФО]],СПРАВОЧНИК!H:P,2,0)</f>
        <v>Уральский ФО</v>
      </c>
    </row>
    <row r="8332" spans="1:11" x14ac:dyDescent="0.2">
      <c r="A8332" t="s">
        <v>600</v>
      </c>
      <c r="B8332" t="s">
        <v>595</v>
      </c>
      <c r="C8332" s="1" t="s">
        <v>83</v>
      </c>
      <c r="D8332" s="1" t="s">
        <v>84</v>
      </c>
      <c r="E8332" s="2">
        <v>23</v>
      </c>
      <c r="F8332" s="3">
        <v>29</v>
      </c>
      <c r="G8332" s="2">
        <v>150</v>
      </c>
      <c r="H8332" s="3">
        <v>142</v>
      </c>
      <c r="I8332" s="69" t="str">
        <f>VLOOKUP(C8332,СПРАВОЧНИК!B:D,2,0)</f>
        <v>КИТАЙ</v>
      </c>
      <c r="J8332" s="69" t="str">
        <f>VLOOKUP(C8332,СПРАВОЧНИК!B:D,3,0)</f>
        <v>ИНОМАРКИ</v>
      </c>
      <c r="K8332" s="69" t="str">
        <f>VLOOKUP(СВОД2023[[#This Row],[ФО]],СПРАВОЧНИК!H:P,2,0)</f>
        <v>Уральский ФО</v>
      </c>
    </row>
    <row r="8333" spans="1:11" x14ac:dyDescent="0.2">
      <c r="A8333" t="s">
        <v>600</v>
      </c>
      <c r="B8333" t="s">
        <v>595</v>
      </c>
      <c r="C8333" s="1" t="s">
        <v>83</v>
      </c>
      <c r="D8333" s="1" t="s">
        <v>1335</v>
      </c>
      <c r="E8333" s="2">
        <v>2</v>
      </c>
      <c r="F8333" s="3"/>
      <c r="G8333" s="2">
        <v>12</v>
      </c>
      <c r="H8333" s="3">
        <v>4</v>
      </c>
      <c r="I8333" s="69" t="str">
        <f>VLOOKUP(C8333,СПРАВОЧНИК!B:D,2,0)</f>
        <v>КИТАЙ</v>
      </c>
      <c r="J8333" s="69" t="str">
        <f>VLOOKUP(C8333,СПРАВОЧНИК!B:D,3,0)</f>
        <v>ИНОМАРКИ</v>
      </c>
      <c r="K8333" s="69" t="str">
        <f>VLOOKUP(СВОД2023[[#This Row],[ФО]],СПРАВОЧНИК!H:P,2,0)</f>
        <v>Уральский ФО</v>
      </c>
    </row>
    <row r="8334" spans="1:11" x14ac:dyDescent="0.2">
      <c r="A8334" t="s">
        <v>600</v>
      </c>
      <c r="B8334" t="s">
        <v>595</v>
      </c>
      <c r="C8334" s="1" t="s">
        <v>83</v>
      </c>
      <c r="D8334" s="1" t="s">
        <v>85</v>
      </c>
      <c r="E8334" s="2">
        <v>14</v>
      </c>
      <c r="F8334" s="3">
        <v>10</v>
      </c>
      <c r="G8334" s="2">
        <v>69</v>
      </c>
      <c r="H8334" s="3">
        <v>47</v>
      </c>
      <c r="I8334" s="69" t="str">
        <f>VLOOKUP(C8334,СПРАВОЧНИК!B:D,2,0)</f>
        <v>КИТАЙ</v>
      </c>
      <c r="J8334" s="69" t="str">
        <f>VLOOKUP(C8334,СПРАВОЧНИК!B:D,3,0)</f>
        <v>ИНОМАРКИ</v>
      </c>
      <c r="K8334" s="69" t="str">
        <f>VLOOKUP(СВОД2023[[#This Row],[ФО]],СПРАВОЧНИК!H:P,2,0)</f>
        <v>Уральский ФО</v>
      </c>
    </row>
    <row r="8335" spans="1:11" x14ac:dyDescent="0.2">
      <c r="A8335" t="s">
        <v>600</v>
      </c>
      <c r="B8335" t="s">
        <v>595</v>
      </c>
      <c r="C8335" s="1" t="s">
        <v>83</v>
      </c>
      <c r="D8335" s="1" t="s">
        <v>2034</v>
      </c>
      <c r="E8335" s="2"/>
      <c r="F8335" s="3">
        <v>2</v>
      </c>
      <c r="G8335" s="2"/>
      <c r="H8335" s="3">
        <v>4</v>
      </c>
      <c r="I8335" s="69" t="str">
        <f>VLOOKUP(C8335,СПРАВОЧНИК!B:D,2,0)</f>
        <v>КИТАЙ</v>
      </c>
      <c r="J8335" s="69" t="str">
        <f>VLOOKUP(C8335,СПРАВОЧНИК!B:D,3,0)</f>
        <v>ИНОМАРКИ</v>
      </c>
      <c r="K8335" s="69" t="str">
        <f>VLOOKUP(СВОД2023[[#This Row],[ФО]],СПРАВОЧНИК!H:P,2,0)</f>
        <v>Уральский ФО</v>
      </c>
    </row>
    <row r="8336" spans="1:11" x14ac:dyDescent="0.2">
      <c r="A8336" t="s">
        <v>600</v>
      </c>
      <c r="B8336" t="s">
        <v>595</v>
      </c>
      <c r="C8336" s="1" t="s">
        <v>83</v>
      </c>
      <c r="D8336" s="1" t="s">
        <v>1336</v>
      </c>
      <c r="E8336" s="2">
        <v>37</v>
      </c>
      <c r="F8336" s="3">
        <v>33</v>
      </c>
      <c r="G8336" s="2">
        <v>213</v>
      </c>
      <c r="H8336" s="3">
        <v>175</v>
      </c>
      <c r="I8336" s="69" t="str">
        <f>VLOOKUP(C8336,СПРАВОЧНИК!B:D,2,0)</f>
        <v>КИТАЙ</v>
      </c>
      <c r="J8336" s="69" t="str">
        <f>VLOOKUP(C8336,СПРАВОЧНИК!B:D,3,0)</f>
        <v>ИНОМАРКИ</v>
      </c>
      <c r="K8336" s="69" t="str">
        <f>VLOOKUP(СВОД2023[[#This Row],[ФО]],СПРАВОЧНИК!H:P,2,0)</f>
        <v>Уральский ФО</v>
      </c>
    </row>
    <row r="8337" spans="1:11" x14ac:dyDescent="0.2">
      <c r="A8337" t="s">
        <v>600</v>
      </c>
      <c r="B8337" t="s">
        <v>595</v>
      </c>
      <c r="C8337" s="1" t="s">
        <v>83</v>
      </c>
      <c r="D8337" s="1" t="s">
        <v>2581</v>
      </c>
      <c r="E8337" s="2"/>
      <c r="F8337" s="3"/>
      <c r="G8337" s="2"/>
      <c r="H8337" s="3">
        <v>1</v>
      </c>
      <c r="I8337" s="69" t="str">
        <f>VLOOKUP(C8337,СПРАВОЧНИК!B:D,2,0)</f>
        <v>КИТАЙ</v>
      </c>
      <c r="J8337" s="69" t="str">
        <f>VLOOKUP(C8337,СПРАВОЧНИК!B:D,3,0)</f>
        <v>ИНОМАРКИ</v>
      </c>
      <c r="K8337" s="69" t="str">
        <f>VLOOKUP(СВОД2023[[#This Row],[ФО]],СПРАВОЧНИК!H:P,2,0)</f>
        <v>Уральский ФО</v>
      </c>
    </row>
    <row r="8338" spans="1:11" x14ac:dyDescent="0.2">
      <c r="A8338" t="s">
        <v>600</v>
      </c>
      <c r="B8338" t="s">
        <v>595</v>
      </c>
      <c r="C8338" s="1" t="s">
        <v>83</v>
      </c>
      <c r="D8338" s="1" t="s">
        <v>87</v>
      </c>
      <c r="E8338" s="2"/>
      <c r="F8338" s="3"/>
      <c r="G8338" s="2"/>
      <c r="H8338" s="3">
        <v>4</v>
      </c>
      <c r="I8338" s="69" t="str">
        <f>VLOOKUP(C8338,СПРАВОЧНИК!B:D,2,0)</f>
        <v>КИТАЙ</v>
      </c>
      <c r="J8338" s="69" t="str">
        <f>VLOOKUP(C8338,СПРАВОЧНИК!B:D,3,0)</f>
        <v>ИНОМАРКИ</v>
      </c>
      <c r="K8338" s="69" t="str">
        <f>VLOOKUP(СВОД2023[[#This Row],[ФО]],СПРАВОЧНИК!H:P,2,0)</f>
        <v>Уральский ФО</v>
      </c>
    </row>
    <row r="8339" spans="1:11" x14ac:dyDescent="0.2">
      <c r="A8339" t="s">
        <v>600</v>
      </c>
      <c r="B8339" t="s">
        <v>595</v>
      </c>
      <c r="C8339" s="1" t="s">
        <v>83</v>
      </c>
      <c r="D8339" s="1" t="s">
        <v>1337</v>
      </c>
      <c r="E8339" s="2">
        <v>11</v>
      </c>
      <c r="F8339" s="3">
        <v>9</v>
      </c>
      <c r="G8339" s="2">
        <v>73</v>
      </c>
      <c r="H8339" s="3">
        <v>56</v>
      </c>
      <c r="I8339" s="69" t="str">
        <f>VLOOKUP(C8339,СПРАВОЧНИК!B:D,2,0)</f>
        <v>КИТАЙ</v>
      </c>
      <c r="J8339" s="69" t="str">
        <f>VLOOKUP(C8339,СПРАВОЧНИК!B:D,3,0)</f>
        <v>ИНОМАРКИ</v>
      </c>
      <c r="K8339" s="69" t="str">
        <f>VLOOKUP(СВОД2023[[#This Row],[ФО]],СПРАВОЧНИК!H:P,2,0)</f>
        <v>Уральский ФО</v>
      </c>
    </row>
    <row r="8340" spans="1:11" x14ac:dyDescent="0.2">
      <c r="A8340" t="s">
        <v>600</v>
      </c>
      <c r="B8340" t="s">
        <v>595</v>
      </c>
      <c r="C8340" s="1" t="s">
        <v>83</v>
      </c>
      <c r="D8340" s="1" t="s">
        <v>1338</v>
      </c>
      <c r="E8340" s="2">
        <v>14</v>
      </c>
      <c r="F8340" s="3">
        <v>7</v>
      </c>
      <c r="G8340" s="2">
        <v>85</v>
      </c>
      <c r="H8340" s="3">
        <v>69</v>
      </c>
      <c r="I8340" s="69" t="str">
        <f>VLOOKUP(C8340,СПРАВОЧНИК!B:D,2,0)</f>
        <v>КИТАЙ</v>
      </c>
      <c r="J8340" s="69" t="str">
        <f>VLOOKUP(C8340,СПРАВОЧНИК!B:D,3,0)</f>
        <v>ИНОМАРКИ</v>
      </c>
      <c r="K8340" s="69" t="str">
        <f>VLOOKUP(СВОД2023[[#This Row],[ФО]],СПРАВОЧНИК!H:P,2,0)</f>
        <v>Уральский ФО</v>
      </c>
    </row>
    <row r="8341" spans="1:11" x14ac:dyDescent="0.2">
      <c r="A8341" t="s">
        <v>600</v>
      </c>
      <c r="B8341" t="s">
        <v>595</v>
      </c>
      <c r="C8341" s="1" t="s">
        <v>83</v>
      </c>
      <c r="D8341" s="1" t="s">
        <v>2582</v>
      </c>
      <c r="E8341" s="2"/>
      <c r="F8341" s="3"/>
      <c r="G8341" s="2">
        <v>1</v>
      </c>
      <c r="H8341" s="3"/>
      <c r="I8341" s="69" t="str">
        <f>VLOOKUP(C8341,СПРАВОЧНИК!B:D,2,0)</f>
        <v>КИТАЙ</v>
      </c>
      <c r="J8341" s="69" t="str">
        <f>VLOOKUP(C8341,СПРАВОЧНИК!B:D,3,0)</f>
        <v>ИНОМАРКИ</v>
      </c>
      <c r="K8341" s="69" t="str">
        <f>VLOOKUP(СВОД2023[[#This Row],[ФО]],СПРАВОЧНИК!H:P,2,0)</f>
        <v>Уральский ФО</v>
      </c>
    </row>
    <row r="8342" spans="1:11" x14ac:dyDescent="0.2">
      <c r="A8342" t="s">
        <v>600</v>
      </c>
      <c r="B8342" t="s">
        <v>595</v>
      </c>
      <c r="C8342" s="1" t="s">
        <v>83</v>
      </c>
      <c r="D8342" s="1" t="s">
        <v>2035</v>
      </c>
      <c r="E8342" s="2">
        <v>27</v>
      </c>
      <c r="F8342" s="3">
        <v>13</v>
      </c>
      <c r="G8342" s="2">
        <v>106</v>
      </c>
      <c r="H8342" s="3">
        <v>103</v>
      </c>
      <c r="I8342" s="69" t="str">
        <f>VLOOKUP(C8342,СПРАВОЧНИК!B:D,2,0)</f>
        <v>КИТАЙ</v>
      </c>
      <c r="J8342" s="69" t="str">
        <f>VLOOKUP(C8342,СПРАВОЧНИК!B:D,3,0)</f>
        <v>ИНОМАРКИ</v>
      </c>
      <c r="K8342" s="69" t="str">
        <f>VLOOKUP(СВОД2023[[#This Row],[ФО]],СПРАВОЧНИК!H:P,2,0)</f>
        <v>Уральский ФО</v>
      </c>
    </row>
    <row r="8343" spans="1:11" x14ac:dyDescent="0.2">
      <c r="A8343" t="s">
        <v>600</v>
      </c>
      <c r="B8343" t="s">
        <v>595</v>
      </c>
      <c r="C8343" s="1" t="s">
        <v>83</v>
      </c>
      <c r="D8343" s="1" t="s">
        <v>2036</v>
      </c>
      <c r="E8343" s="2">
        <v>2</v>
      </c>
      <c r="F8343" s="3"/>
      <c r="G8343" s="2">
        <v>11</v>
      </c>
      <c r="H8343" s="3">
        <v>2</v>
      </c>
      <c r="I8343" s="69" t="str">
        <f>VLOOKUP(C8343,СПРАВОЧНИК!B:D,2,0)</f>
        <v>КИТАЙ</v>
      </c>
      <c r="J8343" s="69" t="str">
        <f>VLOOKUP(C8343,СПРАВОЧНИК!B:D,3,0)</f>
        <v>ИНОМАРКИ</v>
      </c>
      <c r="K8343" s="69" t="str">
        <f>VLOOKUP(СВОД2023[[#This Row],[ФО]],СПРАВОЧНИК!H:P,2,0)</f>
        <v>Уральский ФО</v>
      </c>
    </row>
    <row r="8344" spans="1:11" x14ac:dyDescent="0.2">
      <c r="A8344" t="s">
        <v>600</v>
      </c>
      <c r="B8344" t="s">
        <v>595</v>
      </c>
      <c r="C8344" s="1" t="s">
        <v>83</v>
      </c>
      <c r="D8344" s="1" t="s">
        <v>1339</v>
      </c>
      <c r="E8344" s="2">
        <v>11</v>
      </c>
      <c r="F8344" s="3">
        <v>5</v>
      </c>
      <c r="G8344" s="2">
        <v>45</v>
      </c>
      <c r="H8344" s="3">
        <v>23</v>
      </c>
      <c r="I8344" s="69" t="str">
        <f>VLOOKUP(C8344,СПРАВОЧНИК!B:D,2,0)</f>
        <v>КИТАЙ</v>
      </c>
      <c r="J8344" s="69" t="str">
        <f>VLOOKUP(C8344,СПРАВОЧНИК!B:D,3,0)</f>
        <v>ИНОМАРКИ</v>
      </c>
      <c r="K8344" s="69" t="str">
        <f>VLOOKUP(СВОД2023[[#This Row],[ФО]],СПРАВОЧНИК!H:P,2,0)</f>
        <v>Уральский ФО</v>
      </c>
    </row>
    <row r="8345" spans="1:11" x14ac:dyDescent="0.2">
      <c r="A8345" t="s">
        <v>600</v>
      </c>
      <c r="B8345" t="s">
        <v>595</v>
      </c>
      <c r="C8345" s="1" t="s">
        <v>83</v>
      </c>
      <c r="D8345" s="1" t="s">
        <v>91</v>
      </c>
      <c r="E8345" s="2">
        <v>36</v>
      </c>
      <c r="F8345" s="3">
        <v>13</v>
      </c>
      <c r="G8345" s="2">
        <v>178</v>
      </c>
      <c r="H8345" s="3">
        <v>74</v>
      </c>
      <c r="I8345" s="69" t="str">
        <f>VLOOKUP(C8345,СПРАВОЧНИК!B:D,2,0)</f>
        <v>КИТАЙ</v>
      </c>
      <c r="J8345" s="69" t="str">
        <f>VLOOKUP(C8345,СПРАВОЧНИК!B:D,3,0)</f>
        <v>ИНОМАРКИ</v>
      </c>
      <c r="K8345" s="69" t="str">
        <f>VLOOKUP(СВОД2023[[#This Row],[ФО]],СПРАВОЧНИК!H:P,2,0)</f>
        <v>Уральский ФО</v>
      </c>
    </row>
    <row r="8346" spans="1:11" x14ac:dyDescent="0.2">
      <c r="A8346" t="s">
        <v>600</v>
      </c>
      <c r="B8346" t="s">
        <v>595</v>
      </c>
      <c r="C8346" s="1" t="s">
        <v>83</v>
      </c>
      <c r="D8346" s="1" t="s">
        <v>92</v>
      </c>
      <c r="E8346" s="2">
        <v>3</v>
      </c>
      <c r="F8346" s="3"/>
      <c r="G8346" s="2">
        <v>12</v>
      </c>
      <c r="H8346" s="3"/>
      <c r="I8346" s="69" t="str">
        <f>VLOOKUP(C8346,СПРАВОЧНИК!B:D,2,0)</f>
        <v>КИТАЙ</v>
      </c>
      <c r="J8346" s="69" t="str">
        <f>VLOOKUP(C8346,СПРАВОЧНИК!B:D,3,0)</f>
        <v>ИНОМАРКИ</v>
      </c>
      <c r="K8346" s="69" t="str">
        <f>VLOOKUP(СВОД2023[[#This Row],[ФО]],СПРАВОЧНИК!H:P,2,0)</f>
        <v>Уральский ФО</v>
      </c>
    </row>
    <row r="8347" spans="1:11" x14ac:dyDescent="0.2">
      <c r="A8347" t="s">
        <v>600</v>
      </c>
      <c r="B8347" t="s">
        <v>595</v>
      </c>
      <c r="C8347" s="1" t="s">
        <v>83</v>
      </c>
      <c r="D8347" s="1" t="s">
        <v>2037</v>
      </c>
      <c r="E8347" s="2">
        <v>1</v>
      </c>
      <c r="F8347" s="3">
        <v>1</v>
      </c>
      <c r="G8347" s="2">
        <v>1</v>
      </c>
      <c r="H8347" s="3">
        <v>3</v>
      </c>
      <c r="I8347" s="69" t="str">
        <f>VLOOKUP(C8347,СПРАВОЧНИК!B:D,2,0)</f>
        <v>КИТАЙ</v>
      </c>
      <c r="J8347" s="69" t="str">
        <f>VLOOKUP(C8347,СПРАВОЧНИК!B:D,3,0)</f>
        <v>ИНОМАРКИ</v>
      </c>
      <c r="K8347" s="69" t="str">
        <f>VLOOKUP(СВОД2023[[#This Row],[ФО]],СПРАВОЧНИК!H:P,2,0)</f>
        <v>Уральский ФО</v>
      </c>
    </row>
    <row r="8348" spans="1:11" x14ac:dyDescent="0.2">
      <c r="A8348" t="s">
        <v>600</v>
      </c>
      <c r="B8348" t="s">
        <v>595</v>
      </c>
      <c r="C8348" s="1" t="s">
        <v>83</v>
      </c>
      <c r="D8348" s="1" t="s">
        <v>93</v>
      </c>
      <c r="E8348" s="2">
        <v>2</v>
      </c>
      <c r="F8348" s="3"/>
      <c r="G8348" s="2">
        <v>19</v>
      </c>
      <c r="H8348" s="3">
        <v>10</v>
      </c>
      <c r="I8348" s="69" t="str">
        <f>VLOOKUP(C8348,СПРАВОЧНИК!B:D,2,0)</f>
        <v>КИТАЙ</v>
      </c>
      <c r="J8348" s="69" t="str">
        <f>VLOOKUP(C8348,СПРАВОЧНИК!B:D,3,0)</f>
        <v>ИНОМАРКИ</v>
      </c>
      <c r="K8348" s="69" t="str">
        <f>VLOOKUP(СВОД2023[[#This Row],[ФО]],СПРАВОЧНИК!H:P,2,0)</f>
        <v>Уральский ФО</v>
      </c>
    </row>
    <row r="8349" spans="1:11" x14ac:dyDescent="0.2">
      <c r="A8349" t="s">
        <v>600</v>
      </c>
      <c r="B8349" t="s">
        <v>595</v>
      </c>
      <c r="C8349" s="1" t="s">
        <v>83</v>
      </c>
      <c r="D8349" s="1" t="s">
        <v>94</v>
      </c>
      <c r="E8349" s="2">
        <v>30</v>
      </c>
      <c r="F8349" s="3">
        <v>10</v>
      </c>
      <c r="G8349" s="2">
        <v>124</v>
      </c>
      <c r="H8349" s="3">
        <v>42</v>
      </c>
      <c r="I8349" s="69" t="str">
        <f>VLOOKUP(C8349,СПРАВОЧНИК!B:D,2,0)</f>
        <v>КИТАЙ</v>
      </c>
      <c r="J8349" s="69" t="str">
        <f>VLOOKUP(C8349,СПРАВОЧНИК!B:D,3,0)</f>
        <v>ИНОМАРКИ</v>
      </c>
      <c r="K8349" s="69" t="str">
        <f>VLOOKUP(СВОД2023[[#This Row],[ФО]],СПРАВОЧНИК!H:P,2,0)</f>
        <v>Уральский ФО</v>
      </c>
    </row>
    <row r="8350" spans="1:11" x14ac:dyDescent="0.2">
      <c r="A8350" t="s">
        <v>600</v>
      </c>
      <c r="B8350" t="s">
        <v>595</v>
      </c>
      <c r="C8350" s="1" t="s">
        <v>83</v>
      </c>
      <c r="D8350" s="1" t="s">
        <v>95</v>
      </c>
      <c r="E8350" s="2">
        <v>7</v>
      </c>
      <c r="F8350" s="3">
        <v>5</v>
      </c>
      <c r="G8350" s="2">
        <v>44</v>
      </c>
      <c r="H8350" s="3">
        <v>21</v>
      </c>
      <c r="I8350" s="69" t="str">
        <f>VLOOKUP(C8350,СПРАВОЧНИК!B:D,2,0)</f>
        <v>КИТАЙ</v>
      </c>
      <c r="J8350" s="69" t="str">
        <f>VLOOKUP(C8350,СПРАВОЧНИК!B:D,3,0)</f>
        <v>ИНОМАРКИ</v>
      </c>
      <c r="K8350" s="69" t="str">
        <f>VLOOKUP(СВОД2023[[#This Row],[ФО]],СПРАВОЧНИК!H:P,2,0)</f>
        <v>Уральский ФО</v>
      </c>
    </row>
    <row r="8351" spans="1:11" x14ac:dyDescent="0.2">
      <c r="A8351" t="s">
        <v>600</v>
      </c>
      <c r="B8351" t="s">
        <v>595</v>
      </c>
      <c r="C8351" s="1" t="s">
        <v>83</v>
      </c>
      <c r="D8351" s="1" t="s">
        <v>96</v>
      </c>
      <c r="E8351" s="2">
        <v>6</v>
      </c>
      <c r="F8351" s="3">
        <v>4</v>
      </c>
      <c r="G8351" s="2">
        <v>54</v>
      </c>
      <c r="H8351" s="3">
        <v>9</v>
      </c>
      <c r="I8351" s="69" t="str">
        <f>VLOOKUP(C8351,СПРАВОЧНИК!B:D,2,0)</f>
        <v>КИТАЙ</v>
      </c>
      <c r="J8351" s="69" t="str">
        <f>VLOOKUP(C8351,СПРАВОЧНИК!B:D,3,0)</f>
        <v>ИНОМАРКИ</v>
      </c>
      <c r="K8351" s="69" t="str">
        <f>VLOOKUP(СВОД2023[[#This Row],[ФО]],СПРАВОЧНИК!H:P,2,0)</f>
        <v>Уральский ФО</v>
      </c>
    </row>
    <row r="8352" spans="1:11" x14ac:dyDescent="0.2">
      <c r="A8352" t="s">
        <v>600</v>
      </c>
      <c r="B8352" t="s">
        <v>595</v>
      </c>
      <c r="C8352" s="1" t="s">
        <v>83</v>
      </c>
      <c r="D8352" s="1" t="s">
        <v>97</v>
      </c>
      <c r="E8352" s="2"/>
      <c r="F8352" s="3"/>
      <c r="G8352" s="2">
        <v>10</v>
      </c>
      <c r="H8352" s="3"/>
      <c r="I8352" s="69" t="str">
        <f>VLOOKUP(C8352,СПРАВОЧНИК!B:D,2,0)</f>
        <v>КИТАЙ</v>
      </c>
      <c r="J8352" s="69" t="str">
        <f>VLOOKUP(C8352,СПРАВОЧНИК!B:D,3,0)</f>
        <v>ИНОМАРКИ</v>
      </c>
      <c r="K8352" s="69" t="str">
        <f>VLOOKUP(СВОД2023[[#This Row],[ФО]],СПРАВОЧНИК!H:P,2,0)</f>
        <v>Уральский ФО</v>
      </c>
    </row>
    <row r="8353" spans="1:11" x14ac:dyDescent="0.2">
      <c r="A8353" t="s">
        <v>600</v>
      </c>
      <c r="B8353" t="s">
        <v>595</v>
      </c>
      <c r="C8353" s="1" t="s">
        <v>83</v>
      </c>
      <c r="D8353" s="1" t="s">
        <v>2039</v>
      </c>
      <c r="E8353" s="2">
        <v>2</v>
      </c>
      <c r="F8353" s="3">
        <v>2</v>
      </c>
      <c r="G8353" s="2">
        <v>10</v>
      </c>
      <c r="H8353" s="3">
        <v>10</v>
      </c>
      <c r="I8353" s="69" t="str">
        <f>VLOOKUP(C8353,СПРАВОЧНИК!B:D,2,0)</f>
        <v>КИТАЙ</v>
      </c>
      <c r="J8353" s="69" t="str">
        <f>VLOOKUP(C8353,СПРАВОЧНИК!B:D,3,0)</f>
        <v>ИНОМАРКИ</v>
      </c>
      <c r="K8353" s="69" t="str">
        <f>VLOOKUP(СВОД2023[[#This Row],[ФО]],СПРАВОЧНИК!H:P,2,0)</f>
        <v>Уральский ФО</v>
      </c>
    </row>
    <row r="8354" spans="1:11" x14ac:dyDescent="0.2">
      <c r="A8354" t="s">
        <v>600</v>
      </c>
      <c r="B8354" t="s">
        <v>595</v>
      </c>
      <c r="C8354" s="1" t="s">
        <v>83</v>
      </c>
      <c r="D8354" s="1" t="s">
        <v>2040</v>
      </c>
      <c r="E8354" s="2"/>
      <c r="F8354" s="3"/>
      <c r="G8354" s="2"/>
      <c r="H8354" s="3">
        <v>1</v>
      </c>
      <c r="I8354" s="69" t="str">
        <f>VLOOKUP(C8354,СПРАВОЧНИК!B:D,2,0)</f>
        <v>КИТАЙ</v>
      </c>
      <c r="J8354" s="69" t="str">
        <f>VLOOKUP(C8354,СПРАВОЧНИК!B:D,3,0)</f>
        <v>ИНОМАРКИ</v>
      </c>
      <c r="K8354" s="69" t="str">
        <f>VLOOKUP(СВОД2023[[#This Row],[ФО]],СПРАВОЧНИК!H:P,2,0)</f>
        <v>Уральский ФО</v>
      </c>
    </row>
    <row r="8355" spans="1:11" x14ac:dyDescent="0.2">
      <c r="A8355" t="s">
        <v>600</v>
      </c>
      <c r="B8355" t="s">
        <v>595</v>
      </c>
      <c r="C8355" s="1" t="s">
        <v>83</v>
      </c>
      <c r="D8355" s="1" t="s">
        <v>2041</v>
      </c>
      <c r="E8355" s="2">
        <v>10</v>
      </c>
      <c r="F8355" s="3">
        <v>12</v>
      </c>
      <c r="G8355" s="2">
        <v>54</v>
      </c>
      <c r="H8355" s="3">
        <v>44</v>
      </c>
      <c r="I8355" s="69" t="str">
        <f>VLOOKUP(C8355,СПРАВОЧНИК!B:D,2,0)</f>
        <v>КИТАЙ</v>
      </c>
      <c r="J8355" s="69" t="str">
        <f>VLOOKUP(C8355,СПРАВОЧНИК!B:D,3,0)</f>
        <v>ИНОМАРКИ</v>
      </c>
      <c r="K8355" s="69" t="str">
        <f>VLOOKUP(СВОД2023[[#This Row],[ФО]],СПРАВОЧНИК!H:P,2,0)</f>
        <v>Уральский ФО</v>
      </c>
    </row>
    <row r="8356" spans="1:11" x14ac:dyDescent="0.2">
      <c r="A8356" t="s">
        <v>600</v>
      </c>
      <c r="B8356" t="s">
        <v>595</v>
      </c>
      <c r="C8356" s="1" t="s">
        <v>83</v>
      </c>
      <c r="D8356" s="1" t="s">
        <v>1340</v>
      </c>
      <c r="E8356" s="2">
        <v>5</v>
      </c>
      <c r="F8356" s="3">
        <v>8</v>
      </c>
      <c r="G8356" s="2">
        <v>44</v>
      </c>
      <c r="H8356" s="3">
        <v>52</v>
      </c>
      <c r="I8356" s="69" t="str">
        <f>VLOOKUP(C8356,СПРАВОЧНИК!B:D,2,0)</f>
        <v>КИТАЙ</v>
      </c>
      <c r="J8356" s="69" t="str">
        <f>VLOOKUP(C8356,СПРАВОЧНИК!B:D,3,0)</f>
        <v>ИНОМАРКИ</v>
      </c>
      <c r="K8356" s="69" t="str">
        <f>VLOOKUP(СВОД2023[[#This Row],[ФО]],СПРАВОЧНИК!H:P,2,0)</f>
        <v>Уральский ФО</v>
      </c>
    </row>
    <row r="8357" spans="1:11" x14ac:dyDescent="0.2">
      <c r="A8357" t="s">
        <v>600</v>
      </c>
      <c r="B8357" t="s">
        <v>595</v>
      </c>
      <c r="C8357" s="1" t="s">
        <v>83</v>
      </c>
      <c r="D8357" s="1" t="s">
        <v>98</v>
      </c>
      <c r="E8357" s="2">
        <v>81</v>
      </c>
      <c r="F8357" s="3">
        <v>80</v>
      </c>
      <c r="G8357" s="2">
        <v>430</v>
      </c>
      <c r="H8357" s="3">
        <v>439</v>
      </c>
      <c r="I8357" s="69" t="str">
        <f>VLOOKUP(C8357,СПРАВОЧНИК!B:D,2,0)</f>
        <v>КИТАЙ</v>
      </c>
      <c r="J8357" s="69" t="str">
        <f>VLOOKUP(C8357,СПРАВОЧНИК!B:D,3,0)</f>
        <v>ИНОМАРКИ</v>
      </c>
      <c r="K8357" s="69" t="str">
        <f>VLOOKUP(СВОД2023[[#This Row],[ФО]],СПРАВОЧНИК!H:P,2,0)</f>
        <v>Уральский ФО</v>
      </c>
    </row>
    <row r="8358" spans="1:11" x14ac:dyDescent="0.2">
      <c r="A8358" t="s">
        <v>600</v>
      </c>
      <c r="B8358" t="s">
        <v>595</v>
      </c>
      <c r="C8358" s="1" t="s">
        <v>99</v>
      </c>
      <c r="D8358" s="1" t="s">
        <v>2397</v>
      </c>
      <c r="E8358" s="2"/>
      <c r="F8358" s="3"/>
      <c r="G8358" s="2">
        <v>1</v>
      </c>
      <c r="H8358" s="3"/>
      <c r="I8358" s="69" t="str">
        <f>VLOOKUP(C8358,СПРАВОЧНИК!B:D,2,0)</f>
        <v>США</v>
      </c>
      <c r="J8358" s="69" t="str">
        <f>VLOOKUP(C8358,СПРАВОЧНИК!B:D,3,0)</f>
        <v>ИНОМАРКИ</v>
      </c>
      <c r="K8358" s="69" t="str">
        <f>VLOOKUP(СВОД2023[[#This Row],[ФО]],СПРАВОЧНИК!H:P,2,0)</f>
        <v>Уральский ФО</v>
      </c>
    </row>
    <row r="8359" spans="1:11" x14ac:dyDescent="0.2">
      <c r="A8359" t="s">
        <v>600</v>
      </c>
      <c r="B8359" t="s">
        <v>595</v>
      </c>
      <c r="C8359" s="1" t="s">
        <v>99</v>
      </c>
      <c r="D8359" s="1" t="s">
        <v>2042</v>
      </c>
      <c r="E8359" s="2">
        <v>1</v>
      </c>
      <c r="F8359" s="3"/>
      <c r="G8359" s="2">
        <v>2</v>
      </c>
      <c r="H8359" s="3">
        <v>1</v>
      </c>
      <c r="I8359" s="69" t="str">
        <f>VLOOKUP(C8359,СПРАВОЧНИК!B:D,2,0)</f>
        <v>США</v>
      </c>
      <c r="J8359" s="69" t="str">
        <f>VLOOKUP(C8359,СПРАВОЧНИК!B:D,3,0)</f>
        <v>ИНОМАРКИ</v>
      </c>
      <c r="K8359" s="69" t="str">
        <f>VLOOKUP(СВОД2023[[#This Row],[ФО]],СПРАВОЧНИК!H:P,2,0)</f>
        <v>Уральский ФО</v>
      </c>
    </row>
    <row r="8360" spans="1:11" x14ac:dyDescent="0.2">
      <c r="A8360" t="s">
        <v>600</v>
      </c>
      <c r="B8360" t="s">
        <v>595</v>
      </c>
      <c r="C8360" s="1" t="s">
        <v>99</v>
      </c>
      <c r="D8360" s="1" t="s">
        <v>100</v>
      </c>
      <c r="E8360" s="2">
        <v>4</v>
      </c>
      <c r="F8360" s="3">
        <v>4</v>
      </c>
      <c r="G8360" s="2">
        <v>18</v>
      </c>
      <c r="H8360" s="3">
        <v>21</v>
      </c>
      <c r="I8360" s="69" t="str">
        <f>VLOOKUP(C8360,СПРАВОЧНИК!B:D,2,0)</f>
        <v>США</v>
      </c>
      <c r="J8360" s="69" t="str">
        <f>VLOOKUP(C8360,СПРАВОЧНИК!B:D,3,0)</f>
        <v>ИНОМАРКИ</v>
      </c>
      <c r="K8360" s="69" t="str">
        <f>VLOOKUP(СВОД2023[[#This Row],[ФО]],СПРАВОЧНИК!H:P,2,0)</f>
        <v>Уральский ФО</v>
      </c>
    </row>
    <row r="8361" spans="1:11" x14ac:dyDescent="0.2">
      <c r="A8361" t="s">
        <v>600</v>
      </c>
      <c r="B8361" t="s">
        <v>595</v>
      </c>
      <c r="C8361" s="1" t="s">
        <v>99</v>
      </c>
      <c r="D8361" s="1" t="s">
        <v>102</v>
      </c>
      <c r="E8361" s="2">
        <v>11</v>
      </c>
      <c r="F8361" s="3">
        <v>4</v>
      </c>
      <c r="G8361" s="2">
        <v>45</v>
      </c>
      <c r="H8361" s="3">
        <v>25</v>
      </c>
      <c r="I8361" s="69" t="str">
        <f>VLOOKUP(C8361,СПРАВОЧНИК!B:D,2,0)</f>
        <v>США</v>
      </c>
      <c r="J8361" s="69" t="str">
        <f>VLOOKUP(C8361,СПРАВОЧНИК!B:D,3,0)</f>
        <v>ИНОМАРКИ</v>
      </c>
      <c r="K8361" s="69" t="str">
        <f>VLOOKUP(СВОД2023[[#This Row],[ФО]],СПРАВОЧНИК!H:P,2,0)</f>
        <v>Уральский ФО</v>
      </c>
    </row>
    <row r="8362" spans="1:11" x14ac:dyDescent="0.2">
      <c r="A8362" t="s">
        <v>600</v>
      </c>
      <c r="B8362" t="s">
        <v>595</v>
      </c>
      <c r="C8362" s="1" t="s">
        <v>99</v>
      </c>
      <c r="D8362" s="1" t="s">
        <v>1341</v>
      </c>
      <c r="E8362" s="2">
        <v>1</v>
      </c>
      <c r="F8362" s="3"/>
      <c r="G8362" s="2">
        <v>2</v>
      </c>
      <c r="H8362" s="3"/>
      <c r="I8362" s="69" t="str">
        <f>VLOOKUP(C8362,СПРАВОЧНИК!B:D,2,0)</f>
        <v>США</v>
      </c>
      <c r="J8362" s="69" t="str">
        <f>VLOOKUP(C8362,СПРАВОЧНИК!B:D,3,0)</f>
        <v>ИНОМАРКИ</v>
      </c>
      <c r="K8362" s="69" t="str">
        <f>VLOOKUP(СВОД2023[[#This Row],[ФО]],СПРАВОЧНИК!H:P,2,0)</f>
        <v>Уральский ФО</v>
      </c>
    </row>
    <row r="8363" spans="1:11" x14ac:dyDescent="0.2">
      <c r="A8363" t="s">
        <v>600</v>
      </c>
      <c r="B8363" t="s">
        <v>595</v>
      </c>
      <c r="C8363" s="1" t="s">
        <v>99</v>
      </c>
      <c r="D8363" s="1" t="s">
        <v>1342</v>
      </c>
      <c r="E8363" s="2">
        <v>268</v>
      </c>
      <c r="F8363" s="3">
        <v>245</v>
      </c>
      <c r="G8363" s="2">
        <v>1700</v>
      </c>
      <c r="H8363" s="3">
        <v>1381</v>
      </c>
      <c r="I8363" s="69" t="str">
        <f>VLOOKUP(C8363,СПРАВОЧНИК!B:D,2,0)</f>
        <v>США</v>
      </c>
      <c r="J8363" s="69" t="str">
        <f>VLOOKUP(C8363,СПРАВОЧНИК!B:D,3,0)</f>
        <v>ИНОМАРКИ</v>
      </c>
      <c r="K8363" s="69" t="str">
        <f>VLOOKUP(СВОД2023[[#This Row],[ФО]],СПРАВОЧНИК!H:P,2,0)</f>
        <v>Уральский ФО</v>
      </c>
    </row>
    <row r="8364" spans="1:11" x14ac:dyDescent="0.2">
      <c r="A8364" t="s">
        <v>600</v>
      </c>
      <c r="B8364" t="s">
        <v>595</v>
      </c>
      <c r="C8364" s="1" t="s">
        <v>99</v>
      </c>
      <c r="D8364" s="1" t="s">
        <v>103</v>
      </c>
      <c r="E8364" s="2">
        <v>38</v>
      </c>
      <c r="F8364" s="3">
        <v>33</v>
      </c>
      <c r="G8364" s="2">
        <v>260</v>
      </c>
      <c r="H8364" s="3">
        <v>170</v>
      </c>
      <c r="I8364" s="69" t="str">
        <f>VLOOKUP(C8364,СПРАВОЧНИК!B:D,2,0)</f>
        <v>США</v>
      </c>
      <c r="J8364" s="69" t="str">
        <f>VLOOKUP(C8364,СПРАВОЧНИК!B:D,3,0)</f>
        <v>ИНОМАРКИ</v>
      </c>
      <c r="K8364" s="69" t="str">
        <f>VLOOKUP(СВОД2023[[#This Row],[ФО]],СПРАВОЧНИК!H:P,2,0)</f>
        <v>Уральский ФО</v>
      </c>
    </row>
    <row r="8365" spans="1:11" x14ac:dyDescent="0.2">
      <c r="A8365" t="s">
        <v>600</v>
      </c>
      <c r="B8365" t="s">
        <v>595</v>
      </c>
      <c r="C8365" s="1" t="s">
        <v>99</v>
      </c>
      <c r="D8365" s="1" t="s">
        <v>2043</v>
      </c>
      <c r="E8365" s="2"/>
      <c r="F8365" s="3"/>
      <c r="G8365" s="2">
        <v>1</v>
      </c>
      <c r="H8365" s="3">
        <v>1</v>
      </c>
      <c r="I8365" s="69" t="str">
        <f>VLOOKUP(C8365,СПРАВОЧНИК!B:D,2,0)</f>
        <v>США</v>
      </c>
      <c r="J8365" s="69" t="str">
        <f>VLOOKUP(C8365,СПРАВОЧНИК!B:D,3,0)</f>
        <v>ИНОМАРКИ</v>
      </c>
      <c r="K8365" s="69" t="str">
        <f>VLOOKUP(СВОД2023[[#This Row],[ФО]],СПРАВОЧНИК!H:P,2,0)</f>
        <v>Уральский ФО</v>
      </c>
    </row>
    <row r="8366" spans="1:11" x14ac:dyDescent="0.2">
      <c r="A8366" t="s">
        <v>600</v>
      </c>
      <c r="B8366" t="s">
        <v>595</v>
      </c>
      <c r="C8366" s="1" t="s">
        <v>99</v>
      </c>
      <c r="D8366" s="1" t="s">
        <v>1343</v>
      </c>
      <c r="E8366" s="2">
        <v>27</v>
      </c>
      <c r="F8366" s="3">
        <v>18</v>
      </c>
      <c r="G8366" s="2">
        <v>163</v>
      </c>
      <c r="H8366" s="3">
        <v>116</v>
      </c>
      <c r="I8366" s="69" t="str">
        <f>VLOOKUP(C8366,СПРАВОЧНИК!B:D,2,0)</f>
        <v>США</v>
      </c>
      <c r="J8366" s="69" t="str">
        <f>VLOOKUP(C8366,СПРАВОЧНИК!B:D,3,0)</f>
        <v>ИНОМАРКИ</v>
      </c>
      <c r="K8366" s="69" t="str">
        <f>VLOOKUP(СВОД2023[[#This Row],[ФО]],СПРАВОЧНИК!H:P,2,0)</f>
        <v>Уральский ФО</v>
      </c>
    </row>
    <row r="8367" spans="1:11" x14ac:dyDescent="0.2">
      <c r="A8367" t="s">
        <v>600</v>
      </c>
      <c r="B8367" t="s">
        <v>595</v>
      </c>
      <c r="C8367" s="1" t="s">
        <v>99</v>
      </c>
      <c r="D8367" s="1" t="s">
        <v>2044</v>
      </c>
      <c r="E8367" s="2">
        <v>5</v>
      </c>
      <c r="F8367" s="3">
        <v>4</v>
      </c>
      <c r="G8367" s="2">
        <v>11</v>
      </c>
      <c r="H8367" s="3">
        <v>14</v>
      </c>
      <c r="I8367" s="69" t="str">
        <f>VLOOKUP(C8367,СПРАВОЧНИК!B:D,2,0)</f>
        <v>США</v>
      </c>
      <c r="J8367" s="69" t="str">
        <f>VLOOKUP(C8367,СПРАВОЧНИК!B:D,3,0)</f>
        <v>ИНОМАРКИ</v>
      </c>
      <c r="K8367" s="69" t="str">
        <f>VLOOKUP(СВОД2023[[#This Row],[ФО]],СПРАВОЧНИК!H:P,2,0)</f>
        <v>Уральский ФО</v>
      </c>
    </row>
    <row r="8368" spans="1:11" x14ac:dyDescent="0.2">
      <c r="A8368" t="s">
        <v>600</v>
      </c>
      <c r="B8368" t="s">
        <v>595</v>
      </c>
      <c r="C8368" s="1" t="s">
        <v>99</v>
      </c>
      <c r="D8368" s="1" t="s">
        <v>1344</v>
      </c>
      <c r="E8368" s="2">
        <v>397</v>
      </c>
      <c r="F8368" s="3">
        <v>341</v>
      </c>
      <c r="G8368" s="2">
        <v>2169</v>
      </c>
      <c r="H8368" s="3">
        <v>1789</v>
      </c>
      <c r="I8368" s="69" t="str">
        <f>VLOOKUP(C8368,СПРАВОЧНИК!B:D,2,0)</f>
        <v>США</v>
      </c>
      <c r="J8368" s="69" t="str">
        <f>VLOOKUP(C8368,СПРАВОЧНИК!B:D,3,0)</f>
        <v>ИНОМАРКИ</v>
      </c>
      <c r="K8368" s="69" t="str">
        <f>VLOOKUP(СВОД2023[[#This Row],[ФО]],СПРАВОЧНИК!H:P,2,0)</f>
        <v>Уральский ФО</v>
      </c>
    </row>
    <row r="8369" spans="1:11" x14ac:dyDescent="0.2">
      <c r="A8369" t="s">
        <v>600</v>
      </c>
      <c r="B8369" t="s">
        <v>595</v>
      </c>
      <c r="C8369" s="1" t="s">
        <v>99</v>
      </c>
      <c r="D8369" s="1" t="s">
        <v>1345</v>
      </c>
      <c r="E8369" s="2"/>
      <c r="F8369" s="3"/>
      <c r="G8369" s="2"/>
      <c r="H8369" s="3">
        <v>1</v>
      </c>
      <c r="I8369" s="69" t="str">
        <f>VLOOKUP(C8369,СПРАВОЧНИК!B:D,2,0)</f>
        <v>США</v>
      </c>
      <c r="J8369" s="69" t="str">
        <f>VLOOKUP(C8369,СПРАВОЧНИК!B:D,3,0)</f>
        <v>ИНОМАРКИ</v>
      </c>
      <c r="K8369" s="69" t="str">
        <f>VLOOKUP(СВОД2023[[#This Row],[ФО]],СПРАВОЧНИК!H:P,2,0)</f>
        <v>Уральский ФО</v>
      </c>
    </row>
    <row r="8370" spans="1:11" x14ac:dyDescent="0.2">
      <c r="A8370" t="s">
        <v>600</v>
      </c>
      <c r="B8370" t="s">
        <v>595</v>
      </c>
      <c r="C8370" s="1" t="s">
        <v>99</v>
      </c>
      <c r="D8370" s="1" t="s">
        <v>1346</v>
      </c>
      <c r="E8370" s="2"/>
      <c r="F8370" s="3"/>
      <c r="G8370" s="2">
        <v>1</v>
      </c>
      <c r="H8370" s="3"/>
      <c r="I8370" s="69" t="str">
        <f>VLOOKUP(C8370,СПРАВОЧНИК!B:D,2,0)</f>
        <v>США</v>
      </c>
      <c r="J8370" s="69" t="str">
        <f>VLOOKUP(C8370,СПРАВОЧНИК!B:D,3,0)</f>
        <v>ИНОМАРКИ</v>
      </c>
      <c r="K8370" s="69" t="str">
        <f>VLOOKUP(СВОД2023[[#This Row],[ФО]],СПРАВОЧНИК!H:P,2,0)</f>
        <v>Уральский ФО</v>
      </c>
    </row>
    <row r="8371" spans="1:11" x14ac:dyDescent="0.2">
      <c r="A8371" t="s">
        <v>600</v>
      </c>
      <c r="B8371" t="s">
        <v>595</v>
      </c>
      <c r="C8371" s="1" t="s">
        <v>99</v>
      </c>
      <c r="D8371" s="1" t="s">
        <v>106</v>
      </c>
      <c r="E8371" s="2">
        <v>8</v>
      </c>
      <c r="F8371" s="3">
        <v>1</v>
      </c>
      <c r="G8371" s="2">
        <v>22</v>
      </c>
      <c r="H8371" s="3">
        <v>6</v>
      </c>
      <c r="I8371" s="69" t="str">
        <f>VLOOKUP(C8371,СПРАВОЧНИК!B:D,2,0)</f>
        <v>США</v>
      </c>
      <c r="J8371" s="69" t="str">
        <f>VLOOKUP(C8371,СПРАВОЧНИК!B:D,3,0)</f>
        <v>ИНОМАРКИ</v>
      </c>
      <c r="K8371" s="69" t="str">
        <f>VLOOKUP(СВОД2023[[#This Row],[ФО]],СПРАВОЧНИК!H:P,2,0)</f>
        <v>Уральский ФО</v>
      </c>
    </row>
    <row r="8372" spans="1:11" x14ac:dyDescent="0.2">
      <c r="A8372" t="s">
        <v>600</v>
      </c>
      <c r="B8372" t="s">
        <v>595</v>
      </c>
      <c r="C8372" s="1" t="s">
        <v>99</v>
      </c>
      <c r="D8372" s="1" t="s">
        <v>1347</v>
      </c>
      <c r="E8372" s="2">
        <v>565</v>
      </c>
      <c r="F8372" s="3">
        <v>521</v>
      </c>
      <c r="G8372" s="2">
        <v>3515</v>
      </c>
      <c r="H8372" s="3">
        <v>3199</v>
      </c>
      <c r="I8372" s="69" t="str">
        <f>VLOOKUP(C8372,СПРАВОЧНИК!B:D,2,0)</f>
        <v>США</v>
      </c>
      <c r="J8372" s="69" t="str">
        <f>VLOOKUP(C8372,СПРАВОЧНИК!B:D,3,0)</f>
        <v>ИНОМАРКИ</v>
      </c>
      <c r="K8372" s="69" t="str">
        <f>VLOOKUP(СВОД2023[[#This Row],[ФО]],СПРАВОЧНИК!H:P,2,0)</f>
        <v>Уральский ФО</v>
      </c>
    </row>
    <row r="8373" spans="1:11" x14ac:dyDescent="0.2">
      <c r="A8373" t="s">
        <v>600</v>
      </c>
      <c r="B8373" t="s">
        <v>595</v>
      </c>
      <c r="C8373" s="1" t="s">
        <v>99</v>
      </c>
      <c r="D8373" s="1" t="s">
        <v>1348</v>
      </c>
      <c r="E8373" s="2">
        <v>27</v>
      </c>
      <c r="F8373" s="3">
        <v>20</v>
      </c>
      <c r="G8373" s="2">
        <v>114</v>
      </c>
      <c r="H8373" s="3">
        <v>93</v>
      </c>
      <c r="I8373" s="69" t="str">
        <f>VLOOKUP(C8373,СПРАВОЧНИК!B:D,2,0)</f>
        <v>США</v>
      </c>
      <c r="J8373" s="69" t="str">
        <f>VLOOKUP(C8373,СПРАВОЧНИК!B:D,3,0)</f>
        <v>ИНОМАРКИ</v>
      </c>
      <c r="K8373" s="69" t="str">
        <f>VLOOKUP(СВОД2023[[#This Row],[ФО]],СПРАВОЧНИК!H:P,2,0)</f>
        <v>Уральский ФО</v>
      </c>
    </row>
    <row r="8374" spans="1:11" x14ac:dyDescent="0.2">
      <c r="A8374" t="s">
        <v>600</v>
      </c>
      <c r="B8374" t="s">
        <v>595</v>
      </c>
      <c r="C8374" s="1" t="s">
        <v>99</v>
      </c>
      <c r="D8374" s="1" t="s">
        <v>107</v>
      </c>
      <c r="E8374" s="2">
        <v>2</v>
      </c>
      <c r="F8374" s="3">
        <v>3</v>
      </c>
      <c r="G8374" s="2">
        <v>7</v>
      </c>
      <c r="H8374" s="3">
        <v>4</v>
      </c>
      <c r="I8374" s="69" t="str">
        <f>VLOOKUP(C8374,СПРАВОЧНИК!B:D,2,0)</f>
        <v>США</v>
      </c>
      <c r="J8374" s="69" t="str">
        <f>VLOOKUP(C8374,СПРАВОЧНИК!B:D,3,0)</f>
        <v>ИНОМАРКИ</v>
      </c>
      <c r="K8374" s="69" t="str">
        <f>VLOOKUP(СВОД2023[[#This Row],[ФО]],СПРАВОЧНИК!H:P,2,0)</f>
        <v>Уральский ФО</v>
      </c>
    </row>
    <row r="8375" spans="1:11" x14ac:dyDescent="0.2">
      <c r="A8375" t="s">
        <v>600</v>
      </c>
      <c r="B8375" t="s">
        <v>595</v>
      </c>
      <c r="C8375" s="1" t="s">
        <v>99</v>
      </c>
      <c r="D8375" s="1" t="s">
        <v>108</v>
      </c>
      <c r="E8375" s="2">
        <v>2</v>
      </c>
      <c r="F8375" s="3"/>
      <c r="G8375" s="2">
        <v>8</v>
      </c>
      <c r="H8375" s="3"/>
      <c r="I8375" s="69" t="str">
        <f>VLOOKUP(C8375,СПРАВОЧНИК!B:D,2,0)</f>
        <v>США</v>
      </c>
      <c r="J8375" s="69" t="str">
        <f>VLOOKUP(C8375,СПРАВОЧНИК!B:D,3,0)</f>
        <v>ИНОМАРКИ</v>
      </c>
      <c r="K8375" s="69" t="str">
        <f>VLOOKUP(СВОД2023[[#This Row],[ФО]],СПРАВОЧНИК!H:P,2,0)</f>
        <v>Уральский ФО</v>
      </c>
    </row>
    <row r="8376" spans="1:11" x14ac:dyDescent="0.2">
      <c r="A8376" t="s">
        <v>600</v>
      </c>
      <c r="B8376" t="s">
        <v>595</v>
      </c>
      <c r="C8376" s="1" t="s">
        <v>99</v>
      </c>
      <c r="D8376" s="1" t="s">
        <v>1349</v>
      </c>
      <c r="E8376" s="2"/>
      <c r="F8376" s="3">
        <v>2</v>
      </c>
      <c r="G8376" s="2">
        <v>3</v>
      </c>
      <c r="H8376" s="3">
        <v>2</v>
      </c>
      <c r="I8376" s="69" t="str">
        <f>VLOOKUP(C8376,СПРАВОЧНИК!B:D,2,0)</f>
        <v>США</v>
      </c>
      <c r="J8376" s="69" t="str">
        <f>VLOOKUP(C8376,СПРАВОЧНИК!B:D,3,0)</f>
        <v>ИНОМАРКИ</v>
      </c>
      <c r="K8376" s="69" t="str">
        <f>VLOOKUP(СВОД2023[[#This Row],[ФО]],СПРАВОЧНИК!H:P,2,0)</f>
        <v>Уральский ФО</v>
      </c>
    </row>
    <row r="8377" spans="1:11" x14ac:dyDescent="0.2">
      <c r="A8377" t="s">
        <v>600</v>
      </c>
      <c r="B8377" t="s">
        <v>595</v>
      </c>
      <c r="C8377" s="1" t="s">
        <v>99</v>
      </c>
      <c r="D8377" s="1" t="s">
        <v>109</v>
      </c>
      <c r="E8377" s="2">
        <v>40</v>
      </c>
      <c r="F8377" s="3">
        <v>38</v>
      </c>
      <c r="G8377" s="2">
        <v>229</v>
      </c>
      <c r="H8377" s="3">
        <v>159</v>
      </c>
      <c r="I8377" s="69" t="str">
        <f>VLOOKUP(C8377,СПРАВОЧНИК!B:D,2,0)</f>
        <v>США</v>
      </c>
      <c r="J8377" s="69" t="str">
        <f>VLOOKUP(C8377,СПРАВОЧНИК!B:D,3,0)</f>
        <v>ИНОМАРКИ</v>
      </c>
      <c r="K8377" s="69" t="str">
        <f>VLOOKUP(СВОД2023[[#This Row],[ФО]],СПРАВОЧНИК!H:P,2,0)</f>
        <v>Уральский ФО</v>
      </c>
    </row>
    <row r="8378" spans="1:11" x14ac:dyDescent="0.2">
      <c r="A8378" t="s">
        <v>600</v>
      </c>
      <c r="B8378" t="s">
        <v>595</v>
      </c>
      <c r="C8378" s="1" t="s">
        <v>99</v>
      </c>
      <c r="D8378" s="1" t="s">
        <v>110</v>
      </c>
      <c r="E8378" s="2"/>
      <c r="F8378" s="3">
        <v>1</v>
      </c>
      <c r="G8378" s="2">
        <v>1</v>
      </c>
      <c r="H8378" s="3">
        <v>2</v>
      </c>
      <c r="I8378" s="69" t="str">
        <f>VLOOKUP(C8378,СПРАВОЧНИК!B:D,2,0)</f>
        <v>США</v>
      </c>
      <c r="J8378" s="69" t="str">
        <f>VLOOKUP(C8378,СПРАВОЧНИК!B:D,3,0)</f>
        <v>ИНОМАРКИ</v>
      </c>
      <c r="K8378" s="69" t="str">
        <f>VLOOKUP(СВОД2023[[#This Row],[ФО]],СПРАВОЧНИК!H:P,2,0)</f>
        <v>Уральский ФО</v>
      </c>
    </row>
    <row r="8379" spans="1:11" x14ac:dyDescent="0.2">
      <c r="A8379" t="s">
        <v>600</v>
      </c>
      <c r="B8379" t="s">
        <v>595</v>
      </c>
      <c r="C8379" s="1" t="s">
        <v>99</v>
      </c>
      <c r="D8379" s="1" t="s">
        <v>1350</v>
      </c>
      <c r="E8379" s="2">
        <v>311</v>
      </c>
      <c r="F8379" s="3">
        <v>227</v>
      </c>
      <c r="G8379" s="2">
        <v>1545</v>
      </c>
      <c r="H8379" s="3">
        <v>1136</v>
      </c>
      <c r="I8379" s="69" t="str">
        <f>VLOOKUP(C8379,СПРАВОЧНИК!B:D,2,0)</f>
        <v>США</v>
      </c>
      <c r="J8379" s="69" t="str">
        <f>VLOOKUP(C8379,СПРАВОЧНИК!B:D,3,0)</f>
        <v>ИНОМАРКИ</v>
      </c>
      <c r="K8379" s="69" t="str">
        <f>VLOOKUP(СВОД2023[[#This Row],[ФО]],СПРАВОЧНИК!H:P,2,0)</f>
        <v>Уральский ФО</v>
      </c>
    </row>
    <row r="8380" spans="1:11" x14ac:dyDescent="0.2">
      <c r="A8380" t="s">
        <v>600</v>
      </c>
      <c r="B8380" t="s">
        <v>595</v>
      </c>
      <c r="C8380" s="1" t="s">
        <v>99</v>
      </c>
      <c r="D8380" s="1" t="s">
        <v>111</v>
      </c>
      <c r="E8380" s="2">
        <v>6</v>
      </c>
      <c r="F8380" s="3">
        <v>2</v>
      </c>
      <c r="G8380" s="2">
        <v>23</v>
      </c>
      <c r="H8380" s="3">
        <v>5</v>
      </c>
      <c r="I8380" s="69" t="str">
        <f>VLOOKUP(C8380,СПРАВОЧНИК!B:D,2,0)</f>
        <v>США</v>
      </c>
      <c r="J8380" s="69" t="str">
        <f>VLOOKUP(C8380,СПРАВОЧНИК!B:D,3,0)</f>
        <v>ИНОМАРКИ</v>
      </c>
      <c r="K8380" s="69" t="str">
        <f>VLOOKUP(СВОД2023[[#This Row],[ФО]],СПРАВОЧНИК!H:P,2,0)</f>
        <v>Уральский ФО</v>
      </c>
    </row>
    <row r="8381" spans="1:11" x14ac:dyDescent="0.2">
      <c r="A8381" t="s">
        <v>600</v>
      </c>
      <c r="B8381" t="s">
        <v>595</v>
      </c>
      <c r="C8381" s="1" t="s">
        <v>99</v>
      </c>
      <c r="D8381" s="1" t="s">
        <v>643</v>
      </c>
      <c r="E8381" s="2">
        <v>6</v>
      </c>
      <c r="F8381" s="3">
        <v>3</v>
      </c>
      <c r="G8381" s="2">
        <v>19</v>
      </c>
      <c r="H8381" s="3">
        <v>14</v>
      </c>
      <c r="I8381" s="69" t="str">
        <f>VLOOKUP(C8381,СПРАВОЧНИК!B:D,2,0)</f>
        <v>США</v>
      </c>
      <c r="J8381" s="69" t="str">
        <f>VLOOKUP(C8381,СПРАВОЧНИК!B:D,3,0)</f>
        <v>ИНОМАРКИ</v>
      </c>
      <c r="K8381" s="69" t="str">
        <f>VLOOKUP(СВОД2023[[#This Row],[ФО]],СПРАВОЧНИК!H:P,2,0)</f>
        <v>Уральский ФО</v>
      </c>
    </row>
    <row r="8382" spans="1:11" x14ac:dyDescent="0.2">
      <c r="A8382" t="s">
        <v>600</v>
      </c>
      <c r="B8382" t="s">
        <v>595</v>
      </c>
      <c r="C8382" s="1" t="s">
        <v>99</v>
      </c>
      <c r="D8382" s="1" t="s">
        <v>2049</v>
      </c>
      <c r="E8382" s="2"/>
      <c r="F8382" s="3"/>
      <c r="G8382" s="2">
        <v>1</v>
      </c>
      <c r="H8382" s="3"/>
      <c r="I8382" s="69" t="str">
        <f>VLOOKUP(C8382,СПРАВОЧНИК!B:D,2,0)</f>
        <v>США</v>
      </c>
      <c r="J8382" s="69" t="str">
        <f>VLOOKUP(C8382,СПРАВОЧНИК!B:D,3,0)</f>
        <v>ИНОМАРКИ</v>
      </c>
      <c r="K8382" s="69" t="str">
        <f>VLOOKUP(СВОД2023[[#This Row],[ФО]],СПРАВОЧНИК!H:P,2,0)</f>
        <v>Уральский ФО</v>
      </c>
    </row>
    <row r="8383" spans="1:11" x14ac:dyDescent="0.2">
      <c r="A8383" t="s">
        <v>600</v>
      </c>
      <c r="B8383" t="s">
        <v>595</v>
      </c>
      <c r="C8383" s="1" t="s">
        <v>99</v>
      </c>
      <c r="D8383" s="1" t="s">
        <v>2050</v>
      </c>
      <c r="E8383" s="2">
        <v>1</v>
      </c>
      <c r="F8383" s="3"/>
      <c r="G8383" s="2">
        <v>2</v>
      </c>
      <c r="H8383" s="3"/>
      <c r="I8383" s="69" t="str">
        <f>VLOOKUP(C8383,СПРАВОЧНИК!B:D,2,0)</f>
        <v>США</v>
      </c>
      <c r="J8383" s="69" t="str">
        <f>VLOOKUP(C8383,СПРАВОЧНИК!B:D,3,0)</f>
        <v>ИНОМАРКИ</v>
      </c>
      <c r="K8383" s="69" t="str">
        <f>VLOOKUP(СВОД2023[[#This Row],[ФО]],СПРАВОЧНИК!H:P,2,0)</f>
        <v>Уральский ФО</v>
      </c>
    </row>
    <row r="8384" spans="1:11" x14ac:dyDescent="0.2">
      <c r="A8384" t="s">
        <v>600</v>
      </c>
      <c r="B8384" t="s">
        <v>595</v>
      </c>
      <c r="C8384" s="1" t="s">
        <v>99</v>
      </c>
      <c r="D8384" s="1" t="s">
        <v>1351</v>
      </c>
      <c r="E8384" s="2"/>
      <c r="F8384" s="3"/>
      <c r="G8384" s="2">
        <v>1</v>
      </c>
      <c r="H8384" s="3"/>
      <c r="I8384" s="69" t="str">
        <f>VLOOKUP(C8384,СПРАВОЧНИК!B:D,2,0)</f>
        <v>США</v>
      </c>
      <c r="J8384" s="69" t="str">
        <f>VLOOKUP(C8384,СПРАВОЧНИК!B:D,3,0)</f>
        <v>ИНОМАРКИ</v>
      </c>
      <c r="K8384" s="69" t="str">
        <f>VLOOKUP(СВОД2023[[#This Row],[ФО]],СПРАВОЧНИК!H:P,2,0)</f>
        <v>Уральский ФО</v>
      </c>
    </row>
    <row r="8385" spans="1:11" x14ac:dyDescent="0.2">
      <c r="A8385" t="s">
        <v>600</v>
      </c>
      <c r="B8385" t="s">
        <v>595</v>
      </c>
      <c r="C8385" s="1" t="s">
        <v>99</v>
      </c>
      <c r="D8385" s="1" t="s">
        <v>112</v>
      </c>
      <c r="E8385" s="2">
        <v>18</v>
      </c>
      <c r="F8385" s="3">
        <v>6</v>
      </c>
      <c r="G8385" s="2">
        <v>77</v>
      </c>
      <c r="H8385" s="3">
        <v>13</v>
      </c>
      <c r="I8385" s="69" t="str">
        <f>VLOOKUP(C8385,СПРАВОЧНИК!B:D,2,0)</f>
        <v>США</v>
      </c>
      <c r="J8385" s="69" t="str">
        <f>VLOOKUP(C8385,СПРАВОЧНИК!B:D,3,0)</f>
        <v>ИНОМАРКИ</v>
      </c>
      <c r="K8385" s="69" t="str">
        <f>VLOOKUP(СВОД2023[[#This Row],[ФО]],СПРАВОЧНИК!H:P,2,0)</f>
        <v>Уральский ФО</v>
      </c>
    </row>
    <row r="8386" spans="1:11" x14ac:dyDescent="0.2">
      <c r="A8386" t="s">
        <v>600</v>
      </c>
      <c r="B8386" t="s">
        <v>595</v>
      </c>
      <c r="C8386" s="1" t="s">
        <v>99</v>
      </c>
      <c r="D8386" s="1" t="s">
        <v>644</v>
      </c>
      <c r="E8386" s="2">
        <v>27</v>
      </c>
      <c r="F8386" s="3">
        <v>13</v>
      </c>
      <c r="G8386" s="2">
        <v>118</v>
      </c>
      <c r="H8386" s="3">
        <v>72</v>
      </c>
      <c r="I8386" s="69" t="str">
        <f>VLOOKUP(C8386,СПРАВОЧНИК!B:D,2,0)</f>
        <v>США</v>
      </c>
      <c r="J8386" s="69" t="str">
        <f>VLOOKUP(C8386,СПРАВОЧНИК!B:D,3,0)</f>
        <v>ИНОМАРКИ</v>
      </c>
      <c r="K8386" s="69" t="str">
        <f>VLOOKUP(СВОД2023[[#This Row],[ФО]],СПРАВОЧНИК!H:P,2,0)</f>
        <v>Уральский ФО</v>
      </c>
    </row>
    <row r="8387" spans="1:11" x14ac:dyDescent="0.2">
      <c r="A8387" t="s">
        <v>600</v>
      </c>
      <c r="B8387" t="s">
        <v>595</v>
      </c>
      <c r="C8387" s="1" t="s">
        <v>99</v>
      </c>
      <c r="D8387" s="1" t="s">
        <v>113</v>
      </c>
      <c r="E8387" s="2">
        <v>35</v>
      </c>
      <c r="F8387" s="3">
        <v>35</v>
      </c>
      <c r="G8387" s="2">
        <v>286</v>
      </c>
      <c r="H8387" s="3">
        <v>195</v>
      </c>
      <c r="I8387" s="69" t="str">
        <f>VLOOKUP(C8387,СПРАВОЧНИК!B:D,2,0)</f>
        <v>США</v>
      </c>
      <c r="J8387" s="69" t="str">
        <f>VLOOKUP(C8387,СПРАВОЧНИК!B:D,3,0)</f>
        <v>ИНОМАРКИ</v>
      </c>
      <c r="K8387" s="69" t="str">
        <f>VLOOKUP(СВОД2023[[#This Row],[ФО]],СПРАВОЧНИК!H:P,2,0)</f>
        <v>Уральский ФО</v>
      </c>
    </row>
    <row r="8388" spans="1:11" x14ac:dyDescent="0.2">
      <c r="A8388" t="s">
        <v>600</v>
      </c>
      <c r="B8388" t="s">
        <v>595</v>
      </c>
      <c r="C8388" s="1" t="s">
        <v>99</v>
      </c>
      <c r="D8388" s="1" t="s">
        <v>114</v>
      </c>
      <c r="E8388" s="2"/>
      <c r="F8388" s="3"/>
      <c r="G8388" s="2">
        <v>1</v>
      </c>
      <c r="H8388" s="3">
        <v>1</v>
      </c>
      <c r="I8388" s="69" t="str">
        <f>VLOOKUP(C8388,СПРАВОЧНИК!B:D,2,0)</f>
        <v>США</v>
      </c>
      <c r="J8388" s="69" t="str">
        <f>VLOOKUP(C8388,СПРАВОЧНИК!B:D,3,0)</f>
        <v>ИНОМАРКИ</v>
      </c>
      <c r="K8388" s="69" t="str">
        <f>VLOOKUP(СВОД2023[[#This Row],[ФО]],СПРАВОЧНИК!H:P,2,0)</f>
        <v>Уральский ФО</v>
      </c>
    </row>
    <row r="8389" spans="1:11" x14ac:dyDescent="0.2">
      <c r="A8389" t="s">
        <v>600</v>
      </c>
      <c r="B8389" t="s">
        <v>595</v>
      </c>
      <c r="C8389" s="1" t="s">
        <v>99</v>
      </c>
      <c r="D8389" s="1" t="s">
        <v>115</v>
      </c>
      <c r="E8389" s="2">
        <v>23</v>
      </c>
      <c r="F8389" s="3">
        <v>12</v>
      </c>
      <c r="G8389" s="2">
        <v>110</v>
      </c>
      <c r="H8389" s="3">
        <v>70</v>
      </c>
      <c r="I8389" s="69" t="str">
        <f>VLOOKUP(C8389,СПРАВОЧНИК!B:D,2,0)</f>
        <v>США</v>
      </c>
      <c r="J8389" s="69" t="str">
        <f>VLOOKUP(C8389,СПРАВОЧНИК!B:D,3,0)</f>
        <v>ИНОМАРКИ</v>
      </c>
      <c r="K8389" s="69" t="str">
        <f>VLOOKUP(СВОД2023[[#This Row],[ФО]],СПРАВОЧНИК!H:P,2,0)</f>
        <v>Уральский ФО</v>
      </c>
    </row>
    <row r="8390" spans="1:11" x14ac:dyDescent="0.2">
      <c r="A8390" t="s">
        <v>600</v>
      </c>
      <c r="B8390" t="s">
        <v>595</v>
      </c>
      <c r="C8390" s="1" t="s">
        <v>99</v>
      </c>
      <c r="D8390" s="1" t="s">
        <v>116</v>
      </c>
      <c r="E8390" s="2">
        <v>3</v>
      </c>
      <c r="F8390" s="3"/>
      <c r="G8390" s="2">
        <v>15</v>
      </c>
      <c r="H8390" s="3">
        <v>8</v>
      </c>
      <c r="I8390" s="69" t="str">
        <f>VLOOKUP(C8390,СПРАВОЧНИК!B:D,2,0)</f>
        <v>США</v>
      </c>
      <c r="J8390" s="69" t="str">
        <f>VLOOKUP(C8390,СПРАВОЧНИК!B:D,3,0)</f>
        <v>ИНОМАРКИ</v>
      </c>
      <c r="K8390" s="69" t="str">
        <f>VLOOKUP(СВОД2023[[#This Row],[ФО]],СПРАВОЧНИК!H:P,2,0)</f>
        <v>Уральский ФО</v>
      </c>
    </row>
    <row r="8391" spans="1:11" x14ac:dyDescent="0.2">
      <c r="A8391" t="s">
        <v>600</v>
      </c>
      <c r="B8391" t="s">
        <v>595</v>
      </c>
      <c r="C8391" s="1" t="s">
        <v>99</v>
      </c>
      <c r="D8391" s="1" t="s">
        <v>117</v>
      </c>
      <c r="E8391" s="2">
        <v>12</v>
      </c>
      <c r="F8391" s="3">
        <v>6</v>
      </c>
      <c r="G8391" s="2">
        <v>63</v>
      </c>
      <c r="H8391" s="3">
        <v>48</v>
      </c>
      <c r="I8391" s="69" t="str">
        <f>VLOOKUP(C8391,СПРАВОЧНИК!B:D,2,0)</f>
        <v>США</v>
      </c>
      <c r="J8391" s="69" t="str">
        <f>VLOOKUP(C8391,СПРАВОЧНИК!B:D,3,0)</f>
        <v>ИНОМАРКИ</v>
      </c>
      <c r="K8391" s="69" t="str">
        <f>VLOOKUP(СВОД2023[[#This Row],[ФО]],СПРАВОЧНИК!H:P,2,0)</f>
        <v>Уральский ФО</v>
      </c>
    </row>
    <row r="8392" spans="1:11" x14ac:dyDescent="0.2">
      <c r="A8392" t="s">
        <v>600</v>
      </c>
      <c r="B8392" t="s">
        <v>595</v>
      </c>
      <c r="C8392" s="1" t="s">
        <v>99</v>
      </c>
      <c r="D8392" s="1" t="s">
        <v>2052</v>
      </c>
      <c r="E8392" s="2">
        <v>1</v>
      </c>
      <c r="F8392" s="3"/>
      <c r="G8392" s="2">
        <v>3</v>
      </c>
      <c r="H8392" s="3">
        <v>1</v>
      </c>
      <c r="I8392" s="69" t="str">
        <f>VLOOKUP(C8392,СПРАВОЧНИК!B:D,2,0)</f>
        <v>США</v>
      </c>
      <c r="J8392" s="69" t="str">
        <f>VLOOKUP(C8392,СПРАВОЧНИК!B:D,3,0)</f>
        <v>ИНОМАРКИ</v>
      </c>
      <c r="K8392" s="69" t="str">
        <f>VLOOKUP(СВОД2023[[#This Row],[ФО]],СПРАВОЧНИК!H:P,2,0)</f>
        <v>Уральский ФО</v>
      </c>
    </row>
    <row r="8393" spans="1:11" x14ac:dyDescent="0.2">
      <c r="A8393" t="s">
        <v>600</v>
      </c>
      <c r="B8393" t="s">
        <v>595</v>
      </c>
      <c r="C8393" s="1" t="s">
        <v>99</v>
      </c>
      <c r="D8393" s="1" t="s">
        <v>1352</v>
      </c>
      <c r="E8393" s="2">
        <v>12</v>
      </c>
      <c r="F8393" s="3">
        <v>7</v>
      </c>
      <c r="G8393" s="2">
        <v>48</v>
      </c>
      <c r="H8393" s="3">
        <v>35</v>
      </c>
      <c r="I8393" s="69" t="str">
        <f>VLOOKUP(C8393,СПРАВОЧНИК!B:D,2,0)</f>
        <v>США</v>
      </c>
      <c r="J8393" s="69" t="str">
        <f>VLOOKUP(C8393,СПРАВОЧНИК!B:D,3,0)</f>
        <v>ИНОМАРКИ</v>
      </c>
      <c r="K8393" s="69" t="str">
        <f>VLOOKUP(СВОД2023[[#This Row],[ФО]],СПРАВОЧНИК!H:P,2,0)</f>
        <v>Уральский ФО</v>
      </c>
    </row>
    <row r="8394" spans="1:11" x14ac:dyDescent="0.2">
      <c r="A8394" t="s">
        <v>600</v>
      </c>
      <c r="B8394" t="s">
        <v>595</v>
      </c>
      <c r="C8394" s="1" t="s">
        <v>99</v>
      </c>
      <c r="D8394" s="1" t="s">
        <v>118</v>
      </c>
      <c r="E8394" s="2">
        <v>8</v>
      </c>
      <c r="F8394" s="3">
        <v>2</v>
      </c>
      <c r="G8394" s="2">
        <v>42</v>
      </c>
      <c r="H8394" s="3">
        <v>25</v>
      </c>
      <c r="I8394" s="69" t="str">
        <f>VLOOKUP(C8394,СПРАВОЧНИК!B:D,2,0)</f>
        <v>США</v>
      </c>
      <c r="J8394" s="69" t="str">
        <f>VLOOKUP(C8394,СПРАВОЧНИК!B:D,3,0)</f>
        <v>ИНОМАРКИ</v>
      </c>
      <c r="K8394" s="69" t="str">
        <f>VLOOKUP(СВОД2023[[#This Row],[ФО]],СПРАВОЧНИК!H:P,2,0)</f>
        <v>Уральский ФО</v>
      </c>
    </row>
    <row r="8395" spans="1:11" x14ac:dyDescent="0.2">
      <c r="A8395" t="s">
        <v>600</v>
      </c>
      <c r="B8395" t="s">
        <v>595</v>
      </c>
      <c r="C8395" s="1" t="s">
        <v>119</v>
      </c>
      <c r="D8395" s="1" t="s">
        <v>2053</v>
      </c>
      <c r="E8395" s="2">
        <v>1</v>
      </c>
      <c r="F8395" s="3"/>
      <c r="G8395" s="2">
        <v>3</v>
      </c>
      <c r="H8395" s="3"/>
      <c r="I8395" s="69" t="str">
        <f>VLOOKUP(C8395,СПРАВОЧНИК!B:D,2,0)</f>
        <v>США</v>
      </c>
      <c r="J8395" s="69" t="str">
        <f>VLOOKUP(C8395,СПРАВОЧНИК!B:D,3,0)</f>
        <v>ИНОМАРКИ</v>
      </c>
      <c r="K8395" s="69" t="str">
        <f>VLOOKUP(СВОД2023[[#This Row],[ФО]],СПРАВОЧНИК!H:P,2,0)</f>
        <v>Уральский ФО</v>
      </c>
    </row>
    <row r="8396" spans="1:11" x14ac:dyDescent="0.2">
      <c r="A8396" t="s">
        <v>600</v>
      </c>
      <c r="B8396" t="s">
        <v>595</v>
      </c>
      <c r="C8396" s="1" t="s">
        <v>119</v>
      </c>
      <c r="D8396" s="1" t="s">
        <v>2054</v>
      </c>
      <c r="E8396" s="2">
        <v>1</v>
      </c>
      <c r="F8396" s="3"/>
      <c r="G8396" s="2">
        <v>2</v>
      </c>
      <c r="H8396" s="3">
        <v>1</v>
      </c>
      <c r="I8396" s="69" t="str">
        <f>VLOOKUP(C8396,СПРАВОЧНИК!B:D,2,0)</f>
        <v>США</v>
      </c>
      <c r="J8396" s="69" t="str">
        <f>VLOOKUP(C8396,СПРАВОЧНИК!B:D,3,0)</f>
        <v>ИНОМАРКИ</v>
      </c>
      <c r="K8396" s="69" t="str">
        <f>VLOOKUP(СВОД2023[[#This Row],[ФО]],СПРАВОЧНИК!H:P,2,0)</f>
        <v>Уральский ФО</v>
      </c>
    </row>
    <row r="8397" spans="1:11" x14ac:dyDescent="0.2">
      <c r="A8397" t="s">
        <v>600</v>
      </c>
      <c r="B8397" t="s">
        <v>595</v>
      </c>
      <c r="C8397" s="1" t="s">
        <v>119</v>
      </c>
      <c r="D8397" s="1" t="s">
        <v>1353</v>
      </c>
      <c r="E8397" s="2">
        <v>9</v>
      </c>
      <c r="F8397" s="3">
        <v>5</v>
      </c>
      <c r="G8397" s="2">
        <v>46</v>
      </c>
      <c r="H8397" s="3">
        <v>43</v>
      </c>
      <c r="I8397" s="69" t="str">
        <f>VLOOKUP(C8397,СПРАВОЧНИК!B:D,2,0)</f>
        <v>США</v>
      </c>
      <c r="J8397" s="69" t="str">
        <f>VLOOKUP(C8397,СПРАВОЧНИК!B:D,3,0)</f>
        <v>ИНОМАРКИ</v>
      </c>
      <c r="K8397" s="69" t="str">
        <f>VLOOKUP(СВОД2023[[#This Row],[ФО]],СПРАВОЧНИК!H:P,2,0)</f>
        <v>Уральский ФО</v>
      </c>
    </row>
    <row r="8398" spans="1:11" x14ac:dyDescent="0.2">
      <c r="A8398" t="s">
        <v>600</v>
      </c>
      <c r="B8398" t="s">
        <v>595</v>
      </c>
      <c r="C8398" s="1" t="s">
        <v>119</v>
      </c>
      <c r="D8398" s="1" t="s">
        <v>2056</v>
      </c>
      <c r="E8398" s="2"/>
      <c r="F8398" s="3"/>
      <c r="G8398" s="2">
        <v>1</v>
      </c>
      <c r="H8398" s="3">
        <v>1</v>
      </c>
      <c r="I8398" s="69" t="str">
        <f>VLOOKUP(C8398,СПРАВОЧНИК!B:D,2,0)</f>
        <v>США</v>
      </c>
      <c r="J8398" s="69" t="str">
        <f>VLOOKUP(C8398,СПРАВОЧНИК!B:D,3,0)</f>
        <v>ИНОМАРКИ</v>
      </c>
      <c r="K8398" s="69" t="str">
        <f>VLOOKUP(СВОД2023[[#This Row],[ФО]],СПРАВОЧНИК!H:P,2,0)</f>
        <v>Уральский ФО</v>
      </c>
    </row>
    <row r="8399" spans="1:11" x14ac:dyDescent="0.2">
      <c r="A8399" t="s">
        <v>600</v>
      </c>
      <c r="B8399" t="s">
        <v>595</v>
      </c>
      <c r="C8399" s="1" t="s">
        <v>119</v>
      </c>
      <c r="D8399" s="1" t="s">
        <v>1354</v>
      </c>
      <c r="E8399" s="2">
        <v>1</v>
      </c>
      <c r="F8399" s="3">
        <v>1</v>
      </c>
      <c r="G8399" s="2">
        <v>2</v>
      </c>
      <c r="H8399" s="3">
        <v>3</v>
      </c>
      <c r="I8399" s="69" t="str">
        <f>VLOOKUP(C8399,СПРАВОЧНИК!B:D,2,0)</f>
        <v>США</v>
      </c>
      <c r="J8399" s="69" t="str">
        <f>VLOOKUP(C8399,СПРАВОЧНИК!B:D,3,0)</f>
        <v>ИНОМАРКИ</v>
      </c>
      <c r="K8399" s="69" t="str">
        <f>VLOOKUP(СВОД2023[[#This Row],[ФО]],СПРАВОЧНИК!H:P,2,0)</f>
        <v>Уральский ФО</v>
      </c>
    </row>
    <row r="8400" spans="1:11" x14ac:dyDescent="0.2">
      <c r="A8400" t="s">
        <v>600</v>
      </c>
      <c r="B8400" t="s">
        <v>595</v>
      </c>
      <c r="C8400" s="1" t="s">
        <v>119</v>
      </c>
      <c r="D8400" s="1" t="s">
        <v>1355</v>
      </c>
      <c r="E8400" s="2"/>
      <c r="F8400" s="3">
        <v>1</v>
      </c>
      <c r="G8400" s="2">
        <v>3</v>
      </c>
      <c r="H8400" s="3">
        <v>3</v>
      </c>
      <c r="I8400" s="69" t="str">
        <f>VLOOKUP(C8400,СПРАВОЧНИК!B:D,2,0)</f>
        <v>США</v>
      </c>
      <c r="J8400" s="69" t="str">
        <f>VLOOKUP(C8400,СПРАВОЧНИК!B:D,3,0)</f>
        <v>ИНОМАРКИ</v>
      </c>
      <c r="K8400" s="69" t="str">
        <f>VLOOKUP(СВОД2023[[#This Row],[ФО]],СПРАВОЧНИК!H:P,2,0)</f>
        <v>Уральский ФО</v>
      </c>
    </row>
    <row r="8401" spans="1:11" x14ac:dyDescent="0.2">
      <c r="A8401" t="s">
        <v>600</v>
      </c>
      <c r="B8401" t="s">
        <v>595</v>
      </c>
      <c r="C8401" s="1" t="s">
        <v>119</v>
      </c>
      <c r="D8401" s="1" t="s">
        <v>2057</v>
      </c>
      <c r="E8401" s="2"/>
      <c r="F8401" s="3"/>
      <c r="G8401" s="2">
        <v>2</v>
      </c>
      <c r="H8401" s="3"/>
      <c r="I8401" s="69" t="str">
        <f>VLOOKUP(C8401,СПРАВОЧНИК!B:D,2,0)</f>
        <v>США</v>
      </c>
      <c r="J8401" s="69" t="str">
        <f>VLOOKUP(C8401,СПРАВОЧНИК!B:D,3,0)</f>
        <v>ИНОМАРКИ</v>
      </c>
      <c r="K8401" s="69" t="str">
        <f>VLOOKUP(СВОД2023[[#This Row],[ФО]],СПРАВОЧНИК!H:P,2,0)</f>
        <v>Уральский ФО</v>
      </c>
    </row>
    <row r="8402" spans="1:11" x14ac:dyDescent="0.2">
      <c r="A8402" t="s">
        <v>600</v>
      </c>
      <c r="B8402" t="s">
        <v>595</v>
      </c>
      <c r="C8402" s="1" t="s">
        <v>119</v>
      </c>
      <c r="D8402" s="1" t="s">
        <v>2058</v>
      </c>
      <c r="E8402" s="2"/>
      <c r="F8402" s="3"/>
      <c r="G8402" s="2">
        <v>4</v>
      </c>
      <c r="H8402" s="3">
        <v>1</v>
      </c>
      <c r="I8402" s="69" t="str">
        <f>VLOOKUP(C8402,СПРАВОЧНИК!B:D,2,0)</f>
        <v>США</v>
      </c>
      <c r="J8402" s="69" t="str">
        <f>VLOOKUP(C8402,СПРАВОЧНИК!B:D,3,0)</f>
        <v>ИНОМАРКИ</v>
      </c>
      <c r="K8402" s="69" t="str">
        <f>VLOOKUP(СВОД2023[[#This Row],[ФО]],СПРАВОЧНИК!H:P,2,0)</f>
        <v>Уральский ФО</v>
      </c>
    </row>
    <row r="8403" spans="1:11" x14ac:dyDescent="0.2">
      <c r="A8403" t="s">
        <v>600</v>
      </c>
      <c r="B8403" t="s">
        <v>595</v>
      </c>
      <c r="C8403" s="1" t="s">
        <v>119</v>
      </c>
      <c r="D8403" s="1" t="s">
        <v>2398</v>
      </c>
      <c r="E8403" s="2"/>
      <c r="F8403" s="3"/>
      <c r="G8403" s="2">
        <v>1</v>
      </c>
      <c r="H8403" s="3"/>
      <c r="I8403" s="69" t="str">
        <f>VLOOKUP(C8403,СПРАВОЧНИК!B:D,2,0)</f>
        <v>США</v>
      </c>
      <c r="J8403" s="69" t="str">
        <f>VLOOKUP(C8403,СПРАВОЧНИК!B:D,3,0)</f>
        <v>ИНОМАРКИ</v>
      </c>
      <c r="K8403" s="69" t="str">
        <f>VLOOKUP(СВОД2023[[#This Row],[ФО]],СПРАВОЧНИК!H:P,2,0)</f>
        <v>Уральский ФО</v>
      </c>
    </row>
    <row r="8404" spans="1:11" x14ac:dyDescent="0.2">
      <c r="A8404" t="s">
        <v>600</v>
      </c>
      <c r="B8404" t="s">
        <v>595</v>
      </c>
      <c r="C8404" s="1" t="s">
        <v>119</v>
      </c>
      <c r="D8404" s="1" t="s">
        <v>1356</v>
      </c>
      <c r="E8404" s="2"/>
      <c r="F8404" s="3"/>
      <c r="G8404" s="2">
        <v>4</v>
      </c>
      <c r="H8404" s="3">
        <v>1</v>
      </c>
      <c r="I8404" s="69" t="str">
        <f>VLOOKUP(C8404,СПРАВОЧНИК!B:D,2,0)</f>
        <v>США</v>
      </c>
      <c r="J8404" s="69" t="str">
        <f>VLOOKUP(C8404,СПРАВОЧНИК!B:D,3,0)</f>
        <v>ИНОМАРКИ</v>
      </c>
      <c r="K8404" s="69" t="str">
        <f>VLOOKUP(СВОД2023[[#This Row],[ФО]],СПРАВОЧНИК!H:P,2,0)</f>
        <v>Уральский ФО</v>
      </c>
    </row>
    <row r="8405" spans="1:11" x14ac:dyDescent="0.2">
      <c r="A8405" t="s">
        <v>600</v>
      </c>
      <c r="B8405" t="s">
        <v>595</v>
      </c>
      <c r="C8405" s="1" t="s">
        <v>119</v>
      </c>
      <c r="D8405" s="1" t="s">
        <v>645</v>
      </c>
      <c r="E8405" s="2">
        <v>4</v>
      </c>
      <c r="F8405" s="3">
        <v>3</v>
      </c>
      <c r="G8405" s="2">
        <v>13</v>
      </c>
      <c r="H8405" s="3">
        <v>14</v>
      </c>
      <c r="I8405" s="69" t="str">
        <f>VLOOKUP(C8405,СПРАВОЧНИК!B:D,2,0)</f>
        <v>США</v>
      </c>
      <c r="J8405" s="69" t="str">
        <f>VLOOKUP(C8405,СПРАВОЧНИК!B:D,3,0)</f>
        <v>ИНОМАРКИ</v>
      </c>
      <c r="K8405" s="69" t="str">
        <f>VLOOKUP(СВОД2023[[#This Row],[ФО]],СПРАВОЧНИК!H:P,2,0)</f>
        <v>Уральский ФО</v>
      </c>
    </row>
    <row r="8406" spans="1:11" x14ac:dyDescent="0.2">
      <c r="A8406" t="s">
        <v>600</v>
      </c>
      <c r="B8406" t="s">
        <v>595</v>
      </c>
      <c r="C8406" s="1" t="s">
        <v>119</v>
      </c>
      <c r="D8406" s="1" t="s">
        <v>1357</v>
      </c>
      <c r="E8406" s="2">
        <v>2</v>
      </c>
      <c r="F8406" s="3">
        <v>5</v>
      </c>
      <c r="G8406" s="2">
        <v>26</v>
      </c>
      <c r="H8406" s="3">
        <v>19</v>
      </c>
      <c r="I8406" s="69" t="str">
        <f>VLOOKUP(C8406,СПРАВОЧНИК!B:D,2,0)</f>
        <v>США</v>
      </c>
      <c r="J8406" s="69" t="str">
        <f>VLOOKUP(C8406,СПРАВОЧНИК!B:D,3,0)</f>
        <v>ИНОМАРКИ</v>
      </c>
      <c r="K8406" s="69" t="str">
        <f>VLOOKUP(СВОД2023[[#This Row],[ФО]],СПРАВОЧНИК!H:P,2,0)</f>
        <v>Уральский ФО</v>
      </c>
    </row>
    <row r="8407" spans="1:11" x14ac:dyDescent="0.2">
      <c r="A8407" t="s">
        <v>600</v>
      </c>
      <c r="B8407" t="s">
        <v>595</v>
      </c>
      <c r="C8407" s="1" t="s">
        <v>119</v>
      </c>
      <c r="D8407" s="1" t="s">
        <v>2399</v>
      </c>
      <c r="E8407" s="2"/>
      <c r="F8407" s="3"/>
      <c r="G8407" s="2">
        <v>1</v>
      </c>
      <c r="H8407" s="3"/>
      <c r="I8407" s="69" t="str">
        <f>VLOOKUP(C8407,СПРАВОЧНИК!B:D,2,0)</f>
        <v>США</v>
      </c>
      <c r="J8407" s="69" t="str">
        <f>VLOOKUP(C8407,СПРАВОЧНИК!B:D,3,0)</f>
        <v>ИНОМАРКИ</v>
      </c>
      <c r="K8407" s="69" t="str">
        <f>VLOOKUP(СВОД2023[[#This Row],[ФО]],СПРАВОЧНИК!H:P,2,0)</f>
        <v>Уральский ФО</v>
      </c>
    </row>
    <row r="8408" spans="1:11" x14ac:dyDescent="0.2">
      <c r="A8408" t="s">
        <v>600</v>
      </c>
      <c r="B8408" t="s">
        <v>595</v>
      </c>
      <c r="C8408" s="1" t="s">
        <v>119</v>
      </c>
      <c r="D8408" s="1" t="s">
        <v>1358</v>
      </c>
      <c r="E8408" s="2">
        <v>5</v>
      </c>
      <c r="F8408" s="3">
        <v>2</v>
      </c>
      <c r="G8408" s="2">
        <v>33</v>
      </c>
      <c r="H8408" s="3">
        <v>22</v>
      </c>
      <c r="I8408" s="69" t="str">
        <f>VLOOKUP(C8408,СПРАВОЧНИК!B:D,2,0)</f>
        <v>США</v>
      </c>
      <c r="J8408" s="69" t="str">
        <f>VLOOKUP(C8408,СПРАВОЧНИК!B:D,3,0)</f>
        <v>ИНОМАРКИ</v>
      </c>
      <c r="K8408" s="69" t="str">
        <f>VLOOKUP(СВОД2023[[#This Row],[ФО]],СПРАВОЧНИК!H:P,2,0)</f>
        <v>Уральский ФО</v>
      </c>
    </row>
    <row r="8409" spans="1:11" x14ac:dyDescent="0.2">
      <c r="A8409" t="s">
        <v>600</v>
      </c>
      <c r="B8409" t="s">
        <v>595</v>
      </c>
      <c r="C8409" s="1" t="s">
        <v>119</v>
      </c>
      <c r="D8409" s="1" t="s">
        <v>2060</v>
      </c>
      <c r="E8409" s="2"/>
      <c r="F8409" s="3"/>
      <c r="G8409" s="2">
        <v>2</v>
      </c>
      <c r="H8409" s="3">
        <v>2</v>
      </c>
      <c r="I8409" s="69" t="str">
        <f>VLOOKUP(C8409,СПРАВОЧНИК!B:D,2,0)</f>
        <v>США</v>
      </c>
      <c r="J8409" s="69" t="str">
        <f>VLOOKUP(C8409,СПРАВОЧНИК!B:D,3,0)</f>
        <v>ИНОМАРКИ</v>
      </c>
      <c r="K8409" s="69" t="str">
        <f>VLOOKUP(СВОД2023[[#This Row],[ФО]],СПРАВОЧНИК!H:P,2,0)</f>
        <v>Уральский ФО</v>
      </c>
    </row>
    <row r="8410" spans="1:11" x14ac:dyDescent="0.2">
      <c r="A8410" t="s">
        <v>600</v>
      </c>
      <c r="B8410" t="s">
        <v>595</v>
      </c>
      <c r="C8410" s="1" t="s">
        <v>119</v>
      </c>
      <c r="D8410" s="1" t="s">
        <v>1359</v>
      </c>
      <c r="E8410" s="2">
        <v>1</v>
      </c>
      <c r="F8410" s="3">
        <v>3</v>
      </c>
      <c r="G8410" s="2">
        <v>5</v>
      </c>
      <c r="H8410" s="3">
        <v>9</v>
      </c>
      <c r="I8410" s="69" t="str">
        <f>VLOOKUP(C8410,СПРАВОЧНИК!B:D,2,0)</f>
        <v>США</v>
      </c>
      <c r="J8410" s="69" t="str">
        <f>VLOOKUP(C8410,СПРАВОЧНИК!B:D,3,0)</f>
        <v>ИНОМАРКИ</v>
      </c>
      <c r="K8410" s="69" t="str">
        <f>VLOOKUP(СВОД2023[[#This Row],[ФО]],СПРАВОЧНИК!H:P,2,0)</f>
        <v>Уральский ФО</v>
      </c>
    </row>
    <row r="8411" spans="1:11" x14ac:dyDescent="0.2">
      <c r="A8411" t="s">
        <v>600</v>
      </c>
      <c r="B8411" t="s">
        <v>595</v>
      </c>
      <c r="C8411" s="1" t="s">
        <v>119</v>
      </c>
      <c r="D8411" s="1" t="s">
        <v>120</v>
      </c>
      <c r="E8411" s="2">
        <v>1</v>
      </c>
      <c r="F8411" s="3">
        <v>3</v>
      </c>
      <c r="G8411" s="2">
        <v>13</v>
      </c>
      <c r="H8411" s="3">
        <v>17</v>
      </c>
      <c r="I8411" s="69" t="str">
        <f>VLOOKUP(C8411,СПРАВОЧНИК!B:D,2,0)</f>
        <v>США</v>
      </c>
      <c r="J8411" s="69" t="str">
        <f>VLOOKUP(C8411,СПРАВОЧНИК!B:D,3,0)</f>
        <v>ИНОМАРКИ</v>
      </c>
      <c r="K8411" s="69" t="str">
        <f>VLOOKUP(СВОД2023[[#This Row],[ФО]],СПРАВОЧНИК!H:P,2,0)</f>
        <v>Уральский ФО</v>
      </c>
    </row>
    <row r="8412" spans="1:11" x14ac:dyDescent="0.2">
      <c r="A8412" t="s">
        <v>600</v>
      </c>
      <c r="B8412" t="s">
        <v>595</v>
      </c>
      <c r="C8412" s="1" t="s">
        <v>121</v>
      </c>
      <c r="D8412" s="1" t="s">
        <v>2061</v>
      </c>
      <c r="E8412" s="2">
        <v>2</v>
      </c>
      <c r="F8412" s="3">
        <v>1</v>
      </c>
      <c r="G8412" s="2">
        <v>15</v>
      </c>
      <c r="H8412" s="3">
        <v>13</v>
      </c>
      <c r="I8412" s="69" t="str">
        <f>VLOOKUP(C8412,СПРАВОЧНИК!B:D,2,0)</f>
        <v>ЕВРОПА</v>
      </c>
      <c r="J8412" s="69" t="str">
        <f>VLOOKUP(C8412,СПРАВОЧНИК!B:D,3,0)</f>
        <v>ИНОМАРКИ</v>
      </c>
      <c r="K8412" s="69" t="str">
        <f>VLOOKUP(СВОД2023[[#This Row],[ФО]],СПРАВОЧНИК!H:P,2,0)</f>
        <v>Уральский ФО</v>
      </c>
    </row>
    <row r="8413" spans="1:11" x14ac:dyDescent="0.2">
      <c r="A8413" t="s">
        <v>600</v>
      </c>
      <c r="B8413" t="s">
        <v>595</v>
      </c>
      <c r="C8413" s="1" t="s">
        <v>121</v>
      </c>
      <c r="D8413" s="1" t="s">
        <v>2062</v>
      </c>
      <c r="E8413" s="2">
        <v>3</v>
      </c>
      <c r="F8413" s="3">
        <v>1</v>
      </c>
      <c r="G8413" s="2">
        <v>14</v>
      </c>
      <c r="H8413" s="3">
        <v>11</v>
      </c>
      <c r="I8413" s="69" t="str">
        <f>VLOOKUP(C8413,СПРАВОЧНИК!B:D,2,0)</f>
        <v>ЕВРОПА</v>
      </c>
      <c r="J8413" s="69" t="str">
        <f>VLOOKUP(C8413,СПРАВОЧНИК!B:D,3,0)</f>
        <v>ИНОМАРКИ</v>
      </c>
      <c r="K8413" s="69" t="str">
        <f>VLOOKUP(СВОД2023[[#This Row],[ФО]],СПРАВОЧНИК!H:P,2,0)</f>
        <v>Уральский ФО</v>
      </c>
    </row>
    <row r="8414" spans="1:11" x14ac:dyDescent="0.2">
      <c r="A8414" t="s">
        <v>600</v>
      </c>
      <c r="B8414" t="s">
        <v>595</v>
      </c>
      <c r="C8414" s="1" t="s">
        <v>121</v>
      </c>
      <c r="D8414" s="1" t="s">
        <v>1360</v>
      </c>
      <c r="E8414" s="2">
        <v>25</v>
      </c>
      <c r="F8414" s="3">
        <v>14</v>
      </c>
      <c r="G8414" s="2">
        <v>101</v>
      </c>
      <c r="H8414" s="3">
        <v>79</v>
      </c>
      <c r="I8414" s="69" t="str">
        <f>VLOOKUP(C8414,СПРАВОЧНИК!B:D,2,0)</f>
        <v>ЕВРОПА</v>
      </c>
      <c r="J8414" s="69" t="str">
        <f>VLOOKUP(C8414,СПРАВОЧНИК!B:D,3,0)</f>
        <v>ИНОМАРКИ</v>
      </c>
      <c r="K8414" s="69" t="str">
        <f>VLOOKUP(СВОД2023[[#This Row],[ФО]],СПРАВОЧНИК!H:P,2,0)</f>
        <v>Уральский ФО</v>
      </c>
    </row>
    <row r="8415" spans="1:11" x14ac:dyDescent="0.2">
      <c r="A8415" t="s">
        <v>600</v>
      </c>
      <c r="B8415" t="s">
        <v>595</v>
      </c>
      <c r="C8415" s="1" t="s">
        <v>121</v>
      </c>
      <c r="D8415" s="1" t="s">
        <v>122</v>
      </c>
      <c r="E8415" s="2"/>
      <c r="F8415" s="3"/>
      <c r="G8415" s="2">
        <v>1</v>
      </c>
      <c r="H8415" s="3"/>
      <c r="I8415" s="69" t="str">
        <f>VLOOKUP(C8415,СПРАВОЧНИК!B:D,2,0)</f>
        <v>ЕВРОПА</v>
      </c>
      <c r="J8415" s="69" t="str">
        <f>VLOOKUP(C8415,СПРАВОЧНИК!B:D,3,0)</f>
        <v>ИНОМАРКИ</v>
      </c>
      <c r="K8415" s="69" t="str">
        <f>VLOOKUP(СВОД2023[[#This Row],[ФО]],СПРАВОЧНИК!H:P,2,0)</f>
        <v>Уральский ФО</v>
      </c>
    </row>
    <row r="8416" spans="1:11" x14ac:dyDescent="0.2">
      <c r="A8416" t="s">
        <v>600</v>
      </c>
      <c r="B8416" t="s">
        <v>595</v>
      </c>
      <c r="C8416" s="1" t="s">
        <v>121</v>
      </c>
      <c r="D8416" s="1" t="s">
        <v>2063</v>
      </c>
      <c r="E8416" s="2">
        <v>13</v>
      </c>
      <c r="F8416" s="3">
        <v>8</v>
      </c>
      <c r="G8416" s="2">
        <v>62</v>
      </c>
      <c r="H8416" s="3">
        <v>35</v>
      </c>
      <c r="I8416" s="69" t="str">
        <f>VLOOKUP(C8416,СПРАВОЧНИК!B:D,2,0)</f>
        <v>ЕВРОПА</v>
      </c>
      <c r="J8416" s="69" t="str">
        <f>VLOOKUP(C8416,СПРАВОЧНИК!B:D,3,0)</f>
        <v>ИНОМАРКИ</v>
      </c>
      <c r="K8416" s="69" t="str">
        <f>VLOOKUP(СВОД2023[[#This Row],[ФО]],СПРАВОЧНИК!H:P,2,0)</f>
        <v>Уральский ФО</v>
      </c>
    </row>
    <row r="8417" spans="1:11" x14ac:dyDescent="0.2">
      <c r="A8417" t="s">
        <v>600</v>
      </c>
      <c r="B8417" t="s">
        <v>595</v>
      </c>
      <c r="C8417" s="1" t="s">
        <v>121</v>
      </c>
      <c r="D8417" s="1" t="s">
        <v>2401</v>
      </c>
      <c r="E8417" s="2"/>
      <c r="F8417" s="3"/>
      <c r="G8417" s="2">
        <v>1</v>
      </c>
      <c r="H8417" s="3"/>
      <c r="I8417" s="69" t="str">
        <f>VLOOKUP(C8417,СПРАВОЧНИК!B:D,2,0)</f>
        <v>ЕВРОПА</v>
      </c>
      <c r="J8417" s="69" t="str">
        <f>VLOOKUP(C8417,СПРАВОЧНИК!B:D,3,0)</f>
        <v>ИНОМАРКИ</v>
      </c>
      <c r="K8417" s="69" t="str">
        <f>VLOOKUP(СВОД2023[[#This Row],[ФО]],СПРАВОЧНИК!H:P,2,0)</f>
        <v>Уральский ФО</v>
      </c>
    </row>
    <row r="8418" spans="1:11" x14ac:dyDescent="0.2">
      <c r="A8418" t="s">
        <v>600</v>
      </c>
      <c r="B8418" t="s">
        <v>595</v>
      </c>
      <c r="C8418" s="1" t="s">
        <v>121</v>
      </c>
      <c r="D8418" s="1" t="s">
        <v>123</v>
      </c>
      <c r="E8418" s="2">
        <v>118</v>
      </c>
      <c r="F8418" s="3">
        <v>90</v>
      </c>
      <c r="G8418" s="2">
        <v>673</v>
      </c>
      <c r="H8418" s="3">
        <v>515</v>
      </c>
      <c r="I8418" s="69" t="str">
        <f>VLOOKUP(C8418,СПРАВОЧНИК!B:D,2,0)</f>
        <v>ЕВРОПА</v>
      </c>
      <c r="J8418" s="69" t="str">
        <f>VLOOKUP(C8418,СПРАВОЧНИК!B:D,3,0)</f>
        <v>ИНОМАРКИ</v>
      </c>
      <c r="K8418" s="69" t="str">
        <f>VLOOKUP(СВОД2023[[#This Row],[ФО]],СПРАВОЧНИК!H:P,2,0)</f>
        <v>Уральский ФО</v>
      </c>
    </row>
    <row r="8419" spans="1:11" x14ac:dyDescent="0.2">
      <c r="A8419" t="s">
        <v>600</v>
      </c>
      <c r="B8419" t="s">
        <v>595</v>
      </c>
      <c r="C8419" s="1" t="s">
        <v>121</v>
      </c>
      <c r="D8419" s="1" t="s">
        <v>2064</v>
      </c>
      <c r="E8419" s="2"/>
      <c r="F8419" s="3">
        <v>3</v>
      </c>
      <c r="G8419" s="2">
        <v>7</v>
      </c>
      <c r="H8419" s="3">
        <v>10</v>
      </c>
      <c r="I8419" s="69" t="str">
        <f>VLOOKUP(C8419,СПРАВОЧНИК!B:D,2,0)</f>
        <v>ЕВРОПА</v>
      </c>
      <c r="J8419" s="69" t="str">
        <f>VLOOKUP(C8419,СПРАВОЧНИК!B:D,3,0)</f>
        <v>ИНОМАРКИ</v>
      </c>
      <c r="K8419" s="69" t="str">
        <f>VLOOKUP(СВОД2023[[#This Row],[ФО]],СПРАВОЧНИК!H:P,2,0)</f>
        <v>Уральский ФО</v>
      </c>
    </row>
    <row r="8420" spans="1:11" x14ac:dyDescent="0.2">
      <c r="A8420" t="s">
        <v>600</v>
      </c>
      <c r="B8420" t="s">
        <v>595</v>
      </c>
      <c r="C8420" s="1" t="s">
        <v>121</v>
      </c>
      <c r="D8420" s="1" t="s">
        <v>1361</v>
      </c>
      <c r="E8420" s="2">
        <v>7</v>
      </c>
      <c r="F8420" s="3">
        <v>6</v>
      </c>
      <c r="G8420" s="2">
        <v>37</v>
      </c>
      <c r="H8420" s="3">
        <v>20</v>
      </c>
      <c r="I8420" s="69" t="str">
        <f>VLOOKUP(C8420,СПРАВОЧНИК!B:D,2,0)</f>
        <v>ЕВРОПА</v>
      </c>
      <c r="J8420" s="69" t="str">
        <f>VLOOKUP(C8420,СПРАВОЧНИК!B:D,3,0)</f>
        <v>ИНОМАРКИ</v>
      </c>
      <c r="K8420" s="69" t="str">
        <f>VLOOKUP(СВОД2023[[#This Row],[ФО]],СПРАВОЧНИК!H:P,2,0)</f>
        <v>Уральский ФО</v>
      </c>
    </row>
    <row r="8421" spans="1:11" x14ac:dyDescent="0.2">
      <c r="A8421" t="s">
        <v>600</v>
      </c>
      <c r="B8421" t="s">
        <v>595</v>
      </c>
      <c r="C8421" s="1" t="s">
        <v>121</v>
      </c>
      <c r="D8421" s="1" t="s">
        <v>1362</v>
      </c>
      <c r="E8421" s="2">
        <v>11</v>
      </c>
      <c r="F8421" s="3">
        <v>12</v>
      </c>
      <c r="G8421" s="2">
        <v>60</v>
      </c>
      <c r="H8421" s="3">
        <v>60</v>
      </c>
      <c r="I8421" s="69" t="str">
        <f>VLOOKUP(C8421,СПРАВОЧНИК!B:D,2,0)</f>
        <v>ЕВРОПА</v>
      </c>
      <c r="J8421" s="69" t="str">
        <f>VLOOKUP(C8421,СПРАВОЧНИК!B:D,3,0)</f>
        <v>ИНОМАРКИ</v>
      </c>
      <c r="K8421" s="69" t="str">
        <f>VLOOKUP(СВОД2023[[#This Row],[ФО]],СПРАВОЧНИК!H:P,2,0)</f>
        <v>Уральский ФО</v>
      </c>
    </row>
    <row r="8422" spans="1:11" x14ac:dyDescent="0.2">
      <c r="A8422" t="s">
        <v>600</v>
      </c>
      <c r="B8422" t="s">
        <v>595</v>
      </c>
      <c r="C8422" s="1" t="s">
        <v>121</v>
      </c>
      <c r="D8422" s="1" t="s">
        <v>124</v>
      </c>
      <c r="E8422" s="2"/>
      <c r="F8422" s="3">
        <v>1</v>
      </c>
      <c r="G8422" s="2">
        <v>1</v>
      </c>
      <c r="H8422" s="3">
        <v>2</v>
      </c>
      <c r="I8422" s="69" t="str">
        <f>VLOOKUP(C8422,СПРАВОЧНИК!B:D,2,0)</f>
        <v>ЕВРОПА</v>
      </c>
      <c r="J8422" s="69" t="str">
        <f>VLOOKUP(C8422,СПРАВОЧНИК!B:D,3,0)</f>
        <v>ИНОМАРКИ</v>
      </c>
      <c r="K8422" s="69" t="str">
        <f>VLOOKUP(СВОД2023[[#This Row],[ФО]],СПРАВОЧНИК!H:P,2,0)</f>
        <v>Уральский ФО</v>
      </c>
    </row>
    <row r="8423" spans="1:11" x14ac:dyDescent="0.2">
      <c r="A8423" t="s">
        <v>600</v>
      </c>
      <c r="B8423" t="s">
        <v>595</v>
      </c>
      <c r="C8423" s="1" t="s">
        <v>121</v>
      </c>
      <c r="D8423" s="1" t="s">
        <v>2065</v>
      </c>
      <c r="E8423" s="2"/>
      <c r="F8423" s="3">
        <v>1</v>
      </c>
      <c r="G8423" s="2"/>
      <c r="H8423" s="3">
        <v>1</v>
      </c>
      <c r="I8423" s="69" t="str">
        <f>VLOOKUP(C8423,СПРАВОЧНИК!B:D,2,0)</f>
        <v>ЕВРОПА</v>
      </c>
      <c r="J8423" s="69" t="str">
        <f>VLOOKUP(C8423,СПРАВОЧНИК!B:D,3,0)</f>
        <v>ИНОМАРКИ</v>
      </c>
      <c r="K8423" s="69" t="str">
        <f>VLOOKUP(СВОД2023[[#This Row],[ФО]],СПРАВОЧНИК!H:P,2,0)</f>
        <v>Уральский ФО</v>
      </c>
    </row>
    <row r="8424" spans="1:11" x14ac:dyDescent="0.2">
      <c r="A8424" t="s">
        <v>600</v>
      </c>
      <c r="B8424" t="s">
        <v>595</v>
      </c>
      <c r="C8424" s="1" t="s">
        <v>121</v>
      </c>
      <c r="D8424" s="1" t="s">
        <v>1363</v>
      </c>
      <c r="E8424" s="2">
        <v>14</v>
      </c>
      <c r="F8424" s="3">
        <v>6</v>
      </c>
      <c r="G8424" s="2">
        <v>57</v>
      </c>
      <c r="H8424" s="3">
        <v>37</v>
      </c>
      <c r="I8424" s="69" t="str">
        <f>VLOOKUP(C8424,СПРАВОЧНИК!B:D,2,0)</f>
        <v>ЕВРОПА</v>
      </c>
      <c r="J8424" s="69" t="str">
        <f>VLOOKUP(C8424,СПРАВОЧНИК!B:D,3,0)</f>
        <v>ИНОМАРКИ</v>
      </c>
      <c r="K8424" s="69" t="str">
        <f>VLOOKUP(СВОД2023[[#This Row],[ФО]],СПРАВОЧНИК!H:P,2,0)</f>
        <v>Уральский ФО</v>
      </c>
    </row>
    <row r="8425" spans="1:11" x14ac:dyDescent="0.2">
      <c r="A8425" t="s">
        <v>600</v>
      </c>
      <c r="B8425" t="s">
        <v>595</v>
      </c>
      <c r="C8425" s="1" t="s">
        <v>121</v>
      </c>
      <c r="D8425" s="1" t="s">
        <v>1364</v>
      </c>
      <c r="E8425" s="2">
        <v>5</v>
      </c>
      <c r="F8425" s="3">
        <v>2</v>
      </c>
      <c r="G8425" s="2">
        <v>30</v>
      </c>
      <c r="H8425" s="3">
        <v>17</v>
      </c>
      <c r="I8425" s="69" t="str">
        <f>VLOOKUP(C8425,СПРАВОЧНИК!B:D,2,0)</f>
        <v>ЕВРОПА</v>
      </c>
      <c r="J8425" s="69" t="str">
        <f>VLOOKUP(C8425,СПРАВОЧНИК!B:D,3,0)</f>
        <v>ИНОМАРКИ</v>
      </c>
      <c r="K8425" s="69" t="str">
        <f>VLOOKUP(СВОД2023[[#This Row],[ФО]],СПРАВОЧНИК!H:P,2,0)</f>
        <v>Уральский ФО</v>
      </c>
    </row>
    <row r="8426" spans="1:11" x14ac:dyDescent="0.2">
      <c r="A8426" t="s">
        <v>600</v>
      </c>
      <c r="B8426" t="s">
        <v>595</v>
      </c>
      <c r="C8426" s="1" t="s">
        <v>121</v>
      </c>
      <c r="D8426" s="1" t="s">
        <v>1365</v>
      </c>
      <c r="E8426" s="2">
        <v>1</v>
      </c>
      <c r="F8426" s="3">
        <v>2</v>
      </c>
      <c r="G8426" s="2">
        <v>7</v>
      </c>
      <c r="H8426" s="3">
        <v>4</v>
      </c>
      <c r="I8426" s="69" t="str">
        <f>VLOOKUP(C8426,СПРАВОЧНИК!B:D,2,0)</f>
        <v>ЕВРОПА</v>
      </c>
      <c r="J8426" s="69" t="str">
        <f>VLOOKUP(C8426,СПРАВОЧНИК!B:D,3,0)</f>
        <v>ИНОМАРКИ</v>
      </c>
      <c r="K8426" s="69" t="str">
        <f>VLOOKUP(СВОД2023[[#This Row],[ФО]],СПРАВОЧНИК!H:P,2,0)</f>
        <v>Уральский ФО</v>
      </c>
    </row>
    <row r="8427" spans="1:11" x14ac:dyDescent="0.2">
      <c r="A8427" t="s">
        <v>600</v>
      </c>
      <c r="B8427" t="s">
        <v>595</v>
      </c>
      <c r="C8427" s="1" t="s">
        <v>121</v>
      </c>
      <c r="D8427" s="1" t="s">
        <v>1366</v>
      </c>
      <c r="E8427" s="2">
        <v>5</v>
      </c>
      <c r="F8427" s="3">
        <v>4</v>
      </c>
      <c r="G8427" s="2">
        <v>29</v>
      </c>
      <c r="H8427" s="3">
        <v>21</v>
      </c>
      <c r="I8427" s="69" t="str">
        <f>VLOOKUP(C8427,СПРАВОЧНИК!B:D,2,0)</f>
        <v>ЕВРОПА</v>
      </c>
      <c r="J8427" s="69" t="str">
        <f>VLOOKUP(C8427,СПРАВОЧНИК!B:D,3,0)</f>
        <v>ИНОМАРКИ</v>
      </c>
      <c r="K8427" s="69" t="str">
        <f>VLOOKUP(СВОД2023[[#This Row],[ФО]],СПРАВОЧНИК!H:P,2,0)</f>
        <v>Уральский ФО</v>
      </c>
    </row>
    <row r="8428" spans="1:11" x14ac:dyDescent="0.2">
      <c r="A8428" t="s">
        <v>600</v>
      </c>
      <c r="B8428" t="s">
        <v>595</v>
      </c>
      <c r="C8428" s="1" t="s">
        <v>121</v>
      </c>
      <c r="D8428" s="1" t="s">
        <v>1367</v>
      </c>
      <c r="E8428" s="2"/>
      <c r="F8428" s="3"/>
      <c r="G8428" s="2">
        <v>8</v>
      </c>
      <c r="H8428" s="3">
        <v>1</v>
      </c>
      <c r="I8428" s="69" t="str">
        <f>VLOOKUP(C8428,СПРАВОЧНИК!B:D,2,0)</f>
        <v>ЕВРОПА</v>
      </c>
      <c r="J8428" s="69" t="str">
        <f>VLOOKUP(C8428,СПРАВОЧНИК!B:D,3,0)</f>
        <v>ИНОМАРКИ</v>
      </c>
      <c r="K8428" s="69" t="str">
        <f>VLOOKUP(СВОД2023[[#This Row],[ФО]],СПРАВОЧНИК!H:P,2,0)</f>
        <v>Уральский ФО</v>
      </c>
    </row>
    <row r="8429" spans="1:11" x14ac:dyDescent="0.2">
      <c r="A8429" t="s">
        <v>600</v>
      </c>
      <c r="B8429" t="s">
        <v>595</v>
      </c>
      <c r="C8429" s="1" t="s">
        <v>121</v>
      </c>
      <c r="D8429" s="1" t="s">
        <v>2405</v>
      </c>
      <c r="E8429" s="2"/>
      <c r="F8429" s="3"/>
      <c r="G8429" s="2"/>
      <c r="H8429" s="3">
        <v>1</v>
      </c>
      <c r="I8429" s="69" t="str">
        <f>VLOOKUP(C8429,СПРАВОЧНИК!B:D,2,0)</f>
        <v>ЕВРОПА</v>
      </c>
      <c r="J8429" s="69" t="str">
        <f>VLOOKUP(C8429,СПРАВОЧНИК!B:D,3,0)</f>
        <v>ИНОМАРКИ</v>
      </c>
      <c r="K8429" s="69" t="str">
        <f>VLOOKUP(СВОД2023[[#This Row],[ФО]],СПРАВОЧНИК!H:P,2,0)</f>
        <v>Уральский ФО</v>
      </c>
    </row>
    <row r="8430" spans="1:11" x14ac:dyDescent="0.2">
      <c r="A8430" t="s">
        <v>600</v>
      </c>
      <c r="B8430" t="s">
        <v>595</v>
      </c>
      <c r="C8430" s="1" t="s">
        <v>121</v>
      </c>
      <c r="D8430" s="1" t="s">
        <v>2069</v>
      </c>
      <c r="E8430" s="2"/>
      <c r="F8430" s="3"/>
      <c r="G8430" s="2"/>
      <c r="H8430" s="3">
        <v>1</v>
      </c>
      <c r="I8430" s="69" t="str">
        <f>VLOOKUP(C8430,СПРАВОЧНИК!B:D,2,0)</f>
        <v>ЕВРОПА</v>
      </c>
      <c r="J8430" s="69" t="str">
        <f>VLOOKUP(C8430,СПРАВОЧНИК!B:D,3,0)</f>
        <v>ИНОМАРКИ</v>
      </c>
      <c r="K8430" s="69" t="str">
        <f>VLOOKUP(СВОД2023[[#This Row],[ФО]],СПРАВОЧНИК!H:P,2,0)</f>
        <v>Уральский ФО</v>
      </c>
    </row>
    <row r="8431" spans="1:11" x14ac:dyDescent="0.2">
      <c r="A8431" t="s">
        <v>600</v>
      </c>
      <c r="B8431" t="s">
        <v>595</v>
      </c>
      <c r="C8431" s="1" t="s">
        <v>121</v>
      </c>
      <c r="D8431" s="1" t="s">
        <v>2583</v>
      </c>
      <c r="E8431" s="2"/>
      <c r="F8431" s="3"/>
      <c r="G8431" s="2"/>
      <c r="H8431" s="3">
        <v>1</v>
      </c>
      <c r="I8431" s="69" t="str">
        <f>VLOOKUP(C8431,СПРАВОЧНИК!B:D,2,0)</f>
        <v>ЕВРОПА</v>
      </c>
      <c r="J8431" s="69" t="str">
        <f>VLOOKUP(C8431,СПРАВОЧНИК!B:D,3,0)</f>
        <v>ИНОМАРКИ</v>
      </c>
      <c r="K8431" s="69" t="str">
        <f>VLOOKUP(СВОД2023[[#This Row],[ФО]],СПРАВОЧНИК!H:P,2,0)</f>
        <v>Уральский ФО</v>
      </c>
    </row>
    <row r="8432" spans="1:11" x14ac:dyDescent="0.2">
      <c r="A8432" t="s">
        <v>600</v>
      </c>
      <c r="B8432" t="s">
        <v>595</v>
      </c>
      <c r="C8432" s="1" t="s">
        <v>121</v>
      </c>
      <c r="D8432" s="1" t="s">
        <v>2406</v>
      </c>
      <c r="E8432" s="2"/>
      <c r="F8432" s="3"/>
      <c r="G8432" s="2"/>
      <c r="H8432" s="3">
        <v>1</v>
      </c>
      <c r="I8432" s="69" t="str">
        <f>VLOOKUP(C8432,СПРАВОЧНИК!B:D,2,0)</f>
        <v>ЕВРОПА</v>
      </c>
      <c r="J8432" s="69" t="str">
        <f>VLOOKUP(C8432,СПРАВОЧНИК!B:D,3,0)</f>
        <v>ИНОМАРКИ</v>
      </c>
      <c r="K8432" s="69" t="str">
        <f>VLOOKUP(СВОД2023[[#This Row],[ФО]],СПРАВОЧНИК!H:P,2,0)</f>
        <v>Уральский ФО</v>
      </c>
    </row>
    <row r="8433" spans="1:11" x14ac:dyDescent="0.2">
      <c r="A8433" t="s">
        <v>600</v>
      </c>
      <c r="B8433" t="s">
        <v>595</v>
      </c>
      <c r="C8433" s="1" t="s">
        <v>121</v>
      </c>
      <c r="D8433" s="1" t="s">
        <v>1368</v>
      </c>
      <c r="E8433" s="2">
        <v>1</v>
      </c>
      <c r="F8433" s="3"/>
      <c r="G8433" s="2">
        <v>5</v>
      </c>
      <c r="H8433" s="3">
        <v>4</v>
      </c>
      <c r="I8433" s="69" t="str">
        <f>VLOOKUP(C8433,СПРАВОЧНИК!B:D,2,0)</f>
        <v>ЕВРОПА</v>
      </c>
      <c r="J8433" s="69" t="str">
        <f>VLOOKUP(C8433,СПРАВОЧНИК!B:D,3,0)</f>
        <v>ИНОМАРКИ</v>
      </c>
      <c r="K8433" s="69" t="str">
        <f>VLOOKUP(СВОД2023[[#This Row],[ФО]],СПРАВОЧНИК!H:P,2,0)</f>
        <v>Уральский ФО</v>
      </c>
    </row>
    <row r="8434" spans="1:11" x14ac:dyDescent="0.2">
      <c r="A8434" t="s">
        <v>600</v>
      </c>
      <c r="B8434" t="s">
        <v>595</v>
      </c>
      <c r="C8434" s="1" t="s">
        <v>121</v>
      </c>
      <c r="D8434" s="1" t="s">
        <v>2071</v>
      </c>
      <c r="E8434" s="2">
        <v>1</v>
      </c>
      <c r="F8434" s="3">
        <v>1</v>
      </c>
      <c r="G8434" s="2">
        <v>20</v>
      </c>
      <c r="H8434" s="3">
        <v>20</v>
      </c>
      <c r="I8434" s="69" t="str">
        <f>VLOOKUP(C8434,СПРАВОЧНИК!B:D,2,0)</f>
        <v>ЕВРОПА</v>
      </c>
      <c r="J8434" s="69" t="str">
        <f>VLOOKUP(C8434,СПРАВОЧНИК!B:D,3,0)</f>
        <v>ИНОМАРКИ</v>
      </c>
      <c r="K8434" s="69" t="str">
        <f>VLOOKUP(СВОД2023[[#This Row],[ФО]],СПРАВОЧНИК!H:P,2,0)</f>
        <v>Уральский ФО</v>
      </c>
    </row>
    <row r="8435" spans="1:11" x14ac:dyDescent="0.2">
      <c r="A8435" t="s">
        <v>600</v>
      </c>
      <c r="B8435" t="s">
        <v>595</v>
      </c>
      <c r="C8435" s="1" t="s">
        <v>127</v>
      </c>
      <c r="D8435" s="1" t="s">
        <v>128</v>
      </c>
      <c r="E8435" s="2"/>
      <c r="F8435" s="3"/>
      <c r="G8435" s="2">
        <v>5</v>
      </c>
      <c r="H8435" s="3">
        <v>1</v>
      </c>
      <c r="I8435" s="69" t="str">
        <f>VLOOKUP(C8435,СПРАВОЧНИК!B:D,2,0)</f>
        <v>ЕВРОПА</v>
      </c>
      <c r="J8435" s="69" t="str">
        <f>VLOOKUP(C8435,СПРАВОЧНИК!B:D,3,0)</f>
        <v>ИНОМАРКИ</v>
      </c>
      <c r="K8435" s="69" t="str">
        <f>VLOOKUP(СВОД2023[[#This Row],[ФО]],СПРАВОЧНИК!H:P,2,0)</f>
        <v>Уральский ФО</v>
      </c>
    </row>
    <row r="8436" spans="1:11" x14ac:dyDescent="0.2">
      <c r="A8436" t="s">
        <v>600</v>
      </c>
      <c r="B8436" t="s">
        <v>595</v>
      </c>
      <c r="C8436" s="1" t="s">
        <v>127</v>
      </c>
      <c r="D8436" s="1" t="s">
        <v>2073</v>
      </c>
      <c r="E8436" s="2">
        <v>1</v>
      </c>
      <c r="F8436" s="3">
        <v>1</v>
      </c>
      <c r="G8436" s="2">
        <v>4</v>
      </c>
      <c r="H8436" s="3">
        <v>7</v>
      </c>
      <c r="I8436" s="69" t="str">
        <f>VLOOKUP(C8436,СПРАВОЧНИК!B:D,2,0)</f>
        <v>ЕВРОПА</v>
      </c>
      <c r="J8436" s="69" t="str">
        <f>VLOOKUP(C8436,СПРАВОЧНИК!B:D,3,0)</f>
        <v>ИНОМАРКИ</v>
      </c>
      <c r="K8436" s="69" t="str">
        <f>VLOOKUP(СВОД2023[[#This Row],[ФО]],СПРАВОЧНИК!H:P,2,0)</f>
        <v>Уральский ФО</v>
      </c>
    </row>
    <row r="8437" spans="1:11" x14ac:dyDescent="0.2">
      <c r="A8437" t="s">
        <v>600</v>
      </c>
      <c r="B8437" t="s">
        <v>595</v>
      </c>
      <c r="C8437" s="1" t="s">
        <v>127</v>
      </c>
      <c r="D8437" s="1" t="s">
        <v>2074</v>
      </c>
      <c r="E8437" s="2"/>
      <c r="F8437" s="3"/>
      <c r="G8437" s="2">
        <v>3</v>
      </c>
      <c r="H8437" s="3">
        <v>2</v>
      </c>
      <c r="I8437" s="69" t="str">
        <f>VLOOKUP(C8437,СПРАВОЧНИК!B:D,2,0)</f>
        <v>ЕВРОПА</v>
      </c>
      <c r="J8437" s="69" t="str">
        <f>VLOOKUP(C8437,СПРАВОЧНИК!B:D,3,0)</f>
        <v>ИНОМАРКИ</v>
      </c>
      <c r="K8437" s="69" t="str">
        <f>VLOOKUP(СВОД2023[[#This Row],[ФО]],СПРАВОЧНИК!H:P,2,0)</f>
        <v>Уральский ФО</v>
      </c>
    </row>
    <row r="8438" spans="1:11" x14ac:dyDescent="0.2">
      <c r="A8438" t="s">
        <v>600</v>
      </c>
      <c r="B8438" t="s">
        <v>595</v>
      </c>
      <c r="C8438" s="1" t="s">
        <v>2076</v>
      </c>
      <c r="D8438" s="1" t="s">
        <v>2078</v>
      </c>
      <c r="E8438" s="2"/>
      <c r="F8438" s="3">
        <v>1</v>
      </c>
      <c r="G8438" s="2"/>
      <c r="H8438" s="3">
        <v>3</v>
      </c>
      <c r="I8438" s="69" t="str">
        <f>VLOOKUP(C8438,СПРАВОЧНИК!B:D,2,0)</f>
        <v>КИТАЙ</v>
      </c>
      <c r="J8438" s="69" t="str">
        <f>VLOOKUP(C8438,СПРАВОЧНИК!B:D,3,0)</f>
        <v>ИНОМАРКИ</v>
      </c>
      <c r="K8438" s="69" t="str">
        <f>VLOOKUP(СВОД2023[[#This Row],[ФО]],СПРАВОЧНИК!H:P,2,0)</f>
        <v>Уральский ФО</v>
      </c>
    </row>
    <row r="8439" spans="1:11" x14ac:dyDescent="0.2">
      <c r="A8439" t="s">
        <v>600</v>
      </c>
      <c r="B8439" t="s">
        <v>595</v>
      </c>
      <c r="C8439" s="1" t="s">
        <v>129</v>
      </c>
      <c r="D8439" s="1" t="s">
        <v>1370</v>
      </c>
      <c r="E8439" s="2">
        <v>6</v>
      </c>
      <c r="F8439" s="3">
        <v>8</v>
      </c>
      <c r="G8439" s="2">
        <v>29</v>
      </c>
      <c r="H8439" s="3">
        <v>44</v>
      </c>
      <c r="I8439" s="69" t="str">
        <f>VLOOKUP(C8439,СПРАВОЧНИК!B:D,2,0)</f>
        <v>КОРЕЯ</v>
      </c>
      <c r="J8439" s="69" t="str">
        <f>VLOOKUP(C8439,СПРАВОЧНИК!B:D,3,0)</f>
        <v>ИНОМАРКИ</v>
      </c>
      <c r="K8439" s="69" t="str">
        <f>VLOOKUP(СВОД2023[[#This Row],[ФО]],СПРАВОЧНИК!H:P,2,0)</f>
        <v>Уральский ФО</v>
      </c>
    </row>
    <row r="8440" spans="1:11" x14ac:dyDescent="0.2">
      <c r="A8440" t="s">
        <v>600</v>
      </c>
      <c r="B8440" t="s">
        <v>595</v>
      </c>
      <c r="C8440" s="1" t="s">
        <v>129</v>
      </c>
      <c r="D8440" s="1" t="s">
        <v>2081</v>
      </c>
      <c r="E8440" s="2">
        <v>1</v>
      </c>
      <c r="F8440" s="3"/>
      <c r="G8440" s="2">
        <v>2</v>
      </c>
      <c r="H8440" s="3">
        <v>1</v>
      </c>
      <c r="I8440" s="69" t="str">
        <f>VLOOKUP(C8440,СПРАВОЧНИК!B:D,2,0)</f>
        <v>КОРЕЯ</v>
      </c>
      <c r="J8440" s="69" t="str">
        <f>VLOOKUP(C8440,СПРАВОЧНИК!B:D,3,0)</f>
        <v>ИНОМАРКИ</v>
      </c>
      <c r="K8440" s="69" t="str">
        <f>VLOOKUP(СВОД2023[[#This Row],[ФО]],СПРАВОЧНИК!H:P,2,0)</f>
        <v>Уральский ФО</v>
      </c>
    </row>
    <row r="8441" spans="1:11" x14ac:dyDescent="0.2">
      <c r="A8441" t="s">
        <v>600</v>
      </c>
      <c r="B8441" t="s">
        <v>595</v>
      </c>
      <c r="C8441" s="1" t="s">
        <v>129</v>
      </c>
      <c r="D8441" s="1" t="s">
        <v>1371</v>
      </c>
      <c r="E8441" s="2">
        <v>2</v>
      </c>
      <c r="F8441" s="3"/>
      <c r="G8441" s="2">
        <v>4</v>
      </c>
      <c r="H8441" s="3">
        <v>4</v>
      </c>
      <c r="I8441" s="69" t="str">
        <f>VLOOKUP(C8441,СПРАВОЧНИК!B:D,2,0)</f>
        <v>КОРЕЯ</v>
      </c>
      <c r="J8441" s="69" t="str">
        <f>VLOOKUP(C8441,СПРАВОЧНИК!B:D,3,0)</f>
        <v>ИНОМАРКИ</v>
      </c>
      <c r="K8441" s="69" t="str">
        <f>VLOOKUP(СВОД2023[[#This Row],[ФО]],СПРАВОЧНИК!H:P,2,0)</f>
        <v>Уральский ФО</v>
      </c>
    </row>
    <row r="8442" spans="1:11" x14ac:dyDescent="0.2">
      <c r="A8442" t="s">
        <v>600</v>
      </c>
      <c r="B8442" t="s">
        <v>595</v>
      </c>
      <c r="C8442" s="1" t="s">
        <v>129</v>
      </c>
      <c r="D8442" s="1" t="s">
        <v>1372</v>
      </c>
      <c r="E8442" s="2">
        <v>203</v>
      </c>
      <c r="F8442" s="3">
        <v>202</v>
      </c>
      <c r="G8442" s="2">
        <v>1071</v>
      </c>
      <c r="H8442" s="3">
        <v>208</v>
      </c>
      <c r="I8442" s="69" t="str">
        <f>VLOOKUP(C8442,СПРАВОЧНИК!B:D,2,0)</f>
        <v>КОРЕЯ</v>
      </c>
      <c r="J8442" s="69" t="str">
        <f>VLOOKUP(C8442,СПРАВОЧНИК!B:D,3,0)</f>
        <v>ИНОМАРКИ</v>
      </c>
      <c r="K8442" s="69" t="str">
        <f>VLOOKUP(СВОД2023[[#This Row],[ФО]],СПРАВОЧНИК!H:P,2,0)</f>
        <v>Уральский ФО</v>
      </c>
    </row>
    <row r="8443" spans="1:11" x14ac:dyDescent="0.2">
      <c r="A8443" t="s">
        <v>600</v>
      </c>
      <c r="B8443" t="s">
        <v>595</v>
      </c>
      <c r="C8443" s="1" t="s">
        <v>129</v>
      </c>
      <c r="D8443" s="1" t="s">
        <v>1373</v>
      </c>
      <c r="E8443" s="2">
        <v>331</v>
      </c>
      <c r="F8443" s="3">
        <v>358</v>
      </c>
      <c r="G8443" s="2">
        <v>1945</v>
      </c>
      <c r="H8443" s="3">
        <v>1769</v>
      </c>
      <c r="I8443" s="69" t="str">
        <f>VLOOKUP(C8443,СПРАВОЧНИК!B:D,2,0)</f>
        <v>КОРЕЯ</v>
      </c>
      <c r="J8443" s="69" t="str">
        <f>VLOOKUP(C8443,СПРАВОЧНИК!B:D,3,0)</f>
        <v>ИНОМАРКИ</v>
      </c>
      <c r="K8443" s="69" t="str">
        <f>VLOOKUP(СВОД2023[[#This Row],[ФО]],СПРАВОЧНИК!H:P,2,0)</f>
        <v>Уральский ФО</v>
      </c>
    </row>
    <row r="8444" spans="1:11" x14ac:dyDescent="0.2">
      <c r="A8444" t="s">
        <v>600</v>
      </c>
      <c r="B8444" t="s">
        <v>595</v>
      </c>
      <c r="C8444" s="1" t="s">
        <v>129</v>
      </c>
      <c r="D8444" s="1" t="s">
        <v>1374</v>
      </c>
      <c r="E8444" s="2">
        <v>560</v>
      </c>
      <c r="F8444" s="3">
        <v>530</v>
      </c>
      <c r="G8444" s="2">
        <v>2913</v>
      </c>
      <c r="H8444" s="3">
        <v>2851</v>
      </c>
      <c r="I8444" s="69" t="str">
        <f>VLOOKUP(C8444,СПРАВОЧНИК!B:D,2,0)</f>
        <v>КОРЕЯ</v>
      </c>
      <c r="J8444" s="69" t="str">
        <f>VLOOKUP(C8444,СПРАВОЧНИК!B:D,3,0)</f>
        <v>ИНОМАРКИ</v>
      </c>
      <c r="K8444" s="69" t="str">
        <f>VLOOKUP(СВОД2023[[#This Row],[ФО]],СПРАВОЧНИК!H:P,2,0)</f>
        <v>Уральский ФО</v>
      </c>
    </row>
    <row r="8445" spans="1:11" x14ac:dyDescent="0.2">
      <c r="A8445" t="s">
        <v>600</v>
      </c>
      <c r="B8445" t="s">
        <v>595</v>
      </c>
      <c r="C8445" s="1" t="s">
        <v>129</v>
      </c>
      <c r="D8445" s="1" t="s">
        <v>1375</v>
      </c>
      <c r="E8445" s="2">
        <v>2</v>
      </c>
      <c r="F8445" s="3">
        <v>1</v>
      </c>
      <c r="G8445" s="2">
        <v>6</v>
      </c>
      <c r="H8445" s="3">
        <v>7</v>
      </c>
      <c r="I8445" s="69" t="str">
        <f>VLOOKUP(C8445,СПРАВОЧНИК!B:D,2,0)</f>
        <v>КОРЕЯ</v>
      </c>
      <c r="J8445" s="69" t="str">
        <f>VLOOKUP(C8445,СПРАВОЧНИК!B:D,3,0)</f>
        <v>ИНОМАРКИ</v>
      </c>
      <c r="K8445" s="69" t="str">
        <f>VLOOKUP(СВОД2023[[#This Row],[ФО]],СПРАВОЧНИК!H:P,2,0)</f>
        <v>Уральский ФО</v>
      </c>
    </row>
    <row r="8446" spans="1:11" x14ac:dyDescent="0.2">
      <c r="A8446" t="s">
        <v>600</v>
      </c>
      <c r="B8446" t="s">
        <v>595</v>
      </c>
      <c r="C8446" s="1" t="s">
        <v>129</v>
      </c>
      <c r="D8446" s="1" t="s">
        <v>2083</v>
      </c>
      <c r="E8446" s="2"/>
      <c r="F8446" s="3"/>
      <c r="G8446" s="2">
        <v>1</v>
      </c>
      <c r="H8446" s="3"/>
      <c r="I8446" s="69" t="str">
        <f>VLOOKUP(C8446,СПРАВОЧНИК!B:D,2,0)</f>
        <v>КОРЕЯ</v>
      </c>
      <c r="J8446" s="69" t="str">
        <f>VLOOKUP(C8446,СПРАВОЧНИК!B:D,3,0)</f>
        <v>ИНОМАРКИ</v>
      </c>
      <c r="K8446" s="69" t="str">
        <f>VLOOKUP(СВОД2023[[#This Row],[ФО]],СПРАВОЧНИК!H:P,2,0)</f>
        <v>Уральский ФО</v>
      </c>
    </row>
    <row r="8447" spans="1:11" x14ac:dyDescent="0.2">
      <c r="A8447" t="s">
        <v>600</v>
      </c>
      <c r="B8447" t="s">
        <v>595</v>
      </c>
      <c r="C8447" s="1" t="s">
        <v>129</v>
      </c>
      <c r="D8447" s="1" t="s">
        <v>2084</v>
      </c>
      <c r="E8447" s="2">
        <v>1</v>
      </c>
      <c r="F8447" s="3"/>
      <c r="G8447" s="2">
        <v>1</v>
      </c>
      <c r="H8447" s="3"/>
      <c r="I8447" s="69" t="str">
        <f>VLOOKUP(C8447,СПРАВОЧНИК!B:D,2,0)</f>
        <v>КОРЕЯ</v>
      </c>
      <c r="J8447" s="69" t="str">
        <f>VLOOKUP(C8447,СПРАВОЧНИК!B:D,3,0)</f>
        <v>ИНОМАРКИ</v>
      </c>
      <c r="K8447" s="69" t="str">
        <f>VLOOKUP(СВОД2023[[#This Row],[ФО]],СПРАВОЧНИК!H:P,2,0)</f>
        <v>Уральский ФО</v>
      </c>
    </row>
    <row r="8448" spans="1:11" x14ac:dyDescent="0.2">
      <c r="A8448" t="s">
        <v>600</v>
      </c>
      <c r="B8448" t="s">
        <v>595</v>
      </c>
      <c r="C8448" s="1" t="s">
        <v>129</v>
      </c>
      <c r="D8448" s="1" t="s">
        <v>130</v>
      </c>
      <c r="E8448" s="2"/>
      <c r="F8448" s="3">
        <v>2</v>
      </c>
      <c r="G8448" s="2">
        <v>3</v>
      </c>
      <c r="H8448" s="3">
        <v>4</v>
      </c>
      <c r="I8448" s="69" t="str">
        <f>VLOOKUP(C8448,СПРАВОЧНИК!B:D,2,0)</f>
        <v>КОРЕЯ</v>
      </c>
      <c r="J8448" s="69" t="str">
        <f>VLOOKUP(C8448,СПРАВОЧНИК!B:D,3,0)</f>
        <v>ИНОМАРКИ</v>
      </c>
      <c r="K8448" s="69" t="str">
        <f>VLOOKUP(СВОД2023[[#This Row],[ФО]],СПРАВОЧНИК!H:P,2,0)</f>
        <v>Уральский ФО</v>
      </c>
    </row>
    <row r="8449" spans="1:11" x14ac:dyDescent="0.2">
      <c r="A8449" t="s">
        <v>600</v>
      </c>
      <c r="B8449" t="s">
        <v>595</v>
      </c>
      <c r="C8449" s="1" t="s">
        <v>129</v>
      </c>
      <c r="D8449" s="1" t="s">
        <v>1376</v>
      </c>
      <c r="E8449" s="2">
        <v>25</v>
      </c>
      <c r="F8449" s="3">
        <v>22</v>
      </c>
      <c r="G8449" s="2">
        <v>141</v>
      </c>
      <c r="H8449" s="3">
        <v>110</v>
      </c>
      <c r="I8449" s="69" t="str">
        <f>VLOOKUP(C8449,СПРАВОЧНИК!B:D,2,0)</f>
        <v>КОРЕЯ</v>
      </c>
      <c r="J8449" s="69" t="str">
        <f>VLOOKUP(C8449,СПРАВОЧНИК!B:D,3,0)</f>
        <v>ИНОМАРКИ</v>
      </c>
      <c r="K8449" s="69" t="str">
        <f>VLOOKUP(СВОД2023[[#This Row],[ФО]],СПРАВОЧНИК!H:P,2,0)</f>
        <v>Уральский ФО</v>
      </c>
    </row>
    <row r="8450" spans="1:11" x14ac:dyDescent="0.2">
      <c r="A8450" t="s">
        <v>600</v>
      </c>
      <c r="B8450" t="s">
        <v>595</v>
      </c>
      <c r="C8450" s="1" t="s">
        <v>129</v>
      </c>
      <c r="D8450" s="1" t="s">
        <v>1377</v>
      </c>
      <c r="E8450" s="2">
        <v>1</v>
      </c>
      <c r="F8450" s="3">
        <v>3</v>
      </c>
      <c r="G8450" s="2">
        <v>8</v>
      </c>
      <c r="H8450" s="3">
        <v>8</v>
      </c>
      <c r="I8450" s="69" t="str">
        <f>VLOOKUP(C8450,СПРАВОЧНИК!B:D,2,0)</f>
        <v>КОРЕЯ</v>
      </c>
      <c r="J8450" s="69" t="str">
        <f>VLOOKUP(C8450,СПРАВОЧНИК!B:D,3,0)</f>
        <v>ИНОМАРКИ</v>
      </c>
      <c r="K8450" s="69" t="str">
        <f>VLOOKUP(СВОД2023[[#This Row],[ФО]],СПРАВОЧНИК!H:P,2,0)</f>
        <v>Уральский ФО</v>
      </c>
    </row>
    <row r="8451" spans="1:11" x14ac:dyDescent="0.2">
      <c r="A8451" t="s">
        <v>600</v>
      </c>
      <c r="B8451" t="s">
        <v>595</v>
      </c>
      <c r="C8451" s="1" t="s">
        <v>129</v>
      </c>
      <c r="D8451" s="1" t="s">
        <v>2085</v>
      </c>
      <c r="E8451" s="2">
        <v>1</v>
      </c>
      <c r="F8451" s="3">
        <v>2</v>
      </c>
      <c r="G8451" s="2">
        <v>3</v>
      </c>
      <c r="H8451" s="3">
        <v>5</v>
      </c>
      <c r="I8451" s="69" t="str">
        <f>VLOOKUP(C8451,СПРАВОЧНИК!B:D,2,0)</f>
        <v>КОРЕЯ</v>
      </c>
      <c r="J8451" s="69" t="str">
        <f>VLOOKUP(C8451,СПРАВОЧНИК!B:D,3,0)</f>
        <v>ИНОМАРКИ</v>
      </c>
      <c r="K8451" s="69" t="str">
        <f>VLOOKUP(СВОД2023[[#This Row],[ФО]],СПРАВОЧНИК!H:P,2,0)</f>
        <v>Уральский ФО</v>
      </c>
    </row>
    <row r="8452" spans="1:11" x14ac:dyDescent="0.2">
      <c r="A8452" t="s">
        <v>600</v>
      </c>
      <c r="B8452" t="s">
        <v>595</v>
      </c>
      <c r="C8452" s="1" t="s">
        <v>129</v>
      </c>
      <c r="D8452" s="1" t="s">
        <v>2087</v>
      </c>
      <c r="E8452" s="2">
        <v>1</v>
      </c>
      <c r="F8452" s="3"/>
      <c r="G8452" s="2">
        <v>1</v>
      </c>
      <c r="H8452" s="3"/>
      <c r="I8452" s="69" t="str">
        <f>VLOOKUP(C8452,СПРАВОЧНИК!B:D,2,0)</f>
        <v>КОРЕЯ</v>
      </c>
      <c r="J8452" s="69" t="str">
        <f>VLOOKUP(C8452,СПРАВОЧНИК!B:D,3,0)</f>
        <v>ИНОМАРКИ</v>
      </c>
      <c r="K8452" s="69" t="str">
        <f>VLOOKUP(СВОД2023[[#This Row],[ФО]],СПРАВОЧНИК!H:P,2,0)</f>
        <v>Уральский ФО</v>
      </c>
    </row>
    <row r="8453" spans="1:11" x14ac:dyDescent="0.2">
      <c r="A8453" t="s">
        <v>600</v>
      </c>
      <c r="B8453" t="s">
        <v>595</v>
      </c>
      <c r="C8453" s="1" t="s">
        <v>129</v>
      </c>
      <c r="D8453" s="1" t="s">
        <v>1378</v>
      </c>
      <c r="E8453" s="2">
        <v>3</v>
      </c>
      <c r="F8453" s="3">
        <v>1</v>
      </c>
      <c r="G8453" s="2">
        <v>8</v>
      </c>
      <c r="H8453" s="3">
        <v>8</v>
      </c>
      <c r="I8453" s="69" t="str">
        <f>VLOOKUP(C8453,СПРАВОЧНИК!B:D,2,0)</f>
        <v>КОРЕЯ</v>
      </c>
      <c r="J8453" s="69" t="str">
        <f>VLOOKUP(C8453,СПРАВОЧНИК!B:D,3,0)</f>
        <v>ИНОМАРКИ</v>
      </c>
      <c r="K8453" s="69" t="str">
        <f>VLOOKUP(СВОД2023[[#This Row],[ФО]],СПРАВОЧНИК!H:P,2,0)</f>
        <v>Уральский ФО</v>
      </c>
    </row>
    <row r="8454" spans="1:11" x14ac:dyDescent="0.2">
      <c r="A8454" t="s">
        <v>600</v>
      </c>
      <c r="B8454" t="s">
        <v>595</v>
      </c>
      <c r="C8454" s="1" t="s">
        <v>129</v>
      </c>
      <c r="D8454" s="1" t="s">
        <v>1379</v>
      </c>
      <c r="E8454" s="2">
        <v>1</v>
      </c>
      <c r="F8454" s="3"/>
      <c r="G8454" s="2">
        <v>7</v>
      </c>
      <c r="H8454" s="3">
        <v>5</v>
      </c>
      <c r="I8454" s="69" t="str">
        <f>VLOOKUP(C8454,СПРАВОЧНИК!B:D,2,0)</f>
        <v>КОРЕЯ</v>
      </c>
      <c r="J8454" s="69" t="str">
        <f>VLOOKUP(C8454,СПРАВОЧНИК!B:D,3,0)</f>
        <v>ИНОМАРКИ</v>
      </c>
      <c r="K8454" s="69" t="str">
        <f>VLOOKUP(СВОД2023[[#This Row],[ФО]],СПРАВОЧНИК!H:P,2,0)</f>
        <v>Уральский ФО</v>
      </c>
    </row>
    <row r="8455" spans="1:11" x14ac:dyDescent="0.2">
      <c r="A8455" t="s">
        <v>600</v>
      </c>
      <c r="B8455" t="s">
        <v>595</v>
      </c>
      <c r="C8455" s="1" t="s">
        <v>131</v>
      </c>
      <c r="D8455" s="1" t="s">
        <v>1381</v>
      </c>
      <c r="E8455" s="2"/>
      <c r="F8455" s="3"/>
      <c r="G8455" s="2">
        <v>3</v>
      </c>
      <c r="H8455" s="3">
        <v>1</v>
      </c>
      <c r="I8455" s="69" t="str">
        <f>VLOOKUP(C8455,СПРАВОЧНИК!B:D,2,0)</f>
        <v>ЯПОНИЯ</v>
      </c>
      <c r="J8455" s="69" t="str">
        <f>VLOOKUP(C8455,СПРАВОЧНИК!B:D,3,0)</f>
        <v>ИНОМАРКИ</v>
      </c>
      <c r="K8455" s="69" t="str">
        <f>VLOOKUP(СВОД2023[[#This Row],[ФО]],СПРАВОЧНИК!H:P,2,0)</f>
        <v>Уральский ФО</v>
      </c>
    </row>
    <row r="8456" spans="1:11" x14ac:dyDescent="0.2">
      <c r="A8456" t="s">
        <v>600</v>
      </c>
      <c r="B8456" t="s">
        <v>595</v>
      </c>
      <c r="C8456" s="1" t="s">
        <v>131</v>
      </c>
      <c r="D8456" s="1" t="s">
        <v>839</v>
      </c>
      <c r="E8456" s="2">
        <v>1</v>
      </c>
      <c r="F8456" s="3"/>
      <c r="G8456" s="2">
        <v>5</v>
      </c>
      <c r="H8456" s="3">
        <v>5</v>
      </c>
      <c r="I8456" s="69" t="str">
        <f>VLOOKUP(C8456,СПРАВОЧНИК!B:D,2,0)</f>
        <v>ЯПОНИЯ</v>
      </c>
      <c r="J8456" s="69" t="str">
        <f>VLOOKUP(C8456,СПРАВОЧНИК!B:D,3,0)</f>
        <v>ИНОМАРКИ</v>
      </c>
      <c r="K8456" s="69" t="str">
        <f>VLOOKUP(СВОД2023[[#This Row],[ФО]],СПРАВОЧНИК!H:P,2,0)</f>
        <v>Уральский ФО</v>
      </c>
    </row>
    <row r="8457" spans="1:11" x14ac:dyDescent="0.2">
      <c r="A8457" t="s">
        <v>600</v>
      </c>
      <c r="B8457" t="s">
        <v>595</v>
      </c>
      <c r="C8457" s="1" t="s">
        <v>131</v>
      </c>
      <c r="D8457" s="1" t="s">
        <v>1382</v>
      </c>
      <c r="E8457" s="2">
        <v>1</v>
      </c>
      <c r="F8457" s="3"/>
      <c r="G8457" s="2">
        <v>3</v>
      </c>
      <c r="H8457" s="3">
        <v>4</v>
      </c>
      <c r="I8457" s="69" t="str">
        <f>VLOOKUP(C8457,СПРАВОЧНИК!B:D,2,0)</f>
        <v>ЯПОНИЯ</v>
      </c>
      <c r="J8457" s="69" t="str">
        <f>VLOOKUP(C8457,СПРАВОЧНИК!B:D,3,0)</f>
        <v>ИНОМАРКИ</v>
      </c>
      <c r="K8457" s="69" t="str">
        <f>VLOOKUP(СВОД2023[[#This Row],[ФО]],СПРАВОЧНИК!H:P,2,0)</f>
        <v>Уральский ФО</v>
      </c>
    </row>
    <row r="8458" spans="1:11" x14ac:dyDescent="0.2">
      <c r="A8458" t="s">
        <v>600</v>
      </c>
      <c r="B8458" t="s">
        <v>595</v>
      </c>
      <c r="C8458" s="1" t="s">
        <v>131</v>
      </c>
      <c r="D8458" s="1" t="s">
        <v>1383</v>
      </c>
      <c r="E8458" s="2">
        <v>5</v>
      </c>
      <c r="F8458" s="3">
        <v>3</v>
      </c>
      <c r="G8458" s="2">
        <v>22</v>
      </c>
      <c r="H8458" s="3">
        <v>12</v>
      </c>
      <c r="I8458" s="69" t="str">
        <f>VLOOKUP(C8458,СПРАВОЧНИК!B:D,2,0)</f>
        <v>ЯПОНИЯ</v>
      </c>
      <c r="J8458" s="69" t="str">
        <f>VLOOKUP(C8458,СПРАВОЧНИК!B:D,3,0)</f>
        <v>ИНОМАРКИ</v>
      </c>
      <c r="K8458" s="69" t="str">
        <f>VLOOKUP(СВОД2023[[#This Row],[ФО]],СПРАВОЧНИК!H:P,2,0)</f>
        <v>Уральский ФО</v>
      </c>
    </row>
    <row r="8459" spans="1:11" x14ac:dyDescent="0.2">
      <c r="A8459" t="s">
        <v>600</v>
      </c>
      <c r="B8459" t="s">
        <v>595</v>
      </c>
      <c r="C8459" s="1" t="s">
        <v>131</v>
      </c>
      <c r="D8459" s="1" t="s">
        <v>1384</v>
      </c>
      <c r="E8459" s="2">
        <v>1</v>
      </c>
      <c r="F8459" s="3"/>
      <c r="G8459" s="2">
        <v>4</v>
      </c>
      <c r="H8459" s="3">
        <v>4</v>
      </c>
      <c r="I8459" s="69" t="str">
        <f>VLOOKUP(C8459,СПРАВОЧНИК!B:D,2,0)</f>
        <v>ЯПОНИЯ</v>
      </c>
      <c r="J8459" s="69" t="str">
        <f>VLOOKUP(C8459,СПРАВОЧНИК!B:D,3,0)</f>
        <v>ИНОМАРКИ</v>
      </c>
      <c r="K8459" s="69" t="str">
        <f>VLOOKUP(СВОД2023[[#This Row],[ФО]],СПРАВОЧНИК!H:P,2,0)</f>
        <v>Уральский ФО</v>
      </c>
    </row>
    <row r="8460" spans="1:11" x14ac:dyDescent="0.2">
      <c r="A8460" t="s">
        <v>600</v>
      </c>
      <c r="B8460" t="s">
        <v>595</v>
      </c>
      <c r="C8460" s="1" t="s">
        <v>131</v>
      </c>
      <c r="D8460" s="1" t="s">
        <v>1385</v>
      </c>
      <c r="E8460" s="2"/>
      <c r="F8460" s="3"/>
      <c r="G8460" s="2">
        <v>1</v>
      </c>
      <c r="H8460" s="3"/>
      <c r="I8460" s="69" t="str">
        <f>VLOOKUP(C8460,СПРАВОЧНИК!B:D,2,0)</f>
        <v>ЯПОНИЯ</v>
      </c>
      <c r="J8460" s="69" t="str">
        <f>VLOOKUP(C8460,СПРАВОЧНИК!B:D,3,0)</f>
        <v>ИНОМАРКИ</v>
      </c>
      <c r="K8460" s="69" t="str">
        <f>VLOOKUP(СВОД2023[[#This Row],[ФО]],СПРАВОЧНИК!H:P,2,0)</f>
        <v>Уральский ФО</v>
      </c>
    </row>
    <row r="8461" spans="1:11" x14ac:dyDescent="0.2">
      <c r="A8461" t="s">
        <v>600</v>
      </c>
      <c r="B8461" t="s">
        <v>595</v>
      </c>
      <c r="C8461" s="1" t="s">
        <v>131</v>
      </c>
      <c r="D8461" s="1" t="s">
        <v>132</v>
      </c>
      <c r="E8461" s="2"/>
      <c r="F8461" s="3">
        <v>1</v>
      </c>
      <c r="G8461" s="2">
        <v>1</v>
      </c>
      <c r="H8461" s="3">
        <v>5</v>
      </c>
      <c r="I8461" s="69" t="str">
        <f>VLOOKUP(C8461,СПРАВОЧНИК!B:D,2,0)</f>
        <v>ЯПОНИЯ</v>
      </c>
      <c r="J8461" s="69" t="str">
        <f>VLOOKUP(C8461,СПРАВОЧНИК!B:D,3,0)</f>
        <v>ИНОМАРКИ</v>
      </c>
      <c r="K8461" s="69" t="str">
        <f>VLOOKUP(СВОД2023[[#This Row],[ФО]],СПРАВОЧНИК!H:P,2,0)</f>
        <v>Уральский ФО</v>
      </c>
    </row>
    <row r="8462" spans="1:11" x14ac:dyDescent="0.2">
      <c r="A8462" t="s">
        <v>600</v>
      </c>
      <c r="B8462" t="s">
        <v>595</v>
      </c>
      <c r="C8462" s="1" t="s">
        <v>131</v>
      </c>
      <c r="D8462" s="1" t="s">
        <v>1386</v>
      </c>
      <c r="E8462" s="2"/>
      <c r="F8462" s="3"/>
      <c r="G8462" s="2"/>
      <c r="H8462" s="3">
        <v>1</v>
      </c>
      <c r="I8462" s="69" t="str">
        <f>VLOOKUP(C8462,СПРАВОЧНИК!B:D,2,0)</f>
        <v>ЯПОНИЯ</v>
      </c>
      <c r="J8462" s="69" t="str">
        <f>VLOOKUP(C8462,СПРАВОЧНИК!B:D,3,0)</f>
        <v>ИНОМАРКИ</v>
      </c>
      <c r="K8462" s="69" t="str">
        <f>VLOOKUP(СВОД2023[[#This Row],[ФО]],СПРАВОЧНИК!H:P,2,0)</f>
        <v>Уральский ФО</v>
      </c>
    </row>
    <row r="8463" spans="1:11" x14ac:dyDescent="0.2">
      <c r="A8463" t="s">
        <v>600</v>
      </c>
      <c r="B8463" t="s">
        <v>595</v>
      </c>
      <c r="C8463" s="1" t="s">
        <v>131</v>
      </c>
      <c r="D8463" s="1" t="s">
        <v>1387</v>
      </c>
      <c r="E8463" s="2"/>
      <c r="F8463" s="3"/>
      <c r="G8463" s="2">
        <v>4</v>
      </c>
      <c r="H8463" s="3">
        <v>3</v>
      </c>
      <c r="I8463" s="69" t="str">
        <f>VLOOKUP(C8463,СПРАВОЧНИК!B:D,2,0)</f>
        <v>ЯПОНИЯ</v>
      </c>
      <c r="J8463" s="69" t="str">
        <f>VLOOKUP(C8463,СПРАВОЧНИК!B:D,3,0)</f>
        <v>ИНОМАРКИ</v>
      </c>
      <c r="K8463" s="69" t="str">
        <f>VLOOKUP(СВОД2023[[#This Row],[ФО]],СПРАВОЧНИК!H:P,2,0)</f>
        <v>Уральский ФО</v>
      </c>
    </row>
    <row r="8464" spans="1:11" x14ac:dyDescent="0.2">
      <c r="A8464" t="s">
        <v>600</v>
      </c>
      <c r="B8464" t="s">
        <v>595</v>
      </c>
      <c r="C8464" s="1" t="s">
        <v>131</v>
      </c>
      <c r="D8464" s="1" t="s">
        <v>1388</v>
      </c>
      <c r="E8464" s="2"/>
      <c r="F8464" s="3"/>
      <c r="G8464" s="2">
        <v>2</v>
      </c>
      <c r="H8464" s="3">
        <v>1</v>
      </c>
      <c r="I8464" s="69" t="str">
        <f>VLOOKUP(C8464,СПРАВОЧНИК!B:D,2,0)</f>
        <v>ЯПОНИЯ</v>
      </c>
      <c r="J8464" s="69" t="str">
        <f>VLOOKUP(C8464,СПРАВОЧНИК!B:D,3,0)</f>
        <v>ИНОМАРКИ</v>
      </c>
      <c r="K8464" s="69" t="str">
        <f>VLOOKUP(СВОД2023[[#This Row],[ФО]],СПРАВОЧНИК!H:P,2,0)</f>
        <v>Уральский ФО</v>
      </c>
    </row>
    <row r="8465" spans="1:11" x14ac:dyDescent="0.2">
      <c r="A8465" t="s">
        <v>600</v>
      </c>
      <c r="B8465" t="s">
        <v>595</v>
      </c>
      <c r="C8465" s="1" t="s">
        <v>131</v>
      </c>
      <c r="D8465" s="1" t="s">
        <v>133</v>
      </c>
      <c r="E8465" s="2"/>
      <c r="F8465" s="3"/>
      <c r="G8465" s="2"/>
      <c r="H8465" s="3">
        <v>1</v>
      </c>
      <c r="I8465" s="69" t="str">
        <f>VLOOKUP(C8465,СПРАВОЧНИК!B:D,2,0)</f>
        <v>ЯПОНИЯ</v>
      </c>
      <c r="J8465" s="69" t="str">
        <f>VLOOKUP(C8465,СПРАВОЧНИК!B:D,3,0)</f>
        <v>ИНОМАРКИ</v>
      </c>
      <c r="K8465" s="69" t="str">
        <f>VLOOKUP(СВОД2023[[#This Row],[ФО]],СПРАВОЧНИК!H:P,2,0)</f>
        <v>Уральский ФО</v>
      </c>
    </row>
    <row r="8466" spans="1:11" x14ac:dyDescent="0.2">
      <c r="A8466" t="s">
        <v>600</v>
      </c>
      <c r="B8466" t="s">
        <v>595</v>
      </c>
      <c r="C8466" s="1" t="s">
        <v>131</v>
      </c>
      <c r="D8466" s="1" t="s">
        <v>1389</v>
      </c>
      <c r="E8466" s="2"/>
      <c r="F8466" s="3"/>
      <c r="G8466" s="2">
        <v>1</v>
      </c>
      <c r="H8466" s="3">
        <v>1</v>
      </c>
      <c r="I8466" s="69" t="str">
        <f>VLOOKUP(C8466,СПРАВОЧНИК!B:D,2,0)</f>
        <v>ЯПОНИЯ</v>
      </c>
      <c r="J8466" s="69" t="str">
        <f>VLOOKUP(C8466,СПРАВОЧНИК!B:D,3,0)</f>
        <v>ИНОМАРКИ</v>
      </c>
      <c r="K8466" s="69" t="str">
        <f>VLOOKUP(СВОД2023[[#This Row],[ФО]],СПРАВОЧНИК!H:P,2,0)</f>
        <v>Уральский ФО</v>
      </c>
    </row>
    <row r="8467" spans="1:11" x14ac:dyDescent="0.2">
      <c r="A8467" t="s">
        <v>600</v>
      </c>
      <c r="B8467" t="s">
        <v>595</v>
      </c>
      <c r="C8467" s="1" t="s">
        <v>131</v>
      </c>
      <c r="D8467" s="1" t="s">
        <v>2089</v>
      </c>
      <c r="E8467" s="2">
        <v>2</v>
      </c>
      <c r="F8467" s="3"/>
      <c r="G8467" s="2">
        <v>4</v>
      </c>
      <c r="H8467" s="3">
        <v>1</v>
      </c>
      <c r="I8467" s="69" t="str">
        <f>VLOOKUP(C8467,СПРАВОЧНИК!B:D,2,0)</f>
        <v>ЯПОНИЯ</v>
      </c>
      <c r="J8467" s="69" t="str">
        <f>VLOOKUP(C8467,СПРАВОЧНИК!B:D,3,0)</f>
        <v>ИНОМАРКИ</v>
      </c>
      <c r="K8467" s="69" t="str">
        <f>VLOOKUP(СВОД2023[[#This Row],[ФО]],СПРАВОЧНИК!H:P,2,0)</f>
        <v>Уральский ФО</v>
      </c>
    </row>
    <row r="8468" spans="1:11" x14ac:dyDescent="0.2">
      <c r="A8468" t="s">
        <v>600</v>
      </c>
      <c r="B8468" t="s">
        <v>595</v>
      </c>
      <c r="C8468" s="1" t="s">
        <v>131</v>
      </c>
      <c r="D8468" s="1" t="s">
        <v>135</v>
      </c>
      <c r="E8468" s="2">
        <v>16</v>
      </c>
      <c r="F8468" s="3">
        <v>8</v>
      </c>
      <c r="G8468" s="2">
        <v>51</v>
      </c>
      <c r="H8468" s="3">
        <v>29</v>
      </c>
      <c r="I8468" s="69" t="str">
        <f>VLOOKUP(C8468,СПРАВОЧНИК!B:D,2,0)</f>
        <v>ЯПОНИЯ</v>
      </c>
      <c r="J8468" s="69" t="str">
        <f>VLOOKUP(C8468,СПРАВОЧНИК!B:D,3,0)</f>
        <v>ИНОМАРКИ</v>
      </c>
      <c r="K8468" s="69" t="str">
        <f>VLOOKUP(СВОД2023[[#This Row],[ФО]],СПРАВОЧНИК!H:P,2,0)</f>
        <v>Уральский ФО</v>
      </c>
    </row>
    <row r="8469" spans="1:11" x14ac:dyDescent="0.2">
      <c r="A8469" t="s">
        <v>600</v>
      </c>
      <c r="B8469" t="s">
        <v>595</v>
      </c>
      <c r="C8469" s="1" t="s">
        <v>131</v>
      </c>
      <c r="D8469" s="1" t="s">
        <v>136</v>
      </c>
      <c r="E8469" s="2">
        <v>10</v>
      </c>
      <c r="F8469" s="3">
        <v>3</v>
      </c>
      <c r="G8469" s="2">
        <v>52</v>
      </c>
      <c r="H8469" s="3">
        <v>25</v>
      </c>
      <c r="I8469" s="69" t="str">
        <f>VLOOKUP(C8469,СПРАВОЧНИК!B:D,2,0)</f>
        <v>ЯПОНИЯ</v>
      </c>
      <c r="J8469" s="69" t="str">
        <f>VLOOKUP(C8469,СПРАВОЧНИК!B:D,3,0)</f>
        <v>ИНОМАРКИ</v>
      </c>
      <c r="K8469" s="69" t="str">
        <f>VLOOKUP(СВОД2023[[#This Row],[ФО]],СПРАВОЧНИК!H:P,2,0)</f>
        <v>Уральский ФО</v>
      </c>
    </row>
    <row r="8470" spans="1:11" x14ac:dyDescent="0.2">
      <c r="A8470" t="s">
        <v>600</v>
      </c>
      <c r="B8470" t="s">
        <v>595</v>
      </c>
      <c r="C8470" s="1" t="s">
        <v>131</v>
      </c>
      <c r="D8470" s="1" t="s">
        <v>1391</v>
      </c>
      <c r="E8470" s="2"/>
      <c r="F8470" s="3">
        <v>1</v>
      </c>
      <c r="G8470" s="2">
        <v>1</v>
      </c>
      <c r="H8470" s="3">
        <v>1</v>
      </c>
      <c r="I8470" s="69" t="str">
        <f>VLOOKUP(C8470,СПРАВОЧНИК!B:D,2,0)</f>
        <v>ЯПОНИЯ</v>
      </c>
      <c r="J8470" s="69" t="str">
        <f>VLOOKUP(C8470,СПРАВОЧНИК!B:D,3,0)</f>
        <v>ИНОМАРКИ</v>
      </c>
      <c r="K8470" s="69" t="str">
        <f>VLOOKUP(СВОД2023[[#This Row],[ФО]],СПРАВОЧНИК!H:P,2,0)</f>
        <v>Уральский ФО</v>
      </c>
    </row>
    <row r="8471" spans="1:11" x14ac:dyDescent="0.2">
      <c r="A8471" t="s">
        <v>600</v>
      </c>
      <c r="B8471" t="s">
        <v>595</v>
      </c>
      <c r="C8471" s="1" t="s">
        <v>131</v>
      </c>
      <c r="D8471" s="1" t="s">
        <v>1392</v>
      </c>
      <c r="E8471" s="2">
        <v>1</v>
      </c>
      <c r="F8471" s="3">
        <v>2</v>
      </c>
      <c r="G8471" s="2">
        <v>10</v>
      </c>
      <c r="H8471" s="3">
        <v>11</v>
      </c>
      <c r="I8471" s="69" t="str">
        <f>VLOOKUP(C8471,СПРАВОЧНИК!B:D,2,0)</f>
        <v>ЯПОНИЯ</v>
      </c>
      <c r="J8471" s="69" t="str">
        <f>VLOOKUP(C8471,СПРАВОЧНИК!B:D,3,0)</f>
        <v>ИНОМАРКИ</v>
      </c>
      <c r="K8471" s="69" t="str">
        <f>VLOOKUP(СВОД2023[[#This Row],[ФО]],СПРАВОЧНИК!H:P,2,0)</f>
        <v>Уральский ФО</v>
      </c>
    </row>
    <row r="8472" spans="1:11" x14ac:dyDescent="0.2">
      <c r="A8472" t="s">
        <v>600</v>
      </c>
      <c r="B8472" t="s">
        <v>595</v>
      </c>
      <c r="C8472" s="1" t="s">
        <v>131</v>
      </c>
      <c r="D8472" s="1" t="s">
        <v>137</v>
      </c>
      <c r="E8472" s="2">
        <v>1</v>
      </c>
      <c r="F8472" s="3">
        <v>1</v>
      </c>
      <c r="G8472" s="2">
        <v>4</v>
      </c>
      <c r="H8472" s="3">
        <v>1</v>
      </c>
      <c r="I8472" s="69" t="str">
        <f>VLOOKUP(C8472,СПРАВОЧНИК!B:D,2,0)</f>
        <v>ЯПОНИЯ</v>
      </c>
      <c r="J8472" s="69" t="str">
        <f>VLOOKUP(C8472,СПРАВОЧНИК!B:D,3,0)</f>
        <v>ИНОМАРКИ</v>
      </c>
      <c r="K8472" s="69" t="str">
        <f>VLOOKUP(СВОД2023[[#This Row],[ФО]],СПРАВОЧНИК!H:P,2,0)</f>
        <v>Уральский ФО</v>
      </c>
    </row>
    <row r="8473" spans="1:11" x14ac:dyDescent="0.2">
      <c r="A8473" t="s">
        <v>600</v>
      </c>
      <c r="B8473" t="s">
        <v>595</v>
      </c>
      <c r="C8473" s="1" t="s">
        <v>131</v>
      </c>
      <c r="D8473" s="1" t="s">
        <v>1394</v>
      </c>
      <c r="E8473" s="2"/>
      <c r="F8473" s="3">
        <v>2</v>
      </c>
      <c r="G8473" s="2">
        <v>3</v>
      </c>
      <c r="H8473" s="3">
        <v>6</v>
      </c>
      <c r="I8473" s="69" t="str">
        <f>VLOOKUP(C8473,СПРАВОЧНИК!B:D,2,0)</f>
        <v>ЯПОНИЯ</v>
      </c>
      <c r="J8473" s="69" t="str">
        <f>VLOOKUP(C8473,СПРАВОЧНИК!B:D,3,0)</f>
        <v>ИНОМАРКИ</v>
      </c>
      <c r="K8473" s="69" t="str">
        <f>VLOOKUP(СВОД2023[[#This Row],[ФО]],СПРАВОЧНИК!H:P,2,0)</f>
        <v>Уральский ФО</v>
      </c>
    </row>
    <row r="8474" spans="1:11" x14ac:dyDescent="0.2">
      <c r="A8474" t="s">
        <v>600</v>
      </c>
      <c r="B8474" t="s">
        <v>595</v>
      </c>
      <c r="C8474" s="1" t="s">
        <v>131</v>
      </c>
      <c r="D8474" s="1" t="s">
        <v>1395</v>
      </c>
      <c r="E8474" s="2">
        <v>4</v>
      </c>
      <c r="F8474" s="3">
        <v>2</v>
      </c>
      <c r="G8474" s="2">
        <v>19</v>
      </c>
      <c r="H8474" s="3">
        <v>10</v>
      </c>
      <c r="I8474" s="69" t="str">
        <f>VLOOKUP(C8474,СПРАВОЧНИК!B:D,2,0)</f>
        <v>ЯПОНИЯ</v>
      </c>
      <c r="J8474" s="69" t="str">
        <f>VLOOKUP(C8474,СПРАВОЧНИК!B:D,3,0)</f>
        <v>ИНОМАРКИ</v>
      </c>
      <c r="K8474" s="69" t="str">
        <f>VLOOKUP(СВОД2023[[#This Row],[ФО]],СПРАВОЧНИК!H:P,2,0)</f>
        <v>Уральский ФО</v>
      </c>
    </row>
    <row r="8475" spans="1:11" x14ac:dyDescent="0.2">
      <c r="A8475" t="s">
        <v>600</v>
      </c>
      <c r="B8475" t="s">
        <v>595</v>
      </c>
      <c r="C8475" s="1" t="s">
        <v>131</v>
      </c>
      <c r="D8475" s="1" t="s">
        <v>1396</v>
      </c>
      <c r="E8475" s="2">
        <v>9</v>
      </c>
      <c r="F8475" s="3"/>
      <c r="G8475" s="2">
        <v>24</v>
      </c>
      <c r="H8475" s="3">
        <v>8</v>
      </c>
      <c r="I8475" s="69" t="str">
        <f>VLOOKUP(C8475,СПРАВОЧНИК!B:D,2,0)</f>
        <v>ЯПОНИЯ</v>
      </c>
      <c r="J8475" s="69" t="str">
        <f>VLOOKUP(C8475,СПРАВОЧНИК!B:D,3,0)</f>
        <v>ИНОМАРКИ</v>
      </c>
      <c r="K8475" s="69" t="str">
        <f>VLOOKUP(СВОД2023[[#This Row],[ФО]],СПРАВОЧНИК!H:P,2,0)</f>
        <v>Уральский ФО</v>
      </c>
    </row>
    <row r="8476" spans="1:11" x14ac:dyDescent="0.2">
      <c r="A8476" t="s">
        <v>600</v>
      </c>
      <c r="B8476" t="s">
        <v>595</v>
      </c>
      <c r="C8476" s="1" t="s">
        <v>131</v>
      </c>
      <c r="D8476" s="1" t="s">
        <v>1397</v>
      </c>
      <c r="E8476" s="2">
        <v>9</v>
      </c>
      <c r="F8476" s="3">
        <v>2</v>
      </c>
      <c r="G8476" s="2">
        <v>35</v>
      </c>
      <c r="H8476" s="3">
        <v>10</v>
      </c>
      <c r="I8476" s="69" t="str">
        <f>VLOOKUP(C8476,СПРАВОЧНИК!B:D,2,0)</f>
        <v>ЯПОНИЯ</v>
      </c>
      <c r="J8476" s="69" t="str">
        <f>VLOOKUP(C8476,СПРАВОЧНИК!B:D,3,0)</f>
        <v>ИНОМАРКИ</v>
      </c>
      <c r="K8476" s="69" t="str">
        <f>VLOOKUP(СВОД2023[[#This Row],[ФО]],СПРАВОЧНИК!H:P,2,0)</f>
        <v>Уральский ФО</v>
      </c>
    </row>
    <row r="8477" spans="1:11" x14ac:dyDescent="0.2">
      <c r="A8477" t="s">
        <v>600</v>
      </c>
      <c r="B8477" t="s">
        <v>595</v>
      </c>
      <c r="C8477" s="1" t="s">
        <v>131</v>
      </c>
      <c r="D8477" s="1" t="s">
        <v>1398</v>
      </c>
      <c r="E8477" s="2">
        <v>6</v>
      </c>
      <c r="F8477" s="3">
        <v>1</v>
      </c>
      <c r="G8477" s="2">
        <v>22</v>
      </c>
      <c r="H8477" s="3">
        <v>4</v>
      </c>
      <c r="I8477" s="69" t="str">
        <f>VLOOKUP(C8477,СПРАВОЧНИК!B:D,2,0)</f>
        <v>ЯПОНИЯ</v>
      </c>
      <c r="J8477" s="69" t="str">
        <f>VLOOKUP(C8477,СПРАВОЧНИК!B:D,3,0)</f>
        <v>ИНОМАРКИ</v>
      </c>
      <c r="K8477" s="69" t="str">
        <f>VLOOKUP(СВОД2023[[#This Row],[ФО]],СПРАВОЧНИК!H:P,2,0)</f>
        <v>Уральский ФО</v>
      </c>
    </row>
    <row r="8478" spans="1:11" x14ac:dyDescent="0.2">
      <c r="A8478" t="s">
        <v>600</v>
      </c>
      <c r="B8478" t="s">
        <v>595</v>
      </c>
      <c r="C8478" s="1" t="s">
        <v>131</v>
      </c>
      <c r="D8478" s="1" t="s">
        <v>1399</v>
      </c>
      <c r="E8478" s="2">
        <v>1</v>
      </c>
      <c r="F8478" s="3"/>
      <c r="G8478" s="2">
        <v>1</v>
      </c>
      <c r="H8478" s="3"/>
      <c r="I8478" s="69" t="str">
        <f>VLOOKUP(C8478,СПРАВОЧНИК!B:D,2,0)</f>
        <v>ЯПОНИЯ</v>
      </c>
      <c r="J8478" s="69" t="str">
        <f>VLOOKUP(C8478,СПРАВОЧНИК!B:D,3,0)</f>
        <v>ИНОМАРКИ</v>
      </c>
      <c r="K8478" s="69" t="str">
        <f>VLOOKUP(СВОД2023[[#This Row],[ФО]],СПРАВОЧНИК!H:P,2,0)</f>
        <v>Уральский ФО</v>
      </c>
    </row>
    <row r="8479" spans="1:11" x14ac:dyDescent="0.2">
      <c r="A8479" t="s">
        <v>600</v>
      </c>
      <c r="B8479" t="s">
        <v>595</v>
      </c>
      <c r="C8479" s="1" t="s">
        <v>131</v>
      </c>
      <c r="D8479" s="1" t="s">
        <v>1400</v>
      </c>
      <c r="E8479" s="2">
        <v>5</v>
      </c>
      <c r="F8479" s="3">
        <v>4</v>
      </c>
      <c r="G8479" s="2">
        <v>33</v>
      </c>
      <c r="H8479" s="3">
        <v>15</v>
      </c>
      <c r="I8479" s="69" t="str">
        <f>VLOOKUP(C8479,СПРАВОЧНИК!B:D,2,0)</f>
        <v>ЯПОНИЯ</v>
      </c>
      <c r="J8479" s="69" t="str">
        <f>VLOOKUP(C8479,СПРАВОЧНИК!B:D,3,0)</f>
        <v>ИНОМАРКИ</v>
      </c>
      <c r="K8479" s="69" t="str">
        <f>VLOOKUP(СВОД2023[[#This Row],[ФО]],СПРАВОЧНИК!H:P,2,0)</f>
        <v>Уральский ФО</v>
      </c>
    </row>
    <row r="8480" spans="1:11" x14ac:dyDescent="0.2">
      <c r="A8480" t="s">
        <v>600</v>
      </c>
      <c r="B8480" t="s">
        <v>595</v>
      </c>
      <c r="C8480" s="1" t="s">
        <v>138</v>
      </c>
      <c r="D8480" s="1" t="s">
        <v>1402</v>
      </c>
      <c r="E8480" s="2">
        <v>18</v>
      </c>
      <c r="F8480" s="3">
        <v>24</v>
      </c>
      <c r="G8480" s="2">
        <v>104</v>
      </c>
      <c r="H8480" s="3">
        <v>108</v>
      </c>
      <c r="I8480" s="69" t="str">
        <f>VLOOKUP(C8480,СПРАВОЧНИК!B:D,2,0)</f>
        <v>ЕВРОПА</v>
      </c>
      <c r="J8480" s="69" t="str">
        <f>VLOOKUP(C8480,СПРАВОЧНИК!B:D,3,0)</f>
        <v>ИНОМАРКИ</v>
      </c>
      <c r="K8480" s="69" t="str">
        <f>VLOOKUP(СВОД2023[[#This Row],[ФО]],СПРАВОЧНИК!H:P,2,0)</f>
        <v>Уральский ФО</v>
      </c>
    </row>
    <row r="8481" spans="1:11" x14ac:dyDescent="0.2">
      <c r="A8481" t="s">
        <v>600</v>
      </c>
      <c r="B8481" t="s">
        <v>595</v>
      </c>
      <c r="C8481" s="1" t="s">
        <v>138</v>
      </c>
      <c r="D8481" s="1" t="s">
        <v>139</v>
      </c>
      <c r="E8481" s="2">
        <v>120</v>
      </c>
      <c r="F8481" s="3">
        <v>124</v>
      </c>
      <c r="G8481" s="2">
        <v>695</v>
      </c>
      <c r="H8481" s="3">
        <v>703</v>
      </c>
      <c r="I8481" s="69" t="str">
        <f>VLOOKUP(C8481,СПРАВОЧНИК!B:D,2,0)</f>
        <v>ЕВРОПА</v>
      </c>
      <c r="J8481" s="69" t="str">
        <f>VLOOKUP(C8481,СПРАВОЧНИК!B:D,3,0)</f>
        <v>ИНОМАРКИ</v>
      </c>
      <c r="K8481" s="69" t="str">
        <f>VLOOKUP(СВОД2023[[#This Row],[ФО]],СПРАВОЧНИК!H:P,2,0)</f>
        <v>Уральский ФО</v>
      </c>
    </row>
    <row r="8482" spans="1:11" x14ac:dyDescent="0.2">
      <c r="A8482" t="s">
        <v>600</v>
      </c>
      <c r="B8482" t="s">
        <v>595</v>
      </c>
      <c r="C8482" s="1" t="s">
        <v>1404</v>
      </c>
      <c r="D8482" s="1" t="s">
        <v>1405</v>
      </c>
      <c r="E8482" s="2">
        <v>3</v>
      </c>
      <c r="F8482" s="3"/>
      <c r="G8482" s="2">
        <v>9</v>
      </c>
      <c r="H8482" s="3">
        <v>6</v>
      </c>
      <c r="I8482" s="69" t="str">
        <f>VLOOKUP(C8482,СПРАВОЧНИК!B:D,2,0)</f>
        <v>КИТАЙ</v>
      </c>
      <c r="J8482" s="69" t="str">
        <f>VLOOKUP(C8482,СПРАВОЧНИК!B:D,3,0)</f>
        <v>ИНОМАРКИ</v>
      </c>
      <c r="K8482" s="69" t="str">
        <f>VLOOKUP(СВОД2023[[#This Row],[ФО]],СПРАВОЧНИК!H:P,2,0)</f>
        <v>Уральский ФО</v>
      </c>
    </row>
    <row r="8483" spans="1:11" x14ac:dyDescent="0.2">
      <c r="A8483" t="s">
        <v>600</v>
      </c>
      <c r="B8483" t="s">
        <v>595</v>
      </c>
      <c r="C8483" s="1" t="s">
        <v>1404</v>
      </c>
      <c r="D8483" s="1" t="s">
        <v>2090</v>
      </c>
      <c r="E8483" s="2">
        <v>2</v>
      </c>
      <c r="F8483" s="3"/>
      <c r="G8483" s="2">
        <v>6</v>
      </c>
      <c r="H8483" s="3">
        <v>1</v>
      </c>
      <c r="I8483" s="69" t="str">
        <f>VLOOKUP(C8483,СПРАВОЧНИК!B:D,2,0)</f>
        <v>КИТАЙ</v>
      </c>
      <c r="J8483" s="69" t="str">
        <f>VLOOKUP(C8483,СПРАВОЧНИК!B:D,3,0)</f>
        <v>ИНОМАРКИ</v>
      </c>
      <c r="K8483" s="69" t="str">
        <f>VLOOKUP(СВОД2023[[#This Row],[ФО]],СПРАВОЧНИК!H:P,2,0)</f>
        <v>Уральский ФО</v>
      </c>
    </row>
    <row r="8484" spans="1:11" x14ac:dyDescent="0.2">
      <c r="A8484" t="s">
        <v>600</v>
      </c>
      <c r="B8484" t="s">
        <v>595</v>
      </c>
      <c r="C8484" s="1" t="s">
        <v>1404</v>
      </c>
      <c r="D8484" s="1" t="s">
        <v>1406</v>
      </c>
      <c r="E8484" s="2">
        <v>9</v>
      </c>
      <c r="F8484" s="3">
        <v>6</v>
      </c>
      <c r="G8484" s="2">
        <v>46</v>
      </c>
      <c r="H8484" s="3">
        <v>39</v>
      </c>
      <c r="I8484" s="69" t="str">
        <f>VLOOKUP(C8484,СПРАВОЧНИК!B:D,2,0)</f>
        <v>КИТАЙ</v>
      </c>
      <c r="J8484" s="69" t="str">
        <f>VLOOKUP(C8484,СПРАВОЧНИК!B:D,3,0)</f>
        <v>ИНОМАРКИ</v>
      </c>
      <c r="K8484" s="69" t="str">
        <f>VLOOKUP(СВОД2023[[#This Row],[ФО]],СПРАВОЧНИК!H:P,2,0)</f>
        <v>Уральский ФО</v>
      </c>
    </row>
    <row r="8485" spans="1:11" x14ac:dyDescent="0.2">
      <c r="A8485" t="s">
        <v>600</v>
      </c>
      <c r="B8485" t="s">
        <v>595</v>
      </c>
      <c r="C8485" s="1" t="s">
        <v>1404</v>
      </c>
      <c r="D8485" s="1" t="s">
        <v>2539</v>
      </c>
      <c r="E8485" s="2">
        <v>1</v>
      </c>
      <c r="F8485" s="3"/>
      <c r="G8485" s="2">
        <v>1</v>
      </c>
      <c r="H8485" s="3">
        <v>1</v>
      </c>
      <c r="I8485" s="69" t="str">
        <f>VLOOKUP(C8485,СПРАВОЧНИК!B:D,2,0)</f>
        <v>КИТАЙ</v>
      </c>
      <c r="J8485" s="69" t="str">
        <f>VLOOKUP(C8485,СПРАВОЧНИК!B:D,3,0)</f>
        <v>ИНОМАРКИ</v>
      </c>
      <c r="K8485" s="69" t="str">
        <f>VLOOKUP(СВОД2023[[#This Row],[ФО]],СПРАВОЧНИК!H:P,2,0)</f>
        <v>Уральский ФО</v>
      </c>
    </row>
    <row r="8486" spans="1:11" x14ac:dyDescent="0.2">
      <c r="A8486" t="s">
        <v>600</v>
      </c>
      <c r="B8486" t="s">
        <v>595</v>
      </c>
      <c r="C8486" s="1" t="s">
        <v>1404</v>
      </c>
      <c r="D8486" s="1" t="s">
        <v>2091</v>
      </c>
      <c r="E8486" s="2">
        <v>2</v>
      </c>
      <c r="F8486" s="3">
        <v>1</v>
      </c>
      <c r="G8486" s="2">
        <v>4</v>
      </c>
      <c r="H8486" s="3">
        <v>6</v>
      </c>
      <c r="I8486" s="69" t="str">
        <f>VLOOKUP(C8486,СПРАВОЧНИК!B:D,2,0)</f>
        <v>КИТАЙ</v>
      </c>
      <c r="J8486" s="69" t="str">
        <f>VLOOKUP(C8486,СПРАВОЧНИК!B:D,3,0)</f>
        <v>ИНОМАРКИ</v>
      </c>
      <c r="K8486" s="69" t="str">
        <f>VLOOKUP(СВОД2023[[#This Row],[ФО]],СПРАВОЧНИК!H:P,2,0)</f>
        <v>Уральский ФО</v>
      </c>
    </row>
    <row r="8487" spans="1:11" x14ac:dyDescent="0.2">
      <c r="A8487" t="s">
        <v>600</v>
      </c>
      <c r="B8487" t="s">
        <v>595</v>
      </c>
      <c r="C8487" s="1" t="s">
        <v>140</v>
      </c>
      <c r="D8487" s="1" t="s">
        <v>141</v>
      </c>
      <c r="E8487" s="2"/>
      <c r="F8487" s="3"/>
      <c r="G8487" s="2">
        <v>6</v>
      </c>
      <c r="H8487" s="3">
        <v>1</v>
      </c>
      <c r="I8487" s="69" t="str">
        <f>VLOOKUP(C8487,СПРАВОЧНИК!B:D,2,0)</f>
        <v>КИТАЙ</v>
      </c>
      <c r="J8487" s="69" t="str">
        <f>VLOOKUP(C8487,СПРАВОЧНИК!B:D,3,0)</f>
        <v>ИНОМАРКИ</v>
      </c>
      <c r="K8487" s="69" t="str">
        <f>VLOOKUP(СВОД2023[[#This Row],[ФО]],СПРАВОЧНИК!H:P,2,0)</f>
        <v>Уральский ФО</v>
      </c>
    </row>
    <row r="8488" spans="1:11" x14ac:dyDescent="0.2">
      <c r="A8488" t="s">
        <v>600</v>
      </c>
      <c r="B8488" t="s">
        <v>595</v>
      </c>
      <c r="C8488" s="1" t="s">
        <v>142</v>
      </c>
      <c r="D8488" s="1" t="s">
        <v>2092</v>
      </c>
      <c r="E8488" s="2">
        <v>1</v>
      </c>
      <c r="F8488" s="3"/>
      <c r="G8488" s="2">
        <v>10</v>
      </c>
      <c r="H8488" s="3">
        <v>2</v>
      </c>
      <c r="I8488" s="69" t="str">
        <f>VLOOKUP(C8488,СПРАВОЧНИК!B:D,2,0)</f>
        <v>США</v>
      </c>
      <c r="J8488" s="69" t="str">
        <f>VLOOKUP(C8488,СПРАВОЧНИК!B:D,3,0)</f>
        <v>ИНОМАРКИ</v>
      </c>
      <c r="K8488" s="69" t="str">
        <f>VLOOKUP(СВОД2023[[#This Row],[ФО]],СПРАВОЧНИК!H:P,2,0)</f>
        <v>Уральский ФО</v>
      </c>
    </row>
    <row r="8489" spans="1:11" x14ac:dyDescent="0.2">
      <c r="A8489" t="s">
        <v>600</v>
      </c>
      <c r="B8489" t="s">
        <v>595</v>
      </c>
      <c r="C8489" s="1" t="s">
        <v>142</v>
      </c>
      <c r="D8489" s="1" t="s">
        <v>1408</v>
      </c>
      <c r="E8489" s="2">
        <v>16</v>
      </c>
      <c r="F8489" s="3">
        <v>6</v>
      </c>
      <c r="G8489" s="2">
        <v>107</v>
      </c>
      <c r="H8489" s="3">
        <v>73</v>
      </c>
      <c r="I8489" s="69" t="str">
        <f>VLOOKUP(C8489,СПРАВОЧНИК!B:D,2,0)</f>
        <v>США</v>
      </c>
      <c r="J8489" s="69" t="str">
        <f>VLOOKUP(C8489,СПРАВОЧНИК!B:D,3,0)</f>
        <v>ИНОМАРКИ</v>
      </c>
      <c r="K8489" s="69" t="str">
        <f>VLOOKUP(СВОД2023[[#This Row],[ФО]],СПРАВОЧНИК!H:P,2,0)</f>
        <v>Уральский ФО</v>
      </c>
    </row>
    <row r="8490" spans="1:11" x14ac:dyDescent="0.2">
      <c r="A8490" t="s">
        <v>600</v>
      </c>
      <c r="B8490" t="s">
        <v>595</v>
      </c>
      <c r="C8490" s="1" t="s">
        <v>142</v>
      </c>
      <c r="D8490" s="1" t="s">
        <v>143</v>
      </c>
      <c r="E8490" s="2">
        <v>4</v>
      </c>
      <c r="F8490" s="3"/>
      <c r="G8490" s="2">
        <v>7</v>
      </c>
      <c r="H8490" s="3">
        <v>3</v>
      </c>
      <c r="I8490" s="69" t="str">
        <f>VLOOKUP(C8490,СПРАВОЧНИК!B:D,2,0)</f>
        <v>США</v>
      </c>
      <c r="J8490" s="69" t="str">
        <f>VLOOKUP(C8490,СПРАВОЧНИК!B:D,3,0)</f>
        <v>ИНОМАРКИ</v>
      </c>
      <c r="K8490" s="69" t="str">
        <f>VLOOKUP(СВОД2023[[#This Row],[ФО]],СПРАВОЧНИК!H:P,2,0)</f>
        <v>Уральский ФО</v>
      </c>
    </row>
    <row r="8491" spans="1:11" x14ac:dyDescent="0.2">
      <c r="A8491" t="s">
        <v>600</v>
      </c>
      <c r="B8491" t="s">
        <v>595</v>
      </c>
      <c r="C8491" s="1" t="s">
        <v>142</v>
      </c>
      <c r="D8491" s="1" t="s">
        <v>144</v>
      </c>
      <c r="E8491" s="2">
        <v>13</v>
      </c>
      <c r="F8491" s="3">
        <v>3</v>
      </c>
      <c r="G8491" s="2">
        <v>52</v>
      </c>
      <c r="H8491" s="3">
        <v>16</v>
      </c>
      <c r="I8491" s="69" t="str">
        <f>VLOOKUP(C8491,СПРАВОЧНИК!B:D,2,0)</f>
        <v>США</v>
      </c>
      <c r="J8491" s="69" t="str">
        <f>VLOOKUP(C8491,СПРАВОЧНИК!B:D,3,0)</f>
        <v>ИНОМАРКИ</v>
      </c>
      <c r="K8491" s="69" t="str">
        <f>VLOOKUP(СВОД2023[[#This Row],[ФО]],СПРАВОЧНИК!H:P,2,0)</f>
        <v>Уральский ФО</v>
      </c>
    </row>
    <row r="8492" spans="1:11" x14ac:dyDescent="0.2">
      <c r="A8492" t="s">
        <v>600</v>
      </c>
      <c r="B8492" t="s">
        <v>595</v>
      </c>
      <c r="C8492" s="1" t="s">
        <v>142</v>
      </c>
      <c r="D8492" s="1" t="s">
        <v>2093</v>
      </c>
      <c r="E8492" s="2"/>
      <c r="F8492" s="3"/>
      <c r="G8492" s="2">
        <v>1</v>
      </c>
      <c r="H8492" s="3"/>
      <c r="I8492" s="69" t="str">
        <f>VLOOKUP(C8492,СПРАВОЧНИК!B:D,2,0)</f>
        <v>США</v>
      </c>
      <c r="J8492" s="69" t="str">
        <f>VLOOKUP(C8492,СПРАВОЧНИК!B:D,3,0)</f>
        <v>ИНОМАРКИ</v>
      </c>
      <c r="K8492" s="69" t="str">
        <f>VLOOKUP(СВОД2023[[#This Row],[ФО]],СПРАВОЧНИК!H:P,2,0)</f>
        <v>Уральский ФО</v>
      </c>
    </row>
    <row r="8493" spans="1:11" x14ac:dyDescent="0.2">
      <c r="A8493" t="s">
        <v>600</v>
      </c>
      <c r="B8493" t="s">
        <v>595</v>
      </c>
      <c r="C8493" s="1" t="s">
        <v>142</v>
      </c>
      <c r="D8493" s="1" t="s">
        <v>1410</v>
      </c>
      <c r="E8493" s="2"/>
      <c r="F8493" s="3">
        <v>1</v>
      </c>
      <c r="G8493" s="2">
        <v>16</v>
      </c>
      <c r="H8493" s="3">
        <v>2</v>
      </c>
      <c r="I8493" s="69" t="str">
        <f>VLOOKUP(C8493,СПРАВОЧНИК!B:D,2,0)</f>
        <v>США</v>
      </c>
      <c r="J8493" s="69" t="str">
        <f>VLOOKUP(C8493,СПРАВОЧНИК!B:D,3,0)</f>
        <v>ИНОМАРКИ</v>
      </c>
      <c r="K8493" s="69" t="str">
        <f>VLOOKUP(СВОД2023[[#This Row],[ФО]],СПРАВОЧНИК!H:P,2,0)</f>
        <v>Уральский ФО</v>
      </c>
    </row>
    <row r="8494" spans="1:11" x14ac:dyDescent="0.2">
      <c r="A8494" t="s">
        <v>600</v>
      </c>
      <c r="B8494" t="s">
        <v>595</v>
      </c>
      <c r="C8494" s="1" t="s">
        <v>142</v>
      </c>
      <c r="D8494" s="1" t="s">
        <v>2094</v>
      </c>
      <c r="E8494" s="2"/>
      <c r="F8494" s="3"/>
      <c r="G8494" s="2">
        <v>1</v>
      </c>
      <c r="H8494" s="3"/>
      <c r="I8494" s="69" t="str">
        <f>VLOOKUP(C8494,СПРАВОЧНИК!B:D,2,0)</f>
        <v>США</v>
      </c>
      <c r="J8494" s="69" t="str">
        <f>VLOOKUP(C8494,СПРАВОЧНИК!B:D,3,0)</f>
        <v>ИНОМАРКИ</v>
      </c>
      <c r="K8494" s="69" t="str">
        <f>VLOOKUP(СВОД2023[[#This Row],[ФО]],СПРАВОЧНИК!H:P,2,0)</f>
        <v>Уральский ФО</v>
      </c>
    </row>
    <row r="8495" spans="1:11" x14ac:dyDescent="0.2">
      <c r="A8495" t="s">
        <v>600</v>
      </c>
      <c r="B8495" t="s">
        <v>595</v>
      </c>
      <c r="C8495" s="1" t="s">
        <v>142</v>
      </c>
      <c r="D8495" s="1" t="s">
        <v>1411</v>
      </c>
      <c r="E8495" s="2">
        <v>1</v>
      </c>
      <c r="F8495" s="3"/>
      <c r="G8495" s="2">
        <v>5</v>
      </c>
      <c r="H8495" s="3"/>
      <c r="I8495" s="69" t="str">
        <f>VLOOKUP(C8495,СПРАВОЧНИК!B:D,2,0)</f>
        <v>США</v>
      </c>
      <c r="J8495" s="69" t="str">
        <f>VLOOKUP(C8495,СПРАВОЧНИК!B:D,3,0)</f>
        <v>ИНОМАРКИ</v>
      </c>
      <c r="K8495" s="69" t="str">
        <f>VLOOKUP(СВОД2023[[#This Row],[ФО]],СПРАВОЧНИК!H:P,2,0)</f>
        <v>Уральский ФО</v>
      </c>
    </row>
    <row r="8496" spans="1:11" x14ac:dyDescent="0.2">
      <c r="A8496" t="s">
        <v>600</v>
      </c>
      <c r="B8496" t="s">
        <v>595</v>
      </c>
      <c r="C8496" s="1" t="s">
        <v>142</v>
      </c>
      <c r="D8496" s="1" t="s">
        <v>1412</v>
      </c>
      <c r="E8496" s="2">
        <v>3</v>
      </c>
      <c r="F8496" s="3">
        <v>5</v>
      </c>
      <c r="G8496" s="2">
        <v>23</v>
      </c>
      <c r="H8496" s="3">
        <v>19</v>
      </c>
      <c r="I8496" s="69" t="str">
        <f>VLOOKUP(C8496,СПРАВОЧНИК!B:D,2,0)</f>
        <v>США</v>
      </c>
      <c r="J8496" s="69" t="str">
        <f>VLOOKUP(C8496,СПРАВОЧНИК!B:D,3,0)</f>
        <v>ИНОМАРКИ</v>
      </c>
      <c r="K8496" s="69" t="str">
        <f>VLOOKUP(СВОД2023[[#This Row],[ФО]],СПРАВОЧНИК!H:P,2,0)</f>
        <v>Уральский ФО</v>
      </c>
    </row>
    <row r="8497" spans="1:11" x14ac:dyDescent="0.2">
      <c r="A8497" t="s">
        <v>600</v>
      </c>
      <c r="B8497" t="s">
        <v>595</v>
      </c>
      <c r="C8497" s="1" t="s">
        <v>142</v>
      </c>
      <c r="D8497" s="1" t="s">
        <v>145</v>
      </c>
      <c r="E8497" s="2">
        <v>2</v>
      </c>
      <c r="F8497" s="3">
        <v>1</v>
      </c>
      <c r="G8497" s="2">
        <v>6</v>
      </c>
      <c r="H8497" s="3">
        <v>7</v>
      </c>
      <c r="I8497" s="69" t="str">
        <f>VLOOKUP(C8497,СПРАВОЧНИК!B:D,2,0)</f>
        <v>США</v>
      </c>
      <c r="J8497" s="69" t="str">
        <f>VLOOKUP(C8497,СПРАВОЧНИК!B:D,3,0)</f>
        <v>ИНОМАРКИ</v>
      </c>
      <c r="K8497" s="69" t="str">
        <f>VLOOKUP(СВОД2023[[#This Row],[ФО]],СПРАВОЧНИК!H:P,2,0)</f>
        <v>Уральский ФО</v>
      </c>
    </row>
    <row r="8498" spans="1:11" x14ac:dyDescent="0.2">
      <c r="A8498" t="s">
        <v>600</v>
      </c>
      <c r="B8498" t="s">
        <v>595</v>
      </c>
      <c r="C8498" s="1" t="s">
        <v>142</v>
      </c>
      <c r="D8498" s="1" t="s">
        <v>146</v>
      </c>
      <c r="E8498" s="2">
        <v>12</v>
      </c>
      <c r="F8498" s="3">
        <v>3</v>
      </c>
      <c r="G8498" s="2">
        <v>38</v>
      </c>
      <c r="H8498" s="3">
        <v>26</v>
      </c>
      <c r="I8498" s="69" t="str">
        <f>VLOOKUP(C8498,СПРАВОЧНИК!B:D,2,0)</f>
        <v>США</v>
      </c>
      <c r="J8498" s="69" t="str">
        <f>VLOOKUP(C8498,СПРАВОЧНИК!B:D,3,0)</f>
        <v>ИНОМАРКИ</v>
      </c>
      <c r="K8498" s="69" t="str">
        <f>VLOOKUP(СВОД2023[[#This Row],[ФО]],СПРАВОЧНИК!H:P,2,0)</f>
        <v>Уральский ФО</v>
      </c>
    </row>
    <row r="8499" spans="1:11" x14ac:dyDescent="0.2">
      <c r="A8499" t="s">
        <v>600</v>
      </c>
      <c r="B8499" t="s">
        <v>595</v>
      </c>
      <c r="C8499" s="1" t="s">
        <v>142</v>
      </c>
      <c r="D8499" s="1" t="s">
        <v>1414</v>
      </c>
      <c r="E8499" s="2">
        <v>2</v>
      </c>
      <c r="F8499" s="3">
        <v>1</v>
      </c>
      <c r="G8499" s="2">
        <v>13</v>
      </c>
      <c r="H8499" s="3">
        <v>7</v>
      </c>
      <c r="I8499" s="69" t="str">
        <f>VLOOKUP(C8499,СПРАВОЧНИК!B:D,2,0)</f>
        <v>США</v>
      </c>
      <c r="J8499" s="69" t="str">
        <f>VLOOKUP(C8499,СПРАВОЧНИК!B:D,3,0)</f>
        <v>ИНОМАРКИ</v>
      </c>
      <c r="K8499" s="69" t="str">
        <f>VLOOKUP(СВОД2023[[#This Row],[ФО]],СПРАВОЧНИК!H:P,2,0)</f>
        <v>Уральский ФО</v>
      </c>
    </row>
    <row r="8500" spans="1:11" x14ac:dyDescent="0.2">
      <c r="A8500" t="s">
        <v>600</v>
      </c>
      <c r="B8500" t="s">
        <v>595</v>
      </c>
      <c r="C8500" s="1" t="s">
        <v>142</v>
      </c>
      <c r="D8500" s="1" t="s">
        <v>1415</v>
      </c>
      <c r="E8500" s="2">
        <v>1</v>
      </c>
      <c r="F8500" s="3">
        <v>3</v>
      </c>
      <c r="G8500" s="2">
        <v>6</v>
      </c>
      <c r="H8500" s="3">
        <v>6</v>
      </c>
      <c r="I8500" s="69" t="str">
        <f>VLOOKUP(C8500,СПРАВОЧНИК!B:D,2,0)</f>
        <v>США</v>
      </c>
      <c r="J8500" s="69" t="str">
        <f>VLOOKUP(C8500,СПРАВОЧНИК!B:D,3,0)</f>
        <v>ИНОМАРКИ</v>
      </c>
      <c r="K8500" s="69" t="str">
        <f>VLOOKUP(СВОД2023[[#This Row],[ФО]],СПРАВОЧНИК!H:P,2,0)</f>
        <v>Уральский ФО</v>
      </c>
    </row>
    <row r="8501" spans="1:11" x14ac:dyDescent="0.2">
      <c r="A8501" t="s">
        <v>600</v>
      </c>
      <c r="B8501" t="s">
        <v>595</v>
      </c>
      <c r="C8501" s="1" t="s">
        <v>142</v>
      </c>
      <c r="D8501" s="1" t="s">
        <v>1416</v>
      </c>
      <c r="E8501" s="2"/>
      <c r="F8501" s="3">
        <v>1</v>
      </c>
      <c r="G8501" s="2"/>
      <c r="H8501" s="3">
        <v>2</v>
      </c>
      <c r="I8501" s="69" t="str">
        <f>VLOOKUP(C8501,СПРАВОЧНИК!B:D,2,0)</f>
        <v>США</v>
      </c>
      <c r="J8501" s="69" t="str">
        <f>VLOOKUP(C8501,СПРАВОЧНИК!B:D,3,0)</f>
        <v>ИНОМАРКИ</v>
      </c>
      <c r="K8501" s="69" t="str">
        <f>VLOOKUP(СВОД2023[[#This Row],[ФО]],СПРАВОЧНИК!H:P,2,0)</f>
        <v>Уральский ФО</v>
      </c>
    </row>
    <row r="8502" spans="1:11" x14ac:dyDescent="0.2">
      <c r="A8502" t="s">
        <v>600</v>
      </c>
      <c r="B8502" t="s">
        <v>595</v>
      </c>
      <c r="C8502" s="1" t="s">
        <v>147</v>
      </c>
      <c r="D8502" s="1" t="s">
        <v>1417</v>
      </c>
      <c r="E8502" s="2">
        <v>3</v>
      </c>
      <c r="F8502" s="3">
        <v>1</v>
      </c>
      <c r="G8502" s="2">
        <v>15</v>
      </c>
      <c r="H8502" s="3">
        <v>10</v>
      </c>
      <c r="I8502" s="69" t="str">
        <f>VLOOKUP(C8502,СПРАВОЧНИК!B:D,2,0)</f>
        <v>КИТАЙ</v>
      </c>
      <c r="J8502" s="69" t="str">
        <f>VLOOKUP(C8502,СПРАВОЧНИК!B:D,3,0)</f>
        <v>ИНОМАРКИ</v>
      </c>
      <c r="K8502" s="69" t="str">
        <f>VLOOKUP(СВОД2023[[#This Row],[ФО]],СПРАВОЧНИК!H:P,2,0)</f>
        <v>Уральский ФО</v>
      </c>
    </row>
    <row r="8503" spans="1:11" x14ac:dyDescent="0.2">
      <c r="A8503" t="s">
        <v>600</v>
      </c>
      <c r="B8503" t="s">
        <v>595</v>
      </c>
      <c r="C8503" s="1" t="s">
        <v>147</v>
      </c>
      <c r="D8503" s="1" t="s">
        <v>148</v>
      </c>
      <c r="E8503" s="2"/>
      <c r="F8503" s="3"/>
      <c r="G8503" s="2">
        <v>1</v>
      </c>
      <c r="H8503" s="3"/>
      <c r="I8503" s="69" t="str">
        <f>VLOOKUP(C8503,СПРАВОЧНИК!B:D,2,0)</f>
        <v>КИТАЙ</v>
      </c>
      <c r="J8503" s="69" t="str">
        <f>VLOOKUP(C8503,СПРАВОЧНИК!B:D,3,0)</f>
        <v>ИНОМАРКИ</v>
      </c>
      <c r="K8503" s="69" t="str">
        <f>VLOOKUP(СВОД2023[[#This Row],[ФО]],СПРАВОЧНИК!H:P,2,0)</f>
        <v>Уральский ФО</v>
      </c>
    </row>
    <row r="8504" spans="1:11" x14ac:dyDescent="0.2">
      <c r="A8504" t="s">
        <v>600</v>
      </c>
      <c r="B8504" t="s">
        <v>595</v>
      </c>
      <c r="C8504" s="1" t="s">
        <v>147</v>
      </c>
      <c r="D8504" s="1" t="s">
        <v>2095</v>
      </c>
      <c r="E8504" s="2"/>
      <c r="F8504" s="3">
        <v>1</v>
      </c>
      <c r="G8504" s="2">
        <v>7</v>
      </c>
      <c r="H8504" s="3">
        <v>5</v>
      </c>
      <c r="I8504" s="69" t="str">
        <f>VLOOKUP(C8504,СПРАВОЧНИК!B:D,2,0)</f>
        <v>КИТАЙ</v>
      </c>
      <c r="J8504" s="69" t="str">
        <f>VLOOKUP(C8504,СПРАВОЧНИК!B:D,3,0)</f>
        <v>ИНОМАРКИ</v>
      </c>
      <c r="K8504" s="69" t="str">
        <f>VLOOKUP(СВОД2023[[#This Row],[ФО]],СПРАВОЧНИК!H:P,2,0)</f>
        <v>Уральский ФО</v>
      </c>
    </row>
    <row r="8505" spans="1:11" x14ac:dyDescent="0.2">
      <c r="A8505" t="s">
        <v>600</v>
      </c>
      <c r="B8505" t="s">
        <v>595</v>
      </c>
      <c r="C8505" s="1" t="s">
        <v>147</v>
      </c>
      <c r="D8505" s="1" t="s">
        <v>2096</v>
      </c>
      <c r="E8505" s="2"/>
      <c r="F8505" s="3"/>
      <c r="G8505" s="2"/>
      <c r="H8505" s="3">
        <v>1</v>
      </c>
      <c r="I8505" s="69" t="str">
        <f>VLOOKUP(C8505,СПРАВОЧНИК!B:D,2,0)</f>
        <v>КИТАЙ</v>
      </c>
      <c r="J8505" s="69" t="str">
        <f>VLOOKUP(C8505,СПРАВОЧНИК!B:D,3,0)</f>
        <v>ИНОМАРКИ</v>
      </c>
      <c r="K8505" s="69" t="str">
        <f>VLOOKUP(СВОД2023[[#This Row],[ФО]],СПРАВОЧНИК!H:P,2,0)</f>
        <v>Уральский ФО</v>
      </c>
    </row>
    <row r="8506" spans="1:11" x14ac:dyDescent="0.2">
      <c r="A8506" t="s">
        <v>600</v>
      </c>
      <c r="B8506" t="s">
        <v>595</v>
      </c>
      <c r="C8506" s="1" t="s">
        <v>147</v>
      </c>
      <c r="D8506" s="1" t="s">
        <v>2097</v>
      </c>
      <c r="E8506" s="2"/>
      <c r="F8506" s="3"/>
      <c r="G8506" s="2">
        <v>3</v>
      </c>
      <c r="H8506" s="3">
        <v>1</v>
      </c>
      <c r="I8506" s="69" t="str">
        <f>VLOOKUP(C8506,СПРАВОЧНИК!B:D,2,0)</f>
        <v>КИТАЙ</v>
      </c>
      <c r="J8506" s="69" t="str">
        <f>VLOOKUP(C8506,СПРАВОЧНИК!B:D,3,0)</f>
        <v>ИНОМАРКИ</v>
      </c>
      <c r="K8506" s="69" t="str">
        <f>VLOOKUP(СВОД2023[[#This Row],[ФО]],СПРАВОЧНИК!H:P,2,0)</f>
        <v>Уральский ФО</v>
      </c>
    </row>
    <row r="8507" spans="1:11" x14ac:dyDescent="0.2">
      <c r="A8507" t="s">
        <v>600</v>
      </c>
      <c r="B8507" t="s">
        <v>595</v>
      </c>
      <c r="C8507" s="1" t="s">
        <v>147</v>
      </c>
      <c r="D8507" s="1" t="s">
        <v>2540</v>
      </c>
      <c r="E8507" s="2"/>
      <c r="F8507" s="3"/>
      <c r="G8507" s="2">
        <v>1</v>
      </c>
      <c r="H8507" s="3"/>
      <c r="I8507" s="69" t="str">
        <f>VLOOKUP(C8507,СПРАВОЧНИК!B:D,2,0)</f>
        <v>КИТАЙ</v>
      </c>
      <c r="J8507" s="69" t="str">
        <f>VLOOKUP(C8507,СПРАВОЧНИК!B:D,3,0)</f>
        <v>ИНОМАРКИ</v>
      </c>
      <c r="K8507" s="69" t="str">
        <f>VLOOKUP(СВОД2023[[#This Row],[ФО]],СПРАВОЧНИК!H:P,2,0)</f>
        <v>Уральский ФО</v>
      </c>
    </row>
    <row r="8508" spans="1:11" x14ac:dyDescent="0.2">
      <c r="A8508" t="s">
        <v>600</v>
      </c>
      <c r="B8508" t="s">
        <v>595</v>
      </c>
      <c r="C8508" s="1" t="s">
        <v>1418</v>
      </c>
      <c r="D8508" s="1" t="s">
        <v>2098</v>
      </c>
      <c r="E8508" s="2">
        <v>1</v>
      </c>
      <c r="F8508" s="3"/>
      <c r="G8508" s="2">
        <v>2</v>
      </c>
      <c r="H8508" s="3">
        <v>1</v>
      </c>
      <c r="I8508" s="69" t="str">
        <f>VLOOKUP(C8508,СПРАВОЧНИК!B:D,2,0)</f>
        <v>КИТАЙ</v>
      </c>
      <c r="J8508" s="69" t="str">
        <f>VLOOKUP(C8508,СПРАВОЧНИК!B:D,3,0)</f>
        <v>ИНОМАРКИ</v>
      </c>
      <c r="K8508" s="69" t="str">
        <f>VLOOKUP(СВОД2023[[#This Row],[ФО]],СПРАВОЧНИК!H:P,2,0)</f>
        <v>Уральский ФО</v>
      </c>
    </row>
    <row r="8509" spans="1:11" x14ac:dyDescent="0.2">
      <c r="A8509" t="s">
        <v>600</v>
      </c>
      <c r="B8509" t="s">
        <v>595</v>
      </c>
      <c r="C8509" s="1" t="s">
        <v>1418</v>
      </c>
      <c r="D8509" s="1" t="s">
        <v>1419</v>
      </c>
      <c r="E8509" s="2">
        <v>3</v>
      </c>
      <c r="F8509" s="3">
        <v>4</v>
      </c>
      <c r="G8509" s="2">
        <v>8</v>
      </c>
      <c r="H8509" s="3">
        <v>9</v>
      </c>
      <c r="I8509" s="69" t="str">
        <f>VLOOKUP(C8509,СПРАВОЧНИК!B:D,2,0)</f>
        <v>КИТАЙ</v>
      </c>
      <c r="J8509" s="69" t="str">
        <f>VLOOKUP(C8509,СПРАВОЧНИК!B:D,3,0)</f>
        <v>ИНОМАРКИ</v>
      </c>
      <c r="K8509" s="69" t="str">
        <f>VLOOKUP(СВОД2023[[#This Row],[ФО]],СПРАВОЧНИК!H:P,2,0)</f>
        <v>Уральский ФО</v>
      </c>
    </row>
    <row r="8510" spans="1:11" x14ac:dyDescent="0.2">
      <c r="A8510" t="s">
        <v>600</v>
      </c>
      <c r="B8510" t="s">
        <v>595</v>
      </c>
      <c r="C8510" s="1" t="s">
        <v>1418</v>
      </c>
      <c r="D8510" s="1" t="s">
        <v>1420</v>
      </c>
      <c r="E8510" s="2">
        <v>1</v>
      </c>
      <c r="F8510" s="3">
        <v>1</v>
      </c>
      <c r="G8510" s="2">
        <v>4</v>
      </c>
      <c r="H8510" s="3">
        <v>2</v>
      </c>
      <c r="I8510" s="69" t="str">
        <f>VLOOKUP(C8510,СПРАВОЧНИК!B:D,2,0)</f>
        <v>КИТАЙ</v>
      </c>
      <c r="J8510" s="69" t="str">
        <f>VLOOKUP(C8510,СПРАВОЧНИК!B:D,3,0)</f>
        <v>ИНОМАРКИ</v>
      </c>
      <c r="K8510" s="69" t="str">
        <f>VLOOKUP(СВОД2023[[#This Row],[ФО]],СПРАВОЧНИК!H:P,2,0)</f>
        <v>Уральский ФО</v>
      </c>
    </row>
    <row r="8511" spans="1:11" x14ac:dyDescent="0.2">
      <c r="A8511" t="s">
        <v>600</v>
      </c>
      <c r="B8511" t="s">
        <v>595</v>
      </c>
      <c r="C8511" s="1" t="s">
        <v>2100</v>
      </c>
      <c r="D8511" s="1" t="s">
        <v>2101</v>
      </c>
      <c r="E8511" s="2">
        <v>1</v>
      </c>
      <c r="F8511" s="3"/>
      <c r="G8511" s="2">
        <v>8</v>
      </c>
      <c r="H8511" s="3">
        <v>6</v>
      </c>
      <c r="I8511" s="69" t="str">
        <f>VLOOKUP(C8511,СПРАВОЧНИК!B:D,2,0)</f>
        <v>КИТАЙ</v>
      </c>
      <c r="J8511" s="69" t="str">
        <f>VLOOKUP(C8511,СПРАВОЧНИК!B:D,3,0)</f>
        <v>ИНОМАРКИ</v>
      </c>
      <c r="K8511" s="69" t="str">
        <f>VLOOKUP(СВОД2023[[#This Row],[ФО]],СПРАВОЧНИК!H:P,2,0)</f>
        <v>Уральский ФО</v>
      </c>
    </row>
    <row r="8512" spans="1:11" x14ac:dyDescent="0.2">
      <c r="A8512" t="s">
        <v>600</v>
      </c>
      <c r="B8512" t="s">
        <v>595</v>
      </c>
      <c r="C8512" s="1" t="s">
        <v>2100</v>
      </c>
      <c r="D8512" s="1" t="s">
        <v>2102</v>
      </c>
      <c r="E8512" s="2">
        <v>1</v>
      </c>
      <c r="F8512" s="3"/>
      <c r="G8512" s="2">
        <v>2</v>
      </c>
      <c r="H8512" s="3">
        <v>1</v>
      </c>
      <c r="I8512" s="69" t="str">
        <f>VLOOKUP(C8512,СПРАВОЧНИК!B:D,2,0)</f>
        <v>КИТАЙ</v>
      </c>
      <c r="J8512" s="69" t="str">
        <f>VLOOKUP(C8512,СПРАВОЧНИК!B:D,3,0)</f>
        <v>ИНОМАРКИ</v>
      </c>
      <c r="K8512" s="69" t="str">
        <f>VLOOKUP(СВОД2023[[#This Row],[ФО]],СПРАВОЧНИК!H:P,2,0)</f>
        <v>Уральский ФО</v>
      </c>
    </row>
    <row r="8513" spans="1:11" x14ac:dyDescent="0.2">
      <c r="A8513" t="s">
        <v>600</v>
      </c>
      <c r="B8513" t="s">
        <v>595</v>
      </c>
      <c r="C8513" s="1" t="s">
        <v>153</v>
      </c>
      <c r="D8513" s="1" t="s">
        <v>154</v>
      </c>
      <c r="E8513" s="2">
        <v>1</v>
      </c>
      <c r="F8513" s="3"/>
      <c r="G8513" s="2">
        <v>1</v>
      </c>
      <c r="H8513" s="3"/>
      <c r="I8513" s="69" t="str">
        <f>VLOOKUP(C8513,СПРАВОЧНИК!B:D,2,0)</f>
        <v>РОССИЯ</v>
      </c>
      <c r="J8513" s="69" t="str">
        <f>VLOOKUP(C8513,СПРАВОЧНИК!B:D,3,0)</f>
        <v>ОТЕЧЕСТВЕННЫЕ</v>
      </c>
      <c r="K8513" s="69" t="str">
        <f>VLOOKUP(СВОД2023[[#This Row],[ФО]],СПРАВОЧНИК!H:P,2,0)</f>
        <v>Уральский ФО</v>
      </c>
    </row>
    <row r="8514" spans="1:11" x14ac:dyDescent="0.2">
      <c r="A8514" t="s">
        <v>600</v>
      </c>
      <c r="B8514" t="s">
        <v>595</v>
      </c>
      <c r="C8514" s="1" t="s">
        <v>153</v>
      </c>
      <c r="D8514" s="1" t="s">
        <v>155</v>
      </c>
      <c r="E8514" s="2">
        <v>1</v>
      </c>
      <c r="F8514" s="3"/>
      <c r="G8514" s="2">
        <v>1</v>
      </c>
      <c r="H8514" s="3"/>
      <c r="I8514" s="69" t="str">
        <f>VLOOKUP(C8514,СПРАВОЧНИК!B:D,2,0)</f>
        <v>РОССИЯ</v>
      </c>
      <c r="J8514" s="69" t="str">
        <f>VLOOKUP(C8514,СПРАВОЧНИК!B:D,3,0)</f>
        <v>ОТЕЧЕСТВЕННЫЕ</v>
      </c>
      <c r="K8514" s="69" t="str">
        <f>VLOOKUP(СВОД2023[[#This Row],[ФО]],СПРАВОЧНИК!H:P,2,0)</f>
        <v>Уральский ФО</v>
      </c>
    </row>
    <row r="8515" spans="1:11" x14ac:dyDescent="0.2">
      <c r="A8515" t="s">
        <v>600</v>
      </c>
      <c r="B8515" t="s">
        <v>595</v>
      </c>
      <c r="C8515" s="1" t="s">
        <v>156</v>
      </c>
      <c r="D8515" s="1" t="s">
        <v>157</v>
      </c>
      <c r="E8515" s="2">
        <v>5</v>
      </c>
      <c r="F8515" s="3"/>
      <c r="G8515" s="2">
        <v>13</v>
      </c>
      <c r="H8515" s="3"/>
      <c r="I8515" s="69" t="str">
        <f>VLOOKUP(C8515,СПРАВОЧНИК!B:D,2,0)</f>
        <v>КИТАЙ</v>
      </c>
      <c r="J8515" s="69" t="str">
        <f>VLOOKUP(C8515,СПРАВОЧНИК!B:D,3,0)</f>
        <v>ИНОМАРКИ</v>
      </c>
      <c r="K8515" s="69" t="str">
        <f>VLOOKUP(СВОД2023[[#This Row],[ФО]],СПРАВОЧНИК!H:P,2,0)</f>
        <v>Уральский ФО</v>
      </c>
    </row>
    <row r="8516" spans="1:11" x14ac:dyDescent="0.2">
      <c r="A8516" t="s">
        <v>600</v>
      </c>
      <c r="B8516" t="s">
        <v>595</v>
      </c>
      <c r="C8516" s="1" t="s">
        <v>156</v>
      </c>
      <c r="D8516" s="1" t="s">
        <v>158</v>
      </c>
      <c r="E8516" s="2">
        <v>6</v>
      </c>
      <c r="F8516" s="3">
        <v>4</v>
      </c>
      <c r="G8516" s="2">
        <v>33</v>
      </c>
      <c r="H8516" s="3">
        <v>6</v>
      </c>
      <c r="I8516" s="69" t="str">
        <f>VLOOKUP(C8516,СПРАВОЧНИК!B:D,2,0)</f>
        <v>КИТАЙ</v>
      </c>
      <c r="J8516" s="69" t="str">
        <f>VLOOKUP(C8516,СПРАВОЧНИК!B:D,3,0)</f>
        <v>ИНОМАРКИ</v>
      </c>
      <c r="K8516" s="69" t="str">
        <f>VLOOKUP(СВОД2023[[#This Row],[ФО]],СПРАВОЧНИК!H:P,2,0)</f>
        <v>Уральский ФО</v>
      </c>
    </row>
    <row r="8517" spans="1:11" x14ac:dyDescent="0.2">
      <c r="A8517" t="s">
        <v>600</v>
      </c>
      <c r="B8517" t="s">
        <v>595</v>
      </c>
      <c r="C8517" s="1" t="s">
        <v>156</v>
      </c>
      <c r="D8517" s="1" t="s">
        <v>159</v>
      </c>
      <c r="E8517" s="2">
        <v>5</v>
      </c>
      <c r="F8517" s="3">
        <v>2</v>
      </c>
      <c r="G8517" s="2">
        <v>29</v>
      </c>
      <c r="H8517" s="3">
        <v>4</v>
      </c>
      <c r="I8517" s="69" t="str">
        <f>VLOOKUP(C8517,СПРАВОЧНИК!B:D,2,0)</f>
        <v>КИТАЙ</v>
      </c>
      <c r="J8517" s="69" t="str">
        <f>VLOOKUP(C8517,СПРАВОЧНИК!B:D,3,0)</f>
        <v>ИНОМАРКИ</v>
      </c>
      <c r="K8517" s="69" t="str">
        <f>VLOOKUP(СВОД2023[[#This Row],[ФО]],СПРАВОЧНИК!H:P,2,0)</f>
        <v>Уральский ФО</v>
      </c>
    </row>
    <row r="8518" spans="1:11" x14ac:dyDescent="0.2">
      <c r="A8518" t="s">
        <v>600</v>
      </c>
      <c r="B8518" t="s">
        <v>595</v>
      </c>
      <c r="C8518" s="1" t="s">
        <v>160</v>
      </c>
      <c r="D8518" s="1" t="s">
        <v>161</v>
      </c>
      <c r="E8518" s="2">
        <v>2</v>
      </c>
      <c r="F8518" s="3">
        <v>4</v>
      </c>
      <c r="G8518" s="2">
        <v>24</v>
      </c>
      <c r="H8518" s="3">
        <v>21</v>
      </c>
      <c r="I8518" s="69" t="str">
        <f>VLOOKUP(C8518,СПРАВОЧНИК!B:D,2,0)</f>
        <v>КИТАЙ</v>
      </c>
      <c r="J8518" s="69" t="str">
        <f>VLOOKUP(C8518,СПРАВОЧНИК!B:D,3,0)</f>
        <v>ИНОМАРКИ</v>
      </c>
      <c r="K8518" s="69" t="str">
        <f>VLOOKUP(СВОД2023[[#This Row],[ФО]],СПРАВОЧНИК!H:P,2,0)</f>
        <v>Уральский ФО</v>
      </c>
    </row>
    <row r="8519" spans="1:11" x14ac:dyDescent="0.2">
      <c r="A8519" t="s">
        <v>600</v>
      </c>
      <c r="B8519" t="s">
        <v>595</v>
      </c>
      <c r="C8519" s="1" t="s">
        <v>160</v>
      </c>
      <c r="D8519" s="1" t="s">
        <v>162</v>
      </c>
      <c r="E8519" s="2"/>
      <c r="F8519" s="3"/>
      <c r="G8519" s="2">
        <v>1</v>
      </c>
      <c r="H8519" s="3"/>
      <c r="I8519" s="69" t="str">
        <f>VLOOKUP(C8519,СПРАВОЧНИК!B:D,2,0)</f>
        <v>КИТАЙ</v>
      </c>
      <c r="J8519" s="69" t="str">
        <f>VLOOKUP(C8519,СПРАВОЧНИК!B:D,3,0)</f>
        <v>ИНОМАРКИ</v>
      </c>
      <c r="K8519" s="69" t="str">
        <f>VLOOKUP(СВОД2023[[#This Row],[ФО]],СПРАВОЧНИК!H:P,2,0)</f>
        <v>Уральский ФО</v>
      </c>
    </row>
    <row r="8520" spans="1:11" x14ac:dyDescent="0.2">
      <c r="A8520" t="s">
        <v>600</v>
      </c>
      <c r="B8520" t="s">
        <v>595</v>
      </c>
      <c r="C8520" s="1" t="s">
        <v>160</v>
      </c>
      <c r="D8520" s="1" t="s">
        <v>163</v>
      </c>
      <c r="E8520" s="2"/>
      <c r="F8520" s="3"/>
      <c r="G8520" s="2">
        <v>4</v>
      </c>
      <c r="H8520" s="3"/>
      <c r="I8520" s="69" t="str">
        <f>VLOOKUP(C8520,СПРАВОЧНИК!B:D,2,0)</f>
        <v>КИТАЙ</v>
      </c>
      <c r="J8520" s="69" t="str">
        <f>VLOOKUP(C8520,СПРАВОЧНИК!B:D,3,0)</f>
        <v>ИНОМАРКИ</v>
      </c>
      <c r="K8520" s="69" t="str">
        <f>VLOOKUP(СВОД2023[[#This Row],[ФО]],СПРАВОЧНИК!H:P,2,0)</f>
        <v>Уральский ФО</v>
      </c>
    </row>
    <row r="8521" spans="1:11" x14ac:dyDescent="0.2">
      <c r="A8521" t="s">
        <v>600</v>
      </c>
      <c r="B8521" t="s">
        <v>595</v>
      </c>
      <c r="C8521" s="1" t="s">
        <v>160</v>
      </c>
      <c r="D8521" s="1" t="s">
        <v>164</v>
      </c>
      <c r="E8521" s="2">
        <v>1</v>
      </c>
      <c r="F8521" s="3">
        <v>3</v>
      </c>
      <c r="G8521" s="2">
        <v>18</v>
      </c>
      <c r="H8521" s="3">
        <v>9</v>
      </c>
      <c r="I8521" s="69" t="str">
        <f>VLOOKUP(C8521,СПРАВОЧНИК!B:D,2,0)</f>
        <v>КИТАЙ</v>
      </c>
      <c r="J8521" s="69" t="str">
        <f>VLOOKUP(C8521,СПРАВОЧНИК!B:D,3,0)</f>
        <v>ИНОМАРКИ</v>
      </c>
      <c r="K8521" s="69" t="str">
        <f>VLOOKUP(СВОД2023[[#This Row],[ФО]],СПРАВОЧНИК!H:P,2,0)</f>
        <v>Уральский ФО</v>
      </c>
    </row>
    <row r="8522" spans="1:11" x14ac:dyDescent="0.2">
      <c r="A8522" t="s">
        <v>600</v>
      </c>
      <c r="B8522" t="s">
        <v>595</v>
      </c>
      <c r="C8522" s="1" t="s">
        <v>160</v>
      </c>
      <c r="D8522" s="1" t="s">
        <v>165</v>
      </c>
      <c r="E8522" s="2">
        <v>1</v>
      </c>
      <c r="F8522" s="3">
        <v>3</v>
      </c>
      <c r="G8522" s="2">
        <v>23</v>
      </c>
      <c r="H8522" s="3">
        <v>13</v>
      </c>
      <c r="I8522" s="69" t="str">
        <f>VLOOKUP(C8522,СПРАВОЧНИК!B:D,2,0)</f>
        <v>КИТАЙ</v>
      </c>
      <c r="J8522" s="69" t="str">
        <f>VLOOKUP(C8522,СПРАВОЧНИК!B:D,3,0)</f>
        <v>ИНОМАРКИ</v>
      </c>
      <c r="K8522" s="69" t="str">
        <f>VLOOKUP(СВОД2023[[#This Row],[ФО]],СПРАВОЧНИК!H:P,2,0)</f>
        <v>Уральский ФО</v>
      </c>
    </row>
    <row r="8523" spans="1:11" x14ac:dyDescent="0.2">
      <c r="A8523" t="s">
        <v>600</v>
      </c>
      <c r="B8523" t="s">
        <v>595</v>
      </c>
      <c r="C8523" s="1" t="s">
        <v>160</v>
      </c>
      <c r="D8523" s="1" t="s">
        <v>2584</v>
      </c>
      <c r="E8523" s="2"/>
      <c r="F8523" s="3"/>
      <c r="G8523" s="2"/>
      <c r="H8523" s="3">
        <v>1</v>
      </c>
      <c r="I8523" s="69" t="str">
        <f>VLOOKUP(C8523,СПРАВОЧНИК!B:D,2,0)</f>
        <v>КИТАЙ</v>
      </c>
      <c r="J8523" s="69" t="str">
        <f>VLOOKUP(C8523,СПРАВОЧНИК!B:D,3,0)</f>
        <v>ИНОМАРКИ</v>
      </c>
      <c r="K8523" s="69" t="str">
        <f>VLOOKUP(СВОД2023[[#This Row],[ФО]],СПРАВОЧНИК!H:P,2,0)</f>
        <v>Уральский ФО</v>
      </c>
    </row>
    <row r="8524" spans="1:11" x14ac:dyDescent="0.2">
      <c r="A8524" t="s">
        <v>600</v>
      </c>
      <c r="B8524" t="s">
        <v>595</v>
      </c>
      <c r="C8524" s="1" t="s">
        <v>160</v>
      </c>
      <c r="D8524" s="1" t="s">
        <v>2103</v>
      </c>
      <c r="E8524" s="2"/>
      <c r="F8524" s="3"/>
      <c r="G8524" s="2">
        <v>1</v>
      </c>
      <c r="H8524" s="3">
        <v>1</v>
      </c>
      <c r="I8524" s="69" t="str">
        <f>VLOOKUP(C8524,СПРАВОЧНИК!B:D,2,0)</f>
        <v>КИТАЙ</v>
      </c>
      <c r="J8524" s="69" t="str">
        <f>VLOOKUP(C8524,СПРАВОЧНИК!B:D,3,0)</f>
        <v>ИНОМАРКИ</v>
      </c>
      <c r="K8524" s="69" t="str">
        <f>VLOOKUP(СВОД2023[[#This Row],[ФО]],СПРАВОЧНИК!H:P,2,0)</f>
        <v>Уральский ФО</v>
      </c>
    </row>
    <row r="8525" spans="1:11" x14ac:dyDescent="0.2">
      <c r="A8525" t="s">
        <v>600</v>
      </c>
      <c r="B8525" t="s">
        <v>595</v>
      </c>
      <c r="C8525" s="1" t="s">
        <v>160</v>
      </c>
      <c r="D8525" s="1" t="s">
        <v>1421</v>
      </c>
      <c r="E8525" s="2"/>
      <c r="F8525" s="3">
        <v>1</v>
      </c>
      <c r="G8525" s="2">
        <v>3</v>
      </c>
      <c r="H8525" s="3">
        <v>2</v>
      </c>
      <c r="I8525" s="69" t="str">
        <f>VLOOKUP(C8525,СПРАВОЧНИК!B:D,2,0)</f>
        <v>КИТАЙ</v>
      </c>
      <c r="J8525" s="69" t="str">
        <f>VLOOKUP(C8525,СПРАВОЧНИК!B:D,3,0)</f>
        <v>ИНОМАРКИ</v>
      </c>
      <c r="K8525" s="69" t="str">
        <f>VLOOKUP(СВОД2023[[#This Row],[ФО]],СПРАВОЧНИК!H:P,2,0)</f>
        <v>Уральский ФО</v>
      </c>
    </row>
    <row r="8526" spans="1:11" x14ac:dyDescent="0.2">
      <c r="A8526" t="s">
        <v>600</v>
      </c>
      <c r="B8526" t="s">
        <v>595</v>
      </c>
      <c r="C8526" s="1" t="s">
        <v>160</v>
      </c>
      <c r="D8526" s="1" t="s">
        <v>2104</v>
      </c>
      <c r="E8526" s="2"/>
      <c r="F8526" s="3"/>
      <c r="G8526" s="2">
        <v>4</v>
      </c>
      <c r="H8526" s="3"/>
      <c r="I8526" s="69" t="str">
        <f>VLOOKUP(C8526,СПРАВОЧНИК!B:D,2,0)</f>
        <v>КИТАЙ</v>
      </c>
      <c r="J8526" s="69" t="str">
        <f>VLOOKUP(C8526,СПРАВОЧНИК!B:D,3,0)</f>
        <v>ИНОМАРКИ</v>
      </c>
      <c r="K8526" s="69" t="str">
        <f>VLOOKUP(СВОД2023[[#This Row],[ФО]],СПРАВОЧНИК!H:P,2,0)</f>
        <v>Уральский ФО</v>
      </c>
    </row>
    <row r="8527" spans="1:11" x14ac:dyDescent="0.2">
      <c r="A8527" t="s">
        <v>600</v>
      </c>
      <c r="B8527" t="s">
        <v>595</v>
      </c>
      <c r="C8527" s="1" t="s">
        <v>160</v>
      </c>
      <c r="D8527" s="1" t="s">
        <v>2105</v>
      </c>
      <c r="E8527" s="2">
        <v>8</v>
      </c>
      <c r="F8527" s="3">
        <v>8</v>
      </c>
      <c r="G8527" s="2">
        <v>31</v>
      </c>
      <c r="H8527" s="3">
        <v>32</v>
      </c>
      <c r="I8527" s="69" t="str">
        <f>VLOOKUP(C8527,СПРАВОЧНИК!B:D,2,0)</f>
        <v>КИТАЙ</v>
      </c>
      <c r="J8527" s="69" t="str">
        <f>VLOOKUP(C8527,СПРАВОЧНИК!B:D,3,0)</f>
        <v>ИНОМАРКИ</v>
      </c>
      <c r="K8527" s="69" t="str">
        <f>VLOOKUP(СВОД2023[[#This Row],[ФО]],СПРАВОЧНИК!H:P,2,0)</f>
        <v>Уральский ФО</v>
      </c>
    </row>
    <row r="8528" spans="1:11" x14ac:dyDescent="0.2">
      <c r="A8528" t="s">
        <v>600</v>
      </c>
      <c r="B8528" t="s">
        <v>595</v>
      </c>
      <c r="C8528" s="1" t="s">
        <v>160</v>
      </c>
      <c r="D8528" s="1" t="s">
        <v>1422</v>
      </c>
      <c r="E8528" s="2">
        <v>6</v>
      </c>
      <c r="F8528" s="3">
        <v>3</v>
      </c>
      <c r="G8528" s="2">
        <v>33</v>
      </c>
      <c r="H8528" s="3">
        <v>21</v>
      </c>
      <c r="I8528" s="69" t="str">
        <f>VLOOKUP(C8528,СПРАВОЧНИК!B:D,2,0)</f>
        <v>КИТАЙ</v>
      </c>
      <c r="J8528" s="69" t="str">
        <f>VLOOKUP(C8528,СПРАВОЧНИК!B:D,3,0)</f>
        <v>ИНОМАРКИ</v>
      </c>
      <c r="K8528" s="69" t="str">
        <f>VLOOKUP(СВОД2023[[#This Row],[ФО]],СПРАВОЧНИК!H:P,2,0)</f>
        <v>Уральский ФО</v>
      </c>
    </row>
    <row r="8529" spans="1:11" x14ac:dyDescent="0.2">
      <c r="A8529" t="s">
        <v>600</v>
      </c>
      <c r="B8529" t="s">
        <v>595</v>
      </c>
      <c r="C8529" s="1" t="s">
        <v>166</v>
      </c>
      <c r="D8529" s="1" t="s">
        <v>2585</v>
      </c>
      <c r="E8529" s="2"/>
      <c r="F8529" s="3"/>
      <c r="G8529" s="2">
        <v>1</v>
      </c>
      <c r="H8529" s="3"/>
      <c r="I8529" s="69" t="str">
        <f>VLOOKUP(C8529,СПРАВОЧНИК!B:D,2,0)</f>
        <v>ЕВРОПА</v>
      </c>
      <c r="J8529" s="69" t="str">
        <f>VLOOKUP(C8529,СПРАВОЧНИК!B:D,3,0)</f>
        <v>ИНОМАРКИ</v>
      </c>
      <c r="K8529" s="69" t="str">
        <f>VLOOKUP(СВОД2023[[#This Row],[ФО]],СПРАВОЧНИК!H:P,2,0)</f>
        <v>Уральский ФО</v>
      </c>
    </row>
    <row r="8530" spans="1:11" x14ac:dyDescent="0.2">
      <c r="A8530" t="s">
        <v>600</v>
      </c>
      <c r="B8530" t="s">
        <v>595</v>
      </c>
      <c r="C8530" s="1" t="s">
        <v>166</v>
      </c>
      <c r="D8530" s="1" t="s">
        <v>2106</v>
      </c>
      <c r="E8530" s="2">
        <v>1</v>
      </c>
      <c r="F8530" s="3"/>
      <c r="G8530" s="2">
        <v>2</v>
      </c>
      <c r="H8530" s="3"/>
      <c r="I8530" s="69" t="str">
        <f>VLOOKUP(C8530,СПРАВОЧНИК!B:D,2,0)</f>
        <v>ЕВРОПА</v>
      </c>
      <c r="J8530" s="69" t="str">
        <f>VLOOKUP(C8530,СПРАВОЧНИК!B:D,3,0)</f>
        <v>ИНОМАРКИ</v>
      </c>
      <c r="K8530" s="69" t="str">
        <f>VLOOKUP(СВОД2023[[#This Row],[ФО]],СПРАВОЧНИК!H:P,2,0)</f>
        <v>Уральский ФО</v>
      </c>
    </row>
    <row r="8531" spans="1:11" x14ac:dyDescent="0.2">
      <c r="A8531" t="s">
        <v>600</v>
      </c>
      <c r="B8531" t="s">
        <v>595</v>
      </c>
      <c r="C8531" s="1" t="s">
        <v>166</v>
      </c>
      <c r="D8531" s="1" t="s">
        <v>2586</v>
      </c>
      <c r="E8531" s="2"/>
      <c r="F8531" s="3"/>
      <c r="G8531" s="2">
        <v>1</v>
      </c>
      <c r="H8531" s="3"/>
      <c r="I8531" s="69" t="str">
        <f>VLOOKUP(C8531,СПРАВОЧНИК!B:D,2,0)</f>
        <v>ЕВРОПА</v>
      </c>
      <c r="J8531" s="69" t="str">
        <f>VLOOKUP(C8531,СПРАВОЧНИК!B:D,3,0)</f>
        <v>ИНОМАРКИ</v>
      </c>
      <c r="K8531" s="69" t="str">
        <f>VLOOKUP(СВОД2023[[#This Row],[ФО]],СПРАВОЧНИК!H:P,2,0)</f>
        <v>Уральский ФО</v>
      </c>
    </row>
    <row r="8532" spans="1:11" x14ac:dyDescent="0.2">
      <c r="A8532" t="s">
        <v>600</v>
      </c>
      <c r="B8532" t="s">
        <v>595</v>
      </c>
      <c r="C8532" s="1" t="s">
        <v>166</v>
      </c>
      <c r="D8532" s="1" t="s">
        <v>2587</v>
      </c>
      <c r="E8532" s="2"/>
      <c r="F8532" s="3"/>
      <c r="G8532" s="2">
        <v>1</v>
      </c>
      <c r="H8532" s="3"/>
      <c r="I8532" s="69" t="str">
        <f>VLOOKUP(C8532,СПРАВОЧНИК!B:D,2,0)</f>
        <v>ЕВРОПА</v>
      </c>
      <c r="J8532" s="69" t="str">
        <f>VLOOKUP(C8532,СПРАВОЧНИК!B:D,3,0)</f>
        <v>ИНОМАРКИ</v>
      </c>
      <c r="K8532" s="69" t="str">
        <f>VLOOKUP(СВОД2023[[#This Row],[ФО]],СПРАВОЧНИК!H:P,2,0)</f>
        <v>Уральский ФО</v>
      </c>
    </row>
    <row r="8533" spans="1:11" x14ac:dyDescent="0.2">
      <c r="A8533" t="s">
        <v>600</v>
      </c>
      <c r="B8533" t="s">
        <v>595</v>
      </c>
      <c r="C8533" s="1" t="s">
        <v>166</v>
      </c>
      <c r="D8533" s="1" t="s">
        <v>167</v>
      </c>
      <c r="E8533" s="2"/>
      <c r="F8533" s="3"/>
      <c r="G8533" s="2"/>
      <c r="H8533" s="3">
        <v>2</v>
      </c>
      <c r="I8533" s="69" t="str">
        <f>VLOOKUP(C8533,СПРАВОЧНИК!B:D,2,0)</f>
        <v>ЕВРОПА</v>
      </c>
      <c r="J8533" s="69" t="str">
        <f>VLOOKUP(C8533,СПРАВОЧНИК!B:D,3,0)</f>
        <v>ИНОМАРКИ</v>
      </c>
      <c r="K8533" s="69" t="str">
        <f>VLOOKUP(СВОД2023[[#This Row],[ФО]],СПРАВОЧНИК!H:P,2,0)</f>
        <v>Уральский ФО</v>
      </c>
    </row>
    <row r="8534" spans="1:11" x14ac:dyDescent="0.2">
      <c r="A8534" t="s">
        <v>600</v>
      </c>
      <c r="B8534" t="s">
        <v>595</v>
      </c>
      <c r="C8534" s="1" t="s">
        <v>166</v>
      </c>
      <c r="D8534" s="1" t="s">
        <v>2108</v>
      </c>
      <c r="E8534" s="2"/>
      <c r="F8534" s="3"/>
      <c r="G8534" s="2">
        <v>1</v>
      </c>
      <c r="H8534" s="3"/>
      <c r="I8534" s="69" t="str">
        <f>VLOOKUP(C8534,СПРАВОЧНИК!B:D,2,0)</f>
        <v>ЕВРОПА</v>
      </c>
      <c r="J8534" s="69" t="str">
        <f>VLOOKUP(C8534,СПРАВОЧНИК!B:D,3,0)</f>
        <v>ИНОМАРКИ</v>
      </c>
      <c r="K8534" s="69" t="str">
        <f>VLOOKUP(СВОД2023[[#This Row],[ФО]],СПРАВОЧНИК!H:P,2,0)</f>
        <v>Уральский ФО</v>
      </c>
    </row>
    <row r="8535" spans="1:11" x14ac:dyDescent="0.2">
      <c r="A8535" t="s">
        <v>600</v>
      </c>
      <c r="B8535" t="s">
        <v>595</v>
      </c>
      <c r="C8535" s="1" t="s">
        <v>173</v>
      </c>
      <c r="D8535" s="1" t="s">
        <v>1425</v>
      </c>
      <c r="E8535" s="2">
        <v>60</v>
      </c>
      <c r="F8535" s="3">
        <v>72</v>
      </c>
      <c r="G8535" s="2">
        <v>363</v>
      </c>
      <c r="H8535" s="3">
        <v>308</v>
      </c>
      <c r="I8535" s="69" t="str">
        <f>VLOOKUP(C8535,СПРАВОЧНИК!B:D,2,0)</f>
        <v>ЕВРОПА</v>
      </c>
      <c r="J8535" s="69" t="str">
        <f>VLOOKUP(C8535,СПРАВОЧНИК!B:D,3,0)</f>
        <v>ИНОМАРКИ</v>
      </c>
      <c r="K8535" s="69" t="str">
        <f>VLOOKUP(СВОД2023[[#This Row],[ФО]],СПРАВОЧНИК!H:P,2,0)</f>
        <v>Уральский ФО</v>
      </c>
    </row>
    <row r="8536" spans="1:11" x14ac:dyDescent="0.2">
      <c r="A8536" t="s">
        <v>600</v>
      </c>
      <c r="B8536" t="s">
        <v>595</v>
      </c>
      <c r="C8536" s="1" t="s">
        <v>173</v>
      </c>
      <c r="D8536" s="1" t="s">
        <v>2109</v>
      </c>
      <c r="E8536" s="2">
        <v>1</v>
      </c>
      <c r="F8536" s="3">
        <v>2</v>
      </c>
      <c r="G8536" s="2">
        <v>8</v>
      </c>
      <c r="H8536" s="3">
        <v>7</v>
      </c>
      <c r="I8536" s="69" t="str">
        <f>VLOOKUP(C8536,СПРАВОЧНИК!B:D,2,0)</f>
        <v>ЕВРОПА</v>
      </c>
      <c r="J8536" s="69" t="str">
        <f>VLOOKUP(C8536,СПРАВОЧНИК!B:D,3,0)</f>
        <v>ИНОМАРКИ</v>
      </c>
      <c r="K8536" s="69" t="str">
        <f>VLOOKUP(СВОД2023[[#This Row],[ФО]],СПРАВОЧНИК!H:P,2,0)</f>
        <v>Уральский ФО</v>
      </c>
    </row>
    <row r="8537" spans="1:11" x14ac:dyDescent="0.2">
      <c r="A8537" t="s">
        <v>600</v>
      </c>
      <c r="B8537" t="s">
        <v>595</v>
      </c>
      <c r="C8537" s="1" t="s">
        <v>173</v>
      </c>
      <c r="D8537" s="1" t="s">
        <v>2588</v>
      </c>
      <c r="E8537" s="2"/>
      <c r="F8537" s="3">
        <v>1</v>
      </c>
      <c r="G8537" s="2"/>
      <c r="H8537" s="3">
        <v>8</v>
      </c>
      <c r="I8537" s="69" t="str">
        <f>VLOOKUP(C8537,СПРАВОЧНИК!B:D,2,0)</f>
        <v>ЕВРОПА</v>
      </c>
      <c r="J8537" s="69" t="str">
        <f>VLOOKUP(C8537,СПРАВОЧНИК!B:D,3,0)</f>
        <v>ИНОМАРКИ</v>
      </c>
      <c r="K8537" s="69" t="str">
        <f>VLOOKUP(СВОД2023[[#This Row],[ФО]],СПРАВОЧНИК!H:P,2,0)</f>
        <v>Уральский ФО</v>
      </c>
    </row>
    <row r="8538" spans="1:11" x14ac:dyDescent="0.2">
      <c r="A8538" t="s">
        <v>600</v>
      </c>
      <c r="B8538" t="s">
        <v>595</v>
      </c>
      <c r="C8538" s="1" t="s">
        <v>173</v>
      </c>
      <c r="D8538" s="1" t="s">
        <v>2111</v>
      </c>
      <c r="E8538" s="2">
        <v>1</v>
      </c>
      <c r="F8538" s="3"/>
      <c r="G8538" s="2">
        <v>1</v>
      </c>
      <c r="H8538" s="3"/>
      <c r="I8538" s="69" t="str">
        <f>VLOOKUP(C8538,СПРАВОЧНИК!B:D,2,0)</f>
        <v>ЕВРОПА</v>
      </c>
      <c r="J8538" s="69" t="str">
        <f>VLOOKUP(C8538,СПРАВОЧНИК!B:D,3,0)</f>
        <v>ИНОМАРКИ</v>
      </c>
      <c r="K8538" s="69" t="str">
        <f>VLOOKUP(СВОД2023[[#This Row],[ФО]],СПРАВОЧНИК!H:P,2,0)</f>
        <v>Уральский ФО</v>
      </c>
    </row>
    <row r="8539" spans="1:11" x14ac:dyDescent="0.2">
      <c r="A8539" t="s">
        <v>600</v>
      </c>
      <c r="B8539" t="s">
        <v>595</v>
      </c>
      <c r="C8539" s="1" t="s">
        <v>173</v>
      </c>
      <c r="D8539" s="1" t="s">
        <v>174</v>
      </c>
      <c r="E8539" s="2">
        <v>27</v>
      </c>
      <c r="F8539" s="3">
        <v>26</v>
      </c>
      <c r="G8539" s="2">
        <v>163</v>
      </c>
      <c r="H8539" s="3">
        <v>165</v>
      </c>
      <c r="I8539" s="69" t="str">
        <f>VLOOKUP(C8539,СПРАВОЧНИК!B:D,2,0)</f>
        <v>ЕВРОПА</v>
      </c>
      <c r="J8539" s="69" t="str">
        <f>VLOOKUP(C8539,СПРАВОЧНИК!B:D,3,0)</f>
        <v>ИНОМАРКИ</v>
      </c>
      <c r="K8539" s="69" t="str">
        <f>VLOOKUP(СВОД2023[[#This Row],[ФО]],СПРАВОЧНИК!H:P,2,0)</f>
        <v>Уральский ФО</v>
      </c>
    </row>
    <row r="8540" spans="1:11" x14ac:dyDescent="0.2">
      <c r="A8540" t="s">
        <v>600</v>
      </c>
      <c r="B8540" t="s">
        <v>595</v>
      </c>
      <c r="C8540" s="1" t="s">
        <v>173</v>
      </c>
      <c r="D8540" s="1" t="s">
        <v>175</v>
      </c>
      <c r="E8540" s="2">
        <v>1</v>
      </c>
      <c r="F8540" s="3"/>
      <c r="G8540" s="2">
        <v>1</v>
      </c>
      <c r="H8540" s="3"/>
      <c r="I8540" s="69" t="str">
        <f>VLOOKUP(C8540,СПРАВОЧНИК!B:D,2,0)</f>
        <v>ЕВРОПА</v>
      </c>
      <c r="J8540" s="69" t="str">
        <f>VLOOKUP(C8540,СПРАВОЧНИК!B:D,3,0)</f>
        <v>ИНОМАРКИ</v>
      </c>
      <c r="K8540" s="69" t="str">
        <f>VLOOKUP(СВОД2023[[#This Row],[ФО]],СПРАВОЧНИК!H:P,2,0)</f>
        <v>Уральский ФО</v>
      </c>
    </row>
    <row r="8541" spans="1:11" x14ac:dyDescent="0.2">
      <c r="A8541" t="s">
        <v>600</v>
      </c>
      <c r="B8541" t="s">
        <v>595</v>
      </c>
      <c r="C8541" s="1" t="s">
        <v>173</v>
      </c>
      <c r="D8541" s="1" t="s">
        <v>1426</v>
      </c>
      <c r="E8541" s="2">
        <v>2</v>
      </c>
      <c r="F8541" s="3"/>
      <c r="G8541" s="2">
        <v>9</v>
      </c>
      <c r="H8541" s="3">
        <v>4</v>
      </c>
      <c r="I8541" s="69" t="str">
        <f>VLOOKUP(C8541,СПРАВОЧНИК!B:D,2,0)</f>
        <v>ЕВРОПА</v>
      </c>
      <c r="J8541" s="69" t="str">
        <f>VLOOKUP(C8541,СПРАВОЧНИК!B:D,3,0)</f>
        <v>ИНОМАРКИ</v>
      </c>
      <c r="K8541" s="69" t="str">
        <f>VLOOKUP(СВОД2023[[#This Row],[ФО]],СПРАВОЧНИК!H:P,2,0)</f>
        <v>Уральский ФО</v>
      </c>
    </row>
    <row r="8542" spans="1:11" x14ac:dyDescent="0.2">
      <c r="A8542" t="s">
        <v>600</v>
      </c>
      <c r="B8542" t="s">
        <v>595</v>
      </c>
      <c r="C8542" s="1" t="s">
        <v>173</v>
      </c>
      <c r="D8542" s="1" t="s">
        <v>176</v>
      </c>
      <c r="E8542" s="2">
        <v>1</v>
      </c>
      <c r="F8542" s="3"/>
      <c r="G8542" s="2">
        <v>2</v>
      </c>
      <c r="H8542" s="3"/>
      <c r="I8542" s="69" t="str">
        <f>VLOOKUP(C8542,СПРАВОЧНИК!B:D,2,0)</f>
        <v>ЕВРОПА</v>
      </c>
      <c r="J8542" s="69" t="str">
        <f>VLOOKUP(C8542,СПРАВОЧНИК!B:D,3,0)</f>
        <v>ИНОМАРКИ</v>
      </c>
      <c r="K8542" s="69" t="str">
        <f>VLOOKUP(СВОД2023[[#This Row],[ФО]],СПРАВОЧНИК!H:P,2,0)</f>
        <v>Уральский ФО</v>
      </c>
    </row>
    <row r="8543" spans="1:11" x14ac:dyDescent="0.2">
      <c r="A8543" t="s">
        <v>600</v>
      </c>
      <c r="B8543" t="s">
        <v>595</v>
      </c>
      <c r="C8543" s="1" t="s">
        <v>173</v>
      </c>
      <c r="D8543" s="1" t="s">
        <v>2114</v>
      </c>
      <c r="E8543" s="2"/>
      <c r="F8543" s="3"/>
      <c r="G8543" s="2">
        <v>1</v>
      </c>
      <c r="H8543" s="3">
        <v>1</v>
      </c>
      <c r="I8543" s="69" t="str">
        <f>VLOOKUP(C8543,СПРАВОЧНИК!B:D,2,0)</f>
        <v>ЕВРОПА</v>
      </c>
      <c r="J8543" s="69" t="str">
        <f>VLOOKUP(C8543,СПРАВОЧНИК!B:D,3,0)</f>
        <v>ИНОМАРКИ</v>
      </c>
      <c r="K8543" s="69" t="str">
        <f>VLOOKUP(СВОД2023[[#This Row],[ФО]],СПРАВОЧНИК!H:P,2,0)</f>
        <v>Уральский ФО</v>
      </c>
    </row>
    <row r="8544" spans="1:11" x14ac:dyDescent="0.2">
      <c r="A8544" t="s">
        <v>600</v>
      </c>
      <c r="B8544" t="s">
        <v>595</v>
      </c>
      <c r="C8544" s="1" t="s">
        <v>173</v>
      </c>
      <c r="D8544" s="1" t="s">
        <v>2116</v>
      </c>
      <c r="E8544" s="2"/>
      <c r="F8544" s="3">
        <v>1</v>
      </c>
      <c r="G8544" s="2">
        <v>2</v>
      </c>
      <c r="H8544" s="3">
        <v>4</v>
      </c>
      <c r="I8544" s="69" t="str">
        <f>VLOOKUP(C8544,СПРАВОЧНИК!B:D,2,0)</f>
        <v>ЕВРОПА</v>
      </c>
      <c r="J8544" s="69" t="str">
        <f>VLOOKUP(C8544,СПРАВОЧНИК!B:D,3,0)</f>
        <v>ИНОМАРКИ</v>
      </c>
      <c r="K8544" s="69" t="str">
        <f>VLOOKUP(СВОД2023[[#This Row],[ФО]],СПРАВОЧНИК!H:P,2,0)</f>
        <v>Уральский ФО</v>
      </c>
    </row>
    <row r="8545" spans="1:11" x14ac:dyDescent="0.2">
      <c r="A8545" t="s">
        <v>600</v>
      </c>
      <c r="B8545" t="s">
        <v>595</v>
      </c>
      <c r="C8545" s="1" t="s">
        <v>173</v>
      </c>
      <c r="D8545" s="1" t="s">
        <v>1427</v>
      </c>
      <c r="E8545" s="2">
        <v>4</v>
      </c>
      <c r="F8545" s="3">
        <v>1</v>
      </c>
      <c r="G8545" s="2">
        <v>18</v>
      </c>
      <c r="H8545" s="3">
        <v>16</v>
      </c>
      <c r="I8545" s="69" t="str">
        <f>VLOOKUP(C8545,СПРАВОЧНИК!B:D,2,0)</f>
        <v>ЕВРОПА</v>
      </c>
      <c r="J8545" s="69" t="str">
        <f>VLOOKUP(C8545,СПРАВОЧНИК!B:D,3,0)</f>
        <v>ИНОМАРКИ</v>
      </c>
      <c r="K8545" s="69" t="str">
        <f>VLOOKUP(СВОД2023[[#This Row],[ФО]],СПРАВОЧНИК!H:P,2,0)</f>
        <v>Уральский ФО</v>
      </c>
    </row>
    <row r="8546" spans="1:11" x14ac:dyDescent="0.2">
      <c r="A8546" t="s">
        <v>600</v>
      </c>
      <c r="B8546" t="s">
        <v>595</v>
      </c>
      <c r="C8546" s="1" t="s">
        <v>173</v>
      </c>
      <c r="D8546" s="1" t="s">
        <v>2118</v>
      </c>
      <c r="E8546" s="2">
        <v>1</v>
      </c>
      <c r="F8546" s="3">
        <v>1</v>
      </c>
      <c r="G8546" s="2">
        <v>5</v>
      </c>
      <c r="H8546" s="3">
        <v>4</v>
      </c>
      <c r="I8546" s="69" t="str">
        <f>VLOOKUP(C8546,СПРАВОЧНИК!B:D,2,0)</f>
        <v>ЕВРОПА</v>
      </c>
      <c r="J8546" s="69" t="str">
        <f>VLOOKUP(C8546,СПРАВОЧНИК!B:D,3,0)</f>
        <v>ИНОМАРКИ</v>
      </c>
      <c r="K8546" s="69" t="str">
        <f>VLOOKUP(СВОД2023[[#This Row],[ФО]],СПРАВОЧНИК!H:P,2,0)</f>
        <v>Уральский ФО</v>
      </c>
    </row>
    <row r="8547" spans="1:11" x14ac:dyDescent="0.2">
      <c r="A8547" t="s">
        <v>600</v>
      </c>
      <c r="B8547" t="s">
        <v>595</v>
      </c>
      <c r="C8547" s="1" t="s">
        <v>173</v>
      </c>
      <c r="D8547" s="1" t="s">
        <v>2120</v>
      </c>
      <c r="E8547" s="2"/>
      <c r="F8547" s="3"/>
      <c r="G8547" s="2">
        <v>2</v>
      </c>
      <c r="H8547" s="3">
        <v>5</v>
      </c>
      <c r="I8547" s="69" t="str">
        <f>VLOOKUP(C8547,СПРАВОЧНИК!B:D,2,0)</f>
        <v>ЕВРОПА</v>
      </c>
      <c r="J8547" s="69" t="str">
        <f>VLOOKUP(C8547,СПРАВОЧНИК!B:D,3,0)</f>
        <v>ИНОМАРКИ</v>
      </c>
      <c r="K8547" s="69" t="str">
        <f>VLOOKUP(СВОД2023[[#This Row],[ФО]],СПРАВОЧНИК!H:P,2,0)</f>
        <v>Уральский ФО</v>
      </c>
    </row>
    <row r="8548" spans="1:11" x14ac:dyDescent="0.2">
      <c r="A8548" t="s">
        <v>600</v>
      </c>
      <c r="B8548" t="s">
        <v>595</v>
      </c>
      <c r="C8548" s="1" t="s">
        <v>173</v>
      </c>
      <c r="D8548" s="1" t="s">
        <v>1428</v>
      </c>
      <c r="E8548" s="2">
        <v>4</v>
      </c>
      <c r="F8548" s="3">
        <v>8</v>
      </c>
      <c r="G8548" s="2">
        <v>22</v>
      </c>
      <c r="H8548" s="3">
        <v>22</v>
      </c>
      <c r="I8548" s="69" t="str">
        <f>VLOOKUP(C8548,СПРАВОЧНИК!B:D,2,0)</f>
        <v>ЕВРОПА</v>
      </c>
      <c r="J8548" s="69" t="str">
        <f>VLOOKUP(C8548,СПРАВОЧНИК!B:D,3,0)</f>
        <v>ИНОМАРКИ</v>
      </c>
      <c r="K8548" s="69" t="str">
        <f>VLOOKUP(СВОД2023[[#This Row],[ФО]],СПРАВОЧНИК!H:P,2,0)</f>
        <v>Уральский ФО</v>
      </c>
    </row>
    <row r="8549" spans="1:11" x14ac:dyDescent="0.2">
      <c r="A8549" t="s">
        <v>600</v>
      </c>
      <c r="B8549" t="s">
        <v>595</v>
      </c>
      <c r="C8549" s="1" t="s">
        <v>173</v>
      </c>
      <c r="D8549" s="1" t="s">
        <v>1429</v>
      </c>
      <c r="E8549" s="2">
        <v>15</v>
      </c>
      <c r="F8549" s="3">
        <v>8</v>
      </c>
      <c r="G8549" s="2">
        <v>92</v>
      </c>
      <c r="H8549" s="3">
        <v>70</v>
      </c>
      <c r="I8549" s="69" t="str">
        <f>VLOOKUP(C8549,СПРАВОЧНИК!B:D,2,0)</f>
        <v>ЕВРОПА</v>
      </c>
      <c r="J8549" s="69" t="str">
        <f>VLOOKUP(C8549,СПРАВОЧНИК!B:D,3,0)</f>
        <v>ИНОМАРКИ</v>
      </c>
      <c r="K8549" s="69" t="str">
        <f>VLOOKUP(СВОД2023[[#This Row],[ФО]],СПРАВОЧНИК!H:P,2,0)</f>
        <v>Уральский ФО</v>
      </c>
    </row>
    <row r="8550" spans="1:11" x14ac:dyDescent="0.2">
      <c r="A8550" t="s">
        <v>600</v>
      </c>
      <c r="B8550" t="s">
        <v>595</v>
      </c>
      <c r="C8550" s="1" t="s">
        <v>173</v>
      </c>
      <c r="D8550" s="1" t="s">
        <v>2121</v>
      </c>
      <c r="E8550" s="2">
        <v>2</v>
      </c>
      <c r="F8550" s="3">
        <v>1</v>
      </c>
      <c r="G8550" s="2">
        <v>6</v>
      </c>
      <c r="H8550" s="3">
        <v>2</v>
      </c>
      <c r="I8550" s="69" t="str">
        <f>VLOOKUP(C8550,СПРАВОЧНИК!B:D,2,0)</f>
        <v>ЕВРОПА</v>
      </c>
      <c r="J8550" s="69" t="str">
        <f>VLOOKUP(C8550,СПРАВОЧНИК!B:D,3,0)</f>
        <v>ИНОМАРКИ</v>
      </c>
      <c r="K8550" s="69" t="str">
        <f>VLOOKUP(СВОД2023[[#This Row],[ФО]],СПРАВОЧНИК!H:P,2,0)</f>
        <v>Уральский ФО</v>
      </c>
    </row>
    <row r="8551" spans="1:11" x14ac:dyDescent="0.2">
      <c r="A8551" t="s">
        <v>600</v>
      </c>
      <c r="B8551" t="s">
        <v>595</v>
      </c>
      <c r="C8551" s="1" t="s">
        <v>173</v>
      </c>
      <c r="D8551" s="1" t="s">
        <v>2123</v>
      </c>
      <c r="E8551" s="2"/>
      <c r="F8551" s="3"/>
      <c r="G8551" s="2"/>
      <c r="H8551" s="3">
        <v>1</v>
      </c>
      <c r="I8551" s="69" t="str">
        <f>VLOOKUP(C8551,СПРАВОЧНИК!B:D,2,0)</f>
        <v>ЕВРОПА</v>
      </c>
      <c r="J8551" s="69" t="str">
        <f>VLOOKUP(C8551,СПРАВОЧНИК!B:D,3,0)</f>
        <v>ИНОМАРКИ</v>
      </c>
      <c r="K8551" s="69" t="str">
        <f>VLOOKUP(СВОД2023[[#This Row],[ФО]],СПРАВОЧНИК!H:P,2,0)</f>
        <v>Уральский ФО</v>
      </c>
    </row>
    <row r="8552" spans="1:11" x14ac:dyDescent="0.2">
      <c r="A8552" t="s">
        <v>600</v>
      </c>
      <c r="B8552" t="s">
        <v>595</v>
      </c>
      <c r="C8552" s="1" t="s">
        <v>173</v>
      </c>
      <c r="D8552" s="1" t="s">
        <v>2124</v>
      </c>
      <c r="E8552" s="2">
        <v>5</v>
      </c>
      <c r="F8552" s="3">
        <v>1</v>
      </c>
      <c r="G8552" s="2">
        <v>9</v>
      </c>
      <c r="H8552" s="3">
        <v>4</v>
      </c>
      <c r="I8552" s="69" t="str">
        <f>VLOOKUP(C8552,СПРАВОЧНИК!B:D,2,0)</f>
        <v>ЕВРОПА</v>
      </c>
      <c r="J8552" s="69" t="str">
        <f>VLOOKUP(C8552,СПРАВОЧНИК!B:D,3,0)</f>
        <v>ИНОМАРКИ</v>
      </c>
      <c r="K8552" s="69" t="str">
        <f>VLOOKUP(СВОД2023[[#This Row],[ФО]],СПРАВОЧНИК!H:P,2,0)</f>
        <v>Уральский ФО</v>
      </c>
    </row>
    <row r="8553" spans="1:11" x14ac:dyDescent="0.2">
      <c r="A8553" t="s">
        <v>600</v>
      </c>
      <c r="B8553" t="s">
        <v>595</v>
      </c>
      <c r="C8553" s="1" t="s">
        <v>173</v>
      </c>
      <c r="D8553" s="1" t="s">
        <v>2125</v>
      </c>
      <c r="E8553" s="2"/>
      <c r="F8553" s="3"/>
      <c r="G8553" s="2"/>
      <c r="H8553" s="3">
        <v>1</v>
      </c>
      <c r="I8553" s="69" t="str">
        <f>VLOOKUP(C8553,СПРАВОЧНИК!B:D,2,0)</f>
        <v>ЕВРОПА</v>
      </c>
      <c r="J8553" s="69" t="str">
        <f>VLOOKUP(C8553,СПРАВОЧНИК!B:D,3,0)</f>
        <v>ИНОМАРКИ</v>
      </c>
      <c r="K8553" s="69" t="str">
        <f>VLOOKUP(СВОД2023[[#This Row],[ФО]],СПРАВОЧНИК!H:P,2,0)</f>
        <v>Уральский ФО</v>
      </c>
    </row>
    <row r="8554" spans="1:11" x14ac:dyDescent="0.2">
      <c r="A8554" t="s">
        <v>600</v>
      </c>
      <c r="B8554" t="s">
        <v>595</v>
      </c>
      <c r="C8554" s="1" t="s">
        <v>173</v>
      </c>
      <c r="D8554" s="1" t="s">
        <v>1430</v>
      </c>
      <c r="E8554" s="2"/>
      <c r="F8554" s="3"/>
      <c r="G8554" s="2">
        <v>2</v>
      </c>
      <c r="H8554" s="3">
        <v>3</v>
      </c>
      <c r="I8554" s="69" t="str">
        <f>VLOOKUP(C8554,СПРАВОЧНИК!B:D,2,0)</f>
        <v>ЕВРОПА</v>
      </c>
      <c r="J8554" s="69" t="str">
        <f>VLOOKUP(C8554,СПРАВОЧНИК!B:D,3,0)</f>
        <v>ИНОМАРКИ</v>
      </c>
      <c r="K8554" s="69" t="str">
        <f>VLOOKUP(СВОД2023[[#This Row],[ФО]],СПРАВОЧНИК!H:P,2,0)</f>
        <v>Уральский ФО</v>
      </c>
    </row>
    <row r="8555" spans="1:11" x14ac:dyDescent="0.2">
      <c r="A8555" t="s">
        <v>600</v>
      </c>
      <c r="B8555" t="s">
        <v>595</v>
      </c>
      <c r="C8555" s="1" t="s">
        <v>173</v>
      </c>
      <c r="D8555" s="1" t="s">
        <v>2126</v>
      </c>
      <c r="E8555" s="2"/>
      <c r="F8555" s="3"/>
      <c r="G8555" s="2"/>
      <c r="H8555" s="3">
        <v>3</v>
      </c>
      <c r="I8555" s="69" t="str">
        <f>VLOOKUP(C8555,СПРАВОЧНИК!B:D,2,0)</f>
        <v>ЕВРОПА</v>
      </c>
      <c r="J8555" s="69" t="str">
        <f>VLOOKUP(C8555,СПРАВОЧНИК!B:D,3,0)</f>
        <v>ИНОМАРКИ</v>
      </c>
      <c r="K8555" s="69" t="str">
        <f>VLOOKUP(СВОД2023[[#This Row],[ФО]],СПРАВОЧНИК!H:P,2,0)</f>
        <v>Уральский ФО</v>
      </c>
    </row>
    <row r="8556" spans="1:11" x14ac:dyDescent="0.2">
      <c r="A8556" t="s">
        <v>600</v>
      </c>
      <c r="B8556" t="s">
        <v>595</v>
      </c>
      <c r="C8556" s="1" t="s">
        <v>177</v>
      </c>
      <c r="D8556" s="1" t="s">
        <v>2128</v>
      </c>
      <c r="E8556" s="2"/>
      <c r="F8556" s="3">
        <v>1</v>
      </c>
      <c r="G8556" s="2"/>
      <c r="H8556" s="3">
        <v>4</v>
      </c>
      <c r="I8556" s="69" t="str">
        <f>VLOOKUP(C8556,СПРАВОЧНИК!B:D,2,0)</f>
        <v>США</v>
      </c>
      <c r="J8556" s="69" t="str">
        <f>VLOOKUP(C8556,СПРАВОЧНИК!B:D,3,0)</f>
        <v>ИНОМАРКИ</v>
      </c>
      <c r="K8556" s="69" t="str">
        <f>VLOOKUP(СВОД2023[[#This Row],[ФО]],СПРАВОЧНИК!H:P,2,0)</f>
        <v>Уральский ФО</v>
      </c>
    </row>
    <row r="8557" spans="1:11" x14ac:dyDescent="0.2">
      <c r="A8557" t="s">
        <v>600</v>
      </c>
      <c r="B8557" t="s">
        <v>595</v>
      </c>
      <c r="C8557" s="1" t="s">
        <v>177</v>
      </c>
      <c r="D8557" s="1" t="s">
        <v>2129</v>
      </c>
      <c r="E8557" s="2"/>
      <c r="F8557" s="3"/>
      <c r="G8557" s="2">
        <v>1</v>
      </c>
      <c r="H8557" s="3"/>
      <c r="I8557" s="69" t="str">
        <f>VLOOKUP(C8557,СПРАВОЧНИК!B:D,2,0)</f>
        <v>США</v>
      </c>
      <c r="J8557" s="69" t="str">
        <f>VLOOKUP(C8557,СПРАВОЧНИК!B:D,3,0)</f>
        <v>ИНОМАРКИ</v>
      </c>
      <c r="K8557" s="69" t="str">
        <f>VLOOKUP(СВОД2023[[#This Row],[ФО]],СПРАВОЧНИК!H:P,2,0)</f>
        <v>Уральский ФО</v>
      </c>
    </row>
    <row r="8558" spans="1:11" x14ac:dyDescent="0.2">
      <c r="A8558" t="s">
        <v>600</v>
      </c>
      <c r="B8558" t="s">
        <v>595</v>
      </c>
      <c r="C8558" s="1" t="s">
        <v>177</v>
      </c>
      <c r="D8558" s="1" t="s">
        <v>2130</v>
      </c>
      <c r="E8558" s="2">
        <v>1</v>
      </c>
      <c r="F8558" s="3"/>
      <c r="G8558" s="2">
        <v>3</v>
      </c>
      <c r="H8558" s="3"/>
      <c r="I8558" s="69" t="str">
        <f>VLOOKUP(C8558,СПРАВОЧНИК!B:D,2,0)</f>
        <v>США</v>
      </c>
      <c r="J8558" s="69" t="str">
        <f>VLOOKUP(C8558,СПРАВОЧНИК!B:D,3,0)</f>
        <v>ИНОМАРКИ</v>
      </c>
      <c r="K8558" s="69" t="str">
        <f>VLOOKUP(СВОД2023[[#This Row],[ФО]],СПРАВОЧНИК!H:P,2,0)</f>
        <v>Уральский ФО</v>
      </c>
    </row>
    <row r="8559" spans="1:11" x14ac:dyDescent="0.2">
      <c r="A8559" t="s">
        <v>600</v>
      </c>
      <c r="B8559" t="s">
        <v>595</v>
      </c>
      <c r="C8559" s="1" t="s">
        <v>177</v>
      </c>
      <c r="D8559" s="1" t="s">
        <v>2131</v>
      </c>
      <c r="E8559" s="2">
        <v>1</v>
      </c>
      <c r="F8559" s="3"/>
      <c r="G8559" s="2">
        <v>3</v>
      </c>
      <c r="H8559" s="3"/>
      <c r="I8559" s="69" t="str">
        <f>VLOOKUP(C8559,СПРАВОЧНИК!B:D,2,0)</f>
        <v>США</v>
      </c>
      <c r="J8559" s="69" t="str">
        <f>VLOOKUP(C8559,СПРАВОЧНИК!B:D,3,0)</f>
        <v>ИНОМАРКИ</v>
      </c>
      <c r="K8559" s="69" t="str">
        <f>VLOOKUP(СВОД2023[[#This Row],[ФО]],СПРАВОЧНИК!H:P,2,0)</f>
        <v>Уральский ФО</v>
      </c>
    </row>
    <row r="8560" spans="1:11" x14ac:dyDescent="0.2">
      <c r="A8560" t="s">
        <v>600</v>
      </c>
      <c r="B8560" t="s">
        <v>595</v>
      </c>
      <c r="C8560" s="1" t="s">
        <v>177</v>
      </c>
      <c r="D8560" s="1" t="s">
        <v>821</v>
      </c>
      <c r="E8560" s="2">
        <v>14</v>
      </c>
      <c r="F8560" s="3">
        <v>10</v>
      </c>
      <c r="G8560" s="2">
        <v>84</v>
      </c>
      <c r="H8560" s="3">
        <v>50</v>
      </c>
      <c r="I8560" s="69" t="str">
        <f>VLOOKUP(C8560,СПРАВОЧНИК!B:D,2,0)</f>
        <v>США</v>
      </c>
      <c r="J8560" s="69" t="str">
        <f>VLOOKUP(C8560,СПРАВОЧНИК!B:D,3,0)</f>
        <v>ИНОМАРКИ</v>
      </c>
      <c r="K8560" s="69" t="str">
        <f>VLOOKUP(СВОД2023[[#This Row],[ФО]],СПРАВОЧНИК!H:P,2,0)</f>
        <v>Уральский ФО</v>
      </c>
    </row>
    <row r="8561" spans="1:11" x14ac:dyDescent="0.2">
      <c r="A8561" t="s">
        <v>600</v>
      </c>
      <c r="B8561" t="s">
        <v>595</v>
      </c>
      <c r="C8561" s="1" t="s">
        <v>177</v>
      </c>
      <c r="D8561" s="1" t="s">
        <v>179</v>
      </c>
      <c r="E8561" s="2">
        <v>7</v>
      </c>
      <c r="F8561" s="3">
        <v>1</v>
      </c>
      <c r="G8561" s="2">
        <v>19</v>
      </c>
      <c r="H8561" s="3">
        <v>3</v>
      </c>
      <c r="I8561" s="69" t="str">
        <f>VLOOKUP(C8561,СПРАВОЧНИК!B:D,2,0)</f>
        <v>США</v>
      </c>
      <c r="J8561" s="69" t="str">
        <f>VLOOKUP(C8561,СПРАВОЧНИК!B:D,3,0)</f>
        <v>ИНОМАРКИ</v>
      </c>
      <c r="K8561" s="69" t="str">
        <f>VLOOKUP(СВОД2023[[#This Row],[ФО]],СПРАВОЧНИК!H:P,2,0)</f>
        <v>Уральский ФО</v>
      </c>
    </row>
    <row r="8562" spans="1:11" x14ac:dyDescent="0.2">
      <c r="A8562" t="s">
        <v>600</v>
      </c>
      <c r="B8562" t="s">
        <v>595</v>
      </c>
      <c r="C8562" s="1" t="s">
        <v>177</v>
      </c>
      <c r="D8562" s="1" t="s">
        <v>180</v>
      </c>
      <c r="E8562" s="2">
        <v>9</v>
      </c>
      <c r="F8562" s="3">
        <v>9</v>
      </c>
      <c r="G8562" s="2">
        <v>54</v>
      </c>
      <c r="H8562" s="3">
        <v>42</v>
      </c>
      <c r="I8562" s="69" t="str">
        <f>VLOOKUP(C8562,СПРАВОЧНИК!B:D,2,0)</f>
        <v>США</v>
      </c>
      <c r="J8562" s="69" t="str">
        <f>VLOOKUP(C8562,СПРАВОЧНИК!B:D,3,0)</f>
        <v>ИНОМАРКИ</v>
      </c>
      <c r="K8562" s="69" t="str">
        <f>VLOOKUP(СВОД2023[[#This Row],[ФО]],СПРАВОЧНИК!H:P,2,0)</f>
        <v>Уральский ФО</v>
      </c>
    </row>
    <row r="8563" spans="1:11" x14ac:dyDescent="0.2">
      <c r="A8563" t="s">
        <v>600</v>
      </c>
      <c r="B8563" t="s">
        <v>595</v>
      </c>
      <c r="C8563" s="1" t="s">
        <v>177</v>
      </c>
      <c r="D8563" s="1" t="s">
        <v>1431</v>
      </c>
      <c r="E8563" s="2">
        <v>7</v>
      </c>
      <c r="F8563" s="3">
        <v>2</v>
      </c>
      <c r="G8563" s="2">
        <v>14</v>
      </c>
      <c r="H8563" s="3">
        <v>15</v>
      </c>
      <c r="I8563" s="69" t="str">
        <f>VLOOKUP(C8563,СПРАВОЧНИК!B:D,2,0)</f>
        <v>США</v>
      </c>
      <c r="J8563" s="69" t="str">
        <f>VLOOKUP(C8563,СПРАВОЧНИК!B:D,3,0)</f>
        <v>ИНОМАРКИ</v>
      </c>
      <c r="K8563" s="69" t="str">
        <f>VLOOKUP(СВОД2023[[#This Row],[ФО]],СПРАВОЧНИК!H:P,2,0)</f>
        <v>Уральский ФО</v>
      </c>
    </row>
    <row r="8564" spans="1:11" x14ac:dyDescent="0.2">
      <c r="A8564" t="s">
        <v>600</v>
      </c>
      <c r="B8564" t="s">
        <v>595</v>
      </c>
      <c r="C8564" s="1" t="s">
        <v>177</v>
      </c>
      <c r="D8564" s="1" t="s">
        <v>1432</v>
      </c>
      <c r="E8564" s="2"/>
      <c r="F8564" s="3"/>
      <c r="G8564" s="2">
        <v>1</v>
      </c>
      <c r="H8564" s="3">
        <v>1</v>
      </c>
      <c r="I8564" s="69" t="str">
        <f>VLOOKUP(C8564,СПРАВОЧНИК!B:D,2,0)</f>
        <v>США</v>
      </c>
      <c r="J8564" s="69" t="str">
        <f>VLOOKUP(C8564,СПРАВОЧНИК!B:D,3,0)</f>
        <v>ИНОМАРКИ</v>
      </c>
      <c r="K8564" s="69" t="str">
        <f>VLOOKUP(СВОД2023[[#This Row],[ФО]],СПРАВОЧНИК!H:P,2,0)</f>
        <v>Уральский ФО</v>
      </c>
    </row>
    <row r="8565" spans="1:11" x14ac:dyDescent="0.2">
      <c r="A8565" t="s">
        <v>600</v>
      </c>
      <c r="B8565" t="s">
        <v>595</v>
      </c>
      <c r="C8565" s="1" t="s">
        <v>177</v>
      </c>
      <c r="D8565" s="1" t="s">
        <v>181</v>
      </c>
      <c r="E8565" s="2">
        <v>1</v>
      </c>
      <c r="F8565" s="3">
        <v>2</v>
      </c>
      <c r="G8565" s="2">
        <v>10</v>
      </c>
      <c r="H8565" s="3">
        <v>6</v>
      </c>
      <c r="I8565" s="69" t="str">
        <f>VLOOKUP(C8565,СПРАВОЧНИК!B:D,2,0)</f>
        <v>США</v>
      </c>
      <c r="J8565" s="69" t="str">
        <f>VLOOKUP(C8565,СПРАВОЧНИК!B:D,3,0)</f>
        <v>ИНОМАРКИ</v>
      </c>
      <c r="K8565" s="69" t="str">
        <f>VLOOKUP(СВОД2023[[#This Row],[ФО]],СПРАВОЧНИК!H:P,2,0)</f>
        <v>Уральский ФО</v>
      </c>
    </row>
    <row r="8566" spans="1:11" x14ac:dyDescent="0.2">
      <c r="A8566" t="s">
        <v>600</v>
      </c>
      <c r="B8566" t="s">
        <v>595</v>
      </c>
      <c r="C8566" s="1" t="s">
        <v>177</v>
      </c>
      <c r="D8566" s="1" t="s">
        <v>182</v>
      </c>
      <c r="E8566" s="2">
        <v>46</v>
      </c>
      <c r="F8566" s="3">
        <v>20</v>
      </c>
      <c r="G8566" s="2">
        <v>233</v>
      </c>
      <c r="H8566" s="3">
        <v>151</v>
      </c>
      <c r="I8566" s="69" t="str">
        <f>VLOOKUP(C8566,СПРАВОЧНИК!B:D,2,0)</f>
        <v>США</v>
      </c>
      <c r="J8566" s="69" t="str">
        <f>VLOOKUP(C8566,СПРАВОЧНИК!B:D,3,0)</f>
        <v>ИНОМАРКИ</v>
      </c>
      <c r="K8566" s="69" t="str">
        <f>VLOOKUP(СВОД2023[[#This Row],[ФО]],СПРАВОЧНИК!H:P,2,0)</f>
        <v>Уральский ФО</v>
      </c>
    </row>
    <row r="8567" spans="1:11" x14ac:dyDescent="0.2">
      <c r="A8567" t="s">
        <v>600</v>
      </c>
      <c r="B8567" t="s">
        <v>595</v>
      </c>
      <c r="C8567" s="1" t="s">
        <v>177</v>
      </c>
      <c r="D8567" s="1" t="s">
        <v>1433</v>
      </c>
      <c r="E8567" s="2">
        <v>1</v>
      </c>
      <c r="F8567" s="3">
        <v>2</v>
      </c>
      <c r="G8567" s="2">
        <v>6</v>
      </c>
      <c r="H8567" s="3">
        <v>5</v>
      </c>
      <c r="I8567" s="69" t="str">
        <f>VLOOKUP(C8567,СПРАВОЧНИК!B:D,2,0)</f>
        <v>США</v>
      </c>
      <c r="J8567" s="69" t="str">
        <f>VLOOKUP(C8567,СПРАВОЧНИК!B:D,3,0)</f>
        <v>ИНОМАРКИ</v>
      </c>
      <c r="K8567" s="69" t="str">
        <f>VLOOKUP(СВОД2023[[#This Row],[ФО]],СПРАВОЧНИК!H:P,2,0)</f>
        <v>Уральский ФО</v>
      </c>
    </row>
    <row r="8568" spans="1:11" x14ac:dyDescent="0.2">
      <c r="A8568" t="s">
        <v>600</v>
      </c>
      <c r="B8568" t="s">
        <v>595</v>
      </c>
      <c r="C8568" s="1" t="s">
        <v>177</v>
      </c>
      <c r="D8568" s="1" t="s">
        <v>183</v>
      </c>
      <c r="E8568" s="2">
        <v>65</v>
      </c>
      <c r="F8568" s="3">
        <v>51</v>
      </c>
      <c r="G8568" s="2">
        <v>402</v>
      </c>
      <c r="H8568" s="3">
        <v>289</v>
      </c>
      <c r="I8568" s="69" t="str">
        <f>VLOOKUP(C8568,СПРАВОЧНИК!B:D,2,0)</f>
        <v>США</v>
      </c>
      <c r="J8568" s="69" t="str">
        <f>VLOOKUP(C8568,СПРАВОЧНИК!B:D,3,0)</f>
        <v>ИНОМАРКИ</v>
      </c>
      <c r="K8568" s="69" t="str">
        <f>VLOOKUP(СВОД2023[[#This Row],[ФО]],СПРАВОЧНИК!H:P,2,0)</f>
        <v>Уральский ФО</v>
      </c>
    </row>
    <row r="8569" spans="1:11" x14ac:dyDescent="0.2">
      <c r="A8569" t="s">
        <v>600</v>
      </c>
      <c r="B8569" t="s">
        <v>595</v>
      </c>
      <c r="C8569" s="1" t="s">
        <v>177</v>
      </c>
      <c r="D8569" s="1" t="s">
        <v>2132</v>
      </c>
      <c r="E8569" s="2"/>
      <c r="F8569" s="3"/>
      <c r="G8569" s="2">
        <v>1</v>
      </c>
      <c r="H8569" s="3"/>
      <c r="I8569" s="69" t="str">
        <f>VLOOKUP(C8569,СПРАВОЧНИК!B:D,2,0)</f>
        <v>США</v>
      </c>
      <c r="J8569" s="69" t="str">
        <f>VLOOKUP(C8569,СПРАВОЧНИК!B:D,3,0)</f>
        <v>ИНОМАРКИ</v>
      </c>
      <c r="K8569" s="69" t="str">
        <f>VLOOKUP(СВОД2023[[#This Row],[ФО]],СПРАВОЧНИК!H:P,2,0)</f>
        <v>Уральский ФО</v>
      </c>
    </row>
    <row r="8570" spans="1:11" x14ac:dyDescent="0.2">
      <c r="A8570" t="s">
        <v>600</v>
      </c>
      <c r="B8570" t="s">
        <v>595</v>
      </c>
      <c r="C8570" s="1" t="s">
        <v>177</v>
      </c>
      <c r="D8570" s="1" t="s">
        <v>1434</v>
      </c>
      <c r="E8570" s="2">
        <v>46</v>
      </c>
      <c r="F8570" s="3">
        <v>37</v>
      </c>
      <c r="G8570" s="2">
        <v>225</v>
      </c>
      <c r="H8570" s="3">
        <v>184</v>
      </c>
      <c r="I8570" s="69" t="str">
        <f>VLOOKUP(C8570,СПРАВОЧНИК!B:D,2,0)</f>
        <v>США</v>
      </c>
      <c r="J8570" s="69" t="str">
        <f>VLOOKUP(C8570,СПРАВОЧНИК!B:D,3,0)</f>
        <v>ИНОМАРКИ</v>
      </c>
      <c r="K8570" s="69" t="str">
        <f>VLOOKUP(СВОД2023[[#This Row],[ФО]],СПРАВОЧНИК!H:P,2,0)</f>
        <v>Уральский ФО</v>
      </c>
    </row>
    <row r="8571" spans="1:11" x14ac:dyDescent="0.2">
      <c r="A8571" t="s">
        <v>600</v>
      </c>
      <c r="B8571" t="s">
        <v>595</v>
      </c>
      <c r="C8571" s="1" t="s">
        <v>177</v>
      </c>
      <c r="D8571" s="1" t="s">
        <v>646</v>
      </c>
      <c r="E8571" s="2">
        <v>1104</v>
      </c>
      <c r="F8571" s="3">
        <v>871</v>
      </c>
      <c r="G8571" s="2">
        <v>5831</v>
      </c>
      <c r="H8571" s="3">
        <v>4491</v>
      </c>
      <c r="I8571" s="69" t="str">
        <f>VLOOKUP(C8571,СПРАВОЧНИК!B:D,2,0)</f>
        <v>США</v>
      </c>
      <c r="J8571" s="69" t="str">
        <f>VLOOKUP(C8571,СПРАВОЧНИК!B:D,3,0)</f>
        <v>ИНОМАРКИ</v>
      </c>
      <c r="K8571" s="69" t="str">
        <f>VLOOKUP(СВОД2023[[#This Row],[ФО]],СПРАВОЧНИК!H:P,2,0)</f>
        <v>Уральский ФО</v>
      </c>
    </row>
    <row r="8572" spans="1:11" x14ac:dyDescent="0.2">
      <c r="A8572" t="s">
        <v>600</v>
      </c>
      <c r="B8572" t="s">
        <v>595</v>
      </c>
      <c r="C8572" s="1" t="s">
        <v>177</v>
      </c>
      <c r="D8572" s="1" t="s">
        <v>1435</v>
      </c>
      <c r="E8572" s="2"/>
      <c r="F8572" s="3"/>
      <c r="G8572" s="2">
        <v>1</v>
      </c>
      <c r="H8572" s="3">
        <v>2</v>
      </c>
      <c r="I8572" s="69" t="str">
        <f>VLOOKUP(C8572,СПРАВОЧНИК!B:D,2,0)</f>
        <v>США</v>
      </c>
      <c r="J8572" s="69" t="str">
        <f>VLOOKUP(C8572,СПРАВОЧНИК!B:D,3,0)</f>
        <v>ИНОМАРКИ</v>
      </c>
      <c r="K8572" s="69" t="str">
        <f>VLOOKUP(СВОД2023[[#This Row],[ФО]],СПРАВОЧНИК!H:P,2,0)</f>
        <v>Уральский ФО</v>
      </c>
    </row>
    <row r="8573" spans="1:11" x14ac:dyDescent="0.2">
      <c r="A8573" t="s">
        <v>600</v>
      </c>
      <c r="B8573" t="s">
        <v>595</v>
      </c>
      <c r="C8573" s="1" t="s">
        <v>177</v>
      </c>
      <c r="D8573" s="1" t="s">
        <v>2133</v>
      </c>
      <c r="E8573" s="2">
        <v>1</v>
      </c>
      <c r="F8573" s="3">
        <v>3</v>
      </c>
      <c r="G8573" s="2">
        <v>8</v>
      </c>
      <c r="H8573" s="3">
        <v>9</v>
      </c>
      <c r="I8573" s="69" t="str">
        <f>VLOOKUP(C8573,СПРАВОЧНИК!B:D,2,0)</f>
        <v>США</v>
      </c>
      <c r="J8573" s="69" t="str">
        <f>VLOOKUP(C8573,СПРАВОЧНИК!B:D,3,0)</f>
        <v>ИНОМАРКИ</v>
      </c>
      <c r="K8573" s="69" t="str">
        <f>VLOOKUP(СВОД2023[[#This Row],[ФО]],СПРАВОЧНИК!H:P,2,0)</f>
        <v>Уральский ФО</v>
      </c>
    </row>
    <row r="8574" spans="1:11" x14ac:dyDescent="0.2">
      <c r="A8574" t="s">
        <v>600</v>
      </c>
      <c r="B8574" t="s">
        <v>595</v>
      </c>
      <c r="C8574" s="1" t="s">
        <v>177</v>
      </c>
      <c r="D8574" s="1" t="s">
        <v>1436</v>
      </c>
      <c r="E8574" s="2">
        <v>1</v>
      </c>
      <c r="F8574" s="3"/>
      <c r="G8574" s="2">
        <v>1</v>
      </c>
      <c r="H8574" s="3">
        <v>1</v>
      </c>
      <c r="I8574" s="69" t="str">
        <f>VLOOKUP(C8574,СПРАВОЧНИК!B:D,2,0)</f>
        <v>США</v>
      </c>
      <c r="J8574" s="69" t="str">
        <f>VLOOKUP(C8574,СПРАВОЧНИК!B:D,3,0)</f>
        <v>ИНОМАРКИ</v>
      </c>
      <c r="K8574" s="69" t="str">
        <f>VLOOKUP(СВОД2023[[#This Row],[ФО]],СПРАВОЧНИК!H:P,2,0)</f>
        <v>Уральский ФО</v>
      </c>
    </row>
    <row r="8575" spans="1:11" x14ac:dyDescent="0.2">
      <c r="A8575" t="s">
        <v>600</v>
      </c>
      <c r="B8575" t="s">
        <v>595</v>
      </c>
      <c r="C8575" s="1" t="s">
        <v>177</v>
      </c>
      <c r="D8575" s="1" t="s">
        <v>2134</v>
      </c>
      <c r="E8575" s="2"/>
      <c r="F8575" s="3"/>
      <c r="G8575" s="2">
        <v>1</v>
      </c>
      <c r="H8575" s="3"/>
      <c r="I8575" s="69" t="str">
        <f>VLOOKUP(C8575,СПРАВОЧНИК!B:D,2,0)</f>
        <v>США</v>
      </c>
      <c r="J8575" s="69" t="str">
        <f>VLOOKUP(C8575,СПРАВОЧНИК!B:D,3,0)</f>
        <v>ИНОМАРКИ</v>
      </c>
      <c r="K8575" s="69" t="str">
        <f>VLOOKUP(СВОД2023[[#This Row],[ФО]],СПРАВОЧНИК!H:P,2,0)</f>
        <v>Уральский ФО</v>
      </c>
    </row>
    <row r="8576" spans="1:11" x14ac:dyDescent="0.2">
      <c r="A8576" t="s">
        <v>600</v>
      </c>
      <c r="B8576" t="s">
        <v>595</v>
      </c>
      <c r="C8576" s="1" t="s">
        <v>177</v>
      </c>
      <c r="D8576" s="1" t="s">
        <v>184</v>
      </c>
      <c r="E8576" s="2">
        <v>133</v>
      </c>
      <c r="F8576" s="3">
        <v>91</v>
      </c>
      <c r="G8576" s="2">
        <v>706</v>
      </c>
      <c r="H8576" s="3">
        <v>512</v>
      </c>
      <c r="I8576" s="69" t="str">
        <f>VLOOKUP(C8576,СПРАВОЧНИК!B:D,2,0)</f>
        <v>США</v>
      </c>
      <c r="J8576" s="69" t="str">
        <f>VLOOKUP(C8576,СПРАВОЧНИК!B:D,3,0)</f>
        <v>ИНОМАРКИ</v>
      </c>
      <c r="K8576" s="69" t="str">
        <f>VLOOKUP(СВОД2023[[#This Row],[ФО]],СПРАВОЧНИК!H:P,2,0)</f>
        <v>Уральский ФО</v>
      </c>
    </row>
    <row r="8577" spans="1:11" x14ac:dyDescent="0.2">
      <c r="A8577" t="s">
        <v>600</v>
      </c>
      <c r="B8577" t="s">
        <v>595</v>
      </c>
      <c r="C8577" s="1" t="s">
        <v>177</v>
      </c>
      <c r="D8577" s="1" t="s">
        <v>1437</v>
      </c>
      <c r="E8577" s="2">
        <v>9</v>
      </c>
      <c r="F8577" s="3">
        <v>6</v>
      </c>
      <c r="G8577" s="2">
        <v>55</v>
      </c>
      <c r="H8577" s="3">
        <v>42</v>
      </c>
      <c r="I8577" s="69" t="str">
        <f>VLOOKUP(C8577,СПРАВОЧНИК!B:D,2,0)</f>
        <v>США</v>
      </c>
      <c r="J8577" s="69" t="str">
        <f>VLOOKUP(C8577,СПРАВОЧНИК!B:D,3,0)</f>
        <v>ИНОМАРКИ</v>
      </c>
      <c r="K8577" s="69" t="str">
        <f>VLOOKUP(СВОД2023[[#This Row],[ФО]],СПРАВОЧНИК!H:P,2,0)</f>
        <v>Уральский ФО</v>
      </c>
    </row>
    <row r="8578" spans="1:11" x14ac:dyDescent="0.2">
      <c r="A8578" t="s">
        <v>600</v>
      </c>
      <c r="B8578" t="s">
        <v>595</v>
      </c>
      <c r="C8578" s="1" t="s">
        <v>177</v>
      </c>
      <c r="D8578" s="1" t="s">
        <v>2135</v>
      </c>
      <c r="E8578" s="2">
        <v>2</v>
      </c>
      <c r="F8578" s="3"/>
      <c r="G8578" s="2">
        <v>2</v>
      </c>
      <c r="H8578" s="3"/>
      <c r="I8578" s="69" t="str">
        <f>VLOOKUP(C8578,СПРАВОЧНИК!B:D,2,0)</f>
        <v>США</v>
      </c>
      <c r="J8578" s="69" t="str">
        <f>VLOOKUP(C8578,СПРАВОЧНИК!B:D,3,0)</f>
        <v>ИНОМАРКИ</v>
      </c>
      <c r="K8578" s="69" t="str">
        <f>VLOOKUP(СВОД2023[[#This Row],[ФО]],СПРАВОЧНИК!H:P,2,0)</f>
        <v>Уральский ФО</v>
      </c>
    </row>
    <row r="8579" spans="1:11" x14ac:dyDescent="0.2">
      <c r="A8579" t="s">
        <v>600</v>
      </c>
      <c r="B8579" t="s">
        <v>595</v>
      </c>
      <c r="C8579" s="1" t="s">
        <v>177</v>
      </c>
      <c r="D8579" s="1" t="s">
        <v>2136</v>
      </c>
      <c r="E8579" s="2"/>
      <c r="F8579" s="3"/>
      <c r="G8579" s="2">
        <v>2</v>
      </c>
      <c r="H8579" s="3">
        <v>2</v>
      </c>
      <c r="I8579" s="69" t="str">
        <f>VLOOKUP(C8579,СПРАВОЧНИК!B:D,2,0)</f>
        <v>США</v>
      </c>
      <c r="J8579" s="69" t="str">
        <f>VLOOKUP(C8579,СПРАВОЧНИК!B:D,3,0)</f>
        <v>ИНОМАРКИ</v>
      </c>
      <c r="K8579" s="69" t="str">
        <f>VLOOKUP(СВОД2023[[#This Row],[ФО]],СПРАВОЧНИК!H:P,2,0)</f>
        <v>Уральский ФО</v>
      </c>
    </row>
    <row r="8580" spans="1:11" x14ac:dyDescent="0.2">
      <c r="A8580" t="s">
        <v>600</v>
      </c>
      <c r="B8580" t="s">
        <v>595</v>
      </c>
      <c r="C8580" s="1" t="s">
        <v>177</v>
      </c>
      <c r="D8580" s="1" t="s">
        <v>1440</v>
      </c>
      <c r="E8580" s="2">
        <v>59</v>
      </c>
      <c r="F8580" s="3">
        <v>33</v>
      </c>
      <c r="G8580" s="2">
        <v>351</v>
      </c>
      <c r="H8580" s="3">
        <v>208</v>
      </c>
      <c r="I8580" s="69" t="str">
        <f>VLOOKUP(C8580,СПРАВОЧНИК!B:D,2,0)</f>
        <v>США</v>
      </c>
      <c r="J8580" s="69" t="str">
        <f>VLOOKUP(C8580,СПРАВОЧНИК!B:D,3,0)</f>
        <v>ИНОМАРКИ</v>
      </c>
      <c r="K8580" s="69" t="str">
        <f>VLOOKUP(СВОД2023[[#This Row],[ФО]],СПРАВОЧНИК!H:P,2,0)</f>
        <v>Уральский ФО</v>
      </c>
    </row>
    <row r="8581" spans="1:11" x14ac:dyDescent="0.2">
      <c r="A8581" t="s">
        <v>600</v>
      </c>
      <c r="B8581" t="s">
        <v>595</v>
      </c>
      <c r="C8581" s="1" t="s">
        <v>177</v>
      </c>
      <c r="D8581" s="1" t="s">
        <v>1441</v>
      </c>
      <c r="E8581" s="2">
        <v>9</v>
      </c>
      <c r="F8581" s="3">
        <v>8</v>
      </c>
      <c r="G8581" s="2">
        <v>64</v>
      </c>
      <c r="H8581" s="3">
        <v>47</v>
      </c>
      <c r="I8581" s="69" t="str">
        <f>VLOOKUP(C8581,СПРАВОЧНИК!B:D,2,0)</f>
        <v>США</v>
      </c>
      <c r="J8581" s="69" t="str">
        <f>VLOOKUP(C8581,СПРАВОЧНИК!B:D,3,0)</f>
        <v>ИНОМАРКИ</v>
      </c>
      <c r="K8581" s="69" t="str">
        <f>VLOOKUP(СВОД2023[[#This Row],[ФО]],СПРАВОЧНИК!H:P,2,0)</f>
        <v>Уральский ФО</v>
      </c>
    </row>
    <row r="8582" spans="1:11" x14ac:dyDescent="0.2">
      <c r="A8582" t="s">
        <v>600</v>
      </c>
      <c r="B8582" t="s">
        <v>595</v>
      </c>
      <c r="C8582" s="1" t="s">
        <v>177</v>
      </c>
      <c r="D8582" s="1" t="s">
        <v>185</v>
      </c>
      <c r="E8582" s="2">
        <v>164</v>
      </c>
      <c r="F8582" s="3">
        <v>133</v>
      </c>
      <c r="G8582" s="2">
        <v>878</v>
      </c>
      <c r="H8582" s="3">
        <v>655</v>
      </c>
      <c r="I8582" s="69" t="str">
        <f>VLOOKUP(C8582,СПРАВОЧНИК!B:D,2,0)</f>
        <v>США</v>
      </c>
      <c r="J8582" s="69" t="str">
        <f>VLOOKUP(C8582,СПРАВОЧНИК!B:D,3,0)</f>
        <v>ИНОМАРКИ</v>
      </c>
      <c r="K8582" s="69" t="str">
        <f>VLOOKUP(СВОД2023[[#This Row],[ФО]],СПРАВОЧНИК!H:P,2,0)</f>
        <v>Уральский ФО</v>
      </c>
    </row>
    <row r="8583" spans="1:11" x14ac:dyDescent="0.2">
      <c r="A8583" t="s">
        <v>600</v>
      </c>
      <c r="B8583" t="s">
        <v>595</v>
      </c>
      <c r="C8583" s="1" t="s">
        <v>177</v>
      </c>
      <c r="D8583" s="1" t="s">
        <v>186</v>
      </c>
      <c r="E8583" s="2">
        <v>15</v>
      </c>
      <c r="F8583" s="3">
        <v>10</v>
      </c>
      <c r="G8583" s="2">
        <v>67</v>
      </c>
      <c r="H8583" s="3">
        <v>25</v>
      </c>
      <c r="I8583" s="69" t="str">
        <f>VLOOKUP(C8583,СПРАВОЧНИК!B:D,2,0)</f>
        <v>США</v>
      </c>
      <c r="J8583" s="69" t="str">
        <f>VLOOKUP(C8583,СПРАВОЧНИК!B:D,3,0)</f>
        <v>ИНОМАРКИ</v>
      </c>
      <c r="K8583" s="69" t="str">
        <f>VLOOKUP(СВОД2023[[#This Row],[ФО]],СПРАВОЧНИК!H:P,2,0)</f>
        <v>Уральский ФО</v>
      </c>
    </row>
    <row r="8584" spans="1:11" x14ac:dyDescent="0.2">
      <c r="A8584" t="s">
        <v>600</v>
      </c>
      <c r="B8584" t="s">
        <v>595</v>
      </c>
      <c r="C8584" s="1" t="s">
        <v>177</v>
      </c>
      <c r="D8584" s="1" t="s">
        <v>187</v>
      </c>
      <c r="E8584" s="2">
        <v>1</v>
      </c>
      <c r="F8584" s="3"/>
      <c r="G8584" s="2">
        <v>2</v>
      </c>
      <c r="H8584" s="3"/>
      <c r="I8584" s="69" t="str">
        <f>VLOOKUP(C8584,СПРАВОЧНИК!B:D,2,0)</f>
        <v>США</v>
      </c>
      <c r="J8584" s="69" t="str">
        <f>VLOOKUP(C8584,СПРАВОЧНИК!B:D,3,0)</f>
        <v>ИНОМАРКИ</v>
      </c>
      <c r="K8584" s="69" t="str">
        <f>VLOOKUP(СВОД2023[[#This Row],[ФО]],СПРАВОЧНИК!H:P,2,0)</f>
        <v>Уральский ФО</v>
      </c>
    </row>
    <row r="8585" spans="1:11" x14ac:dyDescent="0.2">
      <c r="A8585" t="s">
        <v>600</v>
      </c>
      <c r="B8585" t="s">
        <v>595</v>
      </c>
      <c r="C8585" s="1" t="s">
        <v>177</v>
      </c>
      <c r="D8585" s="1" t="s">
        <v>2137</v>
      </c>
      <c r="E8585" s="2"/>
      <c r="F8585" s="3"/>
      <c r="G8585" s="2"/>
      <c r="H8585" s="3">
        <v>1</v>
      </c>
      <c r="I8585" s="69" t="str">
        <f>VLOOKUP(C8585,СПРАВОЧНИК!B:D,2,0)</f>
        <v>США</v>
      </c>
      <c r="J8585" s="69" t="str">
        <f>VLOOKUP(C8585,СПРАВОЧНИК!B:D,3,0)</f>
        <v>ИНОМАРКИ</v>
      </c>
      <c r="K8585" s="69" t="str">
        <f>VLOOKUP(СВОД2023[[#This Row],[ФО]],СПРАВОЧНИК!H:P,2,0)</f>
        <v>Уральский ФО</v>
      </c>
    </row>
    <row r="8586" spans="1:11" x14ac:dyDescent="0.2">
      <c r="A8586" t="s">
        <v>600</v>
      </c>
      <c r="B8586" t="s">
        <v>595</v>
      </c>
      <c r="C8586" s="1" t="s">
        <v>177</v>
      </c>
      <c r="D8586" s="1" t="s">
        <v>1442</v>
      </c>
      <c r="E8586" s="2"/>
      <c r="F8586" s="3"/>
      <c r="G8586" s="2">
        <v>2</v>
      </c>
      <c r="H8586" s="3"/>
      <c r="I8586" s="69" t="str">
        <f>VLOOKUP(C8586,СПРАВОЧНИК!B:D,2,0)</f>
        <v>США</v>
      </c>
      <c r="J8586" s="69" t="str">
        <f>VLOOKUP(C8586,СПРАВОЧНИК!B:D,3,0)</f>
        <v>ИНОМАРКИ</v>
      </c>
      <c r="K8586" s="69" t="str">
        <f>VLOOKUP(СВОД2023[[#This Row],[ФО]],СПРАВОЧНИК!H:P,2,0)</f>
        <v>Уральский ФО</v>
      </c>
    </row>
    <row r="8587" spans="1:11" x14ac:dyDescent="0.2">
      <c r="A8587" t="s">
        <v>600</v>
      </c>
      <c r="B8587" t="s">
        <v>595</v>
      </c>
      <c r="C8587" s="1" t="s">
        <v>177</v>
      </c>
      <c r="D8587" s="1" t="s">
        <v>2138</v>
      </c>
      <c r="E8587" s="2"/>
      <c r="F8587" s="3"/>
      <c r="G8587" s="2">
        <v>2</v>
      </c>
      <c r="H8587" s="3">
        <v>3</v>
      </c>
      <c r="I8587" s="69" t="str">
        <f>VLOOKUP(C8587,СПРАВОЧНИК!B:D,2,0)</f>
        <v>США</v>
      </c>
      <c r="J8587" s="69" t="str">
        <f>VLOOKUP(C8587,СПРАВОЧНИК!B:D,3,0)</f>
        <v>ИНОМАРКИ</v>
      </c>
      <c r="K8587" s="69" t="str">
        <f>VLOOKUP(СВОД2023[[#This Row],[ФО]],СПРАВОЧНИК!H:P,2,0)</f>
        <v>Уральский ФО</v>
      </c>
    </row>
    <row r="8588" spans="1:11" x14ac:dyDescent="0.2">
      <c r="A8588" t="s">
        <v>600</v>
      </c>
      <c r="B8588" t="s">
        <v>595</v>
      </c>
      <c r="C8588" s="1" t="s">
        <v>177</v>
      </c>
      <c r="D8588" s="1" t="s">
        <v>2139</v>
      </c>
      <c r="E8588" s="2">
        <v>4</v>
      </c>
      <c r="F8588" s="3">
        <v>1</v>
      </c>
      <c r="G8588" s="2">
        <v>12</v>
      </c>
      <c r="H8588" s="3">
        <v>10</v>
      </c>
      <c r="I8588" s="69" t="str">
        <f>VLOOKUP(C8588,СПРАВОЧНИК!B:D,2,0)</f>
        <v>США</v>
      </c>
      <c r="J8588" s="69" t="str">
        <f>VLOOKUP(C8588,СПРАВОЧНИК!B:D,3,0)</f>
        <v>ИНОМАРКИ</v>
      </c>
      <c r="K8588" s="69" t="str">
        <f>VLOOKUP(СВОД2023[[#This Row],[ФО]],СПРАВОЧНИК!H:P,2,0)</f>
        <v>Уральский ФО</v>
      </c>
    </row>
    <row r="8589" spans="1:11" x14ac:dyDescent="0.2">
      <c r="A8589" t="s">
        <v>600</v>
      </c>
      <c r="B8589" t="s">
        <v>595</v>
      </c>
      <c r="C8589" s="1" t="s">
        <v>177</v>
      </c>
      <c r="D8589" s="1" t="s">
        <v>1443</v>
      </c>
      <c r="E8589" s="2">
        <v>16</v>
      </c>
      <c r="F8589" s="3">
        <v>14</v>
      </c>
      <c r="G8589" s="2">
        <v>71</v>
      </c>
      <c r="H8589" s="3">
        <v>55</v>
      </c>
      <c r="I8589" s="69" t="str">
        <f>VLOOKUP(C8589,СПРАВОЧНИК!B:D,2,0)</f>
        <v>США</v>
      </c>
      <c r="J8589" s="69" t="str">
        <f>VLOOKUP(C8589,СПРАВОЧНИК!B:D,3,0)</f>
        <v>ИНОМАРКИ</v>
      </c>
      <c r="K8589" s="69" t="str">
        <f>VLOOKUP(СВОД2023[[#This Row],[ФО]],СПРАВОЧНИК!H:P,2,0)</f>
        <v>Уральский ФО</v>
      </c>
    </row>
    <row r="8590" spans="1:11" x14ac:dyDescent="0.2">
      <c r="A8590" t="s">
        <v>600</v>
      </c>
      <c r="B8590" t="s">
        <v>595</v>
      </c>
      <c r="C8590" s="1" t="s">
        <v>177</v>
      </c>
      <c r="D8590" s="1" t="s">
        <v>1444</v>
      </c>
      <c r="E8590" s="2"/>
      <c r="F8590" s="3"/>
      <c r="G8590" s="2"/>
      <c r="H8590" s="3">
        <v>1</v>
      </c>
      <c r="I8590" s="69" t="str">
        <f>VLOOKUP(C8590,СПРАВОЧНИК!B:D,2,0)</f>
        <v>США</v>
      </c>
      <c r="J8590" s="69" t="str">
        <f>VLOOKUP(C8590,СПРАВОЧНИК!B:D,3,0)</f>
        <v>ИНОМАРКИ</v>
      </c>
      <c r="K8590" s="69" t="str">
        <f>VLOOKUP(СВОД2023[[#This Row],[ФО]],СПРАВОЧНИК!H:P,2,0)</f>
        <v>Уральский ФО</v>
      </c>
    </row>
    <row r="8591" spans="1:11" x14ac:dyDescent="0.2">
      <c r="A8591" t="s">
        <v>600</v>
      </c>
      <c r="B8591" t="s">
        <v>595</v>
      </c>
      <c r="C8591" s="1" t="s">
        <v>177</v>
      </c>
      <c r="D8591" s="1" t="s">
        <v>2140</v>
      </c>
      <c r="E8591" s="2"/>
      <c r="F8591" s="3"/>
      <c r="G8591" s="2">
        <v>1</v>
      </c>
      <c r="H8591" s="3"/>
      <c r="I8591" s="69" t="str">
        <f>VLOOKUP(C8591,СПРАВОЧНИК!B:D,2,0)</f>
        <v>США</v>
      </c>
      <c r="J8591" s="69" t="str">
        <f>VLOOKUP(C8591,СПРАВОЧНИК!B:D,3,0)</f>
        <v>ИНОМАРКИ</v>
      </c>
      <c r="K8591" s="69" t="str">
        <f>VLOOKUP(СВОД2023[[#This Row],[ФО]],СПРАВОЧНИК!H:P,2,0)</f>
        <v>Уральский ФО</v>
      </c>
    </row>
    <row r="8592" spans="1:11" x14ac:dyDescent="0.2">
      <c r="A8592" t="s">
        <v>600</v>
      </c>
      <c r="B8592" t="s">
        <v>595</v>
      </c>
      <c r="C8592" s="1" t="s">
        <v>177</v>
      </c>
      <c r="D8592" s="1" t="s">
        <v>1445</v>
      </c>
      <c r="E8592" s="2">
        <v>1</v>
      </c>
      <c r="F8592" s="3"/>
      <c r="G8592" s="2">
        <v>7</v>
      </c>
      <c r="H8592" s="3">
        <v>3</v>
      </c>
      <c r="I8592" s="69" t="str">
        <f>VLOOKUP(C8592,СПРАВОЧНИК!B:D,2,0)</f>
        <v>США</v>
      </c>
      <c r="J8592" s="69" t="str">
        <f>VLOOKUP(C8592,СПРАВОЧНИК!B:D,3,0)</f>
        <v>ИНОМАРКИ</v>
      </c>
      <c r="K8592" s="69" t="str">
        <f>VLOOKUP(СВОД2023[[#This Row],[ФО]],СПРАВОЧНИК!H:P,2,0)</f>
        <v>Уральский ФО</v>
      </c>
    </row>
    <row r="8593" spans="1:11" x14ac:dyDescent="0.2">
      <c r="A8593" t="s">
        <v>600</v>
      </c>
      <c r="B8593" t="s">
        <v>595</v>
      </c>
      <c r="C8593" s="1" t="s">
        <v>177</v>
      </c>
      <c r="D8593" s="1" t="s">
        <v>2141</v>
      </c>
      <c r="E8593" s="2"/>
      <c r="F8593" s="3"/>
      <c r="G8593" s="2">
        <v>1</v>
      </c>
      <c r="H8593" s="3"/>
      <c r="I8593" s="69" t="str">
        <f>VLOOKUP(C8593,СПРАВОЧНИК!B:D,2,0)</f>
        <v>США</v>
      </c>
      <c r="J8593" s="69" t="str">
        <f>VLOOKUP(C8593,СПРАВОЧНИК!B:D,3,0)</f>
        <v>ИНОМАРКИ</v>
      </c>
      <c r="K8593" s="69" t="str">
        <f>VLOOKUP(СВОД2023[[#This Row],[ФО]],СПРАВОЧНИК!H:P,2,0)</f>
        <v>Уральский ФО</v>
      </c>
    </row>
    <row r="8594" spans="1:11" x14ac:dyDescent="0.2">
      <c r="A8594" t="s">
        <v>600</v>
      </c>
      <c r="B8594" t="s">
        <v>595</v>
      </c>
      <c r="C8594" s="1" t="s">
        <v>177</v>
      </c>
      <c r="D8594" s="1" t="s">
        <v>1447</v>
      </c>
      <c r="E8594" s="2">
        <v>2</v>
      </c>
      <c r="F8594" s="3">
        <v>2</v>
      </c>
      <c r="G8594" s="2">
        <v>7</v>
      </c>
      <c r="H8594" s="3">
        <v>8</v>
      </c>
      <c r="I8594" s="69" t="str">
        <f>VLOOKUP(C8594,СПРАВОЧНИК!B:D,2,0)</f>
        <v>США</v>
      </c>
      <c r="J8594" s="69" t="str">
        <f>VLOOKUP(C8594,СПРАВОЧНИК!B:D,3,0)</f>
        <v>ИНОМАРКИ</v>
      </c>
      <c r="K8594" s="69" t="str">
        <f>VLOOKUP(СВОД2023[[#This Row],[ФО]],СПРАВОЧНИК!H:P,2,0)</f>
        <v>Уральский ФО</v>
      </c>
    </row>
    <row r="8595" spans="1:11" x14ac:dyDescent="0.2">
      <c r="A8595" t="s">
        <v>600</v>
      </c>
      <c r="B8595" t="s">
        <v>595</v>
      </c>
      <c r="C8595" s="1" t="s">
        <v>814</v>
      </c>
      <c r="D8595" s="1" t="s">
        <v>836</v>
      </c>
      <c r="E8595" s="2">
        <v>1</v>
      </c>
      <c r="F8595" s="3"/>
      <c r="G8595" s="2">
        <v>1</v>
      </c>
      <c r="H8595" s="3"/>
      <c r="I8595" s="69" t="str">
        <f>VLOOKUP(C8595,СПРАВОЧНИК!B:D,2,0)</f>
        <v>КИТАЙ</v>
      </c>
      <c r="J8595" s="69" t="str">
        <f>VLOOKUP(C8595,СПРАВОЧНИК!B:D,3,0)</f>
        <v>ИНОМАРКИ</v>
      </c>
      <c r="K8595" s="69" t="str">
        <f>VLOOKUP(СВОД2023[[#This Row],[ФО]],СПРАВОЧНИК!H:P,2,0)</f>
        <v>Уральский ФО</v>
      </c>
    </row>
    <row r="8596" spans="1:11" x14ac:dyDescent="0.2">
      <c r="A8596" t="s">
        <v>600</v>
      </c>
      <c r="B8596" t="s">
        <v>595</v>
      </c>
      <c r="C8596" s="1" t="s">
        <v>671</v>
      </c>
      <c r="D8596" s="1" t="s">
        <v>2143</v>
      </c>
      <c r="E8596" s="2"/>
      <c r="F8596" s="3"/>
      <c r="G8596" s="2">
        <v>1</v>
      </c>
      <c r="H8596" s="3">
        <v>4</v>
      </c>
      <c r="I8596" s="69" t="str">
        <f>VLOOKUP(C8596,СПРАВОЧНИК!B:D,2,0)</f>
        <v>КИТАЙ</v>
      </c>
      <c r="J8596" s="69" t="str">
        <f>VLOOKUP(C8596,СПРАВОЧНИК!B:D,3,0)</f>
        <v>ИНОМАРКИ</v>
      </c>
      <c r="K8596" s="69" t="str">
        <f>VLOOKUP(СВОД2023[[#This Row],[ФО]],СПРАВОЧНИК!H:P,2,0)</f>
        <v>Уральский ФО</v>
      </c>
    </row>
    <row r="8597" spans="1:11" x14ac:dyDescent="0.2">
      <c r="A8597" t="s">
        <v>600</v>
      </c>
      <c r="B8597" t="s">
        <v>595</v>
      </c>
      <c r="C8597" s="1" t="s">
        <v>188</v>
      </c>
      <c r="D8597" s="1" t="s">
        <v>190</v>
      </c>
      <c r="E8597" s="2"/>
      <c r="F8597" s="3"/>
      <c r="G8597" s="2">
        <v>1</v>
      </c>
      <c r="H8597" s="3">
        <v>1</v>
      </c>
      <c r="I8597" s="69" t="str">
        <f>VLOOKUP(C8597,СПРАВОЧНИК!B:D,2,0)</f>
        <v>КИТАЙ</v>
      </c>
      <c r="J8597" s="69" t="str">
        <f>VLOOKUP(C8597,СПРАВОЧНИК!B:D,3,0)</f>
        <v>ИНОМАРКИ</v>
      </c>
      <c r="K8597" s="69" t="str">
        <f>VLOOKUP(СВОД2023[[#This Row],[ФО]],СПРАВОЧНИК!H:P,2,0)</f>
        <v>Уральский ФО</v>
      </c>
    </row>
    <row r="8598" spans="1:11" x14ac:dyDescent="0.2">
      <c r="A8598" t="s">
        <v>600</v>
      </c>
      <c r="B8598" t="s">
        <v>595</v>
      </c>
      <c r="C8598" s="1" t="s">
        <v>188</v>
      </c>
      <c r="D8598" s="1" t="s">
        <v>191</v>
      </c>
      <c r="E8598" s="2"/>
      <c r="F8598" s="3"/>
      <c r="G8598" s="2">
        <v>1</v>
      </c>
      <c r="H8598" s="3">
        <v>2</v>
      </c>
      <c r="I8598" s="69" t="str">
        <f>VLOOKUP(C8598,СПРАВОЧНИК!B:D,2,0)</f>
        <v>КИТАЙ</v>
      </c>
      <c r="J8598" s="69" t="str">
        <f>VLOOKUP(C8598,СПРАВОЧНИК!B:D,3,0)</f>
        <v>ИНОМАРКИ</v>
      </c>
      <c r="K8598" s="69" t="str">
        <f>VLOOKUP(СВОД2023[[#This Row],[ФО]],СПРАВОЧНИК!H:P,2,0)</f>
        <v>Уральский ФО</v>
      </c>
    </row>
    <row r="8599" spans="1:11" x14ac:dyDescent="0.2">
      <c r="A8599" t="s">
        <v>600</v>
      </c>
      <c r="B8599" t="s">
        <v>595</v>
      </c>
      <c r="C8599" s="1" t="s">
        <v>188</v>
      </c>
      <c r="D8599" s="1" t="s">
        <v>192</v>
      </c>
      <c r="E8599" s="2">
        <v>2</v>
      </c>
      <c r="F8599" s="3">
        <v>1</v>
      </c>
      <c r="G8599" s="2">
        <v>4</v>
      </c>
      <c r="H8599" s="3">
        <v>4</v>
      </c>
      <c r="I8599" s="69" t="str">
        <f>VLOOKUP(C8599,СПРАВОЧНИК!B:D,2,0)</f>
        <v>КИТАЙ</v>
      </c>
      <c r="J8599" s="69" t="str">
        <f>VLOOKUP(C8599,СПРАВОЧНИК!B:D,3,0)</f>
        <v>ИНОМАРКИ</v>
      </c>
      <c r="K8599" s="69" t="str">
        <f>VLOOKUP(СВОД2023[[#This Row],[ФО]],СПРАВОЧНИК!H:P,2,0)</f>
        <v>Уральский ФО</v>
      </c>
    </row>
    <row r="8600" spans="1:11" x14ac:dyDescent="0.2">
      <c r="A8600" t="s">
        <v>600</v>
      </c>
      <c r="B8600" t="s">
        <v>595</v>
      </c>
      <c r="C8600" s="1" t="s">
        <v>193</v>
      </c>
      <c r="D8600" s="1" t="s">
        <v>1448</v>
      </c>
      <c r="E8600" s="2"/>
      <c r="F8600" s="3"/>
      <c r="G8600" s="2">
        <v>4</v>
      </c>
      <c r="H8600" s="3"/>
      <c r="I8600" s="69" t="str">
        <f>VLOOKUP(C8600,СПРАВОЧНИК!B:D,2,0)</f>
        <v>РОССИЯ</v>
      </c>
      <c r="J8600" s="69" t="str">
        <f>VLOOKUP(C8600,СПРАВОЧНИК!B:D,3,0)</f>
        <v>ОТЕЧЕСТВЕННЫЕ</v>
      </c>
      <c r="K8600" s="69" t="str">
        <f>VLOOKUP(СВОД2023[[#This Row],[ФО]],СПРАВОЧНИК!H:P,2,0)</f>
        <v>Уральский ФО</v>
      </c>
    </row>
    <row r="8601" spans="1:11" x14ac:dyDescent="0.2">
      <c r="A8601" t="s">
        <v>600</v>
      </c>
      <c r="B8601" t="s">
        <v>595</v>
      </c>
      <c r="C8601" s="1" t="s">
        <v>193</v>
      </c>
      <c r="D8601" s="1" t="s">
        <v>1449</v>
      </c>
      <c r="E8601" s="2"/>
      <c r="F8601" s="3">
        <v>2</v>
      </c>
      <c r="G8601" s="2"/>
      <c r="H8601" s="3">
        <v>4</v>
      </c>
      <c r="I8601" s="69" t="str">
        <f>VLOOKUP(C8601,СПРАВОЧНИК!B:D,2,0)</f>
        <v>РОССИЯ</v>
      </c>
      <c r="J8601" s="69" t="str">
        <f>VLOOKUP(C8601,СПРАВОЧНИК!B:D,3,0)</f>
        <v>ОТЕЧЕСТВЕННЫЕ</v>
      </c>
      <c r="K8601" s="69" t="str">
        <f>VLOOKUP(СВОД2023[[#This Row],[ФО]],СПРАВОЧНИК!H:P,2,0)</f>
        <v>Уральский ФО</v>
      </c>
    </row>
    <row r="8602" spans="1:11" x14ac:dyDescent="0.2">
      <c r="A8602" t="s">
        <v>600</v>
      </c>
      <c r="B8602" t="s">
        <v>595</v>
      </c>
      <c r="C8602" s="1" t="s">
        <v>193</v>
      </c>
      <c r="D8602" s="1" t="s">
        <v>2144</v>
      </c>
      <c r="E8602" s="2"/>
      <c r="F8602" s="3"/>
      <c r="G8602" s="2"/>
      <c r="H8602" s="3">
        <v>2</v>
      </c>
      <c r="I8602" s="69" t="str">
        <f>VLOOKUP(C8602,СПРАВОЧНИК!B:D,2,0)</f>
        <v>РОССИЯ</v>
      </c>
      <c r="J8602" s="69" t="str">
        <f>VLOOKUP(C8602,СПРАВОЧНИК!B:D,3,0)</f>
        <v>ОТЕЧЕСТВЕННЫЕ</v>
      </c>
      <c r="K8602" s="69" t="str">
        <f>VLOOKUP(СВОД2023[[#This Row],[ФО]],СПРАВОЧНИК!H:P,2,0)</f>
        <v>Уральский ФО</v>
      </c>
    </row>
    <row r="8603" spans="1:11" x14ac:dyDescent="0.2">
      <c r="A8603" t="s">
        <v>600</v>
      </c>
      <c r="B8603" t="s">
        <v>595</v>
      </c>
      <c r="C8603" s="1" t="s">
        <v>193</v>
      </c>
      <c r="D8603" s="1" t="s">
        <v>1450</v>
      </c>
      <c r="E8603" s="2">
        <v>19</v>
      </c>
      <c r="F8603" s="3">
        <v>13</v>
      </c>
      <c r="G8603" s="2">
        <v>76</v>
      </c>
      <c r="H8603" s="3">
        <v>73</v>
      </c>
      <c r="I8603" s="69" t="str">
        <f>VLOOKUP(C8603,СПРАВОЧНИК!B:D,2,0)</f>
        <v>РОССИЯ</v>
      </c>
      <c r="J8603" s="69" t="str">
        <f>VLOOKUP(C8603,СПРАВОЧНИК!B:D,3,0)</f>
        <v>ОТЕЧЕСТВЕННЫЕ</v>
      </c>
      <c r="K8603" s="69" t="str">
        <f>VLOOKUP(СВОД2023[[#This Row],[ФО]],СПРАВОЧНИК!H:P,2,0)</f>
        <v>Уральский ФО</v>
      </c>
    </row>
    <row r="8604" spans="1:11" x14ac:dyDescent="0.2">
      <c r="A8604" t="s">
        <v>600</v>
      </c>
      <c r="B8604" t="s">
        <v>595</v>
      </c>
      <c r="C8604" s="1" t="s">
        <v>193</v>
      </c>
      <c r="D8604" s="1" t="s">
        <v>1451</v>
      </c>
      <c r="E8604" s="2">
        <v>47</v>
      </c>
      <c r="F8604" s="3">
        <v>56</v>
      </c>
      <c r="G8604" s="2">
        <v>227</v>
      </c>
      <c r="H8604" s="3">
        <v>214</v>
      </c>
      <c r="I8604" s="69" t="str">
        <f>VLOOKUP(C8604,СПРАВОЧНИК!B:D,2,0)</f>
        <v>РОССИЯ</v>
      </c>
      <c r="J8604" s="69" t="str">
        <f>VLOOKUP(C8604,СПРАВОЧНИК!B:D,3,0)</f>
        <v>ОТЕЧЕСТВЕННЫЕ</v>
      </c>
      <c r="K8604" s="69" t="str">
        <f>VLOOKUP(СВОД2023[[#This Row],[ФО]],СПРАВОЧНИК!H:P,2,0)</f>
        <v>Уральский ФО</v>
      </c>
    </row>
    <row r="8605" spans="1:11" x14ac:dyDescent="0.2">
      <c r="A8605" t="s">
        <v>600</v>
      </c>
      <c r="B8605" t="s">
        <v>595</v>
      </c>
      <c r="C8605" s="1" t="s">
        <v>193</v>
      </c>
      <c r="D8605" s="1" t="s">
        <v>1452</v>
      </c>
      <c r="E8605" s="2">
        <v>123</v>
      </c>
      <c r="F8605" s="3">
        <v>148</v>
      </c>
      <c r="G8605" s="2">
        <v>629</v>
      </c>
      <c r="H8605" s="3">
        <v>657</v>
      </c>
      <c r="I8605" s="69" t="str">
        <f>VLOOKUP(C8605,СПРАВОЧНИК!B:D,2,0)</f>
        <v>РОССИЯ</v>
      </c>
      <c r="J8605" s="69" t="str">
        <f>VLOOKUP(C8605,СПРАВОЧНИК!B:D,3,0)</f>
        <v>ОТЕЧЕСТВЕННЫЕ</v>
      </c>
      <c r="K8605" s="69" t="str">
        <f>VLOOKUP(СВОД2023[[#This Row],[ФО]],СПРАВОЧНИК!H:P,2,0)</f>
        <v>Уральский ФО</v>
      </c>
    </row>
    <row r="8606" spans="1:11" x14ac:dyDescent="0.2">
      <c r="A8606" t="s">
        <v>600</v>
      </c>
      <c r="B8606" t="s">
        <v>595</v>
      </c>
      <c r="C8606" s="1" t="s">
        <v>193</v>
      </c>
      <c r="D8606" s="1" t="s">
        <v>2145</v>
      </c>
      <c r="E8606" s="2"/>
      <c r="F8606" s="3"/>
      <c r="G8606" s="2">
        <v>2</v>
      </c>
      <c r="H8606" s="3"/>
      <c r="I8606" s="69" t="str">
        <f>VLOOKUP(C8606,СПРАВОЧНИК!B:D,2,0)</f>
        <v>РОССИЯ</v>
      </c>
      <c r="J8606" s="69" t="str">
        <f>VLOOKUP(C8606,СПРАВОЧНИК!B:D,3,0)</f>
        <v>ОТЕЧЕСТВЕННЫЕ</v>
      </c>
      <c r="K8606" s="69" t="str">
        <f>VLOOKUP(СВОД2023[[#This Row],[ФО]],СПРАВОЧНИК!H:P,2,0)</f>
        <v>Уральский ФО</v>
      </c>
    </row>
    <row r="8607" spans="1:11" x14ac:dyDescent="0.2">
      <c r="A8607" t="s">
        <v>600</v>
      </c>
      <c r="B8607" t="s">
        <v>595</v>
      </c>
      <c r="C8607" s="1" t="s">
        <v>193</v>
      </c>
      <c r="D8607" s="1" t="s">
        <v>1453</v>
      </c>
      <c r="E8607" s="2">
        <v>5</v>
      </c>
      <c r="F8607" s="3">
        <v>5</v>
      </c>
      <c r="G8607" s="2">
        <v>22</v>
      </c>
      <c r="H8607" s="3">
        <v>15</v>
      </c>
      <c r="I8607" s="69" t="str">
        <f>VLOOKUP(C8607,СПРАВОЧНИК!B:D,2,0)</f>
        <v>РОССИЯ</v>
      </c>
      <c r="J8607" s="69" t="str">
        <f>VLOOKUP(C8607,СПРАВОЧНИК!B:D,3,0)</f>
        <v>ОТЕЧЕСТВЕННЫЕ</v>
      </c>
      <c r="K8607" s="69" t="str">
        <f>VLOOKUP(СВОД2023[[#This Row],[ФО]],СПРАВОЧНИК!H:P,2,0)</f>
        <v>Уральский ФО</v>
      </c>
    </row>
    <row r="8608" spans="1:11" x14ac:dyDescent="0.2">
      <c r="A8608" t="s">
        <v>600</v>
      </c>
      <c r="B8608" t="s">
        <v>595</v>
      </c>
      <c r="C8608" s="1" t="s">
        <v>193</v>
      </c>
      <c r="D8608" s="1" t="s">
        <v>2146</v>
      </c>
      <c r="E8608" s="2"/>
      <c r="F8608" s="3"/>
      <c r="G8608" s="2">
        <v>2</v>
      </c>
      <c r="H8608" s="3"/>
      <c r="I8608" s="69" t="str">
        <f>VLOOKUP(C8608,СПРАВОЧНИК!B:D,2,0)</f>
        <v>РОССИЯ</v>
      </c>
      <c r="J8608" s="69" t="str">
        <f>VLOOKUP(C8608,СПРАВОЧНИК!B:D,3,0)</f>
        <v>ОТЕЧЕСТВЕННЫЕ</v>
      </c>
      <c r="K8608" s="69" t="str">
        <f>VLOOKUP(СВОД2023[[#This Row],[ФО]],СПРАВОЧНИК!H:P,2,0)</f>
        <v>Уральский ФО</v>
      </c>
    </row>
    <row r="8609" spans="1:11" x14ac:dyDescent="0.2">
      <c r="A8609" t="s">
        <v>600</v>
      </c>
      <c r="B8609" t="s">
        <v>595</v>
      </c>
      <c r="C8609" s="1" t="s">
        <v>193</v>
      </c>
      <c r="D8609" s="1" t="s">
        <v>1455</v>
      </c>
      <c r="E8609" s="2"/>
      <c r="F8609" s="3">
        <v>1</v>
      </c>
      <c r="G8609" s="2">
        <v>5</v>
      </c>
      <c r="H8609" s="3">
        <v>7</v>
      </c>
      <c r="I8609" s="69" t="str">
        <f>VLOOKUP(C8609,СПРАВОЧНИК!B:D,2,0)</f>
        <v>РОССИЯ</v>
      </c>
      <c r="J8609" s="69" t="str">
        <f>VLOOKUP(C8609,СПРАВОЧНИК!B:D,3,0)</f>
        <v>ОТЕЧЕСТВЕННЫЕ</v>
      </c>
      <c r="K8609" s="69" t="str">
        <f>VLOOKUP(СВОД2023[[#This Row],[ФО]],СПРАВОЧНИК!H:P,2,0)</f>
        <v>Уральский ФО</v>
      </c>
    </row>
    <row r="8610" spans="1:11" x14ac:dyDescent="0.2">
      <c r="A8610" t="s">
        <v>600</v>
      </c>
      <c r="B8610" t="s">
        <v>595</v>
      </c>
      <c r="C8610" s="1" t="s">
        <v>193</v>
      </c>
      <c r="D8610" s="1" t="s">
        <v>1456</v>
      </c>
      <c r="E8610" s="2">
        <v>11</v>
      </c>
      <c r="F8610" s="3">
        <v>10</v>
      </c>
      <c r="G8610" s="2">
        <v>47</v>
      </c>
      <c r="H8610" s="3">
        <v>49</v>
      </c>
      <c r="I8610" s="69" t="str">
        <f>VLOOKUP(C8610,СПРАВОЧНИК!B:D,2,0)</f>
        <v>РОССИЯ</v>
      </c>
      <c r="J8610" s="69" t="str">
        <f>VLOOKUP(C8610,СПРАВОЧНИК!B:D,3,0)</f>
        <v>ОТЕЧЕСТВЕННЫЕ</v>
      </c>
      <c r="K8610" s="69" t="str">
        <f>VLOOKUP(СВОД2023[[#This Row],[ФО]],СПРАВОЧНИК!H:P,2,0)</f>
        <v>Уральский ФО</v>
      </c>
    </row>
    <row r="8611" spans="1:11" x14ac:dyDescent="0.2">
      <c r="A8611" t="s">
        <v>600</v>
      </c>
      <c r="B8611" t="s">
        <v>595</v>
      </c>
      <c r="C8611" s="1" t="s">
        <v>193</v>
      </c>
      <c r="D8611" s="1" t="s">
        <v>2541</v>
      </c>
      <c r="E8611" s="2"/>
      <c r="F8611" s="3"/>
      <c r="G8611" s="2">
        <v>1</v>
      </c>
      <c r="H8611" s="3"/>
      <c r="I8611" s="69" t="str">
        <f>VLOOKUP(C8611,СПРАВОЧНИК!B:D,2,0)</f>
        <v>РОССИЯ</v>
      </c>
      <c r="J8611" s="69" t="str">
        <f>VLOOKUP(C8611,СПРАВОЧНИК!B:D,3,0)</f>
        <v>ОТЕЧЕСТВЕННЫЕ</v>
      </c>
      <c r="K8611" s="69" t="str">
        <f>VLOOKUP(СВОД2023[[#This Row],[ФО]],СПРАВОЧНИК!H:P,2,0)</f>
        <v>Уральский ФО</v>
      </c>
    </row>
    <row r="8612" spans="1:11" x14ac:dyDescent="0.2">
      <c r="A8612" t="s">
        <v>600</v>
      </c>
      <c r="B8612" t="s">
        <v>595</v>
      </c>
      <c r="C8612" s="1" t="s">
        <v>193</v>
      </c>
      <c r="D8612" s="1" t="s">
        <v>1457</v>
      </c>
      <c r="E8612" s="2"/>
      <c r="F8612" s="3"/>
      <c r="G8612" s="2">
        <v>2</v>
      </c>
      <c r="H8612" s="3">
        <v>1</v>
      </c>
      <c r="I8612" s="69" t="str">
        <f>VLOOKUP(C8612,СПРАВОЧНИК!B:D,2,0)</f>
        <v>РОССИЯ</v>
      </c>
      <c r="J8612" s="69" t="str">
        <f>VLOOKUP(C8612,СПРАВОЧНИК!B:D,3,0)</f>
        <v>ОТЕЧЕСТВЕННЫЕ</v>
      </c>
      <c r="K8612" s="69" t="str">
        <f>VLOOKUP(СВОД2023[[#This Row],[ФО]],СПРАВОЧНИК!H:P,2,0)</f>
        <v>Уральский ФО</v>
      </c>
    </row>
    <row r="8613" spans="1:11" x14ac:dyDescent="0.2">
      <c r="A8613" t="s">
        <v>600</v>
      </c>
      <c r="B8613" t="s">
        <v>595</v>
      </c>
      <c r="C8613" s="1" t="s">
        <v>193</v>
      </c>
      <c r="D8613" s="1" t="s">
        <v>824</v>
      </c>
      <c r="E8613" s="2">
        <v>1</v>
      </c>
      <c r="F8613" s="3">
        <v>1</v>
      </c>
      <c r="G8613" s="2">
        <v>1</v>
      </c>
      <c r="H8613" s="3">
        <v>5</v>
      </c>
      <c r="I8613" s="69" t="str">
        <f>VLOOKUP(C8613,СПРАВОЧНИК!B:D,2,0)</f>
        <v>РОССИЯ</v>
      </c>
      <c r="J8613" s="69" t="str">
        <f>VLOOKUP(C8613,СПРАВОЧНИК!B:D,3,0)</f>
        <v>ОТЕЧЕСТВЕННЫЕ</v>
      </c>
      <c r="K8613" s="69" t="str">
        <f>VLOOKUP(СВОД2023[[#This Row],[ФО]],СПРАВОЧНИК!H:P,2,0)</f>
        <v>Уральский ФО</v>
      </c>
    </row>
    <row r="8614" spans="1:11" x14ac:dyDescent="0.2">
      <c r="A8614" t="s">
        <v>600</v>
      </c>
      <c r="B8614" t="s">
        <v>595</v>
      </c>
      <c r="C8614" s="1" t="s">
        <v>193</v>
      </c>
      <c r="D8614" s="1" t="s">
        <v>1458</v>
      </c>
      <c r="E8614" s="2">
        <v>7</v>
      </c>
      <c r="F8614" s="3">
        <v>8</v>
      </c>
      <c r="G8614" s="2">
        <v>30</v>
      </c>
      <c r="H8614" s="3">
        <v>33</v>
      </c>
      <c r="I8614" s="69" t="str">
        <f>VLOOKUP(C8614,СПРАВОЧНИК!B:D,2,0)</f>
        <v>РОССИЯ</v>
      </c>
      <c r="J8614" s="69" t="str">
        <f>VLOOKUP(C8614,СПРАВОЧНИК!B:D,3,0)</f>
        <v>ОТЕЧЕСТВЕННЫЕ</v>
      </c>
      <c r="K8614" s="69" t="str">
        <f>VLOOKUP(СВОД2023[[#This Row],[ФО]],СПРАВОЧНИК!H:P,2,0)</f>
        <v>Уральский ФО</v>
      </c>
    </row>
    <row r="8615" spans="1:11" x14ac:dyDescent="0.2">
      <c r="A8615" t="s">
        <v>600</v>
      </c>
      <c r="B8615" t="s">
        <v>595</v>
      </c>
      <c r="C8615" s="1" t="s">
        <v>195</v>
      </c>
      <c r="D8615" s="1" t="s">
        <v>196</v>
      </c>
      <c r="E8615" s="2">
        <v>29</v>
      </c>
      <c r="F8615" s="3">
        <v>31</v>
      </c>
      <c r="G8615" s="2">
        <v>167</v>
      </c>
      <c r="H8615" s="3">
        <v>104</v>
      </c>
      <c r="I8615" s="69" t="str">
        <f>VLOOKUP(C8615,СПРАВОЧНИК!B:D,2,0)</f>
        <v>КИТАЙ</v>
      </c>
      <c r="J8615" s="69" t="str">
        <f>VLOOKUP(C8615,СПРАВОЧНИК!B:D,3,0)</f>
        <v>ИНОМАРКИ</v>
      </c>
      <c r="K8615" s="69" t="str">
        <f>VLOOKUP(СВОД2023[[#This Row],[ФО]],СПРАВОЧНИК!H:P,2,0)</f>
        <v>Уральский ФО</v>
      </c>
    </row>
    <row r="8616" spans="1:11" x14ac:dyDescent="0.2">
      <c r="A8616" t="s">
        <v>600</v>
      </c>
      <c r="B8616" t="s">
        <v>595</v>
      </c>
      <c r="C8616" s="1" t="s">
        <v>195</v>
      </c>
      <c r="D8616" s="1" t="s">
        <v>197</v>
      </c>
      <c r="E8616" s="2">
        <v>9</v>
      </c>
      <c r="F8616" s="3">
        <v>4</v>
      </c>
      <c r="G8616" s="2">
        <v>34</v>
      </c>
      <c r="H8616" s="3">
        <v>8</v>
      </c>
      <c r="I8616" s="69" t="str">
        <f>VLOOKUP(C8616,СПРАВОЧНИК!B:D,2,0)</f>
        <v>КИТАЙ</v>
      </c>
      <c r="J8616" s="69" t="str">
        <f>VLOOKUP(C8616,СПРАВОЧНИК!B:D,3,0)</f>
        <v>ИНОМАРКИ</v>
      </c>
      <c r="K8616" s="69" t="str">
        <f>VLOOKUP(СВОД2023[[#This Row],[ФО]],СПРАВОЧНИК!H:P,2,0)</f>
        <v>Уральский ФО</v>
      </c>
    </row>
    <row r="8617" spans="1:11" x14ac:dyDescent="0.2">
      <c r="A8617" t="s">
        <v>600</v>
      </c>
      <c r="B8617" t="s">
        <v>595</v>
      </c>
      <c r="C8617" s="1" t="s">
        <v>195</v>
      </c>
      <c r="D8617" s="1" t="s">
        <v>1460</v>
      </c>
      <c r="E8617" s="2">
        <v>9</v>
      </c>
      <c r="F8617" s="3">
        <v>13</v>
      </c>
      <c r="G8617" s="2">
        <v>40</v>
      </c>
      <c r="H8617" s="3">
        <v>56</v>
      </c>
      <c r="I8617" s="69" t="str">
        <f>VLOOKUP(C8617,СПРАВОЧНИК!B:D,2,0)</f>
        <v>КИТАЙ</v>
      </c>
      <c r="J8617" s="69" t="str">
        <f>VLOOKUP(C8617,СПРАВОЧНИК!B:D,3,0)</f>
        <v>ИНОМАРКИ</v>
      </c>
      <c r="K8617" s="69" t="str">
        <f>VLOOKUP(СВОД2023[[#This Row],[ФО]],СПРАВОЧНИК!H:P,2,0)</f>
        <v>Уральский ФО</v>
      </c>
    </row>
    <row r="8618" spans="1:11" x14ac:dyDescent="0.2">
      <c r="A8618" t="s">
        <v>600</v>
      </c>
      <c r="B8618" t="s">
        <v>595</v>
      </c>
      <c r="C8618" s="1" t="s">
        <v>195</v>
      </c>
      <c r="D8618" s="1" t="s">
        <v>198</v>
      </c>
      <c r="E8618" s="2">
        <v>32</v>
      </c>
      <c r="F8618" s="3">
        <v>7</v>
      </c>
      <c r="G8618" s="2">
        <v>170</v>
      </c>
      <c r="H8618" s="3">
        <v>40</v>
      </c>
      <c r="I8618" s="69" t="str">
        <f>VLOOKUP(C8618,СПРАВОЧНИК!B:D,2,0)</f>
        <v>КИТАЙ</v>
      </c>
      <c r="J8618" s="69" t="str">
        <f>VLOOKUP(C8618,СПРАВОЧНИК!B:D,3,0)</f>
        <v>ИНОМАРКИ</v>
      </c>
      <c r="K8618" s="69" t="str">
        <f>VLOOKUP(СВОД2023[[#This Row],[ФО]],СПРАВОЧНИК!H:P,2,0)</f>
        <v>Уральский ФО</v>
      </c>
    </row>
    <row r="8619" spans="1:11" x14ac:dyDescent="0.2">
      <c r="A8619" t="s">
        <v>600</v>
      </c>
      <c r="B8619" t="s">
        <v>595</v>
      </c>
      <c r="C8619" s="1" t="s">
        <v>195</v>
      </c>
      <c r="D8619" s="1" t="s">
        <v>199</v>
      </c>
      <c r="E8619" s="2">
        <v>57</v>
      </c>
      <c r="F8619" s="3">
        <v>37</v>
      </c>
      <c r="G8619" s="2">
        <v>289</v>
      </c>
      <c r="H8619" s="3">
        <v>226</v>
      </c>
      <c r="I8619" s="69" t="str">
        <f>VLOOKUP(C8619,СПРАВОЧНИК!B:D,2,0)</f>
        <v>КИТАЙ</v>
      </c>
      <c r="J8619" s="69" t="str">
        <f>VLOOKUP(C8619,СПРАВОЧНИК!B:D,3,0)</f>
        <v>ИНОМАРКИ</v>
      </c>
      <c r="K8619" s="69" t="str">
        <f>VLOOKUP(СВОД2023[[#This Row],[ФО]],СПРАВОЧНИК!H:P,2,0)</f>
        <v>Уральский ФО</v>
      </c>
    </row>
    <row r="8620" spans="1:11" x14ac:dyDescent="0.2">
      <c r="A8620" t="s">
        <v>600</v>
      </c>
      <c r="B8620" t="s">
        <v>595</v>
      </c>
      <c r="C8620" s="1" t="s">
        <v>195</v>
      </c>
      <c r="D8620" s="1" t="s">
        <v>200</v>
      </c>
      <c r="E8620" s="2">
        <v>3</v>
      </c>
      <c r="F8620" s="3">
        <v>4</v>
      </c>
      <c r="G8620" s="2">
        <v>13</v>
      </c>
      <c r="H8620" s="3">
        <v>15</v>
      </c>
      <c r="I8620" s="69" t="str">
        <f>VLOOKUP(C8620,СПРАВОЧНИК!B:D,2,0)</f>
        <v>КИТАЙ</v>
      </c>
      <c r="J8620" s="69" t="str">
        <f>VLOOKUP(C8620,СПРАВОЧНИК!B:D,3,0)</f>
        <v>ИНОМАРКИ</v>
      </c>
      <c r="K8620" s="69" t="str">
        <f>VLOOKUP(СВОД2023[[#This Row],[ФО]],СПРАВОЧНИК!H:P,2,0)</f>
        <v>Уральский ФО</v>
      </c>
    </row>
    <row r="8621" spans="1:11" x14ac:dyDescent="0.2">
      <c r="A8621" t="s">
        <v>600</v>
      </c>
      <c r="B8621" t="s">
        <v>595</v>
      </c>
      <c r="C8621" s="1" t="s">
        <v>195</v>
      </c>
      <c r="D8621" s="1" t="s">
        <v>2149</v>
      </c>
      <c r="E8621" s="2"/>
      <c r="F8621" s="3">
        <v>1</v>
      </c>
      <c r="G8621" s="2">
        <v>1</v>
      </c>
      <c r="H8621" s="3">
        <v>1</v>
      </c>
      <c r="I8621" s="69" t="str">
        <f>VLOOKUP(C8621,СПРАВОЧНИК!B:D,2,0)</f>
        <v>КИТАЙ</v>
      </c>
      <c r="J8621" s="69" t="str">
        <f>VLOOKUP(C8621,СПРАВОЧНИК!B:D,3,0)</f>
        <v>ИНОМАРКИ</v>
      </c>
      <c r="K8621" s="69" t="str">
        <f>VLOOKUP(СВОД2023[[#This Row],[ФО]],СПРАВОЧНИК!H:P,2,0)</f>
        <v>Уральский ФО</v>
      </c>
    </row>
    <row r="8622" spans="1:11" x14ac:dyDescent="0.2">
      <c r="A8622" t="s">
        <v>600</v>
      </c>
      <c r="B8622" t="s">
        <v>595</v>
      </c>
      <c r="C8622" s="1" t="s">
        <v>195</v>
      </c>
      <c r="D8622" s="1" t="s">
        <v>201</v>
      </c>
      <c r="E8622" s="2">
        <v>20</v>
      </c>
      <c r="F8622" s="3">
        <v>14</v>
      </c>
      <c r="G8622" s="2">
        <v>122</v>
      </c>
      <c r="H8622" s="3">
        <v>98</v>
      </c>
      <c r="I8622" s="69" t="str">
        <f>VLOOKUP(C8622,СПРАВОЧНИК!B:D,2,0)</f>
        <v>КИТАЙ</v>
      </c>
      <c r="J8622" s="69" t="str">
        <f>VLOOKUP(C8622,СПРАВОЧНИК!B:D,3,0)</f>
        <v>ИНОМАРКИ</v>
      </c>
      <c r="K8622" s="69" t="str">
        <f>VLOOKUP(СВОД2023[[#This Row],[ФО]],СПРАВОЧНИК!H:P,2,0)</f>
        <v>Уральский ФО</v>
      </c>
    </row>
    <row r="8623" spans="1:11" x14ac:dyDescent="0.2">
      <c r="A8623" t="s">
        <v>600</v>
      </c>
      <c r="B8623" t="s">
        <v>595</v>
      </c>
      <c r="C8623" s="1" t="s">
        <v>195</v>
      </c>
      <c r="D8623" s="1" t="s">
        <v>2150</v>
      </c>
      <c r="E8623" s="2">
        <v>4</v>
      </c>
      <c r="F8623" s="3">
        <v>4</v>
      </c>
      <c r="G8623" s="2">
        <v>29</v>
      </c>
      <c r="H8623" s="3">
        <v>24</v>
      </c>
      <c r="I8623" s="69" t="str">
        <f>VLOOKUP(C8623,СПРАВОЧНИК!B:D,2,0)</f>
        <v>КИТАЙ</v>
      </c>
      <c r="J8623" s="69" t="str">
        <f>VLOOKUP(C8623,СПРАВОЧНИК!B:D,3,0)</f>
        <v>ИНОМАРКИ</v>
      </c>
      <c r="K8623" s="69" t="str">
        <f>VLOOKUP(СВОД2023[[#This Row],[ФО]],СПРАВОЧНИК!H:P,2,0)</f>
        <v>Уральский ФО</v>
      </c>
    </row>
    <row r="8624" spans="1:11" x14ac:dyDescent="0.2">
      <c r="A8624" t="s">
        <v>600</v>
      </c>
      <c r="B8624" t="s">
        <v>595</v>
      </c>
      <c r="C8624" s="1" t="s">
        <v>195</v>
      </c>
      <c r="D8624" s="1" t="s">
        <v>203</v>
      </c>
      <c r="E8624" s="2"/>
      <c r="F8624" s="3"/>
      <c r="G8624" s="2">
        <v>3</v>
      </c>
      <c r="H8624" s="3"/>
      <c r="I8624" s="69" t="str">
        <f>VLOOKUP(C8624,СПРАВОЧНИК!B:D,2,0)</f>
        <v>КИТАЙ</v>
      </c>
      <c r="J8624" s="69" t="str">
        <f>VLOOKUP(C8624,СПРАВОЧНИК!B:D,3,0)</f>
        <v>ИНОМАРКИ</v>
      </c>
      <c r="K8624" s="69" t="str">
        <f>VLOOKUP(СВОД2023[[#This Row],[ФО]],СПРАВОЧНИК!H:P,2,0)</f>
        <v>Уральский ФО</v>
      </c>
    </row>
    <row r="8625" spans="1:11" x14ac:dyDescent="0.2">
      <c r="A8625" t="s">
        <v>600</v>
      </c>
      <c r="B8625" t="s">
        <v>595</v>
      </c>
      <c r="C8625" s="1" t="s">
        <v>195</v>
      </c>
      <c r="D8625" s="1" t="s">
        <v>2589</v>
      </c>
      <c r="E8625" s="2">
        <v>1</v>
      </c>
      <c r="F8625" s="3"/>
      <c r="G8625" s="2">
        <v>2</v>
      </c>
      <c r="H8625" s="3"/>
      <c r="I8625" s="69" t="str">
        <f>VLOOKUP(C8625,СПРАВОЧНИК!B:D,2,0)</f>
        <v>КИТАЙ</v>
      </c>
      <c r="J8625" s="69" t="str">
        <f>VLOOKUP(C8625,СПРАВОЧНИК!B:D,3,0)</f>
        <v>ИНОМАРКИ</v>
      </c>
      <c r="K8625" s="69" t="str">
        <f>VLOOKUP(СВОД2023[[#This Row],[ФО]],СПРАВОЧНИК!H:P,2,0)</f>
        <v>Уральский ФО</v>
      </c>
    </row>
    <row r="8626" spans="1:11" x14ac:dyDescent="0.2">
      <c r="A8626" t="s">
        <v>600</v>
      </c>
      <c r="B8626" t="s">
        <v>595</v>
      </c>
      <c r="C8626" s="1" t="s">
        <v>195</v>
      </c>
      <c r="D8626" s="1" t="s">
        <v>1461</v>
      </c>
      <c r="E8626" s="2">
        <v>52</v>
      </c>
      <c r="F8626" s="3">
        <v>42</v>
      </c>
      <c r="G8626" s="2">
        <v>246</v>
      </c>
      <c r="H8626" s="3">
        <v>217</v>
      </c>
      <c r="I8626" s="69" t="str">
        <f>VLOOKUP(C8626,СПРАВОЧНИК!B:D,2,0)</f>
        <v>КИТАЙ</v>
      </c>
      <c r="J8626" s="69" t="str">
        <f>VLOOKUP(C8626,СПРАВОЧНИК!B:D,3,0)</f>
        <v>ИНОМАРКИ</v>
      </c>
      <c r="K8626" s="69" t="str">
        <f>VLOOKUP(СВОД2023[[#This Row],[ФО]],СПРАВОЧНИК!H:P,2,0)</f>
        <v>Уральский ФО</v>
      </c>
    </row>
    <row r="8627" spans="1:11" x14ac:dyDescent="0.2">
      <c r="A8627" t="s">
        <v>600</v>
      </c>
      <c r="B8627" t="s">
        <v>595</v>
      </c>
      <c r="C8627" s="1" t="s">
        <v>195</v>
      </c>
      <c r="D8627" s="1" t="s">
        <v>1462</v>
      </c>
      <c r="E8627" s="2">
        <v>44</v>
      </c>
      <c r="F8627" s="3">
        <v>24</v>
      </c>
      <c r="G8627" s="2">
        <v>232</v>
      </c>
      <c r="H8627" s="3">
        <v>176</v>
      </c>
      <c r="I8627" s="69" t="str">
        <f>VLOOKUP(C8627,СПРАВОЧНИК!B:D,2,0)</f>
        <v>КИТАЙ</v>
      </c>
      <c r="J8627" s="69" t="str">
        <f>VLOOKUP(C8627,СПРАВОЧНИК!B:D,3,0)</f>
        <v>ИНОМАРКИ</v>
      </c>
      <c r="K8627" s="69" t="str">
        <f>VLOOKUP(СВОД2023[[#This Row],[ФО]],СПРАВОЧНИК!H:P,2,0)</f>
        <v>Уральский ФО</v>
      </c>
    </row>
    <row r="8628" spans="1:11" x14ac:dyDescent="0.2">
      <c r="A8628" t="s">
        <v>600</v>
      </c>
      <c r="B8628" t="s">
        <v>595</v>
      </c>
      <c r="C8628" s="1" t="s">
        <v>195</v>
      </c>
      <c r="D8628" s="1" t="s">
        <v>204</v>
      </c>
      <c r="E8628" s="2"/>
      <c r="F8628" s="3"/>
      <c r="G8628" s="2">
        <v>1</v>
      </c>
      <c r="H8628" s="3"/>
      <c r="I8628" s="69" t="str">
        <f>VLOOKUP(C8628,СПРАВОЧНИК!B:D,2,0)</f>
        <v>КИТАЙ</v>
      </c>
      <c r="J8628" s="69" t="str">
        <f>VLOOKUP(C8628,СПРАВОЧНИК!B:D,3,0)</f>
        <v>ИНОМАРКИ</v>
      </c>
      <c r="K8628" s="69" t="str">
        <f>VLOOKUP(СВОД2023[[#This Row],[ФО]],СПРАВОЧНИК!H:P,2,0)</f>
        <v>Уральский ФО</v>
      </c>
    </row>
    <row r="8629" spans="1:11" x14ac:dyDescent="0.2">
      <c r="A8629" t="s">
        <v>600</v>
      </c>
      <c r="B8629" t="s">
        <v>595</v>
      </c>
      <c r="C8629" s="1" t="s">
        <v>195</v>
      </c>
      <c r="D8629" s="1" t="s">
        <v>206</v>
      </c>
      <c r="E8629" s="2">
        <v>8</v>
      </c>
      <c r="F8629" s="3">
        <v>2</v>
      </c>
      <c r="G8629" s="2">
        <v>46</v>
      </c>
      <c r="H8629" s="3">
        <v>8</v>
      </c>
      <c r="I8629" s="69" t="str">
        <f>VLOOKUP(C8629,СПРАВОЧНИК!B:D,2,0)</f>
        <v>КИТАЙ</v>
      </c>
      <c r="J8629" s="69" t="str">
        <f>VLOOKUP(C8629,СПРАВОЧНИК!B:D,3,0)</f>
        <v>ИНОМАРКИ</v>
      </c>
      <c r="K8629" s="69" t="str">
        <f>VLOOKUP(СВОД2023[[#This Row],[ФО]],СПРАВОЧНИК!H:P,2,0)</f>
        <v>Уральский ФО</v>
      </c>
    </row>
    <row r="8630" spans="1:11" x14ac:dyDescent="0.2">
      <c r="A8630" t="s">
        <v>600</v>
      </c>
      <c r="B8630" t="s">
        <v>595</v>
      </c>
      <c r="C8630" s="1" t="s">
        <v>195</v>
      </c>
      <c r="D8630" s="1" t="s">
        <v>1463</v>
      </c>
      <c r="E8630" s="2">
        <v>5</v>
      </c>
      <c r="F8630" s="3">
        <v>3</v>
      </c>
      <c r="G8630" s="2">
        <v>23</v>
      </c>
      <c r="H8630" s="3">
        <v>18</v>
      </c>
      <c r="I8630" s="69" t="str">
        <f>VLOOKUP(C8630,СПРАВОЧНИК!B:D,2,0)</f>
        <v>КИТАЙ</v>
      </c>
      <c r="J8630" s="69" t="str">
        <f>VLOOKUP(C8630,СПРАВОЧНИК!B:D,3,0)</f>
        <v>ИНОМАРКИ</v>
      </c>
      <c r="K8630" s="69" t="str">
        <f>VLOOKUP(СВОД2023[[#This Row],[ФО]],СПРАВОЧНИК!H:P,2,0)</f>
        <v>Уральский ФО</v>
      </c>
    </row>
    <row r="8631" spans="1:11" x14ac:dyDescent="0.2">
      <c r="A8631" t="s">
        <v>600</v>
      </c>
      <c r="B8631" t="s">
        <v>595</v>
      </c>
      <c r="C8631" s="1" t="s">
        <v>195</v>
      </c>
      <c r="D8631" s="1" t="s">
        <v>207</v>
      </c>
      <c r="E8631" s="2">
        <v>2</v>
      </c>
      <c r="F8631" s="3"/>
      <c r="G8631" s="2">
        <v>3</v>
      </c>
      <c r="H8631" s="3"/>
      <c r="I8631" s="69" t="str">
        <f>VLOOKUP(C8631,СПРАВОЧНИК!B:D,2,0)</f>
        <v>КИТАЙ</v>
      </c>
      <c r="J8631" s="69" t="str">
        <f>VLOOKUP(C8631,СПРАВОЧНИК!B:D,3,0)</f>
        <v>ИНОМАРКИ</v>
      </c>
      <c r="K8631" s="69" t="str">
        <f>VLOOKUP(СВОД2023[[#This Row],[ФО]],СПРАВОЧНИК!H:P,2,0)</f>
        <v>Уральский ФО</v>
      </c>
    </row>
    <row r="8632" spans="1:11" x14ac:dyDescent="0.2">
      <c r="A8632" t="s">
        <v>600</v>
      </c>
      <c r="B8632" t="s">
        <v>595</v>
      </c>
      <c r="C8632" s="1" t="s">
        <v>209</v>
      </c>
      <c r="D8632" s="1" t="s">
        <v>210</v>
      </c>
      <c r="E8632" s="2">
        <v>8</v>
      </c>
      <c r="F8632" s="3"/>
      <c r="G8632" s="2">
        <v>33</v>
      </c>
      <c r="H8632" s="3">
        <v>14</v>
      </c>
      <c r="I8632" s="69" t="str">
        <f>VLOOKUP(C8632,СПРАВОЧНИК!B:D,2,0)</f>
        <v>КОРЕЯ</v>
      </c>
      <c r="J8632" s="69" t="str">
        <f>VLOOKUP(C8632,СПРАВОЧНИК!B:D,3,0)</f>
        <v>ИНОМАРКИ</v>
      </c>
      <c r="K8632" s="69" t="str">
        <f>VLOOKUP(СВОД2023[[#This Row],[ФО]],СПРАВОЧНИК!H:P,2,0)</f>
        <v>Уральский ФО</v>
      </c>
    </row>
    <row r="8633" spans="1:11" x14ac:dyDescent="0.2">
      <c r="A8633" t="s">
        <v>600</v>
      </c>
      <c r="B8633" t="s">
        <v>595</v>
      </c>
      <c r="C8633" s="1" t="s">
        <v>209</v>
      </c>
      <c r="D8633" s="1" t="s">
        <v>211</v>
      </c>
      <c r="E8633" s="2">
        <v>4</v>
      </c>
      <c r="F8633" s="3">
        <v>3</v>
      </c>
      <c r="G8633" s="2">
        <v>26</v>
      </c>
      <c r="H8633" s="3">
        <v>15</v>
      </c>
      <c r="I8633" s="69" t="str">
        <f>VLOOKUP(C8633,СПРАВОЧНИК!B:D,2,0)</f>
        <v>КОРЕЯ</v>
      </c>
      <c r="J8633" s="69" t="str">
        <f>VLOOKUP(C8633,СПРАВОЧНИК!B:D,3,0)</f>
        <v>ИНОМАРКИ</v>
      </c>
      <c r="K8633" s="69" t="str">
        <f>VLOOKUP(СВОД2023[[#This Row],[ФО]],СПРАВОЧНИК!H:P,2,0)</f>
        <v>Уральский ФО</v>
      </c>
    </row>
    <row r="8634" spans="1:11" x14ac:dyDescent="0.2">
      <c r="A8634" t="s">
        <v>600</v>
      </c>
      <c r="B8634" t="s">
        <v>595</v>
      </c>
      <c r="C8634" s="1" t="s">
        <v>209</v>
      </c>
      <c r="D8634" s="1" t="s">
        <v>212</v>
      </c>
      <c r="E8634" s="2">
        <v>1</v>
      </c>
      <c r="F8634" s="3"/>
      <c r="G8634" s="2">
        <v>6</v>
      </c>
      <c r="H8634" s="3">
        <v>3</v>
      </c>
      <c r="I8634" s="69" t="str">
        <f>VLOOKUP(C8634,СПРАВОЧНИК!B:D,2,0)</f>
        <v>КОРЕЯ</v>
      </c>
      <c r="J8634" s="69" t="str">
        <f>VLOOKUP(C8634,СПРАВОЧНИК!B:D,3,0)</f>
        <v>ИНОМАРКИ</v>
      </c>
      <c r="K8634" s="69" t="str">
        <f>VLOOKUP(СВОД2023[[#This Row],[ФО]],СПРАВОЧНИК!H:P,2,0)</f>
        <v>Уральский ФО</v>
      </c>
    </row>
    <row r="8635" spans="1:11" x14ac:dyDescent="0.2">
      <c r="A8635" t="s">
        <v>600</v>
      </c>
      <c r="B8635" t="s">
        <v>595</v>
      </c>
      <c r="C8635" s="1" t="s">
        <v>209</v>
      </c>
      <c r="D8635" s="1" t="s">
        <v>213</v>
      </c>
      <c r="E8635" s="2">
        <v>1</v>
      </c>
      <c r="F8635" s="3"/>
      <c r="G8635" s="2">
        <v>11</v>
      </c>
      <c r="H8635" s="3"/>
      <c r="I8635" s="69" t="str">
        <f>VLOOKUP(C8635,СПРАВОЧНИК!B:D,2,0)</f>
        <v>КОРЕЯ</v>
      </c>
      <c r="J8635" s="69" t="str">
        <f>VLOOKUP(C8635,СПРАВОЧНИК!B:D,3,0)</f>
        <v>ИНОМАРКИ</v>
      </c>
      <c r="K8635" s="69" t="str">
        <f>VLOOKUP(СВОД2023[[#This Row],[ФО]],СПРАВОЧНИК!H:P,2,0)</f>
        <v>Уральский ФО</v>
      </c>
    </row>
    <row r="8636" spans="1:11" x14ac:dyDescent="0.2">
      <c r="A8636" t="s">
        <v>600</v>
      </c>
      <c r="B8636" t="s">
        <v>595</v>
      </c>
      <c r="C8636" s="1" t="s">
        <v>209</v>
      </c>
      <c r="D8636" s="1" t="s">
        <v>214</v>
      </c>
      <c r="E8636" s="2">
        <v>3</v>
      </c>
      <c r="F8636" s="3">
        <v>2</v>
      </c>
      <c r="G8636" s="2">
        <v>31</v>
      </c>
      <c r="H8636" s="3">
        <v>4</v>
      </c>
      <c r="I8636" s="69" t="str">
        <f>VLOOKUP(C8636,СПРАВОЧНИК!B:D,2,0)</f>
        <v>КОРЕЯ</v>
      </c>
      <c r="J8636" s="69" t="str">
        <f>VLOOKUP(C8636,СПРАВОЧНИК!B:D,3,0)</f>
        <v>ИНОМАРКИ</v>
      </c>
      <c r="K8636" s="69" t="str">
        <f>VLOOKUP(СВОД2023[[#This Row],[ФО]],СПРАВОЧНИК!H:P,2,0)</f>
        <v>Уральский ФО</v>
      </c>
    </row>
    <row r="8637" spans="1:11" x14ac:dyDescent="0.2">
      <c r="A8637" t="s">
        <v>600</v>
      </c>
      <c r="B8637" t="s">
        <v>595</v>
      </c>
      <c r="C8637" s="1" t="s">
        <v>1088</v>
      </c>
      <c r="D8637" s="1" t="s">
        <v>2151</v>
      </c>
      <c r="E8637" s="2"/>
      <c r="F8637" s="3">
        <v>1</v>
      </c>
      <c r="G8637" s="2"/>
      <c r="H8637" s="3">
        <v>1</v>
      </c>
      <c r="I8637" s="69" t="str">
        <f>VLOOKUP(C8637,СПРАВОЧНИК!B:D,2,0)</f>
        <v>ЯПОНИЯ</v>
      </c>
      <c r="J8637" s="69" t="str">
        <f>VLOOKUP(C8637,СПРАВОЧНИК!B:D,3,0)</f>
        <v>ИНОМАРКИ</v>
      </c>
      <c r="K8637" s="69" t="str">
        <f>VLOOKUP(СВОД2023[[#This Row],[ФО]],СПРАВОЧНИК!H:P,2,0)</f>
        <v>Уральский ФО</v>
      </c>
    </row>
    <row r="8638" spans="1:11" x14ac:dyDescent="0.2">
      <c r="A8638" t="s">
        <v>600</v>
      </c>
      <c r="B8638" t="s">
        <v>595</v>
      </c>
      <c r="C8638" s="1" t="s">
        <v>215</v>
      </c>
      <c r="D8638" s="1" t="s">
        <v>2427</v>
      </c>
      <c r="E8638" s="2"/>
      <c r="F8638" s="3"/>
      <c r="G8638" s="2">
        <v>1</v>
      </c>
      <c r="H8638" s="3"/>
      <c r="I8638" s="69" t="str">
        <f>VLOOKUP(C8638,СПРАВОЧНИК!B:D,2,0)</f>
        <v>США</v>
      </c>
      <c r="J8638" s="69" t="str">
        <f>VLOOKUP(C8638,СПРАВОЧНИК!B:D,3,0)</f>
        <v>ИНОМАРКИ</v>
      </c>
      <c r="K8638" s="69" t="str">
        <f>VLOOKUP(СВОД2023[[#This Row],[ФО]],СПРАВОЧНИК!H:P,2,0)</f>
        <v>Уральский ФО</v>
      </c>
    </row>
    <row r="8639" spans="1:11" x14ac:dyDescent="0.2">
      <c r="A8639" t="s">
        <v>600</v>
      </c>
      <c r="B8639" t="s">
        <v>595</v>
      </c>
      <c r="C8639" s="1" t="s">
        <v>215</v>
      </c>
      <c r="D8639" s="1" t="s">
        <v>217</v>
      </c>
      <c r="E8639" s="2">
        <v>1</v>
      </c>
      <c r="F8639" s="3"/>
      <c r="G8639" s="2">
        <v>9</v>
      </c>
      <c r="H8639" s="3">
        <v>2</v>
      </c>
      <c r="I8639" s="69" t="str">
        <f>VLOOKUP(C8639,СПРАВОЧНИК!B:D,2,0)</f>
        <v>США</v>
      </c>
      <c r="J8639" s="69" t="str">
        <f>VLOOKUP(C8639,СПРАВОЧНИК!B:D,3,0)</f>
        <v>ИНОМАРКИ</v>
      </c>
      <c r="K8639" s="69" t="str">
        <f>VLOOKUP(СВОД2023[[#This Row],[ФО]],СПРАВОЧНИК!H:P,2,0)</f>
        <v>Уральский ФО</v>
      </c>
    </row>
    <row r="8640" spans="1:11" x14ac:dyDescent="0.2">
      <c r="A8640" t="s">
        <v>600</v>
      </c>
      <c r="B8640" t="s">
        <v>595</v>
      </c>
      <c r="C8640" s="1" t="s">
        <v>215</v>
      </c>
      <c r="D8640" s="1" t="s">
        <v>2152</v>
      </c>
      <c r="E8640" s="2"/>
      <c r="F8640" s="3"/>
      <c r="G8640" s="2">
        <v>1</v>
      </c>
      <c r="H8640" s="3">
        <v>1</v>
      </c>
      <c r="I8640" s="69" t="str">
        <f>VLOOKUP(C8640,СПРАВОЧНИК!B:D,2,0)</f>
        <v>США</v>
      </c>
      <c r="J8640" s="69" t="str">
        <f>VLOOKUP(C8640,СПРАВОЧНИК!B:D,3,0)</f>
        <v>ИНОМАРКИ</v>
      </c>
      <c r="K8640" s="69" t="str">
        <f>VLOOKUP(СВОД2023[[#This Row],[ФО]],СПРАВОЧНИК!H:P,2,0)</f>
        <v>Уральский ФО</v>
      </c>
    </row>
    <row r="8641" spans="1:11" x14ac:dyDescent="0.2">
      <c r="A8641" t="s">
        <v>600</v>
      </c>
      <c r="B8641" t="s">
        <v>595</v>
      </c>
      <c r="C8641" s="1" t="s">
        <v>215</v>
      </c>
      <c r="D8641" s="1" t="s">
        <v>2428</v>
      </c>
      <c r="E8641" s="2"/>
      <c r="F8641" s="3"/>
      <c r="G8641" s="2">
        <v>1</v>
      </c>
      <c r="H8641" s="3"/>
      <c r="I8641" s="69" t="str">
        <f>VLOOKUP(C8641,СПРАВОЧНИК!B:D,2,0)</f>
        <v>США</v>
      </c>
      <c r="J8641" s="69" t="str">
        <f>VLOOKUP(C8641,СПРАВОЧНИК!B:D,3,0)</f>
        <v>ИНОМАРКИ</v>
      </c>
      <c r="K8641" s="69" t="str">
        <f>VLOOKUP(СВОД2023[[#This Row],[ФО]],СПРАВОЧНИК!H:P,2,0)</f>
        <v>Уральский ФО</v>
      </c>
    </row>
    <row r="8642" spans="1:11" x14ac:dyDescent="0.2">
      <c r="A8642" t="s">
        <v>600</v>
      </c>
      <c r="B8642" t="s">
        <v>595</v>
      </c>
      <c r="C8642" s="1" t="s">
        <v>215</v>
      </c>
      <c r="D8642" s="1" t="s">
        <v>218</v>
      </c>
      <c r="E8642" s="2"/>
      <c r="F8642" s="3"/>
      <c r="G8642" s="2">
        <v>2</v>
      </c>
      <c r="H8642" s="3">
        <v>1</v>
      </c>
      <c r="I8642" s="69" t="str">
        <f>VLOOKUP(C8642,СПРАВОЧНИК!B:D,2,0)</f>
        <v>США</v>
      </c>
      <c r="J8642" s="69" t="str">
        <f>VLOOKUP(C8642,СПРАВОЧНИК!B:D,3,0)</f>
        <v>ИНОМАРКИ</v>
      </c>
      <c r="K8642" s="69" t="str">
        <f>VLOOKUP(СВОД2023[[#This Row],[ФО]],СПРАВОЧНИК!H:P,2,0)</f>
        <v>Уральский ФО</v>
      </c>
    </row>
    <row r="8643" spans="1:11" x14ac:dyDescent="0.2">
      <c r="A8643" t="s">
        <v>600</v>
      </c>
      <c r="B8643" t="s">
        <v>595</v>
      </c>
      <c r="C8643" s="1" t="s">
        <v>657</v>
      </c>
      <c r="D8643" s="1" t="s">
        <v>1466</v>
      </c>
      <c r="E8643" s="2"/>
      <c r="F8643" s="3"/>
      <c r="G8643" s="2">
        <v>4</v>
      </c>
      <c r="H8643" s="3">
        <v>5</v>
      </c>
      <c r="I8643" s="69" t="str">
        <f>VLOOKUP(C8643,СПРАВОЧНИК!B:D,2,0)</f>
        <v>КИТАЙ</v>
      </c>
      <c r="J8643" s="69" t="str">
        <f>VLOOKUP(C8643,СПРАВОЧНИК!B:D,3,0)</f>
        <v>ИНОМАРКИ</v>
      </c>
      <c r="K8643" s="69" t="str">
        <f>VLOOKUP(СВОД2023[[#This Row],[ФО]],СПРАВОЧНИК!H:P,2,0)</f>
        <v>Уральский ФО</v>
      </c>
    </row>
    <row r="8644" spans="1:11" x14ac:dyDescent="0.2">
      <c r="A8644" t="s">
        <v>600</v>
      </c>
      <c r="B8644" t="s">
        <v>595</v>
      </c>
      <c r="C8644" s="1" t="s">
        <v>657</v>
      </c>
      <c r="D8644" s="1" t="s">
        <v>2153</v>
      </c>
      <c r="E8644" s="2"/>
      <c r="F8644" s="3"/>
      <c r="G8644" s="2">
        <v>1</v>
      </c>
      <c r="H8644" s="3">
        <v>2</v>
      </c>
      <c r="I8644" s="69" t="str">
        <f>VLOOKUP(C8644,СПРАВОЧНИК!B:D,2,0)</f>
        <v>КИТАЙ</v>
      </c>
      <c r="J8644" s="69" t="str">
        <f>VLOOKUP(C8644,СПРАВОЧНИК!B:D,3,0)</f>
        <v>ИНОМАРКИ</v>
      </c>
      <c r="K8644" s="69" t="str">
        <f>VLOOKUP(СВОД2023[[#This Row],[ФО]],СПРАВОЧНИК!H:P,2,0)</f>
        <v>Уральский ФО</v>
      </c>
    </row>
    <row r="8645" spans="1:11" x14ac:dyDescent="0.2">
      <c r="A8645" t="s">
        <v>600</v>
      </c>
      <c r="B8645" t="s">
        <v>595</v>
      </c>
      <c r="C8645" s="1" t="s">
        <v>657</v>
      </c>
      <c r="D8645" s="1" t="s">
        <v>1467</v>
      </c>
      <c r="E8645" s="2">
        <v>22</v>
      </c>
      <c r="F8645" s="3">
        <v>11</v>
      </c>
      <c r="G8645" s="2">
        <v>98</v>
      </c>
      <c r="H8645" s="3">
        <v>85</v>
      </c>
      <c r="I8645" s="69" t="str">
        <f>VLOOKUP(C8645,СПРАВОЧНИК!B:D,2,0)</f>
        <v>КИТАЙ</v>
      </c>
      <c r="J8645" s="69" t="str">
        <f>VLOOKUP(C8645,СПРАВОЧНИК!B:D,3,0)</f>
        <v>ИНОМАРКИ</v>
      </c>
      <c r="K8645" s="69" t="str">
        <f>VLOOKUP(СВОД2023[[#This Row],[ФО]],СПРАВОЧНИК!H:P,2,0)</f>
        <v>Уральский ФО</v>
      </c>
    </row>
    <row r="8646" spans="1:11" x14ac:dyDescent="0.2">
      <c r="A8646" t="s">
        <v>600</v>
      </c>
      <c r="B8646" t="s">
        <v>595</v>
      </c>
      <c r="C8646" s="1" t="s">
        <v>657</v>
      </c>
      <c r="D8646" s="1" t="s">
        <v>2154</v>
      </c>
      <c r="E8646" s="2">
        <v>1</v>
      </c>
      <c r="F8646" s="3">
        <v>1</v>
      </c>
      <c r="G8646" s="2">
        <v>5</v>
      </c>
      <c r="H8646" s="3">
        <v>4</v>
      </c>
      <c r="I8646" s="69" t="str">
        <f>VLOOKUP(C8646,СПРАВОЧНИК!B:D,2,0)</f>
        <v>КИТАЙ</v>
      </c>
      <c r="J8646" s="69" t="str">
        <f>VLOOKUP(C8646,СПРАВОЧНИК!B:D,3,0)</f>
        <v>ИНОМАРКИ</v>
      </c>
      <c r="K8646" s="69" t="str">
        <f>VLOOKUP(СВОД2023[[#This Row],[ФО]],СПРАВОЧНИК!H:P,2,0)</f>
        <v>Уральский ФО</v>
      </c>
    </row>
    <row r="8647" spans="1:11" x14ac:dyDescent="0.2">
      <c r="A8647" t="s">
        <v>600</v>
      </c>
      <c r="B8647" t="s">
        <v>595</v>
      </c>
      <c r="C8647" s="1" t="s">
        <v>657</v>
      </c>
      <c r="D8647" s="1" t="s">
        <v>2155</v>
      </c>
      <c r="E8647" s="2">
        <v>3</v>
      </c>
      <c r="F8647" s="3"/>
      <c r="G8647" s="2">
        <v>6</v>
      </c>
      <c r="H8647" s="3">
        <v>2</v>
      </c>
      <c r="I8647" s="69" t="str">
        <f>VLOOKUP(C8647,СПРАВОЧНИК!B:D,2,0)</f>
        <v>КИТАЙ</v>
      </c>
      <c r="J8647" s="69" t="str">
        <f>VLOOKUP(C8647,СПРАВОЧНИК!B:D,3,0)</f>
        <v>ИНОМАРКИ</v>
      </c>
      <c r="K8647" s="69" t="str">
        <f>VLOOKUP(СВОД2023[[#This Row],[ФО]],СПРАВОЧНИК!H:P,2,0)</f>
        <v>Уральский ФО</v>
      </c>
    </row>
    <row r="8648" spans="1:11" x14ac:dyDescent="0.2">
      <c r="A8648" t="s">
        <v>600</v>
      </c>
      <c r="B8648" t="s">
        <v>595</v>
      </c>
      <c r="C8648" s="1" t="s">
        <v>657</v>
      </c>
      <c r="D8648" s="1" t="s">
        <v>2158</v>
      </c>
      <c r="E8648" s="2"/>
      <c r="F8648" s="3"/>
      <c r="G8648" s="2">
        <v>2</v>
      </c>
      <c r="H8648" s="3"/>
      <c r="I8648" s="69" t="str">
        <f>VLOOKUP(C8648,СПРАВОЧНИК!B:D,2,0)</f>
        <v>КИТАЙ</v>
      </c>
      <c r="J8648" s="69" t="str">
        <f>VLOOKUP(C8648,СПРАВОЧНИК!B:D,3,0)</f>
        <v>ИНОМАРКИ</v>
      </c>
      <c r="K8648" s="69" t="str">
        <f>VLOOKUP(СВОД2023[[#This Row],[ФО]],СПРАВОЧНИК!H:P,2,0)</f>
        <v>Уральский ФО</v>
      </c>
    </row>
    <row r="8649" spans="1:11" x14ac:dyDescent="0.2">
      <c r="A8649" t="s">
        <v>600</v>
      </c>
      <c r="B8649" t="s">
        <v>595</v>
      </c>
      <c r="C8649" s="1" t="s">
        <v>657</v>
      </c>
      <c r="D8649" s="1" t="s">
        <v>1468</v>
      </c>
      <c r="E8649" s="2">
        <v>56</v>
      </c>
      <c r="F8649" s="3">
        <v>35</v>
      </c>
      <c r="G8649" s="2">
        <v>315</v>
      </c>
      <c r="H8649" s="3">
        <v>253</v>
      </c>
      <c r="I8649" s="69" t="str">
        <f>VLOOKUP(C8649,СПРАВОЧНИК!B:D,2,0)</f>
        <v>КИТАЙ</v>
      </c>
      <c r="J8649" s="69" t="str">
        <f>VLOOKUP(C8649,СПРАВОЧНИК!B:D,3,0)</f>
        <v>ИНОМАРКИ</v>
      </c>
      <c r="K8649" s="69" t="str">
        <f>VLOOKUP(СВОД2023[[#This Row],[ФО]],СПРАВОЧНИК!H:P,2,0)</f>
        <v>Уральский ФО</v>
      </c>
    </row>
    <row r="8650" spans="1:11" x14ac:dyDescent="0.2">
      <c r="A8650" t="s">
        <v>600</v>
      </c>
      <c r="B8650" t="s">
        <v>595</v>
      </c>
      <c r="C8650" s="1" t="s">
        <v>657</v>
      </c>
      <c r="D8650" s="1" t="s">
        <v>2159</v>
      </c>
      <c r="E8650" s="2"/>
      <c r="F8650" s="3">
        <v>1</v>
      </c>
      <c r="G8650" s="2">
        <v>1</v>
      </c>
      <c r="H8650" s="3">
        <v>2</v>
      </c>
      <c r="I8650" s="69" t="str">
        <f>VLOOKUP(C8650,СПРАВОЧНИК!B:D,2,0)</f>
        <v>КИТАЙ</v>
      </c>
      <c r="J8650" s="69" t="str">
        <f>VLOOKUP(C8650,СПРАВОЧНИК!B:D,3,0)</f>
        <v>ИНОМАРКИ</v>
      </c>
      <c r="K8650" s="69" t="str">
        <f>VLOOKUP(СВОД2023[[#This Row],[ФО]],СПРАВОЧНИК!H:P,2,0)</f>
        <v>Уральский ФО</v>
      </c>
    </row>
    <row r="8651" spans="1:11" x14ac:dyDescent="0.2">
      <c r="A8651" t="s">
        <v>600</v>
      </c>
      <c r="B8651" t="s">
        <v>595</v>
      </c>
      <c r="C8651" s="1" t="s">
        <v>657</v>
      </c>
      <c r="D8651" s="1" t="s">
        <v>1469</v>
      </c>
      <c r="E8651" s="2">
        <v>6</v>
      </c>
      <c r="F8651" s="3">
        <v>6</v>
      </c>
      <c r="G8651" s="2">
        <v>55</v>
      </c>
      <c r="H8651" s="3">
        <v>45</v>
      </c>
      <c r="I8651" s="69" t="str">
        <f>VLOOKUP(C8651,СПРАВОЧНИК!B:D,2,0)</f>
        <v>КИТАЙ</v>
      </c>
      <c r="J8651" s="69" t="str">
        <f>VLOOKUP(C8651,СПРАВОЧНИК!B:D,3,0)</f>
        <v>ИНОМАРКИ</v>
      </c>
      <c r="K8651" s="69" t="str">
        <f>VLOOKUP(СВОД2023[[#This Row],[ФО]],СПРАВОЧНИК!H:P,2,0)</f>
        <v>Уральский ФО</v>
      </c>
    </row>
    <row r="8652" spans="1:11" x14ac:dyDescent="0.2">
      <c r="A8652" t="s">
        <v>600</v>
      </c>
      <c r="B8652" t="s">
        <v>595</v>
      </c>
      <c r="C8652" s="1" t="s">
        <v>2160</v>
      </c>
      <c r="D8652" s="1" t="s">
        <v>2161</v>
      </c>
      <c r="E8652" s="2">
        <v>3</v>
      </c>
      <c r="F8652" s="3">
        <v>3</v>
      </c>
      <c r="G8652" s="2">
        <v>16</v>
      </c>
      <c r="H8652" s="3">
        <v>16</v>
      </c>
      <c r="I8652" s="69" t="str">
        <f>VLOOKUP(C8652,СПРАВОЧНИК!B:D,2,0)</f>
        <v>КИТАЙ</v>
      </c>
      <c r="J8652" s="69" t="str">
        <f>VLOOKUP(C8652,СПРАВОЧНИК!B:D,3,0)</f>
        <v>ИНОМАРКИ</v>
      </c>
      <c r="K8652" s="69" t="str">
        <f>VLOOKUP(СВОД2023[[#This Row],[ФО]],СПРАВОЧНИК!H:P,2,0)</f>
        <v>Уральский ФО</v>
      </c>
    </row>
    <row r="8653" spans="1:11" x14ac:dyDescent="0.2">
      <c r="A8653" t="s">
        <v>600</v>
      </c>
      <c r="B8653" t="s">
        <v>595</v>
      </c>
      <c r="C8653" s="1" t="s">
        <v>2160</v>
      </c>
      <c r="D8653" s="1" t="s">
        <v>2162</v>
      </c>
      <c r="E8653" s="2"/>
      <c r="F8653" s="3"/>
      <c r="G8653" s="2"/>
      <c r="H8653" s="3">
        <v>2</v>
      </c>
      <c r="I8653" s="69" t="str">
        <f>VLOOKUP(C8653,СПРАВОЧНИК!B:D,2,0)</f>
        <v>КИТАЙ</v>
      </c>
      <c r="J8653" s="69" t="str">
        <f>VLOOKUP(C8653,СПРАВОЧНИК!B:D,3,0)</f>
        <v>ИНОМАРКИ</v>
      </c>
      <c r="K8653" s="69" t="str">
        <f>VLOOKUP(СВОД2023[[#This Row],[ФО]],СПРАВОЧНИК!H:P,2,0)</f>
        <v>Уральский ФО</v>
      </c>
    </row>
    <row r="8654" spans="1:11" x14ac:dyDescent="0.2">
      <c r="A8654" t="s">
        <v>600</v>
      </c>
      <c r="B8654" t="s">
        <v>595</v>
      </c>
      <c r="C8654" s="1" t="s">
        <v>2160</v>
      </c>
      <c r="D8654" s="1" t="s">
        <v>2163</v>
      </c>
      <c r="E8654" s="2">
        <v>3</v>
      </c>
      <c r="F8654" s="3">
        <v>1</v>
      </c>
      <c r="G8654" s="2">
        <v>4</v>
      </c>
      <c r="H8654" s="3">
        <v>5</v>
      </c>
      <c r="I8654" s="69" t="str">
        <f>VLOOKUP(C8654,СПРАВОЧНИК!B:D,2,0)</f>
        <v>КИТАЙ</v>
      </c>
      <c r="J8654" s="69" t="str">
        <f>VLOOKUP(C8654,СПРАВОЧНИК!B:D,3,0)</f>
        <v>ИНОМАРКИ</v>
      </c>
      <c r="K8654" s="69" t="str">
        <f>VLOOKUP(СВОД2023[[#This Row],[ФО]],СПРАВОЧНИК!H:P,2,0)</f>
        <v>Уральский ФО</v>
      </c>
    </row>
    <row r="8655" spans="1:11" x14ac:dyDescent="0.2">
      <c r="A8655" t="s">
        <v>600</v>
      </c>
      <c r="B8655" t="s">
        <v>595</v>
      </c>
      <c r="C8655" s="1" t="s">
        <v>2164</v>
      </c>
      <c r="D8655" s="1" t="s">
        <v>2165</v>
      </c>
      <c r="E8655" s="2">
        <v>1</v>
      </c>
      <c r="F8655" s="3">
        <v>1</v>
      </c>
      <c r="G8655" s="2">
        <v>8</v>
      </c>
      <c r="H8655" s="3">
        <v>9</v>
      </c>
      <c r="I8655" s="69" t="str">
        <f>VLOOKUP(C8655,СПРАВОЧНИК!B:D,2,0)</f>
        <v>КИТАЙ</v>
      </c>
      <c r="J8655" s="69" t="str">
        <f>VLOOKUP(C8655,СПРАВОЧНИК!B:D,3,0)</f>
        <v>ИНОМАРКИ</v>
      </c>
      <c r="K8655" s="69" t="str">
        <f>VLOOKUP(СВОД2023[[#This Row],[ФО]],СПРАВОЧНИК!H:P,2,0)</f>
        <v>Уральский ФО</v>
      </c>
    </row>
    <row r="8656" spans="1:11" x14ac:dyDescent="0.2">
      <c r="A8656" t="s">
        <v>600</v>
      </c>
      <c r="B8656" t="s">
        <v>595</v>
      </c>
      <c r="C8656" s="1" t="s">
        <v>2164</v>
      </c>
      <c r="D8656" s="1" t="s">
        <v>2166</v>
      </c>
      <c r="E8656" s="2"/>
      <c r="F8656" s="3"/>
      <c r="G8656" s="2">
        <v>4</v>
      </c>
      <c r="H8656" s="3">
        <v>6</v>
      </c>
      <c r="I8656" s="69" t="str">
        <f>VLOOKUP(C8656,СПРАВОЧНИК!B:D,2,0)</f>
        <v>КИТАЙ</v>
      </c>
      <c r="J8656" s="69" t="str">
        <f>VLOOKUP(C8656,СПРАВОЧНИК!B:D,3,0)</f>
        <v>ИНОМАРКИ</v>
      </c>
      <c r="K8656" s="69" t="str">
        <f>VLOOKUP(СВОД2023[[#This Row],[ФО]],СПРАВОЧНИК!H:P,2,0)</f>
        <v>Уральский ФО</v>
      </c>
    </row>
    <row r="8657" spans="1:11" x14ac:dyDescent="0.2">
      <c r="A8657" t="s">
        <v>600</v>
      </c>
      <c r="B8657" t="s">
        <v>595</v>
      </c>
      <c r="C8657" s="1" t="s">
        <v>219</v>
      </c>
      <c r="D8657" s="1" t="s">
        <v>220</v>
      </c>
      <c r="E8657" s="2"/>
      <c r="F8657" s="3"/>
      <c r="G8657" s="2">
        <v>6</v>
      </c>
      <c r="H8657" s="3"/>
      <c r="I8657" s="69" t="str">
        <f>VLOOKUP(C8657,СПРАВОЧНИК!B:D,2,0)</f>
        <v>КИТАЙ</v>
      </c>
      <c r="J8657" s="69" t="str">
        <f>VLOOKUP(C8657,СПРАВОЧНИК!B:D,3,0)</f>
        <v>ИНОМАРКИ</v>
      </c>
      <c r="K8657" s="69" t="str">
        <f>VLOOKUP(СВОД2023[[#This Row],[ФО]],СПРАВОЧНИК!H:P,2,0)</f>
        <v>Уральский ФО</v>
      </c>
    </row>
    <row r="8658" spans="1:11" x14ac:dyDescent="0.2">
      <c r="A8658" t="s">
        <v>600</v>
      </c>
      <c r="B8658" t="s">
        <v>595</v>
      </c>
      <c r="C8658" s="1" t="s">
        <v>219</v>
      </c>
      <c r="D8658" s="1" t="s">
        <v>221</v>
      </c>
      <c r="E8658" s="2">
        <v>20</v>
      </c>
      <c r="F8658" s="3">
        <v>16</v>
      </c>
      <c r="G8658" s="2">
        <v>106</v>
      </c>
      <c r="H8658" s="3">
        <v>52</v>
      </c>
      <c r="I8658" s="69" t="str">
        <f>VLOOKUP(C8658,СПРАВОЧНИК!B:D,2,0)</f>
        <v>КИТАЙ</v>
      </c>
      <c r="J8658" s="69" t="str">
        <f>VLOOKUP(C8658,СПРАВОЧНИК!B:D,3,0)</f>
        <v>ИНОМАРКИ</v>
      </c>
      <c r="K8658" s="69" t="str">
        <f>VLOOKUP(СВОД2023[[#This Row],[ФО]],СПРАВОЧНИК!H:P,2,0)</f>
        <v>Уральский ФО</v>
      </c>
    </row>
    <row r="8659" spans="1:11" x14ac:dyDescent="0.2">
      <c r="A8659" t="s">
        <v>600</v>
      </c>
      <c r="B8659" t="s">
        <v>595</v>
      </c>
      <c r="C8659" s="1" t="s">
        <v>219</v>
      </c>
      <c r="D8659" s="1" t="s">
        <v>222</v>
      </c>
      <c r="E8659" s="2">
        <v>25</v>
      </c>
      <c r="F8659" s="3">
        <v>7</v>
      </c>
      <c r="G8659" s="2">
        <v>108</v>
      </c>
      <c r="H8659" s="3">
        <v>34</v>
      </c>
      <c r="I8659" s="69" t="str">
        <f>VLOOKUP(C8659,СПРАВОЧНИК!B:D,2,0)</f>
        <v>КИТАЙ</v>
      </c>
      <c r="J8659" s="69" t="str">
        <f>VLOOKUP(C8659,СПРАВОЧНИК!B:D,3,0)</f>
        <v>ИНОМАРКИ</v>
      </c>
      <c r="K8659" s="69" t="str">
        <f>VLOOKUP(СВОД2023[[#This Row],[ФО]],СПРАВОЧНИК!H:P,2,0)</f>
        <v>Уральский ФО</v>
      </c>
    </row>
    <row r="8660" spans="1:11" x14ac:dyDescent="0.2">
      <c r="A8660" t="s">
        <v>600</v>
      </c>
      <c r="B8660" t="s">
        <v>595</v>
      </c>
      <c r="C8660" s="1" t="s">
        <v>219</v>
      </c>
      <c r="D8660" s="1" t="s">
        <v>1470</v>
      </c>
      <c r="E8660" s="2">
        <v>3</v>
      </c>
      <c r="F8660" s="3">
        <v>3</v>
      </c>
      <c r="G8660" s="2">
        <v>14</v>
      </c>
      <c r="H8660" s="3">
        <v>10</v>
      </c>
      <c r="I8660" s="69" t="str">
        <f>VLOOKUP(C8660,СПРАВОЧНИК!B:D,2,0)</f>
        <v>КИТАЙ</v>
      </c>
      <c r="J8660" s="69" t="str">
        <f>VLOOKUP(C8660,СПРАВОЧНИК!B:D,3,0)</f>
        <v>ИНОМАРКИ</v>
      </c>
      <c r="K8660" s="69" t="str">
        <f>VLOOKUP(СВОД2023[[#This Row],[ФО]],СПРАВОЧНИК!H:P,2,0)</f>
        <v>Уральский ФО</v>
      </c>
    </row>
    <row r="8661" spans="1:11" x14ac:dyDescent="0.2">
      <c r="A8661" t="s">
        <v>600</v>
      </c>
      <c r="B8661" t="s">
        <v>595</v>
      </c>
      <c r="C8661" s="1" t="s">
        <v>219</v>
      </c>
      <c r="D8661" s="1" t="s">
        <v>223</v>
      </c>
      <c r="E8661" s="2">
        <v>3</v>
      </c>
      <c r="F8661" s="3">
        <v>1</v>
      </c>
      <c r="G8661" s="2">
        <v>13</v>
      </c>
      <c r="H8661" s="3">
        <v>13</v>
      </c>
      <c r="I8661" s="69" t="str">
        <f>VLOOKUP(C8661,СПРАВОЧНИК!B:D,2,0)</f>
        <v>КИТАЙ</v>
      </c>
      <c r="J8661" s="69" t="str">
        <f>VLOOKUP(C8661,СПРАВОЧНИК!B:D,3,0)</f>
        <v>ИНОМАРКИ</v>
      </c>
      <c r="K8661" s="69" t="str">
        <f>VLOOKUP(СВОД2023[[#This Row],[ФО]],СПРАВОЧНИК!H:P,2,0)</f>
        <v>Уральский ФО</v>
      </c>
    </row>
    <row r="8662" spans="1:11" x14ac:dyDescent="0.2">
      <c r="A8662" t="s">
        <v>600</v>
      </c>
      <c r="B8662" t="s">
        <v>595</v>
      </c>
      <c r="C8662" s="1" t="s">
        <v>219</v>
      </c>
      <c r="D8662" s="1" t="s">
        <v>224</v>
      </c>
      <c r="E8662" s="2">
        <v>14</v>
      </c>
      <c r="F8662" s="3">
        <v>12</v>
      </c>
      <c r="G8662" s="2">
        <v>100</v>
      </c>
      <c r="H8662" s="3">
        <v>67</v>
      </c>
      <c r="I8662" s="69" t="str">
        <f>VLOOKUP(C8662,СПРАВОЧНИК!B:D,2,0)</f>
        <v>КИТАЙ</v>
      </c>
      <c r="J8662" s="69" t="str">
        <f>VLOOKUP(C8662,СПРАВОЧНИК!B:D,3,0)</f>
        <v>ИНОМАРКИ</v>
      </c>
      <c r="K8662" s="69" t="str">
        <f>VLOOKUP(СВОД2023[[#This Row],[ФО]],СПРАВОЧНИК!H:P,2,0)</f>
        <v>Уральский ФО</v>
      </c>
    </row>
    <row r="8663" spans="1:11" x14ac:dyDescent="0.2">
      <c r="A8663" t="s">
        <v>600</v>
      </c>
      <c r="B8663" t="s">
        <v>595</v>
      </c>
      <c r="C8663" s="1" t="s">
        <v>219</v>
      </c>
      <c r="D8663" s="1" t="s">
        <v>225</v>
      </c>
      <c r="E8663" s="2">
        <v>7</v>
      </c>
      <c r="F8663" s="3">
        <v>5</v>
      </c>
      <c r="G8663" s="2">
        <v>41</v>
      </c>
      <c r="H8663" s="3">
        <v>22</v>
      </c>
      <c r="I8663" s="69" t="str">
        <f>VLOOKUP(C8663,СПРАВОЧНИК!B:D,2,0)</f>
        <v>КИТАЙ</v>
      </c>
      <c r="J8663" s="69" t="str">
        <f>VLOOKUP(C8663,СПРАВОЧНИК!B:D,3,0)</f>
        <v>ИНОМАРКИ</v>
      </c>
      <c r="K8663" s="69" t="str">
        <f>VLOOKUP(СВОД2023[[#This Row],[ФО]],СПРАВОЧНИК!H:P,2,0)</f>
        <v>Уральский ФО</v>
      </c>
    </row>
    <row r="8664" spans="1:11" x14ac:dyDescent="0.2">
      <c r="A8664" t="s">
        <v>600</v>
      </c>
      <c r="B8664" t="s">
        <v>595</v>
      </c>
      <c r="C8664" s="1" t="s">
        <v>219</v>
      </c>
      <c r="D8664" s="1" t="s">
        <v>226</v>
      </c>
      <c r="E8664" s="2">
        <v>9</v>
      </c>
      <c r="F8664" s="3">
        <v>3</v>
      </c>
      <c r="G8664" s="2">
        <v>70</v>
      </c>
      <c r="H8664" s="3">
        <v>12</v>
      </c>
      <c r="I8664" s="69" t="str">
        <f>VLOOKUP(C8664,СПРАВОЧНИК!B:D,2,0)</f>
        <v>КИТАЙ</v>
      </c>
      <c r="J8664" s="69" t="str">
        <f>VLOOKUP(C8664,СПРАВОЧНИК!B:D,3,0)</f>
        <v>ИНОМАРКИ</v>
      </c>
      <c r="K8664" s="69" t="str">
        <f>VLOOKUP(СВОД2023[[#This Row],[ФО]],СПРАВОЧНИК!H:P,2,0)</f>
        <v>Уральский ФО</v>
      </c>
    </row>
    <row r="8665" spans="1:11" x14ac:dyDescent="0.2">
      <c r="A8665" t="s">
        <v>600</v>
      </c>
      <c r="B8665" t="s">
        <v>595</v>
      </c>
      <c r="C8665" s="1" t="s">
        <v>2168</v>
      </c>
      <c r="D8665" s="1" t="s">
        <v>2169</v>
      </c>
      <c r="E8665" s="2">
        <v>1</v>
      </c>
      <c r="F8665" s="3">
        <v>1</v>
      </c>
      <c r="G8665" s="2">
        <v>11</v>
      </c>
      <c r="H8665" s="3">
        <v>4</v>
      </c>
      <c r="I8665" s="69" t="str">
        <f>VLOOKUP(C8665,СПРАВОЧНИК!B:D,2,0)</f>
        <v>КИТАЙ</v>
      </c>
      <c r="J8665" s="69" t="str">
        <f>VLOOKUP(C8665,СПРАВОЧНИК!B:D,3,0)</f>
        <v>ИНОМАРКИ</v>
      </c>
      <c r="K8665" s="69" t="str">
        <f>VLOOKUP(СВОД2023[[#This Row],[ФО]],СПРАВОЧНИК!H:P,2,0)</f>
        <v>Уральский ФО</v>
      </c>
    </row>
    <row r="8666" spans="1:11" x14ac:dyDescent="0.2">
      <c r="A8666" t="s">
        <v>600</v>
      </c>
      <c r="B8666" t="s">
        <v>595</v>
      </c>
      <c r="C8666" s="1" t="s">
        <v>2168</v>
      </c>
      <c r="D8666" s="1" t="s">
        <v>2170</v>
      </c>
      <c r="E8666" s="2"/>
      <c r="F8666" s="3"/>
      <c r="G8666" s="2">
        <v>2</v>
      </c>
      <c r="H8666" s="3">
        <v>1</v>
      </c>
      <c r="I8666" s="69" t="str">
        <f>VLOOKUP(C8666,СПРАВОЧНИК!B:D,2,0)</f>
        <v>КИТАЙ</v>
      </c>
      <c r="J8666" s="69" t="str">
        <f>VLOOKUP(C8666,СПРАВОЧНИК!B:D,3,0)</f>
        <v>ИНОМАРКИ</v>
      </c>
      <c r="K8666" s="69" t="str">
        <f>VLOOKUP(СВОД2023[[#This Row],[ФО]],СПРАВОЧНИК!H:P,2,0)</f>
        <v>Уральский ФО</v>
      </c>
    </row>
    <row r="8667" spans="1:11" x14ac:dyDescent="0.2">
      <c r="A8667" t="s">
        <v>600</v>
      </c>
      <c r="B8667" t="s">
        <v>595</v>
      </c>
      <c r="C8667" s="1" t="s">
        <v>230</v>
      </c>
      <c r="D8667" s="1" t="s">
        <v>231</v>
      </c>
      <c r="E8667" s="2">
        <v>166</v>
      </c>
      <c r="F8667" s="3">
        <v>79</v>
      </c>
      <c r="G8667" s="2">
        <v>732</v>
      </c>
      <c r="H8667" s="3">
        <v>491</v>
      </c>
      <c r="I8667" s="69" t="str">
        <f>VLOOKUP(C8667,СПРАВОЧНИК!B:D,2,0)</f>
        <v>ЯПОНИЯ</v>
      </c>
      <c r="J8667" s="69" t="str">
        <f>VLOOKUP(C8667,СПРАВОЧНИК!B:D,3,0)</f>
        <v>ИНОМАРКИ</v>
      </c>
      <c r="K8667" s="69" t="str">
        <f>VLOOKUP(СВОД2023[[#This Row],[ФО]],СПРАВОЧНИК!H:P,2,0)</f>
        <v>Уральский ФО</v>
      </c>
    </row>
    <row r="8668" spans="1:11" x14ac:dyDescent="0.2">
      <c r="A8668" t="s">
        <v>600</v>
      </c>
      <c r="B8668" t="s">
        <v>595</v>
      </c>
      <c r="C8668" s="1" t="s">
        <v>230</v>
      </c>
      <c r="D8668" s="1" t="s">
        <v>1471</v>
      </c>
      <c r="E8668" s="2">
        <v>8</v>
      </c>
      <c r="F8668" s="3">
        <v>3</v>
      </c>
      <c r="G8668" s="2">
        <v>33</v>
      </c>
      <c r="H8668" s="3">
        <v>11</v>
      </c>
      <c r="I8668" s="69" t="str">
        <f>VLOOKUP(C8668,СПРАВОЧНИК!B:D,2,0)</f>
        <v>ЯПОНИЯ</v>
      </c>
      <c r="J8668" s="69" t="str">
        <f>VLOOKUP(C8668,СПРАВОЧНИК!B:D,3,0)</f>
        <v>ИНОМАРКИ</v>
      </c>
      <c r="K8668" s="69" t="str">
        <f>VLOOKUP(СВОД2023[[#This Row],[ФО]],СПРАВОЧНИК!H:P,2,0)</f>
        <v>Уральский ФО</v>
      </c>
    </row>
    <row r="8669" spans="1:11" x14ac:dyDescent="0.2">
      <c r="A8669" t="s">
        <v>600</v>
      </c>
      <c r="B8669" t="s">
        <v>595</v>
      </c>
      <c r="C8669" s="1" t="s">
        <v>230</v>
      </c>
      <c r="D8669" s="1" t="s">
        <v>1472</v>
      </c>
      <c r="E8669" s="2"/>
      <c r="F8669" s="3">
        <v>1</v>
      </c>
      <c r="G8669" s="2">
        <v>10</v>
      </c>
      <c r="H8669" s="3">
        <v>6</v>
      </c>
      <c r="I8669" s="69" t="str">
        <f>VLOOKUP(C8669,СПРАВОЧНИК!B:D,2,0)</f>
        <v>ЯПОНИЯ</v>
      </c>
      <c r="J8669" s="69" t="str">
        <f>VLOOKUP(C8669,СПРАВОЧНИК!B:D,3,0)</f>
        <v>ИНОМАРКИ</v>
      </c>
      <c r="K8669" s="69" t="str">
        <f>VLOOKUP(СВОД2023[[#This Row],[ФО]],СПРАВОЧНИК!H:P,2,0)</f>
        <v>Уральский ФО</v>
      </c>
    </row>
    <row r="8670" spans="1:11" x14ac:dyDescent="0.2">
      <c r="A8670" t="s">
        <v>600</v>
      </c>
      <c r="B8670" t="s">
        <v>595</v>
      </c>
      <c r="C8670" s="1" t="s">
        <v>230</v>
      </c>
      <c r="D8670" s="1" t="s">
        <v>1473</v>
      </c>
      <c r="E8670" s="2">
        <v>2</v>
      </c>
      <c r="F8670" s="3">
        <v>1</v>
      </c>
      <c r="G8670" s="2">
        <v>10</v>
      </c>
      <c r="H8670" s="3">
        <v>11</v>
      </c>
      <c r="I8670" s="69" t="str">
        <f>VLOOKUP(C8670,СПРАВОЧНИК!B:D,2,0)</f>
        <v>ЯПОНИЯ</v>
      </c>
      <c r="J8670" s="69" t="str">
        <f>VLOOKUP(C8670,СПРАВОЧНИК!B:D,3,0)</f>
        <v>ИНОМАРКИ</v>
      </c>
      <c r="K8670" s="69" t="str">
        <f>VLOOKUP(СВОД2023[[#This Row],[ФО]],СПРАВОЧНИК!H:P,2,0)</f>
        <v>Уральский ФО</v>
      </c>
    </row>
    <row r="8671" spans="1:11" x14ac:dyDescent="0.2">
      <c r="A8671" t="s">
        <v>600</v>
      </c>
      <c r="B8671" t="s">
        <v>595</v>
      </c>
      <c r="C8671" s="1" t="s">
        <v>230</v>
      </c>
      <c r="D8671" s="1" t="s">
        <v>1475</v>
      </c>
      <c r="E8671" s="2">
        <v>6</v>
      </c>
      <c r="F8671" s="3">
        <v>1</v>
      </c>
      <c r="G8671" s="2">
        <v>28</v>
      </c>
      <c r="H8671" s="3">
        <v>15</v>
      </c>
      <c r="I8671" s="69" t="str">
        <f>VLOOKUP(C8671,СПРАВОЧНИК!B:D,2,0)</f>
        <v>ЯПОНИЯ</v>
      </c>
      <c r="J8671" s="69" t="str">
        <f>VLOOKUP(C8671,СПРАВОЧНИК!B:D,3,0)</f>
        <v>ИНОМАРКИ</v>
      </c>
      <c r="K8671" s="69" t="str">
        <f>VLOOKUP(СВОД2023[[#This Row],[ФО]],СПРАВОЧНИК!H:P,2,0)</f>
        <v>Уральский ФО</v>
      </c>
    </row>
    <row r="8672" spans="1:11" x14ac:dyDescent="0.2">
      <c r="A8672" t="s">
        <v>600</v>
      </c>
      <c r="B8672" t="s">
        <v>595</v>
      </c>
      <c r="C8672" s="1" t="s">
        <v>230</v>
      </c>
      <c r="D8672" s="1" t="s">
        <v>638</v>
      </c>
      <c r="E8672" s="2">
        <v>1</v>
      </c>
      <c r="F8672" s="3"/>
      <c r="G8672" s="2">
        <v>3</v>
      </c>
      <c r="H8672" s="3">
        <v>3</v>
      </c>
      <c r="I8672" s="69" t="str">
        <f>VLOOKUP(C8672,СПРАВОЧНИК!B:D,2,0)</f>
        <v>ЯПОНИЯ</v>
      </c>
      <c r="J8672" s="69" t="str">
        <f>VLOOKUP(C8672,СПРАВОЧНИК!B:D,3,0)</f>
        <v>ИНОМАРКИ</v>
      </c>
      <c r="K8672" s="69" t="str">
        <f>VLOOKUP(СВОД2023[[#This Row],[ФО]],СПРАВОЧНИК!H:P,2,0)</f>
        <v>Уральский ФО</v>
      </c>
    </row>
    <row r="8673" spans="1:11" x14ac:dyDescent="0.2">
      <c r="A8673" t="s">
        <v>600</v>
      </c>
      <c r="B8673" t="s">
        <v>595</v>
      </c>
      <c r="C8673" s="1" t="s">
        <v>230</v>
      </c>
      <c r="D8673" s="1" t="s">
        <v>232</v>
      </c>
      <c r="E8673" s="2">
        <v>230</v>
      </c>
      <c r="F8673" s="3">
        <v>168</v>
      </c>
      <c r="G8673" s="2">
        <v>1284</v>
      </c>
      <c r="H8673" s="3">
        <v>864</v>
      </c>
      <c r="I8673" s="69" t="str">
        <f>VLOOKUP(C8673,СПРАВОЧНИК!B:D,2,0)</f>
        <v>ЯПОНИЯ</v>
      </c>
      <c r="J8673" s="69" t="str">
        <f>VLOOKUP(C8673,СПРАВОЧНИК!B:D,3,0)</f>
        <v>ИНОМАРКИ</v>
      </c>
      <c r="K8673" s="69" t="str">
        <f>VLOOKUP(СВОД2023[[#This Row],[ФО]],СПРАВОЧНИК!H:P,2,0)</f>
        <v>Уральский ФО</v>
      </c>
    </row>
    <row r="8674" spans="1:11" x14ac:dyDescent="0.2">
      <c r="A8674" t="s">
        <v>600</v>
      </c>
      <c r="B8674" t="s">
        <v>595</v>
      </c>
      <c r="C8674" s="1" t="s">
        <v>230</v>
      </c>
      <c r="D8674" s="1" t="s">
        <v>1476</v>
      </c>
      <c r="E8674" s="2"/>
      <c r="F8674" s="3">
        <v>1</v>
      </c>
      <c r="G8674" s="2"/>
      <c r="H8674" s="3">
        <v>1</v>
      </c>
      <c r="I8674" s="69" t="str">
        <f>VLOOKUP(C8674,СПРАВОЧНИК!B:D,2,0)</f>
        <v>ЯПОНИЯ</v>
      </c>
      <c r="J8674" s="69" t="str">
        <f>VLOOKUP(C8674,СПРАВОЧНИК!B:D,3,0)</f>
        <v>ИНОМАРКИ</v>
      </c>
      <c r="K8674" s="69" t="str">
        <f>VLOOKUP(СВОД2023[[#This Row],[ФО]],СПРАВОЧНИК!H:P,2,0)</f>
        <v>Уральский ФО</v>
      </c>
    </row>
    <row r="8675" spans="1:11" x14ac:dyDescent="0.2">
      <c r="A8675" t="s">
        <v>600</v>
      </c>
      <c r="B8675" t="s">
        <v>595</v>
      </c>
      <c r="C8675" s="1" t="s">
        <v>230</v>
      </c>
      <c r="D8675" s="1" t="s">
        <v>1477</v>
      </c>
      <c r="E8675" s="2">
        <v>5</v>
      </c>
      <c r="F8675" s="3"/>
      <c r="G8675" s="2">
        <v>28</v>
      </c>
      <c r="H8675" s="3">
        <v>6</v>
      </c>
      <c r="I8675" s="69" t="str">
        <f>VLOOKUP(C8675,СПРАВОЧНИК!B:D,2,0)</f>
        <v>ЯПОНИЯ</v>
      </c>
      <c r="J8675" s="69" t="str">
        <f>VLOOKUP(C8675,СПРАВОЧНИК!B:D,3,0)</f>
        <v>ИНОМАРКИ</v>
      </c>
      <c r="K8675" s="69" t="str">
        <f>VLOOKUP(СВОД2023[[#This Row],[ФО]],СПРАВОЧНИК!H:P,2,0)</f>
        <v>Уральский ФО</v>
      </c>
    </row>
    <row r="8676" spans="1:11" x14ac:dyDescent="0.2">
      <c r="A8676" t="s">
        <v>600</v>
      </c>
      <c r="B8676" t="s">
        <v>595</v>
      </c>
      <c r="C8676" s="1" t="s">
        <v>230</v>
      </c>
      <c r="D8676" s="1" t="s">
        <v>1478</v>
      </c>
      <c r="E8676" s="2">
        <v>7</v>
      </c>
      <c r="F8676" s="3">
        <v>4</v>
      </c>
      <c r="G8676" s="2">
        <v>33</v>
      </c>
      <c r="H8676" s="3">
        <v>20</v>
      </c>
      <c r="I8676" s="69" t="str">
        <f>VLOOKUP(C8676,СПРАВОЧНИК!B:D,2,0)</f>
        <v>ЯПОНИЯ</v>
      </c>
      <c r="J8676" s="69" t="str">
        <f>VLOOKUP(C8676,СПРАВОЧНИК!B:D,3,0)</f>
        <v>ИНОМАРКИ</v>
      </c>
      <c r="K8676" s="69" t="str">
        <f>VLOOKUP(СВОД2023[[#This Row],[ФО]],СПРАВОЧНИК!H:P,2,0)</f>
        <v>Уральский ФО</v>
      </c>
    </row>
    <row r="8677" spans="1:11" x14ac:dyDescent="0.2">
      <c r="A8677" t="s">
        <v>600</v>
      </c>
      <c r="B8677" t="s">
        <v>595</v>
      </c>
      <c r="C8677" s="1" t="s">
        <v>230</v>
      </c>
      <c r="D8677" s="1" t="s">
        <v>233</v>
      </c>
      <c r="E8677" s="2">
        <v>149</v>
      </c>
      <c r="F8677" s="3">
        <v>98</v>
      </c>
      <c r="G8677" s="2">
        <v>830</v>
      </c>
      <c r="H8677" s="3">
        <v>553</v>
      </c>
      <c r="I8677" s="69" t="str">
        <f>VLOOKUP(C8677,СПРАВОЧНИК!B:D,2,0)</f>
        <v>ЯПОНИЯ</v>
      </c>
      <c r="J8677" s="69" t="str">
        <f>VLOOKUP(C8677,СПРАВОЧНИК!B:D,3,0)</f>
        <v>ИНОМАРКИ</v>
      </c>
      <c r="K8677" s="69" t="str">
        <f>VLOOKUP(СВОД2023[[#This Row],[ФО]],СПРАВОЧНИК!H:P,2,0)</f>
        <v>Уральский ФО</v>
      </c>
    </row>
    <row r="8678" spans="1:11" x14ac:dyDescent="0.2">
      <c r="A8678" t="s">
        <v>600</v>
      </c>
      <c r="B8678" t="s">
        <v>595</v>
      </c>
      <c r="C8678" s="1" t="s">
        <v>230</v>
      </c>
      <c r="D8678" s="1" t="s">
        <v>1479</v>
      </c>
      <c r="E8678" s="2"/>
      <c r="F8678" s="3"/>
      <c r="G8678" s="2"/>
      <c r="H8678" s="3">
        <v>1</v>
      </c>
      <c r="I8678" s="69" t="str">
        <f>VLOOKUP(C8678,СПРАВОЧНИК!B:D,2,0)</f>
        <v>ЯПОНИЯ</v>
      </c>
      <c r="J8678" s="69" t="str">
        <f>VLOOKUP(C8678,СПРАВОЧНИК!B:D,3,0)</f>
        <v>ИНОМАРКИ</v>
      </c>
      <c r="K8678" s="69" t="str">
        <f>VLOOKUP(СВОД2023[[#This Row],[ФО]],СПРАВОЧНИК!H:P,2,0)</f>
        <v>Уральский ФО</v>
      </c>
    </row>
    <row r="8679" spans="1:11" x14ac:dyDescent="0.2">
      <c r="A8679" t="s">
        <v>600</v>
      </c>
      <c r="B8679" t="s">
        <v>595</v>
      </c>
      <c r="C8679" s="1" t="s">
        <v>230</v>
      </c>
      <c r="D8679" s="1" t="s">
        <v>1480</v>
      </c>
      <c r="E8679" s="2"/>
      <c r="F8679" s="3"/>
      <c r="G8679" s="2">
        <v>8</v>
      </c>
      <c r="H8679" s="3">
        <v>2</v>
      </c>
      <c r="I8679" s="69" t="str">
        <f>VLOOKUP(C8679,СПРАВОЧНИК!B:D,2,0)</f>
        <v>ЯПОНИЯ</v>
      </c>
      <c r="J8679" s="69" t="str">
        <f>VLOOKUP(C8679,СПРАВОЧНИК!B:D,3,0)</f>
        <v>ИНОМАРКИ</v>
      </c>
      <c r="K8679" s="69" t="str">
        <f>VLOOKUP(СВОД2023[[#This Row],[ФО]],СПРАВОЧНИК!H:P,2,0)</f>
        <v>Уральский ФО</v>
      </c>
    </row>
    <row r="8680" spans="1:11" x14ac:dyDescent="0.2">
      <c r="A8680" t="s">
        <v>600</v>
      </c>
      <c r="B8680" t="s">
        <v>595</v>
      </c>
      <c r="C8680" s="1" t="s">
        <v>230</v>
      </c>
      <c r="D8680" s="1" t="s">
        <v>1481</v>
      </c>
      <c r="E8680" s="2">
        <v>5</v>
      </c>
      <c r="F8680" s="3">
        <v>3</v>
      </c>
      <c r="G8680" s="2">
        <v>30</v>
      </c>
      <c r="H8680" s="3">
        <v>25</v>
      </c>
      <c r="I8680" s="69" t="str">
        <f>VLOOKUP(C8680,СПРАВОЧНИК!B:D,2,0)</f>
        <v>ЯПОНИЯ</v>
      </c>
      <c r="J8680" s="69" t="str">
        <f>VLOOKUP(C8680,СПРАВОЧНИК!B:D,3,0)</f>
        <v>ИНОМАРКИ</v>
      </c>
      <c r="K8680" s="69" t="str">
        <f>VLOOKUP(СВОД2023[[#This Row],[ФО]],СПРАВОЧНИК!H:P,2,0)</f>
        <v>Уральский ФО</v>
      </c>
    </row>
    <row r="8681" spans="1:11" x14ac:dyDescent="0.2">
      <c r="A8681" t="s">
        <v>600</v>
      </c>
      <c r="B8681" t="s">
        <v>595</v>
      </c>
      <c r="C8681" s="1" t="s">
        <v>230</v>
      </c>
      <c r="D8681" s="1" t="s">
        <v>1482</v>
      </c>
      <c r="E8681" s="2">
        <v>1</v>
      </c>
      <c r="F8681" s="3">
        <v>2</v>
      </c>
      <c r="G8681" s="2">
        <v>12</v>
      </c>
      <c r="H8681" s="3">
        <v>12</v>
      </c>
      <c r="I8681" s="69" t="str">
        <f>VLOOKUP(C8681,СПРАВОЧНИК!B:D,2,0)</f>
        <v>ЯПОНИЯ</v>
      </c>
      <c r="J8681" s="69" t="str">
        <f>VLOOKUP(C8681,СПРАВОЧНИК!B:D,3,0)</f>
        <v>ИНОМАРКИ</v>
      </c>
      <c r="K8681" s="69" t="str">
        <f>VLOOKUP(СВОД2023[[#This Row],[ФО]],СПРАВОЧНИК!H:P,2,0)</f>
        <v>Уральский ФО</v>
      </c>
    </row>
    <row r="8682" spans="1:11" x14ac:dyDescent="0.2">
      <c r="A8682" t="s">
        <v>600</v>
      </c>
      <c r="B8682" t="s">
        <v>595</v>
      </c>
      <c r="C8682" s="1" t="s">
        <v>230</v>
      </c>
      <c r="D8682" s="1" t="s">
        <v>1483</v>
      </c>
      <c r="E8682" s="2">
        <v>12</v>
      </c>
      <c r="F8682" s="3">
        <v>1</v>
      </c>
      <c r="G8682" s="2">
        <v>46</v>
      </c>
      <c r="H8682" s="3">
        <v>3</v>
      </c>
      <c r="I8682" s="69" t="str">
        <f>VLOOKUP(C8682,СПРАВОЧНИК!B:D,2,0)</f>
        <v>ЯПОНИЯ</v>
      </c>
      <c r="J8682" s="69" t="str">
        <f>VLOOKUP(C8682,СПРАВОЧНИК!B:D,3,0)</f>
        <v>ИНОМАРКИ</v>
      </c>
      <c r="K8682" s="69" t="str">
        <f>VLOOKUP(СВОД2023[[#This Row],[ФО]],СПРАВОЧНИК!H:P,2,0)</f>
        <v>Уральский ФО</v>
      </c>
    </row>
    <row r="8683" spans="1:11" x14ac:dyDescent="0.2">
      <c r="A8683" t="s">
        <v>600</v>
      </c>
      <c r="B8683" t="s">
        <v>595</v>
      </c>
      <c r="C8683" s="1" t="s">
        <v>230</v>
      </c>
      <c r="D8683" s="1" t="s">
        <v>234</v>
      </c>
      <c r="E8683" s="2">
        <v>145</v>
      </c>
      <c r="F8683" s="3">
        <v>67</v>
      </c>
      <c r="G8683" s="2">
        <v>646</v>
      </c>
      <c r="H8683" s="3">
        <v>334</v>
      </c>
      <c r="I8683" s="69" t="str">
        <f>VLOOKUP(C8683,СПРАВОЧНИК!B:D,2,0)</f>
        <v>ЯПОНИЯ</v>
      </c>
      <c r="J8683" s="69" t="str">
        <f>VLOOKUP(C8683,СПРАВОЧНИК!B:D,3,0)</f>
        <v>ИНОМАРКИ</v>
      </c>
      <c r="K8683" s="69" t="str">
        <f>VLOOKUP(СВОД2023[[#This Row],[ФО]],СПРАВОЧНИК!H:P,2,0)</f>
        <v>Уральский ФО</v>
      </c>
    </row>
    <row r="8684" spans="1:11" x14ac:dyDescent="0.2">
      <c r="A8684" t="s">
        <v>600</v>
      </c>
      <c r="B8684" t="s">
        <v>595</v>
      </c>
      <c r="C8684" s="1" t="s">
        <v>230</v>
      </c>
      <c r="D8684" s="1" t="s">
        <v>235</v>
      </c>
      <c r="E8684" s="2">
        <v>226</v>
      </c>
      <c r="F8684" s="3">
        <v>83</v>
      </c>
      <c r="G8684" s="2">
        <v>986</v>
      </c>
      <c r="H8684" s="3">
        <v>303</v>
      </c>
      <c r="I8684" s="69" t="str">
        <f>VLOOKUP(C8684,СПРАВОЧНИК!B:D,2,0)</f>
        <v>ЯПОНИЯ</v>
      </c>
      <c r="J8684" s="69" t="str">
        <f>VLOOKUP(C8684,СПРАВОЧНИК!B:D,3,0)</f>
        <v>ИНОМАРКИ</v>
      </c>
      <c r="K8684" s="69" t="str">
        <f>VLOOKUP(СВОД2023[[#This Row],[ФО]],СПРАВОЧНИК!H:P,2,0)</f>
        <v>Уральский ФО</v>
      </c>
    </row>
    <row r="8685" spans="1:11" x14ac:dyDescent="0.2">
      <c r="A8685" t="s">
        <v>600</v>
      </c>
      <c r="B8685" t="s">
        <v>595</v>
      </c>
      <c r="C8685" s="1" t="s">
        <v>230</v>
      </c>
      <c r="D8685" s="1" t="s">
        <v>1484</v>
      </c>
      <c r="E8685" s="2">
        <v>2</v>
      </c>
      <c r="F8685" s="3">
        <v>2</v>
      </c>
      <c r="G8685" s="2">
        <v>15</v>
      </c>
      <c r="H8685" s="3">
        <v>6</v>
      </c>
      <c r="I8685" s="69" t="str">
        <f>VLOOKUP(C8685,СПРАВОЧНИК!B:D,2,0)</f>
        <v>ЯПОНИЯ</v>
      </c>
      <c r="J8685" s="69" t="str">
        <f>VLOOKUP(C8685,СПРАВОЧНИК!B:D,3,0)</f>
        <v>ИНОМАРКИ</v>
      </c>
      <c r="K8685" s="69" t="str">
        <f>VLOOKUP(СВОД2023[[#This Row],[ФО]],СПРАВОЧНИК!H:P,2,0)</f>
        <v>Уральский ФО</v>
      </c>
    </row>
    <row r="8686" spans="1:11" x14ac:dyDescent="0.2">
      <c r="A8686" t="s">
        <v>600</v>
      </c>
      <c r="B8686" t="s">
        <v>595</v>
      </c>
      <c r="C8686" s="1" t="s">
        <v>230</v>
      </c>
      <c r="D8686" s="1" t="s">
        <v>1485</v>
      </c>
      <c r="E8686" s="2"/>
      <c r="F8686" s="3"/>
      <c r="G8686" s="2">
        <v>2</v>
      </c>
      <c r="H8686" s="3">
        <v>1</v>
      </c>
      <c r="I8686" s="69" t="str">
        <f>VLOOKUP(C8686,СПРАВОЧНИК!B:D,2,0)</f>
        <v>ЯПОНИЯ</v>
      </c>
      <c r="J8686" s="69" t="str">
        <f>VLOOKUP(C8686,СПРАВОЧНИК!B:D,3,0)</f>
        <v>ИНОМАРКИ</v>
      </c>
      <c r="K8686" s="69" t="str">
        <f>VLOOKUP(СВОД2023[[#This Row],[ФО]],СПРАВОЧНИК!H:P,2,0)</f>
        <v>Уральский ФО</v>
      </c>
    </row>
    <row r="8687" spans="1:11" x14ac:dyDescent="0.2">
      <c r="A8687" t="s">
        <v>600</v>
      </c>
      <c r="B8687" t="s">
        <v>595</v>
      </c>
      <c r="C8687" s="1" t="s">
        <v>230</v>
      </c>
      <c r="D8687" s="1" t="s">
        <v>1486</v>
      </c>
      <c r="E8687" s="2">
        <v>1</v>
      </c>
      <c r="F8687" s="3"/>
      <c r="G8687" s="2">
        <v>7</v>
      </c>
      <c r="H8687" s="3"/>
      <c r="I8687" s="69" t="str">
        <f>VLOOKUP(C8687,СПРАВОЧНИК!B:D,2,0)</f>
        <v>ЯПОНИЯ</v>
      </c>
      <c r="J8687" s="69" t="str">
        <f>VLOOKUP(C8687,СПРАВОЧНИК!B:D,3,0)</f>
        <v>ИНОМАРКИ</v>
      </c>
      <c r="K8687" s="69" t="str">
        <f>VLOOKUP(СВОД2023[[#This Row],[ФО]],СПРАВОЧНИК!H:P,2,0)</f>
        <v>Уральский ФО</v>
      </c>
    </row>
    <row r="8688" spans="1:11" x14ac:dyDescent="0.2">
      <c r="A8688" t="s">
        <v>600</v>
      </c>
      <c r="B8688" t="s">
        <v>595</v>
      </c>
      <c r="C8688" s="1" t="s">
        <v>230</v>
      </c>
      <c r="D8688" s="1" t="s">
        <v>639</v>
      </c>
      <c r="E8688" s="2">
        <v>15</v>
      </c>
      <c r="F8688" s="3">
        <v>3</v>
      </c>
      <c r="G8688" s="2">
        <v>70</v>
      </c>
      <c r="H8688" s="3">
        <v>22</v>
      </c>
      <c r="I8688" s="69" t="str">
        <f>VLOOKUP(C8688,СПРАВОЧНИК!B:D,2,0)</f>
        <v>ЯПОНИЯ</v>
      </c>
      <c r="J8688" s="69" t="str">
        <f>VLOOKUP(C8688,СПРАВОЧНИК!B:D,3,0)</f>
        <v>ИНОМАРКИ</v>
      </c>
      <c r="K8688" s="69" t="str">
        <f>VLOOKUP(СВОД2023[[#This Row],[ФО]],СПРАВОЧНИК!H:P,2,0)</f>
        <v>Уральский ФО</v>
      </c>
    </row>
    <row r="8689" spans="1:11" x14ac:dyDescent="0.2">
      <c r="A8689" t="s">
        <v>600</v>
      </c>
      <c r="B8689" t="s">
        <v>595</v>
      </c>
      <c r="C8689" s="1" t="s">
        <v>230</v>
      </c>
      <c r="D8689" s="1" t="s">
        <v>1487</v>
      </c>
      <c r="E8689" s="2">
        <v>6</v>
      </c>
      <c r="F8689" s="3">
        <v>6</v>
      </c>
      <c r="G8689" s="2">
        <v>32</v>
      </c>
      <c r="H8689" s="3">
        <v>25</v>
      </c>
      <c r="I8689" s="69" t="str">
        <f>VLOOKUP(C8689,СПРАВОЧНИК!B:D,2,0)</f>
        <v>ЯПОНИЯ</v>
      </c>
      <c r="J8689" s="69" t="str">
        <f>VLOOKUP(C8689,СПРАВОЧНИК!B:D,3,0)</f>
        <v>ИНОМАРКИ</v>
      </c>
      <c r="K8689" s="69" t="str">
        <f>VLOOKUP(СВОД2023[[#This Row],[ФО]],СПРАВОЧНИК!H:P,2,0)</f>
        <v>Уральский ФО</v>
      </c>
    </row>
    <row r="8690" spans="1:11" x14ac:dyDescent="0.2">
      <c r="A8690" t="s">
        <v>600</v>
      </c>
      <c r="B8690" t="s">
        <v>595</v>
      </c>
      <c r="C8690" s="1" t="s">
        <v>230</v>
      </c>
      <c r="D8690" s="1" t="s">
        <v>1488</v>
      </c>
      <c r="E8690" s="2"/>
      <c r="F8690" s="3"/>
      <c r="G8690" s="2"/>
      <c r="H8690" s="3">
        <v>2</v>
      </c>
      <c r="I8690" s="69" t="str">
        <f>VLOOKUP(C8690,СПРАВОЧНИК!B:D,2,0)</f>
        <v>ЯПОНИЯ</v>
      </c>
      <c r="J8690" s="69" t="str">
        <f>VLOOKUP(C8690,СПРАВОЧНИК!B:D,3,0)</f>
        <v>ИНОМАРКИ</v>
      </c>
      <c r="K8690" s="69" t="str">
        <f>VLOOKUP(СВОД2023[[#This Row],[ФО]],СПРАВОЧНИК!H:P,2,0)</f>
        <v>Уральский ФО</v>
      </c>
    </row>
    <row r="8691" spans="1:11" x14ac:dyDescent="0.2">
      <c r="A8691" t="s">
        <v>600</v>
      </c>
      <c r="B8691" t="s">
        <v>595</v>
      </c>
      <c r="C8691" s="1" t="s">
        <v>230</v>
      </c>
      <c r="D8691" s="1" t="s">
        <v>647</v>
      </c>
      <c r="E8691" s="2"/>
      <c r="F8691" s="3"/>
      <c r="G8691" s="2"/>
      <c r="H8691" s="3">
        <v>2</v>
      </c>
      <c r="I8691" s="69" t="str">
        <f>VLOOKUP(C8691,СПРАВОЧНИК!B:D,2,0)</f>
        <v>ЯПОНИЯ</v>
      </c>
      <c r="J8691" s="69" t="str">
        <f>VLOOKUP(C8691,СПРАВОЧНИК!B:D,3,0)</f>
        <v>ИНОМАРКИ</v>
      </c>
      <c r="K8691" s="69" t="str">
        <f>VLOOKUP(СВОД2023[[#This Row],[ФО]],СПРАВОЧНИК!H:P,2,0)</f>
        <v>Уральский ФО</v>
      </c>
    </row>
    <row r="8692" spans="1:11" x14ac:dyDescent="0.2">
      <c r="A8692" t="s">
        <v>600</v>
      </c>
      <c r="B8692" t="s">
        <v>595</v>
      </c>
      <c r="C8692" s="1" t="s">
        <v>230</v>
      </c>
      <c r="D8692" s="1" t="s">
        <v>1489</v>
      </c>
      <c r="E8692" s="2"/>
      <c r="F8692" s="3">
        <v>1</v>
      </c>
      <c r="G8692" s="2"/>
      <c r="H8692" s="3">
        <v>1</v>
      </c>
      <c r="I8692" s="69" t="str">
        <f>VLOOKUP(C8692,СПРАВОЧНИК!B:D,2,0)</f>
        <v>ЯПОНИЯ</v>
      </c>
      <c r="J8692" s="69" t="str">
        <f>VLOOKUP(C8692,СПРАВОЧНИК!B:D,3,0)</f>
        <v>ИНОМАРКИ</v>
      </c>
      <c r="K8692" s="69" t="str">
        <f>VLOOKUP(СВОД2023[[#This Row],[ФО]],СПРАВОЧНИК!H:P,2,0)</f>
        <v>Уральский ФО</v>
      </c>
    </row>
    <row r="8693" spans="1:11" x14ac:dyDescent="0.2">
      <c r="A8693" t="s">
        <v>600</v>
      </c>
      <c r="B8693" t="s">
        <v>595</v>
      </c>
      <c r="C8693" s="1" t="s">
        <v>230</v>
      </c>
      <c r="D8693" s="1" t="s">
        <v>242</v>
      </c>
      <c r="E8693" s="2">
        <v>24</v>
      </c>
      <c r="F8693" s="3">
        <v>23</v>
      </c>
      <c r="G8693" s="2">
        <v>149</v>
      </c>
      <c r="H8693" s="3">
        <v>122</v>
      </c>
      <c r="I8693" s="69" t="str">
        <f>VLOOKUP(C8693,СПРАВОЧНИК!B:D,2,0)</f>
        <v>ЯПОНИЯ</v>
      </c>
      <c r="J8693" s="69" t="str">
        <f>VLOOKUP(C8693,СПРАВОЧНИК!B:D,3,0)</f>
        <v>ИНОМАРКИ</v>
      </c>
      <c r="K8693" s="69" t="str">
        <f>VLOOKUP(СВОД2023[[#This Row],[ФО]],СПРАВОЧНИК!H:P,2,0)</f>
        <v>Уральский ФО</v>
      </c>
    </row>
    <row r="8694" spans="1:11" x14ac:dyDescent="0.2">
      <c r="A8694" t="s">
        <v>600</v>
      </c>
      <c r="B8694" t="s">
        <v>595</v>
      </c>
      <c r="C8694" s="1" t="s">
        <v>230</v>
      </c>
      <c r="D8694" s="1" t="s">
        <v>243</v>
      </c>
      <c r="E8694" s="2">
        <v>13</v>
      </c>
      <c r="F8694" s="3">
        <v>14</v>
      </c>
      <c r="G8694" s="2">
        <v>85</v>
      </c>
      <c r="H8694" s="3">
        <v>53</v>
      </c>
      <c r="I8694" s="69" t="str">
        <f>VLOOKUP(C8694,СПРАВОЧНИК!B:D,2,0)</f>
        <v>ЯПОНИЯ</v>
      </c>
      <c r="J8694" s="69" t="str">
        <f>VLOOKUP(C8694,СПРАВОЧНИК!B:D,3,0)</f>
        <v>ИНОМАРКИ</v>
      </c>
      <c r="K8694" s="69" t="str">
        <f>VLOOKUP(СВОД2023[[#This Row],[ФО]],СПРАВОЧНИК!H:P,2,0)</f>
        <v>Уральский ФО</v>
      </c>
    </row>
    <row r="8695" spans="1:11" x14ac:dyDescent="0.2">
      <c r="A8695" t="s">
        <v>600</v>
      </c>
      <c r="B8695" t="s">
        <v>595</v>
      </c>
      <c r="C8695" s="1" t="s">
        <v>230</v>
      </c>
      <c r="D8695" s="1" t="s">
        <v>1490</v>
      </c>
      <c r="E8695" s="2">
        <v>5</v>
      </c>
      <c r="F8695" s="3">
        <v>3</v>
      </c>
      <c r="G8695" s="2">
        <v>18</v>
      </c>
      <c r="H8695" s="3">
        <v>16</v>
      </c>
      <c r="I8695" s="69" t="str">
        <f>VLOOKUP(C8695,СПРАВОЧНИК!B:D,2,0)</f>
        <v>ЯПОНИЯ</v>
      </c>
      <c r="J8695" s="69" t="str">
        <f>VLOOKUP(C8695,СПРАВОЧНИК!B:D,3,0)</f>
        <v>ИНОМАРКИ</v>
      </c>
      <c r="K8695" s="69" t="str">
        <f>VLOOKUP(СВОД2023[[#This Row],[ФО]],СПРАВОЧНИК!H:P,2,0)</f>
        <v>Уральский ФО</v>
      </c>
    </row>
    <row r="8696" spans="1:11" x14ac:dyDescent="0.2">
      <c r="A8696" t="s">
        <v>600</v>
      </c>
      <c r="B8696" t="s">
        <v>595</v>
      </c>
      <c r="C8696" s="1" t="s">
        <v>230</v>
      </c>
      <c r="D8696" s="1" t="s">
        <v>1491</v>
      </c>
      <c r="E8696" s="2">
        <v>12</v>
      </c>
      <c r="F8696" s="3">
        <v>8</v>
      </c>
      <c r="G8696" s="2">
        <v>55</v>
      </c>
      <c r="H8696" s="3">
        <v>53</v>
      </c>
      <c r="I8696" s="69" t="str">
        <f>VLOOKUP(C8696,СПРАВОЧНИК!B:D,2,0)</f>
        <v>ЯПОНИЯ</v>
      </c>
      <c r="J8696" s="69" t="str">
        <f>VLOOKUP(C8696,СПРАВОЧНИК!B:D,3,0)</f>
        <v>ИНОМАРКИ</v>
      </c>
      <c r="K8696" s="69" t="str">
        <f>VLOOKUP(СВОД2023[[#This Row],[ФО]],СПРАВОЧНИК!H:P,2,0)</f>
        <v>Уральский ФО</v>
      </c>
    </row>
    <row r="8697" spans="1:11" x14ac:dyDescent="0.2">
      <c r="A8697" t="s">
        <v>600</v>
      </c>
      <c r="B8697" t="s">
        <v>595</v>
      </c>
      <c r="C8697" s="1" t="s">
        <v>230</v>
      </c>
      <c r="D8697" s="1" t="s">
        <v>244</v>
      </c>
      <c r="E8697" s="2">
        <v>9</v>
      </c>
      <c r="F8697" s="3">
        <v>3</v>
      </c>
      <c r="G8697" s="2">
        <v>34</v>
      </c>
      <c r="H8697" s="3">
        <v>6</v>
      </c>
      <c r="I8697" s="69" t="str">
        <f>VLOOKUP(C8697,СПРАВОЧНИК!B:D,2,0)</f>
        <v>ЯПОНИЯ</v>
      </c>
      <c r="J8697" s="69" t="str">
        <f>VLOOKUP(C8697,СПРАВОЧНИК!B:D,3,0)</f>
        <v>ИНОМАРКИ</v>
      </c>
      <c r="K8697" s="69" t="str">
        <f>VLOOKUP(СВОД2023[[#This Row],[ФО]],СПРАВОЧНИК!H:P,2,0)</f>
        <v>Уральский ФО</v>
      </c>
    </row>
    <row r="8698" spans="1:11" x14ac:dyDescent="0.2">
      <c r="A8698" t="s">
        <v>600</v>
      </c>
      <c r="B8698" t="s">
        <v>595</v>
      </c>
      <c r="C8698" s="1" t="s">
        <v>230</v>
      </c>
      <c r="D8698" s="1" t="s">
        <v>1492</v>
      </c>
      <c r="E8698" s="2">
        <v>19</v>
      </c>
      <c r="F8698" s="3">
        <v>11</v>
      </c>
      <c r="G8698" s="2">
        <v>107</v>
      </c>
      <c r="H8698" s="3">
        <v>84</v>
      </c>
      <c r="I8698" s="69" t="str">
        <f>VLOOKUP(C8698,СПРАВОЧНИК!B:D,2,0)</f>
        <v>ЯПОНИЯ</v>
      </c>
      <c r="J8698" s="69" t="str">
        <f>VLOOKUP(C8698,СПРАВОЧНИК!B:D,3,0)</f>
        <v>ИНОМАРКИ</v>
      </c>
      <c r="K8698" s="69" t="str">
        <f>VLOOKUP(СВОД2023[[#This Row],[ФО]],СПРАВОЧНИК!H:P,2,0)</f>
        <v>Уральский ФО</v>
      </c>
    </row>
    <row r="8699" spans="1:11" x14ac:dyDescent="0.2">
      <c r="A8699" t="s">
        <v>600</v>
      </c>
      <c r="B8699" t="s">
        <v>595</v>
      </c>
      <c r="C8699" s="1" t="s">
        <v>230</v>
      </c>
      <c r="D8699" s="1" t="s">
        <v>1493</v>
      </c>
      <c r="E8699" s="2">
        <v>6</v>
      </c>
      <c r="F8699" s="3">
        <v>8</v>
      </c>
      <c r="G8699" s="2">
        <v>16</v>
      </c>
      <c r="H8699" s="3">
        <v>20</v>
      </c>
      <c r="I8699" s="69" t="str">
        <f>VLOOKUP(C8699,СПРАВОЧНИК!B:D,2,0)</f>
        <v>ЯПОНИЯ</v>
      </c>
      <c r="J8699" s="69" t="str">
        <f>VLOOKUP(C8699,СПРАВОЧНИК!B:D,3,0)</f>
        <v>ИНОМАРКИ</v>
      </c>
      <c r="K8699" s="69" t="str">
        <f>VLOOKUP(СВОД2023[[#This Row],[ФО]],СПРАВОЧНИК!H:P,2,0)</f>
        <v>Уральский ФО</v>
      </c>
    </row>
    <row r="8700" spans="1:11" x14ac:dyDescent="0.2">
      <c r="A8700" t="s">
        <v>600</v>
      </c>
      <c r="B8700" t="s">
        <v>595</v>
      </c>
      <c r="C8700" s="1" t="s">
        <v>230</v>
      </c>
      <c r="D8700" s="1" t="s">
        <v>1494</v>
      </c>
      <c r="E8700" s="2">
        <v>6</v>
      </c>
      <c r="F8700" s="3"/>
      <c r="G8700" s="2">
        <v>20</v>
      </c>
      <c r="H8700" s="3">
        <v>5</v>
      </c>
      <c r="I8700" s="69" t="str">
        <f>VLOOKUP(C8700,СПРАВОЧНИК!B:D,2,0)</f>
        <v>ЯПОНИЯ</v>
      </c>
      <c r="J8700" s="69" t="str">
        <f>VLOOKUP(C8700,СПРАВОЧНИК!B:D,3,0)</f>
        <v>ИНОМАРКИ</v>
      </c>
      <c r="K8700" s="69" t="str">
        <f>VLOOKUP(СВОД2023[[#This Row],[ФО]],СПРАВОЧНИК!H:P,2,0)</f>
        <v>Уральский ФО</v>
      </c>
    </row>
    <row r="8701" spans="1:11" x14ac:dyDescent="0.2">
      <c r="A8701" t="s">
        <v>600</v>
      </c>
      <c r="B8701" t="s">
        <v>595</v>
      </c>
      <c r="C8701" s="1" t="s">
        <v>230</v>
      </c>
      <c r="D8701" s="1" t="s">
        <v>1495</v>
      </c>
      <c r="E8701" s="2">
        <v>17</v>
      </c>
      <c r="F8701" s="3">
        <v>7</v>
      </c>
      <c r="G8701" s="2">
        <v>63</v>
      </c>
      <c r="H8701" s="3">
        <v>43</v>
      </c>
      <c r="I8701" s="69" t="str">
        <f>VLOOKUP(C8701,СПРАВОЧНИК!B:D,2,0)</f>
        <v>ЯПОНИЯ</v>
      </c>
      <c r="J8701" s="69" t="str">
        <f>VLOOKUP(C8701,СПРАВОЧНИК!B:D,3,0)</f>
        <v>ИНОМАРКИ</v>
      </c>
      <c r="K8701" s="69" t="str">
        <f>VLOOKUP(СВОД2023[[#This Row],[ФО]],СПРАВОЧНИК!H:P,2,0)</f>
        <v>Уральский ФО</v>
      </c>
    </row>
    <row r="8702" spans="1:11" x14ac:dyDescent="0.2">
      <c r="A8702" t="s">
        <v>600</v>
      </c>
      <c r="B8702" t="s">
        <v>595</v>
      </c>
      <c r="C8702" s="1" t="s">
        <v>230</v>
      </c>
      <c r="D8702" s="1" t="s">
        <v>1496</v>
      </c>
      <c r="E8702" s="2">
        <v>10</v>
      </c>
      <c r="F8702" s="3"/>
      <c r="G8702" s="2">
        <v>45</v>
      </c>
      <c r="H8702" s="3">
        <v>19</v>
      </c>
      <c r="I8702" s="69" t="str">
        <f>VLOOKUP(C8702,СПРАВОЧНИК!B:D,2,0)</f>
        <v>ЯПОНИЯ</v>
      </c>
      <c r="J8702" s="69" t="str">
        <f>VLOOKUP(C8702,СПРАВОЧНИК!B:D,3,0)</f>
        <v>ИНОМАРКИ</v>
      </c>
      <c r="K8702" s="69" t="str">
        <f>VLOOKUP(СВОД2023[[#This Row],[ФО]],СПРАВОЧНИК!H:P,2,0)</f>
        <v>Уральский ФО</v>
      </c>
    </row>
    <row r="8703" spans="1:11" x14ac:dyDescent="0.2">
      <c r="A8703" t="s">
        <v>600</v>
      </c>
      <c r="B8703" t="s">
        <v>595</v>
      </c>
      <c r="C8703" s="1" t="s">
        <v>230</v>
      </c>
      <c r="D8703" s="1" t="s">
        <v>1497</v>
      </c>
      <c r="E8703" s="2">
        <v>1</v>
      </c>
      <c r="F8703" s="3"/>
      <c r="G8703" s="2">
        <v>5</v>
      </c>
      <c r="H8703" s="3"/>
      <c r="I8703" s="69" t="str">
        <f>VLOOKUP(C8703,СПРАВОЧНИК!B:D,2,0)</f>
        <v>ЯПОНИЯ</v>
      </c>
      <c r="J8703" s="69" t="str">
        <f>VLOOKUP(C8703,СПРАВОЧНИК!B:D,3,0)</f>
        <v>ИНОМАРКИ</v>
      </c>
      <c r="K8703" s="69" t="str">
        <f>VLOOKUP(СВОД2023[[#This Row],[ФО]],СПРАВОЧНИК!H:P,2,0)</f>
        <v>Уральский ФО</v>
      </c>
    </row>
    <row r="8704" spans="1:11" x14ac:dyDescent="0.2">
      <c r="A8704" t="s">
        <v>600</v>
      </c>
      <c r="B8704" t="s">
        <v>595</v>
      </c>
      <c r="C8704" s="1" t="s">
        <v>230</v>
      </c>
      <c r="D8704" s="1" t="s">
        <v>245</v>
      </c>
      <c r="E8704" s="2">
        <v>24</v>
      </c>
      <c r="F8704" s="3">
        <v>4</v>
      </c>
      <c r="G8704" s="2">
        <v>95</v>
      </c>
      <c r="H8704" s="3">
        <v>32</v>
      </c>
      <c r="I8704" s="69" t="str">
        <f>VLOOKUP(C8704,СПРАВОЧНИК!B:D,2,0)</f>
        <v>ЯПОНИЯ</v>
      </c>
      <c r="J8704" s="69" t="str">
        <f>VLOOKUP(C8704,СПРАВОЧНИК!B:D,3,0)</f>
        <v>ИНОМАРКИ</v>
      </c>
      <c r="K8704" s="69" t="str">
        <f>VLOOKUP(СВОД2023[[#This Row],[ФО]],СПРАВОЧНИК!H:P,2,0)</f>
        <v>Уральский ФО</v>
      </c>
    </row>
    <row r="8705" spans="1:11" x14ac:dyDescent="0.2">
      <c r="A8705" t="s">
        <v>600</v>
      </c>
      <c r="B8705" t="s">
        <v>595</v>
      </c>
      <c r="C8705" s="1" t="s">
        <v>230</v>
      </c>
      <c r="D8705" s="1" t="s">
        <v>246</v>
      </c>
      <c r="E8705" s="2">
        <v>20</v>
      </c>
      <c r="F8705" s="3">
        <v>26</v>
      </c>
      <c r="G8705" s="2">
        <v>136</v>
      </c>
      <c r="H8705" s="3">
        <v>76</v>
      </c>
      <c r="I8705" s="69" t="str">
        <f>VLOOKUP(C8705,СПРАВОЧНИК!B:D,2,0)</f>
        <v>ЯПОНИЯ</v>
      </c>
      <c r="J8705" s="69" t="str">
        <f>VLOOKUP(C8705,СПРАВОЧНИК!B:D,3,0)</f>
        <v>ИНОМАРКИ</v>
      </c>
      <c r="K8705" s="69" t="str">
        <f>VLOOKUP(СВОД2023[[#This Row],[ФО]],СПРАВОЧНИК!H:P,2,0)</f>
        <v>Уральский ФО</v>
      </c>
    </row>
    <row r="8706" spans="1:11" x14ac:dyDescent="0.2">
      <c r="A8706" t="s">
        <v>600</v>
      </c>
      <c r="B8706" t="s">
        <v>595</v>
      </c>
      <c r="C8706" s="1" t="s">
        <v>230</v>
      </c>
      <c r="D8706" s="1" t="s">
        <v>1498</v>
      </c>
      <c r="E8706" s="2">
        <v>6</v>
      </c>
      <c r="F8706" s="3">
        <v>2</v>
      </c>
      <c r="G8706" s="2">
        <v>18</v>
      </c>
      <c r="H8706" s="3">
        <v>17</v>
      </c>
      <c r="I8706" s="69" t="str">
        <f>VLOOKUP(C8706,СПРАВОЧНИК!B:D,2,0)</f>
        <v>ЯПОНИЯ</v>
      </c>
      <c r="J8706" s="69" t="str">
        <f>VLOOKUP(C8706,СПРАВОЧНИК!B:D,3,0)</f>
        <v>ИНОМАРКИ</v>
      </c>
      <c r="K8706" s="69" t="str">
        <f>VLOOKUP(СВОД2023[[#This Row],[ФО]],СПРАВОЧНИК!H:P,2,0)</f>
        <v>Уральский ФО</v>
      </c>
    </row>
    <row r="8707" spans="1:11" x14ac:dyDescent="0.2">
      <c r="A8707" t="s">
        <v>600</v>
      </c>
      <c r="B8707" t="s">
        <v>595</v>
      </c>
      <c r="C8707" s="1" t="s">
        <v>230</v>
      </c>
      <c r="D8707" s="1" t="s">
        <v>634</v>
      </c>
      <c r="E8707" s="2"/>
      <c r="F8707" s="3">
        <v>1</v>
      </c>
      <c r="G8707" s="2">
        <v>1</v>
      </c>
      <c r="H8707" s="3">
        <v>1</v>
      </c>
      <c r="I8707" s="69" t="str">
        <f>VLOOKUP(C8707,СПРАВОЧНИК!B:D,2,0)</f>
        <v>ЯПОНИЯ</v>
      </c>
      <c r="J8707" s="69" t="str">
        <f>VLOOKUP(C8707,СПРАВОЧНИК!B:D,3,0)</f>
        <v>ИНОМАРКИ</v>
      </c>
      <c r="K8707" s="69" t="str">
        <f>VLOOKUP(СВОД2023[[#This Row],[ФО]],СПРАВОЧНИК!H:P,2,0)</f>
        <v>Уральский ФО</v>
      </c>
    </row>
    <row r="8708" spans="1:11" x14ac:dyDescent="0.2">
      <c r="A8708" t="s">
        <v>600</v>
      </c>
      <c r="B8708" t="s">
        <v>595</v>
      </c>
      <c r="C8708" s="1" t="s">
        <v>230</v>
      </c>
      <c r="D8708" s="1" t="s">
        <v>247</v>
      </c>
      <c r="E8708" s="2">
        <v>17</v>
      </c>
      <c r="F8708" s="3">
        <v>12</v>
      </c>
      <c r="G8708" s="2">
        <v>82</v>
      </c>
      <c r="H8708" s="3">
        <v>48</v>
      </c>
      <c r="I8708" s="69" t="str">
        <f>VLOOKUP(C8708,СПРАВОЧНИК!B:D,2,0)</f>
        <v>ЯПОНИЯ</v>
      </c>
      <c r="J8708" s="69" t="str">
        <f>VLOOKUP(C8708,СПРАВОЧНИК!B:D,3,0)</f>
        <v>ИНОМАРКИ</v>
      </c>
      <c r="K8708" s="69" t="str">
        <f>VLOOKUP(СВОД2023[[#This Row],[ФО]],СПРАВОЧНИК!H:P,2,0)</f>
        <v>Уральский ФО</v>
      </c>
    </row>
    <row r="8709" spans="1:11" x14ac:dyDescent="0.2">
      <c r="A8709" t="s">
        <v>600</v>
      </c>
      <c r="B8709" t="s">
        <v>595</v>
      </c>
      <c r="C8709" s="1" t="s">
        <v>230</v>
      </c>
      <c r="D8709" s="1" t="s">
        <v>1499</v>
      </c>
      <c r="E8709" s="2">
        <v>3</v>
      </c>
      <c r="F8709" s="3">
        <v>6</v>
      </c>
      <c r="G8709" s="2">
        <v>25</v>
      </c>
      <c r="H8709" s="3">
        <v>20</v>
      </c>
      <c r="I8709" s="69" t="str">
        <f>VLOOKUP(C8709,СПРАВОЧНИК!B:D,2,0)</f>
        <v>ЯПОНИЯ</v>
      </c>
      <c r="J8709" s="69" t="str">
        <f>VLOOKUP(C8709,СПРАВОЧНИК!B:D,3,0)</f>
        <v>ИНОМАРКИ</v>
      </c>
      <c r="K8709" s="69" t="str">
        <f>VLOOKUP(СВОД2023[[#This Row],[ФО]],СПРАВОЧНИК!H:P,2,0)</f>
        <v>Уральский ФО</v>
      </c>
    </row>
    <row r="8710" spans="1:11" x14ac:dyDescent="0.2">
      <c r="A8710" t="s">
        <v>600</v>
      </c>
      <c r="B8710" t="s">
        <v>595</v>
      </c>
      <c r="C8710" s="1" t="s">
        <v>230</v>
      </c>
      <c r="D8710" s="1" t="s">
        <v>1500</v>
      </c>
      <c r="E8710" s="2">
        <v>1</v>
      </c>
      <c r="F8710" s="3">
        <v>1</v>
      </c>
      <c r="G8710" s="2">
        <v>3</v>
      </c>
      <c r="H8710" s="3">
        <v>5</v>
      </c>
      <c r="I8710" s="69" t="str">
        <f>VLOOKUP(C8710,СПРАВОЧНИК!B:D,2,0)</f>
        <v>ЯПОНИЯ</v>
      </c>
      <c r="J8710" s="69" t="str">
        <f>VLOOKUP(C8710,СПРАВОЧНИК!B:D,3,0)</f>
        <v>ИНОМАРКИ</v>
      </c>
      <c r="K8710" s="69" t="str">
        <f>VLOOKUP(СВОД2023[[#This Row],[ФО]],СПРАВОЧНИК!H:P,2,0)</f>
        <v>Уральский ФО</v>
      </c>
    </row>
    <row r="8711" spans="1:11" x14ac:dyDescent="0.2">
      <c r="A8711" t="s">
        <v>600</v>
      </c>
      <c r="B8711" t="s">
        <v>595</v>
      </c>
      <c r="C8711" s="1" t="s">
        <v>230</v>
      </c>
      <c r="D8711" s="1" t="s">
        <v>640</v>
      </c>
      <c r="E8711" s="2">
        <v>1</v>
      </c>
      <c r="F8711" s="3"/>
      <c r="G8711" s="2">
        <v>9</v>
      </c>
      <c r="H8711" s="3">
        <v>1</v>
      </c>
      <c r="I8711" s="69" t="str">
        <f>VLOOKUP(C8711,СПРАВОЧНИК!B:D,2,0)</f>
        <v>ЯПОНИЯ</v>
      </c>
      <c r="J8711" s="69" t="str">
        <f>VLOOKUP(C8711,СПРАВОЧНИК!B:D,3,0)</f>
        <v>ИНОМАРКИ</v>
      </c>
      <c r="K8711" s="69" t="str">
        <f>VLOOKUP(СВОД2023[[#This Row],[ФО]],СПРАВОЧНИК!H:P,2,0)</f>
        <v>Уральский ФО</v>
      </c>
    </row>
    <row r="8712" spans="1:11" x14ac:dyDescent="0.2">
      <c r="A8712" t="s">
        <v>600</v>
      </c>
      <c r="B8712" t="s">
        <v>595</v>
      </c>
      <c r="C8712" s="1" t="s">
        <v>230</v>
      </c>
      <c r="D8712" s="1" t="s">
        <v>1501</v>
      </c>
      <c r="E8712" s="2"/>
      <c r="F8712" s="3"/>
      <c r="G8712" s="2">
        <v>1</v>
      </c>
      <c r="H8712" s="3"/>
      <c r="I8712" s="69" t="str">
        <f>VLOOKUP(C8712,СПРАВОЧНИК!B:D,2,0)</f>
        <v>ЯПОНИЯ</v>
      </c>
      <c r="J8712" s="69" t="str">
        <f>VLOOKUP(C8712,СПРАВОЧНИК!B:D,3,0)</f>
        <v>ИНОМАРКИ</v>
      </c>
      <c r="K8712" s="69" t="str">
        <f>VLOOKUP(СВОД2023[[#This Row],[ФО]],СПРАВОЧНИК!H:P,2,0)</f>
        <v>Уральский ФО</v>
      </c>
    </row>
    <row r="8713" spans="1:11" x14ac:dyDescent="0.2">
      <c r="A8713" t="s">
        <v>600</v>
      </c>
      <c r="B8713" t="s">
        <v>595</v>
      </c>
      <c r="C8713" s="1" t="s">
        <v>230</v>
      </c>
      <c r="D8713" s="1" t="s">
        <v>1502</v>
      </c>
      <c r="E8713" s="2">
        <v>1</v>
      </c>
      <c r="F8713" s="3"/>
      <c r="G8713" s="2">
        <v>7</v>
      </c>
      <c r="H8713" s="3">
        <v>6</v>
      </c>
      <c r="I8713" s="69" t="str">
        <f>VLOOKUP(C8713,СПРАВОЧНИК!B:D,2,0)</f>
        <v>ЯПОНИЯ</v>
      </c>
      <c r="J8713" s="69" t="str">
        <f>VLOOKUP(C8713,СПРАВОЧНИК!B:D,3,0)</f>
        <v>ИНОМАРКИ</v>
      </c>
      <c r="K8713" s="69" t="str">
        <f>VLOOKUP(СВОД2023[[#This Row],[ФО]],СПРАВОЧНИК!H:P,2,0)</f>
        <v>Уральский ФО</v>
      </c>
    </row>
    <row r="8714" spans="1:11" x14ac:dyDescent="0.2">
      <c r="A8714" t="s">
        <v>600</v>
      </c>
      <c r="B8714" t="s">
        <v>595</v>
      </c>
      <c r="C8714" s="1" t="s">
        <v>230</v>
      </c>
      <c r="D8714" s="1" t="s">
        <v>248</v>
      </c>
      <c r="E8714" s="2">
        <v>36</v>
      </c>
      <c r="F8714" s="3">
        <v>13</v>
      </c>
      <c r="G8714" s="2">
        <v>157</v>
      </c>
      <c r="H8714" s="3">
        <v>44</v>
      </c>
      <c r="I8714" s="69" t="str">
        <f>VLOOKUP(C8714,СПРАВОЧНИК!B:D,2,0)</f>
        <v>ЯПОНИЯ</v>
      </c>
      <c r="J8714" s="69" t="str">
        <f>VLOOKUP(C8714,СПРАВОЧНИК!B:D,3,0)</f>
        <v>ИНОМАРКИ</v>
      </c>
      <c r="K8714" s="69" t="str">
        <f>VLOOKUP(СВОД2023[[#This Row],[ФО]],СПРАВОЧНИК!H:P,2,0)</f>
        <v>Уральский ФО</v>
      </c>
    </row>
    <row r="8715" spans="1:11" x14ac:dyDescent="0.2">
      <c r="A8715" t="s">
        <v>600</v>
      </c>
      <c r="B8715" t="s">
        <v>595</v>
      </c>
      <c r="C8715" s="1" t="s">
        <v>230</v>
      </c>
      <c r="D8715" s="1" t="s">
        <v>1503</v>
      </c>
      <c r="E8715" s="2">
        <v>3</v>
      </c>
      <c r="F8715" s="3">
        <v>1</v>
      </c>
      <c r="G8715" s="2">
        <v>14</v>
      </c>
      <c r="H8715" s="3">
        <v>7</v>
      </c>
      <c r="I8715" s="69" t="str">
        <f>VLOOKUP(C8715,СПРАВОЧНИК!B:D,2,0)</f>
        <v>ЯПОНИЯ</v>
      </c>
      <c r="J8715" s="69" t="str">
        <f>VLOOKUP(C8715,СПРАВОЧНИК!B:D,3,0)</f>
        <v>ИНОМАРКИ</v>
      </c>
      <c r="K8715" s="69" t="str">
        <f>VLOOKUP(СВОД2023[[#This Row],[ФО]],СПРАВОЧНИК!H:P,2,0)</f>
        <v>Уральский ФО</v>
      </c>
    </row>
    <row r="8716" spans="1:11" x14ac:dyDescent="0.2">
      <c r="A8716" t="s">
        <v>600</v>
      </c>
      <c r="B8716" t="s">
        <v>595</v>
      </c>
      <c r="C8716" s="1" t="s">
        <v>230</v>
      </c>
      <c r="D8716" s="1" t="s">
        <v>249</v>
      </c>
      <c r="E8716" s="2">
        <v>122</v>
      </c>
      <c r="F8716" s="3">
        <v>41</v>
      </c>
      <c r="G8716" s="2">
        <v>530</v>
      </c>
      <c r="H8716" s="3">
        <v>170</v>
      </c>
      <c r="I8716" s="69" t="str">
        <f>VLOOKUP(C8716,СПРАВОЧНИК!B:D,2,0)</f>
        <v>ЯПОНИЯ</v>
      </c>
      <c r="J8716" s="69" t="str">
        <f>VLOOKUP(C8716,СПРАВОЧНИК!B:D,3,0)</f>
        <v>ИНОМАРКИ</v>
      </c>
      <c r="K8716" s="69" t="str">
        <f>VLOOKUP(СВОД2023[[#This Row],[ФО]],СПРАВОЧНИК!H:P,2,0)</f>
        <v>Уральский ФО</v>
      </c>
    </row>
    <row r="8717" spans="1:11" x14ac:dyDescent="0.2">
      <c r="A8717" t="s">
        <v>600</v>
      </c>
      <c r="B8717" t="s">
        <v>595</v>
      </c>
      <c r="C8717" s="1" t="s">
        <v>230</v>
      </c>
      <c r="D8717" s="1" t="s">
        <v>1504</v>
      </c>
      <c r="E8717" s="2">
        <v>24</v>
      </c>
      <c r="F8717" s="3">
        <v>13</v>
      </c>
      <c r="G8717" s="2">
        <v>174</v>
      </c>
      <c r="H8717" s="3">
        <v>79</v>
      </c>
      <c r="I8717" s="69" t="str">
        <f>VLOOKUP(C8717,СПРАВОЧНИК!B:D,2,0)</f>
        <v>ЯПОНИЯ</v>
      </c>
      <c r="J8717" s="69" t="str">
        <f>VLOOKUP(C8717,СПРАВОЧНИК!B:D,3,0)</f>
        <v>ИНОМАРКИ</v>
      </c>
      <c r="K8717" s="69" t="str">
        <f>VLOOKUP(СВОД2023[[#This Row],[ФО]],СПРАВОЧНИК!H:P,2,0)</f>
        <v>Уральский ФО</v>
      </c>
    </row>
    <row r="8718" spans="1:11" x14ac:dyDescent="0.2">
      <c r="A8718" t="s">
        <v>600</v>
      </c>
      <c r="B8718" t="s">
        <v>595</v>
      </c>
      <c r="C8718" s="1" t="s">
        <v>230</v>
      </c>
      <c r="D8718" s="1" t="s">
        <v>1507</v>
      </c>
      <c r="E8718" s="2">
        <v>2</v>
      </c>
      <c r="F8718" s="3">
        <v>1</v>
      </c>
      <c r="G8718" s="2">
        <v>17</v>
      </c>
      <c r="H8718" s="3">
        <v>9</v>
      </c>
      <c r="I8718" s="69" t="str">
        <f>VLOOKUP(C8718,СПРАВОЧНИК!B:D,2,0)</f>
        <v>ЯПОНИЯ</v>
      </c>
      <c r="J8718" s="69" t="str">
        <f>VLOOKUP(C8718,СПРАВОЧНИК!B:D,3,0)</f>
        <v>ИНОМАРКИ</v>
      </c>
      <c r="K8718" s="69" t="str">
        <f>VLOOKUP(СВОД2023[[#This Row],[ФО]],СПРАВОЧНИК!H:P,2,0)</f>
        <v>Уральский ФО</v>
      </c>
    </row>
    <row r="8719" spans="1:11" x14ac:dyDescent="0.2">
      <c r="A8719" t="s">
        <v>600</v>
      </c>
      <c r="B8719" t="s">
        <v>595</v>
      </c>
      <c r="C8719" s="1" t="s">
        <v>230</v>
      </c>
      <c r="D8719" s="1" t="s">
        <v>1508</v>
      </c>
      <c r="E8719" s="2"/>
      <c r="F8719" s="3"/>
      <c r="G8719" s="2"/>
      <c r="H8719" s="3">
        <v>2</v>
      </c>
      <c r="I8719" s="69" t="str">
        <f>VLOOKUP(C8719,СПРАВОЧНИК!B:D,2,0)</f>
        <v>ЯПОНИЯ</v>
      </c>
      <c r="J8719" s="69" t="str">
        <f>VLOOKUP(C8719,СПРАВОЧНИК!B:D,3,0)</f>
        <v>ИНОМАРКИ</v>
      </c>
      <c r="K8719" s="69" t="str">
        <f>VLOOKUP(СВОД2023[[#This Row],[ФО]],СПРАВОЧНИК!H:P,2,0)</f>
        <v>Уральский ФО</v>
      </c>
    </row>
    <row r="8720" spans="1:11" x14ac:dyDescent="0.2">
      <c r="A8720" t="s">
        <v>600</v>
      </c>
      <c r="B8720" t="s">
        <v>595</v>
      </c>
      <c r="C8720" s="1" t="s">
        <v>230</v>
      </c>
      <c r="D8720" s="1" t="s">
        <v>250</v>
      </c>
      <c r="E8720" s="2">
        <v>35</v>
      </c>
      <c r="F8720" s="3">
        <v>3</v>
      </c>
      <c r="G8720" s="2">
        <v>152</v>
      </c>
      <c r="H8720" s="3">
        <v>29</v>
      </c>
      <c r="I8720" s="69" t="str">
        <f>VLOOKUP(C8720,СПРАВОЧНИК!B:D,2,0)</f>
        <v>ЯПОНИЯ</v>
      </c>
      <c r="J8720" s="69" t="str">
        <f>VLOOKUP(C8720,СПРАВОЧНИК!B:D,3,0)</f>
        <v>ИНОМАРКИ</v>
      </c>
      <c r="K8720" s="69" t="str">
        <f>VLOOKUP(СВОД2023[[#This Row],[ФО]],СПРАВОЧНИК!H:P,2,0)</f>
        <v>Уральский ФО</v>
      </c>
    </row>
    <row r="8721" spans="1:11" x14ac:dyDescent="0.2">
      <c r="A8721" t="s">
        <v>600</v>
      </c>
      <c r="B8721" t="s">
        <v>595</v>
      </c>
      <c r="C8721" s="1" t="s">
        <v>230</v>
      </c>
      <c r="D8721" s="1" t="s">
        <v>1509</v>
      </c>
      <c r="E8721" s="2"/>
      <c r="F8721" s="3">
        <v>1</v>
      </c>
      <c r="G8721" s="2">
        <v>2</v>
      </c>
      <c r="H8721" s="3">
        <v>2</v>
      </c>
      <c r="I8721" s="69" t="str">
        <f>VLOOKUP(C8721,СПРАВОЧНИК!B:D,2,0)</f>
        <v>ЯПОНИЯ</v>
      </c>
      <c r="J8721" s="69" t="str">
        <f>VLOOKUP(C8721,СПРАВОЧНИК!B:D,3,0)</f>
        <v>ИНОМАРКИ</v>
      </c>
      <c r="K8721" s="69" t="str">
        <f>VLOOKUP(СВОД2023[[#This Row],[ФО]],СПРАВОЧНИК!H:P,2,0)</f>
        <v>Уральский ФО</v>
      </c>
    </row>
    <row r="8722" spans="1:11" x14ac:dyDescent="0.2">
      <c r="A8722" t="s">
        <v>600</v>
      </c>
      <c r="B8722" t="s">
        <v>595</v>
      </c>
      <c r="C8722" s="1" t="s">
        <v>230</v>
      </c>
      <c r="D8722" s="1" t="s">
        <v>1510</v>
      </c>
      <c r="E8722" s="2">
        <v>4</v>
      </c>
      <c r="F8722" s="3"/>
      <c r="G8722" s="2">
        <v>14</v>
      </c>
      <c r="H8722" s="3">
        <v>5</v>
      </c>
      <c r="I8722" s="69" t="str">
        <f>VLOOKUP(C8722,СПРАВОЧНИК!B:D,2,0)</f>
        <v>ЯПОНИЯ</v>
      </c>
      <c r="J8722" s="69" t="str">
        <f>VLOOKUP(C8722,СПРАВОЧНИК!B:D,3,0)</f>
        <v>ИНОМАРКИ</v>
      </c>
      <c r="K8722" s="69" t="str">
        <f>VLOOKUP(СВОД2023[[#This Row],[ФО]],СПРАВОЧНИК!H:P,2,0)</f>
        <v>Уральский ФО</v>
      </c>
    </row>
    <row r="8723" spans="1:11" x14ac:dyDescent="0.2">
      <c r="A8723" t="s">
        <v>600</v>
      </c>
      <c r="B8723" t="s">
        <v>595</v>
      </c>
      <c r="C8723" s="1" t="s">
        <v>254</v>
      </c>
      <c r="D8723" s="1" t="s">
        <v>255</v>
      </c>
      <c r="E8723" s="2"/>
      <c r="F8723" s="3"/>
      <c r="G8723" s="2"/>
      <c r="H8723" s="3">
        <v>1</v>
      </c>
      <c r="I8723" s="69" t="str">
        <f>VLOOKUP(C8723,СПРАВОЧНИК!B:D,2,0)</f>
        <v>КИТАЙ</v>
      </c>
      <c r="J8723" s="69" t="str">
        <f>VLOOKUP(C8723,СПРАВОЧНИК!B:D,3,0)</f>
        <v>ИНОМАРКИ</v>
      </c>
      <c r="K8723" s="69" t="str">
        <f>VLOOKUP(СВОД2023[[#This Row],[ФО]],СПРАВОЧНИК!H:P,2,0)</f>
        <v>Уральский ФО</v>
      </c>
    </row>
    <row r="8724" spans="1:11" x14ac:dyDescent="0.2">
      <c r="A8724" t="s">
        <v>600</v>
      </c>
      <c r="B8724" t="s">
        <v>595</v>
      </c>
      <c r="C8724" s="1" t="s">
        <v>1511</v>
      </c>
      <c r="D8724" s="1" t="s">
        <v>2174</v>
      </c>
      <c r="E8724" s="2"/>
      <c r="F8724" s="3">
        <v>1</v>
      </c>
      <c r="G8724" s="2"/>
      <c r="H8724" s="3">
        <v>2</v>
      </c>
      <c r="I8724" s="69" t="str">
        <f>VLOOKUP(C8724,СПРАВОЧНИК!B:D,2,0)</f>
        <v>ЕВРОПА</v>
      </c>
      <c r="J8724" s="69" t="str">
        <f>VLOOKUP(C8724,СПРАВОЧНИК!B:D,3,0)</f>
        <v>ИНОМАРКИ</v>
      </c>
      <c r="K8724" s="69" t="str">
        <f>VLOOKUP(СВОД2023[[#This Row],[ФО]],СПРАВОЧНИК!H:P,2,0)</f>
        <v>Уральский ФО</v>
      </c>
    </row>
    <row r="8725" spans="1:11" x14ac:dyDescent="0.2">
      <c r="A8725" t="s">
        <v>600</v>
      </c>
      <c r="B8725" t="s">
        <v>595</v>
      </c>
      <c r="C8725" s="1" t="s">
        <v>1511</v>
      </c>
      <c r="D8725" s="1" t="s">
        <v>1512</v>
      </c>
      <c r="E8725" s="2">
        <v>2</v>
      </c>
      <c r="F8725" s="3">
        <v>3</v>
      </c>
      <c r="G8725" s="2">
        <v>25</v>
      </c>
      <c r="H8725" s="3">
        <v>18</v>
      </c>
      <c r="I8725" s="69" t="str">
        <f>VLOOKUP(C8725,СПРАВОЧНИК!B:D,2,0)</f>
        <v>ЕВРОПА</v>
      </c>
      <c r="J8725" s="69" t="str">
        <f>VLOOKUP(C8725,СПРАВОЧНИК!B:D,3,0)</f>
        <v>ИНОМАРКИ</v>
      </c>
      <c r="K8725" s="69" t="str">
        <f>VLOOKUP(СВОД2023[[#This Row],[ФО]],СПРАВОЧНИК!H:P,2,0)</f>
        <v>Уральский ФО</v>
      </c>
    </row>
    <row r="8726" spans="1:11" x14ac:dyDescent="0.2">
      <c r="A8726" t="s">
        <v>600</v>
      </c>
      <c r="B8726" t="s">
        <v>595</v>
      </c>
      <c r="C8726" s="1" t="s">
        <v>1511</v>
      </c>
      <c r="D8726" s="1" t="s">
        <v>1513</v>
      </c>
      <c r="E8726" s="2">
        <v>3</v>
      </c>
      <c r="F8726" s="3">
        <v>4</v>
      </c>
      <c r="G8726" s="2">
        <v>23</v>
      </c>
      <c r="H8726" s="3">
        <v>14</v>
      </c>
      <c r="I8726" s="69" t="str">
        <f>VLOOKUP(C8726,СПРАВОЧНИК!B:D,2,0)</f>
        <v>ЕВРОПА</v>
      </c>
      <c r="J8726" s="69" t="str">
        <f>VLOOKUP(C8726,СПРАВОЧНИК!B:D,3,0)</f>
        <v>ИНОМАРКИ</v>
      </c>
      <c r="K8726" s="69" t="str">
        <f>VLOOKUP(СВОД2023[[#This Row],[ФО]],СПРАВОЧНИК!H:P,2,0)</f>
        <v>Уральский ФО</v>
      </c>
    </row>
    <row r="8727" spans="1:11" x14ac:dyDescent="0.2">
      <c r="A8727" t="s">
        <v>600</v>
      </c>
      <c r="B8727" t="s">
        <v>595</v>
      </c>
      <c r="C8727" s="1" t="s">
        <v>257</v>
      </c>
      <c r="D8727" s="1" t="s">
        <v>2176</v>
      </c>
      <c r="E8727" s="2">
        <v>1</v>
      </c>
      <c r="F8727" s="3"/>
      <c r="G8727" s="2">
        <v>2</v>
      </c>
      <c r="H8727" s="3">
        <v>3</v>
      </c>
      <c r="I8727" s="69" t="str">
        <f>VLOOKUP(C8727,СПРАВОЧНИК!B:D,2,0)</f>
        <v>КОРЕЯ</v>
      </c>
      <c r="J8727" s="69" t="str">
        <f>VLOOKUP(C8727,СПРАВОЧНИК!B:D,3,0)</f>
        <v>ИНОМАРКИ</v>
      </c>
      <c r="K8727" s="69" t="str">
        <f>VLOOKUP(СВОД2023[[#This Row],[ФО]],СПРАВОЧНИК!H:P,2,0)</f>
        <v>Уральский ФО</v>
      </c>
    </row>
    <row r="8728" spans="1:11" x14ac:dyDescent="0.2">
      <c r="A8728" t="s">
        <v>600</v>
      </c>
      <c r="B8728" t="s">
        <v>595</v>
      </c>
      <c r="C8728" s="1" t="s">
        <v>257</v>
      </c>
      <c r="D8728" s="1" t="s">
        <v>976</v>
      </c>
      <c r="E8728" s="2">
        <v>30</v>
      </c>
      <c r="F8728" s="3">
        <v>8</v>
      </c>
      <c r="G8728" s="2">
        <v>107</v>
      </c>
      <c r="H8728" s="3">
        <v>42</v>
      </c>
      <c r="I8728" s="69" t="str">
        <f>VLOOKUP(C8728,СПРАВОЧНИК!B:D,2,0)</f>
        <v>КОРЕЯ</v>
      </c>
      <c r="J8728" s="69" t="str">
        <f>VLOOKUP(C8728,СПРАВОЧНИК!B:D,3,0)</f>
        <v>ИНОМАРКИ</v>
      </c>
      <c r="K8728" s="69" t="str">
        <f>VLOOKUP(СВОД2023[[#This Row],[ФО]],СПРАВОЧНИК!H:P,2,0)</f>
        <v>Уральский ФО</v>
      </c>
    </row>
    <row r="8729" spans="1:11" x14ac:dyDescent="0.2">
      <c r="A8729" t="s">
        <v>600</v>
      </c>
      <c r="B8729" t="s">
        <v>595</v>
      </c>
      <c r="C8729" s="1" t="s">
        <v>257</v>
      </c>
      <c r="D8729" s="1" t="s">
        <v>2512</v>
      </c>
      <c r="E8729" s="2">
        <v>1</v>
      </c>
      <c r="F8729" s="3"/>
      <c r="G8729" s="2">
        <v>3</v>
      </c>
      <c r="H8729" s="3"/>
      <c r="I8729" s="69" t="str">
        <f>VLOOKUP(C8729,СПРАВОЧНИК!B:D,2,0)</f>
        <v>КОРЕЯ</v>
      </c>
      <c r="J8729" s="69" t="str">
        <f>VLOOKUP(C8729,СПРАВОЧНИК!B:D,3,0)</f>
        <v>ИНОМАРКИ</v>
      </c>
      <c r="K8729" s="69" t="str">
        <f>VLOOKUP(СВОД2023[[#This Row],[ФО]],СПРАВОЧНИК!H:P,2,0)</f>
        <v>Уральский ФО</v>
      </c>
    </row>
    <row r="8730" spans="1:11" x14ac:dyDescent="0.2">
      <c r="A8730" t="s">
        <v>600</v>
      </c>
      <c r="B8730" t="s">
        <v>595</v>
      </c>
      <c r="C8730" s="1" t="s">
        <v>257</v>
      </c>
      <c r="D8730" s="1" t="s">
        <v>2590</v>
      </c>
      <c r="E8730" s="2"/>
      <c r="F8730" s="3"/>
      <c r="G8730" s="2">
        <v>1</v>
      </c>
      <c r="H8730" s="3">
        <v>1</v>
      </c>
      <c r="I8730" s="69" t="str">
        <f>VLOOKUP(C8730,СПРАВОЧНИК!B:D,2,0)</f>
        <v>КОРЕЯ</v>
      </c>
      <c r="J8730" s="69" t="str">
        <f>VLOOKUP(C8730,СПРАВОЧНИК!B:D,3,0)</f>
        <v>ИНОМАРКИ</v>
      </c>
      <c r="K8730" s="69" t="str">
        <f>VLOOKUP(СВОД2023[[#This Row],[ФО]],СПРАВОЧНИК!H:P,2,0)</f>
        <v>Уральский ФО</v>
      </c>
    </row>
    <row r="8731" spans="1:11" x14ac:dyDescent="0.2">
      <c r="A8731" t="s">
        <v>600</v>
      </c>
      <c r="B8731" t="s">
        <v>595</v>
      </c>
      <c r="C8731" s="1" t="s">
        <v>257</v>
      </c>
      <c r="D8731" s="1" t="s">
        <v>2177</v>
      </c>
      <c r="E8731" s="2">
        <v>1</v>
      </c>
      <c r="F8731" s="3"/>
      <c r="G8731" s="2">
        <v>3</v>
      </c>
      <c r="H8731" s="3">
        <v>2</v>
      </c>
      <c r="I8731" s="69" t="str">
        <f>VLOOKUP(C8731,СПРАВОЧНИК!B:D,2,0)</f>
        <v>КОРЕЯ</v>
      </c>
      <c r="J8731" s="69" t="str">
        <f>VLOOKUP(C8731,СПРАВОЧНИК!B:D,3,0)</f>
        <v>ИНОМАРКИ</v>
      </c>
      <c r="K8731" s="69" t="str">
        <f>VLOOKUP(СВОД2023[[#This Row],[ФО]],СПРАВОЧНИК!H:P,2,0)</f>
        <v>Уральский ФО</v>
      </c>
    </row>
    <row r="8732" spans="1:11" x14ac:dyDescent="0.2">
      <c r="A8732" t="s">
        <v>600</v>
      </c>
      <c r="B8732" t="s">
        <v>595</v>
      </c>
      <c r="C8732" s="1" t="s">
        <v>257</v>
      </c>
      <c r="D8732" s="1" t="s">
        <v>977</v>
      </c>
      <c r="E8732" s="2">
        <v>201</v>
      </c>
      <c r="F8732" s="3">
        <v>162</v>
      </c>
      <c r="G8732" s="2">
        <v>1111</v>
      </c>
      <c r="H8732" s="3">
        <v>993</v>
      </c>
      <c r="I8732" s="69" t="str">
        <f>VLOOKUP(C8732,СПРАВОЧНИК!B:D,2,0)</f>
        <v>КОРЕЯ</v>
      </c>
      <c r="J8732" s="69" t="str">
        <f>VLOOKUP(C8732,СПРАВОЧНИК!B:D,3,0)</f>
        <v>ИНОМАРКИ</v>
      </c>
      <c r="K8732" s="69" t="str">
        <f>VLOOKUP(СВОД2023[[#This Row],[ФО]],СПРАВОЧНИК!H:P,2,0)</f>
        <v>Уральский ФО</v>
      </c>
    </row>
    <row r="8733" spans="1:11" x14ac:dyDescent="0.2">
      <c r="A8733" t="s">
        <v>600</v>
      </c>
      <c r="B8733" t="s">
        <v>595</v>
      </c>
      <c r="C8733" s="1" t="s">
        <v>257</v>
      </c>
      <c r="D8733" s="1" t="s">
        <v>1514</v>
      </c>
      <c r="E8733" s="2">
        <v>2</v>
      </c>
      <c r="F8733" s="3">
        <v>8</v>
      </c>
      <c r="G8733" s="2">
        <v>38</v>
      </c>
      <c r="H8733" s="3">
        <v>34</v>
      </c>
      <c r="I8733" s="69" t="str">
        <f>VLOOKUP(C8733,СПРАВОЧНИК!B:D,2,0)</f>
        <v>КОРЕЯ</v>
      </c>
      <c r="J8733" s="69" t="str">
        <f>VLOOKUP(C8733,СПРАВОЧНИК!B:D,3,0)</f>
        <v>ИНОМАРКИ</v>
      </c>
      <c r="K8733" s="69" t="str">
        <f>VLOOKUP(СВОД2023[[#This Row],[ФО]],СПРАВОЧНИК!H:P,2,0)</f>
        <v>Уральский ФО</v>
      </c>
    </row>
    <row r="8734" spans="1:11" x14ac:dyDescent="0.2">
      <c r="A8734" t="s">
        <v>600</v>
      </c>
      <c r="B8734" t="s">
        <v>595</v>
      </c>
      <c r="C8734" s="1" t="s">
        <v>257</v>
      </c>
      <c r="D8734" s="1" t="s">
        <v>1515</v>
      </c>
      <c r="E8734" s="2">
        <v>6</v>
      </c>
      <c r="F8734" s="3">
        <v>1</v>
      </c>
      <c r="G8734" s="2">
        <v>13</v>
      </c>
      <c r="H8734" s="3">
        <v>10</v>
      </c>
      <c r="I8734" s="69" t="str">
        <f>VLOOKUP(C8734,СПРАВОЧНИК!B:D,2,0)</f>
        <v>КОРЕЯ</v>
      </c>
      <c r="J8734" s="69" t="str">
        <f>VLOOKUP(C8734,СПРАВОЧНИК!B:D,3,0)</f>
        <v>ИНОМАРКИ</v>
      </c>
      <c r="K8734" s="69" t="str">
        <f>VLOOKUP(СВОД2023[[#This Row],[ФО]],СПРАВОЧНИК!H:P,2,0)</f>
        <v>Уральский ФО</v>
      </c>
    </row>
    <row r="8735" spans="1:11" x14ac:dyDescent="0.2">
      <c r="A8735" t="s">
        <v>600</v>
      </c>
      <c r="B8735" t="s">
        <v>595</v>
      </c>
      <c r="C8735" s="1" t="s">
        <v>257</v>
      </c>
      <c r="D8735" s="1" t="s">
        <v>209</v>
      </c>
      <c r="E8735" s="2">
        <v>7</v>
      </c>
      <c r="F8735" s="3">
        <v>5</v>
      </c>
      <c r="G8735" s="2">
        <v>44</v>
      </c>
      <c r="H8735" s="3">
        <v>27</v>
      </c>
      <c r="I8735" s="69" t="str">
        <f>VLOOKUP(C8735,СПРАВОЧНИК!B:D,2,0)</f>
        <v>КОРЕЯ</v>
      </c>
      <c r="J8735" s="69" t="str">
        <f>VLOOKUP(C8735,СПРАВОЧНИК!B:D,3,0)</f>
        <v>ИНОМАРКИ</v>
      </c>
      <c r="K8735" s="69" t="str">
        <f>VLOOKUP(СВОД2023[[#This Row],[ФО]],СПРАВОЧНИК!H:P,2,0)</f>
        <v>Уральский ФО</v>
      </c>
    </row>
    <row r="8736" spans="1:11" x14ac:dyDescent="0.2">
      <c r="A8736" t="s">
        <v>600</v>
      </c>
      <c r="B8736" t="s">
        <v>595</v>
      </c>
      <c r="C8736" s="1" t="s">
        <v>257</v>
      </c>
      <c r="D8736" s="1" t="s">
        <v>1516</v>
      </c>
      <c r="E8736" s="2">
        <v>181</v>
      </c>
      <c r="F8736" s="3">
        <v>189</v>
      </c>
      <c r="G8736" s="2">
        <v>1018</v>
      </c>
      <c r="H8736" s="3">
        <v>919</v>
      </c>
      <c r="I8736" s="69" t="str">
        <f>VLOOKUP(C8736,СПРАВОЧНИК!B:D,2,0)</f>
        <v>КОРЕЯ</v>
      </c>
      <c r="J8736" s="69" t="str">
        <f>VLOOKUP(C8736,СПРАВОЧНИК!B:D,3,0)</f>
        <v>ИНОМАРКИ</v>
      </c>
      <c r="K8736" s="69" t="str">
        <f>VLOOKUP(СВОД2023[[#This Row],[ФО]],СПРАВОЧНИК!H:P,2,0)</f>
        <v>Уральский ФО</v>
      </c>
    </row>
    <row r="8737" spans="1:11" x14ac:dyDescent="0.2">
      <c r="A8737" t="s">
        <v>600</v>
      </c>
      <c r="B8737" t="s">
        <v>595</v>
      </c>
      <c r="C8737" s="1" t="s">
        <v>257</v>
      </c>
      <c r="D8737" s="1" t="s">
        <v>978</v>
      </c>
      <c r="E8737" s="2">
        <v>9</v>
      </c>
      <c r="F8737" s="3">
        <v>5</v>
      </c>
      <c r="G8737" s="2">
        <v>57</v>
      </c>
      <c r="H8737" s="3">
        <v>18</v>
      </c>
      <c r="I8737" s="69" t="str">
        <f>VLOOKUP(C8737,СПРАВОЧНИК!B:D,2,0)</f>
        <v>КОРЕЯ</v>
      </c>
      <c r="J8737" s="69" t="str">
        <f>VLOOKUP(C8737,СПРАВОЧНИК!B:D,3,0)</f>
        <v>ИНОМАРКИ</v>
      </c>
      <c r="K8737" s="69" t="str">
        <f>VLOOKUP(СВОД2023[[#This Row],[ФО]],СПРАВОЧНИК!H:P,2,0)</f>
        <v>Уральский ФО</v>
      </c>
    </row>
    <row r="8738" spans="1:11" x14ac:dyDescent="0.2">
      <c r="A8738" t="s">
        <v>600</v>
      </c>
      <c r="B8738" t="s">
        <v>595</v>
      </c>
      <c r="C8738" s="1" t="s">
        <v>257</v>
      </c>
      <c r="D8738" s="1" t="s">
        <v>258</v>
      </c>
      <c r="E8738" s="2">
        <v>15</v>
      </c>
      <c r="F8738" s="3">
        <v>7</v>
      </c>
      <c r="G8738" s="2">
        <v>65</v>
      </c>
      <c r="H8738" s="3">
        <v>36</v>
      </c>
      <c r="I8738" s="69" t="str">
        <f>VLOOKUP(C8738,СПРАВОЧНИК!B:D,2,0)</f>
        <v>КОРЕЯ</v>
      </c>
      <c r="J8738" s="69" t="str">
        <f>VLOOKUP(C8738,СПРАВОЧНИК!B:D,3,0)</f>
        <v>ИНОМАРКИ</v>
      </c>
      <c r="K8738" s="69" t="str">
        <f>VLOOKUP(СВОД2023[[#This Row],[ФО]],СПРАВОЧНИК!H:P,2,0)</f>
        <v>Уральский ФО</v>
      </c>
    </row>
    <row r="8739" spans="1:11" x14ac:dyDescent="0.2">
      <c r="A8739" t="s">
        <v>600</v>
      </c>
      <c r="B8739" t="s">
        <v>595</v>
      </c>
      <c r="C8739" s="1" t="s">
        <v>257</v>
      </c>
      <c r="D8739" s="1" t="s">
        <v>259</v>
      </c>
      <c r="E8739" s="2">
        <v>1</v>
      </c>
      <c r="F8739" s="3"/>
      <c r="G8739" s="2">
        <v>13</v>
      </c>
      <c r="H8739" s="3"/>
      <c r="I8739" s="69" t="str">
        <f>VLOOKUP(C8739,СПРАВОЧНИК!B:D,2,0)</f>
        <v>КОРЕЯ</v>
      </c>
      <c r="J8739" s="69" t="str">
        <f>VLOOKUP(C8739,СПРАВОЧНИК!B:D,3,0)</f>
        <v>ИНОМАРКИ</v>
      </c>
      <c r="K8739" s="69" t="str">
        <f>VLOOKUP(СВОД2023[[#This Row],[ФО]],СПРАВОЧНИК!H:P,2,0)</f>
        <v>Уральский ФО</v>
      </c>
    </row>
    <row r="8740" spans="1:11" x14ac:dyDescent="0.2">
      <c r="A8740" t="s">
        <v>600</v>
      </c>
      <c r="B8740" t="s">
        <v>595</v>
      </c>
      <c r="C8740" s="1" t="s">
        <v>257</v>
      </c>
      <c r="D8740" s="1" t="s">
        <v>260</v>
      </c>
      <c r="E8740" s="2">
        <v>215</v>
      </c>
      <c r="F8740" s="3">
        <v>143</v>
      </c>
      <c r="G8740" s="2">
        <v>1199</v>
      </c>
      <c r="H8740" s="3">
        <v>757</v>
      </c>
      <c r="I8740" s="69" t="str">
        <f>VLOOKUP(C8740,СПРАВОЧНИК!B:D,2,0)</f>
        <v>КОРЕЯ</v>
      </c>
      <c r="J8740" s="69" t="str">
        <f>VLOOKUP(C8740,СПРАВОЧНИК!B:D,3,0)</f>
        <v>ИНОМАРКИ</v>
      </c>
      <c r="K8740" s="69" t="str">
        <f>VLOOKUP(СВОД2023[[#This Row],[ФО]],СПРАВОЧНИК!H:P,2,0)</f>
        <v>Уральский ФО</v>
      </c>
    </row>
    <row r="8741" spans="1:11" x14ac:dyDescent="0.2">
      <c r="A8741" t="s">
        <v>600</v>
      </c>
      <c r="B8741" t="s">
        <v>595</v>
      </c>
      <c r="C8741" s="1" t="s">
        <v>257</v>
      </c>
      <c r="D8741" s="1" t="s">
        <v>1517</v>
      </c>
      <c r="E8741" s="2"/>
      <c r="F8741" s="3">
        <v>1</v>
      </c>
      <c r="G8741" s="2">
        <v>12</v>
      </c>
      <c r="H8741" s="3">
        <v>13</v>
      </c>
      <c r="I8741" s="69" t="str">
        <f>VLOOKUP(C8741,СПРАВОЧНИК!B:D,2,0)</f>
        <v>КОРЕЯ</v>
      </c>
      <c r="J8741" s="69" t="str">
        <f>VLOOKUP(C8741,СПРАВОЧНИК!B:D,3,0)</f>
        <v>ИНОМАРКИ</v>
      </c>
      <c r="K8741" s="69" t="str">
        <f>VLOOKUP(СВОД2023[[#This Row],[ФО]],СПРАВОЧНИК!H:P,2,0)</f>
        <v>Уральский ФО</v>
      </c>
    </row>
    <row r="8742" spans="1:11" x14ac:dyDescent="0.2">
      <c r="A8742" t="s">
        <v>600</v>
      </c>
      <c r="B8742" t="s">
        <v>595</v>
      </c>
      <c r="C8742" s="1" t="s">
        <v>257</v>
      </c>
      <c r="D8742" s="1" t="s">
        <v>261</v>
      </c>
      <c r="E8742" s="2"/>
      <c r="F8742" s="3"/>
      <c r="G8742" s="2">
        <v>6</v>
      </c>
      <c r="H8742" s="3">
        <v>5</v>
      </c>
      <c r="I8742" s="69" t="str">
        <f>VLOOKUP(C8742,СПРАВОЧНИК!B:D,2,0)</f>
        <v>КОРЕЯ</v>
      </c>
      <c r="J8742" s="69" t="str">
        <f>VLOOKUP(C8742,СПРАВОЧНИК!B:D,3,0)</f>
        <v>ИНОМАРКИ</v>
      </c>
      <c r="K8742" s="69" t="str">
        <f>VLOOKUP(СВОД2023[[#This Row],[ФО]],СПРАВОЧНИК!H:P,2,0)</f>
        <v>Уральский ФО</v>
      </c>
    </row>
    <row r="8743" spans="1:11" x14ac:dyDescent="0.2">
      <c r="A8743" t="s">
        <v>600</v>
      </c>
      <c r="B8743" t="s">
        <v>595</v>
      </c>
      <c r="C8743" s="1" t="s">
        <v>257</v>
      </c>
      <c r="D8743" s="1" t="s">
        <v>262</v>
      </c>
      <c r="E8743" s="2">
        <v>1</v>
      </c>
      <c r="F8743" s="3">
        <v>2</v>
      </c>
      <c r="G8743" s="2">
        <v>25</v>
      </c>
      <c r="H8743" s="3">
        <v>6</v>
      </c>
      <c r="I8743" s="69" t="str">
        <f>VLOOKUP(C8743,СПРАВОЧНИК!B:D,2,0)</f>
        <v>КОРЕЯ</v>
      </c>
      <c r="J8743" s="69" t="str">
        <f>VLOOKUP(C8743,СПРАВОЧНИК!B:D,3,0)</f>
        <v>ИНОМАРКИ</v>
      </c>
      <c r="K8743" s="69" t="str">
        <f>VLOOKUP(СВОД2023[[#This Row],[ФО]],СПРАВОЧНИК!H:P,2,0)</f>
        <v>Уральский ФО</v>
      </c>
    </row>
    <row r="8744" spans="1:11" x14ac:dyDescent="0.2">
      <c r="A8744" t="s">
        <v>600</v>
      </c>
      <c r="B8744" t="s">
        <v>595</v>
      </c>
      <c r="C8744" s="1" t="s">
        <v>257</v>
      </c>
      <c r="D8744" s="1" t="s">
        <v>1518</v>
      </c>
      <c r="E8744" s="2">
        <v>25</v>
      </c>
      <c r="F8744" s="3">
        <v>27</v>
      </c>
      <c r="G8744" s="2">
        <v>156</v>
      </c>
      <c r="H8744" s="3">
        <v>119</v>
      </c>
      <c r="I8744" s="69" t="str">
        <f>VLOOKUP(C8744,СПРАВОЧНИК!B:D,2,0)</f>
        <v>КОРЕЯ</v>
      </c>
      <c r="J8744" s="69" t="str">
        <f>VLOOKUP(C8744,СПРАВОЧНИК!B:D,3,0)</f>
        <v>ИНОМАРКИ</v>
      </c>
      <c r="K8744" s="69" t="str">
        <f>VLOOKUP(СВОД2023[[#This Row],[ФО]],СПРАВОЧНИК!H:P,2,0)</f>
        <v>Уральский ФО</v>
      </c>
    </row>
    <row r="8745" spans="1:11" x14ac:dyDescent="0.2">
      <c r="A8745" t="s">
        <v>600</v>
      </c>
      <c r="B8745" t="s">
        <v>595</v>
      </c>
      <c r="C8745" s="1" t="s">
        <v>257</v>
      </c>
      <c r="D8745" s="1" t="s">
        <v>263</v>
      </c>
      <c r="E8745" s="2">
        <v>212</v>
      </c>
      <c r="F8745" s="3">
        <v>123</v>
      </c>
      <c r="G8745" s="2">
        <v>1035</v>
      </c>
      <c r="H8745" s="3">
        <v>561</v>
      </c>
      <c r="I8745" s="69" t="str">
        <f>VLOOKUP(C8745,СПРАВОЧНИК!B:D,2,0)</f>
        <v>КОРЕЯ</v>
      </c>
      <c r="J8745" s="69" t="str">
        <f>VLOOKUP(C8745,СПРАВОЧНИК!B:D,3,0)</f>
        <v>ИНОМАРКИ</v>
      </c>
      <c r="K8745" s="69" t="str">
        <f>VLOOKUP(СВОД2023[[#This Row],[ФО]],СПРАВОЧНИК!H:P,2,0)</f>
        <v>Уральский ФО</v>
      </c>
    </row>
    <row r="8746" spans="1:11" x14ac:dyDescent="0.2">
      <c r="A8746" t="s">
        <v>600</v>
      </c>
      <c r="B8746" t="s">
        <v>595</v>
      </c>
      <c r="C8746" s="1" t="s">
        <v>257</v>
      </c>
      <c r="D8746" s="1" t="s">
        <v>264</v>
      </c>
      <c r="E8746" s="2">
        <v>121</v>
      </c>
      <c r="F8746" s="3">
        <v>71</v>
      </c>
      <c r="G8746" s="2">
        <v>606</v>
      </c>
      <c r="H8746" s="3">
        <v>300</v>
      </c>
      <c r="I8746" s="69" t="str">
        <f>VLOOKUP(C8746,СПРАВОЧНИК!B:D,2,0)</f>
        <v>КОРЕЯ</v>
      </c>
      <c r="J8746" s="69" t="str">
        <f>VLOOKUP(C8746,СПРАВОЧНИК!B:D,3,0)</f>
        <v>ИНОМАРКИ</v>
      </c>
      <c r="K8746" s="69" t="str">
        <f>VLOOKUP(СВОД2023[[#This Row],[ФО]],СПРАВОЧНИК!H:P,2,0)</f>
        <v>Уральский ФО</v>
      </c>
    </row>
    <row r="8747" spans="1:11" x14ac:dyDescent="0.2">
      <c r="A8747" t="s">
        <v>600</v>
      </c>
      <c r="B8747" t="s">
        <v>595</v>
      </c>
      <c r="C8747" s="1" t="s">
        <v>257</v>
      </c>
      <c r="D8747" s="1" t="s">
        <v>265</v>
      </c>
      <c r="E8747" s="2">
        <v>2</v>
      </c>
      <c r="F8747" s="3"/>
      <c r="G8747" s="2">
        <v>12</v>
      </c>
      <c r="H8747" s="3">
        <v>1</v>
      </c>
      <c r="I8747" s="69" t="str">
        <f>VLOOKUP(C8747,СПРАВОЧНИК!B:D,2,0)</f>
        <v>КОРЕЯ</v>
      </c>
      <c r="J8747" s="69" t="str">
        <f>VLOOKUP(C8747,СПРАВОЧНИК!B:D,3,0)</f>
        <v>ИНОМАРКИ</v>
      </c>
      <c r="K8747" s="69" t="str">
        <f>VLOOKUP(СВОД2023[[#This Row],[ФО]],СПРАВОЧНИК!H:P,2,0)</f>
        <v>Уральский ФО</v>
      </c>
    </row>
    <row r="8748" spans="1:11" x14ac:dyDescent="0.2">
      <c r="A8748" t="s">
        <v>600</v>
      </c>
      <c r="B8748" t="s">
        <v>595</v>
      </c>
      <c r="C8748" s="1" t="s">
        <v>257</v>
      </c>
      <c r="D8748" s="1" t="s">
        <v>2178</v>
      </c>
      <c r="E8748" s="2"/>
      <c r="F8748" s="3"/>
      <c r="G8748" s="2"/>
      <c r="H8748" s="3">
        <v>4</v>
      </c>
      <c r="I8748" s="69" t="str">
        <f>VLOOKUP(C8748,СПРАВОЧНИК!B:D,2,0)</f>
        <v>КОРЕЯ</v>
      </c>
      <c r="J8748" s="69" t="str">
        <f>VLOOKUP(C8748,СПРАВОЧНИК!B:D,3,0)</f>
        <v>ИНОМАРКИ</v>
      </c>
      <c r="K8748" s="69" t="str">
        <f>VLOOKUP(СВОД2023[[#This Row],[ФО]],СПРАВОЧНИК!H:P,2,0)</f>
        <v>Уральский ФО</v>
      </c>
    </row>
    <row r="8749" spans="1:11" x14ac:dyDescent="0.2">
      <c r="A8749" t="s">
        <v>600</v>
      </c>
      <c r="B8749" t="s">
        <v>595</v>
      </c>
      <c r="C8749" s="1" t="s">
        <v>257</v>
      </c>
      <c r="D8749" s="1" t="s">
        <v>979</v>
      </c>
      <c r="E8749" s="2">
        <v>15</v>
      </c>
      <c r="F8749" s="3">
        <v>15</v>
      </c>
      <c r="G8749" s="2">
        <v>89</v>
      </c>
      <c r="H8749" s="3">
        <v>53</v>
      </c>
      <c r="I8749" s="69" t="str">
        <f>VLOOKUP(C8749,СПРАВОЧНИК!B:D,2,0)</f>
        <v>КОРЕЯ</v>
      </c>
      <c r="J8749" s="69" t="str">
        <f>VLOOKUP(C8749,СПРАВОЧНИК!B:D,3,0)</f>
        <v>ИНОМАРКИ</v>
      </c>
      <c r="K8749" s="69" t="str">
        <f>VLOOKUP(СВОД2023[[#This Row],[ФО]],СПРАВОЧНИК!H:P,2,0)</f>
        <v>Уральский ФО</v>
      </c>
    </row>
    <row r="8750" spans="1:11" x14ac:dyDescent="0.2">
      <c r="A8750" t="s">
        <v>600</v>
      </c>
      <c r="B8750" t="s">
        <v>595</v>
      </c>
      <c r="C8750" s="1" t="s">
        <v>257</v>
      </c>
      <c r="D8750" s="1" t="s">
        <v>980</v>
      </c>
      <c r="E8750" s="2">
        <v>80</v>
      </c>
      <c r="F8750" s="3">
        <v>46</v>
      </c>
      <c r="G8750" s="2">
        <v>447</v>
      </c>
      <c r="H8750" s="3">
        <v>257</v>
      </c>
      <c r="I8750" s="69" t="str">
        <f>VLOOKUP(C8750,СПРАВОЧНИК!B:D,2,0)</f>
        <v>КОРЕЯ</v>
      </c>
      <c r="J8750" s="69" t="str">
        <f>VLOOKUP(C8750,СПРАВОЧНИК!B:D,3,0)</f>
        <v>ИНОМАРКИ</v>
      </c>
      <c r="K8750" s="69" t="str">
        <f>VLOOKUP(СВОД2023[[#This Row],[ФО]],СПРАВОЧНИК!H:P,2,0)</f>
        <v>Уральский ФО</v>
      </c>
    </row>
    <row r="8751" spans="1:11" x14ac:dyDescent="0.2">
      <c r="A8751" t="s">
        <v>600</v>
      </c>
      <c r="B8751" t="s">
        <v>595</v>
      </c>
      <c r="C8751" s="1" t="s">
        <v>257</v>
      </c>
      <c r="D8751" s="1" t="s">
        <v>1520</v>
      </c>
      <c r="E8751" s="2">
        <v>37</v>
      </c>
      <c r="F8751" s="3">
        <v>29</v>
      </c>
      <c r="G8751" s="2">
        <v>213</v>
      </c>
      <c r="H8751" s="3">
        <v>144</v>
      </c>
      <c r="I8751" s="69" t="str">
        <f>VLOOKUP(C8751,СПРАВОЧНИК!B:D,2,0)</f>
        <v>КОРЕЯ</v>
      </c>
      <c r="J8751" s="69" t="str">
        <f>VLOOKUP(C8751,СПРАВОЧНИК!B:D,3,0)</f>
        <v>ИНОМАРКИ</v>
      </c>
      <c r="K8751" s="69" t="str">
        <f>VLOOKUP(СВОД2023[[#This Row],[ФО]],СПРАВОЧНИК!H:P,2,0)</f>
        <v>Уральский ФО</v>
      </c>
    </row>
    <row r="8752" spans="1:11" x14ac:dyDescent="0.2">
      <c r="A8752" t="s">
        <v>600</v>
      </c>
      <c r="B8752" t="s">
        <v>595</v>
      </c>
      <c r="C8752" s="1" t="s">
        <v>257</v>
      </c>
      <c r="D8752" s="1" t="s">
        <v>981</v>
      </c>
      <c r="E8752" s="2">
        <v>157</v>
      </c>
      <c r="F8752" s="3">
        <v>96</v>
      </c>
      <c r="G8752" s="2">
        <v>789</v>
      </c>
      <c r="H8752" s="3">
        <v>519</v>
      </c>
      <c r="I8752" s="69" t="str">
        <f>VLOOKUP(C8752,СПРАВОЧНИК!B:D,2,0)</f>
        <v>КОРЕЯ</v>
      </c>
      <c r="J8752" s="69" t="str">
        <f>VLOOKUP(C8752,СПРАВОЧНИК!B:D,3,0)</f>
        <v>ИНОМАРКИ</v>
      </c>
      <c r="K8752" s="69" t="str">
        <f>VLOOKUP(СВОД2023[[#This Row],[ФО]],СПРАВОЧНИК!H:P,2,0)</f>
        <v>Уральский ФО</v>
      </c>
    </row>
    <row r="8753" spans="1:11" x14ac:dyDescent="0.2">
      <c r="A8753" t="s">
        <v>600</v>
      </c>
      <c r="B8753" t="s">
        <v>595</v>
      </c>
      <c r="C8753" s="1" t="s">
        <v>257</v>
      </c>
      <c r="D8753" s="1" t="s">
        <v>1521</v>
      </c>
      <c r="E8753" s="2">
        <v>5</v>
      </c>
      <c r="F8753" s="3">
        <v>6</v>
      </c>
      <c r="G8753" s="2">
        <v>30</v>
      </c>
      <c r="H8753" s="3">
        <v>30</v>
      </c>
      <c r="I8753" s="69" t="str">
        <f>VLOOKUP(C8753,СПРАВОЧНИК!B:D,2,0)</f>
        <v>КОРЕЯ</v>
      </c>
      <c r="J8753" s="69" t="str">
        <f>VLOOKUP(C8753,СПРАВОЧНИК!B:D,3,0)</f>
        <v>ИНОМАРКИ</v>
      </c>
      <c r="K8753" s="69" t="str">
        <f>VLOOKUP(СВОД2023[[#This Row],[ФО]],СПРАВОЧНИК!H:P,2,0)</f>
        <v>Уральский ФО</v>
      </c>
    </row>
    <row r="8754" spans="1:11" x14ac:dyDescent="0.2">
      <c r="A8754" t="s">
        <v>600</v>
      </c>
      <c r="B8754" t="s">
        <v>595</v>
      </c>
      <c r="C8754" s="1" t="s">
        <v>257</v>
      </c>
      <c r="D8754" s="1" t="s">
        <v>1522</v>
      </c>
      <c r="E8754" s="2"/>
      <c r="F8754" s="3">
        <v>1</v>
      </c>
      <c r="G8754" s="2">
        <v>6</v>
      </c>
      <c r="H8754" s="3">
        <v>8</v>
      </c>
      <c r="I8754" s="69" t="str">
        <f>VLOOKUP(C8754,СПРАВОЧНИК!B:D,2,0)</f>
        <v>КОРЕЯ</v>
      </c>
      <c r="J8754" s="69" t="str">
        <f>VLOOKUP(C8754,СПРАВОЧНИК!B:D,3,0)</f>
        <v>ИНОМАРКИ</v>
      </c>
      <c r="K8754" s="69" t="str">
        <f>VLOOKUP(СВОД2023[[#This Row],[ФО]],СПРАВОЧНИК!H:P,2,0)</f>
        <v>Уральский ФО</v>
      </c>
    </row>
    <row r="8755" spans="1:11" x14ac:dyDescent="0.2">
      <c r="A8755" t="s">
        <v>600</v>
      </c>
      <c r="B8755" t="s">
        <v>595</v>
      </c>
      <c r="C8755" s="1" t="s">
        <v>257</v>
      </c>
      <c r="D8755" s="1" t="s">
        <v>2179</v>
      </c>
      <c r="E8755" s="2">
        <v>1</v>
      </c>
      <c r="F8755" s="3"/>
      <c r="G8755" s="2">
        <v>6</v>
      </c>
      <c r="H8755" s="3">
        <v>4</v>
      </c>
      <c r="I8755" s="69" t="str">
        <f>VLOOKUP(C8755,СПРАВОЧНИК!B:D,2,0)</f>
        <v>КОРЕЯ</v>
      </c>
      <c r="J8755" s="69" t="str">
        <f>VLOOKUP(C8755,СПРАВОЧНИК!B:D,3,0)</f>
        <v>ИНОМАРКИ</v>
      </c>
      <c r="K8755" s="69" t="str">
        <f>VLOOKUP(СВОД2023[[#This Row],[ФО]],СПРАВОЧНИК!H:P,2,0)</f>
        <v>Уральский ФО</v>
      </c>
    </row>
    <row r="8756" spans="1:11" x14ac:dyDescent="0.2">
      <c r="A8756" t="s">
        <v>600</v>
      </c>
      <c r="B8756" t="s">
        <v>595</v>
      </c>
      <c r="C8756" s="1" t="s">
        <v>257</v>
      </c>
      <c r="D8756" s="1" t="s">
        <v>2180</v>
      </c>
      <c r="E8756" s="2"/>
      <c r="F8756" s="3"/>
      <c r="G8756" s="2">
        <v>3</v>
      </c>
      <c r="H8756" s="3"/>
      <c r="I8756" s="69" t="str">
        <f>VLOOKUP(C8756,СПРАВОЧНИК!B:D,2,0)</f>
        <v>КОРЕЯ</v>
      </c>
      <c r="J8756" s="69" t="str">
        <f>VLOOKUP(C8756,СПРАВОЧНИК!B:D,3,0)</f>
        <v>ИНОМАРКИ</v>
      </c>
      <c r="K8756" s="69" t="str">
        <f>VLOOKUP(СВОД2023[[#This Row],[ФО]],СПРАВОЧНИК!H:P,2,0)</f>
        <v>Уральский ФО</v>
      </c>
    </row>
    <row r="8757" spans="1:11" x14ac:dyDescent="0.2">
      <c r="A8757" t="s">
        <v>600</v>
      </c>
      <c r="B8757" t="s">
        <v>595</v>
      </c>
      <c r="C8757" s="1" t="s">
        <v>257</v>
      </c>
      <c r="D8757" s="1" t="s">
        <v>982</v>
      </c>
      <c r="E8757" s="2">
        <v>44</v>
      </c>
      <c r="F8757" s="3">
        <v>4</v>
      </c>
      <c r="G8757" s="2">
        <v>209</v>
      </c>
      <c r="H8757" s="3">
        <v>15</v>
      </c>
      <c r="I8757" s="69" t="str">
        <f>VLOOKUP(C8757,СПРАВОЧНИК!B:D,2,0)</f>
        <v>КОРЕЯ</v>
      </c>
      <c r="J8757" s="69" t="str">
        <f>VLOOKUP(C8757,СПРАВОЧНИК!B:D,3,0)</f>
        <v>ИНОМАРКИ</v>
      </c>
      <c r="K8757" s="69" t="str">
        <f>VLOOKUP(СВОД2023[[#This Row],[ФО]],СПРАВОЧНИК!H:P,2,0)</f>
        <v>Уральский ФО</v>
      </c>
    </row>
    <row r="8758" spans="1:11" x14ac:dyDescent="0.2">
      <c r="A8758" t="s">
        <v>600</v>
      </c>
      <c r="B8758" t="s">
        <v>595</v>
      </c>
      <c r="C8758" s="1" t="s">
        <v>257</v>
      </c>
      <c r="D8758" s="1" t="s">
        <v>2181</v>
      </c>
      <c r="E8758" s="2"/>
      <c r="F8758" s="3">
        <v>1</v>
      </c>
      <c r="G8758" s="2"/>
      <c r="H8758" s="3">
        <v>2</v>
      </c>
      <c r="I8758" s="69" t="str">
        <f>VLOOKUP(C8758,СПРАВОЧНИК!B:D,2,0)</f>
        <v>КОРЕЯ</v>
      </c>
      <c r="J8758" s="69" t="str">
        <f>VLOOKUP(C8758,СПРАВОЧНИК!B:D,3,0)</f>
        <v>ИНОМАРКИ</v>
      </c>
      <c r="K8758" s="69" t="str">
        <f>VLOOKUP(СВОД2023[[#This Row],[ФО]],СПРАВОЧНИК!H:P,2,0)</f>
        <v>Уральский ФО</v>
      </c>
    </row>
    <row r="8759" spans="1:11" x14ac:dyDescent="0.2">
      <c r="A8759" t="s">
        <v>600</v>
      </c>
      <c r="B8759" t="s">
        <v>595</v>
      </c>
      <c r="C8759" s="1" t="s">
        <v>257</v>
      </c>
      <c r="D8759" s="1" t="s">
        <v>1523</v>
      </c>
      <c r="E8759" s="2">
        <v>5</v>
      </c>
      <c r="F8759" s="3">
        <v>2</v>
      </c>
      <c r="G8759" s="2">
        <v>19</v>
      </c>
      <c r="H8759" s="3">
        <v>10</v>
      </c>
      <c r="I8759" s="69" t="str">
        <f>VLOOKUP(C8759,СПРАВОЧНИК!B:D,2,0)</f>
        <v>КОРЕЯ</v>
      </c>
      <c r="J8759" s="69" t="str">
        <f>VLOOKUP(C8759,СПРАВОЧНИК!B:D,3,0)</f>
        <v>ИНОМАРКИ</v>
      </c>
      <c r="K8759" s="69" t="str">
        <f>VLOOKUP(СВОД2023[[#This Row],[ФО]],СПРАВОЧНИК!H:P,2,0)</f>
        <v>Уральский ФО</v>
      </c>
    </row>
    <row r="8760" spans="1:11" x14ac:dyDescent="0.2">
      <c r="A8760" t="s">
        <v>600</v>
      </c>
      <c r="B8760" t="s">
        <v>595</v>
      </c>
      <c r="C8760" s="1" t="s">
        <v>257</v>
      </c>
      <c r="D8760" s="1" t="s">
        <v>2182</v>
      </c>
      <c r="E8760" s="2"/>
      <c r="F8760" s="3"/>
      <c r="G8760" s="2">
        <v>3</v>
      </c>
      <c r="H8760" s="3">
        <v>3</v>
      </c>
      <c r="I8760" s="69" t="str">
        <f>VLOOKUP(C8760,СПРАВОЧНИК!B:D,2,0)</f>
        <v>КОРЕЯ</v>
      </c>
      <c r="J8760" s="69" t="str">
        <f>VLOOKUP(C8760,СПРАВОЧНИК!B:D,3,0)</f>
        <v>ИНОМАРКИ</v>
      </c>
      <c r="K8760" s="69" t="str">
        <f>VLOOKUP(СВОД2023[[#This Row],[ФО]],СПРАВОЧНИК!H:P,2,0)</f>
        <v>Уральский ФО</v>
      </c>
    </row>
    <row r="8761" spans="1:11" x14ac:dyDescent="0.2">
      <c r="A8761" t="s">
        <v>600</v>
      </c>
      <c r="B8761" t="s">
        <v>595</v>
      </c>
      <c r="C8761" s="1" t="s">
        <v>257</v>
      </c>
      <c r="D8761" s="1" t="s">
        <v>983</v>
      </c>
      <c r="E8761" s="2">
        <v>1025</v>
      </c>
      <c r="F8761" s="3">
        <v>878</v>
      </c>
      <c r="G8761" s="2">
        <v>5732</v>
      </c>
      <c r="H8761" s="3">
        <v>4578</v>
      </c>
      <c r="I8761" s="69" t="str">
        <f>VLOOKUP(C8761,СПРАВОЧНИК!B:D,2,0)</f>
        <v>КОРЕЯ</v>
      </c>
      <c r="J8761" s="69" t="str">
        <f>VLOOKUP(C8761,СПРАВОЧНИК!B:D,3,0)</f>
        <v>ИНОМАРКИ</v>
      </c>
      <c r="K8761" s="69" t="str">
        <f>VLOOKUP(СВОД2023[[#This Row],[ФО]],СПРАВОЧНИК!H:P,2,0)</f>
        <v>Уральский ФО</v>
      </c>
    </row>
    <row r="8762" spans="1:11" x14ac:dyDescent="0.2">
      <c r="A8762" t="s">
        <v>600</v>
      </c>
      <c r="B8762" t="s">
        <v>595</v>
      </c>
      <c r="C8762" s="1" t="s">
        <v>257</v>
      </c>
      <c r="D8762" s="1" t="s">
        <v>1524</v>
      </c>
      <c r="E8762" s="2">
        <v>11</v>
      </c>
      <c r="F8762" s="3">
        <v>11</v>
      </c>
      <c r="G8762" s="2">
        <v>71</v>
      </c>
      <c r="H8762" s="3">
        <v>57</v>
      </c>
      <c r="I8762" s="69" t="str">
        <f>VLOOKUP(C8762,СПРАВОЧНИК!B:D,2,0)</f>
        <v>КОРЕЯ</v>
      </c>
      <c r="J8762" s="69" t="str">
        <f>VLOOKUP(C8762,СПРАВОЧНИК!B:D,3,0)</f>
        <v>ИНОМАРКИ</v>
      </c>
      <c r="K8762" s="69" t="str">
        <f>VLOOKUP(СВОД2023[[#This Row],[ФО]],СПРАВОЧНИК!H:P,2,0)</f>
        <v>Уральский ФО</v>
      </c>
    </row>
    <row r="8763" spans="1:11" x14ac:dyDescent="0.2">
      <c r="A8763" t="s">
        <v>600</v>
      </c>
      <c r="B8763" t="s">
        <v>595</v>
      </c>
      <c r="C8763" s="1" t="s">
        <v>257</v>
      </c>
      <c r="D8763" s="1" t="s">
        <v>1525</v>
      </c>
      <c r="E8763" s="2">
        <v>2</v>
      </c>
      <c r="F8763" s="3">
        <v>6</v>
      </c>
      <c r="G8763" s="2">
        <v>13</v>
      </c>
      <c r="H8763" s="3">
        <v>19</v>
      </c>
      <c r="I8763" s="69" t="str">
        <f>VLOOKUP(C8763,СПРАВОЧНИК!B:D,2,0)</f>
        <v>КОРЕЯ</v>
      </c>
      <c r="J8763" s="69" t="str">
        <f>VLOOKUP(C8763,СПРАВОЧНИК!B:D,3,0)</f>
        <v>ИНОМАРКИ</v>
      </c>
      <c r="K8763" s="69" t="str">
        <f>VLOOKUP(СВОД2023[[#This Row],[ФО]],СПРАВОЧНИК!H:P,2,0)</f>
        <v>Уральский ФО</v>
      </c>
    </row>
    <row r="8764" spans="1:11" x14ac:dyDescent="0.2">
      <c r="A8764" t="s">
        <v>600</v>
      </c>
      <c r="B8764" t="s">
        <v>595</v>
      </c>
      <c r="C8764" s="1" t="s">
        <v>257</v>
      </c>
      <c r="D8764" s="1" t="s">
        <v>2183</v>
      </c>
      <c r="E8764" s="2">
        <v>8</v>
      </c>
      <c r="F8764" s="3">
        <v>4</v>
      </c>
      <c r="G8764" s="2">
        <v>24</v>
      </c>
      <c r="H8764" s="3">
        <v>25</v>
      </c>
      <c r="I8764" s="69" t="str">
        <f>VLOOKUP(C8764,СПРАВОЧНИК!B:D,2,0)</f>
        <v>КОРЕЯ</v>
      </c>
      <c r="J8764" s="69" t="str">
        <f>VLOOKUP(C8764,СПРАВОЧНИК!B:D,3,0)</f>
        <v>ИНОМАРКИ</v>
      </c>
      <c r="K8764" s="69" t="str">
        <f>VLOOKUP(СВОД2023[[#This Row],[ФО]],СПРАВОЧНИК!H:P,2,0)</f>
        <v>Уральский ФО</v>
      </c>
    </row>
    <row r="8765" spans="1:11" x14ac:dyDescent="0.2">
      <c r="A8765" t="s">
        <v>600</v>
      </c>
      <c r="B8765" t="s">
        <v>595</v>
      </c>
      <c r="C8765" s="1" t="s">
        <v>257</v>
      </c>
      <c r="D8765" s="1" t="s">
        <v>984</v>
      </c>
      <c r="E8765" s="2">
        <v>155</v>
      </c>
      <c r="F8765" s="3">
        <v>90</v>
      </c>
      <c r="G8765" s="2">
        <v>853</v>
      </c>
      <c r="H8765" s="3">
        <v>536</v>
      </c>
      <c r="I8765" s="69" t="str">
        <f>VLOOKUP(C8765,СПРАВОЧНИК!B:D,2,0)</f>
        <v>КОРЕЯ</v>
      </c>
      <c r="J8765" s="69" t="str">
        <f>VLOOKUP(C8765,СПРАВОЧНИК!B:D,3,0)</f>
        <v>ИНОМАРКИ</v>
      </c>
      <c r="K8765" s="69" t="str">
        <f>VLOOKUP(СВОД2023[[#This Row],[ФО]],СПРАВОЧНИК!H:P,2,0)</f>
        <v>Уральский ФО</v>
      </c>
    </row>
    <row r="8766" spans="1:11" x14ac:dyDescent="0.2">
      <c r="A8766" t="s">
        <v>600</v>
      </c>
      <c r="B8766" t="s">
        <v>595</v>
      </c>
      <c r="C8766" s="1" t="s">
        <v>257</v>
      </c>
      <c r="D8766" s="1" t="s">
        <v>1526</v>
      </c>
      <c r="E8766" s="2">
        <v>8</v>
      </c>
      <c r="F8766" s="3">
        <v>3</v>
      </c>
      <c r="G8766" s="2">
        <v>26</v>
      </c>
      <c r="H8766" s="3">
        <v>10</v>
      </c>
      <c r="I8766" s="69" t="str">
        <f>VLOOKUP(C8766,СПРАВОЧНИК!B:D,2,0)</f>
        <v>КОРЕЯ</v>
      </c>
      <c r="J8766" s="69" t="str">
        <f>VLOOKUP(C8766,СПРАВОЧНИК!B:D,3,0)</f>
        <v>ИНОМАРКИ</v>
      </c>
      <c r="K8766" s="69" t="str">
        <f>VLOOKUP(СВОД2023[[#This Row],[ФО]],СПРАВОЧНИК!H:P,2,0)</f>
        <v>Уральский ФО</v>
      </c>
    </row>
    <row r="8767" spans="1:11" x14ac:dyDescent="0.2">
      <c r="A8767" t="s">
        <v>600</v>
      </c>
      <c r="B8767" t="s">
        <v>595</v>
      </c>
      <c r="C8767" s="1" t="s">
        <v>257</v>
      </c>
      <c r="D8767" s="1" t="s">
        <v>1527</v>
      </c>
      <c r="E8767" s="2"/>
      <c r="F8767" s="3">
        <v>1</v>
      </c>
      <c r="G8767" s="2"/>
      <c r="H8767" s="3">
        <v>2</v>
      </c>
      <c r="I8767" s="69" t="str">
        <f>VLOOKUP(C8767,СПРАВОЧНИК!B:D,2,0)</f>
        <v>КОРЕЯ</v>
      </c>
      <c r="J8767" s="69" t="str">
        <f>VLOOKUP(C8767,СПРАВОЧНИК!B:D,3,0)</f>
        <v>ИНОМАРКИ</v>
      </c>
      <c r="K8767" s="69" t="str">
        <f>VLOOKUP(СВОД2023[[#This Row],[ФО]],СПРАВОЧНИК!H:P,2,0)</f>
        <v>Уральский ФО</v>
      </c>
    </row>
    <row r="8768" spans="1:11" x14ac:dyDescent="0.2">
      <c r="A8768" t="s">
        <v>600</v>
      </c>
      <c r="B8768" t="s">
        <v>595</v>
      </c>
      <c r="C8768" s="1" t="s">
        <v>257</v>
      </c>
      <c r="D8768" s="1" t="s">
        <v>2184</v>
      </c>
      <c r="E8768" s="2">
        <v>8</v>
      </c>
      <c r="F8768" s="3">
        <v>12</v>
      </c>
      <c r="G8768" s="2">
        <v>54</v>
      </c>
      <c r="H8768" s="3">
        <v>40</v>
      </c>
      <c r="I8768" s="69" t="str">
        <f>VLOOKUP(C8768,СПРАВОЧНИК!B:D,2,0)</f>
        <v>КОРЕЯ</v>
      </c>
      <c r="J8768" s="69" t="str">
        <f>VLOOKUP(C8768,СПРАВОЧНИК!B:D,3,0)</f>
        <v>ИНОМАРКИ</v>
      </c>
      <c r="K8768" s="69" t="str">
        <f>VLOOKUP(СВОД2023[[#This Row],[ФО]],СПРАВОЧНИК!H:P,2,0)</f>
        <v>Уральский ФО</v>
      </c>
    </row>
    <row r="8769" spans="1:11" x14ac:dyDescent="0.2">
      <c r="A8769" t="s">
        <v>600</v>
      </c>
      <c r="B8769" t="s">
        <v>595</v>
      </c>
      <c r="C8769" s="1" t="s">
        <v>257</v>
      </c>
      <c r="D8769" s="1" t="s">
        <v>2185</v>
      </c>
      <c r="E8769" s="2"/>
      <c r="F8769" s="3">
        <v>1</v>
      </c>
      <c r="G8769" s="2">
        <v>6</v>
      </c>
      <c r="H8769" s="3">
        <v>1</v>
      </c>
      <c r="I8769" s="69" t="str">
        <f>VLOOKUP(C8769,СПРАВОЧНИК!B:D,2,0)</f>
        <v>КОРЕЯ</v>
      </c>
      <c r="J8769" s="69" t="str">
        <f>VLOOKUP(C8769,СПРАВОЧНИК!B:D,3,0)</f>
        <v>ИНОМАРКИ</v>
      </c>
      <c r="K8769" s="69" t="str">
        <f>VLOOKUP(СВОД2023[[#This Row],[ФО]],СПРАВОЧНИК!H:P,2,0)</f>
        <v>Уральский ФО</v>
      </c>
    </row>
    <row r="8770" spans="1:11" x14ac:dyDescent="0.2">
      <c r="A8770" t="s">
        <v>600</v>
      </c>
      <c r="B8770" t="s">
        <v>595</v>
      </c>
      <c r="C8770" s="1" t="s">
        <v>266</v>
      </c>
      <c r="D8770" s="1" t="s">
        <v>1528</v>
      </c>
      <c r="E8770" s="2">
        <v>12</v>
      </c>
      <c r="F8770" s="3">
        <v>2</v>
      </c>
      <c r="G8770" s="2">
        <v>31</v>
      </c>
      <c r="H8770" s="3">
        <v>26</v>
      </c>
      <c r="I8770" s="69" t="str">
        <f>VLOOKUP(C8770,СПРАВОЧНИК!B:D,2,0)</f>
        <v>ЯПОНИЯ</v>
      </c>
      <c r="J8770" s="69" t="str">
        <f>VLOOKUP(C8770,СПРАВОЧНИК!B:D,3,0)</f>
        <v>ИНОМАРКИ</v>
      </c>
      <c r="K8770" s="69" t="str">
        <f>VLOOKUP(СВОД2023[[#This Row],[ФО]],СПРАВОЧНИК!H:P,2,0)</f>
        <v>Уральский ФО</v>
      </c>
    </row>
    <row r="8771" spans="1:11" x14ac:dyDescent="0.2">
      <c r="A8771" t="s">
        <v>600</v>
      </c>
      <c r="B8771" t="s">
        <v>595</v>
      </c>
      <c r="C8771" s="1" t="s">
        <v>266</v>
      </c>
      <c r="D8771" s="1" t="s">
        <v>2186</v>
      </c>
      <c r="E8771" s="2"/>
      <c r="F8771" s="3">
        <v>1</v>
      </c>
      <c r="G8771" s="2"/>
      <c r="H8771" s="3">
        <v>1</v>
      </c>
      <c r="I8771" s="69" t="str">
        <f>VLOOKUP(C8771,СПРАВОЧНИК!B:D,2,0)</f>
        <v>ЯПОНИЯ</v>
      </c>
      <c r="J8771" s="69" t="str">
        <f>VLOOKUP(C8771,СПРАВОЧНИК!B:D,3,0)</f>
        <v>ИНОМАРКИ</v>
      </c>
      <c r="K8771" s="69" t="str">
        <f>VLOOKUP(СВОД2023[[#This Row],[ФО]],СПРАВОЧНИК!H:P,2,0)</f>
        <v>Уральский ФО</v>
      </c>
    </row>
    <row r="8772" spans="1:11" x14ac:dyDescent="0.2">
      <c r="A8772" t="s">
        <v>600</v>
      </c>
      <c r="B8772" t="s">
        <v>595</v>
      </c>
      <c r="C8772" s="1" t="s">
        <v>266</v>
      </c>
      <c r="D8772" s="1" t="s">
        <v>1529</v>
      </c>
      <c r="E8772" s="2">
        <v>10</v>
      </c>
      <c r="F8772" s="3">
        <v>6</v>
      </c>
      <c r="G8772" s="2">
        <v>50</v>
      </c>
      <c r="H8772" s="3">
        <v>31</v>
      </c>
      <c r="I8772" s="69" t="str">
        <f>VLOOKUP(C8772,СПРАВОЧНИК!B:D,2,0)</f>
        <v>ЯПОНИЯ</v>
      </c>
      <c r="J8772" s="69" t="str">
        <f>VLOOKUP(C8772,СПРАВОЧНИК!B:D,3,0)</f>
        <v>ИНОМАРКИ</v>
      </c>
      <c r="K8772" s="69" t="str">
        <f>VLOOKUP(СВОД2023[[#This Row],[ФО]],СПРАВОЧНИК!H:P,2,0)</f>
        <v>Уральский ФО</v>
      </c>
    </row>
    <row r="8773" spans="1:11" x14ac:dyDescent="0.2">
      <c r="A8773" t="s">
        <v>600</v>
      </c>
      <c r="B8773" t="s">
        <v>595</v>
      </c>
      <c r="C8773" s="1" t="s">
        <v>266</v>
      </c>
      <c r="D8773" s="1" t="s">
        <v>1530</v>
      </c>
      <c r="E8773" s="2">
        <v>1</v>
      </c>
      <c r="F8773" s="3">
        <v>1</v>
      </c>
      <c r="G8773" s="2">
        <v>9</v>
      </c>
      <c r="H8773" s="3">
        <v>3</v>
      </c>
      <c r="I8773" s="69" t="str">
        <f>VLOOKUP(C8773,СПРАВОЧНИК!B:D,2,0)</f>
        <v>ЯПОНИЯ</v>
      </c>
      <c r="J8773" s="69" t="str">
        <f>VLOOKUP(C8773,СПРАВОЧНИК!B:D,3,0)</f>
        <v>ИНОМАРКИ</v>
      </c>
      <c r="K8773" s="69" t="str">
        <f>VLOOKUP(СВОД2023[[#This Row],[ФО]],СПРАВОЧНИК!H:P,2,0)</f>
        <v>Уральский ФО</v>
      </c>
    </row>
    <row r="8774" spans="1:11" x14ac:dyDescent="0.2">
      <c r="A8774" t="s">
        <v>600</v>
      </c>
      <c r="B8774" t="s">
        <v>595</v>
      </c>
      <c r="C8774" s="1" t="s">
        <v>266</v>
      </c>
      <c r="D8774" s="1" t="s">
        <v>2187</v>
      </c>
      <c r="E8774" s="2"/>
      <c r="F8774" s="3"/>
      <c r="G8774" s="2">
        <v>1</v>
      </c>
      <c r="H8774" s="3"/>
      <c r="I8774" s="69" t="str">
        <f>VLOOKUP(C8774,СПРАВОЧНИК!B:D,2,0)</f>
        <v>ЯПОНИЯ</v>
      </c>
      <c r="J8774" s="69" t="str">
        <f>VLOOKUP(C8774,СПРАВОЧНИК!B:D,3,0)</f>
        <v>ИНОМАРКИ</v>
      </c>
      <c r="K8774" s="69" t="str">
        <f>VLOOKUP(СВОД2023[[#This Row],[ФО]],СПРАВОЧНИК!H:P,2,0)</f>
        <v>Уральский ФО</v>
      </c>
    </row>
    <row r="8775" spans="1:11" x14ac:dyDescent="0.2">
      <c r="A8775" t="s">
        <v>600</v>
      </c>
      <c r="B8775" t="s">
        <v>595</v>
      </c>
      <c r="C8775" s="1" t="s">
        <v>266</v>
      </c>
      <c r="D8775" s="1" t="s">
        <v>1531</v>
      </c>
      <c r="E8775" s="2">
        <v>3</v>
      </c>
      <c r="F8775" s="3">
        <v>7</v>
      </c>
      <c r="G8775" s="2">
        <v>42</v>
      </c>
      <c r="H8775" s="3">
        <v>26</v>
      </c>
      <c r="I8775" s="69" t="str">
        <f>VLOOKUP(C8775,СПРАВОЧНИК!B:D,2,0)</f>
        <v>ЯПОНИЯ</v>
      </c>
      <c r="J8775" s="69" t="str">
        <f>VLOOKUP(C8775,СПРАВОЧНИК!B:D,3,0)</f>
        <v>ИНОМАРКИ</v>
      </c>
      <c r="K8775" s="69" t="str">
        <f>VLOOKUP(СВОД2023[[#This Row],[ФО]],СПРАВОЧНИК!H:P,2,0)</f>
        <v>Уральский ФО</v>
      </c>
    </row>
    <row r="8776" spans="1:11" x14ac:dyDescent="0.2">
      <c r="A8776" t="s">
        <v>600</v>
      </c>
      <c r="B8776" t="s">
        <v>595</v>
      </c>
      <c r="C8776" s="1" t="s">
        <v>266</v>
      </c>
      <c r="D8776" s="1" t="s">
        <v>1532</v>
      </c>
      <c r="E8776" s="2">
        <v>17</v>
      </c>
      <c r="F8776" s="3">
        <v>16</v>
      </c>
      <c r="G8776" s="2">
        <v>105</v>
      </c>
      <c r="H8776" s="3">
        <v>78</v>
      </c>
      <c r="I8776" s="69" t="str">
        <f>VLOOKUP(C8776,СПРАВОЧНИК!B:D,2,0)</f>
        <v>ЯПОНИЯ</v>
      </c>
      <c r="J8776" s="69" t="str">
        <f>VLOOKUP(C8776,СПРАВОЧНИК!B:D,3,0)</f>
        <v>ИНОМАРКИ</v>
      </c>
      <c r="K8776" s="69" t="str">
        <f>VLOOKUP(СВОД2023[[#This Row],[ФО]],СПРАВОЧНИК!H:P,2,0)</f>
        <v>Уральский ФО</v>
      </c>
    </row>
    <row r="8777" spans="1:11" x14ac:dyDescent="0.2">
      <c r="A8777" t="s">
        <v>600</v>
      </c>
      <c r="B8777" t="s">
        <v>595</v>
      </c>
      <c r="C8777" s="1" t="s">
        <v>266</v>
      </c>
      <c r="D8777" s="1" t="s">
        <v>1533</v>
      </c>
      <c r="E8777" s="2">
        <v>2</v>
      </c>
      <c r="F8777" s="3">
        <v>1</v>
      </c>
      <c r="G8777" s="2">
        <v>14</v>
      </c>
      <c r="H8777" s="3">
        <v>2</v>
      </c>
      <c r="I8777" s="69" t="str">
        <f>VLOOKUP(C8777,СПРАВОЧНИК!B:D,2,0)</f>
        <v>ЯПОНИЯ</v>
      </c>
      <c r="J8777" s="69" t="str">
        <f>VLOOKUP(C8777,СПРАВОЧНИК!B:D,3,0)</f>
        <v>ИНОМАРКИ</v>
      </c>
      <c r="K8777" s="69" t="str">
        <f>VLOOKUP(СВОД2023[[#This Row],[ФО]],СПРАВОЧНИК!H:P,2,0)</f>
        <v>Уральский ФО</v>
      </c>
    </row>
    <row r="8778" spans="1:11" x14ac:dyDescent="0.2">
      <c r="A8778" t="s">
        <v>600</v>
      </c>
      <c r="B8778" t="s">
        <v>595</v>
      </c>
      <c r="C8778" s="1" t="s">
        <v>266</v>
      </c>
      <c r="D8778" s="1" t="s">
        <v>2189</v>
      </c>
      <c r="E8778" s="2"/>
      <c r="F8778" s="3"/>
      <c r="G8778" s="2">
        <v>2</v>
      </c>
      <c r="H8778" s="3">
        <v>3</v>
      </c>
      <c r="I8778" s="69" t="str">
        <f>VLOOKUP(C8778,СПРАВОЧНИК!B:D,2,0)</f>
        <v>ЯПОНИЯ</v>
      </c>
      <c r="J8778" s="69" t="str">
        <f>VLOOKUP(C8778,СПРАВОЧНИК!B:D,3,0)</f>
        <v>ИНОМАРКИ</v>
      </c>
      <c r="K8778" s="69" t="str">
        <f>VLOOKUP(СВОД2023[[#This Row],[ФО]],СПРАВОЧНИК!H:P,2,0)</f>
        <v>Уральский ФО</v>
      </c>
    </row>
    <row r="8779" spans="1:11" x14ac:dyDescent="0.2">
      <c r="A8779" t="s">
        <v>600</v>
      </c>
      <c r="B8779" t="s">
        <v>595</v>
      </c>
      <c r="C8779" s="1" t="s">
        <v>266</v>
      </c>
      <c r="D8779" s="1" t="s">
        <v>267</v>
      </c>
      <c r="E8779" s="2">
        <v>12</v>
      </c>
      <c r="F8779" s="3">
        <v>10</v>
      </c>
      <c r="G8779" s="2">
        <v>59</v>
      </c>
      <c r="H8779" s="3">
        <v>30</v>
      </c>
      <c r="I8779" s="69" t="str">
        <f>VLOOKUP(C8779,СПРАВОЧНИК!B:D,2,0)</f>
        <v>ЯПОНИЯ</v>
      </c>
      <c r="J8779" s="69" t="str">
        <f>VLOOKUP(C8779,СПРАВОЧНИК!B:D,3,0)</f>
        <v>ИНОМАРКИ</v>
      </c>
      <c r="K8779" s="69" t="str">
        <f>VLOOKUP(СВОД2023[[#This Row],[ФО]],СПРАВОЧНИК!H:P,2,0)</f>
        <v>Уральский ФО</v>
      </c>
    </row>
    <row r="8780" spans="1:11" x14ac:dyDescent="0.2">
      <c r="A8780" t="s">
        <v>600</v>
      </c>
      <c r="B8780" t="s">
        <v>595</v>
      </c>
      <c r="C8780" s="1" t="s">
        <v>266</v>
      </c>
      <c r="D8780" s="1" t="s">
        <v>622</v>
      </c>
      <c r="E8780" s="2">
        <v>1</v>
      </c>
      <c r="F8780" s="3"/>
      <c r="G8780" s="2">
        <v>2</v>
      </c>
      <c r="H8780" s="3">
        <v>3</v>
      </c>
      <c r="I8780" s="69" t="str">
        <f>VLOOKUP(C8780,СПРАВОЧНИК!B:D,2,0)</f>
        <v>ЯПОНИЯ</v>
      </c>
      <c r="J8780" s="69" t="str">
        <f>VLOOKUP(C8780,СПРАВОЧНИК!B:D,3,0)</f>
        <v>ИНОМАРКИ</v>
      </c>
      <c r="K8780" s="69" t="str">
        <f>VLOOKUP(СВОД2023[[#This Row],[ФО]],СПРАВОЧНИК!H:P,2,0)</f>
        <v>Уральский ФО</v>
      </c>
    </row>
    <row r="8781" spans="1:11" x14ac:dyDescent="0.2">
      <c r="A8781" t="s">
        <v>600</v>
      </c>
      <c r="B8781" t="s">
        <v>595</v>
      </c>
      <c r="C8781" s="1" t="s">
        <v>266</v>
      </c>
      <c r="D8781" s="1" t="s">
        <v>1534</v>
      </c>
      <c r="E8781" s="2">
        <v>2</v>
      </c>
      <c r="F8781" s="3">
        <v>1</v>
      </c>
      <c r="G8781" s="2">
        <v>16</v>
      </c>
      <c r="H8781" s="3">
        <v>11</v>
      </c>
      <c r="I8781" s="69" t="str">
        <f>VLOOKUP(C8781,СПРАВОЧНИК!B:D,2,0)</f>
        <v>ЯПОНИЯ</v>
      </c>
      <c r="J8781" s="69" t="str">
        <f>VLOOKUP(C8781,СПРАВОЧНИК!B:D,3,0)</f>
        <v>ИНОМАРКИ</v>
      </c>
      <c r="K8781" s="69" t="str">
        <f>VLOOKUP(СВОД2023[[#This Row],[ФО]],СПРАВОЧНИК!H:P,2,0)</f>
        <v>Уральский ФО</v>
      </c>
    </row>
    <row r="8782" spans="1:11" x14ac:dyDescent="0.2">
      <c r="A8782" t="s">
        <v>600</v>
      </c>
      <c r="B8782" t="s">
        <v>595</v>
      </c>
      <c r="C8782" s="1" t="s">
        <v>266</v>
      </c>
      <c r="D8782" s="1" t="s">
        <v>1535</v>
      </c>
      <c r="E8782" s="2"/>
      <c r="F8782" s="3"/>
      <c r="G8782" s="2">
        <v>6</v>
      </c>
      <c r="H8782" s="3">
        <v>2</v>
      </c>
      <c r="I8782" s="69" t="str">
        <f>VLOOKUP(C8782,СПРАВОЧНИК!B:D,2,0)</f>
        <v>ЯПОНИЯ</v>
      </c>
      <c r="J8782" s="69" t="str">
        <f>VLOOKUP(C8782,СПРАВОЧНИК!B:D,3,0)</f>
        <v>ИНОМАРКИ</v>
      </c>
      <c r="K8782" s="69" t="str">
        <f>VLOOKUP(СВОД2023[[#This Row],[ФО]],СПРАВОЧНИК!H:P,2,0)</f>
        <v>Уральский ФО</v>
      </c>
    </row>
    <row r="8783" spans="1:11" x14ac:dyDescent="0.2">
      <c r="A8783" t="s">
        <v>600</v>
      </c>
      <c r="B8783" t="s">
        <v>595</v>
      </c>
      <c r="C8783" s="1" t="s">
        <v>266</v>
      </c>
      <c r="D8783" s="1" t="s">
        <v>1536</v>
      </c>
      <c r="E8783" s="2">
        <v>1</v>
      </c>
      <c r="F8783" s="3">
        <v>2</v>
      </c>
      <c r="G8783" s="2">
        <v>3</v>
      </c>
      <c r="H8783" s="3">
        <v>7</v>
      </c>
      <c r="I8783" s="69" t="str">
        <f>VLOOKUP(C8783,СПРАВОЧНИК!B:D,2,0)</f>
        <v>ЯПОНИЯ</v>
      </c>
      <c r="J8783" s="69" t="str">
        <f>VLOOKUP(C8783,СПРАВОЧНИК!B:D,3,0)</f>
        <v>ИНОМАРКИ</v>
      </c>
      <c r="K8783" s="69" t="str">
        <f>VLOOKUP(СВОД2023[[#This Row],[ФО]],СПРАВОЧНИК!H:P,2,0)</f>
        <v>Уральский ФО</v>
      </c>
    </row>
    <row r="8784" spans="1:11" x14ac:dyDescent="0.2">
      <c r="A8784" t="s">
        <v>600</v>
      </c>
      <c r="B8784" t="s">
        <v>595</v>
      </c>
      <c r="C8784" s="1" t="s">
        <v>266</v>
      </c>
      <c r="D8784" s="1" t="s">
        <v>268</v>
      </c>
      <c r="E8784" s="2">
        <v>40</v>
      </c>
      <c r="F8784" s="3">
        <v>7</v>
      </c>
      <c r="G8784" s="2">
        <v>211</v>
      </c>
      <c r="H8784" s="3">
        <v>108</v>
      </c>
      <c r="I8784" s="69" t="str">
        <f>VLOOKUP(C8784,СПРАВОЧНИК!B:D,2,0)</f>
        <v>ЯПОНИЯ</v>
      </c>
      <c r="J8784" s="69" t="str">
        <f>VLOOKUP(C8784,СПРАВОЧНИК!B:D,3,0)</f>
        <v>ИНОМАРКИ</v>
      </c>
      <c r="K8784" s="69" t="str">
        <f>VLOOKUP(СВОД2023[[#This Row],[ФО]],СПРАВОЧНИК!H:P,2,0)</f>
        <v>Уральский ФО</v>
      </c>
    </row>
    <row r="8785" spans="1:11" x14ac:dyDescent="0.2">
      <c r="A8785" t="s">
        <v>600</v>
      </c>
      <c r="B8785" t="s">
        <v>595</v>
      </c>
      <c r="C8785" s="1" t="s">
        <v>266</v>
      </c>
      <c r="D8785" s="1" t="s">
        <v>269</v>
      </c>
      <c r="E8785" s="2"/>
      <c r="F8785" s="3"/>
      <c r="G8785" s="2">
        <v>8</v>
      </c>
      <c r="H8785" s="3"/>
      <c r="I8785" s="69" t="str">
        <f>VLOOKUP(C8785,СПРАВОЧНИК!B:D,2,0)</f>
        <v>ЯПОНИЯ</v>
      </c>
      <c r="J8785" s="69" t="str">
        <f>VLOOKUP(C8785,СПРАВОЧНИК!B:D,3,0)</f>
        <v>ИНОМАРКИ</v>
      </c>
      <c r="K8785" s="69" t="str">
        <f>VLOOKUP(СВОД2023[[#This Row],[ФО]],СПРАВОЧНИК!H:P,2,0)</f>
        <v>Уральский ФО</v>
      </c>
    </row>
    <row r="8786" spans="1:11" x14ac:dyDescent="0.2">
      <c r="A8786" t="s">
        <v>600</v>
      </c>
      <c r="B8786" t="s">
        <v>595</v>
      </c>
      <c r="C8786" s="1" t="s">
        <v>266</v>
      </c>
      <c r="D8786" s="1" t="s">
        <v>270</v>
      </c>
      <c r="E8786" s="2">
        <v>9</v>
      </c>
      <c r="F8786" s="3">
        <v>12</v>
      </c>
      <c r="G8786" s="2">
        <v>69</v>
      </c>
      <c r="H8786" s="3">
        <v>44</v>
      </c>
      <c r="I8786" s="69" t="str">
        <f>VLOOKUP(C8786,СПРАВОЧНИК!B:D,2,0)</f>
        <v>ЯПОНИЯ</v>
      </c>
      <c r="J8786" s="69" t="str">
        <f>VLOOKUP(C8786,СПРАВОЧНИК!B:D,3,0)</f>
        <v>ИНОМАРКИ</v>
      </c>
      <c r="K8786" s="69" t="str">
        <f>VLOOKUP(СВОД2023[[#This Row],[ФО]],СПРАВОЧНИК!H:P,2,0)</f>
        <v>Уральский ФО</v>
      </c>
    </row>
    <row r="8787" spans="1:11" x14ac:dyDescent="0.2">
      <c r="A8787" t="s">
        <v>600</v>
      </c>
      <c r="B8787" t="s">
        <v>595</v>
      </c>
      <c r="C8787" s="1" t="s">
        <v>266</v>
      </c>
      <c r="D8787" s="1" t="s">
        <v>1537</v>
      </c>
      <c r="E8787" s="2">
        <v>114</v>
      </c>
      <c r="F8787" s="3">
        <v>69</v>
      </c>
      <c r="G8787" s="2">
        <v>504</v>
      </c>
      <c r="H8787" s="3">
        <v>399</v>
      </c>
      <c r="I8787" s="69" t="str">
        <f>VLOOKUP(C8787,СПРАВОЧНИК!B:D,2,0)</f>
        <v>ЯПОНИЯ</v>
      </c>
      <c r="J8787" s="69" t="str">
        <f>VLOOKUP(C8787,СПРАВОЧНИК!B:D,3,0)</f>
        <v>ИНОМАРКИ</v>
      </c>
      <c r="K8787" s="69" t="str">
        <f>VLOOKUP(СВОД2023[[#This Row],[ФО]],СПРАВОЧНИК!H:P,2,0)</f>
        <v>Уральский ФО</v>
      </c>
    </row>
    <row r="8788" spans="1:11" x14ac:dyDescent="0.2">
      <c r="A8788" t="s">
        <v>600</v>
      </c>
      <c r="B8788" t="s">
        <v>595</v>
      </c>
      <c r="C8788" s="1" t="s">
        <v>266</v>
      </c>
      <c r="D8788" s="1" t="s">
        <v>271</v>
      </c>
      <c r="E8788" s="2">
        <v>41</v>
      </c>
      <c r="F8788" s="3">
        <v>35</v>
      </c>
      <c r="G8788" s="2">
        <v>214</v>
      </c>
      <c r="H8788" s="3">
        <v>155</v>
      </c>
      <c r="I8788" s="69" t="str">
        <f>VLOOKUP(C8788,СПРАВОЧНИК!B:D,2,0)</f>
        <v>ЯПОНИЯ</v>
      </c>
      <c r="J8788" s="69" t="str">
        <f>VLOOKUP(C8788,СПРАВОЧНИК!B:D,3,0)</f>
        <v>ИНОМАРКИ</v>
      </c>
      <c r="K8788" s="69" t="str">
        <f>VLOOKUP(СВОД2023[[#This Row],[ФО]],СПРАВОЧНИК!H:P,2,0)</f>
        <v>Уральский ФО</v>
      </c>
    </row>
    <row r="8789" spans="1:11" x14ac:dyDescent="0.2">
      <c r="A8789" t="s">
        <v>600</v>
      </c>
      <c r="B8789" t="s">
        <v>595</v>
      </c>
      <c r="C8789" s="1" t="s">
        <v>266</v>
      </c>
      <c r="D8789" s="1" t="s">
        <v>648</v>
      </c>
      <c r="E8789" s="2"/>
      <c r="F8789" s="3"/>
      <c r="G8789" s="2">
        <v>1</v>
      </c>
      <c r="H8789" s="3"/>
      <c r="I8789" s="69" t="str">
        <f>VLOOKUP(C8789,СПРАВОЧНИК!B:D,2,0)</f>
        <v>ЯПОНИЯ</v>
      </c>
      <c r="J8789" s="69" t="str">
        <f>VLOOKUP(C8789,СПРАВОЧНИК!B:D,3,0)</f>
        <v>ИНОМАРКИ</v>
      </c>
      <c r="K8789" s="69" t="str">
        <f>VLOOKUP(СВОД2023[[#This Row],[ФО]],СПРАВОЧНИК!H:P,2,0)</f>
        <v>Уральский ФО</v>
      </c>
    </row>
    <row r="8790" spans="1:11" x14ac:dyDescent="0.2">
      <c r="A8790" t="s">
        <v>600</v>
      </c>
      <c r="B8790" t="s">
        <v>595</v>
      </c>
      <c r="C8790" s="1" t="s">
        <v>272</v>
      </c>
      <c r="D8790" s="1" t="s">
        <v>1538</v>
      </c>
      <c r="E8790" s="2">
        <v>25</v>
      </c>
      <c r="F8790" s="3">
        <v>23</v>
      </c>
      <c r="G8790" s="2">
        <v>130</v>
      </c>
      <c r="H8790" s="3">
        <v>105</v>
      </c>
      <c r="I8790" s="69" t="str">
        <f>VLOOKUP(C8790,СПРАВОЧНИК!B:D,2,0)</f>
        <v>ИРАН</v>
      </c>
      <c r="J8790" s="69" t="str">
        <f>VLOOKUP(C8790,СПРАВОЧНИК!B:D,3,0)</f>
        <v>ИНОМАРКИ</v>
      </c>
      <c r="K8790" s="69" t="str">
        <f>VLOOKUP(СВОД2023[[#This Row],[ФО]],СПРАВОЧНИК!H:P,2,0)</f>
        <v>Уральский ФО</v>
      </c>
    </row>
    <row r="8791" spans="1:11" x14ac:dyDescent="0.2">
      <c r="A8791" t="s">
        <v>600</v>
      </c>
      <c r="B8791" t="s">
        <v>595</v>
      </c>
      <c r="C8791" s="1" t="s">
        <v>274</v>
      </c>
      <c r="D8791" s="1" t="s">
        <v>1539</v>
      </c>
      <c r="E8791" s="2"/>
      <c r="F8791" s="3">
        <v>1</v>
      </c>
      <c r="G8791" s="2"/>
      <c r="H8791" s="3">
        <v>1</v>
      </c>
      <c r="I8791" s="69" t="str">
        <f>VLOOKUP(C8791,СПРАВОЧНИК!B:D,2,0)</f>
        <v>ЯПОНИЯ</v>
      </c>
      <c r="J8791" s="69" t="str">
        <f>VLOOKUP(C8791,СПРАВОЧНИК!B:D,3,0)</f>
        <v>ИНОМАРКИ</v>
      </c>
      <c r="K8791" s="69" t="str">
        <f>VLOOKUP(СВОД2023[[#This Row],[ФО]],СПРАВОЧНИК!H:P,2,0)</f>
        <v>Уральский ФО</v>
      </c>
    </row>
    <row r="8792" spans="1:11" x14ac:dyDescent="0.2">
      <c r="A8792" t="s">
        <v>600</v>
      </c>
      <c r="B8792" t="s">
        <v>595</v>
      </c>
      <c r="C8792" s="1" t="s">
        <v>274</v>
      </c>
      <c r="D8792" s="1" t="s">
        <v>1540</v>
      </c>
      <c r="E8792" s="2"/>
      <c r="F8792" s="3"/>
      <c r="G8792" s="2">
        <v>1</v>
      </c>
      <c r="H8792" s="3">
        <v>1</v>
      </c>
      <c r="I8792" s="69" t="str">
        <f>VLOOKUP(C8792,СПРАВОЧНИК!B:D,2,0)</f>
        <v>ЯПОНИЯ</v>
      </c>
      <c r="J8792" s="69" t="str">
        <f>VLOOKUP(C8792,СПРАВОЧНИК!B:D,3,0)</f>
        <v>ИНОМАРКИ</v>
      </c>
      <c r="K8792" s="69" t="str">
        <f>VLOOKUP(СВОД2023[[#This Row],[ФО]],СПРАВОЧНИК!H:P,2,0)</f>
        <v>Уральский ФО</v>
      </c>
    </row>
    <row r="8793" spans="1:11" x14ac:dyDescent="0.2">
      <c r="A8793" t="s">
        <v>600</v>
      </c>
      <c r="B8793" t="s">
        <v>595</v>
      </c>
      <c r="C8793" s="1" t="s">
        <v>274</v>
      </c>
      <c r="D8793" s="1" t="s">
        <v>1541</v>
      </c>
      <c r="E8793" s="2">
        <v>2</v>
      </c>
      <c r="F8793" s="3">
        <v>2</v>
      </c>
      <c r="G8793" s="2">
        <v>7</v>
      </c>
      <c r="H8793" s="3">
        <v>8</v>
      </c>
      <c r="I8793" s="69" t="str">
        <f>VLOOKUP(C8793,СПРАВОЧНИК!B:D,2,0)</f>
        <v>ЯПОНИЯ</v>
      </c>
      <c r="J8793" s="69" t="str">
        <f>VLOOKUP(C8793,СПРАВОЧНИК!B:D,3,0)</f>
        <v>ИНОМАРКИ</v>
      </c>
      <c r="K8793" s="69" t="str">
        <f>VLOOKUP(СВОД2023[[#This Row],[ФО]],СПРАВОЧНИК!H:P,2,0)</f>
        <v>Уральский ФО</v>
      </c>
    </row>
    <row r="8794" spans="1:11" x14ac:dyDescent="0.2">
      <c r="A8794" t="s">
        <v>600</v>
      </c>
      <c r="B8794" t="s">
        <v>595</v>
      </c>
      <c r="C8794" s="1" t="s">
        <v>274</v>
      </c>
      <c r="D8794" s="1" t="s">
        <v>1542</v>
      </c>
      <c r="E8794" s="2">
        <v>1</v>
      </c>
      <c r="F8794" s="3">
        <v>1</v>
      </c>
      <c r="G8794" s="2">
        <v>7</v>
      </c>
      <c r="H8794" s="3">
        <v>9</v>
      </c>
      <c r="I8794" s="69" t="str">
        <f>VLOOKUP(C8794,СПРАВОЧНИК!B:D,2,0)</f>
        <v>ЯПОНИЯ</v>
      </c>
      <c r="J8794" s="69" t="str">
        <f>VLOOKUP(C8794,СПРАВОЧНИК!B:D,3,0)</f>
        <v>ИНОМАРКИ</v>
      </c>
      <c r="K8794" s="69" t="str">
        <f>VLOOKUP(СВОД2023[[#This Row],[ФО]],СПРАВОЧНИК!H:P,2,0)</f>
        <v>Уральский ФО</v>
      </c>
    </row>
    <row r="8795" spans="1:11" x14ac:dyDescent="0.2">
      <c r="A8795" t="s">
        <v>600</v>
      </c>
      <c r="B8795" t="s">
        <v>595</v>
      </c>
      <c r="C8795" s="1" t="s">
        <v>274</v>
      </c>
      <c r="D8795" s="1" t="s">
        <v>1543</v>
      </c>
      <c r="E8795" s="2"/>
      <c r="F8795" s="3"/>
      <c r="G8795" s="2">
        <v>1</v>
      </c>
      <c r="H8795" s="3"/>
      <c r="I8795" s="69" t="str">
        <f>VLOOKUP(C8795,СПРАВОЧНИК!B:D,2,0)</f>
        <v>ЯПОНИЯ</v>
      </c>
      <c r="J8795" s="69" t="str">
        <f>VLOOKUP(C8795,СПРАВОЧНИК!B:D,3,0)</f>
        <v>ИНОМАРКИ</v>
      </c>
      <c r="K8795" s="69" t="str">
        <f>VLOOKUP(СВОД2023[[#This Row],[ФО]],СПРАВОЧНИК!H:P,2,0)</f>
        <v>Уральский ФО</v>
      </c>
    </row>
    <row r="8796" spans="1:11" x14ac:dyDescent="0.2">
      <c r="A8796" t="s">
        <v>600</v>
      </c>
      <c r="B8796" t="s">
        <v>595</v>
      </c>
      <c r="C8796" s="1" t="s">
        <v>274</v>
      </c>
      <c r="D8796" s="1" t="s">
        <v>275</v>
      </c>
      <c r="E8796" s="2"/>
      <c r="F8796" s="3">
        <v>1</v>
      </c>
      <c r="G8796" s="2">
        <v>1</v>
      </c>
      <c r="H8796" s="3">
        <v>1</v>
      </c>
      <c r="I8796" s="69" t="str">
        <f>VLOOKUP(C8796,СПРАВОЧНИК!B:D,2,0)</f>
        <v>ЯПОНИЯ</v>
      </c>
      <c r="J8796" s="69" t="str">
        <f>VLOOKUP(C8796,СПРАВОЧНИК!B:D,3,0)</f>
        <v>ИНОМАРКИ</v>
      </c>
      <c r="K8796" s="69" t="str">
        <f>VLOOKUP(СВОД2023[[#This Row],[ФО]],СПРАВОЧНИК!H:P,2,0)</f>
        <v>Уральский ФО</v>
      </c>
    </row>
    <row r="8797" spans="1:11" x14ac:dyDescent="0.2">
      <c r="A8797" t="s">
        <v>600</v>
      </c>
      <c r="B8797" t="s">
        <v>595</v>
      </c>
      <c r="C8797" s="1" t="s">
        <v>274</v>
      </c>
      <c r="D8797" s="1" t="s">
        <v>1544</v>
      </c>
      <c r="E8797" s="2"/>
      <c r="F8797" s="3"/>
      <c r="G8797" s="2"/>
      <c r="H8797" s="3">
        <v>3</v>
      </c>
      <c r="I8797" s="69" t="str">
        <f>VLOOKUP(C8797,СПРАВОЧНИК!B:D,2,0)</f>
        <v>ЯПОНИЯ</v>
      </c>
      <c r="J8797" s="69" t="str">
        <f>VLOOKUP(C8797,СПРАВОЧНИК!B:D,3,0)</f>
        <v>ИНОМАРКИ</v>
      </c>
      <c r="K8797" s="69" t="str">
        <f>VLOOKUP(СВОД2023[[#This Row],[ФО]],СПРАВОЧНИК!H:P,2,0)</f>
        <v>Уральский ФО</v>
      </c>
    </row>
    <row r="8798" spans="1:11" x14ac:dyDescent="0.2">
      <c r="A8798" t="s">
        <v>600</v>
      </c>
      <c r="B8798" t="s">
        <v>595</v>
      </c>
      <c r="C8798" s="1" t="s">
        <v>274</v>
      </c>
      <c r="D8798" s="1" t="s">
        <v>1545</v>
      </c>
      <c r="E8798" s="2"/>
      <c r="F8798" s="3"/>
      <c r="G8798" s="2"/>
      <c r="H8798" s="3">
        <v>3</v>
      </c>
      <c r="I8798" s="69" t="str">
        <f>VLOOKUP(C8798,СПРАВОЧНИК!B:D,2,0)</f>
        <v>ЯПОНИЯ</v>
      </c>
      <c r="J8798" s="69" t="str">
        <f>VLOOKUP(C8798,СПРАВОЧНИК!B:D,3,0)</f>
        <v>ИНОМАРКИ</v>
      </c>
      <c r="K8798" s="69" t="str">
        <f>VLOOKUP(СВОД2023[[#This Row],[ФО]],СПРАВОЧНИК!H:P,2,0)</f>
        <v>Уральский ФО</v>
      </c>
    </row>
    <row r="8799" spans="1:11" x14ac:dyDescent="0.2">
      <c r="A8799" t="s">
        <v>600</v>
      </c>
      <c r="B8799" t="s">
        <v>595</v>
      </c>
      <c r="C8799" s="1" t="s">
        <v>274</v>
      </c>
      <c r="D8799" s="1" t="s">
        <v>1546</v>
      </c>
      <c r="E8799" s="2">
        <v>1</v>
      </c>
      <c r="F8799" s="3">
        <v>1</v>
      </c>
      <c r="G8799" s="2">
        <v>8</v>
      </c>
      <c r="H8799" s="3">
        <v>4</v>
      </c>
      <c r="I8799" s="69" t="str">
        <f>VLOOKUP(C8799,СПРАВОЧНИК!B:D,2,0)</f>
        <v>ЯПОНИЯ</v>
      </c>
      <c r="J8799" s="69" t="str">
        <f>VLOOKUP(C8799,СПРАВОЧНИК!B:D,3,0)</f>
        <v>ИНОМАРКИ</v>
      </c>
      <c r="K8799" s="69" t="str">
        <f>VLOOKUP(СВОД2023[[#This Row],[ФО]],СПРАВОЧНИК!H:P,2,0)</f>
        <v>Уральский ФО</v>
      </c>
    </row>
    <row r="8800" spans="1:11" x14ac:dyDescent="0.2">
      <c r="A8800" t="s">
        <v>600</v>
      </c>
      <c r="B8800" t="s">
        <v>595</v>
      </c>
      <c r="C8800" s="1" t="s">
        <v>274</v>
      </c>
      <c r="D8800" s="1" t="s">
        <v>1547</v>
      </c>
      <c r="E8800" s="2"/>
      <c r="F8800" s="3"/>
      <c r="G8800" s="2">
        <v>3</v>
      </c>
      <c r="H8800" s="3"/>
      <c r="I8800" s="69" t="str">
        <f>VLOOKUP(C8800,СПРАВОЧНИК!B:D,2,0)</f>
        <v>ЯПОНИЯ</v>
      </c>
      <c r="J8800" s="69" t="str">
        <f>VLOOKUP(C8800,СПРАВОЧНИК!B:D,3,0)</f>
        <v>ИНОМАРКИ</v>
      </c>
      <c r="K8800" s="69" t="str">
        <f>VLOOKUP(СВОД2023[[#This Row],[ФО]],СПРАВОЧНИК!H:P,2,0)</f>
        <v>Уральский ФО</v>
      </c>
    </row>
    <row r="8801" spans="1:11" x14ac:dyDescent="0.2">
      <c r="A8801" t="s">
        <v>600</v>
      </c>
      <c r="B8801" t="s">
        <v>595</v>
      </c>
      <c r="C8801" s="1" t="s">
        <v>274</v>
      </c>
      <c r="D8801" s="1" t="s">
        <v>1548</v>
      </c>
      <c r="E8801" s="2"/>
      <c r="F8801" s="3"/>
      <c r="G8801" s="2">
        <v>2</v>
      </c>
      <c r="H8801" s="3">
        <v>2</v>
      </c>
      <c r="I8801" s="69" t="str">
        <f>VLOOKUP(C8801,СПРАВОЧНИК!B:D,2,0)</f>
        <v>ЯПОНИЯ</v>
      </c>
      <c r="J8801" s="69" t="str">
        <f>VLOOKUP(C8801,СПРАВОЧНИК!B:D,3,0)</f>
        <v>ИНОМАРКИ</v>
      </c>
      <c r="K8801" s="69" t="str">
        <f>VLOOKUP(СВОД2023[[#This Row],[ФО]],СПРАВОЧНИК!H:P,2,0)</f>
        <v>Уральский ФО</v>
      </c>
    </row>
    <row r="8802" spans="1:11" x14ac:dyDescent="0.2">
      <c r="A8802" t="s">
        <v>600</v>
      </c>
      <c r="B8802" t="s">
        <v>595</v>
      </c>
      <c r="C8802" s="1" t="s">
        <v>1054</v>
      </c>
      <c r="D8802" s="1" t="s">
        <v>1549</v>
      </c>
      <c r="E8802" s="2">
        <v>1</v>
      </c>
      <c r="F8802" s="3">
        <v>2</v>
      </c>
      <c r="G8802" s="2">
        <v>10</v>
      </c>
      <c r="H8802" s="3">
        <v>14</v>
      </c>
      <c r="I8802" s="69" t="str">
        <f>VLOOKUP(C8802,СПРАВОЧНИК!B:D,2,0)</f>
        <v>РОССИЯ</v>
      </c>
      <c r="J8802" s="69" t="str">
        <f>VLOOKUP(C8802,СПРАВОЧНИК!B:D,3,0)</f>
        <v>ОТЕЧЕСТВЕННЫЕ</v>
      </c>
      <c r="K8802" s="69" t="str">
        <f>VLOOKUP(СВОД2023[[#This Row],[ФО]],СПРАВОЧНИК!H:P,2,0)</f>
        <v>Уральский ФО</v>
      </c>
    </row>
    <row r="8803" spans="1:11" x14ac:dyDescent="0.2">
      <c r="A8803" t="s">
        <v>600</v>
      </c>
      <c r="B8803" t="s">
        <v>595</v>
      </c>
      <c r="C8803" s="1" t="s">
        <v>1054</v>
      </c>
      <c r="D8803" s="1" t="s">
        <v>1550</v>
      </c>
      <c r="E8803" s="2">
        <v>51</v>
      </c>
      <c r="F8803" s="3">
        <v>39</v>
      </c>
      <c r="G8803" s="2">
        <v>250</v>
      </c>
      <c r="H8803" s="3">
        <v>224</v>
      </c>
      <c r="I8803" s="69" t="str">
        <f>VLOOKUP(C8803,СПРАВОЧНИК!B:D,2,0)</f>
        <v>РОССИЯ</v>
      </c>
      <c r="J8803" s="69" t="str">
        <f>VLOOKUP(C8803,СПРАВОЧНИК!B:D,3,0)</f>
        <v>ОТЕЧЕСТВЕННЫЕ</v>
      </c>
      <c r="K8803" s="69" t="str">
        <f>VLOOKUP(СВОД2023[[#This Row],[ФО]],СПРАВОЧНИК!H:P,2,0)</f>
        <v>Уральский ФО</v>
      </c>
    </row>
    <row r="8804" spans="1:11" x14ac:dyDescent="0.2">
      <c r="A8804" t="s">
        <v>600</v>
      </c>
      <c r="B8804" t="s">
        <v>595</v>
      </c>
      <c r="C8804" s="1" t="s">
        <v>276</v>
      </c>
      <c r="D8804" s="1" t="s">
        <v>1551</v>
      </c>
      <c r="E8804" s="2"/>
      <c r="F8804" s="3"/>
      <c r="G8804" s="2">
        <v>1</v>
      </c>
      <c r="H8804" s="3">
        <v>1</v>
      </c>
      <c r="I8804" s="69" t="str">
        <f>VLOOKUP(C8804,СПРАВОЧНИК!B:D,2,0)</f>
        <v>КИТАЙ</v>
      </c>
      <c r="J8804" s="69" t="str">
        <f>VLOOKUP(C8804,СПРАВОЧНИК!B:D,3,0)</f>
        <v>ИНОМАРКИ</v>
      </c>
      <c r="K8804" s="69" t="str">
        <f>VLOOKUP(СВОД2023[[#This Row],[ФО]],СПРАВОЧНИК!H:P,2,0)</f>
        <v>Уральский ФО</v>
      </c>
    </row>
    <row r="8805" spans="1:11" x14ac:dyDescent="0.2">
      <c r="A8805" t="s">
        <v>600</v>
      </c>
      <c r="B8805" t="s">
        <v>595</v>
      </c>
      <c r="C8805" s="1" t="s">
        <v>276</v>
      </c>
      <c r="D8805" s="1" t="s">
        <v>2191</v>
      </c>
      <c r="E8805" s="2"/>
      <c r="F8805" s="3"/>
      <c r="G8805" s="2">
        <v>8</v>
      </c>
      <c r="H8805" s="3">
        <v>2</v>
      </c>
      <c r="I8805" s="69" t="str">
        <f>VLOOKUP(C8805,СПРАВОЧНИК!B:D,2,0)</f>
        <v>КИТАЙ</v>
      </c>
      <c r="J8805" s="69" t="str">
        <f>VLOOKUP(C8805,СПРАВОЧНИК!B:D,3,0)</f>
        <v>ИНОМАРКИ</v>
      </c>
      <c r="K8805" s="69" t="str">
        <f>VLOOKUP(СВОД2023[[#This Row],[ФО]],СПРАВОЧНИК!H:P,2,0)</f>
        <v>Уральский ФО</v>
      </c>
    </row>
    <row r="8806" spans="1:11" x14ac:dyDescent="0.2">
      <c r="A8806" t="s">
        <v>600</v>
      </c>
      <c r="B8806" t="s">
        <v>595</v>
      </c>
      <c r="C8806" s="1" t="s">
        <v>276</v>
      </c>
      <c r="D8806" s="1" t="s">
        <v>279</v>
      </c>
      <c r="E8806" s="2">
        <v>3</v>
      </c>
      <c r="F8806" s="3">
        <v>1</v>
      </c>
      <c r="G8806" s="2">
        <v>11</v>
      </c>
      <c r="H8806" s="3">
        <v>2</v>
      </c>
      <c r="I8806" s="69" t="str">
        <f>VLOOKUP(C8806,СПРАВОЧНИК!B:D,2,0)</f>
        <v>КИТАЙ</v>
      </c>
      <c r="J8806" s="69" t="str">
        <f>VLOOKUP(C8806,СПРАВОЧНИК!B:D,3,0)</f>
        <v>ИНОМАРКИ</v>
      </c>
      <c r="K8806" s="69" t="str">
        <f>VLOOKUP(СВОД2023[[#This Row],[ФО]],СПРАВОЧНИК!H:P,2,0)</f>
        <v>Уральский ФО</v>
      </c>
    </row>
    <row r="8807" spans="1:11" x14ac:dyDescent="0.2">
      <c r="A8807" t="s">
        <v>600</v>
      </c>
      <c r="B8807" t="s">
        <v>595</v>
      </c>
      <c r="C8807" s="1" t="s">
        <v>276</v>
      </c>
      <c r="D8807" s="1" t="s">
        <v>280</v>
      </c>
      <c r="E8807" s="2"/>
      <c r="F8807" s="3"/>
      <c r="G8807" s="2">
        <v>2</v>
      </c>
      <c r="H8807" s="3"/>
      <c r="I8807" s="69" t="str">
        <f>VLOOKUP(C8807,СПРАВОЧНИК!B:D,2,0)</f>
        <v>КИТАЙ</v>
      </c>
      <c r="J8807" s="69" t="str">
        <f>VLOOKUP(C8807,СПРАВОЧНИК!B:D,3,0)</f>
        <v>ИНОМАРКИ</v>
      </c>
      <c r="K8807" s="69" t="str">
        <f>VLOOKUP(СВОД2023[[#This Row],[ФО]],СПРАВОЧНИК!H:P,2,0)</f>
        <v>Уральский ФО</v>
      </c>
    </row>
    <row r="8808" spans="1:11" x14ac:dyDescent="0.2">
      <c r="A8808" t="s">
        <v>600</v>
      </c>
      <c r="B8808" t="s">
        <v>595</v>
      </c>
      <c r="C8808" s="1" t="s">
        <v>276</v>
      </c>
      <c r="D8808" s="1" t="s">
        <v>281</v>
      </c>
      <c r="E8808" s="2"/>
      <c r="F8808" s="3"/>
      <c r="G8808" s="2">
        <v>1</v>
      </c>
      <c r="H8808" s="3"/>
      <c r="I8808" s="69" t="str">
        <f>VLOOKUP(C8808,СПРАВОЧНИК!B:D,2,0)</f>
        <v>КИТАЙ</v>
      </c>
      <c r="J8808" s="69" t="str">
        <f>VLOOKUP(C8808,СПРАВОЧНИК!B:D,3,0)</f>
        <v>ИНОМАРКИ</v>
      </c>
      <c r="K8808" s="69" t="str">
        <f>VLOOKUP(СВОД2023[[#This Row],[ФО]],СПРАВОЧНИК!H:P,2,0)</f>
        <v>Уральский ФО</v>
      </c>
    </row>
    <row r="8809" spans="1:11" x14ac:dyDescent="0.2">
      <c r="A8809" t="s">
        <v>600</v>
      </c>
      <c r="B8809" t="s">
        <v>595</v>
      </c>
      <c r="C8809" s="1" t="s">
        <v>276</v>
      </c>
      <c r="D8809" s="1" t="s">
        <v>282</v>
      </c>
      <c r="E8809" s="2"/>
      <c r="F8809" s="3">
        <v>1</v>
      </c>
      <c r="G8809" s="2">
        <v>3</v>
      </c>
      <c r="H8809" s="3">
        <v>1</v>
      </c>
      <c r="I8809" s="69" t="str">
        <f>VLOOKUP(C8809,СПРАВОЧНИК!B:D,2,0)</f>
        <v>КИТАЙ</v>
      </c>
      <c r="J8809" s="69" t="str">
        <f>VLOOKUP(C8809,СПРАВОЧНИК!B:D,3,0)</f>
        <v>ИНОМАРКИ</v>
      </c>
      <c r="K8809" s="69" t="str">
        <f>VLOOKUP(СВОД2023[[#This Row],[ФО]],СПРАВОЧНИК!H:P,2,0)</f>
        <v>Уральский ФО</v>
      </c>
    </row>
    <row r="8810" spans="1:11" x14ac:dyDescent="0.2">
      <c r="A8810" t="s">
        <v>600</v>
      </c>
      <c r="B8810" t="s">
        <v>595</v>
      </c>
      <c r="C8810" s="1" t="s">
        <v>276</v>
      </c>
      <c r="D8810" s="1" t="s">
        <v>283</v>
      </c>
      <c r="E8810" s="2">
        <v>3</v>
      </c>
      <c r="F8810" s="3">
        <v>1</v>
      </c>
      <c r="G8810" s="2">
        <v>19</v>
      </c>
      <c r="H8810" s="3">
        <v>8</v>
      </c>
      <c r="I8810" s="69" t="str">
        <f>VLOOKUP(C8810,СПРАВОЧНИК!B:D,2,0)</f>
        <v>КИТАЙ</v>
      </c>
      <c r="J8810" s="69" t="str">
        <f>VLOOKUP(C8810,СПРАВОЧНИК!B:D,3,0)</f>
        <v>ИНОМАРКИ</v>
      </c>
      <c r="K8810" s="69" t="str">
        <f>VLOOKUP(СВОД2023[[#This Row],[ФО]],СПРАВОЧНИК!H:P,2,0)</f>
        <v>Уральский ФО</v>
      </c>
    </row>
    <row r="8811" spans="1:11" x14ac:dyDescent="0.2">
      <c r="A8811" t="s">
        <v>600</v>
      </c>
      <c r="B8811" t="s">
        <v>595</v>
      </c>
      <c r="C8811" s="1" t="s">
        <v>276</v>
      </c>
      <c r="D8811" s="1" t="s">
        <v>284</v>
      </c>
      <c r="E8811" s="2">
        <v>3</v>
      </c>
      <c r="F8811" s="3">
        <v>1</v>
      </c>
      <c r="G8811" s="2">
        <v>6</v>
      </c>
      <c r="H8811" s="3">
        <v>3</v>
      </c>
      <c r="I8811" s="69" t="str">
        <f>VLOOKUP(C8811,СПРАВОЧНИК!B:D,2,0)</f>
        <v>КИТАЙ</v>
      </c>
      <c r="J8811" s="69" t="str">
        <f>VLOOKUP(C8811,СПРАВОЧНИК!B:D,3,0)</f>
        <v>ИНОМАРКИ</v>
      </c>
      <c r="K8811" s="69" t="str">
        <f>VLOOKUP(СВОД2023[[#This Row],[ФО]],СПРАВОЧНИК!H:P,2,0)</f>
        <v>Уральский ФО</v>
      </c>
    </row>
    <row r="8812" spans="1:11" x14ac:dyDescent="0.2">
      <c r="A8812" t="s">
        <v>600</v>
      </c>
      <c r="B8812" t="s">
        <v>595</v>
      </c>
      <c r="C8812" s="1" t="s">
        <v>276</v>
      </c>
      <c r="D8812" s="1" t="s">
        <v>2194</v>
      </c>
      <c r="E8812" s="2"/>
      <c r="F8812" s="3"/>
      <c r="G8812" s="2"/>
      <c r="H8812" s="3">
        <v>2</v>
      </c>
      <c r="I8812" s="69" t="str">
        <f>VLOOKUP(C8812,СПРАВОЧНИК!B:D,2,0)</f>
        <v>КИТАЙ</v>
      </c>
      <c r="J8812" s="69" t="str">
        <f>VLOOKUP(C8812,СПРАВОЧНИК!B:D,3,0)</f>
        <v>ИНОМАРКИ</v>
      </c>
      <c r="K8812" s="69" t="str">
        <f>VLOOKUP(СВОД2023[[#This Row],[ФО]],СПРАВОЧНИК!H:P,2,0)</f>
        <v>Уральский ФО</v>
      </c>
    </row>
    <row r="8813" spans="1:11" x14ac:dyDescent="0.2">
      <c r="A8813" t="s">
        <v>600</v>
      </c>
      <c r="B8813" t="s">
        <v>595</v>
      </c>
      <c r="C8813" s="1" t="s">
        <v>285</v>
      </c>
      <c r="D8813" s="1" t="s">
        <v>286</v>
      </c>
      <c r="E8813" s="2">
        <v>4</v>
      </c>
      <c r="F8813" s="3"/>
      <c r="G8813" s="2">
        <v>16</v>
      </c>
      <c r="H8813" s="3">
        <v>4</v>
      </c>
      <c r="I8813" s="69" t="str">
        <f>VLOOKUP(C8813,СПРАВОЧНИК!B:D,2,0)</f>
        <v>ЕВРОПА</v>
      </c>
      <c r="J8813" s="69" t="str">
        <f>VLOOKUP(C8813,СПРАВОЧНИК!B:D,3,0)</f>
        <v>ИНОМАРКИ</v>
      </c>
      <c r="K8813" s="69" t="str">
        <f>VLOOKUP(СВОД2023[[#This Row],[ФО]],СПРАВОЧНИК!H:P,2,0)</f>
        <v>Уральский ФО</v>
      </c>
    </row>
    <row r="8814" spans="1:11" x14ac:dyDescent="0.2">
      <c r="A8814" t="s">
        <v>600</v>
      </c>
      <c r="B8814" t="s">
        <v>595</v>
      </c>
      <c r="C8814" s="1" t="s">
        <v>285</v>
      </c>
      <c r="D8814" s="1" t="s">
        <v>287</v>
      </c>
      <c r="E8814" s="2">
        <v>8</v>
      </c>
      <c r="F8814" s="3">
        <v>1</v>
      </c>
      <c r="G8814" s="2">
        <v>42</v>
      </c>
      <c r="H8814" s="3">
        <v>24</v>
      </c>
      <c r="I8814" s="69" t="str">
        <f>VLOOKUP(C8814,СПРАВОЧНИК!B:D,2,0)</f>
        <v>ЕВРОПА</v>
      </c>
      <c r="J8814" s="69" t="str">
        <f>VLOOKUP(C8814,СПРАВОЧНИК!B:D,3,0)</f>
        <v>ИНОМАРКИ</v>
      </c>
      <c r="K8814" s="69" t="str">
        <f>VLOOKUP(СВОД2023[[#This Row],[ФО]],СПРАВОЧНИК!H:P,2,0)</f>
        <v>Уральский ФО</v>
      </c>
    </row>
    <row r="8815" spans="1:11" x14ac:dyDescent="0.2">
      <c r="A8815" t="s">
        <v>600</v>
      </c>
      <c r="B8815" t="s">
        <v>595</v>
      </c>
      <c r="C8815" s="1" t="s">
        <v>285</v>
      </c>
      <c r="D8815" s="1" t="s">
        <v>288</v>
      </c>
      <c r="E8815" s="2"/>
      <c r="F8815" s="3"/>
      <c r="G8815" s="2">
        <v>4</v>
      </c>
      <c r="H8815" s="3">
        <v>2</v>
      </c>
      <c r="I8815" s="69" t="str">
        <f>VLOOKUP(C8815,СПРАВОЧНИК!B:D,2,0)</f>
        <v>ЕВРОПА</v>
      </c>
      <c r="J8815" s="69" t="str">
        <f>VLOOKUP(C8815,СПРАВОЧНИК!B:D,3,0)</f>
        <v>ИНОМАРКИ</v>
      </c>
      <c r="K8815" s="69" t="str">
        <f>VLOOKUP(СВОД2023[[#This Row],[ФО]],СПРАВОЧНИК!H:P,2,0)</f>
        <v>Уральский ФО</v>
      </c>
    </row>
    <row r="8816" spans="1:11" x14ac:dyDescent="0.2">
      <c r="A8816" t="s">
        <v>600</v>
      </c>
      <c r="B8816" t="s">
        <v>595</v>
      </c>
      <c r="C8816" s="1" t="s">
        <v>285</v>
      </c>
      <c r="D8816" s="1" t="s">
        <v>289</v>
      </c>
      <c r="E8816" s="2">
        <v>1</v>
      </c>
      <c r="F8816" s="3"/>
      <c r="G8816" s="2">
        <v>6</v>
      </c>
      <c r="H8816" s="3">
        <v>1</v>
      </c>
      <c r="I8816" s="69" t="str">
        <f>VLOOKUP(C8816,СПРАВОЧНИК!B:D,2,0)</f>
        <v>ЕВРОПА</v>
      </c>
      <c r="J8816" s="69" t="str">
        <f>VLOOKUP(C8816,СПРАВОЧНИК!B:D,3,0)</f>
        <v>ИНОМАРКИ</v>
      </c>
      <c r="K8816" s="69" t="str">
        <f>VLOOKUP(СВОД2023[[#This Row],[ФО]],СПРАВОЧНИК!H:P,2,0)</f>
        <v>Уральский ФО</v>
      </c>
    </row>
    <row r="8817" spans="1:11" x14ac:dyDescent="0.2">
      <c r="A8817" t="s">
        <v>600</v>
      </c>
      <c r="B8817" t="s">
        <v>595</v>
      </c>
      <c r="C8817" s="1" t="s">
        <v>285</v>
      </c>
      <c r="D8817" s="1" t="s">
        <v>2196</v>
      </c>
      <c r="E8817" s="2">
        <v>1</v>
      </c>
      <c r="F8817" s="3"/>
      <c r="G8817" s="2">
        <v>1</v>
      </c>
      <c r="H8817" s="3"/>
      <c r="I8817" s="69" t="str">
        <f>VLOOKUP(C8817,СПРАВОЧНИК!B:D,2,0)</f>
        <v>ЕВРОПА</v>
      </c>
      <c r="J8817" s="69" t="str">
        <f>VLOOKUP(C8817,СПРАВОЧНИК!B:D,3,0)</f>
        <v>ИНОМАРКИ</v>
      </c>
      <c r="K8817" s="69" t="str">
        <f>VLOOKUP(СВОД2023[[#This Row],[ФО]],СПРАВОЧНИК!H:P,2,0)</f>
        <v>Уральский ФО</v>
      </c>
    </row>
    <row r="8818" spans="1:11" x14ac:dyDescent="0.2">
      <c r="A8818" t="s">
        <v>600</v>
      </c>
      <c r="B8818" t="s">
        <v>595</v>
      </c>
      <c r="C8818" s="1" t="s">
        <v>285</v>
      </c>
      <c r="D8818" s="1" t="s">
        <v>1552</v>
      </c>
      <c r="E8818" s="2">
        <v>6</v>
      </c>
      <c r="F8818" s="3">
        <v>1</v>
      </c>
      <c r="G8818" s="2">
        <v>20</v>
      </c>
      <c r="H8818" s="3">
        <v>10</v>
      </c>
      <c r="I8818" s="69" t="str">
        <f>VLOOKUP(C8818,СПРАВОЧНИК!B:D,2,0)</f>
        <v>ЕВРОПА</v>
      </c>
      <c r="J8818" s="69" t="str">
        <f>VLOOKUP(C8818,СПРАВОЧНИК!B:D,3,0)</f>
        <v>ИНОМАРКИ</v>
      </c>
      <c r="K8818" s="69" t="str">
        <f>VLOOKUP(СВОД2023[[#This Row],[ФО]],СПРАВОЧНИК!H:P,2,0)</f>
        <v>Уральский ФО</v>
      </c>
    </row>
    <row r="8819" spans="1:11" x14ac:dyDescent="0.2">
      <c r="A8819" t="s">
        <v>600</v>
      </c>
      <c r="B8819" t="s">
        <v>595</v>
      </c>
      <c r="C8819" s="1" t="s">
        <v>285</v>
      </c>
      <c r="D8819" s="1" t="s">
        <v>1553</v>
      </c>
      <c r="E8819" s="2">
        <v>7</v>
      </c>
      <c r="F8819" s="3">
        <v>1</v>
      </c>
      <c r="G8819" s="2">
        <v>15</v>
      </c>
      <c r="H8819" s="3">
        <v>2</v>
      </c>
      <c r="I8819" s="69" t="str">
        <f>VLOOKUP(C8819,СПРАВОЧНИК!B:D,2,0)</f>
        <v>ЕВРОПА</v>
      </c>
      <c r="J8819" s="69" t="str">
        <f>VLOOKUP(C8819,СПРАВОЧНИК!B:D,3,0)</f>
        <v>ИНОМАРКИ</v>
      </c>
      <c r="K8819" s="69" t="str">
        <f>VLOOKUP(СВОД2023[[#This Row],[ФО]],СПРАВОЧНИК!H:P,2,0)</f>
        <v>Уральский ФО</v>
      </c>
    </row>
    <row r="8820" spans="1:11" x14ac:dyDescent="0.2">
      <c r="A8820" t="s">
        <v>600</v>
      </c>
      <c r="B8820" t="s">
        <v>595</v>
      </c>
      <c r="C8820" s="1" t="s">
        <v>285</v>
      </c>
      <c r="D8820" s="1" t="s">
        <v>290</v>
      </c>
      <c r="E8820" s="2">
        <v>17</v>
      </c>
      <c r="F8820" s="3">
        <v>10</v>
      </c>
      <c r="G8820" s="2">
        <v>81</v>
      </c>
      <c r="H8820" s="3">
        <v>44</v>
      </c>
      <c r="I8820" s="69" t="str">
        <f>VLOOKUP(C8820,СПРАВОЧНИК!B:D,2,0)</f>
        <v>ЕВРОПА</v>
      </c>
      <c r="J8820" s="69" t="str">
        <f>VLOOKUP(C8820,СПРАВОЧНИК!B:D,3,0)</f>
        <v>ИНОМАРКИ</v>
      </c>
      <c r="K8820" s="69" t="str">
        <f>VLOOKUP(СВОД2023[[#This Row],[ФО]],СПРАВОЧНИК!H:P,2,0)</f>
        <v>Уральский ФО</v>
      </c>
    </row>
    <row r="8821" spans="1:11" x14ac:dyDescent="0.2">
      <c r="A8821" t="s">
        <v>600</v>
      </c>
      <c r="B8821" t="s">
        <v>595</v>
      </c>
      <c r="C8821" s="1" t="s">
        <v>285</v>
      </c>
      <c r="D8821" s="1" t="s">
        <v>1554</v>
      </c>
      <c r="E8821" s="2">
        <v>1</v>
      </c>
      <c r="F8821" s="3">
        <v>5</v>
      </c>
      <c r="G8821" s="2">
        <v>20</v>
      </c>
      <c r="H8821" s="3">
        <v>18</v>
      </c>
      <c r="I8821" s="69" t="str">
        <f>VLOOKUP(C8821,СПРАВОЧНИК!B:D,2,0)</f>
        <v>ЕВРОПА</v>
      </c>
      <c r="J8821" s="69" t="str">
        <f>VLOOKUP(C8821,СПРАВОЧНИК!B:D,3,0)</f>
        <v>ИНОМАРКИ</v>
      </c>
      <c r="K8821" s="69" t="str">
        <f>VLOOKUP(СВОД2023[[#This Row],[ФО]],СПРАВОЧНИК!H:P,2,0)</f>
        <v>Уральский ФО</v>
      </c>
    </row>
    <row r="8822" spans="1:11" x14ac:dyDescent="0.2">
      <c r="A8822" t="s">
        <v>600</v>
      </c>
      <c r="B8822" t="s">
        <v>595</v>
      </c>
      <c r="C8822" s="1" t="s">
        <v>285</v>
      </c>
      <c r="D8822" s="1" t="s">
        <v>2434</v>
      </c>
      <c r="E8822" s="2"/>
      <c r="F8822" s="3"/>
      <c r="G8822" s="2">
        <v>1</v>
      </c>
      <c r="H8822" s="3"/>
      <c r="I8822" s="69" t="str">
        <f>VLOOKUP(C8822,СПРАВОЧНИК!B:D,2,0)</f>
        <v>ЕВРОПА</v>
      </c>
      <c r="J8822" s="69" t="str">
        <f>VLOOKUP(C8822,СПРАВОЧНИК!B:D,3,0)</f>
        <v>ИНОМАРКИ</v>
      </c>
      <c r="K8822" s="69" t="str">
        <f>VLOOKUP(СВОД2023[[#This Row],[ФО]],СПРАВОЧНИК!H:P,2,0)</f>
        <v>Уральский ФО</v>
      </c>
    </row>
    <row r="8823" spans="1:11" x14ac:dyDescent="0.2">
      <c r="A8823" t="s">
        <v>600</v>
      </c>
      <c r="B8823" t="s">
        <v>595</v>
      </c>
      <c r="C8823" s="1" t="s">
        <v>285</v>
      </c>
      <c r="D8823" s="1" t="s">
        <v>1555</v>
      </c>
      <c r="E8823" s="2">
        <v>3</v>
      </c>
      <c r="F8823" s="3">
        <v>6</v>
      </c>
      <c r="G8823" s="2">
        <v>27</v>
      </c>
      <c r="H8823" s="3">
        <v>26</v>
      </c>
      <c r="I8823" s="69" t="str">
        <f>VLOOKUP(C8823,СПРАВОЧНИК!B:D,2,0)</f>
        <v>ЕВРОПА</v>
      </c>
      <c r="J8823" s="69" t="str">
        <f>VLOOKUP(C8823,СПРАВОЧНИК!B:D,3,0)</f>
        <v>ИНОМАРКИ</v>
      </c>
      <c r="K8823" s="69" t="str">
        <f>VLOOKUP(СВОД2023[[#This Row],[ФО]],СПРАВОЧНИК!H:P,2,0)</f>
        <v>Уральский ФО</v>
      </c>
    </row>
    <row r="8824" spans="1:11" x14ac:dyDescent="0.2">
      <c r="A8824" t="s">
        <v>600</v>
      </c>
      <c r="B8824" t="s">
        <v>595</v>
      </c>
      <c r="C8824" s="1" t="s">
        <v>291</v>
      </c>
      <c r="D8824" s="1" t="s">
        <v>292</v>
      </c>
      <c r="E8824" s="2">
        <v>5</v>
      </c>
      <c r="F8824" s="3">
        <v>5</v>
      </c>
      <c r="G8824" s="2">
        <v>37</v>
      </c>
      <c r="H8824" s="3">
        <v>26</v>
      </c>
      <c r="I8824" s="69" t="str">
        <f>VLOOKUP(C8824,СПРАВОЧНИК!B:D,2,0)</f>
        <v>США</v>
      </c>
      <c r="J8824" s="69" t="str">
        <f>VLOOKUP(C8824,СПРАВОЧНИК!B:D,3,0)</f>
        <v>ИНОМАРКИ</v>
      </c>
      <c r="K8824" s="69" t="str">
        <f>VLOOKUP(СВОД2023[[#This Row],[ФО]],СПРАВОЧНИК!H:P,2,0)</f>
        <v>Уральский ФО</v>
      </c>
    </row>
    <row r="8825" spans="1:11" x14ac:dyDescent="0.2">
      <c r="A8825" t="s">
        <v>600</v>
      </c>
      <c r="B8825" t="s">
        <v>595</v>
      </c>
      <c r="C8825" s="1" t="s">
        <v>291</v>
      </c>
      <c r="D8825" s="1" t="s">
        <v>1556</v>
      </c>
      <c r="E8825" s="2"/>
      <c r="F8825" s="3">
        <v>1</v>
      </c>
      <c r="G8825" s="2">
        <v>2</v>
      </c>
      <c r="H8825" s="3">
        <v>3</v>
      </c>
      <c r="I8825" s="69" t="str">
        <f>VLOOKUP(C8825,СПРАВОЧНИК!B:D,2,0)</f>
        <v>США</v>
      </c>
      <c r="J8825" s="69" t="str">
        <f>VLOOKUP(C8825,СПРАВОЧНИК!B:D,3,0)</f>
        <v>ИНОМАРКИ</v>
      </c>
      <c r="K8825" s="69" t="str">
        <f>VLOOKUP(СВОД2023[[#This Row],[ФО]],СПРАВОЧНИК!H:P,2,0)</f>
        <v>Уральский ФО</v>
      </c>
    </row>
    <row r="8826" spans="1:11" x14ac:dyDescent="0.2">
      <c r="A8826" t="s">
        <v>600</v>
      </c>
      <c r="B8826" t="s">
        <v>595</v>
      </c>
      <c r="C8826" s="1" t="s">
        <v>291</v>
      </c>
      <c r="D8826" s="1" t="s">
        <v>293</v>
      </c>
      <c r="E8826" s="2">
        <v>9</v>
      </c>
      <c r="F8826" s="3">
        <v>3</v>
      </c>
      <c r="G8826" s="2">
        <v>48</v>
      </c>
      <c r="H8826" s="3">
        <v>25</v>
      </c>
      <c r="I8826" s="69" t="str">
        <f>VLOOKUP(C8826,СПРАВОЧНИК!B:D,2,0)</f>
        <v>США</v>
      </c>
      <c r="J8826" s="69" t="str">
        <f>VLOOKUP(C8826,СПРАВОЧНИК!B:D,3,0)</f>
        <v>ИНОМАРКИ</v>
      </c>
      <c r="K8826" s="69" t="str">
        <f>VLOOKUP(СВОД2023[[#This Row],[ФО]],СПРАВОЧНИК!H:P,2,0)</f>
        <v>Уральский ФО</v>
      </c>
    </row>
    <row r="8827" spans="1:11" x14ac:dyDescent="0.2">
      <c r="A8827" t="s">
        <v>600</v>
      </c>
      <c r="B8827" t="s">
        <v>595</v>
      </c>
      <c r="C8827" s="1" t="s">
        <v>291</v>
      </c>
      <c r="D8827" s="1" t="s">
        <v>294</v>
      </c>
      <c r="E8827" s="2">
        <v>28</v>
      </c>
      <c r="F8827" s="3">
        <v>26</v>
      </c>
      <c r="G8827" s="2">
        <v>209</v>
      </c>
      <c r="H8827" s="3">
        <v>157</v>
      </c>
      <c r="I8827" s="69" t="str">
        <f>VLOOKUP(C8827,СПРАВОЧНИК!B:D,2,0)</f>
        <v>США</v>
      </c>
      <c r="J8827" s="69" t="str">
        <f>VLOOKUP(C8827,СПРАВОЧНИК!B:D,3,0)</f>
        <v>ИНОМАРКИ</v>
      </c>
      <c r="K8827" s="69" t="str">
        <f>VLOOKUP(СВОД2023[[#This Row],[ФО]],СПРАВОЧНИК!H:P,2,0)</f>
        <v>Уральский ФО</v>
      </c>
    </row>
    <row r="8828" spans="1:11" x14ac:dyDescent="0.2">
      <c r="A8828" t="s">
        <v>600</v>
      </c>
      <c r="B8828" t="s">
        <v>595</v>
      </c>
      <c r="C8828" s="1" t="s">
        <v>291</v>
      </c>
      <c r="D8828" s="1" t="s">
        <v>1557</v>
      </c>
      <c r="E8828" s="2">
        <v>3</v>
      </c>
      <c r="F8828" s="3">
        <v>1</v>
      </c>
      <c r="G8828" s="2">
        <v>11</v>
      </c>
      <c r="H8828" s="3">
        <v>9</v>
      </c>
      <c r="I8828" s="69" t="str">
        <f>VLOOKUP(C8828,СПРАВОЧНИК!B:D,2,0)</f>
        <v>США</v>
      </c>
      <c r="J8828" s="69" t="str">
        <f>VLOOKUP(C8828,СПРАВОЧНИК!B:D,3,0)</f>
        <v>ИНОМАРКИ</v>
      </c>
      <c r="K8828" s="69" t="str">
        <f>VLOOKUP(СВОД2023[[#This Row],[ФО]],СПРАВОЧНИК!H:P,2,0)</f>
        <v>Уральский ФО</v>
      </c>
    </row>
    <row r="8829" spans="1:11" x14ac:dyDescent="0.2">
      <c r="A8829" t="s">
        <v>600</v>
      </c>
      <c r="B8829" t="s">
        <v>595</v>
      </c>
      <c r="C8829" s="1" t="s">
        <v>291</v>
      </c>
      <c r="D8829" s="1" t="s">
        <v>1558</v>
      </c>
      <c r="E8829" s="2"/>
      <c r="F8829" s="3"/>
      <c r="G8829" s="2">
        <v>4</v>
      </c>
      <c r="H8829" s="3">
        <v>1</v>
      </c>
      <c r="I8829" s="69" t="str">
        <f>VLOOKUP(C8829,СПРАВОЧНИК!B:D,2,0)</f>
        <v>США</v>
      </c>
      <c r="J8829" s="69" t="str">
        <f>VLOOKUP(C8829,СПРАВОЧНИК!B:D,3,0)</f>
        <v>ИНОМАРКИ</v>
      </c>
      <c r="K8829" s="69" t="str">
        <f>VLOOKUP(СВОД2023[[#This Row],[ФО]],СПРАВОЧНИК!H:P,2,0)</f>
        <v>Уральский ФО</v>
      </c>
    </row>
    <row r="8830" spans="1:11" x14ac:dyDescent="0.2">
      <c r="A8830" t="s">
        <v>600</v>
      </c>
      <c r="B8830" t="s">
        <v>595</v>
      </c>
      <c r="C8830" s="1" t="s">
        <v>291</v>
      </c>
      <c r="D8830" s="1" t="s">
        <v>295</v>
      </c>
      <c r="E8830" s="2">
        <v>5</v>
      </c>
      <c r="F8830" s="3">
        <v>1</v>
      </c>
      <c r="G8830" s="2">
        <v>13</v>
      </c>
      <c r="H8830" s="3">
        <v>2</v>
      </c>
      <c r="I8830" s="69" t="str">
        <f>VLOOKUP(C8830,СПРАВОЧНИК!B:D,2,0)</f>
        <v>США</v>
      </c>
      <c r="J8830" s="69" t="str">
        <f>VLOOKUP(C8830,СПРАВОЧНИК!B:D,3,0)</f>
        <v>ИНОМАРКИ</v>
      </c>
      <c r="K8830" s="69" t="str">
        <f>VLOOKUP(СВОД2023[[#This Row],[ФО]],СПРАВОЧНИК!H:P,2,0)</f>
        <v>Уральский ФО</v>
      </c>
    </row>
    <row r="8831" spans="1:11" x14ac:dyDescent="0.2">
      <c r="A8831" t="s">
        <v>600</v>
      </c>
      <c r="B8831" t="s">
        <v>595</v>
      </c>
      <c r="C8831" s="1" t="s">
        <v>291</v>
      </c>
      <c r="D8831" s="1" t="s">
        <v>296</v>
      </c>
      <c r="E8831" s="2">
        <v>7</v>
      </c>
      <c r="F8831" s="3">
        <v>6</v>
      </c>
      <c r="G8831" s="2">
        <v>41</v>
      </c>
      <c r="H8831" s="3">
        <v>27</v>
      </c>
      <c r="I8831" s="69" t="str">
        <f>VLOOKUP(C8831,СПРАВОЧНИК!B:D,2,0)</f>
        <v>США</v>
      </c>
      <c r="J8831" s="69" t="str">
        <f>VLOOKUP(C8831,СПРАВОЧНИК!B:D,3,0)</f>
        <v>ИНОМАРКИ</v>
      </c>
      <c r="K8831" s="69" t="str">
        <f>VLOOKUP(СВОД2023[[#This Row],[ФО]],СПРАВОЧНИК!H:P,2,0)</f>
        <v>Уральский ФО</v>
      </c>
    </row>
    <row r="8832" spans="1:11" x14ac:dyDescent="0.2">
      <c r="A8832" t="s">
        <v>600</v>
      </c>
      <c r="B8832" t="s">
        <v>595</v>
      </c>
      <c r="C8832" s="1" t="s">
        <v>299</v>
      </c>
      <c r="D8832" s="1" t="s">
        <v>300</v>
      </c>
      <c r="E8832" s="2">
        <v>1</v>
      </c>
      <c r="F8832" s="3"/>
      <c r="G8832" s="2">
        <v>1</v>
      </c>
      <c r="H8832" s="3"/>
      <c r="I8832" s="69" t="str">
        <f>VLOOKUP(C8832,СПРАВОЧНИК!B:D,2,0)</f>
        <v>КИТАЙ</v>
      </c>
      <c r="J8832" s="69" t="str">
        <f>VLOOKUP(C8832,СПРАВОЧНИК!B:D,3,0)</f>
        <v>ИНОМАРКИ</v>
      </c>
      <c r="K8832" s="69" t="str">
        <f>VLOOKUP(СВОД2023[[#This Row],[ФО]],СПРАВОЧНИК!H:P,2,0)</f>
        <v>Уральский ФО</v>
      </c>
    </row>
    <row r="8833" spans="1:11" x14ac:dyDescent="0.2">
      <c r="A8833" t="s">
        <v>600</v>
      </c>
      <c r="B8833" t="s">
        <v>595</v>
      </c>
      <c r="C8833" s="1" t="s">
        <v>301</v>
      </c>
      <c r="D8833" s="1" t="s">
        <v>2198</v>
      </c>
      <c r="E8833" s="2"/>
      <c r="F8833" s="3">
        <v>3</v>
      </c>
      <c r="G8833" s="2">
        <v>8</v>
      </c>
      <c r="H8833" s="3">
        <v>5</v>
      </c>
      <c r="I8833" s="69" t="str">
        <f>VLOOKUP(C8833,СПРАВОЧНИК!B:D,2,0)</f>
        <v>КОРЕЯ</v>
      </c>
      <c r="J8833" s="69" t="str">
        <f>VLOOKUP(C8833,СПРАВОЧНИК!B:D,3,0)</f>
        <v>ИНОМАРКИ</v>
      </c>
      <c r="K8833" s="69" t="str">
        <f>VLOOKUP(СВОД2023[[#This Row],[ФО]],СПРАВОЧНИК!H:P,2,0)</f>
        <v>Уральский ФО</v>
      </c>
    </row>
    <row r="8834" spans="1:11" x14ac:dyDescent="0.2">
      <c r="A8834" t="s">
        <v>600</v>
      </c>
      <c r="B8834" t="s">
        <v>595</v>
      </c>
      <c r="C8834" s="1" t="s">
        <v>301</v>
      </c>
      <c r="D8834" s="1" t="s">
        <v>1559</v>
      </c>
      <c r="E8834" s="2"/>
      <c r="F8834" s="3"/>
      <c r="G8834" s="2">
        <v>1</v>
      </c>
      <c r="H8834" s="3">
        <v>1</v>
      </c>
      <c r="I8834" s="69" t="str">
        <f>VLOOKUP(C8834,СПРАВОЧНИК!B:D,2,0)</f>
        <v>КОРЕЯ</v>
      </c>
      <c r="J8834" s="69" t="str">
        <f>VLOOKUP(C8834,СПРАВОЧНИК!B:D,3,0)</f>
        <v>ИНОМАРКИ</v>
      </c>
      <c r="K8834" s="69" t="str">
        <f>VLOOKUP(СВОД2023[[#This Row],[ФО]],СПРАВОЧНИК!H:P,2,0)</f>
        <v>Уральский ФО</v>
      </c>
    </row>
    <row r="8835" spans="1:11" x14ac:dyDescent="0.2">
      <c r="A8835" t="s">
        <v>600</v>
      </c>
      <c r="B8835" t="s">
        <v>595</v>
      </c>
      <c r="C8835" s="1" t="s">
        <v>301</v>
      </c>
      <c r="D8835" s="1" t="s">
        <v>986</v>
      </c>
      <c r="E8835" s="2">
        <v>10</v>
      </c>
      <c r="F8835" s="3">
        <v>9</v>
      </c>
      <c r="G8835" s="2">
        <v>66</v>
      </c>
      <c r="H8835" s="3">
        <v>40</v>
      </c>
      <c r="I8835" s="69" t="str">
        <f>VLOOKUP(C8835,СПРАВОЧНИК!B:D,2,0)</f>
        <v>КОРЕЯ</v>
      </c>
      <c r="J8835" s="69" t="str">
        <f>VLOOKUP(C8835,СПРАВОЧНИК!B:D,3,0)</f>
        <v>ИНОМАРКИ</v>
      </c>
      <c r="K8835" s="69" t="str">
        <f>VLOOKUP(СВОД2023[[#This Row],[ФО]],СПРАВОЧНИК!H:P,2,0)</f>
        <v>Уральский ФО</v>
      </c>
    </row>
    <row r="8836" spans="1:11" x14ac:dyDescent="0.2">
      <c r="A8836" t="s">
        <v>600</v>
      </c>
      <c r="B8836" t="s">
        <v>595</v>
      </c>
      <c r="C8836" s="1" t="s">
        <v>301</v>
      </c>
      <c r="D8836" s="1" t="s">
        <v>987</v>
      </c>
      <c r="E8836" s="2">
        <v>69</v>
      </c>
      <c r="F8836" s="3">
        <v>14</v>
      </c>
      <c r="G8836" s="2">
        <v>277</v>
      </c>
      <c r="H8836" s="3">
        <v>65</v>
      </c>
      <c r="I8836" s="69" t="str">
        <f>VLOOKUP(C8836,СПРАВОЧНИК!B:D,2,0)</f>
        <v>КОРЕЯ</v>
      </c>
      <c r="J8836" s="69" t="str">
        <f>VLOOKUP(C8836,СПРАВОЧНИК!B:D,3,0)</f>
        <v>ИНОМАРКИ</v>
      </c>
      <c r="K8836" s="69" t="str">
        <f>VLOOKUP(СВОД2023[[#This Row],[ФО]],СПРАВОЧНИК!H:P,2,0)</f>
        <v>Уральский ФО</v>
      </c>
    </row>
    <row r="8837" spans="1:11" x14ac:dyDescent="0.2">
      <c r="A8837" t="s">
        <v>600</v>
      </c>
      <c r="B8837" t="s">
        <v>595</v>
      </c>
      <c r="C8837" s="1" t="s">
        <v>301</v>
      </c>
      <c r="D8837" s="1" t="s">
        <v>988</v>
      </c>
      <c r="E8837" s="2">
        <v>389</v>
      </c>
      <c r="F8837" s="3">
        <v>260</v>
      </c>
      <c r="G8837" s="2">
        <v>2137</v>
      </c>
      <c r="H8837" s="3">
        <v>1512</v>
      </c>
      <c r="I8837" s="69" t="str">
        <f>VLOOKUP(C8837,СПРАВОЧНИК!B:D,2,0)</f>
        <v>КОРЕЯ</v>
      </c>
      <c r="J8837" s="69" t="str">
        <f>VLOOKUP(C8837,СПРАВОЧНИК!B:D,3,0)</f>
        <v>ИНОМАРКИ</v>
      </c>
      <c r="K8837" s="69" t="str">
        <f>VLOOKUP(СВОД2023[[#This Row],[ФО]],СПРАВОЧНИК!H:P,2,0)</f>
        <v>Уральский ФО</v>
      </c>
    </row>
    <row r="8838" spans="1:11" x14ac:dyDescent="0.2">
      <c r="A8838" t="s">
        <v>600</v>
      </c>
      <c r="B8838" t="s">
        <v>595</v>
      </c>
      <c r="C8838" s="1" t="s">
        <v>301</v>
      </c>
      <c r="D8838" s="1" t="s">
        <v>989</v>
      </c>
      <c r="E8838" s="2">
        <v>248</v>
      </c>
      <c r="F8838" s="3">
        <v>177</v>
      </c>
      <c r="G8838" s="2">
        <v>1347</v>
      </c>
      <c r="H8838" s="3">
        <v>873</v>
      </c>
      <c r="I8838" s="69" t="str">
        <f>VLOOKUP(C8838,СПРАВОЧНИК!B:D,2,0)</f>
        <v>КОРЕЯ</v>
      </c>
      <c r="J8838" s="69" t="str">
        <f>VLOOKUP(C8838,СПРАВОЧНИК!B:D,3,0)</f>
        <v>ИНОМАРКИ</v>
      </c>
      <c r="K8838" s="69" t="str">
        <f>VLOOKUP(СВОД2023[[#This Row],[ФО]],СПРАВОЧНИК!H:P,2,0)</f>
        <v>Уральский ФО</v>
      </c>
    </row>
    <row r="8839" spans="1:11" x14ac:dyDescent="0.2">
      <c r="A8839" t="s">
        <v>600</v>
      </c>
      <c r="B8839" t="s">
        <v>595</v>
      </c>
      <c r="C8839" s="1" t="s">
        <v>301</v>
      </c>
      <c r="D8839" s="1" t="s">
        <v>2199</v>
      </c>
      <c r="E8839" s="2"/>
      <c r="F8839" s="3">
        <v>2</v>
      </c>
      <c r="G8839" s="2">
        <v>8</v>
      </c>
      <c r="H8839" s="3">
        <v>10</v>
      </c>
      <c r="I8839" s="69" t="str">
        <f>VLOOKUP(C8839,СПРАВОЧНИК!B:D,2,0)</f>
        <v>КОРЕЯ</v>
      </c>
      <c r="J8839" s="69" t="str">
        <f>VLOOKUP(C8839,СПРАВОЧНИК!B:D,3,0)</f>
        <v>ИНОМАРКИ</v>
      </c>
      <c r="K8839" s="69" t="str">
        <f>VLOOKUP(СВОД2023[[#This Row],[ФО]],СПРАВОЧНИК!H:P,2,0)</f>
        <v>Уральский ФО</v>
      </c>
    </row>
    <row r="8840" spans="1:11" x14ac:dyDescent="0.2">
      <c r="A8840" t="s">
        <v>600</v>
      </c>
      <c r="B8840" t="s">
        <v>595</v>
      </c>
      <c r="C8840" s="1" t="s">
        <v>301</v>
      </c>
      <c r="D8840" s="1" t="s">
        <v>2200</v>
      </c>
      <c r="E8840" s="2"/>
      <c r="F8840" s="3"/>
      <c r="G8840" s="2"/>
      <c r="H8840" s="3">
        <v>1</v>
      </c>
      <c r="I8840" s="69" t="str">
        <f>VLOOKUP(C8840,СПРАВОЧНИК!B:D,2,0)</f>
        <v>КОРЕЯ</v>
      </c>
      <c r="J8840" s="69" t="str">
        <f>VLOOKUP(C8840,СПРАВОЧНИК!B:D,3,0)</f>
        <v>ИНОМАРКИ</v>
      </c>
      <c r="K8840" s="69" t="str">
        <f>VLOOKUP(СВОД2023[[#This Row],[ФО]],СПРАВОЧНИК!H:P,2,0)</f>
        <v>Уральский ФО</v>
      </c>
    </row>
    <row r="8841" spans="1:11" x14ac:dyDescent="0.2">
      <c r="A8841" t="s">
        <v>600</v>
      </c>
      <c r="B8841" t="s">
        <v>595</v>
      </c>
      <c r="C8841" s="1" t="s">
        <v>301</v>
      </c>
      <c r="D8841" s="1" t="s">
        <v>990</v>
      </c>
      <c r="E8841" s="2">
        <v>9</v>
      </c>
      <c r="F8841" s="3">
        <v>7</v>
      </c>
      <c r="G8841" s="2">
        <v>32</v>
      </c>
      <c r="H8841" s="3">
        <v>16</v>
      </c>
      <c r="I8841" s="69" t="str">
        <f>VLOOKUP(C8841,СПРАВОЧНИК!B:D,2,0)</f>
        <v>КОРЕЯ</v>
      </c>
      <c r="J8841" s="69" t="str">
        <f>VLOOKUP(C8841,СПРАВОЧНИК!B:D,3,0)</f>
        <v>ИНОМАРКИ</v>
      </c>
      <c r="K8841" s="69" t="str">
        <f>VLOOKUP(СВОД2023[[#This Row],[ФО]],СПРАВОЧНИК!H:P,2,0)</f>
        <v>Уральский ФО</v>
      </c>
    </row>
    <row r="8842" spans="1:11" x14ac:dyDescent="0.2">
      <c r="A8842" t="s">
        <v>600</v>
      </c>
      <c r="B8842" t="s">
        <v>595</v>
      </c>
      <c r="C8842" s="1" t="s">
        <v>301</v>
      </c>
      <c r="D8842" s="1" t="s">
        <v>2201</v>
      </c>
      <c r="E8842" s="2"/>
      <c r="F8842" s="3"/>
      <c r="G8842" s="2">
        <v>2</v>
      </c>
      <c r="H8842" s="3">
        <v>1</v>
      </c>
      <c r="I8842" s="69" t="str">
        <f>VLOOKUP(C8842,СПРАВОЧНИК!B:D,2,0)</f>
        <v>КОРЕЯ</v>
      </c>
      <c r="J8842" s="69" t="str">
        <f>VLOOKUP(C8842,СПРАВОЧНИК!B:D,3,0)</f>
        <v>ИНОМАРКИ</v>
      </c>
      <c r="K8842" s="69" t="str">
        <f>VLOOKUP(СВОД2023[[#This Row],[ФО]],СПРАВОЧНИК!H:P,2,0)</f>
        <v>Уральский ФО</v>
      </c>
    </row>
    <row r="8843" spans="1:11" x14ac:dyDescent="0.2">
      <c r="A8843" t="s">
        <v>600</v>
      </c>
      <c r="B8843" t="s">
        <v>595</v>
      </c>
      <c r="C8843" s="1" t="s">
        <v>301</v>
      </c>
      <c r="D8843" s="1" t="s">
        <v>302</v>
      </c>
      <c r="E8843" s="2">
        <v>16</v>
      </c>
      <c r="F8843" s="3"/>
      <c r="G8843" s="2">
        <v>71</v>
      </c>
      <c r="H8843" s="3">
        <v>1</v>
      </c>
      <c r="I8843" s="69" t="str">
        <f>VLOOKUP(C8843,СПРАВОЧНИК!B:D,2,0)</f>
        <v>КОРЕЯ</v>
      </c>
      <c r="J8843" s="69" t="str">
        <f>VLOOKUP(C8843,СПРАВОЧНИК!B:D,3,0)</f>
        <v>ИНОМАРКИ</v>
      </c>
      <c r="K8843" s="69" t="str">
        <f>VLOOKUP(СВОД2023[[#This Row],[ФО]],СПРАВОЧНИК!H:P,2,0)</f>
        <v>Уральский ФО</v>
      </c>
    </row>
    <row r="8844" spans="1:11" x14ac:dyDescent="0.2">
      <c r="A8844" t="s">
        <v>600</v>
      </c>
      <c r="B8844" t="s">
        <v>595</v>
      </c>
      <c r="C8844" s="1" t="s">
        <v>301</v>
      </c>
      <c r="D8844" s="1" t="s">
        <v>303</v>
      </c>
      <c r="E8844" s="2">
        <v>86</v>
      </c>
      <c r="F8844" s="3">
        <v>30</v>
      </c>
      <c r="G8844" s="2">
        <v>424</v>
      </c>
      <c r="H8844" s="3">
        <v>174</v>
      </c>
      <c r="I8844" s="69" t="str">
        <f>VLOOKUP(C8844,СПРАВОЧНИК!B:D,2,0)</f>
        <v>КОРЕЯ</v>
      </c>
      <c r="J8844" s="69" t="str">
        <f>VLOOKUP(C8844,СПРАВОЧНИК!B:D,3,0)</f>
        <v>ИНОМАРКИ</v>
      </c>
      <c r="K8844" s="69" t="str">
        <f>VLOOKUP(СВОД2023[[#This Row],[ФО]],СПРАВОЧНИК!H:P,2,0)</f>
        <v>Уральский ФО</v>
      </c>
    </row>
    <row r="8845" spans="1:11" x14ac:dyDescent="0.2">
      <c r="A8845" t="s">
        <v>600</v>
      </c>
      <c r="B8845" t="s">
        <v>595</v>
      </c>
      <c r="C8845" s="1" t="s">
        <v>301</v>
      </c>
      <c r="D8845" s="1" t="s">
        <v>304</v>
      </c>
      <c r="E8845" s="2">
        <v>4</v>
      </c>
      <c r="F8845" s="3"/>
      <c r="G8845" s="2">
        <v>27</v>
      </c>
      <c r="H8845" s="3"/>
      <c r="I8845" s="69" t="str">
        <f>VLOOKUP(C8845,СПРАВОЧНИК!B:D,2,0)</f>
        <v>КОРЕЯ</v>
      </c>
      <c r="J8845" s="69" t="str">
        <f>VLOOKUP(C8845,СПРАВОЧНИК!B:D,3,0)</f>
        <v>ИНОМАРКИ</v>
      </c>
      <c r="K8845" s="69" t="str">
        <f>VLOOKUP(СВОД2023[[#This Row],[ФО]],СПРАВОЧНИК!H:P,2,0)</f>
        <v>Уральский ФО</v>
      </c>
    </row>
    <row r="8846" spans="1:11" x14ac:dyDescent="0.2">
      <c r="A8846" t="s">
        <v>600</v>
      </c>
      <c r="B8846" t="s">
        <v>595</v>
      </c>
      <c r="C8846" s="1" t="s">
        <v>301</v>
      </c>
      <c r="D8846" s="1" t="s">
        <v>305</v>
      </c>
      <c r="E8846" s="2">
        <v>1</v>
      </c>
      <c r="F8846" s="3"/>
      <c r="G8846" s="2">
        <v>3</v>
      </c>
      <c r="H8846" s="3"/>
      <c r="I8846" s="69" t="str">
        <f>VLOOKUP(C8846,СПРАВОЧНИК!B:D,2,0)</f>
        <v>КОРЕЯ</v>
      </c>
      <c r="J8846" s="69" t="str">
        <f>VLOOKUP(C8846,СПРАВОЧНИК!B:D,3,0)</f>
        <v>ИНОМАРКИ</v>
      </c>
      <c r="K8846" s="69" t="str">
        <f>VLOOKUP(СВОД2023[[#This Row],[ФО]],СПРАВОЧНИК!H:P,2,0)</f>
        <v>Уральский ФО</v>
      </c>
    </row>
    <row r="8847" spans="1:11" x14ac:dyDescent="0.2">
      <c r="A8847" t="s">
        <v>600</v>
      </c>
      <c r="B8847" t="s">
        <v>595</v>
      </c>
      <c r="C8847" s="1" t="s">
        <v>301</v>
      </c>
      <c r="D8847" s="1" t="s">
        <v>306</v>
      </c>
      <c r="E8847" s="2"/>
      <c r="F8847" s="3"/>
      <c r="G8847" s="2">
        <v>1</v>
      </c>
      <c r="H8847" s="3"/>
      <c r="I8847" s="69" t="str">
        <f>VLOOKUP(C8847,СПРАВОЧНИК!B:D,2,0)</f>
        <v>КОРЕЯ</v>
      </c>
      <c r="J8847" s="69" t="str">
        <f>VLOOKUP(C8847,СПРАВОЧНИК!B:D,3,0)</f>
        <v>ИНОМАРКИ</v>
      </c>
      <c r="K8847" s="69" t="str">
        <f>VLOOKUP(СВОД2023[[#This Row],[ФО]],СПРАВОЧНИК!H:P,2,0)</f>
        <v>Уральский ФО</v>
      </c>
    </row>
    <row r="8848" spans="1:11" x14ac:dyDescent="0.2">
      <c r="A8848" t="s">
        <v>600</v>
      </c>
      <c r="B8848" t="s">
        <v>595</v>
      </c>
      <c r="C8848" s="1" t="s">
        <v>301</v>
      </c>
      <c r="D8848" s="1" t="s">
        <v>307</v>
      </c>
      <c r="E8848" s="2"/>
      <c r="F8848" s="3"/>
      <c r="G8848" s="2">
        <v>3</v>
      </c>
      <c r="H8848" s="3">
        <v>1</v>
      </c>
      <c r="I8848" s="69" t="str">
        <f>VLOOKUP(C8848,СПРАВОЧНИК!B:D,2,0)</f>
        <v>КОРЕЯ</v>
      </c>
      <c r="J8848" s="69" t="str">
        <f>VLOOKUP(C8848,СПРАВОЧНИК!B:D,3,0)</f>
        <v>ИНОМАРКИ</v>
      </c>
      <c r="K8848" s="69" t="str">
        <f>VLOOKUP(СВОД2023[[#This Row],[ФО]],СПРАВОЧНИК!H:P,2,0)</f>
        <v>Уральский ФО</v>
      </c>
    </row>
    <row r="8849" spans="1:11" x14ac:dyDescent="0.2">
      <c r="A8849" t="s">
        <v>600</v>
      </c>
      <c r="B8849" t="s">
        <v>595</v>
      </c>
      <c r="C8849" s="1" t="s">
        <v>301</v>
      </c>
      <c r="D8849" s="1" t="s">
        <v>2202</v>
      </c>
      <c r="E8849" s="2"/>
      <c r="F8849" s="3"/>
      <c r="G8849" s="2">
        <v>2</v>
      </c>
      <c r="H8849" s="3">
        <v>1</v>
      </c>
      <c r="I8849" s="69" t="str">
        <f>VLOOKUP(C8849,СПРАВОЧНИК!B:D,2,0)</f>
        <v>КОРЕЯ</v>
      </c>
      <c r="J8849" s="69" t="str">
        <f>VLOOKUP(C8849,СПРАВОЧНИК!B:D,3,0)</f>
        <v>ИНОМАРКИ</v>
      </c>
      <c r="K8849" s="69" t="str">
        <f>VLOOKUP(СВОД2023[[#This Row],[ФО]],СПРАВОЧНИК!H:P,2,0)</f>
        <v>Уральский ФО</v>
      </c>
    </row>
    <row r="8850" spans="1:11" x14ac:dyDescent="0.2">
      <c r="A8850" t="s">
        <v>600</v>
      </c>
      <c r="B8850" t="s">
        <v>595</v>
      </c>
      <c r="C8850" s="1" t="s">
        <v>301</v>
      </c>
      <c r="D8850" s="1" t="s">
        <v>1562</v>
      </c>
      <c r="E8850" s="2">
        <v>218</v>
      </c>
      <c r="F8850" s="3">
        <v>126</v>
      </c>
      <c r="G8850" s="2">
        <v>1072</v>
      </c>
      <c r="H8850" s="3">
        <v>675</v>
      </c>
      <c r="I8850" s="69" t="str">
        <f>VLOOKUP(C8850,СПРАВОЧНИК!B:D,2,0)</f>
        <v>КОРЕЯ</v>
      </c>
      <c r="J8850" s="69" t="str">
        <f>VLOOKUP(C8850,СПРАВОЧНИК!B:D,3,0)</f>
        <v>ИНОМАРКИ</v>
      </c>
      <c r="K8850" s="69" t="str">
        <f>VLOOKUP(СВОД2023[[#This Row],[ФО]],СПРАВОЧНИК!H:P,2,0)</f>
        <v>Уральский ФО</v>
      </c>
    </row>
    <row r="8851" spans="1:11" x14ac:dyDescent="0.2">
      <c r="A8851" t="s">
        <v>600</v>
      </c>
      <c r="B8851" t="s">
        <v>595</v>
      </c>
      <c r="C8851" s="1" t="s">
        <v>301</v>
      </c>
      <c r="D8851" s="1" t="s">
        <v>309</v>
      </c>
      <c r="E8851" s="2">
        <v>22</v>
      </c>
      <c r="F8851" s="3">
        <v>13</v>
      </c>
      <c r="G8851" s="2">
        <v>112</v>
      </c>
      <c r="H8851" s="3">
        <v>37</v>
      </c>
      <c r="I8851" s="69" t="str">
        <f>VLOOKUP(C8851,СПРАВОЧНИК!B:D,2,0)</f>
        <v>КОРЕЯ</v>
      </c>
      <c r="J8851" s="69" t="str">
        <f>VLOOKUP(C8851,СПРАВОЧНИК!B:D,3,0)</f>
        <v>ИНОМАРКИ</v>
      </c>
      <c r="K8851" s="69" t="str">
        <f>VLOOKUP(СВОД2023[[#This Row],[ФО]],СПРАВОЧНИК!H:P,2,0)</f>
        <v>Уральский ФО</v>
      </c>
    </row>
    <row r="8852" spans="1:11" x14ac:dyDescent="0.2">
      <c r="A8852" t="s">
        <v>600</v>
      </c>
      <c r="B8852" t="s">
        <v>595</v>
      </c>
      <c r="C8852" s="1" t="s">
        <v>301</v>
      </c>
      <c r="D8852" s="1" t="s">
        <v>991</v>
      </c>
      <c r="E8852" s="2"/>
      <c r="F8852" s="3"/>
      <c r="G8852" s="2">
        <v>3</v>
      </c>
      <c r="H8852" s="3">
        <v>2</v>
      </c>
      <c r="I8852" s="69" t="str">
        <f>VLOOKUP(C8852,СПРАВОЧНИК!B:D,2,0)</f>
        <v>КОРЕЯ</v>
      </c>
      <c r="J8852" s="69" t="str">
        <f>VLOOKUP(C8852,СПРАВОЧНИК!B:D,3,0)</f>
        <v>ИНОМАРКИ</v>
      </c>
      <c r="K8852" s="69" t="str">
        <f>VLOOKUP(СВОД2023[[#This Row],[ФО]],СПРАВОЧНИК!H:P,2,0)</f>
        <v>Уральский ФО</v>
      </c>
    </row>
    <row r="8853" spans="1:11" x14ac:dyDescent="0.2">
      <c r="A8853" t="s">
        <v>600</v>
      </c>
      <c r="B8853" t="s">
        <v>595</v>
      </c>
      <c r="C8853" s="1" t="s">
        <v>301</v>
      </c>
      <c r="D8853" s="1" t="s">
        <v>1563</v>
      </c>
      <c r="E8853" s="2">
        <v>2</v>
      </c>
      <c r="F8853" s="3">
        <v>1</v>
      </c>
      <c r="G8853" s="2">
        <v>23</v>
      </c>
      <c r="H8853" s="3">
        <v>15</v>
      </c>
      <c r="I8853" s="69" t="str">
        <f>VLOOKUP(C8853,СПРАВОЧНИК!B:D,2,0)</f>
        <v>КОРЕЯ</v>
      </c>
      <c r="J8853" s="69" t="str">
        <f>VLOOKUP(C8853,СПРАВОЧНИК!B:D,3,0)</f>
        <v>ИНОМАРКИ</v>
      </c>
      <c r="K8853" s="69" t="str">
        <f>VLOOKUP(СВОД2023[[#This Row],[ФО]],СПРАВОЧНИК!H:P,2,0)</f>
        <v>Уральский ФО</v>
      </c>
    </row>
    <row r="8854" spans="1:11" x14ac:dyDescent="0.2">
      <c r="A8854" t="s">
        <v>600</v>
      </c>
      <c r="B8854" t="s">
        <v>595</v>
      </c>
      <c r="C8854" s="1" t="s">
        <v>301</v>
      </c>
      <c r="D8854" s="1" t="s">
        <v>310</v>
      </c>
      <c r="E8854" s="2">
        <v>79</v>
      </c>
      <c r="F8854" s="3">
        <v>54</v>
      </c>
      <c r="G8854" s="2">
        <v>478</v>
      </c>
      <c r="H8854" s="3">
        <v>372</v>
      </c>
      <c r="I8854" s="69" t="str">
        <f>VLOOKUP(C8854,СПРАВОЧНИК!B:D,2,0)</f>
        <v>КОРЕЯ</v>
      </c>
      <c r="J8854" s="69" t="str">
        <f>VLOOKUP(C8854,СПРАВОЧНИК!B:D,3,0)</f>
        <v>ИНОМАРКИ</v>
      </c>
      <c r="K8854" s="69" t="str">
        <f>VLOOKUP(СВОД2023[[#This Row],[ФО]],СПРАВОЧНИК!H:P,2,0)</f>
        <v>Уральский ФО</v>
      </c>
    </row>
    <row r="8855" spans="1:11" x14ac:dyDescent="0.2">
      <c r="A8855" t="s">
        <v>600</v>
      </c>
      <c r="B8855" t="s">
        <v>595</v>
      </c>
      <c r="C8855" s="1" t="s">
        <v>301</v>
      </c>
      <c r="D8855" s="1" t="s">
        <v>1564</v>
      </c>
      <c r="E8855" s="2">
        <v>1</v>
      </c>
      <c r="F8855" s="3"/>
      <c r="G8855" s="2">
        <v>3</v>
      </c>
      <c r="H8855" s="3">
        <v>1</v>
      </c>
      <c r="I8855" s="69" t="str">
        <f>VLOOKUP(C8855,СПРАВОЧНИК!B:D,2,0)</f>
        <v>КОРЕЯ</v>
      </c>
      <c r="J8855" s="69" t="str">
        <f>VLOOKUP(C8855,СПРАВОЧНИК!B:D,3,0)</f>
        <v>ИНОМАРКИ</v>
      </c>
      <c r="K8855" s="69" t="str">
        <f>VLOOKUP(СВОД2023[[#This Row],[ФО]],СПРАВОЧНИК!H:P,2,0)</f>
        <v>Уральский ФО</v>
      </c>
    </row>
    <row r="8856" spans="1:11" x14ac:dyDescent="0.2">
      <c r="A8856" t="s">
        <v>600</v>
      </c>
      <c r="B8856" t="s">
        <v>595</v>
      </c>
      <c r="C8856" s="1" t="s">
        <v>301</v>
      </c>
      <c r="D8856" s="1" t="s">
        <v>1565</v>
      </c>
      <c r="E8856" s="2"/>
      <c r="F8856" s="3"/>
      <c r="G8856" s="2">
        <v>6</v>
      </c>
      <c r="H8856" s="3">
        <v>5</v>
      </c>
      <c r="I8856" s="69" t="str">
        <f>VLOOKUP(C8856,СПРАВОЧНИК!B:D,2,0)</f>
        <v>КОРЕЯ</v>
      </c>
      <c r="J8856" s="69" t="str">
        <f>VLOOKUP(C8856,СПРАВОЧНИК!B:D,3,0)</f>
        <v>ИНОМАРКИ</v>
      </c>
      <c r="K8856" s="69" t="str">
        <f>VLOOKUP(СВОД2023[[#This Row],[ФО]],СПРАВОЧНИК!H:P,2,0)</f>
        <v>Уральский ФО</v>
      </c>
    </row>
    <row r="8857" spans="1:11" x14ac:dyDescent="0.2">
      <c r="A8857" t="s">
        <v>600</v>
      </c>
      <c r="B8857" t="s">
        <v>595</v>
      </c>
      <c r="C8857" s="1" t="s">
        <v>301</v>
      </c>
      <c r="D8857" s="1" t="s">
        <v>1566</v>
      </c>
      <c r="E8857" s="2">
        <v>4</v>
      </c>
      <c r="F8857" s="3">
        <v>2</v>
      </c>
      <c r="G8857" s="2">
        <v>30</v>
      </c>
      <c r="H8857" s="3">
        <v>27</v>
      </c>
      <c r="I8857" s="69" t="str">
        <f>VLOOKUP(C8857,СПРАВОЧНИК!B:D,2,0)</f>
        <v>КОРЕЯ</v>
      </c>
      <c r="J8857" s="69" t="str">
        <f>VLOOKUP(C8857,СПРАВОЧНИК!B:D,3,0)</f>
        <v>ИНОМАРКИ</v>
      </c>
      <c r="K8857" s="69" t="str">
        <f>VLOOKUP(СВОД2023[[#This Row],[ФО]],СПРАВОЧНИК!H:P,2,0)</f>
        <v>Уральский ФО</v>
      </c>
    </row>
    <row r="8858" spans="1:11" x14ac:dyDescent="0.2">
      <c r="A8858" t="s">
        <v>600</v>
      </c>
      <c r="B8858" t="s">
        <v>595</v>
      </c>
      <c r="C8858" s="1" t="s">
        <v>301</v>
      </c>
      <c r="D8858" s="1" t="s">
        <v>992</v>
      </c>
      <c r="E8858" s="2"/>
      <c r="F8858" s="3"/>
      <c r="G8858" s="2">
        <v>3</v>
      </c>
      <c r="H8858" s="3"/>
      <c r="I8858" s="69" t="str">
        <f>VLOOKUP(C8858,СПРАВОЧНИК!B:D,2,0)</f>
        <v>КОРЕЯ</v>
      </c>
      <c r="J8858" s="69" t="str">
        <f>VLOOKUP(C8858,СПРАВОЧНИК!B:D,3,0)</f>
        <v>ИНОМАРКИ</v>
      </c>
      <c r="K8858" s="69" t="str">
        <f>VLOOKUP(СВОД2023[[#This Row],[ФО]],СПРАВОЧНИК!H:P,2,0)</f>
        <v>Уральский ФО</v>
      </c>
    </row>
    <row r="8859" spans="1:11" x14ac:dyDescent="0.2">
      <c r="A8859" t="s">
        <v>600</v>
      </c>
      <c r="B8859" t="s">
        <v>595</v>
      </c>
      <c r="C8859" s="1" t="s">
        <v>301</v>
      </c>
      <c r="D8859" s="1" t="s">
        <v>1567</v>
      </c>
      <c r="E8859" s="2"/>
      <c r="F8859" s="3"/>
      <c r="G8859" s="2">
        <v>6</v>
      </c>
      <c r="H8859" s="3">
        <v>4</v>
      </c>
      <c r="I8859" s="69" t="str">
        <f>VLOOKUP(C8859,СПРАВОЧНИК!B:D,2,0)</f>
        <v>КОРЕЯ</v>
      </c>
      <c r="J8859" s="69" t="str">
        <f>VLOOKUP(C8859,СПРАВОЧНИК!B:D,3,0)</f>
        <v>ИНОМАРКИ</v>
      </c>
      <c r="K8859" s="69" t="str">
        <f>VLOOKUP(СВОД2023[[#This Row],[ФО]],СПРАВОЧНИК!H:P,2,0)</f>
        <v>Уральский ФО</v>
      </c>
    </row>
    <row r="8860" spans="1:11" x14ac:dyDescent="0.2">
      <c r="A8860" t="s">
        <v>600</v>
      </c>
      <c r="B8860" t="s">
        <v>595</v>
      </c>
      <c r="C8860" s="1" t="s">
        <v>301</v>
      </c>
      <c r="D8860" s="1" t="s">
        <v>993</v>
      </c>
      <c r="E8860" s="2">
        <v>1092</v>
      </c>
      <c r="F8860" s="3">
        <v>969</v>
      </c>
      <c r="G8860" s="2">
        <v>5990</v>
      </c>
      <c r="H8860" s="3">
        <v>4900</v>
      </c>
      <c r="I8860" s="69" t="str">
        <f>VLOOKUP(C8860,СПРАВОЧНИК!B:D,2,0)</f>
        <v>КОРЕЯ</v>
      </c>
      <c r="J8860" s="69" t="str">
        <f>VLOOKUP(C8860,СПРАВОЧНИК!B:D,3,0)</f>
        <v>ИНОМАРКИ</v>
      </c>
      <c r="K8860" s="69" t="str">
        <f>VLOOKUP(СВОД2023[[#This Row],[ФО]],СПРАВОЧНИК!H:P,2,0)</f>
        <v>Уральский ФО</v>
      </c>
    </row>
    <row r="8861" spans="1:11" x14ac:dyDescent="0.2">
      <c r="A8861" t="s">
        <v>600</v>
      </c>
      <c r="B8861" t="s">
        <v>595</v>
      </c>
      <c r="C8861" s="1" t="s">
        <v>301</v>
      </c>
      <c r="D8861" s="1" t="s">
        <v>994</v>
      </c>
      <c r="E8861" s="2">
        <v>36</v>
      </c>
      <c r="F8861" s="3">
        <v>13</v>
      </c>
      <c r="G8861" s="2">
        <v>184</v>
      </c>
      <c r="H8861" s="3">
        <v>94</v>
      </c>
      <c r="I8861" s="69" t="str">
        <f>VLOOKUP(C8861,СПРАВОЧНИК!B:D,2,0)</f>
        <v>КОРЕЯ</v>
      </c>
      <c r="J8861" s="69" t="str">
        <f>VLOOKUP(C8861,СПРАВОЧНИК!B:D,3,0)</f>
        <v>ИНОМАРКИ</v>
      </c>
      <c r="K8861" s="69" t="str">
        <f>VLOOKUP(СВОД2023[[#This Row],[ФО]],СПРАВОЧНИК!H:P,2,0)</f>
        <v>Уральский ФО</v>
      </c>
    </row>
    <row r="8862" spans="1:11" x14ac:dyDescent="0.2">
      <c r="A8862" t="s">
        <v>600</v>
      </c>
      <c r="B8862" t="s">
        <v>595</v>
      </c>
      <c r="C8862" s="1" t="s">
        <v>301</v>
      </c>
      <c r="D8862" s="1" t="s">
        <v>1568</v>
      </c>
      <c r="E8862" s="2">
        <v>2</v>
      </c>
      <c r="F8862" s="3">
        <v>2</v>
      </c>
      <c r="G8862" s="2">
        <v>17</v>
      </c>
      <c r="H8862" s="3">
        <v>11</v>
      </c>
      <c r="I8862" s="69" t="str">
        <f>VLOOKUP(C8862,СПРАВОЧНИК!B:D,2,0)</f>
        <v>КОРЕЯ</v>
      </c>
      <c r="J8862" s="69" t="str">
        <f>VLOOKUP(C8862,СПРАВОЧНИК!B:D,3,0)</f>
        <v>ИНОМАРКИ</v>
      </c>
      <c r="K8862" s="69" t="str">
        <f>VLOOKUP(СВОД2023[[#This Row],[ФО]],СПРАВОЧНИК!H:P,2,0)</f>
        <v>Уральский ФО</v>
      </c>
    </row>
    <row r="8863" spans="1:11" x14ac:dyDescent="0.2">
      <c r="A8863" t="s">
        <v>600</v>
      </c>
      <c r="B8863" t="s">
        <v>595</v>
      </c>
      <c r="C8863" s="1" t="s">
        <v>301</v>
      </c>
      <c r="D8863" s="1" t="s">
        <v>2203</v>
      </c>
      <c r="E8863" s="2">
        <v>6</v>
      </c>
      <c r="F8863" s="3">
        <v>5</v>
      </c>
      <c r="G8863" s="2">
        <v>18</v>
      </c>
      <c r="H8863" s="3">
        <v>17</v>
      </c>
      <c r="I8863" s="69" t="str">
        <f>VLOOKUP(C8863,СПРАВОЧНИК!B:D,2,0)</f>
        <v>КОРЕЯ</v>
      </c>
      <c r="J8863" s="69" t="str">
        <f>VLOOKUP(C8863,СПРАВОЧНИК!B:D,3,0)</f>
        <v>ИНОМАРКИ</v>
      </c>
      <c r="K8863" s="69" t="str">
        <f>VLOOKUP(СВОД2023[[#This Row],[ФО]],СПРАВОЧНИК!H:P,2,0)</f>
        <v>Уральский ФО</v>
      </c>
    </row>
    <row r="8864" spans="1:11" x14ac:dyDescent="0.2">
      <c r="A8864" t="s">
        <v>600</v>
      </c>
      <c r="B8864" t="s">
        <v>595</v>
      </c>
      <c r="C8864" s="1" t="s">
        <v>301</v>
      </c>
      <c r="D8864" s="1" t="s">
        <v>995</v>
      </c>
      <c r="E8864" s="2">
        <v>222</v>
      </c>
      <c r="F8864" s="3">
        <v>103</v>
      </c>
      <c r="G8864" s="2">
        <v>1122</v>
      </c>
      <c r="H8864" s="3">
        <v>695</v>
      </c>
      <c r="I8864" s="69" t="str">
        <f>VLOOKUP(C8864,СПРАВОЧНИК!B:D,2,0)</f>
        <v>КОРЕЯ</v>
      </c>
      <c r="J8864" s="69" t="str">
        <f>VLOOKUP(C8864,СПРАВОЧНИК!B:D,3,0)</f>
        <v>ИНОМАРКИ</v>
      </c>
      <c r="K8864" s="69" t="str">
        <f>VLOOKUP(СВОД2023[[#This Row],[ФО]],СПРАВОЧНИК!H:P,2,0)</f>
        <v>Уральский ФО</v>
      </c>
    </row>
    <row r="8865" spans="1:11" x14ac:dyDescent="0.2">
      <c r="A8865" t="s">
        <v>600</v>
      </c>
      <c r="B8865" t="s">
        <v>595</v>
      </c>
      <c r="C8865" s="1" t="s">
        <v>301</v>
      </c>
      <c r="D8865" s="1" t="s">
        <v>996</v>
      </c>
      <c r="E8865" s="2">
        <v>87</v>
      </c>
      <c r="F8865" s="3">
        <v>68</v>
      </c>
      <c r="G8865" s="2">
        <v>512</v>
      </c>
      <c r="H8865" s="3">
        <v>372</v>
      </c>
      <c r="I8865" s="69" t="str">
        <f>VLOOKUP(C8865,СПРАВОЧНИК!B:D,2,0)</f>
        <v>КОРЕЯ</v>
      </c>
      <c r="J8865" s="69" t="str">
        <f>VLOOKUP(C8865,СПРАВОЧНИК!B:D,3,0)</f>
        <v>ИНОМАРКИ</v>
      </c>
      <c r="K8865" s="69" t="str">
        <f>VLOOKUP(СВОД2023[[#This Row],[ФО]],СПРАВОЧНИК!H:P,2,0)</f>
        <v>Уральский ФО</v>
      </c>
    </row>
    <row r="8866" spans="1:11" x14ac:dyDescent="0.2">
      <c r="A8866" t="s">
        <v>600</v>
      </c>
      <c r="B8866" t="s">
        <v>595</v>
      </c>
      <c r="C8866" s="1" t="s">
        <v>301</v>
      </c>
      <c r="D8866" s="1" t="s">
        <v>1569</v>
      </c>
      <c r="E8866" s="2">
        <v>192</v>
      </c>
      <c r="F8866" s="3">
        <v>146</v>
      </c>
      <c r="G8866" s="2">
        <v>1060</v>
      </c>
      <c r="H8866" s="3">
        <v>858</v>
      </c>
      <c r="I8866" s="69" t="str">
        <f>VLOOKUP(C8866,СПРАВОЧНИК!B:D,2,0)</f>
        <v>КОРЕЯ</v>
      </c>
      <c r="J8866" s="69" t="str">
        <f>VLOOKUP(C8866,СПРАВОЧНИК!B:D,3,0)</f>
        <v>ИНОМАРКИ</v>
      </c>
      <c r="K8866" s="69" t="str">
        <f>VLOOKUP(СВОД2023[[#This Row],[ФО]],СПРАВОЧНИК!H:P,2,0)</f>
        <v>Уральский ФО</v>
      </c>
    </row>
    <row r="8867" spans="1:11" x14ac:dyDescent="0.2">
      <c r="A8867" t="s">
        <v>600</v>
      </c>
      <c r="B8867" t="s">
        <v>595</v>
      </c>
      <c r="C8867" s="1" t="s">
        <v>301</v>
      </c>
      <c r="D8867" s="1" t="s">
        <v>997</v>
      </c>
      <c r="E8867" s="2">
        <v>389</v>
      </c>
      <c r="F8867" s="3">
        <v>252</v>
      </c>
      <c r="G8867" s="2">
        <v>2054</v>
      </c>
      <c r="H8867" s="3">
        <v>1360</v>
      </c>
      <c r="I8867" s="69" t="str">
        <f>VLOOKUP(C8867,СПРАВОЧНИК!B:D,2,0)</f>
        <v>КОРЕЯ</v>
      </c>
      <c r="J8867" s="69" t="str">
        <f>VLOOKUP(C8867,СПРАВОЧНИК!B:D,3,0)</f>
        <v>ИНОМАРКИ</v>
      </c>
      <c r="K8867" s="69" t="str">
        <f>VLOOKUP(СВОД2023[[#This Row],[ФО]],СПРАВОЧНИК!H:P,2,0)</f>
        <v>Уральский ФО</v>
      </c>
    </row>
    <row r="8868" spans="1:11" x14ac:dyDescent="0.2">
      <c r="A8868" t="s">
        <v>600</v>
      </c>
      <c r="B8868" t="s">
        <v>595</v>
      </c>
      <c r="C8868" s="1" t="s">
        <v>301</v>
      </c>
      <c r="D8868" s="1" t="s">
        <v>998</v>
      </c>
      <c r="E8868" s="2">
        <v>15</v>
      </c>
      <c r="F8868" s="3">
        <v>7</v>
      </c>
      <c r="G8868" s="2">
        <v>66</v>
      </c>
      <c r="H8868" s="3">
        <v>43</v>
      </c>
      <c r="I8868" s="69" t="str">
        <f>VLOOKUP(C8868,СПРАВОЧНИК!B:D,2,0)</f>
        <v>КОРЕЯ</v>
      </c>
      <c r="J8868" s="69" t="str">
        <f>VLOOKUP(C8868,СПРАВОЧНИК!B:D,3,0)</f>
        <v>ИНОМАРКИ</v>
      </c>
      <c r="K8868" s="69" t="str">
        <f>VLOOKUP(СВОД2023[[#This Row],[ФО]],СПРАВОЧНИК!H:P,2,0)</f>
        <v>Уральский ФО</v>
      </c>
    </row>
    <row r="8869" spans="1:11" x14ac:dyDescent="0.2">
      <c r="A8869" t="s">
        <v>600</v>
      </c>
      <c r="B8869" t="s">
        <v>595</v>
      </c>
      <c r="C8869" s="1" t="s">
        <v>301</v>
      </c>
      <c r="D8869" s="1" t="s">
        <v>1570</v>
      </c>
      <c r="E8869" s="2">
        <v>2</v>
      </c>
      <c r="F8869" s="3"/>
      <c r="G8869" s="2">
        <v>10</v>
      </c>
      <c r="H8869" s="3"/>
      <c r="I8869" s="69" t="str">
        <f>VLOOKUP(C8869,СПРАВОЧНИК!B:D,2,0)</f>
        <v>КОРЕЯ</v>
      </c>
      <c r="J8869" s="69" t="str">
        <f>VLOOKUP(C8869,СПРАВОЧНИК!B:D,3,0)</f>
        <v>ИНОМАРКИ</v>
      </c>
      <c r="K8869" s="69" t="str">
        <f>VLOOKUP(СВОД2023[[#This Row],[ФО]],СПРАВОЧНИК!H:P,2,0)</f>
        <v>Уральский ФО</v>
      </c>
    </row>
    <row r="8870" spans="1:11" x14ac:dyDescent="0.2">
      <c r="A8870" t="s">
        <v>600</v>
      </c>
      <c r="B8870" t="s">
        <v>595</v>
      </c>
      <c r="C8870" s="1" t="s">
        <v>301</v>
      </c>
      <c r="D8870" s="1" t="s">
        <v>1571</v>
      </c>
      <c r="E8870" s="2">
        <v>14</v>
      </c>
      <c r="F8870" s="3">
        <v>6</v>
      </c>
      <c r="G8870" s="2">
        <v>87</v>
      </c>
      <c r="H8870" s="3">
        <v>55</v>
      </c>
      <c r="I8870" s="69" t="str">
        <f>VLOOKUP(C8870,СПРАВОЧНИК!B:D,2,0)</f>
        <v>КОРЕЯ</v>
      </c>
      <c r="J8870" s="69" t="str">
        <f>VLOOKUP(C8870,СПРАВОЧНИК!B:D,3,0)</f>
        <v>ИНОМАРКИ</v>
      </c>
      <c r="K8870" s="69" t="str">
        <f>VLOOKUP(СВОД2023[[#This Row],[ФО]],СПРАВОЧНИК!H:P,2,0)</f>
        <v>Уральский ФО</v>
      </c>
    </row>
    <row r="8871" spans="1:11" x14ac:dyDescent="0.2">
      <c r="A8871" t="s">
        <v>600</v>
      </c>
      <c r="B8871" t="s">
        <v>595</v>
      </c>
      <c r="C8871" s="1" t="s">
        <v>311</v>
      </c>
      <c r="D8871" s="1" t="s">
        <v>2205</v>
      </c>
      <c r="E8871" s="2"/>
      <c r="F8871" s="3"/>
      <c r="G8871" s="2"/>
      <c r="H8871" s="3">
        <v>1</v>
      </c>
      <c r="I8871" s="69" t="str">
        <f>VLOOKUP(C8871,СПРАВОЧНИК!B:D,2,0)</f>
        <v>РОССИЯ</v>
      </c>
      <c r="J8871" s="69" t="str">
        <f>VLOOKUP(C8871,СПРАВОЧНИК!B:D,3,0)</f>
        <v>ОТЕЧЕСТВЕННЫЕ</v>
      </c>
      <c r="K8871" s="69" t="str">
        <f>VLOOKUP(СВОД2023[[#This Row],[ФО]],СПРАВОЧНИК!H:P,2,0)</f>
        <v>Уральский ФО</v>
      </c>
    </row>
    <row r="8872" spans="1:11" x14ac:dyDescent="0.2">
      <c r="A8872" t="s">
        <v>600</v>
      </c>
      <c r="B8872" t="s">
        <v>595</v>
      </c>
      <c r="C8872" s="1" t="s">
        <v>311</v>
      </c>
      <c r="D8872" s="1" t="s">
        <v>1572</v>
      </c>
      <c r="E8872" s="2">
        <v>176</v>
      </c>
      <c r="F8872" s="3">
        <v>188</v>
      </c>
      <c r="G8872" s="2">
        <v>1149</v>
      </c>
      <c r="H8872" s="3">
        <v>1039</v>
      </c>
      <c r="I8872" s="69" t="str">
        <f>VLOOKUP(C8872,СПРАВОЧНИК!B:D,2,0)</f>
        <v>РОССИЯ</v>
      </c>
      <c r="J8872" s="69" t="str">
        <f>VLOOKUP(C8872,СПРАВОЧНИК!B:D,3,0)</f>
        <v>ОТЕЧЕСТВЕННЫЕ</v>
      </c>
      <c r="K8872" s="69" t="str">
        <f>VLOOKUP(СВОД2023[[#This Row],[ФО]],СПРАВОЧНИК!H:P,2,0)</f>
        <v>Уральский ФО</v>
      </c>
    </row>
    <row r="8873" spans="1:11" x14ac:dyDescent="0.2">
      <c r="A8873" t="s">
        <v>600</v>
      </c>
      <c r="B8873" t="s">
        <v>595</v>
      </c>
      <c r="C8873" s="1" t="s">
        <v>311</v>
      </c>
      <c r="D8873" s="1" t="s">
        <v>1573</v>
      </c>
      <c r="E8873" s="2">
        <v>264</v>
      </c>
      <c r="F8873" s="3">
        <v>217</v>
      </c>
      <c r="G8873" s="2">
        <v>1511</v>
      </c>
      <c r="H8873" s="3">
        <v>1240</v>
      </c>
      <c r="I8873" s="69" t="str">
        <f>VLOOKUP(C8873,СПРАВОЧНИК!B:D,2,0)</f>
        <v>РОССИЯ</v>
      </c>
      <c r="J8873" s="69" t="str">
        <f>VLOOKUP(C8873,СПРАВОЧНИК!B:D,3,0)</f>
        <v>ОТЕЧЕСТВЕННЫЕ</v>
      </c>
      <c r="K8873" s="69" t="str">
        <f>VLOOKUP(СВОД2023[[#This Row],[ФО]],СПРАВОЧНИК!H:P,2,0)</f>
        <v>Уральский ФО</v>
      </c>
    </row>
    <row r="8874" spans="1:11" x14ac:dyDescent="0.2">
      <c r="A8874" t="s">
        <v>600</v>
      </c>
      <c r="B8874" t="s">
        <v>595</v>
      </c>
      <c r="C8874" s="1" t="s">
        <v>311</v>
      </c>
      <c r="D8874" s="1" t="s">
        <v>1574</v>
      </c>
      <c r="E8874" s="2">
        <v>297</v>
      </c>
      <c r="F8874" s="3">
        <v>257</v>
      </c>
      <c r="G8874" s="2">
        <v>1759</v>
      </c>
      <c r="H8874" s="3">
        <v>1490</v>
      </c>
      <c r="I8874" s="69" t="str">
        <f>VLOOKUP(C8874,СПРАВОЧНИК!B:D,2,0)</f>
        <v>РОССИЯ</v>
      </c>
      <c r="J8874" s="69" t="str">
        <f>VLOOKUP(C8874,СПРАВОЧНИК!B:D,3,0)</f>
        <v>ОТЕЧЕСТВЕННЫЕ</v>
      </c>
      <c r="K8874" s="69" t="str">
        <f>VLOOKUP(СВОД2023[[#This Row],[ФО]],СПРАВОЧНИК!H:P,2,0)</f>
        <v>Уральский ФО</v>
      </c>
    </row>
    <row r="8875" spans="1:11" x14ac:dyDescent="0.2">
      <c r="A8875" t="s">
        <v>600</v>
      </c>
      <c r="B8875" t="s">
        <v>595</v>
      </c>
      <c r="C8875" s="1" t="s">
        <v>311</v>
      </c>
      <c r="D8875" s="1" t="s">
        <v>1575</v>
      </c>
      <c r="E8875" s="2">
        <v>1</v>
      </c>
      <c r="F8875" s="3"/>
      <c r="G8875" s="2">
        <v>1</v>
      </c>
      <c r="H8875" s="3">
        <v>6</v>
      </c>
      <c r="I8875" s="69" t="str">
        <f>VLOOKUP(C8875,СПРАВОЧНИК!B:D,2,0)</f>
        <v>РОССИЯ</v>
      </c>
      <c r="J8875" s="69" t="str">
        <f>VLOOKUP(C8875,СПРАВОЧНИК!B:D,3,0)</f>
        <v>ОТЕЧЕСТВЕННЫЕ</v>
      </c>
      <c r="K8875" s="69" t="str">
        <f>VLOOKUP(СВОД2023[[#This Row],[ФО]],СПРАВОЧНИК!H:P,2,0)</f>
        <v>Уральский ФО</v>
      </c>
    </row>
    <row r="8876" spans="1:11" x14ac:dyDescent="0.2">
      <c r="A8876" t="s">
        <v>600</v>
      </c>
      <c r="B8876" t="s">
        <v>595</v>
      </c>
      <c r="C8876" s="1" t="s">
        <v>311</v>
      </c>
      <c r="D8876" s="1" t="s">
        <v>1576</v>
      </c>
      <c r="E8876" s="2">
        <v>55</v>
      </c>
      <c r="F8876" s="3">
        <v>65</v>
      </c>
      <c r="G8876" s="2">
        <v>288</v>
      </c>
      <c r="H8876" s="3">
        <v>292</v>
      </c>
      <c r="I8876" s="69" t="str">
        <f>VLOOKUP(C8876,СПРАВОЧНИК!B:D,2,0)</f>
        <v>РОССИЯ</v>
      </c>
      <c r="J8876" s="69" t="str">
        <f>VLOOKUP(C8876,СПРАВОЧНИК!B:D,3,0)</f>
        <v>ОТЕЧЕСТВЕННЫЕ</v>
      </c>
      <c r="K8876" s="69" t="str">
        <f>VLOOKUP(СВОД2023[[#This Row],[ФО]],СПРАВОЧНИК!H:P,2,0)</f>
        <v>Уральский ФО</v>
      </c>
    </row>
    <row r="8877" spans="1:11" x14ac:dyDescent="0.2">
      <c r="A8877" t="s">
        <v>600</v>
      </c>
      <c r="B8877" t="s">
        <v>595</v>
      </c>
      <c r="C8877" s="1" t="s">
        <v>311</v>
      </c>
      <c r="D8877" s="1" t="s">
        <v>1577</v>
      </c>
      <c r="E8877" s="2">
        <v>3</v>
      </c>
      <c r="F8877" s="3">
        <v>6</v>
      </c>
      <c r="G8877" s="2">
        <v>34</v>
      </c>
      <c r="H8877" s="3">
        <v>36</v>
      </c>
      <c r="I8877" s="69" t="str">
        <f>VLOOKUP(C8877,СПРАВОЧНИК!B:D,2,0)</f>
        <v>РОССИЯ</v>
      </c>
      <c r="J8877" s="69" t="str">
        <f>VLOOKUP(C8877,СПРАВОЧНИК!B:D,3,0)</f>
        <v>ОТЕЧЕСТВЕННЫЕ</v>
      </c>
      <c r="K8877" s="69" t="str">
        <f>VLOOKUP(СВОД2023[[#This Row],[ФО]],СПРАВОЧНИК!H:P,2,0)</f>
        <v>Уральский ФО</v>
      </c>
    </row>
    <row r="8878" spans="1:11" x14ac:dyDescent="0.2">
      <c r="A8878" t="s">
        <v>600</v>
      </c>
      <c r="B8878" t="s">
        <v>595</v>
      </c>
      <c r="C8878" s="1" t="s">
        <v>311</v>
      </c>
      <c r="D8878" s="1" t="s">
        <v>1578</v>
      </c>
      <c r="E8878" s="2">
        <v>13</v>
      </c>
      <c r="F8878" s="3">
        <v>9</v>
      </c>
      <c r="G8878" s="2">
        <v>68</v>
      </c>
      <c r="H8878" s="3">
        <v>71</v>
      </c>
      <c r="I8878" s="69" t="str">
        <f>VLOOKUP(C8878,СПРАВОЧНИК!B:D,2,0)</f>
        <v>РОССИЯ</v>
      </c>
      <c r="J8878" s="69" t="str">
        <f>VLOOKUP(C8878,СПРАВОЧНИК!B:D,3,0)</f>
        <v>ОТЕЧЕСТВЕННЫЕ</v>
      </c>
      <c r="K8878" s="69" t="str">
        <f>VLOOKUP(СВОД2023[[#This Row],[ФО]],СПРАВОЧНИК!H:P,2,0)</f>
        <v>Уральский ФО</v>
      </c>
    </row>
    <row r="8879" spans="1:11" x14ac:dyDescent="0.2">
      <c r="A8879" t="s">
        <v>600</v>
      </c>
      <c r="B8879" t="s">
        <v>595</v>
      </c>
      <c r="C8879" s="1" t="s">
        <v>311</v>
      </c>
      <c r="D8879" s="1" t="s">
        <v>1579</v>
      </c>
      <c r="E8879" s="2">
        <v>233</v>
      </c>
      <c r="F8879" s="3">
        <v>187</v>
      </c>
      <c r="G8879" s="2">
        <v>1150</v>
      </c>
      <c r="H8879" s="3">
        <v>851</v>
      </c>
      <c r="I8879" s="69" t="str">
        <f>VLOOKUP(C8879,СПРАВОЧНИК!B:D,2,0)</f>
        <v>РОССИЯ</v>
      </c>
      <c r="J8879" s="69" t="str">
        <f>VLOOKUP(C8879,СПРАВОЧНИК!B:D,3,0)</f>
        <v>ОТЕЧЕСТВЕННЫЕ</v>
      </c>
      <c r="K8879" s="69" t="str">
        <f>VLOOKUP(СВОД2023[[#This Row],[ФО]],СПРАВОЧНИК!H:P,2,0)</f>
        <v>Уральский ФО</v>
      </c>
    </row>
    <row r="8880" spans="1:11" x14ac:dyDescent="0.2">
      <c r="A8880" t="s">
        <v>600</v>
      </c>
      <c r="B8880" t="s">
        <v>595</v>
      </c>
      <c r="C8880" s="1" t="s">
        <v>311</v>
      </c>
      <c r="D8880" s="1" t="s">
        <v>1580</v>
      </c>
      <c r="E8880" s="2">
        <v>209</v>
      </c>
      <c r="F8880" s="3">
        <v>185</v>
      </c>
      <c r="G8880" s="2">
        <v>1261</v>
      </c>
      <c r="H8880" s="3">
        <v>990</v>
      </c>
      <c r="I8880" s="69" t="str">
        <f>VLOOKUP(C8880,СПРАВОЧНИК!B:D,2,0)</f>
        <v>РОССИЯ</v>
      </c>
      <c r="J8880" s="69" t="str">
        <f>VLOOKUP(C8880,СПРАВОЧНИК!B:D,3,0)</f>
        <v>ОТЕЧЕСТВЕННЫЕ</v>
      </c>
      <c r="K8880" s="69" t="str">
        <f>VLOOKUP(СВОД2023[[#This Row],[ФО]],СПРАВОЧНИК!H:P,2,0)</f>
        <v>Уральский ФО</v>
      </c>
    </row>
    <row r="8881" spans="1:11" x14ac:dyDescent="0.2">
      <c r="A8881" t="s">
        <v>600</v>
      </c>
      <c r="B8881" t="s">
        <v>595</v>
      </c>
      <c r="C8881" s="1" t="s">
        <v>311</v>
      </c>
      <c r="D8881" s="1" t="s">
        <v>1581</v>
      </c>
      <c r="E8881" s="2">
        <v>245</v>
      </c>
      <c r="F8881" s="3">
        <v>247</v>
      </c>
      <c r="G8881" s="2">
        <v>1198</v>
      </c>
      <c r="H8881" s="3">
        <v>1114</v>
      </c>
      <c r="I8881" s="69" t="str">
        <f>VLOOKUP(C8881,СПРАВОЧНИК!B:D,2,0)</f>
        <v>РОССИЯ</v>
      </c>
      <c r="J8881" s="69" t="str">
        <f>VLOOKUP(C8881,СПРАВОЧНИК!B:D,3,0)</f>
        <v>ОТЕЧЕСТВЕННЫЕ</v>
      </c>
      <c r="K8881" s="69" t="str">
        <f>VLOOKUP(СВОД2023[[#This Row],[ФО]],СПРАВОЧНИК!H:P,2,0)</f>
        <v>Уральский ФО</v>
      </c>
    </row>
    <row r="8882" spans="1:11" x14ac:dyDescent="0.2">
      <c r="A8882" t="s">
        <v>600</v>
      </c>
      <c r="B8882" t="s">
        <v>595</v>
      </c>
      <c r="C8882" s="1" t="s">
        <v>311</v>
      </c>
      <c r="D8882" s="1" t="s">
        <v>1582</v>
      </c>
      <c r="E8882" s="2">
        <v>854</v>
      </c>
      <c r="F8882" s="3">
        <v>881</v>
      </c>
      <c r="G8882" s="2">
        <v>4684</v>
      </c>
      <c r="H8882" s="3">
        <v>4451</v>
      </c>
      <c r="I8882" s="69" t="str">
        <f>VLOOKUP(C8882,СПРАВОЧНИК!B:D,2,0)</f>
        <v>РОССИЯ</v>
      </c>
      <c r="J8882" s="69" t="str">
        <f>VLOOKUP(C8882,СПРАВОЧНИК!B:D,3,0)</f>
        <v>ОТЕЧЕСТВЕННЫЕ</v>
      </c>
      <c r="K8882" s="69" t="str">
        <f>VLOOKUP(СВОД2023[[#This Row],[ФО]],СПРАВОЧНИК!H:P,2,0)</f>
        <v>Уральский ФО</v>
      </c>
    </row>
    <row r="8883" spans="1:11" x14ac:dyDescent="0.2">
      <c r="A8883" t="s">
        <v>600</v>
      </c>
      <c r="B8883" t="s">
        <v>595</v>
      </c>
      <c r="C8883" s="1" t="s">
        <v>311</v>
      </c>
      <c r="D8883" s="1" t="s">
        <v>1583</v>
      </c>
      <c r="E8883" s="2">
        <v>95</v>
      </c>
      <c r="F8883" s="3">
        <v>96</v>
      </c>
      <c r="G8883" s="2">
        <v>469</v>
      </c>
      <c r="H8883" s="3">
        <v>407</v>
      </c>
      <c r="I8883" s="69" t="str">
        <f>VLOOKUP(C8883,СПРАВОЧНИК!B:D,2,0)</f>
        <v>РОССИЯ</v>
      </c>
      <c r="J8883" s="69" t="str">
        <f>VLOOKUP(C8883,СПРАВОЧНИК!B:D,3,0)</f>
        <v>ОТЕЧЕСТВЕННЫЕ</v>
      </c>
      <c r="K8883" s="69" t="str">
        <f>VLOOKUP(СВОД2023[[#This Row],[ФО]],СПРАВОЧНИК!H:P,2,0)</f>
        <v>Уральский ФО</v>
      </c>
    </row>
    <row r="8884" spans="1:11" x14ac:dyDescent="0.2">
      <c r="A8884" t="s">
        <v>600</v>
      </c>
      <c r="B8884" t="s">
        <v>595</v>
      </c>
      <c r="C8884" s="1" t="s">
        <v>311</v>
      </c>
      <c r="D8884" s="1" t="s">
        <v>1584</v>
      </c>
      <c r="E8884" s="2">
        <v>558</v>
      </c>
      <c r="F8884" s="3">
        <v>539</v>
      </c>
      <c r="G8884" s="2">
        <v>2855</v>
      </c>
      <c r="H8884" s="3">
        <v>2934</v>
      </c>
      <c r="I8884" s="69" t="str">
        <f>VLOOKUP(C8884,СПРАВОЧНИК!B:D,2,0)</f>
        <v>РОССИЯ</v>
      </c>
      <c r="J8884" s="69" t="str">
        <f>VLOOKUP(C8884,СПРАВОЧНИК!B:D,3,0)</f>
        <v>ОТЕЧЕСТВЕННЫЕ</v>
      </c>
      <c r="K8884" s="69" t="str">
        <f>VLOOKUP(СВОД2023[[#This Row],[ФО]],СПРАВОЧНИК!H:P,2,0)</f>
        <v>Уральский ФО</v>
      </c>
    </row>
    <row r="8885" spans="1:11" x14ac:dyDescent="0.2">
      <c r="A8885" t="s">
        <v>600</v>
      </c>
      <c r="B8885" t="s">
        <v>595</v>
      </c>
      <c r="C8885" s="1" t="s">
        <v>311</v>
      </c>
      <c r="D8885" s="1" t="s">
        <v>1585</v>
      </c>
      <c r="E8885" s="2">
        <v>851</v>
      </c>
      <c r="F8885" s="3">
        <v>822</v>
      </c>
      <c r="G8885" s="2">
        <v>5011</v>
      </c>
      <c r="H8885" s="3">
        <v>4696</v>
      </c>
      <c r="I8885" s="69" t="str">
        <f>VLOOKUP(C8885,СПРАВОЧНИК!B:D,2,0)</f>
        <v>РОССИЯ</v>
      </c>
      <c r="J8885" s="69" t="str">
        <f>VLOOKUP(C8885,СПРАВОЧНИК!B:D,3,0)</f>
        <v>ОТЕЧЕСТВЕННЫЕ</v>
      </c>
      <c r="K8885" s="69" t="str">
        <f>VLOOKUP(СВОД2023[[#This Row],[ФО]],СПРАВОЧНИК!H:P,2,0)</f>
        <v>Уральский ФО</v>
      </c>
    </row>
    <row r="8886" spans="1:11" x14ac:dyDescent="0.2">
      <c r="A8886" t="s">
        <v>600</v>
      </c>
      <c r="B8886" t="s">
        <v>595</v>
      </c>
      <c r="C8886" s="1" t="s">
        <v>311</v>
      </c>
      <c r="D8886" s="1" t="s">
        <v>1586</v>
      </c>
      <c r="E8886" s="2">
        <v>239</v>
      </c>
      <c r="F8886" s="3">
        <v>252</v>
      </c>
      <c r="G8886" s="2">
        <v>1287</v>
      </c>
      <c r="H8886" s="3">
        <v>1298</v>
      </c>
      <c r="I8886" s="69" t="str">
        <f>VLOOKUP(C8886,СПРАВОЧНИК!B:D,2,0)</f>
        <v>РОССИЯ</v>
      </c>
      <c r="J8886" s="69" t="str">
        <f>VLOOKUP(C8886,СПРАВОЧНИК!B:D,3,0)</f>
        <v>ОТЕЧЕСТВЕННЫЕ</v>
      </c>
      <c r="K8886" s="69" t="str">
        <f>VLOOKUP(СВОД2023[[#This Row],[ФО]],СПРАВОЧНИК!H:P,2,0)</f>
        <v>Уральский ФО</v>
      </c>
    </row>
    <row r="8887" spans="1:11" x14ac:dyDescent="0.2">
      <c r="A8887" t="s">
        <v>600</v>
      </c>
      <c r="B8887" t="s">
        <v>595</v>
      </c>
      <c r="C8887" s="1" t="s">
        <v>311</v>
      </c>
      <c r="D8887" s="1" t="s">
        <v>1587</v>
      </c>
      <c r="E8887" s="2">
        <v>651</v>
      </c>
      <c r="F8887" s="3">
        <v>666</v>
      </c>
      <c r="G8887" s="2">
        <v>3899</v>
      </c>
      <c r="H8887" s="3">
        <v>3601</v>
      </c>
      <c r="I8887" s="69" t="str">
        <f>VLOOKUP(C8887,СПРАВОЧНИК!B:D,2,0)</f>
        <v>РОССИЯ</v>
      </c>
      <c r="J8887" s="69" t="str">
        <f>VLOOKUP(C8887,СПРАВОЧНИК!B:D,3,0)</f>
        <v>ОТЕЧЕСТВЕННЫЕ</v>
      </c>
      <c r="K8887" s="69" t="str">
        <f>VLOOKUP(СВОД2023[[#This Row],[ФО]],СПРАВОЧНИК!H:P,2,0)</f>
        <v>Уральский ФО</v>
      </c>
    </row>
    <row r="8888" spans="1:11" x14ac:dyDescent="0.2">
      <c r="A8888" t="s">
        <v>600</v>
      </c>
      <c r="B8888" t="s">
        <v>595</v>
      </c>
      <c r="C8888" s="1" t="s">
        <v>311</v>
      </c>
      <c r="D8888" s="1" t="s">
        <v>1588</v>
      </c>
      <c r="E8888" s="2">
        <v>151</v>
      </c>
      <c r="F8888" s="3">
        <v>162</v>
      </c>
      <c r="G8888" s="2">
        <v>892</v>
      </c>
      <c r="H8888" s="3">
        <v>896</v>
      </c>
      <c r="I8888" s="69" t="str">
        <f>VLOOKUP(C8888,СПРАВОЧНИК!B:D,2,0)</f>
        <v>РОССИЯ</v>
      </c>
      <c r="J8888" s="69" t="str">
        <f>VLOOKUP(C8888,СПРАВОЧНИК!B:D,3,0)</f>
        <v>ОТЕЧЕСТВЕННЫЕ</v>
      </c>
      <c r="K8888" s="69" t="str">
        <f>VLOOKUP(СВОД2023[[#This Row],[ФО]],СПРАВОЧНИК!H:P,2,0)</f>
        <v>Уральский ФО</v>
      </c>
    </row>
    <row r="8889" spans="1:11" x14ac:dyDescent="0.2">
      <c r="A8889" t="s">
        <v>600</v>
      </c>
      <c r="B8889" t="s">
        <v>595</v>
      </c>
      <c r="C8889" s="1" t="s">
        <v>311</v>
      </c>
      <c r="D8889" s="1" t="s">
        <v>1589</v>
      </c>
      <c r="E8889" s="2">
        <v>1135</v>
      </c>
      <c r="F8889" s="3">
        <v>1052</v>
      </c>
      <c r="G8889" s="2">
        <v>6410</v>
      </c>
      <c r="H8889" s="3">
        <v>5757</v>
      </c>
      <c r="I8889" s="69" t="str">
        <f>VLOOKUP(C8889,СПРАВОЧНИК!B:D,2,0)</f>
        <v>РОССИЯ</v>
      </c>
      <c r="J8889" s="69" t="str">
        <f>VLOOKUP(C8889,СПРАВОЧНИК!B:D,3,0)</f>
        <v>ОТЕЧЕСТВЕННЫЕ</v>
      </c>
      <c r="K8889" s="69" t="str">
        <f>VLOOKUP(СВОД2023[[#This Row],[ФО]],СПРАВОЧНИК!H:P,2,0)</f>
        <v>Уральский ФО</v>
      </c>
    </row>
    <row r="8890" spans="1:11" x14ac:dyDescent="0.2">
      <c r="A8890" t="s">
        <v>600</v>
      </c>
      <c r="B8890" t="s">
        <v>595</v>
      </c>
      <c r="C8890" s="1" t="s">
        <v>311</v>
      </c>
      <c r="D8890" s="1" t="s">
        <v>1590</v>
      </c>
      <c r="E8890" s="2">
        <v>570</v>
      </c>
      <c r="F8890" s="3">
        <v>513</v>
      </c>
      <c r="G8890" s="2">
        <v>3139</v>
      </c>
      <c r="H8890" s="3">
        <v>2758</v>
      </c>
      <c r="I8890" s="69" t="str">
        <f>VLOOKUP(C8890,СПРАВОЧНИК!B:D,2,0)</f>
        <v>РОССИЯ</v>
      </c>
      <c r="J8890" s="69" t="str">
        <f>VLOOKUP(C8890,СПРАВОЧНИК!B:D,3,0)</f>
        <v>ОТЕЧЕСТВЕННЫЕ</v>
      </c>
      <c r="K8890" s="69" t="str">
        <f>VLOOKUP(СВОД2023[[#This Row],[ФО]],СПРАВОЧНИК!H:P,2,0)</f>
        <v>Уральский ФО</v>
      </c>
    </row>
    <row r="8891" spans="1:11" x14ac:dyDescent="0.2">
      <c r="A8891" t="s">
        <v>600</v>
      </c>
      <c r="B8891" t="s">
        <v>595</v>
      </c>
      <c r="C8891" s="1" t="s">
        <v>311</v>
      </c>
      <c r="D8891" s="1" t="s">
        <v>1591</v>
      </c>
      <c r="E8891" s="2">
        <v>4</v>
      </c>
      <c r="F8891" s="3">
        <v>3</v>
      </c>
      <c r="G8891" s="2">
        <v>18</v>
      </c>
      <c r="H8891" s="3">
        <v>7</v>
      </c>
      <c r="I8891" s="69" t="str">
        <f>VLOOKUP(C8891,СПРАВОЧНИК!B:D,2,0)</f>
        <v>РОССИЯ</v>
      </c>
      <c r="J8891" s="69" t="str">
        <f>VLOOKUP(C8891,СПРАВОЧНИК!B:D,3,0)</f>
        <v>ОТЕЧЕСТВЕННЫЕ</v>
      </c>
      <c r="K8891" s="69" t="str">
        <f>VLOOKUP(СВОД2023[[#This Row],[ФО]],СПРАВОЧНИК!H:P,2,0)</f>
        <v>Уральский ФО</v>
      </c>
    </row>
    <row r="8892" spans="1:11" x14ac:dyDescent="0.2">
      <c r="A8892" t="s">
        <v>600</v>
      </c>
      <c r="B8892" t="s">
        <v>595</v>
      </c>
      <c r="C8892" s="1" t="s">
        <v>311</v>
      </c>
      <c r="D8892" s="1" t="s">
        <v>312</v>
      </c>
      <c r="E8892" s="2">
        <v>741</v>
      </c>
      <c r="F8892" s="3">
        <v>703</v>
      </c>
      <c r="G8892" s="2">
        <v>4317</v>
      </c>
      <c r="H8892" s="3">
        <v>3993</v>
      </c>
      <c r="I8892" s="69" t="str">
        <f>VLOOKUP(C8892,СПРАВОЧНИК!B:D,2,0)</f>
        <v>РОССИЯ</v>
      </c>
      <c r="J8892" s="69" t="str">
        <f>VLOOKUP(C8892,СПРАВОЧНИК!B:D,3,0)</f>
        <v>ОТЕЧЕСТВЕННЫЕ</v>
      </c>
      <c r="K8892" s="69" t="str">
        <f>VLOOKUP(СВОД2023[[#This Row],[ФО]],СПРАВОЧНИК!H:P,2,0)</f>
        <v>Уральский ФО</v>
      </c>
    </row>
    <row r="8893" spans="1:11" x14ac:dyDescent="0.2">
      <c r="A8893" t="s">
        <v>600</v>
      </c>
      <c r="B8893" t="s">
        <v>595</v>
      </c>
      <c r="C8893" s="1" t="s">
        <v>311</v>
      </c>
      <c r="D8893" s="1" t="s">
        <v>313</v>
      </c>
      <c r="E8893" s="2">
        <v>103</v>
      </c>
      <c r="F8893" s="3">
        <v>54</v>
      </c>
      <c r="G8893" s="2">
        <v>562</v>
      </c>
      <c r="H8893" s="3">
        <v>330</v>
      </c>
      <c r="I8893" s="69" t="str">
        <f>VLOOKUP(C8893,СПРАВОЧНИК!B:D,2,0)</f>
        <v>РОССИЯ</v>
      </c>
      <c r="J8893" s="69" t="str">
        <f>VLOOKUP(C8893,СПРАВОЧНИК!B:D,3,0)</f>
        <v>ОТЕЧЕСТВЕННЫЕ</v>
      </c>
      <c r="K8893" s="69" t="str">
        <f>VLOOKUP(СВОД2023[[#This Row],[ФО]],СПРАВОЧНИК!H:P,2,0)</f>
        <v>Уральский ФО</v>
      </c>
    </row>
    <row r="8894" spans="1:11" x14ac:dyDescent="0.2">
      <c r="A8894" t="s">
        <v>600</v>
      </c>
      <c r="B8894" t="s">
        <v>595</v>
      </c>
      <c r="C8894" s="1" t="s">
        <v>311</v>
      </c>
      <c r="D8894" s="1" t="s">
        <v>2206</v>
      </c>
      <c r="E8894" s="2">
        <v>1</v>
      </c>
      <c r="F8894" s="3">
        <v>1</v>
      </c>
      <c r="G8894" s="2">
        <v>5</v>
      </c>
      <c r="H8894" s="3">
        <v>4</v>
      </c>
      <c r="I8894" s="69" t="str">
        <f>VLOOKUP(C8894,СПРАВОЧНИК!B:D,2,0)</f>
        <v>РОССИЯ</v>
      </c>
      <c r="J8894" s="69" t="str">
        <f>VLOOKUP(C8894,СПРАВОЧНИК!B:D,3,0)</f>
        <v>ОТЕЧЕСТВЕННЫЕ</v>
      </c>
      <c r="K8894" s="69" t="str">
        <f>VLOOKUP(СВОД2023[[#This Row],[ФО]],СПРАВОЧНИК!H:P,2,0)</f>
        <v>Уральский ФО</v>
      </c>
    </row>
    <row r="8895" spans="1:11" x14ac:dyDescent="0.2">
      <c r="A8895" t="s">
        <v>600</v>
      </c>
      <c r="B8895" t="s">
        <v>595</v>
      </c>
      <c r="C8895" s="1" t="s">
        <v>311</v>
      </c>
      <c r="D8895" s="1" t="s">
        <v>314</v>
      </c>
      <c r="E8895" s="2">
        <v>148</v>
      </c>
      <c r="F8895" s="3">
        <v>158</v>
      </c>
      <c r="G8895" s="2">
        <v>941</v>
      </c>
      <c r="H8895" s="3">
        <v>849</v>
      </c>
      <c r="I8895" s="69" t="str">
        <f>VLOOKUP(C8895,СПРАВОЧНИК!B:D,2,0)</f>
        <v>РОССИЯ</v>
      </c>
      <c r="J8895" s="69" t="str">
        <f>VLOOKUP(C8895,СПРАВОЧНИК!B:D,3,0)</f>
        <v>ОТЕЧЕСТВЕННЫЕ</v>
      </c>
      <c r="K8895" s="69" t="str">
        <f>VLOOKUP(СВОД2023[[#This Row],[ФО]],СПРАВОЧНИК!H:P,2,0)</f>
        <v>Уральский ФО</v>
      </c>
    </row>
    <row r="8896" spans="1:11" x14ac:dyDescent="0.2">
      <c r="A8896" t="s">
        <v>600</v>
      </c>
      <c r="B8896" t="s">
        <v>595</v>
      </c>
      <c r="C8896" s="1" t="s">
        <v>311</v>
      </c>
      <c r="D8896" s="1" t="s">
        <v>1592</v>
      </c>
      <c r="E8896" s="2">
        <v>646</v>
      </c>
      <c r="F8896" s="3">
        <v>590</v>
      </c>
      <c r="G8896" s="2">
        <v>3524</v>
      </c>
      <c r="H8896" s="3">
        <v>3334</v>
      </c>
      <c r="I8896" s="69" t="str">
        <f>VLOOKUP(C8896,СПРАВОЧНИК!B:D,2,0)</f>
        <v>РОССИЯ</v>
      </c>
      <c r="J8896" s="69" t="str">
        <f>VLOOKUP(C8896,СПРАВОЧНИК!B:D,3,0)</f>
        <v>ОТЕЧЕСТВЕННЫЕ</v>
      </c>
      <c r="K8896" s="69" t="str">
        <f>VLOOKUP(СВОД2023[[#This Row],[ФО]],СПРАВОЧНИК!H:P,2,0)</f>
        <v>Уральский ФО</v>
      </c>
    </row>
    <row r="8897" spans="1:11" x14ac:dyDescent="0.2">
      <c r="A8897" t="s">
        <v>600</v>
      </c>
      <c r="B8897" t="s">
        <v>595</v>
      </c>
      <c r="C8897" s="1" t="s">
        <v>311</v>
      </c>
      <c r="D8897" s="1" t="s">
        <v>1593</v>
      </c>
      <c r="E8897" s="2">
        <v>115</v>
      </c>
      <c r="F8897" s="3">
        <v>123</v>
      </c>
      <c r="G8897" s="2">
        <v>687</v>
      </c>
      <c r="H8897" s="3">
        <v>647</v>
      </c>
      <c r="I8897" s="69" t="str">
        <f>VLOOKUP(C8897,СПРАВОЧНИК!B:D,2,0)</f>
        <v>РОССИЯ</v>
      </c>
      <c r="J8897" s="69" t="str">
        <f>VLOOKUP(C8897,СПРАВОЧНИК!B:D,3,0)</f>
        <v>ОТЕЧЕСТВЕННЫЕ</v>
      </c>
      <c r="K8897" s="69" t="str">
        <f>VLOOKUP(СВОД2023[[#This Row],[ФО]],СПРАВОЧНИК!H:P,2,0)</f>
        <v>Уральский ФО</v>
      </c>
    </row>
    <row r="8898" spans="1:11" x14ac:dyDescent="0.2">
      <c r="A8898" t="s">
        <v>600</v>
      </c>
      <c r="B8898" t="s">
        <v>595</v>
      </c>
      <c r="C8898" s="1" t="s">
        <v>311</v>
      </c>
      <c r="D8898" s="1" t="s">
        <v>1594</v>
      </c>
      <c r="E8898" s="2">
        <v>485</v>
      </c>
      <c r="F8898" s="3">
        <v>384</v>
      </c>
      <c r="G8898" s="2">
        <v>2654</v>
      </c>
      <c r="H8898" s="3">
        <v>2244</v>
      </c>
      <c r="I8898" s="69" t="str">
        <f>VLOOKUP(C8898,СПРАВОЧНИК!B:D,2,0)</f>
        <v>РОССИЯ</v>
      </c>
      <c r="J8898" s="69" t="str">
        <f>VLOOKUP(C8898,СПРАВОЧНИК!B:D,3,0)</f>
        <v>ОТЕЧЕСТВЕННЫЕ</v>
      </c>
      <c r="K8898" s="69" t="str">
        <f>VLOOKUP(СВОД2023[[#This Row],[ФО]],СПРАВОЧНИК!H:P,2,0)</f>
        <v>Уральский ФО</v>
      </c>
    </row>
    <row r="8899" spans="1:11" x14ac:dyDescent="0.2">
      <c r="A8899" t="s">
        <v>600</v>
      </c>
      <c r="B8899" t="s">
        <v>595</v>
      </c>
      <c r="C8899" s="1" t="s">
        <v>311</v>
      </c>
      <c r="D8899" s="1" t="s">
        <v>315</v>
      </c>
      <c r="E8899" s="2">
        <v>764</v>
      </c>
      <c r="F8899" s="3">
        <v>647</v>
      </c>
      <c r="G8899" s="2">
        <v>4472</v>
      </c>
      <c r="H8899" s="3">
        <v>3646</v>
      </c>
      <c r="I8899" s="69" t="str">
        <f>VLOOKUP(C8899,СПРАВОЧНИК!B:D,2,0)</f>
        <v>РОССИЯ</v>
      </c>
      <c r="J8899" s="69" t="str">
        <f>VLOOKUP(C8899,СПРАВОЧНИК!B:D,3,0)</f>
        <v>ОТЕЧЕСТВЕННЫЕ</v>
      </c>
      <c r="K8899" s="69" t="str">
        <f>VLOOKUP(СВОД2023[[#This Row],[ФО]],СПРАВОЧНИК!H:P,2,0)</f>
        <v>Уральский ФО</v>
      </c>
    </row>
    <row r="8900" spans="1:11" x14ac:dyDescent="0.2">
      <c r="A8900" t="s">
        <v>600</v>
      </c>
      <c r="B8900" t="s">
        <v>595</v>
      </c>
      <c r="C8900" s="1" t="s">
        <v>311</v>
      </c>
      <c r="D8900" s="1" t="s">
        <v>316</v>
      </c>
      <c r="E8900" s="2">
        <v>322</v>
      </c>
      <c r="F8900" s="3">
        <v>227</v>
      </c>
      <c r="G8900" s="2">
        <v>1638</v>
      </c>
      <c r="H8900" s="3">
        <v>1227</v>
      </c>
      <c r="I8900" s="69" t="str">
        <f>VLOOKUP(C8900,СПРАВОЧНИК!B:D,2,0)</f>
        <v>РОССИЯ</v>
      </c>
      <c r="J8900" s="69" t="str">
        <f>VLOOKUP(C8900,СПРАВОЧНИК!B:D,3,0)</f>
        <v>ОТЕЧЕСТВЕННЫЕ</v>
      </c>
      <c r="K8900" s="69" t="str">
        <f>VLOOKUP(СВОД2023[[#This Row],[ФО]],СПРАВОЧНИК!H:P,2,0)</f>
        <v>Уральский ФО</v>
      </c>
    </row>
    <row r="8901" spans="1:11" x14ac:dyDescent="0.2">
      <c r="A8901" t="s">
        <v>600</v>
      </c>
      <c r="B8901" t="s">
        <v>595</v>
      </c>
      <c r="C8901" s="1" t="s">
        <v>311</v>
      </c>
      <c r="D8901" s="1" t="s">
        <v>317</v>
      </c>
      <c r="E8901" s="2">
        <v>5</v>
      </c>
      <c r="F8901" s="3">
        <v>5</v>
      </c>
      <c r="G8901" s="2">
        <v>46</v>
      </c>
      <c r="H8901" s="3">
        <v>30</v>
      </c>
      <c r="I8901" s="69" t="str">
        <f>VLOOKUP(C8901,СПРАВОЧНИК!B:D,2,0)</f>
        <v>РОССИЯ</v>
      </c>
      <c r="J8901" s="69" t="str">
        <f>VLOOKUP(C8901,СПРАВОЧНИК!B:D,3,0)</f>
        <v>ОТЕЧЕСТВЕННЫЕ</v>
      </c>
      <c r="K8901" s="69" t="str">
        <f>VLOOKUP(СВОД2023[[#This Row],[ФО]],СПРАВОЧНИК!H:P,2,0)</f>
        <v>Уральский ФО</v>
      </c>
    </row>
    <row r="8902" spans="1:11" x14ac:dyDescent="0.2">
      <c r="A8902" t="s">
        <v>600</v>
      </c>
      <c r="B8902" t="s">
        <v>595</v>
      </c>
      <c r="C8902" s="1" t="s">
        <v>311</v>
      </c>
      <c r="D8902" s="1" t="s">
        <v>1595</v>
      </c>
      <c r="E8902" s="2">
        <v>84</v>
      </c>
      <c r="F8902" s="3">
        <v>38</v>
      </c>
      <c r="G8902" s="2">
        <v>355</v>
      </c>
      <c r="H8902" s="3">
        <v>254</v>
      </c>
      <c r="I8902" s="69" t="str">
        <f>VLOOKUP(C8902,СПРАВОЧНИК!B:D,2,0)</f>
        <v>РОССИЯ</v>
      </c>
      <c r="J8902" s="69" t="str">
        <f>VLOOKUP(C8902,СПРАВОЧНИК!B:D,3,0)</f>
        <v>ОТЕЧЕСТВЕННЫЕ</v>
      </c>
      <c r="K8902" s="69" t="str">
        <f>VLOOKUP(СВОД2023[[#This Row],[ФО]],СПРАВОЧНИК!H:P,2,0)</f>
        <v>Уральский ФО</v>
      </c>
    </row>
    <row r="8903" spans="1:11" x14ac:dyDescent="0.2">
      <c r="A8903" t="s">
        <v>600</v>
      </c>
      <c r="B8903" t="s">
        <v>595</v>
      </c>
      <c r="C8903" s="1" t="s">
        <v>311</v>
      </c>
      <c r="D8903" s="1" t="s">
        <v>318</v>
      </c>
      <c r="E8903" s="2">
        <v>72</v>
      </c>
      <c r="F8903" s="3">
        <v>26</v>
      </c>
      <c r="G8903" s="2">
        <v>309</v>
      </c>
      <c r="H8903" s="3">
        <v>180</v>
      </c>
      <c r="I8903" s="69" t="str">
        <f>VLOOKUP(C8903,СПРАВОЧНИК!B:D,2,0)</f>
        <v>РОССИЯ</v>
      </c>
      <c r="J8903" s="69" t="str">
        <f>VLOOKUP(C8903,СПРАВОЧНИК!B:D,3,0)</f>
        <v>ОТЕЧЕСТВЕННЫЕ</v>
      </c>
      <c r="K8903" s="69" t="str">
        <f>VLOOKUP(СВОД2023[[#This Row],[ФО]],СПРАВОЧНИК!H:P,2,0)</f>
        <v>Уральский ФО</v>
      </c>
    </row>
    <row r="8904" spans="1:11" x14ac:dyDescent="0.2">
      <c r="A8904" t="s">
        <v>600</v>
      </c>
      <c r="B8904" t="s">
        <v>595</v>
      </c>
      <c r="C8904" s="1" t="s">
        <v>311</v>
      </c>
      <c r="D8904" s="1" t="s">
        <v>1596</v>
      </c>
      <c r="E8904" s="2">
        <v>60</v>
      </c>
      <c r="F8904" s="3">
        <v>47</v>
      </c>
      <c r="G8904" s="2">
        <v>377</v>
      </c>
      <c r="H8904" s="3">
        <v>277</v>
      </c>
      <c r="I8904" s="69" t="str">
        <f>VLOOKUP(C8904,СПРАВОЧНИК!B:D,2,0)</f>
        <v>РОССИЯ</v>
      </c>
      <c r="J8904" s="69" t="str">
        <f>VLOOKUP(C8904,СПРАВОЧНИК!B:D,3,0)</f>
        <v>ОТЕЧЕСТВЕННЫЕ</v>
      </c>
      <c r="K8904" s="69" t="str">
        <f>VLOOKUP(СВОД2023[[#This Row],[ФО]],СПРАВОЧНИК!H:P,2,0)</f>
        <v>Уральский ФО</v>
      </c>
    </row>
    <row r="8905" spans="1:11" x14ac:dyDescent="0.2">
      <c r="A8905" t="s">
        <v>600</v>
      </c>
      <c r="B8905" t="s">
        <v>595</v>
      </c>
      <c r="C8905" s="1" t="s">
        <v>311</v>
      </c>
      <c r="D8905" s="1" t="s">
        <v>2207</v>
      </c>
      <c r="E8905" s="2"/>
      <c r="F8905" s="3"/>
      <c r="G8905" s="2">
        <v>1</v>
      </c>
      <c r="H8905" s="3"/>
      <c r="I8905" s="69" t="str">
        <f>VLOOKUP(C8905,СПРАВОЧНИК!B:D,2,0)</f>
        <v>РОССИЯ</v>
      </c>
      <c r="J8905" s="69" t="str">
        <f>VLOOKUP(C8905,СПРАВОЧНИК!B:D,3,0)</f>
        <v>ОТЕЧЕСТВЕННЫЕ</v>
      </c>
      <c r="K8905" s="69" t="str">
        <f>VLOOKUP(СВОД2023[[#This Row],[ФО]],СПРАВОЧНИК!H:P,2,0)</f>
        <v>Уральский ФО</v>
      </c>
    </row>
    <row r="8906" spans="1:11" x14ac:dyDescent="0.2">
      <c r="A8906" t="s">
        <v>600</v>
      </c>
      <c r="B8906" t="s">
        <v>595</v>
      </c>
      <c r="C8906" s="1" t="s">
        <v>311</v>
      </c>
      <c r="D8906" s="1" t="s">
        <v>320</v>
      </c>
      <c r="E8906" s="2">
        <v>349</v>
      </c>
      <c r="F8906" s="3">
        <v>320</v>
      </c>
      <c r="G8906" s="2">
        <v>1837</v>
      </c>
      <c r="H8906" s="3">
        <v>1656</v>
      </c>
      <c r="I8906" s="69" t="str">
        <f>VLOOKUP(C8906,СПРАВОЧНИК!B:D,2,0)</f>
        <v>РОССИЯ</v>
      </c>
      <c r="J8906" s="69" t="str">
        <f>VLOOKUP(C8906,СПРАВОЧНИК!B:D,3,0)</f>
        <v>ОТЕЧЕСТВЕННЫЕ</v>
      </c>
      <c r="K8906" s="69" t="str">
        <f>VLOOKUP(СВОД2023[[#This Row],[ФО]],СПРАВОЧНИК!H:P,2,0)</f>
        <v>Уральский ФО</v>
      </c>
    </row>
    <row r="8907" spans="1:11" x14ac:dyDescent="0.2">
      <c r="A8907" t="s">
        <v>600</v>
      </c>
      <c r="B8907" t="s">
        <v>595</v>
      </c>
      <c r="C8907" s="1" t="s">
        <v>311</v>
      </c>
      <c r="D8907" s="1" t="s">
        <v>627</v>
      </c>
      <c r="E8907" s="2"/>
      <c r="F8907" s="3"/>
      <c r="G8907" s="2">
        <v>1</v>
      </c>
      <c r="H8907" s="3"/>
      <c r="I8907" s="69" t="str">
        <f>VLOOKUP(C8907,СПРАВОЧНИК!B:D,2,0)</f>
        <v>РОССИЯ</v>
      </c>
      <c r="J8907" s="69" t="str">
        <f>VLOOKUP(C8907,СПРАВОЧНИК!B:D,3,0)</f>
        <v>ОТЕЧЕСТВЕННЫЕ</v>
      </c>
      <c r="K8907" s="69" t="str">
        <f>VLOOKUP(СВОД2023[[#This Row],[ФО]],СПРАВОЧНИК!H:P,2,0)</f>
        <v>Уральский ФО</v>
      </c>
    </row>
    <row r="8908" spans="1:11" x14ac:dyDescent="0.2">
      <c r="A8908" t="s">
        <v>600</v>
      </c>
      <c r="B8908" t="s">
        <v>595</v>
      </c>
      <c r="C8908" s="1" t="s">
        <v>311</v>
      </c>
      <c r="D8908" s="1" t="s">
        <v>321</v>
      </c>
      <c r="E8908" s="2">
        <v>485</v>
      </c>
      <c r="F8908" s="3">
        <v>418</v>
      </c>
      <c r="G8908" s="2">
        <v>2747</v>
      </c>
      <c r="H8908" s="3">
        <v>2150</v>
      </c>
      <c r="I8908" s="69" t="str">
        <f>VLOOKUP(C8908,СПРАВОЧНИК!B:D,2,0)</f>
        <v>РОССИЯ</v>
      </c>
      <c r="J8908" s="69" t="str">
        <f>VLOOKUP(C8908,СПРАВОЧНИК!B:D,3,0)</f>
        <v>ОТЕЧЕСТВЕННЫЕ</v>
      </c>
      <c r="K8908" s="69" t="str">
        <f>VLOOKUP(СВОД2023[[#This Row],[ФО]],СПРАВОЧНИК!H:P,2,0)</f>
        <v>Уральский ФО</v>
      </c>
    </row>
    <row r="8909" spans="1:11" x14ac:dyDescent="0.2">
      <c r="A8909" t="s">
        <v>600</v>
      </c>
      <c r="B8909" t="s">
        <v>595</v>
      </c>
      <c r="C8909" s="1" t="s">
        <v>311</v>
      </c>
      <c r="D8909" s="1" t="s">
        <v>322</v>
      </c>
      <c r="E8909" s="2">
        <v>124</v>
      </c>
      <c r="F8909" s="3">
        <v>122</v>
      </c>
      <c r="G8909" s="2">
        <v>737</v>
      </c>
      <c r="H8909" s="3">
        <v>614</v>
      </c>
      <c r="I8909" s="69" t="str">
        <f>VLOOKUP(C8909,СПРАВОЧНИК!B:D,2,0)</f>
        <v>РОССИЯ</v>
      </c>
      <c r="J8909" s="69" t="str">
        <f>VLOOKUP(C8909,СПРАВОЧНИК!B:D,3,0)</f>
        <v>ОТЕЧЕСТВЕННЫЕ</v>
      </c>
      <c r="K8909" s="69" t="str">
        <f>VLOOKUP(СВОД2023[[#This Row],[ФО]],СПРАВОЧНИК!H:P,2,0)</f>
        <v>Уральский ФО</v>
      </c>
    </row>
    <row r="8910" spans="1:11" x14ac:dyDescent="0.2">
      <c r="A8910" t="s">
        <v>600</v>
      </c>
      <c r="B8910" t="s">
        <v>595</v>
      </c>
      <c r="C8910" s="1" t="s">
        <v>323</v>
      </c>
      <c r="D8910" s="1" t="s">
        <v>326</v>
      </c>
      <c r="E8910" s="2">
        <v>1</v>
      </c>
      <c r="F8910" s="3">
        <v>1</v>
      </c>
      <c r="G8910" s="2">
        <v>3</v>
      </c>
      <c r="H8910" s="3">
        <v>5</v>
      </c>
      <c r="I8910" s="69" t="str">
        <f>VLOOKUP(C8910,СПРАВОЧНИК!B:D,2,0)</f>
        <v>ЕВРОПА</v>
      </c>
      <c r="J8910" s="69" t="str">
        <f>VLOOKUP(C8910,СПРАВОЧНИК!B:D,3,0)</f>
        <v>ИНОМАРКИ</v>
      </c>
      <c r="K8910" s="69" t="str">
        <f>VLOOKUP(СВОД2023[[#This Row],[ФО]],СПРАВОЧНИК!H:P,2,0)</f>
        <v>Уральский ФО</v>
      </c>
    </row>
    <row r="8911" spans="1:11" x14ac:dyDescent="0.2">
      <c r="A8911" t="s">
        <v>600</v>
      </c>
      <c r="B8911" t="s">
        <v>595</v>
      </c>
      <c r="C8911" s="1" t="s">
        <v>1598</v>
      </c>
      <c r="D8911" s="1" t="s">
        <v>2212</v>
      </c>
      <c r="E8911" s="2"/>
      <c r="F8911" s="3"/>
      <c r="G8911" s="2">
        <v>1</v>
      </c>
      <c r="H8911" s="3"/>
      <c r="I8911" s="69" t="str">
        <f>VLOOKUP(C8911,СПРАВОЧНИК!B:D,2,0)</f>
        <v>ЕВРОПА</v>
      </c>
      <c r="J8911" s="69" t="str">
        <f>VLOOKUP(C8911,СПРАВОЧНИК!B:D,3,0)</f>
        <v>ИНОМАРКИ</v>
      </c>
      <c r="K8911" s="69" t="str">
        <f>VLOOKUP(СВОД2023[[#This Row],[ФО]],СПРАВОЧНИК!H:P,2,0)</f>
        <v>Уральский ФО</v>
      </c>
    </row>
    <row r="8912" spans="1:11" x14ac:dyDescent="0.2">
      <c r="A8912" t="s">
        <v>600</v>
      </c>
      <c r="B8912" t="s">
        <v>595</v>
      </c>
      <c r="C8912" s="1" t="s">
        <v>327</v>
      </c>
      <c r="D8912" s="1" t="s">
        <v>328</v>
      </c>
      <c r="E8912" s="2">
        <v>3</v>
      </c>
      <c r="F8912" s="3">
        <v>3</v>
      </c>
      <c r="G8912" s="2">
        <v>26</v>
      </c>
      <c r="H8912" s="3">
        <v>18</v>
      </c>
      <c r="I8912" s="69" t="str">
        <f>VLOOKUP(C8912,СПРАВОЧНИК!B:D,2,0)</f>
        <v>ЕВРОПА</v>
      </c>
      <c r="J8912" s="69" t="str">
        <f>VLOOKUP(C8912,СПРАВОЧНИК!B:D,3,0)</f>
        <v>ИНОМАРКИ</v>
      </c>
      <c r="K8912" s="69" t="str">
        <f>VLOOKUP(СВОД2023[[#This Row],[ФО]],СПРАВОЧНИК!H:P,2,0)</f>
        <v>Уральский ФО</v>
      </c>
    </row>
    <row r="8913" spans="1:11" x14ac:dyDescent="0.2">
      <c r="A8913" t="s">
        <v>600</v>
      </c>
      <c r="B8913" t="s">
        <v>595</v>
      </c>
      <c r="C8913" s="1" t="s">
        <v>327</v>
      </c>
      <c r="D8913" s="1" t="s">
        <v>329</v>
      </c>
      <c r="E8913" s="2">
        <v>33</v>
      </c>
      <c r="F8913" s="3">
        <v>25</v>
      </c>
      <c r="G8913" s="2">
        <v>160</v>
      </c>
      <c r="H8913" s="3">
        <v>119</v>
      </c>
      <c r="I8913" s="69" t="str">
        <f>VLOOKUP(C8913,СПРАВОЧНИК!B:D,2,0)</f>
        <v>ЕВРОПА</v>
      </c>
      <c r="J8913" s="69" t="str">
        <f>VLOOKUP(C8913,СПРАВОЧНИК!B:D,3,0)</f>
        <v>ИНОМАРКИ</v>
      </c>
      <c r="K8913" s="69" t="str">
        <f>VLOOKUP(СВОД2023[[#This Row],[ФО]],СПРАВОЧНИК!H:P,2,0)</f>
        <v>Уральский ФО</v>
      </c>
    </row>
    <row r="8914" spans="1:11" x14ac:dyDescent="0.2">
      <c r="A8914" t="s">
        <v>600</v>
      </c>
      <c r="B8914" t="s">
        <v>595</v>
      </c>
      <c r="C8914" s="1" t="s">
        <v>327</v>
      </c>
      <c r="D8914" s="1" t="s">
        <v>330</v>
      </c>
      <c r="E8914" s="2">
        <v>9</v>
      </c>
      <c r="F8914" s="3">
        <v>3</v>
      </c>
      <c r="G8914" s="2">
        <v>47</v>
      </c>
      <c r="H8914" s="3">
        <v>19</v>
      </c>
      <c r="I8914" s="69" t="str">
        <f>VLOOKUP(C8914,СПРАВОЧНИК!B:D,2,0)</f>
        <v>ЕВРОПА</v>
      </c>
      <c r="J8914" s="69" t="str">
        <f>VLOOKUP(C8914,СПРАВОЧНИК!B:D,3,0)</f>
        <v>ИНОМАРКИ</v>
      </c>
      <c r="K8914" s="69" t="str">
        <f>VLOOKUP(СВОД2023[[#This Row],[ФО]],СПРАВОЧНИК!H:P,2,0)</f>
        <v>Уральский ФО</v>
      </c>
    </row>
    <row r="8915" spans="1:11" x14ac:dyDescent="0.2">
      <c r="A8915" t="s">
        <v>600</v>
      </c>
      <c r="B8915" t="s">
        <v>595</v>
      </c>
      <c r="C8915" s="1" t="s">
        <v>327</v>
      </c>
      <c r="D8915" s="1" t="s">
        <v>1601</v>
      </c>
      <c r="E8915" s="2">
        <v>31</v>
      </c>
      <c r="F8915" s="3">
        <v>23</v>
      </c>
      <c r="G8915" s="2">
        <v>222</v>
      </c>
      <c r="H8915" s="3">
        <v>137</v>
      </c>
      <c r="I8915" s="69" t="str">
        <f>VLOOKUP(C8915,СПРАВОЧНИК!B:D,2,0)</f>
        <v>ЕВРОПА</v>
      </c>
      <c r="J8915" s="69" t="str">
        <f>VLOOKUP(C8915,СПРАВОЧНИК!B:D,3,0)</f>
        <v>ИНОМАРКИ</v>
      </c>
      <c r="K8915" s="69" t="str">
        <f>VLOOKUP(СВОД2023[[#This Row],[ФО]],СПРАВОЧНИК!H:P,2,0)</f>
        <v>Уральский ФО</v>
      </c>
    </row>
    <row r="8916" spans="1:11" x14ac:dyDescent="0.2">
      <c r="A8916" t="s">
        <v>600</v>
      </c>
      <c r="B8916" t="s">
        <v>595</v>
      </c>
      <c r="C8916" s="1" t="s">
        <v>327</v>
      </c>
      <c r="D8916" s="1" t="s">
        <v>331</v>
      </c>
      <c r="E8916" s="2">
        <v>54</v>
      </c>
      <c r="F8916" s="3">
        <v>48</v>
      </c>
      <c r="G8916" s="2">
        <v>345</v>
      </c>
      <c r="H8916" s="3">
        <v>240</v>
      </c>
      <c r="I8916" s="69" t="str">
        <f>VLOOKUP(C8916,СПРАВОЧНИК!B:D,2,0)</f>
        <v>ЕВРОПА</v>
      </c>
      <c r="J8916" s="69" t="str">
        <f>VLOOKUP(C8916,СПРАВОЧНИК!B:D,3,0)</f>
        <v>ИНОМАРКИ</v>
      </c>
      <c r="K8916" s="69" t="str">
        <f>VLOOKUP(СВОД2023[[#This Row],[ФО]],СПРАВОЧНИК!H:P,2,0)</f>
        <v>Уральский ФО</v>
      </c>
    </row>
    <row r="8917" spans="1:11" x14ac:dyDescent="0.2">
      <c r="A8917" t="s">
        <v>600</v>
      </c>
      <c r="B8917" t="s">
        <v>595</v>
      </c>
      <c r="C8917" s="1" t="s">
        <v>327</v>
      </c>
      <c r="D8917" s="1" t="s">
        <v>332</v>
      </c>
      <c r="E8917" s="2">
        <v>22</v>
      </c>
      <c r="F8917" s="3">
        <v>18</v>
      </c>
      <c r="G8917" s="2">
        <v>171</v>
      </c>
      <c r="H8917" s="3">
        <v>98</v>
      </c>
      <c r="I8917" s="69" t="str">
        <f>VLOOKUP(C8917,СПРАВОЧНИК!B:D,2,0)</f>
        <v>ЕВРОПА</v>
      </c>
      <c r="J8917" s="69" t="str">
        <f>VLOOKUP(C8917,СПРАВОЧНИК!B:D,3,0)</f>
        <v>ИНОМАРКИ</v>
      </c>
      <c r="K8917" s="69" t="str">
        <f>VLOOKUP(СВОД2023[[#This Row],[ФО]],СПРАВОЧНИК!H:P,2,0)</f>
        <v>Уральский ФО</v>
      </c>
    </row>
    <row r="8918" spans="1:11" x14ac:dyDescent="0.2">
      <c r="A8918" t="s">
        <v>600</v>
      </c>
      <c r="B8918" t="s">
        <v>595</v>
      </c>
      <c r="C8918" s="1" t="s">
        <v>327</v>
      </c>
      <c r="D8918" s="1" t="s">
        <v>333</v>
      </c>
      <c r="E8918" s="2">
        <v>49</v>
      </c>
      <c r="F8918" s="3">
        <v>29</v>
      </c>
      <c r="G8918" s="2">
        <v>272</v>
      </c>
      <c r="H8918" s="3">
        <v>205</v>
      </c>
      <c r="I8918" s="69" t="str">
        <f>VLOOKUP(C8918,СПРАВОЧНИК!B:D,2,0)</f>
        <v>ЕВРОПА</v>
      </c>
      <c r="J8918" s="69" t="str">
        <f>VLOOKUP(C8918,СПРАВОЧНИК!B:D,3,0)</f>
        <v>ИНОМАРКИ</v>
      </c>
      <c r="K8918" s="69" t="str">
        <f>VLOOKUP(СВОД2023[[#This Row],[ФО]],СПРАВОЧНИК!H:P,2,0)</f>
        <v>Уральский ФО</v>
      </c>
    </row>
    <row r="8919" spans="1:11" x14ac:dyDescent="0.2">
      <c r="A8919" t="s">
        <v>600</v>
      </c>
      <c r="B8919" t="s">
        <v>595</v>
      </c>
      <c r="C8919" s="1" t="s">
        <v>327</v>
      </c>
      <c r="D8919" s="1" t="s">
        <v>334</v>
      </c>
      <c r="E8919" s="2">
        <v>4</v>
      </c>
      <c r="F8919" s="3">
        <v>5</v>
      </c>
      <c r="G8919" s="2">
        <v>41</v>
      </c>
      <c r="H8919" s="3">
        <v>33</v>
      </c>
      <c r="I8919" s="69" t="str">
        <f>VLOOKUP(C8919,СПРАВОЧНИК!B:D,2,0)</f>
        <v>ЕВРОПА</v>
      </c>
      <c r="J8919" s="69" t="str">
        <f>VLOOKUP(C8919,СПРАВОЧНИК!B:D,3,0)</f>
        <v>ИНОМАРКИ</v>
      </c>
      <c r="K8919" s="69" t="str">
        <f>VLOOKUP(СВОД2023[[#This Row],[ФО]],СПРАВОЧНИК!H:P,2,0)</f>
        <v>Уральский ФО</v>
      </c>
    </row>
    <row r="8920" spans="1:11" x14ac:dyDescent="0.2">
      <c r="A8920" t="s">
        <v>600</v>
      </c>
      <c r="B8920" t="s">
        <v>595</v>
      </c>
      <c r="C8920" s="1" t="s">
        <v>2213</v>
      </c>
      <c r="D8920" s="1" t="s">
        <v>2214</v>
      </c>
      <c r="E8920" s="2"/>
      <c r="F8920" s="3"/>
      <c r="G8920" s="2"/>
      <c r="H8920" s="3">
        <v>1</v>
      </c>
      <c r="I8920" s="69" t="str">
        <f>VLOOKUP(C8920,СПРАВОЧНИК!B:D,2,0)</f>
        <v>КИТАЙ</v>
      </c>
      <c r="J8920" s="69" t="str">
        <f>VLOOKUP(C8920,СПРАВОЧНИК!B:D,3,0)</f>
        <v>ИНОМАРКИ</v>
      </c>
      <c r="K8920" s="69" t="str">
        <f>VLOOKUP(СВОД2023[[#This Row],[ФО]],СПРАВОЧНИК!H:P,2,0)</f>
        <v>Уральский ФО</v>
      </c>
    </row>
    <row r="8921" spans="1:11" x14ac:dyDescent="0.2">
      <c r="A8921" t="s">
        <v>600</v>
      </c>
      <c r="B8921" t="s">
        <v>595</v>
      </c>
      <c r="C8921" s="1" t="s">
        <v>336</v>
      </c>
      <c r="D8921" s="1" t="s">
        <v>337</v>
      </c>
      <c r="E8921" s="2">
        <v>7</v>
      </c>
      <c r="F8921" s="3">
        <v>4</v>
      </c>
      <c r="G8921" s="2">
        <v>30</v>
      </c>
      <c r="H8921" s="3">
        <v>17</v>
      </c>
      <c r="I8921" s="69" t="str">
        <f>VLOOKUP(C8921,СПРАВОЧНИК!B:D,2,0)</f>
        <v>ЯПОНИЯ</v>
      </c>
      <c r="J8921" s="69" t="str">
        <f>VLOOKUP(C8921,СПРАВОЧНИК!B:D,3,0)</f>
        <v>ИНОМАРКИ</v>
      </c>
      <c r="K8921" s="69" t="str">
        <f>VLOOKUP(СВОД2023[[#This Row],[ФО]],СПРАВОЧНИК!H:P,2,0)</f>
        <v>Уральский ФО</v>
      </c>
    </row>
    <row r="8922" spans="1:11" x14ac:dyDescent="0.2">
      <c r="A8922" t="s">
        <v>600</v>
      </c>
      <c r="B8922" t="s">
        <v>595</v>
      </c>
      <c r="C8922" s="1" t="s">
        <v>336</v>
      </c>
      <c r="D8922" s="1" t="s">
        <v>338</v>
      </c>
      <c r="E8922" s="2">
        <v>50</v>
      </c>
      <c r="F8922" s="3">
        <v>23</v>
      </c>
      <c r="G8922" s="2">
        <v>242</v>
      </c>
      <c r="H8922" s="3">
        <v>136</v>
      </c>
      <c r="I8922" s="69" t="str">
        <f>VLOOKUP(C8922,СПРАВОЧНИК!B:D,2,0)</f>
        <v>ЯПОНИЯ</v>
      </c>
      <c r="J8922" s="69" t="str">
        <f>VLOOKUP(C8922,СПРАВОЧНИК!B:D,3,0)</f>
        <v>ИНОМАРКИ</v>
      </c>
      <c r="K8922" s="69" t="str">
        <f>VLOOKUP(СВОД2023[[#This Row],[ФО]],СПРАВОЧНИК!H:P,2,0)</f>
        <v>Уральский ФО</v>
      </c>
    </row>
    <row r="8923" spans="1:11" x14ac:dyDescent="0.2">
      <c r="A8923" t="s">
        <v>600</v>
      </c>
      <c r="B8923" t="s">
        <v>595</v>
      </c>
      <c r="C8923" s="1" t="s">
        <v>336</v>
      </c>
      <c r="D8923" s="1" t="s">
        <v>1602</v>
      </c>
      <c r="E8923" s="2">
        <v>67</v>
      </c>
      <c r="F8923" s="3">
        <v>45</v>
      </c>
      <c r="G8923" s="2">
        <v>289</v>
      </c>
      <c r="H8923" s="3">
        <v>201</v>
      </c>
      <c r="I8923" s="69" t="str">
        <f>VLOOKUP(C8923,СПРАВОЧНИК!B:D,2,0)</f>
        <v>ЯПОНИЯ</v>
      </c>
      <c r="J8923" s="69" t="str">
        <f>VLOOKUP(C8923,СПРАВОЧНИК!B:D,3,0)</f>
        <v>ИНОМАРКИ</v>
      </c>
      <c r="K8923" s="69" t="str">
        <f>VLOOKUP(СВОД2023[[#This Row],[ФО]],СПРАВОЧНИК!H:P,2,0)</f>
        <v>Уральский ФО</v>
      </c>
    </row>
    <row r="8924" spans="1:11" x14ac:dyDescent="0.2">
      <c r="A8924" t="s">
        <v>600</v>
      </c>
      <c r="B8924" t="s">
        <v>595</v>
      </c>
      <c r="C8924" s="1" t="s">
        <v>336</v>
      </c>
      <c r="D8924" s="1" t="s">
        <v>339</v>
      </c>
      <c r="E8924" s="2">
        <v>41</v>
      </c>
      <c r="F8924" s="3">
        <v>23</v>
      </c>
      <c r="G8924" s="2">
        <v>227</v>
      </c>
      <c r="H8924" s="3">
        <v>127</v>
      </c>
      <c r="I8924" s="69" t="str">
        <f>VLOOKUP(C8924,СПРАВОЧНИК!B:D,2,0)</f>
        <v>ЯПОНИЯ</v>
      </c>
      <c r="J8924" s="69" t="str">
        <f>VLOOKUP(C8924,СПРАВОЧНИК!B:D,3,0)</f>
        <v>ИНОМАРКИ</v>
      </c>
      <c r="K8924" s="69" t="str">
        <f>VLOOKUP(СВОД2023[[#This Row],[ФО]],СПРАВОЧНИК!H:P,2,0)</f>
        <v>Уральский ФО</v>
      </c>
    </row>
    <row r="8925" spans="1:11" x14ac:dyDescent="0.2">
      <c r="A8925" t="s">
        <v>600</v>
      </c>
      <c r="B8925" t="s">
        <v>595</v>
      </c>
      <c r="C8925" s="1" t="s">
        <v>336</v>
      </c>
      <c r="D8925" s="1" t="s">
        <v>1603</v>
      </c>
      <c r="E8925" s="2">
        <v>1</v>
      </c>
      <c r="F8925" s="3"/>
      <c r="G8925" s="2">
        <v>4</v>
      </c>
      <c r="H8925" s="3">
        <v>2</v>
      </c>
      <c r="I8925" s="69" t="str">
        <f>VLOOKUP(C8925,СПРАВОЧНИК!B:D,2,0)</f>
        <v>ЯПОНИЯ</v>
      </c>
      <c r="J8925" s="69" t="str">
        <f>VLOOKUP(C8925,СПРАВОЧНИК!B:D,3,0)</f>
        <v>ИНОМАРКИ</v>
      </c>
      <c r="K8925" s="69" t="str">
        <f>VLOOKUP(СВОД2023[[#This Row],[ФО]],СПРАВОЧНИК!H:P,2,0)</f>
        <v>Уральский ФО</v>
      </c>
    </row>
    <row r="8926" spans="1:11" x14ac:dyDescent="0.2">
      <c r="A8926" t="s">
        <v>600</v>
      </c>
      <c r="B8926" t="s">
        <v>595</v>
      </c>
      <c r="C8926" s="1" t="s">
        <v>336</v>
      </c>
      <c r="D8926" s="1" t="s">
        <v>340</v>
      </c>
      <c r="E8926" s="2">
        <v>56</v>
      </c>
      <c r="F8926" s="3">
        <v>16</v>
      </c>
      <c r="G8926" s="2">
        <v>274</v>
      </c>
      <c r="H8926" s="3">
        <v>108</v>
      </c>
      <c r="I8926" s="69" t="str">
        <f>VLOOKUP(C8926,СПРАВОЧНИК!B:D,2,0)</f>
        <v>ЯПОНИЯ</v>
      </c>
      <c r="J8926" s="69" t="str">
        <f>VLOOKUP(C8926,СПРАВОЧНИК!B:D,3,0)</f>
        <v>ИНОМАРКИ</v>
      </c>
      <c r="K8926" s="69" t="str">
        <f>VLOOKUP(СВОД2023[[#This Row],[ФО]],СПРАВОЧНИК!H:P,2,0)</f>
        <v>Уральский ФО</v>
      </c>
    </row>
    <row r="8927" spans="1:11" x14ac:dyDescent="0.2">
      <c r="A8927" t="s">
        <v>600</v>
      </c>
      <c r="B8927" t="s">
        <v>595</v>
      </c>
      <c r="C8927" s="1" t="s">
        <v>336</v>
      </c>
      <c r="D8927" s="1" t="s">
        <v>342</v>
      </c>
      <c r="E8927" s="2">
        <v>26</v>
      </c>
      <c r="F8927" s="3">
        <v>24</v>
      </c>
      <c r="G8927" s="2">
        <v>135</v>
      </c>
      <c r="H8927" s="3">
        <v>112</v>
      </c>
      <c r="I8927" s="69" t="str">
        <f>VLOOKUP(C8927,СПРАВОЧНИК!B:D,2,0)</f>
        <v>ЯПОНИЯ</v>
      </c>
      <c r="J8927" s="69" t="str">
        <f>VLOOKUP(C8927,СПРАВОЧНИК!B:D,3,0)</f>
        <v>ИНОМАРКИ</v>
      </c>
      <c r="K8927" s="69" t="str">
        <f>VLOOKUP(СВОД2023[[#This Row],[ФО]],СПРАВОЧНИК!H:P,2,0)</f>
        <v>Уральский ФО</v>
      </c>
    </row>
    <row r="8928" spans="1:11" x14ac:dyDescent="0.2">
      <c r="A8928" t="s">
        <v>600</v>
      </c>
      <c r="B8928" t="s">
        <v>595</v>
      </c>
      <c r="C8928" s="1" t="s">
        <v>336</v>
      </c>
      <c r="D8928" s="1" t="s">
        <v>343</v>
      </c>
      <c r="E8928" s="2">
        <v>106</v>
      </c>
      <c r="F8928" s="3">
        <v>70</v>
      </c>
      <c r="G8928" s="2">
        <v>499</v>
      </c>
      <c r="H8928" s="3">
        <v>355</v>
      </c>
      <c r="I8928" s="69" t="str">
        <f>VLOOKUP(C8928,СПРАВОЧНИК!B:D,2,0)</f>
        <v>ЯПОНИЯ</v>
      </c>
      <c r="J8928" s="69" t="str">
        <f>VLOOKUP(C8928,СПРАВОЧНИК!B:D,3,0)</f>
        <v>ИНОМАРКИ</v>
      </c>
      <c r="K8928" s="69" t="str">
        <f>VLOOKUP(СВОД2023[[#This Row],[ФО]],СПРАВОЧНИК!H:P,2,0)</f>
        <v>Уральский ФО</v>
      </c>
    </row>
    <row r="8929" spans="1:11" x14ac:dyDescent="0.2">
      <c r="A8929" t="s">
        <v>600</v>
      </c>
      <c r="B8929" t="s">
        <v>595</v>
      </c>
      <c r="C8929" s="1" t="s">
        <v>336</v>
      </c>
      <c r="D8929" s="1" t="s">
        <v>344</v>
      </c>
      <c r="E8929" s="2">
        <v>55</v>
      </c>
      <c r="F8929" s="3">
        <v>39</v>
      </c>
      <c r="G8929" s="2">
        <v>293</v>
      </c>
      <c r="H8929" s="3">
        <v>185</v>
      </c>
      <c r="I8929" s="69" t="str">
        <f>VLOOKUP(C8929,СПРАВОЧНИК!B:D,2,0)</f>
        <v>ЯПОНИЯ</v>
      </c>
      <c r="J8929" s="69" t="str">
        <f>VLOOKUP(C8929,СПРАВОЧНИК!B:D,3,0)</f>
        <v>ИНОМАРКИ</v>
      </c>
      <c r="K8929" s="69" t="str">
        <f>VLOOKUP(СВОД2023[[#This Row],[ФО]],СПРАВОЧНИК!H:P,2,0)</f>
        <v>Уральский ФО</v>
      </c>
    </row>
    <row r="8930" spans="1:11" x14ac:dyDescent="0.2">
      <c r="A8930" t="s">
        <v>600</v>
      </c>
      <c r="B8930" t="s">
        <v>595</v>
      </c>
      <c r="C8930" s="1" t="s">
        <v>336</v>
      </c>
      <c r="D8930" s="1" t="s">
        <v>849</v>
      </c>
      <c r="E8930" s="2">
        <v>1</v>
      </c>
      <c r="F8930" s="3"/>
      <c r="G8930" s="2">
        <v>6</v>
      </c>
      <c r="H8930" s="3">
        <v>1</v>
      </c>
      <c r="I8930" s="69" t="str">
        <f>VLOOKUP(C8930,СПРАВОЧНИК!B:D,2,0)</f>
        <v>ЯПОНИЯ</v>
      </c>
      <c r="J8930" s="69" t="str">
        <f>VLOOKUP(C8930,СПРАВОЧНИК!B:D,3,0)</f>
        <v>ИНОМАРКИ</v>
      </c>
      <c r="K8930" s="69" t="str">
        <f>VLOOKUP(СВОД2023[[#This Row],[ФО]],СПРАВОЧНИК!H:P,2,0)</f>
        <v>Уральский ФО</v>
      </c>
    </row>
    <row r="8931" spans="1:11" x14ac:dyDescent="0.2">
      <c r="A8931" t="s">
        <v>600</v>
      </c>
      <c r="B8931" t="s">
        <v>595</v>
      </c>
      <c r="C8931" s="1" t="s">
        <v>336</v>
      </c>
      <c r="D8931" s="1" t="s">
        <v>345</v>
      </c>
      <c r="E8931" s="2">
        <v>209</v>
      </c>
      <c r="F8931" s="3">
        <v>117</v>
      </c>
      <c r="G8931" s="2">
        <v>1144</v>
      </c>
      <c r="H8931" s="3">
        <v>723</v>
      </c>
      <c r="I8931" s="69" t="str">
        <f>VLOOKUP(C8931,СПРАВОЧНИК!B:D,2,0)</f>
        <v>ЯПОНИЯ</v>
      </c>
      <c r="J8931" s="69" t="str">
        <f>VLOOKUP(C8931,СПРАВОЧНИК!B:D,3,0)</f>
        <v>ИНОМАРКИ</v>
      </c>
      <c r="K8931" s="69" t="str">
        <f>VLOOKUP(СВОД2023[[#This Row],[ФО]],СПРАВОЧНИК!H:P,2,0)</f>
        <v>Уральский ФО</v>
      </c>
    </row>
    <row r="8932" spans="1:11" x14ac:dyDescent="0.2">
      <c r="A8932" t="s">
        <v>600</v>
      </c>
      <c r="B8932" t="s">
        <v>595</v>
      </c>
      <c r="C8932" s="1" t="s">
        <v>336</v>
      </c>
      <c r="D8932" s="1" t="s">
        <v>1604</v>
      </c>
      <c r="E8932" s="2"/>
      <c r="F8932" s="3">
        <v>1</v>
      </c>
      <c r="G8932" s="2">
        <v>2</v>
      </c>
      <c r="H8932" s="3">
        <v>3</v>
      </c>
      <c r="I8932" s="69" t="str">
        <f>VLOOKUP(C8932,СПРАВОЧНИК!B:D,2,0)</f>
        <v>ЯПОНИЯ</v>
      </c>
      <c r="J8932" s="69" t="str">
        <f>VLOOKUP(C8932,СПРАВОЧНИК!B:D,3,0)</f>
        <v>ИНОМАРКИ</v>
      </c>
      <c r="K8932" s="69" t="str">
        <f>VLOOKUP(СВОД2023[[#This Row],[ФО]],СПРАВОЧНИК!H:P,2,0)</f>
        <v>Уральский ФО</v>
      </c>
    </row>
    <row r="8933" spans="1:11" x14ac:dyDescent="0.2">
      <c r="A8933" t="s">
        <v>600</v>
      </c>
      <c r="B8933" t="s">
        <v>595</v>
      </c>
      <c r="C8933" s="1" t="s">
        <v>336</v>
      </c>
      <c r="D8933" s="1" t="s">
        <v>346</v>
      </c>
      <c r="E8933" s="2">
        <v>7</v>
      </c>
      <c r="F8933" s="3">
        <v>3</v>
      </c>
      <c r="G8933" s="2">
        <v>28</v>
      </c>
      <c r="H8933" s="3">
        <v>11</v>
      </c>
      <c r="I8933" s="69" t="str">
        <f>VLOOKUP(C8933,СПРАВОЧНИК!B:D,2,0)</f>
        <v>ЯПОНИЯ</v>
      </c>
      <c r="J8933" s="69" t="str">
        <f>VLOOKUP(C8933,СПРАВОЧНИК!B:D,3,0)</f>
        <v>ИНОМАРКИ</v>
      </c>
      <c r="K8933" s="69" t="str">
        <f>VLOOKUP(СВОД2023[[#This Row],[ФО]],СПРАВОЧНИК!H:P,2,0)</f>
        <v>Уральский ФО</v>
      </c>
    </row>
    <row r="8934" spans="1:11" x14ac:dyDescent="0.2">
      <c r="A8934" t="s">
        <v>600</v>
      </c>
      <c r="B8934" t="s">
        <v>595</v>
      </c>
      <c r="C8934" s="1" t="s">
        <v>347</v>
      </c>
      <c r="D8934" s="1" t="s">
        <v>348</v>
      </c>
      <c r="E8934" s="2">
        <v>1</v>
      </c>
      <c r="F8934" s="3"/>
      <c r="G8934" s="2">
        <v>1</v>
      </c>
      <c r="H8934" s="3"/>
      <c r="I8934" s="69" t="str">
        <f>VLOOKUP(C8934,СПРАВОЧНИК!B:D,2,0)</f>
        <v>КИТАЙ</v>
      </c>
      <c r="J8934" s="69" t="str">
        <f>VLOOKUP(C8934,СПРАВОЧНИК!B:D,3,0)</f>
        <v>ИНОМАРКИ</v>
      </c>
      <c r="K8934" s="69" t="str">
        <f>VLOOKUP(СВОД2023[[#This Row],[ФО]],СПРАВОЧНИК!H:P,2,0)</f>
        <v>Уральский ФО</v>
      </c>
    </row>
    <row r="8935" spans="1:11" x14ac:dyDescent="0.2">
      <c r="A8935" t="s">
        <v>600</v>
      </c>
      <c r="B8935" t="s">
        <v>595</v>
      </c>
      <c r="C8935" s="1" t="s">
        <v>1606</v>
      </c>
      <c r="D8935" s="1" t="s">
        <v>2215</v>
      </c>
      <c r="E8935" s="2">
        <v>18</v>
      </c>
      <c r="F8935" s="3">
        <v>13</v>
      </c>
      <c r="G8935" s="2">
        <v>81</v>
      </c>
      <c r="H8935" s="3">
        <v>115</v>
      </c>
      <c r="I8935" s="69" t="str">
        <f>VLOOKUP(C8935,СПРАВОЧНИК!B:D,2,0)</f>
        <v>КИТАЙ</v>
      </c>
      <c r="J8935" s="69" t="str">
        <f>VLOOKUP(C8935,СПРАВОЧНИК!B:D,3,0)</f>
        <v>ИНОМАРКИ</v>
      </c>
      <c r="K8935" s="69" t="str">
        <f>VLOOKUP(СВОД2023[[#This Row],[ФО]],СПРАВОЧНИК!H:P,2,0)</f>
        <v>Уральский ФО</v>
      </c>
    </row>
    <row r="8936" spans="1:11" x14ac:dyDescent="0.2">
      <c r="A8936" t="s">
        <v>600</v>
      </c>
      <c r="B8936" t="s">
        <v>595</v>
      </c>
      <c r="C8936" s="1" t="s">
        <v>1606</v>
      </c>
      <c r="D8936" s="1" t="s">
        <v>1607</v>
      </c>
      <c r="E8936" s="2">
        <v>6</v>
      </c>
      <c r="F8936" s="3">
        <v>1</v>
      </c>
      <c r="G8936" s="2">
        <v>26</v>
      </c>
      <c r="H8936" s="3">
        <v>13</v>
      </c>
      <c r="I8936" s="69" t="str">
        <f>VLOOKUP(C8936,СПРАВОЧНИК!B:D,2,0)</f>
        <v>КИТАЙ</v>
      </c>
      <c r="J8936" s="69" t="str">
        <f>VLOOKUP(C8936,СПРАВОЧНИК!B:D,3,0)</f>
        <v>ИНОМАРКИ</v>
      </c>
      <c r="K8936" s="69" t="str">
        <f>VLOOKUP(СВОД2023[[#This Row],[ФО]],СПРАВОЧНИК!H:P,2,0)</f>
        <v>Уральский ФО</v>
      </c>
    </row>
    <row r="8937" spans="1:11" x14ac:dyDescent="0.2">
      <c r="A8937" t="s">
        <v>600</v>
      </c>
      <c r="B8937" t="s">
        <v>595</v>
      </c>
      <c r="C8937" s="1" t="s">
        <v>1606</v>
      </c>
      <c r="D8937" s="1" t="s">
        <v>2216</v>
      </c>
      <c r="E8937" s="2"/>
      <c r="F8937" s="3"/>
      <c r="G8937" s="2">
        <v>2</v>
      </c>
      <c r="H8937" s="3">
        <v>4</v>
      </c>
      <c r="I8937" s="69" t="str">
        <f>VLOOKUP(C8937,СПРАВОЧНИК!B:D,2,0)</f>
        <v>КИТАЙ</v>
      </c>
      <c r="J8937" s="69" t="str">
        <f>VLOOKUP(C8937,СПРАВОЧНИК!B:D,3,0)</f>
        <v>ИНОМАРКИ</v>
      </c>
      <c r="K8937" s="69" t="str">
        <f>VLOOKUP(СВОД2023[[#This Row],[ФО]],СПРАВОЧНИК!H:P,2,0)</f>
        <v>Уральский ФО</v>
      </c>
    </row>
    <row r="8938" spans="1:11" x14ac:dyDescent="0.2">
      <c r="A8938" t="s">
        <v>600</v>
      </c>
      <c r="B8938" t="s">
        <v>595</v>
      </c>
      <c r="C8938" s="1" t="s">
        <v>1606</v>
      </c>
      <c r="D8938" s="1" t="s">
        <v>2217</v>
      </c>
      <c r="E8938" s="2">
        <v>1</v>
      </c>
      <c r="F8938" s="3">
        <v>1</v>
      </c>
      <c r="G8938" s="2">
        <v>2</v>
      </c>
      <c r="H8938" s="3">
        <v>3</v>
      </c>
      <c r="I8938" s="69" t="str">
        <f>VLOOKUP(C8938,СПРАВОЧНИК!B:D,2,0)</f>
        <v>КИТАЙ</v>
      </c>
      <c r="J8938" s="69" t="str">
        <f>VLOOKUP(C8938,СПРАВОЧНИК!B:D,3,0)</f>
        <v>ИНОМАРКИ</v>
      </c>
      <c r="K8938" s="69" t="str">
        <f>VLOOKUP(СВОД2023[[#This Row],[ФО]],СПРАВОЧНИК!H:P,2,0)</f>
        <v>Уральский ФО</v>
      </c>
    </row>
    <row r="8939" spans="1:11" x14ac:dyDescent="0.2">
      <c r="A8939" t="s">
        <v>600</v>
      </c>
      <c r="B8939" t="s">
        <v>595</v>
      </c>
      <c r="C8939" s="1" t="s">
        <v>1606</v>
      </c>
      <c r="D8939" s="1" t="s">
        <v>1608</v>
      </c>
      <c r="E8939" s="2">
        <v>7</v>
      </c>
      <c r="F8939" s="3">
        <v>9</v>
      </c>
      <c r="G8939" s="2">
        <v>39</v>
      </c>
      <c r="H8939" s="3">
        <v>38</v>
      </c>
      <c r="I8939" s="69" t="str">
        <f>VLOOKUP(C8939,СПРАВОЧНИК!B:D,2,0)</f>
        <v>КИТАЙ</v>
      </c>
      <c r="J8939" s="69" t="str">
        <f>VLOOKUP(C8939,СПРАВОЧНИК!B:D,3,0)</f>
        <v>ИНОМАРКИ</v>
      </c>
      <c r="K8939" s="69" t="str">
        <f>VLOOKUP(СВОД2023[[#This Row],[ФО]],СПРАВОЧНИК!H:P,2,0)</f>
        <v>Уральский ФО</v>
      </c>
    </row>
    <row r="8940" spans="1:11" x14ac:dyDescent="0.2">
      <c r="A8940" t="s">
        <v>600</v>
      </c>
      <c r="B8940" t="s">
        <v>595</v>
      </c>
      <c r="C8940" s="1" t="s">
        <v>1606</v>
      </c>
      <c r="D8940" s="1" t="s">
        <v>1609</v>
      </c>
      <c r="E8940" s="2">
        <v>23</v>
      </c>
      <c r="F8940" s="3">
        <v>20</v>
      </c>
      <c r="G8940" s="2">
        <v>201</v>
      </c>
      <c r="H8940" s="3">
        <v>86</v>
      </c>
      <c r="I8940" s="69" t="str">
        <f>VLOOKUP(C8940,СПРАВОЧНИК!B:D,2,0)</f>
        <v>КИТАЙ</v>
      </c>
      <c r="J8940" s="69" t="str">
        <f>VLOOKUP(C8940,СПРАВОЧНИК!B:D,3,0)</f>
        <v>ИНОМАРКИ</v>
      </c>
      <c r="K8940" s="69" t="str">
        <f>VLOOKUP(СВОД2023[[#This Row],[ФО]],СПРАВОЧНИК!H:P,2,0)</f>
        <v>Уральский ФО</v>
      </c>
    </row>
    <row r="8941" spans="1:11" x14ac:dyDescent="0.2">
      <c r="A8941" t="s">
        <v>600</v>
      </c>
      <c r="B8941" t="s">
        <v>595</v>
      </c>
      <c r="C8941" s="1" t="s">
        <v>1606</v>
      </c>
      <c r="D8941" s="1" t="s">
        <v>1610</v>
      </c>
      <c r="E8941" s="2">
        <v>77</v>
      </c>
      <c r="F8941" s="3">
        <v>61</v>
      </c>
      <c r="G8941" s="2">
        <v>440</v>
      </c>
      <c r="H8941" s="3">
        <v>334</v>
      </c>
      <c r="I8941" s="69" t="str">
        <f>VLOOKUP(C8941,СПРАВОЧНИК!B:D,2,0)</f>
        <v>КИТАЙ</v>
      </c>
      <c r="J8941" s="69" t="str">
        <f>VLOOKUP(C8941,СПРАВОЧНИК!B:D,3,0)</f>
        <v>ИНОМАРКИ</v>
      </c>
      <c r="K8941" s="69" t="str">
        <f>VLOOKUP(СВОД2023[[#This Row],[ФО]],СПРАВОЧНИК!H:P,2,0)</f>
        <v>Уральский ФО</v>
      </c>
    </row>
    <row r="8942" spans="1:11" x14ac:dyDescent="0.2">
      <c r="A8942" t="s">
        <v>600</v>
      </c>
      <c r="B8942" t="s">
        <v>595</v>
      </c>
      <c r="C8942" s="1" t="s">
        <v>1606</v>
      </c>
      <c r="D8942" s="1" t="s">
        <v>2218</v>
      </c>
      <c r="E8942" s="2">
        <v>3</v>
      </c>
      <c r="F8942" s="3">
        <v>3</v>
      </c>
      <c r="G8942" s="2">
        <v>12</v>
      </c>
      <c r="H8942" s="3">
        <v>18</v>
      </c>
      <c r="I8942" s="69" t="str">
        <f>VLOOKUP(C8942,СПРАВОЧНИК!B:D,2,0)</f>
        <v>КИТАЙ</v>
      </c>
      <c r="J8942" s="69" t="str">
        <f>VLOOKUP(C8942,СПРАВОЧНИК!B:D,3,0)</f>
        <v>ИНОМАРКИ</v>
      </c>
      <c r="K8942" s="69" t="str">
        <f>VLOOKUP(СВОД2023[[#This Row],[ФО]],СПРАВОЧНИК!H:P,2,0)</f>
        <v>Уральский ФО</v>
      </c>
    </row>
    <row r="8943" spans="1:11" x14ac:dyDescent="0.2">
      <c r="A8943" t="s">
        <v>600</v>
      </c>
      <c r="B8943" t="s">
        <v>595</v>
      </c>
      <c r="C8943" s="1" t="s">
        <v>1606</v>
      </c>
      <c r="D8943" s="1" t="s">
        <v>1611</v>
      </c>
      <c r="E8943" s="2">
        <v>38</v>
      </c>
      <c r="F8943" s="3">
        <v>29</v>
      </c>
      <c r="G8943" s="2">
        <v>231</v>
      </c>
      <c r="H8943" s="3">
        <v>177</v>
      </c>
      <c r="I8943" s="69" t="str">
        <f>VLOOKUP(C8943,СПРАВОЧНИК!B:D,2,0)</f>
        <v>КИТАЙ</v>
      </c>
      <c r="J8943" s="69" t="str">
        <f>VLOOKUP(C8943,СПРАВОЧНИК!B:D,3,0)</f>
        <v>ИНОМАРКИ</v>
      </c>
      <c r="K8943" s="69" t="str">
        <f>VLOOKUP(СВОД2023[[#This Row],[ФО]],СПРАВОЧНИК!H:P,2,0)</f>
        <v>Уральский ФО</v>
      </c>
    </row>
    <row r="8944" spans="1:11" x14ac:dyDescent="0.2">
      <c r="A8944" t="s">
        <v>600</v>
      </c>
      <c r="B8944" t="s">
        <v>595</v>
      </c>
      <c r="C8944" s="1" t="s">
        <v>1606</v>
      </c>
      <c r="D8944" s="1" t="s">
        <v>1612</v>
      </c>
      <c r="E8944" s="2">
        <v>77</v>
      </c>
      <c r="F8944" s="3">
        <v>53</v>
      </c>
      <c r="G8944" s="2">
        <v>384</v>
      </c>
      <c r="H8944" s="3">
        <v>343</v>
      </c>
      <c r="I8944" s="69" t="str">
        <f>VLOOKUP(C8944,СПРАВОЧНИК!B:D,2,0)</f>
        <v>КИТАЙ</v>
      </c>
      <c r="J8944" s="69" t="str">
        <f>VLOOKUP(C8944,СПРАВОЧНИК!B:D,3,0)</f>
        <v>ИНОМАРКИ</v>
      </c>
      <c r="K8944" s="69" t="str">
        <f>VLOOKUP(СВОД2023[[#This Row],[ФО]],СПРАВОЧНИК!H:P,2,0)</f>
        <v>Уральский ФО</v>
      </c>
    </row>
    <row r="8945" spans="1:11" x14ac:dyDescent="0.2">
      <c r="A8945" t="s">
        <v>600</v>
      </c>
      <c r="B8945" t="s">
        <v>595</v>
      </c>
      <c r="C8945" s="1" t="s">
        <v>350</v>
      </c>
      <c r="D8945" s="1" t="s">
        <v>351</v>
      </c>
      <c r="E8945" s="2">
        <v>1</v>
      </c>
      <c r="F8945" s="3"/>
      <c r="G8945" s="2">
        <v>3</v>
      </c>
      <c r="H8945" s="3">
        <v>2</v>
      </c>
      <c r="I8945" s="69" t="str">
        <f>VLOOKUP(C8945,СПРАВОЧНИК!B:D,2,0)</f>
        <v>США</v>
      </c>
      <c r="J8945" s="69" t="str">
        <f>VLOOKUP(C8945,СПРАВОЧНИК!B:D,3,0)</f>
        <v>ИНОМАРКИ</v>
      </c>
      <c r="K8945" s="69" t="str">
        <f>VLOOKUP(СВОД2023[[#This Row],[ФО]],СПРАВОЧНИК!H:P,2,0)</f>
        <v>Уральский ФО</v>
      </c>
    </row>
    <row r="8946" spans="1:11" x14ac:dyDescent="0.2">
      <c r="A8946" t="s">
        <v>600</v>
      </c>
      <c r="B8946" t="s">
        <v>595</v>
      </c>
      <c r="C8946" s="1" t="s">
        <v>350</v>
      </c>
      <c r="D8946" s="1" t="s">
        <v>2219</v>
      </c>
      <c r="E8946" s="2">
        <v>1</v>
      </c>
      <c r="F8946" s="3">
        <v>1</v>
      </c>
      <c r="G8946" s="2">
        <v>2</v>
      </c>
      <c r="H8946" s="3">
        <v>2</v>
      </c>
      <c r="I8946" s="69" t="str">
        <f>VLOOKUP(C8946,СПРАВОЧНИК!B:D,2,0)</f>
        <v>США</v>
      </c>
      <c r="J8946" s="69" t="str">
        <f>VLOOKUP(C8946,СПРАВОЧНИК!B:D,3,0)</f>
        <v>ИНОМАРКИ</v>
      </c>
      <c r="K8946" s="69" t="str">
        <f>VLOOKUP(СВОД2023[[#This Row],[ФО]],СПРАВОЧНИК!H:P,2,0)</f>
        <v>Уральский ФО</v>
      </c>
    </row>
    <row r="8947" spans="1:11" x14ac:dyDescent="0.2">
      <c r="A8947" t="s">
        <v>600</v>
      </c>
      <c r="B8947" t="s">
        <v>595</v>
      </c>
      <c r="C8947" s="1" t="s">
        <v>350</v>
      </c>
      <c r="D8947" s="1" t="s">
        <v>352</v>
      </c>
      <c r="E8947" s="2">
        <v>1</v>
      </c>
      <c r="F8947" s="3"/>
      <c r="G8947" s="2">
        <v>1</v>
      </c>
      <c r="H8947" s="3"/>
      <c r="I8947" s="69" t="str">
        <f>VLOOKUP(C8947,СПРАВОЧНИК!B:D,2,0)</f>
        <v>США</v>
      </c>
      <c r="J8947" s="69" t="str">
        <f>VLOOKUP(C8947,СПРАВОЧНИК!B:D,3,0)</f>
        <v>ИНОМАРКИ</v>
      </c>
      <c r="K8947" s="69" t="str">
        <f>VLOOKUP(СВОД2023[[#This Row],[ФО]],СПРАВОЧНИК!H:P,2,0)</f>
        <v>Уральский ФО</v>
      </c>
    </row>
    <row r="8948" spans="1:11" x14ac:dyDescent="0.2">
      <c r="A8948" t="s">
        <v>600</v>
      </c>
      <c r="B8948" t="s">
        <v>595</v>
      </c>
      <c r="C8948" s="1" t="s">
        <v>350</v>
      </c>
      <c r="D8948" s="1" t="s">
        <v>2221</v>
      </c>
      <c r="E8948" s="2">
        <v>1</v>
      </c>
      <c r="F8948" s="3">
        <v>1</v>
      </c>
      <c r="G8948" s="2">
        <v>3</v>
      </c>
      <c r="H8948" s="3">
        <v>1</v>
      </c>
      <c r="I8948" s="69" t="str">
        <f>VLOOKUP(C8948,СПРАВОЧНИК!B:D,2,0)</f>
        <v>США</v>
      </c>
      <c r="J8948" s="69" t="str">
        <f>VLOOKUP(C8948,СПРАВОЧНИК!B:D,3,0)</f>
        <v>ИНОМАРКИ</v>
      </c>
      <c r="K8948" s="69" t="str">
        <f>VLOOKUP(СВОД2023[[#This Row],[ФО]],СПРАВОЧНИК!H:P,2,0)</f>
        <v>Уральский ФО</v>
      </c>
    </row>
    <row r="8949" spans="1:11" x14ac:dyDescent="0.2">
      <c r="A8949" t="s">
        <v>600</v>
      </c>
      <c r="B8949" t="s">
        <v>595</v>
      </c>
      <c r="C8949" s="1" t="s">
        <v>350</v>
      </c>
      <c r="D8949" s="1" t="s">
        <v>354</v>
      </c>
      <c r="E8949" s="2">
        <v>1</v>
      </c>
      <c r="F8949" s="3">
        <v>1</v>
      </c>
      <c r="G8949" s="2">
        <v>1</v>
      </c>
      <c r="H8949" s="3">
        <v>1</v>
      </c>
      <c r="I8949" s="69" t="str">
        <f>VLOOKUP(C8949,СПРАВОЧНИК!B:D,2,0)</f>
        <v>США</v>
      </c>
      <c r="J8949" s="69" t="str">
        <f>VLOOKUP(C8949,СПРАВОЧНИК!B:D,3,0)</f>
        <v>ИНОМАРКИ</v>
      </c>
      <c r="K8949" s="69" t="str">
        <f>VLOOKUP(СВОД2023[[#This Row],[ФО]],СПРАВОЧНИК!H:P,2,0)</f>
        <v>Уральский ФО</v>
      </c>
    </row>
    <row r="8950" spans="1:11" x14ac:dyDescent="0.2">
      <c r="A8950" t="s">
        <v>600</v>
      </c>
      <c r="B8950" t="s">
        <v>595</v>
      </c>
      <c r="C8950" s="1" t="s">
        <v>350</v>
      </c>
      <c r="D8950" s="1" t="s">
        <v>355</v>
      </c>
      <c r="E8950" s="2">
        <v>3</v>
      </c>
      <c r="F8950" s="3">
        <v>3</v>
      </c>
      <c r="G8950" s="2">
        <v>17</v>
      </c>
      <c r="H8950" s="3">
        <v>11</v>
      </c>
      <c r="I8950" s="69" t="str">
        <f>VLOOKUP(C8950,СПРАВОЧНИК!B:D,2,0)</f>
        <v>США</v>
      </c>
      <c r="J8950" s="69" t="str">
        <f>VLOOKUP(C8950,СПРАВОЧНИК!B:D,3,0)</f>
        <v>ИНОМАРКИ</v>
      </c>
      <c r="K8950" s="69" t="str">
        <f>VLOOKUP(СВОД2023[[#This Row],[ФО]],СПРАВОЧНИК!H:P,2,0)</f>
        <v>Уральский ФО</v>
      </c>
    </row>
    <row r="8951" spans="1:11" x14ac:dyDescent="0.2">
      <c r="A8951" t="s">
        <v>600</v>
      </c>
      <c r="B8951" t="s">
        <v>595</v>
      </c>
      <c r="C8951" s="1" t="s">
        <v>350</v>
      </c>
      <c r="D8951" s="1" t="s">
        <v>1615</v>
      </c>
      <c r="E8951" s="2">
        <v>2</v>
      </c>
      <c r="F8951" s="3">
        <v>3</v>
      </c>
      <c r="G8951" s="2">
        <v>11</v>
      </c>
      <c r="H8951" s="3">
        <v>10</v>
      </c>
      <c r="I8951" s="69" t="str">
        <f>VLOOKUP(C8951,СПРАВОЧНИК!B:D,2,0)</f>
        <v>США</v>
      </c>
      <c r="J8951" s="69" t="str">
        <f>VLOOKUP(C8951,СПРАВОЧНИК!B:D,3,0)</f>
        <v>ИНОМАРКИ</v>
      </c>
      <c r="K8951" s="69" t="str">
        <f>VLOOKUP(СВОД2023[[#This Row],[ФО]],СПРАВОЧНИК!H:P,2,0)</f>
        <v>Уральский ФО</v>
      </c>
    </row>
    <row r="8952" spans="1:11" x14ac:dyDescent="0.2">
      <c r="A8952" t="s">
        <v>600</v>
      </c>
      <c r="B8952" t="s">
        <v>595</v>
      </c>
      <c r="C8952" s="1" t="s">
        <v>2549</v>
      </c>
      <c r="D8952" s="1" t="s">
        <v>2550</v>
      </c>
      <c r="E8952" s="2"/>
      <c r="F8952" s="3"/>
      <c r="G8952" s="2"/>
      <c r="H8952" s="3">
        <v>1</v>
      </c>
      <c r="I8952" s="69" t="str">
        <f>VLOOKUP(C8952,СПРАВОЧНИК!B:D,2,0)</f>
        <v>ЕВРОПА</v>
      </c>
      <c r="J8952" s="69" t="str">
        <f>VLOOKUP(C8952,СПРАВОЧНИК!B:D,3,0)</f>
        <v>ИНОМАРКИ</v>
      </c>
      <c r="K8952" s="69" t="str">
        <f>VLOOKUP(СВОД2023[[#This Row],[ФО]],СПРАВОЧНИК!H:P,2,0)</f>
        <v>Уральский ФО</v>
      </c>
    </row>
    <row r="8953" spans="1:11" x14ac:dyDescent="0.2">
      <c r="A8953" t="s">
        <v>600</v>
      </c>
      <c r="B8953" t="s">
        <v>595</v>
      </c>
      <c r="C8953" s="1" t="s">
        <v>1061</v>
      </c>
      <c r="D8953" s="1" t="s">
        <v>2223</v>
      </c>
      <c r="E8953" s="2"/>
      <c r="F8953" s="3"/>
      <c r="G8953" s="2">
        <v>1</v>
      </c>
      <c r="H8953" s="3"/>
      <c r="I8953" s="69" t="str">
        <f>VLOOKUP(C8953,СПРАВОЧНИК!B:D,2,0)</f>
        <v>РОССИЯ</v>
      </c>
      <c r="J8953" s="69" t="str">
        <f>VLOOKUP(C8953,СПРАВОЧНИК!B:D,3,0)</f>
        <v>ОТЕЧЕСТВЕННЫЕ</v>
      </c>
      <c r="K8953" s="69" t="str">
        <f>VLOOKUP(СВОД2023[[#This Row],[ФО]],СПРАВОЧНИК!H:P,2,0)</f>
        <v>Уральский ФО</v>
      </c>
    </row>
    <row r="8954" spans="1:11" x14ac:dyDescent="0.2">
      <c r="A8954" t="s">
        <v>600</v>
      </c>
      <c r="B8954" t="s">
        <v>595</v>
      </c>
      <c r="C8954" s="1" t="s">
        <v>1061</v>
      </c>
      <c r="D8954" s="1" t="s">
        <v>2224</v>
      </c>
      <c r="E8954" s="2">
        <v>1</v>
      </c>
      <c r="F8954" s="3"/>
      <c r="G8954" s="2">
        <v>1</v>
      </c>
      <c r="H8954" s="3"/>
      <c r="I8954" s="69" t="str">
        <f>VLOOKUP(C8954,СПРАВОЧНИК!B:D,2,0)</f>
        <v>РОССИЯ</v>
      </c>
      <c r="J8954" s="69" t="str">
        <f>VLOOKUP(C8954,СПРАВОЧНИК!B:D,3,0)</f>
        <v>ОТЕЧЕСТВЕННЫЕ</v>
      </c>
      <c r="K8954" s="69" t="str">
        <f>VLOOKUP(СВОД2023[[#This Row],[ФО]],СПРАВОЧНИК!H:P,2,0)</f>
        <v>Уральский ФО</v>
      </c>
    </row>
    <row r="8955" spans="1:11" x14ac:dyDescent="0.2">
      <c r="A8955" t="s">
        <v>600</v>
      </c>
      <c r="B8955" t="s">
        <v>595</v>
      </c>
      <c r="C8955" s="1" t="s">
        <v>1061</v>
      </c>
      <c r="D8955" s="1" t="s">
        <v>1616</v>
      </c>
      <c r="E8955" s="2">
        <v>10</v>
      </c>
      <c r="F8955" s="3">
        <v>1</v>
      </c>
      <c r="G8955" s="2">
        <v>35</v>
      </c>
      <c r="H8955" s="3">
        <v>21</v>
      </c>
      <c r="I8955" s="69" t="str">
        <f>VLOOKUP(C8955,СПРАВОЧНИК!B:D,2,0)</f>
        <v>РОССИЯ</v>
      </c>
      <c r="J8955" s="69" t="str">
        <f>VLOOKUP(C8955,СПРАВОЧНИК!B:D,3,0)</f>
        <v>ОТЕЧЕСТВЕННЫЕ</v>
      </c>
      <c r="K8955" s="69" t="str">
        <f>VLOOKUP(СВОД2023[[#This Row],[ФО]],СПРАВОЧНИК!H:P,2,0)</f>
        <v>Уральский ФО</v>
      </c>
    </row>
    <row r="8956" spans="1:11" x14ac:dyDescent="0.2">
      <c r="A8956" t="s">
        <v>600</v>
      </c>
      <c r="B8956" t="s">
        <v>595</v>
      </c>
      <c r="C8956" s="1" t="s">
        <v>1617</v>
      </c>
      <c r="D8956" s="1" t="s">
        <v>1618</v>
      </c>
      <c r="E8956" s="2">
        <v>3</v>
      </c>
      <c r="F8956" s="3"/>
      <c r="G8956" s="2">
        <v>5</v>
      </c>
      <c r="H8956" s="3">
        <v>2</v>
      </c>
      <c r="I8956" s="69" t="str">
        <f>VLOOKUP(C8956,СПРАВОЧНИК!B:D,2,0)</f>
        <v>КИТАЙ</v>
      </c>
      <c r="J8956" s="69" t="str">
        <f>VLOOKUP(C8956,СПРАВОЧНИК!B:D,3,0)</f>
        <v>ИНОМАРКИ</v>
      </c>
      <c r="K8956" s="69" t="str">
        <f>VLOOKUP(СВОД2023[[#This Row],[ФО]],СПРАВОЧНИК!H:P,2,0)</f>
        <v>Уральский ФО</v>
      </c>
    </row>
    <row r="8957" spans="1:11" x14ac:dyDescent="0.2">
      <c r="A8957" t="s">
        <v>600</v>
      </c>
      <c r="B8957" t="s">
        <v>595</v>
      </c>
      <c r="C8957" s="1" t="s">
        <v>356</v>
      </c>
      <c r="D8957" s="1" t="s">
        <v>1619</v>
      </c>
      <c r="E8957" s="2"/>
      <c r="F8957" s="3"/>
      <c r="G8957" s="2">
        <v>1</v>
      </c>
      <c r="H8957" s="3"/>
      <c r="I8957" s="69" t="str">
        <f>VLOOKUP(C8957,СПРАВОЧНИК!B:D,2,0)</f>
        <v>ЕВРОПА</v>
      </c>
      <c r="J8957" s="69" t="str">
        <f>VLOOKUP(C8957,СПРАВОЧНИК!B:D,3,0)</f>
        <v>ИНОМАРКИ</v>
      </c>
      <c r="K8957" s="69" t="str">
        <f>VLOOKUP(СВОД2023[[#This Row],[ФО]],СПРАВОЧНИК!H:P,2,0)</f>
        <v>Уральский ФО</v>
      </c>
    </row>
    <row r="8958" spans="1:11" x14ac:dyDescent="0.2">
      <c r="A8958" t="s">
        <v>600</v>
      </c>
      <c r="B8958" t="s">
        <v>595</v>
      </c>
      <c r="C8958" s="1" t="s">
        <v>356</v>
      </c>
      <c r="D8958" s="1" t="s">
        <v>2591</v>
      </c>
      <c r="E8958" s="2"/>
      <c r="F8958" s="3"/>
      <c r="G8958" s="2">
        <v>1</v>
      </c>
      <c r="H8958" s="3"/>
      <c r="I8958" s="69" t="str">
        <f>VLOOKUP(C8958,СПРАВОЧНИК!B:D,2,0)</f>
        <v>ЕВРОПА</v>
      </c>
      <c r="J8958" s="69" t="str">
        <f>VLOOKUP(C8958,СПРАВОЧНИК!B:D,3,0)</f>
        <v>ИНОМАРКИ</v>
      </c>
      <c r="K8958" s="69" t="str">
        <f>VLOOKUP(СВОД2023[[#This Row],[ФО]],СПРАВОЧНИК!H:P,2,0)</f>
        <v>Уральский ФО</v>
      </c>
    </row>
    <row r="8959" spans="1:11" x14ac:dyDescent="0.2">
      <c r="A8959" t="s">
        <v>600</v>
      </c>
      <c r="B8959" t="s">
        <v>595</v>
      </c>
      <c r="C8959" s="1" t="s">
        <v>356</v>
      </c>
      <c r="D8959" s="1" t="s">
        <v>2226</v>
      </c>
      <c r="E8959" s="2"/>
      <c r="F8959" s="3"/>
      <c r="G8959" s="2">
        <v>1</v>
      </c>
      <c r="H8959" s="3">
        <v>1</v>
      </c>
      <c r="I8959" s="69" t="str">
        <f>VLOOKUP(C8959,СПРАВОЧНИК!B:D,2,0)</f>
        <v>ЕВРОПА</v>
      </c>
      <c r="J8959" s="69" t="str">
        <f>VLOOKUP(C8959,СПРАВОЧНИК!B:D,3,0)</f>
        <v>ИНОМАРКИ</v>
      </c>
      <c r="K8959" s="69" t="str">
        <f>VLOOKUP(СВОД2023[[#This Row],[ФО]],СПРАВОЧНИК!H:P,2,0)</f>
        <v>Уральский ФО</v>
      </c>
    </row>
    <row r="8960" spans="1:11" x14ac:dyDescent="0.2">
      <c r="A8960" t="s">
        <v>600</v>
      </c>
      <c r="B8960" t="s">
        <v>595</v>
      </c>
      <c r="C8960" s="1" t="s">
        <v>356</v>
      </c>
      <c r="D8960" s="1" t="s">
        <v>357</v>
      </c>
      <c r="E8960" s="2"/>
      <c r="F8960" s="3"/>
      <c r="G8960" s="2">
        <v>1</v>
      </c>
      <c r="H8960" s="3"/>
      <c r="I8960" s="69" t="str">
        <f>VLOOKUP(C8960,СПРАВОЧНИК!B:D,2,0)</f>
        <v>ЕВРОПА</v>
      </c>
      <c r="J8960" s="69" t="str">
        <f>VLOOKUP(C8960,СПРАВОЧНИК!B:D,3,0)</f>
        <v>ИНОМАРКИ</v>
      </c>
      <c r="K8960" s="69" t="str">
        <f>VLOOKUP(СВОД2023[[#This Row],[ФО]],СПРАВОЧНИК!H:P,2,0)</f>
        <v>Уральский ФО</v>
      </c>
    </row>
    <row r="8961" spans="1:11" x14ac:dyDescent="0.2">
      <c r="A8961" t="s">
        <v>600</v>
      </c>
      <c r="B8961" t="s">
        <v>595</v>
      </c>
      <c r="C8961" s="1" t="s">
        <v>356</v>
      </c>
      <c r="D8961" s="1" t="s">
        <v>358</v>
      </c>
      <c r="E8961" s="2">
        <v>1</v>
      </c>
      <c r="F8961" s="3"/>
      <c r="G8961" s="2">
        <v>5</v>
      </c>
      <c r="H8961" s="3">
        <v>4</v>
      </c>
      <c r="I8961" s="69" t="str">
        <f>VLOOKUP(C8961,СПРАВОЧНИК!B:D,2,0)</f>
        <v>ЕВРОПА</v>
      </c>
      <c r="J8961" s="69" t="str">
        <f>VLOOKUP(C8961,СПРАВОЧНИК!B:D,3,0)</f>
        <v>ИНОМАРКИ</v>
      </c>
      <c r="K8961" s="69" t="str">
        <f>VLOOKUP(СВОД2023[[#This Row],[ФО]],СПРАВОЧНИК!H:P,2,0)</f>
        <v>Уральский ФО</v>
      </c>
    </row>
    <row r="8962" spans="1:11" x14ac:dyDescent="0.2">
      <c r="A8962" t="s">
        <v>600</v>
      </c>
      <c r="B8962" t="s">
        <v>595</v>
      </c>
      <c r="C8962" s="1" t="s">
        <v>356</v>
      </c>
      <c r="D8962" s="1" t="s">
        <v>1620</v>
      </c>
      <c r="E8962" s="2">
        <v>1</v>
      </c>
      <c r="F8962" s="3"/>
      <c r="G8962" s="2">
        <v>3</v>
      </c>
      <c r="H8962" s="3"/>
      <c r="I8962" s="69" t="str">
        <f>VLOOKUP(C8962,СПРАВОЧНИК!B:D,2,0)</f>
        <v>ЕВРОПА</v>
      </c>
      <c r="J8962" s="69" t="str">
        <f>VLOOKUP(C8962,СПРАВОЧНИК!B:D,3,0)</f>
        <v>ИНОМАРКИ</v>
      </c>
      <c r="K8962" s="69" t="str">
        <f>VLOOKUP(СВОД2023[[#This Row],[ФО]],СПРАВОЧНИК!H:P,2,0)</f>
        <v>Уральский ФО</v>
      </c>
    </row>
    <row r="8963" spans="1:11" x14ac:dyDescent="0.2">
      <c r="A8963" t="s">
        <v>600</v>
      </c>
      <c r="B8963" t="s">
        <v>595</v>
      </c>
      <c r="C8963" s="1" t="s">
        <v>2228</v>
      </c>
      <c r="D8963" s="1" t="s">
        <v>2229</v>
      </c>
      <c r="E8963" s="2"/>
      <c r="F8963" s="3"/>
      <c r="G8963" s="2"/>
      <c r="H8963" s="3">
        <v>1</v>
      </c>
      <c r="I8963" s="69" t="str">
        <f>VLOOKUP(C8963,СПРАВОЧНИК!B:D,2,0)</f>
        <v>ЕВРОПА</v>
      </c>
      <c r="J8963" s="69" t="str">
        <f>VLOOKUP(C8963,СПРАВОЧНИК!B:D,3,0)</f>
        <v>ИНОМАРКИ</v>
      </c>
      <c r="K8963" s="69" t="str">
        <f>VLOOKUP(СВОД2023[[#This Row],[ФО]],СПРАВОЧНИК!H:P,2,0)</f>
        <v>Уральский ФО</v>
      </c>
    </row>
    <row r="8964" spans="1:11" x14ac:dyDescent="0.2">
      <c r="A8964" t="s">
        <v>600</v>
      </c>
      <c r="B8964" t="s">
        <v>595</v>
      </c>
      <c r="C8964" s="1" t="s">
        <v>359</v>
      </c>
      <c r="D8964" s="1" t="s">
        <v>360</v>
      </c>
      <c r="E8964" s="2">
        <v>3</v>
      </c>
      <c r="F8964" s="3">
        <v>4</v>
      </c>
      <c r="G8964" s="2">
        <v>31</v>
      </c>
      <c r="H8964" s="3">
        <v>21</v>
      </c>
      <c r="I8964" s="69" t="str">
        <f>VLOOKUP(C8964,СПРАВОЧНИК!B:D,2,0)</f>
        <v>ЯПОНИЯ</v>
      </c>
      <c r="J8964" s="69" t="str">
        <f>VLOOKUP(C8964,СПРАВОЧНИК!B:D,3,0)</f>
        <v>ИНОМАРКИ</v>
      </c>
      <c r="K8964" s="69" t="str">
        <f>VLOOKUP(СВОД2023[[#This Row],[ФО]],СПРАВОЧНИК!H:P,2,0)</f>
        <v>Уральский ФО</v>
      </c>
    </row>
    <row r="8965" spans="1:11" x14ac:dyDescent="0.2">
      <c r="A8965" t="s">
        <v>600</v>
      </c>
      <c r="B8965" t="s">
        <v>595</v>
      </c>
      <c r="C8965" s="1" t="s">
        <v>359</v>
      </c>
      <c r="D8965" s="1" t="s">
        <v>1621</v>
      </c>
      <c r="E8965" s="2"/>
      <c r="F8965" s="3"/>
      <c r="G8965" s="2">
        <v>2</v>
      </c>
      <c r="H8965" s="3">
        <v>6</v>
      </c>
      <c r="I8965" s="69" t="str">
        <f>VLOOKUP(C8965,СПРАВОЧНИК!B:D,2,0)</f>
        <v>ЯПОНИЯ</v>
      </c>
      <c r="J8965" s="69" t="str">
        <f>VLOOKUP(C8965,СПРАВОЧНИК!B:D,3,0)</f>
        <v>ИНОМАРКИ</v>
      </c>
      <c r="K8965" s="69" t="str">
        <f>VLOOKUP(СВОД2023[[#This Row],[ФО]],СПРАВОЧНИК!H:P,2,0)</f>
        <v>Уральский ФО</v>
      </c>
    </row>
    <row r="8966" spans="1:11" x14ac:dyDescent="0.2">
      <c r="A8966" t="s">
        <v>600</v>
      </c>
      <c r="B8966" t="s">
        <v>595</v>
      </c>
      <c r="C8966" s="1" t="s">
        <v>359</v>
      </c>
      <c r="D8966" s="1" t="s">
        <v>1622</v>
      </c>
      <c r="E8966" s="2">
        <v>27</v>
      </c>
      <c r="F8966" s="3">
        <v>7</v>
      </c>
      <c r="G8966" s="2">
        <v>107</v>
      </c>
      <c r="H8966" s="3">
        <v>43</v>
      </c>
      <c r="I8966" s="69" t="str">
        <f>VLOOKUP(C8966,СПРАВОЧНИК!B:D,2,0)</f>
        <v>ЯПОНИЯ</v>
      </c>
      <c r="J8966" s="69" t="str">
        <f>VLOOKUP(C8966,СПРАВОЧНИК!B:D,3,0)</f>
        <v>ИНОМАРКИ</v>
      </c>
      <c r="K8966" s="69" t="str">
        <f>VLOOKUP(СВОД2023[[#This Row],[ФО]],СПРАВОЧНИК!H:P,2,0)</f>
        <v>Уральский ФО</v>
      </c>
    </row>
    <row r="8967" spans="1:11" x14ac:dyDescent="0.2">
      <c r="A8967" t="s">
        <v>600</v>
      </c>
      <c r="B8967" t="s">
        <v>595</v>
      </c>
      <c r="C8967" s="1" t="s">
        <v>359</v>
      </c>
      <c r="D8967" s="1" t="s">
        <v>1623</v>
      </c>
      <c r="E8967" s="2">
        <v>2</v>
      </c>
      <c r="F8967" s="3"/>
      <c r="G8967" s="2">
        <v>6</v>
      </c>
      <c r="H8967" s="3">
        <v>4</v>
      </c>
      <c r="I8967" s="69" t="str">
        <f>VLOOKUP(C8967,СПРАВОЧНИК!B:D,2,0)</f>
        <v>ЯПОНИЯ</v>
      </c>
      <c r="J8967" s="69" t="str">
        <f>VLOOKUP(C8967,СПРАВОЧНИК!B:D,3,0)</f>
        <v>ИНОМАРКИ</v>
      </c>
      <c r="K8967" s="69" t="str">
        <f>VLOOKUP(СВОД2023[[#This Row],[ФО]],СПРАВОЧНИК!H:P,2,0)</f>
        <v>Уральский ФО</v>
      </c>
    </row>
    <row r="8968" spans="1:11" x14ac:dyDescent="0.2">
      <c r="A8968" t="s">
        <v>600</v>
      </c>
      <c r="B8968" t="s">
        <v>595</v>
      </c>
      <c r="C8968" s="1" t="s">
        <v>359</v>
      </c>
      <c r="D8968" s="1" t="s">
        <v>1624</v>
      </c>
      <c r="E8968" s="2">
        <v>15</v>
      </c>
      <c r="F8968" s="3">
        <v>18</v>
      </c>
      <c r="G8968" s="2">
        <v>77</v>
      </c>
      <c r="H8968" s="3">
        <v>72</v>
      </c>
      <c r="I8968" s="69" t="str">
        <f>VLOOKUP(C8968,СПРАВОЧНИК!B:D,2,0)</f>
        <v>ЯПОНИЯ</v>
      </c>
      <c r="J8968" s="69" t="str">
        <f>VLOOKUP(C8968,СПРАВОЧНИК!B:D,3,0)</f>
        <v>ИНОМАРКИ</v>
      </c>
      <c r="K8968" s="69" t="str">
        <f>VLOOKUP(СВОД2023[[#This Row],[ФО]],СПРАВОЧНИК!H:P,2,0)</f>
        <v>Уральский ФО</v>
      </c>
    </row>
    <row r="8969" spans="1:11" x14ac:dyDescent="0.2">
      <c r="A8969" t="s">
        <v>600</v>
      </c>
      <c r="B8969" t="s">
        <v>595</v>
      </c>
      <c r="C8969" s="1" t="s">
        <v>359</v>
      </c>
      <c r="D8969" s="1" t="s">
        <v>1625</v>
      </c>
      <c r="E8969" s="2"/>
      <c r="F8969" s="3">
        <v>2</v>
      </c>
      <c r="G8969" s="2">
        <v>2</v>
      </c>
      <c r="H8969" s="3">
        <v>7</v>
      </c>
      <c r="I8969" s="69" t="str">
        <f>VLOOKUP(C8969,СПРАВОЧНИК!B:D,2,0)</f>
        <v>ЯПОНИЯ</v>
      </c>
      <c r="J8969" s="69" t="str">
        <f>VLOOKUP(C8969,СПРАВОЧНИК!B:D,3,0)</f>
        <v>ИНОМАРКИ</v>
      </c>
      <c r="K8969" s="69" t="str">
        <f>VLOOKUP(СВОД2023[[#This Row],[ФО]],СПРАВОЧНИК!H:P,2,0)</f>
        <v>Уральский ФО</v>
      </c>
    </row>
    <row r="8970" spans="1:11" x14ac:dyDescent="0.2">
      <c r="A8970" t="s">
        <v>600</v>
      </c>
      <c r="B8970" t="s">
        <v>595</v>
      </c>
      <c r="C8970" s="1" t="s">
        <v>359</v>
      </c>
      <c r="D8970" s="1" t="s">
        <v>361</v>
      </c>
      <c r="E8970" s="2">
        <v>12</v>
      </c>
      <c r="F8970" s="3">
        <v>1</v>
      </c>
      <c r="G8970" s="2">
        <v>41</v>
      </c>
      <c r="H8970" s="3">
        <v>5</v>
      </c>
      <c r="I8970" s="69" t="str">
        <f>VLOOKUP(C8970,СПРАВОЧНИК!B:D,2,0)</f>
        <v>ЯПОНИЯ</v>
      </c>
      <c r="J8970" s="69" t="str">
        <f>VLOOKUP(C8970,СПРАВОЧНИК!B:D,3,0)</f>
        <v>ИНОМАРКИ</v>
      </c>
      <c r="K8970" s="69" t="str">
        <f>VLOOKUP(СВОД2023[[#This Row],[ФО]],СПРАВОЧНИК!H:P,2,0)</f>
        <v>Уральский ФО</v>
      </c>
    </row>
    <row r="8971" spans="1:11" x14ac:dyDescent="0.2">
      <c r="A8971" t="s">
        <v>600</v>
      </c>
      <c r="B8971" t="s">
        <v>595</v>
      </c>
      <c r="C8971" s="1" t="s">
        <v>359</v>
      </c>
      <c r="D8971" s="1" t="s">
        <v>362</v>
      </c>
      <c r="E8971" s="2">
        <v>7</v>
      </c>
      <c r="F8971" s="3">
        <v>1</v>
      </c>
      <c r="G8971" s="2">
        <v>33</v>
      </c>
      <c r="H8971" s="3">
        <v>12</v>
      </c>
      <c r="I8971" s="69" t="str">
        <f>VLOOKUP(C8971,СПРАВОЧНИК!B:D,2,0)</f>
        <v>ЯПОНИЯ</v>
      </c>
      <c r="J8971" s="69" t="str">
        <f>VLOOKUP(C8971,СПРАВОЧНИК!B:D,3,0)</f>
        <v>ИНОМАРКИ</v>
      </c>
      <c r="K8971" s="69" t="str">
        <f>VLOOKUP(СВОД2023[[#This Row],[ФО]],СПРАВОЧНИК!H:P,2,0)</f>
        <v>Уральский ФО</v>
      </c>
    </row>
    <row r="8972" spans="1:11" x14ac:dyDescent="0.2">
      <c r="A8972" t="s">
        <v>600</v>
      </c>
      <c r="B8972" t="s">
        <v>595</v>
      </c>
      <c r="C8972" s="1" t="s">
        <v>359</v>
      </c>
      <c r="D8972" s="1" t="s">
        <v>363</v>
      </c>
      <c r="E8972" s="2">
        <v>170</v>
      </c>
      <c r="F8972" s="3">
        <v>119</v>
      </c>
      <c r="G8972" s="2">
        <v>947</v>
      </c>
      <c r="H8972" s="3">
        <v>584</v>
      </c>
      <c r="I8972" s="69" t="str">
        <f>VLOOKUP(C8972,СПРАВОЧНИК!B:D,2,0)</f>
        <v>ЯПОНИЯ</v>
      </c>
      <c r="J8972" s="69" t="str">
        <f>VLOOKUP(C8972,СПРАВОЧНИК!B:D,3,0)</f>
        <v>ИНОМАРКИ</v>
      </c>
      <c r="K8972" s="69" t="str">
        <f>VLOOKUP(СВОД2023[[#This Row],[ФО]],СПРАВОЧНИК!H:P,2,0)</f>
        <v>Уральский ФО</v>
      </c>
    </row>
    <row r="8973" spans="1:11" x14ac:dyDescent="0.2">
      <c r="A8973" t="s">
        <v>600</v>
      </c>
      <c r="B8973" t="s">
        <v>595</v>
      </c>
      <c r="C8973" s="1" t="s">
        <v>359</v>
      </c>
      <c r="D8973" s="1" t="s">
        <v>1627</v>
      </c>
      <c r="E8973" s="2">
        <v>90</v>
      </c>
      <c r="F8973" s="3">
        <v>54</v>
      </c>
      <c r="G8973" s="2">
        <v>413</v>
      </c>
      <c r="H8973" s="3">
        <v>303</v>
      </c>
      <c r="I8973" s="69" t="str">
        <f>VLOOKUP(C8973,СПРАВОЧНИК!B:D,2,0)</f>
        <v>ЯПОНИЯ</v>
      </c>
      <c r="J8973" s="69" t="str">
        <f>VLOOKUP(C8973,СПРАВОЧНИК!B:D,3,0)</f>
        <v>ИНОМАРКИ</v>
      </c>
      <c r="K8973" s="69" t="str">
        <f>VLOOKUP(СВОД2023[[#This Row],[ФО]],СПРАВОЧНИК!H:P,2,0)</f>
        <v>Уральский ФО</v>
      </c>
    </row>
    <row r="8974" spans="1:11" x14ac:dyDescent="0.2">
      <c r="A8974" t="s">
        <v>600</v>
      </c>
      <c r="B8974" t="s">
        <v>595</v>
      </c>
      <c r="C8974" s="1" t="s">
        <v>359</v>
      </c>
      <c r="D8974" s="1" t="s">
        <v>365</v>
      </c>
      <c r="E8974" s="2">
        <v>9</v>
      </c>
      <c r="F8974" s="3"/>
      <c r="G8974" s="2">
        <v>34</v>
      </c>
      <c r="H8974" s="3"/>
      <c r="I8974" s="69" t="str">
        <f>VLOOKUP(C8974,СПРАВОЧНИК!B:D,2,0)</f>
        <v>ЯПОНИЯ</v>
      </c>
      <c r="J8974" s="69" t="str">
        <f>VLOOKUP(C8974,СПРАВОЧНИК!B:D,3,0)</f>
        <v>ИНОМАРКИ</v>
      </c>
      <c r="K8974" s="69" t="str">
        <f>VLOOKUP(СВОД2023[[#This Row],[ФО]],СПРАВОЧНИК!H:P,2,0)</f>
        <v>Уральский ФО</v>
      </c>
    </row>
    <row r="8975" spans="1:11" x14ac:dyDescent="0.2">
      <c r="A8975" t="s">
        <v>600</v>
      </c>
      <c r="B8975" t="s">
        <v>595</v>
      </c>
      <c r="C8975" s="1" t="s">
        <v>359</v>
      </c>
      <c r="D8975" s="1" t="s">
        <v>366</v>
      </c>
      <c r="E8975" s="2">
        <v>22</v>
      </c>
      <c r="F8975" s="3">
        <v>15</v>
      </c>
      <c r="G8975" s="2">
        <v>131</v>
      </c>
      <c r="H8975" s="3">
        <v>83</v>
      </c>
      <c r="I8975" s="69" t="str">
        <f>VLOOKUP(C8975,СПРАВОЧНИК!B:D,2,0)</f>
        <v>ЯПОНИЯ</v>
      </c>
      <c r="J8975" s="69" t="str">
        <f>VLOOKUP(C8975,СПРАВОЧНИК!B:D,3,0)</f>
        <v>ИНОМАРКИ</v>
      </c>
      <c r="K8975" s="69" t="str">
        <f>VLOOKUP(СВОД2023[[#This Row],[ФО]],СПРАВОЧНИК!H:P,2,0)</f>
        <v>Уральский ФО</v>
      </c>
    </row>
    <row r="8976" spans="1:11" x14ac:dyDescent="0.2">
      <c r="A8976" t="s">
        <v>600</v>
      </c>
      <c r="B8976" t="s">
        <v>595</v>
      </c>
      <c r="C8976" s="1" t="s">
        <v>359</v>
      </c>
      <c r="D8976" s="1" t="s">
        <v>834</v>
      </c>
      <c r="E8976" s="2">
        <v>73</v>
      </c>
      <c r="F8976" s="3">
        <v>49</v>
      </c>
      <c r="G8976" s="2">
        <v>383</v>
      </c>
      <c r="H8976" s="3">
        <v>299</v>
      </c>
      <c r="I8976" s="69" t="str">
        <f>VLOOKUP(C8976,СПРАВОЧНИК!B:D,2,0)</f>
        <v>ЯПОНИЯ</v>
      </c>
      <c r="J8976" s="69" t="str">
        <f>VLOOKUP(C8976,СПРАВОЧНИК!B:D,3,0)</f>
        <v>ИНОМАРКИ</v>
      </c>
      <c r="K8976" s="69" t="str">
        <f>VLOOKUP(СВОД2023[[#This Row],[ФО]],СПРАВОЧНИК!H:P,2,0)</f>
        <v>Уральский ФО</v>
      </c>
    </row>
    <row r="8977" spans="1:11" x14ac:dyDescent="0.2">
      <c r="A8977" t="s">
        <v>600</v>
      </c>
      <c r="B8977" t="s">
        <v>595</v>
      </c>
      <c r="C8977" s="1" t="s">
        <v>359</v>
      </c>
      <c r="D8977" s="1" t="s">
        <v>1628</v>
      </c>
      <c r="E8977" s="2"/>
      <c r="F8977" s="3">
        <v>1</v>
      </c>
      <c r="G8977" s="2">
        <v>1</v>
      </c>
      <c r="H8977" s="3">
        <v>1</v>
      </c>
      <c r="I8977" s="69" t="str">
        <f>VLOOKUP(C8977,СПРАВОЧНИК!B:D,2,0)</f>
        <v>ЯПОНИЯ</v>
      </c>
      <c r="J8977" s="69" t="str">
        <f>VLOOKUP(C8977,СПРАВОЧНИК!B:D,3,0)</f>
        <v>ИНОМАРКИ</v>
      </c>
      <c r="K8977" s="69" t="str">
        <f>VLOOKUP(СВОД2023[[#This Row],[ФО]],СПРАВОЧНИК!H:P,2,0)</f>
        <v>Уральский ФО</v>
      </c>
    </row>
    <row r="8978" spans="1:11" x14ac:dyDescent="0.2">
      <c r="A8978" t="s">
        <v>600</v>
      </c>
      <c r="B8978" t="s">
        <v>595</v>
      </c>
      <c r="C8978" s="1" t="s">
        <v>359</v>
      </c>
      <c r="D8978" s="1" t="s">
        <v>2231</v>
      </c>
      <c r="E8978" s="2"/>
      <c r="F8978" s="3">
        <v>1</v>
      </c>
      <c r="G8978" s="2">
        <v>2</v>
      </c>
      <c r="H8978" s="3">
        <v>1</v>
      </c>
      <c r="I8978" s="69" t="str">
        <f>VLOOKUP(C8978,СПРАВОЧНИК!B:D,2,0)</f>
        <v>ЯПОНИЯ</v>
      </c>
      <c r="J8978" s="69" t="str">
        <f>VLOOKUP(C8978,СПРАВОЧНИК!B:D,3,0)</f>
        <v>ИНОМАРКИ</v>
      </c>
      <c r="K8978" s="69" t="str">
        <f>VLOOKUP(СВОД2023[[#This Row],[ФО]],СПРАВОЧНИК!H:P,2,0)</f>
        <v>Уральский ФО</v>
      </c>
    </row>
    <row r="8979" spans="1:11" x14ac:dyDescent="0.2">
      <c r="A8979" t="s">
        <v>600</v>
      </c>
      <c r="B8979" t="s">
        <v>595</v>
      </c>
      <c r="C8979" s="1" t="s">
        <v>359</v>
      </c>
      <c r="D8979" s="1" t="s">
        <v>1629</v>
      </c>
      <c r="E8979" s="2">
        <v>1</v>
      </c>
      <c r="F8979" s="3">
        <v>2</v>
      </c>
      <c r="G8979" s="2">
        <v>3</v>
      </c>
      <c r="H8979" s="3">
        <v>2</v>
      </c>
      <c r="I8979" s="69" t="str">
        <f>VLOOKUP(C8979,СПРАВОЧНИК!B:D,2,0)</f>
        <v>ЯПОНИЯ</v>
      </c>
      <c r="J8979" s="69" t="str">
        <f>VLOOKUP(C8979,СПРАВОЧНИК!B:D,3,0)</f>
        <v>ИНОМАРКИ</v>
      </c>
      <c r="K8979" s="69" t="str">
        <f>VLOOKUP(СВОД2023[[#This Row],[ФО]],СПРАВОЧНИК!H:P,2,0)</f>
        <v>Уральский ФО</v>
      </c>
    </row>
    <row r="8980" spans="1:11" x14ac:dyDescent="0.2">
      <c r="A8980" t="s">
        <v>600</v>
      </c>
      <c r="B8980" t="s">
        <v>595</v>
      </c>
      <c r="C8980" s="1" t="s">
        <v>359</v>
      </c>
      <c r="D8980" s="1" t="s">
        <v>1630</v>
      </c>
      <c r="E8980" s="2">
        <v>44</v>
      </c>
      <c r="F8980" s="3">
        <v>28</v>
      </c>
      <c r="G8980" s="2">
        <v>233</v>
      </c>
      <c r="H8980" s="3">
        <v>185</v>
      </c>
      <c r="I8980" s="69" t="str">
        <f>VLOOKUP(C8980,СПРАВОЧНИК!B:D,2,0)</f>
        <v>ЯПОНИЯ</v>
      </c>
      <c r="J8980" s="69" t="str">
        <f>VLOOKUP(C8980,СПРАВОЧНИК!B:D,3,0)</f>
        <v>ИНОМАРКИ</v>
      </c>
      <c r="K8980" s="69" t="str">
        <f>VLOOKUP(СВОД2023[[#This Row],[ФО]],СПРАВОЧНИК!H:P,2,0)</f>
        <v>Уральский ФО</v>
      </c>
    </row>
    <row r="8981" spans="1:11" x14ac:dyDescent="0.2">
      <c r="A8981" t="s">
        <v>600</v>
      </c>
      <c r="B8981" t="s">
        <v>595</v>
      </c>
      <c r="C8981" s="1" t="s">
        <v>359</v>
      </c>
      <c r="D8981" s="1" t="s">
        <v>367</v>
      </c>
      <c r="E8981" s="2"/>
      <c r="F8981" s="3"/>
      <c r="G8981" s="2">
        <v>9</v>
      </c>
      <c r="H8981" s="3">
        <v>3</v>
      </c>
      <c r="I8981" s="69" t="str">
        <f>VLOOKUP(C8981,СПРАВОЧНИК!B:D,2,0)</f>
        <v>ЯПОНИЯ</v>
      </c>
      <c r="J8981" s="69" t="str">
        <f>VLOOKUP(C8981,СПРАВОЧНИК!B:D,3,0)</f>
        <v>ИНОМАРКИ</v>
      </c>
      <c r="K8981" s="69" t="str">
        <f>VLOOKUP(СВОД2023[[#This Row],[ФО]],СПРАВОЧНИК!H:P,2,0)</f>
        <v>Уральский ФО</v>
      </c>
    </row>
    <row r="8982" spans="1:11" x14ac:dyDescent="0.2">
      <c r="A8982" t="s">
        <v>600</v>
      </c>
      <c r="B8982" t="s">
        <v>595</v>
      </c>
      <c r="C8982" s="1" t="s">
        <v>359</v>
      </c>
      <c r="D8982" s="1" t="s">
        <v>1632</v>
      </c>
      <c r="E8982" s="2"/>
      <c r="F8982" s="3"/>
      <c r="G8982" s="2">
        <v>1</v>
      </c>
      <c r="H8982" s="3"/>
      <c r="I8982" s="69" t="str">
        <f>VLOOKUP(C8982,СПРАВОЧНИК!B:D,2,0)</f>
        <v>ЯПОНИЯ</v>
      </c>
      <c r="J8982" s="69" t="str">
        <f>VLOOKUP(C8982,СПРАВОЧНИК!B:D,3,0)</f>
        <v>ИНОМАРКИ</v>
      </c>
      <c r="K8982" s="69" t="str">
        <f>VLOOKUP(СВОД2023[[#This Row],[ФО]],СПРАВОЧНИК!H:P,2,0)</f>
        <v>Уральский ФО</v>
      </c>
    </row>
    <row r="8983" spans="1:11" x14ac:dyDescent="0.2">
      <c r="A8983" t="s">
        <v>600</v>
      </c>
      <c r="B8983" t="s">
        <v>595</v>
      </c>
      <c r="C8983" s="1" t="s">
        <v>359</v>
      </c>
      <c r="D8983" s="1" t="s">
        <v>368</v>
      </c>
      <c r="E8983" s="2">
        <v>8</v>
      </c>
      <c r="F8983" s="3">
        <v>6</v>
      </c>
      <c r="G8983" s="2">
        <v>44</v>
      </c>
      <c r="H8983" s="3">
        <v>31</v>
      </c>
      <c r="I8983" s="69" t="str">
        <f>VLOOKUP(C8983,СПРАВОЧНИК!B:D,2,0)</f>
        <v>ЯПОНИЯ</v>
      </c>
      <c r="J8983" s="69" t="str">
        <f>VLOOKUP(C8983,СПРАВОЧНИК!B:D,3,0)</f>
        <v>ИНОМАРКИ</v>
      </c>
      <c r="K8983" s="69" t="str">
        <f>VLOOKUP(СВОД2023[[#This Row],[ФО]],СПРАВОЧНИК!H:P,2,0)</f>
        <v>Уральский ФО</v>
      </c>
    </row>
    <row r="8984" spans="1:11" x14ac:dyDescent="0.2">
      <c r="A8984" t="s">
        <v>600</v>
      </c>
      <c r="B8984" t="s">
        <v>595</v>
      </c>
      <c r="C8984" s="1" t="s">
        <v>359</v>
      </c>
      <c r="D8984" s="1" t="s">
        <v>369</v>
      </c>
      <c r="E8984" s="2">
        <v>357</v>
      </c>
      <c r="F8984" s="3">
        <v>271</v>
      </c>
      <c r="G8984" s="2">
        <v>1947</v>
      </c>
      <c r="H8984" s="3">
        <v>1394</v>
      </c>
      <c r="I8984" s="69" t="str">
        <f>VLOOKUP(C8984,СПРАВОЧНИК!B:D,2,0)</f>
        <v>ЯПОНИЯ</v>
      </c>
      <c r="J8984" s="69" t="str">
        <f>VLOOKUP(C8984,СПРАВОЧНИК!B:D,3,0)</f>
        <v>ИНОМАРКИ</v>
      </c>
      <c r="K8984" s="69" t="str">
        <f>VLOOKUP(СВОД2023[[#This Row],[ФО]],СПРАВОЧНИК!H:P,2,0)</f>
        <v>Уральский ФО</v>
      </c>
    </row>
    <row r="8985" spans="1:11" x14ac:dyDescent="0.2">
      <c r="A8985" t="s">
        <v>600</v>
      </c>
      <c r="B8985" t="s">
        <v>595</v>
      </c>
      <c r="C8985" s="1" t="s">
        <v>359</v>
      </c>
      <c r="D8985" s="1" t="s">
        <v>1633</v>
      </c>
      <c r="E8985" s="2">
        <v>10</v>
      </c>
      <c r="F8985" s="3">
        <v>12</v>
      </c>
      <c r="G8985" s="2">
        <v>83</v>
      </c>
      <c r="H8985" s="3">
        <v>67</v>
      </c>
      <c r="I8985" s="69" t="str">
        <f>VLOOKUP(C8985,СПРАВОЧНИК!B:D,2,0)</f>
        <v>ЯПОНИЯ</v>
      </c>
      <c r="J8985" s="69" t="str">
        <f>VLOOKUP(C8985,СПРАВОЧНИК!B:D,3,0)</f>
        <v>ИНОМАРКИ</v>
      </c>
      <c r="K8985" s="69" t="str">
        <f>VLOOKUP(СВОД2023[[#This Row],[ФО]],СПРАВОЧНИК!H:P,2,0)</f>
        <v>Уральский ФО</v>
      </c>
    </row>
    <row r="8986" spans="1:11" x14ac:dyDescent="0.2">
      <c r="A8986" t="s">
        <v>600</v>
      </c>
      <c r="B8986" t="s">
        <v>595</v>
      </c>
      <c r="C8986" s="1" t="s">
        <v>359</v>
      </c>
      <c r="D8986" s="1" t="s">
        <v>1634</v>
      </c>
      <c r="E8986" s="2">
        <v>14</v>
      </c>
      <c r="F8986" s="3">
        <v>7</v>
      </c>
      <c r="G8986" s="2">
        <v>64</v>
      </c>
      <c r="H8986" s="3">
        <v>38</v>
      </c>
      <c r="I8986" s="69" t="str">
        <f>VLOOKUP(C8986,СПРАВОЧНИК!B:D,2,0)</f>
        <v>ЯПОНИЯ</v>
      </c>
      <c r="J8986" s="69" t="str">
        <f>VLOOKUP(C8986,СПРАВОЧНИК!B:D,3,0)</f>
        <v>ИНОМАРКИ</v>
      </c>
      <c r="K8986" s="69" t="str">
        <f>VLOOKUP(СВОД2023[[#This Row],[ФО]],СПРАВОЧНИК!H:P,2,0)</f>
        <v>Уральский ФО</v>
      </c>
    </row>
    <row r="8987" spans="1:11" x14ac:dyDescent="0.2">
      <c r="A8987" t="s">
        <v>600</v>
      </c>
      <c r="B8987" t="s">
        <v>595</v>
      </c>
      <c r="C8987" s="1" t="s">
        <v>359</v>
      </c>
      <c r="D8987" s="1" t="s">
        <v>370</v>
      </c>
      <c r="E8987" s="2">
        <v>371</v>
      </c>
      <c r="F8987" s="3">
        <v>211</v>
      </c>
      <c r="G8987" s="2">
        <v>1874</v>
      </c>
      <c r="H8987" s="3">
        <v>1206</v>
      </c>
      <c r="I8987" s="69" t="str">
        <f>VLOOKUP(C8987,СПРАВОЧНИК!B:D,2,0)</f>
        <v>ЯПОНИЯ</v>
      </c>
      <c r="J8987" s="69" t="str">
        <f>VLOOKUP(C8987,СПРАВОЧНИК!B:D,3,0)</f>
        <v>ИНОМАРКИ</v>
      </c>
      <c r="K8987" s="69" t="str">
        <f>VLOOKUP(СВОД2023[[#This Row],[ФО]],СПРАВОЧНИК!H:P,2,0)</f>
        <v>Уральский ФО</v>
      </c>
    </row>
    <row r="8988" spans="1:11" x14ac:dyDescent="0.2">
      <c r="A8988" t="s">
        <v>600</v>
      </c>
      <c r="B8988" t="s">
        <v>595</v>
      </c>
      <c r="C8988" s="1" t="s">
        <v>359</v>
      </c>
      <c r="D8988" s="1" t="s">
        <v>1635</v>
      </c>
      <c r="E8988" s="2">
        <v>9</v>
      </c>
      <c r="F8988" s="3">
        <v>8</v>
      </c>
      <c r="G8988" s="2">
        <v>51</v>
      </c>
      <c r="H8988" s="3">
        <v>49</v>
      </c>
      <c r="I8988" s="69" t="str">
        <f>VLOOKUP(C8988,СПРАВОЧНИК!B:D,2,0)</f>
        <v>ЯПОНИЯ</v>
      </c>
      <c r="J8988" s="69" t="str">
        <f>VLOOKUP(C8988,СПРАВОЧНИК!B:D,3,0)</f>
        <v>ИНОМАРКИ</v>
      </c>
      <c r="K8988" s="69" t="str">
        <f>VLOOKUP(СВОД2023[[#This Row],[ФО]],СПРАВОЧНИК!H:P,2,0)</f>
        <v>Уральский ФО</v>
      </c>
    </row>
    <row r="8989" spans="1:11" x14ac:dyDescent="0.2">
      <c r="A8989" t="s">
        <v>600</v>
      </c>
      <c r="B8989" t="s">
        <v>595</v>
      </c>
      <c r="C8989" s="1" t="s">
        <v>359</v>
      </c>
      <c r="D8989" s="1" t="s">
        <v>2232</v>
      </c>
      <c r="E8989" s="2">
        <v>1</v>
      </c>
      <c r="F8989" s="3"/>
      <c r="G8989" s="2">
        <v>2</v>
      </c>
      <c r="H8989" s="3">
        <v>2</v>
      </c>
      <c r="I8989" s="69" t="str">
        <f>VLOOKUP(C8989,СПРАВОЧНИК!B:D,2,0)</f>
        <v>ЯПОНИЯ</v>
      </c>
      <c r="J8989" s="69" t="str">
        <f>VLOOKUP(C8989,СПРАВОЧНИК!B:D,3,0)</f>
        <v>ИНОМАРКИ</v>
      </c>
      <c r="K8989" s="69" t="str">
        <f>VLOOKUP(СВОД2023[[#This Row],[ФО]],СПРАВОЧНИК!H:P,2,0)</f>
        <v>Уральский ФО</v>
      </c>
    </row>
    <row r="8990" spans="1:11" x14ac:dyDescent="0.2">
      <c r="A8990" t="s">
        <v>600</v>
      </c>
      <c r="B8990" t="s">
        <v>595</v>
      </c>
      <c r="C8990" s="1" t="s">
        <v>359</v>
      </c>
      <c r="D8990" s="1" t="s">
        <v>371</v>
      </c>
      <c r="E8990" s="2">
        <v>1</v>
      </c>
      <c r="F8990" s="3"/>
      <c r="G8990" s="2">
        <v>1</v>
      </c>
      <c r="H8990" s="3"/>
      <c r="I8990" s="69" t="str">
        <f>VLOOKUP(C8990,СПРАВОЧНИК!B:D,2,0)</f>
        <v>ЯПОНИЯ</v>
      </c>
      <c r="J8990" s="69" t="str">
        <f>VLOOKUP(C8990,СПРАВОЧНИК!B:D,3,0)</f>
        <v>ИНОМАРКИ</v>
      </c>
      <c r="K8990" s="69" t="str">
        <f>VLOOKUP(СВОД2023[[#This Row],[ФО]],СПРАВОЧНИК!H:P,2,0)</f>
        <v>Уральский ФО</v>
      </c>
    </row>
    <row r="8991" spans="1:11" x14ac:dyDescent="0.2">
      <c r="A8991" t="s">
        <v>600</v>
      </c>
      <c r="B8991" t="s">
        <v>595</v>
      </c>
      <c r="C8991" s="1" t="s">
        <v>359</v>
      </c>
      <c r="D8991" s="1" t="s">
        <v>1636</v>
      </c>
      <c r="E8991" s="2">
        <v>2</v>
      </c>
      <c r="F8991" s="3"/>
      <c r="G8991" s="2">
        <v>4</v>
      </c>
      <c r="H8991" s="3"/>
      <c r="I8991" s="69" t="str">
        <f>VLOOKUP(C8991,СПРАВОЧНИК!B:D,2,0)</f>
        <v>ЯПОНИЯ</v>
      </c>
      <c r="J8991" s="69" t="str">
        <f>VLOOKUP(C8991,СПРАВОЧНИК!B:D,3,0)</f>
        <v>ИНОМАРКИ</v>
      </c>
      <c r="K8991" s="69" t="str">
        <f>VLOOKUP(СВОД2023[[#This Row],[ФО]],СПРАВОЧНИК!H:P,2,0)</f>
        <v>Уральский ФО</v>
      </c>
    </row>
    <row r="8992" spans="1:11" x14ac:dyDescent="0.2">
      <c r="A8992" t="s">
        <v>600</v>
      </c>
      <c r="B8992" t="s">
        <v>595</v>
      </c>
      <c r="C8992" s="1" t="s">
        <v>359</v>
      </c>
      <c r="D8992" s="1" t="s">
        <v>372</v>
      </c>
      <c r="E8992" s="2"/>
      <c r="F8992" s="3"/>
      <c r="G8992" s="2">
        <v>1</v>
      </c>
      <c r="H8992" s="3">
        <v>3</v>
      </c>
      <c r="I8992" s="69" t="str">
        <f>VLOOKUP(C8992,СПРАВОЧНИК!B:D,2,0)</f>
        <v>ЯПОНИЯ</v>
      </c>
      <c r="J8992" s="69" t="str">
        <f>VLOOKUP(C8992,СПРАВОЧНИК!B:D,3,0)</f>
        <v>ИНОМАРКИ</v>
      </c>
      <c r="K8992" s="69" t="str">
        <f>VLOOKUP(СВОД2023[[#This Row],[ФО]],СПРАВОЧНИК!H:P,2,0)</f>
        <v>Уральский ФО</v>
      </c>
    </row>
    <row r="8993" spans="1:11" x14ac:dyDescent="0.2">
      <c r="A8993" t="s">
        <v>600</v>
      </c>
      <c r="B8993" t="s">
        <v>595</v>
      </c>
      <c r="C8993" s="1" t="s">
        <v>359</v>
      </c>
      <c r="D8993" s="1" t="s">
        <v>1638</v>
      </c>
      <c r="E8993" s="2">
        <v>1</v>
      </c>
      <c r="F8993" s="3">
        <v>2</v>
      </c>
      <c r="G8993" s="2">
        <v>12</v>
      </c>
      <c r="H8993" s="3">
        <v>9</v>
      </c>
      <c r="I8993" s="69" t="str">
        <f>VLOOKUP(C8993,СПРАВОЧНИК!B:D,2,0)</f>
        <v>ЯПОНИЯ</v>
      </c>
      <c r="J8993" s="69" t="str">
        <f>VLOOKUP(C8993,СПРАВОЧНИК!B:D,3,0)</f>
        <v>ИНОМАРКИ</v>
      </c>
      <c r="K8993" s="69" t="str">
        <f>VLOOKUP(СВОД2023[[#This Row],[ФО]],СПРАВОЧНИК!H:P,2,0)</f>
        <v>Уральский ФО</v>
      </c>
    </row>
    <row r="8994" spans="1:11" x14ac:dyDescent="0.2">
      <c r="A8994" t="s">
        <v>600</v>
      </c>
      <c r="B8994" t="s">
        <v>595</v>
      </c>
      <c r="C8994" s="1" t="s">
        <v>359</v>
      </c>
      <c r="D8994" s="1" t="s">
        <v>975</v>
      </c>
      <c r="E8994" s="2">
        <v>27</v>
      </c>
      <c r="F8994" s="3">
        <v>24</v>
      </c>
      <c r="G8994" s="2">
        <v>128</v>
      </c>
      <c r="H8994" s="3">
        <v>98</v>
      </c>
      <c r="I8994" s="69" t="str">
        <f>VLOOKUP(C8994,СПРАВОЧНИК!B:D,2,0)</f>
        <v>ЯПОНИЯ</v>
      </c>
      <c r="J8994" s="69" t="str">
        <f>VLOOKUP(C8994,СПРАВОЧНИК!B:D,3,0)</f>
        <v>ИНОМАРКИ</v>
      </c>
      <c r="K8994" s="69" t="str">
        <f>VLOOKUP(СВОД2023[[#This Row],[ФО]],СПРАВОЧНИК!H:P,2,0)</f>
        <v>Уральский ФО</v>
      </c>
    </row>
    <row r="8995" spans="1:11" x14ac:dyDescent="0.2">
      <c r="A8995" t="s">
        <v>600</v>
      </c>
      <c r="B8995" t="s">
        <v>595</v>
      </c>
      <c r="C8995" s="1" t="s">
        <v>359</v>
      </c>
      <c r="D8995" s="1" t="s">
        <v>2233</v>
      </c>
      <c r="E8995" s="2"/>
      <c r="F8995" s="3">
        <v>1</v>
      </c>
      <c r="G8995" s="2">
        <v>1</v>
      </c>
      <c r="H8995" s="3">
        <v>1</v>
      </c>
      <c r="I8995" s="69" t="str">
        <f>VLOOKUP(C8995,СПРАВОЧНИК!B:D,2,0)</f>
        <v>ЯПОНИЯ</v>
      </c>
      <c r="J8995" s="69" t="str">
        <f>VLOOKUP(C8995,СПРАВОЧНИК!B:D,3,0)</f>
        <v>ИНОМАРКИ</v>
      </c>
      <c r="K8995" s="69" t="str">
        <f>VLOOKUP(СВОД2023[[#This Row],[ФО]],СПРАВОЧНИК!H:P,2,0)</f>
        <v>Уральский ФО</v>
      </c>
    </row>
    <row r="8996" spans="1:11" x14ac:dyDescent="0.2">
      <c r="A8996" t="s">
        <v>600</v>
      </c>
      <c r="B8996" t="s">
        <v>595</v>
      </c>
      <c r="C8996" s="1" t="s">
        <v>359</v>
      </c>
      <c r="D8996" s="1" t="s">
        <v>373</v>
      </c>
      <c r="E8996" s="2"/>
      <c r="F8996" s="3"/>
      <c r="G8996" s="2">
        <v>1</v>
      </c>
      <c r="H8996" s="3"/>
      <c r="I8996" s="69" t="str">
        <f>VLOOKUP(C8996,СПРАВОЧНИК!B:D,2,0)</f>
        <v>ЯПОНИЯ</v>
      </c>
      <c r="J8996" s="69" t="str">
        <f>VLOOKUP(C8996,СПРАВОЧНИК!B:D,3,0)</f>
        <v>ИНОМАРКИ</v>
      </c>
      <c r="K8996" s="69" t="str">
        <f>VLOOKUP(СВОД2023[[#This Row],[ФО]],СПРАВОЧНИК!H:P,2,0)</f>
        <v>Уральский ФО</v>
      </c>
    </row>
    <row r="8997" spans="1:11" x14ac:dyDescent="0.2">
      <c r="A8997" t="s">
        <v>600</v>
      </c>
      <c r="B8997" t="s">
        <v>595</v>
      </c>
      <c r="C8997" s="1" t="s">
        <v>359</v>
      </c>
      <c r="D8997" s="1" t="s">
        <v>374</v>
      </c>
      <c r="E8997" s="2">
        <v>3</v>
      </c>
      <c r="F8997" s="3">
        <v>2</v>
      </c>
      <c r="G8997" s="2">
        <v>17</v>
      </c>
      <c r="H8997" s="3">
        <v>5</v>
      </c>
      <c r="I8997" s="69" t="str">
        <f>VLOOKUP(C8997,СПРАВОЧНИК!B:D,2,0)</f>
        <v>ЯПОНИЯ</v>
      </c>
      <c r="J8997" s="69" t="str">
        <f>VLOOKUP(C8997,СПРАВОЧНИК!B:D,3,0)</f>
        <v>ИНОМАРКИ</v>
      </c>
      <c r="K8997" s="69" t="str">
        <f>VLOOKUP(СВОД2023[[#This Row],[ФО]],СПРАВОЧНИК!H:P,2,0)</f>
        <v>Уральский ФО</v>
      </c>
    </row>
    <row r="8998" spans="1:11" x14ac:dyDescent="0.2">
      <c r="A8998" t="s">
        <v>600</v>
      </c>
      <c r="B8998" t="s">
        <v>595</v>
      </c>
      <c r="C8998" s="1" t="s">
        <v>359</v>
      </c>
      <c r="D8998" s="1" t="s">
        <v>1639</v>
      </c>
      <c r="E8998" s="2">
        <v>22</v>
      </c>
      <c r="F8998" s="3">
        <v>15</v>
      </c>
      <c r="G8998" s="2">
        <v>91</v>
      </c>
      <c r="H8998" s="3">
        <v>66</v>
      </c>
      <c r="I8998" s="69" t="str">
        <f>VLOOKUP(C8998,СПРАВОЧНИК!B:D,2,0)</f>
        <v>ЯПОНИЯ</v>
      </c>
      <c r="J8998" s="69" t="str">
        <f>VLOOKUP(C8998,СПРАВОЧНИК!B:D,3,0)</f>
        <v>ИНОМАРКИ</v>
      </c>
      <c r="K8998" s="69" t="str">
        <f>VLOOKUP(СВОД2023[[#This Row],[ФО]],СПРАВОЧНИК!H:P,2,0)</f>
        <v>Уральский ФО</v>
      </c>
    </row>
    <row r="8999" spans="1:11" x14ac:dyDescent="0.2">
      <c r="A8999" t="s">
        <v>600</v>
      </c>
      <c r="B8999" t="s">
        <v>595</v>
      </c>
      <c r="C8999" s="1" t="s">
        <v>359</v>
      </c>
      <c r="D8999" s="1" t="s">
        <v>1640</v>
      </c>
      <c r="E8999" s="2">
        <v>1</v>
      </c>
      <c r="F8999" s="3">
        <v>1</v>
      </c>
      <c r="G8999" s="2">
        <v>3</v>
      </c>
      <c r="H8999" s="3">
        <v>2</v>
      </c>
      <c r="I8999" s="69" t="str">
        <f>VLOOKUP(C8999,СПРАВОЧНИК!B:D,2,0)</f>
        <v>ЯПОНИЯ</v>
      </c>
      <c r="J8999" s="69" t="str">
        <f>VLOOKUP(C8999,СПРАВОЧНИК!B:D,3,0)</f>
        <v>ИНОМАРКИ</v>
      </c>
      <c r="K8999" s="69" t="str">
        <f>VLOOKUP(СВОД2023[[#This Row],[ФО]],СПРАВОЧНИК!H:P,2,0)</f>
        <v>Уральский ФО</v>
      </c>
    </row>
    <row r="9000" spans="1:11" x14ac:dyDescent="0.2">
      <c r="A9000" t="s">
        <v>600</v>
      </c>
      <c r="B9000" t="s">
        <v>595</v>
      </c>
      <c r="C9000" s="1" t="s">
        <v>359</v>
      </c>
      <c r="D9000" s="1" t="s">
        <v>2235</v>
      </c>
      <c r="E9000" s="2">
        <v>3</v>
      </c>
      <c r="F9000" s="3">
        <v>2</v>
      </c>
      <c r="G9000" s="2">
        <v>9</v>
      </c>
      <c r="H9000" s="3">
        <v>15</v>
      </c>
      <c r="I9000" s="69" t="str">
        <f>VLOOKUP(C9000,СПРАВОЧНИК!B:D,2,0)</f>
        <v>ЯПОНИЯ</v>
      </c>
      <c r="J9000" s="69" t="str">
        <f>VLOOKUP(C9000,СПРАВОЧНИК!B:D,3,0)</f>
        <v>ИНОМАРКИ</v>
      </c>
      <c r="K9000" s="69" t="str">
        <f>VLOOKUP(СВОД2023[[#This Row],[ФО]],СПРАВОЧНИК!H:P,2,0)</f>
        <v>Уральский ФО</v>
      </c>
    </row>
    <row r="9001" spans="1:11" x14ac:dyDescent="0.2">
      <c r="A9001" t="s">
        <v>600</v>
      </c>
      <c r="B9001" t="s">
        <v>595</v>
      </c>
      <c r="C9001" s="1" t="s">
        <v>359</v>
      </c>
      <c r="D9001" s="1" t="s">
        <v>1641</v>
      </c>
      <c r="E9001" s="2"/>
      <c r="F9001" s="3"/>
      <c r="G9001" s="2"/>
      <c r="H9001" s="3">
        <v>1</v>
      </c>
      <c r="I9001" s="69" t="str">
        <f>VLOOKUP(C9001,СПРАВОЧНИК!B:D,2,0)</f>
        <v>ЯПОНИЯ</v>
      </c>
      <c r="J9001" s="69" t="str">
        <f>VLOOKUP(C9001,СПРАВОЧНИК!B:D,3,0)</f>
        <v>ИНОМАРКИ</v>
      </c>
      <c r="K9001" s="69" t="str">
        <f>VLOOKUP(СВОД2023[[#This Row],[ФО]],СПРАВОЧНИК!H:P,2,0)</f>
        <v>Уральский ФО</v>
      </c>
    </row>
    <row r="9002" spans="1:11" x14ac:dyDescent="0.2">
      <c r="A9002" t="s">
        <v>600</v>
      </c>
      <c r="B9002" t="s">
        <v>595</v>
      </c>
      <c r="C9002" s="1" t="s">
        <v>359</v>
      </c>
      <c r="D9002" s="1" t="s">
        <v>1642</v>
      </c>
      <c r="E9002" s="2">
        <v>5</v>
      </c>
      <c r="F9002" s="3">
        <v>4</v>
      </c>
      <c r="G9002" s="2">
        <v>28</v>
      </c>
      <c r="H9002" s="3">
        <v>21</v>
      </c>
      <c r="I9002" s="69" t="str">
        <f>VLOOKUP(C9002,СПРАВОЧНИК!B:D,2,0)</f>
        <v>ЯПОНИЯ</v>
      </c>
      <c r="J9002" s="69" t="str">
        <f>VLOOKUP(C9002,СПРАВОЧНИК!B:D,3,0)</f>
        <v>ИНОМАРКИ</v>
      </c>
      <c r="K9002" s="69" t="str">
        <f>VLOOKUP(СВОД2023[[#This Row],[ФО]],СПРАВОЧНИК!H:P,2,0)</f>
        <v>Уральский ФО</v>
      </c>
    </row>
    <row r="9003" spans="1:11" x14ac:dyDescent="0.2">
      <c r="A9003" t="s">
        <v>600</v>
      </c>
      <c r="B9003" t="s">
        <v>595</v>
      </c>
      <c r="C9003" s="1" t="s">
        <v>359</v>
      </c>
      <c r="D9003" s="1" t="s">
        <v>1645</v>
      </c>
      <c r="E9003" s="2">
        <v>11</v>
      </c>
      <c r="F9003" s="3">
        <v>6</v>
      </c>
      <c r="G9003" s="2">
        <v>35</v>
      </c>
      <c r="H9003" s="3">
        <v>22</v>
      </c>
      <c r="I9003" s="69" t="str">
        <f>VLOOKUP(C9003,СПРАВОЧНИК!B:D,2,0)</f>
        <v>ЯПОНИЯ</v>
      </c>
      <c r="J9003" s="69" t="str">
        <f>VLOOKUP(C9003,СПРАВОЧНИК!B:D,3,0)</f>
        <v>ИНОМАРКИ</v>
      </c>
      <c r="K9003" s="69" t="str">
        <f>VLOOKUP(СВОД2023[[#This Row],[ФО]],СПРАВОЧНИК!H:P,2,0)</f>
        <v>Уральский ФО</v>
      </c>
    </row>
    <row r="9004" spans="1:11" x14ac:dyDescent="0.2">
      <c r="A9004" t="s">
        <v>600</v>
      </c>
      <c r="B9004" t="s">
        <v>595</v>
      </c>
      <c r="C9004" s="1" t="s">
        <v>359</v>
      </c>
      <c r="D9004" s="1" t="s">
        <v>1646</v>
      </c>
      <c r="E9004" s="2">
        <v>6</v>
      </c>
      <c r="F9004" s="3">
        <v>3</v>
      </c>
      <c r="G9004" s="2">
        <v>16</v>
      </c>
      <c r="H9004" s="3">
        <v>15</v>
      </c>
      <c r="I9004" s="69" t="str">
        <f>VLOOKUP(C9004,СПРАВОЧНИК!B:D,2,0)</f>
        <v>ЯПОНИЯ</v>
      </c>
      <c r="J9004" s="69" t="str">
        <f>VLOOKUP(C9004,СПРАВОЧНИК!B:D,3,0)</f>
        <v>ИНОМАРКИ</v>
      </c>
      <c r="K9004" s="69" t="str">
        <f>VLOOKUP(СВОД2023[[#This Row],[ФО]],СПРАВОЧНИК!H:P,2,0)</f>
        <v>Уральский ФО</v>
      </c>
    </row>
    <row r="9005" spans="1:11" x14ac:dyDescent="0.2">
      <c r="A9005" t="s">
        <v>600</v>
      </c>
      <c r="B9005" t="s">
        <v>595</v>
      </c>
      <c r="C9005" s="1" t="s">
        <v>359</v>
      </c>
      <c r="D9005" s="1" t="s">
        <v>1647</v>
      </c>
      <c r="E9005" s="2">
        <v>1</v>
      </c>
      <c r="F9005" s="3"/>
      <c r="G9005" s="2">
        <v>7</v>
      </c>
      <c r="H9005" s="3">
        <v>3</v>
      </c>
      <c r="I9005" s="69" t="str">
        <f>VLOOKUP(C9005,СПРАВОЧНИК!B:D,2,0)</f>
        <v>ЯПОНИЯ</v>
      </c>
      <c r="J9005" s="69" t="str">
        <f>VLOOKUP(C9005,СПРАВОЧНИК!B:D,3,0)</f>
        <v>ИНОМАРКИ</v>
      </c>
      <c r="K9005" s="69" t="str">
        <f>VLOOKUP(СВОД2023[[#This Row],[ФО]],СПРАВОЧНИК!H:P,2,0)</f>
        <v>Уральский ФО</v>
      </c>
    </row>
    <row r="9006" spans="1:11" x14ac:dyDescent="0.2">
      <c r="A9006" t="s">
        <v>600</v>
      </c>
      <c r="B9006" t="s">
        <v>595</v>
      </c>
      <c r="C9006" s="1" t="s">
        <v>377</v>
      </c>
      <c r="D9006" s="1" t="s">
        <v>378</v>
      </c>
      <c r="E9006" s="2">
        <v>33</v>
      </c>
      <c r="F9006" s="3">
        <v>23</v>
      </c>
      <c r="G9006" s="2">
        <v>191</v>
      </c>
      <c r="H9006" s="3">
        <v>122</v>
      </c>
      <c r="I9006" s="69" t="str">
        <f>VLOOKUP(C9006,СПРАВОЧНИК!B:D,2,0)</f>
        <v>ЕВРОПА</v>
      </c>
      <c r="J9006" s="69" t="str">
        <f>VLOOKUP(C9006,СПРАВОЧНИК!B:D,3,0)</f>
        <v>ИНОМАРКИ</v>
      </c>
      <c r="K9006" s="69" t="str">
        <f>VLOOKUP(СВОД2023[[#This Row],[ФО]],СПРАВОЧНИК!H:P,2,0)</f>
        <v>Уральский ФО</v>
      </c>
    </row>
    <row r="9007" spans="1:11" x14ac:dyDescent="0.2">
      <c r="A9007" t="s">
        <v>600</v>
      </c>
      <c r="B9007" t="s">
        <v>595</v>
      </c>
      <c r="C9007" s="1" t="s">
        <v>377</v>
      </c>
      <c r="D9007" s="1" t="s">
        <v>379</v>
      </c>
      <c r="E9007" s="2">
        <v>4</v>
      </c>
      <c r="F9007" s="3">
        <v>3</v>
      </c>
      <c r="G9007" s="2">
        <v>11</v>
      </c>
      <c r="H9007" s="3">
        <v>9</v>
      </c>
      <c r="I9007" s="69" t="str">
        <f>VLOOKUP(C9007,СПРАВОЧНИК!B:D,2,0)</f>
        <v>ЕВРОПА</v>
      </c>
      <c r="J9007" s="69" t="str">
        <f>VLOOKUP(C9007,СПРАВОЧНИК!B:D,3,0)</f>
        <v>ИНОМАРКИ</v>
      </c>
      <c r="K9007" s="69" t="str">
        <f>VLOOKUP(СВОД2023[[#This Row],[ФО]],СПРАВОЧНИК!H:P,2,0)</f>
        <v>Уральский ФО</v>
      </c>
    </row>
    <row r="9008" spans="1:11" x14ac:dyDescent="0.2">
      <c r="A9008" t="s">
        <v>600</v>
      </c>
      <c r="B9008" t="s">
        <v>595</v>
      </c>
      <c r="C9008" s="1" t="s">
        <v>377</v>
      </c>
      <c r="D9008" s="1" t="s">
        <v>1648</v>
      </c>
      <c r="E9008" s="2">
        <v>20</v>
      </c>
      <c r="F9008" s="3">
        <v>10</v>
      </c>
      <c r="G9008" s="2">
        <v>96</v>
      </c>
      <c r="H9008" s="3">
        <v>56</v>
      </c>
      <c r="I9008" s="69" t="str">
        <f>VLOOKUP(C9008,СПРАВОЧНИК!B:D,2,0)</f>
        <v>ЕВРОПА</v>
      </c>
      <c r="J9008" s="69" t="str">
        <f>VLOOKUP(C9008,СПРАВОЧНИК!B:D,3,0)</f>
        <v>ИНОМАРКИ</v>
      </c>
      <c r="K9008" s="69" t="str">
        <f>VLOOKUP(СВОД2023[[#This Row],[ФО]],СПРАВОЧНИК!H:P,2,0)</f>
        <v>Уральский ФО</v>
      </c>
    </row>
    <row r="9009" spans="1:11" x14ac:dyDescent="0.2">
      <c r="A9009" t="s">
        <v>600</v>
      </c>
      <c r="B9009" t="s">
        <v>595</v>
      </c>
      <c r="C9009" s="1" t="s">
        <v>377</v>
      </c>
      <c r="D9009" s="1" t="s">
        <v>380</v>
      </c>
      <c r="E9009" s="2">
        <v>164</v>
      </c>
      <c r="F9009" s="3">
        <v>128</v>
      </c>
      <c r="G9009" s="2">
        <v>923</v>
      </c>
      <c r="H9009" s="3">
        <v>690</v>
      </c>
      <c r="I9009" s="69" t="str">
        <f>VLOOKUP(C9009,СПРАВОЧНИК!B:D,2,0)</f>
        <v>ЕВРОПА</v>
      </c>
      <c r="J9009" s="69" t="str">
        <f>VLOOKUP(C9009,СПРАВОЧНИК!B:D,3,0)</f>
        <v>ИНОМАРКИ</v>
      </c>
      <c r="K9009" s="69" t="str">
        <f>VLOOKUP(СВОД2023[[#This Row],[ФО]],СПРАВОЧНИК!H:P,2,0)</f>
        <v>Уральский ФО</v>
      </c>
    </row>
    <row r="9010" spans="1:11" x14ac:dyDescent="0.2">
      <c r="A9010" t="s">
        <v>600</v>
      </c>
      <c r="B9010" t="s">
        <v>595</v>
      </c>
      <c r="C9010" s="1" t="s">
        <v>377</v>
      </c>
      <c r="D9010" s="1" t="s">
        <v>381</v>
      </c>
      <c r="E9010" s="2">
        <v>22</v>
      </c>
      <c r="F9010" s="3">
        <v>15</v>
      </c>
      <c r="G9010" s="2">
        <v>137</v>
      </c>
      <c r="H9010" s="3">
        <v>75</v>
      </c>
      <c r="I9010" s="69" t="str">
        <f>VLOOKUP(C9010,СПРАВОЧНИК!B:D,2,0)</f>
        <v>ЕВРОПА</v>
      </c>
      <c r="J9010" s="69" t="str">
        <f>VLOOKUP(C9010,СПРАВОЧНИК!B:D,3,0)</f>
        <v>ИНОМАРКИ</v>
      </c>
      <c r="K9010" s="69" t="str">
        <f>VLOOKUP(СВОД2023[[#This Row],[ФО]],СПРАВОЧНИК!H:P,2,0)</f>
        <v>Уральский ФО</v>
      </c>
    </row>
    <row r="9011" spans="1:11" x14ac:dyDescent="0.2">
      <c r="A9011" t="s">
        <v>600</v>
      </c>
      <c r="B9011" t="s">
        <v>595</v>
      </c>
      <c r="C9011" s="1" t="s">
        <v>377</v>
      </c>
      <c r="D9011" s="1" t="s">
        <v>1649</v>
      </c>
      <c r="E9011" s="2">
        <v>1</v>
      </c>
      <c r="F9011" s="3">
        <v>1</v>
      </c>
      <c r="G9011" s="2">
        <v>7</v>
      </c>
      <c r="H9011" s="3">
        <v>2</v>
      </c>
      <c r="I9011" s="69" t="str">
        <f>VLOOKUP(C9011,СПРАВОЧНИК!B:D,2,0)</f>
        <v>ЕВРОПА</v>
      </c>
      <c r="J9011" s="69" t="str">
        <f>VLOOKUP(C9011,СПРАВОЧНИК!B:D,3,0)</f>
        <v>ИНОМАРКИ</v>
      </c>
      <c r="K9011" s="69" t="str">
        <f>VLOOKUP(СВОД2023[[#This Row],[ФО]],СПРАВОЧНИК!H:P,2,0)</f>
        <v>Уральский ФО</v>
      </c>
    </row>
    <row r="9012" spans="1:11" x14ac:dyDescent="0.2">
      <c r="A9012" t="s">
        <v>600</v>
      </c>
      <c r="B9012" t="s">
        <v>595</v>
      </c>
      <c r="C9012" s="1" t="s">
        <v>377</v>
      </c>
      <c r="D9012" s="1" t="s">
        <v>1650</v>
      </c>
      <c r="E9012" s="2">
        <v>9</v>
      </c>
      <c r="F9012" s="3">
        <v>7</v>
      </c>
      <c r="G9012" s="2">
        <v>55</v>
      </c>
      <c r="H9012" s="3">
        <v>42</v>
      </c>
      <c r="I9012" s="69" t="str">
        <f>VLOOKUP(C9012,СПРАВОЧНИК!B:D,2,0)</f>
        <v>ЕВРОПА</v>
      </c>
      <c r="J9012" s="69" t="str">
        <f>VLOOKUP(C9012,СПРАВОЧНИК!B:D,3,0)</f>
        <v>ИНОМАРКИ</v>
      </c>
      <c r="K9012" s="69" t="str">
        <f>VLOOKUP(СВОД2023[[#This Row],[ФО]],СПРАВОЧНИК!H:P,2,0)</f>
        <v>Уральский ФО</v>
      </c>
    </row>
    <row r="9013" spans="1:11" x14ac:dyDescent="0.2">
      <c r="A9013" t="s">
        <v>600</v>
      </c>
      <c r="B9013" t="s">
        <v>595</v>
      </c>
      <c r="C9013" s="1" t="s">
        <v>377</v>
      </c>
      <c r="D9013" s="1" t="s">
        <v>1651</v>
      </c>
      <c r="E9013" s="2">
        <v>10</v>
      </c>
      <c r="F9013" s="3">
        <v>2</v>
      </c>
      <c r="G9013" s="2">
        <v>36</v>
      </c>
      <c r="H9013" s="3">
        <v>29</v>
      </c>
      <c r="I9013" s="69" t="str">
        <f>VLOOKUP(C9013,СПРАВОЧНИК!B:D,2,0)</f>
        <v>ЕВРОПА</v>
      </c>
      <c r="J9013" s="69" t="str">
        <f>VLOOKUP(C9013,СПРАВОЧНИК!B:D,3,0)</f>
        <v>ИНОМАРКИ</v>
      </c>
      <c r="K9013" s="69" t="str">
        <f>VLOOKUP(СВОД2023[[#This Row],[ФО]],СПРАВОЧНИК!H:P,2,0)</f>
        <v>Уральский ФО</v>
      </c>
    </row>
    <row r="9014" spans="1:11" x14ac:dyDescent="0.2">
      <c r="A9014" t="s">
        <v>600</v>
      </c>
      <c r="B9014" t="s">
        <v>595</v>
      </c>
      <c r="C9014" s="1" t="s">
        <v>377</v>
      </c>
      <c r="D9014" s="1" t="s">
        <v>382</v>
      </c>
      <c r="E9014" s="2">
        <v>18</v>
      </c>
      <c r="F9014" s="3">
        <v>12</v>
      </c>
      <c r="G9014" s="2">
        <v>110</v>
      </c>
      <c r="H9014" s="3">
        <v>66</v>
      </c>
      <c r="I9014" s="69" t="str">
        <f>VLOOKUP(C9014,СПРАВОЧНИК!B:D,2,0)</f>
        <v>ЕВРОПА</v>
      </c>
      <c r="J9014" s="69" t="str">
        <f>VLOOKUP(C9014,СПРАВОЧНИК!B:D,3,0)</f>
        <v>ИНОМАРКИ</v>
      </c>
      <c r="K9014" s="69" t="str">
        <f>VLOOKUP(СВОД2023[[#This Row],[ФО]],СПРАВОЧНИК!H:P,2,0)</f>
        <v>Уральский ФО</v>
      </c>
    </row>
    <row r="9015" spans="1:11" x14ac:dyDescent="0.2">
      <c r="A9015" t="s">
        <v>600</v>
      </c>
      <c r="B9015" t="s">
        <v>595</v>
      </c>
      <c r="C9015" s="1" t="s">
        <v>377</v>
      </c>
      <c r="D9015" s="1" t="s">
        <v>383</v>
      </c>
      <c r="E9015" s="2">
        <v>278</v>
      </c>
      <c r="F9015" s="3">
        <v>189</v>
      </c>
      <c r="G9015" s="2">
        <v>1429</v>
      </c>
      <c r="H9015" s="3">
        <v>1018</v>
      </c>
      <c r="I9015" s="69" t="str">
        <f>VLOOKUP(C9015,СПРАВОЧНИК!B:D,2,0)</f>
        <v>ЕВРОПА</v>
      </c>
      <c r="J9015" s="69" t="str">
        <f>VLOOKUP(C9015,СПРАВОЧНИК!B:D,3,0)</f>
        <v>ИНОМАРКИ</v>
      </c>
      <c r="K9015" s="69" t="str">
        <f>VLOOKUP(СВОД2023[[#This Row],[ФО]],СПРАВОЧНИК!H:P,2,0)</f>
        <v>Уральский ФО</v>
      </c>
    </row>
    <row r="9016" spans="1:11" x14ac:dyDescent="0.2">
      <c r="A9016" t="s">
        <v>600</v>
      </c>
      <c r="B9016" t="s">
        <v>595</v>
      </c>
      <c r="C9016" s="1" t="s">
        <v>377</v>
      </c>
      <c r="D9016" s="1" t="s">
        <v>384</v>
      </c>
      <c r="E9016" s="2">
        <v>44</v>
      </c>
      <c r="F9016" s="3">
        <v>23</v>
      </c>
      <c r="G9016" s="2">
        <v>175</v>
      </c>
      <c r="H9016" s="3">
        <v>110</v>
      </c>
      <c r="I9016" s="69" t="str">
        <f>VLOOKUP(C9016,СПРАВОЧНИК!B:D,2,0)</f>
        <v>ЕВРОПА</v>
      </c>
      <c r="J9016" s="69" t="str">
        <f>VLOOKUP(C9016,СПРАВОЧНИК!B:D,3,0)</f>
        <v>ИНОМАРКИ</v>
      </c>
      <c r="K9016" s="69" t="str">
        <f>VLOOKUP(СВОД2023[[#This Row],[ФО]],СПРАВОЧНИК!H:P,2,0)</f>
        <v>Уральский ФО</v>
      </c>
    </row>
    <row r="9017" spans="1:11" x14ac:dyDescent="0.2">
      <c r="A9017" t="s">
        <v>600</v>
      </c>
      <c r="B9017" t="s">
        <v>595</v>
      </c>
      <c r="C9017" s="1" t="s">
        <v>377</v>
      </c>
      <c r="D9017" s="1" t="s">
        <v>385</v>
      </c>
      <c r="E9017" s="2">
        <v>23</v>
      </c>
      <c r="F9017" s="3">
        <v>12</v>
      </c>
      <c r="G9017" s="2">
        <v>114</v>
      </c>
      <c r="H9017" s="3">
        <v>87</v>
      </c>
      <c r="I9017" s="69" t="str">
        <f>VLOOKUP(C9017,СПРАВОЧНИК!B:D,2,0)</f>
        <v>ЕВРОПА</v>
      </c>
      <c r="J9017" s="69" t="str">
        <f>VLOOKUP(C9017,СПРАВОЧНИК!B:D,3,0)</f>
        <v>ИНОМАРКИ</v>
      </c>
      <c r="K9017" s="69" t="str">
        <f>VLOOKUP(СВОД2023[[#This Row],[ФО]],СПРАВОЧНИК!H:P,2,0)</f>
        <v>Уральский ФО</v>
      </c>
    </row>
    <row r="9018" spans="1:11" x14ac:dyDescent="0.2">
      <c r="A9018" t="s">
        <v>600</v>
      </c>
      <c r="B9018" t="s">
        <v>595</v>
      </c>
      <c r="C9018" s="1" t="s">
        <v>377</v>
      </c>
      <c r="D9018" s="1" t="s">
        <v>386</v>
      </c>
      <c r="E9018" s="2">
        <v>2</v>
      </c>
      <c r="F9018" s="3">
        <v>3</v>
      </c>
      <c r="G9018" s="2">
        <v>21</v>
      </c>
      <c r="H9018" s="3">
        <v>13</v>
      </c>
      <c r="I9018" s="69" t="str">
        <f>VLOOKUP(C9018,СПРАВОЧНИК!B:D,2,0)</f>
        <v>ЕВРОПА</v>
      </c>
      <c r="J9018" s="69" t="str">
        <f>VLOOKUP(C9018,СПРАВОЧНИК!B:D,3,0)</f>
        <v>ИНОМАРКИ</v>
      </c>
      <c r="K9018" s="69" t="str">
        <f>VLOOKUP(СВОД2023[[#This Row],[ФО]],СПРАВОЧНИК!H:P,2,0)</f>
        <v>Уральский ФО</v>
      </c>
    </row>
    <row r="9019" spans="1:11" x14ac:dyDescent="0.2">
      <c r="A9019" t="s">
        <v>600</v>
      </c>
      <c r="B9019" t="s">
        <v>595</v>
      </c>
      <c r="C9019" s="1" t="s">
        <v>377</v>
      </c>
      <c r="D9019" s="1" t="s">
        <v>387</v>
      </c>
      <c r="E9019" s="2">
        <v>41</v>
      </c>
      <c r="F9019" s="3">
        <v>15</v>
      </c>
      <c r="G9019" s="2">
        <v>216</v>
      </c>
      <c r="H9019" s="3">
        <v>151</v>
      </c>
      <c r="I9019" s="69" t="str">
        <f>VLOOKUP(C9019,СПРАВОЧНИК!B:D,2,0)</f>
        <v>ЕВРОПА</v>
      </c>
      <c r="J9019" s="69" t="str">
        <f>VLOOKUP(C9019,СПРАВОЧНИК!B:D,3,0)</f>
        <v>ИНОМАРКИ</v>
      </c>
      <c r="K9019" s="69" t="str">
        <f>VLOOKUP(СВОД2023[[#This Row],[ФО]],СПРАВОЧНИК!H:P,2,0)</f>
        <v>Уральский ФО</v>
      </c>
    </row>
    <row r="9020" spans="1:11" x14ac:dyDescent="0.2">
      <c r="A9020" t="s">
        <v>600</v>
      </c>
      <c r="B9020" t="s">
        <v>595</v>
      </c>
      <c r="C9020" s="1" t="s">
        <v>377</v>
      </c>
      <c r="D9020" s="1" t="s">
        <v>388</v>
      </c>
      <c r="E9020" s="2">
        <v>27</v>
      </c>
      <c r="F9020" s="3">
        <v>30</v>
      </c>
      <c r="G9020" s="2">
        <v>232</v>
      </c>
      <c r="H9020" s="3">
        <v>165</v>
      </c>
      <c r="I9020" s="69" t="str">
        <f>VLOOKUP(C9020,СПРАВОЧНИК!B:D,2,0)</f>
        <v>ЕВРОПА</v>
      </c>
      <c r="J9020" s="69" t="str">
        <f>VLOOKUP(C9020,СПРАВОЧНИК!B:D,3,0)</f>
        <v>ИНОМАРКИ</v>
      </c>
      <c r="K9020" s="69" t="str">
        <f>VLOOKUP(СВОД2023[[#This Row],[ФО]],СПРАВОЧНИК!H:P,2,0)</f>
        <v>Уральский ФО</v>
      </c>
    </row>
    <row r="9021" spans="1:11" x14ac:dyDescent="0.2">
      <c r="A9021" t="s">
        <v>600</v>
      </c>
      <c r="B9021" t="s">
        <v>595</v>
      </c>
      <c r="C9021" s="1" t="s">
        <v>377</v>
      </c>
      <c r="D9021" s="1" t="s">
        <v>1652</v>
      </c>
      <c r="E9021" s="2">
        <v>39</v>
      </c>
      <c r="F9021" s="3">
        <v>21</v>
      </c>
      <c r="G9021" s="2">
        <v>217</v>
      </c>
      <c r="H9021" s="3">
        <v>125</v>
      </c>
      <c r="I9021" s="69" t="str">
        <f>VLOOKUP(C9021,СПРАВОЧНИК!B:D,2,0)</f>
        <v>ЕВРОПА</v>
      </c>
      <c r="J9021" s="69" t="str">
        <f>VLOOKUP(C9021,СПРАВОЧНИК!B:D,3,0)</f>
        <v>ИНОМАРКИ</v>
      </c>
      <c r="K9021" s="69" t="str">
        <f>VLOOKUP(СВОД2023[[#This Row],[ФО]],СПРАВОЧНИК!H:P,2,0)</f>
        <v>Уральский ФО</v>
      </c>
    </row>
    <row r="9022" spans="1:11" x14ac:dyDescent="0.2">
      <c r="A9022" t="s">
        <v>600</v>
      </c>
      <c r="B9022" t="s">
        <v>595</v>
      </c>
      <c r="C9022" s="1" t="s">
        <v>377</v>
      </c>
      <c r="D9022" s="1" t="s">
        <v>389</v>
      </c>
      <c r="E9022" s="2">
        <v>58</v>
      </c>
      <c r="F9022" s="3">
        <v>30</v>
      </c>
      <c r="G9022" s="2">
        <v>299</v>
      </c>
      <c r="H9022" s="3">
        <v>183</v>
      </c>
      <c r="I9022" s="69" t="str">
        <f>VLOOKUP(C9022,СПРАВОЧНИК!B:D,2,0)</f>
        <v>ЕВРОПА</v>
      </c>
      <c r="J9022" s="69" t="str">
        <f>VLOOKUP(C9022,СПРАВОЧНИК!B:D,3,0)</f>
        <v>ИНОМАРКИ</v>
      </c>
      <c r="K9022" s="69" t="str">
        <f>VLOOKUP(СВОД2023[[#This Row],[ФО]],СПРАВОЧНИК!H:P,2,0)</f>
        <v>Уральский ФО</v>
      </c>
    </row>
    <row r="9023" spans="1:11" x14ac:dyDescent="0.2">
      <c r="A9023" t="s">
        <v>600</v>
      </c>
      <c r="B9023" t="s">
        <v>595</v>
      </c>
      <c r="C9023" s="1" t="s">
        <v>377</v>
      </c>
      <c r="D9023" s="1" t="s">
        <v>390</v>
      </c>
      <c r="E9023" s="2">
        <v>24</v>
      </c>
      <c r="F9023" s="3">
        <v>15</v>
      </c>
      <c r="G9023" s="2">
        <v>145</v>
      </c>
      <c r="H9023" s="3">
        <v>97</v>
      </c>
      <c r="I9023" s="69" t="str">
        <f>VLOOKUP(C9023,СПРАВОЧНИК!B:D,2,0)</f>
        <v>ЕВРОПА</v>
      </c>
      <c r="J9023" s="69" t="str">
        <f>VLOOKUP(C9023,СПРАВОЧНИК!B:D,3,0)</f>
        <v>ИНОМАРКИ</v>
      </c>
      <c r="K9023" s="69" t="str">
        <f>VLOOKUP(СВОД2023[[#This Row],[ФО]],СПРАВОЧНИК!H:P,2,0)</f>
        <v>Уральский ФО</v>
      </c>
    </row>
    <row r="9024" spans="1:11" x14ac:dyDescent="0.2">
      <c r="A9024" t="s">
        <v>600</v>
      </c>
      <c r="B9024" t="s">
        <v>595</v>
      </c>
      <c r="C9024" s="1" t="s">
        <v>377</v>
      </c>
      <c r="D9024" s="1" t="s">
        <v>2516</v>
      </c>
      <c r="E9024" s="2"/>
      <c r="F9024" s="3"/>
      <c r="G9024" s="2">
        <v>1</v>
      </c>
      <c r="H9024" s="3"/>
      <c r="I9024" s="69" t="str">
        <f>VLOOKUP(C9024,СПРАВОЧНИК!B:D,2,0)</f>
        <v>ЕВРОПА</v>
      </c>
      <c r="J9024" s="69" t="str">
        <f>VLOOKUP(C9024,СПРАВОЧНИК!B:D,3,0)</f>
        <v>ИНОМАРКИ</v>
      </c>
      <c r="K9024" s="69" t="str">
        <f>VLOOKUP(СВОД2023[[#This Row],[ФО]],СПРАВОЧНИК!H:P,2,0)</f>
        <v>Уральский ФО</v>
      </c>
    </row>
    <row r="9025" spans="1:11" x14ac:dyDescent="0.2">
      <c r="A9025" t="s">
        <v>600</v>
      </c>
      <c r="B9025" t="s">
        <v>595</v>
      </c>
      <c r="C9025" s="1" t="s">
        <v>377</v>
      </c>
      <c r="D9025" s="1" t="s">
        <v>1653</v>
      </c>
      <c r="E9025" s="2"/>
      <c r="F9025" s="3"/>
      <c r="G9025" s="2">
        <v>1</v>
      </c>
      <c r="H9025" s="3">
        <v>3</v>
      </c>
      <c r="I9025" s="69" t="str">
        <f>VLOOKUP(C9025,СПРАВОЧНИК!B:D,2,0)</f>
        <v>ЕВРОПА</v>
      </c>
      <c r="J9025" s="69" t="str">
        <f>VLOOKUP(C9025,СПРАВОЧНИК!B:D,3,0)</f>
        <v>ИНОМАРКИ</v>
      </c>
      <c r="K9025" s="69" t="str">
        <f>VLOOKUP(СВОД2023[[#This Row],[ФО]],СПРАВОЧНИК!H:P,2,0)</f>
        <v>Уральский ФО</v>
      </c>
    </row>
    <row r="9026" spans="1:11" x14ac:dyDescent="0.2">
      <c r="A9026" t="s">
        <v>600</v>
      </c>
      <c r="B9026" t="s">
        <v>595</v>
      </c>
      <c r="C9026" s="1" t="s">
        <v>377</v>
      </c>
      <c r="D9026" s="1" t="s">
        <v>1654</v>
      </c>
      <c r="E9026" s="2">
        <v>1</v>
      </c>
      <c r="F9026" s="3"/>
      <c r="G9026" s="2">
        <v>1</v>
      </c>
      <c r="H9026" s="3">
        <v>1</v>
      </c>
      <c r="I9026" s="69" t="str">
        <f>VLOOKUP(C9026,СПРАВОЧНИК!B:D,2,0)</f>
        <v>ЕВРОПА</v>
      </c>
      <c r="J9026" s="69" t="str">
        <f>VLOOKUP(C9026,СПРАВОЧНИК!B:D,3,0)</f>
        <v>ИНОМАРКИ</v>
      </c>
      <c r="K9026" s="69" t="str">
        <f>VLOOKUP(СВОД2023[[#This Row],[ФО]],СПРАВОЧНИК!H:P,2,0)</f>
        <v>Уральский ФО</v>
      </c>
    </row>
    <row r="9027" spans="1:11" x14ac:dyDescent="0.2">
      <c r="A9027" t="s">
        <v>600</v>
      </c>
      <c r="B9027" t="s">
        <v>595</v>
      </c>
      <c r="C9027" s="1" t="s">
        <v>377</v>
      </c>
      <c r="D9027" s="1" t="s">
        <v>395</v>
      </c>
      <c r="E9027" s="2"/>
      <c r="F9027" s="3"/>
      <c r="G9027" s="2">
        <v>1</v>
      </c>
      <c r="H9027" s="3"/>
      <c r="I9027" s="69" t="str">
        <f>VLOOKUP(C9027,СПРАВОЧНИК!B:D,2,0)</f>
        <v>ЕВРОПА</v>
      </c>
      <c r="J9027" s="69" t="str">
        <f>VLOOKUP(C9027,СПРАВОЧНИК!B:D,3,0)</f>
        <v>ИНОМАРКИ</v>
      </c>
      <c r="K9027" s="69" t="str">
        <f>VLOOKUP(СВОД2023[[#This Row],[ФО]],СПРАВОЧНИК!H:P,2,0)</f>
        <v>Уральский ФО</v>
      </c>
    </row>
    <row r="9028" spans="1:11" x14ac:dyDescent="0.2">
      <c r="A9028" t="s">
        <v>600</v>
      </c>
      <c r="B9028" t="s">
        <v>595</v>
      </c>
      <c r="C9028" s="1" t="s">
        <v>377</v>
      </c>
      <c r="D9028" s="1" t="s">
        <v>1655</v>
      </c>
      <c r="E9028" s="2">
        <v>1</v>
      </c>
      <c r="F9028" s="3"/>
      <c r="G9028" s="2">
        <v>3</v>
      </c>
      <c r="H9028" s="3">
        <v>3</v>
      </c>
      <c r="I9028" s="69" t="str">
        <f>VLOOKUP(C9028,СПРАВОЧНИК!B:D,2,0)</f>
        <v>ЕВРОПА</v>
      </c>
      <c r="J9028" s="69" t="str">
        <f>VLOOKUP(C9028,СПРАВОЧНИК!B:D,3,0)</f>
        <v>ИНОМАРКИ</v>
      </c>
      <c r="K9028" s="69" t="str">
        <f>VLOOKUP(СВОД2023[[#This Row],[ФО]],СПРАВОЧНИК!H:P,2,0)</f>
        <v>Уральский ФО</v>
      </c>
    </row>
    <row r="9029" spans="1:11" x14ac:dyDescent="0.2">
      <c r="A9029" t="s">
        <v>600</v>
      </c>
      <c r="B9029" t="s">
        <v>595</v>
      </c>
      <c r="C9029" s="1" t="s">
        <v>377</v>
      </c>
      <c r="D9029" s="1" t="s">
        <v>1656</v>
      </c>
      <c r="E9029" s="2">
        <v>61</v>
      </c>
      <c r="F9029" s="3">
        <v>68</v>
      </c>
      <c r="G9029" s="2">
        <v>370</v>
      </c>
      <c r="H9029" s="3">
        <v>336</v>
      </c>
      <c r="I9029" s="69" t="str">
        <f>VLOOKUP(C9029,СПРАВОЧНИК!B:D,2,0)</f>
        <v>ЕВРОПА</v>
      </c>
      <c r="J9029" s="69" t="str">
        <f>VLOOKUP(C9029,СПРАВОЧНИК!B:D,3,0)</f>
        <v>ИНОМАРКИ</v>
      </c>
      <c r="K9029" s="69" t="str">
        <f>VLOOKUP(СВОД2023[[#This Row],[ФО]],СПРАВОЧНИК!H:P,2,0)</f>
        <v>Уральский ФО</v>
      </c>
    </row>
    <row r="9030" spans="1:11" x14ac:dyDescent="0.2">
      <c r="A9030" t="s">
        <v>600</v>
      </c>
      <c r="B9030" t="s">
        <v>595</v>
      </c>
      <c r="C9030" s="1" t="s">
        <v>377</v>
      </c>
      <c r="D9030" s="1" t="s">
        <v>1657</v>
      </c>
      <c r="E9030" s="2">
        <v>4</v>
      </c>
      <c r="F9030" s="3">
        <v>2</v>
      </c>
      <c r="G9030" s="2">
        <v>27</v>
      </c>
      <c r="H9030" s="3">
        <v>18</v>
      </c>
      <c r="I9030" s="69" t="str">
        <f>VLOOKUP(C9030,СПРАВОЧНИК!B:D,2,0)</f>
        <v>ЕВРОПА</v>
      </c>
      <c r="J9030" s="69" t="str">
        <f>VLOOKUP(C9030,СПРАВОЧНИК!B:D,3,0)</f>
        <v>ИНОМАРКИ</v>
      </c>
      <c r="K9030" s="69" t="str">
        <f>VLOOKUP(СВОД2023[[#This Row],[ФО]],СПРАВОЧНИК!H:P,2,0)</f>
        <v>Уральский ФО</v>
      </c>
    </row>
    <row r="9031" spans="1:11" x14ac:dyDescent="0.2">
      <c r="A9031" t="s">
        <v>600</v>
      </c>
      <c r="B9031" t="s">
        <v>595</v>
      </c>
      <c r="C9031" s="1" t="s">
        <v>377</v>
      </c>
      <c r="D9031" s="1" t="s">
        <v>396</v>
      </c>
      <c r="E9031" s="2">
        <v>94</v>
      </c>
      <c r="F9031" s="3">
        <v>77</v>
      </c>
      <c r="G9031" s="2">
        <v>540</v>
      </c>
      <c r="H9031" s="3">
        <v>454</v>
      </c>
      <c r="I9031" s="69" t="str">
        <f>VLOOKUP(C9031,СПРАВОЧНИК!B:D,2,0)</f>
        <v>ЕВРОПА</v>
      </c>
      <c r="J9031" s="69" t="str">
        <f>VLOOKUP(C9031,СПРАВОЧНИК!B:D,3,0)</f>
        <v>ИНОМАРКИ</v>
      </c>
      <c r="K9031" s="69" t="str">
        <f>VLOOKUP(СВОД2023[[#This Row],[ФО]],СПРАВОЧНИК!H:P,2,0)</f>
        <v>Уральский ФО</v>
      </c>
    </row>
    <row r="9032" spans="1:11" x14ac:dyDescent="0.2">
      <c r="A9032" t="s">
        <v>600</v>
      </c>
      <c r="B9032" t="s">
        <v>595</v>
      </c>
      <c r="C9032" s="1" t="s">
        <v>377</v>
      </c>
      <c r="D9032" s="1" t="s">
        <v>2238</v>
      </c>
      <c r="E9032" s="2"/>
      <c r="F9032" s="3"/>
      <c r="G9032" s="2">
        <v>1</v>
      </c>
      <c r="H9032" s="3"/>
      <c r="I9032" s="69" t="str">
        <f>VLOOKUP(C9032,СПРАВОЧНИК!B:D,2,0)</f>
        <v>ЕВРОПА</v>
      </c>
      <c r="J9032" s="69" t="str">
        <f>VLOOKUP(C9032,СПРАВОЧНИК!B:D,3,0)</f>
        <v>ИНОМАРКИ</v>
      </c>
      <c r="K9032" s="69" t="str">
        <f>VLOOKUP(СВОД2023[[#This Row],[ФО]],СПРАВОЧНИК!H:P,2,0)</f>
        <v>Уральский ФО</v>
      </c>
    </row>
    <row r="9033" spans="1:11" x14ac:dyDescent="0.2">
      <c r="A9033" t="s">
        <v>600</v>
      </c>
      <c r="B9033" t="s">
        <v>595</v>
      </c>
      <c r="C9033" s="1" t="s">
        <v>377</v>
      </c>
      <c r="D9033" s="1" t="s">
        <v>1658</v>
      </c>
      <c r="E9033" s="2">
        <v>4</v>
      </c>
      <c r="F9033" s="3">
        <v>6</v>
      </c>
      <c r="G9033" s="2">
        <v>13</v>
      </c>
      <c r="H9033" s="3">
        <v>18</v>
      </c>
      <c r="I9033" s="69" t="str">
        <f>VLOOKUP(C9033,СПРАВОЧНИК!B:D,2,0)</f>
        <v>ЕВРОПА</v>
      </c>
      <c r="J9033" s="69" t="str">
        <f>VLOOKUP(C9033,СПРАВОЧНИК!B:D,3,0)</f>
        <v>ИНОМАРКИ</v>
      </c>
      <c r="K9033" s="69" t="str">
        <f>VLOOKUP(СВОД2023[[#This Row],[ФО]],СПРАВОЧНИК!H:P,2,0)</f>
        <v>Уральский ФО</v>
      </c>
    </row>
    <row r="9034" spans="1:11" x14ac:dyDescent="0.2">
      <c r="A9034" t="s">
        <v>600</v>
      </c>
      <c r="B9034" t="s">
        <v>595</v>
      </c>
      <c r="C9034" s="1" t="s">
        <v>377</v>
      </c>
      <c r="D9034" s="1" t="s">
        <v>397</v>
      </c>
      <c r="E9034" s="2">
        <v>2</v>
      </c>
      <c r="F9034" s="3">
        <v>1</v>
      </c>
      <c r="G9034" s="2">
        <v>7</v>
      </c>
      <c r="H9034" s="3">
        <v>4</v>
      </c>
      <c r="I9034" s="69" t="str">
        <f>VLOOKUP(C9034,СПРАВОЧНИК!B:D,2,0)</f>
        <v>ЕВРОПА</v>
      </c>
      <c r="J9034" s="69" t="str">
        <f>VLOOKUP(C9034,СПРАВОЧНИК!B:D,3,0)</f>
        <v>ИНОМАРКИ</v>
      </c>
      <c r="K9034" s="69" t="str">
        <f>VLOOKUP(СВОД2023[[#This Row],[ФО]],СПРАВОЧНИК!H:P,2,0)</f>
        <v>Уральский ФО</v>
      </c>
    </row>
    <row r="9035" spans="1:11" x14ac:dyDescent="0.2">
      <c r="A9035" t="s">
        <v>600</v>
      </c>
      <c r="B9035" t="s">
        <v>595</v>
      </c>
      <c r="C9035" s="1" t="s">
        <v>377</v>
      </c>
      <c r="D9035" s="1" t="s">
        <v>2239</v>
      </c>
      <c r="E9035" s="2"/>
      <c r="F9035" s="3"/>
      <c r="G9035" s="2">
        <v>1</v>
      </c>
      <c r="H9035" s="3"/>
      <c r="I9035" s="69" t="str">
        <f>VLOOKUP(C9035,СПРАВОЧНИК!B:D,2,0)</f>
        <v>ЕВРОПА</v>
      </c>
      <c r="J9035" s="69" t="str">
        <f>VLOOKUP(C9035,СПРАВОЧНИК!B:D,3,0)</f>
        <v>ИНОМАРКИ</v>
      </c>
      <c r="K9035" s="69" t="str">
        <f>VLOOKUP(СВОД2023[[#This Row],[ФО]],СПРАВОЧНИК!H:P,2,0)</f>
        <v>Уральский ФО</v>
      </c>
    </row>
    <row r="9036" spans="1:11" x14ac:dyDescent="0.2">
      <c r="A9036" t="s">
        <v>600</v>
      </c>
      <c r="B9036" t="s">
        <v>595</v>
      </c>
      <c r="C9036" s="1" t="s">
        <v>1659</v>
      </c>
      <c r="D9036" s="1" t="s">
        <v>2240</v>
      </c>
      <c r="E9036" s="2"/>
      <c r="F9036" s="3"/>
      <c r="G9036" s="2">
        <v>4</v>
      </c>
      <c r="H9036" s="3">
        <v>1</v>
      </c>
      <c r="I9036" s="69" t="str">
        <f>VLOOKUP(C9036,СПРАВОЧНИК!B:D,2,0)</f>
        <v>США</v>
      </c>
      <c r="J9036" s="69" t="str">
        <f>VLOOKUP(C9036,СПРАВОЧНИК!B:D,3,0)</f>
        <v>ИНОМАРКИ</v>
      </c>
      <c r="K9036" s="69" t="str">
        <f>VLOOKUP(СВОД2023[[#This Row],[ФО]],СПРАВОЧНИК!H:P,2,0)</f>
        <v>Уральский ФО</v>
      </c>
    </row>
    <row r="9037" spans="1:11" x14ac:dyDescent="0.2">
      <c r="A9037" t="s">
        <v>600</v>
      </c>
      <c r="B9037" t="s">
        <v>595</v>
      </c>
      <c r="C9037" s="1" t="s">
        <v>1659</v>
      </c>
      <c r="D9037" s="1" t="s">
        <v>1660</v>
      </c>
      <c r="E9037" s="2"/>
      <c r="F9037" s="3"/>
      <c r="G9037" s="2">
        <v>1</v>
      </c>
      <c r="H9037" s="3"/>
      <c r="I9037" s="69" t="str">
        <f>VLOOKUP(C9037,СПРАВОЧНИК!B:D,2,0)</f>
        <v>США</v>
      </c>
      <c r="J9037" s="69" t="str">
        <f>VLOOKUP(C9037,СПРАВОЧНИК!B:D,3,0)</f>
        <v>ИНОМАРКИ</v>
      </c>
      <c r="K9037" s="69" t="str">
        <f>VLOOKUP(СВОД2023[[#This Row],[ФО]],СПРАВОЧНИК!H:P,2,0)</f>
        <v>Уральский ФО</v>
      </c>
    </row>
    <row r="9038" spans="1:11" x14ac:dyDescent="0.2">
      <c r="A9038" t="s">
        <v>600</v>
      </c>
      <c r="B9038" t="s">
        <v>595</v>
      </c>
      <c r="C9038" s="1" t="s">
        <v>1659</v>
      </c>
      <c r="D9038" s="1" t="s">
        <v>2445</v>
      </c>
      <c r="E9038" s="2"/>
      <c r="F9038" s="3"/>
      <c r="G9038" s="2"/>
      <c r="H9038" s="3">
        <v>1</v>
      </c>
      <c r="I9038" s="69" t="str">
        <f>VLOOKUP(C9038,СПРАВОЧНИК!B:D,2,0)</f>
        <v>США</v>
      </c>
      <c r="J9038" s="69" t="str">
        <f>VLOOKUP(C9038,СПРАВОЧНИК!B:D,3,0)</f>
        <v>ИНОМАРКИ</v>
      </c>
      <c r="K9038" s="69" t="str">
        <f>VLOOKUP(СВОД2023[[#This Row],[ФО]],СПРАВОЧНИК!H:P,2,0)</f>
        <v>Уральский ФО</v>
      </c>
    </row>
    <row r="9039" spans="1:11" x14ac:dyDescent="0.2">
      <c r="A9039" t="s">
        <v>600</v>
      </c>
      <c r="B9039" t="s">
        <v>595</v>
      </c>
      <c r="C9039" s="1" t="s">
        <v>1659</v>
      </c>
      <c r="D9039" s="1" t="s">
        <v>2242</v>
      </c>
      <c r="E9039" s="2"/>
      <c r="F9039" s="3"/>
      <c r="G9039" s="2"/>
      <c r="H9039" s="3">
        <v>1</v>
      </c>
      <c r="I9039" s="69" t="str">
        <f>VLOOKUP(C9039,СПРАВОЧНИК!B:D,2,0)</f>
        <v>США</v>
      </c>
      <c r="J9039" s="69" t="str">
        <f>VLOOKUP(C9039,СПРАВОЧНИК!B:D,3,0)</f>
        <v>ИНОМАРКИ</v>
      </c>
      <c r="K9039" s="69" t="str">
        <f>VLOOKUP(СВОД2023[[#This Row],[ФО]],СПРАВОЧНИК!H:P,2,0)</f>
        <v>Уральский ФО</v>
      </c>
    </row>
    <row r="9040" spans="1:11" x14ac:dyDescent="0.2">
      <c r="A9040" t="s">
        <v>600</v>
      </c>
      <c r="B9040" t="s">
        <v>595</v>
      </c>
      <c r="C9040" s="1" t="s">
        <v>1659</v>
      </c>
      <c r="D9040" s="1" t="s">
        <v>2243</v>
      </c>
      <c r="E9040" s="2"/>
      <c r="F9040" s="3"/>
      <c r="G9040" s="2">
        <v>1</v>
      </c>
      <c r="H9040" s="3"/>
      <c r="I9040" s="69" t="str">
        <f>VLOOKUP(C9040,СПРАВОЧНИК!B:D,2,0)</f>
        <v>США</v>
      </c>
      <c r="J9040" s="69" t="str">
        <f>VLOOKUP(C9040,СПРАВОЧНИК!B:D,3,0)</f>
        <v>ИНОМАРКИ</v>
      </c>
      <c r="K9040" s="69" t="str">
        <f>VLOOKUP(СВОД2023[[#This Row],[ФО]],СПРАВОЧНИК!H:P,2,0)</f>
        <v>Уральский ФО</v>
      </c>
    </row>
    <row r="9041" spans="1:11" x14ac:dyDescent="0.2">
      <c r="A9041" t="s">
        <v>600</v>
      </c>
      <c r="B9041" t="s">
        <v>595</v>
      </c>
      <c r="C9041" s="1" t="s">
        <v>1659</v>
      </c>
      <c r="D9041" s="1" t="s">
        <v>2592</v>
      </c>
      <c r="E9041" s="2"/>
      <c r="F9041" s="3"/>
      <c r="G9041" s="2"/>
      <c r="H9041" s="3">
        <v>1</v>
      </c>
      <c r="I9041" s="69" t="str">
        <f>VLOOKUP(C9041,СПРАВОЧНИК!B:D,2,0)</f>
        <v>США</v>
      </c>
      <c r="J9041" s="69" t="str">
        <f>VLOOKUP(C9041,СПРАВОЧНИК!B:D,3,0)</f>
        <v>ИНОМАРКИ</v>
      </c>
      <c r="K9041" s="69" t="str">
        <f>VLOOKUP(СВОД2023[[#This Row],[ФО]],СПРАВОЧНИК!H:P,2,0)</f>
        <v>Уральский ФО</v>
      </c>
    </row>
    <row r="9042" spans="1:11" x14ac:dyDescent="0.2">
      <c r="A9042" t="s">
        <v>600</v>
      </c>
      <c r="B9042" t="s">
        <v>595</v>
      </c>
      <c r="C9042" s="1" t="s">
        <v>402</v>
      </c>
      <c r="D9042" s="1" t="s">
        <v>403</v>
      </c>
      <c r="E9042" s="2">
        <v>34</v>
      </c>
      <c r="F9042" s="3">
        <v>11</v>
      </c>
      <c r="G9042" s="2">
        <v>140</v>
      </c>
      <c r="H9042" s="3">
        <v>65</v>
      </c>
      <c r="I9042" s="69" t="str">
        <f>VLOOKUP(C9042,СПРАВОЧНИК!B:D,2,0)</f>
        <v>ЕВРОПА</v>
      </c>
      <c r="J9042" s="69" t="str">
        <f>VLOOKUP(C9042,СПРАВОЧНИК!B:D,3,0)</f>
        <v>ИНОМАРКИ</v>
      </c>
      <c r="K9042" s="69" t="str">
        <f>VLOOKUP(СВОД2023[[#This Row],[ФО]],СПРАВОЧНИК!H:P,2,0)</f>
        <v>Уральский ФО</v>
      </c>
    </row>
    <row r="9043" spans="1:11" x14ac:dyDescent="0.2">
      <c r="A9043" t="s">
        <v>600</v>
      </c>
      <c r="B9043" t="s">
        <v>595</v>
      </c>
      <c r="C9043" s="1" t="s">
        <v>404</v>
      </c>
      <c r="D9043" s="1" t="s">
        <v>405</v>
      </c>
      <c r="E9043" s="2">
        <v>6</v>
      </c>
      <c r="F9043" s="3">
        <v>5</v>
      </c>
      <c r="G9043" s="2">
        <v>69</v>
      </c>
      <c r="H9043" s="3">
        <v>44</v>
      </c>
      <c r="I9043" s="69" t="str">
        <f>VLOOKUP(C9043,СПРАВОЧНИК!B:D,2,0)</f>
        <v>ЯПОНИЯ</v>
      </c>
      <c r="J9043" s="69" t="str">
        <f>VLOOKUP(C9043,СПРАВОЧНИК!B:D,3,0)</f>
        <v>ИНОМАРКИ</v>
      </c>
      <c r="K9043" s="69" t="str">
        <f>VLOOKUP(СВОД2023[[#This Row],[ФО]],СПРАВОЧНИК!H:P,2,0)</f>
        <v>Уральский ФО</v>
      </c>
    </row>
    <row r="9044" spans="1:11" x14ac:dyDescent="0.2">
      <c r="A9044" t="s">
        <v>600</v>
      </c>
      <c r="B9044" t="s">
        <v>595</v>
      </c>
      <c r="C9044" s="1" t="s">
        <v>404</v>
      </c>
      <c r="D9044" s="1" t="s">
        <v>1661</v>
      </c>
      <c r="E9044" s="2">
        <v>2</v>
      </c>
      <c r="F9044" s="3">
        <v>2</v>
      </c>
      <c r="G9044" s="2">
        <v>6</v>
      </c>
      <c r="H9044" s="3">
        <v>11</v>
      </c>
      <c r="I9044" s="69" t="str">
        <f>VLOOKUP(C9044,СПРАВОЧНИК!B:D,2,0)</f>
        <v>ЯПОНИЯ</v>
      </c>
      <c r="J9044" s="69" t="str">
        <f>VLOOKUP(C9044,СПРАВОЧНИК!B:D,3,0)</f>
        <v>ИНОМАРКИ</v>
      </c>
      <c r="K9044" s="69" t="str">
        <f>VLOOKUP(СВОД2023[[#This Row],[ФО]],СПРАВОЧНИК!H:P,2,0)</f>
        <v>Уральский ФО</v>
      </c>
    </row>
    <row r="9045" spans="1:11" x14ac:dyDescent="0.2">
      <c r="A9045" t="s">
        <v>600</v>
      </c>
      <c r="B9045" t="s">
        <v>595</v>
      </c>
      <c r="C9045" s="1" t="s">
        <v>404</v>
      </c>
      <c r="D9045" s="1" t="s">
        <v>406</v>
      </c>
      <c r="E9045" s="2">
        <v>89</v>
      </c>
      <c r="F9045" s="3">
        <v>56</v>
      </c>
      <c r="G9045" s="2">
        <v>471</v>
      </c>
      <c r="H9045" s="3">
        <v>340</v>
      </c>
      <c r="I9045" s="69" t="str">
        <f>VLOOKUP(C9045,СПРАВОЧНИК!B:D,2,0)</f>
        <v>ЯПОНИЯ</v>
      </c>
      <c r="J9045" s="69" t="str">
        <f>VLOOKUP(C9045,СПРАВОЧНИК!B:D,3,0)</f>
        <v>ИНОМАРКИ</v>
      </c>
      <c r="K9045" s="69" t="str">
        <f>VLOOKUP(СВОД2023[[#This Row],[ФО]],СПРАВОЧНИК!H:P,2,0)</f>
        <v>Уральский ФО</v>
      </c>
    </row>
    <row r="9046" spans="1:11" x14ac:dyDescent="0.2">
      <c r="A9046" t="s">
        <v>600</v>
      </c>
      <c r="B9046" t="s">
        <v>595</v>
      </c>
      <c r="C9046" s="1" t="s">
        <v>404</v>
      </c>
      <c r="D9046" s="1" t="s">
        <v>1662</v>
      </c>
      <c r="E9046" s="2">
        <v>31</v>
      </c>
      <c r="F9046" s="3">
        <v>27</v>
      </c>
      <c r="G9046" s="2">
        <v>148</v>
      </c>
      <c r="H9046" s="3">
        <v>147</v>
      </c>
      <c r="I9046" s="69" t="str">
        <f>VLOOKUP(C9046,СПРАВОЧНИК!B:D,2,0)</f>
        <v>ЯПОНИЯ</v>
      </c>
      <c r="J9046" s="69" t="str">
        <f>VLOOKUP(C9046,СПРАВОЧНИК!B:D,3,0)</f>
        <v>ИНОМАРКИ</v>
      </c>
      <c r="K9046" s="69" t="str">
        <f>VLOOKUP(СВОД2023[[#This Row],[ФО]],СПРАВОЧНИК!H:P,2,0)</f>
        <v>Уральский ФО</v>
      </c>
    </row>
    <row r="9047" spans="1:11" x14ac:dyDescent="0.2">
      <c r="A9047" t="s">
        <v>600</v>
      </c>
      <c r="B9047" t="s">
        <v>595</v>
      </c>
      <c r="C9047" s="1" t="s">
        <v>404</v>
      </c>
      <c r="D9047" s="1" t="s">
        <v>1663</v>
      </c>
      <c r="E9047" s="2">
        <v>1</v>
      </c>
      <c r="F9047" s="3"/>
      <c r="G9047" s="2">
        <v>3</v>
      </c>
      <c r="H9047" s="3"/>
      <c r="I9047" s="69" t="str">
        <f>VLOOKUP(C9047,СПРАВОЧНИК!B:D,2,0)</f>
        <v>ЯПОНИЯ</v>
      </c>
      <c r="J9047" s="69" t="str">
        <f>VLOOKUP(C9047,СПРАВОЧНИК!B:D,3,0)</f>
        <v>ИНОМАРКИ</v>
      </c>
      <c r="K9047" s="69" t="str">
        <f>VLOOKUP(СВОД2023[[#This Row],[ФО]],СПРАВОЧНИК!H:P,2,0)</f>
        <v>Уральский ФО</v>
      </c>
    </row>
    <row r="9048" spans="1:11" x14ac:dyDescent="0.2">
      <c r="A9048" t="s">
        <v>600</v>
      </c>
      <c r="B9048" t="s">
        <v>595</v>
      </c>
      <c r="C9048" s="1" t="s">
        <v>404</v>
      </c>
      <c r="D9048" s="1" t="s">
        <v>1664</v>
      </c>
      <c r="E9048" s="2">
        <v>3</v>
      </c>
      <c r="F9048" s="3">
        <v>5</v>
      </c>
      <c r="G9048" s="2">
        <v>29</v>
      </c>
      <c r="H9048" s="3">
        <v>29</v>
      </c>
      <c r="I9048" s="69" t="str">
        <f>VLOOKUP(C9048,СПРАВОЧНИК!B:D,2,0)</f>
        <v>ЯПОНИЯ</v>
      </c>
      <c r="J9048" s="69" t="str">
        <f>VLOOKUP(C9048,СПРАВОЧНИК!B:D,3,0)</f>
        <v>ИНОМАРКИ</v>
      </c>
      <c r="K9048" s="69" t="str">
        <f>VLOOKUP(СВОД2023[[#This Row],[ФО]],СПРАВОЧНИК!H:P,2,0)</f>
        <v>Уральский ФО</v>
      </c>
    </row>
    <row r="9049" spans="1:11" x14ac:dyDescent="0.2">
      <c r="A9049" t="s">
        <v>600</v>
      </c>
      <c r="B9049" t="s">
        <v>595</v>
      </c>
      <c r="C9049" s="1" t="s">
        <v>404</v>
      </c>
      <c r="D9049" s="1" t="s">
        <v>1665</v>
      </c>
      <c r="E9049" s="2">
        <v>41</v>
      </c>
      <c r="F9049" s="3">
        <v>31</v>
      </c>
      <c r="G9049" s="2">
        <v>192</v>
      </c>
      <c r="H9049" s="3">
        <v>141</v>
      </c>
      <c r="I9049" s="69" t="str">
        <f>VLOOKUP(C9049,СПРАВОЧНИК!B:D,2,0)</f>
        <v>ЯПОНИЯ</v>
      </c>
      <c r="J9049" s="69" t="str">
        <f>VLOOKUP(C9049,СПРАВОЧНИК!B:D,3,0)</f>
        <v>ИНОМАРКИ</v>
      </c>
      <c r="K9049" s="69" t="str">
        <f>VLOOKUP(СВОД2023[[#This Row],[ФО]],СПРАВОЧНИК!H:P,2,0)</f>
        <v>Уральский ФО</v>
      </c>
    </row>
    <row r="9050" spans="1:11" x14ac:dyDescent="0.2">
      <c r="A9050" t="s">
        <v>600</v>
      </c>
      <c r="B9050" t="s">
        <v>595</v>
      </c>
      <c r="C9050" s="1" t="s">
        <v>404</v>
      </c>
      <c r="D9050" s="1" t="s">
        <v>1666</v>
      </c>
      <c r="E9050" s="2">
        <v>1</v>
      </c>
      <c r="F9050" s="3">
        <v>1</v>
      </c>
      <c r="G9050" s="2">
        <v>2</v>
      </c>
      <c r="H9050" s="3">
        <v>1</v>
      </c>
      <c r="I9050" s="69" t="str">
        <f>VLOOKUP(C9050,СПРАВОЧНИК!B:D,2,0)</f>
        <v>ЯПОНИЯ</v>
      </c>
      <c r="J9050" s="69" t="str">
        <f>VLOOKUP(C9050,СПРАВОЧНИК!B:D,3,0)</f>
        <v>ИНОМАРКИ</v>
      </c>
      <c r="K9050" s="69" t="str">
        <f>VLOOKUP(СВОД2023[[#This Row],[ФО]],СПРАВОЧНИК!H:P,2,0)</f>
        <v>Уральский ФО</v>
      </c>
    </row>
    <row r="9051" spans="1:11" x14ac:dyDescent="0.2">
      <c r="A9051" t="s">
        <v>600</v>
      </c>
      <c r="B9051" t="s">
        <v>595</v>
      </c>
      <c r="C9051" s="1" t="s">
        <v>404</v>
      </c>
      <c r="D9051" s="1" t="s">
        <v>1667</v>
      </c>
      <c r="E9051" s="2">
        <v>4</v>
      </c>
      <c r="F9051" s="3">
        <v>2</v>
      </c>
      <c r="G9051" s="2">
        <v>23</v>
      </c>
      <c r="H9051" s="3">
        <v>25</v>
      </c>
      <c r="I9051" s="69" t="str">
        <f>VLOOKUP(C9051,СПРАВОЧНИК!B:D,2,0)</f>
        <v>ЯПОНИЯ</v>
      </c>
      <c r="J9051" s="69" t="str">
        <f>VLOOKUP(C9051,СПРАВОЧНИК!B:D,3,0)</f>
        <v>ИНОМАРКИ</v>
      </c>
      <c r="K9051" s="69" t="str">
        <f>VLOOKUP(СВОД2023[[#This Row],[ФО]],СПРАВОЧНИК!H:P,2,0)</f>
        <v>Уральский ФО</v>
      </c>
    </row>
    <row r="9052" spans="1:11" x14ac:dyDescent="0.2">
      <c r="A9052" t="s">
        <v>600</v>
      </c>
      <c r="B9052" t="s">
        <v>595</v>
      </c>
      <c r="C9052" s="1" t="s">
        <v>404</v>
      </c>
      <c r="D9052" s="1" t="s">
        <v>1668</v>
      </c>
      <c r="E9052" s="2">
        <v>5</v>
      </c>
      <c r="F9052" s="3">
        <v>7</v>
      </c>
      <c r="G9052" s="2">
        <v>28</v>
      </c>
      <c r="H9052" s="3">
        <v>20</v>
      </c>
      <c r="I9052" s="69" t="str">
        <f>VLOOKUP(C9052,СПРАВОЧНИК!B:D,2,0)</f>
        <v>ЯПОНИЯ</v>
      </c>
      <c r="J9052" s="69" t="str">
        <f>VLOOKUP(C9052,СПРАВОЧНИК!B:D,3,0)</f>
        <v>ИНОМАРКИ</v>
      </c>
      <c r="K9052" s="69" t="str">
        <f>VLOOKUP(СВОД2023[[#This Row],[ФО]],СПРАВОЧНИК!H:P,2,0)</f>
        <v>Уральский ФО</v>
      </c>
    </row>
    <row r="9053" spans="1:11" x14ac:dyDescent="0.2">
      <c r="A9053" t="s">
        <v>600</v>
      </c>
      <c r="B9053" t="s">
        <v>595</v>
      </c>
      <c r="C9053" s="1" t="s">
        <v>404</v>
      </c>
      <c r="D9053" s="1" t="s">
        <v>1669</v>
      </c>
      <c r="E9053" s="2">
        <v>4</v>
      </c>
      <c r="F9053" s="3">
        <v>1</v>
      </c>
      <c r="G9053" s="2">
        <v>23</v>
      </c>
      <c r="H9053" s="3">
        <v>10</v>
      </c>
      <c r="I9053" s="69" t="str">
        <f>VLOOKUP(C9053,СПРАВОЧНИК!B:D,2,0)</f>
        <v>ЯПОНИЯ</v>
      </c>
      <c r="J9053" s="69" t="str">
        <f>VLOOKUP(C9053,СПРАВОЧНИК!B:D,3,0)</f>
        <v>ИНОМАРКИ</v>
      </c>
      <c r="K9053" s="69" t="str">
        <f>VLOOKUP(СВОД2023[[#This Row],[ФО]],СПРАВОЧНИК!H:P,2,0)</f>
        <v>Уральский ФО</v>
      </c>
    </row>
    <row r="9054" spans="1:11" x14ac:dyDescent="0.2">
      <c r="A9054" t="s">
        <v>600</v>
      </c>
      <c r="B9054" t="s">
        <v>595</v>
      </c>
      <c r="C9054" s="1" t="s">
        <v>404</v>
      </c>
      <c r="D9054" s="1" t="s">
        <v>407</v>
      </c>
      <c r="E9054" s="2">
        <v>16</v>
      </c>
      <c r="F9054" s="3">
        <v>7</v>
      </c>
      <c r="G9054" s="2">
        <v>61</v>
      </c>
      <c r="H9054" s="3">
        <v>29</v>
      </c>
      <c r="I9054" s="69" t="str">
        <f>VLOOKUP(C9054,СПРАВОЧНИК!B:D,2,0)</f>
        <v>ЯПОНИЯ</v>
      </c>
      <c r="J9054" s="69" t="str">
        <f>VLOOKUP(C9054,СПРАВОЧНИК!B:D,3,0)</f>
        <v>ИНОМАРКИ</v>
      </c>
      <c r="K9054" s="69" t="str">
        <f>VLOOKUP(СВОД2023[[#This Row],[ФО]],СПРАВОЧНИК!H:P,2,0)</f>
        <v>Уральский ФО</v>
      </c>
    </row>
    <row r="9055" spans="1:11" x14ac:dyDescent="0.2">
      <c r="A9055" t="s">
        <v>600</v>
      </c>
      <c r="B9055" t="s">
        <v>595</v>
      </c>
      <c r="C9055" s="1" t="s">
        <v>404</v>
      </c>
      <c r="D9055" s="1" t="s">
        <v>1670</v>
      </c>
      <c r="E9055" s="2">
        <v>11</v>
      </c>
      <c r="F9055" s="3">
        <v>5</v>
      </c>
      <c r="G9055" s="2">
        <v>38</v>
      </c>
      <c r="H9055" s="3">
        <v>16</v>
      </c>
      <c r="I9055" s="69" t="str">
        <f>VLOOKUP(C9055,СПРАВОЧНИК!B:D,2,0)</f>
        <v>ЯПОНИЯ</v>
      </c>
      <c r="J9055" s="69" t="str">
        <f>VLOOKUP(C9055,СПРАВОЧНИК!B:D,3,0)</f>
        <v>ИНОМАРКИ</v>
      </c>
      <c r="K9055" s="69" t="str">
        <f>VLOOKUP(СВОД2023[[#This Row],[ФО]],СПРАВОЧНИК!H:P,2,0)</f>
        <v>Уральский ФО</v>
      </c>
    </row>
    <row r="9056" spans="1:11" x14ac:dyDescent="0.2">
      <c r="A9056" t="s">
        <v>600</v>
      </c>
      <c r="B9056" t="s">
        <v>595</v>
      </c>
      <c r="C9056" s="1" t="s">
        <v>404</v>
      </c>
      <c r="D9056" s="1" t="s">
        <v>1671</v>
      </c>
      <c r="E9056" s="2">
        <v>1</v>
      </c>
      <c r="F9056" s="3"/>
      <c r="G9056" s="2">
        <v>3</v>
      </c>
      <c r="H9056" s="3">
        <v>2</v>
      </c>
      <c r="I9056" s="69" t="str">
        <f>VLOOKUP(C9056,СПРАВОЧНИК!B:D,2,0)</f>
        <v>ЯПОНИЯ</v>
      </c>
      <c r="J9056" s="69" t="str">
        <f>VLOOKUP(C9056,СПРАВОЧНИК!B:D,3,0)</f>
        <v>ИНОМАРКИ</v>
      </c>
      <c r="K9056" s="69" t="str">
        <f>VLOOKUP(СВОД2023[[#This Row],[ФО]],СПРАВОЧНИК!H:P,2,0)</f>
        <v>Уральский ФО</v>
      </c>
    </row>
    <row r="9057" spans="1:11" x14ac:dyDescent="0.2">
      <c r="A9057" t="s">
        <v>600</v>
      </c>
      <c r="B9057" t="s">
        <v>595</v>
      </c>
      <c r="C9057" s="1" t="s">
        <v>404</v>
      </c>
      <c r="D9057" s="1" t="s">
        <v>1672</v>
      </c>
      <c r="E9057" s="2"/>
      <c r="F9057" s="3"/>
      <c r="G9057" s="2">
        <v>2</v>
      </c>
      <c r="H9057" s="3">
        <v>1</v>
      </c>
      <c r="I9057" s="69" t="str">
        <f>VLOOKUP(C9057,СПРАВОЧНИК!B:D,2,0)</f>
        <v>ЯПОНИЯ</v>
      </c>
      <c r="J9057" s="69" t="str">
        <f>VLOOKUP(C9057,СПРАВОЧНИК!B:D,3,0)</f>
        <v>ИНОМАРКИ</v>
      </c>
      <c r="K9057" s="69" t="str">
        <f>VLOOKUP(СВОД2023[[#This Row],[ФО]],СПРАВОЧНИК!H:P,2,0)</f>
        <v>Уральский ФО</v>
      </c>
    </row>
    <row r="9058" spans="1:11" x14ac:dyDescent="0.2">
      <c r="A9058" t="s">
        <v>600</v>
      </c>
      <c r="B9058" t="s">
        <v>595</v>
      </c>
      <c r="C9058" s="1" t="s">
        <v>404</v>
      </c>
      <c r="D9058" s="1" t="s">
        <v>1674</v>
      </c>
      <c r="E9058" s="2">
        <v>2</v>
      </c>
      <c r="F9058" s="3"/>
      <c r="G9058" s="2">
        <v>5</v>
      </c>
      <c r="H9058" s="3">
        <v>1</v>
      </c>
      <c r="I9058" s="69" t="str">
        <f>VLOOKUP(C9058,СПРАВОЧНИК!B:D,2,0)</f>
        <v>ЯПОНИЯ</v>
      </c>
      <c r="J9058" s="69" t="str">
        <f>VLOOKUP(C9058,СПРАВОЧНИК!B:D,3,0)</f>
        <v>ИНОМАРКИ</v>
      </c>
      <c r="K9058" s="69" t="str">
        <f>VLOOKUP(СВОД2023[[#This Row],[ФО]],СПРАВОЧНИК!H:P,2,0)</f>
        <v>Уральский ФО</v>
      </c>
    </row>
    <row r="9059" spans="1:11" x14ac:dyDescent="0.2">
      <c r="A9059" t="s">
        <v>600</v>
      </c>
      <c r="B9059" t="s">
        <v>595</v>
      </c>
      <c r="C9059" s="1" t="s">
        <v>404</v>
      </c>
      <c r="D9059" s="1" t="s">
        <v>1675</v>
      </c>
      <c r="E9059" s="2">
        <v>34</v>
      </c>
      <c r="F9059" s="3">
        <v>34</v>
      </c>
      <c r="G9059" s="2">
        <v>218</v>
      </c>
      <c r="H9059" s="3">
        <v>179</v>
      </c>
      <c r="I9059" s="69" t="str">
        <f>VLOOKUP(C9059,СПРАВОЧНИК!B:D,2,0)</f>
        <v>ЯПОНИЯ</v>
      </c>
      <c r="J9059" s="69" t="str">
        <f>VLOOKUP(C9059,СПРАВОЧНИК!B:D,3,0)</f>
        <v>ИНОМАРКИ</v>
      </c>
      <c r="K9059" s="69" t="str">
        <f>VLOOKUP(СВОД2023[[#This Row],[ФО]],СПРАВОЧНИК!H:P,2,0)</f>
        <v>Уральский ФО</v>
      </c>
    </row>
    <row r="9060" spans="1:11" x14ac:dyDescent="0.2">
      <c r="A9060" t="s">
        <v>600</v>
      </c>
      <c r="B9060" t="s">
        <v>595</v>
      </c>
      <c r="C9060" s="1" t="s">
        <v>404</v>
      </c>
      <c r="D9060" s="1" t="s">
        <v>1676</v>
      </c>
      <c r="E9060" s="2">
        <v>10</v>
      </c>
      <c r="F9060" s="3">
        <v>9</v>
      </c>
      <c r="G9060" s="2">
        <v>53</v>
      </c>
      <c r="H9060" s="3">
        <v>39</v>
      </c>
      <c r="I9060" s="69" t="str">
        <f>VLOOKUP(C9060,СПРАВОЧНИК!B:D,2,0)</f>
        <v>ЯПОНИЯ</v>
      </c>
      <c r="J9060" s="69" t="str">
        <f>VLOOKUP(C9060,СПРАВОЧНИК!B:D,3,0)</f>
        <v>ИНОМАРКИ</v>
      </c>
      <c r="K9060" s="69" t="str">
        <f>VLOOKUP(СВОД2023[[#This Row],[ФО]],СПРАВОЧНИК!H:P,2,0)</f>
        <v>Уральский ФО</v>
      </c>
    </row>
    <row r="9061" spans="1:11" x14ac:dyDescent="0.2">
      <c r="A9061" t="s">
        <v>600</v>
      </c>
      <c r="B9061" t="s">
        <v>595</v>
      </c>
      <c r="C9061" s="1" t="s">
        <v>404</v>
      </c>
      <c r="D9061" s="1" t="s">
        <v>1677</v>
      </c>
      <c r="E9061" s="2"/>
      <c r="F9061" s="3"/>
      <c r="G9061" s="2"/>
      <c r="H9061" s="3">
        <v>4</v>
      </c>
      <c r="I9061" s="69" t="str">
        <f>VLOOKUP(C9061,СПРАВОЧНИК!B:D,2,0)</f>
        <v>ЯПОНИЯ</v>
      </c>
      <c r="J9061" s="69" t="str">
        <f>VLOOKUP(C9061,СПРАВОЧНИК!B:D,3,0)</f>
        <v>ИНОМАРКИ</v>
      </c>
      <c r="K9061" s="69" t="str">
        <f>VLOOKUP(СВОД2023[[#This Row],[ФО]],СПРАВОЧНИК!H:P,2,0)</f>
        <v>Уральский ФО</v>
      </c>
    </row>
    <row r="9062" spans="1:11" x14ac:dyDescent="0.2">
      <c r="A9062" t="s">
        <v>600</v>
      </c>
      <c r="B9062" t="s">
        <v>595</v>
      </c>
      <c r="C9062" s="1" t="s">
        <v>404</v>
      </c>
      <c r="D9062" s="1" t="s">
        <v>1678</v>
      </c>
      <c r="E9062" s="2">
        <v>2</v>
      </c>
      <c r="F9062" s="3">
        <v>2</v>
      </c>
      <c r="G9062" s="2">
        <v>7</v>
      </c>
      <c r="H9062" s="3">
        <v>8</v>
      </c>
      <c r="I9062" s="69" t="str">
        <f>VLOOKUP(C9062,СПРАВОЧНИК!B:D,2,0)</f>
        <v>ЯПОНИЯ</v>
      </c>
      <c r="J9062" s="69" t="str">
        <f>VLOOKUP(C9062,СПРАВОЧНИК!B:D,3,0)</f>
        <v>ИНОМАРКИ</v>
      </c>
      <c r="K9062" s="69" t="str">
        <f>VLOOKUP(СВОД2023[[#This Row],[ФО]],СПРАВОЧНИК!H:P,2,0)</f>
        <v>Уральский ФО</v>
      </c>
    </row>
    <row r="9063" spans="1:11" x14ac:dyDescent="0.2">
      <c r="A9063" t="s">
        <v>600</v>
      </c>
      <c r="B9063" t="s">
        <v>595</v>
      </c>
      <c r="C9063" s="1" t="s">
        <v>404</v>
      </c>
      <c r="D9063" s="1" t="s">
        <v>1679</v>
      </c>
      <c r="E9063" s="2">
        <v>535</v>
      </c>
      <c r="F9063" s="3">
        <v>426</v>
      </c>
      <c r="G9063" s="2">
        <v>2783</v>
      </c>
      <c r="H9063" s="3">
        <v>2104</v>
      </c>
      <c r="I9063" s="69" t="str">
        <f>VLOOKUP(C9063,СПРАВОЧНИК!B:D,2,0)</f>
        <v>ЯПОНИЯ</v>
      </c>
      <c r="J9063" s="69" t="str">
        <f>VLOOKUP(C9063,СПРАВОЧНИК!B:D,3,0)</f>
        <v>ИНОМАРКИ</v>
      </c>
      <c r="K9063" s="69" t="str">
        <f>VLOOKUP(СВОД2023[[#This Row],[ФО]],СПРАВОЧНИК!H:P,2,0)</f>
        <v>Уральский ФО</v>
      </c>
    </row>
    <row r="9064" spans="1:11" x14ac:dyDescent="0.2">
      <c r="A9064" t="s">
        <v>600</v>
      </c>
      <c r="B9064" t="s">
        <v>595</v>
      </c>
      <c r="C9064" s="1" t="s">
        <v>404</v>
      </c>
      <c r="D9064" s="1" t="s">
        <v>1680</v>
      </c>
      <c r="E9064" s="2">
        <v>4</v>
      </c>
      <c r="F9064" s="3">
        <v>10</v>
      </c>
      <c r="G9064" s="2">
        <v>27</v>
      </c>
      <c r="H9064" s="3">
        <v>25</v>
      </c>
      <c r="I9064" s="69" t="str">
        <f>VLOOKUP(C9064,СПРАВОЧНИК!B:D,2,0)</f>
        <v>ЯПОНИЯ</v>
      </c>
      <c r="J9064" s="69" t="str">
        <f>VLOOKUP(C9064,СПРАВОЧНИК!B:D,3,0)</f>
        <v>ИНОМАРКИ</v>
      </c>
      <c r="K9064" s="69" t="str">
        <f>VLOOKUP(СВОД2023[[#This Row],[ФО]],СПРАВОЧНИК!H:P,2,0)</f>
        <v>Уральский ФО</v>
      </c>
    </row>
    <row r="9065" spans="1:11" x14ac:dyDescent="0.2">
      <c r="A9065" t="s">
        <v>600</v>
      </c>
      <c r="B9065" t="s">
        <v>595</v>
      </c>
      <c r="C9065" s="1" t="s">
        <v>404</v>
      </c>
      <c r="D9065" s="1" t="s">
        <v>1681</v>
      </c>
      <c r="E9065" s="2">
        <v>5</v>
      </c>
      <c r="F9065" s="3">
        <v>9</v>
      </c>
      <c r="G9065" s="2">
        <v>21</v>
      </c>
      <c r="H9065" s="3">
        <v>23</v>
      </c>
      <c r="I9065" s="69" t="str">
        <f>VLOOKUP(C9065,СПРАВОЧНИК!B:D,2,0)</f>
        <v>ЯПОНИЯ</v>
      </c>
      <c r="J9065" s="69" t="str">
        <f>VLOOKUP(C9065,СПРАВОЧНИК!B:D,3,0)</f>
        <v>ИНОМАРКИ</v>
      </c>
      <c r="K9065" s="69" t="str">
        <f>VLOOKUP(СВОД2023[[#This Row],[ФО]],СПРАВОЧНИК!H:P,2,0)</f>
        <v>Уральский ФО</v>
      </c>
    </row>
    <row r="9066" spans="1:11" x14ac:dyDescent="0.2">
      <c r="A9066" t="s">
        <v>600</v>
      </c>
      <c r="B9066" t="s">
        <v>595</v>
      </c>
      <c r="C9066" s="1" t="s">
        <v>404</v>
      </c>
      <c r="D9066" s="1" t="s">
        <v>1682</v>
      </c>
      <c r="E9066" s="2"/>
      <c r="F9066" s="3"/>
      <c r="G9066" s="2">
        <v>2</v>
      </c>
      <c r="H9066" s="3">
        <v>3</v>
      </c>
      <c r="I9066" s="69" t="str">
        <f>VLOOKUP(C9066,СПРАВОЧНИК!B:D,2,0)</f>
        <v>ЯПОНИЯ</v>
      </c>
      <c r="J9066" s="69" t="str">
        <f>VLOOKUP(C9066,СПРАВОЧНИК!B:D,3,0)</f>
        <v>ИНОМАРКИ</v>
      </c>
      <c r="K9066" s="69" t="str">
        <f>VLOOKUP(СВОД2023[[#This Row],[ФО]],СПРАВОЧНИК!H:P,2,0)</f>
        <v>Уральский ФО</v>
      </c>
    </row>
    <row r="9067" spans="1:11" x14ac:dyDescent="0.2">
      <c r="A9067" t="s">
        <v>600</v>
      </c>
      <c r="B9067" t="s">
        <v>595</v>
      </c>
      <c r="C9067" s="1" t="s">
        <v>404</v>
      </c>
      <c r="D9067" s="1" t="s">
        <v>408</v>
      </c>
      <c r="E9067" s="2">
        <v>18</v>
      </c>
      <c r="F9067" s="3">
        <v>22</v>
      </c>
      <c r="G9067" s="2">
        <v>108</v>
      </c>
      <c r="H9067" s="3">
        <v>97</v>
      </c>
      <c r="I9067" s="69" t="str">
        <f>VLOOKUP(C9067,СПРАВОЧНИК!B:D,2,0)</f>
        <v>ЯПОНИЯ</v>
      </c>
      <c r="J9067" s="69" t="str">
        <f>VLOOKUP(C9067,СПРАВОЧНИК!B:D,3,0)</f>
        <v>ИНОМАРКИ</v>
      </c>
      <c r="K9067" s="69" t="str">
        <f>VLOOKUP(СВОД2023[[#This Row],[ФО]],СПРАВОЧНИК!H:P,2,0)</f>
        <v>Уральский ФО</v>
      </c>
    </row>
    <row r="9068" spans="1:11" x14ac:dyDescent="0.2">
      <c r="A9068" t="s">
        <v>600</v>
      </c>
      <c r="B9068" t="s">
        <v>595</v>
      </c>
      <c r="C9068" s="1" t="s">
        <v>404</v>
      </c>
      <c r="D9068" s="1" t="s">
        <v>1683</v>
      </c>
      <c r="E9068" s="2"/>
      <c r="F9068" s="3"/>
      <c r="G9068" s="2">
        <v>2</v>
      </c>
      <c r="H9068" s="3">
        <v>2</v>
      </c>
      <c r="I9068" s="69" t="str">
        <f>VLOOKUP(C9068,СПРАВОЧНИК!B:D,2,0)</f>
        <v>ЯПОНИЯ</v>
      </c>
      <c r="J9068" s="69" t="str">
        <f>VLOOKUP(C9068,СПРАВОЧНИК!B:D,3,0)</f>
        <v>ИНОМАРКИ</v>
      </c>
      <c r="K9068" s="69" t="str">
        <f>VLOOKUP(СВОД2023[[#This Row],[ФО]],СПРАВОЧНИК!H:P,2,0)</f>
        <v>Уральский ФО</v>
      </c>
    </row>
    <row r="9069" spans="1:11" x14ac:dyDescent="0.2">
      <c r="A9069" t="s">
        <v>600</v>
      </c>
      <c r="B9069" t="s">
        <v>595</v>
      </c>
      <c r="C9069" s="1" t="s">
        <v>404</v>
      </c>
      <c r="D9069" s="1" t="s">
        <v>843</v>
      </c>
      <c r="E9069" s="2"/>
      <c r="F9069" s="3"/>
      <c r="G9069" s="2">
        <v>1</v>
      </c>
      <c r="H9069" s="3">
        <v>1</v>
      </c>
      <c r="I9069" s="69" t="str">
        <f>VLOOKUP(C9069,СПРАВОЧНИК!B:D,2,0)</f>
        <v>ЯПОНИЯ</v>
      </c>
      <c r="J9069" s="69" t="str">
        <f>VLOOKUP(C9069,СПРАВОЧНИК!B:D,3,0)</f>
        <v>ИНОМАРКИ</v>
      </c>
      <c r="K9069" s="69" t="str">
        <f>VLOOKUP(СВОД2023[[#This Row],[ФО]],СПРАВОЧНИК!H:P,2,0)</f>
        <v>Уральский ФО</v>
      </c>
    </row>
    <row r="9070" spans="1:11" x14ac:dyDescent="0.2">
      <c r="A9070" t="s">
        <v>600</v>
      </c>
      <c r="B9070" t="s">
        <v>595</v>
      </c>
      <c r="C9070" s="1" t="s">
        <v>404</v>
      </c>
      <c r="D9070" s="1" t="s">
        <v>410</v>
      </c>
      <c r="E9070" s="2">
        <v>1</v>
      </c>
      <c r="F9070" s="3"/>
      <c r="G9070" s="2">
        <v>2</v>
      </c>
      <c r="H9070" s="3"/>
      <c r="I9070" s="69" t="str">
        <f>VLOOKUP(C9070,СПРАВОЧНИК!B:D,2,0)</f>
        <v>ЯПОНИЯ</v>
      </c>
      <c r="J9070" s="69" t="str">
        <f>VLOOKUP(C9070,СПРАВОЧНИК!B:D,3,0)</f>
        <v>ИНОМАРКИ</v>
      </c>
      <c r="K9070" s="69" t="str">
        <f>VLOOKUP(СВОД2023[[#This Row],[ФО]],СПРАВОЧНИК!H:P,2,0)</f>
        <v>Уральский ФО</v>
      </c>
    </row>
    <row r="9071" spans="1:11" x14ac:dyDescent="0.2">
      <c r="A9071" t="s">
        <v>600</v>
      </c>
      <c r="B9071" t="s">
        <v>595</v>
      </c>
      <c r="C9071" s="1" t="s">
        <v>404</v>
      </c>
      <c r="D9071" s="1" t="s">
        <v>411</v>
      </c>
      <c r="E9071" s="2">
        <v>15</v>
      </c>
      <c r="F9071" s="3">
        <v>8</v>
      </c>
      <c r="G9071" s="2">
        <v>89</v>
      </c>
      <c r="H9071" s="3">
        <v>55</v>
      </c>
      <c r="I9071" s="69" t="str">
        <f>VLOOKUP(C9071,СПРАВОЧНИК!B:D,2,0)</f>
        <v>ЯПОНИЯ</v>
      </c>
      <c r="J9071" s="69" t="str">
        <f>VLOOKUP(C9071,СПРАВОЧНИК!B:D,3,0)</f>
        <v>ИНОМАРКИ</v>
      </c>
      <c r="K9071" s="69" t="str">
        <f>VLOOKUP(СВОД2023[[#This Row],[ФО]],СПРАВОЧНИК!H:P,2,0)</f>
        <v>Уральский ФО</v>
      </c>
    </row>
    <row r="9072" spans="1:11" x14ac:dyDescent="0.2">
      <c r="A9072" t="s">
        <v>600</v>
      </c>
      <c r="B9072" t="s">
        <v>595</v>
      </c>
      <c r="C9072" s="1" t="s">
        <v>404</v>
      </c>
      <c r="D9072" s="1" t="s">
        <v>2247</v>
      </c>
      <c r="E9072" s="2"/>
      <c r="F9072" s="3"/>
      <c r="G9072" s="2">
        <v>1</v>
      </c>
      <c r="H9072" s="3">
        <v>1</v>
      </c>
      <c r="I9072" s="69" t="str">
        <f>VLOOKUP(C9072,СПРАВОЧНИК!B:D,2,0)</f>
        <v>ЯПОНИЯ</v>
      </c>
      <c r="J9072" s="69" t="str">
        <f>VLOOKUP(C9072,СПРАВОЧНИК!B:D,3,0)</f>
        <v>ИНОМАРКИ</v>
      </c>
      <c r="K9072" s="69" t="str">
        <f>VLOOKUP(СВОД2023[[#This Row],[ФО]],СПРАВОЧНИК!H:P,2,0)</f>
        <v>Уральский ФО</v>
      </c>
    </row>
    <row r="9073" spans="1:11" x14ac:dyDescent="0.2">
      <c r="A9073" t="s">
        <v>600</v>
      </c>
      <c r="B9073" t="s">
        <v>595</v>
      </c>
      <c r="C9073" s="1" t="s">
        <v>404</v>
      </c>
      <c r="D9073" s="1" t="s">
        <v>412</v>
      </c>
      <c r="E9073" s="2">
        <v>244</v>
      </c>
      <c r="F9073" s="3">
        <v>173</v>
      </c>
      <c r="G9073" s="2">
        <v>1428</v>
      </c>
      <c r="H9073" s="3">
        <v>956</v>
      </c>
      <c r="I9073" s="69" t="str">
        <f>VLOOKUP(C9073,СПРАВОЧНИК!B:D,2,0)</f>
        <v>ЯПОНИЯ</v>
      </c>
      <c r="J9073" s="69" t="str">
        <f>VLOOKUP(C9073,СПРАВОЧНИК!B:D,3,0)</f>
        <v>ИНОМАРКИ</v>
      </c>
      <c r="K9073" s="69" t="str">
        <f>VLOOKUP(СВОД2023[[#This Row],[ФО]],СПРАВОЧНИК!H:P,2,0)</f>
        <v>Уральский ФО</v>
      </c>
    </row>
    <row r="9074" spans="1:11" x14ac:dyDescent="0.2">
      <c r="A9074" t="s">
        <v>600</v>
      </c>
      <c r="B9074" t="s">
        <v>595</v>
      </c>
      <c r="C9074" s="1" t="s">
        <v>404</v>
      </c>
      <c r="D9074" s="1" t="s">
        <v>413</v>
      </c>
      <c r="E9074" s="2">
        <v>140</v>
      </c>
      <c r="F9074" s="3">
        <v>74</v>
      </c>
      <c r="G9074" s="2">
        <v>748</v>
      </c>
      <c r="H9074" s="3">
        <v>461</v>
      </c>
      <c r="I9074" s="69" t="str">
        <f>VLOOKUP(C9074,СПРАВОЧНИК!B:D,2,0)</f>
        <v>ЯПОНИЯ</v>
      </c>
      <c r="J9074" s="69" t="str">
        <f>VLOOKUP(C9074,СПРАВОЧНИК!B:D,3,0)</f>
        <v>ИНОМАРКИ</v>
      </c>
      <c r="K9074" s="69" t="str">
        <f>VLOOKUP(СВОД2023[[#This Row],[ФО]],СПРАВОЧНИК!H:P,2,0)</f>
        <v>Уральский ФО</v>
      </c>
    </row>
    <row r="9075" spans="1:11" x14ac:dyDescent="0.2">
      <c r="A9075" t="s">
        <v>600</v>
      </c>
      <c r="B9075" t="s">
        <v>595</v>
      </c>
      <c r="C9075" s="1" t="s">
        <v>404</v>
      </c>
      <c r="D9075" s="1" t="s">
        <v>1684</v>
      </c>
      <c r="E9075" s="2">
        <v>7</v>
      </c>
      <c r="F9075" s="3">
        <v>5</v>
      </c>
      <c r="G9075" s="2">
        <v>42</v>
      </c>
      <c r="H9075" s="3">
        <v>41</v>
      </c>
      <c r="I9075" s="69" t="str">
        <f>VLOOKUP(C9075,СПРАВОЧНИК!B:D,2,0)</f>
        <v>ЯПОНИЯ</v>
      </c>
      <c r="J9075" s="69" t="str">
        <f>VLOOKUP(C9075,СПРАВОЧНИК!B:D,3,0)</f>
        <v>ИНОМАРКИ</v>
      </c>
      <c r="K9075" s="69" t="str">
        <f>VLOOKUP(СВОД2023[[#This Row],[ФО]],СПРАВОЧНИК!H:P,2,0)</f>
        <v>Уральский ФО</v>
      </c>
    </row>
    <row r="9076" spans="1:11" x14ac:dyDescent="0.2">
      <c r="A9076" t="s">
        <v>600</v>
      </c>
      <c r="B9076" t="s">
        <v>595</v>
      </c>
      <c r="C9076" s="1" t="s">
        <v>404</v>
      </c>
      <c r="D9076" s="1" t="s">
        <v>1685</v>
      </c>
      <c r="E9076" s="2">
        <v>9</v>
      </c>
      <c r="F9076" s="3">
        <v>15</v>
      </c>
      <c r="G9076" s="2">
        <v>59</v>
      </c>
      <c r="H9076" s="3">
        <v>53</v>
      </c>
      <c r="I9076" s="69" t="str">
        <f>VLOOKUP(C9076,СПРАВОЧНИК!B:D,2,0)</f>
        <v>ЯПОНИЯ</v>
      </c>
      <c r="J9076" s="69" t="str">
        <f>VLOOKUP(C9076,СПРАВОЧНИК!B:D,3,0)</f>
        <v>ИНОМАРКИ</v>
      </c>
      <c r="K9076" s="69" t="str">
        <f>VLOOKUP(СВОД2023[[#This Row],[ФО]],СПРАВОЧНИК!H:P,2,0)</f>
        <v>Уральский ФО</v>
      </c>
    </row>
    <row r="9077" spans="1:11" x14ac:dyDescent="0.2">
      <c r="A9077" t="s">
        <v>600</v>
      </c>
      <c r="B9077" t="s">
        <v>595</v>
      </c>
      <c r="C9077" s="1" t="s">
        <v>404</v>
      </c>
      <c r="D9077" s="1" t="s">
        <v>1686</v>
      </c>
      <c r="E9077" s="2">
        <v>5</v>
      </c>
      <c r="F9077" s="3">
        <v>3</v>
      </c>
      <c r="G9077" s="2">
        <v>28</v>
      </c>
      <c r="H9077" s="3">
        <v>32</v>
      </c>
      <c r="I9077" s="69" t="str">
        <f>VLOOKUP(C9077,СПРАВОЧНИК!B:D,2,0)</f>
        <v>ЯПОНИЯ</v>
      </c>
      <c r="J9077" s="69" t="str">
        <f>VLOOKUP(C9077,СПРАВОЧНИК!B:D,3,0)</f>
        <v>ИНОМАРКИ</v>
      </c>
      <c r="K9077" s="69" t="str">
        <f>VLOOKUP(СВОД2023[[#This Row],[ФО]],СПРАВОЧНИК!H:P,2,0)</f>
        <v>Уральский ФО</v>
      </c>
    </row>
    <row r="9078" spans="1:11" x14ac:dyDescent="0.2">
      <c r="A9078" t="s">
        <v>600</v>
      </c>
      <c r="B9078" t="s">
        <v>595</v>
      </c>
      <c r="C9078" s="1" t="s">
        <v>404</v>
      </c>
      <c r="D9078" s="1" t="s">
        <v>414</v>
      </c>
      <c r="E9078" s="2">
        <v>65</v>
      </c>
      <c r="F9078" s="3">
        <v>51</v>
      </c>
      <c r="G9078" s="2">
        <v>460</v>
      </c>
      <c r="H9078" s="3">
        <v>302</v>
      </c>
      <c r="I9078" s="69" t="str">
        <f>VLOOKUP(C9078,СПРАВОЧНИК!B:D,2,0)</f>
        <v>ЯПОНИЯ</v>
      </c>
      <c r="J9078" s="69" t="str">
        <f>VLOOKUP(C9078,СПРАВОЧНИК!B:D,3,0)</f>
        <v>ИНОМАРКИ</v>
      </c>
      <c r="K9078" s="69" t="str">
        <f>VLOOKUP(СВОД2023[[#This Row],[ФО]],СПРАВОЧНИК!H:P,2,0)</f>
        <v>Уральский ФО</v>
      </c>
    </row>
    <row r="9079" spans="1:11" x14ac:dyDescent="0.2">
      <c r="A9079" t="s">
        <v>600</v>
      </c>
      <c r="B9079" t="s">
        <v>595</v>
      </c>
      <c r="C9079" s="1" t="s">
        <v>404</v>
      </c>
      <c r="D9079" s="1" t="s">
        <v>415</v>
      </c>
      <c r="E9079" s="2">
        <v>13</v>
      </c>
      <c r="F9079" s="3">
        <v>5</v>
      </c>
      <c r="G9079" s="2">
        <v>64</v>
      </c>
      <c r="H9079" s="3">
        <v>51</v>
      </c>
      <c r="I9079" s="69" t="str">
        <f>VLOOKUP(C9079,СПРАВОЧНИК!B:D,2,0)</f>
        <v>ЯПОНИЯ</v>
      </c>
      <c r="J9079" s="69" t="str">
        <f>VLOOKUP(C9079,СПРАВОЧНИК!B:D,3,0)</f>
        <v>ИНОМАРКИ</v>
      </c>
      <c r="K9079" s="69" t="str">
        <f>VLOOKUP(СВОД2023[[#This Row],[ФО]],СПРАВОЧНИК!H:P,2,0)</f>
        <v>Уральский ФО</v>
      </c>
    </row>
    <row r="9080" spans="1:11" x14ac:dyDescent="0.2">
      <c r="A9080" t="s">
        <v>600</v>
      </c>
      <c r="B9080" t="s">
        <v>595</v>
      </c>
      <c r="C9080" s="1" t="s">
        <v>404</v>
      </c>
      <c r="D9080" s="1" t="s">
        <v>1687</v>
      </c>
      <c r="E9080" s="2"/>
      <c r="F9080" s="3"/>
      <c r="G9080" s="2">
        <v>1</v>
      </c>
      <c r="H9080" s="3">
        <v>2</v>
      </c>
      <c r="I9080" s="69" t="str">
        <f>VLOOKUP(C9080,СПРАВОЧНИК!B:D,2,0)</f>
        <v>ЯПОНИЯ</v>
      </c>
      <c r="J9080" s="69" t="str">
        <f>VLOOKUP(C9080,СПРАВОЧНИК!B:D,3,0)</f>
        <v>ИНОМАРКИ</v>
      </c>
      <c r="K9080" s="69" t="str">
        <f>VLOOKUP(СВОД2023[[#This Row],[ФО]],СПРАВОЧНИК!H:P,2,0)</f>
        <v>Уральский ФО</v>
      </c>
    </row>
    <row r="9081" spans="1:11" x14ac:dyDescent="0.2">
      <c r="A9081" t="s">
        <v>600</v>
      </c>
      <c r="B9081" t="s">
        <v>595</v>
      </c>
      <c r="C9081" s="1" t="s">
        <v>404</v>
      </c>
      <c r="D9081" s="1" t="s">
        <v>1688</v>
      </c>
      <c r="E9081" s="2">
        <v>1</v>
      </c>
      <c r="F9081" s="3">
        <v>2</v>
      </c>
      <c r="G9081" s="2">
        <v>2</v>
      </c>
      <c r="H9081" s="3">
        <v>7</v>
      </c>
      <c r="I9081" s="69" t="str">
        <f>VLOOKUP(C9081,СПРАВОЧНИК!B:D,2,0)</f>
        <v>ЯПОНИЯ</v>
      </c>
      <c r="J9081" s="69" t="str">
        <f>VLOOKUP(C9081,СПРАВОЧНИК!B:D,3,0)</f>
        <v>ИНОМАРКИ</v>
      </c>
      <c r="K9081" s="69" t="str">
        <f>VLOOKUP(СВОД2023[[#This Row],[ФО]],СПРАВОЧНИК!H:P,2,0)</f>
        <v>Уральский ФО</v>
      </c>
    </row>
    <row r="9082" spans="1:11" x14ac:dyDescent="0.2">
      <c r="A9082" t="s">
        <v>600</v>
      </c>
      <c r="B9082" t="s">
        <v>595</v>
      </c>
      <c r="C9082" s="1" t="s">
        <v>404</v>
      </c>
      <c r="D9082" s="1" t="s">
        <v>1689</v>
      </c>
      <c r="E9082" s="2">
        <v>1</v>
      </c>
      <c r="F9082" s="3"/>
      <c r="G9082" s="2">
        <v>4</v>
      </c>
      <c r="H9082" s="3">
        <v>11</v>
      </c>
      <c r="I9082" s="69" t="str">
        <f>VLOOKUP(C9082,СПРАВОЧНИК!B:D,2,0)</f>
        <v>ЯПОНИЯ</v>
      </c>
      <c r="J9082" s="69" t="str">
        <f>VLOOKUP(C9082,СПРАВОЧНИК!B:D,3,0)</f>
        <v>ИНОМАРКИ</v>
      </c>
      <c r="K9082" s="69" t="str">
        <f>VLOOKUP(СВОД2023[[#This Row],[ФО]],СПРАВОЧНИК!H:P,2,0)</f>
        <v>Уральский ФО</v>
      </c>
    </row>
    <row r="9083" spans="1:11" x14ac:dyDescent="0.2">
      <c r="A9083" t="s">
        <v>600</v>
      </c>
      <c r="B9083" t="s">
        <v>595</v>
      </c>
      <c r="C9083" s="1" t="s">
        <v>404</v>
      </c>
      <c r="D9083" s="1" t="s">
        <v>1690</v>
      </c>
      <c r="E9083" s="2">
        <v>10</v>
      </c>
      <c r="F9083" s="3">
        <v>9</v>
      </c>
      <c r="G9083" s="2">
        <v>54</v>
      </c>
      <c r="H9083" s="3">
        <v>30</v>
      </c>
      <c r="I9083" s="69" t="str">
        <f>VLOOKUP(C9083,СПРАВОЧНИК!B:D,2,0)</f>
        <v>ЯПОНИЯ</v>
      </c>
      <c r="J9083" s="69" t="str">
        <f>VLOOKUP(C9083,СПРАВОЧНИК!B:D,3,0)</f>
        <v>ИНОМАРКИ</v>
      </c>
      <c r="K9083" s="69" t="str">
        <f>VLOOKUP(СВОД2023[[#This Row],[ФО]],СПРАВОЧНИК!H:P,2,0)</f>
        <v>Уральский ФО</v>
      </c>
    </row>
    <row r="9084" spans="1:11" x14ac:dyDescent="0.2">
      <c r="A9084" t="s">
        <v>600</v>
      </c>
      <c r="B9084" t="s">
        <v>595</v>
      </c>
      <c r="C9084" s="1" t="s">
        <v>404</v>
      </c>
      <c r="D9084" s="1" t="s">
        <v>1691</v>
      </c>
      <c r="E9084" s="2">
        <v>6</v>
      </c>
      <c r="F9084" s="3">
        <v>3</v>
      </c>
      <c r="G9084" s="2">
        <v>25</v>
      </c>
      <c r="H9084" s="3">
        <v>11</v>
      </c>
      <c r="I9084" s="69" t="str">
        <f>VLOOKUP(C9084,СПРАВОЧНИК!B:D,2,0)</f>
        <v>ЯПОНИЯ</v>
      </c>
      <c r="J9084" s="69" t="str">
        <f>VLOOKUP(C9084,СПРАВОЧНИК!B:D,3,0)</f>
        <v>ИНОМАРКИ</v>
      </c>
      <c r="K9084" s="69" t="str">
        <f>VLOOKUP(СВОД2023[[#This Row],[ФО]],СПРАВОЧНИК!H:P,2,0)</f>
        <v>Уральский ФО</v>
      </c>
    </row>
    <row r="9085" spans="1:11" x14ac:dyDescent="0.2">
      <c r="A9085" t="s">
        <v>600</v>
      </c>
      <c r="B9085" t="s">
        <v>595</v>
      </c>
      <c r="C9085" s="1" t="s">
        <v>404</v>
      </c>
      <c r="D9085" s="1" t="s">
        <v>1692</v>
      </c>
      <c r="E9085" s="2">
        <v>1</v>
      </c>
      <c r="F9085" s="3"/>
      <c r="G9085" s="2">
        <v>2</v>
      </c>
      <c r="H9085" s="3"/>
      <c r="I9085" s="69" t="str">
        <f>VLOOKUP(C9085,СПРАВОЧНИК!B:D,2,0)</f>
        <v>ЯПОНИЯ</v>
      </c>
      <c r="J9085" s="69" t="str">
        <f>VLOOKUP(C9085,СПРАВОЧНИК!B:D,3,0)</f>
        <v>ИНОМАРКИ</v>
      </c>
      <c r="K9085" s="69" t="str">
        <f>VLOOKUP(СВОД2023[[#This Row],[ФО]],СПРАВОЧНИК!H:P,2,0)</f>
        <v>Уральский ФО</v>
      </c>
    </row>
    <row r="9086" spans="1:11" x14ac:dyDescent="0.2">
      <c r="A9086" t="s">
        <v>600</v>
      </c>
      <c r="B9086" t="s">
        <v>595</v>
      </c>
      <c r="C9086" s="1" t="s">
        <v>404</v>
      </c>
      <c r="D9086" s="1" t="s">
        <v>1693</v>
      </c>
      <c r="E9086" s="2">
        <v>1</v>
      </c>
      <c r="F9086" s="3">
        <v>1</v>
      </c>
      <c r="G9086" s="2">
        <v>2</v>
      </c>
      <c r="H9086" s="3">
        <v>1</v>
      </c>
      <c r="I9086" s="69" t="str">
        <f>VLOOKUP(C9086,СПРАВОЧНИК!B:D,2,0)</f>
        <v>ЯПОНИЯ</v>
      </c>
      <c r="J9086" s="69" t="str">
        <f>VLOOKUP(C9086,СПРАВОЧНИК!B:D,3,0)</f>
        <v>ИНОМАРКИ</v>
      </c>
      <c r="K9086" s="69" t="str">
        <f>VLOOKUP(СВОД2023[[#This Row],[ФО]],СПРАВОЧНИК!H:P,2,0)</f>
        <v>Уральский ФО</v>
      </c>
    </row>
    <row r="9087" spans="1:11" x14ac:dyDescent="0.2">
      <c r="A9087" t="s">
        <v>600</v>
      </c>
      <c r="B9087" t="s">
        <v>595</v>
      </c>
      <c r="C9087" s="1" t="s">
        <v>1694</v>
      </c>
      <c r="D9087" s="1" t="s">
        <v>2593</v>
      </c>
      <c r="E9087" s="2"/>
      <c r="F9087" s="3"/>
      <c r="G9087" s="2"/>
      <c r="H9087" s="3">
        <v>1</v>
      </c>
      <c r="I9087" s="69" t="str">
        <f>VLOOKUP(C9087,СПРАВОЧНИК!B:D,2,0)</f>
        <v>ЯПОНИЯ</v>
      </c>
      <c r="J9087" s="69" t="str">
        <f>VLOOKUP(C9087,СПРАВОЧНИК!B:D,3,0)</f>
        <v>ИНОМАРКИ</v>
      </c>
      <c r="K9087" s="69" t="str">
        <f>VLOOKUP(СВОД2023[[#This Row],[ФО]],СПРАВОЧНИК!H:P,2,0)</f>
        <v>Уральский ФО</v>
      </c>
    </row>
    <row r="9088" spans="1:11" x14ac:dyDescent="0.2">
      <c r="A9088" t="s">
        <v>600</v>
      </c>
      <c r="B9088" t="s">
        <v>595</v>
      </c>
      <c r="C9088" s="1" t="s">
        <v>418</v>
      </c>
      <c r="D9088" s="1" t="s">
        <v>1698</v>
      </c>
      <c r="E9088" s="2">
        <v>193</v>
      </c>
      <c r="F9088" s="3">
        <v>181</v>
      </c>
      <c r="G9088" s="2">
        <v>1063</v>
      </c>
      <c r="H9088" s="3">
        <v>885</v>
      </c>
      <c r="I9088" s="69" t="str">
        <f>VLOOKUP(C9088,СПРАВОЧНИК!B:D,2,0)</f>
        <v>ЯПОНИЯ</v>
      </c>
      <c r="J9088" s="69" t="str">
        <f>VLOOKUP(C9088,СПРАВОЧНИК!B:D,3,0)</f>
        <v>ИНОМАРКИ</v>
      </c>
      <c r="K9088" s="69" t="str">
        <f>VLOOKUP(СВОД2023[[#This Row],[ФО]],СПРАВОЧНИК!H:P,2,0)</f>
        <v>Уральский ФО</v>
      </c>
    </row>
    <row r="9089" spans="1:11" x14ac:dyDescent="0.2">
      <c r="A9089" t="s">
        <v>600</v>
      </c>
      <c r="B9089" t="s">
        <v>595</v>
      </c>
      <c r="C9089" s="1" t="s">
        <v>418</v>
      </c>
      <c r="D9089" s="1" t="s">
        <v>1699</v>
      </c>
      <c r="E9089" s="2">
        <v>128</v>
      </c>
      <c r="F9089" s="3">
        <v>102</v>
      </c>
      <c r="G9089" s="2">
        <v>707</v>
      </c>
      <c r="H9089" s="3">
        <v>614</v>
      </c>
      <c r="I9089" s="69" t="str">
        <f>VLOOKUP(C9089,СПРАВОЧНИК!B:D,2,0)</f>
        <v>ЯПОНИЯ</v>
      </c>
      <c r="J9089" s="69" t="str">
        <f>VLOOKUP(C9089,СПРАВОЧНИК!B:D,3,0)</f>
        <v>ИНОМАРКИ</v>
      </c>
      <c r="K9089" s="69" t="str">
        <f>VLOOKUP(СВОД2023[[#This Row],[ФО]],СПРАВОЧНИК!H:P,2,0)</f>
        <v>Уральский ФО</v>
      </c>
    </row>
    <row r="9090" spans="1:11" x14ac:dyDescent="0.2">
      <c r="A9090" t="s">
        <v>600</v>
      </c>
      <c r="B9090" t="s">
        <v>595</v>
      </c>
      <c r="C9090" s="1" t="s">
        <v>418</v>
      </c>
      <c r="D9090" s="1" t="s">
        <v>1700</v>
      </c>
      <c r="E9090" s="2">
        <v>9</v>
      </c>
      <c r="F9090" s="3">
        <v>1</v>
      </c>
      <c r="G9090" s="2">
        <v>32</v>
      </c>
      <c r="H9090" s="3">
        <v>21</v>
      </c>
      <c r="I9090" s="69" t="str">
        <f>VLOOKUP(C9090,СПРАВОЧНИК!B:D,2,0)</f>
        <v>ЯПОНИЯ</v>
      </c>
      <c r="J9090" s="69" t="str">
        <f>VLOOKUP(C9090,СПРАВОЧНИК!B:D,3,0)</f>
        <v>ИНОМАРКИ</v>
      </c>
      <c r="K9090" s="69" t="str">
        <f>VLOOKUP(СВОД2023[[#This Row],[ФО]],СПРАВОЧНИК!H:P,2,0)</f>
        <v>Уральский ФО</v>
      </c>
    </row>
    <row r="9091" spans="1:11" x14ac:dyDescent="0.2">
      <c r="A9091" t="s">
        <v>600</v>
      </c>
      <c r="B9091" t="s">
        <v>595</v>
      </c>
      <c r="C9091" s="1" t="s">
        <v>418</v>
      </c>
      <c r="D9091" s="1" t="s">
        <v>419</v>
      </c>
      <c r="E9091" s="2">
        <v>6</v>
      </c>
      <c r="F9091" s="3"/>
      <c r="G9091" s="2">
        <v>24</v>
      </c>
      <c r="H9091" s="3">
        <v>1</v>
      </c>
      <c r="I9091" s="69" t="str">
        <f>VLOOKUP(C9091,СПРАВОЧНИК!B:D,2,0)</f>
        <v>ЯПОНИЯ</v>
      </c>
      <c r="J9091" s="69" t="str">
        <f>VLOOKUP(C9091,СПРАВОЧНИК!B:D,3,0)</f>
        <v>ИНОМАРКИ</v>
      </c>
      <c r="K9091" s="69" t="str">
        <f>VLOOKUP(СВОД2023[[#This Row],[ФО]],СПРАВОЧНИК!H:P,2,0)</f>
        <v>Уральский ФО</v>
      </c>
    </row>
    <row r="9092" spans="1:11" x14ac:dyDescent="0.2">
      <c r="A9092" t="s">
        <v>600</v>
      </c>
      <c r="B9092" t="s">
        <v>595</v>
      </c>
      <c r="C9092" s="1" t="s">
        <v>418</v>
      </c>
      <c r="D9092" s="1" t="s">
        <v>1701</v>
      </c>
      <c r="E9092" s="2">
        <v>1</v>
      </c>
      <c r="F9092" s="3"/>
      <c r="G9092" s="2">
        <v>4</v>
      </c>
      <c r="H9092" s="3">
        <v>2</v>
      </c>
      <c r="I9092" s="69" t="str">
        <f>VLOOKUP(C9092,СПРАВОЧНИК!B:D,2,0)</f>
        <v>ЯПОНИЯ</v>
      </c>
      <c r="J9092" s="69" t="str">
        <f>VLOOKUP(C9092,СПРАВОЧНИК!B:D,3,0)</f>
        <v>ИНОМАРКИ</v>
      </c>
      <c r="K9092" s="69" t="str">
        <f>VLOOKUP(СВОД2023[[#This Row],[ФО]],СПРАВОЧНИК!H:P,2,0)</f>
        <v>Уральский ФО</v>
      </c>
    </row>
    <row r="9093" spans="1:11" x14ac:dyDescent="0.2">
      <c r="A9093" t="s">
        <v>600</v>
      </c>
      <c r="B9093" t="s">
        <v>595</v>
      </c>
      <c r="C9093" s="1" t="s">
        <v>418</v>
      </c>
      <c r="D9093" s="1" t="s">
        <v>1702</v>
      </c>
      <c r="E9093" s="2">
        <v>12</v>
      </c>
      <c r="F9093" s="3">
        <v>10</v>
      </c>
      <c r="G9093" s="2">
        <v>63</v>
      </c>
      <c r="H9093" s="3">
        <v>73</v>
      </c>
      <c r="I9093" s="69" t="str">
        <f>VLOOKUP(C9093,СПРАВОЧНИК!B:D,2,0)</f>
        <v>ЯПОНИЯ</v>
      </c>
      <c r="J9093" s="69" t="str">
        <f>VLOOKUP(C9093,СПРАВОЧНИК!B:D,3,0)</f>
        <v>ИНОМАРКИ</v>
      </c>
      <c r="K9093" s="69" t="str">
        <f>VLOOKUP(СВОД2023[[#This Row],[ФО]],СПРАВОЧНИК!H:P,2,0)</f>
        <v>Уральский ФО</v>
      </c>
    </row>
    <row r="9094" spans="1:11" x14ac:dyDescent="0.2">
      <c r="A9094" t="s">
        <v>600</v>
      </c>
      <c r="B9094" t="s">
        <v>595</v>
      </c>
      <c r="C9094" s="1" t="s">
        <v>418</v>
      </c>
      <c r="D9094" s="1" t="s">
        <v>1703</v>
      </c>
      <c r="E9094" s="2">
        <v>4</v>
      </c>
      <c r="F9094" s="3">
        <v>4</v>
      </c>
      <c r="G9094" s="2">
        <v>28</v>
      </c>
      <c r="H9094" s="3">
        <v>27</v>
      </c>
      <c r="I9094" s="69" t="str">
        <f>VLOOKUP(C9094,СПРАВОЧНИК!B:D,2,0)</f>
        <v>ЯПОНИЯ</v>
      </c>
      <c r="J9094" s="69" t="str">
        <f>VLOOKUP(C9094,СПРАВОЧНИК!B:D,3,0)</f>
        <v>ИНОМАРКИ</v>
      </c>
      <c r="K9094" s="69" t="str">
        <f>VLOOKUP(СВОД2023[[#This Row],[ФО]],СПРАВОЧНИК!H:P,2,0)</f>
        <v>Уральский ФО</v>
      </c>
    </row>
    <row r="9095" spans="1:11" x14ac:dyDescent="0.2">
      <c r="A9095" t="s">
        <v>600</v>
      </c>
      <c r="B9095" t="s">
        <v>595</v>
      </c>
      <c r="C9095" s="1" t="s">
        <v>418</v>
      </c>
      <c r="D9095" s="1" t="s">
        <v>1704</v>
      </c>
      <c r="E9095" s="2">
        <v>36</v>
      </c>
      <c r="F9095" s="3">
        <v>29</v>
      </c>
      <c r="G9095" s="2">
        <v>201</v>
      </c>
      <c r="H9095" s="3">
        <v>151</v>
      </c>
      <c r="I9095" s="69" t="str">
        <f>VLOOKUP(C9095,СПРАВОЧНИК!B:D,2,0)</f>
        <v>ЯПОНИЯ</v>
      </c>
      <c r="J9095" s="69" t="str">
        <f>VLOOKUP(C9095,СПРАВОЧНИК!B:D,3,0)</f>
        <v>ИНОМАРКИ</v>
      </c>
      <c r="K9095" s="69" t="str">
        <f>VLOOKUP(СВОД2023[[#This Row],[ФО]],СПРАВОЧНИК!H:P,2,0)</f>
        <v>Уральский ФО</v>
      </c>
    </row>
    <row r="9096" spans="1:11" x14ac:dyDescent="0.2">
      <c r="A9096" t="s">
        <v>600</v>
      </c>
      <c r="B9096" t="s">
        <v>595</v>
      </c>
      <c r="C9096" s="1" t="s">
        <v>418</v>
      </c>
      <c r="D9096" s="1" t="s">
        <v>1706</v>
      </c>
      <c r="E9096" s="2">
        <v>2</v>
      </c>
      <c r="F9096" s="3">
        <v>3</v>
      </c>
      <c r="G9096" s="2">
        <v>19</v>
      </c>
      <c r="H9096" s="3">
        <v>22</v>
      </c>
      <c r="I9096" s="69" t="str">
        <f>VLOOKUP(C9096,СПРАВОЧНИК!B:D,2,0)</f>
        <v>ЯПОНИЯ</v>
      </c>
      <c r="J9096" s="69" t="str">
        <f>VLOOKUP(C9096,СПРАВОЧНИК!B:D,3,0)</f>
        <v>ИНОМАРКИ</v>
      </c>
      <c r="K9096" s="69" t="str">
        <f>VLOOKUP(СВОД2023[[#This Row],[ФО]],СПРАВОЧНИК!H:P,2,0)</f>
        <v>Уральский ФО</v>
      </c>
    </row>
    <row r="9097" spans="1:11" x14ac:dyDescent="0.2">
      <c r="A9097" t="s">
        <v>600</v>
      </c>
      <c r="B9097" t="s">
        <v>595</v>
      </c>
      <c r="C9097" s="1" t="s">
        <v>418</v>
      </c>
      <c r="D9097" s="1" t="s">
        <v>1707</v>
      </c>
      <c r="E9097" s="2">
        <v>11</v>
      </c>
      <c r="F9097" s="3">
        <v>16</v>
      </c>
      <c r="G9097" s="2">
        <v>81</v>
      </c>
      <c r="H9097" s="3">
        <v>106</v>
      </c>
      <c r="I9097" s="69" t="str">
        <f>VLOOKUP(C9097,СПРАВОЧНИК!B:D,2,0)</f>
        <v>ЯПОНИЯ</v>
      </c>
      <c r="J9097" s="69" t="str">
        <f>VLOOKUP(C9097,СПРАВОЧНИК!B:D,3,0)</f>
        <v>ИНОМАРКИ</v>
      </c>
      <c r="K9097" s="69" t="str">
        <f>VLOOKUP(СВОД2023[[#This Row],[ФО]],СПРАВОЧНИК!H:P,2,0)</f>
        <v>Уральский ФО</v>
      </c>
    </row>
    <row r="9098" spans="1:11" x14ac:dyDescent="0.2">
      <c r="A9098" t="s">
        <v>600</v>
      </c>
      <c r="B9098" t="s">
        <v>595</v>
      </c>
      <c r="C9098" s="1" t="s">
        <v>418</v>
      </c>
      <c r="D9098" s="1" t="s">
        <v>1709</v>
      </c>
      <c r="E9098" s="2"/>
      <c r="F9098" s="3"/>
      <c r="G9098" s="2"/>
      <c r="H9098" s="3">
        <v>1</v>
      </c>
      <c r="I9098" s="69" t="str">
        <f>VLOOKUP(C9098,СПРАВОЧНИК!B:D,2,0)</f>
        <v>ЯПОНИЯ</v>
      </c>
      <c r="J9098" s="69" t="str">
        <f>VLOOKUP(C9098,СПРАВОЧНИК!B:D,3,0)</f>
        <v>ИНОМАРКИ</v>
      </c>
      <c r="K9098" s="69" t="str">
        <f>VLOOKUP(СВОД2023[[#This Row],[ФО]],СПРАВОЧНИК!H:P,2,0)</f>
        <v>Уральский ФО</v>
      </c>
    </row>
    <row r="9099" spans="1:11" x14ac:dyDescent="0.2">
      <c r="A9099" t="s">
        <v>600</v>
      </c>
      <c r="B9099" t="s">
        <v>595</v>
      </c>
      <c r="C9099" s="1" t="s">
        <v>418</v>
      </c>
      <c r="D9099" s="1" t="s">
        <v>1710</v>
      </c>
      <c r="E9099" s="2">
        <v>32</v>
      </c>
      <c r="F9099" s="3">
        <v>30</v>
      </c>
      <c r="G9099" s="2">
        <v>177</v>
      </c>
      <c r="H9099" s="3">
        <v>148</v>
      </c>
      <c r="I9099" s="69" t="str">
        <f>VLOOKUP(C9099,СПРАВОЧНИК!B:D,2,0)</f>
        <v>ЯПОНИЯ</v>
      </c>
      <c r="J9099" s="69" t="str">
        <f>VLOOKUP(C9099,СПРАВОЧНИК!B:D,3,0)</f>
        <v>ИНОМАРКИ</v>
      </c>
      <c r="K9099" s="69" t="str">
        <f>VLOOKUP(СВОД2023[[#This Row],[ФО]],СПРАВОЧНИК!H:P,2,0)</f>
        <v>Уральский ФО</v>
      </c>
    </row>
    <row r="9100" spans="1:11" x14ac:dyDescent="0.2">
      <c r="A9100" t="s">
        <v>600</v>
      </c>
      <c r="B9100" t="s">
        <v>595</v>
      </c>
      <c r="C9100" s="1" t="s">
        <v>418</v>
      </c>
      <c r="D9100" s="1" t="s">
        <v>1403</v>
      </c>
      <c r="E9100" s="2">
        <v>2</v>
      </c>
      <c r="F9100" s="3">
        <v>1</v>
      </c>
      <c r="G9100" s="2">
        <v>6</v>
      </c>
      <c r="H9100" s="3">
        <v>3</v>
      </c>
      <c r="I9100" s="69" t="str">
        <f>VLOOKUP(C9100,СПРАВОЧНИК!B:D,2,0)</f>
        <v>ЯПОНИЯ</v>
      </c>
      <c r="J9100" s="69" t="str">
        <f>VLOOKUP(C9100,СПРАВОЧНИК!B:D,3,0)</f>
        <v>ИНОМАРКИ</v>
      </c>
      <c r="K9100" s="69" t="str">
        <f>VLOOKUP(СВОД2023[[#This Row],[ФО]],СПРАВОЧНИК!H:P,2,0)</f>
        <v>Уральский ФО</v>
      </c>
    </row>
    <row r="9101" spans="1:11" x14ac:dyDescent="0.2">
      <c r="A9101" t="s">
        <v>600</v>
      </c>
      <c r="B9101" t="s">
        <v>595</v>
      </c>
      <c r="C9101" s="1" t="s">
        <v>418</v>
      </c>
      <c r="D9101" s="1" t="s">
        <v>420</v>
      </c>
      <c r="E9101" s="2">
        <v>15</v>
      </c>
      <c r="F9101" s="3">
        <v>7</v>
      </c>
      <c r="G9101" s="2">
        <v>78</v>
      </c>
      <c r="H9101" s="3">
        <v>38</v>
      </c>
      <c r="I9101" s="69" t="str">
        <f>VLOOKUP(C9101,СПРАВОЧНИК!B:D,2,0)</f>
        <v>ЯПОНИЯ</v>
      </c>
      <c r="J9101" s="69" t="str">
        <f>VLOOKUP(C9101,СПРАВОЧНИК!B:D,3,0)</f>
        <v>ИНОМАРКИ</v>
      </c>
      <c r="K9101" s="69" t="str">
        <f>VLOOKUP(СВОД2023[[#This Row],[ФО]],СПРАВОЧНИК!H:P,2,0)</f>
        <v>Уральский ФО</v>
      </c>
    </row>
    <row r="9102" spans="1:11" x14ac:dyDescent="0.2">
      <c r="A9102" t="s">
        <v>600</v>
      </c>
      <c r="B9102" t="s">
        <v>595</v>
      </c>
      <c r="C9102" s="1" t="s">
        <v>418</v>
      </c>
      <c r="D9102" s="1" t="s">
        <v>1711</v>
      </c>
      <c r="E9102" s="2"/>
      <c r="F9102" s="3"/>
      <c r="G9102" s="2">
        <v>1</v>
      </c>
      <c r="H9102" s="3"/>
      <c r="I9102" s="69" t="str">
        <f>VLOOKUP(C9102,СПРАВОЧНИК!B:D,2,0)</f>
        <v>ЯПОНИЯ</v>
      </c>
      <c r="J9102" s="69" t="str">
        <f>VLOOKUP(C9102,СПРАВОЧНИК!B:D,3,0)</f>
        <v>ИНОМАРКИ</v>
      </c>
      <c r="K9102" s="69" t="str">
        <f>VLOOKUP(СВОД2023[[#This Row],[ФО]],СПРАВОЧНИК!H:P,2,0)</f>
        <v>Уральский ФО</v>
      </c>
    </row>
    <row r="9103" spans="1:11" x14ac:dyDescent="0.2">
      <c r="A9103" t="s">
        <v>600</v>
      </c>
      <c r="B9103" t="s">
        <v>595</v>
      </c>
      <c r="C9103" s="1" t="s">
        <v>418</v>
      </c>
      <c r="D9103" s="1" t="s">
        <v>1712</v>
      </c>
      <c r="E9103" s="2">
        <v>8</v>
      </c>
      <c r="F9103" s="3">
        <v>3</v>
      </c>
      <c r="G9103" s="2">
        <v>41</v>
      </c>
      <c r="H9103" s="3">
        <v>10</v>
      </c>
      <c r="I9103" s="69" t="str">
        <f>VLOOKUP(C9103,СПРАВОЧНИК!B:D,2,0)</f>
        <v>ЯПОНИЯ</v>
      </c>
      <c r="J9103" s="69" t="str">
        <f>VLOOKUP(C9103,СПРАВОЧНИК!B:D,3,0)</f>
        <v>ИНОМАРКИ</v>
      </c>
      <c r="K9103" s="69" t="str">
        <f>VLOOKUP(СВОД2023[[#This Row],[ФО]],СПРАВОЧНИК!H:P,2,0)</f>
        <v>Уральский ФО</v>
      </c>
    </row>
    <row r="9104" spans="1:11" x14ac:dyDescent="0.2">
      <c r="A9104" t="s">
        <v>600</v>
      </c>
      <c r="B9104" t="s">
        <v>595</v>
      </c>
      <c r="C9104" s="1" t="s">
        <v>418</v>
      </c>
      <c r="D9104" s="1" t="s">
        <v>1713</v>
      </c>
      <c r="E9104" s="2">
        <v>2</v>
      </c>
      <c r="F9104" s="3"/>
      <c r="G9104" s="2">
        <v>2</v>
      </c>
      <c r="H9104" s="3"/>
      <c r="I9104" s="69" t="str">
        <f>VLOOKUP(C9104,СПРАВОЧНИК!B:D,2,0)</f>
        <v>ЯПОНИЯ</v>
      </c>
      <c r="J9104" s="69" t="str">
        <f>VLOOKUP(C9104,СПРАВОЧНИК!B:D,3,0)</f>
        <v>ИНОМАРКИ</v>
      </c>
      <c r="K9104" s="69" t="str">
        <f>VLOOKUP(СВОД2023[[#This Row],[ФО]],СПРАВОЧНИК!H:P,2,0)</f>
        <v>Уральский ФО</v>
      </c>
    </row>
    <row r="9105" spans="1:11" x14ac:dyDescent="0.2">
      <c r="A9105" t="s">
        <v>600</v>
      </c>
      <c r="B9105" t="s">
        <v>595</v>
      </c>
      <c r="C9105" s="1" t="s">
        <v>418</v>
      </c>
      <c r="D9105" s="1" t="s">
        <v>1715</v>
      </c>
      <c r="E9105" s="2">
        <v>5</v>
      </c>
      <c r="F9105" s="3">
        <v>1</v>
      </c>
      <c r="G9105" s="2">
        <v>21</v>
      </c>
      <c r="H9105" s="3">
        <v>6</v>
      </c>
      <c r="I9105" s="69" t="str">
        <f>VLOOKUP(C9105,СПРАВОЧНИК!B:D,2,0)</f>
        <v>ЯПОНИЯ</v>
      </c>
      <c r="J9105" s="69" t="str">
        <f>VLOOKUP(C9105,СПРАВОЧНИК!B:D,3,0)</f>
        <v>ИНОМАРКИ</v>
      </c>
      <c r="K9105" s="69" t="str">
        <f>VLOOKUP(СВОД2023[[#This Row],[ФО]],СПРАВОЧНИК!H:P,2,0)</f>
        <v>Уральский ФО</v>
      </c>
    </row>
    <row r="9106" spans="1:11" x14ac:dyDescent="0.2">
      <c r="A9106" t="s">
        <v>600</v>
      </c>
      <c r="B9106" t="s">
        <v>595</v>
      </c>
      <c r="C9106" s="1" t="s">
        <v>418</v>
      </c>
      <c r="D9106" s="1" t="s">
        <v>1716</v>
      </c>
      <c r="E9106" s="2">
        <v>2</v>
      </c>
      <c r="F9106" s="3">
        <v>4</v>
      </c>
      <c r="G9106" s="2">
        <v>20</v>
      </c>
      <c r="H9106" s="3">
        <v>18</v>
      </c>
      <c r="I9106" s="69" t="str">
        <f>VLOOKUP(C9106,СПРАВОЧНИК!B:D,2,0)</f>
        <v>ЯПОНИЯ</v>
      </c>
      <c r="J9106" s="69" t="str">
        <f>VLOOKUP(C9106,СПРАВОЧНИК!B:D,3,0)</f>
        <v>ИНОМАРКИ</v>
      </c>
      <c r="K9106" s="69" t="str">
        <f>VLOOKUP(СВОД2023[[#This Row],[ФО]],СПРАВОЧНИК!H:P,2,0)</f>
        <v>Уральский ФО</v>
      </c>
    </row>
    <row r="9107" spans="1:11" x14ac:dyDescent="0.2">
      <c r="A9107" t="s">
        <v>600</v>
      </c>
      <c r="B9107" t="s">
        <v>595</v>
      </c>
      <c r="C9107" s="1" t="s">
        <v>418</v>
      </c>
      <c r="D9107" s="1" t="s">
        <v>421</v>
      </c>
      <c r="E9107" s="2"/>
      <c r="F9107" s="3"/>
      <c r="G9107" s="2">
        <v>5</v>
      </c>
      <c r="H9107" s="3">
        <v>1</v>
      </c>
      <c r="I9107" s="69" t="str">
        <f>VLOOKUP(C9107,СПРАВОЧНИК!B:D,2,0)</f>
        <v>ЯПОНИЯ</v>
      </c>
      <c r="J9107" s="69" t="str">
        <f>VLOOKUP(C9107,СПРАВОЧНИК!B:D,3,0)</f>
        <v>ИНОМАРКИ</v>
      </c>
      <c r="K9107" s="69" t="str">
        <f>VLOOKUP(СВОД2023[[#This Row],[ФО]],СПРАВОЧНИК!H:P,2,0)</f>
        <v>Уральский ФО</v>
      </c>
    </row>
    <row r="9108" spans="1:11" x14ac:dyDescent="0.2">
      <c r="A9108" t="s">
        <v>600</v>
      </c>
      <c r="B9108" t="s">
        <v>595</v>
      </c>
      <c r="C9108" s="1" t="s">
        <v>418</v>
      </c>
      <c r="D9108" s="1" t="s">
        <v>1717</v>
      </c>
      <c r="E9108" s="2"/>
      <c r="F9108" s="3"/>
      <c r="G9108" s="2">
        <v>2</v>
      </c>
      <c r="H9108" s="3">
        <v>2</v>
      </c>
      <c r="I9108" s="69" t="str">
        <f>VLOOKUP(C9108,СПРАВОЧНИК!B:D,2,0)</f>
        <v>ЯПОНИЯ</v>
      </c>
      <c r="J9108" s="69" t="str">
        <f>VLOOKUP(C9108,СПРАВОЧНИК!B:D,3,0)</f>
        <v>ИНОМАРКИ</v>
      </c>
      <c r="K9108" s="69" t="str">
        <f>VLOOKUP(СВОД2023[[#This Row],[ФО]],СПРАВОЧНИК!H:P,2,0)</f>
        <v>Уральский ФО</v>
      </c>
    </row>
    <row r="9109" spans="1:11" x14ac:dyDescent="0.2">
      <c r="A9109" t="s">
        <v>600</v>
      </c>
      <c r="B9109" t="s">
        <v>595</v>
      </c>
      <c r="C9109" s="1" t="s">
        <v>418</v>
      </c>
      <c r="D9109" s="1" t="s">
        <v>422</v>
      </c>
      <c r="E9109" s="2">
        <v>93</v>
      </c>
      <c r="F9109" s="3">
        <v>69</v>
      </c>
      <c r="G9109" s="2">
        <v>593</v>
      </c>
      <c r="H9109" s="3">
        <v>388</v>
      </c>
      <c r="I9109" s="69" t="str">
        <f>VLOOKUP(C9109,СПРАВОЧНИК!B:D,2,0)</f>
        <v>ЯПОНИЯ</v>
      </c>
      <c r="J9109" s="69" t="str">
        <f>VLOOKUP(C9109,СПРАВОЧНИК!B:D,3,0)</f>
        <v>ИНОМАРКИ</v>
      </c>
      <c r="K9109" s="69" t="str">
        <f>VLOOKUP(СВОД2023[[#This Row],[ФО]],СПРАВОЧНИК!H:P,2,0)</f>
        <v>Уральский ФО</v>
      </c>
    </row>
    <row r="9110" spans="1:11" x14ac:dyDescent="0.2">
      <c r="A9110" t="s">
        <v>600</v>
      </c>
      <c r="B9110" t="s">
        <v>595</v>
      </c>
      <c r="C9110" s="1" t="s">
        <v>418</v>
      </c>
      <c r="D9110" s="1" t="s">
        <v>423</v>
      </c>
      <c r="E9110" s="2">
        <v>2</v>
      </c>
      <c r="F9110" s="3"/>
      <c r="G9110" s="2">
        <v>7</v>
      </c>
      <c r="H9110" s="3">
        <v>2</v>
      </c>
      <c r="I9110" s="69" t="str">
        <f>VLOOKUP(C9110,СПРАВОЧНИК!B:D,2,0)</f>
        <v>ЯПОНИЯ</v>
      </c>
      <c r="J9110" s="69" t="str">
        <f>VLOOKUP(C9110,СПРАВОЧНИК!B:D,3,0)</f>
        <v>ИНОМАРКИ</v>
      </c>
      <c r="K9110" s="69" t="str">
        <f>VLOOKUP(СВОД2023[[#This Row],[ФО]],СПРАВОЧНИК!H:P,2,0)</f>
        <v>Уральский ФО</v>
      </c>
    </row>
    <row r="9111" spans="1:11" x14ac:dyDescent="0.2">
      <c r="A9111" t="s">
        <v>600</v>
      </c>
      <c r="B9111" t="s">
        <v>595</v>
      </c>
      <c r="C9111" s="1" t="s">
        <v>418</v>
      </c>
      <c r="D9111" s="1" t="s">
        <v>1718</v>
      </c>
      <c r="E9111" s="2">
        <v>5</v>
      </c>
      <c r="F9111" s="3"/>
      <c r="G9111" s="2">
        <v>14</v>
      </c>
      <c r="H9111" s="3">
        <v>7</v>
      </c>
      <c r="I9111" s="69" t="str">
        <f>VLOOKUP(C9111,СПРАВОЧНИК!B:D,2,0)</f>
        <v>ЯПОНИЯ</v>
      </c>
      <c r="J9111" s="69" t="str">
        <f>VLOOKUP(C9111,СПРАВОЧНИК!B:D,3,0)</f>
        <v>ИНОМАРКИ</v>
      </c>
      <c r="K9111" s="69" t="str">
        <f>VLOOKUP(СВОД2023[[#This Row],[ФО]],СПРАВОЧНИК!H:P,2,0)</f>
        <v>Уральский ФО</v>
      </c>
    </row>
    <row r="9112" spans="1:11" x14ac:dyDescent="0.2">
      <c r="A9112" t="s">
        <v>600</v>
      </c>
      <c r="B9112" t="s">
        <v>595</v>
      </c>
      <c r="C9112" s="1" t="s">
        <v>418</v>
      </c>
      <c r="D9112" s="1" t="s">
        <v>1720</v>
      </c>
      <c r="E9112" s="2">
        <v>14</v>
      </c>
      <c r="F9112" s="3">
        <v>9</v>
      </c>
      <c r="G9112" s="2">
        <v>66</v>
      </c>
      <c r="H9112" s="3">
        <v>44</v>
      </c>
      <c r="I9112" s="69" t="str">
        <f>VLOOKUP(C9112,СПРАВОЧНИК!B:D,2,0)</f>
        <v>ЯПОНИЯ</v>
      </c>
      <c r="J9112" s="69" t="str">
        <f>VLOOKUP(C9112,СПРАВОЧНИК!B:D,3,0)</f>
        <v>ИНОМАРКИ</v>
      </c>
      <c r="K9112" s="69" t="str">
        <f>VLOOKUP(СВОД2023[[#This Row],[ФО]],СПРАВОЧНИК!H:P,2,0)</f>
        <v>Уральский ФО</v>
      </c>
    </row>
    <row r="9113" spans="1:11" x14ac:dyDescent="0.2">
      <c r="A9113" t="s">
        <v>600</v>
      </c>
      <c r="B9113" t="s">
        <v>595</v>
      </c>
      <c r="C9113" s="1" t="s">
        <v>418</v>
      </c>
      <c r="D9113" s="1" t="s">
        <v>424</v>
      </c>
      <c r="E9113" s="2">
        <v>55</v>
      </c>
      <c r="F9113" s="3">
        <v>31</v>
      </c>
      <c r="G9113" s="2">
        <v>221</v>
      </c>
      <c r="H9113" s="3">
        <v>205</v>
      </c>
      <c r="I9113" s="69" t="str">
        <f>VLOOKUP(C9113,СПРАВОЧНИК!B:D,2,0)</f>
        <v>ЯПОНИЯ</v>
      </c>
      <c r="J9113" s="69" t="str">
        <f>VLOOKUP(C9113,СПРАВОЧНИК!B:D,3,0)</f>
        <v>ИНОМАРКИ</v>
      </c>
      <c r="K9113" s="69" t="str">
        <f>VLOOKUP(СВОД2023[[#This Row],[ФО]],СПРАВОЧНИК!H:P,2,0)</f>
        <v>Уральский ФО</v>
      </c>
    </row>
    <row r="9114" spans="1:11" x14ac:dyDescent="0.2">
      <c r="A9114" t="s">
        <v>600</v>
      </c>
      <c r="B9114" t="s">
        <v>595</v>
      </c>
      <c r="C9114" s="1" t="s">
        <v>418</v>
      </c>
      <c r="D9114" s="1" t="s">
        <v>1721</v>
      </c>
      <c r="E9114" s="2"/>
      <c r="F9114" s="3"/>
      <c r="G9114" s="2">
        <v>2</v>
      </c>
      <c r="H9114" s="3">
        <v>2</v>
      </c>
      <c r="I9114" s="69" t="str">
        <f>VLOOKUP(C9114,СПРАВОЧНИК!B:D,2,0)</f>
        <v>ЯПОНИЯ</v>
      </c>
      <c r="J9114" s="69" t="str">
        <f>VLOOKUP(C9114,СПРАВОЧНИК!B:D,3,0)</f>
        <v>ИНОМАРКИ</v>
      </c>
      <c r="K9114" s="69" t="str">
        <f>VLOOKUP(СВОД2023[[#This Row],[ФО]],СПРАВОЧНИК!H:P,2,0)</f>
        <v>Уральский ФО</v>
      </c>
    </row>
    <row r="9115" spans="1:11" x14ac:dyDescent="0.2">
      <c r="A9115" t="s">
        <v>600</v>
      </c>
      <c r="B9115" t="s">
        <v>595</v>
      </c>
      <c r="C9115" s="1" t="s">
        <v>418</v>
      </c>
      <c r="D9115" s="1" t="s">
        <v>1722</v>
      </c>
      <c r="E9115" s="2">
        <v>53</v>
      </c>
      <c r="F9115" s="3">
        <v>36</v>
      </c>
      <c r="G9115" s="2">
        <v>330</v>
      </c>
      <c r="H9115" s="3">
        <v>249</v>
      </c>
      <c r="I9115" s="69" t="str">
        <f>VLOOKUP(C9115,СПРАВОЧНИК!B:D,2,0)</f>
        <v>ЯПОНИЯ</v>
      </c>
      <c r="J9115" s="69" t="str">
        <f>VLOOKUP(C9115,СПРАВОЧНИК!B:D,3,0)</f>
        <v>ИНОМАРКИ</v>
      </c>
      <c r="K9115" s="69" t="str">
        <f>VLOOKUP(СВОД2023[[#This Row],[ФО]],СПРАВОЧНИК!H:P,2,0)</f>
        <v>Уральский ФО</v>
      </c>
    </row>
    <row r="9116" spans="1:11" x14ac:dyDescent="0.2">
      <c r="A9116" t="s">
        <v>600</v>
      </c>
      <c r="B9116" t="s">
        <v>595</v>
      </c>
      <c r="C9116" s="1" t="s">
        <v>418</v>
      </c>
      <c r="D9116" s="1" t="s">
        <v>425</v>
      </c>
      <c r="E9116" s="2">
        <v>22</v>
      </c>
      <c r="F9116" s="3">
        <v>29</v>
      </c>
      <c r="G9116" s="2">
        <v>127</v>
      </c>
      <c r="H9116" s="3">
        <v>103</v>
      </c>
      <c r="I9116" s="69" t="str">
        <f>VLOOKUP(C9116,СПРАВОЧНИК!B:D,2,0)</f>
        <v>ЯПОНИЯ</v>
      </c>
      <c r="J9116" s="69" t="str">
        <f>VLOOKUP(C9116,СПРАВОЧНИК!B:D,3,0)</f>
        <v>ИНОМАРКИ</v>
      </c>
      <c r="K9116" s="69" t="str">
        <f>VLOOKUP(СВОД2023[[#This Row],[ФО]],СПРАВОЧНИК!H:P,2,0)</f>
        <v>Уральский ФО</v>
      </c>
    </row>
    <row r="9117" spans="1:11" x14ac:dyDescent="0.2">
      <c r="A9117" t="s">
        <v>600</v>
      </c>
      <c r="B9117" t="s">
        <v>595</v>
      </c>
      <c r="C9117" s="1" t="s">
        <v>418</v>
      </c>
      <c r="D9117" s="1" t="s">
        <v>1723</v>
      </c>
      <c r="E9117" s="2">
        <v>25</v>
      </c>
      <c r="F9117" s="3">
        <v>16</v>
      </c>
      <c r="G9117" s="2">
        <v>165</v>
      </c>
      <c r="H9117" s="3">
        <v>124</v>
      </c>
      <c r="I9117" s="69" t="str">
        <f>VLOOKUP(C9117,СПРАВОЧНИК!B:D,2,0)</f>
        <v>ЯПОНИЯ</v>
      </c>
      <c r="J9117" s="69" t="str">
        <f>VLOOKUP(C9117,СПРАВОЧНИК!B:D,3,0)</f>
        <v>ИНОМАРКИ</v>
      </c>
      <c r="K9117" s="69" t="str">
        <f>VLOOKUP(СВОД2023[[#This Row],[ФО]],СПРАВОЧНИК!H:P,2,0)</f>
        <v>Уральский ФО</v>
      </c>
    </row>
    <row r="9118" spans="1:11" x14ac:dyDescent="0.2">
      <c r="A9118" t="s">
        <v>600</v>
      </c>
      <c r="B9118" t="s">
        <v>595</v>
      </c>
      <c r="C9118" s="1" t="s">
        <v>418</v>
      </c>
      <c r="D9118" s="1" t="s">
        <v>1724</v>
      </c>
      <c r="E9118" s="2"/>
      <c r="F9118" s="3">
        <v>3</v>
      </c>
      <c r="G9118" s="2"/>
      <c r="H9118" s="3">
        <v>6</v>
      </c>
      <c r="I9118" s="69" t="str">
        <f>VLOOKUP(C9118,СПРАВОЧНИК!B:D,2,0)</f>
        <v>ЯПОНИЯ</v>
      </c>
      <c r="J9118" s="69" t="str">
        <f>VLOOKUP(C9118,СПРАВОЧНИК!B:D,3,0)</f>
        <v>ИНОМАРКИ</v>
      </c>
      <c r="K9118" s="69" t="str">
        <f>VLOOKUP(СВОД2023[[#This Row],[ФО]],СПРАВОЧНИК!H:P,2,0)</f>
        <v>Уральский ФО</v>
      </c>
    </row>
    <row r="9119" spans="1:11" x14ac:dyDescent="0.2">
      <c r="A9119" t="s">
        <v>600</v>
      </c>
      <c r="B9119" t="s">
        <v>595</v>
      </c>
      <c r="C9119" s="1" t="s">
        <v>418</v>
      </c>
      <c r="D9119" s="1" t="s">
        <v>1725</v>
      </c>
      <c r="E9119" s="2">
        <v>4</v>
      </c>
      <c r="F9119" s="3"/>
      <c r="G9119" s="2">
        <v>14</v>
      </c>
      <c r="H9119" s="3">
        <v>8</v>
      </c>
      <c r="I9119" s="69" t="str">
        <f>VLOOKUP(C9119,СПРАВОЧНИК!B:D,2,0)</f>
        <v>ЯПОНИЯ</v>
      </c>
      <c r="J9119" s="69" t="str">
        <f>VLOOKUP(C9119,СПРАВОЧНИК!B:D,3,0)</f>
        <v>ИНОМАРКИ</v>
      </c>
      <c r="K9119" s="69" t="str">
        <f>VLOOKUP(СВОД2023[[#This Row],[ФО]],СПРАВОЧНИК!H:P,2,0)</f>
        <v>Уральский ФО</v>
      </c>
    </row>
    <row r="9120" spans="1:11" x14ac:dyDescent="0.2">
      <c r="A9120" t="s">
        <v>600</v>
      </c>
      <c r="B9120" t="s">
        <v>595</v>
      </c>
      <c r="C9120" s="1" t="s">
        <v>418</v>
      </c>
      <c r="D9120" s="1" t="s">
        <v>426</v>
      </c>
      <c r="E9120" s="2">
        <v>58</v>
      </c>
      <c r="F9120" s="3">
        <v>34</v>
      </c>
      <c r="G9120" s="2">
        <v>359</v>
      </c>
      <c r="H9120" s="3">
        <v>251</v>
      </c>
      <c r="I9120" s="69" t="str">
        <f>VLOOKUP(C9120,СПРАВОЧНИК!B:D,2,0)</f>
        <v>ЯПОНИЯ</v>
      </c>
      <c r="J9120" s="69" t="str">
        <f>VLOOKUP(C9120,СПРАВОЧНИК!B:D,3,0)</f>
        <v>ИНОМАРКИ</v>
      </c>
      <c r="K9120" s="69" t="str">
        <f>VLOOKUP(СВОД2023[[#This Row],[ФО]],СПРАВОЧНИК!H:P,2,0)</f>
        <v>Уральский ФО</v>
      </c>
    </row>
    <row r="9121" spans="1:11" x14ac:dyDescent="0.2">
      <c r="A9121" t="s">
        <v>600</v>
      </c>
      <c r="B9121" t="s">
        <v>595</v>
      </c>
      <c r="C9121" s="1" t="s">
        <v>418</v>
      </c>
      <c r="D9121" s="1" t="s">
        <v>2250</v>
      </c>
      <c r="E9121" s="2"/>
      <c r="F9121" s="3"/>
      <c r="G9121" s="2">
        <v>1</v>
      </c>
      <c r="H9121" s="3"/>
      <c r="I9121" s="69" t="str">
        <f>VLOOKUP(C9121,СПРАВОЧНИК!B:D,2,0)</f>
        <v>ЯПОНИЯ</v>
      </c>
      <c r="J9121" s="69" t="str">
        <f>VLOOKUP(C9121,СПРАВОЧНИК!B:D,3,0)</f>
        <v>ИНОМАРКИ</v>
      </c>
      <c r="K9121" s="69" t="str">
        <f>VLOOKUP(СВОД2023[[#This Row],[ФО]],СПРАВОЧНИК!H:P,2,0)</f>
        <v>Уральский ФО</v>
      </c>
    </row>
    <row r="9122" spans="1:11" x14ac:dyDescent="0.2">
      <c r="A9122" t="s">
        <v>600</v>
      </c>
      <c r="B9122" t="s">
        <v>595</v>
      </c>
      <c r="C9122" s="1" t="s">
        <v>418</v>
      </c>
      <c r="D9122" s="1" t="s">
        <v>2594</v>
      </c>
      <c r="E9122" s="2"/>
      <c r="F9122" s="3"/>
      <c r="G9122" s="2"/>
      <c r="H9122" s="3">
        <v>1</v>
      </c>
      <c r="I9122" s="69" t="str">
        <f>VLOOKUP(C9122,СПРАВОЧНИК!B:D,2,0)</f>
        <v>ЯПОНИЯ</v>
      </c>
      <c r="J9122" s="69" t="str">
        <f>VLOOKUP(C9122,СПРАВОЧНИК!B:D,3,0)</f>
        <v>ИНОМАРКИ</v>
      </c>
      <c r="K9122" s="69" t="str">
        <f>VLOOKUP(СВОД2023[[#This Row],[ФО]],СПРАВОЧНИК!H:P,2,0)</f>
        <v>Уральский ФО</v>
      </c>
    </row>
    <row r="9123" spans="1:11" x14ac:dyDescent="0.2">
      <c r="A9123" t="s">
        <v>600</v>
      </c>
      <c r="B9123" t="s">
        <v>595</v>
      </c>
      <c r="C9123" s="1" t="s">
        <v>418</v>
      </c>
      <c r="D9123" s="1" t="s">
        <v>1726</v>
      </c>
      <c r="E9123" s="2"/>
      <c r="F9123" s="3"/>
      <c r="G9123" s="2">
        <v>3</v>
      </c>
      <c r="H9123" s="3">
        <v>2</v>
      </c>
      <c r="I9123" s="69" t="str">
        <f>VLOOKUP(C9123,СПРАВОЧНИК!B:D,2,0)</f>
        <v>ЯПОНИЯ</v>
      </c>
      <c r="J9123" s="69" t="str">
        <f>VLOOKUP(C9123,СПРАВОЧНИК!B:D,3,0)</f>
        <v>ИНОМАРКИ</v>
      </c>
      <c r="K9123" s="69" t="str">
        <f>VLOOKUP(СВОД2023[[#This Row],[ФО]],СПРАВОЧНИК!H:P,2,0)</f>
        <v>Уральский ФО</v>
      </c>
    </row>
    <row r="9124" spans="1:11" x14ac:dyDescent="0.2">
      <c r="A9124" t="s">
        <v>600</v>
      </c>
      <c r="B9124" t="s">
        <v>595</v>
      </c>
      <c r="C9124" s="1" t="s">
        <v>418</v>
      </c>
      <c r="D9124" s="1" t="s">
        <v>1728</v>
      </c>
      <c r="E9124" s="2">
        <v>7</v>
      </c>
      <c r="F9124" s="3">
        <v>4</v>
      </c>
      <c r="G9124" s="2">
        <v>28</v>
      </c>
      <c r="H9124" s="3">
        <v>24</v>
      </c>
      <c r="I9124" s="69" t="str">
        <f>VLOOKUP(C9124,СПРАВОЧНИК!B:D,2,0)</f>
        <v>ЯПОНИЯ</v>
      </c>
      <c r="J9124" s="69" t="str">
        <f>VLOOKUP(C9124,СПРАВОЧНИК!B:D,3,0)</f>
        <v>ИНОМАРКИ</v>
      </c>
      <c r="K9124" s="69" t="str">
        <f>VLOOKUP(СВОД2023[[#This Row],[ФО]],СПРАВОЧНИК!H:P,2,0)</f>
        <v>Уральский ФО</v>
      </c>
    </row>
    <row r="9125" spans="1:11" x14ac:dyDescent="0.2">
      <c r="A9125" t="s">
        <v>600</v>
      </c>
      <c r="B9125" t="s">
        <v>595</v>
      </c>
      <c r="C9125" s="1" t="s">
        <v>418</v>
      </c>
      <c r="D9125" s="1" t="s">
        <v>1730</v>
      </c>
      <c r="E9125" s="2">
        <v>13</v>
      </c>
      <c r="F9125" s="3">
        <v>6</v>
      </c>
      <c r="G9125" s="2">
        <v>75</v>
      </c>
      <c r="H9125" s="3">
        <v>58</v>
      </c>
      <c r="I9125" s="69" t="str">
        <f>VLOOKUP(C9125,СПРАВОЧНИК!B:D,2,0)</f>
        <v>ЯПОНИЯ</v>
      </c>
      <c r="J9125" s="69" t="str">
        <f>VLOOKUP(C9125,СПРАВОЧНИК!B:D,3,0)</f>
        <v>ИНОМАРКИ</v>
      </c>
      <c r="K9125" s="69" t="str">
        <f>VLOOKUP(СВОД2023[[#This Row],[ФО]],СПРАВОЧНИК!H:P,2,0)</f>
        <v>Уральский ФО</v>
      </c>
    </row>
    <row r="9126" spans="1:11" x14ac:dyDescent="0.2">
      <c r="A9126" t="s">
        <v>600</v>
      </c>
      <c r="B9126" t="s">
        <v>595</v>
      </c>
      <c r="C9126" s="1" t="s">
        <v>418</v>
      </c>
      <c r="D9126" s="1" t="s">
        <v>427</v>
      </c>
      <c r="E9126" s="2">
        <v>1</v>
      </c>
      <c r="F9126" s="3"/>
      <c r="G9126" s="2">
        <v>2</v>
      </c>
      <c r="H9126" s="3">
        <v>4</v>
      </c>
      <c r="I9126" s="69" t="str">
        <f>VLOOKUP(C9126,СПРАВОЧНИК!B:D,2,0)</f>
        <v>ЯПОНИЯ</v>
      </c>
      <c r="J9126" s="69" t="str">
        <f>VLOOKUP(C9126,СПРАВОЧНИК!B:D,3,0)</f>
        <v>ИНОМАРКИ</v>
      </c>
      <c r="K9126" s="69" t="str">
        <f>VLOOKUP(СВОД2023[[#This Row],[ФО]],СПРАВОЧНИК!H:P,2,0)</f>
        <v>Уральский ФО</v>
      </c>
    </row>
    <row r="9127" spans="1:11" x14ac:dyDescent="0.2">
      <c r="A9127" t="s">
        <v>600</v>
      </c>
      <c r="B9127" t="s">
        <v>595</v>
      </c>
      <c r="C9127" s="1" t="s">
        <v>418</v>
      </c>
      <c r="D9127" s="1" t="s">
        <v>428</v>
      </c>
      <c r="E9127" s="2">
        <v>185</v>
      </c>
      <c r="F9127" s="3">
        <v>96</v>
      </c>
      <c r="G9127" s="2">
        <v>842</v>
      </c>
      <c r="H9127" s="3">
        <v>480</v>
      </c>
      <c r="I9127" s="69" t="str">
        <f>VLOOKUP(C9127,СПРАВОЧНИК!B:D,2,0)</f>
        <v>ЯПОНИЯ</v>
      </c>
      <c r="J9127" s="69" t="str">
        <f>VLOOKUP(C9127,СПРАВОЧНИК!B:D,3,0)</f>
        <v>ИНОМАРКИ</v>
      </c>
      <c r="K9127" s="69" t="str">
        <f>VLOOKUP(СВОД2023[[#This Row],[ФО]],СПРАВОЧНИК!H:P,2,0)</f>
        <v>Уральский ФО</v>
      </c>
    </row>
    <row r="9128" spans="1:11" x14ac:dyDescent="0.2">
      <c r="A9128" t="s">
        <v>600</v>
      </c>
      <c r="B9128" t="s">
        <v>595</v>
      </c>
      <c r="C9128" s="1" t="s">
        <v>418</v>
      </c>
      <c r="D9128" s="1" t="s">
        <v>828</v>
      </c>
      <c r="E9128" s="2">
        <v>3</v>
      </c>
      <c r="F9128" s="3">
        <v>1</v>
      </c>
      <c r="G9128" s="2">
        <v>15</v>
      </c>
      <c r="H9128" s="3">
        <v>2</v>
      </c>
      <c r="I9128" s="69" t="str">
        <f>VLOOKUP(C9128,СПРАВОЧНИК!B:D,2,0)</f>
        <v>ЯПОНИЯ</v>
      </c>
      <c r="J9128" s="69" t="str">
        <f>VLOOKUP(C9128,СПРАВОЧНИК!B:D,3,0)</f>
        <v>ИНОМАРКИ</v>
      </c>
      <c r="K9128" s="69" t="str">
        <f>VLOOKUP(СВОД2023[[#This Row],[ФО]],СПРАВОЧНИК!H:P,2,0)</f>
        <v>Уральский ФО</v>
      </c>
    </row>
    <row r="9129" spans="1:11" x14ac:dyDescent="0.2">
      <c r="A9129" t="s">
        <v>600</v>
      </c>
      <c r="B9129" t="s">
        <v>595</v>
      </c>
      <c r="C9129" s="1" t="s">
        <v>418</v>
      </c>
      <c r="D9129" s="1" t="s">
        <v>1731</v>
      </c>
      <c r="E9129" s="2">
        <v>1</v>
      </c>
      <c r="F9129" s="3">
        <v>2</v>
      </c>
      <c r="G9129" s="2">
        <v>3</v>
      </c>
      <c r="H9129" s="3">
        <v>5</v>
      </c>
      <c r="I9129" s="69" t="str">
        <f>VLOOKUP(C9129,СПРАВОЧНИК!B:D,2,0)</f>
        <v>ЯПОНИЯ</v>
      </c>
      <c r="J9129" s="69" t="str">
        <f>VLOOKUP(C9129,СПРАВОЧНИК!B:D,3,0)</f>
        <v>ИНОМАРКИ</v>
      </c>
      <c r="K9129" s="69" t="str">
        <f>VLOOKUP(СВОД2023[[#This Row],[ФО]],СПРАВОЧНИК!H:P,2,0)</f>
        <v>Уральский ФО</v>
      </c>
    </row>
    <row r="9130" spans="1:11" x14ac:dyDescent="0.2">
      <c r="A9130" t="s">
        <v>600</v>
      </c>
      <c r="B9130" t="s">
        <v>595</v>
      </c>
      <c r="C9130" s="1" t="s">
        <v>418</v>
      </c>
      <c r="D9130" s="1" t="s">
        <v>429</v>
      </c>
      <c r="E9130" s="2">
        <v>38</v>
      </c>
      <c r="F9130" s="3">
        <v>30</v>
      </c>
      <c r="G9130" s="2">
        <v>247</v>
      </c>
      <c r="H9130" s="3">
        <v>168</v>
      </c>
      <c r="I9130" s="69" t="str">
        <f>VLOOKUP(C9130,СПРАВОЧНИК!B:D,2,0)</f>
        <v>ЯПОНИЯ</v>
      </c>
      <c r="J9130" s="69" t="str">
        <f>VLOOKUP(C9130,СПРАВОЧНИК!B:D,3,0)</f>
        <v>ИНОМАРКИ</v>
      </c>
      <c r="K9130" s="69" t="str">
        <f>VLOOKUP(СВОД2023[[#This Row],[ФО]],СПРАВОЧНИК!H:P,2,0)</f>
        <v>Уральский ФО</v>
      </c>
    </row>
    <row r="9131" spans="1:11" x14ac:dyDescent="0.2">
      <c r="A9131" t="s">
        <v>600</v>
      </c>
      <c r="B9131" t="s">
        <v>595</v>
      </c>
      <c r="C9131" s="1" t="s">
        <v>418</v>
      </c>
      <c r="D9131" s="1" t="s">
        <v>430</v>
      </c>
      <c r="E9131" s="2">
        <v>46</v>
      </c>
      <c r="F9131" s="3">
        <v>25</v>
      </c>
      <c r="G9131" s="2">
        <v>194</v>
      </c>
      <c r="H9131" s="3">
        <v>142</v>
      </c>
      <c r="I9131" s="69" t="str">
        <f>VLOOKUP(C9131,СПРАВОЧНИК!B:D,2,0)</f>
        <v>ЯПОНИЯ</v>
      </c>
      <c r="J9131" s="69" t="str">
        <f>VLOOKUP(C9131,СПРАВОЧНИК!B:D,3,0)</f>
        <v>ИНОМАРКИ</v>
      </c>
      <c r="K9131" s="69" t="str">
        <f>VLOOKUP(СВОД2023[[#This Row],[ФО]],СПРАВОЧНИК!H:P,2,0)</f>
        <v>Уральский ФО</v>
      </c>
    </row>
    <row r="9132" spans="1:11" x14ac:dyDescent="0.2">
      <c r="A9132" t="s">
        <v>600</v>
      </c>
      <c r="B9132" t="s">
        <v>595</v>
      </c>
      <c r="C9132" s="1" t="s">
        <v>418</v>
      </c>
      <c r="D9132" s="1" t="s">
        <v>1732</v>
      </c>
      <c r="E9132" s="2"/>
      <c r="F9132" s="3"/>
      <c r="G9132" s="2">
        <v>2</v>
      </c>
      <c r="H9132" s="3">
        <v>1</v>
      </c>
      <c r="I9132" s="69" t="str">
        <f>VLOOKUP(C9132,СПРАВОЧНИК!B:D,2,0)</f>
        <v>ЯПОНИЯ</v>
      </c>
      <c r="J9132" s="69" t="str">
        <f>VLOOKUP(C9132,СПРАВОЧНИК!B:D,3,0)</f>
        <v>ИНОМАРКИ</v>
      </c>
      <c r="K9132" s="69" t="str">
        <f>VLOOKUP(СВОД2023[[#This Row],[ФО]],СПРАВОЧНИК!H:P,2,0)</f>
        <v>Уральский ФО</v>
      </c>
    </row>
    <row r="9133" spans="1:11" x14ac:dyDescent="0.2">
      <c r="A9133" t="s">
        <v>600</v>
      </c>
      <c r="B9133" t="s">
        <v>595</v>
      </c>
      <c r="C9133" s="1" t="s">
        <v>418</v>
      </c>
      <c r="D9133" s="1" t="s">
        <v>1733</v>
      </c>
      <c r="E9133" s="2">
        <v>4</v>
      </c>
      <c r="F9133" s="3">
        <v>5</v>
      </c>
      <c r="G9133" s="2">
        <v>24</v>
      </c>
      <c r="H9133" s="3">
        <v>23</v>
      </c>
      <c r="I9133" s="69" t="str">
        <f>VLOOKUP(C9133,СПРАВОЧНИК!B:D,2,0)</f>
        <v>ЯПОНИЯ</v>
      </c>
      <c r="J9133" s="69" t="str">
        <f>VLOOKUP(C9133,СПРАВОЧНИК!B:D,3,0)</f>
        <v>ИНОМАРКИ</v>
      </c>
      <c r="K9133" s="69" t="str">
        <f>VLOOKUP(СВОД2023[[#This Row],[ФО]],СПРАВОЧНИК!H:P,2,0)</f>
        <v>Уральский ФО</v>
      </c>
    </row>
    <row r="9134" spans="1:11" x14ac:dyDescent="0.2">
      <c r="A9134" t="s">
        <v>600</v>
      </c>
      <c r="B9134" t="s">
        <v>595</v>
      </c>
      <c r="C9134" s="1" t="s">
        <v>418</v>
      </c>
      <c r="D9134" s="1" t="s">
        <v>1734</v>
      </c>
      <c r="E9134" s="2">
        <v>13</v>
      </c>
      <c r="F9134" s="3">
        <v>19</v>
      </c>
      <c r="G9134" s="2">
        <v>73</v>
      </c>
      <c r="H9134" s="3">
        <v>74</v>
      </c>
      <c r="I9134" s="69" t="str">
        <f>VLOOKUP(C9134,СПРАВОЧНИК!B:D,2,0)</f>
        <v>ЯПОНИЯ</v>
      </c>
      <c r="J9134" s="69" t="str">
        <f>VLOOKUP(C9134,СПРАВОЧНИК!B:D,3,0)</f>
        <v>ИНОМАРКИ</v>
      </c>
      <c r="K9134" s="69" t="str">
        <f>VLOOKUP(СВОД2023[[#This Row],[ФО]],СПРАВОЧНИК!H:P,2,0)</f>
        <v>Уральский ФО</v>
      </c>
    </row>
    <row r="9135" spans="1:11" x14ac:dyDescent="0.2">
      <c r="A9135" t="s">
        <v>600</v>
      </c>
      <c r="B9135" t="s">
        <v>595</v>
      </c>
      <c r="C9135" s="1" t="s">
        <v>418</v>
      </c>
      <c r="D9135" s="1" t="s">
        <v>1735</v>
      </c>
      <c r="E9135" s="2">
        <v>3</v>
      </c>
      <c r="F9135" s="3">
        <v>6</v>
      </c>
      <c r="G9135" s="2">
        <v>18</v>
      </c>
      <c r="H9135" s="3">
        <v>18</v>
      </c>
      <c r="I9135" s="69" t="str">
        <f>VLOOKUP(C9135,СПРАВОЧНИК!B:D,2,0)</f>
        <v>ЯПОНИЯ</v>
      </c>
      <c r="J9135" s="69" t="str">
        <f>VLOOKUP(C9135,СПРАВОЧНИК!B:D,3,0)</f>
        <v>ИНОМАРКИ</v>
      </c>
      <c r="K9135" s="69" t="str">
        <f>VLOOKUP(СВОД2023[[#This Row],[ФО]],СПРАВОЧНИК!H:P,2,0)</f>
        <v>Уральский ФО</v>
      </c>
    </row>
    <row r="9136" spans="1:11" x14ac:dyDescent="0.2">
      <c r="A9136" t="s">
        <v>600</v>
      </c>
      <c r="B9136" t="s">
        <v>595</v>
      </c>
      <c r="C9136" s="1" t="s">
        <v>418</v>
      </c>
      <c r="D9136" s="1" t="s">
        <v>1736</v>
      </c>
      <c r="E9136" s="2"/>
      <c r="F9136" s="3"/>
      <c r="G9136" s="2"/>
      <c r="H9136" s="3">
        <v>1</v>
      </c>
      <c r="I9136" s="69" t="str">
        <f>VLOOKUP(C9136,СПРАВОЧНИК!B:D,2,0)</f>
        <v>ЯПОНИЯ</v>
      </c>
      <c r="J9136" s="69" t="str">
        <f>VLOOKUP(C9136,СПРАВОЧНИК!B:D,3,0)</f>
        <v>ИНОМАРКИ</v>
      </c>
      <c r="K9136" s="69" t="str">
        <f>VLOOKUP(СВОД2023[[#This Row],[ФО]],СПРАВОЧНИК!H:P,2,0)</f>
        <v>Уральский ФО</v>
      </c>
    </row>
    <row r="9137" spans="1:11" x14ac:dyDescent="0.2">
      <c r="A9137" t="s">
        <v>600</v>
      </c>
      <c r="B9137" t="s">
        <v>595</v>
      </c>
      <c r="C9137" s="1" t="s">
        <v>418</v>
      </c>
      <c r="D9137" s="1" t="s">
        <v>1737</v>
      </c>
      <c r="E9137" s="2">
        <v>105</v>
      </c>
      <c r="F9137" s="3">
        <v>82</v>
      </c>
      <c r="G9137" s="2">
        <v>567</v>
      </c>
      <c r="H9137" s="3">
        <v>455</v>
      </c>
      <c r="I9137" s="69" t="str">
        <f>VLOOKUP(C9137,СПРАВОЧНИК!B:D,2,0)</f>
        <v>ЯПОНИЯ</v>
      </c>
      <c r="J9137" s="69" t="str">
        <f>VLOOKUP(C9137,СПРАВОЧНИК!B:D,3,0)</f>
        <v>ИНОМАРКИ</v>
      </c>
      <c r="K9137" s="69" t="str">
        <f>VLOOKUP(СВОД2023[[#This Row],[ФО]],СПРАВОЧНИК!H:P,2,0)</f>
        <v>Уральский ФО</v>
      </c>
    </row>
    <row r="9138" spans="1:11" x14ac:dyDescent="0.2">
      <c r="A9138" t="s">
        <v>600</v>
      </c>
      <c r="B9138" t="s">
        <v>595</v>
      </c>
      <c r="C9138" s="1" t="s">
        <v>418</v>
      </c>
      <c r="D9138" s="1" t="s">
        <v>1738</v>
      </c>
      <c r="E9138" s="2">
        <v>9</v>
      </c>
      <c r="F9138" s="3">
        <v>9</v>
      </c>
      <c r="G9138" s="2">
        <v>82</v>
      </c>
      <c r="H9138" s="3">
        <v>58</v>
      </c>
      <c r="I9138" s="69" t="str">
        <f>VLOOKUP(C9138,СПРАВОЧНИК!B:D,2,0)</f>
        <v>ЯПОНИЯ</v>
      </c>
      <c r="J9138" s="69" t="str">
        <f>VLOOKUP(C9138,СПРАВОЧНИК!B:D,3,0)</f>
        <v>ИНОМАРКИ</v>
      </c>
      <c r="K9138" s="69" t="str">
        <f>VLOOKUP(СВОД2023[[#This Row],[ФО]],СПРАВОЧНИК!H:P,2,0)</f>
        <v>Уральский ФО</v>
      </c>
    </row>
    <row r="9139" spans="1:11" x14ac:dyDescent="0.2">
      <c r="A9139" t="s">
        <v>600</v>
      </c>
      <c r="B9139" t="s">
        <v>595</v>
      </c>
      <c r="C9139" s="1" t="s">
        <v>418</v>
      </c>
      <c r="D9139" s="1" t="s">
        <v>431</v>
      </c>
      <c r="E9139" s="2">
        <v>321</v>
      </c>
      <c r="F9139" s="3">
        <v>183</v>
      </c>
      <c r="G9139" s="2">
        <v>1611</v>
      </c>
      <c r="H9139" s="3">
        <v>1121</v>
      </c>
      <c r="I9139" s="69" t="str">
        <f>VLOOKUP(C9139,СПРАВОЧНИК!B:D,2,0)</f>
        <v>ЯПОНИЯ</v>
      </c>
      <c r="J9139" s="69" t="str">
        <f>VLOOKUP(C9139,СПРАВОЧНИК!B:D,3,0)</f>
        <v>ИНОМАРКИ</v>
      </c>
      <c r="K9139" s="69" t="str">
        <f>VLOOKUP(СВОД2023[[#This Row],[ФО]],СПРАВОЧНИК!H:P,2,0)</f>
        <v>Уральский ФО</v>
      </c>
    </row>
    <row r="9140" spans="1:11" x14ac:dyDescent="0.2">
      <c r="A9140" t="s">
        <v>600</v>
      </c>
      <c r="B9140" t="s">
        <v>595</v>
      </c>
      <c r="C9140" s="1" t="s">
        <v>418</v>
      </c>
      <c r="D9140" s="1" t="s">
        <v>2253</v>
      </c>
      <c r="E9140" s="2">
        <v>1</v>
      </c>
      <c r="F9140" s="3">
        <v>2</v>
      </c>
      <c r="G9140" s="2">
        <v>7</v>
      </c>
      <c r="H9140" s="3">
        <v>3</v>
      </c>
      <c r="I9140" s="69" t="str">
        <f>VLOOKUP(C9140,СПРАВОЧНИК!B:D,2,0)</f>
        <v>ЯПОНИЯ</v>
      </c>
      <c r="J9140" s="69" t="str">
        <f>VLOOKUP(C9140,СПРАВОЧНИК!B:D,3,0)</f>
        <v>ИНОМАРКИ</v>
      </c>
      <c r="K9140" s="69" t="str">
        <f>VLOOKUP(СВОД2023[[#This Row],[ФО]],СПРАВОЧНИК!H:P,2,0)</f>
        <v>Уральский ФО</v>
      </c>
    </row>
    <row r="9141" spans="1:11" x14ac:dyDescent="0.2">
      <c r="A9141" t="s">
        <v>600</v>
      </c>
      <c r="B9141" t="s">
        <v>595</v>
      </c>
      <c r="C9141" s="1" t="s">
        <v>418</v>
      </c>
      <c r="D9141" s="1" t="s">
        <v>1739</v>
      </c>
      <c r="E9141" s="2">
        <v>1</v>
      </c>
      <c r="F9141" s="3">
        <v>1</v>
      </c>
      <c r="G9141" s="2">
        <v>2</v>
      </c>
      <c r="H9141" s="3">
        <v>1</v>
      </c>
      <c r="I9141" s="69" t="str">
        <f>VLOOKUP(C9141,СПРАВОЧНИК!B:D,2,0)</f>
        <v>ЯПОНИЯ</v>
      </c>
      <c r="J9141" s="69" t="str">
        <f>VLOOKUP(C9141,СПРАВОЧНИК!B:D,3,0)</f>
        <v>ИНОМАРКИ</v>
      </c>
      <c r="K9141" s="69" t="str">
        <f>VLOOKUP(СВОД2023[[#This Row],[ФО]],СПРАВОЧНИК!H:P,2,0)</f>
        <v>Уральский ФО</v>
      </c>
    </row>
    <row r="9142" spans="1:11" x14ac:dyDescent="0.2">
      <c r="A9142" t="s">
        <v>600</v>
      </c>
      <c r="B9142" t="s">
        <v>595</v>
      </c>
      <c r="C9142" s="1" t="s">
        <v>418</v>
      </c>
      <c r="D9142" s="1" t="s">
        <v>1740</v>
      </c>
      <c r="E9142" s="2">
        <v>6</v>
      </c>
      <c r="F9142" s="3">
        <v>6</v>
      </c>
      <c r="G9142" s="2">
        <v>20</v>
      </c>
      <c r="H9142" s="3">
        <v>21</v>
      </c>
      <c r="I9142" s="69" t="str">
        <f>VLOOKUP(C9142,СПРАВОЧНИК!B:D,2,0)</f>
        <v>ЯПОНИЯ</v>
      </c>
      <c r="J9142" s="69" t="str">
        <f>VLOOKUP(C9142,СПРАВОЧНИК!B:D,3,0)</f>
        <v>ИНОМАРКИ</v>
      </c>
      <c r="K9142" s="69" t="str">
        <f>VLOOKUP(СВОД2023[[#This Row],[ФО]],СПРАВОЧНИК!H:P,2,0)</f>
        <v>Уральский ФО</v>
      </c>
    </row>
    <row r="9143" spans="1:11" x14ac:dyDescent="0.2">
      <c r="A9143" t="s">
        <v>600</v>
      </c>
      <c r="B9143" t="s">
        <v>595</v>
      </c>
      <c r="C9143" s="1" t="s">
        <v>418</v>
      </c>
      <c r="D9143" s="1" t="s">
        <v>432</v>
      </c>
      <c r="E9143" s="2">
        <v>17</v>
      </c>
      <c r="F9143" s="3"/>
      <c r="G9143" s="2">
        <v>68</v>
      </c>
      <c r="H9143" s="3">
        <v>2</v>
      </c>
      <c r="I9143" s="69" t="str">
        <f>VLOOKUP(C9143,СПРАВОЧНИК!B:D,2,0)</f>
        <v>ЯПОНИЯ</v>
      </c>
      <c r="J9143" s="69" t="str">
        <f>VLOOKUP(C9143,СПРАВОЧНИК!B:D,3,0)</f>
        <v>ИНОМАРКИ</v>
      </c>
      <c r="K9143" s="69" t="str">
        <f>VLOOKUP(СВОД2023[[#This Row],[ФО]],СПРАВОЧНИК!H:P,2,0)</f>
        <v>Уральский ФО</v>
      </c>
    </row>
    <row r="9144" spans="1:11" x14ac:dyDescent="0.2">
      <c r="A9144" t="s">
        <v>600</v>
      </c>
      <c r="B9144" t="s">
        <v>595</v>
      </c>
      <c r="C9144" s="1" t="s">
        <v>418</v>
      </c>
      <c r="D9144" s="1" t="s">
        <v>1741</v>
      </c>
      <c r="E9144" s="2">
        <v>1</v>
      </c>
      <c r="F9144" s="3"/>
      <c r="G9144" s="2">
        <v>4</v>
      </c>
      <c r="H9144" s="3">
        <v>2</v>
      </c>
      <c r="I9144" s="69" t="str">
        <f>VLOOKUP(C9144,СПРАВОЧНИК!B:D,2,0)</f>
        <v>ЯПОНИЯ</v>
      </c>
      <c r="J9144" s="69" t="str">
        <f>VLOOKUP(C9144,СПРАВОЧНИК!B:D,3,0)</f>
        <v>ИНОМАРКИ</v>
      </c>
      <c r="K9144" s="69" t="str">
        <f>VLOOKUP(СВОД2023[[#This Row],[ФО]],СПРАВОЧНИК!H:P,2,0)</f>
        <v>Уральский ФО</v>
      </c>
    </row>
    <row r="9145" spans="1:11" x14ac:dyDescent="0.2">
      <c r="A9145" t="s">
        <v>600</v>
      </c>
      <c r="B9145" t="s">
        <v>595</v>
      </c>
      <c r="C9145" s="1" t="s">
        <v>418</v>
      </c>
      <c r="D9145" s="1" t="s">
        <v>1742</v>
      </c>
      <c r="E9145" s="2"/>
      <c r="F9145" s="3">
        <v>1</v>
      </c>
      <c r="G9145" s="2">
        <v>7</v>
      </c>
      <c r="H9145" s="3">
        <v>2</v>
      </c>
      <c r="I9145" s="69" t="str">
        <f>VLOOKUP(C9145,СПРАВОЧНИК!B:D,2,0)</f>
        <v>ЯПОНИЯ</v>
      </c>
      <c r="J9145" s="69" t="str">
        <f>VLOOKUP(C9145,СПРАВОЧНИК!B:D,3,0)</f>
        <v>ИНОМАРКИ</v>
      </c>
      <c r="K9145" s="69" t="str">
        <f>VLOOKUP(СВОД2023[[#This Row],[ФО]],СПРАВОЧНИК!H:P,2,0)</f>
        <v>Уральский ФО</v>
      </c>
    </row>
    <row r="9146" spans="1:11" x14ac:dyDescent="0.2">
      <c r="A9146" t="s">
        <v>600</v>
      </c>
      <c r="B9146" t="s">
        <v>595</v>
      </c>
      <c r="C9146" s="1" t="s">
        <v>418</v>
      </c>
      <c r="D9146" s="1" t="s">
        <v>830</v>
      </c>
      <c r="E9146" s="2">
        <v>14</v>
      </c>
      <c r="F9146" s="3">
        <v>8</v>
      </c>
      <c r="G9146" s="2">
        <v>71</v>
      </c>
      <c r="H9146" s="3">
        <v>49</v>
      </c>
      <c r="I9146" s="69" t="str">
        <f>VLOOKUP(C9146,СПРАВОЧНИК!B:D,2,0)</f>
        <v>ЯПОНИЯ</v>
      </c>
      <c r="J9146" s="69" t="str">
        <f>VLOOKUP(C9146,СПРАВОЧНИК!B:D,3,0)</f>
        <v>ИНОМАРКИ</v>
      </c>
      <c r="K9146" s="69" t="str">
        <f>VLOOKUP(СВОД2023[[#This Row],[ФО]],СПРАВОЧНИК!H:P,2,0)</f>
        <v>Уральский ФО</v>
      </c>
    </row>
    <row r="9147" spans="1:11" x14ac:dyDescent="0.2">
      <c r="A9147" t="s">
        <v>600</v>
      </c>
      <c r="B9147" t="s">
        <v>595</v>
      </c>
      <c r="C9147" s="1" t="s">
        <v>418</v>
      </c>
      <c r="D9147" s="1" t="s">
        <v>433</v>
      </c>
      <c r="E9147" s="2">
        <v>77</v>
      </c>
      <c r="F9147" s="3">
        <v>36</v>
      </c>
      <c r="G9147" s="2">
        <v>339</v>
      </c>
      <c r="H9147" s="3">
        <v>195</v>
      </c>
      <c r="I9147" s="69" t="str">
        <f>VLOOKUP(C9147,СПРАВОЧНИК!B:D,2,0)</f>
        <v>ЯПОНИЯ</v>
      </c>
      <c r="J9147" s="69" t="str">
        <f>VLOOKUP(C9147,СПРАВОЧНИК!B:D,3,0)</f>
        <v>ИНОМАРКИ</v>
      </c>
      <c r="K9147" s="69" t="str">
        <f>VLOOKUP(СВОД2023[[#This Row],[ФО]],СПРАВОЧНИК!H:P,2,0)</f>
        <v>Уральский ФО</v>
      </c>
    </row>
    <row r="9148" spans="1:11" x14ac:dyDescent="0.2">
      <c r="A9148" t="s">
        <v>600</v>
      </c>
      <c r="B9148" t="s">
        <v>595</v>
      </c>
      <c r="C9148" s="1" t="s">
        <v>418</v>
      </c>
      <c r="D9148" s="1" t="s">
        <v>1743</v>
      </c>
      <c r="E9148" s="2"/>
      <c r="F9148" s="3">
        <v>1</v>
      </c>
      <c r="G9148" s="2"/>
      <c r="H9148" s="3">
        <v>1</v>
      </c>
      <c r="I9148" s="69" t="str">
        <f>VLOOKUP(C9148,СПРАВОЧНИК!B:D,2,0)</f>
        <v>ЯПОНИЯ</v>
      </c>
      <c r="J9148" s="69" t="str">
        <f>VLOOKUP(C9148,СПРАВОЧНИК!B:D,3,0)</f>
        <v>ИНОМАРКИ</v>
      </c>
      <c r="K9148" s="69" t="str">
        <f>VLOOKUP(СВОД2023[[#This Row],[ФО]],СПРАВОЧНИК!H:P,2,0)</f>
        <v>Уральский ФО</v>
      </c>
    </row>
    <row r="9149" spans="1:11" x14ac:dyDescent="0.2">
      <c r="A9149" t="s">
        <v>600</v>
      </c>
      <c r="B9149" t="s">
        <v>595</v>
      </c>
      <c r="C9149" s="1" t="s">
        <v>418</v>
      </c>
      <c r="D9149" s="1" t="s">
        <v>1744</v>
      </c>
      <c r="E9149" s="2">
        <v>14</v>
      </c>
      <c r="F9149" s="3">
        <v>13</v>
      </c>
      <c r="G9149" s="2">
        <v>66</v>
      </c>
      <c r="H9149" s="3">
        <v>52</v>
      </c>
      <c r="I9149" s="69" t="str">
        <f>VLOOKUP(C9149,СПРАВОЧНИК!B:D,2,0)</f>
        <v>ЯПОНИЯ</v>
      </c>
      <c r="J9149" s="69" t="str">
        <f>VLOOKUP(C9149,СПРАВОЧНИК!B:D,3,0)</f>
        <v>ИНОМАРКИ</v>
      </c>
      <c r="K9149" s="69" t="str">
        <f>VLOOKUP(СВОД2023[[#This Row],[ФО]],СПРАВОЧНИК!H:P,2,0)</f>
        <v>Уральский ФО</v>
      </c>
    </row>
    <row r="9150" spans="1:11" x14ac:dyDescent="0.2">
      <c r="A9150" t="s">
        <v>600</v>
      </c>
      <c r="B9150" t="s">
        <v>595</v>
      </c>
      <c r="C9150" s="1" t="s">
        <v>418</v>
      </c>
      <c r="D9150" s="1" t="s">
        <v>1745</v>
      </c>
      <c r="E9150" s="2"/>
      <c r="F9150" s="3">
        <v>2</v>
      </c>
      <c r="G9150" s="2">
        <v>7</v>
      </c>
      <c r="H9150" s="3">
        <v>5</v>
      </c>
      <c r="I9150" s="69" t="str">
        <f>VLOOKUP(C9150,СПРАВОЧНИК!B:D,2,0)</f>
        <v>ЯПОНИЯ</v>
      </c>
      <c r="J9150" s="69" t="str">
        <f>VLOOKUP(C9150,СПРАВОЧНИК!B:D,3,0)</f>
        <v>ИНОМАРКИ</v>
      </c>
      <c r="K9150" s="69" t="str">
        <f>VLOOKUP(СВОД2023[[#This Row],[ФО]],СПРАВОЧНИК!H:P,2,0)</f>
        <v>Уральский ФО</v>
      </c>
    </row>
    <row r="9151" spans="1:11" x14ac:dyDescent="0.2">
      <c r="A9151" t="s">
        <v>600</v>
      </c>
      <c r="B9151" t="s">
        <v>595</v>
      </c>
      <c r="C9151" s="1" t="s">
        <v>418</v>
      </c>
      <c r="D9151" s="1" t="s">
        <v>1746</v>
      </c>
      <c r="E9151" s="2">
        <v>68</v>
      </c>
      <c r="F9151" s="3">
        <v>71</v>
      </c>
      <c r="G9151" s="2">
        <v>373</v>
      </c>
      <c r="H9151" s="3">
        <v>337</v>
      </c>
      <c r="I9151" s="69" t="str">
        <f>VLOOKUP(C9151,СПРАВОЧНИК!B:D,2,0)</f>
        <v>ЯПОНИЯ</v>
      </c>
      <c r="J9151" s="69" t="str">
        <f>VLOOKUP(C9151,СПРАВОЧНИК!B:D,3,0)</f>
        <v>ИНОМАРКИ</v>
      </c>
      <c r="K9151" s="69" t="str">
        <f>VLOOKUP(СВОД2023[[#This Row],[ФО]],СПРАВОЧНИК!H:P,2,0)</f>
        <v>Уральский ФО</v>
      </c>
    </row>
    <row r="9152" spans="1:11" x14ac:dyDescent="0.2">
      <c r="A9152" t="s">
        <v>600</v>
      </c>
      <c r="B9152" t="s">
        <v>595</v>
      </c>
      <c r="C9152" s="1" t="s">
        <v>418</v>
      </c>
      <c r="D9152" s="1" t="s">
        <v>1748</v>
      </c>
      <c r="E9152" s="2">
        <v>153</v>
      </c>
      <c r="F9152" s="3">
        <v>88</v>
      </c>
      <c r="G9152" s="2">
        <v>779</v>
      </c>
      <c r="H9152" s="3">
        <v>466</v>
      </c>
      <c r="I9152" s="69" t="str">
        <f>VLOOKUP(C9152,СПРАВОЧНИК!B:D,2,0)</f>
        <v>ЯПОНИЯ</v>
      </c>
      <c r="J9152" s="69" t="str">
        <f>VLOOKUP(C9152,СПРАВОЧНИК!B:D,3,0)</f>
        <v>ИНОМАРКИ</v>
      </c>
      <c r="K9152" s="69" t="str">
        <f>VLOOKUP(СВОД2023[[#This Row],[ФО]],СПРАВОЧНИК!H:P,2,0)</f>
        <v>Уральский ФО</v>
      </c>
    </row>
    <row r="9153" spans="1:11" x14ac:dyDescent="0.2">
      <c r="A9153" t="s">
        <v>600</v>
      </c>
      <c r="B9153" t="s">
        <v>595</v>
      </c>
      <c r="C9153" s="1" t="s">
        <v>418</v>
      </c>
      <c r="D9153" s="1" t="s">
        <v>434</v>
      </c>
      <c r="E9153" s="2">
        <v>86</v>
      </c>
      <c r="F9153" s="3">
        <v>61</v>
      </c>
      <c r="G9153" s="2">
        <v>458</v>
      </c>
      <c r="H9153" s="3">
        <v>351</v>
      </c>
      <c r="I9153" s="69" t="str">
        <f>VLOOKUP(C9153,СПРАВОЧНИК!B:D,2,0)</f>
        <v>ЯПОНИЯ</v>
      </c>
      <c r="J9153" s="69" t="str">
        <f>VLOOKUP(C9153,СПРАВОЧНИК!B:D,3,0)</f>
        <v>ИНОМАРКИ</v>
      </c>
      <c r="K9153" s="69" t="str">
        <f>VLOOKUP(СВОД2023[[#This Row],[ФО]],СПРАВОЧНИК!H:P,2,0)</f>
        <v>Уральский ФО</v>
      </c>
    </row>
    <row r="9154" spans="1:11" x14ac:dyDescent="0.2">
      <c r="A9154" t="s">
        <v>600</v>
      </c>
      <c r="B9154" t="s">
        <v>595</v>
      </c>
      <c r="C9154" s="1" t="s">
        <v>418</v>
      </c>
      <c r="D9154" s="1" t="s">
        <v>1749</v>
      </c>
      <c r="E9154" s="2">
        <v>68</v>
      </c>
      <c r="F9154" s="3">
        <v>62</v>
      </c>
      <c r="G9154" s="2">
        <v>415</v>
      </c>
      <c r="H9154" s="3">
        <v>303</v>
      </c>
      <c r="I9154" s="69" t="str">
        <f>VLOOKUP(C9154,СПРАВОЧНИК!B:D,2,0)</f>
        <v>ЯПОНИЯ</v>
      </c>
      <c r="J9154" s="69" t="str">
        <f>VLOOKUP(C9154,СПРАВОЧНИК!B:D,3,0)</f>
        <v>ИНОМАРКИ</v>
      </c>
      <c r="K9154" s="69" t="str">
        <f>VLOOKUP(СВОД2023[[#This Row],[ФО]],СПРАВОЧНИК!H:P,2,0)</f>
        <v>Уральский ФО</v>
      </c>
    </row>
    <row r="9155" spans="1:11" x14ac:dyDescent="0.2">
      <c r="A9155" t="s">
        <v>600</v>
      </c>
      <c r="B9155" t="s">
        <v>595</v>
      </c>
      <c r="C9155" s="1" t="s">
        <v>418</v>
      </c>
      <c r="D9155" s="1" t="s">
        <v>844</v>
      </c>
      <c r="E9155" s="2"/>
      <c r="F9155" s="3"/>
      <c r="G9155" s="2">
        <v>2</v>
      </c>
      <c r="H9155" s="3"/>
      <c r="I9155" s="69" t="str">
        <f>VLOOKUP(C9155,СПРАВОЧНИК!B:D,2,0)</f>
        <v>ЯПОНИЯ</v>
      </c>
      <c r="J9155" s="69" t="str">
        <f>VLOOKUP(C9155,СПРАВОЧНИК!B:D,3,0)</f>
        <v>ИНОМАРКИ</v>
      </c>
      <c r="K9155" s="69" t="str">
        <f>VLOOKUP(СВОД2023[[#This Row],[ФО]],СПРАВОЧНИК!H:P,2,0)</f>
        <v>Уральский ФО</v>
      </c>
    </row>
    <row r="9156" spans="1:11" x14ac:dyDescent="0.2">
      <c r="A9156" t="s">
        <v>600</v>
      </c>
      <c r="B9156" t="s">
        <v>595</v>
      </c>
      <c r="C9156" s="1" t="s">
        <v>418</v>
      </c>
      <c r="D9156" s="1" t="s">
        <v>1750</v>
      </c>
      <c r="E9156" s="2">
        <v>48</v>
      </c>
      <c r="F9156" s="3">
        <v>31</v>
      </c>
      <c r="G9156" s="2">
        <v>236</v>
      </c>
      <c r="H9156" s="3">
        <v>185</v>
      </c>
      <c r="I9156" s="69" t="str">
        <f>VLOOKUP(C9156,СПРАВОЧНИК!B:D,2,0)</f>
        <v>ЯПОНИЯ</v>
      </c>
      <c r="J9156" s="69" t="str">
        <f>VLOOKUP(C9156,СПРАВОЧНИК!B:D,3,0)</f>
        <v>ИНОМАРКИ</v>
      </c>
      <c r="K9156" s="69" t="str">
        <f>VLOOKUP(СВОД2023[[#This Row],[ФО]],СПРАВОЧНИК!H:P,2,0)</f>
        <v>Уральский ФО</v>
      </c>
    </row>
    <row r="9157" spans="1:11" x14ac:dyDescent="0.2">
      <c r="A9157" t="s">
        <v>600</v>
      </c>
      <c r="B9157" t="s">
        <v>595</v>
      </c>
      <c r="C9157" s="1" t="s">
        <v>418</v>
      </c>
      <c r="D9157" s="1" t="s">
        <v>435</v>
      </c>
      <c r="E9157" s="2">
        <v>1</v>
      </c>
      <c r="F9157" s="3"/>
      <c r="G9157" s="2">
        <v>8</v>
      </c>
      <c r="H9157" s="3">
        <v>2</v>
      </c>
      <c r="I9157" s="69" t="str">
        <f>VLOOKUP(C9157,СПРАВОЧНИК!B:D,2,0)</f>
        <v>ЯПОНИЯ</v>
      </c>
      <c r="J9157" s="69" t="str">
        <f>VLOOKUP(C9157,СПРАВОЧНИК!B:D,3,0)</f>
        <v>ИНОМАРКИ</v>
      </c>
      <c r="K9157" s="69" t="str">
        <f>VLOOKUP(СВОД2023[[#This Row],[ФО]],СПРАВОЧНИК!H:P,2,0)</f>
        <v>Уральский ФО</v>
      </c>
    </row>
    <row r="9158" spans="1:11" x14ac:dyDescent="0.2">
      <c r="A9158" t="s">
        <v>600</v>
      </c>
      <c r="B9158" t="s">
        <v>595</v>
      </c>
      <c r="C9158" s="1" t="s">
        <v>418</v>
      </c>
      <c r="D9158" s="1" t="s">
        <v>436</v>
      </c>
      <c r="E9158" s="2">
        <v>264</v>
      </c>
      <c r="F9158" s="3">
        <v>195</v>
      </c>
      <c r="G9158" s="2">
        <v>1567</v>
      </c>
      <c r="H9158" s="3">
        <v>1119</v>
      </c>
      <c r="I9158" s="69" t="str">
        <f>VLOOKUP(C9158,СПРАВОЧНИК!B:D,2,0)</f>
        <v>ЯПОНИЯ</v>
      </c>
      <c r="J9158" s="69" t="str">
        <f>VLOOKUP(C9158,СПРАВОЧНИК!B:D,3,0)</f>
        <v>ИНОМАРКИ</v>
      </c>
      <c r="K9158" s="69" t="str">
        <f>VLOOKUP(СВОД2023[[#This Row],[ФО]],СПРАВОЧНИК!H:P,2,0)</f>
        <v>Уральский ФО</v>
      </c>
    </row>
    <row r="9159" spans="1:11" x14ac:dyDescent="0.2">
      <c r="A9159" t="s">
        <v>600</v>
      </c>
      <c r="B9159" t="s">
        <v>595</v>
      </c>
      <c r="C9159" s="1" t="s">
        <v>2254</v>
      </c>
      <c r="D9159" s="1" t="s">
        <v>2255</v>
      </c>
      <c r="E9159" s="2"/>
      <c r="F9159" s="3"/>
      <c r="G9159" s="2">
        <v>1</v>
      </c>
      <c r="H9159" s="3"/>
      <c r="I9159" s="69" t="str">
        <f>VLOOKUP(C9159,СПРАВОЧНИК!B:D,2,0)</f>
        <v>США</v>
      </c>
      <c r="J9159" s="69" t="str">
        <f>VLOOKUP(C9159,СПРАВОЧНИК!B:D,3,0)</f>
        <v>ИНОМАРКИ</v>
      </c>
      <c r="K9159" s="69" t="str">
        <f>VLOOKUP(СВОД2023[[#This Row],[ФО]],СПРАВОЧНИК!H:P,2,0)</f>
        <v>Уральский ФО</v>
      </c>
    </row>
    <row r="9160" spans="1:11" x14ac:dyDescent="0.2">
      <c r="A9160" t="s">
        <v>600</v>
      </c>
      <c r="B9160" t="s">
        <v>595</v>
      </c>
      <c r="C9160" s="1" t="s">
        <v>2254</v>
      </c>
      <c r="D9160" s="1" t="s">
        <v>2450</v>
      </c>
      <c r="E9160" s="2"/>
      <c r="F9160" s="3"/>
      <c r="G9160" s="2">
        <v>1</v>
      </c>
      <c r="H9160" s="3"/>
      <c r="I9160" s="69" t="str">
        <f>VLOOKUP(C9160,СПРАВОЧНИК!B:D,2,0)</f>
        <v>США</v>
      </c>
      <c r="J9160" s="69" t="str">
        <f>VLOOKUP(C9160,СПРАВОЧНИК!B:D,3,0)</f>
        <v>ИНОМАРКИ</v>
      </c>
      <c r="K9160" s="69" t="str">
        <f>VLOOKUP(СВОД2023[[#This Row],[ФО]],СПРАВОЧНИК!H:P,2,0)</f>
        <v>Уральский ФО</v>
      </c>
    </row>
    <row r="9161" spans="1:11" x14ac:dyDescent="0.2">
      <c r="A9161" t="s">
        <v>600</v>
      </c>
      <c r="B9161" t="s">
        <v>595</v>
      </c>
      <c r="C9161" s="1" t="s">
        <v>2254</v>
      </c>
      <c r="D9161" s="1" t="s">
        <v>2256</v>
      </c>
      <c r="E9161" s="2"/>
      <c r="F9161" s="3"/>
      <c r="G9161" s="2"/>
      <c r="H9161" s="3">
        <v>1</v>
      </c>
      <c r="I9161" s="69" t="str">
        <f>VLOOKUP(C9161,СПРАВОЧНИК!B:D,2,0)</f>
        <v>США</v>
      </c>
      <c r="J9161" s="69" t="str">
        <f>VLOOKUP(C9161,СПРАВОЧНИК!B:D,3,0)</f>
        <v>ИНОМАРКИ</v>
      </c>
      <c r="K9161" s="69" t="str">
        <f>VLOOKUP(СВОД2023[[#This Row],[ФО]],СПРАВОЧНИК!H:P,2,0)</f>
        <v>Уральский ФО</v>
      </c>
    </row>
    <row r="9162" spans="1:11" x14ac:dyDescent="0.2">
      <c r="A9162" t="s">
        <v>600</v>
      </c>
      <c r="B9162" t="s">
        <v>595</v>
      </c>
      <c r="C9162" s="1" t="s">
        <v>437</v>
      </c>
      <c r="D9162" s="1" t="s">
        <v>438</v>
      </c>
      <c r="E9162" s="2">
        <v>4</v>
      </c>
      <c r="F9162" s="3"/>
      <c r="G9162" s="2">
        <v>10</v>
      </c>
      <c r="H9162" s="3"/>
      <c r="I9162" s="69" t="str">
        <f>VLOOKUP(C9162,СПРАВОЧНИК!B:D,2,0)</f>
        <v>КИТАЙ</v>
      </c>
      <c r="J9162" s="69" t="str">
        <f>VLOOKUP(C9162,СПРАВОЧНИК!B:D,3,0)</f>
        <v>ИНОМАРКИ</v>
      </c>
      <c r="K9162" s="69" t="str">
        <f>VLOOKUP(СВОД2023[[#This Row],[ФО]],СПРАВОЧНИК!H:P,2,0)</f>
        <v>Уральский ФО</v>
      </c>
    </row>
    <row r="9163" spans="1:11" x14ac:dyDescent="0.2">
      <c r="A9163" t="s">
        <v>600</v>
      </c>
      <c r="B9163" t="s">
        <v>595</v>
      </c>
      <c r="C9163" s="1" t="s">
        <v>439</v>
      </c>
      <c r="D9163" s="1" t="s">
        <v>1751</v>
      </c>
      <c r="E9163" s="2"/>
      <c r="F9163" s="3">
        <v>2</v>
      </c>
      <c r="G9163" s="2">
        <v>5</v>
      </c>
      <c r="H9163" s="3">
        <v>5</v>
      </c>
      <c r="I9163" s="69" t="str">
        <f>VLOOKUP(C9163,СПРАВОЧНИК!B:D,2,0)</f>
        <v>ЕВРОПА</v>
      </c>
      <c r="J9163" s="69" t="str">
        <f>VLOOKUP(C9163,СПРАВОЧНИК!B:D,3,0)</f>
        <v>ИНОМАРКИ</v>
      </c>
      <c r="K9163" s="69" t="str">
        <f>VLOOKUP(СВОД2023[[#This Row],[ФО]],СПРАВОЧНИК!H:P,2,0)</f>
        <v>Уральский ФО</v>
      </c>
    </row>
    <row r="9164" spans="1:11" x14ac:dyDescent="0.2">
      <c r="A9164" t="s">
        <v>600</v>
      </c>
      <c r="B9164" t="s">
        <v>595</v>
      </c>
      <c r="C9164" s="1" t="s">
        <v>439</v>
      </c>
      <c r="D9164" s="1" t="s">
        <v>1752</v>
      </c>
      <c r="E9164" s="2">
        <v>31</v>
      </c>
      <c r="F9164" s="3">
        <v>14</v>
      </c>
      <c r="G9164" s="2">
        <v>173</v>
      </c>
      <c r="H9164" s="3">
        <v>94</v>
      </c>
      <c r="I9164" s="69" t="str">
        <f>VLOOKUP(C9164,СПРАВОЧНИК!B:D,2,0)</f>
        <v>ЕВРОПА</v>
      </c>
      <c r="J9164" s="69" t="str">
        <f>VLOOKUP(C9164,СПРАВОЧНИК!B:D,3,0)</f>
        <v>ИНОМАРКИ</v>
      </c>
      <c r="K9164" s="69" t="str">
        <f>VLOOKUP(СВОД2023[[#This Row],[ФО]],СПРАВОЧНИК!H:P,2,0)</f>
        <v>Уральский ФО</v>
      </c>
    </row>
    <row r="9165" spans="1:11" x14ac:dyDescent="0.2">
      <c r="A9165" t="s">
        <v>600</v>
      </c>
      <c r="B9165" t="s">
        <v>595</v>
      </c>
      <c r="C9165" s="1" t="s">
        <v>439</v>
      </c>
      <c r="D9165" s="1" t="s">
        <v>2258</v>
      </c>
      <c r="E9165" s="2">
        <v>1</v>
      </c>
      <c r="F9165" s="3">
        <v>1</v>
      </c>
      <c r="G9165" s="2">
        <v>1</v>
      </c>
      <c r="H9165" s="3">
        <v>2</v>
      </c>
      <c r="I9165" s="69" t="str">
        <f>VLOOKUP(C9165,СПРАВОЧНИК!B:D,2,0)</f>
        <v>ЕВРОПА</v>
      </c>
      <c r="J9165" s="69" t="str">
        <f>VLOOKUP(C9165,СПРАВОЧНИК!B:D,3,0)</f>
        <v>ИНОМАРКИ</v>
      </c>
      <c r="K9165" s="69" t="str">
        <f>VLOOKUP(СВОД2023[[#This Row],[ФО]],СПРАВОЧНИК!H:P,2,0)</f>
        <v>Уральский ФО</v>
      </c>
    </row>
    <row r="9166" spans="1:11" x14ac:dyDescent="0.2">
      <c r="A9166" t="s">
        <v>600</v>
      </c>
      <c r="B9166" t="s">
        <v>595</v>
      </c>
      <c r="C9166" s="1" t="s">
        <v>439</v>
      </c>
      <c r="D9166" s="1" t="s">
        <v>440</v>
      </c>
      <c r="E9166" s="2">
        <v>550</v>
      </c>
      <c r="F9166" s="3">
        <v>390</v>
      </c>
      <c r="G9166" s="2">
        <v>2862</v>
      </c>
      <c r="H9166" s="3">
        <v>2226</v>
      </c>
      <c r="I9166" s="69" t="str">
        <f>VLOOKUP(C9166,СПРАВОЧНИК!B:D,2,0)</f>
        <v>ЕВРОПА</v>
      </c>
      <c r="J9166" s="69" t="str">
        <f>VLOOKUP(C9166,СПРАВОЧНИК!B:D,3,0)</f>
        <v>ИНОМАРКИ</v>
      </c>
      <c r="K9166" s="69" t="str">
        <f>VLOOKUP(СВОД2023[[#This Row],[ФО]],СПРАВОЧНИК!H:P,2,0)</f>
        <v>Уральский ФО</v>
      </c>
    </row>
    <row r="9167" spans="1:11" x14ac:dyDescent="0.2">
      <c r="A9167" t="s">
        <v>600</v>
      </c>
      <c r="B9167" t="s">
        <v>595</v>
      </c>
      <c r="C9167" s="1" t="s">
        <v>439</v>
      </c>
      <c r="D9167" s="1" t="s">
        <v>2259</v>
      </c>
      <c r="E9167" s="2">
        <v>1</v>
      </c>
      <c r="F9167" s="3"/>
      <c r="G9167" s="2">
        <v>6</v>
      </c>
      <c r="H9167" s="3">
        <v>3</v>
      </c>
      <c r="I9167" s="69" t="str">
        <f>VLOOKUP(C9167,СПРАВОЧНИК!B:D,2,0)</f>
        <v>ЕВРОПА</v>
      </c>
      <c r="J9167" s="69" t="str">
        <f>VLOOKUP(C9167,СПРАВОЧНИК!B:D,3,0)</f>
        <v>ИНОМАРКИ</v>
      </c>
      <c r="K9167" s="69" t="str">
        <f>VLOOKUP(СВОД2023[[#This Row],[ФО]],СПРАВОЧНИК!H:P,2,0)</f>
        <v>Уральский ФО</v>
      </c>
    </row>
    <row r="9168" spans="1:11" x14ac:dyDescent="0.2">
      <c r="A9168" t="s">
        <v>600</v>
      </c>
      <c r="B9168" t="s">
        <v>595</v>
      </c>
      <c r="C9168" s="1" t="s">
        <v>439</v>
      </c>
      <c r="D9168" s="1" t="s">
        <v>1753</v>
      </c>
      <c r="E9168" s="2">
        <v>5</v>
      </c>
      <c r="F9168" s="3">
        <v>3</v>
      </c>
      <c r="G9168" s="2">
        <v>24</v>
      </c>
      <c r="H9168" s="3">
        <v>33</v>
      </c>
      <c r="I9168" s="69" t="str">
        <f>VLOOKUP(C9168,СПРАВОЧНИК!B:D,2,0)</f>
        <v>ЕВРОПА</v>
      </c>
      <c r="J9168" s="69" t="str">
        <f>VLOOKUP(C9168,СПРАВОЧНИК!B:D,3,0)</f>
        <v>ИНОМАРКИ</v>
      </c>
      <c r="K9168" s="69" t="str">
        <f>VLOOKUP(СВОД2023[[#This Row],[ФО]],СПРАВОЧНИК!H:P,2,0)</f>
        <v>Уральский ФО</v>
      </c>
    </row>
    <row r="9169" spans="1:11" x14ac:dyDescent="0.2">
      <c r="A9169" t="s">
        <v>600</v>
      </c>
      <c r="B9169" t="s">
        <v>595</v>
      </c>
      <c r="C9169" s="1" t="s">
        <v>439</v>
      </c>
      <c r="D9169" s="1" t="s">
        <v>1754</v>
      </c>
      <c r="E9169" s="2">
        <v>47</v>
      </c>
      <c r="F9169" s="3">
        <v>23</v>
      </c>
      <c r="G9169" s="2">
        <v>217</v>
      </c>
      <c r="H9169" s="3">
        <v>120</v>
      </c>
      <c r="I9169" s="69" t="str">
        <f>VLOOKUP(C9169,СПРАВОЧНИК!B:D,2,0)</f>
        <v>ЕВРОПА</v>
      </c>
      <c r="J9169" s="69" t="str">
        <f>VLOOKUP(C9169,СПРАВОЧНИК!B:D,3,0)</f>
        <v>ИНОМАРКИ</v>
      </c>
      <c r="K9169" s="69" t="str">
        <f>VLOOKUP(СВОД2023[[#This Row],[ФО]],СПРАВОЧНИК!H:P,2,0)</f>
        <v>Уральский ФО</v>
      </c>
    </row>
    <row r="9170" spans="1:11" x14ac:dyDescent="0.2">
      <c r="A9170" t="s">
        <v>600</v>
      </c>
      <c r="B9170" t="s">
        <v>595</v>
      </c>
      <c r="C9170" s="1" t="s">
        <v>439</v>
      </c>
      <c r="D9170" s="1" t="s">
        <v>2260</v>
      </c>
      <c r="E9170" s="2">
        <v>3</v>
      </c>
      <c r="F9170" s="3">
        <v>4</v>
      </c>
      <c r="G9170" s="2">
        <v>5</v>
      </c>
      <c r="H9170" s="3">
        <v>12</v>
      </c>
      <c r="I9170" s="69" t="str">
        <f>VLOOKUP(C9170,СПРАВОЧНИК!B:D,2,0)</f>
        <v>ЕВРОПА</v>
      </c>
      <c r="J9170" s="69" t="str">
        <f>VLOOKUP(C9170,СПРАВОЧНИК!B:D,3,0)</f>
        <v>ИНОМАРКИ</v>
      </c>
      <c r="K9170" s="69" t="str">
        <f>VLOOKUP(СВОД2023[[#This Row],[ФО]],СПРАВОЧНИК!H:P,2,0)</f>
        <v>Уральский ФО</v>
      </c>
    </row>
    <row r="9171" spans="1:11" x14ac:dyDescent="0.2">
      <c r="A9171" t="s">
        <v>600</v>
      </c>
      <c r="B9171" t="s">
        <v>595</v>
      </c>
      <c r="C9171" s="1" t="s">
        <v>439</v>
      </c>
      <c r="D9171" s="1" t="s">
        <v>1755</v>
      </c>
      <c r="E9171" s="2">
        <v>44</v>
      </c>
      <c r="F9171" s="3">
        <v>12</v>
      </c>
      <c r="G9171" s="2">
        <v>185</v>
      </c>
      <c r="H9171" s="3">
        <v>130</v>
      </c>
      <c r="I9171" s="69" t="str">
        <f>VLOOKUP(C9171,СПРАВОЧНИК!B:D,2,0)</f>
        <v>ЕВРОПА</v>
      </c>
      <c r="J9171" s="69" t="str">
        <f>VLOOKUP(C9171,СПРАВОЧНИК!B:D,3,0)</f>
        <v>ИНОМАРКИ</v>
      </c>
      <c r="K9171" s="69" t="str">
        <f>VLOOKUP(СВОД2023[[#This Row],[ФО]],СПРАВОЧНИК!H:P,2,0)</f>
        <v>Уральский ФО</v>
      </c>
    </row>
    <row r="9172" spans="1:11" x14ac:dyDescent="0.2">
      <c r="A9172" t="s">
        <v>600</v>
      </c>
      <c r="B9172" t="s">
        <v>595</v>
      </c>
      <c r="C9172" s="1" t="s">
        <v>439</v>
      </c>
      <c r="D9172" s="1" t="s">
        <v>442</v>
      </c>
      <c r="E9172" s="2">
        <v>30</v>
      </c>
      <c r="F9172" s="3">
        <v>24</v>
      </c>
      <c r="G9172" s="2">
        <v>199</v>
      </c>
      <c r="H9172" s="3">
        <v>133</v>
      </c>
      <c r="I9172" s="69" t="str">
        <f>VLOOKUP(C9172,СПРАВОЧНИК!B:D,2,0)</f>
        <v>ЕВРОПА</v>
      </c>
      <c r="J9172" s="69" t="str">
        <f>VLOOKUP(C9172,СПРАВОЧНИК!B:D,3,0)</f>
        <v>ИНОМАРКИ</v>
      </c>
      <c r="K9172" s="69" t="str">
        <f>VLOOKUP(СВОД2023[[#This Row],[ФО]],СПРАВОЧНИК!H:P,2,0)</f>
        <v>Уральский ФО</v>
      </c>
    </row>
    <row r="9173" spans="1:11" x14ac:dyDescent="0.2">
      <c r="A9173" t="s">
        <v>600</v>
      </c>
      <c r="B9173" t="s">
        <v>595</v>
      </c>
      <c r="C9173" s="1" t="s">
        <v>439</v>
      </c>
      <c r="D9173" s="1" t="s">
        <v>1756</v>
      </c>
      <c r="E9173" s="2">
        <v>2</v>
      </c>
      <c r="F9173" s="3">
        <v>2</v>
      </c>
      <c r="G9173" s="2">
        <v>9</v>
      </c>
      <c r="H9173" s="3">
        <v>5</v>
      </c>
      <c r="I9173" s="69" t="str">
        <f>VLOOKUP(C9173,СПРАВОЧНИК!B:D,2,0)</f>
        <v>ЕВРОПА</v>
      </c>
      <c r="J9173" s="69" t="str">
        <f>VLOOKUP(C9173,СПРАВОЧНИК!B:D,3,0)</f>
        <v>ИНОМАРКИ</v>
      </c>
      <c r="K9173" s="69" t="str">
        <f>VLOOKUP(СВОД2023[[#This Row],[ФО]],СПРАВОЧНИК!H:P,2,0)</f>
        <v>Уральский ФО</v>
      </c>
    </row>
    <row r="9174" spans="1:11" x14ac:dyDescent="0.2">
      <c r="A9174" t="s">
        <v>600</v>
      </c>
      <c r="B9174" t="s">
        <v>595</v>
      </c>
      <c r="C9174" s="1" t="s">
        <v>439</v>
      </c>
      <c r="D9174" s="1" t="s">
        <v>1757</v>
      </c>
      <c r="E9174" s="2">
        <v>7</v>
      </c>
      <c r="F9174" s="3">
        <v>8</v>
      </c>
      <c r="G9174" s="2">
        <v>62</v>
      </c>
      <c r="H9174" s="3">
        <v>57</v>
      </c>
      <c r="I9174" s="69" t="str">
        <f>VLOOKUP(C9174,СПРАВОЧНИК!B:D,2,0)</f>
        <v>ЕВРОПА</v>
      </c>
      <c r="J9174" s="69" t="str">
        <f>VLOOKUP(C9174,СПРАВОЧНИК!B:D,3,0)</f>
        <v>ИНОМАРКИ</v>
      </c>
      <c r="K9174" s="69" t="str">
        <f>VLOOKUP(СВОД2023[[#This Row],[ФО]],СПРАВОЧНИК!H:P,2,0)</f>
        <v>Уральский ФО</v>
      </c>
    </row>
    <row r="9175" spans="1:11" x14ac:dyDescent="0.2">
      <c r="A9175" t="s">
        <v>600</v>
      </c>
      <c r="B9175" t="s">
        <v>595</v>
      </c>
      <c r="C9175" s="1" t="s">
        <v>439</v>
      </c>
      <c r="D9175" s="1" t="s">
        <v>2261</v>
      </c>
      <c r="E9175" s="2"/>
      <c r="F9175" s="3"/>
      <c r="G9175" s="2"/>
      <c r="H9175" s="3">
        <v>1</v>
      </c>
      <c r="I9175" s="69" t="str">
        <f>VLOOKUP(C9175,СПРАВОЧНИК!B:D,2,0)</f>
        <v>ЕВРОПА</v>
      </c>
      <c r="J9175" s="69" t="str">
        <f>VLOOKUP(C9175,СПРАВОЧНИК!B:D,3,0)</f>
        <v>ИНОМАРКИ</v>
      </c>
      <c r="K9175" s="69" t="str">
        <f>VLOOKUP(СВОД2023[[#This Row],[ФО]],СПРАВОЧНИК!H:P,2,0)</f>
        <v>Уральский ФО</v>
      </c>
    </row>
    <row r="9176" spans="1:11" x14ac:dyDescent="0.2">
      <c r="A9176" t="s">
        <v>600</v>
      </c>
      <c r="B9176" t="s">
        <v>595</v>
      </c>
      <c r="C9176" s="1" t="s">
        <v>439</v>
      </c>
      <c r="D9176" s="1" t="s">
        <v>845</v>
      </c>
      <c r="E9176" s="2">
        <v>161</v>
      </c>
      <c r="F9176" s="3">
        <v>124</v>
      </c>
      <c r="G9176" s="2">
        <v>800</v>
      </c>
      <c r="H9176" s="3">
        <v>620</v>
      </c>
      <c r="I9176" s="69" t="str">
        <f>VLOOKUP(C9176,СПРАВОЧНИК!B:D,2,0)</f>
        <v>ЕВРОПА</v>
      </c>
      <c r="J9176" s="69" t="str">
        <f>VLOOKUP(C9176,СПРАВОЧНИК!B:D,3,0)</f>
        <v>ИНОМАРКИ</v>
      </c>
      <c r="K9176" s="69" t="str">
        <f>VLOOKUP(СВОД2023[[#This Row],[ФО]],СПРАВОЧНИК!H:P,2,0)</f>
        <v>Уральский ФО</v>
      </c>
    </row>
    <row r="9177" spans="1:11" x14ac:dyDescent="0.2">
      <c r="A9177" t="s">
        <v>600</v>
      </c>
      <c r="B9177" t="s">
        <v>595</v>
      </c>
      <c r="C9177" s="1" t="s">
        <v>439</v>
      </c>
      <c r="D9177" s="1" t="s">
        <v>443</v>
      </c>
      <c r="E9177" s="2">
        <v>1</v>
      </c>
      <c r="F9177" s="3">
        <v>1</v>
      </c>
      <c r="G9177" s="2">
        <v>2</v>
      </c>
      <c r="H9177" s="3">
        <v>1</v>
      </c>
      <c r="I9177" s="69" t="str">
        <f>VLOOKUP(C9177,СПРАВОЧНИК!B:D,2,0)</f>
        <v>ЕВРОПА</v>
      </c>
      <c r="J9177" s="69" t="str">
        <f>VLOOKUP(C9177,СПРАВОЧНИК!B:D,3,0)</f>
        <v>ИНОМАРКИ</v>
      </c>
      <c r="K9177" s="69" t="str">
        <f>VLOOKUP(СВОД2023[[#This Row],[ФО]],СПРАВОЧНИК!H:P,2,0)</f>
        <v>Уральский ФО</v>
      </c>
    </row>
    <row r="9178" spans="1:11" x14ac:dyDescent="0.2">
      <c r="A9178" t="s">
        <v>600</v>
      </c>
      <c r="B9178" t="s">
        <v>595</v>
      </c>
      <c r="C9178" s="1" t="s">
        <v>439</v>
      </c>
      <c r="D9178" s="1" t="s">
        <v>1758</v>
      </c>
      <c r="E9178" s="2">
        <v>1</v>
      </c>
      <c r="F9178" s="3"/>
      <c r="G9178" s="2">
        <v>6</v>
      </c>
      <c r="H9178" s="3">
        <v>4</v>
      </c>
      <c r="I9178" s="69" t="str">
        <f>VLOOKUP(C9178,СПРАВОЧНИК!B:D,2,0)</f>
        <v>ЕВРОПА</v>
      </c>
      <c r="J9178" s="69" t="str">
        <f>VLOOKUP(C9178,СПРАВОЧНИК!B:D,3,0)</f>
        <v>ИНОМАРКИ</v>
      </c>
      <c r="K9178" s="69" t="str">
        <f>VLOOKUP(СВОД2023[[#This Row],[ФО]],СПРАВОЧНИК!H:P,2,0)</f>
        <v>Уральский ФО</v>
      </c>
    </row>
    <row r="9179" spans="1:11" x14ac:dyDescent="0.2">
      <c r="A9179" t="s">
        <v>600</v>
      </c>
      <c r="B9179" t="s">
        <v>595</v>
      </c>
      <c r="C9179" s="1" t="s">
        <v>439</v>
      </c>
      <c r="D9179" s="1" t="s">
        <v>2453</v>
      </c>
      <c r="E9179" s="2"/>
      <c r="F9179" s="3"/>
      <c r="G9179" s="2">
        <v>3</v>
      </c>
      <c r="H9179" s="3"/>
      <c r="I9179" s="69" t="str">
        <f>VLOOKUP(C9179,СПРАВОЧНИК!B:D,2,0)</f>
        <v>ЕВРОПА</v>
      </c>
      <c r="J9179" s="69" t="str">
        <f>VLOOKUP(C9179,СПРАВОЧНИК!B:D,3,0)</f>
        <v>ИНОМАРКИ</v>
      </c>
      <c r="K9179" s="69" t="str">
        <f>VLOOKUP(СВОД2023[[#This Row],[ФО]],СПРАВОЧНИК!H:P,2,0)</f>
        <v>Уральский ФО</v>
      </c>
    </row>
    <row r="9180" spans="1:11" x14ac:dyDescent="0.2">
      <c r="A9180" t="s">
        <v>600</v>
      </c>
      <c r="B9180" t="s">
        <v>595</v>
      </c>
      <c r="C9180" s="1" t="s">
        <v>439</v>
      </c>
      <c r="D9180" s="1" t="s">
        <v>2264</v>
      </c>
      <c r="E9180" s="2"/>
      <c r="F9180" s="3"/>
      <c r="G9180" s="2">
        <v>1</v>
      </c>
      <c r="H9180" s="3">
        <v>2</v>
      </c>
      <c r="I9180" s="69" t="str">
        <f>VLOOKUP(C9180,СПРАВОЧНИК!B:D,2,0)</f>
        <v>ЕВРОПА</v>
      </c>
      <c r="J9180" s="69" t="str">
        <f>VLOOKUP(C9180,СПРАВОЧНИК!B:D,3,0)</f>
        <v>ИНОМАРКИ</v>
      </c>
      <c r="K9180" s="69" t="str">
        <f>VLOOKUP(СВОД2023[[#This Row],[ФО]],СПРАВОЧНИК!H:P,2,0)</f>
        <v>Уральский ФО</v>
      </c>
    </row>
    <row r="9181" spans="1:11" x14ac:dyDescent="0.2">
      <c r="A9181" t="s">
        <v>600</v>
      </c>
      <c r="B9181" t="s">
        <v>595</v>
      </c>
      <c r="C9181" s="1" t="s">
        <v>439</v>
      </c>
      <c r="D9181" s="1" t="s">
        <v>2265</v>
      </c>
      <c r="E9181" s="2">
        <v>1</v>
      </c>
      <c r="F9181" s="3"/>
      <c r="G9181" s="2">
        <v>5</v>
      </c>
      <c r="H9181" s="3">
        <v>2</v>
      </c>
      <c r="I9181" s="69" t="str">
        <f>VLOOKUP(C9181,СПРАВОЧНИК!B:D,2,0)</f>
        <v>ЕВРОПА</v>
      </c>
      <c r="J9181" s="69" t="str">
        <f>VLOOKUP(C9181,СПРАВОЧНИК!B:D,3,0)</f>
        <v>ИНОМАРКИ</v>
      </c>
      <c r="K9181" s="69" t="str">
        <f>VLOOKUP(СВОД2023[[#This Row],[ФО]],СПРАВОЧНИК!H:P,2,0)</f>
        <v>Уральский ФО</v>
      </c>
    </row>
    <row r="9182" spans="1:11" x14ac:dyDescent="0.2">
      <c r="A9182" t="s">
        <v>600</v>
      </c>
      <c r="B9182" t="s">
        <v>595</v>
      </c>
      <c r="C9182" s="1" t="s">
        <v>439</v>
      </c>
      <c r="D9182" s="1" t="s">
        <v>2266</v>
      </c>
      <c r="E9182" s="2"/>
      <c r="F9182" s="3">
        <v>1</v>
      </c>
      <c r="G9182" s="2">
        <v>6</v>
      </c>
      <c r="H9182" s="3">
        <v>4</v>
      </c>
      <c r="I9182" s="69" t="str">
        <f>VLOOKUP(C9182,СПРАВОЧНИК!B:D,2,0)</f>
        <v>ЕВРОПА</v>
      </c>
      <c r="J9182" s="69" t="str">
        <f>VLOOKUP(C9182,СПРАВОЧНИК!B:D,3,0)</f>
        <v>ИНОМАРКИ</v>
      </c>
      <c r="K9182" s="69" t="str">
        <f>VLOOKUP(СВОД2023[[#This Row],[ФО]],СПРАВОЧНИК!H:P,2,0)</f>
        <v>Уральский ФО</v>
      </c>
    </row>
    <row r="9183" spans="1:11" x14ac:dyDescent="0.2">
      <c r="A9183" t="s">
        <v>600</v>
      </c>
      <c r="B9183" t="s">
        <v>595</v>
      </c>
      <c r="C9183" s="1" t="s">
        <v>439</v>
      </c>
      <c r="D9183" s="1" t="s">
        <v>1759</v>
      </c>
      <c r="E9183" s="2">
        <v>43</v>
      </c>
      <c r="F9183" s="3">
        <v>45</v>
      </c>
      <c r="G9183" s="2">
        <v>230</v>
      </c>
      <c r="H9183" s="3">
        <v>249</v>
      </c>
      <c r="I9183" s="69" t="str">
        <f>VLOOKUP(C9183,СПРАВОЧНИК!B:D,2,0)</f>
        <v>ЕВРОПА</v>
      </c>
      <c r="J9183" s="69" t="str">
        <f>VLOOKUP(C9183,СПРАВОЧНИК!B:D,3,0)</f>
        <v>ИНОМАРКИ</v>
      </c>
      <c r="K9183" s="69" t="str">
        <f>VLOOKUP(СВОД2023[[#This Row],[ФО]],СПРАВОЧНИК!H:P,2,0)</f>
        <v>Уральский ФО</v>
      </c>
    </row>
    <row r="9184" spans="1:11" x14ac:dyDescent="0.2">
      <c r="A9184" t="s">
        <v>600</v>
      </c>
      <c r="B9184" t="s">
        <v>595</v>
      </c>
      <c r="C9184" s="1" t="s">
        <v>439</v>
      </c>
      <c r="D9184" s="1" t="s">
        <v>1760</v>
      </c>
      <c r="E9184" s="2">
        <v>56</v>
      </c>
      <c r="F9184" s="3">
        <v>39</v>
      </c>
      <c r="G9184" s="2">
        <v>339</v>
      </c>
      <c r="H9184" s="3">
        <v>255</v>
      </c>
      <c r="I9184" s="69" t="str">
        <f>VLOOKUP(C9184,СПРАВОЧНИК!B:D,2,0)</f>
        <v>ЕВРОПА</v>
      </c>
      <c r="J9184" s="69" t="str">
        <f>VLOOKUP(C9184,СПРАВОЧНИК!B:D,3,0)</f>
        <v>ИНОМАРКИ</v>
      </c>
      <c r="K9184" s="69" t="str">
        <f>VLOOKUP(СВОД2023[[#This Row],[ФО]],СПРАВОЧНИК!H:P,2,0)</f>
        <v>Уральский ФО</v>
      </c>
    </row>
    <row r="9185" spans="1:11" x14ac:dyDescent="0.2">
      <c r="A9185" t="s">
        <v>600</v>
      </c>
      <c r="B9185" t="s">
        <v>595</v>
      </c>
      <c r="C9185" s="1" t="s">
        <v>445</v>
      </c>
      <c r="D9185" s="1" t="s">
        <v>1761</v>
      </c>
      <c r="E9185" s="2"/>
      <c r="F9185" s="3">
        <v>1</v>
      </c>
      <c r="G9185" s="2"/>
      <c r="H9185" s="3">
        <v>2</v>
      </c>
      <c r="I9185" s="69" t="str">
        <f>VLOOKUP(C9185,СПРАВОЧНИК!B:D,2,0)</f>
        <v>ЕВРОПА</v>
      </c>
      <c r="J9185" s="69" t="str">
        <f>VLOOKUP(C9185,СПРАВОЧНИК!B:D,3,0)</f>
        <v>ИНОМАРКИ</v>
      </c>
      <c r="K9185" s="69" t="str">
        <f>VLOOKUP(СВОД2023[[#This Row],[ФО]],СПРАВОЧНИК!H:P,2,0)</f>
        <v>Уральский ФО</v>
      </c>
    </row>
    <row r="9186" spans="1:11" x14ac:dyDescent="0.2">
      <c r="A9186" t="s">
        <v>600</v>
      </c>
      <c r="B9186" t="s">
        <v>595</v>
      </c>
      <c r="C9186" s="1" t="s">
        <v>445</v>
      </c>
      <c r="D9186" s="1" t="s">
        <v>2267</v>
      </c>
      <c r="E9186" s="2"/>
      <c r="F9186" s="3"/>
      <c r="G9186" s="2"/>
      <c r="H9186" s="3">
        <v>1</v>
      </c>
      <c r="I9186" s="69" t="str">
        <f>VLOOKUP(C9186,СПРАВОЧНИК!B:D,2,0)</f>
        <v>ЕВРОПА</v>
      </c>
      <c r="J9186" s="69" t="str">
        <f>VLOOKUP(C9186,СПРАВОЧНИК!B:D,3,0)</f>
        <v>ИНОМАРКИ</v>
      </c>
      <c r="K9186" s="69" t="str">
        <f>VLOOKUP(СВОД2023[[#This Row],[ФО]],СПРАВОЧНИК!H:P,2,0)</f>
        <v>Уральский ФО</v>
      </c>
    </row>
    <row r="9187" spans="1:11" x14ac:dyDescent="0.2">
      <c r="A9187" t="s">
        <v>600</v>
      </c>
      <c r="B9187" t="s">
        <v>595</v>
      </c>
      <c r="C9187" s="1" t="s">
        <v>445</v>
      </c>
      <c r="D9187" s="1" t="s">
        <v>1762</v>
      </c>
      <c r="E9187" s="2">
        <v>8</v>
      </c>
      <c r="F9187" s="3">
        <v>5</v>
      </c>
      <c r="G9187" s="2">
        <v>63</v>
      </c>
      <c r="H9187" s="3">
        <v>34</v>
      </c>
      <c r="I9187" s="69" t="str">
        <f>VLOOKUP(C9187,СПРАВОЧНИК!B:D,2,0)</f>
        <v>ЕВРОПА</v>
      </c>
      <c r="J9187" s="69" t="str">
        <f>VLOOKUP(C9187,СПРАВОЧНИК!B:D,3,0)</f>
        <v>ИНОМАРКИ</v>
      </c>
      <c r="K9187" s="69" t="str">
        <f>VLOOKUP(СВОД2023[[#This Row],[ФО]],СПРАВОЧНИК!H:P,2,0)</f>
        <v>Уральский ФО</v>
      </c>
    </row>
    <row r="9188" spans="1:11" x14ac:dyDescent="0.2">
      <c r="A9188" t="s">
        <v>600</v>
      </c>
      <c r="B9188" t="s">
        <v>595</v>
      </c>
      <c r="C9188" s="1" t="s">
        <v>445</v>
      </c>
      <c r="D9188" s="1" t="s">
        <v>446</v>
      </c>
      <c r="E9188" s="2">
        <v>5</v>
      </c>
      <c r="F9188" s="3">
        <v>1</v>
      </c>
      <c r="G9188" s="2">
        <v>20</v>
      </c>
      <c r="H9188" s="3">
        <v>6</v>
      </c>
      <c r="I9188" s="69" t="str">
        <f>VLOOKUP(C9188,СПРАВОЧНИК!B:D,2,0)</f>
        <v>ЕВРОПА</v>
      </c>
      <c r="J9188" s="69" t="str">
        <f>VLOOKUP(C9188,СПРАВОЧНИК!B:D,3,0)</f>
        <v>ИНОМАРКИ</v>
      </c>
      <c r="K9188" s="69" t="str">
        <f>VLOOKUP(СВОД2023[[#This Row],[ФО]],СПРАВОЧНИК!H:P,2,0)</f>
        <v>Уральский ФО</v>
      </c>
    </row>
    <row r="9189" spans="1:11" x14ac:dyDescent="0.2">
      <c r="A9189" t="s">
        <v>600</v>
      </c>
      <c r="B9189" t="s">
        <v>595</v>
      </c>
      <c r="C9189" s="1" t="s">
        <v>445</v>
      </c>
      <c r="D9189" s="1" t="s">
        <v>1763</v>
      </c>
      <c r="E9189" s="2">
        <v>77</v>
      </c>
      <c r="F9189" s="3">
        <v>68</v>
      </c>
      <c r="G9189" s="2">
        <v>388</v>
      </c>
      <c r="H9189" s="3">
        <v>321</v>
      </c>
      <c r="I9189" s="69" t="str">
        <f>VLOOKUP(C9189,СПРАВОЧНИК!B:D,2,0)</f>
        <v>ЕВРОПА</v>
      </c>
      <c r="J9189" s="69" t="str">
        <f>VLOOKUP(C9189,СПРАВОЧНИК!B:D,3,0)</f>
        <v>ИНОМАРКИ</v>
      </c>
      <c r="K9189" s="69" t="str">
        <f>VLOOKUP(СВОД2023[[#This Row],[ФО]],СПРАВОЧНИК!H:P,2,0)</f>
        <v>Уральский ФО</v>
      </c>
    </row>
    <row r="9190" spans="1:11" x14ac:dyDescent="0.2">
      <c r="A9190" t="s">
        <v>600</v>
      </c>
      <c r="B9190" t="s">
        <v>595</v>
      </c>
      <c r="C9190" s="1" t="s">
        <v>445</v>
      </c>
      <c r="D9190" s="1" t="s">
        <v>1764</v>
      </c>
      <c r="E9190" s="2">
        <v>1</v>
      </c>
      <c r="F9190" s="3"/>
      <c r="G9190" s="2">
        <v>4</v>
      </c>
      <c r="H9190" s="3">
        <v>1</v>
      </c>
      <c r="I9190" s="69" t="str">
        <f>VLOOKUP(C9190,СПРАВОЧНИК!B:D,2,0)</f>
        <v>ЕВРОПА</v>
      </c>
      <c r="J9190" s="69" t="str">
        <f>VLOOKUP(C9190,СПРАВОЧНИК!B:D,3,0)</f>
        <v>ИНОМАРКИ</v>
      </c>
      <c r="K9190" s="69" t="str">
        <f>VLOOKUP(СВОД2023[[#This Row],[ФО]],СПРАВОЧНИК!H:P,2,0)</f>
        <v>Уральский ФО</v>
      </c>
    </row>
    <row r="9191" spans="1:11" x14ac:dyDescent="0.2">
      <c r="A9191" t="s">
        <v>600</v>
      </c>
      <c r="B9191" t="s">
        <v>595</v>
      </c>
      <c r="C9191" s="1" t="s">
        <v>445</v>
      </c>
      <c r="D9191" s="1" t="s">
        <v>1765</v>
      </c>
      <c r="E9191" s="2">
        <v>25</v>
      </c>
      <c r="F9191" s="3">
        <v>14</v>
      </c>
      <c r="G9191" s="2">
        <v>146</v>
      </c>
      <c r="H9191" s="3">
        <v>147</v>
      </c>
      <c r="I9191" s="69" t="str">
        <f>VLOOKUP(C9191,СПРАВОЧНИК!B:D,2,0)</f>
        <v>ЕВРОПА</v>
      </c>
      <c r="J9191" s="69" t="str">
        <f>VLOOKUP(C9191,СПРАВОЧНИК!B:D,3,0)</f>
        <v>ИНОМАРКИ</v>
      </c>
      <c r="K9191" s="69" t="str">
        <f>VLOOKUP(СВОД2023[[#This Row],[ФО]],СПРАВОЧНИК!H:P,2,0)</f>
        <v>Уральский ФО</v>
      </c>
    </row>
    <row r="9192" spans="1:11" x14ac:dyDescent="0.2">
      <c r="A9192" t="s">
        <v>600</v>
      </c>
      <c r="B9192" t="s">
        <v>595</v>
      </c>
      <c r="C9192" s="1" t="s">
        <v>445</v>
      </c>
      <c r="D9192" s="1" t="s">
        <v>1766</v>
      </c>
      <c r="E9192" s="2">
        <v>1</v>
      </c>
      <c r="F9192" s="3"/>
      <c r="G9192" s="2">
        <v>1</v>
      </c>
      <c r="H9192" s="3">
        <v>1</v>
      </c>
      <c r="I9192" s="69" t="str">
        <f>VLOOKUP(C9192,СПРАВОЧНИК!B:D,2,0)</f>
        <v>ЕВРОПА</v>
      </c>
      <c r="J9192" s="69" t="str">
        <f>VLOOKUP(C9192,СПРАВОЧНИК!B:D,3,0)</f>
        <v>ИНОМАРКИ</v>
      </c>
      <c r="K9192" s="69" t="str">
        <f>VLOOKUP(СВОД2023[[#This Row],[ФО]],СПРАВОЧНИК!H:P,2,0)</f>
        <v>Уральский ФО</v>
      </c>
    </row>
    <row r="9193" spans="1:11" x14ac:dyDescent="0.2">
      <c r="A9193" t="s">
        <v>600</v>
      </c>
      <c r="B9193" t="s">
        <v>595</v>
      </c>
      <c r="C9193" s="1" t="s">
        <v>445</v>
      </c>
      <c r="D9193" s="1" t="s">
        <v>447</v>
      </c>
      <c r="E9193" s="2">
        <v>2</v>
      </c>
      <c r="F9193" s="3">
        <v>4</v>
      </c>
      <c r="G9193" s="2">
        <v>14</v>
      </c>
      <c r="H9193" s="3">
        <v>12</v>
      </c>
      <c r="I9193" s="69" t="str">
        <f>VLOOKUP(C9193,СПРАВОЧНИК!B:D,2,0)</f>
        <v>ЕВРОПА</v>
      </c>
      <c r="J9193" s="69" t="str">
        <f>VLOOKUP(C9193,СПРАВОЧНИК!B:D,3,0)</f>
        <v>ИНОМАРКИ</v>
      </c>
      <c r="K9193" s="69" t="str">
        <f>VLOOKUP(СВОД2023[[#This Row],[ФО]],СПРАВОЧНИК!H:P,2,0)</f>
        <v>Уральский ФО</v>
      </c>
    </row>
    <row r="9194" spans="1:11" x14ac:dyDescent="0.2">
      <c r="A9194" t="s">
        <v>600</v>
      </c>
      <c r="B9194" t="s">
        <v>595</v>
      </c>
      <c r="C9194" s="1" t="s">
        <v>445</v>
      </c>
      <c r="D9194" s="1" t="s">
        <v>448</v>
      </c>
      <c r="E9194" s="2">
        <v>19</v>
      </c>
      <c r="F9194" s="3">
        <v>11</v>
      </c>
      <c r="G9194" s="2">
        <v>93</v>
      </c>
      <c r="H9194" s="3">
        <v>67</v>
      </c>
      <c r="I9194" s="69" t="str">
        <f>VLOOKUP(C9194,СПРАВОЧНИК!B:D,2,0)</f>
        <v>ЕВРОПА</v>
      </c>
      <c r="J9194" s="69" t="str">
        <f>VLOOKUP(C9194,СПРАВОЧНИК!B:D,3,0)</f>
        <v>ИНОМАРКИ</v>
      </c>
      <c r="K9194" s="69" t="str">
        <f>VLOOKUP(СВОД2023[[#This Row],[ФО]],СПРАВОЧНИК!H:P,2,0)</f>
        <v>Уральский ФО</v>
      </c>
    </row>
    <row r="9195" spans="1:11" x14ac:dyDescent="0.2">
      <c r="A9195" t="s">
        <v>600</v>
      </c>
      <c r="B9195" t="s">
        <v>595</v>
      </c>
      <c r="C9195" s="1" t="s">
        <v>445</v>
      </c>
      <c r="D9195" s="1" t="s">
        <v>2268</v>
      </c>
      <c r="E9195" s="2">
        <v>3</v>
      </c>
      <c r="F9195" s="3">
        <v>6</v>
      </c>
      <c r="G9195" s="2">
        <v>23</v>
      </c>
      <c r="H9195" s="3">
        <v>22</v>
      </c>
      <c r="I9195" s="69" t="str">
        <f>VLOOKUP(C9195,СПРАВОЧНИК!B:D,2,0)</f>
        <v>ЕВРОПА</v>
      </c>
      <c r="J9195" s="69" t="str">
        <f>VLOOKUP(C9195,СПРАВОЧНИК!B:D,3,0)</f>
        <v>ИНОМАРКИ</v>
      </c>
      <c r="K9195" s="69" t="str">
        <f>VLOOKUP(СВОД2023[[#This Row],[ФО]],СПРАВОЧНИК!H:P,2,0)</f>
        <v>Уральский ФО</v>
      </c>
    </row>
    <row r="9196" spans="1:11" x14ac:dyDescent="0.2">
      <c r="A9196" t="s">
        <v>600</v>
      </c>
      <c r="B9196" t="s">
        <v>595</v>
      </c>
      <c r="C9196" s="1" t="s">
        <v>445</v>
      </c>
      <c r="D9196" s="1" t="s">
        <v>1767</v>
      </c>
      <c r="E9196" s="2"/>
      <c r="F9196" s="3"/>
      <c r="G9196" s="2"/>
      <c r="H9196" s="3">
        <v>1</v>
      </c>
      <c r="I9196" s="69" t="str">
        <f>VLOOKUP(C9196,СПРАВОЧНИК!B:D,2,0)</f>
        <v>ЕВРОПА</v>
      </c>
      <c r="J9196" s="69" t="str">
        <f>VLOOKUP(C9196,СПРАВОЧНИК!B:D,3,0)</f>
        <v>ИНОМАРКИ</v>
      </c>
      <c r="K9196" s="69" t="str">
        <f>VLOOKUP(СВОД2023[[#This Row],[ФО]],СПРАВОЧНИК!H:P,2,0)</f>
        <v>Уральский ФО</v>
      </c>
    </row>
    <row r="9197" spans="1:11" x14ac:dyDescent="0.2">
      <c r="A9197" t="s">
        <v>600</v>
      </c>
      <c r="B9197" t="s">
        <v>595</v>
      </c>
      <c r="C9197" s="1" t="s">
        <v>445</v>
      </c>
      <c r="D9197" s="1" t="s">
        <v>1768</v>
      </c>
      <c r="E9197" s="2">
        <v>42</v>
      </c>
      <c r="F9197" s="3">
        <v>29</v>
      </c>
      <c r="G9197" s="2">
        <v>262</v>
      </c>
      <c r="H9197" s="3">
        <v>239</v>
      </c>
      <c r="I9197" s="69" t="str">
        <f>VLOOKUP(C9197,СПРАВОЧНИК!B:D,2,0)</f>
        <v>ЕВРОПА</v>
      </c>
      <c r="J9197" s="69" t="str">
        <f>VLOOKUP(C9197,СПРАВОЧНИК!B:D,3,0)</f>
        <v>ИНОМАРКИ</v>
      </c>
      <c r="K9197" s="69" t="str">
        <f>VLOOKUP(СВОД2023[[#This Row],[ФО]],СПРАВОЧНИК!H:P,2,0)</f>
        <v>Уральский ФО</v>
      </c>
    </row>
    <row r="9198" spans="1:11" x14ac:dyDescent="0.2">
      <c r="A9198" t="s">
        <v>600</v>
      </c>
      <c r="B9198" t="s">
        <v>595</v>
      </c>
      <c r="C9198" s="1" t="s">
        <v>445</v>
      </c>
      <c r="D9198" s="1" t="s">
        <v>2270</v>
      </c>
      <c r="E9198" s="2">
        <v>3</v>
      </c>
      <c r="F9198" s="3"/>
      <c r="G9198" s="2">
        <v>9</v>
      </c>
      <c r="H9198" s="3">
        <v>2</v>
      </c>
      <c r="I9198" s="69" t="str">
        <f>VLOOKUP(C9198,СПРАВОЧНИК!B:D,2,0)</f>
        <v>ЕВРОПА</v>
      </c>
      <c r="J9198" s="69" t="str">
        <f>VLOOKUP(C9198,СПРАВОЧНИК!B:D,3,0)</f>
        <v>ИНОМАРКИ</v>
      </c>
      <c r="K9198" s="69" t="str">
        <f>VLOOKUP(СВОД2023[[#This Row],[ФО]],СПРАВОЧНИК!H:P,2,0)</f>
        <v>Уральский ФО</v>
      </c>
    </row>
    <row r="9199" spans="1:11" x14ac:dyDescent="0.2">
      <c r="A9199" t="s">
        <v>600</v>
      </c>
      <c r="B9199" t="s">
        <v>595</v>
      </c>
      <c r="C9199" s="1" t="s">
        <v>445</v>
      </c>
      <c r="D9199" s="1" t="s">
        <v>1769</v>
      </c>
      <c r="E9199" s="2">
        <v>107</v>
      </c>
      <c r="F9199" s="3">
        <v>63</v>
      </c>
      <c r="G9199" s="2">
        <v>547</v>
      </c>
      <c r="H9199" s="3">
        <v>397</v>
      </c>
      <c r="I9199" s="69" t="str">
        <f>VLOOKUP(C9199,СПРАВОЧНИК!B:D,2,0)</f>
        <v>ЕВРОПА</v>
      </c>
      <c r="J9199" s="69" t="str">
        <f>VLOOKUP(C9199,СПРАВОЧНИК!B:D,3,0)</f>
        <v>ИНОМАРКИ</v>
      </c>
      <c r="K9199" s="69" t="str">
        <f>VLOOKUP(СВОД2023[[#This Row],[ФО]],СПРАВОЧНИК!H:P,2,0)</f>
        <v>Уральский ФО</v>
      </c>
    </row>
    <row r="9200" spans="1:11" x14ac:dyDescent="0.2">
      <c r="A9200" t="s">
        <v>600</v>
      </c>
      <c r="B9200" t="s">
        <v>595</v>
      </c>
      <c r="C9200" s="1" t="s">
        <v>445</v>
      </c>
      <c r="D9200" s="1" t="s">
        <v>1770</v>
      </c>
      <c r="E9200" s="2">
        <v>8</v>
      </c>
      <c r="F9200" s="3">
        <v>2</v>
      </c>
      <c r="G9200" s="2">
        <v>40</v>
      </c>
      <c r="H9200" s="3">
        <v>21</v>
      </c>
      <c r="I9200" s="69" t="str">
        <f>VLOOKUP(C9200,СПРАВОЧНИК!B:D,2,0)</f>
        <v>ЕВРОПА</v>
      </c>
      <c r="J9200" s="69" t="str">
        <f>VLOOKUP(C9200,СПРАВОЧНИК!B:D,3,0)</f>
        <v>ИНОМАРКИ</v>
      </c>
      <c r="K9200" s="69" t="str">
        <f>VLOOKUP(СВОД2023[[#This Row],[ФО]],СПРАВОЧНИК!H:P,2,0)</f>
        <v>Уральский ФО</v>
      </c>
    </row>
    <row r="9201" spans="1:11" x14ac:dyDescent="0.2">
      <c r="A9201" t="s">
        <v>600</v>
      </c>
      <c r="B9201" t="s">
        <v>595</v>
      </c>
      <c r="C9201" s="1" t="s">
        <v>445</v>
      </c>
      <c r="D9201" s="1" t="s">
        <v>2271</v>
      </c>
      <c r="E9201" s="2">
        <v>2</v>
      </c>
      <c r="F9201" s="3"/>
      <c r="G9201" s="2">
        <v>5</v>
      </c>
      <c r="H9201" s="3">
        <v>5</v>
      </c>
      <c r="I9201" s="69" t="str">
        <f>VLOOKUP(C9201,СПРАВОЧНИК!B:D,2,0)</f>
        <v>ЕВРОПА</v>
      </c>
      <c r="J9201" s="69" t="str">
        <f>VLOOKUP(C9201,СПРАВОЧНИК!B:D,3,0)</f>
        <v>ИНОМАРКИ</v>
      </c>
      <c r="K9201" s="69" t="str">
        <f>VLOOKUP(СВОД2023[[#This Row],[ФО]],СПРАВОЧНИК!H:P,2,0)</f>
        <v>Уральский ФО</v>
      </c>
    </row>
    <row r="9202" spans="1:11" x14ac:dyDescent="0.2">
      <c r="A9202" t="s">
        <v>600</v>
      </c>
      <c r="B9202" t="s">
        <v>595</v>
      </c>
      <c r="C9202" s="1" t="s">
        <v>445</v>
      </c>
      <c r="D9202" s="1" t="s">
        <v>2272</v>
      </c>
      <c r="E9202" s="2"/>
      <c r="F9202" s="3"/>
      <c r="G9202" s="2">
        <v>2</v>
      </c>
      <c r="H9202" s="3"/>
      <c r="I9202" s="69" t="str">
        <f>VLOOKUP(C9202,СПРАВОЧНИК!B:D,2,0)</f>
        <v>ЕВРОПА</v>
      </c>
      <c r="J9202" s="69" t="str">
        <f>VLOOKUP(C9202,СПРАВОЧНИК!B:D,3,0)</f>
        <v>ИНОМАРКИ</v>
      </c>
      <c r="K9202" s="69" t="str">
        <f>VLOOKUP(СВОД2023[[#This Row],[ФО]],СПРАВОЧНИК!H:P,2,0)</f>
        <v>Уральский ФО</v>
      </c>
    </row>
    <row r="9203" spans="1:11" x14ac:dyDescent="0.2">
      <c r="A9203" t="s">
        <v>600</v>
      </c>
      <c r="B9203" t="s">
        <v>595</v>
      </c>
      <c r="C9203" s="1" t="s">
        <v>445</v>
      </c>
      <c r="D9203" s="1" t="s">
        <v>1771</v>
      </c>
      <c r="E9203" s="2">
        <v>7</v>
      </c>
      <c r="F9203" s="3">
        <v>3</v>
      </c>
      <c r="G9203" s="2">
        <v>31</v>
      </c>
      <c r="H9203" s="3">
        <v>20</v>
      </c>
      <c r="I9203" s="69" t="str">
        <f>VLOOKUP(C9203,СПРАВОЧНИК!B:D,2,0)</f>
        <v>ЕВРОПА</v>
      </c>
      <c r="J9203" s="69" t="str">
        <f>VLOOKUP(C9203,СПРАВОЧНИК!B:D,3,0)</f>
        <v>ИНОМАРКИ</v>
      </c>
      <c r="K9203" s="69" t="str">
        <f>VLOOKUP(СВОД2023[[#This Row],[ФО]],СПРАВОЧНИК!H:P,2,0)</f>
        <v>Уральский ФО</v>
      </c>
    </row>
    <row r="9204" spans="1:11" x14ac:dyDescent="0.2">
      <c r="A9204" t="s">
        <v>600</v>
      </c>
      <c r="B9204" t="s">
        <v>595</v>
      </c>
      <c r="C9204" s="1" t="s">
        <v>445</v>
      </c>
      <c r="D9204" s="1" t="s">
        <v>1772</v>
      </c>
      <c r="E9204" s="2">
        <v>15</v>
      </c>
      <c r="F9204" s="3">
        <v>9</v>
      </c>
      <c r="G9204" s="2">
        <v>83</v>
      </c>
      <c r="H9204" s="3">
        <v>58</v>
      </c>
      <c r="I9204" s="69" t="str">
        <f>VLOOKUP(C9204,СПРАВОЧНИК!B:D,2,0)</f>
        <v>ЕВРОПА</v>
      </c>
      <c r="J9204" s="69" t="str">
        <f>VLOOKUP(C9204,СПРАВОЧНИК!B:D,3,0)</f>
        <v>ИНОМАРКИ</v>
      </c>
      <c r="K9204" s="69" t="str">
        <f>VLOOKUP(СВОД2023[[#This Row],[ФО]],СПРАВОЧНИК!H:P,2,0)</f>
        <v>Уральский ФО</v>
      </c>
    </row>
    <row r="9205" spans="1:11" x14ac:dyDescent="0.2">
      <c r="A9205" t="s">
        <v>600</v>
      </c>
      <c r="B9205" t="s">
        <v>595</v>
      </c>
      <c r="C9205" s="1" t="s">
        <v>445</v>
      </c>
      <c r="D9205" s="1" t="s">
        <v>449</v>
      </c>
      <c r="E9205" s="2">
        <v>19</v>
      </c>
      <c r="F9205" s="3">
        <v>27</v>
      </c>
      <c r="G9205" s="2">
        <v>132</v>
      </c>
      <c r="H9205" s="3">
        <v>126</v>
      </c>
      <c r="I9205" s="69" t="str">
        <f>VLOOKUP(C9205,СПРАВОЧНИК!B:D,2,0)</f>
        <v>ЕВРОПА</v>
      </c>
      <c r="J9205" s="69" t="str">
        <f>VLOOKUP(C9205,СПРАВОЧНИК!B:D,3,0)</f>
        <v>ИНОМАРКИ</v>
      </c>
      <c r="K9205" s="69" t="str">
        <f>VLOOKUP(СВОД2023[[#This Row],[ФО]],СПРАВОЧНИК!H:P,2,0)</f>
        <v>Уральский ФО</v>
      </c>
    </row>
    <row r="9206" spans="1:11" x14ac:dyDescent="0.2">
      <c r="A9206" t="s">
        <v>600</v>
      </c>
      <c r="B9206" t="s">
        <v>595</v>
      </c>
      <c r="C9206" s="1" t="s">
        <v>445</v>
      </c>
      <c r="D9206" s="1" t="s">
        <v>450</v>
      </c>
      <c r="E9206" s="2">
        <v>1</v>
      </c>
      <c r="F9206" s="3"/>
      <c r="G9206" s="2">
        <v>6</v>
      </c>
      <c r="H9206" s="3">
        <v>1</v>
      </c>
      <c r="I9206" s="69" t="str">
        <f>VLOOKUP(C9206,СПРАВОЧНИК!B:D,2,0)</f>
        <v>ЕВРОПА</v>
      </c>
      <c r="J9206" s="69" t="str">
        <f>VLOOKUP(C9206,СПРАВОЧНИК!B:D,3,0)</f>
        <v>ИНОМАРКИ</v>
      </c>
      <c r="K9206" s="69" t="str">
        <f>VLOOKUP(СВОД2023[[#This Row],[ФО]],СПРАВОЧНИК!H:P,2,0)</f>
        <v>Уральский ФО</v>
      </c>
    </row>
    <row r="9207" spans="1:11" x14ac:dyDescent="0.2">
      <c r="A9207" t="s">
        <v>600</v>
      </c>
      <c r="B9207" t="s">
        <v>595</v>
      </c>
      <c r="C9207" s="1" t="s">
        <v>445</v>
      </c>
      <c r="D9207" s="1" t="s">
        <v>636</v>
      </c>
      <c r="E9207" s="2">
        <v>4</v>
      </c>
      <c r="F9207" s="3">
        <v>1</v>
      </c>
      <c r="G9207" s="2">
        <v>32</v>
      </c>
      <c r="H9207" s="3">
        <v>14</v>
      </c>
      <c r="I9207" s="69" t="str">
        <f>VLOOKUP(C9207,СПРАВОЧНИК!B:D,2,0)</f>
        <v>ЕВРОПА</v>
      </c>
      <c r="J9207" s="69" t="str">
        <f>VLOOKUP(C9207,СПРАВОЧНИК!B:D,3,0)</f>
        <v>ИНОМАРКИ</v>
      </c>
      <c r="K9207" s="69" t="str">
        <f>VLOOKUP(СВОД2023[[#This Row],[ФО]],СПРАВОЧНИК!H:P,2,0)</f>
        <v>Уральский ФО</v>
      </c>
    </row>
    <row r="9208" spans="1:11" x14ac:dyDescent="0.2">
      <c r="A9208" t="s">
        <v>600</v>
      </c>
      <c r="B9208" t="s">
        <v>595</v>
      </c>
      <c r="C9208" s="1" t="s">
        <v>445</v>
      </c>
      <c r="D9208" s="1" t="s">
        <v>1774</v>
      </c>
      <c r="E9208" s="2">
        <v>2</v>
      </c>
      <c r="F9208" s="3">
        <v>4</v>
      </c>
      <c r="G9208" s="2">
        <v>8</v>
      </c>
      <c r="H9208" s="3">
        <v>15</v>
      </c>
      <c r="I9208" s="69" t="str">
        <f>VLOOKUP(C9208,СПРАВОЧНИК!B:D,2,0)</f>
        <v>ЕВРОПА</v>
      </c>
      <c r="J9208" s="69" t="str">
        <f>VLOOKUP(C9208,СПРАВОЧНИК!B:D,3,0)</f>
        <v>ИНОМАРКИ</v>
      </c>
      <c r="K9208" s="69" t="str">
        <f>VLOOKUP(СВОД2023[[#This Row],[ФО]],СПРАВОЧНИК!H:P,2,0)</f>
        <v>Уральский ФО</v>
      </c>
    </row>
    <row r="9209" spans="1:11" x14ac:dyDescent="0.2">
      <c r="A9209" t="s">
        <v>600</v>
      </c>
      <c r="B9209" t="s">
        <v>595</v>
      </c>
      <c r="C9209" s="1" t="s">
        <v>445</v>
      </c>
      <c r="D9209" s="1" t="s">
        <v>2274</v>
      </c>
      <c r="E9209" s="2"/>
      <c r="F9209" s="3">
        <v>1</v>
      </c>
      <c r="G9209" s="2">
        <v>1</v>
      </c>
      <c r="H9209" s="3">
        <v>2</v>
      </c>
      <c r="I9209" s="69" t="str">
        <f>VLOOKUP(C9209,СПРАВОЧНИК!B:D,2,0)</f>
        <v>ЕВРОПА</v>
      </c>
      <c r="J9209" s="69" t="str">
        <f>VLOOKUP(C9209,СПРАВОЧНИК!B:D,3,0)</f>
        <v>ИНОМАРКИ</v>
      </c>
      <c r="K9209" s="69" t="str">
        <f>VLOOKUP(СВОД2023[[#This Row],[ФО]],СПРАВОЧНИК!H:P,2,0)</f>
        <v>Уральский ФО</v>
      </c>
    </row>
    <row r="9210" spans="1:11" x14ac:dyDescent="0.2">
      <c r="A9210" t="s">
        <v>600</v>
      </c>
      <c r="B9210" t="s">
        <v>595</v>
      </c>
      <c r="C9210" s="1" t="s">
        <v>445</v>
      </c>
      <c r="D9210" s="1" t="s">
        <v>2275</v>
      </c>
      <c r="E9210" s="2">
        <v>2</v>
      </c>
      <c r="F9210" s="3">
        <v>3</v>
      </c>
      <c r="G9210" s="2">
        <v>6</v>
      </c>
      <c r="H9210" s="3">
        <v>3</v>
      </c>
      <c r="I9210" s="69" t="str">
        <f>VLOOKUP(C9210,СПРАВОЧНИК!B:D,2,0)</f>
        <v>ЕВРОПА</v>
      </c>
      <c r="J9210" s="69" t="str">
        <f>VLOOKUP(C9210,СПРАВОЧНИК!B:D,3,0)</f>
        <v>ИНОМАРКИ</v>
      </c>
      <c r="K9210" s="69" t="str">
        <f>VLOOKUP(СВОД2023[[#This Row],[ФО]],СПРАВОЧНИК!H:P,2,0)</f>
        <v>Уральский ФО</v>
      </c>
    </row>
    <row r="9211" spans="1:11" x14ac:dyDescent="0.2">
      <c r="A9211" t="s">
        <v>600</v>
      </c>
      <c r="B9211" t="s">
        <v>595</v>
      </c>
      <c r="C9211" s="1" t="s">
        <v>1775</v>
      </c>
      <c r="D9211" s="1" t="s">
        <v>2518</v>
      </c>
      <c r="E9211" s="2"/>
      <c r="F9211" s="3"/>
      <c r="G9211" s="2">
        <v>2</v>
      </c>
      <c r="H9211" s="3"/>
      <c r="I9211" s="69" t="str">
        <f>VLOOKUP(C9211,СПРАВОЧНИК!B:D,2,0)</f>
        <v>США</v>
      </c>
      <c r="J9211" s="69" t="str">
        <f>VLOOKUP(C9211,СПРАВОЧНИК!B:D,3,0)</f>
        <v>ИНОМАРКИ</v>
      </c>
      <c r="K9211" s="69" t="str">
        <f>VLOOKUP(СВОД2023[[#This Row],[ФО]],СПРАВОЧНИК!H:P,2,0)</f>
        <v>Уральский ФО</v>
      </c>
    </row>
    <row r="9212" spans="1:11" x14ac:dyDescent="0.2">
      <c r="A9212" t="s">
        <v>600</v>
      </c>
      <c r="B9212" t="s">
        <v>595</v>
      </c>
      <c r="C9212" s="1" t="s">
        <v>1775</v>
      </c>
      <c r="D9212" s="1" t="s">
        <v>2277</v>
      </c>
      <c r="E9212" s="2">
        <v>1</v>
      </c>
      <c r="F9212" s="3">
        <v>1</v>
      </c>
      <c r="G9212" s="2">
        <v>6</v>
      </c>
      <c r="H9212" s="3">
        <v>4</v>
      </c>
      <c r="I9212" s="69" t="str">
        <f>VLOOKUP(C9212,СПРАВОЧНИК!B:D,2,0)</f>
        <v>США</v>
      </c>
      <c r="J9212" s="69" t="str">
        <f>VLOOKUP(C9212,СПРАВОЧНИК!B:D,3,0)</f>
        <v>ИНОМАРКИ</v>
      </c>
      <c r="K9212" s="69" t="str">
        <f>VLOOKUP(СВОД2023[[#This Row],[ФО]],СПРАВОЧНИК!H:P,2,0)</f>
        <v>Уральский ФО</v>
      </c>
    </row>
    <row r="9213" spans="1:11" x14ac:dyDescent="0.2">
      <c r="A9213" t="s">
        <v>600</v>
      </c>
      <c r="B9213" t="s">
        <v>595</v>
      </c>
      <c r="C9213" s="1" t="s">
        <v>1775</v>
      </c>
      <c r="D9213" s="1" t="s">
        <v>2279</v>
      </c>
      <c r="E9213" s="2"/>
      <c r="F9213" s="3"/>
      <c r="G9213" s="2">
        <v>3</v>
      </c>
      <c r="H9213" s="3">
        <v>1</v>
      </c>
      <c r="I9213" s="69" t="str">
        <f>VLOOKUP(C9213,СПРАВОЧНИК!B:D,2,0)</f>
        <v>США</v>
      </c>
      <c r="J9213" s="69" t="str">
        <f>VLOOKUP(C9213,СПРАВОЧНИК!B:D,3,0)</f>
        <v>ИНОМАРКИ</v>
      </c>
      <c r="K9213" s="69" t="str">
        <f>VLOOKUP(СВОД2023[[#This Row],[ФО]],СПРАВОЧНИК!H:P,2,0)</f>
        <v>Уральский ФО</v>
      </c>
    </row>
    <row r="9214" spans="1:11" x14ac:dyDescent="0.2">
      <c r="A9214" t="s">
        <v>600</v>
      </c>
      <c r="B9214" t="s">
        <v>595</v>
      </c>
      <c r="C9214" s="1" t="s">
        <v>1775</v>
      </c>
      <c r="D9214" s="1" t="s">
        <v>2595</v>
      </c>
      <c r="E9214" s="2"/>
      <c r="F9214" s="3"/>
      <c r="G9214" s="2">
        <v>1</v>
      </c>
      <c r="H9214" s="3"/>
      <c r="I9214" s="69" t="str">
        <f>VLOOKUP(C9214,СПРАВОЧНИК!B:D,2,0)</f>
        <v>США</v>
      </c>
      <c r="J9214" s="69" t="str">
        <f>VLOOKUP(C9214,СПРАВОЧНИК!B:D,3,0)</f>
        <v>ИНОМАРКИ</v>
      </c>
      <c r="K9214" s="69" t="str">
        <f>VLOOKUP(СВОД2023[[#This Row],[ФО]],СПРАВОЧНИК!H:P,2,0)</f>
        <v>Уральский ФО</v>
      </c>
    </row>
    <row r="9215" spans="1:11" x14ac:dyDescent="0.2">
      <c r="A9215" t="s">
        <v>600</v>
      </c>
      <c r="B9215" t="s">
        <v>595</v>
      </c>
      <c r="C9215" s="1" t="s">
        <v>451</v>
      </c>
      <c r="D9215" s="1" t="s">
        <v>452</v>
      </c>
      <c r="E9215" s="2">
        <v>1</v>
      </c>
      <c r="F9215" s="3"/>
      <c r="G9215" s="2">
        <v>1</v>
      </c>
      <c r="H9215" s="3"/>
      <c r="I9215" s="69" t="str">
        <f>VLOOKUP(C9215,СПРАВОЧНИК!B:D,2,0)</f>
        <v>КИТАЙ</v>
      </c>
      <c r="J9215" s="69" t="str">
        <f>VLOOKUP(C9215,СПРАВОЧНИК!B:D,3,0)</f>
        <v>ИНОМАРКИ</v>
      </c>
      <c r="K9215" s="69" t="str">
        <f>VLOOKUP(СВОД2023[[#This Row],[ФО]],СПРАВОЧНИК!H:P,2,0)</f>
        <v>Уральский ФО</v>
      </c>
    </row>
    <row r="9216" spans="1:11" x14ac:dyDescent="0.2">
      <c r="A9216" t="s">
        <v>600</v>
      </c>
      <c r="B9216" t="s">
        <v>595</v>
      </c>
      <c r="C9216" s="1" t="s">
        <v>1777</v>
      </c>
      <c r="D9216" s="1" t="s">
        <v>2281</v>
      </c>
      <c r="E9216" s="2"/>
      <c r="F9216" s="3"/>
      <c r="G9216" s="2"/>
      <c r="H9216" s="3">
        <v>2</v>
      </c>
      <c r="I9216" s="69" t="str">
        <f>VLOOKUP(C9216,СПРАВОЧНИК!B:D,2,0)</f>
        <v>США</v>
      </c>
      <c r="J9216" s="69" t="str">
        <f>VLOOKUP(C9216,СПРАВОЧНИК!B:D,3,0)</f>
        <v>ИНОМАРКИ</v>
      </c>
      <c r="K9216" s="69" t="str">
        <f>VLOOKUP(СВОД2023[[#This Row],[ФО]],СПРАВОЧНИК!H:P,2,0)</f>
        <v>Уральский ФО</v>
      </c>
    </row>
    <row r="9217" spans="1:11" x14ac:dyDescent="0.2">
      <c r="A9217" t="s">
        <v>600</v>
      </c>
      <c r="B9217" t="s">
        <v>595</v>
      </c>
      <c r="C9217" s="1" t="s">
        <v>1777</v>
      </c>
      <c r="D9217" s="1" t="s">
        <v>2596</v>
      </c>
      <c r="E9217" s="2"/>
      <c r="F9217" s="3"/>
      <c r="G9217" s="2"/>
      <c r="H9217" s="3">
        <v>1</v>
      </c>
      <c r="I9217" s="69" t="str">
        <f>VLOOKUP(C9217,СПРАВОЧНИК!B:D,2,0)</f>
        <v>США</v>
      </c>
      <c r="J9217" s="69" t="str">
        <f>VLOOKUP(C9217,СПРАВОЧНИК!B:D,3,0)</f>
        <v>ИНОМАРКИ</v>
      </c>
      <c r="K9217" s="69" t="str">
        <f>VLOOKUP(СВОД2023[[#This Row],[ФО]],СПРАВОЧНИК!H:P,2,0)</f>
        <v>Уральский ФО</v>
      </c>
    </row>
    <row r="9218" spans="1:11" x14ac:dyDescent="0.2">
      <c r="A9218" t="s">
        <v>600</v>
      </c>
      <c r="B9218" t="s">
        <v>595</v>
      </c>
      <c r="C9218" s="1" t="s">
        <v>1777</v>
      </c>
      <c r="D9218" s="1" t="s">
        <v>2461</v>
      </c>
      <c r="E9218" s="2"/>
      <c r="F9218" s="3"/>
      <c r="G9218" s="2">
        <v>1</v>
      </c>
      <c r="H9218" s="3"/>
      <c r="I9218" s="69" t="str">
        <f>VLOOKUP(C9218,СПРАВОЧНИК!B:D,2,0)</f>
        <v>США</v>
      </c>
      <c r="J9218" s="69" t="str">
        <f>VLOOKUP(C9218,СПРАВОЧНИК!B:D,3,0)</f>
        <v>ИНОМАРКИ</v>
      </c>
      <c r="K9218" s="69" t="str">
        <f>VLOOKUP(СВОД2023[[#This Row],[ФО]],СПРАВОЧНИК!H:P,2,0)</f>
        <v>Уральский ФО</v>
      </c>
    </row>
    <row r="9219" spans="1:11" x14ac:dyDescent="0.2">
      <c r="A9219" t="s">
        <v>600</v>
      </c>
      <c r="B9219" t="s">
        <v>595</v>
      </c>
      <c r="C9219" s="1" t="s">
        <v>1777</v>
      </c>
      <c r="D9219" s="1" t="s">
        <v>1778</v>
      </c>
      <c r="E9219" s="2">
        <v>13</v>
      </c>
      <c r="F9219" s="3">
        <v>6</v>
      </c>
      <c r="G9219" s="2">
        <v>56</v>
      </c>
      <c r="H9219" s="3">
        <v>46</v>
      </c>
      <c r="I9219" s="69" t="str">
        <f>VLOOKUP(C9219,СПРАВОЧНИК!B:D,2,0)</f>
        <v>США</v>
      </c>
      <c r="J9219" s="69" t="str">
        <f>VLOOKUP(C9219,СПРАВОЧНИК!B:D,3,0)</f>
        <v>ИНОМАРКИ</v>
      </c>
      <c r="K9219" s="69" t="str">
        <f>VLOOKUP(СВОД2023[[#This Row],[ФО]],СПРАВОЧНИК!H:P,2,0)</f>
        <v>Уральский ФО</v>
      </c>
    </row>
    <row r="9220" spans="1:11" x14ac:dyDescent="0.2">
      <c r="A9220" t="s">
        <v>600</v>
      </c>
      <c r="B9220" t="s">
        <v>595</v>
      </c>
      <c r="C9220" s="1" t="s">
        <v>453</v>
      </c>
      <c r="D9220" s="1" t="s">
        <v>454</v>
      </c>
      <c r="E9220" s="2">
        <v>1</v>
      </c>
      <c r="F9220" s="3"/>
      <c r="G9220" s="2">
        <v>4</v>
      </c>
      <c r="H9220" s="3">
        <v>5</v>
      </c>
      <c r="I9220" s="69" t="str">
        <f>VLOOKUP(C9220,СПРАВОЧНИК!B:D,2,0)</f>
        <v>ЕВРОПА</v>
      </c>
      <c r="J9220" s="69" t="str">
        <f>VLOOKUP(C9220,СПРАВОЧНИК!B:D,3,0)</f>
        <v>ИНОМАРКИ</v>
      </c>
      <c r="K9220" s="69" t="str">
        <f>VLOOKUP(СВОД2023[[#This Row],[ФО]],СПРАВОЧНИК!H:P,2,0)</f>
        <v>Уральский ФО</v>
      </c>
    </row>
    <row r="9221" spans="1:11" x14ac:dyDescent="0.2">
      <c r="A9221" t="s">
        <v>600</v>
      </c>
      <c r="B9221" t="s">
        <v>595</v>
      </c>
      <c r="C9221" s="1" t="s">
        <v>453</v>
      </c>
      <c r="D9221" s="1" t="s">
        <v>455</v>
      </c>
      <c r="E9221" s="2">
        <v>89</v>
      </c>
      <c r="F9221" s="3">
        <v>68</v>
      </c>
      <c r="G9221" s="2">
        <v>519</v>
      </c>
      <c r="H9221" s="3">
        <v>350</v>
      </c>
      <c r="I9221" s="69" t="str">
        <f>VLOOKUP(C9221,СПРАВОЧНИК!B:D,2,0)</f>
        <v>ЕВРОПА</v>
      </c>
      <c r="J9221" s="69" t="str">
        <f>VLOOKUP(C9221,СПРАВОЧНИК!B:D,3,0)</f>
        <v>ИНОМАРКИ</v>
      </c>
      <c r="K9221" s="69" t="str">
        <f>VLOOKUP(СВОД2023[[#This Row],[ФО]],СПРАВОЧНИК!H:P,2,0)</f>
        <v>Уральский ФО</v>
      </c>
    </row>
    <row r="9222" spans="1:11" x14ac:dyDescent="0.2">
      <c r="A9222" t="s">
        <v>600</v>
      </c>
      <c r="B9222" t="s">
        <v>595</v>
      </c>
      <c r="C9222" s="1" t="s">
        <v>453</v>
      </c>
      <c r="D9222" s="1" t="s">
        <v>456</v>
      </c>
      <c r="E9222" s="2">
        <v>2</v>
      </c>
      <c r="F9222" s="3">
        <v>2</v>
      </c>
      <c r="G9222" s="2">
        <v>7</v>
      </c>
      <c r="H9222" s="3">
        <v>7</v>
      </c>
      <c r="I9222" s="69" t="str">
        <f>VLOOKUP(C9222,СПРАВОЧНИК!B:D,2,0)</f>
        <v>ЕВРОПА</v>
      </c>
      <c r="J9222" s="69" t="str">
        <f>VLOOKUP(C9222,СПРАВОЧНИК!B:D,3,0)</f>
        <v>ИНОМАРКИ</v>
      </c>
      <c r="K9222" s="69" t="str">
        <f>VLOOKUP(СВОД2023[[#This Row],[ФО]],СПРАВОЧНИК!H:P,2,0)</f>
        <v>Уральский ФО</v>
      </c>
    </row>
    <row r="9223" spans="1:11" x14ac:dyDescent="0.2">
      <c r="A9223" t="s">
        <v>600</v>
      </c>
      <c r="B9223" t="s">
        <v>595</v>
      </c>
      <c r="C9223" s="1" t="s">
        <v>453</v>
      </c>
      <c r="D9223" s="1" t="s">
        <v>457</v>
      </c>
      <c r="E9223" s="2">
        <v>8</v>
      </c>
      <c r="F9223" s="3">
        <v>16</v>
      </c>
      <c r="G9223" s="2">
        <v>65</v>
      </c>
      <c r="H9223" s="3">
        <v>65</v>
      </c>
      <c r="I9223" s="69" t="str">
        <f>VLOOKUP(C9223,СПРАВОЧНИК!B:D,2,0)</f>
        <v>ЕВРОПА</v>
      </c>
      <c r="J9223" s="69" t="str">
        <f>VLOOKUP(C9223,СПРАВОЧНИК!B:D,3,0)</f>
        <v>ИНОМАРКИ</v>
      </c>
      <c r="K9223" s="69" t="str">
        <f>VLOOKUP(СВОД2023[[#This Row],[ФО]],СПРАВОЧНИК!H:P,2,0)</f>
        <v>Уральский ФО</v>
      </c>
    </row>
    <row r="9224" spans="1:11" x14ac:dyDescent="0.2">
      <c r="A9224" t="s">
        <v>600</v>
      </c>
      <c r="B9224" t="s">
        <v>595</v>
      </c>
      <c r="C9224" s="1" t="s">
        <v>453</v>
      </c>
      <c r="D9224" s="1" t="s">
        <v>458</v>
      </c>
      <c r="E9224" s="2">
        <v>8</v>
      </c>
      <c r="F9224" s="3">
        <v>11</v>
      </c>
      <c r="G9224" s="2">
        <v>78</v>
      </c>
      <c r="H9224" s="3">
        <v>59</v>
      </c>
      <c r="I9224" s="69" t="str">
        <f>VLOOKUP(C9224,СПРАВОЧНИК!B:D,2,0)</f>
        <v>ЕВРОПА</v>
      </c>
      <c r="J9224" s="69" t="str">
        <f>VLOOKUP(C9224,СПРАВОЧНИК!B:D,3,0)</f>
        <v>ИНОМАРКИ</v>
      </c>
      <c r="K9224" s="69" t="str">
        <f>VLOOKUP(СВОД2023[[#This Row],[ФО]],СПРАВОЧНИК!H:P,2,0)</f>
        <v>Уральский ФО</v>
      </c>
    </row>
    <row r="9225" spans="1:11" x14ac:dyDescent="0.2">
      <c r="A9225" t="s">
        <v>600</v>
      </c>
      <c r="B9225" t="s">
        <v>595</v>
      </c>
      <c r="C9225" s="1" t="s">
        <v>453</v>
      </c>
      <c r="D9225" s="1" t="s">
        <v>831</v>
      </c>
      <c r="E9225" s="2">
        <v>5</v>
      </c>
      <c r="F9225" s="3"/>
      <c r="G9225" s="2">
        <v>6</v>
      </c>
      <c r="H9225" s="3">
        <v>1</v>
      </c>
      <c r="I9225" s="69" t="str">
        <f>VLOOKUP(C9225,СПРАВОЧНИК!B:D,2,0)</f>
        <v>ЕВРОПА</v>
      </c>
      <c r="J9225" s="69" t="str">
        <f>VLOOKUP(C9225,СПРАВОЧНИК!B:D,3,0)</f>
        <v>ИНОМАРКИ</v>
      </c>
      <c r="K9225" s="69" t="str">
        <f>VLOOKUP(СВОД2023[[#This Row],[ФО]],СПРАВОЧНИК!H:P,2,0)</f>
        <v>Уральский ФО</v>
      </c>
    </row>
    <row r="9226" spans="1:11" x14ac:dyDescent="0.2">
      <c r="A9226" t="s">
        <v>600</v>
      </c>
      <c r="B9226" t="s">
        <v>595</v>
      </c>
      <c r="C9226" s="1" t="s">
        <v>453</v>
      </c>
      <c r="D9226" s="1" t="s">
        <v>459</v>
      </c>
      <c r="E9226" s="2"/>
      <c r="F9226" s="3">
        <v>3</v>
      </c>
      <c r="G9226" s="2">
        <v>14</v>
      </c>
      <c r="H9226" s="3">
        <v>7</v>
      </c>
      <c r="I9226" s="69" t="str">
        <f>VLOOKUP(C9226,СПРАВОЧНИК!B:D,2,0)</f>
        <v>ЕВРОПА</v>
      </c>
      <c r="J9226" s="69" t="str">
        <f>VLOOKUP(C9226,СПРАВОЧНИК!B:D,3,0)</f>
        <v>ИНОМАРКИ</v>
      </c>
      <c r="K9226" s="69" t="str">
        <f>VLOOKUP(СВОД2023[[#This Row],[ФО]],СПРАВОЧНИК!H:P,2,0)</f>
        <v>Уральский ФО</v>
      </c>
    </row>
    <row r="9227" spans="1:11" x14ac:dyDescent="0.2">
      <c r="A9227" t="s">
        <v>600</v>
      </c>
      <c r="B9227" t="s">
        <v>595</v>
      </c>
      <c r="C9227" s="1" t="s">
        <v>453</v>
      </c>
      <c r="D9227" s="1" t="s">
        <v>460</v>
      </c>
      <c r="E9227" s="2"/>
      <c r="F9227" s="3">
        <v>2</v>
      </c>
      <c r="G9227" s="2">
        <v>3</v>
      </c>
      <c r="H9227" s="3">
        <v>6</v>
      </c>
      <c r="I9227" s="69" t="str">
        <f>VLOOKUP(C9227,СПРАВОЧНИК!B:D,2,0)</f>
        <v>ЕВРОПА</v>
      </c>
      <c r="J9227" s="69" t="str">
        <f>VLOOKUP(C9227,СПРАВОЧНИК!B:D,3,0)</f>
        <v>ИНОМАРКИ</v>
      </c>
      <c r="K9227" s="69" t="str">
        <f>VLOOKUP(СВОД2023[[#This Row],[ФО]],СПРАВОЧНИК!H:P,2,0)</f>
        <v>Уральский ФО</v>
      </c>
    </row>
    <row r="9228" spans="1:11" x14ac:dyDescent="0.2">
      <c r="A9228" t="s">
        <v>600</v>
      </c>
      <c r="B9228" t="s">
        <v>595</v>
      </c>
      <c r="C9228" s="1" t="s">
        <v>453</v>
      </c>
      <c r="D9228" s="1" t="s">
        <v>461</v>
      </c>
      <c r="E9228" s="2">
        <v>1</v>
      </c>
      <c r="F9228" s="3">
        <v>3</v>
      </c>
      <c r="G9228" s="2">
        <v>10</v>
      </c>
      <c r="H9228" s="3">
        <v>9</v>
      </c>
      <c r="I9228" s="69" t="str">
        <f>VLOOKUP(C9228,СПРАВОЧНИК!B:D,2,0)</f>
        <v>ЕВРОПА</v>
      </c>
      <c r="J9228" s="69" t="str">
        <f>VLOOKUP(C9228,СПРАВОЧНИК!B:D,3,0)</f>
        <v>ИНОМАРКИ</v>
      </c>
      <c r="K9228" s="69" t="str">
        <f>VLOOKUP(СВОД2023[[#This Row],[ФО]],СПРАВОЧНИК!H:P,2,0)</f>
        <v>Уральский ФО</v>
      </c>
    </row>
    <row r="9229" spans="1:11" x14ac:dyDescent="0.2">
      <c r="A9229" t="s">
        <v>600</v>
      </c>
      <c r="B9229" t="s">
        <v>595</v>
      </c>
      <c r="C9229" s="1" t="s">
        <v>1779</v>
      </c>
      <c r="D9229" s="1" t="s">
        <v>2597</v>
      </c>
      <c r="E9229" s="2"/>
      <c r="F9229" s="3"/>
      <c r="G9229" s="2"/>
      <c r="H9229" s="3">
        <v>1</v>
      </c>
      <c r="I9229" s="69" t="str">
        <f>VLOOKUP(C9229,СПРАВОЧНИК!B:D,2,0)</f>
        <v>ЯПОНИЯ</v>
      </c>
      <c r="J9229" s="69" t="str">
        <f>VLOOKUP(C9229,СПРАВОЧНИК!B:D,3,0)</f>
        <v>ИНОМАРКИ</v>
      </c>
      <c r="K9229" s="69" t="str">
        <f>VLOOKUP(СВОД2023[[#This Row],[ФО]],СПРАВОЧНИК!H:P,2,0)</f>
        <v>Уральский ФО</v>
      </c>
    </row>
    <row r="9230" spans="1:11" x14ac:dyDescent="0.2">
      <c r="A9230" t="s">
        <v>600</v>
      </c>
      <c r="B9230" t="s">
        <v>595</v>
      </c>
      <c r="C9230" s="1" t="s">
        <v>1779</v>
      </c>
      <c r="D9230" s="1" t="s">
        <v>1780</v>
      </c>
      <c r="E9230" s="2"/>
      <c r="F9230" s="3">
        <v>1</v>
      </c>
      <c r="G9230" s="2"/>
      <c r="H9230" s="3">
        <v>1</v>
      </c>
      <c r="I9230" s="69" t="str">
        <f>VLOOKUP(C9230,СПРАВОЧНИК!B:D,2,0)</f>
        <v>ЯПОНИЯ</v>
      </c>
      <c r="J9230" s="69" t="str">
        <f>VLOOKUP(C9230,СПРАВОЧНИК!B:D,3,0)</f>
        <v>ИНОМАРКИ</v>
      </c>
      <c r="K9230" s="69" t="str">
        <f>VLOOKUP(СВОД2023[[#This Row],[ФО]],СПРАВОЧНИК!H:P,2,0)</f>
        <v>Уральский ФО</v>
      </c>
    </row>
    <row r="9231" spans="1:11" x14ac:dyDescent="0.2">
      <c r="A9231" t="s">
        <v>600</v>
      </c>
      <c r="B9231" t="s">
        <v>595</v>
      </c>
      <c r="C9231" s="1" t="s">
        <v>462</v>
      </c>
      <c r="D9231" s="1" t="s">
        <v>2291</v>
      </c>
      <c r="E9231" s="2">
        <v>1</v>
      </c>
      <c r="F9231" s="3">
        <v>3</v>
      </c>
      <c r="G9231" s="2">
        <v>12</v>
      </c>
      <c r="H9231" s="3">
        <v>27</v>
      </c>
      <c r="I9231" s="69" t="str">
        <f>VLOOKUP(C9231,СПРАВОЧНИК!B:D,2,0)</f>
        <v>КОРЕЯ</v>
      </c>
      <c r="J9231" s="69" t="str">
        <f>VLOOKUP(C9231,СПРАВОЧНИК!B:D,3,0)</f>
        <v>ИНОМАРКИ</v>
      </c>
      <c r="K9231" s="69" t="str">
        <f>VLOOKUP(СВОД2023[[#This Row],[ФО]],СПРАВОЧНИК!H:P,2,0)</f>
        <v>Уральский ФО</v>
      </c>
    </row>
    <row r="9232" spans="1:11" x14ac:dyDescent="0.2">
      <c r="A9232" t="s">
        <v>600</v>
      </c>
      <c r="B9232" t="s">
        <v>595</v>
      </c>
      <c r="C9232" s="1" t="s">
        <v>462</v>
      </c>
      <c r="D9232" s="1" t="s">
        <v>2292</v>
      </c>
      <c r="E9232" s="2">
        <v>1</v>
      </c>
      <c r="F9232" s="3"/>
      <c r="G9232" s="2">
        <v>12</v>
      </c>
      <c r="H9232" s="3">
        <v>27</v>
      </c>
      <c r="I9232" s="69" t="str">
        <f>VLOOKUP(C9232,СПРАВОЧНИК!B:D,2,0)</f>
        <v>КОРЕЯ</v>
      </c>
      <c r="J9232" s="69" t="str">
        <f>VLOOKUP(C9232,СПРАВОЧНИК!B:D,3,0)</f>
        <v>ИНОМАРКИ</v>
      </c>
      <c r="K9232" s="69" t="str">
        <f>VLOOKUP(СВОД2023[[#This Row],[ФО]],СПРАВОЧНИК!H:P,2,0)</f>
        <v>Уральский ФО</v>
      </c>
    </row>
    <row r="9233" spans="1:11" x14ac:dyDescent="0.2">
      <c r="A9233" t="s">
        <v>600</v>
      </c>
      <c r="B9233" t="s">
        <v>595</v>
      </c>
      <c r="C9233" s="1" t="s">
        <v>462</v>
      </c>
      <c r="D9233" s="1" t="s">
        <v>1781</v>
      </c>
      <c r="E9233" s="2">
        <v>4</v>
      </c>
      <c r="F9233" s="3">
        <v>7</v>
      </c>
      <c r="G9233" s="2">
        <v>51</v>
      </c>
      <c r="H9233" s="3">
        <v>43</v>
      </c>
      <c r="I9233" s="69" t="str">
        <f>VLOOKUP(C9233,СПРАВОЧНИК!B:D,2,0)</f>
        <v>КОРЕЯ</v>
      </c>
      <c r="J9233" s="69" t="str">
        <f>VLOOKUP(C9233,СПРАВОЧНИК!B:D,3,0)</f>
        <v>ИНОМАРКИ</v>
      </c>
      <c r="K9233" s="69" t="str">
        <f>VLOOKUP(СВОД2023[[#This Row],[ФО]],СПРАВОЧНИК!H:P,2,0)</f>
        <v>Уральский ФО</v>
      </c>
    </row>
    <row r="9234" spans="1:11" x14ac:dyDescent="0.2">
      <c r="A9234" t="s">
        <v>600</v>
      </c>
      <c r="B9234" t="s">
        <v>595</v>
      </c>
      <c r="C9234" s="1" t="s">
        <v>462</v>
      </c>
      <c r="D9234" s="1" t="s">
        <v>1782</v>
      </c>
      <c r="E9234" s="2">
        <v>12</v>
      </c>
      <c r="F9234" s="3">
        <v>3</v>
      </c>
      <c r="G9234" s="2">
        <v>67</v>
      </c>
      <c r="H9234" s="3">
        <v>38</v>
      </c>
      <c r="I9234" s="69" t="str">
        <f>VLOOKUP(C9234,СПРАВОЧНИК!B:D,2,0)</f>
        <v>КОРЕЯ</v>
      </c>
      <c r="J9234" s="69" t="str">
        <f>VLOOKUP(C9234,СПРАВОЧНИК!B:D,3,0)</f>
        <v>ИНОМАРКИ</v>
      </c>
      <c r="K9234" s="69" t="str">
        <f>VLOOKUP(СВОД2023[[#This Row],[ФО]],СПРАВОЧНИК!H:P,2,0)</f>
        <v>Уральский ФО</v>
      </c>
    </row>
    <row r="9235" spans="1:11" x14ac:dyDescent="0.2">
      <c r="A9235" t="s">
        <v>600</v>
      </c>
      <c r="B9235" t="s">
        <v>595</v>
      </c>
      <c r="C9235" s="1" t="s">
        <v>462</v>
      </c>
      <c r="D9235" s="1" t="s">
        <v>463</v>
      </c>
      <c r="E9235" s="2">
        <v>6</v>
      </c>
      <c r="F9235" s="3">
        <v>6</v>
      </c>
      <c r="G9235" s="2">
        <v>48</v>
      </c>
      <c r="H9235" s="3">
        <v>41</v>
      </c>
      <c r="I9235" s="69" t="str">
        <f>VLOOKUP(C9235,СПРАВОЧНИК!B:D,2,0)</f>
        <v>КОРЕЯ</v>
      </c>
      <c r="J9235" s="69" t="str">
        <f>VLOOKUP(C9235,СПРАВОЧНИК!B:D,3,0)</f>
        <v>ИНОМАРКИ</v>
      </c>
      <c r="K9235" s="69" t="str">
        <f>VLOOKUP(СВОД2023[[#This Row],[ФО]],СПРАВОЧНИК!H:P,2,0)</f>
        <v>Уральский ФО</v>
      </c>
    </row>
    <row r="9236" spans="1:11" x14ac:dyDescent="0.2">
      <c r="A9236" t="s">
        <v>600</v>
      </c>
      <c r="B9236" t="s">
        <v>595</v>
      </c>
      <c r="C9236" s="1" t="s">
        <v>464</v>
      </c>
      <c r="D9236" s="1" t="s">
        <v>465</v>
      </c>
      <c r="E9236" s="2">
        <v>40</v>
      </c>
      <c r="F9236" s="3">
        <v>23</v>
      </c>
      <c r="G9236" s="2">
        <v>265</v>
      </c>
      <c r="H9236" s="3">
        <v>140</v>
      </c>
      <c r="I9236" s="69" t="str">
        <f>VLOOKUP(C9236,СПРАВОЧНИК!B:D,2,0)</f>
        <v>ЕВРОПА</v>
      </c>
      <c r="J9236" s="69" t="str">
        <f>VLOOKUP(C9236,СПРАВОЧНИК!B:D,3,0)</f>
        <v>ИНОМАРКИ</v>
      </c>
      <c r="K9236" s="69" t="str">
        <f>VLOOKUP(СВОД2023[[#This Row],[ФО]],СПРАВОЧНИК!H:P,2,0)</f>
        <v>Уральский ФО</v>
      </c>
    </row>
    <row r="9237" spans="1:11" x14ac:dyDescent="0.2">
      <c r="A9237" t="s">
        <v>600</v>
      </c>
      <c r="B9237" t="s">
        <v>595</v>
      </c>
      <c r="C9237" s="1" t="s">
        <v>464</v>
      </c>
      <c r="D9237" s="1" t="s">
        <v>650</v>
      </c>
      <c r="E9237" s="2">
        <v>10</v>
      </c>
      <c r="F9237" s="3">
        <v>7</v>
      </c>
      <c r="G9237" s="2">
        <v>69</v>
      </c>
      <c r="H9237" s="3">
        <v>40</v>
      </c>
      <c r="I9237" s="69" t="str">
        <f>VLOOKUP(C9237,СПРАВОЧНИК!B:D,2,0)</f>
        <v>ЕВРОПА</v>
      </c>
      <c r="J9237" s="69" t="str">
        <f>VLOOKUP(C9237,СПРАВОЧНИК!B:D,3,0)</f>
        <v>ИНОМАРКИ</v>
      </c>
      <c r="K9237" s="69" t="str">
        <f>VLOOKUP(СВОД2023[[#This Row],[ФО]],СПРАВОЧНИК!H:P,2,0)</f>
        <v>Уральский ФО</v>
      </c>
    </row>
    <row r="9238" spans="1:11" x14ac:dyDescent="0.2">
      <c r="A9238" t="s">
        <v>600</v>
      </c>
      <c r="B9238" t="s">
        <v>595</v>
      </c>
      <c r="C9238" s="1" t="s">
        <v>464</v>
      </c>
      <c r="D9238" s="1" t="s">
        <v>466</v>
      </c>
      <c r="E9238" s="2">
        <v>284</v>
      </c>
      <c r="F9238" s="3">
        <v>251</v>
      </c>
      <c r="G9238" s="2">
        <v>1673</v>
      </c>
      <c r="H9238" s="3">
        <v>1469</v>
      </c>
      <c r="I9238" s="69" t="str">
        <f>VLOOKUP(C9238,СПРАВОЧНИК!B:D,2,0)</f>
        <v>ЕВРОПА</v>
      </c>
      <c r="J9238" s="69" t="str">
        <f>VLOOKUP(C9238,СПРАВОЧНИК!B:D,3,0)</f>
        <v>ИНОМАРКИ</v>
      </c>
      <c r="K9238" s="69" t="str">
        <f>VLOOKUP(СВОД2023[[#This Row],[ФО]],СПРАВОЧНИК!H:P,2,0)</f>
        <v>Уральский ФО</v>
      </c>
    </row>
    <row r="9239" spans="1:11" x14ac:dyDescent="0.2">
      <c r="A9239" t="s">
        <v>600</v>
      </c>
      <c r="B9239" t="s">
        <v>595</v>
      </c>
      <c r="C9239" s="1" t="s">
        <v>464</v>
      </c>
      <c r="D9239" s="1" t="s">
        <v>1783</v>
      </c>
      <c r="E9239" s="2">
        <v>48</v>
      </c>
      <c r="F9239" s="3">
        <v>35</v>
      </c>
      <c r="G9239" s="2">
        <v>264</v>
      </c>
      <c r="H9239" s="3">
        <v>190</v>
      </c>
      <c r="I9239" s="69" t="str">
        <f>VLOOKUP(C9239,СПРАВОЧНИК!B:D,2,0)</f>
        <v>ЕВРОПА</v>
      </c>
      <c r="J9239" s="69" t="str">
        <f>VLOOKUP(C9239,СПРАВОЧНИК!B:D,3,0)</f>
        <v>ИНОМАРКИ</v>
      </c>
      <c r="K9239" s="69" t="str">
        <f>VLOOKUP(СВОД2023[[#This Row],[ФО]],СПРАВОЧНИК!H:P,2,0)</f>
        <v>Уральский ФО</v>
      </c>
    </row>
    <row r="9240" spans="1:11" x14ac:dyDescent="0.2">
      <c r="A9240" t="s">
        <v>600</v>
      </c>
      <c r="B9240" t="s">
        <v>595</v>
      </c>
      <c r="C9240" s="1" t="s">
        <v>464</v>
      </c>
      <c r="D9240" s="1" t="s">
        <v>1785</v>
      </c>
      <c r="E9240" s="2">
        <v>3</v>
      </c>
      <c r="F9240" s="3">
        <v>1</v>
      </c>
      <c r="G9240" s="2">
        <v>7</v>
      </c>
      <c r="H9240" s="3">
        <v>6</v>
      </c>
      <c r="I9240" s="69" t="str">
        <f>VLOOKUP(C9240,СПРАВОЧНИК!B:D,2,0)</f>
        <v>ЕВРОПА</v>
      </c>
      <c r="J9240" s="69" t="str">
        <f>VLOOKUP(C9240,СПРАВОЧНИК!B:D,3,0)</f>
        <v>ИНОМАРКИ</v>
      </c>
      <c r="K9240" s="69" t="str">
        <f>VLOOKUP(СВОД2023[[#This Row],[ФО]],СПРАВОЧНИК!H:P,2,0)</f>
        <v>Уральский ФО</v>
      </c>
    </row>
    <row r="9241" spans="1:11" x14ac:dyDescent="0.2">
      <c r="A9241" t="s">
        <v>600</v>
      </c>
      <c r="B9241" t="s">
        <v>595</v>
      </c>
      <c r="C9241" s="1" t="s">
        <v>464</v>
      </c>
      <c r="D9241" s="1" t="s">
        <v>2293</v>
      </c>
      <c r="E9241" s="2"/>
      <c r="F9241" s="3"/>
      <c r="G9241" s="2">
        <v>1</v>
      </c>
      <c r="H9241" s="3">
        <v>1</v>
      </c>
      <c r="I9241" s="69" t="str">
        <f>VLOOKUP(C9241,СПРАВОЧНИК!B:D,2,0)</f>
        <v>ЕВРОПА</v>
      </c>
      <c r="J9241" s="69" t="str">
        <f>VLOOKUP(C9241,СПРАВОЧНИК!B:D,3,0)</f>
        <v>ИНОМАРКИ</v>
      </c>
      <c r="K9241" s="69" t="str">
        <f>VLOOKUP(СВОД2023[[#This Row],[ФО]],СПРАВОЧНИК!H:P,2,0)</f>
        <v>Уральский ФО</v>
      </c>
    </row>
    <row r="9242" spans="1:11" x14ac:dyDescent="0.2">
      <c r="A9242" t="s">
        <v>600</v>
      </c>
      <c r="B9242" t="s">
        <v>595</v>
      </c>
      <c r="C9242" s="1" t="s">
        <v>464</v>
      </c>
      <c r="D9242" s="1" t="s">
        <v>467</v>
      </c>
      <c r="E9242" s="2">
        <v>124</v>
      </c>
      <c r="F9242" s="3">
        <v>80</v>
      </c>
      <c r="G9242" s="2">
        <v>600</v>
      </c>
      <c r="H9242" s="3">
        <v>406</v>
      </c>
      <c r="I9242" s="69" t="str">
        <f>VLOOKUP(C9242,СПРАВОЧНИК!B:D,2,0)</f>
        <v>ЕВРОПА</v>
      </c>
      <c r="J9242" s="69" t="str">
        <f>VLOOKUP(C9242,СПРАВОЧНИК!B:D,3,0)</f>
        <v>ИНОМАРКИ</v>
      </c>
      <c r="K9242" s="69" t="str">
        <f>VLOOKUP(СВОД2023[[#This Row],[ФО]],СПРАВОЧНИК!H:P,2,0)</f>
        <v>Уральский ФО</v>
      </c>
    </row>
    <row r="9243" spans="1:11" x14ac:dyDescent="0.2">
      <c r="A9243" t="s">
        <v>600</v>
      </c>
      <c r="B9243" t="s">
        <v>595</v>
      </c>
      <c r="C9243" s="1" t="s">
        <v>464</v>
      </c>
      <c r="D9243" s="1" t="s">
        <v>468</v>
      </c>
      <c r="E9243" s="2">
        <v>18</v>
      </c>
      <c r="F9243" s="3">
        <v>8</v>
      </c>
      <c r="G9243" s="2">
        <v>78</v>
      </c>
      <c r="H9243" s="3">
        <v>47</v>
      </c>
      <c r="I9243" s="69" t="str">
        <f>VLOOKUP(C9243,СПРАВОЧНИК!B:D,2,0)</f>
        <v>ЕВРОПА</v>
      </c>
      <c r="J9243" s="69" t="str">
        <f>VLOOKUP(C9243,СПРАВОЧНИК!B:D,3,0)</f>
        <v>ИНОМАРКИ</v>
      </c>
      <c r="K9243" s="69" t="str">
        <f>VLOOKUP(СВОД2023[[#This Row],[ФО]],СПРАВОЧНИК!H:P,2,0)</f>
        <v>Уральский ФО</v>
      </c>
    </row>
    <row r="9244" spans="1:11" x14ac:dyDescent="0.2">
      <c r="A9244" t="s">
        <v>600</v>
      </c>
      <c r="B9244" t="s">
        <v>595</v>
      </c>
      <c r="C9244" s="1" t="s">
        <v>464</v>
      </c>
      <c r="D9244" s="1" t="s">
        <v>1786</v>
      </c>
      <c r="E9244" s="2">
        <v>9</v>
      </c>
      <c r="F9244" s="3">
        <v>13</v>
      </c>
      <c r="G9244" s="2">
        <v>68</v>
      </c>
      <c r="H9244" s="3">
        <v>61</v>
      </c>
      <c r="I9244" s="69" t="str">
        <f>VLOOKUP(C9244,СПРАВОЧНИК!B:D,2,0)</f>
        <v>ЕВРОПА</v>
      </c>
      <c r="J9244" s="69" t="str">
        <f>VLOOKUP(C9244,СПРАВОЧНИК!B:D,3,0)</f>
        <v>ИНОМАРКИ</v>
      </c>
      <c r="K9244" s="69" t="str">
        <f>VLOOKUP(СВОД2023[[#This Row],[ФО]],СПРАВОЧНИК!H:P,2,0)</f>
        <v>Уральский ФО</v>
      </c>
    </row>
    <row r="9245" spans="1:11" x14ac:dyDescent="0.2">
      <c r="A9245" t="s">
        <v>600</v>
      </c>
      <c r="B9245" t="s">
        <v>595</v>
      </c>
      <c r="C9245" s="1" t="s">
        <v>464</v>
      </c>
      <c r="D9245" s="1" t="s">
        <v>1787</v>
      </c>
      <c r="E9245" s="2">
        <v>1</v>
      </c>
      <c r="F9245" s="3"/>
      <c r="G9245" s="2">
        <v>9</v>
      </c>
      <c r="H9245" s="3">
        <v>4</v>
      </c>
      <c r="I9245" s="69" t="str">
        <f>VLOOKUP(C9245,СПРАВОЧНИК!B:D,2,0)</f>
        <v>ЕВРОПА</v>
      </c>
      <c r="J9245" s="69" t="str">
        <f>VLOOKUP(C9245,СПРАВОЧНИК!B:D,3,0)</f>
        <v>ИНОМАРКИ</v>
      </c>
      <c r="K9245" s="69" t="str">
        <f>VLOOKUP(СВОД2023[[#This Row],[ФО]],СПРАВОЧНИК!H:P,2,0)</f>
        <v>Уральский ФО</v>
      </c>
    </row>
    <row r="9246" spans="1:11" x14ac:dyDescent="0.2">
      <c r="A9246" t="s">
        <v>600</v>
      </c>
      <c r="B9246" t="s">
        <v>595</v>
      </c>
      <c r="C9246" s="1" t="s">
        <v>464</v>
      </c>
      <c r="D9246" s="1" t="s">
        <v>846</v>
      </c>
      <c r="E9246" s="2">
        <v>154</v>
      </c>
      <c r="F9246" s="3">
        <v>120</v>
      </c>
      <c r="G9246" s="2">
        <v>746</v>
      </c>
      <c r="H9246" s="3">
        <v>620</v>
      </c>
      <c r="I9246" s="69" t="str">
        <f>VLOOKUP(C9246,СПРАВОЧНИК!B:D,2,0)</f>
        <v>ЕВРОПА</v>
      </c>
      <c r="J9246" s="69" t="str">
        <f>VLOOKUP(C9246,СПРАВОЧНИК!B:D,3,0)</f>
        <v>ИНОМАРКИ</v>
      </c>
      <c r="K9246" s="69" t="str">
        <f>VLOOKUP(СВОД2023[[#This Row],[ФО]],СПРАВОЧНИК!H:P,2,0)</f>
        <v>Уральский ФО</v>
      </c>
    </row>
    <row r="9247" spans="1:11" x14ac:dyDescent="0.2">
      <c r="A9247" t="s">
        <v>600</v>
      </c>
      <c r="B9247" t="s">
        <v>595</v>
      </c>
      <c r="C9247" s="1" t="s">
        <v>464</v>
      </c>
      <c r="D9247" s="1" t="s">
        <v>1788</v>
      </c>
      <c r="E9247" s="2">
        <v>26</v>
      </c>
      <c r="F9247" s="3">
        <v>21</v>
      </c>
      <c r="G9247" s="2">
        <v>143</v>
      </c>
      <c r="H9247" s="3">
        <v>119</v>
      </c>
      <c r="I9247" s="69" t="str">
        <f>VLOOKUP(C9247,СПРАВОЧНИК!B:D,2,0)</f>
        <v>ЕВРОПА</v>
      </c>
      <c r="J9247" s="69" t="str">
        <f>VLOOKUP(C9247,СПРАВОЧНИК!B:D,3,0)</f>
        <v>ИНОМАРКИ</v>
      </c>
      <c r="K9247" s="69" t="str">
        <f>VLOOKUP(СВОД2023[[#This Row],[ФО]],СПРАВОЧНИК!H:P,2,0)</f>
        <v>Уральский ФО</v>
      </c>
    </row>
    <row r="9248" spans="1:11" x14ac:dyDescent="0.2">
      <c r="A9248" t="s">
        <v>600</v>
      </c>
      <c r="B9248" t="s">
        <v>595</v>
      </c>
      <c r="C9248" s="1" t="s">
        <v>464</v>
      </c>
      <c r="D9248" s="1" t="s">
        <v>2294</v>
      </c>
      <c r="E9248" s="2"/>
      <c r="F9248" s="3">
        <v>1</v>
      </c>
      <c r="G9248" s="2"/>
      <c r="H9248" s="3">
        <v>3</v>
      </c>
      <c r="I9248" s="69" t="str">
        <f>VLOOKUP(C9248,СПРАВОЧНИК!B:D,2,0)</f>
        <v>ЕВРОПА</v>
      </c>
      <c r="J9248" s="69" t="str">
        <f>VLOOKUP(C9248,СПРАВОЧНИК!B:D,3,0)</f>
        <v>ИНОМАРКИ</v>
      </c>
      <c r="K9248" s="69" t="str">
        <f>VLOOKUP(СВОД2023[[#This Row],[ФО]],СПРАВОЧНИК!H:P,2,0)</f>
        <v>Уральский ФО</v>
      </c>
    </row>
    <row r="9249" spans="1:11" x14ac:dyDescent="0.2">
      <c r="A9249" t="s">
        <v>600</v>
      </c>
      <c r="B9249" t="s">
        <v>595</v>
      </c>
      <c r="C9249" s="1" t="s">
        <v>464</v>
      </c>
      <c r="D9249" s="1" t="s">
        <v>2462</v>
      </c>
      <c r="E9249" s="2"/>
      <c r="F9249" s="3"/>
      <c r="G9249" s="2">
        <v>1</v>
      </c>
      <c r="H9249" s="3"/>
      <c r="I9249" s="69" t="str">
        <f>VLOOKUP(C9249,СПРАВОЧНИК!B:D,2,0)</f>
        <v>ЕВРОПА</v>
      </c>
      <c r="J9249" s="69" t="str">
        <f>VLOOKUP(C9249,СПРАВОЧНИК!B:D,3,0)</f>
        <v>ИНОМАРКИ</v>
      </c>
      <c r="K9249" s="69" t="str">
        <f>VLOOKUP(СВОД2023[[#This Row],[ФО]],СПРАВОЧНИК!H:P,2,0)</f>
        <v>Уральский ФО</v>
      </c>
    </row>
    <row r="9250" spans="1:11" x14ac:dyDescent="0.2">
      <c r="A9250" t="s">
        <v>600</v>
      </c>
      <c r="B9250" t="s">
        <v>595</v>
      </c>
      <c r="C9250" s="1" t="s">
        <v>464</v>
      </c>
      <c r="D9250" s="1" t="s">
        <v>1789</v>
      </c>
      <c r="E9250" s="2">
        <v>1</v>
      </c>
      <c r="F9250" s="3">
        <v>1</v>
      </c>
      <c r="G9250" s="2">
        <v>5</v>
      </c>
      <c r="H9250" s="3">
        <v>1</v>
      </c>
      <c r="I9250" s="69" t="str">
        <f>VLOOKUP(C9250,СПРАВОЧНИК!B:D,2,0)</f>
        <v>ЕВРОПА</v>
      </c>
      <c r="J9250" s="69" t="str">
        <f>VLOOKUP(C9250,СПРАВОЧНИК!B:D,3,0)</f>
        <v>ИНОМАРКИ</v>
      </c>
      <c r="K9250" s="69" t="str">
        <f>VLOOKUP(СВОД2023[[#This Row],[ФО]],СПРАВОЧНИК!H:P,2,0)</f>
        <v>Уральский ФО</v>
      </c>
    </row>
    <row r="9251" spans="1:11" x14ac:dyDescent="0.2">
      <c r="A9251" t="s">
        <v>600</v>
      </c>
      <c r="B9251" t="s">
        <v>595</v>
      </c>
      <c r="C9251" s="1" t="s">
        <v>464</v>
      </c>
      <c r="D9251" s="1" t="s">
        <v>2463</v>
      </c>
      <c r="E9251" s="2">
        <v>1</v>
      </c>
      <c r="F9251" s="3"/>
      <c r="G9251" s="2">
        <v>3</v>
      </c>
      <c r="H9251" s="3"/>
      <c r="I9251" s="69" t="str">
        <f>VLOOKUP(C9251,СПРАВОЧНИК!B:D,2,0)</f>
        <v>ЕВРОПА</v>
      </c>
      <c r="J9251" s="69" t="str">
        <f>VLOOKUP(C9251,СПРАВОЧНИК!B:D,3,0)</f>
        <v>ИНОМАРКИ</v>
      </c>
      <c r="K9251" s="69" t="str">
        <f>VLOOKUP(СВОД2023[[#This Row],[ФО]],СПРАВОЧНИК!H:P,2,0)</f>
        <v>Уральский ФО</v>
      </c>
    </row>
    <row r="9252" spans="1:11" x14ac:dyDescent="0.2">
      <c r="A9252" t="s">
        <v>600</v>
      </c>
      <c r="B9252" t="s">
        <v>595</v>
      </c>
      <c r="C9252" s="1" t="s">
        <v>464</v>
      </c>
      <c r="D9252" s="1" t="s">
        <v>470</v>
      </c>
      <c r="E9252" s="2">
        <v>614</v>
      </c>
      <c r="F9252" s="3">
        <v>577</v>
      </c>
      <c r="G9252" s="2">
        <v>3563</v>
      </c>
      <c r="H9252" s="3">
        <v>3137</v>
      </c>
      <c r="I9252" s="69" t="str">
        <f>VLOOKUP(C9252,СПРАВОЧНИК!B:D,2,0)</f>
        <v>ЕВРОПА</v>
      </c>
      <c r="J9252" s="69" t="str">
        <f>VLOOKUP(C9252,СПРАВОЧНИК!B:D,3,0)</f>
        <v>ИНОМАРКИ</v>
      </c>
      <c r="K9252" s="69" t="str">
        <f>VLOOKUP(СВОД2023[[#This Row],[ФО]],СПРАВОЧНИК!H:P,2,0)</f>
        <v>Уральский ФО</v>
      </c>
    </row>
    <row r="9253" spans="1:11" x14ac:dyDescent="0.2">
      <c r="A9253" t="s">
        <v>600</v>
      </c>
      <c r="B9253" t="s">
        <v>595</v>
      </c>
      <c r="C9253" s="1" t="s">
        <v>464</v>
      </c>
      <c r="D9253" s="1" t="s">
        <v>471</v>
      </c>
      <c r="E9253" s="2">
        <v>214</v>
      </c>
      <c r="F9253" s="3">
        <v>211</v>
      </c>
      <c r="G9253" s="2">
        <v>1265</v>
      </c>
      <c r="H9253" s="3">
        <v>1050</v>
      </c>
      <c r="I9253" s="69" t="str">
        <f>VLOOKUP(C9253,СПРАВОЧНИК!B:D,2,0)</f>
        <v>ЕВРОПА</v>
      </c>
      <c r="J9253" s="69" t="str">
        <f>VLOOKUP(C9253,СПРАВОЧНИК!B:D,3,0)</f>
        <v>ИНОМАРКИ</v>
      </c>
      <c r="K9253" s="69" t="str">
        <f>VLOOKUP(СВОД2023[[#This Row],[ФО]],СПРАВОЧНИК!H:P,2,0)</f>
        <v>Уральский ФО</v>
      </c>
    </row>
    <row r="9254" spans="1:11" x14ac:dyDescent="0.2">
      <c r="A9254" t="s">
        <v>600</v>
      </c>
      <c r="B9254" t="s">
        <v>595</v>
      </c>
      <c r="C9254" s="1" t="s">
        <v>464</v>
      </c>
      <c r="D9254" s="1" t="s">
        <v>2297</v>
      </c>
      <c r="E9254" s="2"/>
      <c r="F9254" s="3"/>
      <c r="G9254" s="2"/>
      <c r="H9254" s="3">
        <v>1</v>
      </c>
      <c r="I9254" s="69" t="str">
        <f>VLOOKUP(C9254,СПРАВОЧНИК!B:D,2,0)</f>
        <v>ЕВРОПА</v>
      </c>
      <c r="J9254" s="69" t="str">
        <f>VLOOKUP(C9254,СПРАВОЧНИК!B:D,3,0)</f>
        <v>ИНОМАРКИ</v>
      </c>
      <c r="K9254" s="69" t="str">
        <f>VLOOKUP(СВОД2023[[#This Row],[ФО]],СПРАВОЧНИК!H:P,2,0)</f>
        <v>Уральский ФО</v>
      </c>
    </row>
    <row r="9255" spans="1:11" x14ac:dyDescent="0.2">
      <c r="A9255" t="s">
        <v>600</v>
      </c>
      <c r="B9255" t="s">
        <v>595</v>
      </c>
      <c r="C9255" s="1" t="s">
        <v>464</v>
      </c>
      <c r="D9255" s="1" t="s">
        <v>2298</v>
      </c>
      <c r="E9255" s="2"/>
      <c r="F9255" s="3"/>
      <c r="G9255" s="2">
        <v>3</v>
      </c>
      <c r="H9255" s="3">
        <v>4</v>
      </c>
      <c r="I9255" s="69" t="str">
        <f>VLOOKUP(C9255,СПРАВОЧНИК!B:D,2,0)</f>
        <v>ЕВРОПА</v>
      </c>
      <c r="J9255" s="69" t="str">
        <f>VLOOKUP(C9255,СПРАВОЧНИК!B:D,3,0)</f>
        <v>ИНОМАРКИ</v>
      </c>
      <c r="K9255" s="69" t="str">
        <f>VLOOKUP(СВОД2023[[#This Row],[ФО]],СПРАВОЧНИК!H:P,2,0)</f>
        <v>Уральский ФО</v>
      </c>
    </row>
    <row r="9256" spans="1:11" x14ac:dyDescent="0.2">
      <c r="A9256" t="s">
        <v>600</v>
      </c>
      <c r="B9256" t="s">
        <v>595</v>
      </c>
      <c r="C9256" s="1" t="s">
        <v>464</v>
      </c>
      <c r="D9256" s="1" t="s">
        <v>1790</v>
      </c>
      <c r="E9256" s="2">
        <v>64</v>
      </c>
      <c r="F9256" s="3">
        <v>48</v>
      </c>
      <c r="G9256" s="2">
        <v>378</v>
      </c>
      <c r="H9256" s="3">
        <v>300</v>
      </c>
      <c r="I9256" s="69" t="str">
        <f>VLOOKUP(C9256,СПРАВОЧНИК!B:D,2,0)</f>
        <v>ЕВРОПА</v>
      </c>
      <c r="J9256" s="69" t="str">
        <f>VLOOKUP(C9256,СПРАВОЧНИК!B:D,3,0)</f>
        <v>ИНОМАРКИ</v>
      </c>
      <c r="K9256" s="69" t="str">
        <f>VLOOKUP(СВОД2023[[#This Row],[ФО]],СПРАВОЧНИК!H:P,2,0)</f>
        <v>Уральский ФО</v>
      </c>
    </row>
    <row r="9257" spans="1:11" x14ac:dyDescent="0.2">
      <c r="A9257" t="s">
        <v>600</v>
      </c>
      <c r="B9257" t="s">
        <v>595</v>
      </c>
      <c r="C9257" s="1" t="s">
        <v>464</v>
      </c>
      <c r="D9257" s="1" t="s">
        <v>1791</v>
      </c>
      <c r="E9257" s="2">
        <v>3</v>
      </c>
      <c r="F9257" s="3">
        <v>2</v>
      </c>
      <c r="G9257" s="2">
        <v>11</v>
      </c>
      <c r="H9257" s="3">
        <v>8</v>
      </c>
      <c r="I9257" s="69" t="str">
        <f>VLOOKUP(C9257,СПРАВОЧНИК!B:D,2,0)</f>
        <v>ЕВРОПА</v>
      </c>
      <c r="J9257" s="69" t="str">
        <f>VLOOKUP(C9257,СПРАВОЧНИК!B:D,3,0)</f>
        <v>ИНОМАРКИ</v>
      </c>
      <c r="K9257" s="69" t="str">
        <f>VLOOKUP(СВОД2023[[#This Row],[ФО]],СПРАВОЧНИК!H:P,2,0)</f>
        <v>Уральский ФО</v>
      </c>
    </row>
    <row r="9258" spans="1:11" x14ac:dyDescent="0.2">
      <c r="A9258" t="s">
        <v>600</v>
      </c>
      <c r="B9258" t="s">
        <v>595</v>
      </c>
      <c r="C9258" s="1" t="s">
        <v>464</v>
      </c>
      <c r="D9258" s="1" t="s">
        <v>2300</v>
      </c>
      <c r="E9258" s="2"/>
      <c r="F9258" s="3"/>
      <c r="G9258" s="2">
        <v>3</v>
      </c>
      <c r="H9258" s="3">
        <v>1</v>
      </c>
      <c r="I9258" s="69" t="str">
        <f>VLOOKUP(C9258,СПРАВОЧНИК!B:D,2,0)</f>
        <v>ЕВРОПА</v>
      </c>
      <c r="J9258" s="69" t="str">
        <f>VLOOKUP(C9258,СПРАВОЧНИК!B:D,3,0)</f>
        <v>ИНОМАРКИ</v>
      </c>
      <c r="K9258" s="69" t="str">
        <f>VLOOKUP(СВОД2023[[#This Row],[ФО]],СПРАВОЧНИК!H:P,2,0)</f>
        <v>Уральский ФО</v>
      </c>
    </row>
    <row r="9259" spans="1:11" x14ac:dyDescent="0.2">
      <c r="A9259" t="s">
        <v>600</v>
      </c>
      <c r="B9259" t="s">
        <v>595</v>
      </c>
      <c r="C9259" s="1" t="s">
        <v>464</v>
      </c>
      <c r="D9259" s="1" t="s">
        <v>1792</v>
      </c>
      <c r="E9259" s="2"/>
      <c r="F9259" s="3"/>
      <c r="G9259" s="2">
        <v>2</v>
      </c>
      <c r="H9259" s="3"/>
      <c r="I9259" s="69" t="str">
        <f>VLOOKUP(C9259,СПРАВОЧНИК!B:D,2,0)</f>
        <v>ЕВРОПА</v>
      </c>
      <c r="J9259" s="69" t="str">
        <f>VLOOKUP(C9259,СПРАВОЧНИК!B:D,3,0)</f>
        <v>ИНОМАРКИ</v>
      </c>
      <c r="K9259" s="69" t="str">
        <f>VLOOKUP(СВОД2023[[#This Row],[ФО]],СПРАВОЧНИК!H:P,2,0)</f>
        <v>Уральский ФО</v>
      </c>
    </row>
    <row r="9260" spans="1:11" x14ac:dyDescent="0.2">
      <c r="A9260" t="s">
        <v>600</v>
      </c>
      <c r="B9260" t="s">
        <v>595</v>
      </c>
      <c r="C9260" s="1" t="s">
        <v>464</v>
      </c>
      <c r="D9260" s="1" t="s">
        <v>2301</v>
      </c>
      <c r="E9260" s="2"/>
      <c r="F9260" s="3"/>
      <c r="G9260" s="2">
        <v>2</v>
      </c>
      <c r="H9260" s="3">
        <v>1</v>
      </c>
      <c r="I9260" s="69" t="str">
        <f>VLOOKUP(C9260,СПРАВОЧНИК!B:D,2,0)</f>
        <v>ЕВРОПА</v>
      </c>
      <c r="J9260" s="69" t="str">
        <f>VLOOKUP(C9260,СПРАВОЧНИК!B:D,3,0)</f>
        <v>ИНОМАРКИ</v>
      </c>
      <c r="K9260" s="69" t="str">
        <f>VLOOKUP(СВОД2023[[#This Row],[ФО]],СПРАВОЧНИК!H:P,2,0)</f>
        <v>Уральский ФО</v>
      </c>
    </row>
    <row r="9261" spans="1:11" x14ac:dyDescent="0.2">
      <c r="A9261" t="s">
        <v>600</v>
      </c>
      <c r="B9261" t="s">
        <v>595</v>
      </c>
      <c r="C9261" s="1" t="s">
        <v>476</v>
      </c>
      <c r="D9261" s="1" t="s">
        <v>477</v>
      </c>
      <c r="E9261" s="2"/>
      <c r="F9261" s="3"/>
      <c r="G9261" s="2">
        <v>3</v>
      </c>
      <c r="H9261" s="3"/>
      <c r="I9261" s="69" t="str">
        <f>VLOOKUP(C9261,СПРАВОЧНИК!B:D,2,0)</f>
        <v>ЕВРОПА</v>
      </c>
      <c r="J9261" s="69" t="str">
        <f>VLOOKUP(C9261,СПРАВОЧНИК!B:D,3,0)</f>
        <v>ИНОМАРКИ</v>
      </c>
      <c r="K9261" s="69" t="str">
        <f>VLOOKUP(СВОД2023[[#This Row],[ФО]],СПРАВОЧНИК!H:P,2,0)</f>
        <v>Уральский ФО</v>
      </c>
    </row>
    <row r="9262" spans="1:11" x14ac:dyDescent="0.2">
      <c r="A9262" t="s">
        <v>600</v>
      </c>
      <c r="B9262" t="s">
        <v>595</v>
      </c>
      <c r="C9262" s="1" t="s">
        <v>476</v>
      </c>
      <c r="D9262" s="1" t="s">
        <v>478</v>
      </c>
      <c r="E9262" s="2"/>
      <c r="F9262" s="3"/>
      <c r="G9262" s="2">
        <v>1</v>
      </c>
      <c r="H9262" s="3"/>
      <c r="I9262" s="69" t="str">
        <f>VLOOKUP(C9262,СПРАВОЧНИК!B:D,2,0)</f>
        <v>ЕВРОПА</v>
      </c>
      <c r="J9262" s="69" t="str">
        <f>VLOOKUP(C9262,СПРАВОЧНИК!B:D,3,0)</f>
        <v>ИНОМАРКИ</v>
      </c>
      <c r="K9262" s="69" t="str">
        <f>VLOOKUP(СВОД2023[[#This Row],[ФО]],СПРАВОЧНИК!H:P,2,0)</f>
        <v>Уральский ФО</v>
      </c>
    </row>
    <row r="9263" spans="1:11" x14ac:dyDescent="0.2">
      <c r="A9263" t="s">
        <v>600</v>
      </c>
      <c r="B9263" t="s">
        <v>595</v>
      </c>
      <c r="C9263" s="1" t="s">
        <v>476</v>
      </c>
      <c r="D9263" s="1" t="s">
        <v>480</v>
      </c>
      <c r="E9263" s="2"/>
      <c r="F9263" s="3"/>
      <c r="G9263" s="2">
        <v>3</v>
      </c>
      <c r="H9263" s="3">
        <v>1</v>
      </c>
      <c r="I9263" s="69" t="str">
        <f>VLOOKUP(C9263,СПРАВОЧНИК!B:D,2,0)</f>
        <v>ЕВРОПА</v>
      </c>
      <c r="J9263" s="69" t="str">
        <f>VLOOKUP(C9263,СПРАВОЧНИК!B:D,3,0)</f>
        <v>ИНОМАРКИ</v>
      </c>
      <c r="K9263" s="69" t="str">
        <f>VLOOKUP(СВОД2023[[#This Row],[ФО]],СПРАВОЧНИК!H:P,2,0)</f>
        <v>Уральский ФО</v>
      </c>
    </row>
    <row r="9264" spans="1:11" x14ac:dyDescent="0.2">
      <c r="A9264" t="s">
        <v>600</v>
      </c>
      <c r="B9264" t="s">
        <v>595</v>
      </c>
      <c r="C9264" s="1" t="s">
        <v>1794</v>
      </c>
      <c r="D9264" s="1" t="s">
        <v>2303</v>
      </c>
      <c r="E9264" s="2"/>
      <c r="F9264" s="3"/>
      <c r="G9264" s="2">
        <v>1</v>
      </c>
      <c r="H9264" s="3">
        <v>2</v>
      </c>
      <c r="I9264" s="69" t="str">
        <f>VLOOKUP(C9264,СПРАВОЧНИК!B:D,2,0)</f>
        <v>ЕВРОПА</v>
      </c>
      <c r="J9264" s="69" t="str">
        <f>VLOOKUP(C9264,СПРАВОЧНИК!B:D,3,0)</f>
        <v>ИНОМАРКИ</v>
      </c>
      <c r="K9264" s="69" t="str">
        <f>VLOOKUP(СВОД2023[[#This Row],[ФО]],СПРАВОЧНИК!H:P,2,0)</f>
        <v>Уральский ФО</v>
      </c>
    </row>
    <row r="9265" spans="1:11" x14ac:dyDescent="0.2">
      <c r="A9265" t="s">
        <v>600</v>
      </c>
      <c r="B9265" t="s">
        <v>595</v>
      </c>
      <c r="C9265" s="1" t="s">
        <v>1794</v>
      </c>
      <c r="D9265" s="1" t="s">
        <v>2304</v>
      </c>
      <c r="E9265" s="2">
        <v>2</v>
      </c>
      <c r="F9265" s="3">
        <v>1</v>
      </c>
      <c r="G9265" s="2">
        <v>5</v>
      </c>
      <c r="H9265" s="3">
        <v>4</v>
      </c>
      <c r="I9265" s="69" t="str">
        <f>VLOOKUP(C9265,СПРАВОЧНИК!B:D,2,0)</f>
        <v>ЕВРОПА</v>
      </c>
      <c r="J9265" s="69" t="str">
        <f>VLOOKUP(C9265,СПРАВОЧНИК!B:D,3,0)</f>
        <v>ИНОМАРКИ</v>
      </c>
      <c r="K9265" s="69" t="str">
        <f>VLOOKUP(СВОД2023[[#This Row],[ФО]],СПРАВОЧНИК!H:P,2,0)</f>
        <v>Уральский ФО</v>
      </c>
    </row>
    <row r="9266" spans="1:11" x14ac:dyDescent="0.2">
      <c r="A9266" t="s">
        <v>600</v>
      </c>
      <c r="B9266" t="s">
        <v>595</v>
      </c>
      <c r="C9266" s="1" t="s">
        <v>1794</v>
      </c>
      <c r="D9266" s="1" t="s">
        <v>1796</v>
      </c>
      <c r="E9266" s="2">
        <v>2</v>
      </c>
      <c r="F9266" s="3"/>
      <c r="G9266" s="2">
        <v>4</v>
      </c>
      <c r="H9266" s="3">
        <v>2</v>
      </c>
      <c r="I9266" s="69" t="str">
        <f>VLOOKUP(C9266,СПРАВОЧНИК!B:D,2,0)</f>
        <v>ЕВРОПА</v>
      </c>
      <c r="J9266" s="69" t="str">
        <f>VLOOKUP(C9266,СПРАВОЧНИК!B:D,3,0)</f>
        <v>ИНОМАРКИ</v>
      </c>
      <c r="K9266" s="69" t="str">
        <f>VLOOKUP(СВОД2023[[#This Row],[ФО]],СПРАВОЧНИК!H:P,2,0)</f>
        <v>Уральский ФО</v>
      </c>
    </row>
    <row r="9267" spans="1:11" x14ac:dyDescent="0.2">
      <c r="A9267" t="s">
        <v>600</v>
      </c>
      <c r="B9267" t="s">
        <v>595</v>
      </c>
      <c r="C9267" s="1" t="s">
        <v>1794</v>
      </c>
      <c r="D9267" s="1" t="s">
        <v>1797</v>
      </c>
      <c r="E9267" s="2"/>
      <c r="F9267" s="3">
        <v>1</v>
      </c>
      <c r="G9267" s="2">
        <v>2</v>
      </c>
      <c r="H9267" s="3">
        <v>2</v>
      </c>
      <c r="I9267" s="69" t="str">
        <f>VLOOKUP(C9267,СПРАВОЧНИК!B:D,2,0)</f>
        <v>ЕВРОПА</v>
      </c>
      <c r="J9267" s="69" t="str">
        <f>VLOOKUP(C9267,СПРАВОЧНИК!B:D,3,0)</f>
        <v>ИНОМАРКИ</v>
      </c>
      <c r="K9267" s="69" t="str">
        <f>VLOOKUP(СВОД2023[[#This Row],[ФО]],СПРАВОЧНИК!H:P,2,0)</f>
        <v>Уральский ФО</v>
      </c>
    </row>
    <row r="9268" spans="1:11" x14ac:dyDescent="0.2">
      <c r="A9268" t="s">
        <v>600</v>
      </c>
      <c r="B9268" t="s">
        <v>595</v>
      </c>
      <c r="C9268" s="1" t="s">
        <v>1794</v>
      </c>
      <c r="D9268" s="1" t="s">
        <v>1798</v>
      </c>
      <c r="E9268" s="2">
        <v>5</v>
      </c>
      <c r="F9268" s="3">
        <v>6</v>
      </c>
      <c r="G9268" s="2">
        <v>21</v>
      </c>
      <c r="H9268" s="3">
        <v>18</v>
      </c>
      <c r="I9268" s="69" t="str">
        <f>VLOOKUP(C9268,СПРАВОЧНИК!B:D,2,0)</f>
        <v>ЕВРОПА</v>
      </c>
      <c r="J9268" s="69" t="str">
        <f>VLOOKUP(C9268,СПРАВОЧНИК!B:D,3,0)</f>
        <v>ИНОМАРКИ</v>
      </c>
      <c r="K9268" s="69" t="str">
        <f>VLOOKUP(СВОД2023[[#This Row],[ФО]],СПРАВОЧНИК!H:P,2,0)</f>
        <v>Уральский ФО</v>
      </c>
    </row>
    <row r="9269" spans="1:11" x14ac:dyDescent="0.2">
      <c r="A9269" t="s">
        <v>600</v>
      </c>
      <c r="B9269" t="s">
        <v>595</v>
      </c>
      <c r="C9269" s="1" t="s">
        <v>1794</v>
      </c>
      <c r="D9269" s="1" t="s">
        <v>2565</v>
      </c>
      <c r="E9269" s="2">
        <v>1</v>
      </c>
      <c r="F9269" s="3"/>
      <c r="G9269" s="2">
        <v>1</v>
      </c>
      <c r="H9269" s="3"/>
      <c r="I9269" s="69" t="str">
        <f>VLOOKUP(C9269,СПРАВОЧНИК!B:D,2,0)</f>
        <v>ЕВРОПА</v>
      </c>
      <c r="J9269" s="69" t="str">
        <f>VLOOKUP(C9269,СПРАВОЧНИК!B:D,3,0)</f>
        <v>ИНОМАРКИ</v>
      </c>
      <c r="K9269" s="69" t="str">
        <f>VLOOKUP(СВОД2023[[#This Row],[ФО]],СПРАВОЧНИК!H:P,2,0)</f>
        <v>Уральский ФО</v>
      </c>
    </row>
    <row r="9270" spans="1:11" x14ac:dyDescent="0.2">
      <c r="A9270" t="s">
        <v>600</v>
      </c>
      <c r="B9270" t="s">
        <v>595</v>
      </c>
      <c r="C9270" s="1" t="s">
        <v>1799</v>
      </c>
      <c r="D9270" s="1" t="s">
        <v>2306</v>
      </c>
      <c r="E9270" s="2"/>
      <c r="F9270" s="3"/>
      <c r="G9270" s="2">
        <v>2</v>
      </c>
      <c r="H9270" s="3">
        <v>1</v>
      </c>
      <c r="I9270" s="69" t="str">
        <f>VLOOKUP(C9270,СПРАВОЧНИК!B:D,2,0)</f>
        <v>ЕВРОПА</v>
      </c>
      <c r="J9270" s="69" t="str">
        <f>VLOOKUP(C9270,СПРАВОЧНИК!B:D,3,0)</f>
        <v>ИНОМАРКИ</v>
      </c>
      <c r="K9270" s="69" t="str">
        <f>VLOOKUP(СВОД2023[[#This Row],[ФО]],СПРАВОЧНИК!H:P,2,0)</f>
        <v>Уральский ФО</v>
      </c>
    </row>
    <row r="9271" spans="1:11" x14ac:dyDescent="0.2">
      <c r="A9271" t="s">
        <v>600</v>
      </c>
      <c r="B9271" t="s">
        <v>595</v>
      </c>
      <c r="C9271" s="1" t="s">
        <v>1799</v>
      </c>
      <c r="D9271" s="1" t="s">
        <v>1800</v>
      </c>
      <c r="E9271" s="2"/>
      <c r="F9271" s="3">
        <v>2</v>
      </c>
      <c r="G9271" s="2">
        <v>6</v>
      </c>
      <c r="H9271" s="3">
        <v>7</v>
      </c>
      <c r="I9271" s="69" t="str">
        <f>VLOOKUP(C9271,СПРАВОЧНИК!B:D,2,0)</f>
        <v>ЕВРОПА</v>
      </c>
      <c r="J9271" s="69" t="str">
        <f>VLOOKUP(C9271,СПРАВОЧНИК!B:D,3,0)</f>
        <v>ИНОМАРКИ</v>
      </c>
      <c r="K9271" s="69" t="str">
        <f>VLOOKUP(СВОД2023[[#This Row],[ФО]],СПРАВОЧНИК!H:P,2,0)</f>
        <v>Уральский ФО</v>
      </c>
    </row>
    <row r="9272" spans="1:11" x14ac:dyDescent="0.2">
      <c r="A9272" t="s">
        <v>600</v>
      </c>
      <c r="B9272" t="s">
        <v>595</v>
      </c>
      <c r="C9272" s="1" t="s">
        <v>1799</v>
      </c>
      <c r="D9272" s="1" t="s">
        <v>1801</v>
      </c>
      <c r="E9272" s="2">
        <v>2</v>
      </c>
      <c r="F9272" s="3">
        <v>3</v>
      </c>
      <c r="G9272" s="2">
        <v>8</v>
      </c>
      <c r="H9272" s="3">
        <v>6</v>
      </c>
      <c r="I9272" s="69" t="str">
        <f>VLOOKUP(C9272,СПРАВОЧНИК!B:D,2,0)</f>
        <v>ЕВРОПА</v>
      </c>
      <c r="J9272" s="69" t="str">
        <f>VLOOKUP(C9272,СПРАВОЧНИК!B:D,3,0)</f>
        <v>ИНОМАРКИ</v>
      </c>
      <c r="K9272" s="69" t="str">
        <f>VLOOKUP(СВОД2023[[#This Row],[ФО]],СПРАВОЧНИК!H:P,2,0)</f>
        <v>Уральский ФО</v>
      </c>
    </row>
    <row r="9273" spans="1:11" x14ac:dyDescent="0.2">
      <c r="A9273" t="s">
        <v>600</v>
      </c>
      <c r="B9273" t="s">
        <v>595</v>
      </c>
      <c r="C9273" s="1" t="s">
        <v>1799</v>
      </c>
      <c r="D9273" s="1" t="s">
        <v>1802</v>
      </c>
      <c r="E9273" s="2"/>
      <c r="F9273" s="3">
        <v>1</v>
      </c>
      <c r="G9273" s="2">
        <v>12</v>
      </c>
      <c r="H9273" s="3">
        <v>9</v>
      </c>
      <c r="I9273" s="69" t="str">
        <f>VLOOKUP(C9273,СПРАВОЧНИК!B:D,2,0)</f>
        <v>ЕВРОПА</v>
      </c>
      <c r="J9273" s="69" t="str">
        <f>VLOOKUP(C9273,СПРАВОЧНИК!B:D,3,0)</f>
        <v>ИНОМАРКИ</v>
      </c>
      <c r="K9273" s="69" t="str">
        <f>VLOOKUP(СВОД2023[[#This Row],[ФО]],СПРАВОЧНИК!H:P,2,0)</f>
        <v>Уральский ФО</v>
      </c>
    </row>
    <row r="9274" spans="1:11" x14ac:dyDescent="0.2">
      <c r="A9274" t="s">
        <v>600</v>
      </c>
      <c r="B9274" t="s">
        <v>595</v>
      </c>
      <c r="C9274" s="1" t="s">
        <v>1799</v>
      </c>
      <c r="D9274" s="1" t="s">
        <v>2598</v>
      </c>
      <c r="E9274" s="2"/>
      <c r="F9274" s="3"/>
      <c r="G9274" s="2"/>
      <c r="H9274" s="3">
        <v>1</v>
      </c>
      <c r="I9274" s="69" t="str">
        <f>VLOOKUP(C9274,СПРАВОЧНИК!B:D,2,0)</f>
        <v>ЕВРОПА</v>
      </c>
      <c r="J9274" s="69" t="str">
        <f>VLOOKUP(C9274,СПРАВОЧНИК!B:D,3,0)</f>
        <v>ИНОМАРКИ</v>
      </c>
      <c r="K9274" s="69" t="str">
        <f>VLOOKUP(СВОД2023[[#This Row],[ФО]],СПРАВОЧНИК!H:P,2,0)</f>
        <v>Уральский ФО</v>
      </c>
    </row>
    <row r="9275" spans="1:11" x14ac:dyDescent="0.2">
      <c r="A9275" t="s">
        <v>600</v>
      </c>
      <c r="B9275" t="s">
        <v>595</v>
      </c>
      <c r="C9275" s="1" t="s">
        <v>1799</v>
      </c>
      <c r="D9275" s="1" t="s">
        <v>2566</v>
      </c>
      <c r="E9275" s="2"/>
      <c r="F9275" s="3"/>
      <c r="G9275" s="2"/>
      <c r="H9275" s="3">
        <v>1</v>
      </c>
      <c r="I9275" s="69" t="str">
        <f>VLOOKUP(C9275,СПРАВОЧНИК!B:D,2,0)</f>
        <v>ЕВРОПА</v>
      </c>
      <c r="J9275" s="69" t="str">
        <f>VLOOKUP(C9275,СПРАВОЧНИК!B:D,3,0)</f>
        <v>ИНОМАРКИ</v>
      </c>
      <c r="K9275" s="69" t="str">
        <f>VLOOKUP(СВОД2023[[#This Row],[ФО]],СПРАВОЧНИК!H:P,2,0)</f>
        <v>Уральский ФО</v>
      </c>
    </row>
    <row r="9276" spans="1:11" x14ac:dyDescent="0.2">
      <c r="A9276" t="s">
        <v>600</v>
      </c>
      <c r="B9276" t="s">
        <v>595</v>
      </c>
      <c r="C9276" s="1" t="s">
        <v>815</v>
      </c>
      <c r="D9276" s="1" t="s">
        <v>1803</v>
      </c>
      <c r="E9276" s="2"/>
      <c r="F9276" s="3"/>
      <c r="G9276" s="2"/>
      <c r="H9276" s="3">
        <v>1</v>
      </c>
      <c r="I9276" s="69" t="str">
        <f>VLOOKUP(C9276,СПРАВОЧНИК!B:D,2,0)</f>
        <v>ЕВРОПА</v>
      </c>
      <c r="J9276" s="69" t="str">
        <f>VLOOKUP(C9276,СПРАВОЧНИК!B:D,3,0)</f>
        <v>ИНОМАРКИ</v>
      </c>
      <c r="K9276" s="69" t="str">
        <f>VLOOKUP(СВОД2023[[#This Row],[ФО]],СПРАВОЧНИК!H:P,2,0)</f>
        <v>Уральский ФО</v>
      </c>
    </row>
    <row r="9277" spans="1:11" x14ac:dyDescent="0.2">
      <c r="A9277" t="s">
        <v>600</v>
      </c>
      <c r="B9277" t="s">
        <v>595</v>
      </c>
      <c r="C9277" s="1" t="s">
        <v>815</v>
      </c>
      <c r="D9277" s="1" t="s">
        <v>832</v>
      </c>
      <c r="E9277" s="2">
        <v>3</v>
      </c>
      <c r="F9277" s="3"/>
      <c r="G9277" s="2">
        <v>17</v>
      </c>
      <c r="H9277" s="3"/>
      <c r="I9277" s="69" t="str">
        <f>VLOOKUP(C9277,СПРАВОЧНИК!B:D,2,0)</f>
        <v>ЕВРОПА</v>
      </c>
      <c r="J9277" s="69" t="str">
        <f>VLOOKUP(C9277,СПРАВОЧНИК!B:D,3,0)</f>
        <v>ИНОМАРКИ</v>
      </c>
      <c r="K9277" s="69" t="str">
        <f>VLOOKUP(СВОД2023[[#This Row],[ФО]],СПРАВОЧНИК!H:P,2,0)</f>
        <v>Уральский ФО</v>
      </c>
    </row>
    <row r="9278" spans="1:11" x14ac:dyDescent="0.2">
      <c r="A9278" t="s">
        <v>600</v>
      </c>
      <c r="B9278" t="s">
        <v>595</v>
      </c>
      <c r="C9278" s="1" t="s">
        <v>815</v>
      </c>
      <c r="D9278" s="1" t="s">
        <v>1804</v>
      </c>
      <c r="E9278" s="2"/>
      <c r="F9278" s="3">
        <v>1</v>
      </c>
      <c r="G9278" s="2">
        <v>1</v>
      </c>
      <c r="H9278" s="3">
        <v>1</v>
      </c>
      <c r="I9278" s="69" t="str">
        <f>VLOOKUP(C9278,СПРАВОЧНИК!B:D,2,0)</f>
        <v>ЕВРОПА</v>
      </c>
      <c r="J9278" s="69" t="str">
        <f>VLOOKUP(C9278,СПРАВОЧНИК!B:D,3,0)</f>
        <v>ИНОМАРКИ</v>
      </c>
      <c r="K9278" s="69" t="str">
        <f>VLOOKUP(СВОД2023[[#This Row],[ФО]],СПРАВОЧНИК!H:P,2,0)</f>
        <v>Уральский ФО</v>
      </c>
    </row>
    <row r="9279" spans="1:11" x14ac:dyDescent="0.2">
      <c r="A9279" t="s">
        <v>600</v>
      </c>
      <c r="B9279" t="s">
        <v>595</v>
      </c>
      <c r="C9279" s="1" t="s">
        <v>815</v>
      </c>
      <c r="D9279" s="1" t="s">
        <v>2310</v>
      </c>
      <c r="E9279" s="2"/>
      <c r="F9279" s="3"/>
      <c r="G9279" s="2">
        <v>6</v>
      </c>
      <c r="H9279" s="3"/>
      <c r="I9279" s="69" t="str">
        <f>VLOOKUP(C9279,СПРАВОЧНИК!B:D,2,0)</f>
        <v>ЕВРОПА</v>
      </c>
      <c r="J9279" s="69" t="str">
        <f>VLOOKUP(C9279,СПРАВОЧНИК!B:D,3,0)</f>
        <v>ИНОМАРКИ</v>
      </c>
      <c r="K9279" s="69" t="str">
        <f>VLOOKUP(СВОД2023[[#This Row],[ФО]],СПРАВОЧНИК!H:P,2,0)</f>
        <v>Уральский ФО</v>
      </c>
    </row>
    <row r="9280" spans="1:11" x14ac:dyDescent="0.2">
      <c r="A9280" t="s">
        <v>600</v>
      </c>
      <c r="B9280" t="s">
        <v>595</v>
      </c>
      <c r="C9280" s="1" t="s">
        <v>815</v>
      </c>
      <c r="D9280" s="1" t="s">
        <v>847</v>
      </c>
      <c r="E9280" s="2"/>
      <c r="F9280" s="3"/>
      <c r="G9280" s="2">
        <v>2</v>
      </c>
      <c r="H9280" s="3"/>
      <c r="I9280" s="69" t="str">
        <f>VLOOKUP(C9280,СПРАВОЧНИК!B:D,2,0)</f>
        <v>ЕВРОПА</v>
      </c>
      <c r="J9280" s="69" t="str">
        <f>VLOOKUP(C9280,СПРАВОЧНИК!B:D,3,0)</f>
        <v>ИНОМАРКИ</v>
      </c>
      <c r="K9280" s="69" t="str">
        <f>VLOOKUP(СВОД2023[[#This Row],[ФО]],СПРАВОЧНИК!H:P,2,0)</f>
        <v>Уральский ФО</v>
      </c>
    </row>
    <row r="9281" spans="1:11" x14ac:dyDescent="0.2">
      <c r="A9281" t="s">
        <v>600</v>
      </c>
      <c r="B9281" t="s">
        <v>595</v>
      </c>
      <c r="C9281" s="1" t="s">
        <v>1805</v>
      </c>
      <c r="D9281" s="1" t="s">
        <v>2567</v>
      </c>
      <c r="E9281" s="2"/>
      <c r="F9281" s="3"/>
      <c r="G9281" s="2"/>
      <c r="H9281" s="3">
        <v>1</v>
      </c>
      <c r="I9281" s="69" t="str">
        <f>VLOOKUP(C9281,СПРАВОЧНИК!B:D,2,0)</f>
        <v>США</v>
      </c>
      <c r="J9281" s="69" t="str">
        <f>VLOOKUP(C9281,СПРАВОЧНИК!B:D,3,0)</f>
        <v>ИНОМАРКИ</v>
      </c>
      <c r="K9281" s="69" t="str">
        <f>VLOOKUP(СВОД2023[[#This Row],[ФО]],СПРАВОЧНИК!H:P,2,0)</f>
        <v>Уральский ФО</v>
      </c>
    </row>
    <row r="9282" spans="1:11" x14ac:dyDescent="0.2">
      <c r="A9282" t="s">
        <v>600</v>
      </c>
      <c r="B9282" t="s">
        <v>595</v>
      </c>
      <c r="C9282" s="1" t="s">
        <v>1805</v>
      </c>
      <c r="D9282" s="1" t="s">
        <v>2312</v>
      </c>
      <c r="E9282" s="2"/>
      <c r="F9282" s="3"/>
      <c r="G9282" s="2">
        <v>2</v>
      </c>
      <c r="H9282" s="3">
        <v>2</v>
      </c>
      <c r="I9282" s="69" t="str">
        <f>VLOOKUP(C9282,СПРАВОЧНИК!B:D,2,0)</f>
        <v>США</v>
      </c>
      <c r="J9282" s="69" t="str">
        <f>VLOOKUP(C9282,СПРАВОЧНИК!B:D,3,0)</f>
        <v>ИНОМАРКИ</v>
      </c>
      <c r="K9282" s="69" t="str">
        <f>VLOOKUP(СВОД2023[[#This Row],[ФО]],СПРАВОЧНИК!H:P,2,0)</f>
        <v>Уральский ФО</v>
      </c>
    </row>
    <row r="9283" spans="1:11" x14ac:dyDescent="0.2">
      <c r="A9283" t="s">
        <v>600</v>
      </c>
      <c r="B9283" t="s">
        <v>595</v>
      </c>
      <c r="C9283" s="1" t="s">
        <v>1807</v>
      </c>
      <c r="D9283" s="1" t="s">
        <v>2314</v>
      </c>
      <c r="E9283" s="2"/>
      <c r="F9283" s="3"/>
      <c r="G9283" s="2">
        <v>1</v>
      </c>
      <c r="H9283" s="3"/>
      <c r="I9283" s="69" t="str">
        <f>VLOOKUP(C9283,СПРАВОЧНИК!B:D,2,0)</f>
        <v>США</v>
      </c>
      <c r="J9283" s="69" t="str">
        <f>VLOOKUP(C9283,СПРАВОЧНИК!B:D,3,0)</f>
        <v>ИНОМАРКИ</v>
      </c>
      <c r="K9283" s="69" t="str">
        <f>VLOOKUP(СВОД2023[[#This Row],[ФО]],СПРАВОЧНИК!H:P,2,0)</f>
        <v>Уральский ФО</v>
      </c>
    </row>
    <row r="9284" spans="1:11" x14ac:dyDescent="0.2">
      <c r="A9284" t="s">
        <v>600</v>
      </c>
      <c r="B9284" t="s">
        <v>595</v>
      </c>
      <c r="C9284" s="1" t="s">
        <v>1807</v>
      </c>
      <c r="D9284" s="1" t="s">
        <v>1808</v>
      </c>
      <c r="E9284" s="2">
        <v>1</v>
      </c>
      <c r="F9284" s="3"/>
      <c r="G9284" s="2">
        <v>7</v>
      </c>
      <c r="H9284" s="3">
        <v>7</v>
      </c>
      <c r="I9284" s="69" t="str">
        <f>VLOOKUP(C9284,СПРАВОЧНИК!B:D,2,0)</f>
        <v>США</v>
      </c>
      <c r="J9284" s="69" t="str">
        <f>VLOOKUP(C9284,СПРАВОЧНИК!B:D,3,0)</f>
        <v>ИНОМАРКИ</v>
      </c>
      <c r="K9284" s="69" t="str">
        <f>VLOOKUP(СВОД2023[[#This Row],[ФО]],СПРАВОЧНИК!H:P,2,0)</f>
        <v>Уральский ФО</v>
      </c>
    </row>
    <row r="9285" spans="1:11" x14ac:dyDescent="0.2">
      <c r="A9285" t="s">
        <v>600</v>
      </c>
      <c r="B9285" t="s">
        <v>595</v>
      </c>
      <c r="C9285" s="1" t="s">
        <v>1807</v>
      </c>
      <c r="D9285" s="1" t="s">
        <v>2315</v>
      </c>
      <c r="E9285" s="2">
        <v>2</v>
      </c>
      <c r="F9285" s="3"/>
      <c r="G9285" s="2">
        <v>5</v>
      </c>
      <c r="H9285" s="3">
        <v>2</v>
      </c>
      <c r="I9285" s="69" t="str">
        <f>VLOOKUP(C9285,СПРАВОЧНИК!B:D,2,0)</f>
        <v>США</v>
      </c>
      <c r="J9285" s="69" t="str">
        <f>VLOOKUP(C9285,СПРАВОЧНИК!B:D,3,0)</f>
        <v>ИНОМАРКИ</v>
      </c>
      <c r="K9285" s="69" t="str">
        <f>VLOOKUP(СВОД2023[[#This Row],[ФО]],СПРАВОЧНИК!H:P,2,0)</f>
        <v>Уральский ФО</v>
      </c>
    </row>
    <row r="9286" spans="1:11" x14ac:dyDescent="0.2">
      <c r="A9286" t="s">
        <v>600</v>
      </c>
      <c r="B9286" t="s">
        <v>595</v>
      </c>
      <c r="C9286" s="1" t="s">
        <v>1807</v>
      </c>
      <c r="D9286" s="1" t="s">
        <v>1809</v>
      </c>
      <c r="E9286" s="2"/>
      <c r="F9286" s="3"/>
      <c r="G9286" s="2"/>
      <c r="H9286" s="3">
        <v>1</v>
      </c>
      <c r="I9286" s="69" t="str">
        <f>VLOOKUP(C9286,СПРАВОЧНИК!B:D,2,0)</f>
        <v>США</v>
      </c>
      <c r="J9286" s="69" t="str">
        <f>VLOOKUP(C9286,СПРАВОЧНИК!B:D,3,0)</f>
        <v>ИНОМАРКИ</v>
      </c>
      <c r="K9286" s="69" t="str">
        <f>VLOOKUP(СВОД2023[[#This Row],[ФО]],СПРАВОЧНИК!H:P,2,0)</f>
        <v>Уральский ФО</v>
      </c>
    </row>
    <row r="9287" spans="1:11" x14ac:dyDescent="0.2">
      <c r="A9287" t="s">
        <v>600</v>
      </c>
      <c r="B9287" t="s">
        <v>595</v>
      </c>
      <c r="C9287" s="1" t="s">
        <v>2473</v>
      </c>
      <c r="D9287" s="1" t="s">
        <v>2474</v>
      </c>
      <c r="E9287" s="2"/>
      <c r="F9287" s="3"/>
      <c r="G9287" s="2">
        <v>1</v>
      </c>
      <c r="H9287" s="3"/>
      <c r="I9287" s="69" t="str">
        <f>VLOOKUP(C9287,СПРАВОЧНИК!B:D,2,0)</f>
        <v>РОССИЯ</v>
      </c>
      <c r="J9287" s="69" t="str">
        <f>VLOOKUP(C9287,СПРАВОЧНИК!B:D,3,0)</f>
        <v>ОТЕЧЕСТВЕННЫЕ</v>
      </c>
      <c r="K9287" s="69" t="str">
        <f>VLOOKUP(СВОД2023[[#This Row],[ФО]],СПРАВОЧНИК!H:P,2,0)</f>
        <v>Уральский ФО</v>
      </c>
    </row>
    <row r="9288" spans="1:11" x14ac:dyDescent="0.2">
      <c r="A9288" t="s">
        <v>600</v>
      </c>
      <c r="B9288" t="s">
        <v>595</v>
      </c>
      <c r="C9288" s="1" t="s">
        <v>1209</v>
      </c>
      <c r="D9288" s="1" t="s">
        <v>2316</v>
      </c>
      <c r="E9288" s="2">
        <v>2</v>
      </c>
      <c r="F9288" s="3"/>
      <c r="G9288" s="2">
        <v>4</v>
      </c>
      <c r="H9288" s="3"/>
      <c r="I9288" s="69" t="str">
        <f>VLOOKUP(C9288,СПРАВОЧНИК!B:D,2,0)</f>
        <v>ЕВРОПА</v>
      </c>
      <c r="J9288" s="69" t="str">
        <f>VLOOKUP(C9288,СПРАВОЧНИК!B:D,3,0)</f>
        <v>ИНОМАРКИ</v>
      </c>
      <c r="K9288" s="69" t="str">
        <f>VLOOKUP(СВОД2023[[#This Row],[ФО]],СПРАВОЧНИК!H:P,2,0)</f>
        <v>Уральский ФО</v>
      </c>
    </row>
    <row r="9289" spans="1:11" x14ac:dyDescent="0.2">
      <c r="A9289" t="s">
        <v>600</v>
      </c>
      <c r="B9289" t="s">
        <v>595</v>
      </c>
      <c r="C9289" s="1" t="s">
        <v>1209</v>
      </c>
      <c r="D9289" s="1" t="s">
        <v>2317</v>
      </c>
      <c r="E9289" s="2">
        <v>2</v>
      </c>
      <c r="F9289" s="3">
        <v>2</v>
      </c>
      <c r="G9289" s="2">
        <v>12</v>
      </c>
      <c r="H9289" s="3">
        <v>9</v>
      </c>
      <c r="I9289" s="69" t="str">
        <f>VLOOKUP(C9289,СПРАВОЧНИК!B:D,2,0)</f>
        <v>ЕВРОПА</v>
      </c>
      <c r="J9289" s="69" t="str">
        <f>VLOOKUP(C9289,СПРАВОЧНИК!B:D,3,0)</f>
        <v>ИНОМАРКИ</v>
      </c>
      <c r="K9289" s="69" t="str">
        <f>VLOOKUP(СВОД2023[[#This Row],[ФО]],СПРАВОЧНИК!H:P,2,0)</f>
        <v>Уральский ФО</v>
      </c>
    </row>
    <row r="9290" spans="1:11" x14ac:dyDescent="0.2">
      <c r="A9290" t="s">
        <v>600</v>
      </c>
      <c r="B9290" t="s">
        <v>595</v>
      </c>
      <c r="C9290" s="1" t="s">
        <v>1209</v>
      </c>
      <c r="D9290" s="1" t="s">
        <v>2318</v>
      </c>
      <c r="E9290" s="2"/>
      <c r="F9290" s="3"/>
      <c r="G9290" s="2">
        <v>1</v>
      </c>
      <c r="H9290" s="3">
        <v>1</v>
      </c>
      <c r="I9290" s="69" t="str">
        <f>VLOOKUP(C9290,СПРАВОЧНИК!B:D,2,0)</f>
        <v>ЕВРОПА</v>
      </c>
      <c r="J9290" s="69" t="str">
        <f>VLOOKUP(C9290,СПРАВОЧНИК!B:D,3,0)</f>
        <v>ИНОМАРКИ</v>
      </c>
      <c r="K9290" s="69" t="str">
        <f>VLOOKUP(СВОД2023[[#This Row],[ФО]],СПРАВОЧНИК!H:P,2,0)</f>
        <v>Уральский ФО</v>
      </c>
    </row>
    <row r="9291" spans="1:11" x14ac:dyDescent="0.2">
      <c r="A9291" t="s">
        <v>600</v>
      </c>
      <c r="B9291" t="s">
        <v>595</v>
      </c>
      <c r="C9291" s="1" t="s">
        <v>1209</v>
      </c>
      <c r="D9291" s="1" t="s">
        <v>1810</v>
      </c>
      <c r="E9291" s="2">
        <v>2</v>
      </c>
      <c r="F9291" s="3">
        <v>1</v>
      </c>
      <c r="G9291" s="2">
        <v>10</v>
      </c>
      <c r="H9291" s="3">
        <v>4</v>
      </c>
      <c r="I9291" s="69" t="str">
        <f>VLOOKUP(C9291,СПРАВОЧНИК!B:D,2,0)</f>
        <v>ЕВРОПА</v>
      </c>
      <c r="J9291" s="69" t="str">
        <f>VLOOKUP(C9291,СПРАВОЧНИК!B:D,3,0)</f>
        <v>ИНОМАРКИ</v>
      </c>
      <c r="K9291" s="69" t="str">
        <f>VLOOKUP(СВОД2023[[#This Row],[ФО]],СПРАВОЧНИК!H:P,2,0)</f>
        <v>Уральский ФО</v>
      </c>
    </row>
    <row r="9292" spans="1:11" x14ac:dyDescent="0.2">
      <c r="A9292" t="s">
        <v>600</v>
      </c>
      <c r="B9292" t="s">
        <v>595</v>
      </c>
      <c r="C9292" s="1" t="s">
        <v>1209</v>
      </c>
      <c r="D9292" s="1" t="s">
        <v>1811</v>
      </c>
      <c r="E9292" s="2">
        <v>10</v>
      </c>
      <c r="F9292" s="3">
        <v>1</v>
      </c>
      <c r="G9292" s="2">
        <v>23</v>
      </c>
      <c r="H9292" s="3">
        <v>11</v>
      </c>
      <c r="I9292" s="69" t="str">
        <f>VLOOKUP(C9292,СПРАВОЧНИК!B:D,2,0)</f>
        <v>ЕВРОПА</v>
      </c>
      <c r="J9292" s="69" t="str">
        <f>VLOOKUP(C9292,СПРАВОЧНИК!B:D,3,0)</f>
        <v>ИНОМАРКИ</v>
      </c>
      <c r="K9292" s="69" t="str">
        <f>VLOOKUP(СВОД2023[[#This Row],[ФО]],СПРАВОЧНИК!H:P,2,0)</f>
        <v>Уральский ФО</v>
      </c>
    </row>
    <row r="9293" spans="1:11" x14ac:dyDescent="0.2">
      <c r="A9293" t="s">
        <v>600</v>
      </c>
      <c r="B9293" t="s">
        <v>595</v>
      </c>
      <c r="C9293" s="1" t="s">
        <v>1209</v>
      </c>
      <c r="D9293" s="1" t="s">
        <v>1812</v>
      </c>
      <c r="E9293" s="2">
        <v>10</v>
      </c>
      <c r="F9293" s="3">
        <v>6</v>
      </c>
      <c r="G9293" s="2">
        <v>49</v>
      </c>
      <c r="H9293" s="3">
        <v>43</v>
      </c>
      <c r="I9293" s="69" t="str">
        <f>VLOOKUP(C9293,СПРАВОЧНИК!B:D,2,0)</f>
        <v>ЕВРОПА</v>
      </c>
      <c r="J9293" s="69" t="str">
        <f>VLOOKUP(C9293,СПРАВОЧНИК!B:D,3,0)</f>
        <v>ИНОМАРКИ</v>
      </c>
      <c r="K9293" s="69" t="str">
        <f>VLOOKUP(СВОД2023[[#This Row],[ФО]],СПРАВОЧНИК!H:P,2,0)</f>
        <v>Уральский ФО</v>
      </c>
    </row>
    <row r="9294" spans="1:11" x14ac:dyDescent="0.2">
      <c r="A9294" t="s">
        <v>600</v>
      </c>
      <c r="B9294" t="s">
        <v>595</v>
      </c>
      <c r="C9294" s="1" t="s">
        <v>1209</v>
      </c>
      <c r="D9294" s="1" t="s">
        <v>2320</v>
      </c>
      <c r="E9294" s="2"/>
      <c r="F9294" s="3"/>
      <c r="G9294" s="2">
        <v>2</v>
      </c>
      <c r="H9294" s="3"/>
      <c r="I9294" s="69" t="str">
        <f>VLOOKUP(C9294,СПРАВОЧНИК!B:D,2,0)</f>
        <v>ЕВРОПА</v>
      </c>
      <c r="J9294" s="69" t="str">
        <f>VLOOKUP(C9294,СПРАВОЧНИК!B:D,3,0)</f>
        <v>ИНОМАРКИ</v>
      </c>
      <c r="K9294" s="69" t="str">
        <f>VLOOKUP(СВОД2023[[#This Row],[ФО]],СПРАВОЧНИК!H:P,2,0)</f>
        <v>Уральский ФО</v>
      </c>
    </row>
    <row r="9295" spans="1:11" x14ac:dyDescent="0.2">
      <c r="A9295" t="s">
        <v>600</v>
      </c>
      <c r="B9295" t="s">
        <v>595</v>
      </c>
      <c r="C9295" s="1" t="s">
        <v>1209</v>
      </c>
      <c r="D9295" s="1" t="s">
        <v>2323</v>
      </c>
      <c r="E9295" s="2"/>
      <c r="F9295" s="3">
        <v>3</v>
      </c>
      <c r="G9295" s="2">
        <v>15</v>
      </c>
      <c r="H9295" s="3">
        <v>9</v>
      </c>
      <c r="I9295" s="69" t="str">
        <f>VLOOKUP(C9295,СПРАВОЧНИК!B:D,2,0)</f>
        <v>ЕВРОПА</v>
      </c>
      <c r="J9295" s="69" t="str">
        <f>VLOOKUP(C9295,СПРАВОЧНИК!B:D,3,0)</f>
        <v>ИНОМАРКИ</v>
      </c>
      <c r="K9295" s="69" t="str">
        <f>VLOOKUP(СВОД2023[[#This Row],[ФО]],СПРАВОЧНИК!H:P,2,0)</f>
        <v>Уральский ФО</v>
      </c>
    </row>
    <row r="9296" spans="1:11" x14ac:dyDescent="0.2">
      <c r="A9296" t="s">
        <v>600</v>
      </c>
      <c r="B9296" t="s">
        <v>595</v>
      </c>
      <c r="C9296" s="1" t="s">
        <v>1813</v>
      </c>
      <c r="D9296" s="1" t="s">
        <v>1814</v>
      </c>
      <c r="E9296" s="2">
        <v>458</v>
      </c>
      <c r="F9296" s="3">
        <v>196</v>
      </c>
      <c r="G9296" s="2">
        <v>2188</v>
      </c>
      <c r="H9296" s="3">
        <v>1115</v>
      </c>
      <c r="I9296" s="69" t="str">
        <f>VLOOKUP(C9296,СПРАВОЧНИК!B:D,2,0)</f>
        <v>РОССИЯ</v>
      </c>
      <c r="J9296" s="69" t="str">
        <f>VLOOKUP(C9296,СПРАВОЧНИК!B:D,3,0)</f>
        <v>ОТЕЧЕСТВЕННЫЕ</v>
      </c>
      <c r="K9296" s="69" t="str">
        <f>VLOOKUP(СВОД2023[[#This Row],[ФО]],СПРАВОЧНИК!H:P,2,0)</f>
        <v>Уральский ФО</v>
      </c>
    </row>
    <row r="9297" spans="1:11" x14ac:dyDescent="0.2">
      <c r="A9297" t="s">
        <v>600</v>
      </c>
      <c r="B9297" t="s">
        <v>595</v>
      </c>
      <c r="C9297" s="1" t="s">
        <v>2325</v>
      </c>
      <c r="D9297" s="1" t="s">
        <v>2326</v>
      </c>
      <c r="E9297" s="2"/>
      <c r="F9297" s="3"/>
      <c r="G9297" s="2">
        <v>1</v>
      </c>
      <c r="H9297" s="3"/>
      <c r="I9297" s="69" t="str">
        <f>VLOOKUP(C9297,СПРАВОЧНИК!B:D,2,0)</f>
        <v>КИТАЙ</v>
      </c>
      <c r="J9297" s="69" t="str">
        <f>VLOOKUP(C9297,СПРАВОЧНИК!B:D,3,0)</f>
        <v>ИНОМАРКИ</v>
      </c>
      <c r="K9297" s="69" t="str">
        <f>VLOOKUP(СВОД2023[[#This Row],[ФО]],СПРАВОЧНИК!H:P,2,0)</f>
        <v>Уральский ФО</v>
      </c>
    </row>
    <row r="9298" spans="1:11" x14ac:dyDescent="0.2">
      <c r="A9298" t="s">
        <v>600</v>
      </c>
      <c r="B9298" t="s">
        <v>595</v>
      </c>
      <c r="C9298" s="1" t="s">
        <v>482</v>
      </c>
      <c r="D9298" s="1" t="s">
        <v>483</v>
      </c>
      <c r="E9298" s="2">
        <v>149</v>
      </c>
      <c r="F9298" s="3">
        <v>115</v>
      </c>
      <c r="G9298" s="2">
        <v>820</v>
      </c>
      <c r="H9298" s="3">
        <v>640</v>
      </c>
      <c r="I9298" s="69" t="str">
        <f>VLOOKUP(C9298,СПРАВОЧНИК!B:D,2,0)</f>
        <v>ЕВРОПА</v>
      </c>
      <c r="J9298" s="69" t="str">
        <f>VLOOKUP(C9298,СПРАВОЧНИК!B:D,3,0)</f>
        <v>ИНОМАРКИ</v>
      </c>
      <c r="K9298" s="69" t="str">
        <f>VLOOKUP(СВОД2023[[#This Row],[ФО]],СПРАВОЧНИК!H:P,2,0)</f>
        <v>Уральский ФО</v>
      </c>
    </row>
    <row r="9299" spans="1:11" x14ac:dyDescent="0.2">
      <c r="A9299" t="s">
        <v>600</v>
      </c>
      <c r="B9299" t="s">
        <v>595</v>
      </c>
      <c r="C9299" s="1" t="s">
        <v>482</v>
      </c>
      <c r="D9299" s="1" t="s">
        <v>2479</v>
      </c>
      <c r="E9299" s="2"/>
      <c r="F9299" s="3">
        <v>1</v>
      </c>
      <c r="G9299" s="2">
        <v>1</v>
      </c>
      <c r="H9299" s="3">
        <v>2</v>
      </c>
      <c r="I9299" s="69" t="str">
        <f>VLOOKUP(C9299,СПРАВОЧНИК!B:D,2,0)</f>
        <v>ЕВРОПА</v>
      </c>
      <c r="J9299" s="69" t="str">
        <f>VLOOKUP(C9299,СПРАВОЧНИК!B:D,3,0)</f>
        <v>ИНОМАРКИ</v>
      </c>
      <c r="K9299" s="69" t="str">
        <f>VLOOKUP(СВОД2023[[#This Row],[ФО]],СПРАВОЧНИК!H:P,2,0)</f>
        <v>Уральский ФО</v>
      </c>
    </row>
    <row r="9300" spans="1:11" x14ac:dyDescent="0.2">
      <c r="A9300" t="s">
        <v>600</v>
      </c>
      <c r="B9300" t="s">
        <v>595</v>
      </c>
      <c r="C9300" s="1" t="s">
        <v>482</v>
      </c>
      <c r="D9300" s="1" t="s">
        <v>2327</v>
      </c>
      <c r="E9300" s="2">
        <v>2</v>
      </c>
      <c r="F9300" s="3">
        <v>9</v>
      </c>
      <c r="G9300" s="2">
        <v>12</v>
      </c>
      <c r="H9300" s="3">
        <v>22</v>
      </c>
      <c r="I9300" s="69" t="str">
        <f>VLOOKUP(C9300,СПРАВОЧНИК!B:D,2,0)</f>
        <v>ЕВРОПА</v>
      </c>
      <c r="J9300" s="69" t="str">
        <f>VLOOKUP(C9300,СПРАВОЧНИК!B:D,3,0)</f>
        <v>ИНОМАРКИ</v>
      </c>
      <c r="K9300" s="69" t="str">
        <f>VLOOKUP(СВОД2023[[#This Row],[ФО]],СПРАВОЧНИК!H:P,2,0)</f>
        <v>Уральский ФО</v>
      </c>
    </row>
    <row r="9301" spans="1:11" x14ac:dyDescent="0.2">
      <c r="A9301" t="s">
        <v>600</v>
      </c>
      <c r="B9301" t="s">
        <v>595</v>
      </c>
      <c r="C9301" s="1" t="s">
        <v>482</v>
      </c>
      <c r="D9301" s="1" t="s">
        <v>484</v>
      </c>
      <c r="E9301" s="2">
        <v>18</v>
      </c>
      <c r="F9301" s="3">
        <v>13</v>
      </c>
      <c r="G9301" s="2">
        <v>110</v>
      </c>
      <c r="H9301" s="3">
        <v>60</v>
      </c>
      <c r="I9301" s="69" t="str">
        <f>VLOOKUP(C9301,СПРАВОЧНИК!B:D,2,0)</f>
        <v>ЕВРОПА</v>
      </c>
      <c r="J9301" s="69" t="str">
        <f>VLOOKUP(C9301,СПРАВОЧНИК!B:D,3,0)</f>
        <v>ИНОМАРКИ</v>
      </c>
      <c r="K9301" s="69" t="str">
        <f>VLOOKUP(СВОД2023[[#This Row],[ФО]],СПРАВОЧНИК!H:P,2,0)</f>
        <v>Уральский ФО</v>
      </c>
    </row>
    <row r="9302" spans="1:11" x14ac:dyDescent="0.2">
      <c r="A9302" t="s">
        <v>600</v>
      </c>
      <c r="B9302" t="s">
        <v>595</v>
      </c>
      <c r="C9302" s="1" t="s">
        <v>482</v>
      </c>
      <c r="D9302" s="1" t="s">
        <v>485</v>
      </c>
      <c r="E9302" s="2">
        <v>50</v>
      </c>
      <c r="F9302" s="3">
        <v>35</v>
      </c>
      <c r="G9302" s="2">
        <v>324</v>
      </c>
      <c r="H9302" s="3">
        <v>192</v>
      </c>
      <c r="I9302" s="69" t="str">
        <f>VLOOKUP(C9302,СПРАВОЧНИК!B:D,2,0)</f>
        <v>ЕВРОПА</v>
      </c>
      <c r="J9302" s="69" t="str">
        <f>VLOOKUP(C9302,СПРАВОЧНИК!B:D,3,0)</f>
        <v>ИНОМАРКИ</v>
      </c>
      <c r="K9302" s="69" t="str">
        <f>VLOOKUP(СВОД2023[[#This Row],[ФО]],СПРАВОЧНИК!H:P,2,0)</f>
        <v>Уральский ФО</v>
      </c>
    </row>
    <row r="9303" spans="1:11" x14ac:dyDescent="0.2">
      <c r="A9303" t="s">
        <v>600</v>
      </c>
      <c r="B9303" t="s">
        <v>595</v>
      </c>
      <c r="C9303" s="1" t="s">
        <v>482</v>
      </c>
      <c r="D9303" s="1" t="s">
        <v>486</v>
      </c>
      <c r="E9303" s="2">
        <v>428</v>
      </c>
      <c r="F9303" s="3">
        <v>299</v>
      </c>
      <c r="G9303" s="2">
        <v>2301</v>
      </c>
      <c r="H9303" s="3">
        <v>1533</v>
      </c>
      <c r="I9303" s="69" t="str">
        <f>VLOOKUP(C9303,СПРАВОЧНИК!B:D,2,0)</f>
        <v>ЕВРОПА</v>
      </c>
      <c r="J9303" s="69" t="str">
        <f>VLOOKUP(C9303,СПРАВОЧНИК!B:D,3,0)</f>
        <v>ИНОМАРКИ</v>
      </c>
      <c r="K9303" s="69" t="str">
        <f>VLOOKUP(СВОД2023[[#This Row],[ФО]],СПРАВОЧНИК!H:P,2,0)</f>
        <v>Уральский ФО</v>
      </c>
    </row>
    <row r="9304" spans="1:11" x14ac:dyDescent="0.2">
      <c r="A9304" t="s">
        <v>600</v>
      </c>
      <c r="B9304" t="s">
        <v>595</v>
      </c>
      <c r="C9304" s="1" t="s">
        <v>482</v>
      </c>
      <c r="D9304" s="1" t="s">
        <v>2599</v>
      </c>
      <c r="E9304" s="2"/>
      <c r="F9304" s="3"/>
      <c r="G9304" s="2">
        <v>1</v>
      </c>
      <c r="H9304" s="3"/>
      <c r="I9304" s="69" t="str">
        <f>VLOOKUP(C9304,СПРАВОЧНИК!B:D,2,0)</f>
        <v>ЕВРОПА</v>
      </c>
      <c r="J9304" s="69" t="str">
        <f>VLOOKUP(C9304,СПРАВОЧНИК!B:D,3,0)</f>
        <v>ИНОМАРКИ</v>
      </c>
      <c r="K9304" s="69" t="str">
        <f>VLOOKUP(СВОД2023[[#This Row],[ФО]],СПРАВОЧНИК!H:P,2,0)</f>
        <v>Уральский ФО</v>
      </c>
    </row>
    <row r="9305" spans="1:11" x14ac:dyDescent="0.2">
      <c r="A9305" t="s">
        <v>600</v>
      </c>
      <c r="B9305" t="s">
        <v>595</v>
      </c>
      <c r="C9305" s="1" t="s">
        <v>482</v>
      </c>
      <c r="D9305" s="1" t="s">
        <v>488</v>
      </c>
      <c r="E9305" s="2">
        <v>203</v>
      </c>
      <c r="F9305" s="3">
        <v>142</v>
      </c>
      <c r="G9305" s="2">
        <v>1342</v>
      </c>
      <c r="H9305" s="3">
        <v>777</v>
      </c>
      <c r="I9305" s="69" t="str">
        <f>VLOOKUP(C9305,СПРАВОЧНИК!B:D,2,0)</f>
        <v>ЕВРОПА</v>
      </c>
      <c r="J9305" s="69" t="str">
        <f>VLOOKUP(C9305,СПРАВОЧНИК!B:D,3,0)</f>
        <v>ИНОМАРКИ</v>
      </c>
      <c r="K9305" s="69" t="str">
        <f>VLOOKUP(СВОД2023[[#This Row],[ФО]],СПРАВОЧНИК!H:P,2,0)</f>
        <v>Уральский ФО</v>
      </c>
    </row>
    <row r="9306" spans="1:11" x14ac:dyDescent="0.2">
      <c r="A9306" t="s">
        <v>600</v>
      </c>
      <c r="B9306" t="s">
        <v>595</v>
      </c>
      <c r="C9306" s="1" t="s">
        <v>482</v>
      </c>
      <c r="D9306" s="1" t="s">
        <v>489</v>
      </c>
      <c r="E9306" s="2">
        <v>29</v>
      </c>
      <c r="F9306" s="3">
        <v>16</v>
      </c>
      <c r="G9306" s="2">
        <v>224</v>
      </c>
      <c r="H9306" s="3">
        <v>143</v>
      </c>
      <c r="I9306" s="69" t="str">
        <f>VLOOKUP(C9306,СПРАВОЧНИК!B:D,2,0)</f>
        <v>ЕВРОПА</v>
      </c>
      <c r="J9306" s="69" t="str">
        <f>VLOOKUP(C9306,СПРАВОЧНИК!B:D,3,0)</f>
        <v>ИНОМАРКИ</v>
      </c>
      <c r="K9306" s="69" t="str">
        <f>VLOOKUP(СВОД2023[[#This Row],[ФО]],СПРАВОЧНИК!H:P,2,0)</f>
        <v>Уральский ФО</v>
      </c>
    </row>
    <row r="9307" spans="1:11" x14ac:dyDescent="0.2">
      <c r="A9307" t="s">
        <v>600</v>
      </c>
      <c r="B9307" t="s">
        <v>595</v>
      </c>
      <c r="C9307" s="1" t="s">
        <v>482</v>
      </c>
      <c r="D9307" s="1" t="s">
        <v>1815</v>
      </c>
      <c r="E9307" s="2">
        <v>82</v>
      </c>
      <c r="F9307" s="3">
        <v>44</v>
      </c>
      <c r="G9307" s="2">
        <v>396</v>
      </c>
      <c r="H9307" s="3">
        <v>262</v>
      </c>
      <c r="I9307" s="69" t="str">
        <f>VLOOKUP(C9307,СПРАВОЧНИК!B:D,2,0)</f>
        <v>ЕВРОПА</v>
      </c>
      <c r="J9307" s="69" t="str">
        <f>VLOOKUP(C9307,СПРАВОЧНИК!B:D,3,0)</f>
        <v>ИНОМАРКИ</v>
      </c>
      <c r="K9307" s="69" t="str">
        <f>VLOOKUP(СВОД2023[[#This Row],[ФО]],СПРАВОЧНИК!H:P,2,0)</f>
        <v>Уральский ФО</v>
      </c>
    </row>
    <row r="9308" spans="1:11" x14ac:dyDescent="0.2">
      <c r="A9308" t="s">
        <v>600</v>
      </c>
      <c r="B9308" t="s">
        <v>595</v>
      </c>
      <c r="C9308" s="1" t="s">
        <v>490</v>
      </c>
      <c r="D9308" s="1" t="s">
        <v>491</v>
      </c>
      <c r="E9308" s="2"/>
      <c r="F9308" s="3"/>
      <c r="G9308" s="2">
        <v>1</v>
      </c>
      <c r="H9308" s="3"/>
      <c r="I9308" s="69" t="str">
        <f>VLOOKUP(C9308,СПРАВОЧНИК!B:D,2,0)</f>
        <v>КИТАЙ</v>
      </c>
      <c r="J9308" s="69" t="str">
        <f>VLOOKUP(C9308,СПРАВОЧНИК!B:D,3,0)</f>
        <v>ИНОМАРКИ</v>
      </c>
      <c r="K9308" s="69" t="str">
        <f>VLOOKUP(СВОД2023[[#This Row],[ФО]],СПРАВОЧНИК!H:P,2,0)</f>
        <v>Уральский ФО</v>
      </c>
    </row>
    <row r="9309" spans="1:11" x14ac:dyDescent="0.2">
      <c r="A9309" t="s">
        <v>600</v>
      </c>
      <c r="B9309" t="s">
        <v>595</v>
      </c>
      <c r="C9309" s="1" t="s">
        <v>494</v>
      </c>
      <c r="D9309" s="1" t="s">
        <v>1816</v>
      </c>
      <c r="E9309" s="2">
        <v>1</v>
      </c>
      <c r="F9309" s="3">
        <v>1</v>
      </c>
      <c r="G9309" s="2">
        <v>8</v>
      </c>
      <c r="H9309" s="3">
        <v>6</v>
      </c>
      <c r="I9309" s="69" t="str">
        <f>VLOOKUP(C9309,СПРАВОЧНИК!B:D,2,0)</f>
        <v>ЕВРОПА</v>
      </c>
      <c r="J9309" s="69" t="str">
        <f>VLOOKUP(C9309,СПРАВОЧНИК!B:D,3,0)</f>
        <v>ИНОМАРКИ</v>
      </c>
      <c r="K9309" s="69" t="str">
        <f>VLOOKUP(СВОД2023[[#This Row],[ФО]],СПРАВОЧНИК!H:P,2,0)</f>
        <v>Уральский ФО</v>
      </c>
    </row>
    <row r="9310" spans="1:11" x14ac:dyDescent="0.2">
      <c r="A9310" t="s">
        <v>600</v>
      </c>
      <c r="B9310" t="s">
        <v>595</v>
      </c>
      <c r="C9310" s="1" t="s">
        <v>494</v>
      </c>
      <c r="D9310" s="1" t="s">
        <v>495</v>
      </c>
      <c r="E9310" s="2">
        <v>7</v>
      </c>
      <c r="F9310" s="3">
        <v>6</v>
      </c>
      <c r="G9310" s="2">
        <v>25</v>
      </c>
      <c r="H9310" s="3">
        <v>24</v>
      </c>
      <c r="I9310" s="69" t="str">
        <f>VLOOKUP(C9310,СПРАВОЧНИК!B:D,2,0)</f>
        <v>ЕВРОПА</v>
      </c>
      <c r="J9310" s="69" t="str">
        <f>VLOOKUP(C9310,СПРАВОЧНИК!B:D,3,0)</f>
        <v>ИНОМАРКИ</v>
      </c>
      <c r="K9310" s="69" t="str">
        <f>VLOOKUP(СВОД2023[[#This Row],[ФО]],СПРАВОЧНИК!H:P,2,0)</f>
        <v>Уральский ФО</v>
      </c>
    </row>
    <row r="9311" spans="1:11" x14ac:dyDescent="0.2">
      <c r="A9311" t="s">
        <v>600</v>
      </c>
      <c r="B9311" t="s">
        <v>595</v>
      </c>
      <c r="C9311" s="1" t="s">
        <v>494</v>
      </c>
      <c r="D9311" s="1" t="s">
        <v>1817</v>
      </c>
      <c r="E9311" s="2">
        <v>1</v>
      </c>
      <c r="F9311" s="3">
        <v>1</v>
      </c>
      <c r="G9311" s="2">
        <v>2</v>
      </c>
      <c r="H9311" s="3">
        <v>3</v>
      </c>
      <c r="I9311" s="69" t="str">
        <f>VLOOKUP(C9311,СПРАВОЧНИК!B:D,2,0)</f>
        <v>ЕВРОПА</v>
      </c>
      <c r="J9311" s="69" t="str">
        <f>VLOOKUP(C9311,СПРАВОЧНИК!B:D,3,0)</f>
        <v>ИНОМАРКИ</v>
      </c>
      <c r="K9311" s="69" t="str">
        <f>VLOOKUP(СВОД2023[[#This Row],[ФО]],СПРАВОЧНИК!H:P,2,0)</f>
        <v>Уральский ФО</v>
      </c>
    </row>
    <row r="9312" spans="1:11" x14ac:dyDescent="0.2">
      <c r="A9312" t="s">
        <v>600</v>
      </c>
      <c r="B9312" t="s">
        <v>595</v>
      </c>
      <c r="C9312" s="1" t="s">
        <v>494</v>
      </c>
      <c r="D9312" s="1" t="s">
        <v>652</v>
      </c>
      <c r="E9312" s="2"/>
      <c r="F9312" s="3">
        <v>1</v>
      </c>
      <c r="G9312" s="2">
        <v>5</v>
      </c>
      <c r="H9312" s="3">
        <v>3</v>
      </c>
      <c r="I9312" s="69" t="str">
        <f>VLOOKUP(C9312,СПРАВОЧНИК!B:D,2,0)</f>
        <v>ЕВРОПА</v>
      </c>
      <c r="J9312" s="69" t="str">
        <f>VLOOKUP(C9312,СПРАВОЧНИК!B:D,3,0)</f>
        <v>ИНОМАРКИ</v>
      </c>
      <c r="K9312" s="69" t="str">
        <f>VLOOKUP(СВОД2023[[#This Row],[ФО]],СПРАВОЧНИК!H:P,2,0)</f>
        <v>Уральский ФО</v>
      </c>
    </row>
    <row r="9313" spans="1:11" x14ac:dyDescent="0.2">
      <c r="A9313" t="s">
        <v>600</v>
      </c>
      <c r="B9313" t="s">
        <v>595</v>
      </c>
      <c r="C9313" s="1" t="s">
        <v>498</v>
      </c>
      <c r="D9313" s="1" t="s">
        <v>1818</v>
      </c>
      <c r="E9313" s="2">
        <v>59</v>
      </c>
      <c r="F9313" s="3">
        <v>36</v>
      </c>
      <c r="G9313" s="2">
        <v>290</v>
      </c>
      <c r="H9313" s="3">
        <v>199</v>
      </c>
      <c r="I9313" s="69" t="str">
        <f>VLOOKUP(C9313,СПРАВОЧНИК!B:D,2,0)</f>
        <v>КОРЕЯ</v>
      </c>
      <c r="J9313" s="69" t="str">
        <f>VLOOKUP(C9313,СПРАВОЧНИК!B:D,3,0)</f>
        <v>ИНОМАРКИ</v>
      </c>
      <c r="K9313" s="69" t="str">
        <f>VLOOKUP(СВОД2023[[#This Row],[ФО]],СПРАВОЧНИК!H:P,2,0)</f>
        <v>Уральский ФО</v>
      </c>
    </row>
    <row r="9314" spans="1:11" x14ac:dyDescent="0.2">
      <c r="A9314" t="s">
        <v>600</v>
      </c>
      <c r="B9314" t="s">
        <v>595</v>
      </c>
      <c r="C9314" s="1" t="s">
        <v>498</v>
      </c>
      <c r="D9314" s="1" t="s">
        <v>1819</v>
      </c>
      <c r="E9314" s="2">
        <v>8</v>
      </c>
      <c r="F9314" s="3">
        <v>1</v>
      </c>
      <c r="G9314" s="2">
        <v>30</v>
      </c>
      <c r="H9314" s="3">
        <v>11</v>
      </c>
      <c r="I9314" s="69" t="str">
        <f>VLOOKUP(C9314,СПРАВОЧНИК!B:D,2,0)</f>
        <v>КОРЕЯ</v>
      </c>
      <c r="J9314" s="69" t="str">
        <f>VLOOKUP(C9314,СПРАВОЧНИК!B:D,3,0)</f>
        <v>ИНОМАРКИ</v>
      </c>
      <c r="K9314" s="69" t="str">
        <f>VLOOKUP(СВОД2023[[#This Row],[ФО]],СПРАВОЧНИК!H:P,2,0)</f>
        <v>Уральский ФО</v>
      </c>
    </row>
    <row r="9315" spans="1:11" x14ac:dyDescent="0.2">
      <c r="A9315" t="s">
        <v>600</v>
      </c>
      <c r="B9315" t="s">
        <v>595</v>
      </c>
      <c r="C9315" s="1" t="s">
        <v>498</v>
      </c>
      <c r="D9315" s="1" t="s">
        <v>1820</v>
      </c>
      <c r="E9315" s="2">
        <v>48</v>
      </c>
      <c r="F9315" s="3">
        <v>34</v>
      </c>
      <c r="G9315" s="2">
        <v>248</v>
      </c>
      <c r="H9315" s="3">
        <v>176</v>
      </c>
      <c r="I9315" s="69" t="str">
        <f>VLOOKUP(C9315,СПРАВОЧНИК!B:D,2,0)</f>
        <v>КОРЕЯ</v>
      </c>
      <c r="J9315" s="69" t="str">
        <f>VLOOKUP(C9315,СПРАВОЧНИК!B:D,3,0)</f>
        <v>ИНОМАРКИ</v>
      </c>
      <c r="K9315" s="69" t="str">
        <f>VLOOKUP(СВОД2023[[#This Row],[ФО]],СПРАВОЧНИК!H:P,2,0)</f>
        <v>Уральский ФО</v>
      </c>
    </row>
    <row r="9316" spans="1:11" x14ac:dyDescent="0.2">
      <c r="A9316" t="s">
        <v>600</v>
      </c>
      <c r="B9316" t="s">
        <v>595</v>
      </c>
      <c r="C9316" s="1" t="s">
        <v>498</v>
      </c>
      <c r="D9316" s="1" t="s">
        <v>1821</v>
      </c>
      <c r="E9316" s="2">
        <v>2</v>
      </c>
      <c r="F9316" s="3">
        <v>3</v>
      </c>
      <c r="G9316" s="2">
        <v>11</v>
      </c>
      <c r="H9316" s="3">
        <v>16</v>
      </c>
      <c r="I9316" s="69" t="str">
        <f>VLOOKUP(C9316,СПРАВОЧНИК!B:D,2,0)</f>
        <v>КОРЕЯ</v>
      </c>
      <c r="J9316" s="69" t="str">
        <f>VLOOKUP(C9316,СПРАВОЧНИК!B:D,3,0)</f>
        <v>ИНОМАРКИ</v>
      </c>
      <c r="K9316" s="69" t="str">
        <f>VLOOKUP(СВОД2023[[#This Row],[ФО]],СПРАВОЧНИК!H:P,2,0)</f>
        <v>Уральский ФО</v>
      </c>
    </row>
    <row r="9317" spans="1:11" x14ac:dyDescent="0.2">
      <c r="A9317" t="s">
        <v>600</v>
      </c>
      <c r="B9317" t="s">
        <v>595</v>
      </c>
      <c r="C9317" s="1" t="s">
        <v>498</v>
      </c>
      <c r="D9317" s="1" t="s">
        <v>499</v>
      </c>
      <c r="E9317" s="2">
        <v>21</v>
      </c>
      <c r="F9317" s="3">
        <v>9</v>
      </c>
      <c r="G9317" s="2">
        <v>131</v>
      </c>
      <c r="H9317" s="3">
        <v>63</v>
      </c>
      <c r="I9317" s="69" t="str">
        <f>VLOOKUP(C9317,СПРАВОЧНИК!B:D,2,0)</f>
        <v>КОРЕЯ</v>
      </c>
      <c r="J9317" s="69" t="str">
        <f>VLOOKUP(C9317,СПРАВОЧНИК!B:D,3,0)</f>
        <v>ИНОМАРКИ</v>
      </c>
      <c r="K9317" s="69" t="str">
        <f>VLOOKUP(СВОД2023[[#This Row],[ФО]],СПРАВОЧНИК!H:P,2,0)</f>
        <v>Уральский ФО</v>
      </c>
    </row>
    <row r="9318" spans="1:11" x14ac:dyDescent="0.2">
      <c r="A9318" t="s">
        <v>600</v>
      </c>
      <c r="B9318" t="s">
        <v>595</v>
      </c>
      <c r="C9318" s="1" t="s">
        <v>498</v>
      </c>
      <c r="D9318" s="1" t="s">
        <v>1822</v>
      </c>
      <c r="E9318" s="2">
        <v>1</v>
      </c>
      <c r="F9318" s="3">
        <v>1</v>
      </c>
      <c r="G9318" s="2">
        <v>3</v>
      </c>
      <c r="H9318" s="3">
        <v>4</v>
      </c>
      <c r="I9318" s="69" t="str">
        <f>VLOOKUP(C9318,СПРАВОЧНИК!B:D,2,0)</f>
        <v>КОРЕЯ</v>
      </c>
      <c r="J9318" s="69" t="str">
        <f>VLOOKUP(C9318,СПРАВОЧНИК!B:D,3,0)</f>
        <v>ИНОМАРКИ</v>
      </c>
      <c r="K9318" s="69" t="str">
        <f>VLOOKUP(СВОД2023[[#This Row],[ФО]],СПРАВОЧНИК!H:P,2,0)</f>
        <v>Уральский ФО</v>
      </c>
    </row>
    <row r="9319" spans="1:11" x14ac:dyDescent="0.2">
      <c r="A9319" t="s">
        <v>600</v>
      </c>
      <c r="B9319" t="s">
        <v>595</v>
      </c>
      <c r="C9319" s="1" t="s">
        <v>498</v>
      </c>
      <c r="D9319" s="1" t="s">
        <v>2333</v>
      </c>
      <c r="E9319" s="2"/>
      <c r="F9319" s="3"/>
      <c r="G9319" s="2">
        <v>2</v>
      </c>
      <c r="H9319" s="3">
        <v>4</v>
      </c>
      <c r="I9319" s="69" t="str">
        <f>VLOOKUP(C9319,СПРАВОЧНИК!B:D,2,0)</f>
        <v>КОРЕЯ</v>
      </c>
      <c r="J9319" s="69" t="str">
        <f>VLOOKUP(C9319,СПРАВОЧНИК!B:D,3,0)</f>
        <v>ИНОМАРКИ</v>
      </c>
      <c r="K9319" s="69" t="str">
        <f>VLOOKUP(СВОД2023[[#This Row],[ФО]],СПРАВОЧНИК!H:P,2,0)</f>
        <v>Уральский ФО</v>
      </c>
    </row>
    <row r="9320" spans="1:11" x14ac:dyDescent="0.2">
      <c r="A9320" t="s">
        <v>600</v>
      </c>
      <c r="B9320" t="s">
        <v>595</v>
      </c>
      <c r="C9320" s="1" t="s">
        <v>498</v>
      </c>
      <c r="D9320" s="1" t="s">
        <v>630</v>
      </c>
      <c r="E9320" s="2">
        <v>2</v>
      </c>
      <c r="F9320" s="3"/>
      <c r="G9320" s="2">
        <v>4</v>
      </c>
      <c r="H9320" s="3">
        <v>1</v>
      </c>
      <c r="I9320" s="69" t="str">
        <f>VLOOKUP(C9320,СПРАВОЧНИК!B:D,2,0)</f>
        <v>КОРЕЯ</v>
      </c>
      <c r="J9320" s="69" t="str">
        <f>VLOOKUP(C9320,СПРАВОЧНИК!B:D,3,0)</f>
        <v>ИНОМАРКИ</v>
      </c>
      <c r="K9320" s="69" t="str">
        <f>VLOOKUP(СВОД2023[[#This Row],[ФО]],СПРАВОЧНИК!H:P,2,0)</f>
        <v>Уральский ФО</v>
      </c>
    </row>
    <row r="9321" spans="1:11" x14ac:dyDescent="0.2">
      <c r="A9321" t="s">
        <v>600</v>
      </c>
      <c r="B9321" t="s">
        <v>595</v>
      </c>
      <c r="C9321" s="1" t="s">
        <v>500</v>
      </c>
      <c r="D9321" s="1" t="s">
        <v>1824</v>
      </c>
      <c r="E9321" s="2">
        <v>11</v>
      </c>
      <c r="F9321" s="3">
        <v>10</v>
      </c>
      <c r="G9321" s="2">
        <v>64</v>
      </c>
      <c r="H9321" s="3">
        <v>51</v>
      </c>
      <c r="I9321" s="69" t="str">
        <f>VLOOKUP(C9321,СПРАВОЧНИК!B:D,2,0)</f>
        <v>ЯПОНИЯ</v>
      </c>
      <c r="J9321" s="69" t="str">
        <f>VLOOKUP(C9321,СПРАВОЧНИК!B:D,3,0)</f>
        <v>ИНОМАРКИ</v>
      </c>
      <c r="K9321" s="69" t="str">
        <f>VLOOKUP(СВОД2023[[#This Row],[ФО]],СПРАВОЧНИК!H:P,2,0)</f>
        <v>Уральский ФО</v>
      </c>
    </row>
    <row r="9322" spans="1:11" x14ac:dyDescent="0.2">
      <c r="A9322" t="s">
        <v>600</v>
      </c>
      <c r="B9322" t="s">
        <v>595</v>
      </c>
      <c r="C9322" s="1" t="s">
        <v>500</v>
      </c>
      <c r="D9322" s="1" t="s">
        <v>502</v>
      </c>
      <c r="E9322" s="2">
        <v>2</v>
      </c>
      <c r="F9322" s="3"/>
      <c r="G9322" s="2">
        <v>6</v>
      </c>
      <c r="H9322" s="3">
        <v>2</v>
      </c>
      <c r="I9322" s="69" t="str">
        <f>VLOOKUP(C9322,СПРАВОЧНИК!B:D,2,0)</f>
        <v>ЯПОНИЯ</v>
      </c>
      <c r="J9322" s="69" t="str">
        <f>VLOOKUP(C9322,СПРАВОЧНИК!B:D,3,0)</f>
        <v>ИНОМАРКИ</v>
      </c>
      <c r="K9322" s="69" t="str">
        <f>VLOOKUP(СВОД2023[[#This Row],[ФО]],СПРАВОЧНИК!H:P,2,0)</f>
        <v>Уральский ФО</v>
      </c>
    </row>
    <row r="9323" spans="1:11" x14ac:dyDescent="0.2">
      <c r="A9323" t="s">
        <v>600</v>
      </c>
      <c r="B9323" t="s">
        <v>595</v>
      </c>
      <c r="C9323" s="1" t="s">
        <v>500</v>
      </c>
      <c r="D9323" s="1" t="s">
        <v>1825</v>
      </c>
      <c r="E9323" s="2"/>
      <c r="F9323" s="3"/>
      <c r="G9323" s="2"/>
      <c r="H9323" s="3">
        <v>2</v>
      </c>
      <c r="I9323" s="69" t="str">
        <f>VLOOKUP(C9323,СПРАВОЧНИК!B:D,2,0)</f>
        <v>ЯПОНИЯ</v>
      </c>
      <c r="J9323" s="69" t="str">
        <f>VLOOKUP(C9323,СПРАВОЧНИК!B:D,3,0)</f>
        <v>ИНОМАРКИ</v>
      </c>
      <c r="K9323" s="69" t="str">
        <f>VLOOKUP(СВОД2023[[#This Row],[ФО]],СПРАВОЧНИК!H:P,2,0)</f>
        <v>Уральский ФО</v>
      </c>
    </row>
    <row r="9324" spans="1:11" x14ac:dyDescent="0.2">
      <c r="A9324" t="s">
        <v>600</v>
      </c>
      <c r="B9324" t="s">
        <v>595</v>
      </c>
      <c r="C9324" s="1" t="s">
        <v>500</v>
      </c>
      <c r="D9324" s="1" t="s">
        <v>1826</v>
      </c>
      <c r="E9324" s="2"/>
      <c r="F9324" s="3"/>
      <c r="G9324" s="2">
        <v>1</v>
      </c>
      <c r="H9324" s="3">
        <v>1</v>
      </c>
      <c r="I9324" s="69" t="str">
        <f>VLOOKUP(C9324,СПРАВОЧНИК!B:D,2,0)</f>
        <v>ЯПОНИЯ</v>
      </c>
      <c r="J9324" s="69" t="str">
        <f>VLOOKUP(C9324,СПРАВОЧНИК!B:D,3,0)</f>
        <v>ИНОМАРКИ</v>
      </c>
      <c r="K9324" s="69" t="str">
        <f>VLOOKUP(СВОД2023[[#This Row],[ФО]],СПРАВОЧНИК!H:P,2,0)</f>
        <v>Уральский ФО</v>
      </c>
    </row>
    <row r="9325" spans="1:11" x14ac:dyDescent="0.2">
      <c r="A9325" t="s">
        <v>600</v>
      </c>
      <c r="B9325" t="s">
        <v>595</v>
      </c>
      <c r="C9325" s="1" t="s">
        <v>500</v>
      </c>
      <c r="D9325" s="1" t="s">
        <v>503</v>
      </c>
      <c r="E9325" s="2">
        <v>108</v>
      </c>
      <c r="F9325" s="3">
        <v>85</v>
      </c>
      <c r="G9325" s="2">
        <v>694</v>
      </c>
      <c r="H9325" s="3">
        <v>444</v>
      </c>
      <c r="I9325" s="69" t="str">
        <f>VLOOKUP(C9325,СПРАВОЧНИК!B:D,2,0)</f>
        <v>ЯПОНИЯ</v>
      </c>
      <c r="J9325" s="69" t="str">
        <f>VLOOKUP(C9325,СПРАВОЧНИК!B:D,3,0)</f>
        <v>ИНОМАРКИ</v>
      </c>
      <c r="K9325" s="69" t="str">
        <f>VLOOKUP(СВОД2023[[#This Row],[ФО]],СПРАВОЧНИК!H:P,2,0)</f>
        <v>Уральский ФО</v>
      </c>
    </row>
    <row r="9326" spans="1:11" x14ac:dyDescent="0.2">
      <c r="A9326" t="s">
        <v>600</v>
      </c>
      <c r="B9326" t="s">
        <v>595</v>
      </c>
      <c r="C9326" s="1" t="s">
        <v>500</v>
      </c>
      <c r="D9326" s="1" t="s">
        <v>504</v>
      </c>
      <c r="E9326" s="2">
        <v>87</v>
      </c>
      <c r="F9326" s="3">
        <v>61</v>
      </c>
      <c r="G9326" s="2">
        <v>478</v>
      </c>
      <c r="H9326" s="3">
        <v>401</v>
      </c>
      <c r="I9326" s="69" t="str">
        <f>VLOOKUP(C9326,СПРАВОЧНИК!B:D,2,0)</f>
        <v>ЯПОНИЯ</v>
      </c>
      <c r="J9326" s="69" t="str">
        <f>VLOOKUP(C9326,СПРАВОЧНИК!B:D,3,0)</f>
        <v>ИНОМАРКИ</v>
      </c>
      <c r="K9326" s="69" t="str">
        <f>VLOOKUP(СВОД2023[[#This Row],[ФО]],СПРАВОЧНИК!H:P,2,0)</f>
        <v>Уральский ФО</v>
      </c>
    </row>
    <row r="9327" spans="1:11" x14ac:dyDescent="0.2">
      <c r="A9327" t="s">
        <v>600</v>
      </c>
      <c r="B9327" t="s">
        <v>595</v>
      </c>
      <c r="C9327" s="1" t="s">
        <v>500</v>
      </c>
      <c r="D9327" s="1" t="s">
        <v>1827</v>
      </c>
      <c r="E9327" s="2">
        <v>2</v>
      </c>
      <c r="F9327" s="3">
        <v>1</v>
      </c>
      <c r="G9327" s="2">
        <v>5</v>
      </c>
      <c r="H9327" s="3">
        <v>6</v>
      </c>
      <c r="I9327" s="69" t="str">
        <f>VLOOKUP(C9327,СПРАВОЧНИК!B:D,2,0)</f>
        <v>ЯПОНИЯ</v>
      </c>
      <c r="J9327" s="69" t="str">
        <f>VLOOKUP(C9327,СПРАВОЧНИК!B:D,3,0)</f>
        <v>ИНОМАРКИ</v>
      </c>
      <c r="K9327" s="69" t="str">
        <f>VLOOKUP(СВОД2023[[#This Row],[ФО]],СПРАВОЧНИК!H:P,2,0)</f>
        <v>Уральский ФО</v>
      </c>
    </row>
    <row r="9328" spans="1:11" x14ac:dyDescent="0.2">
      <c r="A9328" t="s">
        <v>600</v>
      </c>
      <c r="B9328" t="s">
        <v>595</v>
      </c>
      <c r="C9328" s="1" t="s">
        <v>500</v>
      </c>
      <c r="D9328" s="1" t="s">
        <v>505</v>
      </c>
      <c r="E9328" s="2">
        <v>37</v>
      </c>
      <c r="F9328" s="3">
        <v>22</v>
      </c>
      <c r="G9328" s="2">
        <v>216</v>
      </c>
      <c r="H9328" s="3">
        <v>155</v>
      </c>
      <c r="I9328" s="69" t="str">
        <f>VLOOKUP(C9328,СПРАВОЧНИК!B:D,2,0)</f>
        <v>ЯПОНИЯ</v>
      </c>
      <c r="J9328" s="69" t="str">
        <f>VLOOKUP(C9328,СПРАВОЧНИК!B:D,3,0)</f>
        <v>ИНОМАРКИ</v>
      </c>
      <c r="K9328" s="69" t="str">
        <f>VLOOKUP(СВОД2023[[#This Row],[ФО]],СПРАВОЧНИК!H:P,2,0)</f>
        <v>Уральский ФО</v>
      </c>
    </row>
    <row r="9329" spans="1:11" x14ac:dyDescent="0.2">
      <c r="A9329" t="s">
        <v>600</v>
      </c>
      <c r="B9329" t="s">
        <v>595</v>
      </c>
      <c r="C9329" s="1" t="s">
        <v>500</v>
      </c>
      <c r="D9329" s="1" t="s">
        <v>506</v>
      </c>
      <c r="E9329" s="2">
        <v>34</v>
      </c>
      <c r="F9329" s="3">
        <v>5</v>
      </c>
      <c r="G9329" s="2">
        <v>139</v>
      </c>
      <c r="H9329" s="3">
        <v>24</v>
      </c>
      <c r="I9329" s="69" t="str">
        <f>VLOOKUP(C9329,СПРАВОЧНИК!B:D,2,0)</f>
        <v>ЯПОНИЯ</v>
      </c>
      <c r="J9329" s="69" t="str">
        <f>VLOOKUP(C9329,СПРАВОЧНИК!B:D,3,0)</f>
        <v>ИНОМАРКИ</v>
      </c>
      <c r="K9329" s="69" t="str">
        <f>VLOOKUP(СВОД2023[[#This Row],[ФО]],СПРАВОЧНИК!H:P,2,0)</f>
        <v>Уральский ФО</v>
      </c>
    </row>
    <row r="9330" spans="1:11" x14ac:dyDescent="0.2">
      <c r="A9330" t="s">
        <v>600</v>
      </c>
      <c r="B9330" t="s">
        <v>595</v>
      </c>
      <c r="C9330" s="1" t="s">
        <v>500</v>
      </c>
      <c r="D9330" s="1" t="s">
        <v>507</v>
      </c>
      <c r="E9330" s="2">
        <v>53</v>
      </c>
      <c r="F9330" s="3">
        <v>24</v>
      </c>
      <c r="G9330" s="2">
        <v>258</v>
      </c>
      <c r="H9330" s="3">
        <v>139</v>
      </c>
      <c r="I9330" s="69" t="str">
        <f>VLOOKUP(C9330,СПРАВОЧНИК!B:D,2,0)</f>
        <v>ЯПОНИЯ</v>
      </c>
      <c r="J9330" s="69" t="str">
        <f>VLOOKUP(C9330,СПРАВОЧНИК!B:D,3,0)</f>
        <v>ИНОМАРКИ</v>
      </c>
      <c r="K9330" s="69" t="str">
        <f>VLOOKUP(СВОД2023[[#This Row],[ФО]],СПРАВОЧНИК!H:P,2,0)</f>
        <v>Уральский ФО</v>
      </c>
    </row>
    <row r="9331" spans="1:11" x14ac:dyDescent="0.2">
      <c r="A9331" t="s">
        <v>600</v>
      </c>
      <c r="B9331" t="s">
        <v>595</v>
      </c>
      <c r="C9331" s="1" t="s">
        <v>500</v>
      </c>
      <c r="D9331" s="1" t="s">
        <v>1829</v>
      </c>
      <c r="E9331" s="2">
        <v>3</v>
      </c>
      <c r="F9331" s="3"/>
      <c r="G9331" s="2">
        <v>11</v>
      </c>
      <c r="H9331" s="3">
        <v>4</v>
      </c>
      <c r="I9331" s="69" t="str">
        <f>VLOOKUP(C9331,СПРАВОЧНИК!B:D,2,0)</f>
        <v>ЯПОНИЯ</v>
      </c>
      <c r="J9331" s="69" t="str">
        <f>VLOOKUP(C9331,СПРАВОЧНИК!B:D,3,0)</f>
        <v>ИНОМАРКИ</v>
      </c>
      <c r="K9331" s="69" t="str">
        <f>VLOOKUP(СВОД2023[[#This Row],[ФО]],СПРАВОЧНИК!H:P,2,0)</f>
        <v>Уральский ФО</v>
      </c>
    </row>
    <row r="9332" spans="1:11" x14ac:dyDescent="0.2">
      <c r="A9332" t="s">
        <v>600</v>
      </c>
      <c r="B9332" t="s">
        <v>595</v>
      </c>
      <c r="C9332" s="1" t="s">
        <v>500</v>
      </c>
      <c r="D9332" s="1" t="s">
        <v>1830</v>
      </c>
      <c r="E9332" s="2"/>
      <c r="F9332" s="3"/>
      <c r="G9332" s="2">
        <v>1</v>
      </c>
      <c r="H9332" s="3"/>
      <c r="I9332" s="69" t="str">
        <f>VLOOKUP(C9332,СПРАВОЧНИК!B:D,2,0)</f>
        <v>ЯПОНИЯ</v>
      </c>
      <c r="J9332" s="69" t="str">
        <f>VLOOKUP(C9332,СПРАВОЧНИК!B:D,3,0)</f>
        <v>ИНОМАРКИ</v>
      </c>
      <c r="K9332" s="69" t="str">
        <f>VLOOKUP(СВОД2023[[#This Row],[ФО]],СПРАВОЧНИК!H:P,2,0)</f>
        <v>Уральский ФО</v>
      </c>
    </row>
    <row r="9333" spans="1:11" x14ac:dyDescent="0.2">
      <c r="A9333" t="s">
        <v>600</v>
      </c>
      <c r="B9333" t="s">
        <v>595</v>
      </c>
      <c r="C9333" s="1" t="s">
        <v>500</v>
      </c>
      <c r="D9333" s="1" t="s">
        <v>1831</v>
      </c>
      <c r="E9333" s="2">
        <v>3</v>
      </c>
      <c r="F9333" s="3">
        <v>2</v>
      </c>
      <c r="G9333" s="2">
        <v>10</v>
      </c>
      <c r="H9333" s="3">
        <v>2</v>
      </c>
      <c r="I9333" s="69" t="str">
        <f>VLOOKUP(C9333,СПРАВОЧНИК!B:D,2,0)</f>
        <v>ЯПОНИЯ</v>
      </c>
      <c r="J9333" s="69" t="str">
        <f>VLOOKUP(C9333,СПРАВОЧНИК!B:D,3,0)</f>
        <v>ИНОМАРКИ</v>
      </c>
      <c r="K9333" s="69" t="str">
        <f>VLOOKUP(СВОД2023[[#This Row],[ФО]],СПРАВОЧНИК!H:P,2,0)</f>
        <v>Уральский ФО</v>
      </c>
    </row>
    <row r="9334" spans="1:11" x14ac:dyDescent="0.2">
      <c r="A9334" t="s">
        <v>600</v>
      </c>
      <c r="B9334" t="s">
        <v>595</v>
      </c>
      <c r="C9334" s="1" t="s">
        <v>500</v>
      </c>
      <c r="D9334" s="1" t="s">
        <v>508</v>
      </c>
      <c r="E9334" s="2">
        <v>2</v>
      </c>
      <c r="F9334" s="3"/>
      <c r="G9334" s="2">
        <v>6</v>
      </c>
      <c r="H9334" s="3"/>
      <c r="I9334" s="69" t="str">
        <f>VLOOKUP(C9334,СПРАВОЧНИК!B:D,2,0)</f>
        <v>ЯПОНИЯ</v>
      </c>
      <c r="J9334" s="69" t="str">
        <f>VLOOKUP(C9334,СПРАВОЧНИК!B:D,3,0)</f>
        <v>ИНОМАРКИ</v>
      </c>
      <c r="K9334" s="69" t="str">
        <f>VLOOKUP(СВОД2023[[#This Row],[ФО]],СПРАВОЧНИК!H:P,2,0)</f>
        <v>Уральский ФО</v>
      </c>
    </row>
    <row r="9335" spans="1:11" x14ac:dyDescent="0.2">
      <c r="A9335" t="s">
        <v>600</v>
      </c>
      <c r="B9335" t="s">
        <v>595</v>
      </c>
      <c r="C9335" s="1" t="s">
        <v>500</v>
      </c>
      <c r="D9335" s="1" t="s">
        <v>1833</v>
      </c>
      <c r="E9335" s="2"/>
      <c r="F9335" s="3">
        <v>2</v>
      </c>
      <c r="G9335" s="2">
        <v>10</v>
      </c>
      <c r="H9335" s="3">
        <v>12</v>
      </c>
      <c r="I9335" s="69" t="str">
        <f>VLOOKUP(C9335,СПРАВОЧНИК!B:D,2,0)</f>
        <v>ЯПОНИЯ</v>
      </c>
      <c r="J9335" s="69" t="str">
        <f>VLOOKUP(C9335,СПРАВОЧНИК!B:D,3,0)</f>
        <v>ИНОМАРКИ</v>
      </c>
      <c r="K9335" s="69" t="str">
        <f>VLOOKUP(СВОД2023[[#This Row],[ФО]],СПРАВОЧНИК!H:P,2,0)</f>
        <v>Уральский ФО</v>
      </c>
    </row>
    <row r="9336" spans="1:11" x14ac:dyDescent="0.2">
      <c r="A9336" t="s">
        <v>600</v>
      </c>
      <c r="B9336" t="s">
        <v>595</v>
      </c>
      <c r="C9336" s="1" t="s">
        <v>500</v>
      </c>
      <c r="D9336" s="1" t="s">
        <v>509</v>
      </c>
      <c r="E9336" s="2">
        <v>16</v>
      </c>
      <c r="F9336" s="3">
        <v>14</v>
      </c>
      <c r="G9336" s="2">
        <v>80</v>
      </c>
      <c r="H9336" s="3">
        <v>61</v>
      </c>
      <c r="I9336" s="69" t="str">
        <f>VLOOKUP(C9336,СПРАВОЧНИК!B:D,2,0)</f>
        <v>ЯПОНИЯ</v>
      </c>
      <c r="J9336" s="69" t="str">
        <f>VLOOKUP(C9336,СПРАВОЧНИК!B:D,3,0)</f>
        <v>ИНОМАРКИ</v>
      </c>
      <c r="K9336" s="69" t="str">
        <f>VLOOKUP(СВОД2023[[#This Row],[ФО]],СПРАВОЧНИК!H:P,2,0)</f>
        <v>Уральский ФО</v>
      </c>
    </row>
    <row r="9337" spans="1:11" x14ac:dyDescent="0.2">
      <c r="A9337" t="s">
        <v>600</v>
      </c>
      <c r="B9337" t="s">
        <v>595</v>
      </c>
      <c r="C9337" s="1" t="s">
        <v>500</v>
      </c>
      <c r="D9337" s="1" t="s">
        <v>1835</v>
      </c>
      <c r="E9337" s="2"/>
      <c r="F9337" s="3"/>
      <c r="G9337" s="2">
        <v>1</v>
      </c>
      <c r="H9337" s="3">
        <v>1</v>
      </c>
      <c r="I9337" s="69" t="str">
        <f>VLOOKUP(C9337,СПРАВОЧНИК!B:D,2,0)</f>
        <v>ЯПОНИЯ</v>
      </c>
      <c r="J9337" s="69" t="str">
        <f>VLOOKUP(C9337,СПРАВОЧНИК!B:D,3,0)</f>
        <v>ИНОМАРКИ</v>
      </c>
      <c r="K9337" s="69" t="str">
        <f>VLOOKUP(СВОД2023[[#This Row],[ФО]],СПРАВОЧНИК!H:P,2,0)</f>
        <v>Уральский ФО</v>
      </c>
    </row>
    <row r="9338" spans="1:11" x14ac:dyDescent="0.2">
      <c r="A9338" t="s">
        <v>600</v>
      </c>
      <c r="B9338" t="s">
        <v>595</v>
      </c>
      <c r="C9338" s="1" t="s">
        <v>500</v>
      </c>
      <c r="D9338" s="1" t="s">
        <v>2335</v>
      </c>
      <c r="E9338" s="2"/>
      <c r="F9338" s="3"/>
      <c r="G9338" s="2">
        <v>1</v>
      </c>
      <c r="H9338" s="3"/>
      <c r="I9338" s="69" t="str">
        <f>VLOOKUP(C9338,СПРАВОЧНИК!B:D,2,0)</f>
        <v>ЯПОНИЯ</v>
      </c>
      <c r="J9338" s="69" t="str">
        <f>VLOOKUP(C9338,СПРАВОЧНИК!B:D,3,0)</f>
        <v>ИНОМАРКИ</v>
      </c>
      <c r="K9338" s="69" t="str">
        <f>VLOOKUP(СВОД2023[[#This Row],[ФО]],СПРАВОЧНИК!H:P,2,0)</f>
        <v>Уральский ФО</v>
      </c>
    </row>
    <row r="9339" spans="1:11" x14ac:dyDescent="0.2">
      <c r="A9339" t="s">
        <v>600</v>
      </c>
      <c r="B9339" t="s">
        <v>595</v>
      </c>
      <c r="C9339" s="1" t="s">
        <v>500</v>
      </c>
      <c r="D9339" s="1" t="s">
        <v>510</v>
      </c>
      <c r="E9339" s="2">
        <v>3</v>
      </c>
      <c r="F9339" s="3">
        <v>3</v>
      </c>
      <c r="G9339" s="2">
        <v>17</v>
      </c>
      <c r="H9339" s="3">
        <v>8</v>
      </c>
      <c r="I9339" s="69" t="str">
        <f>VLOOKUP(C9339,СПРАВОЧНИК!B:D,2,0)</f>
        <v>ЯПОНИЯ</v>
      </c>
      <c r="J9339" s="69" t="str">
        <f>VLOOKUP(C9339,СПРАВОЧНИК!B:D,3,0)</f>
        <v>ИНОМАРКИ</v>
      </c>
      <c r="K9339" s="69" t="str">
        <f>VLOOKUP(СВОД2023[[#This Row],[ФО]],СПРАВОЧНИК!H:P,2,0)</f>
        <v>Уральский ФО</v>
      </c>
    </row>
    <row r="9340" spans="1:11" x14ac:dyDescent="0.2">
      <c r="A9340" t="s">
        <v>600</v>
      </c>
      <c r="B9340" t="s">
        <v>595</v>
      </c>
      <c r="C9340" s="1" t="s">
        <v>511</v>
      </c>
      <c r="D9340" s="1" t="s">
        <v>1837</v>
      </c>
      <c r="E9340" s="2">
        <v>2</v>
      </c>
      <c r="F9340" s="3">
        <v>3</v>
      </c>
      <c r="G9340" s="2">
        <v>19</v>
      </c>
      <c r="H9340" s="3">
        <v>17</v>
      </c>
      <c r="I9340" s="69" t="str">
        <f>VLOOKUP(C9340,СПРАВОЧНИК!B:D,2,0)</f>
        <v>ЯПОНИЯ</v>
      </c>
      <c r="J9340" s="69" t="str">
        <f>VLOOKUP(C9340,СПРАВОЧНИК!B:D,3,0)</f>
        <v>ИНОМАРКИ</v>
      </c>
      <c r="K9340" s="69" t="str">
        <f>VLOOKUP(СВОД2023[[#This Row],[ФО]],СПРАВОЧНИК!H:P,2,0)</f>
        <v>Уральский ФО</v>
      </c>
    </row>
    <row r="9341" spans="1:11" x14ac:dyDescent="0.2">
      <c r="A9341" t="s">
        <v>600</v>
      </c>
      <c r="B9341" t="s">
        <v>595</v>
      </c>
      <c r="C9341" s="1" t="s">
        <v>511</v>
      </c>
      <c r="D9341" s="1" t="s">
        <v>512</v>
      </c>
      <c r="E9341" s="2">
        <v>10</v>
      </c>
      <c r="F9341" s="3">
        <v>4</v>
      </c>
      <c r="G9341" s="2">
        <v>45</v>
      </c>
      <c r="H9341" s="3">
        <v>22</v>
      </c>
      <c r="I9341" s="69" t="str">
        <f>VLOOKUP(C9341,СПРАВОЧНИК!B:D,2,0)</f>
        <v>ЯПОНИЯ</v>
      </c>
      <c r="J9341" s="69" t="str">
        <f>VLOOKUP(C9341,СПРАВОЧНИК!B:D,3,0)</f>
        <v>ИНОМАРКИ</v>
      </c>
      <c r="K9341" s="69" t="str">
        <f>VLOOKUP(СВОД2023[[#This Row],[ФО]],СПРАВОЧНИК!H:P,2,0)</f>
        <v>Уральский ФО</v>
      </c>
    </row>
    <row r="9342" spans="1:11" x14ac:dyDescent="0.2">
      <c r="A9342" t="s">
        <v>600</v>
      </c>
      <c r="B9342" t="s">
        <v>595</v>
      </c>
      <c r="C9342" s="1" t="s">
        <v>511</v>
      </c>
      <c r="D9342" s="1" t="s">
        <v>513</v>
      </c>
      <c r="E9342" s="2">
        <v>3</v>
      </c>
      <c r="F9342" s="3">
        <v>3</v>
      </c>
      <c r="G9342" s="2">
        <v>9</v>
      </c>
      <c r="H9342" s="3">
        <v>11</v>
      </c>
      <c r="I9342" s="69" t="str">
        <f>VLOOKUP(C9342,СПРАВОЧНИК!B:D,2,0)</f>
        <v>ЯПОНИЯ</v>
      </c>
      <c r="J9342" s="69" t="str">
        <f>VLOOKUP(C9342,СПРАВОЧНИК!B:D,3,0)</f>
        <v>ИНОМАРКИ</v>
      </c>
      <c r="K9342" s="69" t="str">
        <f>VLOOKUP(СВОД2023[[#This Row],[ФО]],СПРАВОЧНИК!H:P,2,0)</f>
        <v>Уральский ФО</v>
      </c>
    </row>
    <row r="9343" spans="1:11" x14ac:dyDescent="0.2">
      <c r="A9343" t="s">
        <v>600</v>
      </c>
      <c r="B9343" t="s">
        <v>595</v>
      </c>
      <c r="C9343" s="1" t="s">
        <v>511</v>
      </c>
      <c r="D9343" s="1" t="s">
        <v>1838</v>
      </c>
      <c r="E9343" s="2"/>
      <c r="F9343" s="3"/>
      <c r="G9343" s="2"/>
      <c r="H9343" s="3">
        <v>3</v>
      </c>
      <c r="I9343" s="69" t="str">
        <f>VLOOKUP(C9343,СПРАВОЧНИК!B:D,2,0)</f>
        <v>ЯПОНИЯ</v>
      </c>
      <c r="J9343" s="69" t="str">
        <f>VLOOKUP(C9343,СПРАВОЧНИК!B:D,3,0)</f>
        <v>ИНОМАРКИ</v>
      </c>
      <c r="K9343" s="69" t="str">
        <f>VLOOKUP(СВОД2023[[#This Row],[ФО]],СПРАВОЧНИК!H:P,2,0)</f>
        <v>Уральский ФО</v>
      </c>
    </row>
    <row r="9344" spans="1:11" x14ac:dyDescent="0.2">
      <c r="A9344" t="s">
        <v>600</v>
      </c>
      <c r="B9344" t="s">
        <v>595</v>
      </c>
      <c r="C9344" s="1" t="s">
        <v>511</v>
      </c>
      <c r="D9344" s="1" t="s">
        <v>1839</v>
      </c>
      <c r="E9344" s="2">
        <v>3</v>
      </c>
      <c r="F9344" s="3">
        <v>7</v>
      </c>
      <c r="G9344" s="2">
        <v>15</v>
      </c>
      <c r="H9344" s="3">
        <v>24</v>
      </c>
      <c r="I9344" s="69" t="str">
        <f>VLOOKUP(C9344,СПРАВОЧНИК!B:D,2,0)</f>
        <v>ЯПОНИЯ</v>
      </c>
      <c r="J9344" s="69" t="str">
        <f>VLOOKUP(C9344,СПРАВОЧНИК!B:D,3,0)</f>
        <v>ИНОМАРКИ</v>
      </c>
      <c r="K9344" s="69" t="str">
        <f>VLOOKUP(СВОД2023[[#This Row],[ФО]],СПРАВОЧНИК!H:P,2,0)</f>
        <v>Уральский ФО</v>
      </c>
    </row>
    <row r="9345" spans="1:11" x14ac:dyDescent="0.2">
      <c r="A9345" t="s">
        <v>600</v>
      </c>
      <c r="B9345" t="s">
        <v>595</v>
      </c>
      <c r="C9345" s="1" t="s">
        <v>511</v>
      </c>
      <c r="D9345" s="1" t="s">
        <v>515</v>
      </c>
      <c r="E9345" s="2">
        <v>9</v>
      </c>
      <c r="F9345" s="3">
        <v>4</v>
      </c>
      <c r="G9345" s="2">
        <v>32</v>
      </c>
      <c r="H9345" s="3">
        <v>18</v>
      </c>
      <c r="I9345" s="69" t="str">
        <f>VLOOKUP(C9345,СПРАВОЧНИК!B:D,2,0)</f>
        <v>ЯПОНИЯ</v>
      </c>
      <c r="J9345" s="69" t="str">
        <f>VLOOKUP(C9345,СПРАВОЧНИК!B:D,3,0)</f>
        <v>ИНОМАРКИ</v>
      </c>
      <c r="K9345" s="69" t="str">
        <f>VLOOKUP(СВОД2023[[#This Row],[ФО]],СПРАВОЧНИК!H:P,2,0)</f>
        <v>Уральский ФО</v>
      </c>
    </row>
    <row r="9346" spans="1:11" x14ac:dyDescent="0.2">
      <c r="A9346" t="s">
        <v>600</v>
      </c>
      <c r="B9346" t="s">
        <v>595</v>
      </c>
      <c r="C9346" s="1" t="s">
        <v>511</v>
      </c>
      <c r="D9346" s="1" t="s">
        <v>2336</v>
      </c>
      <c r="E9346" s="2"/>
      <c r="F9346" s="3"/>
      <c r="G9346" s="2">
        <v>1</v>
      </c>
      <c r="H9346" s="3">
        <v>1</v>
      </c>
      <c r="I9346" s="69" t="str">
        <f>VLOOKUP(C9346,СПРАВОЧНИК!B:D,2,0)</f>
        <v>ЯПОНИЯ</v>
      </c>
      <c r="J9346" s="69" t="str">
        <f>VLOOKUP(C9346,СПРАВОЧНИК!B:D,3,0)</f>
        <v>ИНОМАРКИ</v>
      </c>
      <c r="K9346" s="69" t="str">
        <f>VLOOKUP(СВОД2023[[#This Row],[ФО]],СПРАВОЧНИК!H:P,2,0)</f>
        <v>Уральский ФО</v>
      </c>
    </row>
    <row r="9347" spans="1:11" x14ac:dyDescent="0.2">
      <c r="A9347" t="s">
        <v>600</v>
      </c>
      <c r="B9347" t="s">
        <v>595</v>
      </c>
      <c r="C9347" s="1" t="s">
        <v>511</v>
      </c>
      <c r="D9347" s="1" t="s">
        <v>2337</v>
      </c>
      <c r="E9347" s="2"/>
      <c r="F9347" s="3"/>
      <c r="G9347" s="2"/>
      <c r="H9347" s="3">
        <v>2</v>
      </c>
      <c r="I9347" s="69" t="str">
        <f>VLOOKUP(C9347,СПРАВОЧНИК!B:D,2,0)</f>
        <v>ЯПОНИЯ</v>
      </c>
      <c r="J9347" s="69" t="str">
        <f>VLOOKUP(C9347,СПРАВОЧНИК!B:D,3,0)</f>
        <v>ИНОМАРКИ</v>
      </c>
      <c r="K9347" s="69" t="str">
        <f>VLOOKUP(СВОД2023[[#This Row],[ФО]],СПРАВОЧНИК!H:P,2,0)</f>
        <v>Уральский ФО</v>
      </c>
    </row>
    <row r="9348" spans="1:11" x14ac:dyDescent="0.2">
      <c r="A9348" t="s">
        <v>600</v>
      </c>
      <c r="B9348" t="s">
        <v>595</v>
      </c>
      <c r="C9348" s="1" t="s">
        <v>511</v>
      </c>
      <c r="D9348" s="1" t="s">
        <v>516</v>
      </c>
      <c r="E9348" s="2">
        <v>120</v>
      </c>
      <c r="F9348" s="3">
        <v>98</v>
      </c>
      <c r="G9348" s="2">
        <v>662</v>
      </c>
      <c r="H9348" s="3">
        <v>480</v>
      </c>
      <c r="I9348" s="69" t="str">
        <f>VLOOKUP(C9348,СПРАВОЧНИК!B:D,2,0)</f>
        <v>ЯПОНИЯ</v>
      </c>
      <c r="J9348" s="69" t="str">
        <f>VLOOKUP(C9348,СПРАВОЧНИК!B:D,3,0)</f>
        <v>ИНОМАРКИ</v>
      </c>
      <c r="K9348" s="69" t="str">
        <f>VLOOKUP(СВОД2023[[#This Row],[ФО]],СПРАВОЧНИК!H:P,2,0)</f>
        <v>Уральский ФО</v>
      </c>
    </row>
    <row r="9349" spans="1:11" x14ac:dyDescent="0.2">
      <c r="A9349" t="s">
        <v>600</v>
      </c>
      <c r="B9349" t="s">
        <v>595</v>
      </c>
      <c r="C9349" s="1" t="s">
        <v>511</v>
      </c>
      <c r="D9349" s="1" t="s">
        <v>517</v>
      </c>
      <c r="E9349" s="2">
        <v>5</v>
      </c>
      <c r="F9349" s="3">
        <v>1</v>
      </c>
      <c r="G9349" s="2">
        <v>20</v>
      </c>
      <c r="H9349" s="3">
        <v>7</v>
      </c>
      <c r="I9349" s="69" t="str">
        <f>VLOOKUP(C9349,СПРАВОЧНИК!B:D,2,0)</f>
        <v>ЯПОНИЯ</v>
      </c>
      <c r="J9349" s="69" t="str">
        <f>VLOOKUP(C9349,СПРАВОЧНИК!B:D,3,0)</f>
        <v>ИНОМАРКИ</v>
      </c>
      <c r="K9349" s="69" t="str">
        <f>VLOOKUP(СВОД2023[[#This Row],[ФО]],СПРАВОЧНИК!H:P,2,0)</f>
        <v>Уральский ФО</v>
      </c>
    </row>
    <row r="9350" spans="1:11" x14ac:dyDescent="0.2">
      <c r="A9350" t="s">
        <v>600</v>
      </c>
      <c r="B9350" t="s">
        <v>595</v>
      </c>
      <c r="C9350" s="1" t="s">
        <v>511</v>
      </c>
      <c r="D9350" s="1" t="s">
        <v>518</v>
      </c>
      <c r="E9350" s="2">
        <v>3</v>
      </c>
      <c r="F9350" s="3">
        <v>1</v>
      </c>
      <c r="G9350" s="2">
        <v>18</v>
      </c>
      <c r="H9350" s="3">
        <v>13</v>
      </c>
      <c r="I9350" s="69" t="str">
        <f>VLOOKUP(C9350,СПРАВОЧНИК!B:D,2,0)</f>
        <v>ЯПОНИЯ</v>
      </c>
      <c r="J9350" s="69" t="str">
        <f>VLOOKUP(C9350,СПРАВОЧНИК!B:D,3,0)</f>
        <v>ИНОМАРКИ</v>
      </c>
      <c r="K9350" s="69" t="str">
        <f>VLOOKUP(СВОД2023[[#This Row],[ФО]],СПРАВОЧНИК!H:P,2,0)</f>
        <v>Уральский ФО</v>
      </c>
    </row>
    <row r="9351" spans="1:11" x14ac:dyDescent="0.2">
      <c r="A9351" t="s">
        <v>600</v>
      </c>
      <c r="B9351" t="s">
        <v>595</v>
      </c>
      <c r="C9351" s="1" t="s">
        <v>511</v>
      </c>
      <c r="D9351" s="1" t="s">
        <v>519</v>
      </c>
      <c r="E9351" s="2">
        <v>26</v>
      </c>
      <c r="F9351" s="3">
        <v>19</v>
      </c>
      <c r="G9351" s="2">
        <v>145</v>
      </c>
      <c r="H9351" s="3">
        <v>81</v>
      </c>
      <c r="I9351" s="69" t="str">
        <f>VLOOKUP(C9351,СПРАВОЧНИК!B:D,2,0)</f>
        <v>ЯПОНИЯ</v>
      </c>
      <c r="J9351" s="69" t="str">
        <f>VLOOKUP(C9351,СПРАВОЧНИК!B:D,3,0)</f>
        <v>ИНОМАРКИ</v>
      </c>
      <c r="K9351" s="69" t="str">
        <f>VLOOKUP(СВОД2023[[#This Row],[ФО]],СПРАВОЧНИК!H:P,2,0)</f>
        <v>Уральский ФО</v>
      </c>
    </row>
    <row r="9352" spans="1:11" x14ac:dyDescent="0.2">
      <c r="A9352" t="s">
        <v>600</v>
      </c>
      <c r="B9352" t="s">
        <v>595</v>
      </c>
      <c r="C9352" s="1" t="s">
        <v>511</v>
      </c>
      <c r="D9352" s="1" t="s">
        <v>1841</v>
      </c>
      <c r="E9352" s="2">
        <v>2</v>
      </c>
      <c r="F9352" s="3">
        <v>2</v>
      </c>
      <c r="G9352" s="2">
        <v>4</v>
      </c>
      <c r="H9352" s="3">
        <v>4</v>
      </c>
      <c r="I9352" s="69" t="str">
        <f>VLOOKUP(C9352,СПРАВОЧНИК!B:D,2,0)</f>
        <v>ЯПОНИЯ</v>
      </c>
      <c r="J9352" s="69" t="str">
        <f>VLOOKUP(C9352,СПРАВОЧНИК!B:D,3,0)</f>
        <v>ИНОМАРКИ</v>
      </c>
      <c r="K9352" s="69" t="str">
        <f>VLOOKUP(СВОД2023[[#This Row],[ФО]],СПРАВОЧНИК!H:P,2,0)</f>
        <v>Уральский ФО</v>
      </c>
    </row>
    <row r="9353" spans="1:11" x14ac:dyDescent="0.2">
      <c r="A9353" t="s">
        <v>600</v>
      </c>
      <c r="B9353" t="s">
        <v>595</v>
      </c>
      <c r="C9353" s="1" t="s">
        <v>511</v>
      </c>
      <c r="D9353" s="1" t="s">
        <v>1842</v>
      </c>
      <c r="E9353" s="2">
        <v>2</v>
      </c>
      <c r="F9353" s="3">
        <v>1</v>
      </c>
      <c r="G9353" s="2">
        <v>9</v>
      </c>
      <c r="H9353" s="3">
        <v>2</v>
      </c>
      <c r="I9353" s="69" t="str">
        <f>VLOOKUP(C9353,СПРАВОЧНИК!B:D,2,0)</f>
        <v>ЯПОНИЯ</v>
      </c>
      <c r="J9353" s="69" t="str">
        <f>VLOOKUP(C9353,СПРАВОЧНИК!B:D,3,0)</f>
        <v>ИНОМАРКИ</v>
      </c>
      <c r="K9353" s="69" t="str">
        <f>VLOOKUP(СВОД2023[[#This Row],[ФО]],СПРАВОЧНИК!H:P,2,0)</f>
        <v>Уральский ФО</v>
      </c>
    </row>
    <row r="9354" spans="1:11" x14ac:dyDescent="0.2">
      <c r="A9354" t="s">
        <v>600</v>
      </c>
      <c r="B9354" t="s">
        <v>595</v>
      </c>
      <c r="C9354" s="1" t="s">
        <v>511</v>
      </c>
      <c r="D9354" s="1" t="s">
        <v>1844</v>
      </c>
      <c r="E9354" s="2">
        <v>20</v>
      </c>
      <c r="F9354" s="3">
        <v>14</v>
      </c>
      <c r="G9354" s="2">
        <v>93</v>
      </c>
      <c r="H9354" s="3">
        <v>77</v>
      </c>
      <c r="I9354" s="69" t="str">
        <f>VLOOKUP(C9354,СПРАВОЧНИК!B:D,2,0)</f>
        <v>ЯПОНИЯ</v>
      </c>
      <c r="J9354" s="69" t="str">
        <f>VLOOKUP(C9354,СПРАВОЧНИК!B:D,3,0)</f>
        <v>ИНОМАРКИ</v>
      </c>
      <c r="K9354" s="69" t="str">
        <f>VLOOKUP(СВОД2023[[#This Row],[ФО]],СПРАВОЧНИК!H:P,2,0)</f>
        <v>Уральский ФО</v>
      </c>
    </row>
    <row r="9355" spans="1:11" x14ac:dyDescent="0.2">
      <c r="A9355" t="s">
        <v>600</v>
      </c>
      <c r="B9355" t="s">
        <v>595</v>
      </c>
      <c r="C9355" s="1" t="s">
        <v>511</v>
      </c>
      <c r="D9355" s="1" t="s">
        <v>1845</v>
      </c>
      <c r="E9355" s="2"/>
      <c r="F9355" s="3"/>
      <c r="G9355" s="2"/>
      <c r="H9355" s="3">
        <v>3</v>
      </c>
      <c r="I9355" s="69" t="str">
        <f>VLOOKUP(C9355,СПРАВОЧНИК!B:D,2,0)</f>
        <v>ЯПОНИЯ</v>
      </c>
      <c r="J9355" s="69" t="str">
        <f>VLOOKUP(C9355,СПРАВОЧНИК!B:D,3,0)</f>
        <v>ИНОМАРКИ</v>
      </c>
      <c r="K9355" s="69" t="str">
        <f>VLOOKUP(СВОД2023[[#This Row],[ФО]],СПРАВОЧНИК!H:P,2,0)</f>
        <v>Уральский ФО</v>
      </c>
    </row>
    <row r="9356" spans="1:11" x14ac:dyDescent="0.2">
      <c r="A9356" t="s">
        <v>600</v>
      </c>
      <c r="B9356" t="s">
        <v>595</v>
      </c>
      <c r="C9356" s="1" t="s">
        <v>511</v>
      </c>
      <c r="D9356" s="1" t="s">
        <v>1846</v>
      </c>
      <c r="E9356" s="2"/>
      <c r="F9356" s="3">
        <v>1</v>
      </c>
      <c r="G9356" s="2"/>
      <c r="H9356" s="3">
        <v>1</v>
      </c>
      <c r="I9356" s="69" t="str">
        <f>VLOOKUP(C9356,СПРАВОЧНИК!B:D,2,0)</f>
        <v>ЯПОНИЯ</v>
      </c>
      <c r="J9356" s="69" t="str">
        <f>VLOOKUP(C9356,СПРАВОЧНИК!B:D,3,0)</f>
        <v>ИНОМАРКИ</v>
      </c>
      <c r="K9356" s="69" t="str">
        <f>VLOOKUP(СВОД2023[[#This Row],[ФО]],СПРАВОЧНИК!H:P,2,0)</f>
        <v>Уральский ФО</v>
      </c>
    </row>
    <row r="9357" spans="1:11" x14ac:dyDescent="0.2">
      <c r="A9357" t="s">
        <v>600</v>
      </c>
      <c r="B9357" t="s">
        <v>595</v>
      </c>
      <c r="C9357" s="1" t="s">
        <v>511</v>
      </c>
      <c r="D9357" s="1" t="s">
        <v>2338</v>
      </c>
      <c r="E9357" s="2"/>
      <c r="F9357" s="3"/>
      <c r="G9357" s="2">
        <v>1</v>
      </c>
      <c r="H9357" s="3">
        <v>2</v>
      </c>
      <c r="I9357" s="69" t="str">
        <f>VLOOKUP(C9357,СПРАВОЧНИК!B:D,2,0)</f>
        <v>ЯПОНИЯ</v>
      </c>
      <c r="J9357" s="69" t="str">
        <f>VLOOKUP(C9357,СПРАВОЧНИК!B:D,3,0)</f>
        <v>ИНОМАРКИ</v>
      </c>
      <c r="K9357" s="69" t="str">
        <f>VLOOKUP(СВОД2023[[#This Row],[ФО]],СПРАВОЧНИК!H:P,2,0)</f>
        <v>Уральский ФО</v>
      </c>
    </row>
    <row r="9358" spans="1:11" x14ac:dyDescent="0.2">
      <c r="A9358" t="s">
        <v>600</v>
      </c>
      <c r="B9358" t="s">
        <v>595</v>
      </c>
      <c r="C9358" s="1" t="s">
        <v>511</v>
      </c>
      <c r="D9358" s="1" t="s">
        <v>520</v>
      </c>
      <c r="E9358" s="2">
        <v>29</v>
      </c>
      <c r="F9358" s="3">
        <v>12</v>
      </c>
      <c r="G9358" s="2">
        <v>123</v>
      </c>
      <c r="H9358" s="3">
        <v>41</v>
      </c>
      <c r="I9358" s="69" t="str">
        <f>VLOOKUP(C9358,СПРАВОЧНИК!B:D,2,0)</f>
        <v>ЯПОНИЯ</v>
      </c>
      <c r="J9358" s="69" t="str">
        <f>VLOOKUP(C9358,СПРАВОЧНИК!B:D,3,0)</f>
        <v>ИНОМАРКИ</v>
      </c>
      <c r="K9358" s="69" t="str">
        <f>VLOOKUP(СВОД2023[[#This Row],[ФО]],СПРАВОЧНИК!H:P,2,0)</f>
        <v>Уральский ФО</v>
      </c>
    </row>
    <row r="9359" spans="1:11" x14ac:dyDescent="0.2">
      <c r="A9359" t="s">
        <v>600</v>
      </c>
      <c r="B9359" t="s">
        <v>595</v>
      </c>
      <c r="C9359" s="1" t="s">
        <v>511</v>
      </c>
      <c r="D9359" s="1" t="s">
        <v>1847</v>
      </c>
      <c r="E9359" s="2">
        <v>2</v>
      </c>
      <c r="F9359" s="3">
        <v>2</v>
      </c>
      <c r="G9359" s="2">
        <v>14</v>
      </c>
      <c r="H9359" s="3">
        <v>9</v>
      </c>
      <c r="I9359" s="69" t="str">
        <f>VLOOKUP(C9359,СПРАВОЧНИК!B:D,2,0)</f>
        <v>ЯПОНИЯ</v>
      </c>
      <c r="J9359" s="69" t="str">
        <f>VLOOKUP(C9359,СПРАВОЧНИК!B:D,3,0)</f>
        <v>ИНОМАРКИ</v>
      </c>
      <c r="K9359" s="69" t="str">
        <f>VLOOKUP(СВОД2023[[#This Row],[ФО]],СПРАВОЧНИК!H:P,2,0)</f>
        <v>Уральский ФО</v>
      </c>
    </row>
    <row r="9360" spans="1:11" x14ac:dyDescent="0.2">
      <c r="A9360" t="s">
        <v>600</v>
      </c>
      <c r="B9360" t="s">
        <v>595</v>
      </c>
      <c r="C9360" s="1" t="s">
        <v>511</v>
      </c>
      <c r="D9360" s="1" t="s">
        <v>2600</v>
      </c>
      <c r="E9360" s="2"/>
      <c r="F9360" s="3"/>
      <c r="G9360" s="2"/>
      <c r="H9360" s="3">
        <v>1</v>
      </c>
      <c r="I9360" s="69" t="str">
        <f>VLOOKUP(C9360,СПРАВОЧНИК!B:D,2,0)</f>
        <v>ЯПОНИЯ</v>
      </c>
      <c r="J9360" s="69" t="str">
        <f>VLOOKUP(C9360,СПРАВОЧНИК!B:D,3,0)</f>
        <v>ИНОМАРКИ</v>
      </c>
      <c r="K9360" s="69" t="str">
        <f>VLOOKUP(СВОД2023[[#This Row],[ФО]],СПРАВОЧНИК!H:P,2,0)</f>
        <v>Уральский ФО</v>
      </c>
    </row>
    <row r="9361" spans="1:11" x14ac:dyDescent="0.2">
      <c r="A9361" t="s">
        <v>600</v>
      </c>
      <c r="B9361" t="s">
        <v>595</v>
      </c>
      <c r="C9361" s="1" t="s">
        <v>511</v>
      </c>
      <c r="D9361" s="1" t="s">
        <v>1848</v>
      </c>
      <c r="E9361" s="2">
        <v>2</v>
      </c>
      <c r="F9361" s="3">
        <v>1</v>
      </c>
      <c r="G9361" s="2">
        <v>6</v>
      </c>
      <c r="H9361" s="3">
        <v>7</v>
      </c>
      <c r="I9361" s="69" t="str">
        <f>VLOOKUP(C9361,СПРАВОЧНИК!B:D,2,0)</f>
        <v>ЯПОНИЯ</v>
      </c>
      <c r="J9361" s="69" t="str">
        <f>VLOOKUP(C9361,СПРАВОЧНИК!B:D,3,0)</f>
        <v>ИНОМАРКИ</v>
      </c>
      <c r="K9361" s="69" t="str">
        <f>VLOOKUP(СВОД2023[[#This Row],[ФО]],СПРАВОЧНИК!H:P,2,0)</f>
        <v>Уральский ФО</v>
      </c>
    </row>
    <row r="9362" spans="1:11" x14ac:dyDescent="0.2">
      <c r="A9362" t="s">
        <v>600</v>
      </c>
      <c r="B9362" t="s">
        <v>595</v>
      </c>
      <c r="C9362" s="1" t="s">
        <v>511</v>
      </c>
      <c r="D9362" s="1" t="s">
        <v>522</v>
      </c>
      <c r="E9362" s="2">
        <v>32</v>
      </c>
      <c r="F9362" s="3">
        <v>12</v>
      </c>
      <c r="G9362" s="2">
        <v>125</v>
      </c>
      <c r="H9362" s="3">
        <v>82</v>
      </c>
      <c r="I9362" s="69" t="str">
        <f>VLOOKUP(C9362,СПРАВОЧНИК!B:D,2,0)</f>
        <v>ЯПОНИЯ</v>
      </c>
      <c r="J9362" s="69" t="str">
        <f>VLOOKUP(C9362,СПРАВОЧНИК!B:D,3,0)</f>
        <v>ИНОМАРКИ</v>
      </c>
      <c r="K9362" s="69" t="str">
        <f>VLOOKUP(СВОД2023[[#This Row],[ФО]],СПРАВОЧНИК!H:P,2,0)</f>
        <v>Уральский ФО</v>
      </c>
    </row>
    <row r="9363" spans="1:11" x14ac:dyDescent="0.2">
      <c r="A9363" t="s">
        <v>600</v>
      </c>
      <c r="B9363" t="s">
        <v>595</v>
      </c>
      <c r="C9363" s="1" t="s">
        <v>511</v>
      </c>
      <c r="D9363" s="1" t="s">
        <v>523</v>
      </c>
      <c r="E9363" s="2">
        <v>63</v>
      </c>
      <c r="F9363" s="3">
        <v>47</v>
      </c>
      <c r="G9363" s="2">
        <v>303</v>
      </c>
      <c r="H9363" s="3">
        <v>239</v>
      </c>
      <c r="I9363" s="69" t="str">
        <f>VLOOKUP(C9363,СПРАВОЧНИК!B:D,2,0)</f>
        <v>ЯПОНИЯ</v>
      </c>
      <c r="J9363" s="69" t="str">
        <f>VLOOKUP(C9363,СПРАВОЧНИК!B:D,3,0)</f>
        <v>ИНОМАРКИ</v>
      </c>
      <c r="K9363" s="69" t="str">
        <f>VLOOKUP(СВОД2023[[#This Row],[ФО]],СПРАВОЧНИК!H:P,2,0)</f>
        <v>Уральский ФО</v>
      </c>
    </row>
    <row r="9364" spans="1:11" x14ac:dyDescent="0.2">
      <c r="A9364" t="s">
        <v>600</v>
      </c>
      <c r="B9364" t="s">
        <v>595</v>
      </c>
      <c r="C9364" s="1" t="s">
        <v>511</v>
      </c>
      <c r="D9364" s="1" t="s">
        <v>2601</v>
      </c>
      <c r="E9364" s="2">
        <v>1</v>
      </c>
      <c r="F9364" s="3"/>
      <c r="G9364" s="2">
        <v>1</v>
      </c>
      <c r="H9364" s="3"/>
      <c r="I9364" s="69" t="str">
        <f>VLOOKUP(C9364,СПРАВОЧНИК!B:D,2,0)</f>
        <v>ЯПОНИЯ</v>
      </c>
      <c r="J9364" s="69" t="str">
        <f>VLOOKUP(C9364,СПРАВОЧНИК!B:D,3,0)</f>
        <v>ИНОМАРКИ</v>
      </c>
      <c r="K9364" s="69" t="str">
        <f>VLOOKUP(СВОД2023[[#This Row],[ФО]],СПРАВОЧНИК!H:P,2,0)</f>
        <v>Уральский ФО</v>
      </c>
    </row>
    <row r="9365" spans="1:11" x14ac:dyDescent="0.2">
      <c r="A9365" t="s">
        <v>600</v>
      </c>
      <c r="B9365" t="s">
        <v>595</v>
      </c>
      <c r="C9365" s="1" t="s">
        <v>511</v>
      </c>
      <c r="D9365" s="1" t="s">
        <v>631</v>
      </c>
      <c r="E9365" s="2">
        <v>12</v>
      </c>
      <c r="F9365" s="3">
        <v>10</v>
      </c>
      <c r="G9365" s="2">
        <v>52</v>
      </c>
      <c r="H9365" s="3">
        <v>47</v>
      </c>
      <c r="I9365" s="69" t="str">
        <f>VLOOKUP(C9365,СПРАВОЧНИК!B:D,2,0)</f>
        <v>ЯПОНИЯ</v>
      </c>
      <c r="J9365" s="69" t="str">
        <f>VLOOKUP(C9365,СПРАВОЧНИК!B:D,3,0)</f>
        <v>ИНОМАРКИ</v>
      </c>
      <c r="K9365" s="69" t="str">
        <f>VLOOKUP(СВОД2023[[#This Row],[ФО]],СПРАВОЧНИК!H:P,2,0)</f>
        <v>Уральский ФО</v>
      </c>
    </row>
    <row r="9366" spans="1:11" x14ac:dyDescent="0.2">
      <c r="A9366" t="s">
        <v>600</v>
      </c>
      <c r="B9366" t="s">
        <v>595</v>
      </c>
      <c r="C9366" s="1" t="s">
        <v>511</v>
      </c>
      <c r="D9366" s="1" t="s">
        <v>1850</v>
      </c>
      <c r="E9366" s="2"/>
      <c r="F9366" s="3"/>
      <c r="G9366" s="2"/>
      <c r="H9366" s="3">
        <v>1</v>
      </c>
      <c r="I9366" s="69" t="str">
        <f>VLOOKUP(C9366,СПРАВОЧНИК!B:D,2,0)</f>
        <v>ЯПОНИЯ</v>
      </c>
      <c r="J9366" s="69" t="str">
        <f>VLOOKUP(C9366,СПРАВОЧНИК!B:D,3,0)</f>
        <v>ИНОМАРКИ</v>
      </c>
      <c r="K9366" s="69" t="str">
        <f>VLOOKUP(СВОД2023[[#This Row],[ФО]],СПРАВОЧНИК!H:P,2,0)</f>
        <v>Уральский ФО</v>
      </c>
    </row>
    <row r="9367" spans="1:11" x14ac:dyDescent="0.2">
      <c r="A9367" t="s">
        <v>600</v>
      </c>
      <c r="B9367" t="s">
        <v>595</v>
      </c>
      <c r="C9367" s="1" t="s">
        <v>511</v>
      </c>
      <c r="D9367" s="1" t="s">
        <v>524</v>
      </c>
      <c r="E9367" s="2">
        <v>3</v>
      </c>
      <c r="F9367" s="3"/>
      <c r="G9367" s="2">
        <v>12</v>
      </c>
      <c r="H9367" s="3">
        <v>1</v>
      </c>
      <c r="I9367" s="69" t="str">
        <f>VLOOKUP(C9367,СПРАВОЧНИК!B:D,2,0)</f>
        <v>ЯПОНИЯ</v>
      </c>
      <c r="J9367" s="69" t="str">
        <f>VLOOKUP(C9367,СПРАВОЧНИК!B:D,3,0)</f>
        <v>ИНОМАРКИ</v>
      </c>
      <c r="K9367" s="69" t="str">
        <f>VLOOKUP(СВОД2023[[#This Row],[ФО]],СПРАВОЧНИК!H:P,2,0)</f>
        <v>Уральский ФО</v>
      </c>
    </row>
    <row r="9368" spans="1:11" x14ac:dyDescent="0.2">
      <c r="A9368" t="s">
        <v>600</v>
      </c>
      <c r="B9368" t="s">
        <v>595</v>
      </c>
      <c r="C9368" s="1" t="s">
        <v>1144</v>
      </c>
      <c r="D9368" s="1" t="s">
        <v>1851</v>
      </c>
      <c r="E9368" s="2">
        <v>369</v>
      </c>
      <c r="F9368" s="3">
        <v>306</v>
      </c>
      <c r="G9368" s="2">
        <v>2014</v>
      </c>
      <c r="H9368" s="3">
        <v>1724</v>
      </c>
      <c r="I9368" s="69" t="str">
        <f>VLOOKUP(C9368,СПРАВОЧНИК!B:D,2,0)</f>
        <v>РОССИЯ</v>
      </c>
      <c r="J9368" s="69" t="str">
        <f>VLOOKUP(C9368,СПРАВОЧНИК!B:D,3,0)</f>
        <v>ОТЕЧЕСТВЕННЫЕ</v>
      </c>
      <c r="K9368" s="69" t="str">
        <f>VLOOKUP(СВОД2023[[#This Row],[ФО]],СПРАВОЧНИК!H:P,2,0)</f>
        <v>Уральский ФО</v>
      </c>
    </row>
    <row r="9369" spans="1:11" x14ac:dyDescent="0.2">
      <c r="A9369" t="s">
        <v>600</v>
      </c>
      <c r="B9369" t="s">
        <v>595</v>
      </c>
      <c r="C9369" s="1" t="s">
        <v>1144</v>
      </c>
      <c r="D9369" s="1" t="s">
        <v>2339</v>
      </c>
      <c r="E9369" s="2"/>
      <c r="F9369" s="3"/>
      <c r="G9369" s="2"/>
      <c r="H9369" s="3">
        <v>1</v>
      </c>
      <c r="I9369" s="69" t="str">
        <f>VLOOKUP(C9369,СПРАВОЧНИК!B:D,2,0)</f>
        <v>РОССИЯ</v>
      </c>
      <c r="J9369" s="69" t="str">
        <f>VLOOKUP(C9369,СПРАВОЧНИК!B:D,3,0)</f>
        <v>ОТЕЧЕСТВЕННЫЕ</v>
      </c>
      <c r="K9369" s="69" t="str">
        <f>VLOOKUP(СВОД2023[[#This Row],[ФО]],СПРАВОЧНИК!H:P,2,0)</f>
        <v>Уральский ФО</v>
      </c>
    </row>
    <row r="9370" spans="1:11" x14ac:dyDescent="0.2">
      <c r="A9370" t="s">
        <v>600</v>
      </c>
      <c r="B9370" t="s">
        <v>595</v>
      </c>
      <c r="C9370" s="1" t="s">
        <v>1144</v>
      </c>
      <c r="D9370" s="1" t="s">
        <v>2340</v>
      </c>
      <c r="E9370" s="2">
        <v>2</v>
      </c>
      <c r="F9370" s="3"/>
      <c r="G9370" s="2">
        <v>4</v>
      </c>
      <c r="H9370" s="3">
        <v>6</v>
      </c>
      <c r="I9370" s="69" t="str">
        <f>VLOOKUP(C9370,СПРАВОЧНИК!B:D,2,0)</f>
        <v>РОССИЯ</v>
      </c>
      <c r="J9370" s="69" t="str">
        <f>VLOOKUP(C9370,СПРАВОЧНИК!B:D,3,0)</f>
        <v>ОТЕЧЕСТВЕННЫЕ</v>
      </c>
      <c r="K9370" s="69" t="str">
        <f>VLOOKUP(СВОД2023[[#This Row],[ФО]],СПРАВОЧНИК!H:P,2,0)</f>
        <v>Уральский ФО</v>
      </c>
    </row>
    <row r="9371" spans="1:11" x14ac:dyDescent="0.2">
      <c r="A9371" t="s">
        <v>600</v>
      </c>
      <c r="B9371" t="s">
        <v>595</v>
      </c>
      <c r="C9371" s="1" t="s">
        <v>1144</v>
      </c>
      <c r="D9371" s="1" t="s">
        <v>2341</v>
      </c>
      <c r="E9371" s="2">
        <v>2</v>
      </c>
      <c r="F9371" s="3">
        <v>1</v>
      </c>
      <c r="G9371" s="2">
        <v>4</v>
      </c>
      <c r="H9371" s="3">
        <v>3</v>
      </c>
      <c r="I9371" s="69" t="str">
        <f>VLOOKUP(C9371,СПРАВОЧНИК!B:D,2,0)</f>
        <v>РОССИЯ</v>
      </c>
      <c r="J9371" s="69" t="str">
        <f>VLOOKUP(C9371,СПРАВОЧНИК!B:D,3,0)</f>
        <v>ОТЕЧЕСТВЕННЫЕ</v>
      </c>
      <c r="K9371" s="69" t="str">
        <f>VLOOKUP(СВОД2023[[#This Row],[ФО]],СПРАВОЧНИК!H:P,2,0)</f>
        <v>Уральский ФО</v>
      </c>
    </row>
    <row r="9372" spans="1:11" x14ac:dyDescent="0.2">
      <c r="A9372" t="s">
        <v>600</v>
      </c>
      <c r="B9372" t="s">
        <v>595</v>
      </c>
      <c r="C9372" s="1" t="s">
        <v>1144</v>
      </c>
      <c r="D9372" s="1" t="s">
        <v>2342</v>
      </c>
      <c r="E9372" s="2"/>
      <c r="F9372" s="3"/>
      <c r="G9372" s="2"/>
      <c r="H9372" s="3">
        <v>2</v>
      </c>
      <c r="I9372" s="69" t="str">
        <f>VLOOKUP(C9372,СПРАВОЧНИК!B:D,2,0)</f>
        <v>РОССИЯ</v>
      </c>
      <c r="J9372" s="69" t="str">
        <f>VLOOKUP(C9372,СПРАВОЧНИК!B:D,3,0)</f>
        <v>ОТЕЧЕСТВЕННЫЕ</v>
      </c>
      <c r="K9372" s="69" t="str">
        <f>VLOOKUP(СВОД2023[[#This Row],[ФО]],СПРАВОЧНИК!H:P,2,0)</f>
        <v>Уральский ФО</v>
      </c>
    </row>
    <row r="9373" spans="1:11" x14ac:dyDescent="0.2">
      <c r="A9373" t="s">
        <v>600</v>
      </c>
      <c r="B9373" t="s">
        <v>595</v>
      </c>
      <c r="C9373" s="1" t="s">
        <v>1144</v>
      </c>
      <c r="D9373" s="1" t="s">
        <v>2343</v>
      </c>
      <c r="E9373" s="2">
        <v>3</v>
      </c>
      <c r="F9373" s="3">
        <v>3</v>
      </c>
      <c r="G9373" s="2">
        <v>18</v>
      </c>
      <c r="H9373" s="3">
        <v>16</v>
      </c>
      <c r="I9373" s="69" t="str">
        <f>VLOOKUP(C9373,СПРАВОЧНИК!B:D,2,0)</f>
        <v>РОССИЯ</v>
      </c>
      <c r="J9373" s="69" t="str">
        <f>VLOOKUP(C9373,СПРАВОЧНИК!B:D,3,0)</f>
        <v>ОТЕЧЕСТВЕННЫЕ</v>
      </c>
      <c r="K9373" s="69" t="str">
        <f>VLOOKUP(СВОД2023[[#This Row],[ФО]],СПРАВОЧНИК!H:P,2,0)</f>
        <v>Уральский ФО</v>
      </c>
    </row>
    <row r="9374" spans="1:11" x14ac:dyDescent="0.2">
      <c r="A9374" t="s">
        <v>600</v>
      </c>
      <c r="B9374" t="s">
        <v>595</v>
      </c>
      <c r="C9374" s="1" t="s">
        <v>1144</v>
      </c>
      <c r="D9374" s="1" t="s">
        <v>1852</v>
      </c>
      <c r="E9374" s="2">
        <v>11</v>
      </c>
      <c r="F9374" s="3">
        <v>9</v>
      </c>
      <c r="G9374" s="2">
        <v>72</v>
      </c>
      <c r="H9374" s="3">
        <v>60</v>
      </c>
      <c r="I9374" s="69" t="str">
        <f>VLOOKUP(C9374,СПРАВОЧНИК!B:D,2,0)</f>
        <v>РОССИЯ</v>
      </c>
      <c r="J9374" s="69" t="str">
        <f>VLOOKUP(C9374,СПРАВОЧНИК!B:D,3,0)</f>
        <v>ОТЕЧЕСТВЕННЫЕ</v>
      </c>
      <c r="K9374" s="69" t="str">
        <f>VLOOKUP(СВОД2023[[#This Row],[ФО]],СПРАВОЧНИК!H:P,2,0)</f>
        <v>Уральский ФО</v>
      </c>
    </row>
    <row r="9375" spans="1:11" x14ac:dyDescent="0.2">
      <c r="A9375" t="s">
        <v>600</v>
      </c>
      <c r="B9375" t="s">
        <v>595</v>
      </c>
      <c r="C9375" s="1" t="s">
        <v>1144</v>
      </c>
      <c r="D9375" s="1" t="s">
        <v>1853</v>
      </c>
      <c r="E9375" s="2">
        <v>1</v>
      </c>
      <c r="F9375" s="3">
        <v>1</v>
      </c>
      <c r="G9375" s="2">
        <v>7</v>
      </c>
      <c r="H9375" s="3">
        <v>8</v>
      </c>
      <c r="I9375" s="69" t="str">
        <f>VLOOKUP(C9375,СПРАВОЧНИК!B:D,2,0)</f>
        <v>РОССИЯ</v>
      </c>
      <c r="J9375" s="69" t="str">
        <f>VLOOKUP(C9375,СПРАВОЧНИК!B:D,3,0)</f>
        <v>ОТЕЧЕСТВЕННЫЕ</v>
      </c>
      <c r="K9375" s="69" t="str">
        <f>VLOOKUP(СВОД2023[[#This Row],[ФО]],СПРАВОЧНИК!H:P,2,0)</f>
        <v>Уральский ФО</v>
      </c>
    </row>
    <row r="9376" spans="1:11" x14ac:dyDescent="0.2">
      <c r="A9376" t="s">
        <v>600</v>
      </c>
      <c r="B9376" t="s">
        <v>595</v>
      </c>
      <c r="C9376" s="1" t="s">
        <v>1144</v>
      </c>
      <c r="D9376" s="1" t="s">
        <v>1854</v>
      </c>
      <c r="E9376" s="2">
        <v>34</v>
      </c>
      <c r="F9376" s="3">
        <v>17</v>
      </c>
      <c r="G9376" s="2">
        <v>137</v>
      </c>
      <c r="H9376" s="3">
        <v>104</v>
      </c>
      <c r="I9376" s="69" t="str">
        <f>VLOOKUP(C9376,СПРАВОЧНИК!B:D,2,0)</f>
        <v>РОССИЯ</v>
      </c>
      <c r="J9376" s="69" t="str">
        <f>VLOOKUP(C9376,СПРАВОЧНИК!B:D,3,0)</f>
        <v>ОТЕЧЕСТВЕННЫЕ</v>
      </c>
      <c r="K9376" s="69" t="str">
        <f>VLOOKUP(СВОД2023[[#This Row],[ФО]],СПРАВОЧНИК!H:P,2,0)</f>
        <v>Уральский ФО</v>
      </c>
    </row>
    <row r="9377" spans="1:11" x14ac:dyDescent="0.2">
      <c r="A9377" t="s">
        <v>600</v>
      </c>
      <c r="B9377" t="s">
        <v>595</v>
      </c>
      <c r="C9377" s="1" t="s">
        <v>1144</v>
      </c>
      <c r="D9377" s="1" t="s">
        <v>1855</v>
      </c>
      <c r="E9377" s="2">
        <v>84</v>
      </c>
      <c r="F9377" s="3">
        <v>73</v>
      </c>
      <c r="G9377" s="2">
        <v>492</v>
      </c>
      <c r="H9377" s="3">
        <v>422</v>
      </c>
      <c r="I9377" s="69" t="str">
        <f>VLOOKUP(C9377,СПРАВОЧНИК!B:D,2,0)</f>
        <v>РОССИЯ</v>
      </c>
      <c r="J9377" s="69" t="str">
        <f>VLOOKUP(C9377,СПРАВОЧНИК!B:D,3,0)</f>
        <v>ОТЕЧЕСТВЕННЫЕ</v>
      </c>
      <c r="K9377" s="69" t="str">
        <f>VLOOKUP(СВОД2023[[#This Row],[ФО]],СПРАВОЧНИК!H:P,2,0)</f>
        <v>Уральский ФО</v>
      </c>
    </row>
    <row r="9378" spans="1:11" x14ac:dyDescent="0.2">
      <c r="A9378" t="s">
        <v>600</v>
      </c>
      <c r="B9378" t="s">
        <v>595</v>
      </c>
      <c r="C9378" s="1" t="s">
        <v>1144</v>
      </c>
      <c r="D9378" s="1" t="s">
        <v>1856</v>
      </c>
      <c r="E9378" s="2">
        <v>5</v>
      </c>
      <c r="F9378" s="3">
        <v>9</v>
      </c>
      <c r="G9378" s="2">
        <v>48</v>
      </c>
      <c r="H9378" s="3">
        <v>45</v>
      </c>
      <c r="I9378" s="69" t="str">
        <f>VLOOKUP(C9378,СПРАВОЧНИК!B:D,2,0)</f>
        <v>РОССИЯ</v>
      </c>
      <c r="J9378" s="69" t="str">
        <f>VLOOKUP(C9378,СПРАВОЧНИК!B:D,3,0)</f>
        <v>ОТЕЧЕСТВЕННЫЕ</v>
      </c>
      <c r="K9378" s="69" t="str">
        <f>VLOOKUP(СВОД2023[[#This Row],[ФО]],СПРАВОЧНИК!H:P,2,0)</f>
        <v>Уральский ФО</v>
      </c>
    </row>
    <row r="9379" spans="1:11" x14ac:dyDescent="0.2">
      <c r="A9379" t="s">
        <v>600</v>
      </c>
      <c r="B9379" t="s">
        <v>595</v>
      </c>
      <c r="C9379" s="1" t="s">
        <v>1144</v>
      </c>
      <c r="D9379" s="1" t="s">
        <v>1857</v>
      </c>
      <c r="E9379" s="2">
        <v>39</v>
      </c>
      <c r="F9379" s="3">
        <v>46</v>
      </c>
      <c r="G9379" s="2">
        <v>266</v>
      </c>
      <c r="H9379" s="3">
        <v>240</v>
      </c>
      <c r="I9379" s="69" t="str">
        <f>VLOOKUP(C9379,СПРАВОЧНИК!B:D,2,0)</f>
        <v>РОССИЯ</v>
      </c>
      <c r="J9379" s="69" t="str">
        <f>VLOOKUP(C9379,СПРАВОЧНИК!B:D,3,0)</f>
        <v>ОТЕЧЕСТВЕННЫЕ</v>
      </c>
      <c r="K9379" s="69" t="str">
        <f>VLOOKUP(СВОД2023[[#This Row],[ФО]],СПРАВОЧНИК!H:P,2,0)</f>
        <v>Уральский ФО</v>
      </c>
    </row>
    <row r="9380" spans="1:11" x14ac:dyDescent="0.2">
      <c r="A9380" t="s">
        <v>600</v>
      </c>
      <c r="B9380" t="s">
        <v>595</v>
      </c>
      <c r="C9380" s="1" t="s">
        <v>1144</v>
      </c>
      <c r="D9380" s="1" t="s">
        <v>2344</v>
      </c>
      <c r="E9380" s="2">
        <v>2</v>
      </c>
      <c r="F9380" s="3"/>
      <c r="G9380" s="2">
        <v>13</v>
      </c>
      <c r="H9380" s="3">
        <v>8</v>
      </c>
      <c r="I9380" s="69" t="str">
        <f>VLOOKUP(C9380,СПРАВОЧНИК!B:D,2,0)</f>
        <v>РОССИЯ</v>
      </c>
      <c r="J9380" s="69" t="str">
        <f>VLOOKUP(C9380,СПРАВОЧНИК!B:D,3,0)</f>
        <v>ОТЕЧЕСТВЕННЫЕ</v>
      </c>
      <c r="K9380" s="69" t="str">
        <f>VLOOKUP(СВОД2023[[#This Row],[ФО]],СПРАВОЧНИК!H:P,2,0)</f>
        <v>Уральский ФО</v>
      </c>
    </row>
    <row r="9381" spans="1:11" x14ac:dyDescent="0.2">
      <c r="A9381" t="s">
        <v>600</v>
      </c>
      <c r="B9381" t="s">
        <v>595</v>
      </c>
      <c r="C9381" s="1" t="s">
        <v>1144</v>
      </c>
      <c r="D9381" s="1" t="s">
        <v>1858</v>
      </c>
      <c r="E9381" s="2">
        <v>16</v>
      </c>
      <c r="F9381" s="3">
        <v>16</v>
      </c>
      <c r="G9381" s="2">
        <v>78</v>
      </c>
      <c r="H9381" s="3">
        <v>78</v>
      </c>
      <c r="I9381" s="69" t="str">
        <f>VLOOKUP(C9381,СПРАВОЧНИК!B:D,2,0)</f>
        <v>РОССИЯ</v>
      </c>
      <c r="J9381" s="69" t="str">
        <f>VLOOKUP(C9381,СПРАВОЧНИК!B:D,3,0)</f>
        <v>ОТЕЧЕСТВЕННЫЕ</v>
      </c>
      <c r="K9381" s="69" t="str">
        <f>VLOOKUP(СВОД2023[[#This Row],[ФО]],СПРАВОЧНИК!H:P,2,0)</f>
        <v>Уральский ФО</v>
      </c>
    </row>
    <row r="9382" spans="1:11" x14ac:dyDescent="0.2">
      <c r="A9382" t="s">
        <v>600</v>
      </c>
      <c r="B9382" t="s">
        <v>595</v>
      </c>
      <c r="C9382" s="1" t="s">
        <v>2602</v>
      </c>
      <c r="D9382" s="1" t="s">
        <v>2603</v>
      </c>
      <c r="E9382" s="2">
        <v>1</v>
      </c>
      <c r="F9382" s="3"/>
      <c r="G9382" s="2">
        <v>1</v>
      </c>
      <c r="H9382" s="3"/>
      <c r="I9382" s="69" t="str">
        <f>VLOOKUP(C9382,СПРАВОЧНИК!B:D,2,0)</f>
        <v>ЕВРОПА</v>
      </c>
      <c r="J9382" s="69" t="str">
        <f>VLOOKUP(C9382,СПРАВОЧНИК!B:D,3,0)</f>
        <v>ИНОМАРКИ</v>
      </c>
      <c r="K9382" s="69" t="str">
        <f>VLOOKUP(СВОД2023[[#This Row],[ФО]],СПРАВОЧНИК!H:P,2,0)</f>
        <v>Уральский ФО</v>
      </c>
    </row>
    <row r="9383" spans="1:11" x14ac:dyDescent="0.2">
      <c r="A9383" t="s">
        <v>600</v>
      </c>
      <c r="B9383" t="s">
        <v>595</v>
      </c>
      <c r="C9383" s="1" t="s">
        <v>528</v>
      </c>
      <c r="D9383" s="1" t="s">
        <v>529</v>
      </c>
      <c r="E9383" s="2">
        <v>6</v>
      </c>
      <c r="F9383" s="3">
        <v>5</v>
      </c>
      <c r="G9383" s="2">
        <v>42</v>
      </c>
      <c r="H9383" s="3">
        <v>23</v>
      </c>
      <c r="I9383" s="69" t="str">
        <f>VLOOKUP(C9383,СПРАВОЧНИК!B:D,2,0)</f>
        <v>США</v>
      </c>
      <c r="J9383" s="69" t="str">
        <f>VLOOKUP(C9383,СПРАВОЧНИК!B:D,3,0)</f>
        <v>ИНОМАРКИ</v>
      </c>
      <c r="K9383" s="69" t="str">
        <f>VLOOKUP(СВОД2023[[#This Row],[ФО]],СПРАВОЧНИК!H:P,2,0)</f>
        <v>Уральский ФО</v>
      </c>
    </row>
    <row r="9384" spans="1:11" x14ac:dyDescent="0.2">
      <c r="A9384" t="s">
        <v>600</v>
      </c>
      <c r="B9384" t="s">
        <v>595</v>
      </c>
      <c r="C9384" s="1" t="s">
        <v>528</v>
      </c>
      <c r="D9384" s="1" t="s">
        <v>530</v>
      </c>
      <c r="E9384" s="2">
        <v>2</v>
      </c>
      <c r="F9384" s="3">
        <v>2</v>
      </c>
      <c r="G9384" s="2">
        <v>14</v>
      </c>
      <c r="H9384" s="3">
        <v>10</v>
      </c>
      <c r="I9384" s="69" t="str">
        <f>VLOOKUP(C9384,СПРАВОЧНИК!B:D,2,0)</f>
        <v>США</v>
      </c>
      <c r="J9384" s="69" t="str">
        <f>VLOOKUP(C9384,СПРАВОЧНИК!B:D,3,0)</f>
        <v>ИНОМАРКИ</v>
      </c>
      <c r="K9384" s="69" t="str">
        <f>VLOOKUP(СВОД2023[[#This Row],[ФО]],СПРАВОЧНИК!H:P,2,0)</f>
        <v>Уральский ФО</v>
      </c>
    </row>
    <row r="9385" spans="1:11" x14ac:dyDescent="0.2">
      <c r="A9385" t="s">
        <v>600</v>
      </c>
      <c r="B9385" t="s">
        <v>595</v>
      </c>
      <c r="C9385" s="1" t="s">
        <v>528</v>
      </c>
      <c r="D9385" s="1" t="s">
        <v>531</v>
      </c>
      <c r="E9385" s="2">
        <v>2</v>
      </c>
      <c r="F9385" s="3"/>
      <c r="G9385" s="2">
        <v>6</v>
      </c>
      <c r="H9385" s="3">
        <v>2</v>
      </c>
      <c r="I9385" s="69" t="str">
        <f>VLOOKUP(C9385,СПРАВОЧНИК!B:D,2,0)</f>
        <v>США</v>
      </c>
      <c r="J9385" s="69" t="str">
        <f>VLOOKUP(C9385,СПРАВОЧНИК!B:D,3,0)</f>
        <v>ИНОМАРКИ</v>
      </c>
      <c r="K9385" s="69" t="str">
        <f>VLOOKUP(СВОД2023[[#This Row],[ФО]],СПРАВОЧНИК!H:P,2,0)</f>
        <v>Уральский ФО</v>
      </c>
    </row>
    <row r="9386" spans="1:11" x14ac:dyDescent="0.2">
      <c r="A9386" t="s">
        <v>600</v>
      </c>
      <c r="B9386" t="s">
        <v>595</v>
      </c>
      <c r="C9386" s="1" t="s">
        <v>528</v>
      </c>
      <c r="D9386" s="1" t="s">
        <v>532</v>
      </c>
      <c r="E9386" s="2">
        <v>1</v>
      </c>
      <c r="F9386" s="3">
        <v>1</v>
      </c>
      <c r="G9386" s="2">
        <v>6</v>
      </c>
      <c r="H9386" s="3">
        <v>1</v>
      </c>
      <c r="I9386" s="69" t="str">
        <f>VLOOKUP(C9386,СПРАВОЧНИК!B:D,2,0)</f>
        <v>США</v>
      </c>
      <c r="J9386" s="69" t="str">
        <f>VLOOKUP(C9386,СПРАВОЧНИК!B:D,3,0)</f>
        <v>ИНОМАРКИ</v>
      </c>
      <c r="K9386" s="69" t="str">
        <f>VLOOKUP(СВОД2023[[#This Row],[ФО]],СПРАВОЧНИК!H:P,2,0)</f>
        <v>Уральский ФО</v>
      </c>
    </row>
    <row r="9387" spans="1:11" x14ac:dyDescent="0.2">
      <c r="A9387" t="s">
        <v>600</v>
      </c>
      <c r="B9387" t="s">
        <v>595</v>
      </c>
      <c r="C9387" s="1" t="s">
        <v>1859</v>
      </c>
      <c r="D9387" s="1" t="s">
        <v>1860</v>
      </c>
      <c r="E9387" s="2">
        <v>3</v>
      </c>
      <c r="F9387" s="3">
        <v>2</v>
      </c>
      <c r="G9387" s="2">
        <v>13</v>
      </c>
      <c r="H9387" s="3">
        <v>15</v>
      </c>
      <c r="I9387" s="69" t="str">
        <f>VLOOKUP(C9387,СПРАВОЧНИК!B:D,2,0)</f>
        <v>КИТАЙ</v>
      </c>
      <c r="J9387" s="69" t="str">
        <f>VLOOKUP(C9387,СПРАВОЧНИК!B:D,3,0)</f>
        <v>ИНОМАРКИ</v>
      </c>
      <c r="K9387" s="69" t="str">
        <f>VLOOKUP(СВОД2023[[#This Row],[ФО]],СПРАВОЧНИК!H:P,2,0)</f>
        <v>Уральский ФО</v>
      </c>
    </row>
    <row r="9388" spans="1:11" x14ac:dyDescent="0.2">
      <c r="A9388" t="s">
        <v>600</v>
      </c>
      <c r="B9388" t="s">
        <v>595</v>
      </c>
      <c r="C9388" s="1" t="s">
        <v>533</v>
      </c>
      <c r="D9388" s="1" t="s">
        <v>1861</v>
      </c>
      <c r="E9388" s="2">
        <v>8</v>
      </c>
      <c r="F9388" s="3">
        <v>1</v>
      </c>
      <c r="G9388" s="2">
        <v>26</v>
      </c>
      <c r="H9388" s="3">
        <v>19</v>
      </c>
      <c r="I9388" s="69" t="str">
        <f>VLOOKUP(C9388,СПРАВОЧНИК!B:D,2,0)</f>
        <v>ЯПОНИЯ</v>
      </c>
      <c r="J9388" s="69" t="str">
        <f>VLOOKUP(C9388,СПРАВОЧНИК!B:D,3,0)</f>
        <v>ИНОМАРКИ</v>
      </c>
      <c r="K9388" s="69" t="str">
        <f>VLOOKUP(СВОД2023[[#This Row],[ФО]],СПРАВОЧНИК!H:P,2,0)</f>
        <v>Уральский ФО</v>
      </c>
    </row>
    <row r="9389" spans="1:11" x14ac:dyDescent="0.2">
      <c r="A9389" t="s">
        <v>600</v>
      </c>
      <c r="B9389" t="s">
        <v>595</v>
      </c>
      <c r="C9389" s="1" t="s">
        <v>533</v>
      </c>
      <c r="D9389" s="1" t="s">
        <v>1862</v>
      </c>
      <c r="E9389" s="2">
        <v>8</v>
      </c>
      <c r="F9389" s="3">
        <v>8</v>
      </c>
      <c r="G9389" s="2">
        <v>42</v>
      </c>
      <c r="H9389" s="3">
        <v>25</v>
      </c>
      <c r="I9389" s="69" t="str">
        <f>VLOOKUP(C9389,СПРАВОЧНИК!B:D,2,0)</f>
        <v>ЯПОНИЯ</v>
      </c>
      <c r="J9389" s="69" t="str">
        <f>VLOOKUP(C9389,СПРАВОЧНИК!B:D,3,0)</f>
        <v>ИНОМАРКИ</v>
      </c>
      <c r="K9389" s="69" t="str">
        <f>VLOOKUP(СВОД2023[[#This Row],[ФО]],СПРАВОЧНИК!H:P,2,0)</f>
        <v>Уральский ФО</v>
      </c>
    </row>
    <row r="9390" spans="1:11" x14ac:dyDescent="0.2">
      <c r="A9390" t="s">
        <v>600</v>
      </c>
      <c r="B9390" t="s">
        <v>595</v>
      </c>
      <c r="C9390" s="1" t="s">
        <v>533</v>
      </c>
      <c r="D9390" s="1" t="s">
        <v>534</v>
      </c>
      <c r="E9390" s="2">
        <v>44</v>
      </c>
      <c r="F9390" s="3">
        <v>5</v>
      </c>
      <c r="G9390" s="2">
        <v>266</v>
      </c>
      <c r="H9390" s="3">
        <v>57</v>
      </c>
      <c r="I9390" s="69" t="str">
        <f>VLOOKUP(C9390,СПРАВОЧНИК!B:D,2,0)</f>
        <v>ЯПОНИЯ</v>
      </c>
      <c r="J9390" s="69" t="str">
        <f>VLOOKUP(C9390,СПРАВОЧНИК!B:D,3,0)</f>
        <v>ИНОМАРКИ</v>
      </c>
      <c r="K9390" s="69" t="str">
        <f>VLOOKUP(СВОД2023[[#This Row],[ФО]],СПРАВОЧНИК!H:P,2,0)</f>
        <v>Уральский ФО</v>
      </c>
    </row>
    <row r="9391" spans="1:11" x14ac:dyDescent="0.2">
      <c r="A9391" t="s">
        <v>600</v>
      </c>
      <c r="B9391" t="s">
        <v>595</v>
      </c>
      <c r="C9391" s="1" t="s">
        <v>533</v>
      </c>
      <c r="D9391" s="1" t="s">
        <v>1863</v>
      </c>
      <c r="E9391" s="2">
        <v>12</v>
      </c>
      <c r="F9391" s="3">
        <v>9</v>
      </c>
      <c r="G9391" s="2">
        <v>80</v>
      </c>
      <c r="H9391" s="3">
        <v>53</v>
      </c>
      <c r="I9391" s="69" t="str">
        <f>VLOOKUP(C9391,СПРАВОЧНИК!B:D,2,0)</f>
        <v>ЯПОНИЯ</v>
      </c>
      <c r="J9391" s="69" t="str">
        <f>VLOOKUP(C9391,СПРАВОЧНИК!B:D,3,0)</f>
        <v>ИНОМАРКИ</v>
      </c>
      <c r="K9391" s="69" t="str">
        <f>VLOOKUP(СВОД2023[[#This Row],[ФО]],СПРАВОЧНИК!H:P,2,0)</f>
        <v>Уральский ФО</v>
      </c>
    </row>
    <row r="9392" spans="1:11" x14ac:dyDescent="0.2">
      <c r="A9392" t="s">
        <v>600</v>
      </c>
      <c r="B9392" t="s">
        <v>595</v>
      </c>
      <c r="C9392" s="1" t="s">
        <v>533</v>
      </c>
      <c r="D9392" s="1" t="s">
        <v>999</v>
      </c>
      <c r="E9392" s="2">
        <v>25</v>
      </c>
      <c r="F9392" s="3">
        <v>9</v>
      </c>
      <c r="G9392" s="2">
        <v>123</v>
      </c>
      <c r="H9392" s="3">
        <v>51</v>
      </c>
      <c r="I9392" s="69" t="str">
        <f>VLOOKUP(C9392,СПРАВОЧНИК!B:D,2,0)</f>
        <v>ЯПОНИЯ</v>
      </c>
      <c r="J9392" s="69" t="str">
        <f>VLOOKUP(C9392,СПРАВОЧНИК!B:D,3,0)</f>
        <v>ИНОМАРКИ</v>
      </c>
      <c r="K9392" s="69" t="str">
        <f>VLOOKUP(СВОД2023[[#This Row],[ФО]],СПРАВОЧНИК!H:P,2,0)</f>
        <v>Уральский ФО</v>
      </c>
    </row>
    <row r="9393" spans="1:11" x14ac:dyDescent="0.2">
      <c r="A9393" t="s">
        <v>600</v>
      </c>
      <c r="B9393" t="s">
        <v>595</v>
      </c>
      <c r="C9393" s="1" t="s">
        <v>533</v>
      </c>
      <c r="D9393" s="1" t="s">
        <v>1864</v>
      </c>
      <c r="E9393" s="2">
        <v>3</v>
      </c>
      <c r="F9393" s="3">
        <v>1</v>
      </c>
      <c r="G9393" s="2">
        <v>11</v>
      </c>
      <c r="H9393" s="3">
        <v>13</v>
      </c>
      <c r="I9393" s="69" t="str">
        <f>VLOOKUP(C9393,СПРАВОЧНИК!B:D,2,0)</f>
        <v>ЯПОНИЯ</v>
      </c>
      <c r="J9393" s="69" t="str">
        <f>VLOOKUP(C9393,СПРАВОЧНИК!B:D,3,0)</f>
        <v>ИНОМАРКИ</v>
      </c>
      <c r="K9393" s="69" t="str">
        <f>VLOOKUP(СВОД2023[[#This Row],[ФО]],СПРАВОЧНИК!H:P,2,0)</f>
        <v>Уральский ФО</v>
      </c>
    </row>
    <row r="9394" spans="1:11" x14ac:dyDescent="0.2">
      <c r="A9394" t="s">
        <v>600</v>
      </c>
      <c r="B9394" t="s">
        <v>595</v>
      </c>
      <c r="C9394" s="1" t="s">
        <v>533</v>
      </c>
      <c r="D9394" s="1" t="s">
        <v>1865</v>
      </c>
      <c r="E9394" s="2">
        <v>86</v>
      </c>
      <c r="F9394" s="3">
        <v>80</v>
      </c>
      <c r="G9394" s="2">
        <v>496</v>
      </c>
      <c r="H9394" s="3">
        <v>400</v>
      </c>
      <c r="I9394" s="69" t="str">
        <f>VLOOKUP(C9394,СПРАВОЧНИК!B:D,2,0)</f>
        <v>ЯПОНИЯ</v>
      </c>
      <c r="J9394" s="69" t="str">
        <f>VLOOKUP(C9394,СПРАВОЧНИК!B:D,3,0)</f>
        <v>ИНОМАРКИ</v>
      </c>
      <c r="K9394" s="69" t="str">
        <f>VLOOKUP(СВОД2023[[#This Row],[ФО]],СПРАВОЧНИК!H:P,2,0)</f>
        <v>Уральский ФО</v>
      </c>
    </row>
    <row r="9395" spans="1:11" x14ac:dyDescent="0.2">
      <c r="A9395" t="s">
        <v>600</v>
      </c>
      <c r="B9395" t="s">
        <v>595</v>
      </c>
      <c r="C9395" s="1" t="s">
        <v>533</v>
      </c>
      <c r="D9395" s="1" t="s">
        <v>535</v>
      </c>
      <c r="E9395" s="2">
        <v>3</v>
      </c>
      <c r="F9395" s="3"/>
      <c r="G9395" s="2">
        <v>6</v>
      </c>
      <c r="H9395" s="3">
        <v>3</v>
      </c>
      <c r="I9395" s="69" t="str">
        <f>VLOOKUP(C9395,СПРАВОЧНИК!B:D,2,0)</f>
        <v>ЯПОНИЯ</v>
      </c>
      <c r="J9395" s="69" t="str">
        <f>VLOOKUP(C9395,СПРАВОЧНИК!B:D,3,0)</f>
        <v>ИНОМАРКИ</v>
      </c>
      <c r="K9395" s="69" t="str">
        <f>VLOOKUP(СВОД2023[[#This Row],[ФО]],СПРАВОЧНИК!H:P,2,0)</f>
        <v>Уральский ФО</v>
      </c>
    </row>
    <row r="9396" spans="1:11" x14ac:dyDescent="0.2">
      <c r="A9396" t="s">
        <v>600</v>
      </c>
      <c r="B9396" t="s">
        <v>595</v>
      </c>
      <c r="C9396" s="1" t="s">
        <v>533</v>
      </c>
      <c r="D9396" s="1" t="s">
        <v>1866</v>
      </c>
      <c r="E9396" s="2">
        <v>203</v>
      </c>
      <c r="F9396" s="3">
        <v>120</v>
      </c>
      <c r="G9396" s="2">
        <v>1027</v>
      </c>
      <c r="H9396" s="3">
        <v>729</v>
      </c>
      <c r="I9396" s="69" t="str">
        <f>VLOOKUP(C9396,СПРАВОЧНИК!B:D,2,0)</f>
        <v>ЯПОНИЯ</v>
      </c>
      <c r="J9396" s="69" t="str">
        <f>VLOOKUP(C9396,СПРАВОЧНИК!B:D,3,0)</f>
        <v>ИНОМАРКИ</v>
      </c>
      <c r="K9396" s="69" t="str">
        <f>VLOOKUP(СВОД2023[[#This Row],[ФО]],СПРАВОЧНИК!H:P,2,0)</f>
        <v>Уральский ФО</v>
      </c>
    </row>
    <row r="9397" spans="1:11" x14ac:dyDescent="0.2">
      <c r="A9397" t="s">
        <v>600</v>
      </c>
      <c r="B9397" t="s">
        <v>595</v>
      </c>
      <c r="C9397" s="1" t="s">
        <v>533</v>
      </c>
      <c r="D9397" s="1" t="s">
        <v>1001</v>
      </c>
      <c r="E9397" s="2">
        <v>4</v>
      </c>
      <c r="F9397" s="3">
        <v>4</v>
      </c>
      <c r="G9397" s="2">
        <v>11</v>
      </c>
      <c r="H9397" s="3">
        <v>8</v>
      </c>
      <c r="I9397" s="69" t="str">
        <f>VLOOKUP(C9397,СПРАВОЧНИК!B:D,2,0)</f>
        <v>ЯПОНИЯ</v>
      </c>
      <c r="J9397" s="69" t="str">
        <f>VLOOKUP(C9397,СПРАВОЧНИК!B:D,3,0)</f>
        <v>ИНОМАРКИ</v>
      </c>
      <c r="K9397" s="69" t="str">
        <f>VLOOKUP(СВОД2023[[#This Row],[ФО]],СПРАВОЧНИК!H:P,2,0)</f>
        <v>Уральский ФО</v>
      </c>
    </row>
    <row r="9398" spans="1:11" x14ac:dyDescent="0.2">
      <c r="A9398" t="s">
        <v>600</v>
      </c>
      <c r="B9398" t="s">
        <v>595</v>
      </c>
      <c r="C9398" s="1" t="s">
        <v>533</v>
      </c>
      <c r="D9398" s="1" t="s">
        <v>1867</v>
      </c>
      <c r="E9398" s="2">
        <v>8</v>
      </c>
      <c r="F9398" s="3">
        <v>12</v>
      </c>
      <c r="G9398" s="2">
        <v>54</v>
      </c>
      <c r="H9398" s="3">
        <v>38</v>
      </c>
      <c r="I9398" s="69" t="str">
        <f>VLOOKUP(C9398,СПРАВОЧНИК!B:D,2,0)</f>
        <v>ЯПОНИЯ</v>
      </c>
      <c r="J9398" s="69" t="str">
        <f>VLOOKUP(C9398,СПРАВОЧНИК!B:D,3,0)</f>
        <v>ИНОМАРКИ</v>
      </c>
      <c r="K9398" s="69" t="str">
        <f>VLOOKUP(СВОД2023[[#This Row],[ФО]],СПРАВОЧНИК!H:P,2,0)</f>
        <v>Уральский ФО</v>
      </c>
    </row>
    <row r="9399" spans="1:11" x14ac:dyDescent="0.2">
      <c r="A9399" t="s">
        <v>600</v>
      </c>
      <c r="B9399" t="s">
        <v>595</v>
      </c>
      <c r="C9399" s="1" t="s">
        <v>533</v>
      </c>
      <c r="D9399" s="1" t="s">
        <v>1868</v>
      </c>
      <c r="E9399" s="2">
        <v>5</v>
      </c>
      <c r="F9399" s="3">
        <v>3</v>
      </c>
      <c r="G9399" s="2">
        <v>10</v>
      </c>
      <c r="H9399" s="3">
        <v>13</v>
      </c>
      <c r="I9399" s="69" t="str">
        <f>VLOOKUP(C9399,СПРАВОЧНИК!B:D,2,0)</f>
        <v>ЯПОНИЯ</v>
      </c>
      <c r="J9399" s="69" t="str">
        <f>VLOOKUP(C9399,СПРАВОЧНИК!B:D,3,0)</f>
        <v>ИНОМАРКИ</v>
      </c>
      <c r="K9399" s="69" t="str">
        <f>VLOOKUP(СВОД2023[[#This Row],[ФО]],СПРАВОЧНИК!H:P,2,0)</f>
        <v>Уральский ФО</v>
      </c>
    </row>
    <row r="9400" spans="1:11" x14ac:dyDescent="0.2">
      <c r="A9400" t="s">
        <v>600</v>
      </c>
      <c r="B9400" t="s">
        <v>595</v>
      </c>
      <c r="C9400" s="1" t="s">
        <v>533</v>
      </c>
      <c r="D9400" s="1" t="s">
        <v>1871</v>
      </c>
      <c r="E9400" s="2"/>
      <c r="F9400" s="3"/>
      <c r="G9400" s="2">
        <v>7</v>
      </c>
      <c r="H9400" s="3">
        <v>4</v>
      </c>
      <c r="I9400" s="69" t="str">
        <f>VLOOKUP(C9400,СПРАВОЧНИК!B:D,2,0)</f>
        <v>ЯПОНИЯ</v>
      </c>
      <c r="J9400" s="69" t="str">
        <f>VLOOKUP(C9400,СПРАВОЧНИК!B:D,3,0)</f>
        <v>ИНОМАРКИ</v>
      </c>
      <c r="K9400" s="69" t="str">
        <f>VLOOKUP(СВОД2023[[#This Row],[ФО]],СПРАВОЧНИК!H:P,2,0)</f>
        <v>Уральский ФО</v>
      </c>
    </row>
    <row r="9401" spans="1:11" x14ac:dyDescent="0.2">
      <c r="A9401" t="s">
        <v>600</v>
      </c>
      <c r="B9401" t="s">
        <v>595</v>
      </c>
      <c r="C9401" s="1" t="s">
        <v>533</v>
      </c>
      <c r="D9401" s="1" t="s">
        <v>1872</v>
      </c>
      <c r="E9401" s="2">
        <v>34</v>
      </c>
      <c r="F9401" s="3">
        <v>25</v>
      </c>
      <c r="G9401" s="2">
        <v>163</v>
      </c>
      <c r="H9401" s="3">
        <v>164</v>
      </c>
      <c r="I9401" s="69" t="str">
        <f>VLOOKUP(C9401,СПРАВОЧНИК!B:D,2,0)</f>
        <v>ЯПОНИЯ</v>
      </c>
      <c r="J9401" s="69" t="str">
        <f>VLOOKUP(C9401,СПРАВОЧНИК!B:D,3,0)</f>
        <v>ИНОМАРКИ</v>
      </c>
      <c r="K9401" s="69" t="str">
        <f>VLOOKUP(СВОД2023[[#This Row],[ФО]],СПРАВОЧНИК!H:P,2,0)</f>
        <v>Уральский ФО</v>
      </c>
    </row>
    <row r="9402" spans="1:11" x14ac:dyDescent="0.2">
      <c r="A9402" t="s">
        <v>600</v>
      </c>
      <c r="B9402" t="s">
        <v>595</v>
      </c>
      <c r="C9402" s="1" t="s">
        <v>533</v>
      </c>
      <c r="D9402" s="1" t="s">
        <v>1873</v>
      </c>
      <c r="E9402" s="2">
        <v>2</v>
      </c>
      <c r="F9402" s="3">
        <v>1</v>
      </c>
      <c r="G9402" s="2">
        <v>16</v>
      </c>
      <c r="H9402" s="3">
        <v>14</v>
      </c>
      <c r="I9402" s="69" t="str">
        <f>VLOOKUP(C9402,СПРАВОЧНИК!B:D,2,0)</f>
        <v>ЯПОНИЯ</v>
      </c>
      <c r="J9402" s="69" t="str">
        <f>VLOOKUP(C9402,СПРАВОЧНИК!B:D,3,0)</f>
        <v>ИНОМАРКИ</v>
      </c>
      <c r="K9402" s="69" t="str">
        <f>VLOOKUP(СВОД2023[[#This Row],[ФО]],СПРАВОЧНИК!H:P,2,0)</f>
        <v>Уральский ФО</v>
      </c>
    </row>
    <row r="9403" spans="1:11" x14ac:dyDescent="0.2">
      <c r="A9403" t="s">
        <v>600</v>
      </c>
      <c r="B9403" t="s">
        <v>595</v>
      </c>
      <c r="C9403" s="1" t="s">
        <v>533</v>
      </c>
      <c r="D9403" s="1" t="s">
        <v>536</v>
      </c>
      <c r="E9403" s="2">
        <v>781</v>
      </c>
      <c r="F9403" s="3">
        <v>551</v>
      </c>
      <c r="G9403" s="2">
        <v>4471</v>
      </c>
      <c r="H9403" s="3">
        <v>2933</v>
      </c>
      <c r="I9403" s="69" t="str">
        <f>VLOOKUP(C9403,СПРАВОЧНИК!B:D,2,0)</f>
        <v>ЯПОНИЯ</v>
      </c>
      <c r="J9403" s="69" t="str">
        <f>VLOOKUP(C9403,СПРАВОЧНИК!B:D,3,0)</f>
        <v>ИНОМАРКИ</v>
      </c>
      <c r="K9403" s="69" t="str">
        <f>VLOOKUP(СВОД2023[[#This Row],[ФО]],СПРАВОЧНИК!H:P,2,0)</f>
        <v>Уральский ФО</v>
      </c>
    </row>
    <row r="9404" spans="1:11" x14ac:dyDescent="0.2">
      <c r="A9404" t="s">
        <v>600</v>
      </c>
      <c r="B9404" t="s">
        <v>595</v>
      </c>
      <c r="C9404" s="1" t="s">
        <v>533</v>
      </c>
      <c r="D9404" s="1" t="s">
        <v>1874</v>
      </c>
      <c r="E9404" s="2"/>
      <c r="F9404" s="3">
        <v>1</v>
      </c>
      <c r="G9404" s="2">
        <v>2</v>
      </c>
      <c r="H9404" s="3">
        <v>4</v>
      </c>
      <c r="I9404" s="69" t="str">
        <f>VLOOKUP(C9404,СПРАВОЧНИК!B:D,2,0)</f>
        <v>ЯПОНИЯ</v>
      </c>
      <c r="J9404" s="69" t="str">
        <f>VLOOKUP(C9404,СПРАВОЧНИК!B:D,3,0)</f>
        <v>ИНОМАРКИ</v>
      </c>
      <c r="K9404" s="69" t="str">
        <f>VLOOKUP(СВОД2023[[#This Row],[ФО]],СПРАВОЧНИК!H:P,2,0)</f>
        <v>Уральский ФО</v>
      </c>
    </row>
    <row r="9405" spans="1:11" x14ac:dyDescent="0.2">
      <c r="A9405" t="s">
        <v>600</v>
      </c>
      <c r="B9405" t="s">
        <v>595</v>
      </c>
      <c r="C9405" s="1" t="s">
        <v>533</v>
      </c>
      <c r="D9405" s="1" t="s">
        <v>1875</v>
      </c>
      <c r="E9405" s="2">
        <v>53</v>
      </c>
      <c r="F9405" s="3">
        <v>47</v>
      </c>
      <c r="G9405" s="2">
        <v>319</v>
      </c>
      <c r="H9405" s="3">
        <v>286</v>
      </c>
      <c r="I9405" s="69" t="str">
        <f>VLOOKUP(C9405,СПРАВОЧНИК!B:D,2,0)</f>
        <v>ЯПОНИЯ</v>
      </c>
      <c r="J9405" s="69" t="str">
        <f>VLOOKUP(C9405,СПРАВОЧНИК!B:D,3,0)</f>
        <v>ИНОМАРКИ</v>
      </c>
      <c r="K9405" s="69" t="str">
        <f>VLOOKUP(СВОД2023[[#This Row],[ФО]],СПРАВОЧНИК!H:P,2,0)</f>
        <v>Уральский ФО</v>
      </c>
    </row>
    <row r="9406" spans="1:11" x14ac:dyDescent="0.2">
      <c r="A9406" t="s">
        <v>600</v>
      </c>
      <c r="B9406" t="s">
        <v>595</v>
      </c>
      <c r="C9406" s="1" t="s">
        <v>533</v>
      </c>
      <c r="D9406" s="1" t="s">
        <v>1876</v>
      </c>
      <c r="E9406" s="2">
        <v>17</v>
      </c>
      <c r="F9406" s="3">
        <v>10</v>
      </c>
      <c r="G9406" s="2">
        <v>101</v>
      </c>
      <c r="H9406" s="3">
        <v>76</v>
      </c>
      <c r="I9406" s="69" t="str">
        <f>VLOOKUP(C9406,СПРАВОЧНИК!B:D,2,0)</f>
        <v>ЯПОНИЯ</v>
      </c>
      <c r="J9406" s="69" t="str">
        <f>VLOOKUP(C9406,СПРАВОЧНИК!B:D,3,0)</f>
        <v>ИНОМАРКИ</v>
      </c>
      <c r="K9406" s="69" t="str">
        <f>VLOOKUP(СВОД2023[[#This Row],[ФО]],СПРАВОЧНИК!H:P,2,0)</f>
        <v>Уральский ФО</v>
      </c>
    </row>
    <row r="9407" spans="1:11" x14ac:dyDescent="0.2">
      <c r="A9407" t="s">
        <v>600</v>
      </c>
      <c r="B9407" t="s">
        <v>595</v>
      </c>
      <c r="C9407" s="1" t="s">
        <v>533</v>
      </c>
      <c r="D9407" s="1" t="s">
        <v>1877</v>
      </c>
      <c r="E9407" s="2"/>
      <c r="F9407" s="3"/>
      <c r="G9407" s="2">
        <v>3</v>
      </c>
      <c r="H9407" s="3">
        <v>1</v>
      </c>
      <c r="I9407" s="69" t="str">
        <f>VLOOKUP(C9407,СПРАВОЧНИК!B:D,2,0)</f>
        <v>ЯПОНИЯ</v>
      </c>
      <c r="J9407" s="69" t="str">
        <f>VLOOKUP(C9407,СПРАВОЧНИК!B:D,3,0)</f>
        <v>ИНОМАРКИ</v>
      </c>
      <c r="K9407" s="69" t="str">
        <f>VLOOKUP(СВОД2023[[#This Row],[ФО]],СПРАВОЧНИК!H:P,2,0)</f>
        <v>Уральский ФО</v>
      </c>
    </row>
    <row r="9408" spans="1:11" x14ac:dyDescent="0.2">
      <c r="A9408" t="s">
        <v>600</v>
      </c>
      <c r="B9408" t="s">
        <v>595</v>
      </c>
      <c r="C9408" s="1" t="s">
        <v>533</v>
      </c>
      <c r="D9408" s="1" t="s">
        <v>1879</v>
      </c>
      <c r="E9408" s="2">
        <v>45</v>
      </c>
      <c r="F9408" s="3">
        <v>22</v>
      </c>
      <c r="G9408" s="2">
        <v>169</v>
      </c>
      <c r="H9408" s="3">
        <v>124</v>
      </c>
      <c r="I9408" s="69" t="str">
        <f>VLOOKUP(C9408,СПРАВОЧНИК!B:D,2,0)</f>
        <v>ЯПОНИЯ</v>
      </c>
      <c r="J9408" s="69" t="str">
        <f>VLOOKUP(C9408,СПРАВОЧНИК!B:D,3,0)</f>
        <v>ИНОМАРКИ</v>
      </c>
      <c r="K9408" s="69" t="str">
        <f>VLOOKUP(СВОД2023[[#This Row],[ФО]],СПРАВОЧНИК!H:P,2,0)</f>
        <v>Уральский ФО</v>
      </c>
    </row>
    <row r="9409" spans="1:11" x14ac:dyDescent="0.2">
      <c r="A9409" t="s">
        <v>600</v>
      </c>
      <c r="B9409" t="s">
        <v>595</v>
      </c>
      <c r="C9409" s="1" t="s">
        <v>533</v>
      </c>
      <c r="D9409" s="1" t="s">
        <v>537</v>
      </c>
      <c r="E9409" s="2">
        <v>36</v>
      </c>
      <c r="F9409" s="3">
        <v>12</v>
      </c>
      <c r="G9409" s="2">
        <v>176</v>
      </c>
      <c r="H9409" s="3">
        <v>55</v>
      </c>
      <c r="I9409" s="69" t="str">
        <f>VLOOKUP(C9409,СПРАВОЧНИК!B:D,2,0)</f>
        <v>ЯПОНИЯ</v>
      </c>
      <c r="J9409" s="69" t="str">
        <f>VLOOKUP(C9409,СПРАВОЧНИК!B:D,3,0)</f>
        <v>ИНОМАРКИ</v>
      </c>
      <c r="K9409" s="69" t="str">
        <f>VLOOKUP(СВОД2023[[#This Row],[ФО]],СПРАВОЧНИК!H:P,2,0)</f>
        <v>Уральский ФО</v>
      </c>
    </row>
    <row r="9410" spans="1:11" x14ac:dyDescent="0.2">
      <c r="A9410" t="s">
        <v>600</v>
      </c>
      <c r="B9410" t="s">
        <v>595</v>
      </c>
      <c r="C9410" s="1" t="s">
        <v>533</v>
      </c>
      <c r="D9410" s="1" t="s">
        <v>538</v>
      </c>
      <c r="E9410" s="2">
        <v>836</v>
      </c>
      <c r="F9410" s="3">
        <v>571</v>
      </c>
      <c r="G9410" s="2">
        <v>4543</v>
      </c>
      <c r="H9410" s="3">
        <v>3075</v>
      </c>
      <c r="I9410" s="69" t="str">
        <f>VLOOKUP(C9410,СПРАВОЧНИК!B:D,2,0)</f>
        <v>ЯПОНИЯ</v>
      </c>
      <c r="J9410" s="69" t="str">
        <f>VLOOKUP(C9410,СПРАВОЧНИК!B:D,3,0)</f>
        <v>ИНОМАРКИ</v>
      </c>
      <c r="K9410" s="69" t="str">
        <f>VLOOKUP(СВОД2023[[#This Row],[ФО]],СПРАВОЧНИК!H:P,2,0)</f>
        <v>Уральский ФО</v>
      </c>
    </row>
    <row r="9411" spans="1:11" x14ac:dyDescent="0.2">
      <c r="A9411" t="s">
        <v>600</v>
      </c>
      <c r="B9411" t="s">
        <v>595</v>
      </c>
      <c r="C9411" s="1" t="s">
        <v>533</v>
      </c>
      <c r="D9411" s="1" t="s">
        <v>1880</v>
      </c>
      <c r="E9411" s="2">
        <v>35</v>
      </c>
      <c r="F9411" s="3">
        <v>23</v>
      </c>
      <c r="G9411" s="2">
        <v>171</v>
      </c>
      <c r="H9411" s="3">
        <v>143</v>
      </c>
      <c r="I9411" s="69" t="str">
        <f>VLOOKUP(C9411,СПРАВОЧНИК!B:D,2,0)</f>
        <v>ЯПОНИЯ</v>
      </c>
      <c r="J9411" s="69" t="str">
        <f>VLOOKUP(C9411,СПРАВОЧНИК!B:D,3,0)</f>
        <v>ИНОМАРКИ</v>
      </c>
      <c r="K9411" s="69" t="str">
        <f>VLOOKUP(СВОД2023[[#This Row],[ФО]],СПРАВОЧНИК!H:P,2,0)</f>
        <v>Уральский ФО</v>
      </c>
    </row>
    <row r="9412" spans="1:11" x14ac:dyDescent="0.2">
      <c r="A9412" t="s">
        <v>600</v>
      </c>
      <c r="B9412" t="s">
        <v>595</v>
      </c>
      <c r="C9412" s="1" t="s">
        <v>533</v>
      </c>
      <c r="D9412" s="1" t="s">
        <v>1881</v>
      </c>
      <c r="E9412" s="2">
        <v>28</v>
      </c>
      <c r="F9412" s="3">
        <v>14</v>
      </c>
      <c r="G9412" s="2">
        <v>144</v>
      </c>
      <c r="H9412" s="3">
        <v>101</v>
      </c>
      <c r="I9412" s="69" t="str">
        <f>VLOOKUP(C9412,СПРАВОЧНИК!B:D,2,0)</f>
        <v>ЯПОНИЯ</v>
      </c>
      <c r="J9412" s="69" t="str">
        <f>VLOOKUP(C9412,СПРАВОЧНИК!B:D,3,0)</f>
        <v>ИНОМАРКИ</v>
      </c>
      <c r="K9412" s="69" t="str">
        <f>VLOOKUP(СВОД2023[[#This Row],[ФО]],СПРАВОЧНИК!H:P,2,0)</f>
        <v>Уральский ФО</v>
      </c>
    </row>
    <row r="9413" spans="1:11" x14ac:dyDescent="0.2">
      <c r="A9413" t="s">
        <v>600</v>
      </c>
      <c r="B9413" t="s">
        <v>595</v>
      </c>
      <c r="C9413" s="1" t="s">
        <v>533</v>
      </c>
      <c r="D9413" s="1" t="s">
        <v>1002</v>
      </c>
      <c r="E9413" s="2">
        <v>28</v>
      </c>
      <c r="F9413" s="3">
        <v>8</v>
      </c>
      <c r="G9413" s="2">
        <v>134</v>
      </c>
      <c r="H9413" s="3">
        <v>92</v>
      </c>
      <c r="I9413" s="69" t="str">
        <f>VLOOKUP(C9413,СПРАВОЧНИК!B:D,2,0)</f>
        <v>ЯПОНИЯ</v>
      </c>
      <c r="J9413" s="69" t="str">
        <f>VLOOKUP(C9413,СПРАВОЧНИК!B:D,3,0)</f>
        <v>ИНОМАРКИ</v>
      </c>
      <c r="K9413" s="69" t="str">
        <f>VLOOKUP(СВОД2023[[#This Row],[ФО]],СПРАВОЧНИК!H:P,2,0)</f>
        <v>Уральский ФО</v>
      </c>
    </row>
    <row r="9414" spans="1:11" x14ac:dyDescent="0.2">
      <c r="A9414" t="s">
        <v>600</v>
      </c>
      <c r="B9414" t="s">
        <v>595</v>
      </c>
      <c r="C9414" s="1" t="s">
        <v>533</v>
      </c>
      <c r="D9414" s="1" t="s">
        <v>1882</v>
      </c>
      <c r="E9414" s="2">
        <v>1</v>
      </c>
      <c r="F9414" s="3">
        <v>2</v>
      </c>
      <c r="G9414" s="2">
        <v>14</v>
      </c>
      <c r="H9414" s="3">
        <v>8</v>
      </c>
      <c r="I9414" s="69" t="str">
        <f>VLOOKUP(C9414,СПРАВОЧНИК!B:D,2,0)</f>
        <v>ЯПОНИЯ</v>
      </c>
      <c r="J9414" s="69" t="str">
        <f>VLOOKUP(C9414,СПРАВОЧНИК!B:D,3,0)</f>
        <v>ИНОМАРКИ</v>
      </c>
      <c r="K9414" s="69" t="str">
        <f>VLOOKUP(СВОД2023[[#This Row],[ФО]],СПРАВОЧНИК!H:P,2,0)</f>
        <v>Уральский ФО</v>
      </c>
    </row>
    <row r="9415" spans="1:11" x14ac:dyDescent="0.2">
      <c r="A9415" t="s">
        <v>600</v>
      </c>
      <c r="B9415" t="s">
        <v>595</v>
      </c>
      <c r="C9415" s="1" t="s">
        <v>533</v>
      </c>
      <c r="D9415" s="1" t="s">
        <v>1883</v>
      </c>
      <c r="E9415" s="2">
        <v>6</v>
      </c>
      <c r="F9415" s="3">
        <v>3</v>
      </c>
      <c r="G9415" s="2">
        <v>24</v>
      </c>
      <c r="H9415" s="3">
        <v>21</v>
      </c>
      <c r="I9415" s="69" t="str">
        <f>VLOOKUP(C9415,СПРАВОЧНИК!B:D,2,0)</f>
        <v>ЯПОНИЯ</v>
      </c>
      <c r="J9415" s="69" t="str">
        <f>VLOOKUP(C9415,СПРАВОЧНИК!B:D,3,0)</f>
        <v>ИНОМАРКИ</v>
      </c>
      <c r="K9415" s="69" t="str">
        <f>VLOOKUP(СВОД2023[[#This Row],[ФО]],СПРАВОЧНИК!H:P,2,0)</f>
        <v>Уральский ФО</v>
      </c>
    </row>
    <row r="9416" spans="1:11" x14ac:dyDescent="0.2">
      <c r="A9416" t="s">
        <v>600</v>
      </c>
      <c r="B9416" t="s">
        <v>595</v>
      </c>
      <c r="C9416" s="1" t="s">
        <v>533</v>
      </c>
      <c r="D9416" s="1" t="s">
        <v>1884</v>
      </c>
      <c r="E9416" s="2">
        <v>7</v>
      </c>
      <c r="F9416" s="3">
        <v>4</v>
      </c>
      <c r="G9416" s="2">
        <v>39</v>
      </c>
      <c r="H9416" s="3">
        <v>31</v>
      </c>
      <c r="I9416" s="69" t="str">
        <f>VLOOKUP(C9416,СПРАВОЧНИК!B:D,2,0)</f>
        <v>ЯПОНИЯ</v>
      </c>
      <c r="J9416" s="69" t="str">
        <f>VLOOKUP(C9416,СПРАВОЧНИК!B:D,3,0)</f>
        <v>ИНОМАРКИ</v>
      </c>
      <c r="K9416" s="69" t="str">
        <f>VLOOKUP(СВОД2023[[#This Row],[ФО]],СПРАВОЧНИК!H:P,2,0)</f>
        <v>Уральский ФО</v>
      </c>
    </row>
    <row r="9417" spans="1:11" x14ac:dyDescent="0.2">
      <c r="A9417" t="s">
        <v>600</v>
      </c>
      <c r="B9417" t="s">
        <v>595</v>
      </c>
      <c r="C9417" s="1" t="s">
        <v>533</v>
      </c>
      <c r="D9417" s="1" t="s">
        <v>1885</v>
      </c>
      <c r="E9417" s="2">
        <v>8</v>
      </c>
      <c r="F9417" s="3">
        <v>1</v>
      </c>
      <c r="G9417" s="2">
        <v>31</v>
      </c>
      <c r="H9417" s="3">
        <v>17</v>
      </c>
      <c r="I9417" s="69" t="str">
        <f>VLOOKUP(C9417,СПРАВОЧНИК!B:D,2,0)</f>
        <v>ЯПОНИЯ</v>
      </c>
      <c r="J9417" s="69" t="str">
        <f>VLOOKUP(C9417,СПРАВОЧНИК!B:D,3,0)</f>
        <v>ИНОМАРКИ</v>
      </c>
      <c r="K9417" s="69" t="str">
        <f>VLOOKUP(СВОД2023[[#This Row],[ФО]],СПРАВОЧНИК!H:P,2,0)</f>
        <v>Уральский ФО</v>
      </c>
    </row>
    <row r="9418" spans="1:11" x14ac:dyDescent="0.2">
      <c r="A9418" t="s">
        <v>600</v>
      </c>
      <c r="B9418" t="s">
        <v>595</v>
      </c>
      <c r="C9418" s="1" t="s">
        <v>533</v>
      </c>
      <c r="D9418" s="1" t="s">
        <v>1003</v>
      </c>
      <c r="E9418" s="2">
        <v>23</v>
      </c>
      <c r="F9418" s="3">
        <v>3</v>
      </c>
      <c r="G9418" s="2">
        <v>132</v>
      </c>
      <c r="H9418" s="3">
        <v>8</v>
      </c>
      <c r="I9418" s="69" t="str">
        <f>VLOOKUP(C9418,СПРАВОЧНИК!B:D,2,0)</f>
        <v>ЯПОНИЯ</v>
      </c>
      <c r="J9418" s="69" t="str">
        <f>VLOOKUP(C9418,СПРАВОЧНИК!B:D,3,0)</f>
        <v>ИНОМАРКИ</v>
      </c>
      <c r="K9418" s="69" t="str">
        <f>VLOOKUP(СВОД2023[[#This Row],[ФО]],СПРАВОЧНИК!H:P,2,0)</f>
        <v>Уральский ФО</v>
      </c>
    </row>
    <row r="9419" spans="1:11" x14ac:dyDescent="0.2">
      <c r="A9419" t="s">
        <v>600</v>
      </c>
      <c r="B9419" t="s">
        <v>595</v>
      </c>
      <c r="C9419" s="1" t="s">
        <v>533</v>
      </c>
      <c r="D9419" s="1" t="s">
        <v>1886</v>
      </c>
      <c r="E9419" s="2">
        <v>25</v>
      </c>
      <c r="F9419" s="3">
        <v>23</v>
      </c>
      <c r="G9419" s="2">
        <v>143</v>
      </c>
      <c r="H9419" s="3">
        <v>119</v>
      </c>
      <c r="I9419" s="69" t="str">
        <f>VLOOKUP(C9419,СПРАВОЧНИК!B:D,2,0)</f>
        <v>ЯПОНИЯ</v>
      </c>
      <c r="J9419" s="69" t="str">
        <f>VLOOKUP(C9419,СПРАВОЧНИК!B:D,3,0)</f>
        <v>ИНОМАРКИ</v>
      </c>
      <c r="K9419" s="69" t="str">
        <f>VLOOKUP(СВОД2023[[#This Row],[ФО]],СПРАВОЧНИК!H:P,2,0)</f>
        <v>Уральский ФО</v>
      </c>
    </row>
    <row r="9420" spans="1:11" x14ac:dyDescent="0.2">
      <c r="A9420" t="s">
        <v>600</v>
      </c>
      <c r="B9420" t="s">
        <v>595</v>
      </c>
      <c r="C9420" s="1" t="s">
        <v>533</v>
      </c>
      <c r="D9420" s="1" t="s">
        <v>539</v>
      </c>
      <c r="E9420" s="2"/>
      <c r="F9420" s="3">
        <v>2</v>
      </c>
      <c r="G9420" s="2">
        <v>9</v>
      </c>
      <c r="H9420" s="3">
        <v>8</v>
      </c>
      <c r="I9420" s="69" t="str">
        <f>VLOOKUP(C9420,СПРАВОЧНИК!B:D,2,0)</f>
        <v>ЯПОНИЯ</v>
      </c>
      <c r="J9420" s="69" t="str">
        <f>VLOOKUP(C9420,СПРАВОЧНИК!B:D,3,0)</f>
        <v>ИНОМАРКИ</v>
      </c>
      <c r="K9420" s="69" t="str">
        <f>VLOOKUP(СВОД2023[[#This Row],[ФО]],СПРАВОЧНИК!H:P,2,0)</f>
        <v>Уральский ФО</v>
      </c>
    </row>
    <row r="9421" spans="1:11" x14ac:dyDescent="0.2">
      <c r="A9421" t="s">
        <v>600</v>
      </c>
      <c r="B9421" t="s">
        <v>595</v>
      </c>
      <c r="C9421" s="1" t="s">
        <v>533</v>
      </c>
      <c r="D9421" s="1" t="s">
        <v>540</v>
      </c>
      <c r="E9421" s="2">
        <v>20</v>
      </c>
      <c r="F9421" s="3">
        <v>11</v>
      </c>
      <c r="G9421" s="2">
        <v>135</v>
      </c>
      <c r="H9421" s="3">
        <v>70</v>
      </c>
      <c r="I9421" s="69" t="str">
        <f>VLOOKUP(C9421,СПРАВОЧНИК!B:D,2,0)</f>
        <v>ЯПОНИЯ</v>
      </c>
      <c r="J9421" s="69" t="str">
        <f>VLOOKUP(C9421,СПРАВОЧНИК!B:D,3,0)</f>
        <v>ИНОМАРКИ</v>
      </c>
      <c r="K9421" s="69" t="str">
        <f>VLOOKUP(СВОД2023[[#This Row],[ФО]],СПРАВОЧНИК!H:P,2,0)</f>
        <v>Уральский ФО</v>
      </c>
    </row>
    <row r="9422" spans="1:11" x14ac:dyDescent="0.2">
      <c r="A9422" t="s">
        <v>600</v>
      </c>
      <c r="B9422" t="s">
        <v>595</v>
      </c>
      <c r="C9422" s="1" t="s">
        <v>533</v>
      </c>
      <c r="D9422" s="1" t="s">
        <v>1887</v>
      </c>
      <c r="E9422" s="2">
        <v>25</v>
      </c>
      <c r="F9422" s="3">
        <v>13</v>
      </c>
      <c r="G9422" s="2">
        <v>124</v>
      </c>
      <c r="H9422" s="3">
        <v>83</v>
      </c>
      <c r="I9422" s="69" t="str">
        <f>VLOOKUP(C9422,СПРАВОЧНИК!B:D,2,0)</f>
        <v>ЯПОНИЯ</v>
      </c>
      <c r="J9422" s="69" t="str">
        <f>VLOOKUP(C9422,СПРАВОЧНИК!B:D,3,0)</f>
        <v>ИНОМАРКИ</v>
      </c>
      <c r="K9422" s="69" t="str">
        <f>VLOOKUP(СВОД2023[[#This Row],[ФО]],СПРАВОЧНИК!H:P,2,0)</f>
        <v>Уральский ФО</v>
      </c>
    </row>
    <row r="9423" spans="1:11" x14ac:dyDescent="0.2">
      <c r="A9423" t="s">
        <v>600</v>
      </c>
      <c r="B9423" t="s">
        <v>595</v>
      </c>
      <c r="C9423" s="1" t="s">
        <v>533</v>
      </c>
      <c r="D9423" s="1" t="s">
        <v>1888</v>
      </c>
      <c r="E9423" s="2">
        <v>6</v>
      </c>
      <c r="F9423" s="3">
        <v>6</v>
      </c>
      <c r="G9423" s="2">
        <v>26</v>
      </c>
      <c r="H9423" s="3">
        <v>18</v>
      </c>
      <c r="I9423" s="69" t="str">
        <f>VLOOKUP(C9423,СПРАВОЧНИК!B:D,2,0)</f>
        <v>ЯПОНИЯ</v>
      </c>
      <c r="J9423" s="69" t="str">
        <f>VLOOKUP(C9423,СПРАВОЧНИК!B:D,3,0)</f>
        <v>ИНОМАРКИ</v>
      </c>
      <c r="K9423" s="69" t="str">
        <f>VLOOKUP(СВОД2023[[#This Row],[ФО]],СПРАВОЧНИК!H:P,2,0)</f>
        <v>Уральский ФО</v>
      </c>
    </row>
    <row r="9424" spans="1:11" x14ac:dyDescent="0.2">
      <c r="A9424" t="s">
        <v>600</v>
      </c>
      <c r="B9424" t="s">
        <v>595</v>
      </c>
      <c r="C9424" s="1" t="s">
        <v>533</v>
      </c>
      <c r="D9424" s="1" t="s">
        <v>541</v>
      </c>
      <c r="E9424" s="2"/>
      <c r="F9424" s="3">
        <v>1</v>
      </c>
      <c r="G9424" s="2">
        <v>4</v>
      </c>
      <c r="H9424" s="3">
        <v>5</v>
      </c>
      <c r="I9424" s="69" t="str">
        <f>VLOOKUP(C9424,СПРАВОЧНИК!B:D,2,0)</f>
        <v>ЯПОНИЯ</v>
      </c>
      <c r="J9424" s="69" t="str">
        <f>VLOOKUP(C9424,СПРАВОЧНИК!B:D,3,0)</f>
        <v>ИНОМАРКИ</v>
      </c>
      <c r="K9424" s="69" t="str">
        <f>VLOOKUP(СВОД2023[[#This Row],[ФО]],СПРАВОЧНИК!H:P,2,0)</f>
        <v>Уральский ФО</v>
      </c>
    </row>
    <row r="9425" spans="1:11" x14ac:dyDescent="0.2">
      <c r="A9425" t="s">
        <v>600</v>
      </c>
      <c r="B9425" t="s">
        <v>595</v>
      </c>
      <c r="C9425" s="1" t="s">
        <v>533</v>
      </c>
      <c r="D9425" s="1" t="s">
        <v>542</v>
      </c>
      <c r="E9425" s="2"/>
      <c r="F9425" s="3"/>
      <c r="G9425" s="2">
        <v>7</v>
      </c>
      <c r="H9425" s="3">
        <v>1</v>
      </c>
      <c r="I9425" s="69" t="str">
        <f>VLOOKUP(C9425,СПРАВОЧНИК!B:D,2,0)</f>
        <v>ЯПОНИЯ</v>
      </c>
      <c r="J9425" s="69" t="str">
        <f>VLOOKUP(C9425,СПРАВОЧНИК!B:D,3,0)</f>
        <v>ИНОМАРКИ</v>
      </c>
      <c r="K9425" s="69" t="str">
        <f>VLOOKUP(СВОД2023[[#This Row],[ФО]],СПРАВОЧНИК!H:P,2,0)</f>
        <v>Уральский ФО</v>
      </c>
    </row>
    <row r="9426" spans="1:11" x14ac:dyDescent="0.2">
      <c r="A9426" t="s">
        <v>600</v>
      </c>
      <c r="B9426" t="s">
        <v>595</v>
      </c>
      <c r="C9426" s="1" t="s">
        <v>533</v>
      </c>
      <c r="D9426" s="1" t="s">
        <v>543</v>
      </c>
      <c r="E9426" s="2">
        <v>23</v>
      </c>
      <c r="F9426" s="3">
        <v>10</v>
      </c>
      <c r="G9426" s="2">
        <v>137</v>
      </c>
      <c r="H9426" s="3">
        <v>39</v>
      </c>
      <c r="I9426" s="69" t="str">
        <f>VLOOKUP(C9426,СПРАВОЧНИК!B:D,2,0)</f>
        <v>ЯПОНИЯ</v>
      </c>
      <c r="J9426" s="69" t="str">
        <f>VLOOKUP(C9426,СПРАВОЧНИК!B:D,3,0)</f>
        <v>ИНОМАРКИ</v>
      </c>
      <c r="K9426" s="69" t="str">
        <f>VLOOKUP(СВОД2023[[#This Row],[ФО]],СПРАВОЧНИК!H:P,2,0)</f>
        <v>Уральский ФО</v>
      </c>
    </row>
    <row r="9427" spans="1:11" x14ac:dyDescent="0.2">
      <c r="A9427" t="s">
        <v>600</v>
      </c>
      <c r="B9427" t="s">
        <v>595</v>
      </c>
      <c r="C9427" s="1" t="s">
        <v>533</v>
      </c>
      <c r="D9427" s="1" t="s">
        <v>544</v>
      </c>
      <c r="E9427" s="2">
        <v>140</v>
      </c>
      <c r="F9427" s="3">
        <v>68</v>
      </c>
      <c r="G9427" s="2">
        <v>614</v>
      </c>
      <c r="H9427" s="3">
        <v>404</v>
      </c>
      <c r="I9427" s="69" t="str">
        <f>VLOOKUP(C9427,СПРАВОЧНИК!B:D,2,0)</f>
        <v>ЯПОНИЯ</v>
      </c>
      <c r="J9427" s="69" t="str">
        <f>VLOOKUP(C9427,СПРАВОЧНИК!B:D,3,0)</f>
        <v>ИНОМАРКИ</v>
      </c>
      <c r="K9427" s="69" t="str">
        <f>VLOOKUP(СВОД2023[[#This Row],[ФО]],СПРАВОЧНИК!H:P,2,0)</f>
        <v>Уральский ФО</v>
      </c>
    </row>
    <row r="9428" spans="1:11" x14ac:dyDescent="0.2">
      <c r="A9428" t="s">
        <v>600</v>
      </c>
      <c r="B9428" t="s">
        <v>595</v>
      </c>
      <c r="C9428" s="1" t="s">
        <v>533</v>
      </c>
      <c r="D9428" s="1" t="s">
        <v>1889</v>
      </c>
      <c r="E9428" s="2">
        <v>19</v>
      </c>
      <c r="F9428" s="3">
        <v>9</v>
      </c>
      <c r="G9428" s="2">
        <v>78</v>
      </c>
      <c r="H9428" s="3">
        <v>49</v>
      </c>
      <c r="I9428" s="69" t="str">
        <f>VLOOKUP(C9428,СПРАВОЧНИК!B:D,2,0)</f>
        <v>ЯПОНИЯ</v>
      </c>
      <c r="J9428" s="69" t="str">
        <f>VLOOKUP(C9428,СПРАВОЧНИК!B:D,3,0)</f>
        <v>ИНОМАРКИ</v>
      </c>
      <c r="K9428" s="69" t="str">
        <f>VLOOKUP(СВОД2023[[#This Row],[ФО]],СПРАВОЧНИК!H:P,2,0)</f>
        <v>Уральский ФО</v>
      </c>
    </row>
    <row r="9429" spans="1:11" x14ac:dyDescent="0.2">
      <c r="A9429" t="s">
        <v>600</v>
      </c>
      <c r="B9429" t="s">
        <v>595</v>
      </c>
      <c r="C9429" s="1" t="s">
        <v>533</v>
      </c>
      <c r="D9429" s="1" t="s">
        <v>1890</v>
      </c>
      <c r="E9429" s="2">
        <v>2</v>
      </c>
      <c r="F9429" s="3"/>
      <c r="G9429" s="2">
        <v>4</v>
      </c>
      <c r="H9429" s="3">
        <v>5</v>
      </c>
      <c r="I9429" s="69" t="str">
        <f>VLOOKUP(C9429,СПРАВОЧНИК!B:D,2,0)</f>
        <v>ЯПОНИЯ</v>
      </c>
      <c r="J9429" s="69" t="str">
        <f>VLOOKUP(C9429,СПРАВОЧНИК!B:D,3,0)</f>
        <v>ИНОМАРКИ</v>
      </c>
      <c r="K9429" s="69" t="str">
        <f>VLOOKUP(СВОД2023[[#This Row],[ФО]],СПРАВОЧНИК!H:P,2,0)</f>
        <v>Уральский ФО</v>
      </c>
    </row>
    <row r="9430" spans="1:11" x14ac:dyDescent="0.2">
      <c r="A9430" t="s">
        <v>600</v>
      </c>
      <c r="B9430" t="s">
        <v>595</v>
      </c>
      <c r="C9430" s="1" t="s">
        <v>533</v>
      </c>
      <c r="D9430" s="1" t="s">
        <v>1891</v>
      </c>
      <c r="E9430" s="2">
        <v>39</v>
      </c>
      <c r="F9430" s="3">
        <v>6</v>
      </c>
      <c r="G9430" s="2">
        <v>166</v>
      </c>
      <c r="H9430" s="3">
        <v>46</v>
      </c>
      <c r="I9430" s="69" t="str">
        <f>VLOOKUP(C9430,СПРАВОЧНИК!B:D,2,0)</f>
        <v>ЯПОНИЯ</v>
      </c>
      <c r="J9430" s="69" t="str">
        <f>VLOOKUP(C9430,СПРАВОЧНИК!B:D,3,0)</f>
        <v>ИНОМАРКИ</v>
      </c>
      <c r="K9430" s="69" t="str">
        <f>VLOOKUP(СВОД2023[[#This Row],[ФО]],СПРАВОЧНИК!H:P,2,0)</f>
        <v>Уральский ФО</v>
      </c>
    </row>
    <row r="9431" spans="1:11" x14ac:dyDescent="0.2">
      <c r="A9431" t="s">
        <v>600</v>
      </c>
      <c r="B9431" t="s">
        <v>595</v>
      </c>
      <c r="C9431" s="1" t="s">
        <v>533</v>
      </c>
      <c r="D9431" s="1" t="s">
        <v>1892</v>
      </c>
      <c r="E9431" s="2">
        <v>15</v>
      </c>
      <c r="F9431" s="3">
        <v>8</v>
      </c>
      <c r="G9431" s="2">
        <v>69</v>
      </c>
      <c r="H9431" s="3">
        <v>34</v>
      </c>
      <c r="I9431" s="69" t="str">
        <f>VLOOKUP(C9431,СПРАВОЧНИК!B:D,2,0)</f>
        <v>ЯПОНИЯ</v>
      </c>
      <c r="J9431" s="69" t="str">
        <f>VLOOKUP(C9431,СПРАВОЧНИК!B:D,3,0)</f>
        <v>ИНОМАРКИ</v>
      </c>
      <c r="K9431" s="69" t="str">
        <f>VLOOKUP(СВОД2023[[#This Row],[ФО]],СПРАВОЧНИК!H:P,2,0)</f>
        <v>Уральский ФО</v>
      </c>
    </row>
    <row r="9432" spans="1:11" x14ac:dyDescent="0.2">
      <c r="A9432" t="s">
        <v>600</v>
      </c>
      <c r="B9432" t="s">
        <v>595</v>
      </c>
      <c r="C9432" s="1" t="s">
        <v>533</v>
      </c>
      <c r="D9432" s="1" t="s">
        <v>1893</v>
      </c>
      <c r="E9432" s="2">
        <v>1</v>
      </c>
      <c r="F9432" s="3"/>
      <c r="G9432" s="2">
        <v>7</v>
      </c>
      <c r="H9432" s="3">
        <v>1</v>
      </c>
      <c r="I9432" s="69" t="str">
        <f>VLOOKUP(C9432,СПРАВОЧНИК!B:D,2,0)</f>
        <v>ЯПОНИЯ</v>
      </c>
      <c r="J9432" s="69" t="str">
        <f>VLOOKUP(C9432,СПРАВОЧНИК!B:D,3,0)</f>
        <v>ИНОМАРКИ</v>
      </c>
      <c r="K9432" s="69" t="str">
        <f>VLOOKUP(СВОД2023[[#This Row],[ФО]],СПРАВОЧНИК!H:P,2,0)</f>
        <v>Уральский ФО</v>
      </c>
    </row>
    <row r="9433" spans="1:11" x14ac:dyDescent="0.2">
      <c r="A9433" t="s">
        <v>600</v>
      </c>
      <c r="B9433" t="s">
        <v>595</v>
      </c>
      <c r="C9433" s="1" t="s">
        <v>533</v>
      </c>
      <c r="D9433" s="1" t="s">
        <v>545</v>
      </c>
      <c r="E9433" s="2">
        <v>10</v>
      </c>
      <c r="F9433" s="3">
        <v>1</v>
      </c>
      <c r="G9433" s="2">
        <v>59</v>
      </c>
      <c r="H9433" s="3">
        <v>6</v>
      </c>
      <c r="I9433" s="69" t="str">
        <f>VLOOKUP(C9433,СПРАВОЧНИК!B:D,2,0)</f>
        <v>ЯПОНИЯ</v>
      </c>
      <c r="J9433" s="69" t="str">
        <f>VLOOKUP(C9433,СПРАВОЧНИК!B:D,3,0)</f>
        <v>ИНОМАРКИ</v>
      </c>
      <c r="K9433" s="69" t="str">
        <f>VLOOKUP(СВОД2023[[#This Row],[ФО]],СПРАВОЧНИК!H:P,2,0)</f>
        <v>Уральский ФО</v>
      </c>
    </row>
    <row r="9434" spans="1:11" x14ac:dyDescent="0.2">
      <c r="A9434" t="s">
        <v>600</v>
      </c>
      <c r="B9434" t="s">
        <v>595</v>
      </c>
      <c r="C9434" s="1" t="s">
        <v>533</v>
      </c>
      <c r="D9434" s="1" t="s">
        <v>546</v>
      </c>
      <c r="E9434" s="2">
        <v>318</v>
      </c>
      <c r="F9434" s="3">
        <v>268</v>
      </c>
      <c r="G9434" s="2">
        <v>1974</v>
      </c>
      <c r="H9434" s="3">
        <v>1640</v>
      </c>
      <c r="I9434" s="69" t="str">
        <f>VLOOKUP(C9434,СПРАВОЧНИК!B:D,2,0)</f>
        <v>ЯПОНИЯ</v>
      </c>
      <c r="J9434" s="69" t="str">
        <f>VLOOKUP(C9434,СПРАВОЧНИК!B:D,3,0)</f>
        <v>ИНОМАРКИ</v>
      </c>
      <c r="K9434" s="69" t="str">
        <f>VLOOKUP(СВОД2023[[#This Row],[ФО]],СПРАВОЧНИК!H:P,2,0)</f>
        <v>Уральский ФО</v>
      </c>
    </row>
    <row r="9435" spans="1:11" x14ac:dyDescent="0.2">
      <c r="A9435" t="s">
        <v>600</v>
      </c>
      <c r="B9435" t="s">
        <v>595</v>
      </c>
      <c r="C9435" s="1" t="s">
        <v>533</v>
      </c>
      <c r="D9435" s="1" t="s">
        <v>547</v>
      </c>
      <c r="E9435" s="2">
        <v>176</v>
      </c>
      <c r="F9435" s="3">
        <v>140</v>
      </c>
      <c r="G9435" s="2">
        <v>971</v>
      </c>
      <c r="H9435" s="3">
        <v>857</v>
      </c>
      <c r="I9435" s="69" t="str">
        <f>VLOOKUP(C9435,СПРАВОЧНИК!B:D,2,0)</f>
        <v>ЯПОНИЯ</v>
      </c>
      <c r="J9435" s="69" t="str">
        <f>VLOOKUP(C9435,СПРАВОЧНИК!B:D,3,0)</f>
        <v>ИНОМАРКИ</v>
      </c>
      <c r="K9435" s="69" t="str">
        <f>VLOOKUP(СВОД2023[[#This Row],[ФО]],СПРАВОЧНИК!H:P,2,0)</f>
        <v>Уральский ФО</v>
      </c>
    </row>
    <row r="9436" spans="1:11" x14ac:dyDescent="0.2">
      <c r="A9436" t="s">
        <v>600</v>
      </c>
      <c r="B9436" t="s">
        <v>595</v>
      </c>
      <c r="C9436" s="1" t="s">
        <v>533</v>
      </c>
      <c r="D9436" s="1" t="s">
        <v>548</v>
      </c>
      <c r="E9436" s="2"/>
      <c r="F9436" s="3">
        <v>1</v>
      </c>
      <c r="G9436" s="2">
        <v>3</v>
      </c>
      <c r="H9436" s="3">
        <v>1</v>
      </c>
      <c r="I9436" s="69" t="str">
        <f>VLOOKUP(C9436,СПРАВОЧНИК!B:D,2,0)</f>
        <v>ЯПОНИЯ</v>
      </c>
      <c r="J9436" s="69" t="str">
        <f>VLOOKUP(C9436,СПРАВОЧНИК!B:D,3,0)</f>
        <v>ИНОМАРКИ</v>
      </c>
      <c r="K9436" s="69" t="str">
        <f>VLOOKUP(СВОД2023[[#This Row],[ФО]],СПРАВОЧНИК!H:P,2,0)</f>
        <v>Уральский ФО</v>
      </c>
    </row>
    <row r="9437" spans="1:11" x14ac:dyDescent="0.2">
      <c r="A9437" t="s">
        <v>600</v>
      </c>
      <c r="B9437" t="s">
        <v>595</v>
      </c>
      <c r="C9437" s="1" t="s">
        <v>533</v>
      </c>
      <c r="D9437" s="1" t="s">
        <v>1894</v>
      </c>
      <c r="E9437" s="2">
        <v>93</v>
      </c>
      <c r="F9437" s="3">
        <v>60</v>
      </c>
      <c r="G9437" s="2">
        <v>504</v>
      </c>
      <c r="H9437" s="3">
        <v>353</v>
      </c>
      <c r="I9437" s="69" t="str">
        <f>VLOOKUP(C9437,СПРАВОЧНИК!B:D,2,0)</f>
        <v>ЯПОНИЯ</v>
      </c>
      <c r="J9437" s="69" t="str">
        <f>VLOOKUP(C9437,СПРАВОЧНИК!B:D,3,0)</f>
        <v>ИНОМАРКИ</v>
      </c>
      <c r="K9437" s="69" t="str">
        <f>VLOOKUP(СВОД2023[[#This Row],[ФО]],СПРАВОЧНИК!H:P,2,0)</f>
        <v>Уральский ФО</v>
      </c>
    </row>
    <row r="9438" spans="1:11" x14ac:dyDescent="0.2">
      <c r="A9438" t="s">
        <v>600</v>
      </c>
      <c r="B9438" t="s">
        <v>595</v>
      </c>
      <c r="C9438" s="1" t="s">
        <v>533</v>
      </c>
      <c r="D9438" s="1" t="s">
        <v>1895</v>
      </c>
      <c r="E9438" s="2">
        <v>3</v>
      </c>
      <c r="F9438" s="3"/>
      <c r="G9438" s="2">
        <v>19</v>
      </c>
      <c r="H9438" s="3">
        <v>5</v>
      </c>
      <c r="I9438" s="69" t="str">
        <f>VLOOKUP(C9438,СПРАВОЧНИК!B:D,2,0)</f>
        <v>ЯПОНИЯ</v>
      </c>
      <c r="J9438" s="69" t="str">
        <f>VLOOKUP(C9438,СПРАВОЧНИК!B:D,3,0)</f>
        <v>ИНОМАРКИ</v>
      </c>
      <c r="K9438" s="69" t="str">
        <f>VLOOKUP(СВОД2023[[#This Row],[ФО]],СПРАВОЧНИК!H:P,2,0)</f>
        <v>Уральский ФО</v>
      </c>
    </row>
    <row r="9439" spans="1:11" x14ac:dyDescent="0.2">
      <c r="A9439" t="s">
        <v>600</v>
      </c>
      <c r="B9439" t="s">
        <v>595</v>
      </c>
      <c r="C9439" s="1" t="s">
        <v>533</v>
      </c>
      <c r="D9439" s="1" t="s">
        <v>1896</v>
      </c>
      <c r="E9439" s="2">
        <v>2</v>
      </c>
      <c r="F9439" s="3"/>
      <c r="G9439" s="2">
        <v>3</v>
      </c>
      <c r="H9439" s="3"/>
      <c r="I9439" s="69" t="str">
        <f>VLOOKUP(C9439,СПРАВОЧНИК!B:D,2,0)</f>
        <v>ЯПОНИЯ</v>
      </c>
      <c r="J9439" s="69" t="str">
        <f>VLOOKUP(C9439,СПРАВОЧНИК!B:D,3,0)</f>
        <v>ИНОМАРКИ</v>
      </c>
      <c r="K9439" s="69" t="str">
        <f>VLOOKUP(СВОД2023[[#This Row],[ФО]],СПРАВОЧНИК!H:P,2,0)</f>
        <v>Уральский ФО</v>
      </c>
    </row>
    <row r="9440" spans="1:11" x14ac:dyDescent="0.2">
      <c r="A9440" t="s">
        <v>600</v>
      </c>
      <c r="B9440" t="s">
        <v>595</v>
      </c>
      <c r="C9440" s="1" t="s">
        <v>533</v>
      </c>
      <c r="D9440" s="1" t="s">
        <v>1897</v>
      </c>
      <c r="E9440" s="2"/>
      <c r="F9440" s="3"/>
      <c r="G9440" s="2">
        <v>1</v>
      </c>
      <c r="H9440" s="3">
        <v>1</v>
      </c>
      <c r="I9440" s="69" t="str">
        <f>VLOOKUP(C9440,СПРАВОЧНИК!B:D,2,0)</f>
        <v>ЯПОНИЯ</v>
      </c>
      <c r="J9440" s="69" t="str">
        <f>VLOOKUP(C9440,СПРАВОЧНИК!B:D,3,0)</f>
        <v>ИНОМАРКИ</v>
      </c>
      <c r="K9440" s="69" t="str">
        <f>VLOOKUP(СВОД2023[[#This Row],[ФО]],СПРАВОЧНИК!H:P,2,0)</f>
        <v>Уральский ФО</v>
      </c>
    </row>
    <row r="9441" spans="1:11" x14ac:dyDescent="0.2">
      <c r="A9441" t="s">
        <v>600</v>
      </c>
      <c r="B9441" t="s">
        <v>595</v>
      </c>
      <c r="C9441" s="1" t="s">
        <v>533</v>
      </c>
      <c r="D9441" s="1" t="s">
        <v>1898</v>
      </c>
      <c r="E9441" s="2"/>
      <c r="F9441" s="3"/>
      <c r="G9441" s="2"/>
      <c r="H9441" s="3">
        <v>1</v>
      </c>
      <c r="I9441" s="69" t="str">
        <f>VLOOKUP(C9441,СПРАВОЧНИК!B:D,2,0)</f>
        <v>ЯПОНИЯ</v>
      </c>
      <c r="J9441" s="69" t="str">
        <f>VLOOKUP(C9441,СПРАВОЧНИК!B:D,3,0)</f>
        <v>ИНОМАРКИ</v>
      </c>
      <c r="K9441" s="69" t="str">
        <f>VLOOKUP(СВОД2023[[#This Row],[ФО]],СПРАВОЧНИК!H:P,2,0)</f>
        <v>Уральский ФО</v>
      </c>
    </row>
    <row r="9442" spans="1:11" x14ac:dyDescent="0.2">
      <c r="A9442" t="s">
        <v>600</v>
      </c>
      <c r="B9442" t="s">
        <v>595</v>
      </c>
      <c r="C9442" s="1" t="s">
        <v>533</v>
      </c>
      <c r="D9442" s="1" t="s">
        <v>1899</v>
      </c>
      <c r="E9442" s="2">
        <v>2</v>
      </c>
      <c r="F9442" s="3">
        <v>5</v>
      </c>
      <c r="G9442" s="2">
        <v>20</v>
      </c>
      <c r="H9442" s="3">
        <v>28</v>
      </c>
      <c r="I9442" s="69" t="str">
        <f>VLOOKUP(C9442,СПРАВОЧНИК!B:D,2,0)</f>
        <v>ЯПОНИЯ</v>
      </c>
      <c r="J9442" s="69" t="str">
        <f>VLOOKUP(C9442,СПРАВОЧНИК!B:D,3,0)</f>
        <v>ИНОМАРКИ</v>
      </c>
      <c r="K9442" s="69" t="str">
        <f>VLOOKUP(СВОД2023[[#This Row],[ФО]],СПРАВОЧНИК!H:P,2,0)</f>
        <v>Уральский ФО</v>
      </c>
    </row>
    <row r="9443" spans="1:11" x14ac:dyDescent="0.2">
      <c r="A9443" t="s">
        <v>600</v>
      </c>
      <c r="B9443" t="s">
        <v>595</v>
      </c>
      <c r="C9443" s="1" t="s">
        <v>533</v>
      </c>
      <c r="D9443" s="1" t="s">
        <v>1005</v>
      </c>
      <c r="E9443" s="2">
        <v>33</v>
      </c>
      <c r="F9443" s="3">
        <v>7</v>
      </c>
      <c r="G9443" s="2">
        <v>128</v>
      </c>
      <c r="H9443" s="3">
        <v>46</v>
      </c>
      <c r="I9443" s="69" t="str">
        <f>VLOOKUP(C9443,СПРАВОЧНИК!B:D,2,0)</f>
        <v>ЯПОНИЯ</v>
      </c>
      <c r="J9443" s="69" t="str">
        <f>VLOOKUP(C9443,СПРАВОЧНИК!B:D,3,0)</f>
        <v>ИНОМАРКИ</v>
      </c>
      <c r="K9443" s="69" t="str">
        <f>VLOOKUP(СВОД2023[[#This Row],[ФО]],СПРАВОЧНИК!H:P,2,0)</f>
        <v>Уральский ФО</v>
      </c>
    </row>
    <row r="9444" spans="1:11" x14ac:dyDescent="0.2">
      <c r="A9444" t="s">
        <v>600</v>
      </c>
      <c r="B9444" t="s">
        <v>595</v>
      </c>
      <c r="C9444" s="1" t="s">
        <v>533</v>
      </c>
      <c r="D9444" s="1" t="s">
        <v>1900</v>
      </c>
      <c r="E9444" s="2">
        <v>3</v>
      </c>
      <c r="F9444" s="3">
        <v>6</v>
      </c>
      <c r="G9444" s="2">
        <v>31</v>
      </c>
      <c r="H9444" s="3">
        <v>32</v>
      </c>
      <c r="I9444" s="69" t="str">
        <f>VLOOKUP(C9444,СПРАВОЧНИК!B:D,2,0)</f>
        <v>ЯПОНИЯ</v>
      </c>
      <c r="J9444" s="69" t="str">
        <f>VLOOKUP(C9444,СПРАВОЧНИК!B:D,3,0)</f>
        <v>ИНОМАРКИ</v>
      </c>
      <c r="K9444" s="69" t="str">
        <f>VLOOKUP(СВОД2023[[#This Row],[ФО]],СПРАВОЧНИК!H:P,2,0)</f>
        <v>Уральский ФО</v>
      </c>
    </row>
    <row r="9445" spans="1:11" x14ac:dyDescent="0.2">
      <c r="A9445" t="s">
        <v>600</v>
      </c>
      <c r="B9445" t="s">
        <v>595</v>
      </c>
      <c r="C9445" s="1" t="s">
        <v>533</v>
      </c>
      <c r="D9445" s="1" t="s">
        <v>549</v>
      </c>
      <c r="E9445" s="2">
        <v>49</v>
      </c>
      <c r="F9445" s="3">
        <v>25</v>
      </c>
      <c r="G9445" s="2">
        <v>233</v>
      </c>
      <c r="H9445" s="3">
        <v>120</v>
      </c>
      <c r="I9445" s="69" t="str">
        <f>VLOOKUP(C9445,СПРАВОЧНИК!B:D,2,0)</f>
        <v>ЯПОНИЯ</v>
      </c>
      <c r="J9445" s="69" t="str">
        <f>VLOOKUP(C9445,СПРАВОЧНИК!B:D,3,0)</f>
        <v>ИНОМАРКИ</v>
      </c>
      <c r="K9445" s="69" t="str">
        <f>VLOOKUP(СВОД2023[[#This Row],[ФО]],СПРАВОЧНИК!H:P,2,0)</f>
        <v>Уральский ФО</v>
      </c>
    </row>
    <row r="9446" spans="1:11" x14ac:dyDescent="0.2">
      <c r="A9446" t="s">
        <v>600</v>
      </c>
      <c r="B9446" t="s">
        <v>595</v>
      </c>
      <c r="C9446" s="1" t="s">
        <v>533</v>
      </c>
      <c r="D9446" s="1" t="s">
        <v>1901</v>
      </c>
      <c r="E9446" s="2">
        <v>4</v>
      </c>
      <c r="F9446" s="3">
        <v>1</v>
      </c>
      <c r="G9446" s="2">
        <v>17</v>
      </c>
      <c r="H9446" s="3">
        <v>11</v>
      </c>
      <c r="I9446" s="69" t="str">
        <f>VLOOKUP(C9446,СПРАВОЧНИК!B:D,2,0)</f>
        <v>ЯПОНИЯ</v>
      </c>
      <c r="J9446" s="69" t="str">
        <f>VLOOKUP(C9446,СПРАВОЧНИК!B:D,3,0)</f>
        <v>ИНОМАРКИ</v>
      </c>
      <c r="K9446" s="69" t="str">
        <f>VLOOKUP(СВОД2023[[#This Row],[ФО]],СПРАВОЧНИК!H:P,2,0)</f>
        <v>Уральский ФО</v>
      </c>
    </row>
    <row r="9447" spans="1:11" x14ac:dyDescent="0.2">
      <c r="A9447" t="s">
        <v>600</v>
      </c>
      <c r="B9447" t="s">
        <v>595</v>
      </c>
      <c r="C9447" s="1" t="s">
        <v>533</v>
      </c>
      <c r="D9447" s="1" t="s">
        <v>1006</v>
      </c>
      <c r="E9447" s="2"/>
      <c r="F9447" s="3"/>
      <c r="G9447" s="2">
        <v>1</v>
      </c>
      <c r="H9447" s="3">
        <v>1</v>
      </c>
      <c r="I9447" s="69" t="str">
        <f>VLOOKUP(C9447,СПРАВОЧНИК!B:D,2,0)</f>
        <v>ЯПОНИЯ</v>
      </c>
      <c r="J9447" s="69" t="str">
        <f>VLOOKUP(C9447,СПРАВОЧНИК!B:D,3,0)</f>
        <v>ИНОМАРКИ</v>
      </c>
      <c r="K9447" s="69" t="str">
        <f>VLOOKUP(СВОД2023[[#This Row],[ФО]],СПРАВОЧНИК!H:P,2,0)</f>
        <v>Уральский ФО</v>
      </c>
    </row>
    <row r="9448" spans="1:11" x14ac:dyDescent="0.2">
      <c r="A9448" t="s">
        <v>600</v>
      </c>
      <c r="B9448" t="s">
        <v>595</v>
      </c>
      <c r="C9448" s="1" t="s">
        <v>533</v>
      </c>
      <c r="D9448" s="1" t="s">
        <v>1902</v>
      </c>
      <c r="E9448" s="2">
        <v>20</v>
      </c>
      <c r="F9448" s="3">
        <v>17</v>
      </c>
      <c r="G9448" s="2">
        <v>114</v>
      </c>
      <c r="H9448" s="3">
        <v>95</v>
      </c>
      <c r="I9448" s="69" t="str">
        <f>VLOOKUP(C9448,СПРАВОЧНИК!B:D,2,0)</f>
        <v>ЯПОНИЯ</v>
      </c>
      <c r="J9448" s="69" t="str">
        <f>VLOOKUP(C9448,СПРАВОЧНИК!B:D,3,0)</f>
        <v>ИНОМАРКИ</v>
      </c>
      <c r="K9448" s="69" t="str">
        <f>VLOOKUP(СВОД2023[[#This Row],[ФО]],СПРАВОЧНИК!H:P,2,0)</f>
        <v>Уральский ФО</v>
      </c>
    </row>
    <row r="9449" spans="1:11" x14ac:dyDescent="0.2">
      <c r="A9449" t="s">
        <v>600</v>
      </c>
      <c r="B9449" t="s">
        <v>595</v>
      </c>
      <c r="C9449" s="1" t="s">
        <v>533</v>
      </c>
      <c r="D9449" s="1" t="s">
        <v>1903</v>
      </c>
      <c r="E9449" s="2">
        <v>6</v>
      </c>
      <c r="F9449" s="3">
        <v>1</v>
      </c>
      <c r="G9449" s="2">
        <v>28</v>
      </c>
      <c r="H9449" s="3">
        <v>16</v>
      </c>
      <c r="I9449" s="69" t="str">
        <f>VLOOKUP(C9449,СПРАВОЧНИК!B:D,2,0)</f>
        <v>ЯПОНИЯ</v>
      </c>
      <c r="J9449" s="69" t="str">
        <f>VLOOKUP(C9449,СПРАВОЧНИК!B:D,3,0)</f>
        <v>ИНОМАРКИ</v>
      </c>
      <c r="K9449" s="69" t="str">
        <f>VLOOKUP(СВОД2023[[#This Row],[ФО]],СПРАВОЧНИК!H:P,2,0)</f>
        <v>Уральский ФО</v>
      </c>
    </row>
    <row r="9450" spans="1:11" x14ac:dyDescent="0.2">
      <c r="A9450" t="s">
        <v>600</v>
      </c>
      <c r="B9450" t="s">
        <v>595</v>
      </c>
      <c r="C9450" s="1" t="s">
        <v>533</v>
      </c>
      <c r="D9450" s="1" t="s">
        <v>1007</v>
      </c>
      <c r="E9450" s="2">
        <v>10</v>
      </c>
      <c r="F9450" s="3">
        <v>4</v>
      </c>
      <c r="G9450" s="2">
        <v>33</v>
      </c>
      <c r="H9450" s="3">
        <v>18</v>
      </c>
      <c r="I9450" s="69" t="str">
        <f>VLOOKUP(C9450,СПРАВОЧНИК!B:D,2,0)</f>
        <v>ЯПОНИЯ</v>
      </c>
      <c r="J9450" s="69" t="str">
        <f>VLOOKUP(C9450,СПРАВОЧНИК!B:D,3,0)</f>
        <v>ИНОМАРКИ</v>
      </c>
      <c r="K9450" s="69" t="str">
        <f>VLOOKUP(СВОД2023[[#This Row],[ФО]],СПРАВОЧНИК!H:P,2,0)</f>
        <v>Уральский ФО</v>
      </c>
    </row>
    <row r="9451" spans="1:11" x14ac:dyDescent="0.2">
      <c r="A9451" t="s">
        <v>600</v>
      </c>
      <c r="B9451" t="s">
        <v>595</v>
      </c>
      <c r="C9451" s="1" t="s">
        <v>533</v>
      </c>
      <c r="D9451" s="1" t="s">
        <v>1904</v>
      </c>
      <c r="E9451" s="2">
        <v>2</v>
      </c>
      <c r="F9451" s="3">
        <v>6</v>
      </c>
      <c r="G9451" s="2">
        <v>25</v>
      </c>
      <c r="H9451" s="3">
        <v>23</v>
      </c>
      <c r="I9451" s="69" t="str">
        <f>VLOOKUP(C9451,СПРАВОЧНИК!B:D,2,0)</f>
        <v>ЯПОНИЯ</v>
      </c>
      <c r="J9451" s="69" t="str">
        <f>VLOOKUP(C9451,СПРАВОЧНИК!B:D,3,0)</f>
        <v>ИНОМАРКИ</v>
      </c>
      <c r="K9451" s="69" t="str">
        <f>VLOOKUP(СВОД2023[[#This Row],[ФО]],СПРАВОЧНИК!H:P,2,0)</f>
        <v>Уральский ФО</v>
      </c>
    </row>
    <row r="9452" spans="1:11" x14ac:dyDescent="0.2">
      <c r="A9452" t="s">
        <v>600</v>
      </c>
      <c r="B9452" t="s">
        <v>595</v>
      </c>
      <c r="C9452" s="1" t="s">
        <v>533</v>
      </c>
      <c r="D9452" s="1" t="s">
        <v>550</v>
      </c>
      <c r="E9452" s="2">
        <v>95</v>
      </c>
      <c r="F9452" s="3">
        <v>46</v>
      </c>
      <c r="G9452" s="2">
        <v>437</v>
      </c>
      <c r="H9452" s="3">
        <v>198</v>
      </c>
      <c r="I9452" s="69" t="str">
        <f>VLOOKUP(C9452,СПРАВОЧНИК!B:D,2,0)</f>
        <v>ЯПОНИЯ</v>
      </c>
      <c r="J9452" s="69" t="str">
        <f>VLOOKUP(C9452,СПРАВОЧНИК!B:D,3,0)</f>
        <v>ИНОМАРКИ</v>
      </c>
      <c r="K9452" s="69" t="str">
        <f>VLOOKUP(СВОД2023[[#This Row],[ФО]],СПРАВОЧНИК!H:P,2,0)</f>
        <v>Уральский ФО</v>
      </c>
    </row>
    <row r="9453" spans="1:11" x14ac:dyDescent="0.2">
      <c r="A9453" t="s">
        <v>600</v>
      </c>
      <c r="B9453" t="s">
        <v>595</v>
      </c>
      <c r="C9453" s="1" t="s">
        <v>533</v>
      </c>
      <c r="D9453" s="1" t="s">
        <v>551</v>
      </c>
      <c r="E9453" s="2">
        <v>22</v>
      </c>
      <c r="F9453" s="3">
        <v>10</v>
      </c>
      <c r="G9453" s="2">
        <v>141</v>
      </c>
      <c r="H9453" s="3">
        <v>64</v>
      </c>
      <c r="I9453" s="69" t="str">
        <f>VLOOKUP(C9453,СПРАВОЧНИК!B:D,2,0)</f>
        <v>ЯПОНИЯ</v>
      </c>
      <c r="J9453" s="69" t="str">
        <f>VLOOKUP(C9453,СПРАВОЧНИК!B:D,3,0)</f>
        <v>ИНОМАРКИ</v>
      </c>
      <c r="K9453" s="69" t="str">
        <f>VLOOKUP(СВОД2023[[#This Row],[ФО]],СПРАВОЧНИК!H:P,2,0)</f>
        <v>Уральский ФО</v>
      </c>
    </row>
    <row r="9454" spans="1:11" x14ac:dyDescent="0.2">
      <c r="A9454" t="s">
        <v>600</v>
      </c>
      <c r="B9454" t="s">
        <v>595</v>
      </c>
      <c r="C9454" s="1" t="s">
        <v>533</v>
      </c>
      <c r="D9454" s="1" t="s">
        <v>1905</v>
      </c>
      <c r="E9454" s="2">
        <v>1</v>
      </c>
      <c r="F9454" s="3">
        <v>1</v>
      </c>
      <c r="G9454" s="2">
        <v>4</v>
      </c>
      <c r="H9454" s="3">
        <v>7</v>
      </c>
      <c r="I9454" s="69" t="str">
        <f>VLOOKUP(C9454,СПРАВОЧНИК!B:D,2,0)</f>
        <v>ЯПОНИЯ</v>
      </c>
      <c r="J9454" s="69" t="str">
        <f>VLOOKUP(C9454,СПРАВОЧНИК!B:D,3,0)</f>
        <v>ИНОМАРКИ</v>
      </c>
      <c r="K9454" s="69" t="str">
        <f>VLOOKUP(СВОД2023[[#This Row],[ФО]],СПРАВОЧНИК!H:P,2,0)</f>
        <v>Уральский ФО</v>
      </c>
    </row>
    <row r="9455" spans="1:11" x14ac:dyDescent="0.2">
      <c r="A9455" t="s">
        <v>600</v>
      </c>
      <c r="B9455" t="s">
        <v>595</v>
      </c>
      <c r="C9455" s="1" t="s">
        <v>533</v>
      </c>
      <c r="D9455" s="1" t="s">
        <v>1907</v>
      </c>
      <c r="E9455" s="2">
        <v>8</v>
      </c>
      <c r="F9455" s="3">
        <v>1</v>
      </c>
      <c r="G9455" s="2">
        <v>52</v>
      </c>
      <c r="H9455" s="3">
        <v>20</v>
      </c>
      <c r="I9455" s="69" t="str">
        <f>VLOOKUP(C9455,СПРАВОЧНИК!B:D,2,0)</f>
        <v>ЯПОНИЯ</v>
      </c>
      <c r="J9455" s="69" t="str">
        <f>VLOOKUP(C9455,СПРАВОЧНИК!B:D,3,0)</f>
        <v>ИНОМАРКИ</v>
      </c>
      <c r="K9455" s="69" t="str">
        <f>VLOOKUP(СВОД2023[[#This Row],[ФО]],СПРАВОЧНИК!H:P,2,0)</f>
        <v>Уральский ФО</v>
      </c>
    </row>
    <row r="9456" spans="1:11" x14ac:dyDescent="0.2">
      <c r="A9456" t="s">
        <v>600</v>
      </c>
      <c r="B9456" t="s">
        <v>595</v>
      </c>
      <c r="C9456" s="1" t="s">
        <v>533</v>
      </c>
      <c r="D9456" s="1" t="s">
        <v>1908</v>
      </c>
      <c r="E9456" s="2">
        <v>13</v>
      </c>
      <c r="F9456" s="3">
        <v>13</v>
      </c>
      <c r="G9456" s="2">
        <v>53</v>
      </c>
      <c r="H9456" s="3">
        <v>46</v>
      </c>
      <c r="I9456" s="69" t="str">
        <f>VLOOKUP(C9456,СПРАВОЧНИК!B:D,2,0)</f>
        <v>ЯПОНИЯ</v>
      </c>
      <c r="J9456" s="69" t="str">
        <f>VLOOKUP(C9456,СПРАВОЧНИК!B:D,3,0)</f>
        <v>ИНОМАРКИ</v>
      </c>
      <c r="K9456" s="69" t="str">
        <f>VLOOKUP(СВОД2023[[#This Row],[ФО]],СПРАВОЧНИК!H:P,2,0)</f>
        <v>Уральский ФО</v>
      </c>
    </row>
    <row r="9457" spans="1:11" x14ac:dyDescent="0.2">
      <c r="A9457" t="s">
        <v>600</v>
      </c>
      <c r="B9457" t="s">
        <v>595</v>
      </c>
      <c r="C9457" s="1" t="s">
        <v>533</v>
      </c>
      <c r="D9457" s="1" t="s">
        <v>552</v>
      </c>
      <c r="E9457" s="2">
        <v>466</v>
      </c>
      <c r="F9457" s="3">
        <v>340</v>
      </c>
      <c r="G9457" s="2">
        <v>2678</v>
      </c>
      <c r="H9457" s="3">
        <v>1915</v>
      </c>
      <c r="I9457" s="69" t="str">
        <f>VLOOKUP(C9457,СПРАВОЧНИК!B:D,2,0)</f>
        <v>ЯПОНИЯ</v>
      </c>
      <c r="J9457" s="69" t="str">
        <f>VLOOKUP(C9457,СПРАВОЧНИК!B:D,3,0)</f>
        <v>ИНОМАРКИ</v>
      </c>
      <c r="K9457" s="69" t="str">
        <f>VLOOKUP(СВОД2023[[#This Row],[ФО]],СПРАВОЧНИК!H:P,2,0)</f>
        <v>Уральский ФО</v>
      </c>
    </row>
    <row r="9458" spans="1:11" x14ac:dyDescent="0.2">
      <c r="A9458" t="s">
        <v>600</v>
      </c>
      <c r="B9458" t="s">
        <v>595</v>
      </c>
      <c r="C9458" s="1" t="s">
        <v>533</v>
      </c>
      <c r="D9458" s="1" t="s">
        <v>553</v>
      </c>
      <c r="E9458" s="2">
        <v>21</v>
      </c>
      <c r="F9458" s="3">
        <v>3</v>
      </c>
      <c r="G9458" s="2">
        <v>94</v>
      </c>
      <c r="H9458" s="3">
        <v>15</v>
      </c>
      <c r="I9458" s="69" t="str">
        <f>VLOOKUP(C9458,СПРАВОЧНИК!B:D,2,0)</f>
        <v>ЯПОНИЯ</v>
      </c>
      <c r="J9458" s="69" t="str">
        <f>VLOOKUP(C9458,СПРАВОЧНИК!B:D,3,0)</f>
        <v>ИНОМАРКИ</v>
      </c>
      <c r="K9458" s="69" t="str">
        <f>VLOOKUP(СВОД2023[[#This Row],[ФО]],СПРАВОЧНИК!H:P,2,0)</f>
        <v>Уральский ФО</v>
      </c>
    </row>
    <row r="9459" spans="1:11" x14ac:dyDescent="0.2">
      <c r="A9459" t="s">
        <v>600</v>
      </c>
      <c r="B9459" t="s">
        <v>595</v>
      </c>
      <c r="C9459" s="1" t="s">
        <v>533</v>
      </c>
      <c r="D9459" s="1" t="s">
        <v>554</v>
      </c>
      <c r="E9459" s="2">
        <v>6</v>
      </c>
      <c r="F9459" s="3">
        <v>4</v>
      </c>
      <c r="G9459" s="2">
        <v>27</v>
      </c>
      <c r="H9459" s="3">
        <v>15</v>
      </c>
      <c r="I9459" s="69" t="str">
        <f>VLOOKUP(C9459,СПРАВОЧНИК!B:D,2,0)</f>
        <v>ЯПОНИЯ</v>
      </c>
      <c r="J9459" s="69" t="str">
        <f>VLOOKUP(C9459,СПРАВОЧНИК!B:D,3,0)</f>
        <v>ИНОМАРКИ</v>
      </c>
      <c r="K9459" s="69" t="str">
        <f>VLOOKUP(СВОД2023[[#This Row],[ФО]],СПРАВОЧНИК!H:P,2,0)</f>
        <v>Уральский ФО</v>
      </c>
    </row>
    <row r="9460" spans="1:11" x14ac:dyDescent="0.2">
      <c r="A9460" t="s">
        <v>600</v>
      </c>
      <c r="B9460" t="s">
        <v>595</v>
      </c>
      <c r="C9460" s="1" t="s">
        <v>533</v>
      </c>
      <c r="D9460" s="1" t="s">
        <v>1909</v>
      </c>
      <c r="E9460" s="2"/>
      <c r="F9460" s="3"/>
      <c r="G9460" s="2">
        <v>7</v>
      </c>
      <c r="H9460" s="3">
        <v>3</v>
      </c>
      <c r="I9460" s="69" t="str">
        <f>VLOOKUP(C9460,СПРАВОЧНИК!B:D,2,0)</f>
        <v>ЯПОНИЯ</v>
      </c>
      <c r="J9460" s="69" t="str">
        <f>VLOOKUP(C9460,СПРАВОЧНИК!B:D,3,0)</f>
        <v>ИНОМАРКИ</v>
      </c>
      <c r="K9460" s="69" t="str">
        <f>VLOOKUP(СВОД2023[[#This Row],[ФО]],СПРАВОЧНИК!H:P,2,0)</f>
        <v>Уральский ФО</v>
      </c>
    </row>
    <row r="9461" spans="1:11" x14ac:dyDescent="0.2">
      <c r="A9461" t="s">
        <v>600</v>
      </c>
      <c r="B9461" t="s">
        <v>595</v>
      </c>
      <c r="C9461" s="1" t="s">
        <v>533</v>
      </c>
      <c r="D9461" s="1" t="s">
        <v>555</v>
      </c>
      <c r="E9461" s="2">
        <v>3</v>
      </c>
      <c r="F9461" s="3">
        <v>1</v>
      </c>
      <c r="G9461" s="2">
        <v>27</v>
      </c>
      <c r="H9461" s="3">
        <v>5</v>
      </c>
      <c r="I9461" s="69" t="str">
        <f>VLOOKUP(C9461,СПРАВОЧНИК!B:D,2,0)</f>
        <v>ЯПОНИЯ</v>
      </c>
      <c r="J9461" s="69" t="str">
        <f>VLOOKUP(C9461,СПРАВОЧНИК!B:D,3,0)</f>
        <v>ИНОМАРКИ</v>
      </c>
      <c r="K9461" s="69" t="str">
        <f>VLOOKUP(СВОД2023[[#This Row],[ФО]],СПРАВОЧНИК!H:P,2,0)</f>
        <v>Уральский ФО</v>
      </c>
    </row>
    <row r="9462" spans="1:11" x14ac:dyDescent="0.2">
      <c r="A9462" t="s">
        <v>600</v>
      </c>
      <c r="B9462" t="s">
        <v>595</v>
      </c>
      <c r="C9462" s="1" t="s">
        <v>533</v>
      </c>
      <c r="D9462" s="1" t="s">
        <v>1910</v>
      </c>
      <c r="E9462" s="2">
        <v>1</v>
      </c>
      <c r="F9462" s="3"/>
      <c r="G9462" s="2">
        <v>6</v>
      </c>
      <c r="H9462" s="3"/>
      <c r="I9462" s="69" t="str">
        <f>VLOOKUP(C9462,СПРАВОЧНИК!B:D,2,0)</f>
        <v>ЯПОНИЯ</v>
      </c>
      <c r="J9462" s="69" t="str">
        <f>VLOOKUP(C9462,СПРАВОЧНИК!B:D,3,0)</f>
        <v>ИНОМАРКИ</v>
      </c>
      <c r="K9462" s="69" t="str">
        <f>VLOOKUP(СВОД2023[[#This Row],[ФО]],СПРАВОЧНИК!H:P,2,0)</f>
        <v>Уральский ФО</v>
      </c>
    </row>
    <row r="9463" spans="1:11" x14ac:dyDescent="0.2">
      <c r="A9463" t="s">
        <v>600</v>
      </c>
      <c r="B9463" t="s">
        <v>595</v>
      </c>
      <c r="C9463" s="1" t="s">
        <v>533</v>
      </c>
      <c r="D9463" s="1" t="s">
        <v>1911</v>
      </c>
      <c r="E9463" s="2"/>
      <c r="F9463" s="3"/>
      <c r="G9463" s="2">
        <v>1</v>
      </c>
      <c r="H9463" s="3">
        <v>1</v>
      </c>
      <c r="I9463" s="69" t="str">
        <f>VLOOKUP(C9463,СПРАВОЧНИК!B:D,2,0)</f>
        <v>ЯПОНИЯ</v>
      </c>
      <c r="J9463" s="69" t="str">
        <f>VLOOKUP(C9463,СПРАВОЧНИК!B:D,3,0)</f>
        <v>ИНОМАРКИ</v>
      </c>
      <c r="K9463" s="69" t="str">
        <f>VLOOKUP(СВОД2023[[#This Row],[ФО]],СПРАВОЧНИК!H:P,2,0)</f>
        <v>Уральский ФО</v>
      </c>
    </row>
    <row r="9464" spans="1:11" x14ac:dyDescent="0.2">
      <c r="A9464" t="s">
        <v>600</v>
      </c>
      <c r="B9464" t="s">
        <v>595</v>
      </c>
      <c r="C9464" s="1" t="s">
        <v>533</v>
      </c>
      <c r="D9464" s="1" t="s">
        <v>556</v>
      </c>
      <c r="E9464" s="2">
        <v>7</v>
      </c>
      <c r="F9464" s="3">
        <v>3</v>
      </c>
      <c r="G9464" s="2">
        <v>25</v>
      </c>
      <c r="H9464" s="3">
        <v>19</v>
      </c>
      <c r="I9464" s="69" t="str">
        <f>VLOOKUP(C9464,СПРАВОЧНИК!B:D,2,0)</f>
        <v>ЯПОНИЯ</v>
      </c>
      <c r="J9464" s="69" t="str">
        <f>VLOOKUP(C9464,СПРАВОЧНИК!B:D,3,0)</f>
        <v>ИНОМАРКИ</v>
      </c>
      <c r="K9464" s="69" t="str">
        <f>VLOOKUP(СВОД2023[[#This Row],[ФО]],СПРАВОЧНИК!H:P,2,0)</f>
        <v>Уральский ФО</v>
      </c>
    </row>
    <row r="9465" spans="1:11" x14ac:dyDescent="0.2">
      <c r="A9465" t="s">
        <v>600</v>
      </c>
      <c r="B9465" t="s">
        <v>595</v>
      </c>
      <c r="C9465" s="1" t="s">
        <v>533</v>
      </c>
      <c r="D9465" s="1" t="s">
        <v>1912</v>
      </c>
      <c r="E9465" s="2"/>
      <c r="F9465" s="3"/>
      <c r="G9465" s="2">
        <v>1</v>
      </c>
      <c r="H9465" s="3">
        <v>2</v>
      </c>
      <c r="I9465" s="69" t="str">
        <f>VLOOKUP(C9465,СПРАВОЧНИК!B:D,2,0)</f>
        <v>ЯПОНИЯ</v>
      </c>
      <c r="J9465" s="69" t="str">
        <f>VLOOKUP(C9465,СПРАВОЧНИК!B:D,3,0)</f>
        <v>ИНОМАРКИ</v>
      </c>
      <c r="K9465" s="69" t="str">
        <f>VLOOKUP(СВОД2023[[#This Row],[ФО]],СПРАВОЧНИК!H:P,2,0)</f>
        <v>Уральский ФО</v>
      </c>
    </row>
    <row r="9466" spans="1:11" x14ac:dyDescent="0.2">
      <c r="A9466" t="s">
        <v>600</v>
      </c>
      <c r="B9466" t="s">
        <v>595</v>
      </c>
      <c r="C9466" s="1" t="s">
        <v>533</v>
      </c>
      <c r="D9466" s="1" t="s">
        <v>557</v>
      </c>
      <c r="E9466" s="2">
        <v>7</v>
      </c>
      <c r="F9466" s="3">
        <v>3</v>
      </c>
      <c r="G9466" s="2">
        <v>39</v>
      </c>
      <c r="H9466" s="3">
        <v>13</v>
      </c>
      <c r="I9466" s="69" t="str">
        <f>VLOOKUP(C9466,СПРАВОЧНИК!B:D,2,0)</f>
        <v>ЯПОНИЯ</v>
      </c>
      <c r="J9466" s="69" t="str">
        <f>VLOOKUP(C9466,СПРАВОЧНИК!B:D,3,0)</f>
        <v>ИНОМАРКИ</v>
      </c>
      <c r="K9466" s="69" t="str">
        <f>VLOOKUP(СВОД2023[[#This Row],[ФО]],СПРАВОЧНИК!H:P,2,0)</f>
        <v>Уральский ФО</v>
      </c>
    </row>
    <row r="9467" spans="1:11" x14ac:dyDescent="0.2">
      <c r="A9467" t="s">
        <v>600</v>
      </c>
      <c r="B9467" t="s">
        <v>595</v>
      </c>
      <c r="C9467" s="1" t="s">
        <v>533</v>
      </c>
      <c r="D9467" s="1" t="s">
        <v>1008</v>
      </c>
      <c r="E9467" s="2">
        <v>56</v>
      </c>
      <c r="F9467" s="3">
        <v>25</v>
      </c>
      <c r="G9467" s="2">
        <v>259</v>
      </c>
      <c r="H9467" s="3">
        <v>105</v>
      </c>
      <c r="I9467" s="69" t="str">
        <f>VLOOKUP(C9467,СПРАВОЧНИК!B:D,2,0)</f>
        <v>ЯПОНИЯ</v>
      </c>
      <c r="J9467" s="69" t="str">
        <f>VLOOKUP(C9467,СПРАВОЧНИК!B:D,3,0)</f>
        <v>ИНОМАРКИ</v>
      </c>
      <c r="K9467" s="69" t="str">
        <f>VLOOKUP(СВОД2023[[#This Row],[ФО]],СПРАВОЧНИК!H:P,2,0)</f>
        <v>Уральский ФО</v>
      </c>
    </row>
    <row r="9468" spans="1:11" x14ac:dyDescent="0.2">
      <c r="A9468" t="s">
        <v>600</v>
      </c>
      <c r="B9468" t="s">
        <v>595</v>
      </c>
      <c r="C9468" s="1" t="s">
        <v>533</v>
      </c>
      <c r="D9468" s="1" t="s">
        <v>1913</v>
      </c>
      <c r="E9468" s="2">
        <v>2</v>
      </c>
      <c r="F9468" s="3"/>
      <c r="G9468" s="2">
        <v>8</v>
      </c>
      <c r="H9468" s="3">
        <v>4</v>
      </c>
      <c r="I9468" s="69" t="str">
        <f>VLOOKUP(C9468,СПРАВОЧНИК!B:D,2,0)</f>
        <v>ЯПОНИЯ</v>
      </c>
      <c r="J9468" s="69" t="str">
        <f>VLOOKUP(C9468,СПРАВОЧНИК!B:D,3,0)</f>
        <v>ИНОМАРКИ</v>
      </c>
      <c r="K9468" s="69" t="str">
        <f>VLOOKUP(СВОД2023[[#This Row],[ФО]],СПРАВОЧНИК!H:P,2,0)</f>
        <v>Уральский ФО</v>
      </c>
    </row>
    <row r="9469" spans="1:11" x14ac:dyDescent="0.2">
      <c r="A9469" t="s">
        <v>600</v>
      </c>
      <c r="B9469" t="s">
        <v>595</v>
      </c>
      <c r="C9469" s="1" t="s">
        <v>533</v>
      </c>
      <c r="D9469" s="1" t="s">
        <v>2348</v>
      </c>
      <c r="E9469" s="2">
        <v>1</v>
      </c>
      <c r="F9469" s="3"/>
      <c r="G9469" s="2">
        <v>7</v>
      </c>
      <c r="H9469" s="3">
        <v>2</v>
      </c>
      <c r="I9469" s="69" t="str">
        <f>VLOOKUP(C9469,СПРАВОЧНИК!B:D,2,0)</f>
        <v>ЯПОНИЯ</v>
      </c>
      <c r="J9469" s="69" t="str">
        <f>VLOOKUP(C9469,СПРАВОЧНИК!B:D,3,0)</f>
        <v>ИНОМАРКИ</v>
      </c>
      <c r="K9469" s="69" t="str">
        <f>VLOOKUP(СВОД2023[[#This Row],[ФО]],СПРАВОЧНИК!H:P,2,0)</f>
        <v>Уральский ФО</v>
      </c>
    </row>
    <row r="9470" spans="1:11" x14ac:dyDescent="0.2">
      <c r="A9470" t="s">
        <v>600</v>
      </c>
      <c r="B9470" t="s">
        <v>595</v>
      </c>
      <c r="C9470" s="1" t="s">
        <v>533</v>
      </c>
      <c r="D9470" s="1" t="s">
        <v>558</v>
      </c>
      <c r="E9470" s="2">
        <v>1</v>
      </c>
      <c r="F9470" s="3">
        <v>2</v>
      </c>
      <c r="G9470" s="2">
        <v>18</v>
      </c>
      <c r="H9470" s="3">
        <v>6</v>
      </c>
      <c r="I9470" s="69" t="str">
        <f>VLOOKUP(C9470,СПРАВОЧНИК!B:D,2,0)</f>
        <v>ЯПОНИЯ</v>
      </c>
      <c r="J9470" s="69" t="str">
        <f>VLOOKUP(C9470,СПРАВОЧНИК!B:D,3,0)</f>
        <v>ИНОМАРКИ</v>
      </c>
      <c r="K9470" s="69" t="str">
        <f>VLOOKUP(СВОД2023[[#This Row],[ФО]],СПРАВОЧНИК!H:P,2,0)</f>
        <v>Уральский ФО</v>
      </c>
    </row>
    <row r="9471" spans="1:11" x14ac:dyDescent="0.2">
      <c r="A9471" t="s">
        <v>600</v>
      </c>
      <c r="B9471" t="s">
        <v>595</v>
      </c>
      <c r="C9471" s="1" t="s">
        <v>533</v>
      </c>
      <c r="D9471" s="1" t="s">
        <v>1915</v>
      </c>
      <c r="E9471" s="2"/>
      <c r="F9471" s="3"/>
      <c r="G9471" s="2">
        <v>1</v>
      </c>
      <c r="H9471" s="3">
        <v>1</v>
      </c>
      <c r="I9471" s="69" t="str">
        <f>VLOOKUP(C9471,СПРАВОЧНИК!B:D,2,0)</f>
        <v>ЯПОНИЯ</v>
      </c>
      <c r="J9471" s="69" t="str">
        <f>VLOOKUP(C9471,СПРАВОЧНИК!B:D,3,0)</f>
        <v>ИНОМАРКИ</v>
      </c>
      <c r="K9471" s="69" t="str">
        <f>VLOOKUP(СВОД2023[[#This Row],[ФО]],СПРАВОЧНИК!H:P,2,0)</f>
        <v>Уральский ФО</v>
      </c>
    </row>
    <row r="9472" spans="1:11" x14ac:dyDescent="0.2">
      <c r="A9472" t="s">
        <v>600</v>
      </c>
      <c r="B9472" t="s">
        <v>595</v>
      </c>
      <c r="C9472" s="1" t="s">
        <v>533</v>
      </c>
      <c r="D9472" s="1" t="s">
        <v>1916</v>
      </c>
      <c r="E9472" s="2">
        <v>11</v>
      </c>
      <c r="F9472" s="3">
        <v>10</v>
      </c>
      <c r="G9472" s="2">
        <v>65</v>
      </c>
      <c r="H9472" s="3">
        <v>50</v>
      </c>
      <c r="I9472" s="69" t="str">
        <f>VLOOKUP(C9472,СПРАВОЧНИК!B:D,2,0)</f>
        <v>ЯПОНИЯ</v>
      </c>
      <c r="J9472" s="69" t="str">
        <f>VLOOKUP(C9472,СПРАВОЧНИК!B:D,3,0)</f>
        <v>ИНОМАРКИ</v>
      </c>
      <c r="K9472" s="69" t="str">
        <f>VLOOKUP(СВОД2023[[#This Row],[ФО]],СПРАВОЧНИК!H:P,2,0)</f>
        <v>Уральский ФО</v>
      </c>
    </row>
    <row r="9473" spans="1:11" x14ac:dyDescent="0.2">
      <c r="A9473" t="s">
        <v>600</v>
      </c>
      <c r="B9473" t="s">
        <v>595</v>
      </c>
      <c r="C9473" s="1" t="s">
        <v>533</v>
      </c>
      <c r="D9473" s="1" t="s">
        <v>1917</v>
      </c>
      <c r="E9473" s="2">
        <v>8</v>
      </c>
      <c r="F9473" s="3">
        <v>5</v>
      </c>
      <c r="G9473" s="2">
        <v>56</v>
      </c>
      <c r="H9473" s="3">
        <v>26</v>
      </c>
      <c r="I9473" s="69" t="str">
        <f>VLOOKUP(C9473,СПРАВОЧНИК!B:D,2,0)</f>
        <v>ЯПОНИЯ</v>
      </c>
      <c r="J9473" s="69" t="str">
        <f>VLOOKUP(C9473,СПРАВОЧНИК!B:D,3,0)</f>
        <v>ИНОМАРКИ</v>
      </c>
      <c r="K9473" s="69" t="str">
        <f>VLOOKUP(СВОД2023[[#This Row],[ФО]],СПРАВОЧНИК!H:P,2,0)</f>
        <v>Уральский ФО</v>
      </c>
    </row>
    <row r="9474" spans="1:11" x14ac:dyDescent="0.2">
      <c r="A9474" t="s">
        <v>600</v>
      </c>
      <c r="B9474" t="s">
        <v>595</v>
      </c>
      <c r="C9474" s="1" t="s">
        <v>533</v>
      </c>
      <c r="D9474" s="1" t="s">
        <v>559</v>
      </c>
      <c r="E9474" s="2">
        <v>1</v>
      </c>
      <c r="F9474" s="3">
        <v>1</v>
      </c>
      <c r="G9474" s="2">
        <v>6</v>
      </c>
      <c r="H9474" s="3">
        <v>2</v>
      </c>
      <c r="I9474" s="69" t="str">
        <f>VLOOKUP(C9474,СПРАВОЧНИК!B:D,2,0)</f>
        <v>ЯПОНИЯ</v>
      </c>
      <c r="J9474" s="69" t="str">
        <f>VLOOKUP(C9474,СПРАВОЧНИК!B:D,3,0)</f>
        <v>ИНОМАРКИ</v>
      </c>
      <c r="K9474" s="69" t="str">
        <f>VLOOKUP(СВОД2023[[#This Row],[ФО]],СПРАВОЧНИК!H:P,2,0)</f>
        <v>Уральский ФО</v>
      </c>
    </row>
    <row r="9475" spans="1:11" x14ac:dyDescent="0.2">
      <c r="A9475" t="s">
        <v>600</v>
      </c>
      <c r="B9475" t="s">
        <v>595</v>
      </c>
      <c r="C9475" s="1" t="s">
        <v>533</v>
      </c>
      <c r="D9475" s="1" t="s">
        <v>525</v>
      </c>
      <c r="E9475" s="2">
        <v>21</v>
      </c>
      <c r="F9475" s="3">
        <v>2</v>
      </c>
      <c r="G9475" s="2">
        <v>72</v>
      </c>
      <c r="H9475" s="3">
        <v>21</v>
      </c>
      <c r="I9475" s="69" t="str">
        <f>VLOOKUP(C9475,СПРАВОЧНИК!B:D,2,0)</f>
        <v>ЯПОНИЯ</v>
      </c>
      <c r="J9475" s="69" t="str">
        <f>VLOOKUP(C9475,СПРАВОЧНИК!B:D,3,0)</f>
        <v>ИНОМАРКИ</v>
      </c>
      <c r="K9475" s="69" t="str">
        <f>VLOOKUP(СВОД2023[[#This Row],[ФО]],СПРАВОЧНИК!H:P,2,0)</f>
        <v>Уральский ФО</v>
      </c>
    </row>
    <row r="9476" spans="1:11" x14ac:dyDescent="0.2">
      <c r="A9476" t="s">
        <v>600</v>
      </c>
      <c r="B9476" t="s">
        <v>595</v>
      </c>
      <c r="C9476" s="1" t="s">
        <v>533</v>
      </c>
      <c r="D9476" s="1" t="s">
        <v>1918</v>
      </c>
      <c r="E9476" s="2">
        <v>2</v>
      </c>
      <c r="F9476" s="3">
        <v>5</v>
      </c>
      <c r="G9476" s="2">
        <v>17</v>
      </c>
      <c r="H9476" s="3">
        <v>20</v>
      </c>
      <c r="I9476" s="69" t="str">
        <f>VLOOKUP(C9476,СПРАВОЧНИК!B:D,2,0)</f>
        <v>ЯПОНИЯ</v>
      </c>
      <c r="J9476" s="69" t="str">
        <f>VLOOKUP(C9476,СПРАВОЧНИК!B:D,3,0)</f>
        <v>ИНОМАРКИ</v>
      </c>
      <c r="K9476" s="69" t="str">
        <f>VLOOKUP(СВОД2023[[#This Row],[ФО]],СПРАВОЧНИК!H:P,2,0)</f>
        <v>Уральский ФО</v>
      </c>
    </row>
    <row r="9477" spans="1:11" x14ac:dyDescent="0.2">
      <c r="A9477" t="s">
        <v>600</v>
      </c>
      <c r="B9477" t="s">
        <v>595</v>
      </c>
      <c r="C9477" s="1" t="s">
        <v>533</v>
      </c>
      <c r="D9477" s="1" t="s">
        <v>1919</v>
      </c>
      <c r="E9477" s="2"/>
      <c r="F9477" s="3"/>
      <c r="G9477" s="2">
        <v>2</v>
      </c>
      <c r="H9477" s="3">
        <v>1</v>
      </c>
      <c r="I9477" s="69" t="str">
        <f>VLOOKUP(C9477,СПРАВОЧНИК!B:D,2,0)</f>
        <v>ЯПОНИЯ</v>
      </c>
      <c r="J9477" s="69" t="str">
        <f>VLOOKUP(C9477,СПРАВОЧНИК!B:D,3,0)</f>
        <v>ИНОМАРКИ</v>
      </c>
      <c r="K9477" s="69" t="str">
        <f>VLOOKUP(СВОД2023[[#This Row],[ФО]],СПРАВОЧНИК!H:P,2,0)</f>
        <v>Уральский ФО</v>
      </c>
    </row>
    <row r="9478" spans="1:11" x14ac:dyDescent="0.2">
      <c r="A9478" t="s">
        <v>600</v>
      </c>
      <c r="B9478" t="s">
        <v>595</v>
      </c>
      <c r="C9478" s="1" t="s">
        <v>533</v>
      </c>
      <c r="D9478" s="1" t="s">
        <v>1920</v>
      </c>
      <c r="E9478" s="2"/>
      <c r="F9478" s="3">
        <v>1</v>
      </c>
      <c r="G9478" s="2">
        <v>2</v>
      </c>
      <c r="H9478" s="3">
        <v>3</v>
      </c>
      <c r="I9478" s="69" t="str">
        <f>VLOOKUP(C9478,СПРАВОЧНИК!B:D,2,0)</f>
        <v>ЯПОНИЯ</v>
      </c>
      <c r="J9478" s="69" t="str">
        <f>VLOOKUP(C9478,СПРАВОЧНИК!B:D,3,0)</f>
        <v>ИНОМАРКИ</v>
      </c>
      <c r="K9478" s="69" t="str">
        <f>VLOOKUP(СВОД2023[[#This Row],[ФО]],СПРАВОЧНИК!H:P,2,0)</f>
        <v>Уральский ФО</v>
      </c>
    </row>
    <row r="9479" spans="1:11" x14ac:dyDescent="0.2">
      <c r="A9479" t="s">
        <v>600</v>
      </c>
      <c r="B9479" t="s">
        <v>595</v>
      </c>
      <c r="C9479" s="1" t="s">
        <v>533</v>
      </c>
      <c r="D9479" s="1" t="s">
        <v>1921</v>
      </c>
      <c r="E9479" s="2">
        <v>6</v>
      </c>
      <c r="F9479" s="3">
        <v>9</v>
      </c>
      <c r="G9479" s="2">
        <v>50</v>
      </c>
      <c r="H9479" s="3">
        <v>40</v>
      </c>
      <c r="I9479" s="69" t="str">
        <f>VLOOKUP(C9479,СПРАВОЧНИК!B:D,2,0)</f>
        <v>ЯПОНИЯ</v>
      </c>
      <c r="J9479" s="69" t="str">
        <f>VLOOKUP(C9479,СПРАВОЧНИК!B:D,3,0)</f>
        <v>ИНОМАРКИ</v>
      </c>
      <c r="K9479" s="69" t="str">
        <f>VLOOKUP(СВОД2023[[#This Row],[ФО]],СПРАВОЧНИК!H:P,2,0)</f>
        <v>Уральский ФО</v>
      </c>
    </row>
    <row r="9480" spans="1:11" x14ac:dyDescent="0.2">
      <c r="A9480" t="s">
        <v>600</v>
      </c>
      <c r="B9480" t="s">
        <v>595</v>
      </c>
      <c r="C9480" s="1" t="s">
        <v>533</v>
      </c>
      <c r="D9480" s="1" t="s">
        <v>1922</v>
      </c>
      <c r="E9480" s="2">
        <v>6</v>
      </c>
      <c r="F9480" s="3"/>
      <c r="G9480" s="2">
        <v>32</v>
      </c>
      <c r="H9480" s="3">
        <v>18</v>
      </c>
      <c r="I9480" s="69" t="str">
        <f>VLOOKUP(C9480,СПРАВОЧНИК!B:D,2,0)</f>
        <v>ЯПОНИЯ</v>
      </c>
      <c r="J9480" s="69" t="str">
        <f>VLOOKUP(C9480,СПРАВОЧНИК!B:D,3,0)</f>
        <v>ИНОМАРКИ</v>
      </c>
      <c r="K9480" s="69" t="str">
        <f>VLOOKUP(СВОД2023[[#This Row],[ФО]],СПРАВОЧНИК!H:P,2,0)</f>
        <v>Уральский ФО</v>
      </c>
    </row>
    <row r="9481" spans="1:11" x14ac:dyDescent="0.2">
      <c r="A9481" t="s">
        <v>600</v>
      </c>
      <c r="B9481" t="s">
        <v>595</v>
      </c>
      <c r="C9481" s="1" t="s">
        <v>533</v>
      </c>
      <c r="D9481" s="1" t="s">
        <v>1923</v>
      </c>
      <c r="E9481" s="2"/>
      <c r="F9481" s="3"/>
      <c r="G9481" s="2">
        <v>7</v>
      </c>
      <c r="H9481" s="3">
        <v>3</v>
      </c>
      <c r="I9481" s="69" t="str">
        <f>VLOOKUP(C9481,СПРАВОЧНИК!B:D,2,0)</f>
        <v>ЯПОНИЯ</v>
      </c>
      <c r="J9481" s="69" t="str">
        <f>VLOOKUP(C9481,СПРАВОЧНИК!B:D,3,0)</f>
        <v>ИНОМАРКИ</v>
      </c>
      <c r="K9481" s="69" t="str">
        <f>VLOOKUP(СВОД2023[[#This Row],[ФО]],СПРАВОЧНИК!H:P,2,0)</f>
        <v>Уральский ФО</v>
      </c>
    </row>
    <row r="9482" spans="1:11" x14ac:dyDescent="0.2">
      <c r="A9482" t="s">
        <v>600</v>
      </c>
      <c r="B9482" t="s">
        <v>595</v>
      </c>
      <c r="C9482" s="1" t="s">
        <v>533</v>
      </c>
      <c r="D9482" s="1" t="s">
        <v>560</v>
      </c>
      <c r="E9482" s="2">
        <v>10</v>
      </c>
      <c r="F9482" s="3"/>
      <c r="G9482" s="2">
        <v>30</v>
      </c>
      <c r="H9482" s="3"/>
      <c r="I9482" s="69" t="str">
        <f>VLOOKUP(C9482,СПРАВОЧНИК!B:D,2,0)</f>
        <v>ЯПОНИЯ</v>
      </c>
      <c r="J9482" s="69" t="str">
        <f>VLOOKUP(C9482,СПРАВОЧНИК!B:D,3,0)</f>
        <v>ИНОМАРКИ</v>
      </c>
      <c r="K9482" s="69" t="str">
        <f>VLOOKUP(СВОД2023[[#This Row],[ФО]],СПРАВОЧНИК!H:P,2,0)</f>
        <v>Уральский ФО</v>
      </c>
    </row>
    <row r="9483" spans="1:11" x14ac:dyDescent="0.2">
      <c r="A9483" t="s">
        <v>600</v>
      </c>
      <c r="B9483" t="s">
        <v>595</v>
      </c>
      <c r="C9483" s="1" t="s">
        <v>533</v>
      </c>
      <c r="D9483" s="1" t="s">
        <v>1925</v>
      </c>
      <c r="E9483" s="2"/>
      <c r="F9483" s="3"/>
      <c r="G9483" s="2"/>
      <c r="H9483" s="3">
        <v>1</v>
      </c>
      <c r="I9483" s="69" t="str">
        <f>VLOOKUP(C9483,СПРАВОЧНИК!B:D,2,0)</f>
        <v>ЯПОНИЯ</v>
      </c>
      <c r="J9483" s="69" t="str">
        <f>VLOOKUP(C9483,СПРАВОЧНИК!B:D,3,0)</f>
        <v>ИНОМАРКИ</v>
      </c>
      <c r="K9483" s="69" t="str">
        <f>VLOOKUP(СВОД2023[[#This Row],[ФО]],СПРАВОЧНИК!H:P,2,0)</f>
        <v>Уральский ФО</v>
      </c>
    </row>
    <row r="9484" spans="1:11" x14ac:dyDescent="0.2">
      <c r="A9484" t="s">
        <v>600</v>
      </c>
      <c r="B9484" t="s">
        <v>595</v>
      </c>
      <c r="C9484" s="1" t="s">
        <v>533</v>
      </c>
      <c r="D9484" s="1" t="s">
        <v>1926</v>
      </c>
      <c r="E9484" s="2">
        <v>42</v>
      </c>
      <c r="F9484" s="3">
        <v>30</v>
      </c>
      <c r="G9484" s="2">
        <v>225</v>
      </c>
      <c r="H9484" s="3">
        <v>178</v>
      </c>
      <c r="I9484" s="69" t="str">
        <f>VLOOKUP(C9484,СПРАВОЧНИК!B:D,2,0)</f>
        <v>ЯПОНИЯ</v>
      </c>
      <c r="J9484" s="69" t="str">
        <f>VLOOKUP(C9484,СПРАВОЧНИК!B:D,3,0)</f>
        <v>ИНОМАРКИ</v>
      </c>
      <c r="K9484" s="69" t="str">
        <f>VLOOKUP(СВОД2023[[#This Row],[ФО]],СПРАВОЧНИК!H:P,2,0)</f>
        <v>Уральский ФО</v>
      </c>
    </row>
    <row r="9485" spans="1:11" x14ac:dyDescent="0.2">
      <c r="A9485" t="s">
        <v>600</v>
      </c>
      <c r="B9485" t="s">
        <v>595</v>
      </c>
      <c r="C9485" s="1" t="s">
        <v>533</v>
      </c>
      <c r="D9485" s="1" t="s">
        <v>1009</v>
      </c>
      <c r="E9485" s="2">
        <v>1</v>
      </c>
      <c r="F9485" s="3"/>
      <c r="G9485" s="2">
        <v>5</v>
      </c>
      <c r="H9485" s="3">
        <v>1</v>
      </c>
      <c r="I9485" s="69" t="str">
        <f>VLOOKUP(C9485,СПРАВОЧНИК!B:D,2,0)</f>
        <v>ЯПОНИЯ</v>
      </c>
      <c r="J9485" s="69" t="str">
        <f>VLOOKUP(C9485,СПРАВОЧНИК!B:D,3,0)</f>
        <v>ИНОМАРКИ</v>
      </c>
      <c r="K9485" s="69" t="str">
        <f>VLOOKUP(СВОД2023[[#This Row],[ФО]],СПРАВОЧНИК!H:P,2,0)</f>
        <v>Уральский ФО</v>
      </c>
    </row>
    <row r="9486" spans="1:11" x14ac:dyDescent="0.2">
      <c r="A9486" t="s">
        <v>600</v>
      </c>
      <c r="B9486" t="s">
        <v>595</v>
      </c>
      <c r="C9486" s="1" t="s">
        <v>533</v>
      </c>
      <c r="D9486" s="1" t="s">
        <v>2349</v>
      </c>
      <c r="E9486" s="2"/>
      <c r="F9486" s="3"/>
      <c r="G9486" s="2">
        <v>1</v>
      </c>
      <c r="H9486" s="3">
        <v>2</v>
      </c>
      <c r="I9486" s="69" t="str">
        <f>VLOOKUP(C9486,СПРАВОЧНИК!B:D,2,0)</f>
        <v>ЯПОНИЯ</v>
      </c>
      <c r="J9486" s="69" t="str">
        <f>VLOOKUP(C9486,СПРАВОЧНИК!B:D,3,0)</f>
        <v>ИНОМАРКИ</v>
      </c>
      <c r="K9486" s="69" t="str">
        <f>VLOOKUP(СВОД2023[[#This Row],[ФО]],СПРАВОЧНИК!H:P,2,0)</f>
        <v>Уральский ФО</v>
      </c>
    </row>
    <row r="9487" spans="1:11" x14ac:dyDescent="0.2">
      <c r="A9487" t="s">
        <v>600</v>
      </c>
      <c r="B9487" t="s">
        <v>595</v>
      </c>
      <c r="C9487" s="1" t="s">
        <v>533</v>
      </c>
      <c r="D9487" s="1" t="s">
        <v>1927</v>
      </c>
      <c r="E9487" s="2"/>
      <c r="F9487" s="3"/>
      <c r="G9487" s="2">
        <v>1</v>
      </c>
      <c r="H9487" s="3"/>
      <c r="I9487" s="69" t="str">
        <f>VLOOKUP(C9487,СПРАВОЧНИК!B:D,2,0)</f>
        <v>ЯПОНИЯ</v>
      </c>
      <c r="J9487" s="69" t="str">
        <f>VLOOKUP(C9487,СПРАВОЧНИК!B:D,3,0)</f>
        <v>ИНОМАРКИ</v>
      </c>
      <c r="K9487" s="69" t="str">
        <f>VLOOKUP(СВОД2023[[#This Row],[ФО]],СПРАВОЧНИК!H:P,2,0)</f>
        <v>Уральский ФО</v>
      </c>
    </row>
    <row r="9488" spans="1:11" x14ac:dyDescent="0.2">
      <c r="A9488" t="s">
        <v>600</v>
      </c>
      <c r="B9488" t="s">
        <v>595</v>
      </c>
      <c r="C9488" s="1" t="s">
        <v>533</v>
      </c>
      <c r="D9488" s="1" t="s">
        <v>1010</v>
      </c>
      <c r="E9488" s="2">
        <v>12</v>
      </c>
      <c r="F9488" s="3"/>
      <c r="G9488" s="2">
        <v>95</v>
      </c>
      <c r="H9488" s="3">
        <v>9</v>
      </c>
      <c r="I9488" s="69" t="str">
        <f>VLOOKUP(C9488,СПРАВОЧНИК!B:D,2,0)</f>
        <v>ЯПОНИЯ</v>
      </c>
      <c r="J9488" s="69" t="str">
        <f>VLOOKUP(C9488,СПРАВОЧНИК!B:D,3,0)</f>
        <v>ИНОМАРКИ</v>
      </c>
      <c r="K9488" s="69" t="str">
        <f>VLOOKUP(СВОД2023[[#This Row],[ФО]],СПРАВОЧНИК!H:P,2,0)</f>
        <v>Уральский ФО</v>
      </c>
    </row>
    <row r="9489" spans="1:11" x14ac:dyDescent="0.2">
      <c r="A9489" t="s">
        <v>600</v>
      </c>
      <c r="B9489" t="s">
        <v>595</v>
      </c>
      <c r="C9489" s="1" t="s">
        <v>533</v>
      </c>
      <c r="D9489" s="1" t="s">
        <v>561</v>
      </c>
      <c r="E9489" s="2">
        <v>20</v>
      </c>
      <c r="F9489" s="3">
        <v>11</v>
      </c>
      <c r="G9489" s="2">
        <v>111</v>
      </c>
      <c r="H9489" s="3">
        <v>68</v>
      </c>
      <c r="I9489" s="69" t="str">
        <f>VLOOKUP(C9489,СПРАВОЧНИК!B:D,2,0)</f>
        <v>ЯПОНИЯ</v>
      </c>
      <c r="J9489" s="69" t="str">
        <f>VLOOKUP(C9489,СПРАВОЧНИК!B:D,3,0)</f>
        <v>ИНОМАРКИ</v>
      </c>
      <c r="K9489" s="69" t="str">
        <f>VLOOKUP(СВОД2023[[#This Row],[ФО]],СПРАВОЧНИК!H:P,2,0)</f>
        <v>Уральский ФО</v>
      </c>
    </row>
    <row r="9490" spans="1:11" x14ac:dyDescent="0.2">
      <c r="A9490" t="s">
        <v>600</v>
      </c>
      <c r="B9490" t="s">
        <v>595</v>
      </c>
      <c r="C9490" s="1" t="s">
        <v>533</v>
      </c>
      <c r="D9490" s="1" t="s">
        <v>1928</v>
      </c>
      <c r="E9490" s="2">
        <v>3</v>
      </c>
      <c r="F9490" s="3">
        <v>2</v>
      </c>
      <c r="G9490" s="2">
        <v>13</v>
      </c>
      <c r="H9490" s="3">
        <v>12</v>
      </c>
      <c r="I9490" s="69" t="str">
        <f>VLOOKUP(C9490,СПРАВОЧНИК!B:D,2,0)</f>
        <v>ЯПОНИЯ</v>
      </c>
      <c r="J9490" s="69" t="str">
        <f>VLOOKUP(C9490,СПРАВОЧНИК!B:D,3,0)</f>
        <v>ИНОМАРКИ</v>
      </c>
      <c r="K9490" s="69" t="str">
        <f>VLOOKUP(СВОД2023[[#This Row],[ФО]],СПРАВОЧНИК!H:P,2,0)</f>
        <v>Уральский ФО</v>
      </c>
    </row>
    <row r="9491" spans="1:11" x14ac:dyDescent="0.2">
      <c r="A9491" t="s">
        <v>600</v>
      </c>
      <c r="B9491" t="s">
        <v>595</v>
      </c>
      <c r="C9491" s="1" t="s">
        <v>533</v>
      </c>
      <c r="D9491" s="1" t="s">
        <v>1929</v>
      </c>
      <c r="E9491" s="2">
        <v>15</v>
      </c>
      <c r="F9491" s="3">
        <v>10</v>
      </c>
      <c r="G9491" s="2">
        <v>95</v>
      </c>
      <c r="H9491" s="3">
        <v>67</v>
      </c>
      <c r="I9491" s="69" t="str">
        <f>VLOOKUP(C9491,СПРАВОЧНИК!B:D,2,0)</f>
        <v>ЯПОНИЯ</v>
      </c>
      <c r="J9491" s="69" t="str">
        <f>VLOOKUP(C9491,СПРАВОЧНИК!B:D,3,0)</f>
        <v>ИНОМАРКИ</v>
      </c>
      <c r="K9491" s="69" t="str">
        <f>VLOOKUP(СВОД2023[[#This Row],[ФО]],СПРАВОЧНИК!H:P,2,0)</f>
        <v>Уральский ФО</v>
      </c>
    </row>
    <row r="9492" spans="1:11" x14ac:dyDescent="0.2">
      <c r="A9492" t="s">
        <v>600</v>
      </c>
      <c r="B9492" t="s">
        <v>595</v>
      </c>
      <c r="C9492" s="1" t="s">
        <v>533</v>
      </c>
      <c r="D9492" s="1" t="s">
        <v>1930</v>
      </c>
      <c r="E9492" s="2">
        <v>23</v>
      </c>
      <c r="F9492" s="3">
        <v>15</v>
      </c>
      <c r="G9492" s="2">
        <v>124</v>
      </c>
      <c r="H9492" s="3">
        <v>86</v>
      </c>
      <c r="I9492" s="69" t="str">
        <f>VLOOKUP(C9492,СПРАВОЧНИК!B:D,2,0)</f>
        <v>ЯПОНИЯ</v>
      </c>
      <c r="J9492" s="69" t="str">
        <f>VLOOKUP(C9492,СПРАВОЧНИК!B:D,3,0)</f>
        <v>ИНОМАРКИ</v>
      </c>
      <c r="K9492" s="69" t="str">
        <f>VLOOKUP(СВОД2023[[#This Row],[ФО]],СПРАВОЧНИК!H:P,2,0)</f>
        <v>Уральский ФО</v>
      </c>
    </row>
    <row r="9493" spans="1:11" x14ac:dyDescent="0.2">
      <c r="A9493" t="s">
        <v>600</v>
      </c>
      <c r="B9493" t="s">
        <v>595</v>
      </c>
      <c r="C9493" s="1" t="s">
        <v>533</v>
      </c>
      <c r="D9493" s="1" t="s">
        <v>1931</v>
      </c>
      <c r="E9493" s="2">
        <v>164</v>
      </c>
      <c r="F9493" s="3">
        <v>99</v>
      </c>
      <c r="G9493" s="2">
        <v>801</v>
      </c>
      <c r="H9493" s="3">
        <v>481</v>
      </c>
      <c r="I9493" s="69" t="str">
        <f>VLOOKUP(C9493,СПРАВОЧНИК!B:D,2,0)</f>
        <v>ЯПОНИЯ</v>
      </c>
      <c r="J9493" s="69" t="str">
        <f>VLOOKUP(C9493,СПРАВОЧНИК!B:D,3,0)</f>
        <v>ИНОМАРКИ</v>
      </c>
      <c r="K9493" s="69" t="str">
        <f>VLOOKUP(СВОД2023[[#This Row],[ФО]],СПРАВОЧНИК!H:P,2,0)</f>
        <v>Уральский ФО</v>
      </c>
    </row>
    <row r="9494" spans="1:11" x14ac:dyDescent="0.2">
      <c r="A9494" t="s">
        <v>600</v>
      </c>
      <c r="B9494" t="s">
        <v>595</v>
      </c>
      <c r="C9494" s="1" t="s">
        <v>533</v>
      </c>
      <c r="D9494" s="1" t="s">
        <v>1932</v>
      </c>
      <c r="E9494" s="2"/>
      <c r="F9494" s="3">
        <v>1</v>
      </c>
      <c r="G9494" s="2">
        <v>2</v>
      </c>
      <c r="H9494" s="3">
        <v>2</v>
      </c>
      <c r="I9494" s="69" t="str">
        <f>VLOOKUP(C9494,СПРАВОЧНИК!B:D,2,0)</f>
        <v>ЯПОНИЯ</v>
      </c>
      <c r="J9494" s="69" t="str">
        <f>VLOOKUP(C9494,СПРАВОЧНИК!B:D,3,0)</f>
        <v>ИНОМАРКИ</v>
      </c>
      <c r="K9494" s="69" t="str">
        <f>VLOOKUP(СВОД2023[[#This Row],[ФО]],СПРАВОЧНИК!H:P,2,0)</f>
        <v>Уральский ФО</v>
      </c>
    </row>
    <row r="9495" spans="1:11" x14ac:dyDescent="0.2">
      <c r="A9495" t="s">
        <v>600</v>
      </c>
      <c r="B9495" t="s">
        <v>595</v>
      </c>
      <c r="C9495" s="1" t="s">
        <v>533</v>
      </c>
      <c r="D9495" s="1" t="s">
        <v>562</v>
      </c>
      <c r="E9495" s="2">
        <v>44</v>
      </c>
      <c r="F9495" s="3">
        <v>13</v>
      </c>
      <c r="G9495" s="2">
        <v>175</v>
      </c>
      <c r="H9495" s="3">
        <v>66</v>
      </c>
      <c r="I9495" s="69" t="str">
        <f>VLOOKUP(C9495,СПРАВОЧНИК!B:D,2,0)</f>
        <v>ЯПОНИЯ</v>
      </c>
      <c r="J9495" s="69" t="str">
        <f>VLOOKUP(C9495,СПРАВОЧНИК!B:D,3,0)</f>
        <v>ИНОМАРКИ</v>
      </c>
      <c r="K9495" s="69" t="str">
        <f>VLOOKUP(СВОД2023[[#This Row],[ФО]],СПРАВОЧНИК!H:P,2,0)</f>
        <v>Уральский ФО</v>
      </c>
    </row>
    <row r="9496" spans="1:11" x14ac:dyDescent="0.2">
      <c r="A9496" t="s">
        <v>600</v>
      </c>
      <c r="B9496" t="s">
        <v>595</v>
      </c>
      <c r="C9496" s="1" t="s">
        <v>533</v>
      </c>
      <c r="D9496" s="1" t="s">
        <v>1933</v>
      </c>
      <c r="E9496" s="2">
        <v>1</v>
      </c>
      <c r="F9496" s="3"/>
      <c r="G9496" s="2">
        <v>8</v>
      </c>
      <c r="H9496" s="3">
        <v>7</v>
      </c>
      <c r="I9496" s="69" t="str">
        <f>VLOOKUP(C9496,СПРАВОЧНИК!B:D,2,0)</f>
        <v>ЯПОНИЯ</v>
      </c>
      <c r="J9496" s="69" t="str">
        <f>VLOOKUP(C9496,СПРАВОЧНИК!B:D,3,0)</f>
        <v>ИНОМАРКИ</v>
      </c>
      <c r="K9496" s="69" t="str">
        <f>VLOOKUP(СВОД2023[[#This Row],[ФО]],СПРАВОЧНИК!H:P,2,0)</f>
        <v>Уральский ФО</v>
      </c>
    </row>
    <row r="9497" spans="1:11" x14ac:dyDescent="0.2">
      <c r="A9497" t="s">
        <v>600</v>
      </c>
      <c r="B9497" t="s">
        <v>595</v>
      </c>
      <c r="C9497" s="1" t="s">
        <v>533</v>
      </c>
      <c r="D9497" s="1" t="s">
        <v>1934</v>
      </c>
      <c r="E9497" s="2">
        <v>2</v>
      </c>
      <c r="F9497" s="3">
        <v>5</v>
      </c>
      <c r="G9497" s="2">
        <v>23</v>
      </c>
      <c r="H9497" s="3">
        <v>20</v>
      </c>
      <c r="I9497" s="69" t="str">
        <f>VLOOKUP(C9497,СПРАВОЧНИК!B:D,2,0)</f>
        <v>ЯПОНИЯ</v>
      </c>
      <c r="J9497" s="69" t="str">
        <f>VLOOKUP(C9497,СПРАВОЧНИК!B:D,3,0)</f>
        <v>ИНОМАРКИ</v>
      </c>
      <c r="K9497" s="69" t="str">
        <f>VLOOKUP(СВОД2023[[#This Row],[ФО]],СПРАВОЧНИК!H:P,2,0)</f>
        <v>Уральский ФО</v>
      </c>
    </row>
    <row r="9498" spans="1:11" x14ac:dyDescent="0.2">
      <c r="A9498" t="s">
        <v>600</v>
      </c>
      <c r="B9498" t="s">
        <v>595</v>
      </c>
      <c r="C9498" s="1" t="s">
        <v>533</v>
      </c>
      <c r="D9498" s="1" t="s">
        <v>1935</v>
      </c>
      <c r="E9498" s="2">
        <v>1</v>
      </c>
      <c r="F9498" s="3">
        <v>3</v>
      </c>
      <c r="G9498" s="2">
        <v>10</v>
      </c>
      <c r="H9498" s="3">
        <v>20</v>
      </c>
      <c r="I9498" s="69" t="str">
        <f>VLOOKUP(C9498,СПРАВОЧНИК!B:D,2,0)</f>
        <v>ЯПОНИЯ</v>
      </c>
      <c r="J9498" s="69" t="str">
        <f>VLOOKUP(C9498,СПРАВОЧНИК!B:D,3,0)</f>
        <v>ИНОМАРКИ</v>
      </c>
      <c r="K9498" s="69" t="str">
        <f>VLOOKUP(СВОД2023[[#This Row],[ФО]],СПРАВОЧНИК!H:P,2,0)</f>
        <v>Уральский ФО</v>
      </c>
    </row>
    <row r="9499" spans="1:11" x14ac:dyDescent="0.2">
      <c r="A9499" t="s">
        <v>600</v>
      </c>
      <c r="B9499" t="s">
        <v>595</v>
      </c>
      <c r="C9499" s="1" t="s">
        <v>533</v>
      </c>
      <c r="D9499" s="1" t="s">
        <v>1936</v>
      </c>
      <c r="E9499" s="2">
        <v>49</v>
      </c>
      <c r="F9499" s="3">
        <v>19</v>
      </c>
      <c r="G9499" s="2">
        <v>213</v>
      </c>
      <c r="H9499" s="3">
        <v>80</v>
      </c>
      <c r="I9499" s="69" t="str">
        <f>VLOOKUP(C9499,СПРАВОЧНИК!B:D,2,0)</f>
        <v>ЯПОНИЯ</v>
      </c>
      <c r="J9499" s="69" t="str">
        <f>VLOOKUP(C9499,СПРАВОЧНИК!B:D,3,0)</f>
        <v>ИНОМАРКИ</v>
      </c>
      <c r="K9499" s="69" t="str">
        <f>VLOOKUP(СВОД2023[[#This Row],[ФО]],СПРАВОЧНИК!H:P,2,0)</f>
        <v>Уральский ФО</v>
      </c>
    </row>
    <row r="9500" spans="1:11" x14ac:dyDescent="0.2">
      <c r="A9500" t="s">
        <v>600</v>
      </c>
      <c r="B9500" t="s">
        <v>595</v>
      </c>
      <c r="C9500" s="1" t="s">
        <v>533</v>
      </c>
      <c r="D9500" s="1" t="s">
        <v>563</v>
      </c>
      <c r="E9500" s="2">
        <v>48</v>
      </c>
      <c r="F9500" s="3">
        <v>42</v>
      </c>
      <c r="G9500" s="2">
        <v>274</v>
      </c>
      <c r="H9500" s="3">
        <v>232</v>
      </c>
      <c r="I9500" s="69" t="str">
        <f>VLOOKUP(C9500,СПРАВОЧНИК!B:D,2,0)</f>
        <v>ЯПОНИЯ</v>
      </c>
      <c r="J9500" s="69" t="str">
        <f>VLOOKUP(C9500,СПРАВОЧНИК!B:D,3,0)</f>
        <v>ИНОМАРКИ</v>
      </c>
      <c r="K9500" s="69" t="str">
        <f>VLOOKUP(СВОД2023[[#This Row],[ФО]],СПРАВОЧНИК!H:P,2,0)</f>
        <v>Уральский ФО</v>
      </c>
    </row>
    <row r="9501" spans="1:11" x14ac:dyDescent="0.2">
      <c r="A9501" t="s">
        <v>600</v>
      </c>
      <c r="B9501" t="s">
        <v>595</v>
      </c>
      <c r="C9501" s="1" t="s">
        <v>533</v>
      </c>
      <c r="D9501" s="1" t="s">
        <v>1937</v>
      </c>
      <c r="E9501" s="2">
        <v>1</v>
      </c>
      <c r="F9501" s="3">
        <v>3</v>
      </c>
      <c r="G9501" s="2">
        <v>8</v>
      </c>
      <c r="H9501" s="3">
        <v>7</v>
      </c>
      <c r="I9501" s="69" t="str">
        <f>VLOOKUP(C9501,СПРАВОЧНИК!B:D,2,0)</f>
        <v>ЯПОНИЯ</v>
      </c>
      <c r="J9501" s="69" t="str">
        <f>VLOOKUP(C9501,СПРАВОЧНИК!B:D,3,0)</f>
        <v>ИНОМАРКИ</v>
      </c>
      <c r="K9501" s="69" t="str">
        <f>VLOOKUP(СВОД2023[[#This Row],[ФО]],СПРАВОЧНИК!H:P,2,0)</f>
        <v>Уральский ФО</v>
      </c>
    </row>
    <row r="9502" spans="1:11" x14ac:dyDescent="0.2">
      <c r="A9502" t="s">
        <v>600</v>
      </c>
      <c r="B9502" t="s">
        <v>595</v>
      </c>
      <c r="C9502" s="1" t="s">
        <v>564</v>
      </c>
      <c r="D9502" s="1" t="s">
        <v>565</v>
      </c>
      <c r="E9502" s="2">
        <v>173</v>
      </c>
      <c r="F9502" s="3">
        <v>187</v>
      </c>
      <c r="G9502" s="2">
        <v>873</v>
      </c>
      <c r="H9502" s="3">
        <v>891</v>
      </c>
      <c r="I9502" s="69" t="str">
        <f>VLOOKUP(C9502,СПРАВОЧНИК!B:D,2,0)</f>
        <v>РОССИЯ</v>
      </c>
      <c r="J9502" s="69" t="str">
        <f>VLOOKUP(C9502,СПРАВОЧНИК!B:D,3,0)</f>
        <v>ОТЕЧЕСТВЕННЫЕ</v>
      </c>
      <c r="K9502" s="69" t="str">
        <f>VLOOKUP(СВОД2023[[#This Row],[ФО]],СПРАВОЧНИК!H:P,2,0)</f>
        <v>Уральский ФО</v>
      </c>
    </row>
    <row r="9503" spans="1:11" x14ac:dyDescent="0.2">
      <c r="A9503" t="s">
        <v>600</v>
      </c>
      <c r="B9503" t="s">
        <v>595</v>
      </c>
      <c r="C9503" s="1" t="s">
        <v>564</v>
      </c>
      <c r="D9503" s="1" t="s">
        <v>2351</v>
      </c>
      <c r="E9503" s="2"/>
      <c r="F9503" s="3">
        <v>1</v>
      </c>
      <c r="G9503" s="2">
        <v>2</v>
      </c>
      <c r="H9503" s="3">
        <v>1</v>
      </c>
      <c r="I9503" s="69" t="str">
        <f>VLOOKUP(C9503,СПРАВОЧНИК!B:D,2,0)</f>
        <v>РОССИЯ</v>
      </c>
      <c r="J9503" s="69" t="str">
        <f>VLOOKUP(C9503,СПРАВОЧНИК!B:D,3,0)</f>
        <v>ОТЕЧЕСТВЕННЫЕ</v>
      </c>
      <c r="K9503" s="69" t="str">
        <f>VLOOKUP(СВОД2023[[#This Row],[ФО]],СПРАВОЧНИК!H:P,2,0)</f>
        <v>Уральский ФО</v>
      </c>
    </row>
    <row r="9504" spans="1:11" x14ac:dyDescent="0.2">
      <c r="A9504" t="s">
        <v>600</v>
      </c>
      <c r="B9504" t="s">
        <v>595</v>
      </c>
      <c r="C9504" s="1" t="s">
        <v>564</v>
      </c>
      <c r="D9504" s="1" t="s">
        <v>1938</v>
      </c>
      <c r="E9504" s="2">
        <v>1</v>
      </c>
      <c r="F9504" s="3">
        <v>2</v>
      </c>
      <c r="G9504" s="2">
        <v>10</v>
      </c>
      <c r="H9504" s="3">
        <v>12</v>
      </c>
      <c r="I9504" s="69" t="str">
        <f>VLOOKUP(C9504,СПРАВОЧНИК!B:D,2,0)</f>
        <v>РОССИЯ</v>
      </c>
      <c r="J9504" s="69" t="str">
        <f>VLOOKUP(C9504,СПРАВОЧНИК!B:D,3,0)</f>
        <v>ОТЕЧЕСТВЕННЫЕ</v>
      </c>
      <c r="K9504" s="69" t="str">
        <f>VLOOKUP(СВОД2023[[#This Row],[ФО]],СПРАВОЧНИК!H:P,2,0)</f>
        <v>Уральский ФО</v>
      </c>
    </row>
    <row r="9505" spans="1:11" x14ac:dyDescent="0.2">
      <c r="A9505" t="s">
        <v>600</v>
      </c>
      <c r="B9505" t="s">
        <v>595</v>
      </c>
      <c r="C9505" s="1" t="s">
        <v>564</v>
      </c>
      <c r="D9505" s="1" t="s">
        <v>1939</v>
      </c>
      <c r="E9505" s="2"/>
      <c r="F9505" s="3">
        <v>1</v>
      </c>
      <c r="G9505" s="2">
        <v>5</v>
      </c>
      <c r="H9505" s="3">
        <v>2</v>
      </c>
      <c r="I9505" s="69" t="str">
        <f>VLOOKUP(C9505,СПРАВОЧНИК!B:D,2,0)</f>
        <v>РОССИЯ</v>
      </c>
      <c r="J9505" s="69" t="str">
        <f>VLOOKUP(C9505,СПРАВОЧНИК!B:D,3,0)</f>
        <v>ОТЕЧЕСТВЕННЫЕ</v>
      </c>
      <c r="K9505" s="69" t="str">
        <f>VLOOKUP(СВОД2023[[#This Row],[ФО]],СПРАВОЧНИК!H:P,2,0)</f>
        <v>Уральский ФО</v>
      </c>
    </row>
    <row r="9506" spans="1:11" x14ac:dyDescent="0.2">
      <c r="A9506" t="s">
        <v>600</v>
      </c>
      <c r="B9506" t="s">
        <v>595</v>
      </c>
      <c r="C9506" s="1" t="s">
        <v>564</v>
      </c>
      <c r="D9506" s="1" t="s">
        <v>1940</v>
      </c>
      <c r="E9506" s="2">
        <v>3</v>
      </c>
      <c r="F9506" s="3">
        <v>2</v>
      </c>
      <c r="G9506" s="2">
        <v>13</v>
      </c>
      <c r="H9506" s="3">
        <v>12</v>
      </c>
      <c r="I9506" s="69" t="str">
        <f>VLOOKUP(C9506,СПРАВОЧНИК!B:D,2,0)</f>
        <v>РОССИЯ</v>
      </c>
      <c r="J9506" s="69" t="str">
        <f>VLOOKUP(C9506,СПРАВОЧНИК!B:D,3,0)</f>
        <v>ОТЕЧЕСТВЕННЫЕ</v>
      </c>
      <c r="K9506" s="69" t="str">
        <f>VLOOKUP(СВОД2023[[#This Row],[ФО]],СПРАВОЧНИК!H:P,2,0)</f>
        <v>Уральский ФО</v>
      </c>
    </row>
    <row r="9507" spans="1:11" x14ac:dyDescent="0.2">
      <c r="A9507" t="s">
        <v>600</v>
      </c>
      <c r="B9507" t="s">
        <v>595</v>
      </c>
      <c r="C9507" s="1" t="s">
        <v>564</v>
      </c>
      <c r="D9507" s="1" t="s">
        <v>1941</v>
      </c>
      <c r="E9507" s="2">
        <v>4</v>
      </c>
      <c r="F9507" s="3">
        <v>2</v>
      </c>
      <c r="G9507" s="2">
        <v>14</v>
      </c>
      <c r="H9507" s="3">
        <v>16</v>
      </c>
      <c r="I9507" s="69" t="str">
        <f>VLOOKUP(C9507,СПРАВОЧНИК!B:D,2,0)</f>
        <v>РОССИЯ</v>
      </c>
      <c r="J9507" s="69" t="str">
        <f>VLOOKUP(C9507,СПРАВОЧНИК!B:D,3,0)</f>
        <v>ОТЕЧЕСТВЕННЫЕ</v>
      </c>
      <c r="K9507" s="69" t="str">
        <f>VLOOKUP(СВОД2023[[#This Row],[ФО]],СПРАВОЧНИК!H:P,2,0)</f>
        <v>Уральский ФО</v>
      </c>
    </row>
    <row r="9508" spans="1:11" x14ac:dyDescent="0.2">
      <c r="A9508" t="s">
        <v>600</v>
      </c>
      <c r="B9508" t="s">
        <v>595</v>
      </c>
      <c r="C9508" s="1" t="s">
        <v>564</v>
      </c>
      <c r="D9508" s="1" t="s">
        <v>566</v>
      </c>
      <c r="E9508" s="2">
        <v>215</v>
      </c>
      <c r="F9508" s="3">
        <v>183</v>
      </c>
      <c r="G9508" s="2">
        <v>1209</v>
      </c>
      <c r="H9508" s="3">
        <v>1171</v>
      </c>
      <c r="I9508" s="69" t="str">
        <f>VLOOKUP(C9508,СПРАВОЧНИК!B:D,2,0)</f>
        <v>РОССИЯ</v>
      </c>
      <c r="J9508" s="69" t="str">
        <f>VLOOKUP(C9508,СПРАВОЧНИК!B:D,3,0)</f>
        <v>ОТЕЧЕСТВЕННЫЕ</v>
      </c>
      <c r="K9508" s="69" t="str">
        <f>VLOOKUP(СВОД2023[[#This Row],[ФО]],СПРАВОЧНИК!H:P,2,0)</f>
        <v>Уральский ФО</v>
      </c>
    </row>
    <row r="9509" spans="1:11" x14ac:dyDescent="0.2">
      <c r="A9509" t="s">
        <v>600</v>
      </c>
      <c r="B9509" t="s">
        <v>595</v>
      </c>
      <c r="C9509" s="1" t="s">
        <v>564</v>
      </c>
      <c r="D9509" s="1" t="s">
        <v>1942</v>
      </c>
      <c r="E9509" s="2">
        <v>1</v>
      </c>
      <c r="F9509" s="3">
        <v>1</v>
      </c>
      <c r="G9509" s="2">
        <v>18</v>
      </c>
      <c r="H9509" s="3">
        <v>10</v>
      </c>
      <c r="I9509" s="69" t="str">
        <f>VLOOKUP(C9509,СПРАВОЧНИК!B:D,2,0)</f>
        <v>РОССИЯ</v>
      </c>
      <c r="J9509" s="69" t="str">
        <f>VLOOKUP(C9509,СПРАВОЧНИК!B:D,3,0)</f>
        <v>ОТЕЧЕСТВЕННЫЕ</v>
      </c>
      <c r="K9509" s="69" t="str">
        <f>VLOOKUP(СВОД2023[[#This Row],[ФО]],СПРАВОЧНИК!H:P,2,0)</f>
        <v>Уральский ФО</v>
      </c>
    </row>
    <row r="9510" spans="1:11" x14ac:dyDescent="0.2">
      <c r="A9510" t="s">
        <v>600</v>
      </c>
      <c r="B9510" t="s">
        <v>595</v>
      </c>
      <c r="C9510" s="1" t="s">
        <v>564</v>
      </c>
      <c r="D9510" s="1" t="s">
        <v>2352</v>
      </c>
      <c r="E9510" s="2"/>
      <c r="F9510" s="3"/>
      <c r="G9510" s="2">
        <v>1</v>
      </c>
      <c r="H9510" s="3">
        <v>1</v>
      </c>
      <c r="I9510" s="69" t="str">
        <f>VLOOKUP(C9510,СПРАВОЧНИК!B:D,2,0)</f>
        <v>РОССИЯ</v>
      </c>
      <c r="J9510" s="69" t="str">
        <f>VLOOKUP(C9510,СПРАВОЧНИК!B:D,3,0)</f>
        <v>ОТЕЧЕСТВЕННЫЕ</v>
      </c>
      <c r="K9510" s="69" t="str">
        <f>VLOOKUP(СВОД2023[[#This Row],[ФО]],СПРАВОЧНИК!H:P,2,0)</f>
        <v>Уральский ФО</v>
      </c>
    </row>
    <row r="9511" spans="1:11" x14ac:dyDescent="0.2">
      <c r="A9511" t="s">
        <v>600</v>
      </c>
      <c r="B9511" t="s">
        <v>595</v>
      </c>
      <c r="C9511" s="1" t="s">
        <v>564</v>
      </c>
      <c r="D9511" s="1" t="s">
        <v>1943</v>
      </c>
      <c r="E9511" s="2">
        <v>6</v>
      </c>
      <c r="F9511" s="3">
        <v>12</v>
      </c>
      <c r="G9511" s="2">
        <v>27</v>
      </c>
      <c r="H9511" s="3">
        <v>44</v>
      </c>
      <c r="I9511" s="69" t="str">
        <f>VLOOKUP(C9511,СПРАВОЧНИК!B:D,2,0)</f>
        <v>РОССИЯ</v>
      </c>
      <c r="J9511" s="69" t="str">
        <f>VLOOKUP(C9511,СПРАВОЧНИК!B:D,3,0)</f>
        <v>ОТЕЧЕСТВЕННЫЕ</v>
      </c>
      <c r="K9511" s="69" t="str">
        <f>VLOOKUP(СВОД2023[[#This Row],[ФО]],СПРАВОЧНИК!H:P,2,0)</f>
        <v>Уральский ФО</v>
      </c>
    </row>
    <row r="9512" spans="1:11" x14ac:dyDescent="0.2">
      <c r="A9512" t="s">
        <v>600</v>
      </c>
      <c r="B9512" t="s">
        <v>595</v>
      </c>
      <c r="C9512" s="1" t="s">
        <v>564</v>
      </c>
      <c r="D9512" s="1" t="s">
        <v>1944</v>
      </c>
      <c r="E9512" s="2">
        <v>5</v>
      </c>
      <c r="F9512" s="3">
        <v>17</v>
      </c>
      <c r="G9512" s="2">
        <v>40</v>
      </c>
      <c r="H9512" s="3">
        <v>41</v>
      </c>
      <c r="I9512" s="69" t="str">
        <f>VLOOKUP(C9512,СПРАВОЧНИК!B:D,2,0)</f>
        <v>РОССИЯ</v>
      </c>
      <c r="J9512" s="69" t="str">
        <f>VLOOKUP(C9512,СПРАВОЧНИК!B:D,3,0)</f>
        <v>ОТЕЧЕСТВЕННЫЕ</v>
      </c>
      <c r="K9512" s="69" t="str">
        <f>VLOOKUP(СВОД2023[[#This Row],[ФО]],СПРАВОЧНИК!H:P,2,0)</f>
        <v>Уральский ФО</v>
      </c>
    </row>
    <row r="9513" spans="1:11" x14ac:dyDescent="0.2">
      <c r="A9513" t="s">
        <v>600</v>
      </c>
      <c r="B9513" t="s">
        <v>595</v>
      </c>
      <c r="C9513" s="1" t="s">
        <v>564</v>
      </c>
      <c r="D9513" s="1" t="s">
        <v>567</v>
      </c>
      <c r="E9513" s="2"/>
      <c r="F9513" s="3">
        <v>1</v>
      </c>
      <c r="G9513" s="2">
        <v>1</v>
      </c>
      <c r="H9513" s="3">
        <v>2</v>
      </c>
      <c r="I9513" s="69" t="str">
        <f>VLOOKUP(C9513,СПРАВОЧНИК!B:D,2,0)</f>
        <v>РОССИЯ</v>
      </c>
      <c r="J9513" s="69" t="str">
        <f>VLOOKUP(C9513,СПРАВОЧНИК!B:D,3,0)</f>
        <v>ОТЕЧЕСТВЕННЫЕ</v>
      </c>
      <c r="K9513" s="69" t="str">
        <f>VLOOKUP(СВОД2023[[#This Row],[ФО]],СПРАВОЧНИК!H:P,2,0)</f>
        <v>Уральский ФО</v>
      </c>
    </row>
    <row r="9514" spans="1:11" x14ac:dyDescent="0.2">
      <c r="A9514" t="s">
        <v>600</v>
      </c>
      <c r="B9514" t="s">
        <v>595</v>
      </c>
      <c r="C9514" s="1" t="s">
        <v>568</v>
      </c>
      <c r="D9514" s="1" t="s">
        <v>1011</v>
      </c>
      <c r="E9514" s="2">
        <v>3</v>
      </c>
      <c r="F9514" s="3"/>
      <c r="G9514" s="2">
        <v>14</v>
      </c>
      <c r="H9514" s="3"/>
      <c r="I9514" s="69" t="str">
        <f>VLOOKUP(C9514,СПРАВОЧНИК!B:D,2,0)</f>
        <v>ЕВРОПА</v>
      </c>
      <c r="J9514" s="69" t="str">
        <f>VLOOKUP(C9514,СПРАВОЧНИК!B:D,3,0)</f>
        <v>ИНОМАРКИ</v>
      </c>
      <c r="K9514" s="69" t="str">
        <f>VLOOKUP(СВОД2023[[#This Row],[ФО]],СПРАВОЧНИК!H:P,2,0)</f>
        <v>Уральский ФО</v>
      </c>
    </row>
    <row r="9515" spans="1:11" x14ac:dyDescent="0.2">
      <c r="A9515" t="s">
        <v>600</v>
      </c>
      <c r="B9515" t="s">
        <v>595</v>
      </c>
      <c r="C9515" s="1" t="s">
        <v>568</v>
      </c>
      <c r="D9515" s="1" t="s">
        <v>1945</v>
      </c>
      <c r="E9515" s="2">
        <v>3</v>
      </c>
      <c r="F9515" s="3">
        <v>3</v>
      </c>
      <c r="G9515" s="2">
        <v>23</v>
      </c>
      <c r="H9515" s="3">
        <v>15</v>
      </c>
      <c r="I9515" s="69" t="str">
        <f>VLOOKUP(C9515,СПРАВОЧНИК!B:D,2,0)</f>
        <v>ЕВРОПА</v>
      </c>
      <c r="J9515" s="69" t="str">
        <f>VLOOKUP(C9515,СПРАВОЧНИК!B:D,3,0)</f>
        <v>ИНОМАРКИ</v>
      </c>
      <c r="K9515" s="69" t="str">
        <f>VLOOKUP(СВОД2023[[#This Row],[ФО]],СПРАВОЧНИК!H:P,2,0)</f>
        <v>Уральский ФО</v>
      </c>
    </row>
    <row r="9516" spans="1:11" x14ac:dyDescent="0.2">
      <c r="A9516" t="s">
        <v>600</v>
      </c>
      <c r="B9516" t="s">
        <v>595</v>
      </c>
      <c r="C9516" s="1" t="s">
        <v>568</v>
      </c>
      <c r="D9516" s="1" t="s">
        <v>1012</v>
      </c>
      <c r="E9516" s="2">
        <v>9</v>
      </c>
      <c r="F9516" s="3">
        <v>9</v>
      </c>
      <c r="G9516" s="2">
        <v>36</v>
      </c>
      <c r="H9516" s="3">
        <v>36</v>
      </c>
      <c r="I9516" s="69" t="str">
        <f>VLOOKUP(C9516,СПРАВОЧНИК!B:D,2,0)</f>
        <v>ЕВРОПА</v>
      </c>
      <c r="J9516" s="69" t="str">
        <f>VLOOKUP(C9516,СПРАВОЧНИК!B:D,3,0)</f>
        <v>ИНОМАРКИ</v>
      </c>
      <c r="K9516" s="69" t="str">
        <f>VLOOKUP(СВОД2023[[#This Row],[ФО]],СПРАВОЧНИК!H:P,2,0)</f>
        <v>Уральский ФО</v>
      </c>
    </row>
    <row r="9517" spans="1:11" x14ac:dyDescent="0.2">
      <c r="A9517" t="s">
        <v>600</v>
      </c>
      <c r="B9517" t="s">
        <v>595</v>
      </c>
      <c r="C9517" s="1" t="s">
        <v>568</v>
      </c>
      <c r="D9517" s="1" t="s">
        <v>1013</v>
      </c>
      <c r="E9517" s="2">
        <v>50</v>
      </c>
      <c r="F9517" s="3">
        <v>31</v>
      </c>
      <c r="G9517" s="2">
        <v>291</v>
      </c>
      <c r="H9517" s="3">
        <v>169</v>
      </c>
      <c r="I9517" s="69" t="str">
        <f>VLOOKUP(C9517,СПРАВОЧНИК!B:D,2,0)</f>
        <v>ЕВРОПА</v>
      </c>
      <c r="J9517" s="69" t="str">
        <f>VLOOKUP(C9517,СПРАВОЧНИК!B:D,3,0)</f>
        <v>ИНОМАРКИ</v>
      </c>
      <c r="K9517" s="69" t="str">
        <f>VLOOKUP(СВОД2023[[#This Row],[ФО]],СПРАВОЧНИК!H:P,2,0)</f>
        <v>Уральский ФО</v>
      </c>
    </row>
    <row r="9518" spans="1:11" x14ac:dyDescent="0.2">
      <c r="A9518" t="s">
        <v>600</v>
      </c>
      <c r="B9518" t="s">
        <v>595</v>
      </c>
      <c r="C9518" s="1" t="s">
        <v>568</v>
      </c>
      <c r="D9518" s="1" t="s">
        <v>2353</v>
      </c>
      <c r="E9518" s="2"/>
      <c r="F9518" s="3">
        <v>1</v>
      </c>
      <c r="G9518" s="2"/>
      <c r="H9518" s="3">
        <v>2</v>
      </c>
      <c r="I9518" s="69" t="str">
        <f>VLOOKUP(C9518,СПРАВОЧНИК!B:D,2,0)</f>
        <v>ЕВРОПА</v>
      </c>
      <c r="J9518" s="69" t="str">
        <f>VLOOKUP(C9518,СПРАВОЧНИК!B:D,3,0)</f>
        <v>ИНОМАРКИ</v>
      </c>
      <c r="K9518" s="69" t="str">
        <f>VLOOKUP(СВОД2023[[#This Row],[ФО]],СПРАВОЧНИК!H:P,2,0)</f>
        <v>Уральский ФО</v>
      </c>
    </row>
    <row r="9519" spans="1:11" x14ac:dyDescent="0.2">
      <c r="A9519" t="s">
        <v>600</v>
      </c>
      <c r="B9519" t="s">
        <v>595</v>
      </c>
      <c r="C9519" s="1" t="s">
        <v>568</v>
      </c>
      <c r="D9519" s="1" t="s">
        <v>1946</v>
      </c>
      <c r="E9519" s="2"/>
      <c r="F9519" s="3">
        <v>2</v>
      </c>
      <c r="G9519" s="2">
        <v>2</v>
      </c>
      <c r="H9519" s="3">
        <v>2</v>
      </c>
      <c r="I9519" s="69" t="str">
        <f>VLOOKUP(C9519,СПРАВОЧНИК!B:D,2,0)</f>
        <v>ЕВРОПА</v>
      </c>
      <c r="J9519" s="69" t="str">
        <f>VLOOKUP(C9519,СПРАВОЧНИК!B:D,3,0)</f>
        <v>ИНОМАРКИ</v>
      </c>
      <c r="K9519" s="69" t="str">
        <f>VLOOKUP(СВОД2023[[#This Row],[ФО]],СПРАВОЧНИК!H:P,2,0)</f>
        <v>Уральский ФО</v>
      </c>
    </row>
    <row r="9520" spans="1:11" x14ac:dyDescent="0.2">
      <c r="A9520" t="s">
        <v>600</v>
      </c>
      <c r="B9520" t="s">
        <v>595</v>
      </c>
      <c r="C9520" s="1" t="s">
        <v>568</v>
      </c>
      <c r="D9520" s="1" t="s">
        <v>2354</v>
      </c>
      <c r="E9520" s="2">
        <v>1</v>
      </c>
      <c r="F9520" s="3"/>
      <c r="G9520" s="2">
        <v>8</v>
      </c>
      <c r="H9520" s="3">
        <v>2</v>
      </c>
      <c r="I9520" s="69" t="str">
        <f>VLOOKUP(C9520,СПРАВОЧНИК!B:D,2,0)</f>
        <v>ЕВРОПА</v>
      </c>
      <c r="J9520" s="69" t="str">
        <f>VLOOKUP(C9520,СПРАВОЧНИК!B:D,3,0)</f>
        <v>ИНОМАРКИ</v>
      </c>
      <c r="K9520" s="69" t="str">
        <f>VLOOKUP(СВОД2023[[#This Row],[ФО]],СПРАВОЧНИК!H:P,2,0)</f>
        <v>Уральский ФО</v>
      </c>
    </row>
    <row r="9521" spans="1:11" x14ac:dyDescent="0.2">
      <c r="A9521" t="s">
        <v>600</v>
      </c>
      <c r="B9521" t="s">
        <v>595</v>
      </c>
      <c r="C9521" s="1" t="s">
        <v>568</v>
      </c>
      <c r="D9521" s="1" t="s">
        <v>1015</v>
      </c>
      <c r="E9521" s="2">
        <v>171</v>
      </c>
      <c r="F9521" s="3">
        <v>127</v>
      </c>
      <c r="G9521" s="2">
        <v>916</v>
      </c>
      <c r="H9521" s="3">
        <v>613</v>
      </c>
      <c r="I9521" s="69" t="str">
        <f>VLOOKUP(C9521,СПРАВОЧНИК!B:D,2,0)</f>
        <v>ЕВРОПА</v>
      </c>
      <c r="J9521" s="69" t="str">
        <f>VLOOKUP(C9521,СПРАВОЧНИК!B:D,3,0)</f>
        <v>ИНОМАРКИ</v>
      </c>
      <c r="K9521" s="69" t="str">
        <f>VLOOKUP(СВОД2023[[#This Row],[ФО]],СПРАВОЧНИК!H:P,2,0)</f>
        <v>Уральский ФО</v>
      </c>
    </row>
    <row r="9522" spans="1:11" x14ac:dyDescent="0.2">
      <c r="A9522" t="s">
        <v>600</v>
      </c>
      <c r="B9522" t="s">
        <v>595</v>
      </c>
      <c r="C9522" s="1" t="s">
        <v>568</v>
      </c>
      <c r="D9522" s="1" t="s">
        <v>1947</v>
      </c>
      <c r="E9522" s="2">
        <v>35</v>
      </c>
      <c r="F9522" s="3">
        <v>27</v>
      </c>
      <c r="G9522" s="2">
        <v>174</v>
      </c>
      <c r="H9522" s="3">
        <v>130</v>
      </c>
      <c r="I9522" s="69" t="str">
        <f>VLOOKUP(C9522,СПРАВОЧНИК!B:D,2,0)</f>
        <v>ЕВРОПА</v>
      </c>
      <c r="J9522" s="69" t="str">
        <f>VLOOKUP(C9522,СПРАВОЧНИК!B:D,3,0)</f>
        <v>ИНОМАРКИ</v>
      </c>
      <c r="K9522" s="69" t="str">
        <f>VLOOKUP(СВОД2023[[#This Row],[ФО]],СПРАВОЧНИК!H:P,2,0)</f>
        <v>Уральский ФО</v>
      </c>
    </row>
    <row r="9523" spans="1:11" x14ac:dyDescent="0.2">
      <c r="A9523" t="s">
        <v>600</v>
      </c>
      <c r="B9523" t="s">
        <v>595</v>
      </c>
      <c r="C9523" s="1" t="s">
        <v>568</v>
      </c>
      <c r="D9523" s="1" t="s">
        <v>1017</v>
      </c>
      <c r="E9523" s="2"/>
      <c r="F9523" s="3"/>
      <c r="G9523" s="2">
        <v>1</v>
      </c>
      <c r="H9523" s="3"/>
      <c r="I9523" s="69" t="str">
        <f>VLOOKUP(C9523,СПРАВОЧНИК!B:D,2,0)</f>
        <v>ЕВРОПА</v>
      </c>
      <c r="J9523" s="69" t="str">
        <f>VLOOKUP(C9523,СПРАВОЧНИК!B:D,3,0)</f>
        <v>ИНОМАРКИ</v>
      </c>
      <c r="K9523" s="69" t="str">
        <f>VLOOKUP(СВОД2023[[#This Row],[ФО]],СПРАВОЧНИК!H:P,2,0)</f>
        <v>Уральский ФО</v>
      </c>
    </row>
    <row r="9524" spans="1:11" x14ac:dyDescent="0.2">
      <c r="A9524" t="s">
        <v>600</v>
      </c>
      <c r="B9524" t="s">
        <v>595</v>
      </c>
      <c r="C9524" s="1" t="s">
        <v>568</v>
      </c>
      <c r="D9524" s="1" t="s">
        <v>1018</v>
      </c>
      <c r="E9524" s="2">
        <v>1</v>
      </c>
      <c r="F9524" s="3"/>
      <c r="G9524" s="2">
        <v>2</v>
      </c>
      <c r="H9524" s="3"/>
      <c r="I9524" s="69" t="str">
        <f>VLOOKUP(C9524,СПРАВОЧНИК!B:D,2,0)</f>
        <v>ЕВРОПА</v>
      </c>
      <c r="J9524" s="69" t="str">
        <f>VLOOKUP(C9524,СПРАВОЧНИК!B:D,3,0)</f>
        <v>ИНОМАРКИ</v>
      </c>
      <c r="K9524" s="69" t="str">
        <f>VLOOKUP(СВОД2023[[#This Row],[ФО]],СПРАВОЧНИК!H:P,2,0)</f>
        <v>Уральский ФО</v>
      </c>
    </row>
    <row r="9525" spans="1:11" x14ac:dyDescent="0.2">
      <c r="A9525" t="s">
        <v>600</v>
      </c>
      <c r="B9525" t="s">
        <v>595</v>
      </c>
      <c r="C9525" s="1" t="s">
        <v>568</v>
      </c>
      <c r="D9525" s="1" t="s">
        <v>569</v>
      </c>
      <c r="E9525" s="2">
        <v>191</v>
      </c>
      <c r="F9525" s="3">
        <v>119</v>
      </c>
      <c r="G9525" s="2">
        <v>1003</v>
      </c>
      <c r="H9525" s="3">
        <v>627</v>
      </c>
      <c r="I9525" s="69" t="str">
        <f>VLOOKUP(C9525,СПРАВОЧНИК!B:D,2,0)</f>
        <v>ЕВРОПА</v>
      </c>
      <c r="J9525" s="69" t="str">
        <f>VLOOKUP(C9525,СПРАВОЧНИК!B:D,3,0)</f>
        <v>ИНОМАРКИ</v>
      </c>
      <c r="K9525" s="69" t="str">
        <f>VLOOKUP(СВОД2023[[#This Row],[ФО]],СПРАВОЧНИК!H:P,2,0)</f>
        <v>Уральский ФО</v>
      </c>
    </row>
    <row r="9526" spans="1:11" x14ac:dyDescent="0.2">
      <c r="A9526" t="s">
        <v>600</v>
      </c>
      <c r="B9526" t="s">
        <v>595</v>
      </c>
      <c r="C9526" s="1" t="s">
        <v>568</v>
      </c>
      <c r="D9526" s="1" t="s">
        <v>2485</v>
      </c>
      <c r="E9526" s="2">
        <v>1</v>
      </c>
      <c r="F9526" s="3"/>
      <c r="G9526" s="2">
        <v>1</v>
      </c>
      <c r="H9526" s="3">
        <v>1</v>
      </c>
      <c r="I9526" s="69" t="str">
        <f>VLOOKUP(C9526,СПРАВОЧНИК!B:D,2,0)</f>
        <v>ЕВРОПА</v>
      </c>
      <c r="J9526" s="69" t="str">
        <f>VLOOKUP(C9526,СПРАВОЧНИК!B:D,3,0)</f>
        <v>ИНОМАРКИ</v>
      </c>
      <c r="K9526" s="69" t="str">
        <f>VLOOKUP(СВОД2023[[#This Row],[ФО]],СПРАВОЧНИК!H:P,2,0)</f>
        <v>Уральский ФО</v>
      </c>
    </row>
    <row r="9527" spans="1:11" x14ac:dyDescent="0.2">
      <c r="A9527" t="s">
        <v>600</v>
      </c>
      <c r="B9527" t="s">
        <v>595</v>
      </c>
      <c r="C9527" s="1" t="s">
        <v>568</v>
      </c>
      <c r="D9527" s="1" t="s">
        <v>2355</v>
      </c>
      <c r="E9527" s="2"/>
      <c r="F9527" s="3">
        <v>1</v>
      </c>
      <c r="G9527" s="2">
        <v>3</v>
      </c>
      <c r="H9527" s="3">
        <v>5</v>
      </c>
      <c r="I9527" s="69" t="str">
        <f>VLOOKUP(C9527,СПРАВОЧНИК!B:D,2,0)</f>
        <v>ЕВРОПА</v>
      </c>
      <c r="J9527" s="69" t="str">
        <f>VLOOKUP(C9527,СПРАВОЧНИК!B:D,3,0)</f>
        <v>ИНОМАРКИ</v>
      </c>
      <c r="K9527" s="69" t="str">
        <f>VLOOKUP(СВОД2023[[#This Row],[ФО]],СПРАВОЧНИК!H:P,2,0)</f>
        <v>Уральский ФО</v>
      </c>
    </row>
    <row r="9528" spans="1:11" x14ac:dyDescent="0.2">
      <c r="A9528" t="s">
        <v>600</v>
      </c>
      <c r="B9528" t="s">
        <v>595</v>
      </c>
      <c r="C9528" s="1" t="s">
        <v>568</v>
      </c>
      <c r="D9528" s="1" t="s">
        <v>1019</v>
      </c>
      <c r="E9528" s="2">
        <v>286</v>
      </c>
      <c r="F9528" s="3">
        <v>191</v>
      </c>
      <c r="G9528" s="2">
        <v>1538</v>
      </c>
      <c r="H9528" s="3">
        <v>1097</v>
      </c>
      <c r="I9528" s="69" t="str">
        <f>VLOOKUP(C9528,СПРАВОЧНИК!B:D,2,0)</f>
        <v>ЕВРОПА</v>
      </c>
      <c r="J9528" s="69" t="str">
        <f>VLOOKUP(C9528,СПРАВОЧНИК!B:D,3,0)</f>
        <v>ИНОМАРКИ</v>
      </c>
      <c r="K9528" s="69" t="str">
        <f>VLOOKUP(СВОД2023[[#This Row],[ФО]],СПРАВОЧНИК!H:P,2,0)</f>
        <v>Уральский ФО</v>
      </c>
    </row>
    <row r="9529" spans="1:11" x14ac:dyDescent="0.2">
      <c r="A9529" t="s">
        <v>600</v>
      </c>
      <c r="B9529" t="s">
        <v>595</v>
      </c>
      <c r="C9529" s="1" t="s">
        <v>568</v>
      </c>
      <c r="D9529" s="1" t="s">
        <v>1948</v>
      </c>
      <c r="E9529" s="2">
        <v>3</v>
      </c>
      <c r="F9529" s="3"/>
      <c r="G9529" s="2">
        <v>14</v>
      </c>
      <c r="H9529" s="3">
        <v>6</v>
      </c>
      <c r="I9529" s="69" t="str">
        <f>VLOOKUP(C9529,СПРАВОЧНИК!B:D,2,0)</f>
        <v>ЕВРОПА</v>
      </c>
      <c r="J9529" s="69" t="str">
        <f>VLOOKUP(C9529,СПРАВОЧНИК!B:D,3,0)</f>
        <v>ИНОМАРКИ</v>
      </c>
      <c r="K9529" s="69" t="str">
        <f>VLOOKUP(СВОД2023[[#This Row],[ФО]],СПРАВОЧНИК!H:P,2,0)</f>
        <v>Уральский ФО</v>
      </c>
    </row>
    <row r="9530" spans="1:11" x14ac:dyDescent="0.2">
      <c r="A9530" t="s">
        <v>600</v>
      </c>
      <c r="B9530" t="s">
        <v>595</v>
      </c>
      <c r="C9530" s="1" t="s">
        <v>568</v>
      </c>
      <c r="D9530" s="1" t="s">
        <v>2356</v>
      </c>
      <c r="E9530" s="2">
        <v>7</v>
      </c>
      <c r="F9530" s="3">
        <v>2</v>
      </c>
      <c r="G9530" s="2">
        <v>42</v>
      </c>
      <c r="H9530" s="3">
        <v>37</v>
      </c>
      <c r="I9530" s="69" t="str">
        <f>VLOOKUP(C9530,СПРАВОЧНИК!B:D,2,0)</f>
        <v>ЕВРОПА</v>
      </c>
      <c r="J9530" s="69" t="str">
        <f>VLOOKUP(C9530,СПРАВОЧНИК!B:D,3,0)</f>
        <v>ИНОМАРКИ</v>
      </c>
      <c r="K9530" s="69" t="str">
        <f>VLOOKUP(СВОД2023[[#This Row],[ФО]],СПРАВОЧНИК!H:P,2,0)</f>
        <v>Уральский ФО</v>
      </c>
    </row>
    <row r="9531" spans="1:11" x14ac:dyDescent="0.2">
      <c r="A9531" t="s">
        <v>600</v>
      </c>
      <c r="B9531" t="s">
        <v>595</v>
      </c>
      <c r="C9531" s="1" t="s">
        <v>568</v>
      </c>
      <c r="D9531" s="1" t="s">
        <v>1020</v>
      </c>
      <c r="E9531" s="2">
        <v>800</v>
      </c>
      <c r="F9531" s="3">
        <v>552</v>
      </c>
      <c r="G9531" s="2">
        <v>3849</v>
      </c>
      <c r="H9531" s="3">
        <v>2777</v>
      </c>
      <c r="I9531" s="69" t="str">
        <f>VLOOKUP(C9531,СПРАВОЧНИК!B:D,2,0)</f>
        <v>ЕВРОПА</v>
      </c>
      <c r="J9531" s="69" t="str">
        <f>VLOOKUP(C9531,СПРАВОЧНИК!B:D,3,0)</f>
        <v>ИНОМАРКИ</v>
      </c>
      <c r="K9531" s="69" t="str">
        <f>VLOOKUP(СВОД2023[[#This Row],[ФО]],СПРАВОЧНИК!H:P,2,0)</f>
        <v>Уральский ФО</v>
      </c>
    </row>
    <row r="9532" spans="1:11" x14ac:dyDescent="0.2">
      <c r="A9532" t="s">
        <v>600</v>
      </c>
      <c r="B9532" t="s">
        <v>595</v>
      </c>
      <c r="C9532" s="1" t="s">
        <v>568</v>
      </c>
      <c r="D9532" s="1" t="s">
        <v>2357</v>
      </c>
      <c r="E9532" s="2"/>
      <c r="F9532" s="3"/>
      <c r="G9532" s="2">
        <v>1</v>
      </c>
      <c r="H9532" s="3"/>
      <c r="I9532" s="69" t="str">
        <f>VLOOKUP(C9532,СПРАВОЧНИК!B:D,2,0)</f>
        <v>ЕВРОПА</v>
      </c>
      <c r="J9532" s="69" t="str">
        <f>VLOOKUP(C9532,СПРАВОЧНИК!B:D,3,0)</f>
        <v>ИНОМАРКИ</v>
      </c>
      <c r="K9532" s="69" t="str">
        <f>VLOOKUP(СВОД2023[[#This Row],[ФО]],СПРАВОЧНИК!H:P,2,0)</f>
        <v>Уральский ФО</v>
      </c>
    </row>
    <row r="9533" spans="1:11" x14ac:dyDescent="0.2">
      <c r="A9533" t="s">
        <v>600</v>
      </c>
      <c r="B9533" t="s">
        <v>595</v>
      </c>
      <c r="C9533" s="1" t="s">
        <v>568</v>
      </c>
      <c r="D9533" s="1" t="s">
        <v>1950</v>
      </c>
      <c r="E9533" s="2">
        <v>3</v>
      </c>
      <c r="F9533" s="3">
        <v>1</v>
      </c>
      <c r="G9533" s="2">
        <v>28</v>
      </c>
      <c r="H9533" s="3">
        <v>11</v>
      </c>
      <c r="I9533" s="69" t="str">
        <f>VLOOKUP(C9533,СПРАВОЧНИК!B:D,2,0)</f>
        <v>ЕВРОПА</v>
      </c>
      <c r="J9533" s="69" t="str">
        <f>VLOOKUP(C9533,СПРАВОЧНИК!B:D,3,0)</f>
        <v>ИНОМАРКИ</v>
      </c>
      <c r="K9533" s="69" t="str">
        <f>VLOOKUP(СВОД2023[[#This Row],[ФО]],СПРАВОЧНИК!H:P,2,0)</f>
        <v>Уральский ФО</v>
      </c>
    </row>
    <row r="9534" spans="1:11" x14ac:dyDescent="0.2">
      <c r="A9534" t="s">
        <v>600</v>
      </c>
      <c r="B9534" t="s">
        <v>595</v>
      </c>
      <c r="C9534" s="1" t="s">
        <v>568</v>
      </c>
      <c r="D9534" s="1" t="s">
        <v>1951</v>
      </c>
      <c r="E9534" s="2">
        <v>14</v>
      </c>
      <c r="F9534" s="3">
        <v>7</v>
      </c>
      <c r="G9534" s="2">
        <v>51</v>
      </c>
      <c r="H9534" s="3">
        <v>48</v>
      </c>
      <c r="I9534" s="69" t="str">
        <f>VLOOKUP(C9534,СПРАВОЧНИК!B:D,2,0)</f>
        <v>ЕВРОПА</v>
      </c>
      <c r="J9534" s="69" t="str">
        <f>VLOOKUP(C9534,СПРАВОЧНИК!B:D,3,0)</f>
        <v>ИНОМАРКИ</v>
      </c>
      <c r="K9534" s="69" t="str">
        <f>VLOOKUP(СВОД2023[[#This Row],[ФО]],СПРАВОЧНИК!H:P,2,0)</f>
        <v>Уральский ФО</v>
      </c>
    </row>
    <row r="9535" spans="1:11" x14ac:dyDescent="0.2">
      <c r="A9535" t="s">
        <v>600</v>
      </c>
      <c r="B9535" t="s">
        <v>595</v>
      </c>
      <c r="C9535" s="1" t="s">
        <v>568</v>
      </c>
      <c r="D9535" s="1" t="s">
        <v>1021</v>
      </c>
      <c r="E9535" s="2">
        <v>7</v>
      </c>
      <c r="F9535" s="3">
        <v>5</v>
      </c>
      <c r="G9535" s="2">
        <v>39</v>
      </c>
      <c r="H9535" s="3">
        <v>35</v>
      </c>
      <c r="I9535" s="69" t="str">
        <f>VLOOKUP(C9535,СПРАВОЧНИК!B:D,2,0)</f>
        <v>ЕВРОПА</v>
      </c>
      <c r="J9535" s="69" t="str">
        <f>VLOOKUP(C9535,СПРАВОЧНИК!B:D,3,0)</f>
        <v>ИНОМАРКИ</v>
      </c>
      <c r="K9535" s="69" t="str">
        <f>VLOOKUP(СВОД2023[[#This Row],[ФО]],СПРАВОЧНИК!H:P,2,0)</f>
        <v>Уральский ФО</v>
      </c>
    </row>
    <row r="9536" spans="1:11" x14ac:dyDescent="0.2">
      <c r="A9536" t="s">
        <v>600</v>
      </c>
      <c r="B9536" t="s">
        <v>595</v>
      </c>
      <c r="C9536" s="1" t="s">
        <v>568</v>
      </c>
      <c r="D9536" s="1" t="s">
        <v>1022</v>
      </c>
      <c r="E9536" s="2">
        <v>296</v>
      </c>
      <c r="F9536" s="3">
        <v>185</v>
      </c>
      <c r="G9536" s="2">
        <v>1671</v>
      </c>
      <c r="H9536" s="3">
        <v>985</v>
      </c>
      <c r="I9536" s="69" t="str">
        <f>VLOOKUP(C9536,СПРАВОЧНИК!B:D,2,0)</f>
        <v>ЕВРОПА</v>
      </c>
      <c r="J9536" s="69" t="str">
        <f>VLOOKUP(C9536,СПРАВОЧНИК!B:D,3,0)</f>
        <v>ИНОМАРКИ</v>
      </c>
      <c r="K9536" s="69" t="str">
        <f>VLOOKUP(СВОД2023[[#This Row],[ФО]],СПРАВОЧНИК!H:P,2,0)</f>
        <v>Уральский ФО</v>
      </c>
    </row>
    <row r="9537" spans="1:11" x14ac:dyDescent="0.2">
      <c r="A9537" t="s">
        <v>600</v>
      </c>
      <c r="B9537" t="s">
        <v>595</v>
      </c>
      <c r="C9537" s="1" t="s">
        <v>568</v>
      </c>
      <c r="D9537" s="1" t="s">
        <v>1023</v>
      </c>
      <c r="E9537" s="2">
        <v>201</v>
      </c>
      <c r="F9537" s="3">
        <v>108</v>
      </c>
      <c r="G9537" s="2">
        <v>1061</v>
      </c>
      <c r="H9537" s="3">
        <v>658</v>
      </c>
      <c r="I9537" s="69" t="str">
        <f>VLOOKUP(C9537,СПРАВОЧНИК!B:D,2,0)</f>
        <v>ЕВРОПА</v>
      </c>
      <c r="J9537" s="69" t="str">
        <f>VLOOKUP(C9537,СПРАВОЧНИК!B:D,3,0)</f>
        <v>ИНОМАРКИ</v>
      </c>
      <c r="K9537" s="69" t="str">
        <f>VLOOKUP(СВОД2023[[#This Row],[ФО]],СПРАВОЧНИК!H:P,2,0)</f>
        <v>Уральский ФО</v>
      </c>
    </row>
    <row r="9538" spans="1:11" x14ac:dyDescent="0.2">
      <c r="A9538" t="s">
        <v>600</v>
      </c>
      <c r="B9538" t="s">
        <v>595</v>
      </c>
      <c r="C9538" s="1" t="s">
        <v>568</v>
      </c>
      <c r="D9538" s="1" t="s">
        <v>1952</v>
      </c>
      <c r="E9538" s="2">
        <v>16</v>
      </c>
      <c r="F9538" s="3">
        <v>13</v>
      </c>
      <c r="G9538" s="2">
        <v>75</v>
      </c>
      <c r="H9538" s="3">
        <v>63</v>
      </c>
      <c r="I9538" s="69" t="str">
        <f>VLOOKUP(C9538,СПРАВОЧНИК!B:D,2,0)</f>
        <v>ЕВРОПА</v>
      </c>
      <c r="J9538" s="69" t="str">
        <f>VLOOKUP(C9538,СПРАВОЧНИК!B:D,3,0)</f>
        <v>ИНОМАРКИ</v>
      </c>
      <c r="K9538" s="69" t="str">
        <f>VLOOKUP(СВОД2023[[#This Row],[ФО]],СПРАВОЧНИК!H:P,2,0)</f>
        <v>Уральский ФО</v>
      </c>
    </row>
    <row r="9539" spans="1:11" x14ac:dyDescent="0.2">
      <c r="A9539" t="s">
        <v>600</v>
      </c>
      <c r="B9539" t="s">
        <v>595</v>
      </c>
      <c r="C9539" s="1" t="s">
        <v>568</v>
      </c>
      <c r="D9539" s="1" t="s">
        <v>1024</v>
      </c>
      <c r="E9539" s="2">
        <v>2</v>
      </c>
      <c r="F9539" s="3"/>
      <c r="G9539" s="2">
        <v>7</v>
      </c>
      <c r="H9539" s="3"/>
      <c r="I9539" s="69" t="str">
        <f>VLOOKUP(C9539,СПРАВОЧНИК!B:D,2,0)</f>
        <v>ЕВРОПА</v>
      </c>
      <c r="J9539" s="69" t="str">
        <f>VLOOKUP(C9539,СПРАВОЧНИК!B:D,3,0)</f>
        <v>ИНОМАРКИ</v>
      </c>
      <c r="K9539" s="69" t="str">
        <f>VLOOKUP(СВОД2023[[#This Row],[ФО]],СПРАВОЧНИК!H:P,2,0)</f>
        <v>Уральский ФО</v>
      </c>
    </row>
    <row r="9540" spans="1:11" x14ac:dyDescent="0.2">
      <c r="A9540" t="s">
        <v>600</v>
      </c>
      <c r="B9540" t="s">
        <v>595</v>
      </c>
      <c r="C9540" s="1" t="s">
        <v>568</v>
      </c>
      <c r="D9540" s="1" t="s">
        <v>1954</v>
      </c>
      <c r="E9540" s="2">
        <v>1</v>
      </c>
      <c r="F9540" s="3">
        <v>3</v>
      </c>
      <c r="G9540" s="2">
        <v>3</v>
      </c>
      <c r="H9540" s="3">
        <v>7</v>
      </c>
      <c r="I9540" s="69" t="str">
        <f>VLOOKUP(C9540,СПРАВОЧНИК!B:D,2,0)</f>
        <v>ЕВРОПА</v>
      </c>
      <c r="J9540" s="69" t="str">
        <f>VLOOKUP(C9540,СПРАВОЧНИК!B:D,3,0)</f>
        <v>ИНОМАРКИ</v>
      </c>
      <c r="K9540" s="69" t="str">
        <f>VLOOKUP(СВОД2023[[#This Row],[ФО]],СПРАВОЧНИК!H:P,2,0)</f>
        <v>Уральский ФО</v>
      </c>
    </row>
    <row r="9541" spans="1:11" x14ac:dyDescent="0.2">
      <c r="A9541" t="s">
        <v>600</v>
      </c>
      <c r="B9541" t="s">
        <v>595</v>
      </c>
      <c r="C9541" s="1" t="s">
        <v>568</v>
      </c>
      <c r="D9541" s="1" t="s">
        <v>1025</v>
      </c>
      <c r="E9541" s="2">
        <v>1</v>
      </c>
      <c r="F9541" s="3"/>
      <c r="G9541" s="2">
        <v>5</v>
      </c>
      <c r="H9541" s="3"/>
      <c r="I9541" s="69" t="str">
        <f>VLOOKUP(C9541,СПРАВОЧНИК!B:D,2,0)</f>
        <v>ЕВРОПА</v>
      </c>
      <c r="J9541" s="69" t="str">
        <f>VLOOKUP(C9541,СПРАВОЧНИК!B:D,3,0)</f>
        <v>ИНОМАРКИ</v>
      </c>
      <c r="K9541" s="69" t="str">
        <f>VLOOKUP(СВОД2023[[#This Row],[ФО]],СПРАВОЧНИК!H:P,2,0)</f>
        <v>Уральский ФО</v>
      </c>
    </row>
    <row r="9542" spans="1:11" x14ac:dyDescent="0.2">
      <c r="A9542" t="s">
        <v>600</v>
      </c>
      <c r="B9542" t="s">
        <v>595</v>
      </c>
      <c r="C9542" s="1" t="s">
        <v>568</v>
      </c>
      <c r="D9542" s="1" t="s">
        <v>1026</v>
      </c>
      <c r="E9542" s="2">
        <v>2</v>
      </c>
      <c r="F9542" s="3">
        <v>3</v>
      </c>
      <c r="G9542" s="2">
        <v>26</v>
      </c>
      <c r="H9542" s="3">
        <v>8</v>
      </c>
      <c r="I9542" s="69" t="str">
        <f>VLOOKUP(C9542,СПРАВОЧНИК!B:D,2,0)</f>
        <v>ЕВРОПА</v>
      </c>
      <c r="J9542" s="69" t="str">
        <f>VLOOKUP(C9542,СПРАВОЧНИК!B:D,3,0)</f>
        <v>ИНОМАРКИ</v>
      </c>
      <c r="K9542" s="69" t="str">
        <f>VLOOKUP(СВОД2023[[#This Row],[ФО]],СПРАВОЧНИК!H:P,2,0)</f>
        <v>Уральский ФО</v>
      </c>
    </row>
    <row r="9543" spans="1:11" x14ac:dyDescent="0.2">
      <c r="A9543" t="s">
        <v>600</v>
      </c>
      <c r="B9543" t="s">
        <v>595</v>
      </c>
      <c r="C9543" s="1" t="s">
        <v>570</v>
      </c>
      <c r="D9543" s="1" t="s">
        <v>1955</v>
      </c>
      <c r="E9543" s="2">
        <v>8</v>
      </c>
      <c r="F9543" s="3">
        <v>3</v>
      </c>
      <c r="G9543" s="2">
        <v>42</v>
      </c>
      <c r="H9543" s="3">
        <v>29</v>
      </c>
      <c r="I9543" s="69" t="str">
        <f>VLOOKUP(C9543,СПРАВОЧНИК!B:D,2,0)</f>
        <v>ЕВРОПА</v>
      </c>
      <c r="J9543" s="69" t="str">
        <f>VLOOKUP(C9543,СПРАВОЧНИК!B:D,3,0)</f>
        <v>ИНОМАРКИ</v>
      </c>
      <c r="K9543" s="69" t="str">
        <f>VLOOKUP(СВОД2023[[#This Row],[ФО]],СПРАВОЧНИК!H:P,2,0)</f>
        <v>Уральский ФО</v>
      </c>
    </row>
    <row r="9544" spans="1:11" x14ac:dyDescent="0.2">
      <c r="A9544" t="s">
        <v>600</v>
      </c>
      <c r="B9544" t="s">
        <v>595</v>
      </c>
      <c r="C9544" s="1" t="s">
        <v>570</v>
      </c>
      <c r="D9544" s="1" t="s">
        <v>2360</v>
      </c>
      <c r="E9544" s="2">
        <v>1</v>
      </c>
      <c r="F9544" s="3">
        <v>1</v>
      </c>
      <c r="G9544" s="2">
        <v>4</v>
      </c>
      <c r="H9544" s="3">
        <v>1</v>
      </c>
      <c r="I9544" s="69" t="str">
        <f>VLOOKUP(C9544,СПРАВОЧНИК!B:D,2,0)</f>
        <v>ЕВРОПА</v>
      </c>
      <c r="J9544" s="69" t="str">
        <f>VLOOKUP(C9544,СПРАВОЧНИК!B:D,3,0)</f>
        <v>ИНОМАРКИ</v>
      </c>
      <c r="K9544" s="69" t="str">
        <f>VLOOKUP(СВОД2023[[#This Row],[ФО]],СПРАВОЧНИК!H:P,2,0)</f>
        <v>Уральский ФО</v>
      </c>
    </row>
    <row r="9545" spans="1:11" x14ac:dyDescent="0.2">
      <c r="A9545" t="s">
        <v>600</v>
      </c>
      <c r="B9545" t="s">
        <v>595</v>
      </c>
      <c r="C9545" s="1" t="s">
        <v>570</v>
      </c>
      <c r="D9545" s="1" t="s">
        <v>571</v>
      </c>
      <c r="E9545" s="2">
        <v>46</v>
      </c>
      <c r="F9545" s="3">
        <v>25</v>
      </c>
      <c r="G9545" s="2">
        <v>177</v>
      </c>
      <c r="H9545" s="3">
        <v>122</v>
      </c>
      <c r="I9545" s="69" t="str">
        <f>VLOOKUP(C9545,СПРАВОЧНИК!B:D,2,0)</f>
        <v>ЕВРОПА</v>
      </c>
      <c r="J9545" s="69" t="str">
        <f>VLOOKUP(C9545,СПРАВОЧНИК!B:D,3,0)</f>
        <v>ИНОМАРКИ</v>
      </c>
      <c r="K9545" s="69" t="str">
        <f>VLOOKUP(СВОД2023[[#This Row],[ФО]],СПРАВОЧНИК!H:P,2,0)</f>
        <v>Уральский ФО</v>
      </c>
    </row>
    <row r="9546" spans="1:11" x14ac:dyDescent="0.2">
      <c r="A9546" t="s">
        <v>600</v>
      </c>
      <c r="B9546" t="s">
        <v>595</v>
      </c>
      <c r="C9546" s="1" t="s">
        <v>570</v>
      </c>
      <c r="D9546" s="1" t="s">
        <v>572</v>
      </c>
      <c r="E9546" s="2">
        <v>38</v>
      </c>
      <c r="F9546" s="3">
        <v>22</v>
      </c>
      <c r="G9546" s="2">
        <v>162</v>
      </c>
      <c r="H9546" s="3">
        <v>107</v>
      </c>
      <c r="I9546" s="69" t="str">
        <f>VLOOKUP(C9546,СПРАВОЧНИК!B:D,2,0)</f>
        <v>ЕВРОПА</v>
      </c>
      <c r="J9546" s="69" t="str">
        <f>VLOOKUP(C9546,СПРАВОЧНИК!B:D,3,0)</f>
        <v>ИНОМАРКИ</v>
      </c>
      <c r="K9546" s="69" t="str">
        <f>VLOOKUP(СВОД2023[[#This Row],[ФО]],СПРАВОЧНИК!H:P,2,0)</f>
        <v>Уральский ФО</v>
      </c>
    </row>
    <row r="9547" spans="1:11" x14ac:dyDescent="0.2">
      <c r="A9547" t="s">
        <v>600</v>
      </c>
      <c r="B9547" t="s">
        <v>595</v>
      </c>
      <c r="C9547" s="1" t="s">
        <v>570</v>
      </c>
      <c r="D9547" s="1" t="s">
        <v>2361</v>
      </c>
      <c r="E9547" s="2">
        <v>2</v>
      </c>
      <c r="F9547" s="3">
        <v>2</v>
      </c>
      <c r="G9547" s="2">
        <v>7</v>
      </c>
      <c r="H9547" s="3">
        <v>8</v>
      </c>
      <c r="I9547" s="69" t="str">
        <f>VLOOKUP(C9547,СПРАВОЧНИК!B:D,2,0)</f>
        <v>ЕВРОПА</v>
      </c>
      <c r="J9547" s="69" t="str">
        <f>VLOOKUP(C9547,СПРАВОЧНИК!B:D,3,0)</f>
        <v>ИНОМАРКИ</v>
      </c>
      <c r="K9547" s="69" t="str">
        <f>VLOOKUP(СВОД2023[[#This Row],[ФО]],СПРАВОЧНИК!H:P,2,0)</f>
        <v>Уральский ФО</v>
      </c>
    </row>
    <row r="9548" spans="1:11" x14ac:dyDescent="0.2">
      <c r="A9548" t="s">
        <v>600</v>
      </c>
      <c r="B9548" t="s">
        <v>595</v>
      </c>
      <c r="C9548" s="1" t="s">
        <v>570</v>
      </c>
      <c r="D9548" s="1" t="s">
        <v>1956</v>
      </c>
      <c r="E9548" s="2">
        <v>26</v>
      </c>
      <c r="F9548" s="3">
        <v>17</v>
      </c>
      <c r="G9548" s="2">
        <v>122</v>
      </c>
      <c r="H9548" s="3">
        <v>73</v>
      </c>
      <c r="I9548" s="69" t="str">
        <f>VLOOKUP(C9548,СПРАВОЧНИК!B:D,2,0)</f>
        <v>ЕВРОПА</v>
      </c>
      <c r="J9548" s="69" t="str">
        <f>VLOOKUP(C9548,СПРАВОЧНИК!B:D,3,0)</f>
        <v>ИНОМАРКИ</v>
      </c>
      <c r="K9548" s="69" t="str">
        <f>VLOOKUP(СВОД2023[[#This Row],[ФО]],СПРАВОЧНИК!H:P,2,0)</f>
        <v>Уральский ФО</v>
      </c>
    </row>
    <row r="9549" spans="1:11" x14ac:dyDescent="0.2">
      <c r="A9549" t="s">
        <v>600</v>
      </c>
      <c r="B9549" t="s">
        <v>595</v>
      </c>
      <c r="C9549" s="1" t="s">
        <v>570</v>
      </c>
      <c r="D9549" s="1" t="s">
        <v>573</v>
      </c>
      <c r="E9549" s="2">
        <v>2</v>
      </c>
      <c r="F9549" s="3">
        <v>1</v>
      </c>
      <c r="G9549" s="2">
        <v>10</v>
      </c>
      <c r="H9549" s="3">
        <v>7</v>
      </c>
      <c r="I9549" s="69" t="str">
        <f>VLOOKUP(C9549,СПРАВОЧНИК!B:D,2,0)</f>
        <v>ЕВРОПА</v>
      </c>
      <c r="J9549" s="69" t="str">
        <f>VLOOKUP(C9549,СПРАВОЧНИК!B:D,3,0)</f>
        <v>ИНОМАРКИ</v>
      </c>
      <c r="K9549" s="69" t="str">
        <f>VLOOKUP(СВОД2023[[#This Row],[ФО]],СПРАВОЧНИК!H:P,2,0)</f>
        <v>Уральский ФО</v>
      </c>
    </row>
    <row r="9550" spans="1:11" x14ac:dyDescent="0.2">
      <c r="A9550" t="s">
        <v>600</v>
      </c>
      <c r="B9550" t="s">
        <v>595</v>
      </c>
      <c r="C9550" s="1" t="s">
        <v>570</v>
      </c>
      <c r="D9550" s="1" t="s">
        <v>1957</v>
      </c>
      <c r="E9550" s="2">
        <v>2</v>
      </c>
      <c r="F9550" s="3">
        <v>4</v>
      </c>
      <c r="G9550" s="2">
        <v>29</v>
      </c>
      <c r="H9550" s="3">
        <v>26</v>
      </c>
      <c r="I9550" s="69" t="str">
        <f>VLOOKUP(C9550,СПРАВОЧНИК!B:D,2,0)</f>
        <v>ЕВРОПА</v>
      </c>
      <c r="J9550" s="69" t="str">
        <f>VLOOKUP(C9550,СПРАВОЧНИК!B:D,3,0)</f>
        <v>ИНОМАРКИ</v>
      </c>
      <c r="K9550" s="69" t="str">
        <f>VLOOKUP(СВОД2023[[#This Row],[ФО]],СПРАВОЧНИК!H:P,2,0)</f>
        <v>Уральский ФО</v>
      </c>
    </row>
    <row r="9551" spans="1:11" x14ac:dyDescent="0.2">
      <c r="A9551" t="s">
        <v>600</v>
      </c>
      <c r="B9551" t="s">
        <v>595</v>
      </c>
      <c r="C9551" s="1" t="s">
        <v>570</v>
      </c>
      <c r="D9551" s="1" t="s">
        <v>2362</v>
      </c>
      <c r="E9551" s="2">
        <v>3</v>
      </c>
      <c r="F9551" s="3">
        <v>1</v>
      </c>
      <c r="G9551" s="2">
        <v>14</v>
      </c>
      <c r="H9551" s="3">
        <v>5</v>
      </c>
      <c r="I9551" s="69" t="str">
        <f>VLOOKUP(C9551,СПРАВОЧНИК!B:D,2,0)</f>
        <v>ЕВРОПА</v>
      </c>
      <c r="J9551" s="69" t="str">
        <f>VLOOKUP(C9551,СПРАВОЧНИК!B:D,3,0)</f>
        <v>ИНОМАРКИ</v>
      </c>
      <c r="K9551" s="69" t="str">
        <f>VLOOKUP(СВОД2023[[#This Row],[ФО]],СПРАВОЧНИК!H:P,2,0)</f>
        <v>Уральский ФО</v>
      </c>
    </row>
    <row r="9552" spans="1:11" x14ac:dyDescent="0.2">
      <c r="A9552" t="s">
        <v>600</v>
      </c>
      <c r="B9552" t="s">
        <v>595</v>
      </c>
      <c r="C9552" s="1" t="s">
        <v>570</v>
      </c>
      <c r="D9552" s="1" t="s">
        <v>574</v>
      </c>
      <c r="E9552" s="2">
        <v>2</v>
      </c>
      <c r="F9552" s="3"/>
      <c r="G9552" s="2">
        <v>18</v>
      </c>
      <c r="H9552" s="3">
        <v>6</v>
      </c>
      <c r="I9552" s="69" t="str">
        <f>VLOOKUP(C9552,СПРАВОЧНИК!B:D,2,0)</f>
        <v>ЕВРОПА</v>
      </c>
      <c r="J9552" s="69" t="str">
        <f>VLOOKUP(C9552,СПРАВОЧНИК!B:D,3,0)</f>
        <v>ИНОМАРКИ</v>
      </c>
      <c r="K9552" s="69" t="str">
        <f>VLOOKUP(СВОД2023[[#This Row],[ФО]],СПРАВОЧНИК!H:P,2,0)</f>
        <v>Уральский ФО</v>
      </c>
    </row>
    <row r="9553" spans="1:11" x14ac:dyDescent="0.2">
      <c r="A9553" t="s">
        <v>600</v>
      </c>
      <c r="B9553" t="s">
        <v>595</v>
      </c>
      <c r="C9553" s="1" t="s">
        <v>570</v>
      </c>
      <c r="D9553" s="1" t="s">
        <v>1958</v>
      </c>
      <c r="E9553" s="2">
        <v>3</v>
      </c>
      <c r="F9553" s="3">
        <v>1</v>
      </c>
      <c r="G9553" s="2">
        <v>13</v>
      </c>
      <c r="H9553" s="3">
        <v>9</v>
      </c>
      <c r="I9553" s="69" t="str">
        <f>VLOOKUP(C9553,СПРАВОЧНИК!B:D,2,0)</f>
        <v>ЕВРОПА</v>
      </c>
      <c r="J9553" s="69" t="str">
        <f>VLOOKUP(C9553,СПРАВОЧНИК!B:D,3,0)</f>
        <v>ИНОМАРКИ</v>
      </c>
      <c r="K9553" s="69" t="str">
        <f>VLOOKUP(СВОД2023[[#This Row],[ФО]],СПРАВОЧНИК!H:P,2,0)</f>
        <v>Уральский ФО</v>
      </c>
    </row>
    <row r="9554" spans="1:11" x14ac:dyDescent="0.2">
      <c r="A9554" t="s">
        <v>600</v>
      </c>
      <c r="B9554" t="s">
        <v>595</v>
      </c>
      <c r="C9554" s="1" t="s">
        <v>570</v>
      </c>
      <c r="D9554" s="1" t="s">
        <v>575</v>
      </c>
      <c r="E9554" s="2">
        <v>5</v>
      </c>
      <c r="F9554" s="3">
        <v>4</v>
      </c>
      <c r="G9554" s="2">
        <v>24</v>
      </c>
      <c r="H9554" s="3">
        <v>9</v>
      </c>
      <c r="I9554" s="69" t="str">
        <f>VLOOKUP(C9554,СПРАВОЧНИК!B:D,2,0)</f>
        <v>ЕВРОПА</v>
      </c>
      <c r="J9554" s="69" t="str">
        <f>VLOOKUP(C9554,СПРАВОЧНИК!B:D,3,0)</f>
        <v>ИНОМАРКИ</v>
      </c>
      <c r="K9554" s="69" t="str">
        <f>VLOOKUP(СВОД2023[[#This Row],[ФО]],СПРАВОЧНИК!H:P,2,0)</f>
        <v>Уральский ФО</v>
      </c>
    </row>
    <row r="9555" spans="1:11" x14ac:dyDescent="0.2">
      <c r="A9555" t="s">
        <v>600</v>
      </c>
      <c r="B9555" t="s">
        <v>595</v>
      </c>
      <c r="C9555" s="1" t="s">
        <v>570</v>
      </c>
      <c r="D9555" s="1" t="s">
        <v>1959</v>
      </c>
      <c r="E9555" s="2">
        <v>1</v>
      </c>
      <c r="F9555" s="3"/>
      <c r="G9555" s="2">
        <v>3</v>
      </c>
      <c r="H9555" s="3">
        <v>1</v>
      </c>
      <c r="I9555" s="69" t="str">
        <f>VLOOKUP(C9555,СПРАВОЧНИК!B:D,2,0)</f>
        <v>ЕВРОПА</v>
      </c>
      <c r="J9555" s="69" t="str">
        <f>VLOOKUP(C9555,СПРАВОЧНИК!B:D,3,0)</f>
        <v>ИНОМАРКИ</v>
      </c>
      <c r="K9555" s="69" t="str">
        <f>VLOOKUP(СВОД2023[[#This Row],[ФО]],СПРАВОЧНИК!H:P,2,0)</f>
        <v>Уральский ФО</v>
      </c>
    </row>
    <row r="9556" spans="1:11" x14ac:dyDescent="0.2">
      <c r="A9556" t="s">
        <v>600</v>
      </c>
      <c r="B9556" t="s">
        <v>595</v>
      </c>
      <c r="C9556" s="1" t="s">
        <v>570</v>
      </c>
      <c r="D9556" s="1" t="s">
        <v>2363</v>
      </c>
      <c r="E9556" s="2"/>
      <c r="F9556" s="3"/>
      <c r="G9556" s="2">
        <v>2</v>
      </c>
      <c r="H9556" s="3"/>
      <c r="I9556" s="69" t="str">
        <f>VLOOKUP(C9556,СПРАВОЧНИК!B:D,2,0)</f>
        <v>ЕВРОПА</v>
      </c>
      <c r="J9556" s="69" t="str">
        <f>VLOOKUP(C9556,СПРАВОЧНИК!B:D,3,0)</f>
        <v>ИНОМАРКИ</v>
      </c>
      <c r="K9556" s="69" t="str">
        <f>VLOOKUP(СВОД2023[[#This Row],[ФО]],СПРАВОЧНИК!H:P,2,0)</f>
        <v>Уральский ФО</v>
      </c>
    </row>
    <row r="9557" spans="1:11" x14ac:dyDescent="0.2">
      <c r="A9557" t="s">
        <v>600</v>
      </c>
      <c r="B9557" t="s">
        <v>595</v>
      </c>
      <c r="C9557" s="1" t="s">
        <v>570</v>
      </c>
      <c r="D9557" s="1" t="s">
        <v>1961</v>
      </c>
      <c r="E9557" s="2">
        <v>1</v>
      </c>
      <c r="F9557" s="3">
        <v>1</v>
      </c>
      <c r="G9557" s="2">
        <v>2</v>
      </c>
      <c r="H9557" s="3">
        <v>4</v>
      </c>
      <c r="I9557" s="69" t="str">
        <f>VLOOKUP(C9557,СПРАВОЧНИК!B:D,2,0)</f>
        <v>ЕВРОПА</v>
      </c>
      <c r="J9557" s="69" t="str">
        <f>VLOOKUP(C9557,СПРАВОЧНИК!B:D,3,0)</f>
        <v>ИНОМАРКИ</v>
      </c>
      <c r="K9557" s="69" t="str">
        <f>VLOOKUP(СВОД2023[[#This Row],[ФО]],СПРАВОЧНИК!H:P,2,0)</f>
        <v>Уральский ФО</v>
      </c>
    </row>
    <row r="9558" spans="1:11" x14ac:dyDescent="0.2">
      <c r="A9558" t="s">
        <v>600</v>
      </c>
      <c r="B9558" t="s">
        <v>595</v>
      </c>
      <c r="C9558" s="1" t="s">
        <v>570</v>
      </c>
      <c r="D9558" s="1" t="s">
        <v>2487</v>
      </c>
      <c r="E9558" s="2"/>
      <c r="F9558" s="3"/>
      <c r="G9558" s="2">
        <v>1</v>
      </c>
      <c r="H9558" s="3"/>
      <c r="I9558" s="69" t="str">
        <f>VLOOKUP(C9558,СПРАВОЧНИК!B:D,2,0)</f>
        <v>ЕВРОПА</v>
      </c>
      <c r="J9558" s="69" t="str">
        <f>VLOOKUP(C9558,СПРАВОЧНИК!B:D,3,0)</f>
        <v>ИНОМАРКИ</v>
      </c>
      <c r="K9558" s="69" t="str">
        <f>VLOOKUP(СВОД2023[[#This Row],[ФО]],СПРАВОЧНИК!H:P,2,0)</f>
        <v>Уральский ФО</v>
      </c>
    </row>
    <row r="9559" spans="1:11" x14ac:dyDescent="0.2">
      <c r="A9559" t="s">
        <v>600</v>
      </c>
      <c r="B9559" t="s">
        <v>595</v>
      </c>
      <c r="C9559" s="1" t="s">
        <v>570</v>
      </c>
      <c r="D9559" s="1" t="s">
        <v>1962</v>
      </c>
      <c r="E9559" s="2"/>
      <c r="F9559" s="3">
        <v>1</v>
      </c>
      <c r="G9559" s="2">
        <v>7</v>
      </c>
      <c r="H9559" s="3">
        <v>6</v>
      </c>
      <c r="I9559" s="69" t="str">
        <f>VLOOKUP(C9559,СПРАВОЧНИК!B:D,2,0)</f>
        <v>ЕВРОПА</v>
      </c>
      <c r="J9559" s="69" t="str">
        <f>VLOOKUP(C9559,СПРАВОЧНИК!B:D,3,0)</f>
        <v>ИНОМАРКИ</v>
      </c>
      <c r="K9559" s="69" t="str">
        <f>VLOOKUP(СВОД2023[[#This Row],[ФО]],СПРАВОЧНИК!H:P,2,0)</f>
        <v>Уральский ФО</v>
      </c>
    </row>
    <row r="9560" spans="1:11" x14ac:dyDescent="0.2">
      <c r="A9560" t="s">
        <v>600</v>
      </c>
      <c r="B9560" t="s">
        <v>595</v>
      </c>
      <c r="C9560" s="1" t="s">
        <v>570</v>
      </c>
      <c r="D9560" s="1" t="s">
        <v>1963</v>
      </c>
      <c r="E9560" s="2">
        <v>2</v>
      </c>
      <c r="F9560" s="3">
        <v>6</v>
      </c>
      <c r="G9560" s="2">
        <v>17</v>
      </c>
      <c r="H9560" s="3">
        <v>18</v>
      </c>
      <c r="I9560" s="69" t="str">
        <f>VLOOKUP(C9560,СПРАВОЧНИК!B:D,2,0)</f>
        <v>ЕВРОПА</v>
      </c>
      <c r="J9560" s="69" t="str">
        <f>VLOOKUP(C9560,СПРАВОЧНИК!B:D,3,0)</f>
        <v>ИНОМАРКИ</v>
      </c>
      <c r="K9560" s="69" t="str">
        <f>VLOOKUP(СВОД2023[[#This Row],[ФО]],СПРАВОЧНИК!H:P,2,0)</f>
        <v>Уральский ФО</v>
      </c>
    </row>
    <row r="9561" spans="1:11" x14ac:dyDescent="0.2">
      <c r="A9561" t="s">
        <v>600</v>
      </c>
      <c r="B9561" t="s">
        <v>595</v>
      </c>
      <c r="C9561" s="1" t="s">
        <v>570</v>
      </c>
      <c r="D9561" s="1" t="s">
        <v>1964</v>
      </c>
      <c r="E9561" s="2">
        <v>8</v>
      </c>
      <c r="F9561" s="3">
        <v>2</v>
      </c>
      <c r="G9561" s="2">
        <v>35</v>
      </c>
      <c r="H9561" s="3">
        <v>22</v>
      </c>
      <c r="I9561" s="69" t="str">
        <f>VLOOKUP(C9561,СПРАВОЧНИК!B:D,2,0)</f>
        <v>ЕВРОПА</v>
      </c>
      <c r="J9561" s="69" t="str">
        <f>VLOOKUP(C9561,СПРАВОЧНИК!B:D,3,0)</f>
        <v>ИНОМАРКИ</v>
      </c>
      <c r="K9561" s="69" t="str">
        <f>VLOOKUP(СВОД2023[[#This Row],[ФО]],СПРАВОЧНИК!H:P,2,0)</f>
        <v>Уральский ФО</v>
      </c>
    </row>
    <row r="9562" spans="1:11" x14ac:dyDescent="0.2">
      <c r="A9562" t="s">
        <v>600</v>
      </c>
      <c r="B9562" t="s">
        <v>595</v>
      </c>
      <c r="C9562" s="1" t="s">
        <v>570</v>
      </c>
      <c r="D9562" s="1" t="s">
        <v>2364</v>
      </c>
      <c r="E9562" s="2">
        <v>1</v>
      </c>
      <c r="F9562" s="3"/>
      <c r="G9562" s="2">
        <v>2</v>
      </c>
      <c r="H9562" s="3">
        <v>1</v>
      </c>
      <c r="I9562" s="69" t="str">
        <f>VLOOKUP(C9562,СПРАВОЧНИК!B:D,2,0)</f>
        <v>ЕВРОПА</v>
      </c>
      <c r="J9562" s="69" t="str">
        <f>VLOOKUP(C9562,СПРАВОЧНИК!B:D,3,0)</f>
        <v>ИНОМАРКИ</v>
      </c>
      <c r="K9562" s="69" t="str">
        <f>VLOOKUP(СВОД2023[[#This Row],[ФО]],СПРАВОЧНИК!H:P,2,0)</f>
        <v>Уральский ФО</v>
      </c>
    </row>
    <row r="9563" spans="1:11" x14ac:dyDescent="0.2">
      <c r="A9563" t="s">
        <v>600</v>
      </c>
      <c r="B9563" t="s">
        <v>595</v>
      </c>
      <c r="C9563" s="1" t="s">
        <v>570</v>
      </c>
      <c r="D9563" s="1" t="s">
        <v>576</v>
      </c>
      <c r="E9563" s="2">
        <v>4</v>
      </c>
      <c r="F9563" s="3">
        <v>1</v>
      </c>
      <c r="G9563" s="2">
        <v>23</v>
      </c>
      <c r="H9563" s="3">
        <v>9</v>
      </c>
      <c r="I9563" s="69" t="str">
        <f>VLOOKUP(C9563,СПРАВОЧНИК!B:D,2,0)</f>
        <v>ЕВРОПА</v>
      </c>
      <c r="J9563" s="69" t="str">
        <f>VLOOKUP(C9563,СПРАВОЧНИК!B:D,3,0)</f>
        <v>ИНОМАРКИ</v>
      </c>
      <c r="K9563" s="69" t="str">
        <f>VLOOKUP(СВОД2023[[#This Row],[ФО]],СПРАВОЧНИК!H:P,2,0)</f>
        <v>Уральский ФО</v>
      </c>
    </row>
    <row r="9564" spans="1:11" x14ac:dyDescent="0.2">
      <c r="A9564" t="s">
        <v>600</v>
      </c>
      <c r="B9564" t="s">
        <v>595</v>
      </c>
      <c r="C9564" s="1" t="s">
        <v>570</v>
      </c>
      <c r="D9564" s="1" t="s">
        <v>577</v>
      </c>
      <c r="E9564" s="2">
        <v>46</v>
      </c>
      <c r="F9564" s="3">
        <v>20</v>
      </c>
      <c r="G9564" s="2">
        <v>187</v>
      </c>
      <c r="H9564" s="3">
        <v>107</v>
      </c>
      <c r="I9564" s="69" t="str">
        <f>VLOOKUP(C9564,СПРАВОЧНИК!B:D,2,0)</f>
        <v>ЕВРОПА</v>
      </c>
      <c r="J9564" s="69" t="str">
        <f>VLOOKUP(C9564,СПРАВОЧНИК!B:D,3,0)</f>
        <v>ИНОМАРКИ</v>
      </c>
      <c r="K9564" s="69" t="str">
        <f>VLOOKUP(СВОД2023[[#This Row],[ФО]],СПРАВОЧНИК!H:P,2,0)</f>
        <v>Уральский ФО</v>
      </c>
    </row>
    <row r="9565" spans="1:11" x14ac:dyDescent="0.2">
      <c r="A9565" t="s">
        <v>600</v>
      </c>
      <c r="B9565" t="s">
        <v>595</v>
      </c>
      <c r="C9565" s="1" t="s">
        <v>570</v>
      </c>
      <c r="D9565" s="1" t="s">
        <v>1965</v>
      </c>
      <c r="E9565" s="2">
        <v>27</v>
      </c>
      <c r="F9565" s="3">
        <v>10</v>
      </c>
      <c r="G9565" s="2">
        <v>95</v>
      </c>
      <c r="H9565" s="3">
        <v>61</v>
      </c>
      <c r="I9565" s="69" t="str">
        <f>VLOOKUP(C9565,СПРАВОЧНИК!B:D,2,0)</f>
        <v>ЕВРОПА</v>
      </c>
      <c r="J9565" s="69" t="str">
        <f>VLOOKUP(C9565,СПРАВОЧНИК!B:D,3,0)</f>
        <v>ИНОМАРКИ</v>
      </c>
      <c r="K9565" s="69" t="str">
        <f>VLOOKUP(СВОД2023[[#This Row],[ФО]],СПРАВОЧНИК!H:P,2,0)</f>
        <v>Уральский ФО</v>
      </c>
    </row>
    <row r="9566" spans="1:11" x14ac:dyDescent="0.2">
      <c r="A9566" t="s">
        <v>600</v>
      </c>
      <c r="B9566" t="s">
        <v>595</v>
      </c>
      <c r="C9566" s="1" t="s">
        <v>570</v>
      </c>
      <c r="D9566" s="1" t="s">
        <v>578</v>
      </c>
      <c r="E9566" s="2">
        <v>43</v>
      </c>
      <c r="F9566" s="3">
        <v>29</v>
      </c>
      <c r="G9566" s="2">
        <v>301</v>
      </c>
      <c r="H9566" s="3">
        <v>177</v>
      </c>
      <c r="I9566" s="69" t="str">
        <f>VLOOKUP(C9566,СПРАВОЧНИК!B:D,2,0)</f>
        <v>ЕВРОПА</v>
      </c>
      <c r="J9566" s="69" t="str">
        <f>VLOOKUP(C9566,СПРАВОЧНИК!B:D,3,0)</f>
        <v>ИНОМАРКИ</v>
      </c>
      <c r="K9566" s="69" t="str">
        <f>VLOOKUP(СВОД2023[[#This Row],[ФО]],СПРАВОЧНИК!H:P,2,0)</f>
        <v>Уральский ФО</v>
      </c>
    </row>
    <row r="9567" spans="1:11" x14ac:dyDescent="0.2">
      <c r="A9567" t="s">
        <v>600</v>
      </c>
      <c r="B9567" t="s">
        <v>595</v>
      </c>
      <c r="C9567" s="1" t="s">
        <v>579</v>
      </c>
      <c r="D9567" s="1" t="s">
        <v>581</v>
      </c>
      <c r="E9567" s="2">
        <v>4</v>
      </c>
      <c r="F9567" s="3"/>
      <c r="G9567" s="2">
        <v>5</v>
      </c>
      <c r="H9567" s="3"/>
      <c r="I9567" s="69" t="str">
        <f>VLOOKUP(C9567,СПРАВОЧНИК!B:D,2,0)</f>
        <v>КИТАЙ</v>
      </c>
      <c r="J9567" s="69" t="str">
        <f>VLOOKUP(C9567,СПРАВОЧНИК!B:D,3,0)</f>
        <v>ИНОМАРКИ</v>
      </c>
      <c r="K9567" s="69" t="str">
        <f>VLOOKUP(СВОД2023[[#This Row],[ФО]],СПРАВОЧНИК!H:P,2,0)</f>
        <v>Уральский ФО</v>
      </c>
    </row>
    <row r="9568" spans="1:11" x14ac:dyDescent="0.2">
      <c r="A9568" t="s">
        <v>600</v>
      </c>
      <c r="B9568" t="s">
        <v>595</v>
      </c>
      <c r="C9568" s="1" t="s">
        <v>579</v>
      </c>
      <c r="D9568" s="1" t="s">
        <v>833</v>
      </c>
      <c r="E9568" s="2">
        <v>1</v>
      </c>
      <c r="F9568" s="3"/>
      <c r="G9568" s="2">
        <v>1</v>
      </c>
      <c r="H9568" s="3"/>
      <c r="I9568" s="69" t="str">
        <f>VLOOKUP(C9568,СПРАВОЧНИК!B:D,2,0)</f>
        <v>КИТАЙ</v>
      </c>
      <c r="J9568" s="69" t="str">
        <f>VLOOKUP(C9568,СПРАВОЧНИК!B:D,3,0)</f>
        <v>ИНОМАРКИ</v>
      </c>
      <c r="K9568" s="69" t="str">
        <f>VLOOKUP(СВОД2023[[#This Row],[ФО]],СПРАВОЧНИК!H:P,2,0)</f>
        <v>Уральский ФО</v>
      </c>
    </row>
    <row r="9569" spans="1:11" x14ac:dyDescent="0.2">
      <c r="A9569" t="s">
        <v>600</v>
      </c>
      <c r="B9569" t="s">
        <v>595</v>
      </c>
      <c r="C9569" s="1" t="s">
        <v>2604</v>
      </c>
      <c r="D9569" s="1" t="s">
        <v>2605</v>
      </c>
      <c r="E9569" s="2"/>
      <c r="F9569" s="3"/>
      <c r="G9569" s="2">
        <v>1</v>
      </c>
      <c r="H9569" s="3"/>
      <c r="I9569" s="69" t="str">
        <f>VLOOKUP(C9569,СПРАВОЧНИК!B:D,2,0)</f>
        <v>ЕВРОПА</v>
      </c>
      <c r="J9569" s="69" t="str">
        <f>VLOOKUP(C9569,СПРАВОЧНИК!B:D,3,0)</f>
        <v>ИНОМАРКИ</v>
      </c>
      <c r="K9569" s="69" t="str">
        <f>VLOOKUP(СВОД2023[[#This Row],[ФО]],СПРАВОЧНИК!H:P,2,0)</f>
        <v>Уральский ФО</v>
      </c>
    </row>
    <row r="9570" spans="1:11" x14ac:dyDescent="0.2">
      <c r="A9570" t="s">
        <v>600</v>
      </c>
      <c r="B9570" t="s">
        <v>595</v>
      </c>
      <c r="C9570" s="1" t="s">
        <v>2489</v>
      </c>
      <c r="D9570" s="1" t="s">
        <v>2490</v>
      </c>
      <c r="E9570" s="2"/>
      <c r="F9570" s="3"/>
      <c r="G9570" s="2"/>
      <c r="H9570" s="3">
        <v>1</v>
      </c>
      <c r="I9570" s="69" t="str">
        <f>VLOOKUP(C9570,СПРАВОЧНИК!B:D,2,0)</f>
        <v>ЕВРОПА</v>
      </c>
      <c r="J9570" s="69" t="str">
        <f>VLOOKUP(C9570,СПРАВОЧНИК!B:D,3,0)</f>
        <v>ИНОМАРКИ</v>
      </c>
      <c r="K9570" s="69" t="str">
        <f>VLOOKUP(СВОД2023[[#This Row],[ФО]],СПРАВОЧНИК!H:P,2,0)</f>
        <v>Уральский ФО</v>
      </c>
    </row>
    <row r="9571" spans="1:11" x14ac:dyDescent="0.2">
      <c r="A9571" t="s">
        <v>600</v>
      </c>
      <c r="B9571" t="s">
        <v>595</v>
      </c>
      <c r="C9571" s="1" t="s">
        <v>582</v>
      </c>
      <c r="D9571" s="1" t="s">
        <v>583</v>
      </c>
      <c r="E9571" s="2"/>
      <c r="F9571" s="3"/>
      <c r="G9571" s="2">
        <v>1</v>
      </c>
      <c r="H9571" s="3"/>
      <c r="I9571" s="69" t="str">
        <f>VLOOKUP(C9571,СПРАВОЧНИК!B:D,2,0)</f>
        <v>КИТАЙ</v>
      </c>
      <c r="J9571" s="69" t="str">
        <f>VLOOKUP(C9571,СПРАВОЧНИК!B:D,3,0)</f>
        <v>ИНОМАРКИ</v>
      </c>
      <c r="K9571" s="69" t="str">
        <f>VLOOKUP(СВОД2023[[#This Row],[ФО]],СПРАВОЧНИК!H:P,2,0)</f>
        <v>Уральский ФО</v>
      </c>
    </row>
    <row r="9572" spans="1:11" x14ac:dyDescent="0.2">
      <c r="A9572" t="s">
        <v>600</v>
      </c>
      <c r="B9572" t="s">
        <v>595</v>
      </c>
      <c r="C9572" s="1" t="s">
        <v>1083</v>
      </c>
      <c r="D9572" s="1" t="s">
        <v>2365</v>
      </c>
      <c r="E9572" s="2">
        <v>1</v>
      </c>
      <c r="F9572" s="3"/>
      <c r="G9572" s="2">
        <v>1</v>
      </c>
      <c r="H9572" s="3"/>
      <c r="I9572" s="69" t="str">
        <f>VLOOKUP(C9572,СПРАВОЧНИК!B:D,2,0)</f>
        <v>РОССИЯ</v>
      </c>
      <c r="J9572" s="69" t="str">
        <f>VLOOKUP(C9572,СПРАВОЧНИК!B:D,3,0)</f>
        <v>ОТЕЧЕСТВЕННЫЕ</v>
      </c>
      <c r="K9572" s="69" t="str">
        <f>VLOOKUP(СВОД2023[[#This Row],[ФО]],СПРАВОЧНИК!H:P,2,0)</f>
        <v>Уральский ФО</v>
      </c>
    </row>
    <row r="9573" spans="1:11" x14ac:dyDescent="0.2">
      <c r="A9573" t="s">
        <v>600</v>
      </c>
      <c r="B9573" t="s">
        <v>595</v>
      </c>
      <c r="C9573" s="1" t="s">
        <v>1083</v>
      </c>
      <c r="D9573" s="1" t="s">
        <v>1968</v>
      </c>
      <c r="E9573" s="2">
        <v>105</v>
      </c>
      <c r="F9573" s="3">
        <v>112</v>
      </c>
      <c r="G9573" s="2">
        <v>550</v>
      </c>
      <c r="H9573" s="3">
        <v>595</v>
      </c>
      <c r="I9573" s="69" t="str">
        <f>VLOOKUP(C9573,СПРАВОЧНИК!B:D,2,0)</f>
        <v>РОССИЯ</v>
      </c>
      <c r="J9573" s="69" t="str">
        <f>VLOOKUP(C9573,СПРАВОЧНИК!B:D,3,0)</f>
        <v>ОТЕЧЕСТВЕННЫЕ</v>
      </c>
      <c r="K9573" s="69" t="str">
        <f>VLOOKUP(СВОД2023[[#This Row],[ФО]],СПРАВОЧНИК!H:P,2,0)</f>
        <v>Уральский ФО</v>
      </c>
    </row>
    <row r="9574" spans="1:11" x14ac:dyDescent="0.2">
      <c r="A9574" t="s">
        <v>600</v>
      </c>
      <c r="B9574" t="s">
        <v>595</v>
      </c>
      <c r="C9574" s="1" t="s">
        <v>1083</v>
      </c>
      <c r="D9574" s="1" t="s">
        <v>1969</v>
      </c>
      <c r="E9574" s="2">
        <v>83</v>
      </c>
      <c r="F9574" s="3">
        <v>70</v>
      </c>
      <c r="G9574" s="2">
        <v>370</v>
      </c>
      <c r="H9574" s="3">
        <v>1178</v>
      </c>
      <c r="I9574" s="69" t="str">
        <f>VLOOKUP(C9574,СПРАВОЧНИК!B:D,2,0)</f>
        <v>РОССИЯ</v>
      </c>
      <c r="J9574" s="69" t="str">
        <f>VLOOKUP(C9574,СПРАВОЧНИК!B:D,3,0)</f>
        <v>ОТЕЧЕСТВЕННЫЕ</v>
      </c>
      <c r="K9574" s="69" t="str">
        <f>VLOOKUP(СВОД2023[[#This Row],[ФО]],СПРАВОЧНИК!H:P,2,0)</f>
        <v>Уральский ФО</v>
      </c>
    </row>
    <row r="9575" spans="1:11" x14ac:dyDescent="0.2">
      <c r="A9575" t="s">
        <v>600</v>
      </c>
      <c r="B9575" t="s">
        <v>595</v>
      </c>
      <c r="C9575" s="1" t="s">
        <v>1083</v>
      </c>
      <c r="D9575" s="1" t="s">
        <v>1970</v>
      </c>
      <c r="E9575" s="2">
        <v>30</v>
      </c>
      <c r="F9575" s="3">
        <v>11</v>
      </c>
      <c r="G9575" s="2">
        <v>139</v>
      </c>
      <c r="H9575" s="3">
        <v>121</v>
      </c>
      <c r="I9575" s="69" t="str">
        <f>VLOOKUP(C9575,СПРАВОЧНИК!B:D,2,0)</f>
        <v>РОССИЯ</v>
      </c>
      <c r="J9575" s="69" t="str">
        <f>VLOOKUP(C9575,СПРАВОЧНИК!B:D,3,0)</f>
        <v>ОТЕЧЕСТВЕННЫЕ</v>
      </c>
      <c r="K9575" s="69" t="str">
        <f>VLOOKUP(СВОД2023[[#This Row],[ФО]],СПРАВОЧНИК!H:P,2,0)</f>
        <v>Уральский ФО</v>
      </c>
    </row>
    <row r="9576" spans="1:11" x14ac:dyDescent="0.2">
      <c r="A9576" t="s">
        <v>600</v>
      </c>
      <c r="B9576" t="s">
        <v>595</v>
      </c>
      <c r="C9576" s="1" t="s">
        <v>1083</v>
      </c>
      <c r="D9576" s="1" t="s">
        <v>1971</v>
      </c>
      <c r="E9576" s="2">
        <v>8</v>
      </c>
      <c r="F9576" s="3">
        <v>5</v>
      </c>
      <c r="G9576" s="2">
        <v>36</v>
      </c>
      <c r="H9576" s="3">
        <v>25</v>
      </c>
      <c r="I9576" s="69" t="str">
        <f>VLOOKUP(C9576,СПРАВОЧНИК!B:D,2,0)</f>
        <v>РОССИЯ</v>
      </c>
      <c r="J9576" s="69" t="str">
        <f>VLOOKUP(C9576,СПРАВОЧНИК!B:D,3,0)</f>
        <v>ОТЕЧЕСТВЕННЫЕ</v>
      </c>
      <c r="K9576" s="69" t="str">
        <f>VLOOKUP(СВОД2023[[#This Row],[ФО]],СПРАВОЧНИК!H:P,2,0)</f>
        <v>Уральский ФО</v>
      </c>
    </row>
    <row r="9577" spans="1:11" x14ac:dyDescent="0.2">
      <c r="A9577" t="s">
        <v>600</v>
      </c>
      <c r="B9577" t="s">
        <v>595</v>
      </c>
      <c r="C9577" s="1" t="s">
        <v>1083</v>
      </c>
      <c r="D9577" s="1" t="s">
        <v>1972</v>
      </c>
      <c r="E9577" s="2">
        <v>21</v>
      </c>
      <c r="F9577" s="3">
        <v>1</v>
      </c>
      <c r="G9577" s="2">
        <v>62</v>
      </c>
      <c r="H9577" s="3">
        <v>3</v>
      </c>
      <c r="I9577" s="69" t="str">
        <f>VLOOKUP(C9577,СПРАВОЧНИК!B:D,2,0)</f>
        <v>РОССИЯ</v>
      </c>
      <c r="J9577" s="69" t="str">
        <f>VLOOKUP(C9577,СПРАВОЧНИК!B:D,3,0)</f>
        <v>ОТЕЧЕСТВЕННЫЕ</v>
      </c>
      <c r="K9577" s="69" t="str">
        <f>VLOOKUP(СВОД2023[[#This Row],[ФО]],СПРАВОЧНИК!H:P,2,0)</f>
        <v>Уральский ФО</v>
      </c>
    </row>
    <row r="9578" spans="1:11" x14ac:dyDescent="0.2">
      <c r="A9578" t="s">
        <v>600</v>
      </c>
      <c r="B9578" t="s">
        <v>595</v>
      </c>
      <c r="C9578" s="1" t="s">
        <v>1083</v>
      </c>
      <c r="D9578" s="1" t="s">
        <v>1973</v>
      </c>
      <c r="E9578" s="2">
        <v>2</v>
      </c>
      <c r="F9578" s="3">
        <v>2</v>
      </c>
      <c r="G9578" s="2">
        <v>11</v>
      </c>
      <c r="H9578" s="3">
        <v>9</v>
      </c>
      <c r="I9578" s="69" t="str">
        <f>VLOOKUP(C9578,СПРАВОЧНИК!B:D,2,0)</f>
        <v>РОССИЯ</v>
      </c>
      <c r="J9578" s="69" t="str">
        <f>VLOOKUP(C9578,СПРАВОЧНИК!B:D,3,0)</f>
        <v>ОТЕЧЕСТВЕННЫЕ</v>
      </c>
      <c r="K9578" s="69" t="str">
        <f>VLOOKUP(СВОД2023[[#This Row],[ФО]],СПРАВОЧНИК!H:P,2,0)</f>
        <v>Уральский ФО</v>
      </c>
    </row>
    <row r="9579" spans="1:11" x14ac:dyDescent="0.2">
      <c r="A9579" t="s">
        <v>600</v>
      </c>
      <c r="B9579" t="s">
        <v>595</v>
      </c>
      <c r="C9579" s="1" t="s">
        <v>1083</v>
      </c>
      <c r="D9579" s="1" t="s">
        <v>1974</v>
      </c>
      <c r="E9579" s="2">
        <v>2</v>
      </c>
      <c r="F9579" s="3"/>
      <c r="G9579" s="2">
        <v>8</v>
      </c>
      <c r="H9579" s="3">
        <v>2</v>
      </c>
      <c r="I9579" s="69" t="str">
        <f>VLOOKUP(C9579,СПРАВОЧНИК!B:D,2,0)</f>
        <v>РОССИЯ</v>
      </c>
      <c r="J9579" s="69" t="str">
        <f>VLOOKUP(C9579,СПРАВОЧНИК!B:D,3,0)</f>
        <v>ОТЕЧЕСТВЕННЫЕ</v>
      </c>
      <c r="K9579" s="69" t="str">
        <f>VLOOKUP(СВОД2023[[#This Row],[ФО]],СПРАВОЧНИК!H:P,2,0)</f>
        <v>Уральский ФО</v>
      </c>
    </row>
    <row r="9580" spans="1:11" x14ac:dyDescent="0.2">
      <c r="A9580" t="s">
        <v>600</v>
      </c>
      <c r="B9580" t="s">
        <v>595</v>
      </c>
      <c r="C9580" s="1" t="s">
        <v>1083</v>
      </c>
      <c r="D9580" s="1" t="s">
        <v>2495</v>
      </c>
      <c r="E9580" s="2"/>
      <c r="F9580" s="3"/>
      <c r="G9580" s="2"/>
      <c r="H9580" s="3">
        <v>1</v>
      </c>
      <c r="I9580" s="69" t="str">
        <f>VLOOKUP(C9580,СПРАВОЧНИК!B:D,2,0)</f>
        <v>РОССИЯ</v>
      </c>
      <c r="J9580" s="69" t="str">
        <f>VLOOKUP(C9580,СПРАВОЧНИК!B:D,3,0)</f>
        <v>ОТЕЧЕСТВЕННЫЕ</v>
      </c>
      <c r="K9580" s="69" t="str">
        <f>VLOOKUP(СВОД2023[[#This Row],[ФО]],СПРАВОЧНИК!H:P,2,0)</f>
        <v>Уральский ФО</v>
      </c>
    </row>
    <row r="9581" spans="1:11" x14ac:dyDescent="0.2">
      <c r="A9581" t="s">
        <v>600</v>
      </c>
      <c r="B9581" t="s">
        <v>595</v>
      </c>
      <c r="C9581" s="1" t="s">
        <v>1083</v>
      </c>
      <c r="D9581" s="1" t="s">
        <v>1975</v>
      </c>
      <c r="E9581" s="2">
        <v>12</v>
      </c>
      <c r="F9581" s="3">
        <v>5</v>
      </c>
      <c r="G9581" s="2">
        <v>30</v>
      </c>
      <c r="H9581" s="3">
        <v>22</v>
      </c>
      <c r="I9581" s="69" t="str">
        <f>VLOOKUP(C9581,СПРАВОЧНИК!B:D,2,0)</f>
        <v>РОССИЯ</v>
      </c>
      <c r="J9581" s="69" t="str">
        <f>VLOOKUP(C9581,СПРАВОЧНИК!B:D,3,0)</f>
        <v>ОТЕЧЕСТВЕННЫЕ</v>
      </c>
      <c r="K9581" s="69" t="str">
        <f>VLOOKUP(СВОД2023[[#This Row],[ФО]],СПРАВОЧНИК!H:P,2,0)</f>
        <v>Уральский ФО</v>
      </c>
    </row>
    <row r="9582" spans="1:11" x14ac:dyDescent="0.2">
      <c r="A9582" t="s">
        <v>600</v>
      </c>
      <c r="B9582" t="s">
        <v>595</v>
      </c>
      <c r="C9582" s="1" t="s">
        <v>1084</v>
      </c>
      <c r="D9582" s="1" t="s">
        <v>2606</v>
      </c>
      <c r="E9582" s="2"/>
      <c r="F9582" s="3"/>
      <c r="G9582" s="2">
        <v>1</v>
      </c>
      <c r="H9582" s="3"/>
      <c r="I9582" s="69" t="str">
        <f>VLOOKUP(C9582,СПРАВОЧНИК!B:D,2,0)</f>
        <v>РОССИЯ</v>
      </c>
      <c r="J9582" s="69" t="str">
        <f>VLOOKUP(C9582,СПРАВОЧНИК!B:D,3,0)</f>
        <v>ОТЕЧЕСТВЕННЫЕ</v>
      </c>
      <c r="K9582" s="69" t="str">
        <f>VLOOKUP(СВОД2023[[#This Row],[ФО]],СПРАВОЧНИК!H:P,2,0)</f>
        <v>Уральский ФО</v>
      </c>
    </row>
    <row r="9583" spans="1:11" x14ac:dyDescent="0.2">
      <c r="A9583" t="s">
        <v>600</v>
      </c>
      <c r="B9583" t="s">
        <v>595</v>
      </c>
      <c r="C9583" s="1" t="s">
        <v>1084</v>
      </c>
      <c r="D9583" s="1" t="s">
        <v>2607</v>
      </c>
      <c r="E9583" s="2"/>
      <c r="F9583" s="3"/>
      <c r="G9583" s="2">
        <v>1</v>
      </c>
      <c r="H9583" s="3"/>
      <c r="I9583" s="69" t="str">
        <f>VLOOKUP(C9583,СПРАВОЧНИК!B:D,2,0)</f>
        <v>РОССИЯ</v>
      </c>
      <c r="J9583" s="69" t="str">
        <f>VLOOKUP(C9583,СПРАВОЧНИК!B:D,3,0)</f>
        <v>ОТЕЧЕСТВЕННЫЕ</v>
      </c>
      <c r="K9583" s="69" t="str">
        <f>VLOOKUP(СВОД2023[[#This Row],[ФО]],СПРАВОЧНИК!H:P,2,0)</f>
        <v>Уральский ФО</v>
      </c>
    </row>
    <row r="9584" spans="1:11" x14ac:dyDescent="0.2">
      <c r="A9584" t="s">
        <v>600</v>
      </c>
      <c r="B9584" t="s">
        <v>595</v>
      </c>
      <c r="C9584" s="1" t="s">
        <v>1084</v>
      </c>
      <c r="D9584" s="1" t="s">
        <v>2608</v>
      </c>
      <c r="E9584" s="2"/>
      <c r="F9584" s="3"/>
      <c r="G9584" s="2">
        <v>2</v>
      </c>
      <c r="H9584" s="3"/>
      <c r="I9584" s="69" t="str">
        <f>VLOOKUP(C9584,СПРАВОЧНИК!B:D,2,0)</f>
        <v>РОССИЯ</v>
      </c>
      <c r="J9584" s="69" t="str">
        <f>VLOOKUP(C9584,СПРАВОЧНИК!B:D,3,0)</f>
        <v>ОТЕЧЕСТВЕННЫЕ</v>
      </c>
      <c r="K9584" s="69" t="str">
        <f>VLOOKUP(СВОД2023[[#This Row],[ФО]],СПРАВОЧНИК!H:P,2,0)</f>
        <v>Уральский ФО</v>
      </c>
    </row>
    <row r="9585" spans="1:11" x14ac:dyDescent="0.2">
      <c r="A9585" t="s">
        <v>600</v>
      </c>
      <c r="B9585" t="s">
        <v>595</v>
      </c>
      <c r="C9585" s="1" t="s">
        <v>1084</v>
      </c>
      <c r="D9585" s="1" t="s">
        <v>2574</v>
      </c>
      <c r="E9585" s="2"/>
      <c r="F9585" s="3"/>
      <c r="G9585" s="2">
        <v>4</v>
      </c>
      <c r="H9585" s="3"/>
      <c r="I9585" s="69" t="str">
        <f>VLOOKUP(C9585,СПРАВОЧНИК!B:D,2,0)</f>
        <v>РОССИЯ</v>
      </c>
      <c r="J9585" s="69" t="str">
        <f>VLOOKUP(C9585,СПРАВОЧНИК!B:D,3,0)</f>
        <v>ОТЕЧЕСТВЕННЫЕ</v>
      </c>
      <c r="K9585" s="69" t="str">
        <f>VLOOKUP(СВОД2023[[#This Row],[ФО]],СПРАВОЧНИК!H:P,2,0)</f>
        <v>Уральский ФО</v>
      </c>
    </row>
    <row r="9586" spans="1:11" x14ac:dyDescent="0.2">
      <c r="A9586" t="s">
        <v>600</v>
      </c>
      <c r="B9586" t="s">
        <v>595</v>
      </c>
      <c r="C9586" s="1" t="s">
        <v>1084</v>
      </c>
      <c r="D9586" s="1" t="s">
        <v>2609</v>
      </c>
      <c r="E9586" s="2"/>
      <c r="F9586" s="3"/>
      <c r="G9586" s="2">
        <v>2</v>
      </c>
      <c r="H9586" s="3"/>
      <c r="I9586" s="69" t="str">
        <f>VLOOKUP(C9586,СПРАВОЧНИК!B:D,2,0)</f>
        <v>РОССИЯ</v>
      </c>
      <c r="J9586" s="69" t="str">
        <f>VLOOKUP(C9586,СПРАВОЧНИК!B:D,3,0)</f>
        <v>ОТЕЧЕСТВЕННЫЕ</v>
      </c>
      <c r="K9586" s="69" t="str">
        <f>VLOOKUP(СВОД2023[[#This Row],[ФО]],СПРАВОЧНИК!H:P,2,0)</f>
        <v>Уральский ФО</v>
      </c>
    </row>
    <row r="9587" spans="1:11" x14ac:dyDescent="0.2">
      <c r="A9587" t="s">
        <v>600</v>
      </c>
      <c r="B9587" t="s">
        <v>595</v>
      </c>
      <c r="C9587" s="1" t="s">
        <v>1084</v>
      </c>
      <c r="D9587" s="1" t="s">
        <v>2610</v>
      </c>
      <c r="E9587" s="2"/>
      <c r="F9587" s="3"/>
      <c r="G9587" s="2">
        <v>1</v>
      </c>
      <c r="H9587" s="3"/>
      <c r="I9587" s="69" t="str">
        <f>VLOOKUP(C9587,СПРАВОЧНИК!B:D,2,0)</f>
        <v>РОССИЯ</v>
      </c>
      <c r="J9587" s="69" t="str">
        <f>VLOOKUP(C9587,СПРАВОЧНИК!B:D,3,0)</f>
        <v>ОТЕЧЕСТВЕННЫЕ</v>
      </c>
      <c r="K9587" s="69" t="str">
        <f>VLOOKUP(СВОД2023[[#This Row],[ФО]],СПРАВОЧНИК!H:P,2,0)</f>
        <v>Уральский ФО</v>
      </c>
    </row>
    <row r="9588" spans="1:11" x14ac:dyDescent="0.2">
      <c r="A9588" t="s">
        <v>600</v>
      </c>
      <c r="B9588" t="s">
        <v>595</v>
      </c>
      <c r="C9588" s="1" t="s">
        <v>1085</v>
      </c>
      <c r="D9588" s="1" t="s">
        <v>2526</v>
      </c>
      <c r="E9588" s="2"/>
      <c r="F9588" s="3"/>
      <c r="G9588" s="2">
        <v>3</v>
      </c>
      <c r="H9588" s="3"/>
      <c r="I9588" s="69" t="str">
        <f>VLOOKUP(C9588,СПРАВОЧНИК!B:D,2,0)</f>
        <v>РОССИЯ</v>
      </c>
      <c r="J9588" s="69" t="str">
        <f>VLOOKUP(C9588,СПРАВОЧНИК!B:D,3,0)</f>
        <v>ОТЕЧЕСТВЕННЫЕ</v>
      </c>
      <c r="K9588" s="69" t="str">
        <f>VLOOKUP(СВОД2023[[#This Row],[ФО]],СПРАВОЧНИК!H:P,2,0)</f>
        <v>Уральский ФО</v>
      </c>
    </row>
    <row r="9589" spans="1:11" x14ac:dyDescent="0.2">
      <c r="A9589" t="s">
        <v>600</v>
      </c>
      <c r="B9589" t="s">
        <v>595</v>
      </c>
      <c r="C9589" s="1" t="s">
        <v>1976</v>
      </c>
      <c r="D9589" s="1" t="s">
        <v>2368</v>
      </c>
      <c r="E9589" s="2"/>
      <c r="F9589" s="3"/>
      <c r="G9589" s="2">
        <v>2</v>
      </c>
      <c r="H9589" s="3"/>
      <c r="I9589" s="69" t="str">
        <f>VLOOKUP(C9589,СПРАВОЧНИК!B:D,2,0)</f>
        <v>КИТАЙ</v>
      </c>
      <c r="J9589" s="69" t="str">
        <f>VLOOKUP(C9589,СПРАВОЧНИК!B:D,3,0)</f>
        <v>ИНОМАРКИ</v>
      </c>
      <c r="K9589" s="69" t="str">
        <f>VLOOKUP(СВОД2023[[#This Row],[ФО]],СПРАВОЧНИК!H:P,2,0)</f>
        <v>Уральский ФО</v>
      </c>
    </row>
    <row r="9590" spans="1:11" x14ac:dyDescent="0.2">
      <c r="A9590" t="s">
        <v>600</v>
      </c>
      <c r="B9590" t="s">
        <v>595</v>
      </c>
      <c r="C9590" s="1" t="s">
        <v>1976</v>
      </c>
      <c r="D9590" s="1" t="s">
        <v>1977</v>
      </c>
      <c r="E9590" s="2">
        <v>10</v>
      </c>
      <c r="F9590" s="3">
        <v>6</v>
      </c>
      <c r="G9590" s="2">
        <v>52</v>
      </c>
      <c r="H9590" s="3">
        <v>28</v>
      </c>
      <c r="I9590" s="69" t="str">
        <f>VLOOKUP(C9590,СПРАВОЧНИК!B:D,2,0)</f>
        <v>КИТАЙ</v>
      </c>
      <c r="J9590" s="69" t="str">
        <f>VLOOKUP(C9590,СПРАВОЧНИК!B:D,3,0)</f>
        <v>ИНОМАРКИ</v>
      </c>
      <c r="K9590" s="69" t="str">
        <f>VLOOKUP(СВОД2023[[#This Row],[ФО]],СПРАВОЧНИК!H:P,2,0)</f>
        <v>Уральский ФО</v>
      </c>
    </row>
    <row r="9591" spans="1:11" x14ac:dyDescent="0.2">
      <c r="A9591" t="s">
        <v>600</v>
      </c>
      <c r="B9591" t="s">
        <v>595</v>
      </c>
      <c r="C9591" s="1" t="s">
        <v>1976</v>
      </c>
      <c r="D9591" s="1" t="s">
        <v>2369</v>
      </c>
      <c r="E9591" s="2"/>
      <c r="F9591" s="3"/>
      <c r="G9591" s="2"/>
      <c r="H9591" s="3">
        <v>1</v>
      </c>
      <c r="I9591" s="69" t="str">
        <f>VLOOKUP(C9591,СПРАВОЧНИК!B:D,2,0)</f>
        <v>КИТАЙ</v>
      </c>
      <c r="J9591" s="69" t="str">
        <f>VLOOKUP(C9591,СПРАВОЧНИК!B:D,3,0)</f>
        <v>ИНОМАРКИ</v>
      </c>
      <c r="K9591" s="69" t="str">
        <f>VLOOKUP(СВОД2023[[#This Row],[ФО]],СПРАВОЧНИК!H:P,2,0)</f>
        <v>Уральский ФО</v>
      </c>
    </row>
    <row r="9592" spans="1:11" x14ac:dyDescent="0.2">
      <c r="A9592" t="s">
        <v>600</v>
      </c>
      <c r="B9592" t="s">
        <v>595</v>
      </c>
      <c r="C9592" s="1" t="s">
        <v>2370</v>
      </c>
      <c r="D9592" s="1" t="s">
        <v>2371</v>
      </c>
      <c r="E9592" s="2">
        <v>1</v>
      </c>
      <c r="F9592" s="3">
        <v>2</v>
      </c>
      <c r="G9592" s="2">
        <v>6</v>
      </c>
      <c r="H9592" s="3">
        <v>4</v>
      </c>
      <c r="I9592" s="69" t="str">
        <f>VLOOKUP(C9592,СПРАВОЧНИК!B:D,2,0)</f>
        <v>КИТАЙ</v>
      </c>
      <c r="J9592" s="69" t="str">
        <f>VLOOKUP(C9592,СПРАВОЧНИК!B:D,3,0)</f>
        <v>ИНОМАРКИ</v>
      </c>
      <c r="K9592" s="69" t="str">
        <f>VLOOKUP(СВОД2023[[#This Row],[ФО]],СПРАВОЧНИК!H:P,2,0)</f>
        <v>Уральский ФО</v>
      </c>
    </row>
    <row r="9593" spans="1:11" x14ac:dyDescent="0.2">
      <c r="A9593" t="s">
        <v>600</v>
      </c>
      <c r="B9593" t="s">
        <v>595</v>
      </c>
      <c r="C9593" s="1" t="s">
        <v>2370</v>
      </c>
      <c r="D9593" s="1" t="s">
        <v>2372</v>
      </c>
      <c r="E9593" s="2">
        <v>1</v>
      </c>
      <c r="F9593" s="3">
        <v>1</v>
      </c>
      <c r="G9593" s="2">
        <v>9</v>
      </c>
      <c r="H9593" s="3">
        <v>13</v>
      </c>
      <c r="I9593" s="69" t="str">
        <f>VLOOKUP(C9593,СПРАВОЧНИК!B:D,2,0)</f>
        <v>КИТАЙ</v>
      </c>
      <c r="J9593" s="69" t="str">
        <f>VLOOKUP(C9593,СПРАВОЧНИК!B:D,3,0)</f>
        <v>ИНОМАРКИ</v>
      </c>
      <c r="K9593" s="69" t="str">
        <f>VLOOKUP(СВОД2023[[#This Row],[ФО]],СПРАВОЧНИК!H:P,2,0)</f>
        <v>Уральский ФО</v>
      </c>
    </row>
    <row r="9594" spans="1:11" x14ac:dyDescent="0.2">
      <c r="A9594" t="s">
        <v>600</v>
      </c>
      <c r="B9594" t="s">
        <v>596</v>
      </c>
      <c r="C9594" s="1" t="s">
        <v>2</v>
      </c>
      <c r="D9594" s="1" t="s">
        <v>1978</v>
      </c>
      <c r="E9594" s="2"/>
      <c r="F9594" s="3"/>
      <c r="G9594" s="2"/>
      <c r="H9594" s="3">
        <v>1</v>
      </c>
      <c r="I9594" s="69" t="str">
        <f>VLOOKUP(C9594,СПРАВОЧНИК!B:D,2,0)</f>
        <v>ЯПОНИЯ</v>
      </c>
      <c r="J9594" s="69" t="str">
        <f>VLOOKUP(C9594,СПРАВОЧНИК!B:D,3,0)</f>
        <v>ИНОМАРКИ</v>
      </c>
      <c r="K9594" s="69" t="str">
        <f>VLOOKUP(СВОД2023[[#This Row],[ФО]],СПРАВОЧНИК!H:P,2,0)</f>
        <v>Центральный ФО</v>
      </c>
    </row>
    <row r="9595" spans="1:11" x14ac:dyDescent="0.2">
      <c r="A9595" t="s">
        <v>600</v>
      </c>
      <c r="B9595" t="s">
        <v>596</v>
      </c>
      <c r="C9595" s="1" t="s">
        <v>2</v>
      </c>
      <c r="D9595" s="1" t="s">
        <v>2373</v>
      </c>
      <c r="E9595" s="2">
        <v>1</v>
      </c>
      <c r="F9595" s="3"/>
      <c r="G9595" s="2">
        <v>1</v>
      </c>
      <c r="H9595" s="3">
        <v>3</v>
      </c>
      <c r="I9595" s="69" t="str">
        <f>VLOOKUP(C9595,СПРАВОЧНИК!B:D,2,0)</f>
        <v>ЯПОНИЯ</v>
      </c>
      <c r="J9595" s="69" t="str">
        <f>VLOOKUP(C9595,СПРАВОЧНИК!B:D,3,0)</f>
        <v>ИНОМАРКИ</v>
      </c>
      <c r="K9595" s="69" t="str">
        <f>VLOOKUP(СВОД2023[[#This Row],[ФО]],СПРАВОЧНИК!H:P,2,0)</f>
        <v>Центральный ФО</v>
      </c>
    </row>
    <row r="9596" spans="1:11" x14ac:dyDescent="0.2">
      <c r="A9596" t="s">
        <v>600</v>
      </c>
      <c r="B9596" t="s">
        <v>596</v>
      </c>
      <c r="C9596" s="1" t="s">
        <v>2</v>
      </c>
      <c r="D9596" s="1" t="s">
        <v>3</v>
      </c>
      <c r="E9596" s="2">
        <v>1</v>
      </c>
      <c r="F9596" s="3"/>
      <c r="G9596" s="2">
        <v>3</v>
      </c>
      <c r="H9596" s="3">
        <v>1</v>
      </c>
      <c r="I9596" s="69" t="str">
        <f>VLOOKUP(C9596,СПРАВОЧНИК!B:D,2,0)</f>
        <v>ЯПОНИЯ</v>
      </c>
      <c r="J9596" s="69" t="str">
        <f>VLOOKUP(C9596,СПРАВОЧНИК!B:D,3,0)</f>
        <v>ИНОМАРКИ</v>
      </c>
      <c r="K9596" s="69" t="str">
        <f>VLOOKUP(СВОД2023[[#This Row],[ФО]],СПРАВОЧНИК!H:P,2,0)</f>
        <v>Центральный ФО</v>
      </c>
    </row>
    <row r="9597" spans="1:11" x14ac:dyDescent="0.2">
      <c r="A9597" t="s">
        <v>600</v>
      </c>
      <c r="B9597" t="s">
        <v>596</v>
      </c>
      <c r="C9597" s="1" t="s">
        <v>2</v>
      </c>
      <c r="D9597" s="1" t="s">
        <v>1979</v>
      </c>
      <c r="E9597" s="2"/>
      <c r="F9597" s="3"/>
      <c r="G9597" s="2">
        <v>1</v>
      </c>
      <c r="H9597" s="3">
        <v>1</v>
      </c>
      <c r="I9597" s="69" t="str">
        <f>VLOOKUP(C9597,СПРАВОЧНИК!B:D,2,0)</f>
        <v>ЯПОНИЯ</v>
      </c>
      <c r="J9597" s="69" t="str">
        <f>VLOOKUP(C9597,СПРАВОЧНИК!B:D,3,0)</f>
        <v>ИНОМАРКИ</v>
      </c>
      <c r="K9597" s="69" t="str">
        <f>VLOOKUP(СВОД2023[[#This Row],[ФО]],СПРАВОЧНИК!H:P,2,0)</f>
        <v>Центральный ФО</v>
      </c>
    </row>
    <row r="9598" spans="1:11" x14ac:dyDescent="0.2">
      <c r="A9598" t="s">
        <v>600</v>
      </c>
      <c r="B9598" t="s">
        <v>596</v>
      </c>
      <c r="C9598" s="1" t="s">
        <v>2</v>
      </c>
      <c r="D9598" s="1" t="s">
        <v>2611</v>
      </c>
      <c r="E9598" s="2"/>
      <c r="F9598" s="3"/>
      <c r="G9598" s="2"/>
      <c r="H9598" s="3">
        <v>2</v>
      </c>
      <c r="I9598" s="69" t="str">
        <f>VLOOKUP(C9598,СПРАВОЧНИК!B:D,2,0)</f>
        <v>ЯПОНИЯ</v>
      </c>
      <c r="J9598" s="69" t="str">
        <f>VLOOKUP(C9598,СПРАВОЧНИК!B:D,3,0)</f>
        <v>ИНОМАРКИ</v>
      </c>
      <c r="K9598" s="69" t="str">
        <f>VLOOKUP(СВОД2023[[#This Row],[ФО]],СПРАВОЧНИК!H:P,2,0)</f>
        <v>Центральный ФО</v>
      </c>
    </row>
    <row r="9599" spans="1:11" x14ac:dyDescent="0.2">
      <c r="A9599" t="s">
        <v>600</v>
      </c>
      <c r="B9599" t="s">
        <v>596</v>
      </c>
      <c r="C9599" s="1" t="s">
        <v>2</v>
      </c>
      <c r="D9599" s="1" t="s">
        <v>4</v>
      </c>
      <c r="E9599" s="2">
        <v>31</v>
      </c>
      <c r="F9599" s="3">
        <v>34</v>
      </c>
      <c r="G9599" s="2">
        <v>168</v>
      </c>
      <c r="H9599" s="3">
        <v>119</v>
      </c>
      <c r="I9599" s="69" t="str">
        <f>VLOOKUP(C9599,СПРАВОЧНИК!B:D,2,0)</f>
        <v>ЯПОНИЯ</v>
      </c>
      <c r="J9599" s="69" t="str">
        <f>VLOOKUP(C9599,СПРАВОЧНИК!B:D,3,0)</f>
        <v>ИНОМАРКИ</v>
      </c>
      <c r="K9599" s="69" t="str">
        <f>VLOOKUP(СВОД2023[[#This Row],[ФО]],СПРАВОЧНИК!H:P,2,0)</f>
        <v>Центральный ФО</v>
      </c>
    </row>
    <row r="9600" spans="1:11" x14ac:dyDescent="0.2">
      <c r="A9600" t="s">
        <v>600</v>
      </c>
      <c r="B9600" t="s">
        <v>596</v>
      </c>
      <c r="C9600" s="1" t="s">
        <v>2</v>
      </c>
      <c r="D9600" s="1" t="s">
        <v>5</v>
      </c>
      <c r="E9600" s="2">
        <v>9</v>
      </c>
      <c r="F9600" s="3">
        <v>6</v>
      </c>
      <c r="G9600" s="2">
        <v>55</v>
      </c>
      <c r="H9600" s="3">
        <v>31</v>
      </c>
      <c r="I9600" s="69" t="str">
        <f>VLOOKUP(C9600,СПРАВОЧНИК!B:D,2,0)</f>
        <v>ЯПОНИЯ</v>
      </c>
      <c r="J9600" s="69" t="str">
        <f>VLOOKUP(C9600,СПРАВОЧНИК!B:D,3,0)</f>
        <v>ИНОМАРКИ</v>
      </c>
      <c r="K9600" s="69" t="str">
        <f>VLOOKUP(СВОД2023[[#This Row],[ФО]],СПРАВОЧНИК!H:P,2,0)</f>
        <v>Центральный ФО</v>
      </c>
    </row>
    <row r="9601" spans="1:11" x14ac:dyDescent="0.2">
      <c r="A9601" t="s">
        <v>600</v>
      </c>
      <c r="B9601" t="s">
        <v>596</v>
      </c>
      <c r="C9601" s="1" t="s">
        <v>2</v>
      </c>
      <c r="D9601" s="1" t="s">
        <v>1295</v>
      </c>
      <c r="E9601" s="2">
        <v>1</v>
      </c>
      <c r="F9601" s="3"/>
      <c r="G9601" s="2">
        <v>3</v>
      </c>
      <c r="H9601" s="3">
        <v>1</v>
      </c>
      <c r="I9601" s="69" t="str">
        <f>VLOOKUP(C9601,СПРАВОЧНИК!B:D,2,0)</f>
        <v>ЯПОНИЯ</v>
      </c>
      <c r="J9601" s="69" t="str">
        <f>VLOOKUP(C9601,СПРАВОЧНИК!B:D,3,0)</f>
        <v>ИНОМАРКИ</v>
      </c>
      <c r="K9601" s="69" t="str">
        <f>VLOOKUP(СВОД2023[[#This Row],[ФО]],СПРАВОЧНИК!H:P,2,0)</f>
        <v>Центральный ФО</v>
      </c>
    </row>
    <row r="9602" spans="1:11" x14ac:dyDescent="0.2">
      <c r="A9602" t="s">
        <v>600</v>
      </c>
      <c r="B9602" t="s">
        <v>596</v>
      </c>
      <c r="C9602" s="1" t="s">
        <v>2</v>
      </c>
      <c r="D9602" s="1" t="s">
        <v>1296</v>
      </c>
      <c r="E9602" s="2">
        <v>2</v>
      </c>
      <c r="F9602" s="3"/>
      <c r="G9602" s="2">
        <v>6</v>
      </c>
      <c r="H9602" s="3">
        <v>2</v>
      </c>
      <c r="I9602" s="69" t="str">
        <f>VLOOKUP(C9602,СПРАВОЧНИК!B:D,2,0)</f>
        <v>ЯПОНИЯ</v>
      </c>
      <c r="J9602" s="69" t="str">
        <f>VLOOKUP(C9602,СПРАВОЧНИК!B:D,3,0)</f>
        <v>ИНОМАРКИ</v>
      </c>
      <c r="K9602" s="69" t="str">
        <f>VLOOKUP(СВОД2023[[#This Row],[ФО]],СПРАВОЧНИК!H:P,2,0)</f>
        <v>Центральный ФО</v>
      </c>
    </row>
    <row r="9603" spans="1:11" x14ac:dyDescent="0.2">
      <c r="A9603" t="s">
        <v>600</v>
      </c>
      <c r="B9603" t="s">
        <v>596</v>
      </c>
      <c r="C9603" s="1" t="s">
        <v>2</v>
      </c>
      <c r="D9603" s="1" t="s">
        <v>1980</v>
      </c>
      <c r="E9603" s="2"/>
      <c r="F9603" s="3"/>
      <c r="G9603" s="2">
        <v>1</v>
      </c>
      <c r="H9603" s="3"/>
      <c r="I9603" s="69" t="str">
        <f>VLOOKUP(C9603,СПРАВОЧНИК!B:D,2,0)</f>
        <v>ЯПОНИЯ</v>
      </c>
      <c r="J9603" s="69" t="str">
        <f>VLOOKUP(C9603,СПРАВОЧНИК!B:D,3,0)</f>
        <v>ИНОМАРКИ</v>
      </c>
      <c r="K9603" s="69" t="str">
        <f>VLOOKUP(СВОД2023[[#This Row],[ФО]],СПРАВОЧНИК!H:P,2,0)</f>
        <v>Центральный ФО</v>
      </c>
    </row>
    <row r="9604" spans="1:11" x14ac:dyDescent="0.2">
      <c r="A9604" t="s">
        <v>600</v>
      </c>
      <c r="B9604" t="s">
        <v>596</v>
      </c>
      <c r="C9604" s="1" t="s">
        <v>2</v>
      </c>
      <c r="D9604" s="1" t="s">
        <v>6</v>
      </c>
      <c r="E9604" s="2">
        <v>4</v>
      </c>
      <c r="F9604" s="3"/>
      <c r="G9604" s="2">
        <v>11</v>
      </c>
      <c r="H9604" s="3">
        <v>4</v>
      </c>
      <c r="I9604" s="69" t="str">
        <f>VLOOKUP(C9604,СПРАВОЧНИК!B:D,2,0)</f>
        <v>ЯПОНИЯ</v>
      </c>
      <c r="J9604" s="69" t="str">
        <f>VLOOKUP(C9604,СПРАВОЧНИК!B:D,3,0)</f>
        <v>ИНОМАРКИ</v>
      </c>
      <c r="K9604" s="69" t="str">
        <f>VLOOKUP(СВОД2023[[#This Row],[ФО]],СПРАВОЧНИК!H:P,2,0)</f>
        <v>Центральный ФО</v>
      </c>
    </row>
    <row r="9605" spans="1:11" x14ac:dyDescent="0.2">
      <c r="A9605" t="s">
        <v>600</v>
      </c>
      <c r="B9605" t="s">
        <v>596</v>
      </c>
      <c r="C9605" s="1" t="s">
        <v>2</v>
      </c>
      <c r="D9605" s="1" t="s">
        <v>1297</v>
      </c>
      <c r="E9605" s="2">
        <v>1</v>
      </c>
      <c r="F9605" s="3">
        <v>1</v>
      </c>
      <c r="G9605" s="2">
        <v>9</v>
      </c>
      <c r="H9605" s="3">
        <v>2</v>
      </c>
      <c r="I9605" s="69" t="str">
        <f>VLOOKUP(C9605,СПРАВОЧНИК!B:D,2,0)</f>
        <v>ЯПОНИЯ</v>
      </c>
      <c r="J9605" s="69" t="str">
        <f>VLOOKUP(C9605,СПРАВОЧНИК!B:D,3,0)</f>
        <v>ИНОМАРКИ</v>
      </c>
      <c r="K9605" s="69" t="str">
        <f>VLOOKUP(СВОД2023[[#This Row],[ФО]],СПРАВОЧНИК!H:P,2,0)</f>
        <v>Центральный ФО</v>
      </c>
    </row>
    <row r="9606" spans="1:11" x14ac:dyDescent="0.2">
      <c r="A9606" t="s">
        <v>600</v>
      </c>
      <c r="B9606" t="s">
        <v>596</v>
      </c>
      <c r="C9606" s="1" t="s">
        <v>2</v>
      </c>
      <c r="D9606" s="1" t="s">
        <v>2527</v>
      </c>
      <c r="E9606" s="2"/>
      <c r="F9606" s="3"/>
      <c r="G9606" s="2">
        <v>1</v>
      </c>
      <c r="H9606" s="3"/>
      <c r="I9606" s="69" t="str">
        <f>VLOOKUP(C9606,СПРАВОЧНИК!B:D,2,0)</f>
        <v>ЯПОНИЯ</v>
      </c>
      <c r="J9606" s="69" t="str">
        <f>VLOOKUP(C9606,СПРАВОЧНИК!B:D,3,0)</f>
        <v>ИНОМАРКИ</v>
      </c>
      <c r="K9606" s="69" t="str">
        <f>VLOOKUP(СВОД2023[[#This Row],[ФО]],СПРАВОЧНИК!H:P,2,0)</f>
        <v>Центральный ФО</v>
      </c>
    </row>
    <row r="9607" spans="1:11" x14ac:dyDescent="0.2">
      <c r="A9607" t="s">
        <v>600</v>
      </c>
      <c r="B9607" t="s">
        <v>596</v>
      </c>
      <c r="C9607" s="1" t="s">
        <v>2</v>
      </c>
      <c r="D9607" s="1" t="s">
        <v>1298</v>
      </c>
      <c r="E9607" s="2">
        <v>1</v>
      </c>
      <c r="F9607" s="3">
        <v>3</v>
      </c>
      <c r="G9607" s="2">
        <v>7</v>
      </c>
      <c r="H9607" s="3">
        <v>9</v>
      </c>
      <c r="I9607" s="69" t="str">
        <f>VLOOKUP(C9607,СПРАВОЧНИК!B:D,2,0)</f>
        <v>ЯПОНИЯ</v>
      </c>
      <c r="J9607" s="69" t="str">
        <f>VLOOKUP(C9607,СПРАВОЧНИК!B:D,3,0)</f>
        <v>ИНОМАРКИ</v>
      </c>
      <c r="K9607" s="69" t="str">
        <f>VLOOKUP(СВОД2023[[#This Row],[ФО]],СПРАВОЧНИК!H:P,2,0)</f>
        <v>Центральный ФО</v>
      </c>
    </row>
    <row r="9608" spans="1:11" x14ac:dyDescent="0.2">
      <c r="A9608" t="s">
        <v>600</v>
      </c>
      <c r="B9608" t="s">
        <v>596</v>
      </c>
      <c r="C9608" s="1" t="s">
        <v>2612</v>
      </c>
      <c r="D9608" s="1" t="s">
        <v>2613</v>
      </c>
      <c r="E9608" s="2"/>
      <c r="F9608" s="3"/>
      <c r="G9608" s="2"/>
      <c r="H9608" s="3">
        <v>1</v>
      </c>
      <c r="I9608" s="69" t="str">
        <f>VLOOKUP(C9608,СПРАВОЧНИК!B:D,2,0)</f>
        <v>КИТАЙ</v>
      </c>
      <c r="J9608" s="69" t="str">
        <f>VLOOKUP(C9608,СПРАВОЧНИК!B:D,3,0)</f>
        <v>ИНОМАРКИ</v>
      </c>
      <c r="K9608" s="69" t="str">
        <f>VLOOKUP(СВОД2023[[#This Row],[ФО]],СПРАВОЧНИК!H:P,2,0)</f>
        <v>Центральный ФО</v>
      </c>
    </row>
    <row r="9609" spans="1:11" x14ac:dyDescent="0.2">
      <c r="A9609" t="s">
        <v>600</v>
      </c>
      <c r="B9609" t="s">
        <v>596</v>
      </c>
      <c r="C9609" s="1" t="s">
        <v>7</v>
      </c>
      <c r="D9609" s="1" t="s">
        <v>1299</v>
      </c>
      <c r="E9609" s="2">
        <v>1</v>
      </c>
      <c r="F9609" s="3"/>
      <c r="G9609" s="2">
        <v>4</v>
      </c>
      <c r="H9609" s="3">
        <v>2</v>
      </c>
      <c r="I9609" s="69" t="str">
        <f>VLOOKUP(C9609,СПРАВОЧНИК!B:D,2,0)</f>
        <v>ЕВРОПА</v>
      </c>
      <c r="J9609" s="69" t="str">
        <f>VLOOKUP(C9609,СПРАВОЧНИК!B:D,3,0)</f>
        <v>ИНОМАРКИ</v>
      </c>
      <c r="K9609" s="69" t="str">
        <f>VLOOKUP(СВОД2023[[#This Row],[ФО]],СПРАВОЧНИК!H:P,2,0)</f>
        <v>Центральный ФО</v>
      </c>
    </row>
    <row r="9610" spans="1:11" x14ac:dyDescent="0.2">
      <c r="A9610" t="s">
        <v>600</v>
      </c>
      <c r="B9610" t="s">
        <v>596</v>
      </c>
      <c r="C9610" s="1" t="s">
        <v>7</v>
      </c>
      <c r="D9610" s="1" t="s">
        <v>2376</v>
      </c>
      <c r="E9610" s="2"/>
      <c r="F9610" s="3">
        <v>1</v>
      </c>
      <c r="G9610" s="2">
        <v>1</v>
      </c>
      <c r="H9610" s="3">
        <v>2</v>
      </c>
      <c r="I9610" s="69" t="str">
        <f>VLOOKUP(C9610,СПРАВОЧНИК!B:D,2,0)</f>
        <v>ЕВРОПА</v>
      </c>
      <c r="J9610" s="69" t="str">
        <f>VLOOKUP(C9610,СПРАВОЧНИК!B:D,3,0)</f>
        <v>ИНОМАРКИ</v>
      </c>
      <c r="K9610" s="69" t="str">
        <f>VLOOKUP(СВОД2023[[#This Row],[ФО]],СПРАВОЧНИК!H:P,2,0)</f>
        <v>Центральный ФО</v>
      </c>
    </row>
    <row r="9611" spans="1:11" x14ac:dyDescent="0.2">
      <c r="A9611" t="s">
        <v>600</v>
      </c>
      <c r="B9611" t="s">
        <v>596</v>
      </c>
      <c r="C9611" s="1" t="s">
        <v>7</v>
      </c>
      <c r="D9611" s="1" t="s">
        <v>1300</v>
      </c>
      <c r="E9611" s="2">
        <v>2</v>
      </c>
      <c r="F9611" s="3">
        <v>1</v>
      </c>
      <c r="G9611" s="2">
        <v>15</v>
      </c>
      <c r="H9611" s="3">
        <v>16</v>
      </c>
      <c r="I9611" s="69" t="str">
        <f>VLOOKUP(C9611,СПРАВОЧНИК!B:D,2,0)</f>
        <v>ЕВРОПА</v>
      </c>
      <c r="J9611" s="69" t="str">
        <f>VLOOKUP(C9611,СПРАВОЧНИК!B:D,3,0)</f>
        <v>ИНОМАРКИ</v>
      </c>
      <c r="K9611" s="69" t="str">
        <f>VLOOKUP(СВОД2023[[#This Row],[ФО]],СПРАВОЧНИК!H:P,2,0)</f>
        <v>Центральный ФО</v>
      </c>
    </row>
    <row r="9612" spans="1:11" x14ac:dyDescent="0.2">
      <c r="A9612" t="s">
        <v>600</v>
      </c>
      <c r="B9612" t="s">
        <v>596</v>
      </c>
      <c r="C9612" s="1" t="s">
        <v>7</v>
      </c>
      <c r="D9612" s="1" t="s">
        <v>1981</v>
      </c>
      <c r="E9612" s="2"/>
      <c r="F9612" s="3"/>
      <c r="G9612" s="2"/>
      <c r="H9612" s="3">
        <v>3</v>
      </c>
      <c r="I9612" s="69" t="str">
        <f>VLOOKUP(C9612,СПРАВОЧНИК!B:D,2,0)</f>
        <v>ЕВРОПА</v>
      </c>
      <c r="J9612" s="69" t="str">
        <f>VLOOKUP(C9612,СПРАВОЧНИК!B:D,3,0)</f>
        <v>ИНОМАРКИ</v>
      </c>
      <c r="K9612" s="69" t="str">
        <f>VLOOKUP(СВОД2023[[#This Row],[ФО]],СПРАВОЧНИК!H:P,2,0)</f>
        <v>Центральный ФО</v>
      </c>
    </row>
    <row r="9613" spans="1:11" x14ac:dyDescent="0.2">
      <c r="A9613" t="s">
        <v>600</v>
      </c>
      <c r="B9613" t="s">
        <v>596</v>
      </c>
      <c r="C9613" s="1" t="s">
        <v>7</v>
      </c>
      <c r="D9613" s="1" t="s">
        <v>1301</v>
      </c>
      <c r="E9613" s="2">
        <v>7</v>
      </c>
      <c r="F9613" s="3">
        <v>10</v>
      </c>
      <c r="G9613" s="2">
        <v>44</v>
      </c>
      <c r="H9613" s="3">
        <v>43</v>
      </c>
      <c r="I9613" s="69" t="str">
        <f>VLOOKUP(C9613,СПРАВОЧНИК!B:D,2,0)</f>
        <v>ЕВРОПА</v>
      </c>
      <c r="J9613" s="69" t="str">
        <f>VLOOKUP(C9613,СПРАВОЧНИК!B:D,3,0)</f>
        <v>ИНОМАРКИ</v>
      </c>
      <c r="K9613" s="69" t="str">
        <f>VLOOKUP(СВОД2023[[#This Row],[ФО]],СПРАВОЧНИК!H:P,2,0)</f>
        <v>Центральный ФО</v>
      </c>
    </row>
    <row r="9614" spans="1:11" x14ac:dyDescent="0.2">
      <c r="A9614" t="s">
        <v>600</v>
      </c>
      <c r="B9614" t="s">
        <v>596</v>
      </c>
      <c r="C9614" s="1" t="s">
        <v>7</v>
      </c>
      <c r="D9614" s="1" t="s">
        <v>1982</v>
      </c>
      <c r="E9614" s="2">
        <v>1</v>
      </c>
      <c r="F9614" s="3"/>
      <c r="G9614" s="2">
        <v>18</v>
      </c>
      <c r="H9614" s="3">
        <v>14</v>
      </c>
      <c r="I9614" s="69" t="str">
        <f>VLOOKUP(C9614,СПРАВОЧНИК!B:D,2,0)</f>
        <v>ЕВРОПА</v>
      </c>
      <c r="J9614" s="69" t="str">
        <f>VLOOKUP(C9614,СПРАВОЧНИК!B:D,3,0)</f>
        <v>ИНОМАРКИ</v>
      </c>
      <c r="K9614" s="69" t="str">
        <f>VLOOKUP(СВОД2023[[#This Row],[ФО]],СПРАВОЧНИК!H:P,2,0)</f>
        <v>Центральный ФО</v>
      </c>
    </row>
    <row r="9615" spans="1:11" x14ac:dyDescent="0.2">
      <c r="A9615" t="s">
        <v>600</v>
      </c>
      <c r="B9615" t="s">
        <v>596</v>
      </c>
      <c r="C9615" s="1" t="s">
        <v>7</v>
      </c>
      <c r="D9615" s="1" t="s">
        <v>2377</v>
      </c>
      <c r="E9615" s="2"/>
      <c r="F9615" s="3"/>
      <c r="G9615" s="2">
        <v>2</v>
      </c>
      <c r="H9615" s="3">
        <v>6</v>
      </c>
      <c r="I9615" s="69" t="str">
        <f>VLOOKUP(C9615,СПРАВОЧНИК!B:D,2,0)</f>
        <v>ЕВРОПА</v>
      </c>
      <c r="J9615" s="69" t="str">
        <f>VLOOKUP(C9615,СПРАВОЧНИК!B:D,3,0)</f>
        <v>ИНОМАРКИ</v>
      </c>
      <c r="K9615" s="69" t="str">
        <f>VLOOKUP(СВОД2023[[#This Row],[ФО]],СПРАВОЧНИК!H:P,2,0)</f>
        <v>Центральный ФО</v>
      </c>
    </row>
    <row r="9616" spans="1:11" x14ac:dyDescent="0.2">
      <c r="A9616" t="s">
        <v>600</v>
      </c>
      <c r="B9616" t="s">
        <v>596</v>
      </c>
      <c r="C9616" s="1" t="s">
        <v>7</v>
      </c>
      <c r="D9616" s="1" t="s">
        <v>1983</v>
      </c>
      <c r="E9616" s="2"/>
      <c r="F9616" s="3"/>
      <c r="G9616" s="2">
        <v>5</v>
      </c>
      <c r="H9616" s="3">
        <v>5</v>
      </c>
      <c r="I9616" s="69" t="str">
        <f>VLOOKUP(C9616,СПРАВОЧНИК!B:D,2,0)</f>
        <v>ЕВРОПА</v>
      </c>
      <c r="J9616" s="69" t="str">
        <f>VLOOKUP(C9616,СПРАВОЧНИК!B:D,3,0)</f>
        <v>ИНОМАРКИ</v>
      </c>
      <c r="K9616" s="69" t="str">
        <f>VLOOKUP(СВОД2023[[#This Row],[ФО]],СПРАВОЧНИК!H:P,2,0)</f>
        <v>Центральный ФО</v>
      </c>
    </row>
    <row r="9617" spans="1:11" x14ac:dyDescent="0.2">
      <c r="A9617" t="s">
        <v>600</v>
      </c>
      <c r="B9617" t="s">
        <v>596</v>
      </c>
      <c r="C9617" s="1" t="s">
        <v>7</v>
      </c>
      <c r="D9617" s="1" t="s">
        <v>1984</v>
      </c>
      <c r="E9617" s="2"/>
      <c r="F9617" s="3"/>
      <c r="G9617" s="2">
        <v>1</v>
      </c>
      <c r="H9617" s="3">
        <v>1</v>
      </c>
      <c r="I9617" s="69" t="str">
        <f>VLOOKUP(C9617,СПРАВОЧНИК!B:D,2,0)</f>
        <v>ЕВРОПА</v>
      </c>
      <c r="J9617" s="69" t="str">
        <f>VLOOKUP(C9617,СПРАВОЧНИК!B:D,3,0)</f>
        <v>ИНОМАРКИ</v>
      </c>
      <c r="K9617" s="69" t="str">
        <f>VLOOKUP(СВОД2023[[#This Row],[ФО]],СПРАВОЧНИК!H:P,2,0)</f>
        <v>Центральный ФО</v>
      </c>
    </row>
    <row r="9618" spans="1:11" x14ac:dyDescent="0.2">
      <c r="A9618" t="s">
        <v>600</v>
      </c>
      <c r="B9618" t="s">
        <v>596</v>
      </c>
      <c r="C9618" s="1" t="s">
        <v>7</v>
      </c>
      <c r="D9618" s="1" t="s">
        <v>2378</v>
      </c>
      <c r="E9618" s="2"/>
      <c r="F9618" s="3"/>
      <c r="G9618" s="2"/>
      <c r="H9618" s="3">
        <v>1</v>
      </c>
      <c r="I9618" s="69" t="str">
        <f>VLOOKUP(C9618,СПРАВОЧНИК!B:D,2,0)</f>
        <v>ЕВРОПА</v>
      </c>
      <c r="J9618" s="69" t="str">
        <f>VLOOKUP(C9618,СПРАВОЧНИК!B:D,3,0)</f>
        <v>ИНОМАРКИ</v>
      </c>
      <c r="K9618" s="69" t="str">
        <f>VLOOKUP(СВОД2023[[#This Row],[ФО]],СПРАВОЧНИК!H:P,2,0)</f>
        <v>Центральный ФО</v>
      </c>
    </row>
    <row r="9619" spans="1:11" x14ac:dyDescent="0.2">
      <c r="A9619" t="s">
        <v>600</v>
      </c>
      <c r="B9619" t="s">
        <v>596</v>
      </c>
      <c r="C9619" s="1" t="s">
        <v>7</v>
      </c>
      <c r="D9619" s="1" t="s">
        <v>2614</v>
      </c>
      <c r="E9619" s="2"/>
      <c r="F9619" s="3"/>
      <c r="G9619" s="2">
        <v>1</v>
      </c>
      <c r="H9619" s="3"/>
      <c r="I9619" s="69" t="str">
        <f>VLOOKUP(C9619,СПРАВОЧНИК!B:D,2,0)</f>
        <v>ЕВРОПА</v>
      </c>
      <c r="J9619" s="69" t="str">
        <f>VLOOKUP(C9619,СПРАВОЧНИК!B:D,3,0)</f>
        <v>ИНОМАРКИ</v>
      </c>
      <c r="K9619" s="69" t="str">
        <f>VLOOKUP(СВОД2023[[#This Row],[ФО]],СПРАВОЧНИК!H:P,2,0)</f>
        <v>Центральный ФО</v>
      </c>
    </row>
    <row r="9620" spans="1:11" x14ac:dyDescent="0.2">
      <c r="A9620" t="s">
        <v>600</v>
      </c>
      <c r="B9620" t="s">
        <v>596</v>
      </c>
      <c r="C9620" s="1" t="s">
        <v>7</v>
      </c>
      <c r="D9620" s="1" t="s">
        <v>1985</v>
      </c>
      <c r="E9620" s="2"/>
      <c r="F9620" s="3"/>
      <c r="G9620" s="2">
        <v>5</v>
      </c>
      <c r="H9620" s="3">
        <v>5</v>
      </c>
      <c r="I9620" s="69" t="str">
        <f>VLOOKUP(C9620,СПРАВОЧНИК!B:D,2,0)</f>
        <v>ЕВРОПА</v>
      </c>
      <c r="J9620" s="69" t="str">
        <f>VLOOKUP(C9620,СПРАВОЧНИК!B:D,3,0)</f>
        <v>ИНОМАРКИ</v>
      </c>
      <c r="K9620" s="69" t="str">
        <f>VLOOKUP(СВОД2023[[#This Row],[ФО]],СПРАВОЧНИК!H:P,2,0)</f>
        <v>Центральный ФО</v>
      </c>
    </row>
    <row r="9621" spans="1:11" x14ac:dyDescent="0.2">
      <c r="A9621" t="s">
        <v>600</v>
      </c>
      <c r="B9621" t="s">
        <v>596</v>
      </c>
      <c r="C9621" s="1" t="s">
        <v>7</v>
      </c>
      <c r="D9621" s="1" t="s">
        <v>8</v>
      </c>
      <c r="E9621" s="2">
        <v>15</v>
      </c>
      <c r="F9621" s="3">
        <v>5</v>
      </c>
      <c r="G9621" s="2">
        <v>62</v>
      </c>
      <c r="H9621" s="3">
        <v>20</v>
      </c>
      <c r="I9621" s="69" t="str">
        <f>VLOOKUP(C9621,СПРАВОЧНИК!B:D,2,0)</f>
        <v>ЕВРОПА</v>
      </c>
      <c r="J9621" s="69" t="str">
        <f>VLOOKUP(C9621,СПРАВОЧНИК!B:D,3,0)</f>
        <v>ИНОМАРКИ</v>
      </c>
      <c r="K9621" s="69" t="str">
        <f>VLOOKUP(СВОД2023[[#This Row],[ФО]],СПРАВОЧНИК!H:P,2,0)</f>
        <v>Центральный ФО</v>
      </c>
    </row>
    <row r="9622" spans="1:11" x14ac:dyDescent="0.2">
      <c r="A9622" t="s">
        <v>600</v>
      </c>
      <c r="B9622" t="s">
        <v>596</v>
      </c>
      <c r="C9622" s="1" t="s">
        <v>7</v>
      </c>
      <c r="D9622" s="1" t="s">
        <v>1302</v>
      </c>
      <c r="E9622" s="2">
        <v>3</v>
      </c>
      <c r="F9622" s="3"/>
      <c r="G9622" s="2">
        <v>20</v>
      </c>
      <c r="H9622" s="3">
        <v>8</v>
      </c>
      <c r="I9622" s="69" t="str">
        <f>VLOOKUP(C9622,СПРАВОЧНИК!B:D,2,0)</f>
        <v>ЕВРОПА</v>
      </c>
      <c r="J9622" s="69" t="str">
        <f>VLOOKUP(C9622,СПРАВОЧНИК!B:D,3,0)</f>
        <v>ИНОМАРКИ</v>
      </c>
      <c r="K9622" s="69" t="str">
        <f>VLOOKUP(СВОД2023[[#This Row],[ФО]],СПРАВОЧНИК!H:P,2,0)</f>
        <v>Центральный ФО</v>
      </c>
    </row>
    <row r="9623" spans="1:11" x14ac:dyDescent="0.2">
      <c r="A9623" t="s">
        <v>600</v>
      </c>
      <c r="B9623" t="s">
        <v>596</v>
      </c>
      <c r="C9623" s="1" t="s">
        <v>7</v>
      </c>
      <c r="D9623" s="1" t="s">
        <v>1986</v>
      </c>
      <c r="E9623" s="2">
        <v>2</v>
      </c>
      <c r="F9623" s="3"/>
      <c r="G9623" s="2">
        <v>4</v>
      </c>
      <c r="H9623" s="3"/>
      <c r="I9623" s="69" t="str">
        <f>VLOOKUP(C9623,СПРАВОЧНИК!B:D,2,0)</f>
        <v>ЕВРОПА</v>
      </c>
      <c r="J9623" s="69" t="str">
        <f>VLOOKUP(C9623,СПРАВОЧНИК!B:D,3,0)</f>
        <v>ИНОМАРКИ</v>
      </c>
      <c r="K9623" s="69" t="str">
        <f>VLOOKUP(СВОД2023[[#This Row],[ФО]],СПРАВОЧНИК!H:P,2,0)</f>
        <v>Центральный ФО</v>
      </c>
    </row>
    <row r="9624" spans="1:11" x14ac:dyDescent="0.2">
      <c r="A9624" t="s">
        <v>600</v>
      </c>
      <c r="B9624" t="s">
        <v>596</v>
      </c>
      <c r="C9624" s="1" t="s">
        <v>7</v>
      </c>
      <c r="D9624" s="1" t="s">
        <v>2379</v>
      </c>
      <c r="E9624" s="2"/>
      <c r="F9624" s="3"/>
      <c r="G9624" s="2">
        <v>1</v>
      </c>
      <c r="H9624" s="3">
        <v>1</v>
      </c>
      <c r="I9624" s="69" t="str">
        <f>VLOOKUP(C9624,СПРАВОЧНИК!B:D,2,0)</f>
        <v>ЕВРОПА</v>
      </c>
      <c r="J9624" s="69" t="str">
        <f>VLOOKUP(C9624,СПРАВОЧНИК!B:D,3,0)</f>
        <v>ИНОМАРКИ</v>
      </c>
      <c r="K9624" s="69" t="str">
        <f>VLOOKUP(СВОД2023[[#This Row],[ФО]],СПРАВОЧНИК!H:P,2,0)</f>
        <v>Центральный ФО</v>
      </c>
    </row>
    <row r="9625" spans="1:11" x14ac:dyDescent="0.2">
      <c r="A9625" t="s">
        <v>600</v>
      </c>
      <c r="B9625" t="s">
        <v>596</v>
      </c>
      <c r="C9625" s="1" t="s">
        <v>7</v>
      </c>
      <c r="D9625" s="1" t="s">
        <v>1303</v>
      </c>
      <c r="E9625" s="2">
        <v>5</v>
      </c>
      <c r="F9625" s="3">
        <v>1</v>
      </c>
      <c r="G9625" s="2">
        <v>10</v>
      </c>
      <c r="H9625" s="3">
        <v>6</v>
      </c>
      <c r="I9625" s="69" t="str">
        <f>VLOOKUP(C9625,СПРАВОЧНИК!B:D,2,0)</f>
        <v>ЕВРОПА</v>
      </c>
      <c r="J9625" s="69" t="str">
        <f>VLOOKUP(C9625,СПРАВОЧНИК!B:D,3,0)</f>
        <v>ИНОМАРКИ</v>
      </c>
      <c r="K9625" s="69" t="str">
        <f>VLOOKUP(СВОД2023[[#This Row],[ФО]],СПРАВОЧНИК!H:P,2,0)</f>
        <v>Центральный ФО</v>
      </c>
    </row>
    <row r="9626" spans="1:11" x14ac:dyDescent="0.2">
      <c r="A9626" t="s">
        <v>600</v>
      </c>
      <c r="B9626" t="s">
        <v>596</v>
      </c>
      <c r="C9626" s="1" t="s">
        <v>7</v>
      </c>
      <c r="D9626" s="1" t="s">
        <v>2380</v>
      </c>
      <c r="E9626" s="2"/>
      <c r="F9626" s="3"/>
      <c r="G9626" s="2">
        <v>2</v>
      </c>
      <c r="H9626" s="3">
        <v>1</v>
      </c>
      <c r="I9626" s="69" t="str">
        <f>VLOOKUP(C9626,СПРАВОЧНИК!B:D,2,0)</f>
        <v>ЕВРОПА</v>
      </c>
      <c r="J9626" s="69" t="str">
        <f>VLOOKUP(C9626,СПРАВОЧНИК!B:D,3,0)</f>
        <v>ИНОМАРКИ</v>
      </c>
      <c r="K9626" s="69" t="str">
        <f>VLOOKUP(СВОД2023[[#This Row],[ФО]],СПРАВОЧНИК!H:P,2,0)</f>
        <v>Центральный ФО</v>
      </c>
    </row>
    <row r="9627" spans="1:11" x14ac:dyDescent="0.2">
      <c r="A9627" t="s">
        <v>600</v>
      </c>
      <c r="B9627" t="s">
        <v>596</v>
      </c>
      <c r="C9627" s="1" t="s">
        <v>7</v>
      </c>
      <c r="D9627" s="1" t="s">
        <v>9</v>
      </c>
      <c r="E9627" s="2">
        <v>6</v>
      </c>
      <c r="F9627" s="3">
        <v>5</v>
      </c>
      <c r="G9627" s="2">
        <v>39</v>
      </c>
      <c r="H9627" s="3">
        <v>17</v>
      </c>
      <c r="I9627" s="69" t="str">
        <f>VLOOKUP(C9627,СПРАВОЧНИК!B:D,2,0)</f>
        <v>ЕВРОПА</v>
      </c>
      <c r="J9627" s="69" t="str">
        <f>VLOOKUP(C9627,СПРАВОЧНИК!B:D,3,0)</f>
        <v>ИНОМАРКИ</v>
      </c>
      <c r="K9627" s="69" t="str">
        <f>VLOOKUP(СВОД2023[[#This Row],[ФО]],СПРАВОЧНИК!H:P,2,0)</f>
        <v>Центральный ФО</v>
      </c>
    </row>
    <row r="9628" spans="1:11" x14ac:dyDescent="0.2">
      <c r="A9628" t="s">
        <v>600</v>
      </c>
      <c r="B9628" t="s">
        <v>596</v>
      </c>
      <c r="C9628" s="1" t="s">
        <v>7</v>
      </c>
      <c r="D9628" s="1" t="s">
        <v>1987</v>
      </c>
      <c r="E9628" s="2"/>
      <c r="F9628" s="3"/>
      <c r="G9628" s="2">
        <v>4</v>
      </c>
      <c r="H9628" s="3">
        <v>1</v>
      </c>
      <c r="I9628" s="69" t="str">
        <f>VLOOKUP(C9628,СПРАВОЧНИК!B:D,2,0)</f>
        <v>ЕВРОПА</v>
      </c>
      <c r="J9628" s="69" t="str">
        <f>VLOOKUP(C9628,СПРАВОЧНИК!B:D,3,0)</f>
        <v>ИНОМАРКИ</v>
      </c>
      <c r="K9628" s="69" t="str">
        <f>VLOOKUP(СВОД2023[[#This Row],[ФО]],СПРАВОЧНИК!H:P,2,0)</f>
        <v>Центральный ФО</v>
      </c>
    </row>
    <row r="9629" spans="1:11" x14ac:dyDescent="0.2">
      <c r="A9629" t="s">
        <v>600</v>
      </c>
      <c r="B9629" t="s">
        <v>596</v>
      </c>
      <c r="C9629" s="1" t="s">
        <v>10</v>
      </c>
      <c r="D9629" s="1" t="s">
        <v>2381</v>
      </c>
      <c r="E9629" s="2"/>
      <c r="F9629" s="3"/>
      <c r="G9629" s="2">
        <v>1</v>
      </c>
      <c r="H9629" s="3"/>
      <c r="I9629" s="69" t="str">
        <f>VLOOKUP(C9629,СПРАВОЧНИК!B:D,2,0)</f>
        <v>ЕВРОПА</v>
      </c>
      <c r="J9629" s="69" t="str">
        <f>VLOOKUP(C9629,СПРАВОЧНИК!B:D,3,0)</f>
        <v>ИНОМАРКИ</v>
      </c>
      <c r="K9629" s="69" t="str">
        <f>VLOOKUP(СВОД2023[[#This Row],[ФО]],СПРАВОЧНИК!H:P,2,0)</f>
        <v>Центральный ФО</v>
      </c>
    </row>
    <row r="9630" spans="1:11" x14ac:dyDescent="0.2">
      <c r="A9630" t="s">
        <v>600</v>
      </c>
      <c r="B9630" t="s">
        <v>596</v>
      </c>
      <c r="C9630" s="1" t="s">
        <v>10</v>
      </c>
      <c r="D9630" s="1" t="s">
        <v>2615</v>
      </c>
      <c r="E9630" s="2"/>
      <c r="F9630" s="3"/>
      <c r="G9630" s="2">
        <v>1</v>
      </c>
      <c r="H9630" s="3">
        <v>1</v>
      </c>
      <c r="I9630" s="69" t="str">
        <f>VLOOKUP(C9630,СПРАВОЧНИК!B:D,2,0)</f>
        <v>ЕВРОПА</v>
      </c>
      <c r="J9630" s="69" t="str">
        <f>VLOOKUP(C9630,СПРАВОЧНИК!B:D,3,0)</f>
        <v>ИНОМАРКИ</v>
      </c>
      <c r="K9630" s="69" t="str">
        <f>VLOOKUP(СВОД2023[[#This Row],[ФО]],СПРАВОЧНИК!H:P,2,0)</f>
        <v>Центральный ФО</v>
      </c>
    </row>
    <row r="9631" spans="1:11" x14ac:dyDescent="0.2">
      <c r="A9631" t="s">
        <v>600</v>
      </c>
      <c r="B9631" t="s">
        <v>596</v>
      </c>
      <c r="C9631" s="1" t="s">
        <v>10</v>
      </c>
      <c r="D9631" s="1" t="s">
        <v>2382</v>
      </c>
      <c r="E9631" s="2"/>
      <c r="F9631" s="3"/>
      <c r="G9631" s="2">
        <v>1</v>
      </c>
      <c r="H9631" s="3">
        <v>2</v>
      </c>
      <c r="I9631" s="69" t="str">
        <f>VLOOKUP(C9631,СПРАВОЧНИК!B:D,2,0)</f>
        <v>ЕВРОПА</v>
      </c>
      <c r="J9631" s="69" t="str">
        <f>VLOOKUP(C9631,СПРАВОЧНИК!B:D,3,0)</f>
        <v>ИНОМАРКИ</v>
      </c>
      <c r="K9631" s="69" t="str">
        <f>VLOOKUP(СВОД2023[[#This Row],[ФО]],СПРАВОЧНИК!H:P,2,0)</f>
        <v>Центральный ФО</v>
      </c>
    </row>
    <row r="9632" spans="1:11" x14ac:dyDescent="0.2">
      <c r="A9632" t="s">
        <v>600</v>
      </c>
      <c r="B9632" t="s">
        <v>596</v>
      </c>
      <c r="C9632" s="1" t="s">
        <v>10</v>
      </c>
      <c r="D9632" s="1" t="s">
        <v>11</v>
      </c>
      <c r="E9632" s="2">
        <v>1</v>
      </c>
      <c r="F9632" s="3">
        <v>1</v>
      </c>
      <c r="G9632" s="2">
        <v>1</v>
      </c>
      <c r="H9632" s="3">
        <v>2</v>
      </c>
      <c r="I9632" s="69" t="str">
        <f>VLOOKUP(C9632,СПРАВОЧНИК!B:D,2,0)</f>
        <v>ЕВРОПА</v>
      </c>
      <c r="J9632" s="69" t="str">
        <f>VLOOKUP(C9632,СПРАВОЧНИК!B:D,3,0)</f>
        <v>ИНОМАРКИ</v>
      </c>
      <c r="K9632" s="69" t="str">
        <f>VLOOKUP(СВОД2023[[#This Row],[ФО]],СПРАВОЧНИК!H:P,2,0)</f>
        <v>Центральный ФО</v>
      </c>
    </row>
    <row r="9633" spans="1:11" x14ac:dyDescent="0.2">
      <c r="A9633" t="s">
        <v>600</v>
      </c>
      <c r="B9633" t="s">
        <v>596</v>
      </c>
      <c r="C9633" s="1" t="s">
        <v>10</v>
      </c>
      <c r="D9633" s="1" t="s">
        <v>2383</v>
      </c>
      <c r="E9633" s="2"/>
      <c r="F9633" s="3">
        <v>1</v>
      </c>
      <c r="G9633" s="2">
        <v>2</v>
      </c>
      <c r="H9633" s="3">
        <v>1</v>
      </c>
      <c r="I9633" s="69" t="str">
        <f>VLOOKUP(C9633,СПРАВОЧНИК!B:D,2,0)</f>
        <v>ЕВРОПА</v>
      </c>
      <c r="J9633" s="69" t="str">
        <f>VLOOKUP(C9633,СПРАВОЧНИК!B:D,3,0)</f>
        <v>ИНОМАРКИ</v>
      </c>
      <c r="K9633" s="69" t="str">
        <f>VLOOKUP(СВОД2023[[#This Row],[ФО]],СПРАВОЧНИК!H:P,2,0)</f>
        <v>Центральный ФО</v>
      </c>
    </row>
    <row r="9634" spans="1:11" x14ac:dyDescent="0.2">
      <c r="A9634" t="s">
        <v>600</v>
      </c>
      <c r="B9634" t="s">
        <v>596</v>
      </c>
      <c r="C9634" s="1" t="s">
        <v>10</v>
      </c>
      <c r="D9634" s="1" t="s">
        <v>12</v>
      </c>
      <c r="E9634" s="2">
        <v>1</v>
      </c>
      <c r="F9634" s="3"/>
      <c r="G9634" s="2">
        <v>3</v>
      </c>
      <c r="H9634" s="3">
        <v>1</v>
      </c>
      <c r="I9634" s="69" t="str">
        <f>VLOOKUP(C9634,СПРАВОЧНИК!B:D,2,0)</f>
        <v>ЕВРОПА</v>
      </c>
      <c r="J9634" s="69" t="str">
        <f>VLOOKUP(C9634,СПРАВОЧНИК!B:D,3,0)</f>
        <v>ИНОМАРКИ</v>
      </c>
      <c r="K9634" s="69" t="str">
        <f>VLOOKUP(СВОД2023[[#This Row],[ФО]],СПРАВОЧНИК!H:P,2,0)</f>
        <v>Центральный ФО</v>
      </c>
    </row>
    <row r="9635" spans="1:11" x14ac:dyDescent="0.2">
      <c r="A9635" t="s">
        <v>600</v>
      </c>
      <c r="B9635" t="s">
        <v>596</v>
      </c>
      <c r="C9635" s="1" t="s">
        <v>10</v>
      </c>
      <c r="D9635" s="1" t="s">
        <v>2529</v>
      </c>
      <c r="E9635" s="2"/>
      <c r="F9635" s="3"/>
      <c r="G9635" s="2">
        <v>1</v>
      </c>
      <c r="H9635" s="3">
        <v>2</v>
      </c>
      <c r="I9635" s="69" t="str">
        <f>VLOOKUP(C9635,СПРАВОЧНИК!B:D,2,0)</f>
        <v>ЕВРОПА</v>
      </c>
      <c r="J9635" s="69" t="str">
        <f>VLOOKUP(C9635,СПРАВОЧНИК!B:D,3,0)</f>
        <v>ИНОМАРКИ</v>
      </c>
      <c r="K9635" s="69" t="str">
        <f>VLOOKUP(СВОД2023[[#This Row],[ФО]],СПРАВОЧНИК!H:P,2,0)</f>
        <v>Центральный ФО</v>
      </c>
    </row>
    <row r="9636" spans="1:11" x14ac:dyDescent="0.2">
      <c r="A9636" t="s">
        <v>600</v>
      </c>
      <c r="B9636" t="s">
        <v>596</v>
      </c>
      <c r="C9636" s="1" t="s">
        <v>10</v>
      </c>
      <c r="D9636" s="1" t="s">
        <v>637</v>
      </c>
      <c r="E9636" s="2">
        <v>1</v>
      </c>
      <c r="F9636" s="3"/>
      <c r="G9636" s="2">
        <v>1</v>
      </c>
      <c r="H9636" s="3"/>
      <c r="I9636" s="69" t="str">
        <f>VLOOKUP(C9636,СПРАВОЧНИК!B:D,2,0)</f>
        <v>ЕВРОПА</v>
      </c>
      <c r="J9636" s="69" t="str">
        <f>VLOOKUP(C9636,СПРАВОЧНИК!B:D,3,0)</f>
        <v>ИНОМАРКИ</v>
      </c>
      <c r="K9636" s="69" t="str">
        <f>VLOOKUP(СВОД2023[[#This Row],[ФО]],СПРАВОЧНИК!H:P,2,0)</f>
        <v>Центральный ФО</v>
      </c>
    </row>
    <row r="9637" spans="1:11" x14ac:dyDescent="0.2">
      <c r="A9637" t="s">
        <v>600</v>
      </c>
      <c r="B9637" t="s">
        <v>596</v>
      </c>
      <c r="C9637" s="1" t="s">
        <v>1032</v>
      </c>
      <c r="D9637" s="1" t="s">
        <v>2616</v>
      </c>
      <c r="E9637" s="2"/>
      <c r="F9637" s="3"/>
      <c r="G9637" s="2">
        <v>1</v>
      </c>
      <c r="H9637" s="3"/>
      <c r="I9637" s="69" t="str">
        <f>VLOOKUP(C9637,СПРАВОЧНИК!B:D,2,0)</f>
        <v>ЕВРОПА</v>
      </c>
      <c r="J9637" s="69" t="str">
        <f>VLOOKUP(C9637,СПРАВОЧНИК!B:D,3,0)</f>
        <v>ИНОМАРКИ</v>
      </c>
      <c r="K9637" s="69" t="str">
        <f>VLOOKUP(СВОД2023[[#This Row],[ФО]],СПРАВОЧНИК!H:P,2,0)</f>
        <v>Центральный ФО</v>
      </c>
    </row>
    <row r="9638" spans="1:11" x14ac:dyDescent="0.2">
      <c r="A9638" t="s">
        <v>600</v>
      </c>
      <c r="B9638" t="s">
        <v>596</v>
      </c>
      <c r="C9638" s="1" t="s">
        <v>1032</v>
      </c>
      <c r="D9638" s="1" t="s">
        <v>1304</v>
      </c>
      <c r="E9638" s="2"/>
      <c r="F9638" s="3"/>
      <c r="G9638" s="2">
        <v>1</v>
      </c>
      <c r="H9638" s="3"/>
      <c r="I9638" s="69" t="str">
        <f>VLOOKUP(C9638,СПРАВОЧНИК!B:D,2,0)</f>
        <v>ЕВРОПА</v>
      </c>
      <c r="J9638" s="69" t="str">
        <f>VLOOKUP(C9638,СПРАВОЧНИК!B:D,3,0)</f>
        <v>ИНОМАРКИ</v>
      </c>
      <c r="K9638" s="69" t="str">
        <f>VLOOKUP(СВОД2023[[#This Row],[ФО]],СПРАВОЧНИК!H:P,2,0)</f>
        <v>Центральный ФО</v>
      </c>
    </row>
    <row r="9639" spans="1:11" x14ac:dyDescent="0.2">
      <c r="A9639" t="s">
        <v>600</v>
      </c>
      <c r="B9639" t="s">
        <v>596</v>
      </c>
      <c r="C9639" s="1" t="s">
        <v>1101</v>
      </c>
      <c r="D9639" s="1" t="s">
        <v>1305</v>
      </c>
      <c r="E9639" s="2"/>
      <c r="F9639" s="3">
        <v>1</v>
      </c>
      <c r="G9639" s="2">
        <v>6</v>
      </c>
      <c r="H9639" s="3">
        <v>3</v>
      </c>
      <c r="I9639" s="69" t="str">
        <f>VLOOKUP(C9639,СПРАВОЧНИК!B:D,2,0)</f>
        <v>КОРЕЯ</v>
      </c>
      <c r="J9639" s="69" t="str">
        <f>VLOOKUP(C9639,СПРАВОЧНИК!B:D,3,0)</f>
        <v>ИНОМАРКИ</v>
      </c>
      <c r="K9639" s="69" t="str">
        <f>VLOOKUP(СВОД2023[[#This Row],[ФО]],СПРАВОЧНИК!H:P,2,0)</f>
        <v>Центральный ФО</v>
      </c>
    </row>
    <row r="9640" spans="1:11" x14ac:dyDescent="0.2">
      <c r="A9640" t="s">
        <v>600</v>
      </c>
      <c r="B9640" t="s">
        <v>596</v>
      </c>
      <c r="C9640" s="1" t="s">
        <v>15</v>
      </c>
      <c r="D9640" s="1" t="s">
        <v>16</v>
      </c>
      <c r="E9640" s="2"/>
      <c r="F9640" s="3"/>
      <c r="G9640" s="2">
        <v>2</v>
      </c>
      <c r="H9640" s="3">
        <v>4</v>
      </c>
      <c r="I9640" s="69" t="str">
        <f>VLOOKUP(C9640,СПРАВОЧНИК!B:D,2,0)</f>
        <v>ЕВРОПА</v>
      </c>
      <c r="J9640" s="69" t="str">
        <f>VLOOKUP(C9640,СПРАВОЧНИК!B:D,3,0)</f>
        <v>ИНОМАРКИ</v>
      </c>
      <c r="K9640" s="69" t="str">
        <f>VLOOKUP(СВОД2023[[#This Row],[ФО]],СПРАВОЧНИК!H:P,2,0)</f>
        <v>Центральный ФО</v>
      </c>
    </row>
    <row r="9641" spans="1:11" x14ac:dyDescent="0.2">
      <c r="A9641" t="s">
        <v>600</v>
      </c>
      <c r="B9641" t="s">
        <v>596</v>
      </c>
      <c r="C9641" s="1" t="s">
        <v>15</v>
      </c>
      <c r="D9641" s="1" t="s">
        <v>2617</v>
      </c>
      <c r="E9641" s="2"/>
      <c r="F9641" s="3">
        <v>1</v>
      </c>
      <c r="G9641" s="2"/>
      <c r="H9641" s="3">
        <v>1</v>
      </c>
      <c r="I9641" s="69" t="str">
        <f>VLOOKUP(C9641,СПРАВОЧНИК!B:D,2,0)</f>
        <v>ЕВРОПА</v>
      </c>
      <c r="J9641" s="69" t="str">
        <f>VLOOKUP(C9641,СПРАВОЧНИК!B:D,3,0)</f>
        <v>ИНОМАРКИ</v>
      </c>
      <c r="K9641" s="69" t="str">
        <f>VLOOKUP(СВОД2023[[#This Row],[ФО]],СПРАВОЧНИК!H:P,2,0)</f>
        <v>Центральный ФО</v>
      </c>
    </row>
    <row r="9642" spans="1:11" x14ac:dyDescent="0.2">
      <c r="A9642" t="s">
        <v>600</v>
      </c>
      <c r="B9642" t="s">
        <v>596</v>
      </c>
      <c r="C9642" s="1" t="s">
        <v>15</v>
      </c>
      <c r="D9642" s="1" t="s">
        <v>1989</v>
      </c>
      <c r="E9642" s="2">
        <v>2</v>
      </c>
      <c r="F9642" s="3">
        <v>1</v>
      </c>
      <c r="G9642" s="2">
        <v>6</v>
      </c>
      <c r="H9642" s="3">
        <v>6</v>
      </c>
      <c r="I9642" s="69" t="str">
        <f>VLOOKUP(C9642,СПРАВОЧНИК!B:D,2,0)</f>
        <v>ЕВРОПА</v>
      </c>
      <c r="J9642" s="69" t="str">
        <f>VLOOKUP(C9642,СПРАВОЧНИК!B:D,3,0)</f>
        <v>ИНОМАРКИ</v>
      </c>
      <c r="K9642" s="69" t="str">
        <f>VLOOKUP(СВОД2023[[#This Row],[ФО]],СПРАВОЧНИК!H:P,2,0)</f>
        <v>Центральный ФО</v>
      </c>
    </row>
    <row r="9643" spans="1:11" x14ac:dyDescent="0.2">
      <c r="A9643" t="s">
        <v>600</v>
      </c>
      <c r="B9643" t="s">
        <v>596</v>
      </c>
      <c r="C9643" s="1" t="s">
        <v>15</v>
      </c>
      <c r="D9643" s="1" t="s">
        <v>623</v>
      </c>
      <c r="E9643" s="2">
        <v>1</v>
      </c>
      <c r="F9643" s="3"/>
      <c r="G9643" s="2">
        <v>2</v>
      </c>
      <c r="H9643" s="3">
        <v>1</v>
      </c>
      <c r="I9643" s="69" t="str">
        <f>VLOOKUP(C9643,СПРАВОЧНИК!B:D,2,0)</f>
        <v>ЕВРОПА</v>
      </c>
      <c r="J9643" s="69" t="str">
        <f>VLOOKUP(C9643,СПРАВОЧНИК!B:D,3,0)</f>
        <v>ИНОМАРКИ</v>
      </c>
      <c r="K9643" s="69" t="str">
        <f>VLOOKUP(СВОД2023[[#This Row],[ФО]],СПРАВОЧНИК!H:P,2,0)</f>
        <v>Центральный ФО</v>
      </c>
    </row>
    <row r="9644" spans="1:11" x14ac:dyDescent="0.2">
      <c r="A9644" t="s">
        <v>600</v>
      </c>
      <c r="B9644" t="s">
        <v>596</v>
      </c>
      <c r="C9644" s="1" t="s">
        <v>15</v>
      </c>
      <c r="D9644" s="1" t="s">
        <v>17</v>
      </c>
      <c r="E9644" s="2"/>
      <c r="F9644" s="3">
        <v>1</v>
      </c>
      <c r="G9644" s="2">
        <v>2</v>
      </c>
      <c r="H9644" s="3">
        <v>3</v>
      </c>
      <c r="I9644" s="69" t="str">
        <f>VLOOKUP(C9644,СПРАВОЧНИК!B:D,2,0)</f>
        <v>ЕВРОПА</v>
      </c>
      <c r="J9644" s="69" t="str">
        <f>VLOOKUP(C9644,СПРАВОЧНИК!B:D,3,0)</f>
        <v>ИНОМАРКИ</v>
      </c>
      <c r="K9644" s="69" t="str">
        <f>VLOOKUP(СВОД2023[[#This Row],[ФО]],СПРАВОЧНИК!H:P,2,0)</f>
        <v>Центральный ФО</v>
      </c>
    </row>
    <row r="9645" spans="1:11" x14ac:dyDescent="0.2">
      <c r="A9645" t="s">
        <v>600</v>
      </c>
      <c r="B9645" t="s">
        <v>596</v>
      </c>
      <c r="C9645" s="1" t="s">
        <v>15</v>
      </c>
      <c r="D9645" s="1" t="s">
        <v>1990</v>
      </c>
      <c r="E9645" s="2">
        <v>1</v>
      </c>
      <c r="F9645" s="3"/>
      <c r="G9645" s="2">
        <v>2</v>
      </c>
      <c r="H9645" s="3">
        <v>1</v>
      </c>
      <c r="I9645" s="69" t="str">
        <f>VLOOKUP(C9645,СПРАВОЧНИК!B:D,2,0)</f>
        <v>ЕВРОПА</v>
      </c>
      <c r="J9645" s="69" t="str">
        <f>VLOOKUP(C9645,СПРАВОЧНИК!B:D,3,0)</f>
        <v>ИНОМАРКИ</v>
      </c>
      <c r="K9645" s="69" t="str">
        <f>VLOOKUP(СВОД2023[[#This Row],[ФО]],СПРАВОЧНИК!H:P,2,0)</f>
        <v>Центральный ФО</v>
      </c>
    </row>
    <row r="9646" spans="1:11" x14ac:dyDescent="0.2">
      <c r="A9646" t="s">
        <v>600</v>
      </c>
      <c r="B9646" t="s">
        <v>596</v>
      </c>
      <c r="C9646" s="1" t="s">
        <v>15</v>
      </c>
      <c r="D9646" s="1" t="s">
        <v>2385</v>
      </c>
      <c r="E9646" s="2"/>
      <c r="F9646" s="3"/>
      <c r="G9646" s="2">
        <v>1</v>
      </c>
      <c r="H9646" s="3">
        <v>1</v>
      </c>
      <c r="I9646" s="69" t="str">
        <f>VLOOKUP(C9646,СПРАВОЧНИК!B:D,2,0)</f>
        <v>ЕВРОПА</v>
      </c>
      <c r="J9646" s="69" t="str">
        <f>VLOOKUP(C9646,СПРАВОЧНИК!B:D,3,0)</f>
        <v>ИНОМАРКИ</v>
      </c>
      <c r="K9646" s="69" t="str">
        <f>VLOOKUP(СВОД2023[[#This Row],[ФО]],СПРАВОЧНИК!H:P,2,0)</f>
        <v>Центральный ФО</v>
      </c>
    </row>
    <row r="9647" spans="1:11" x14ac:dyDescent="0.2">
      <c r="A9647" t="s">
        <v>600</v>
      </c>
      <c r="B9647" t="s">
        <v>596</v>
      </c>
      <c r="C9647" s="1" t="s">
        <v>15</v>
      </c>
      <c r="D9647" s="1" t="s">
        <v>2386</v>
      </c>
      <c r="E9647" s="2">
        <v>2</v>
      </c>
      <c r="F9647" s="3">
        <v>1</v>
      </c>
      <c r="G9647" s="2">
        <v>2</v>
      </c>
      <c r="H9647" s="3">
        <v>3</v>
      </c>
      <c r="I9647" s="69" t="str">
        <f>VLOOKUP(C9647,СПРАВОЧНИК!B:D,2,0)</f>
        <v>ЕВРОПА</v>
      </c>
      <c r="J9647" s="69" t="str">
        <f>VLOOKUP(C9647,СПРАВОЧНИК!B:D,3,0)</f>
        <v>ИНОМАРКИ</v>
      </c>
      <c r="K9647" s="69" t="str">
        <f>VLOOKUP(СВОД2023[[#This Row],[ФО]],СПРАВОЧНИК!H:P,2,0)</f>
        <v>Центральный ФО</v>
      </c>
    </row>
    <row r="9648" spans="1:11" x14ac:dyDescent="0.2">
      <c r="A9648" t="s">
        <v>600</v>
      </c>
      <c r="B9648" t="s">
        <v>596</v>
      </c>
      <c r="C9648" s="1" t="s">
        <v>2618</v>
      </c>
      <c r="D9648" s="1" t="s">
        <v>2619</v>
      </c>
      <c r="E9648" s="2"/>
      <c r="F9648" s="3"/>
      <c r="G9648" s="2">
        <v>1</v>
      </c>
      <c r="H9648" s="3"/>
      <c r="I9648" s="69" t="str">
        <f>VLOOKUP(C9648,СПРАВОЧНИК!B:D,2,0)</f>
        <v>США</v>
      </c>
      <c r="J9648" s="69" t="str">
        <f>VLOOKUP(C9648,СПРАВОЧНИК!B:D,3,0)</f>
        <v>ИНОМАРКИ</v>
      </c>
      <c r="K9648" s="69" t="str">
        <f>VLOOKUP(СВОД2023[[#This Row],[ФО]],СПРАВОЧНИК!H:P,2,0)</f>
        <v>Центральный ФО</v>
      </c>
    </row>
    <row r="9649" spans="1:11" x14ac:dyDescent="0.2">
      <c r="A9649" t="s">
        <v>600</v>
      </c>
      <c r="B9649" t="s">
        <v>596</v>
      </c>
      <c r="C9649" s="1" t="s">
        <v>18</v>
      </c>
      <c r="D9649" s="1" t="s">
        <v>1306</v>
      </c>
      <c r="E9649" s="2">
        <v>13</v>
      </c>
      <c r="F9649" s="3">
        <v>12</v>
      </c>
      <c r="G9649" s="2">
        <v>87</v>
      </c>
      <c r="H9649" s="3">
        <v>56</v>
      </c>
      <c r="I9649" s="69" t="str">
        <f>VLOOKUP(C9649,СПРАВОЧНИК!B:D,2,0)</f>
        <v>ЕВРОПА</v>
      </c>
      <c r="J9649" s="69" t="str">
        <f>VLOOKUP(C9649,СПРАВОЧНИК!B:D,3,0)</f>
        <v>ИНОМАРКИ</v>
      </c>
      <c r="K9649" s="69" t="str">
        <f>VLOOKUP(СВОД2023[[#This Row],[ФО]],СПРАВОЧНИК!H:P,2,0)</f>
        <v>Центральный ФО</v>
      </c>
    </row>
    <row r="9650" spans="1:11" x14ac:dyDescent="0.2">
      <c r="A9650" t="s">
        <v>600</v>
      </c>
      <c r="B9650" t="s">
        <v>596</v>
      </c>
      <c r="C9650" s="1" t="s">
        <v>18</v>
      </c>
      <c r="D9650" s="1" t="s">
        <v>1991</v>
      </c>
      <c r="E9650" s="2">
        <v>20</v>
      </c>
      <c r="F9650" s="3">
        <v>19</v>
      </c>
      <c r="G9650" s="2">
        <v>137</v>
      </c>
      <c r="H9650" s="3">
        <v>104</v>
      </c>
      <c r="I9650" s="69" t="str">
        <f>VLOOKUP(C9650,СПРАВОЧНИК!B:D,2,0)</f>
        <v>ЕВРОПА</v>
      </c>
      <c r="J9650" s="69" t="str">
        <f>VLOOKUP(C9650,СПРАВОЧНИК!B:D,3,0)</f>
        <v>ИНОМАРКИ</v>
      </c>
      <c r="K9650" s="69" t="str">
        <f>VLOOKUP(СВОД2023[[#This Row],[ФО]],СПРАВОЧНИК!H:P,2,0)</f>
        <v>Центральный ФО</v>
      </c>
    </row>
    <row r="9651" spans="1:11" x14ac:dyDescent="0.2">
      <c r="A9651" t="s">
        <v>600</v>
      </c>
      <c r="B9651" t="s">
        <v>596</v>
      </c>
      <c r="C9651" s="1" t="s">
        <v>18</v>
      </c>
      <c r="D9651" s="1" t="s">
        <v>1307</v>
      </c>
      <c r="E9651" s="2">
        <v>4</v>
      </c>
      <c r="F9651" s="3">
        <v>1</v>
      </c>
      <c r="G9651" s="2">
        <v>22</v>
      </c>
      <c r="H9651" s="3">
        <v>8</v>
      </c>
      <c r="I9651" s="69" t="str">
        <f>VLOOKUP(C9651,СПРАВОЧНИК!B:D,2,0)</f>
        <v>ЕВРОПА</v>
      </c>
      <c r="J9651" s="69" t="str">
        <f>VLOOKUP(C9651,СПРАВОЧНИК!B:D,3,0)</f>
        <v>ИНОМАРКИ</v>
      </c>
      <c r="K9651" s="69" t="str">
        <f>VLOOKUP(СВОД2023[[#This Row],[ФО]],СПРАВОЧНИК!H:P,2,0)</f>
        <v>Центральный ФО</v>
      </c>
    </row>
    <row r="9652" spans="1:11" x14ac:dyDescent="0.2">
      <c r="A9652" t="s">
        <v>600</v>
      </c>
      <c r="B9652" t="s">
        <v>596</v>
      </c>
      <c r="C9652" s="1" t="s">
        <v>18</v>
      </c>
      <c r="D9652" s="1" t="s">
        <v>944</v>
      </c>
      <c r="E9652" s="2">
        <v>268</v>
      </c>
      <c r="F9652" s="3">
        <v>167</v>
      </c>
      <c r="G9652" s="2">
        <v>1474</v>
      </c>
      <c r="H9652" s="3">
        <v>916</v>
      </c>
      <c r="I9652" s="69" t="str">
        <f>VLOOKUP(C9652,СПРАВОЧНИК!B:D,2,0)</f>
        <v>ЕВРОПА</v>
      </c>
      <c r="J9652" s="69" t="str">
        <f>VLOOKUP(C9652,СПРАВОЧНИК!B:D,3,0)</f>
        <v>ИНОМАРКИ</v>
      </c>
      <c r="K9652" s="69" t="str">
        <f>VLOOKUP(СВОД2023[[#This Row],[ФО]],СПРАВОЧНИК!H:P,2,0)</f>
        <v>Центральный ФО</v>
      </c>
    </row>
    <row r="9653" spans="1:11" x14ac:dyDescent="0.2">
      <c r="A9653" t="s">
        <v>600</v>
      </c>
      <c r="B9653" t="s">
        <v>596</v>
      </c>
      <c r="C9653" s="1" t="s">
        <v>18</v>
      </c>
      <c r="D9653" s="1" t="s">
        <v>945</v>
      </c>
      <c r="E9653" s="2">
        <v>4</v>
      </c>
      <c r="F9653" s="3"/>
      <c r="G9653" s="2">
        <v>19</v>
      </c>
      <c r="H9653" s="3">
        <v>2</v>
      </c>
      <c r="I9653" s="69" t="str">
        <f>VLOOKUP(C9653,СПРАВОЧНИК!B:D,2,0)</f>
        <v>ЕВРОПА</v>
      </c>
      <c r="J9653" s="69" t="str">
        <f>VLOOKUP(C9653,СПРАВОЧНИК!B:D,3,0)</f>
        <v>ИНОМАРКИ</v>
      </c>
      <c r="K9653" s="69" t="str">
        <f>VLOOKUP(СВОД2023[[#This Row],[ФО]],СПРАВОЧНИК!H:P,2,0)</f>
        <v>Центральный ФО</v>
      </c>
    </row>
    <row r="9654" spans="1:11" x14ac:dyDescent="0.2">
      <c r="A9654" t="s">
        <v>600</v>
      </c>
      <c r="B9654" t="s">
        <v>596</v>
      </c>
      <c r="C9654" s="1" t="s">
        <v>18</v>
      </c>
      <c r="D9654" s="1" t="s">
        <v>946</v>
      </c>
      <c r="E9654" s="2">
        <v>687</v>
      </c>
      <c r="F9654" s="3">
        <v>527</v>
      </c>
      <c r="G9654" s="2">
        <v>3780</v>
      </c>
      <c r="H9654" s="3">
        <v>2812</v>
      </c>
      <c r="I9654" s="69" t="str">
        <f>VLOOKUP(C9654,СПРАВОЧНИК!B:D,2,0)</f>
        <v>ЕВРОПА</v>
      </c>
      <c r="J9654" s="69" t="str">
        <f>VLOOKUP(C9654,СПРАВОЧНИК!B:D,3,0)</f>
        <v>ИНОМАРКИ</v>
      </c>
      <c r="K9654" s="69" t="str">
        <f>VLOOKUP(СВОД2023[[#This Row],[ФО]],СПРАВОЧНИК!H:P,2,0)</f>
        <v>Центральный ФО</v>
      </c>
    </row>
    <row r="9655" spans="1:11" x14ac:dyDescent="0.2">
      <c r="A9655" t="s">
        <v>600</v>
      </c>
      <c r="B9655" t="s">
        <v>596</v>
      </c>
      <c r="C9655" s="1" t="s">
        <v>18</v>
      </c>
      <c r="D9655" s="1" t="s">
        <v>947</v>
      </c>
      <c r="E9655" s="2">
        <v>194</v>
      </c>
      <c r="F9655" s="3">
        <v>102</v>
      </c>
      <c r="G9655" s="2">
        <v>1123</v>
      </c>
      <c r="H9655" s="3">
        <v>628</v>
      </c>
      <c r="I9655" s="69" t="str">
        <f>VLOOKUP(C9655,СПРАВОЧНИК!B:D,2,0)</f>
        <v>ЕВРОПА</v>
      </c>
      <c r="J9655" s="69" t="str">
        <f>VLOOKUP(C9655,СПРАВОЧНИК!B:D,3,0)</f>
        <v>ИНОМАРКИ</v>
      </c>
      <c r="K9655" s="69" t="str">
        <f>VLOOKUP(СВОД2023[[#This Row],[ФО]],СПРАВОЧНИК!H:P,2,0)</f>
        <v>Центральный ФО</v>
      </c>
    </row>
    <row r="9656" spans="1:11" x14ac:dyDescent="0.2">
      <c r="A9656" t="s">
        <v>600</v>
      </c>
      <c r="B9656" t="s">
        <v>596</v>
      </c>
      <c r="C9656" s="1" t="s">
        <v>18</v>
      </c>
      <c r="D9656" s="1" t="s">
        <v>948</v>
      </c>
      <c r="E9656" s="2">
        <v>869</v>
      </c>
      <c r="F9656" s="3">
        <v>580</v>
      </c>
      <c r="G9656" s="2">
        <v>4809</v>
      </c>
      <c r="H9656" s="3">
        <v>3507</v>
      </c>
      <c r="I9656" s="69" t="str">
        <f>VLOOKUP(C9656,СПРАВОЧНИК!B:D,2,0)</f>
        <v>ЕВРОПА</v>
      </c>
      <c r="J9656" s="69" t="str">
        <f>VLOOKUP(C9656,СПРАВОЧНИК!B:D,3,0)</f>
        <v>ИНОМАРКИ</v>
      </c>
      <c r="K9656" s="69" t="str">
        <f>VLOOKUP(СВОД2023[[#This Row],[ФО]],СПРАВОЧНИК!H:P,2,0)</f>
        <v>Центральный ФО</v>
      </c>
    </row>
    <row r="9657" spans="1:11" x14ac:dyDescent="0.2">
      <c r="A9657" t="s">
        <v>600</v>
      </c>
      <c r="B9657" t="s">
        <v>596</v>
      </c>
      <c r="C9657" s="1" t="s">
        <v>18</v>
      </c>
      <c r="D9657" s="1" t="s">
        <v>949</v>
      </c>
      <c r="E9657" s="2">
        <v>95</v>
      </c>
      <c r="F9657" s="3">
        <v>54</v>
      </c>
      <c r="G9657" s="2">
        <v>490</v>
      </c>
      <c r="H9657" s="3">
        <v>321</v>
      </c>
      <c r="I9657" s="69" t="str">
        <f>VLOOKUP(C9657,СПРАВОЧНИК!B:D,2,0)</f>
        <v>ЕВРОПА</v>
      </c>
      <c r="J9657" s="69" t="str">
        <f>VLOOKUP(C9657,СПРАВОЧНИК!B:D,3,0)</f>
        <v>ИНОМАРКИ</v>
      </c>
      <c r="K9657" s="69" t="str">
        <f>VLOOKUP(СВОД2023[[#This Row],[ФО]],СПРАВОЧНИК!H:P,2,0)</f>
        <v>Центральный ФО</v>
      </c>
    </row>
    <row r="9658" spans="1:11" x14ac:dyDescent="0.2">
      <c r="A9658" t="s">
        <v>600</v>
      </c>
      <c r="B9658" t="s">
        <v>596</v>
      </c>
      <c r="C9658" s="1" t="s">
        <v>18</v>
      </c>
      <c r="D9658" s="1" t="s">
        <v>950</v>
      </c>
      <c r="E9658" s="2">
        <v>153</v>
      </c>
      <c r="F9658" s="3">
        <v>107</v>
      </c>
      <c r="G9658" s="2">
        <v>770</v>
      </c>
      <c r="H9658" s="3">
        <v>655</v>
      </c>
      <c r="I9658" s="69" t="str">
        <f>VLOOKUP(C9658,СПРАВОЧНИК!B:D,2,0)</f>
        <v>ЕВРОПА</v>
      </c>
      <c r="J9658" s="69" t="str">
        <f>VLOOKUP(C9658,СПРАВОЧНИК!B:D,3,0)</f>
        <v>ИНОМАРКИ</v>
      </c>
      <c r="K9658" s="69" t="str">
        <f>VLOOKUP(СВОД2023[[#This Row],[ФО]],СПРАВОЧНИК!H:P,2,0)</f>
        <v>Центральный ФО</v>
      </c>
    </row>
    <row r="9659" spans="1:11" x14ac:dyDescent="0.2">
      <c r="A9659" t="s">
        <v>600</v>
      </c>
      <c r="B9659" t="s">
        <v>596</v>
      </c>
      <c r="C9659" s="1" t="s">
        <v>18</v>
      </c>
      <c r="D9659" s="1" t="s">
        <v>1308</v>
      </c>
      <c r="E9659" s="2">
        <v>189</v>
      </c>
      <c r="F9659" s="3">
        <v>163</v>
      </c>
      <c r="G9659" s="2">
        <v>1020</v>
      </c>
      <c r="H9659" s="3">
        <v>968</v>
      </c>
      <c r="I9659" s="69" t="str">
        <f>VLOOKUP(C9659,СПРАВОЧНИК!B:D,2,0)</f>
        <v>ЕВРОПА</v>
      </c>
      <c r="J9659" s="69" t="str">
        <f>VLOOKUP(C9659,СПРАВОЧНИК!B:D,3,0)</f>
        <v>ИНОМАРКИ</v>
      </c>
      <c r="K9659" s="69" t="str">
        <f>VLOOKUP(СВОД2023[[#This Row],[ФО]],СПРАВОЧНИК!H:P,2,0)</f>
        <v>Центральный ФО</v>
      </c>
    </row>
    <row r="9660" spans="1:11" x14ac:dyDescent="0.2">
      <c r="A9660" t="s">
        <v>600</v>
      </c>
      <c r="B9660" t="s">
        <v>596</v>
      </c>
      <c r="C9660" s="1" t="s">
        <v>18</v>
      </c>
      <c r="D9660" s="1" t="s">
        <v>1992</v>
      </c>
      <c r="E9660" s="2">
        <v>1</v>
      </c>
      <c r="F9660" s="3"/>
      <c r="G9660" s="2">
        <v>7</v>
      </c>
      <c r="H9660" s="3">
        <v>4</v>
      </c>
      <c r="I9660" s="69" t="str">
        <f>VLOOKUP(C9660,СПРАВОЧНИК!B:D,2,0)</f>
        <v>ЕВРОПА</v>
      </c>
      <c r="J9660" s="69" t="str">
        <f>VLOOKUP(C9660,СПРАВОЧНИК!B:D,3,0)</f>
        <v>ИНОМАРКИ</v>
      </c>
      <c r="K9660" s="69" t="str">
        <f>VLOOKUP(СВОД2023[[#This Row],[ФО]],СПРАВОЧНИК!H:P,2,0)</f>
        <v>Центральный ФО</v>
      </c>
    </row>
    <row r="9661" spans="1:11" x14ac:dyDescent="0.2">
      <c r="A9661" t="s">
        <v>600</v>
      </c>
      <c r="B9661" t="s">
        <v>596</v>
      </c>
      <c r="C9661" s="1" t="s">
        <v>18</v>
      </c>
      <c r="D9661" s="1" t="s">
        <v>2620</v>
      </c>
      <c r="E9661" s="2">
        <v>1</v>
      </c>
      <c r="F9661" s="3"/>
      <c r="G9661" s="2">
        <v>3</v>
      </c>
      <c r="H9661" s="3"/>
      <c r="I9661" s="69" t="str">
        <f>VLOOKUP(C9661,СПРАВОЧНИК!B:D,2,0)</f>
        <v>ЕВРОПА</v>
      </c>
      <c r="J9661" s="69" t="str">
        <f>VLOOKUP(C9661,СПРАВОЧНИК!B:D,3,0)</f>
        <v>ИНОМАРКИ</v>
      </c>
      <c r="K9661" s="69" t="str">
        <f>VLOOKUP(СВОД2023[[#This Row],[ФО]],СПРАВОЧНИК!H:P,2,0)</f>
        <v>Центральный ФО</v>
      </c>
    </row>
    <row r="9662" spans="1:11" x14ac:dyDescent="0.2">
      <c r="A9662" t="s">
        <v>600</v>
      </c>
      <c r="B9662" t="s">
        <v>596</v>
      </c>
      <c r="C9662" s="1" t="s">
        <v>18</v>
      </c>
      <c r="D9662" s="1" t="s">
        <v>1309</v>
      </c>
      <c r="E9662" s="2">
        <v>288</v>
      </c>
      <c r="F9662" s="3">
        <v>266</v>
      </c>
      <c r="G9662" s="2">
        <v>1479</v>
      </c>
      <c r="H9662" s="3">
        <v>1476</v>
      </c>
      <c r="I9662" s="69" t="str">
        <f>VLOOKUP(C9662,СПРАВОЧНИК!B:D,2,0)</f>
        <v>ЕВРОПА</v>
      </c>
      <c r="J9662" s="69" t="str">
        <f>VLOOKUP(C9662,СПРАВОЧНИК!B:D,3,0)</f>
        <v>ИНОМАРКИ</v>
      </c>
      <c r="K9662" s="69" t="str">
        <f>VLOOKUP(СВОД2023[[#This Row],[ФО]],СПРАВОЧНИК!H:P,2,0)</f>
        <v>Центральный ФО</v>
      </c>
    </row>
    <row r="9663" spans="1:11" x14ac:dyDescent="0.2">
      <c r="A9663" t="s">
        <v>600</v>
      </c>
      <c r="B9663" t="s">
        <v>596</v>
      </c>
      <c r="C9663" s="1" t="s">
        <v>18</v>
      </c>
      <c r="D9663" s="1" t="s">
        <v>1310</v>
      </c>
      <c r="E9663" s="2">
        <v>7</v>
      </c>
      <c r="F9663" s="3">
        <v>2</v>
      </c>
      <c r="G9663" s="2">
        <v>14</v>
      </c>
      <c r="H9663" s="3">
        <v>17</v>
      </c>
      <c r="I9663" s="69" t="str">
        <f>VLOOKUP(C9663,СПРАВОЧНИК!B:D,2,0)</f>
        <v>ЕВРОПА</v>
      </c>
      <c r="J9663" s="69" t="str">
        <f>VLOOKUP(C9663,СПРАВОЧНИК!B:D,3,0)</f>
        <v>ИНОМАРКИ</v>
      </c>
      <c r="K9663" s="69" t="str">
        <f>VLOOKUP(СВОД2023[[#This Row],[ФО]],СПРАВОЧНИК!H:P,2,0)</f>
        <v>Центральный ФО</v>
      </c>
    </row>
    <row r="9664" spans="1:11" x14ac:dyDescent="0.2">
      <c r="A9664" t="s">
        <v>600</v>
      </c>
      <c r="B9664" t="s">
        <v>596</v>
      </c>
      <c r="C9664" s="1" t="s">
        <v>18</v>
      </c>
      <c r="D9664" s="1" t="s">
        <v>1993</v>
      </c>
      <c r="E9664" s="2">
        <v>1</v>
      </c>
      <c r="F9664" s="3"/>
      <c r="G9664" s="2">
        <v>3</v>
      </c>
      <c r="H9664" s="3">
        <v>2</v>
      </c>
      <c r="I9664" s="69" t="str">
        <f>VLOOKUP(C9664,СПРАВОЧНИК!B:D,2,0)</f>
        <v>ЕВРОПА</v>
      </c>
      <c r="J9664" s="69" t="str">
        <f>VLOOKUP(C9664,СПРАВОЧНИК!B:D,3,0)</f>
        <v>ИНОМАРКИ</v>
      </c>
      <c r="K9664" s="69" t="str">
        <f>VLOOKUP(СВОД2023[[#This Row],[ФО]],СПРАВОЧНИК!H:P,2,0)</f>
        <v>Центральный ФО</v>
      </c>
    </row>
    <row r="9665" spans="1:11" x14ac:dyDescent="0.2">
      <c r="A9665" t="s">
        <v>600</v>
      </c>
      <c r="B9665" t="s">
        <v>596</v>
      </c>
      <c r="C9665" s="1" t="s">
        <v>18</v>
      </c>
      <c r="D9665" s="1" t="s">
        <v>2621</v>
      </c>
      <c r="E9665" s="2"/>
      <c r="F9665" s="3"/>
      <c r="G9665" s="2">
        <v>1</v>
      </c>
      <c r="H9665" s="3"/>
      <c r="I9665" s="69" t="str">
        <f>VLOOKUP(C9665,СПРАВОЧНИК!B:D,2,0)</f>
        <v>ЕВРОПА</v>
      </c>
      <c r="J9665" s="69" t="str">
        <f>VLOOKUP(C9665,СПРАВОЧНИК!B:D,3,0)</f>
        <v>ИНОМАРКИ</v>
      </c>
      <c r="K9665" s="69" t="str">
        <f>VLOOKUP(СВОД2023[[#This Row],[ФО]],СПРАВОЧНИК!H:P,2,0)</f>
        <v>Центральный ФО</v>
      </c>
    </row>
    <row r="9666" spans="1:11" x14ac:dyDescent="0.2">
      <c r="A9666" t="s">
        <v>600</v>
      </c>
      <c r="B9666" t="s">
        <v>596</v>
      </c>
      <c r="C9666" s="1" t="s">
        <v>18</v>
      </c>
      <c r="D9666" s="1" t="s">
        <v>1994</v>
      </c>
      <c r="E9666" s="2"/>
      <c r="F9666" s="3"/>
      <c r="G9666" s="2"/>
      <c r="H9666" s="3">
        <v>2</v>
      </c>
      <c r="I9666" s="69" t="str">
        <f>VLOOKUP(C9666,СПРАВОЧНИК!B:D,2,0)</f>
        <v>ЕВРОПА</v>
      </c>
      <c r="J9666" s="69" t="str">
        <f>VLOOKUP(C9666,СПРАВОЧНИК!B:D,3,0)</f>
        <v>ИНОМАРКИ</v>
      </c>
      <c r="K9666" s="69" t="str">
        <f>VLOOKUP(СВОД2023[[#This Row],[ФО]],СПРАВОЧНИК!H:P,2,0)</f>
        <v>Центральный ФО</v>
      </c>
    </row>
    <row r="9667" spans="1:11" x14ac:dyDescent="0.2">
      <c r="A9667" t="s">
        <v>600</v>
      </c>
      <c r="B9667" t="s">
        <v>596</v>
      </c>
      <c r="C9667" s="1" t="s">
        <v>18</v>
      </c>
      <c r="D9667" s="1" t="s">
        <v>951</v>
      </c>
      <c r="E9667" s="2">
        <v>10</v>
      </c>
      <c r="F9667" s="3">
        <v>5</v>
      </c>
      <c r="G9667" s="2">
        <v>47</v>
      </c>
      <c r="H9667" s="3">
        <v>28</v>
      </c>
      <c r="I9667" s="69" t="str">
        <f>VLOOKUP(C9667,СПРАВОЧНИК!B:D,2,0)</f>
        <v>ЕВРОПА</v>
      </c>
      <c r="J9667" s="69" t="str">
        <f>VLOOKUP(C9667,СПРАВОЧНИК!B:D,3,0)</f>
        <v>ИНОМАРКИ</v>
      </c>
      <c r="K9667" s="69" t="str">
        <f>VLOOKUP(СВОД2023[[#This Row],[ФО]],СПРАВОЧНИК!H:P,2,0)</f>
        <v>Центральный ФО</v>
      </c>
    </row>
    <row r="9668" spans="1:11" x14ac:dyDescent="0.2">
      <c r="A9668" t="s">
        <v>600</v>
      </c>
      <c r="B9668" t="s">
        <v>596</v>
      </c>
      <c r="C9668" s="1" t="s">
        <v>18</v>
      </c>
      <c r="D9668" s="1" t="s">
        <v>952</v>
      </c>
      <c r="E9668" s="2"/>
      <c r="F9668" s="3"/>
      <c r="G9668" s="2">
        <v>1</v>
      </c>
      <c r="H9668" s="3"/>
      <c r="I9668" s="69" t="str">
        <f>VLOOKUP(C9668,СПРАВОЧНИК!B:D,2,0)</f>
        <v>ЕВРОПА</v>
      </c>
      <c r="J9668" s="69" t="str">
        <f>VLOOKUP(C9668,СПРАВОЧНИК!B:D,3,0)</f>
        <v>ИНОМАРКИ</v>
      </c>
      <c r="K9668" s="69" t="str">
        <f>VLOOKUP(СВОД2023[[#This Row],[ФО]],СПРАВОЧНИК!H:P,2,0)</f>
        <v>Центральный ФО</v>
      </c>
    </row>
    <row r="9669" spans="1:11" x14ac:dyDescent="0.2">
      <c r="A9669" t="s">
        <v>600</v>
      </c>
      <c r="B9669" t="s">
        <v>596</v>
      </c>
      <c r="C9669" s="1" t="s">
        <v>18</v>
      </c>
      <c r="D9669" s="1" t="s">
        <v>953</v>
      </c>
      <c r="E9669" s="2">
        <v>4</v>
      </c>
      <c r="F9669" s="3"/>
      <c r="G9669" s="2">
        <v>6</v>
      </c>
      <c r="H9669" s="3">
        <v>1</v>
      </c>
      <c r="I9669" s="69" t="str">
        <f>VLOOKUP(C9669,СПРАВОЧНИК!B:D,2,0)</f>
        <v>ЕВРОПА</v>
      </c>
      <c r="J9669" s="69" t="str">
        <f>VLOOKUP(C9669,СПРАВОЧНИК!B:D,3,0)</f>
        <v>ИНОМАРКИ</v>
      </c>
      <c r="K9669" s="69" t="str">
        <f>VLOOKUP(СВОД2023[[#This Row],[ФО]],СПРАВОЧНИК!H:P,2,0)</f>
        <v>Центральный ФО</v>
      </c>
    </row>
    <row r="9670" spans="1:11" x14ac:dyDescent="0.2">
      <c r="A9670" t="s">
        <v>600</v>
      </c>
      <c r="B9670" t="s">
        <v>596</v>
      </c>
      <c r="C9670" s="1" t="s">
        <v>18</v>
      </c>
      <c r="D9670" s="1" t="s">
        <v>954</v>
      </c>
      <c r="E9670" s="2">
        <v>146</v>
      </c>
      <c r="F9670" s="3">
        <v>121</v>
      </c>
      <c r="G9670" s="2">
        <v>953</v>
      </c>
      <c r="H9670" s="3">
        <v>626</v>
      </c>
      <c r="I9670" s="69" t="str">
        <f>VLOOKUP(C9670,СПРАВОЧНИК!B:D,2,0)</f>
        <v>ЕВРОПА</v>
      </c>
      <c r="J9670" s="69" t="str">
        <f>VLOOKUP(C9670,СПРАВОЧНИК!B:D,3,0)</f>
        <v>ИНОМАРКИ</v>
      </c>
      <c r="K9670" s="69" t="str">
        <f>VLOOKUP(СВОД2023[[#This Row],[ФО]],СПРАВОЧНИК!H:P,2,0)</f>
        <v>Центральный ФО</v>
      </c>
    </row>
    <row r="9671" spans="1:11" x14ac:dyDescent="0.2">
      <c r="A9671" t="s">
        <v>600</v>
      </c>
      <c r="B9671" t="s">
        <v>596</v>
      </c>
      <c r="C9671" s="1" t="s">
        <v>18</v>
      </c>
      <c r="D9671" s="1" t="s">
        <v>955</v>
      </c>
      <c r="E9671" s="2"/>
      <c r="F9671" s="3"/>
      <c r="G9671" s="2">
        <v>2</v>
      </c>
      <c r="H9671" s="3">
        <v>1</v>
      </c>
      <c r="I9671" s="69" t="str">
        <f>VLOOKUP(C9671,СПРАВОЧНИК!B:D,2,0)</f>
        <v>ЕВРОПА</v>
      </c>
      <c r="J9671" s="69" t="str">
        <f>VLOOKUP(C9671,СПРАВОЧНИК!B:D,3,0)</f>
        <v>ИНОМАРКИ</v>
      </c>
      <c r="K9671" s="69" t="str">
        <f>VLOOKUP(СВОД2023[[#This Row],[ФО]],СПРАВОЧНИК!H:P,2,0)</f>
        <v>Центральный ФО</v>
      </c>
    </row>
    <row r="9672" spans="1:11" x14ac:dyDescent="0.2">
      <c r="A9672" t="s">
        <v>600</v>
      </c>
      <c r="B9672" t="s">
        <v>596</v>
      </c>
      <c r="C9672" s="1" t="s">
        <v>18</v>
      </c>
      <c r="D9672" s="1" t="s">
        <v>956</v>
      </c>
      <c r="E9672" s="2">
        <v>335</v>
      </c>
      <c r="F9672" s="3">
        <v>188</v>
      </c>
      <c r="G9672" s="2">
        <v>1953</v>
      </c>
      <c r="H9672" s="3">
        <v>1115</v>
      </c>
      <c r="I9672" s="69" t="str">
        <f>VLOOKUP(C9672,СПРАВОЧНИК!B:D,2,0)</f>
        <v>ЕВРОПА</v>
      </c>
      <c r="J9672" s="69" t="str">
        <f>VLOOKUP(C9672,СПРАВОЧНИК!B:D,3,0)</f>
        <v>ИНОМАРКИ</v>
      </c>
      <c r="K9672" s="69" t="str">
        <f>VLOOKUP(СВОД2023[[#This Row],[ФО]],СПРАВОЧНИК!H:P,2,0)</f>
        <v>Центральный ФО</v>
      </c>
    </row>
    <row r="9673" spans="1:11" x14ac:dyDescent="0.2">
      <c r="A9673" t="s">
        <v>600</v>
      </c>
      <c r="B9673" t="s">
        <v>596</v>
      </c>
      <c r="C9673" s="1" t="s">
        <v>18</v>
      </c>
      <c r="D9673" s="1" t="s">
        <v>957</v>
      </c>
      <c r="E9673" s="2">
        <v>321</v>
      </c>
      <c r="F9673" s="3">
        <v>262</v>
      </c>
      <c r="G9673" s="2">
        <v>1981</v>
      </c>
      <c r="H9673" s="3">
        <v>1407</v>
      </c>
      <c r="I9673" s="69" t="str">
        <f>VLOOKUP(C9673,СПРАВОЧНИК!B:D,2,0)</f>
        <v>ЕВРОПА</v>
      </c>
      <c r="J9673" s="69" t="str">
        <f>VLOOKUP(C9673,СПРАВОЧНИК!B:D,3,0)</f>
        <v>ИНОМАРКИ</v>
      </c>
      <c r="K9673" s="69" t="str">
        <f>VLOOKUP(СВОД2023[[#This Row],[ФО]],СПРАВОЧНИК!H:P,2,0)</f>
        <v>Центральный ФО</v>
      </c>
    </row>
    <row r="9674" spans="1:11" x14ac:dyDescent="0.2">
      <c r="A9674" t="s">
        <v>600</v>
      </c>
      <c r="B9674" t="s">
        <v>596</v>
      </c>
      <c r="C9674" s="1" t="s">
        <v>18</v>
      </c>
      <c r="D9674" s="1" t="s">
        <v>958</v>
      </c>
      <c r="E9674" s="2">
        <v>69</v>
      </c>
      <c r="F9674" s="3">
        <v>59</v>
      </c>
      <c r="G9674" s="2">
        <v>478</v>
      </c>
      <c r="H9674" s="3">
        <v>261</v>
      </c>
      <c r="I9674" s="69" t="str">
        <f>VLOOKUP(C9674,СПРАВОЧНИК!B:D,2,0)</f>
        <v>ЕВРОПА</v>
      </c>
      <c r="J9674" s="69" t="str">
        <f>VLOOKUP(C9674,СПРАВОЧНИК!B:D,3,0)</f>
        <v>ИНОМАРКИ</v>
      </c>
      <c r="K9674" s="69" t="str">
        <f>VLOOKUP(СВОД2023[[#This Row],[ФО]],СПРАВОЧНИК!H:P,2,0)</f>
        <v>Центральный ФО</v>
      </c>
    </row>
    <row r="9675" spans="1:11" x14ac:dyDescent="0.2">
      <c r="A9675" t="s">
        <v>600</v>
      </c>
      <c r="B9675" t="s">
        <v>596</v>
      </c>
      <c r="C9675" s="1" t="s">
        <v>18</v>
      </c>
      <c r="D9675" s="1" t="s">
        <v>959</v>
      </c>
      <c r="E9675" s="2">
        <v>2</v>
      </c>
      <c r="F9675" s="3">
        <v>3</v>
      </c>
      <c r="G9675" s="2">
        <v>18</v>
      </c>
      <c r="H9675" s="3">
        <v>11</v>
      </c>
      <c r="I9675" s="69" t="str">
        <f>VLOOKUP(C9675,СПРАВОЧНИК!B:D,2,0)</f>
        <v>ЕВРОПА</v>
      </c>
      <c r="J9675" s="69" t="str">
        <f>VLOOKUP(C9675,СПРАВОЧНИК!B:D,3,0)</f>
        <v>ИНОМАРКИ</v>
      </c>
      <c r="K9675" s="69" t="str">
        <f>VLOOKUP(СВОД2023[[#This Row],[ФО]],СПРАВОЧНИК!H:P,2,0)</f>
        <v>Центральный ФО</v>
      </c>
    </row>
    <row r="9676" spans="1:11" x14ac:dyDescent="0.2">
      <c r="A9676" t="s">
        <v>600</v>
      </c>
      <c r="B9676" t="s">
        <v>596</v>
      </c>
      <c r="C9676" s="1" t="s">
        <v>18</v>
      </c>
      <c r="D9676" s="1" t="s">
        <v>960</v>
      </c>
      <c r="E9676" s="2">
        <v>2</v>
      </c>
      <c r="F9676" s="3">
        <v>2</v>
      </c>
      <c r="G9676" s="2">
        <v>14</v>
      </c>
      <c r="H9676" s="3">
        <v>17</v>
      </c>
      <c r="I9676" s="69" t="str">
        <f>VLOOKUP(C9676,СПРАВОЧНИК!B:D,2,0)</f>
        <v>ЕВРОПА</v>
      </c>
      <c r="J9676" s="69" t="str">
        <f>VLOOKUP(C9676,СПРАВОЧНИК!B:D,3,0)</f>
        <v>ИНОМАРКИ</v>
      </c>
      <c r="K9676" s="69" t="str">
        <f>VLOOKUP(СВОД2023[[#This Row],[ФО]],СПРАВОЧНИК!H:P,2,0)</f>
        <v>Центральный ФО</v>
      </c>
    </row>
    <row r="9677" spans="1:11" x14ac:dyDescent="0.2">
      <c r="A9677" t="s">
        <v>600</v>
      </c>
      <c r="B9677" t="s">
        <v>596</v>
      </c>
      <c r="C9677" s="1" t="s">
        <v>18</v>
      </c>
      <c r="D9677" s="1" t="s">
        <v>961</v>
      </c>
      <c r="E9677" s="2">
        <v>2</v>
      </c>
      <c r="F9677" s="3">
        <v>2</v>
      </c>
      <c r="G9677" s="2">
        <v>15</v>
      </c>
      <c r="H9677" s="3">
        <v>5</v>
      </c>
      <c r="I9677" s="69" t="str">
        <f>VLOOKUP(C9677,СПРАВОЧНИК!B:D,2,0)</f>
        <v>ЕВРОПА</v>
      </c>
      <c r="J9677" s="69" t="str">
        <f>VLOOKUP(C9677,СПРАВОЧНИК!B:D,3,0)</f>
        <v>ИНОМАРКИ</v>
      </c>
      <c r="K9677" s="69" t="str">
        <f>VLOOKUP(СВОД2023[[#This Row],[ФО]],СПРАВОЧНИК!H:P,2,0)</f>
        <v>Центральный ФО</v>
      </c>
    </row>
    <row r="9678" spans="1:11" x14ac:dyDescent="0.2">
      <c r="A9678" t="s">
        <v>600</v>
      </c>
      <c r="B9678" t="s">
        <v>596</v>
      </c>
      <c r="C9678" s="1" t="s">
        <v>18</v>
      </c>
      <c r="D9678" s="1" t="s">
        <v>962</v>
      </c>
      <c r="E9678" s="2">
        <v>3</v>
      </c>
      <c r="F9678" s="3">
        <v>3</v>
      </c>
      <c r="G9678" s="2">
        <v>19</v>
      </c>
      <c r="H9678" s="3">
        <v>10</v>
      </c>
      <c r="I9678" s="69" t="str">
        <f>VLOOKUP(C9678,СПРАВОЧНИК!B:D,2,0)</f>
        <v>ЕВРОПА</v>
      </c>
      <c r="J9678" s="69" t="str">
        <f>VLOOKUP(C9678,СПРАВОЧНИК!B:D,3,0)</f>
        <v>ИНОМАРКИ</v>
      </c>
      <c r="K9678" s="69" t="str">
        <f>VLOOKUP(СВОД2023[[#This Row],[ФО]],СПРАВОЧНИК!H:P,2,0)</f>
        <v>Центральный ФО</v>
      </c>
    </row>
    <row r="9679" spans="1:11" x14ac:dyDescent="0.2">
      <c r="A9679" t="s">
        <v>600</v>
      </c>
      <c r="B9679" t="s">
        <v>596</v>
      </c>
      <c r="C9679" s="1" t="s">
        <v>18</v>
      </c>
      <c r="D9679" s="1" t="s">
        <v>1995</v>
      </c>
      <c r="E9679" s="2">
        <v>2</v>
      </c>
      <c r="F9679" s="3"/>
      <c r="G9679" s="2">
        <v>21</v>
      </c>
      <c r="H9679" s="3">
        <v>4</v>
      </c>
      <c r="I9679" s="69" t="str">
        <f>VLOOKUP(C9679,СПРАВОЧНИК!B:D,2,0)</f>
        <v>ЕВРОПА</v>
      </c>
      <c r="J9679" s="69" t="str">
        <f>VLOOKUP(C9679,СПРАВОЧНИК!B:D,3,0)</f>
        <v>ИНОМАРКИ</v>
      </c>
      <c r="K9679" s="69" t="str">
        <f>VLOOKUP(СВОД2023[[#This Row],[ФО]],СПРАВОЧНИК!H:P,2,0)</f>
        <v>Центральный ФО</v>
      </c>
    </row>
    <row r="9680" spans="1:11" x14ac:dyDescent="0.2">
      <c r="A9680" t="s">
        <v>600</v>
      </c>
      <c r="B9680" t="s">
        <v>596</v>
      </c>
      <c r="C9680" s="1" t="s">
        <v>18</v>
      </c>
      <c r="D9680" s="1" t="s">
        <v>963</v>
      </c>
      <c r="E9680" s="2">
        <v>6</v>
      </c>
      <c r="F9680" s="3">
        <v>2</v>
      </c>
      <c r="G9680" s="2">
        <v>38</v>
      </c>
      <c r="H9680" s="3">
        <v>13</v>
      </c>
      <c r="I9680" s="69" t="str">
        <f>VLOOKUP(C9680,СПРАВОЧНИК!B:D,2,0)</f>
        <v>ЕВРОПА</v>
      </c>
      <c r="J9680" s="69" t="str">
        <f>VLOOKUP(C9680,СПРАВОЧНИК!B:D,3,0)</f>
        <v>ИНОМАРКИ</v>
      </c>
      <c r="K9680" s="69" t="str">
        <f>VLOOKUP(СВОД2023[[#This Row],[ФО]],СПРАВОЧНИК!H:P,2,0)</f>
        <v>Центральный ФО</v>
      </c>
    </row>
    <row r="9681" spans="1:11" x14ac:dyDescent="0.2">
      <c r="A9681" t="s">
        <v>600</v>
      </c>
      <c r="B9681" t="s">
        <v>596</v>
      </c>
      <c r="C9681" s="1" t="s">
        <v>18</v>
      </c>
      <c r="D9681" s="1" t="s">
        <v>964</v>
      </c>
      <c r="E9681" s="2">
        <v>6</v>
      </c>
      <c r="F9681" s="3">
        <v>2</v>
      </c>
      <c r="G9681" s="2">
        <v>42</v>
      </c>
      <c r="H9681" s="3">
        <v>28</v>
      </c>
      <c r="I9681" s="69" t="str">
        <f>VLOOKUP(C9681,СПРАВОЧНИК!B:D,2,0)</f>
        <v>ЕВРОПА</v>
      </c>
      <c r="J9681" s="69" t="str">
        <f>VLOOKUP(C9681,СПРАВОЧНИК!B:D,3,0)</f>
        <v>ИНОМАРКИ</v>
      </c>
      <c r="K9681" s="69" t="str">
        <f>VLOOKUP(СВОД2023[[#This Row],[ФО]],СПРАВОЧНИК!H:P,2,0)</f>
        <v>Центральный ФО</v>
      </c>
    </row>
    <row r="9682" spans="1:11" x14ac:dyDescent="0.2">
      <c r="A9682" t="s">
        <v>600</v>
      </c>
      <c r="B9682" t="s">
        <v>596</v>
      </c>
      <c r="C9682" s="1" t="s">
        <v>18</v>
      </c>
      <c r="D9682" s="1" t="s">
        <v>965</v>
      </c>
      <c r="E9682" s="2">
        <v>4</v>
      </c>
      <c r="F9682" s="3">
        <v>1</v>
      </c>
      <c r="G9682" s="2">
        <v>17</v>
      </c>
      <c r="H9682" s="3">
        <v>14</v>
      </c>
      <c r="I9682" s="69" t="str">
        <f>VLOOKUP(C9682,СПРАВОЧНИК!B:D,2,0)</f>
        <v>ЕВРОПА</v>
      </c>
      <c r="J9682" s="69" t="str">
        <f>VLOOKUP(C9682,СПРАВОЧНИК!B:D,3,0)</f>
        <v>ИНОМАРКИ</v>
      </c>
      <c r="K9682" s="69" t="str">
        <f>VLOOKUP(СВОД2023[[#This Row],[ФО]],СПРАВОЧНИК!H:P,2,0)</f>
        <v>Центральный ФО</v>
      </c>
    </row>
    <row r="9683" spans="1:11" x14ac:dyDescent="0.2">
      <c r="A9683" t="s">
        <v>600</v>
      </c>
      <c r="B9683" t="s">
        <v>596</v>
      </c>
      <c r="C9683" s="1" t="s">
        <v>18</v>
      </c>
      <c r="D9683" s="1" t="s">
        <v>966</v>
      </c>
      <c r="E9683" s="2">
        <v>3</v>
      </c>
      <c r="F9683" s="3">
        <v>2</v>
      </c>
      <c r="G9683" s="2">
        <v>9</v>
      </c>
      <c r="H9683" s="3">
        <v>9</v>
      </c>
      <c r="I9683" s="69" t="str">
        <f>VLOOKUP(C9683,СПРАВОЧНИК!B:D,2,0)</f>
        <v>ЕВРОПА</v>
      </c>
      <c r="J9683" s="69" t="str">
        <f>VLOOKUP(C9683,СПРАВОЧНИК!B:D,3,0)</f>
        <v>ИНОМАРКИ</v>
      </c>
      <c r="K9683" s="69" t="str">
        <f>VLOOKUP(СВОД2023[[#This Row],[ФО]],СПРАВОЧНИК!H:P,2,0)</f>
        <v>Центральный ФО</v>
      </c>
    </row>
    <row r="9684" spans="1:11" x14ac:dyDescent="0.2">
      <c r="A9684" t="s">
        <v>600</v>
      </c>
      <c r="B9684" t="s">
        <v>596</v>
      </c>
      <c r="C9684" s="1" t="s">
        <v>18</v>
      </c>
      <c r="D9684" s="1" t="s">
        <v>1311</v>
      </c>
      <c r="E9684" s="2">
        <v>4</v>
      </c>
      <c r="F9684" s="3">
        <v>4</v>
      </c>
      <c r="G9684" s="2">
        <v>17</v>
      </c>
      <c r="H9684" s="3">
        <v>18</v>
      </c>
      <c r="I9684" s="69" t="str">
        <f>VLOOKUP(C9684,СПРАВОЧНИК!B:D,2,0)</f>
        <v>ЕВРОПА</v>
      </c>
      <c r="J9684" s="69" t="str">
        <f>VLOOKUP(C9684,СПРАВОЧНИК!B:D,3,0)</f>
        <v>ИНОМАРКИ</v>
      </c>
      <c r="K9684" s="69" t="str">
        <f>VLOOKUP(СВОД2023[[#This Row],[ФО]],СПРАВОЧНИК!H:P,2,0)</f>
        <v>Центральный ФО</v>
      </c>
    </row>
    <row r="9685" spans="1:11" x14ac:dyDescent="0.2">
      <c r="A9685" t="s">
        <v>600</v>
      </c>
      <c r="B9685" t="s">
        <v>596</v>
      </c>
      <c r="C9685" s="1" t="s">
        <v>18</v>
      </c>
      <c r="D9685" s="1" t="s">
        <v>967</v>
      </c>
      <c r="E9685" s="2">
        <v>8</v>
      </c>
      <c r="F9685" s="3">
        <v>9</v>
      </c>
      <c r="G9685" s="2">
        <v>39</v>
      </c>
      <c r="H9685" s="3">
        <v>32</v>
      </c>
      <c r="I9685" s="69" t="str">
        <f>VLOOKUP(C9685,СПРАВОЧНИК!B:D,2,0)</f>
        <v>ЕВРОПА</v>
      </c>
      <c r="J9685" s="69" t="str">
        <f>VLOOKUP(C9685,СПРАВОЧНИК!B:D,3,0)</f>
        <v>ИНОМАРКИ</v>
      </c>
      <c r="K9685" s="69" t="str">
        <f>VLOOKUP(СВОД2023[[#This Row],[ФО]],СПРАВОЧНИК!H:P,2,0)</f>
        <v>Центральный ФО</v>
      </c>
    </row>
    <row r="9686" spans="1:11" x14ac:dyDescent="0.2">
      <c r="A9686" t="s">
        <v>600</v>
      </c>
      <c r="B9686" t="s">
        <v>596</v>
      </c>
      <c r="C9686" s="1" t="s">
        <v>18</v>
      </c>
      <c r="D9686" s="1" t="s">
        <v>968</v>
      </c>
      <c r="E9686" s="2">
        <v>4</v>
      </c>
      <c r="F9686" s="3">
        <v>2</v>
      </c>
      <c r="G9686" s="2">
        <v>28</v>
      </c>
      <c r="H9686" s="3">
        <v>12</v>
      </c>
      <c r="I9686" s="69" t="str">
        <f>VLOOKUP(C9686,СПРАВОЧНИК!B:D,2,0)</f>
        <v>ЕВРОПА</v>
      </c>
      <c r="J9686" s="69" t="str">
        <f>VLOOKUP(C9686,СПРАВОЧНИК!B:D,3,0)</f>
        <v>ИНОМАРКИ</v>
      </c>
      <c r="K9686" s="69" t="str">
        <f>VLOOKUP(СВОД2023[[#This Row],[ФО]],СПРАВОЧНИК!H:P,2,0)</f>
        <v>Центральный ФО</v>
      </c>
    </row>
    <row r="9687" spans="1:11" x14ac:dyDescent="0.2">
      <c r="A9687" t="s">
        <v>600</v>
      </c>
      <c r="B9687" t="s">
        <v>596</v>
      </c>
      <c r="C9687" s="1" t="s">
        <v>18</v>
      </c>
      <c r="D9687" s="1" t="s">
        <v>969</v>
      </c>
      <c r="E9687" s="2">
        <v>5</v>
      </c>
      <c r="F9687" s="3">
        <v>1</v>
      </c>
      <c r="G9687" s="2">
        <v>14</v>
      </c>
      <c r="H9687" s="3">
        <v>5</v>
      </c>
      <c r="I9687" s="69" t="str">
        <f>VLOOKUP(C9687,СПРАВОЧНИК!B:D,2,0)</f>
        <v>ЕВРОПА</v>
      </c>
      <c r="J9687" s="69" t="str">
        <f>VLOOKUP(C9687,СПРАВОЧНИК!B:D,3,0)</f>
        <v>ИНОМАРКИ</v>
      </c>
      <c r="K9687" s="69" t="str">
        <f>VLOOKUP(СВОД2023[[#This Row],[ФО]],СПРАВОЧНИК!H:P,2,0)</f>
        <v>Центральный ФО</v>
      </c>
    </row>
    <row r="9688" spans="1:11" x14ac:dyDescent="0.2">
      <c r="A9688" t="s">
        <v>600</v>
      </c>
      <c r="B9688" t="s">
        <v>596</v>
      </c>
      <c r="C9688" s="1" t="s">
        <v>18</v>
      </c>
      <c r="D9688" s="1" t="s">
        <v>970</v>
      </c>
      <c r="E9688" s="2">
        <v>11</v>
      </c>
      <c r="F9688" s="3">
        <v>11</v>
      </c>
      <c r="G9688" s="2">
        <v>53</v>
      </c>
      <c r="H9688" s="3">
        <v>44</v>
      </c>
      <c r="I9688" s="69" t="str">
        <f>VLOOKUP(C9688,СПРАВОЧНИК!B:D,2,0)</f>
        <v>ЕВРОПА</v>
      </c>
      <c r="J9688" s="69" t="str">
        <f>VLOOKUP(C9688,СПРАВОЧНИК!B:D,3,0)</f>
        <v>ИНОМАРКИ</v>
      </c>
      <c r="K9688" s="69" t="str">
        <f>VLOOKUP(СВОД2023[[#This Row],[ФО]],СПРАВОЧНИК!H:P,2,0)</f>
        <v>Центральный ФО</v>
      </c>
    </row>
    <row r="9689" spans="1:11" x14ac:dyDescent="0.2">
      <c r="A9689" t="s">
        <v>600</v>
      </c>
      <c r="B9689" t="s">
        <v>596</v>
      </c>
      <c r="C9689" s="1" t="s">
        <v>18</v>
      </c>
      <c r="D9689" s="1" t="s">
        <v>971</v>
      </c>
      <c r="E9689" s="2">
        <v>5</v>
      </c>
      <c r="F9689" s="3"/>
      <c r="G9689" s="2">
        <v>17</v>
      </c>
      <c r="H9689" s="3">
        <v>3</v>
      </c>
      <c r="I9689" s="69" t="str">
        <f>VLOOKUP(C9689,СПРАВОЧНИК!B:D,2,0)</f>
        <v>ЕВРОПА</v>
      </c>
      <c r="J9689" s="69" t="str">
        <f>VLOOKUP(C9689,СПРАВОЧНИК!B:D,3,0)</f>
        <v>ИНОМАРКИ</v>
      </c>
      <c r="K9689" s="69" t="str">
        <f>VLOOKUP(СВОД2023[[#This Row],[ФО]],СПРАВОЧНИК!H:P,2,0)</f>
        <v>Центральный ФО</v>
      </c>
    </row>
    <row r="9690" spans="1:11" x14ac:dyDescent="0.2">
      <c r="A9690" t="s">
        <v>600</v>
      </c>
      <c r="B9690" t="s">
        <v>596</v>
      </c>
      <c r="C9690" s="1" t="s">
        <v>18</v>
      </c>
      <c r="D9690" s="1" t="s">
        <v>972</v>
      </c>
      <c r="E9690" s="2">
        <v>9</v>
      </c>
      <c r="F9690" s="3">
        <v>2</v>
      </c>
      <c r="G9690" s="2">
        <v>42</v>
      </c>
      <c r="H9690" s="3">
        <v>15</v>
      </c>
      <c r="I9690" s="69" t="str">
        <f>VLOOKUP(C9690,СПРАВОЧНИК!B:D,2,0)</f>
        <v>ЕВРОПА</v>
      </c>
      <c r="J9690" s="69" t="str">
        <f>VLOOKUP(C9690,СПРАВОЧНИК!B:D,3,0)</f>
        <v>ИНОМАРКИ</v>
      </c>
      <c r="K9690" s="69" t="str">
        <f>VLOOKUP(СВОД2023[[#This Row],[ФО]],СПРАВОЧНИК!H:P,2,0)</f>
        <v>Центральный ФО</v>
      </c>
    </row>
    <row r="9691" spans="1:11" x14ac:dyDescent="0.2">
      <c r="A9691" t="s">
        <v>600</v>
      </c>
      <c r="B9691" t="s">
        <v>596</v>
      </c>
      <c r="C9691" s="1" t="s">
        <v>18</v>
      </c>
      <c r="D9691" s="1" t="s">
        <v>973</v>
      </c>
      <c r="E9691" s="2">
        <v>4</v>
      </c>
      <c r="F9691" s="3">
        <v>2</v>
      </c>
      <c r="G9691" s="2">
        <v>42</v>
      </c>
      <c r="H9691" s="3">
        <v>12</v>
      </c>
      <c r="I9691" s="69" t="str">
        <f>VLOOKUP(C9691,СПРАВОЧНИК!B:D,2,0)</f>
        <v>ЕВРОПА</v>
      </c>
      <c r="J9691" s="69" t="str">
        <f>VLOOKUP(C9691,СПРАВОЧНИК!B:D,3,0)</f>
        <v>ИНОМАРКИ</v>
      </c>
      <c r="K9691" s="69" t="str">
        <f>VLOOKUP(СВОД2023[[#This Row],[ФО]],СПРАВОЧНИК!H:P,2,0)</f>
        <v>Центральный ФО</v>
      </c>
    </row>
    <row r="9692" spans="1:11" x14ac:dyDescent="0.2">
      <c r="A9692" t="s">
        <v>600</v>
      </c>
      <c r="B9692" t="s">
        <v>596</v>
      </c>
      <c r="C9692" s="1" t="s">
        <v>18</v>
      </c>
      <c r="D9692" s="1" t="s">
        <v>974</v>
      </c>
      <c r="E9692" s="2">
        <v>34</v>
      </c>
      <c r="F9692" s="3">
        <v>37</v>
      </c>
      <c r="G9692" s="2">
        <v>224</v>
      </c>
      <c r="H9692" s="3">
        <v>142</v>
      </c>
      <c r="I9692" s="69" t="str">
        <f>VLOOKUP(C9692,СПРАВОЧНИК!B:D,2,0)</f>
        <v>ЕВРОПА</v>
      </c>
      <c r="J9692" s="69" t="str">
        <f>VLOOKUP(C9692,СПРАВОЧНИК!B:D,3,0)</f>
        <v>ИНОМАРКИ</v>
      </c>
      <c r="K9692" s="69" t="str">
        <f>VLOOKUP(СВОД2023[[#This Row],[ФО]],СПРАВОЧНИК!H:P,2,0)</f>
        <v>Центральный ФО</v>
      </c>
    </row>
    <row r="9693" spans="1:11" x14ac:dyDescent="0.2">
      <c r="A9693" t="s">
        <v>600</v>
      </c>
      <c r="B9693" t="s">
        <v>596</v>
      </c>
      <c r="C9693" s="1" t="s">
        <v>19</v>
      </c>
      <c r="D9693" s="1" t="s">
        <v>641</v>
      </c>
      <c r="E9693" s="2">
        <v>5</v>
      </c>
      <c r="F9693" s="3"/>
      <c r="G9693" s="2">
        <v>5</v>
      </c>
      <c r="H9693" s="3"/>
      <c r="I9693" s="69" t="str">
        <f>VLOOKUP(C9693,СПРАВОЧНИК!B:D,2,0)</f>
        <v>РОССИЯ</v>
      </c>
      <c r="J9693" s="69" t="str">
        <f>VLOOKUP(C9693,СПРАВОЧНИК!B:D,3,0)</f>
        <v>ОТЕЧЕСТВЕННЫЕ</v>
      </c>
      <c r="K9693" s="69" t="str">
        <f>VLOOKUP(СВОД2023[[#This Row],[ФО]],СПРАВОЧНИК!H:P,2,0)</f>
        <v>Центральный ФО</v>
      </c>
    </row>
    <row r="9694" spans="1:11" x14ac:dyDescent="0.2">
      <c r="A9694" t="s">
        <v>600</v>
      </c>
      <c r="B9694" t="s">
        <v>596</v>
      </c>
      <c r="C9694" s="1" t="s">
        <v>19</v>
      </c>
      <c r="D9694" s="1" t="s">
        <v>20</v>
      </c>
      <c r="E9694" s="2">
        <v>18</v>
      </c>
      <c r="F9694" s="3">
        <v>1</v>
      </c>
      <c r="G9694" s="2">
        <v>25</v>
      </c>
      <c r="H9694" s="3">
        <v>5</v>
      </c>
      <c r="I9694" s="69" t="str">
        <f>VLOOKUP(C9694,СПРАВОЧНИК!B:D,2,0)</f>
        <v>РОССИЯ</v>
      </c>
      <c r="J9694" s="69" t="str">
        <f>VLOOKUP(C9694,СПРАВОЧНИК!B:D,3,0)</f>
        <v>ОТЕЧЕСТВЕННЫЕ</v>
      </c>
      <c r="K9694" s="69" t="str">
        <f>VLOOKUP(СВОД2023[[#This Row],[ФО]],СПРАВОЧНИК!H:P,2,0)</f>
        <v>Центральный ФО</v>
      </c>
    </row>
    <row r="9695" spans="1:11" x14ac:dyDescent="0.2">
      <c r="A9695" t="s">
        <v>600</v>
      </c>
      <c r="B9695" t="s">
        <v>596</v>
      </c>
      <c r="C9695" s="1" t="s">
        <v>1035</v>
      </c>
      <c r="D9695" s="1" t="s">
        <v>1999</v>
      </c>
      <c r="E9695" s="2">
        <v>12</v>
      </c>
      <c r="F9695" s="3"/>
      <c r="G9695" s="2">
        <v>21</v>
      </c>
      <c r="H9695" s="3"/>
      <c r="I9695" s="69" t="str">
        <f>VLOOKUP(C9695,СПРАВОЧНИК!B:D,2,0)</f>
        <v>РОССИЯ</v>
      </c>
      <c r="J9695" s="69" t="str">
        <f>VLOOKUP(C9695,СПРАВОЧНИК!B:D,3,0)</f>
        <v>ОТЕЧЕСТВЕННЫЕ</v>
      </c>
      <c r="K9695" s="69" t="str">
        <f>VLOOKUP(СВОД2023[[#This Row],[ФО]],СПРАВОЧНИК!H:P,2,0)</f>
        <v>Центральный ФО</v>
      </c>
    </row>
    <row r="9696" spans="1:11" x14ac:dyDescent="0.2">
      <c r="A9696" t="s">
        <v>600</v>
      </c>
      <c r="B9696" t="s">
        <v>596</v>
      </c>
      <c r="C9696" s="1" t="s">
        <v>1035</v>
      </c>
      <c r="D9696" s="1" t="s">
        <v>1312</v>
      </c>
      <c r="E9696" s="2">
        <v>4</v>
      </c>
      <c r="F9696" s="3"/>
      <c r="G9696" s="2">
        <v>10</v>
      </c>
      <c r="H9696" s="3">
        <v>4</v>
      </c>
      <c r="I9696" s="69" t="str">
        <f>VLOOKUP(C9696,СПРАВОЧНИК!B:D,2,0)</f>
        <v>РОССИЯ</v>
      </c>
      <c r="J9696" s="69" t="str">
        <f>VLOOKUP(C9696,СПРАВОЧНИК!B:D,3,0)</f>
        <v>ОТЕЧЕСТВЕННЫЕ</v>
      </c>
      <c r="K9696" s="69" t="str">
        <f>VLOOKUP(СВОД2023[[#This Row],[ФО]],СПРАВОЧНИК!H:P,2,0)</f>
        <v>Центральный ФО</v>
      </c>
    </row>
    <row r="9697" spans="1:11" x14ac:dyDescent="0.2">
      <c r="A9697" t="s">
        <v>600</v>
      </c>
      <c r="B9697" t="s">
        <v>596</v>
      </c>
      <c r="C9697" s="1" t="s">
        <v>1035</v>
      </c>
      <c r="D9697" s="1" t="s">
        <v>2000</v>
      </c>
      <c r="E9697" s="2">
        <v>1</v>
      </c>
      <c r="F9697" s="3">
        <v>1</v>
      </c>
      <c r="G9697" s="2">
        <v>3</v>
      </c>
      <c r="H9697" s="3">
        <v>2</v>
      </c>
      <c r="I9697" s="69" t="str">
        <f>VLOOKUP(C9697,СПРАВОЧНИК!B:D,2,0)</f>
        <v>РОССИЯ</v>
      </c>
      <c r="J9697" s="69" t="str">
        <f>VLOOKUP(C9697,СПРАВОЧНИК!B:D,3,0)</f>
        <v>ОТЕЧЕСТВЕННЫЕ</v>
      </c>
      <c r="K9697" s="69" t="str">
        <f>VLOOKUP(СВОД2023[[#This Row],[ФО]],СПРАВОЧНИК!H:P,2,0)</f>
        <v>Центральный ФО</v>
      </c>
    </row>
    <row r="9698" spans="1:11" x14ac:dyDescent="0.2">
      <c r="A9698" t="s">
        <v>600</v>
      </c>
      <c r="B9698" t="s">
        <v>596</v>
      </c>
      <c r="C9698" s="1" t="s">
        <v>1035</v>
      </c>
      <c r="D9698" s="1" t="s">
        <v>2001</v>
      </c>
      <c r="E9698" s="2">
        <v>1</v>
      </c>
      <c r="F9698" s="3">
        <v>1</v>
      </c>
      <c r="G9698" s="2">
        <v>7</v>
      </c>
      <c r="H9698" s="3">
        <v>2</v>
      </c>
      <c r="I9698" s="69" t="str">
        <f>VLOOKUP(C9698,СПРАВОЧНИК!B:D,2,0)</f>
        <v>РОССИЯ</v>
      </c>
      <c r="J9698" s="69" t="str">
        <f>VLOOKUP(C9698,СПРАВОЧНИК!B:D,3,0)</f>
        <v>ОТЕЧЕСТВЕННЫЕ</v>
      </c>
      <c r="K9698" s="69" t="str">
        <f>VLOOKUP(СВОД2023[[#This Row],[ФО]],СПРАВОЧНИК!H:P,2,0)</f>
        <v>Центральный ФО</v>
      </c>
    </row>
    <row r="9699" spans="1:11" x14ac:dyDescent="0.2">
      <c r="A9699" t="s">
        <v>600</v>
      </c>
      <c r="B9699" t="s">
        <v>596</v>
      </c>
      <c r="C9699" s="1" t="s">
        <v>1035</v>
      </c>
      <c r="D9699" s="1" t="s">
        <v>2387</v>
      </c>
      <c r="E9699" s="2"/>
      <c r="F9699" s="3"/>
      <c r="G9699" s="2"/>
      <c r="H9699" s="3">
        <v>1</v>
      </c>
      <c r="I9699" s="69" t="str">
        <f>VLOOKUP(C9699,СПРАВОЧНИК!B:D,2,0)</f>
        <v>РОССИЯ</v>
      </c>
      <c r="J9699" s="69" t="str">
        <f>VLOOKUP(C9699,СПРАВОЧНИК!B:D,3,0)</f>
        <v>ОТЕЧЕСТВЕННЫЕ</v>
      </c>
      <c r="K9699" s="69" t="str">
        <f>VLOOKUP(СВОД2023[[#This Row],[ФО]],СПРАВОЧНИК!H:P,2,0)</f>
        <v>Центральный ФО</v>
      </c>
    </row>
    <row r="9700" spans="1:11" x14ac:dyDescent="0.2">
      <c r="A9700" t="s">
        <v>600</v>
      </c>
      <c r="B9700" t="s">
        <v>596</v>
      </c>
      <c r="C9700" s="1" t="s">
        <v>1035</v>
      </c>
      <c r="D9700" s="1" t="s">
        <v>1313</v>
      </c>
      <c r="E9700" s="2">
        <v>42</v>
      </c>
      <c r="F9700" s="3">
        <v>29</v>
      </c>
      <c r="G9700" s="2">
        <v>169</v>
      </c>
      <c r="H9700" s="3">
        <v>92</v>
      </c>
      <c r="I9700" s="69" t="str">
        <f>VLOOKUP(C9700,СПРАВОЧНИК!B:D,2,0)</f>
        <v>РОССИЯ</v>
      </c>
      <c r="J9700" s="69" t="str">
        <f>VLOOKUP(C9700,СПРАВОЧНИК!B:D,3,0)</f>
        <v>ОТЕЧЕСТВЕННЫЕ</v>
      </c>
      <c r="K9700" s="69" t="str">
        <f>VLOOKUP(СВОД2023[[#This Row],[ФО]],СПРАВОЧНИК!H:P,2,0)</f>
        <v>Центральный ФО</v>
      </c>
    </row>
    <row r="9701" spans="1:11" x14ac:dyDescent="0.2">
      <c r="A9701" t="s">
        <v>600</v>
      </c>
      <c r="B9701" t="s">
        <v>596</v>
      </c>
      <c r="C9701" s="1" t="s">
        <v>1035</v>
      </c>
      <c r="D9701" s="1" t="s">
        <v>1314</v>
      </c>
      <c r="E9701" s="2">
        <v>85</v>
      </c>
      <c r="F9701" s="3">
        <v>76</v>
      </c>
      <c r="G9701" s="2">
        <v>427</v>
      </c>
      <c r="H9701" s="3">
        <v>330</v>
      </c>
      <c r="I9701" s="69" t="str">
        <f>VLOOKUP(C9701,СПРАВОЧНИК!B:D,2,0)</f>
        <v>РОССИЯ</v>
      </c>
      <c r="J9701" s="69" t="str">
        <f>VLOOKUP(C9701,СПРАВОЧНИК!B:D,3,0)</f>
        <v>ОТЕЧЕСТВЕННЫЕ</v>
      </c>
      <c r="K9701" s="69" t="str">
        <f>VLOOKUP(СВОД2023[[#This Row],[ФО]],СПРАВОЧНИК!H:P,2,0)</f>
        <v>Центральный ФО</v>
      </c>
    </row>
    <row r="9702" spans="1:11" x14ac:dyDescent="0.2">
      <c r="A9702" t="s">
        <v>600</v>
      </c>
      <c r="B9702" t="s">
        <v>596</v>
      </c>
      <c r="C9702" s="1" t="s">
        <v>1035</v>
      </c>
      <c r="D9702" s="1" t="s">
        <v>2002</v>
      </c>
      <c r="E9702" s="2"/>
      <c r="F9702" s="3">
        <v>2</v>
      </c>
      <c r="G9702" s="2">
        <v>3</v>
      </c>
      <c r="H9702" s="3">
        <v>2</v>
      </c>
      <c r="I9702" s="69" t="str">
        <f>VLOOKUP(C9702,СПРАВОЧНИК!B:D,2,0)</f>
        <v>РОССИЯ</v>
      </c>
      <c r="J9702" s="69" t="str">
        <f>VLOOKUP(C9702,СПРАВОЧНИК!B:D,3,0)</f>
        <v>ОТЕЧЕСТВЕННЫЕ</v>
      </c>
      <c r="K9702" s="69" t="str">
        <f>VLOOKUP(СВОД2023[[#This Row],[ФО]],СПРАВОЧНИК!H:P,2,0)</f>
        <v>Центральный ФО</v>
      </c>
    </row>
    <row r="9703" spans="1:11" x14ac:dyDescent="0.2">
      <c r="A9703" t="s">
        <v>600</v>
      </c>
      <c r="B9703" t="s">
        <v>596</v>
      </c>
      <c r="C9703" s="1" t="s">
        <v>1035</v>
      </c>
      <c r="D9703" s="1" t="s">
        <v>2497</v>
      </c>
      <c r="E9703" s="2"/>
      <c r="F9703" s="3"/>
      <c r="G9703" s="2">
        <v>1</v>
      </c>
      <c r="H9703" s="3">
        <v>1</v>
      </c>
      <c r="I9703" s="69" t="str">
        <f>VLOOKUP(C9703,СПРАВОЧНИК!B:D,2,0)</f>
        <v>РОССИЯ</v>
      </c>
      <c r="J9703" s="69" t="str">
        <f>VLOOKUP(C9703,СПРАВОЧНИК!B:D,3,0)</f>
        <v>ОТЕЧЕСТВЕННЫЕ</v>
      </c>
      <c r="K9703" s="69" t="str">
        <f>VLOOKUP(СВОД2023[[#This Row],[ФО]],СПРАВОЧНИК!H:P,2,0)</f>
        <v>Центральный ФО</v>
      </c>
    </row>
    <row r="9704" spans="1:11" x14ac:dyDescent="0.2">
      <c r="A9704" t="s">
        <v>600</v>
      </c>
      <c r="B9704" t="s">
        <v>596</v>
      </c>
      <c r="C9704" s="1" t="s">
        <v>1035</v>
      </c>
      <c r="D9704" s="1" t="s">
        <v>2003</v>
      </c>
      <c r="E9704" s="2"/>
      <c r="F9704" s="3"/>
      <c r="G9704" s="2">
        <v>1</v>
      </c>
      <c r="H9704" s="3">
        <v>1</v>
      </c>
      <c r="I9704" s="69" t="str">
        <f>VLOOKUP(C9704,СПРАВОЧНИК!B:D,2,0)</f>
        <v>РОССИЯ</v>
      </c>
      <c r="J9704" s="69" t="str">
        <f>VLOOKUP(C9704,СПРАВОЧНИК!B:D,3,0)</f>
        <v>ОТЕЧЕСТВЕННЫЕ</v>
      </c>
      <c r="K9704" s="69" t="str">
        <f>VLOOKUP(СВОД2023[[#This Row],[ФО]],СПРАВОЧНИК!H:P,2,0)</f>
        <v>Центральный ФО</v>
      </c>
    </row>
    <row r="9705" spans="1:11" x14ac:dyDescent="0.2">
      <c r="A9705" t="s">
        <v>600</v>
      </c>
      <c r="B9705" t="s">
        <v>596</v>
      </c>
      <c r="C9705" s="1" t="s">
        <v>1035</v>
      </c>
      <c r="D9705" s="1" t="s">
        <v>1315</v>
      </c>
      <c r="E9705" s="2">
        <v>1</v>
      </c>
      <c r="F9705" s="3">
        <v>1</v>
      </c>
      <c r="G9705" s="2">
        <v>5</v>
      </c>
      <c r="H9705" s="3">
        <v>4</v>
      </c>
      <c r="I9705" s="69" t="str">
        <f>VLOOKUP(C9705,СПРАВОЧНИК!B:D,2,0)</f>
        <v>РОССИЯ</v>
      </c>
      <c r="J9705" s="69" t="str">
        <f>VLOOKUP(C9705,СПРАВОЧНИК!B:D,3,0)</f>
        <v>ОТЕЧЕСТВЕННЫЕ</v>
      </c>
      <c r="K9705" s="69" t="str">
        <f>VLOOKUP(СВОД2023[[#This Row],[ФО]],СПРАВОЧНИК!H:P,2,0)</f>
        <v>Центральный ФО</v>
      </c>
    </row>
    <row r="9706" spans="1:11" x14ac:dyDescent="0.2">
      <c r="A9706" t="s">
        <v>600</v>
      </c>
      <c r="B9706" t="s">
        <v>596</v>
      </c>
      <c r="C9706" s="1" t="s">
        <v>1035</v>
      </c>
      <c r="D9706" s="1" t="s">
        <v>2004</v>
      </c>
      <c r="E9706" s="2"/>
      <c r="F9706" s="3"/>
      <c r="G9706" s="2"/>
      <c r="H9706" s="3">
        <v>1</v>
      </c>
      <c r="I9706" s="69" t="str">
        <f>VLOOKUP(C9706,СПРАВОЧНИК!B:D,2,0)</f>
        <v>РОССИЯ</v>
      </c>
      <c r="J9706" s="69" t="str">
        <f>VLOOKUP(C9706,СПРАВОЧНИК!B:D,3,0)</f>
        <v>ОТЕЧЕСТВЕННЫЕ</v>
      </c>
      <c r="K9706" s="69" t="str">
        <f>VLOOKUP(СВОД2023[[#This Row],[ФО]],СПРАВОЧНИК!H:P,2,0)</f>
        <v>Центральный ФО</v>
      </c>
    </row>
    <row r="9707" spans="1:11" x14ac:dyDescent="0.2">
      <c r="A9707" t="s">
        <v>600</v>
      </c>
      <c r="B9707" t="s">
        <v>596</v>
      </c>
      <c r="C9707" s="1" t="s">
        <v>1035</v>
      </c>
      <c r="D9707" s="1" t="s">
        <v>2005</v>
      </c>
      <c r="E9707" s="2">
        <v>3</v>
      </c>
      <c r="F9707" s="3">
        <v>5</v>
      </c>
      <c r="G9707" s="2">
        <v>6</v>
      </c>
      <c r="H9707" s="3">
        <v>9</v>
      </c>
      <c r="I9707" s="69" t="str">
        <f>VLOOKUP(C9707,СПРАВОЧНИК!B:D,2,0)</f>
        <v>РОССИЯ</v>
      </c>
      <c r="J9707" s="69" t="str">
        <f>VLOOKUP(C9707,СПРАВОЧНИК!B:D,3,0)</f>
        <v>ОТЕЧЕСТВЕННЫЕ</v>
      </c>
      <c r="K9707" s="69" t="str">
        <f>VLOOKUP(СВОД2023[[#This Row],[ФО]],СПРАВОЧНИК!H:P,2,0)</f>
        <v>Центральный ФО</v>
      </c>
    </row>
    <row r="9708" spans="1:11" x14ac:dyDescent="0.2">
      <c r="A9708" t="s">
        <v>600</v>
      </c>
      <c r="B9708" t="s">
        <v>596</v>
      </c>
      <c r="C9708" s="1" t="s">
        <v>1035</v>
      </c>
      <c r="D9708" s="1" t="s">
        <v>2006</v>
      </c>
      <c r="E9708" s="2">
        <v>6</v>
      </c>
      <c r="F9708" s="3">
        <v>6</v>
      </c>
      <c r="G9708" s="2">
        <v>16</v>
      </c>
      <c r="H9708" s="3">
        <v>9</v>
      </c>
      <c r="I9708" s="69" t="str">
        <f>VLOOKUP(C9708,СПРАВОЧНИК!B:D,2,0)</f>
        <v>РОССИЯ</v>
      </c>
      <c r="J9708" s="69" t="str">
        <f>VLOOKUP(C9708,СПРАВОЧНИК!B:D,3,0)</f>
        <v>ОТЕЧЕСТВЕННЫЕ</v>
      </c>
      <c r="K9708" s="69" t="str">
        <f>VLOOKUP(СВОД2023[[#This Row],[ФО]],СПРАВОЧНИК!H:P,2,0)</f>
        <v>Центральный ФО</v>
      </c>
    </row>
    <row r="9709" spans="1:11" x14ac:dyDescent="0.2">
      <c r="A9709" t="s">
        <v>600</v>
      </c>
      <c r="B9709" t="s">
        <v>596</v>
      </c>
      <c r="C9709" s="1" t="s">
        <v>1035</v>
      </c>
      <c r="D9709" s="1" t="s">
        <v>1316</v>
      </c>
      <c r="E9709" s="2">
        <v>4</v>
      </c>
      <c r="F9709" s="3">
        <v>4</v>
      </c>
      <c r="G9709" s="2">
        <v>12</v>
      </c>
      <c r="H9709" s="3">
        <v>18</v>
      </c>
      <c r="I9709" s="69" t="str">
        <f>VLOOKUP(C9709,СПРАВОЧНИК!B:D,2,0)</f>
        <v>РОССИЯ</v>
      </c>
      <c r="J9709" s="69" t="str">
        <f>VLOOKUP(C9709,СПРАВОЧНИК!B:D,3,0)</f>
        <v>ОТЕЧЕСТВЕННЫЕ</v>
      </c>
      <c r="K9709" s="69" t="str">
        <f>VLOOKUP(СВОД2023[[#This Row],[ФО]],СПРАВОЧНИК!H:P,2,0)</f>
        <v>Центральный ФО</v>
      </c>
    </row>
    <row r="9710" spans="1:11" x14ac:dyDescent="0.2">
      <c r="A9710" t="s">
        <v>600</v>
      </c>
      <c r="B9710" t="s">
        <v>596</v>
      </c>
      <c r="C9710" s="1" t="s">
        <v>1035</v>
      </c>
      <c r="D9710" s="1" t="s">
        <v>2388</v>
      </c>
      <c r="E9710" s="2"/>
      <c r="F9710" s="3"/>
      <c r="G9710" s="2">
        <v>1</v>
      </c>
      <c r="H9710" s="3">
        <v>3</v>
      </c>
      <c r="I9710" s="69" t="str">
        <f>VLOOKUP(C9710,СПРАВОЧНИК!B:D,2,0)</f>
        <v>РОССИЯ</v>
      </c>
      <c r="J9710" s="69" t="str">
        <f>VLOOKUP(C9710,СПРАВОЧНИК!B:D,3,0)</f>
        <v>ОТЕЧЕСТВЕННЫЕ</v>
      </c>
      <c r="K9710" s="69" t="str">
        <f>VLOOKUP(СВОД2023[[#This Row],[ФО]],СПРАВОЧНИК!H:P,2,0)</f>
        <v>Центральный ФО</v>
      </c>
    </row>
    <row r="9711" spans="1:11" x14ac:dyDescent="0.2">
      <c r="A9711" t="s">
        <v>600</v>
      </c>
      <c r="B9711" t="s">
        <v>596</v>
      </c>
      <c r="C9711" s="1" t="s">
        <v>1035</v>
      </c>
      <c r="D9711" s="1" t="s">
        <v>1317</v>
      </c>
      <c r="E9711" s="2">
        <v>38</v>
      </c>
      <c r="F9711" s="3">
        <v>33</v>
      </c>
      <c r="G9711" s="2">
        <v>154</v>
      </c>
      <c r="H9711" s="3">
        <v>124</v>
      </c>
      <c r="I9711" s="69" t="str">
        <f>VLOOKUP(C9711,СПРАВОЧНИК!B:D,2,0)</f>
        <v>РОССИЯ</v>
      </c>
      <c r="J9711" s="69" t="str">
        <f>VLOOKUP(C9711,СПРАВОЧНИК!B:D,3,0)</f>
        <v>ОТЕЧЕСТВЕННЫЕ</v>
      </c>
      <c r="K9711" s="69" t="str">
        <f>VLOOKUP(СВОД2023[[#This Row],[ФО]],СПРАВОЧНИК!H:P,2,0)</f>
        <v>Центральный ФО</v>
      </c>
    </row>
    <row r="9712" spans="1:11" x14ac:dyDescent="0.2">
      <c r="A9712" t="s">
        <v>600</v>
      </c>
      <c r="B9712" t="s">
        <v>596</v>
      </c>
      <c r="C9712" s="1" t="s">
        <v>1035</v>
      </c>
      <c r="D9712" s="1" t="s">
        <v>2389</v>
      </c>
      <c r="E9712" s="2"/>
      <c r="F9712" s="3"/>
      <c r="G9712" s="2">
        <v>2</v>
      </c>
      <c r="H9712" s="3"/>
      <c r="I9712" s="69" t="str">
        <f>VLOOKUP(C9712,СПРАВОЧНИК!B:D,2,0)</f>
        <v>РОССИЯ</v>
      </c>
      <c r="J9712" s="69" t="str">
        <f>VLOOKUP(C9712,СПРАВОЧНИК!B:D,3,0)</f>
        <v>ОТЕЧЕСТВЕННЫЕ</v>
      </c>
      <c r="K9712" s="69" t="str">
        <f>VLOOKUP(СВОД2023[[#This Row],[ФО]],СПРАВОЧНИК!H:P,2,0)</f>
        <v>Центральный ФО</v>
      </c>
    </row>
    <row r="9713" spans="1:11" x14ac:dyDescent="0.2">
      <c r="A9713" t="s">
        <v>600</v>
      </c>
      <c r="B9713" t="s">
        <v>596</v>
      </c>
      <c r="C9713" s="1" t="s">
        <v>1035</v>
      </c>
      <c r="D9713" s="1" t="s">
        <v>2390</v>
      </c>
      <c r="E9713" s="2"/>
      <c r="F9713" s="3"/>
      <c r="G9713" s="2"/>
      <c r="H9713" s="3">
        <v>1</v>
      </c>
      <c r="I9713" s="69" t="str">
        <f>VLOOKUP(C9713,СПРАВОЧНИК!B:D,2,0)</f>
        <v>РОССИЯ</v>
      </c>
      <c r="J9713" s="69" t="str">
        <f>VLOOKUP(C9713,СПРАВОЧНИК!B:D,3,0)</f>
        <v>ОТЕЧЕСТВЕННЫЕ</v>
      </c>
      <c r="K9713" s="69" t="str">
        <f>VLOOKUP(СВОД2023[[#This Row],[ФО]],СПРАВОЧНИК!H:P,2,0)</f>
        <v>Центральный ФО</v>
      </c>
    </row>
    <row r="9714" spans="1:11" x14ac:dyDescent="0.2">
      <c r="A9714" t="s">
        <v>600</v>
      </c>
      <c r="B9714" t="s">
        <v>596</v>
      </c>
      <c r="C9714" s="1" t="s">
        <v>22</v>
      </c>
      <c r="D9714" s="1" t="s">
        <v>2622</v>
      </c>
      <c r="E9714" s="2"/>
      <c r="F9714" s="3"/>
      <c r="G9714" s="2">
        <v>1</v>
      </c>
      <c r="H9714" s="3"/>
      <c r="I9714" s="69" t="str">
        <f>VLOOKUP(C9714,СПРАВОЧНИК!B:D,2,0)</f>
        <v>КИТАЙ</v>
      </c>
      <c r="J9714" s="69" t="str">
        <f>VLOOKUP(C9714,СПРАВОЧНИК!B:D,3,0)</f>
        <v>ИНОМАРКИ</v>
      </c>
      <c r="K9714" s="69" t="str">
        <f>VLOOKUP(СВОД2023[[#This Row],[ФО]],СПРАВОЧНИК!H:P,2,0)</f>
        <v>Центральный ФО</v>
      </c>
    </row>
    <row r="9715" spans="1:11" x14ac:dyDescent="0.2">
      <c r="A9715" t="s">
        <v>600</v>
      </c>
      <c r="B9715" t="s">
        <v>596</v>
      </c>
      <c r="C9715" s="1" t="s">
        <v>676</v>
      </c>
      <c r="D9715" s="1" t="s">
        <v>2576</v>
      </c>
      <c r="E9715" s="2"/>
      <c r="F9715" s="3"/>
      <c r="G9715" s="2">
        <v>1</v>
      </c>
      <c r="H9715" s="3"/>
      <c r="I9715" s="69" t="str">
        <f>VLOOKUP(C9715,СПРАВОЧНИК!B:D,2,0)</f>
        <v>КИТАЙ</v>
      </c>
      <c r="J9715" s="69" t="str">
        <f>VLOOKUP(C9715,СПРАВОЧНИК!B:D,3,0)</f>
        <v>ИНОМАРКИ</v>
      </c>
      <c r="K9715" s="69" t="str">
        <f>VLOOKUP(СВОД2023[[#This Row],[ФО]],СПРАВОЧНИК!H:P,2,0)</f>
        <v>Центральный ФО</v>
      </c>
    </row>
    <row r="9716" spans="1:11" x14ac:dyDescent="0.2">
      <c r="A9716" t="s">
        <v>600</v>
      </c>
      <c r="B9716" t="s">
        <v>596</v>
      </c>
      <c r="C9716" s="1" t="s">
        <v>676</v>
      </c>
      <c r="D9716" s="1" t="s">
        <v>2008</v>
      </c>
      <c r="E9716" s="2">
        <v>1</v>
      </c>
      <c r="F9716" s="3"/>
      <c r="G9716" s="2">
        <v>1</v>
      </c>
      <c r="H9716" s="3">
        <v>1</v>
      </c>
      <c r="I9716" s="69" t="str">
        <f>VLOOKUP(C9716,СПРАВОЧНИК!B:D,2,0)</f>
        <v>КИТАЙ</v>
      </c>
      <c r="J9716" s="69" t="str">
        <f>VLOOKUP(C9716,СПРАВОЧНИК!B:D,3,0)</f>
        <v>ИНОМАРКИ</v>
      </c>
      <c r="K9716" s="69" t="str">
        <f>VLOOKUP(СВОД2023[[#This Row],[ФО]],СПРАВОЧНИК!H:P,2,0)</f>
        <v>Центральный ФО</v>
      </c>
    </row>
    <row r="9717" spans="1:11" x14ac:dyDescent="0.2">
      <c r="A9717" t="s">
        <v>600</v>
      </c>
      <c r="B9717" t="s">
        <v>596</v>
      </c>
      <c r="C9717" s="1" t="s">
        <v>24</v>
      </c>
      <c r="D9717" s="1" t="s">
        <v>2498</v>
      </c>
      <c r="E9717" s="2">
        <v>1</v>
      </c>
      <c r="F9717" s="3">
        <v>3</v>
      </c>
      <c r="G9717" s="2">
        <v>9</v>
      </c>
      <c r="H9717" s="3">
        <v>11</v>
      </c>
      <c r="I9717" s="69" t="str">
        <f>VLOOKUP(C9717,СПРАВОЧНИК!B:D,2,0)</f>
        <v>ЕВРОПА</v>
      </c>
      <c r="J9717" s="69" t="str">
        <f>VLOOKUP(C9717,СПРАВОЧНИК!B:D,3,0)</f>
        <v>ИНОМАРКИ</v>
      </c>
      <c r="K9717" s="69" t="str">
        <f>VLOOKUP(СВОД2023[[#This Row],[ФО]],СПРАВОЧНИК!H:P,2,0)</f>
        <v>Центральный ФО</v>
      </c>
    </row>
    <row r="9718" spans="1:11" x14ac:dyDescent="0.2">
      <c r="A9718" t="s">
        <v>600</v>
      </c>
      <c r="B9718" t="s">
        <v>596</v>
      </c>
      <c r="C9718" s="1" t="s">
        <v>24</v>
      </c>
      <c r="D9718" s="1" t="s">
        <v>2623</v>
      </c>
      <c r="E9718" s="2"/>
      <c r="F9718" s="3"/>
      <c r="G9718" s="2">
        <v>3</v>
      </c>
      <c r="H9718" s="3">
        <v>2</v>
      </c>
      <c r="I9718" s="69" t="str">
        <f>VLOOKUP(C9718,СПРАВОЧНИК!B:D,2,0)</f>
        <v>ЕВРОПА</v>
      </c>
      <c r="J9718" s="69" t="str">
        <f>VLOOKUP(C9718,СПРАВОЧНИК!B:D,3,0)</f>
        <v>ИНОМАРКИ</v>
      </c>
      <c r="K9718" s="69" t="str">
        <f>VLOOKUP(СВОД2023[[#This Row],[ФО]],СПРАВОЧНИК!H:P,2,0)</f>
        <v>Центральный ФО</v>
      </c>
    </row>
    <row r="9719" spans="1:11" x14ac:dyDescent="0.2">
      <c r="A9719" t="s">
        <v>600</v>
      </c>
      <c r="B9719" t="s">
        <v>596</v>
      </c>
      <c r="C9719" s="1" t="s">
        <v>24</v>
      </c>
      <c r="D9719" s="1" t="s">
        <v>25</v>
      </c>
      <c r="E9719" s="2">
        <v>11</v>
      </c>
      <c r="F9719" s="3">
        <v>8</v>
      </c>
      <c r="G9719" s="2">
        <v>56</v>
      </c>
      <c r="H9719" s="3">
        <v>50</v>
      </c>
      <c r="I9719" s="69" t="str">
        <f>VLOOKUP(C9719,СПРАВОЧНИК!B:D,2,0)</f>
        <v>ЕВРОПА</v>
      </c>
      <c r="J9719" s="69" t="str">
        <f>VLOOKUP(C9719,СПРАВОЧНИК!B:D,3,0)</f>
        <v>ИНОМАРКИ</v>
      </c>
      <c r="K9719" s="69" t="str">
        <f>VLOOKUP(СВОД2023[[#This Row],[ФО]],СПРАВОЧНИК!H:P,2,0)</f>
        <v>Центральный ФО</v>
      </c>
    </row>
    <row r="9720" spans="1:11" x14ac:dyDescent="0.2">
      <c r="A9720" t="s">
        <v>600</v>
      </c>
      <c r="B9720" t="s">
        <v>596</v>
      </c>
      <c r="C9720" s="1" t="s">
        <v>24</v>
      </c>
      <c r="D9720" s="1" t="s">
        <v>2391</v>
      </c>
      <c r="E9720" s="2">
        <v>2</v>
      </c>
      <c r="F9720" s="3">
        <v>2</v>
      </c>
      <c r="G9720" s="2">
        <v>4</v>
      </c>
      <c r="H9720" s="3">
        <v>8</v>
      </c>
      <c r="I9720" s="69" t="str">
        <f>VLOOKUP(C9720,СПРАВОЧНИК!B:D,2,0)</f>
        <v>ЕВРОПА</v>
      </c>
      <c r="J9720" s="69" t="str">
        <f>VLOOKUP(C9720,СПРАВОЧНИК!B:D,3,0)</f>
        <v>ИНОМАРКИ</v>
      </c>
      <c r="K9720" s="69" t="str">
        <f>VLOOKUP(СВОД2023[[#This Row],[ФО]],СПРАВОЧНИК!H:P,2,0)</f>
        <v>Центральный ФО</v>
      </c>
    </row>
    <row r="9721" spans="1:11" x14ac:dyDescent="0.2">
      <c r="A9721" t="s">
        <v>600</v>
      </c>
      <c r="B9721" t="s">
        <v>596</v>
      </c>
      <c r="C9721" s="1" t="s">
        <v>24</v>
      </c>
      <c r="D9721" s="1" t="s">
        <v>26</v>
      </c>
      <c r="E9721" s="2">
        <v>29</v>
      </c>
      <c r="F9721" s="3">
        <v>22</v>
      </c>
      <c r="G9721" s="2">
        <v>155</v>
      </c>
      <c r="H9721" s="3">
        <v>134</v>
      </c>
      <c r="I9721" s="69" t="str">
        <f>VLOOKUP(C9721,СПРАВОЧНИК!B:D,2,0)</f>
        <v>ЕВРОПА</v>
      </c>
      <c r="J9721" s="69" t="str">
        <f>VLOOKUP(C9721,СПРАВОЧНИК!B:D,3,0)</f>
        <v>ИНОМАРКИ</v>
      </c>
      <c r="K9721" s="69" t="str">
        <f>VLOOKUP(СВОД2023[[#This Row],[ФО]],СПРАВОЧНИК!H:P,2,0)</f>
        <v>Центральный ФО</v>
      </c>
    </row>
    <row r="9722" spans="1:11" x14ac:dyDescent="0.2">
      <c r="A9722" t="s">
        <v>600</v>
      </c>
      <c r="B9722" t="s">
        <v>596</v>
      </c>
      <c r="C9722" s="1" t="s">
        <v>24</v>
      </c>
      <c r="D9722" s="1" t="s">
        <v>27</v>
      </c>
      <c r="E9722" s="2">
        <v>8</v>
      </c>
      <c r="F9722" s="3">
        <v>6</v>
      </c>
      <c r="G9722" s="2">
        <v>46</v>
      </c>
      <c r="H9722" s="3">
        <v>40</v>
      </c>
      <c r="I9722" s="69" t="str">
        <f>VLOOKUP(C9722,СПРАВОЧНИК!B:D,2,0)</f>
        <v>ЕВРОПА</v>
      </c>
      <c r="J9722" s="69" t="str">
        <f>VLOOKUP(C9722,СПРАВОЧНИК!B:D,3,0)</f>
        <v>ИНОМАРКИ</v>
      </c>
      <c r="K9722" s="69" t="str">
        <f>VLOOKUP(СВОД2023[[#This Row],[ФО]],СПРАВОЧНИК!H:P,2,0)</f>
        <v>Центральный ФО</v>
      </c>
    </row>
    <row r="9723" spans="1:11" x14ac:dyDescent="0.2">
      <c r="A9723" t="s">
        <v>600</v>
      </c>
      <c r="B9723" t="s">
        <v>596</v>
      </c>
      <c r="C9723" s="1" t="s">
        <v>24</v>
      </c>
      <c r="D9723" s="1" t="s">
        <v>837</v>
      </c>
      <c r="E9723" s="2">
        <v>2</v>
      </c>
      <c r="F9723" s="3"/>
      <c r="G9723" s="2">
        <v>13</v>
      </c>
      <c r="H9723" s="3">
        <v>11</v>
      </c>
      <c r="I9723" s="69" t="str">
        <f>VLOOKUP(C9723,СПРАВОЧНИК!B:D,2,0)</f>
        <v>ЕВРОПА</v>
      </c>
      <c r="J9723" s="69" t="str">
        <f>VLOOKUP(C9723,СПРАВОЧНИК!B:D,3,0)</f>
        <v>ИНОМАРКИ</v>
      </c>
      <c r="K9723" s="69" t="str">
        <f>VLOOKUP(СВОД2023[[#This Row],[ФО]],СПРАВОЧНИК!H:P,2,0)</f>
        <v>Центральный ФО</v>
      </c>
    </row>
    <row r="9724" spans="1:11" x14ac:dyDescent="0.2">
      <c r="A9724" t="s">
        <v>600</v>
      </c>
      <c r="B9724" t="s">
        <v>596</v>
      </c>
      <c r="C9724" s="1" t="s">
        <v>24</v>
      </c>
      <c r="D9724" s="1" t="s">
        <v>2624</v>
      </c>
      <c r="E9724" s="2">
        <v>1</v>
      </c>
      <c r="F9724" s="3"/>
      <c r="G9724" s="2">
        <v>2</v>
      </c>
      <c r="H9724" s="3"/>
      <c r="I9724" s="69" t="str">
        <f>VLOOKUP(C9724,СПРАВОЧНИК!B:D,2,0)</f>
        <v>ЕВРОПА</v>
      </c>
      <c r="J9724" s="69" t="str">
        <f>VLOOKUP(C9724,СПРАВОЧНИК!B:D,3,0)</f>
        <v>ИНОМАРКИ</v>
      </c>
      <c r="K9724" s="69" t="str">
        <f>VLOOKUP(СВОД2023[[#This Row],[ФО]],СПРАВОЧНИК!H:P,2,0)</f>
        <v>Центральный ФО</v>
      </c>
    </row>
    <row r="9725" spans="1:11" x14ac:dyDescent="0.2">
      <c r="A9725" t="s">
        <v>600</v>
      </c>
      <c r="B9725" t="s">
        <v>596</v>
      </c>
      <c r="C9725" s="1" t="s">
        <v>24</v>
      </c>
      <c r="D9725" s="1" t="s">
        <v>2625</v>
      </c>
      <c r="E9725" s="2"/>
      <c r="F9725" s="3"/>
      <c r="G9725" s="2">
        <v>1</v>
      </c>
      <c r="H9725" s="3"/>
      <c r="I9725" s="69" t="str">
        <f>VLOOKUP(C9725,СПРАВОЧНИК!B:D,2,0)</f>
        <v>ЕВРОПА</v>
      </c>
      <c r="J9725" s="69" t="str">
        <f>VLOOKUP(C9725,СПРАВОЧНИК!B:D,3,0)</f>
        <v>ИНОМАРКИ</v>
      </c>
      <c r="K9725" s="69" t="str">
        <f>VLOOKUP(СВОД2023[[#This Row],[ФО]],СПРАВОЧНИК!H:P,2,0)</f>
        <v>Центральный ФО</v>
      </c>
    </row>
    <row r="9726" spans="1:11" x14ac:dyDescent="0.2">
      <c r="A9726" t="s">
        <v>600</v>
      </c>
      <c r="B9726" t="s">
        <v>596</v>
      </c>
      <c r="C9726" s="1" t="s">
        <v>2626</v>
      </c>
      <c r="D9726" s="1" t="s">
        <v>2627</v>
      </c>
      <c r="E9726" s="2"/>
      <c r="F9726" s="3"/>
      <c r="G9726" s="2"/>
      <c r="H9726" s="3">
        <v>1</v>
      </c>
      <c r="I9726" s="69" t="str">
        <f>VLOOKUP(C9726,СПРАВОЧНИК!B:D,2,0)</f>
        <v>КИТАЙ</v>
      </c>
      <c r="J9726" s="69" t="str">
        <f>VLOOKUP(C9726,СПРАВОЧНИК!B:D,3,0)</f>
        <v>ИНОМАРКИ</v>
      </c>
      <c r="K9726" s="69" t="str">
        <f>VLOOKUP(СВОД2023[[#This Row],[ФО]],СПРАВОЧНИК!H:P,2,0)</f>
        <v>Центральный ФО</v>
      </c>
    </row>
    <row r="9727" spans="1:11" x14ac:dyDescent="0.2">
      <c r="A9727" t="s">
        <v>600</v>
      </c>
      <c r="B9727" t="s">
        <v>596</v>
      </c>
      <c r="C9727" s="1" t="s">
        <v>29</v>
      </c>
      <c r="D9727" s="1" t="s">
        <v>2577</v>
      </c>
      <c r="E9727" s="2"/>
      <c r="F9727" s="3"/>
      <c r="G9727" s="2"/>
      <c r="H9727" s="3">
        <v>1</v>
      </c>
      <c r="I9727" s="69" t="str">
        <f>VLOOKUP(C9727,СПРАВОЧНИК!B:D,2,0)</f>
        <v>ЕВРОПА</v>
      </c>
      <c r="J9727" s="69" t="str">
        <f>VLOOKUP(C9727,СПРАВОЧНИК!B:D,3,0)</f>
        <v>ИНОМАРКИ</v>
      </c>
      <c r="K9727" s="69" t="str">
        <f>VLOOKUP(СВОД2023[[#This Row],[ФО]],СПРАВОЧНИК!H:P,2,0)</f>
        <v>Центральный ФО</v>
      </c>
    </row>
    <row r="9728" spans="1:11" x14ac:dyDescent="0.2">
      <c r="A9728" t="s">
        <v>600</v>
      </c>
      <c r="B9728" t="s">
        <v>596</v>
      </c>
      <c r="C9728" s="1" t="s">
        <v>29</v>
      </c>
      <c r="D9728" s="1" t="s">
        <v>30</v>
      </c>
      <c r="E9728" s="2"/>
      <c r="F9728" s="3"/>
      <c r="G9728" s="2">
        <v>2</v>
      </c>
      <c r="H9728" s="3">
        <v>1</v>
      </c>
      <c r="I9728" s="69" t="str">
        <f>VLOOKUP(C9728,СПРАВОЧНИК!B:D,2,0)</f>
        <v>ЕВРОПА</v>
      </c>
      <c r="J9728" s="69" t="str">
        <f>VLOOKUP(C9728,СПРАВОЧНИК!B:D,3,0)</f>
        <v>ИНОМАРКИ</v>
      </c>
      <c r="K9728" s="69" t="str">
        <f>VLOOKUP(СВОД2023[[#This Row],[ФО]],СПРАВОЧНИК!H:P,2,0)</f>
        <v>Центральный ФО</v>
      </c>
    </row>
    <row r="9729" spans="1:11" x14ac:dyDescent="0.2">
      <c r="A9729" t="s">
        <v>600</v>
      </c>
      <c r="B9729" t="s">
        <v>596</v>
      </c>
      <c r="C9729" s="1" t="s">
        <v>29</v>
      </c>
      <c r="D9729" s="1" t="s">
        <v>31</v>
      </c>
      <c r="E9729" s="2">
        <v>23</v>
      </c>
      <c r="F9729" s="3">
        <v>20</v>
      </c>
      <c r="G9729" s="2">
        <v>111</v>
      </c>
      <c r="H9729" s="3">
        <v>125</v>
      </c>
      <c r="I9729" s="69" t="str">
        <f>VLOOKUP(C9729,СПРАВОЧНИК!B:D,2,0)</f>
        <v>ЕВРОПА</v>
      </c>
      <c r="J9729" s="69" t="str">
        <f>VLOOKUP(C9729,СПРАВОЧНИК!B:D,3,0)</f>
        <v>ИНОМАРКИ</v>
      </c>
      <c r="K9729" s="69" t="str">
        <f>VLOOKUP(СВОД2023[[#This Row],[ФО]],СПРАВОЧНИК!H:P,2,0)</f>
        <v>Центральный ФО</v>
      </c>
    </row>
    <row r="9730" spans="1:11" x14ac:dyDescent="0.2">
      <c r="A9730" t="s">
        <v>600</v>
      </c>
      <c r="B9730" t="s">
        <v>596</v>
      </c>
      <c r="C9730" s="1" t="s">
        <v>29</v>
      </c>
      <c r="D9730" s="1" t="s">
        <v>32</v>
      </c>
      <c r="E9730" s="2"/>
      <c r="F9730" s="3"/>
      <c r="G9730" s="2">
        <v>1</v>
      </c>
      <c r="H9730" s="3"/>
      <c r="I9730" s="69" t="str">
        <f>VLOOKUP(C9730,СПРАВОЧНИК!B:D,2,0)</f>
        <v>ЕВРОПА</v>
      </c>
      <c r="J9730" s="69" t="str">
        <f>VLOOKUP(C9730,СПРАВОЧНИК!B:D,3,0)</f>
        <v>ИНОМАРКИ</v>
      </c>
      <c r="K9730" s="69" t="str">
        <f>VLOOKUP(СВОД2023[[#This Row],[ФО]],СПРАВОЧНИК!H:P,2,0)</f>
        <v>Центральный ФО</v>
      </c>
    </row>
    <row r="9731" spans="1:11" x14ac:dyDescent="0.2">
      <c r="A9731" t="s">
        <v>600</v>
      </c>
      <c r="B9731" t="s">
        <v>596</v>
      </c>
      <c r="C9731" s="1" t="s">
        <v>29</v>
      </c>
      <c r="D9731" s="1" t="s">
        <v>33</v>
      </c>
      <c r="E9731" s="2">
        <v>1</v>
      </c>
      <c r="F9731" s="3"/>
      <c r="G9731" s="2">
        <v>3</v>
      </c>
      <c r="H9731" s="3"/>
      <c r="I9731" s="69" t="str">
        <f>VLOOKUP(C9731,СПРАВОЧНИК!B:D,2,0)</f>
        <v>ЕВРОПА</v>
      </c>
      <c r="J9731" s="69" t="str">
        <f>VLOOKUP(C9731,СПРАВОЧНИК!B:D,3,0)</f>
        <v>ИНОМАРКИ</v>
      </c>
      <c r="K9731" s="69" t="str">
        <f>VLOOKUP(СВОД2023[[#This Row],[ФО]],СПРАВОЧНИК!H:P,2,0)</f>
        <v>Центральный ФО</v>
      </c>
    </row>
    <row r="9732" spans="1:11" x14ac:dyDescent="0.2">
      <c r="A9732" t="s">
        <v>600</v>
      </c>
      <c r="B9732" t="s">
        <v>596</v>
      </c>
      <c r="C9732" s="1" t="s">
        <v>29</v>
      </c>
      <c r="D9732" s="1" t="s">
        <v>1318</v>
      </c>
      <c r="E9732" s="2">
        <v>2</v>
      </c>
      <c r="F9732" s="3">
        <v>2</v>
      </c>
      <c r="G9732" s="2">
        <v>13</v>
      </c>
      <c r="H9732" s="3">
        <v>15</v>
      </c>
      <c r="I9732" s="69" t="str">
        <f>VLOOKUP(C9732,СПРАВОЧНИК!B:D,2,0)</f>
        <v>ЕВРОПА</v>
      </c>
      <c r="J9732" s="69" t="str">
        <f>VLOOKUP(C9732,СПРАВОЧНИК!B:D,3,0)</f>
        <v>ИНОМАРКИ</v>
      </c>
      <c r="K9732" s="69" t="str">
        <f>VLOOKUP(СВОД2023[[#This Row],[ФО]],СПРАВОЧНИК!H:P,2,0)</f>
        <v>Центральный ФО</v>
      </c>
    </row>
    <row r="9733" spans="1:11" x14ac:dyDescent="0.2">
      <c r="A9733" t="s">
        <v>600</v>
      </c>
      <c r="B9733" t="s">
        <v>596</v>
      </c>
      <c r="C9733" s="1" t="s">
        <v>29</v>
      </c>
      <c r="D9733" s="1" t="s">
        <v>34</v>
      </c>
      <c r="E9733" s="2">
        <v>2</v>
      </c>
      <c r="F9733" s="3"/>
      <c r="G9733" s="2">
        <v>14</v>
      </c>
      <c r="H9733" s="3">
        <v>2</v>
      </c>
      <c r="I9733" s="69" t="str">
        <f>VLOOKUP(C9733,СПРАВОЧНИК!B:D,2,0)</f>
        <v>ЕВРОПА</v>
      </c>
      <c r="J9733" s="69" t="str">
        <f>VLOOKUP(C9733,СПРАВОЧНИК!B:D,3,0)</f>
        <v>ИНОМАРКИ</v>
      </c>
      <c r="K9733" s="69" t="str">
        <f>VLOOKUP(СВОД2023[[#This Row],[ФО]],СПРАВОЧНИК!H:P,2,0)</f>
        <v>Центральный ФО</v>
      </c>
    </row>
    <row r="9734" spans="1:11" x14ac:dyDescent="0.2">
      <c r="A9734" t="s">
        <v>600</v>
      </c>
      <c r="B9734" t="s">
        <v>596</v>
      </c>
      <c r="C9734" s="1" t="s">
        <v>29</v>
      </c>
      <c r="D9734" s="1" t="s">
        <v>624</v>
      </c>
      <c r="E9734" s="2">
        <v>235</v>
      </c>
      <c r="F9734" s="3">
        <v>177</v>
      </c>
      <c r="G9734" s="2">
        <v>1268</v>
      </c>
      <c r="H9734" s="3">
        <v>931</v>
      </c>
      <c r="I9734" s="69" t="str">
        <f>VLOOKUP(C9734,СПРАВОЧНИК!B:D,2,0)</f>
        <v>ЕВРОПА</v>
      </c>
      <c r="J9734" s="69" t="str">
        <f>VLOOKUP(C9734,СПРАВОЧНИК!B:D,3,0)</f>
        <v>ИНОМАРКИ</v>
      </c>
      <c r="K9734" s="69" t="str">
        <f>VLOOKUP(СВОД2023[[#This Row],[ФО]],СПРАВОЧНИК!H:P,2,0)</f>
        <v>Центральный ФО</v>
      </c>
    </row>
    <row r="9735" spans="1:11" x14ac:dyDescent="0.2">
      <c r="A9735" t="s">
        <v>600</v>
      </c>
      <c r="B9735" t="s">
        <v>596</v>
      </c>
      <c r="C9735" s="1" t="s">
        <v>29</v>
      </c>
      <c r="D9735" s="1" t="s">
        <v>35</v>
      </c>
      <c r="E9735" s="2">
        <v>40</v>
      </c>
      <c r="F9735" s="3">
        <v>30</v>
      </c>
      <c r="G9735" s="2">
        <v>200</v>
      </c>
      <c r="H9735" s="3">
        <v>132</v>
      </c>
      <c r="I9735" s="69" t="str">
        <f>VLOOKUP(C9735,СПРАВОЧНИК!B:D,2,0)</f>
        <v>ЕВРОПА</v>
      </c>
      <c r="J9735" s="69" t="str">
        <f>VLOOKUP(C9735,СПРАВОЧНИК!B:D,3,0)</f>
        <v>ИНОМАРКИ</v>
      </c>
      <c r="K9735" s="69" t="str">
        <f>VLOOKUP(СВОД2023[[#This Row],[ФО]],СПРАВОЧНИК!H:P,2,0)</f>
        <v>Центральный ФО</v>
      </c>
    </row>
    <row r="9736" spans="1:11" x14ac:dyDescent="0.2">
      <c r="A9736" t="s">
        <v>600</v>
      </c>
      <c r="B9736" t="s">
        <v>596</v>
      </c>
      <c r="C9736" s="1" t="s">
        <v>29</v>
      </c>
      <c r="D9736" s="1" t="s">
        <v>838</v>
      </c>
      <c r="E9736" s="2">
        <v>19</v>
      </c>
      <c r="F9736" s="3">
        <v>12</v>
      </c>
      <c r="G9736" s="2">
        <v>106</v>
      </c>
      <c r="H9736" s="3">
        <v>71</v>
      </c>
      <c r="I9736" s="69" t="str">
        <f>VLOOKUP(C9736,СПРАВОЧНИК!B:D,2,0)</f>
        <v>ЕВРОПА</v>
      </c>
      <c r="J9736" s="69" t="str">
        <f>VLOOKUP(C9736,СПРАВОЧНИК!B:D,3,0)</f>
        <v>ИНОМАРКИ</v>
      </c>
      <c r="K9736" s="69" t="str">
        <f>VLOOKUP(СВОД2023[[#This Row],[ФО]],СПРАВОЧНИК!H:P,2,0)</f>
        <v>Центральный ФО</v>
      </c>
    </row>
    <row r="9737" spans="1:11" x14ac:dyDescent="0.2">
      <c r="A9737" t="s">
        <v>600</v>
      </c>
      <c r="B9737" t="s">
        <v>596</v>
      </c>
      <c r="C9737" s="1" t="s">
        <v>29</v>
      </c>
      <c r="D9737" s="1" t="s">
        <v>36</v>
      </c>
      <c r="E9737" s="2">
        <v>1066</v>
      </c>
      <c r="F9737" s="3">
        <v>653</v>
      </c>
      <c r="G9737" s="2">
        <v>5560</v>
      </c>
      <c r="H9737" s="3">
        <v>3459</v>
      </c>
      <c r="I9737" s="69" t="str">
        <f>VLOOKUP(C9737,СПРАВОЧНИК!B:D,2,0)</f>
        <v>ЕВРОПА</v>
      </c>
      <c r="J9737" s="69" t="str">
        <f>VLOOKUP(C9737,СПРАВОЧНИК!B:D,3,0)</f>
        <v>ИНОМАРКИ</v>
      </c>
      <c r="K9737" s="69" t="str">
        <f>VLOOKUP(СВОД2023[[#This Row],[ФО]],СПРАВОЧНИК!H:P,2,0)</f>
        <v>Центральный ФО</v>
      </c>
    </row>
    <row r="9738" spans="1:11" x14ac:dyDescent="0.2">
      <c r="A9738" t="s">
        <v>600</v>
      </c>
      <c r="B9738" t="s">
        <v>596</v>
      </c>
      <c r="C9738" s="1" t="s">
        <v>29</v>
      </c>
      <c r="D9738" s="1" t="s">
        <v>1319</v>
      </c>
      <c r="E9738" s="2">
        <v>39</v>
      </c>
      <c r="F9738" s="3">
        <v>28</v>
      </c>
      <c r="G9738" s="2">
        <v>253</v>
      </c>
      <c r="H9738" s="3">
        <v>150</v>
      </c>
      <c r="I9738" s="69" t="str">
        <f>VLOOKUP(C9738,СПРАВОЧНИК!B:D,2,0)</f>
        <v>ЕВРОПА</v>
      </c>
      <c r="J9738" s="69" t="str">
        <f>VLOOKUP(C9738,СПРАВОЧНИК!B:D,3,0)</f>
        <v>ИНОМАРКИ</v>
      </c>
      <c r="K9738" s="69" t="str">
        <f>VLOOKUP(СВОД2023[[#This Row],[ФО]],СПРАВОЧНИК!H:P,2,0)</f>
        <v>Центральный ФО</v>
      </c>
    </row>
    <row r="9739" spans="1:11" x14ac:dyDescent="0.2">
      <c r="A9739" t="s">
        <v>600</v>
      </c>
      <c r="B9739" t="s">
        <v>596</v>
      </c>
      <c r="C9739" s="1" t="s">
        <v>29</v>
      </c>
      <c r="D9739" s="1" t="s">
        <v>37</v>
      </c>
      <c r="E9739" s="2">
        <v>94</v>
      </c>
      <c r="F9739" s="3">
        <v>58</v>
      </c>
      <c r="G9739" s="2">
        <v>537</v>
      </c>
      <c r="H9739" s="3">
        <v>288</v>
      </c>
      <c r="I9739" s="69" t="str">
        <f>VLOOKUP(C9739,СПРАВОЧНИК!B:D,2,0)</f>
        <v>ЕВРОПА</v>
      </c>
      <c r="J9739" s="69" t="str">
        <f>VLOOKUP(C9739,СПРАВОЧНИК!B:D,3,0)</f>
        <v>ИНОМАРКИ</v>
      </c>
      <c r="K9739" s="69" t="str">
        <f>VLOOKUP(СВОД2023[[#This Row],[ФО]],СПРАВОЧНИК!H:P,2,0)</f>
        <v>Центральный ФО</v>
      </c>
    </row>
    <row r="9740" spans="1:11" x14ac:dyDescent="0.2">
      <c r="A9740" t="s">
        <v>600</v>
      </c>
      <c r="B9740" t="s">
        <v>596</v>
      </c>
      <c r="C9740" s="1" t="s">
        <v>29</v>
      </c>
      <c r="D9740" s="1" t="s">
        <v>38</v>
      </c>
      <c r="E9740" s="2">
        <v>1275</v>
      </c>
      <c r="F9740" s="3">
        <v>960</v>
      </c>
      <c r="G9740" s="2">
        <v>7076</v>
      </c>
      <c r="H9740" s="3">
        <v>5080</v>
      </c>
      <c r="I9740" s="69" t="str">
        <f>VLOOKUP(C9740,СПРАВОЧНИК!B:D,2,0)</f>
        <v>ЕВРОПА</v>
      </c>
      <c r="J9740" s="69" t="str">
        <f>VLOOKUP(C9740,СПРАВОЧНИК!B:D,3,0)</f>
        <v>ИНОМАРКИ</v>
      </c>
      <c r="K9740" s="69" t="str">
        <f>VLOOKUP(СВОД2023[[#This Row],[ФО]],СПРАВОЧНИК!H:P,2,0)</f>
        <v>Центральный ФО</v>
      </c>
    </row>
    <row r="9741" spans="1:11" x14ac:dyDescent="0.2">
      <c r="A9741" t="s">
        <v>600</v>
      </c>
      <c r="B9741" t="s">
        <v>596</v>
      </c>
      <c r="C9741" s="1" t="s">
        <v>29</v>
      </c>
      <c r="D9741" s="1" t="s">
        <v>1320</v>
      </c>
      <c r="E9741" s="2">
        <v>45</v>
      </c>
      <c r="F9741" s="3">
        <v>31</v>
      </c>
      <c r="G9741" s="2">
        <v>268</v>
      </c>
      <c r="H9741" s="3">
        <v>152</v>
      </c>
      <c r="I9741" s="69" t="str">
        <f>VLOOKUP(C9741,СПРАВОЧНИК!B:D,2,0)</f>
        <v>ЕВРОПА</v>
      </c>
      <c r="J9741" s="69" t="str">
        <f>VLOOKUP(C9741,СПРАВОЧНИК!B:D,3,0)</f>
        <v>ИНОМАРКИ</v>
      </c>
      <c r="K9741" s="69" t="str">
        <f>VLOOKUP(СВОД2023[[#This Row],[ФО]],СПРАВОЧНИК!H:P,2,0)</f>
        <v>Центральный ФО</v>
      </c>
    </row>
    <row r="9742" spans="1:11" x14ac:dyDescent="0.2">
      <c r="A9742" t="s">
        <v>600</v>
      </c>
      <c r="B9742" t="s">
        <v>596</v>
      </c>
      <c r="C9742" s="1" t="s">
        <v>29</v>
      </c>
      <c r="D9742" s="1" t="s">
        <v>1321</v>
      </c>
      <c r="E9742" s="2">
        <v>38</v>
      </c>
      <c r="F9742" s="3">
        <v>27</v>
      </c>
      <c r="G9742" s="2">
        <v>230</v>
      </c>
      <c r="H9742" s="3">
        <v>174</v>
      </c>
      <c r="I9742" s="69" t="str">
        <f>VLOOKUP(C9742,СПРАВОЧНИК!B:D,2,0)</f>
        <v>ЕВРОПА</v>
      </c>
      <c r="J9742" s="69" t="str">
        <f>VLOOKUP(C9742,СПРАВОЧНИК!B:D,3,0)</f>
        <v>ИНОМАРКИ</v>
      </c>
      <c r="K9742" s="69" t="str">
        <f>VLOOKUP(СВОД2023[[#This Row],[ФО]],СПРАВОЧНИК!H:P,2,0)</f>
        <v>Центральный ФО</v>
      </c>
    </row>
    <row r="9743" spans="1:11" x14ac:dyDescent="0.2">
      <c r="A9743" t="s">
        <v>600</v>
      </c>
      <c r="B9743" t="s">
        <v>596</v>
      </c>
      <c r="C9743" s="1" t="s">
        <v>29</v>
      </c>
      <c r="D9743" s="1" t="s">
        <v>1322</v>
      </c>
      <c r="E9743" s="2">
        <v>13</v>
      </c>
      <c r="F9743" s="3">
        <v>4</v>
      </c>
      <c r="G9743" s="2">
        <v>52</v>
      </c>
      <c r="H9743" s="3">
        <v>27</v>
      </c>
      <c r="I9743" s="69" t="str">
        <f>VLOOKUP(C9743,СПРАВОЧНИК!B:D,2,0)</f>
        <v>ЕВРОПА</v>
      </c>
      <c r="J9743" s="69" t="str">
        <f>VLOOKUP(C9743,СПРАВОЧНИК!B:D,3,0)</f>
        <v>ИНОМАРКИ</v>
      </c>
      <c r="K9743" s="69" t="str">
        <f>VLOOKUP(СВОД2023[[#This Row],[ФО]],СПРАВОЧНИК!H:P,2,0)</f>
        <v>Центральный ФО</v>
      </c>
    </row>
    <row r="9744" spans="1:11" x14ac:dyDescent="0.2">
      <c r="A9744" t="s">
        <v>600</v>
      </c>
      <c r="B9744" t="s">
        <v>596</v>
      </c>
      <c r="C9744" s="1" t="s">
        <v>29</v>
      </c>
      <c r="D9744" s="1" t="s">
        <v>39</v>
      </c>
      <c r="E9744" s="2">
        <v>52</v>
      </c>
      <c r="F9744" s="3">
        <v>39</v>
      </c>
      <c r="G9744" s="2">
        <v>326</v>
      </c>
      <c r="H9744" s="3">
        <v>231</v>
      </c>
      <c r="I9744" s="69" t="str">
        <f>VLOOKUP(C9744,СПРАВОЧНИК!B:D,2,0)</f>
        <v>ЕВРОПА</v>
      </c>
      <c r="J9744" s="69" t="str">
        <f>VLOOKUP(C9744,СПРАВОЧНИК!B:D,3,0)</f>
        <v>ИНОМАРКИ</v>
      </c>
      <c r="K9744" s="69" t="str">
        <f>VLOOKUP(СВОД2023[[#This Row],[ФО]],СПРАВОЧНИК!H:P,2,0)</f>
        <v>Центральный ФО</v>
      </c>
    </row>
    <row r="9745" spans="1:11" x14ac:dyDescent="0.2">
      <c r="A9745" t="s">
        <v>600</v>
      </c>
      <c r="B9745" t="s">
        <v>596</v>
      </c>
      <c r="C9745" s="1" t="s">
        <v>29</v>
      </c>
      <c r="D9745" s="1" t="s">
        <v>40</v>
      </c>
      <c r="E9745" s="2">
        <v>263</v>
      </c>
      <c r="F9745" s="3">
        <v>231</v>
      </c>
      <c r="G9745" s="2">
        <v>1571</v>
      </c>
      <c r="H9745" s="3">
        <v>1293</v>
      </c>
      <c r="I9745" s="69" t="str">
        <f>VLOOKUP(C9745,СПРАВОЧНИК!B:D,2,0)</f>
        <v>ЕВРОПА</v>
      </c>
      <c r="J9745" s="69" t="str">
        <f>VLOOKUP(C9745,СПРАВОЧНИК!B:D,3,0)</f>
        <v>ИНОМАРКИ</v>
      </c>
      <c r="K9745" s="69" t="str">
        <f>VLOOKUP(СВОД2023[[#This Row],[ФО]],СПРАВОЧНИК!H:P,2,0)</f>
        <v>Центральный ФО</v>
      </c>
    </row>
    <row r="9746" spans="1:11" x14ac:dyDescent="0.2">
      <c r="A9746" t="s">
        <v>600</v>
      </c>
      <c r="B9746" t="s">
        <v>596</v>
      </c>
      <c r="C9746" s="1" t="s">
        <v>29</v>
      </c>
      <c r="D9746" s="1" t="s">
        <v>41</v>
      </c>
      <c r="E9746" s="2">
        <v>31</v>
      </c>
      <c r="F9746" s="3">
        <v>17</v>
      </c>
      <c r="G9746" s="2">
        <v>158</v>
      </c>
      <c r="H9746" s="3">
        <v>85</v>
      </c>
      <c r="I9746" s="69" t="str">
        <f>VLOOKUP(C9746,СПРАВОЧНИК!B:D,2,0)</f>
        <v>ЕВРОПА</v>
      </c>
      <c r="J9746" s="69" t="str">
        <f>VLOOKUP(C9746,СПРАВОЧНИК!B:D,3,0)</f>
        <v>ИНОМАРКИ</v>
      </c>
      <c r="K9746" s="69" t="str">
        <f>VLOOKUP(СВОД2023[[#This Row],[ФО]],СПРАВОЧНИК!H:P,2,0)</f>
        <v>Центральный ФО</v>
      </c>
    </row>
    <row r="9747" spans="1:11" x14ac:dyDescent="0.2">
      <c r="A9747" t="s">
        <v>600</v>
      </c>
      <c r="B9747" t="s">
        <v>596</v>
      </c>
      <c r="C9747" s="1" t="s">
        <v>29</v>
      </c>
      <c r="D9747" s="1" t="s">
        <v>2009</v>
      </c>
      <c r="E9747" s="2">
        <v>1</v>
      </c>
      <c r="F9747" s="3"/>
      <c r="G9747" s="2">
        <v>3</v>
      </c>
      <c r="H9747" s="3">
        <v>1</v>
      </c>
      <c r="I9747" s="69" t="str">
        <f>VLOOKUP(C9747,СПРАВОЧНИК!B:D,2,0)</f>
        <v>ЕВРОПА</v>
      </c>
      <c r="J9747" s="69" t="str">
        <f>VLOOKUP(C9747,СПРАВОЧНИК!B:D,3,0)</f>
        <v>ИНОМАРКИ</v>
      </c>
      <c r="K9747" s="69" t="str">
        <f>VLOOKUP(СВОД2023[[#This Row],[ФО]],СПРАВОЧНИК!H:P,2,0)</f>
        <v>Центральный ФО</v>
      </c>
    </row>
    <row r="9748" spans="1:11" x14ac:dyDescent="0.2">
      <c r="A9748" t="s">
        <v>600</v>
      </c>
      <c r="B9748" t="s">
        <v>596</v>
      </c>
      <c r="C9748" s="1" t="s">
        <v>29</v>
      </c>
      <c r="D9748" s="1" t="s">
        <v>42</v>
      </c>
      <c r="E9748" s="2">
        <v>4</v>
      </c>
      <c r="F9748" s="3">
        <v>2</v>
      </c>
      <c r="G9748" s="2">
        <v>48</v>
      </c>
      <c r="H9748" s="3">
        <v>17</v>
      </c>
      <c r="I9748" s="69" t="str">
        <f>VLOOKUP(C9748,СПРАВОЧНИК!B:D,2,0)</f>
        <v>ЕВРОПА</v>
      </c>
      <c r="J9748" s="69" t="str">
        <f>VLOOKUP(C9748,СПРАВОЧНИК!B:D,3,0)</f>
        <v>ИНОМАРКИ</v>
      </c>
      <c r="K9748" s="69" t="str">
        <f>VLOOKUP(СВОД2023[[#This Row],[ФО]],СПРАВОЧНИК!H:P,2,0)</f>
        <v>Центральный ФО</v>
      </c>
    </row>
    <row r="9749" spans="1:11" x14ac:dyDescent="0.2">
      <c r="A9749" t="s">
        <v>600</v>
      </c>
      <c r="B9749" t="s">
        <v>596</v>
      </c>
      <c r="C9749" s="1" t="s">
        <v>29</v>
      </c>
      <c r="D9749" s="1" t="s">
        <v>43</v>
      </c>
      <c r="E9749" s="2">
        <v>10</v>
      </c>
      <c r="F9749" s="3">
        <v>5</v>
      </c>
      <c r="G9749" s="2">
        <v>52</v>
      </c>
      <c r="H9749" s="3">
        <v>28</v>
      </c>
      <c r="I9749" s="69" t="str">
        <f>VLOOKUP(C9749,СПРАВОЧНИК!B:D,2,0)</f>
        <v>ЕВРОПА</v>
      </c>
      <c r="J9749" s="69" t="str">
        <f>VLOOKUP(C9749,СПРАВОЧНИК!B:D,3,0)</f>
        <v>ИНОМАРКИ</v>
      </c>
      <c r="K9749" s="69" t="str">
        <f>VLOOKUP(СВОД2023[[#This Row],[ФО]],СПРАВОЧНИК!H:P,2,0)</f>
        <v>Центральный ФО</v>
      </c>
    </row>
    <row r="9750" spans="1:11" x14ac:dyDescent="0.2">
      <c r="A9750" t="s">
        <v>600</v>
      </c>
      <c r="B9750" t="s">
        <v>596</v>
      </c>
      <c r="C9750" s="1" t="s">
        <v>29</v>
      </c>
      <c r="D9750" s="1" t="s">
        <v>44</v>
      </c>
      <c r="E9750" s="2">
        <v>13</v>
      </c>
      <c r="F9750" s="3">
        <v>10</v>
      </c>
      <c r="G9750" s="2">
        <v>68</v>
      </c>
      <c r="H9750" s="3">
        <v>53</v>
      </c>
      <c r="I9750" s="69" t="str">
        <f>VLOOKUP(C9750,СПРАВОЧНИК!B:D,2,0)</f>
        <v>ЕВРОПА</v>
      </c>
      <c r="J9750" s="69" t="str">
        <f>VLOOKUP(C9750,СПРАВОЧНИК!B:D,3,0)</f>
        <v>ИНОМАРКИ</v>
      </c>
      <c r="K9750" s="69" t="str">
        <f>VLOOKUP(СВОД2023[[#This Row],[ФО]],СПРАВОЧНИК!H:P,2,0)</f>
        <v>Центральный ФО</v>
      </c>
    </row>
    <row r="9751" spans="1:11" x14ac:dyDescent="0.2">
      <c r="A9751" t="s">
        <v>600</v>
      </c>
      <c r="B9751" t="s">
        <v>596</v>
      </c>
      <c r="C9751" s="1" t="s">
        <v>29</v>
      </c>
      <c r="D9751" s="1" t="s">
        <v>45</v>
      </c>
      <c r="E9751" s="2">
        <v>34</v>
      </c>
      <c r="F9751" s="3">
        <v>17</v>
      </c>
      <c r="G9751" s="2">
        <v>171</v>
      </c>
      <c r="H9751" s="3">
        <v>99</v>
      </c>
      <c r="I9751" s="69" t="str">
        <f>VLOOKUP(C9751,СПРАВОЧНИК!B:D,2,0)</f>
        <v>ЕВРОПА</v>
      </c>
      <c r="J9751" s="69" t="str">
        <f>VLOOKUP(C9751,СПРАВОЧНИК!B:D,3,0)</f>
        <v>ИНОМАРКИ</v>
      </c>
      <c r="K9751" s="69" t="str">
        <f>VLOOKUP(СВОД2023[[#This Row],[ФО]],СПРАВОЧНИК!H:P,2,0)</f>
        <v>Центральный ФО</v>
      </c>
    </row>
    <row r="9752" spans="1:11" x14ac:dyDescent="0.2">
      <c r="A9752" t="s">
        <v>600</v>
      </c>
      <c r="B9752" t="s">
        <v>596</v>
      </c>
      <c r="C9752" s="1" t="s">
        <v>29</v>
      </c>
      <c r="D9752" s="1" t="s">
        <v>1323</v>
      </c>
      <c r="E9752" s="2">
        <v>5</v>
      </c>
      <c r="F9752" s="3">
        <v>5</v>
      </c>
      <c r="G9752" s="2">
        <v>22</v>
      </c>
      <c r="H9752" s="3">
        <v>24</v>
      </c>
      <c r="I9752" s="69" t="str">
        <f>VLOOKUP(C9752,СПРАВОЧНИК!B:D,2,0)</f>
        <v>ЕВРОПА</v>
      </c>
      <c r="J9752" s="69" t="str">
        <f>VLOOKUP(C9752,СПРАВОЧНИК!B:D,3,0)</f>
        <v>ИНОМАРКИ</v>
      </c>
      <c r="K9752" s="69" t="str">
        <f>VLOOKUP(СВОД2023[[#This Row],[ФО]],СПРАВОЧНИК!H:P,2,0)</f>
        <v>Центральный ФО</v>
      </c>
    </row>
    <row r="9753" spans="1:11" x14ac:dyDescent="0.2">
      <c r="A9753" t="s">
        <v>600</v>
      </c>
      <c r="B9753" t="s">
        <v>596</v>
      </c>
      <c r="C9753" s="1" t="s">
        <v>29</v>
      </c>
      <c r="D9753" s="1" t="s">
        <v>46</v>
      </c>
      <c r="E9753" s="2">
        <v>5</v>
      </c>
      <c r="F9753" s="3">
        <v>3</v>
      </c>
      <c r="G9753" s="2">
        <v>32</v>
      </c>
      <c r="H9753" s="3">
        <v>15</v>
      </c>
      <c r="I9753" s="69" t="str">
        <f>VLOOKUP(C9753,СПРАВОЧНИК!B:D,2,0)</f>
        <v>ЕВРОПА</v>
      </c>
      <c r="J9753" s="69" t="str">
        <f>VLOOKUP(C9753,СПРАВОЧНИК!B:D,3,0)</f>
        <v>ИНОМАРКИ</v>
      </c>
      <c r="K9753" s="69" t="str">
        <f>VLOOKUP(СВОД2023[[#This Row],[ФО]],СПРАВОЧНИК!H:P,2,0)</f>
        <v>Центральный ФО</v>
      </c>
    </row>
    <row r="9754" spans="1:11" x14ac:dyDescent="0.2">
      <c r="A9754" t="s">
        <v>600</v>
      </c>
      <c r="B9754" t="s">
        <v>596</v>
      </c>
      <c r="C9754" s="1" t="s">
        <v>29</v>
      </c>
      <c r="D9754" s="1" t="s">
        <v>47</v>
      </c>
      <c r="E9754" s="2">
        <v>290</v>
      </c>
      <c r="F9754" s="3">
        <v>190</v>
      </c>
      <c r="G9754" s="2">
        <v>1640</v>
      </c>
      <c r="H9754" s="3">
        <v>980</v>
      </c>
      <c r="I9754" s="69" t="str">
        <f>VLOOKUP(C9754,СПРАВОЧНИК!B:D,2,0)</f>
        <v>ЕВРОПА</v>
      </c>
      <c r="J9754" s="69" t="str">
        <f>VLOOKUP(C9754,СПРАВОЧНИК!B:D,3,0)</f>
        <v>ИНОМАРКИ</v>
      </c>
      <c r="K9754" s="69" t="str">
        <f>VLOOKUP(СВОД2023[[#This Row],[ФО]],СПРАВОЧНИК!H:P,2,0)</f>
        <v>Центральный ФО</v>
      </c>
    </row>
    <row r="9755" spans="1:11" x14ac:dyDescent="0.2">
      <c r="A9755" t="s">
        <v>600</v>
      </c>
      <c r="B9755" t="s">
        <v>596</v>
      </c>
      <c r="C9755" s="1" t="s">
        <v>29</v>
      </c>
      <c r="D9755" s="1" t="s">
        <v>48</v>
      </c>
      <c r="E9755" s="2">
        <v>40</v>
      </c>
      <c r="F9755" s="3">
        <v>25</v>
      </c>
      <c r="G9755" s="2">
        <v>257</v>
      </c>
      <c r="H9755" s="3">
        <v>116</v>
      </c>
      <c r="I9755" s="69" t="str">
        <f>VLOOKUP(C9755,СПРАВОЧНИК!B:D,2,0)</f>
        <v>ЕВРОПА</v>
      </c>
      <c r="J9755" s="69" t="str">
        <f>VLOOKUP(C9755,СПРАВОЧНИК!B:D,3,0)</f>
        <v>ИНОМАРКИ</v>
      </c>
      <c r="K9755" s="69" t="str">
        <f>VLOOKUP(СВОД2023[[#This Row],[ФО]],СПРАВОЧНИК!H:P,2,0)</f>
        <v>Центральный ФО</v>
      </c>
    </row>
    <row r="9756" spans="1:11" x14ac:dyDescent="0.2">
      <c r="A9756" t="s">
        <v>600</v>
      </c>
      <c r="B9756" t="s">
        <v>596</v>
      </c>
      <c r="C9756" s="1" t="s">
        <v>29</v>
      </c>
      <c r="D9756" s="1" t="s">
        <v>49</v>
      </c>
      <c r="E9756" s="2">
        <v>600</v>
      </c>
      <c r="F9756" s="3">
        <v>296</v>
      </c>
      <c r="G9756" s="2">
        <v>3437</v>
      </c>
      <c r="H9756" s="3">
        <v>1674</v>
      </c>
      <c r="I9756" s="69" t="str">
        <f>VLOOKUP(C9756,СПРАВОЧНИК!B:D,2,0)</f>
        <v>ЕВРОПА</v>
      </c>
      <c r="J9756" s="69" t="str">
        <f>VLOOKUP(C9756,СПРАВОЧНИК!B:D,3,0)</f>
        <v>ИНОМАРКИ</v>
      </c>
      <c r="K9756" s="69" t="str">
        <f>VLOOKUP(СВОД2023[[#This Row],[ФО]],СПРАВОЧНИК!H:P,2,0)</f>
        <v>Центральный ФО</v>
      </c>
    </row>
    <row r="9757" spans="1:11" x14ac:dyDescent="0.2">
      <c r="A9757" t="s">
        <v>600</v>
      </c>
      <c r="B9757" t="s">
        <v>596</v>
      </c>
      <c r="C9757" s="1" t="s">
        <v>29</v>
      </c>
      <c r="D9757" s="1" t="s">
        <v>632</v>
      </c>
      <c r="E9757" s="2">
        <v>2</v>
      </c>
      <c r="F9757" s="3"/>
      <c r="G9757" s="2">
        <v>15</v>
      </c>
      <c r="H9757" s="3">
        <v>2</v>
      </c>
      <c r="I9757" s="69" t="str">
        <f>VLOOKUP(C9757,СПРАВОЧНИК!B:D,2,0)</f>
        <v>ЕВРОПА</v>
      </c>
      <c r="J9757" s="69" t="str">
        <f>VLOOKUP(C9757,СПРАВОЧНИК!B:D,3,0)</f>
        <v>ИНОМАРКИ</v>
      </c>
      <c r="K9757" s="69" t="str">
        <f>VLOOKUP(СВОД2023[[#This Row],[ФО]],СПРАВОЧНИК!H:P,2,0)</f>
        <v>Центральный ФО</v>
      </c>
    </row>
    <row r="9758" spans="1:11" x14ac:dyDescent="0.2">
      <c r="A9758" t="s">
        <v>600</v>
      </c>
      <c r="B9758" t="s">
        <v>596</v>
      </c>
      <c r="C9758" s="1" t="s">
        <v>29</v>
      </c>
      <c r="D9758" s="1" t="s">
        <v>50</v>
      </c>
      <c r="E9758" s="2">
        <v>148</v>
      </c>
      <c r="F9758" s="3">
        <v>99</v>
      </c>
      <c r="G9758" s="2">
        <v>930</v>
      </c>
      <c r="H9758" s="3">
        <v>567</v>
      </c>
      <c r="I9758" s="69" t="str">
        <f>VLOOKUP(C9758,СПРАВОЧНИК!B:D,2,0)</f>
        <v>ЕВРОПА</v>
      </c>
      <c r="J9758" s="69" t="str">
        <f>VLOOKUP(C9758,СПРАВОЧНИК!B:D,3,0)</f>
        <v>ИНОМАРКИ</v>
      </c>
      <c r="K9758" s="69" t="str">
        <f>VLOOKUP(СВОД2023[[#This Row],[ФО]],СПРАВОЧНИК!H:P,2,0)</f>
        <v>Центральный ФО</v>
      </c>
    </row>
    <row r="9759" spans="1:11" x14ac:dyDescent="0.2">
      <c r="A9759" t="s">
        <v>600</v>
      </c>
      <c r="B9759" t="s">
        <v>596</v>
      </c>
      <c r="C9759" s="1" t="s">
        <v>29</v>
      </c>
      <c r="D9759" s="1" t="s">
        <v>51</v>
      </c>
      <c r="E9759" s="2">
        <v>2</v>
      </c>
      <c r="F9759" s="3"/>
      <c r="G9759" s="2">
        <v>12</v>
      </c>
      <c r="H9759" s="3">
        <v>2</v>
      </c>
      <c r="I9759" s="69" t="str">
        <f>VLOOKUP(C9759,СПРАВОЧНИК!B:D,2,0)</f>
        <v>ЕВРОПА</v>
      </c>
      <c r="J9759" s="69" t="str">
        <f>VLOOKUP(C9759,СПРАВОЧНИК!B:D,3,0)</f>
        <v>ИНОМАРКИ</v>
      </c>
      <c r="K9759" s="69" t="str">
        <f>VLOOKUP(СВОД2023[[#This Row],[ФО]],СПРАВОЧНИК!H:P,2,0)</f>
        <v>Центральный ФО</v>
      </c>
    </row>
    <row r="9760" spans="1:11" x14ac:dyDescent="0.2">
      <c r="A9760" t="s">
        <v>600</v>
      </c>
      <c r="B9760" t="s">
        <v>596</v>
      </c>
      <c r="C9760" s="1" t="s">
        <v>29</v>
      </c>
      <c r="D9760" s="1" t="s">
        <v>52</v>
      </c>
      <c r="E9760" s="2">
        <v>951</v>
      </c>
      <c r="F9760" s="3">
        <v>632</v>
      </c>
      <c r="G9760" s="2">
        <v>5782</v>
      </c>
      <c r="H9760" s="3">
        <v>3507</v>
      </c>
      <c r="I9760" s="69" t="str">
        <f>VLOOKUP(C9760,СПРАВОЧНИК!B:D,2,0)</f>
        <v>ЕВРОПА</v>
      </c>
      <c r="J9760" s="69" t="str">
        <f>VLOOKUP(C9760,СПРАВОЧНИК!B:D,3,0)</f>
        <v>ИНОМАРКИ</v>
      </c>
      <c r="K9760" s="69" t="str">
        <f>VLOOKUP(СВОД2023[[#This Row],[ФО]],СПРАВОЧНИК!H:P,2,0)</f>
        <v>Центральный ФО</v>
      </c>
    </row>
    <row r="9761" spans="1:11" x14ac:dyDescent="0.2">
      <c r="A9761" t="s">
        <v>600</v>
      </c>
      <c r="B9761" t="s">
        <v>596</v>
      </c>
      <c r="C9761" s="1" t="s">
        <v>29</v>
      </c>
      <c r="D9761" s="1" t="s">
        <v>53</v>
      </c>
      <c r="E9761" s="2">
        <v>39</v>
      </c>
      <c r="F9761" s="3">
        <v>29</v>
      </c>
      <c r="G9761" s="2">
        <v>236</v>
      </c>
      <c r="H9761" s="3">
        <v>188</v>
      </c>
      <c r="I9761" s="69" t="str">
        <f>VLOOKUP(C9761,СПРАВОЧНИК!B:D,2,0)</f>
        <v>ЕВРОПА</v>
      </c>
      <c r="J9761" s="69" t="str">
        <f>VLOOKUP(C9761,СПРАВОЧНИК!B:D,3,0)</f>
        <v>ИНОМАРКИ</v>
      </c>
      <c r="K9761" s="69" t="str">
        <f>VLOOKUP(СВОД2023[[#This Row],[ФО]],СПРАВОЧНИК!H:P,2,0)</f>
        <v>Центральный ФО</v>
      </c>
    </row>
    <row r="9762" spans="1:11" x14ac:dyDescent="0.2">
      <c r="A9762" t="s">
        <v>600</v>
      </c>
      <c r="B9762" t="s">
        <v>596</v>
      </c>
      <c r="C9762" s="1" t="s">
        <v>29</v>
      </c>
      <c r="D9762" s="1" t="s">
        <v>54</v>
      </c>
      <c r="E9762" s="2">
        <v>375</v>
      </c>
      <c r="F9762" s="3">
        <v>287</v>
      </c>
      <c r="G9762" s="2">
        <v>2206</v>
      </c>
      <c r="H9762" s="3">
        <v>1749</v>
      </c>
      <c r="I9762" s="69" t="str">
        <f>VLOOKUP(C9762,СПРАВОЧНИК!B:D,2,0)</f>
        <v>ЕВРОПА</v>
      </c>
      <c r="J9762" s="69" t="str">
        <f>VLOOKUP(C9762,СПРАВОЧНИК!B:D,3,0)</f>
        <v>ИНОМАРКИ</v>
      </c>
      <c r="K9762" s="69" t="str">
        <f>VLOOKUP(СВОД2023[[#This Row],[ФО]],СПРАВОЧНИК!H:P,2,0)</f>
        <v>Центральный ФО</v>
      </c>
    </row>
    <row r="9763" spans="1:11" x14ac:dyDescent="0.2">
      <c r="A9763" t="s">
        <v>600</v>
      </c>
      <c r="B9763" t="s">
        <v>596</v>
      </c>
      <c r="C9763" s="1" t="s">
        <v>29</v>
      </c>
      <c r="D9763" s="1" t="s">
        <v>55</v>
      </c>
      <c r="E9763" s="2">
        <v>44</v>
      </c>
      <c r="F9763" s="3">
        <v>35</v>
      </c>
      <c r="G9763" s="2">
        <v>231</v>
      </c>
      <c r="H9763" s="3">
        <v>204</v>
      </c>
      <c r="I9763" s="69" t="str">
        <f>VLOOKUP(C9763,СПРАВОЧНИК!B:D,2,0)</f>
        <v>ЕВРОПА</v>
      </c>
      <c r="J9763" s="69" t="str">
        <f>VLOOKUP(C9763,СПРАВОЧНИК!B:D,3,0)</f>
        <v>ИНОМАРКИ</v>
      </c>
      <c r="K9763" s="69" t="str">
        <f>VLOOKUP(СВОД2023[[#This Row],[ФО]],СПРАВОЧНИК!H:P,2,0)</f>
        <v>Центральный ФО</v>
      </c>
    </row>
    <row r="9764" spans="1:11" x14ac:dyDescent="0.2">
      <c r="A9764" t="s">
        <v>600</v>
      </c>
      <c r="B9764" t="s">
        <v>596</v>
      </c>
      <c r="C9764" s="1" t="s">
        <v>29</v>
      </c>
      <c r="D9764" s="1" t="s">
        <v>56</v>
      </c>
      <c r="E9764" s="2">
        <v>195</v>
      </c>
      <c r="F9764" s="3">
        <v>124</v>
      </c>
      <c r="G9764" s="2">
        <v>1057</v>
      </c>
      <c r="H9764" s="3">
        <v>627</v>
      </c>
      <c r="I9764" s="69" t="str">
        <f>VLOOKUP(C9764,СПРАВОЧНИК!B:D,2,0)</f>
        <v>ЕВРОПА</v>
      </c>
      <c r="J9764" s="69" t="str">
        <f>VLOOKUP(C9764,СПРАВОЧНИК!B:D,3,0)</f>
        <v>ИНОМАРКИ</v>
      </c>
      <c r="K9764" s="69" t="str">
        <f>VLOOKUP(СВОД2023[[#This Row],[ФО]],СПРАВОЧНИК!H:P,2,0)</f>
        <v>Центральный ФО</v>
      </c>
    </row>
    <row r="9765" spans="1:11" x14ac:dyDescent="0.2">
      <c r="A9765" t="s">
        <v>600</v>
      </c>
      <c r="B9765" t="s">
        <v>596</v>
      </c>
      <c r="C9765" s="1" t="s">
        <v>29</v>
      </c>
      <c r="D9765" s="1" t="s">
        <v>2628</v>
      </c>
      <c r="E9765" s="2"/>
      <c r="F9765" s="3"/>
      <c r="G9765" s="2"/>
      <c r="H9765" s="3">
        <v>1</v>
      </c>
      <c r="I9765" s="69" t="str">
        <f>VLOOKUP(C9765,СПРАВОЧНИК!B:D,2,0)</f>
        <v>ЕВРОПА</v>
      </c>
      <c r="J9765" s="69" t="str">
        <f>VLOOKUP(C9765,СПРАВОЧНИК!B:D,3,0)</f>
        <v>ИНОМАРКИ</v>
      </c>
      <c r="K9765" s="69" t="str">
        <f>VLOOKUP(СВОД2023[[#This Row],[ФО]],СПРАВОЧНИК!H:P,2,0)</f>
        <v>Центральный ФО</v>
      </c>
    </row>
    <row r="9766" spans="1:11" x14ac:dyDescent="0.2">
      <c r="A9766" t="s">
        <v>600</v>
      </c>
      <c r="B9766" t="s">
        <v>596</v>
      </c>
      <c r="C9766" s="1" t="s">
        <v>29</v>
      </c>
      <c r="D9766" s="1" t="s">
        <v>2010</v>
      </c>
      <c r="E9766" s="2">
        <v>4</v>
      </c>
      <c r="F9766" s="3">
        <v>5</v>
      </c>
      <c r="G9766" s="2">
        <v>6</v>
      </c>
      <c r="H9766" s="3">
        <v>9</v>
      </c>
      <c r="I9766" s="69" t="str">
        <f>VLOOKUP(C9766,СПРАВОЧНИК!B:D,2,0)</f>
        <v>ЕВРОПА</v>
      </c>
      <c r="J9766" s="69" t="str">
        <f>VLOOKUP(C9766,СПРАВОЧНИК!B:D,3,0)</f>
        <v>ИНОМАРКИ</v>
      </c>
      <c r="K9766" s="69" t="str">
        <f>VLOOKUP(СВОД2023[[#This Row],[ФО]],СПРАВОЧНИК!H:P,2,0)</f>
        <v>Центральный ФО</v>
      </c>
    </row>
    <row r="9767" spans="1:11" x14ac:dyDescent="0.2">
      <c r="A9767" t="s">
        <v>600</v>
      </c>
      <c r="B9767" t="s">
        <v>596</v>
      </c>
      <c r="C9767" s="1" t="s">
        <v>29</v>
      </c>
      <c r="D9767" s="1" t="s">
        <v>57</v>
      </c>
      <c r="E9767" s="2">
        <v>29</v>
      </c>
      <c r="F9767" s="3">
        <v>13</v>
      </c>
      <c r="G9767" s="2">
        <v>120</v>
      </c>
      <c r="H9767" s="3">
        <v>55</v>
      </c>
      <c r="I9767" s="69" t="str">
        <f>VLOOKUP(C9767,СПРАВОЧНИК!B:D,2,0)</f>
        <v>ЕВРОПА</v>
      </c>
      <c r="J9767" s="69" t="str">
        <f>VLOOKUP(C9767,СПРАВОЧНИК!B:D,3,0)</f>
        <v>ИНОМАРКИ</v>
      </c>
      <c r="K9767" s="69" t="str">
        <f>VLOOKUP(СВОД2023[[#This Row],[ФО]],СПРАВОЧНИК!H:P,2,0)</f>
        <v>Центральный ФО</v>
      </c>
    </row>
    <row r="9768" spans="1:11" x14ac:dyDescent="0.2">
      <c r="A9768" t="s">
        <v>600</v>
      </c>
      <c r="B9768" t="s">
        <v>596</v>
      </c>
      <c r="C9768" s="1" t="s">
        <v>29</v>
      </c>
      <c r="D9768" s="1" t="s">
        <v>2629</v>
      </c>
      <c r="E9768" s="2"/>
      <c r="F9768" s="3"/>
      <c r="G9768" s="2">
        <v>3</v>
      </c>
      <c r="H9768" s="3"/>
      <c r="I9768" s="69" t="str">
        <f>VLOOKUP(C9768,СПРАВОЧНИК!B:D,2,0)</f>
        <v>ЕВРОПА</v>
      </c>
      <c r="J9768" s="69" t="str">
        <f>VLOOKUP(C9768,СПРАВОЧНИК!B:D,3,0)</f>
        <v>ИНОМАРКИ</v>
      </c>
      <c r="K9768" s="69" t="str">
        <f>VLOOKUP(СВОД2023[[#This Row],[ФО]],СПРАВОЧНИК!H:P,2,0)</f>
        <v>Центральный ФО</v>
      </c>
    </row>
    <row r="9769" spans="1:11" x14ac:dyDescent="0.2">
      <c r="A9769" t="s">
        <v>600</v>
      </c>
      <c r="B9769" t="s">
        <v>596</v>
      </c>
      <c r="C9769" s="1" t="s">
        <v>29</v>
      </c>
      <c r="D9769" s="1" t="s">
        <v>58</v>
      </c>
      <c r="E9769" s="2">
        <v>10</v>
      </c>
      <c r="F9769" s="3">
        <v>2</v>
      </c>
      <c r="G9769" s="2">
        <v>38</v>
      </c>
      <c r="H9769" s="3">
        <v>5</v>
      </c>
      <c r="I9769" s="69" t="str">
        <f>VLOOKUP(C9769,СПРАВОЧНИК!B:D,2,0)</f>
        <v>ЕВРОПА</v>
      </c>
      <c r="J9769" s="69" t="str">
        <f>VLOOKUP(C9769,СПРАВОЧНИК!B:D,3,0)</f>
        <v>ИНОМАРКИ</v>
      </c>
      <c r="K9769" s="69" t="str">
        <f>VLOOKUP(СВОД2023[[#This Row],[ФО]],СПРАВОЧНИК!H:P,2,0)</f>
        <v>Центральный ФО</v>
      </c>
    </row>
    <row r="9770" spans="1:11" x14ac:dyDescent="0.2">
      <c r="A9770" t="s">
        <v>600</v>
      </c>
      <c r="B9770" t="s">
        <v>596</v>
      </c>
      <c r="C9770" s="1" t="s">
        <v>1324</v>
      </c>
      <c r="D9770" s="1" t="s">
        <v>1325</v>
      </c>
      <c r="E9770" s="2">
        <v>88</v>
      </c>
      <c r="F9770" s="3">
        <v>81</v>
      </c>
      <c r="G9770" s="2">
        <v>544</v>
      </c>
      <c r="H9770" s="3">
        <v>475</v>
      </c>
      <c r="I9770" s="69" t="str">
        <f>VLOOKUP(C9770,СПРАВОЧНИК!B:D,2,0)</f>
        <v>РОССИЯ</v>
      </c>
      <c r="J9770" s="69" t="str">
        <f>VLOOKUP(C9770,СПРАВОЧНИК!B:D,3,0)</f>
        <v>ОТЕЧЕСТВЕННЫЕ</v>
      </c>
      <c r="K9770" s="69" t="str">
        <f>VLOOKUP(СВОД2023[[#This Row],[ФО]],СПРАВОЧНИК!H:P,2,0)</f>
        <v>Центральный ФО</v>
      </c>
    </row>
    <row r="9771" spans="1:11" x14ac:dyDescent="0.2">
      <c r="A9771" t="s">
        <v>600</v>
      </c>
      <c r="B9771" t="s">
        <v>596</v>
      </c>
      <c r="C9771" s="1" t="s">
        <v>1104</v>
      </c>
      <c r="D9771" s="1" t="s">
        <v>2392</v>
      </c>
      <c r="E9771" s="2"/>
      <c r="F9771" s="3"/>
      <c r="G9771" s="2">
        <v>3</v>
      </c>
      <c r="H9771" s="3"/>
      <c r="I9771" s="69" t="str">
        <f>VLOOKUP(C9771,СПРАВОЧНИК!B:D,2,0)</f>
        <v>КИТАЙ</v>
      </c>
      <c r="J9771" s="69" t="str">
        <f>VLOOKUP(C9771,СПРАВОЧНИК!B:D,3,0)</f>
        <v>ИНОМАРКИ</v>
      </c>
      <c r="K9771" s="69" t="str">
        <f>VLOOKUP(СВОД2023[[#This Row],[ФО]],СПРАВОЧНИК!H:P,2,0)</f>
        <v>Центральный ФО</v>
      </c>
    </row>
    <row r="9772" spans="1:11" x14ac:dyDescent="0.2">
      <c r="A9772" t="s">
        <v>600</v>
      </c>
      <c r="B9772" t="s">
        <v>596</v>
      </c>
      <c r="C9772" s="1" t="s">
        <v>1104</v>
      </c>
      <c r="D9772" s="1" t="s">
        <v>2011</v>
      </c>
      <c r="E9772" s="2">
        <v>2</v>
      </c>
      <c r="F9772" s="3"/>
      <c r="G9772" s="2">
        <v>7</v>
      </c>
      <c r="H9772" s="3">
        <v>5</v>
      </c>
      <c r="I9772" s="69" t="str">
        <f>VLOOKUP(C9772,СПРАВОЧНИК!B:D,2,0)</f>
        <v>КИТАЙ</v>
      </c>
      <c r="J9772" s="69" t="str">
        <f>VLOOKUP(C9772,СПРАВОЧНИК!B:D,3,0)</f>
        <v>ИНОМАРКИ</v>
      </c>
      <c r="K9772" s="69" t="str">
        <f>VLOOKUP(СВОД2023[[#This Row],[ФО]],СПРАВОЧНИК!H:P,2,0)</f>
        <v>Центральный ФО</v>
      </c>
    </row>
    <row r="9773" spans="1:11" x14ac:dyDescent="0.2">
      <c r="A9773" t="s">
        <v>600</v>
      </c>
      <c r="B9773" t="s">
        <v>596</v>
      </c>
      <c r="C9773" s="1" t="s">
        <v>1104</v>
      </c>
      <c r="D9773" s="1" t="s">
        <v>2013</v>
      </c>
      <c r="E9773" s="2">
        <v>3</v>
      </c>
      <c r="F9773" s="3">
        <v>3</v>
      </c>
      <c r="G9773" s="2">
        <v>12</v>
      </c>
      <c r="H9773" s="3">
        <v>12</v>
      </c>
      <c r="I9773" s="69" t="str">
        <f>VLOOKUP(C9773,СПРАВОЧНИК!B:D,2,0)</f>
        <v>КИТАЙ</v>
      </c>
      <c r="J9773" s="69" t="str">
        <f>VLOOKUP(C9773,СПРАВОЧНИК!B:D,3,0)</f>
        <v>ИНОМАРКИ</v>
      </c>
      <c r="K9773" s="69" t="str">
        <f>VLOOKUP(СВОД2023[[#This Row],[ФО]],СПРАВОЧНИК!H:P,2,0)</f>
        <v>Центральный ФО</v>
      </c>
    </row>
    <row r="9774" spans="1:11" x14ac:dyDescent="0.2">
      <c r="A9774" t="s">
        <v>600</v>
      </c>
      <c r="B9774" t="s">
        <v>596</v>
      </c>
      <c r="C9774" s="1" t="s">
        <v>1104</v>
      </c>
      <c r="D9774" s="1" t="s">
        <v>1326</v>
      </c>
      <c r="E9774" s="2">
        <v>4</v>
      </c>
      <c r="F9774" s="3">
        <v>4</v>
      </c>
      <c r="G9774" s="2">
        <v>33</v>
      </c>
      <c r="H9774" s="3">
        <v>31</v>
      </c>
      <c r="I9774" s="69" t="str">
        <f>VLOOKUP(C9774,СПРАВОЧНИК!B:D,2,0)</f>
        <v>КИТАЙ</v>
      </c>
      <c r="J9774" s="69" t="str">
        <f>VLOOKUP(C9774,СПРАВОЧНИК!B:D,3,0)</f>
        <v>ИНОМАРКИ</v>
      </c>
      <c r="K9774" s="69" t="str">
        <f>VLOOKUP(СВОД2023[[#This Row],[ФО]],СПРАВОЧНИК!H:P,2,0)</f>
        <v>Центральный ФО</v>
      </c>
    </row>
    <row r="9775" spans="1:11" x14ac:dyDescent="0.2">
      <c r="A9775" t="s">
        <v>600</v>
      </c>
      <c r="B9775" t="s">
        <v>596</v>
      </c>
      <c r="C9775" s="1" t="s">
        <v>1104</v>
      </c>
      <c r="D9775" s="1" t="s">
        <v>2014</v>
      </c>
      <c r="E9775" s="2">
        <v>1</v>
      </c>
      <c r="F9775" s="3"/>
      <c r="G9775" s="2">
        <v>6</v>
      </c>
      <c r="H9775" s="3">
        <v>1</v>
      </c>
      <c r="I9775" s="69" t="str">
        <f>VLOOKUP(C9775,СПРАВОЧНИК!B:D,2,0)</f>
        <v>КИТАЙ</v>
      </c>
      <c r="J9775" s="69" t="str">
        <f>VLOOKUP(C9775,СПРАВОЧНИК!B:D,3,0)</f>
        <v>ИНОМАРКИ</v>
      </c>
      <c r="K9775" s="69" t="str">
        <f>VLOOKUP(СВОД2023[[#This Row],[ФО]],СПРАВОЧНИК!H:P,2,0)</f>
        <v>Центральный ФО</v>
      </c>
    </row>
    <row r="9776" spans="1:11" x14ac:dyDescent="0.2">
      <c r="A9776" t="s">
        <v>600</v>
      </c>
      <c r="B9776" t="s">
        <v>596</v>
      </c>
      <c r="C9776" s="1" t="s">
        <v>1104</v>
      </c>
      <c r="D9776" s="1" t="s">
        <v>2015</v>
      </c>
      <c r="E9776" s="2">
        <v>5</v>
      </c>
      <c r="F9776" s="3">
        <v>2</v>
      </c>
      <c r="G9776" s="2">
        <v>21</v>
      </c>
      <c r="H9776" s="3">
        <v>25</v>
      </c>
      <c r="I9776" s="69" t="str">
        <f>VLOOKUP(C9776,СПРАВОЧНИК!B:D,2,0)</f>
        <v>КИТАЙ</v>
      </c>
      <c r="J9776" s="69" t="str">
        <f>VLOOKUP(C9776,СПРАВОЧНИК!B:D,3,0)</f>
        <v>ИНОМАРКИ</v>
      </c>
      <c r="K9776" s="69" t="str">
        <f>VLOOKUP(СВОД2023[[#This Row],[ФО]],СПРАВОЧНИК!H:P,2,0)</f>
        <v>Центральный ФО</v>
      </c>
    </row>
    <row r="9777" spans="1:11" x14ac:dyDescent="0.2">
      <c r="A9777" t="s">
        <v>600</v>
      </c>
      <c r="B9777" t="s">
        <v>596</v>
      </c>
      <c r="C9777" s="1" t="s">
        <v>59</v>
      </c>
      <c r="D9777" s="1" t="s">
        <v>2016</v>
      </c>
      <c r="E9777" s="2"/>
      <c r="F9777" s="3"/>
      <c r="G9777" s="2">
        <v>4</v>
      </c>
      <c r="H9777" s="3"/>
      <c r="I9777" s="69" t="str">
        <f>VLOOKUP(C9777,СПРАВОЧНИК!B:D,2,0)</f>
        <v>США</v>
      </c>
      <c r="J9777" s="69" t="str">
        <f>VLOOKUP(C9777,СПРАВОЧНИК!B:D,3,0)</f>
        <v>ИНОМАРКИ</v>
      </c>
      <c r="K9777" s="69" t="str">
        <f>VLOOKUP(СВОД2023[[#This Row],[ФО]],СПРАВОЧНИК!H:P,2,0)</f>
        <v>Центральный ФО</v>
      </c>
    </row>
    <row r="9778" spans="1:11" x14ac:dyDescent="0.2">
      <c r="A9778" t="s">
        <v>600</v>
      </c>
      <c r="B9778" t="s">
        <v>596</v>
      </c>
      <c r="C9778" s="1" t="s">
        <v>59</v>
      </c>
      <c r="D9778" s="1" t="s">
        <v>642</v>
      </c>
      <c r="E9778" s="2"/>
      <c r="F9778" s="3"/>
      <c r="G9778" s="2">
        <v>1</v>
      </c>
      <c r="H9778" s="3">
        <v>2</v>
      </c>
      <c r="I9778" s="69" t="str">
        <f>VLOOKUP(C9778,СПРАВОЧНИК!B:D,2,0)</f>
        <v>США</v>
      </c>
      <c r="J9778" s="69" t="str">
        <f>VLOOKUP(C9778,СПРАВОЧНИК!B:D,3,0)</f>
        <v>ИНОМАРКИ</v>
      </c>
      <c r="K9778" s="69" t="str">
        <f>VLOOKUP(СВОД2023[[#This Row],[ФО]],СПРАВОЧНИК!H:P,2,0)</f>
        <v>Центральный ФО</v>
      </c>
    </row>
    <row r="9779" spans="1:11" x14ac:dyDescent="0.2">
      <c r="A9779" t="s">
        <v>600</v>
      </c>
      <c r="B9779" t="s">
        <v>596</v>
      </c>
      <c r="C9779" s="1" t="s">
        <v>59</v>
      </c>
      <c r="D9779" s="1" t="s">
        <v>2017</v>
      </c>
      <c r="E9779" s="2"/>
      <c r="F9779" s="3">
        <v>1</v>
      </c>
      <c r="G9779" s="2">
        <v>3</v>
      </c>
      <c r="H9779" s="3">
        <v>3</v>
      </c>
      <c r="I9779" s="69" t="str">
        <f>VLOOKUP(C9779,СПРАВОЧНИК!B:D,2,0)</f>
        <v>США</v>
      </c>
      <c r="J9779" s="69" t="str">
        <f>VLOOKUP(C9779,СПРАВОЧНИК!B:D,3,0)</f>
        <v>ИНОМАРКИ</v>
      </c>
      <c r="K9779" s="69" t="str">
        <f>VLOOKUP(СВОД2023[[#This Row],[ФО]],СПРАВОЧНИК!H:P,2,0)</f>
        <v>Центральный ФО</v>
      </c>
    </row>
    <row r="9780" spans="1:11" x14ac:dyDescent="0.2">
      <c r="A9780" t="s">
        <v>600</v>
      </c>
      <c r="B9780" t="s">
        <v>596</v>
      </c>
      <c r="C9780" s="1" t="s">
        <v>59</v>
      </c>
      <c r="D9780" s="1" t="s">
        <v>60</v>
      </c>
      <c r="E9780" s="2">
        <v>6</v>
      </c>
      <c r="F9780" s="3"/>
      <c r="G9780" s="2">
        <v>29</v>
      </c>
      <c r="H9780" s="3">
        <v>9</v>
      </c>
      <c r="I9780" s="69" t="str">
        <f>VLOOKUP(C9780,СПРАВОЧНИК!B:D,2,0)</f>
        <v>США</v>
      </c>
      <c r="J9780" s="69" t="str">
        <f>VLOOKUP(C9780,СПРАВОЧНИК!B:D,3,0)</f>
        <v>ИНОМАРКИ</v>
      </c>
      <c r="K9780" s="69" t="str">
        <f>VLOOKUP(СВОД2023[[#This Row],[ФО]],СПРАВОЧНИК!H:P,2,0)</f>
        <v>Центральный ФО</v>
      </c>
    </row>
    <row r="9781" spans="1:11" x14ac:dyDescent="0.2">
      <c r="A9781" t="s">
        <v>600</v>
      </c>
      <c r="B9781" t="s">
        <v>596</v>
      </c>
      <c r="C9781" s="1" t="s">
        <v>59</v>
      </c>
      <c r="D9781" s="1" t="s">
        <v>61</v>
      </c>
      <c r="E9781" s="2"/>
      <c r="F9781" s="3"/>
      <c r="G9781" s="2">
        <v>1</v>
      </c>
      <c r="H9781" s="3">
        <v>1</v>
      </c>
      <c r="I9781" s="69" t="str">
        <f>VLOOKUP(C9781,СПРАВОЧНИК!B:D,2,0)</f>
        <v>США</v>
      </c>
      <c r="J9781" s="69" t="str">
        <f>VLOOKUP(C9781,СПРАВОЧНИК!B:D,3,0)</f>
        <v>ИНОМАРКИ</v>
      </c>
      <c r="K9781" s="69" t="str">
        <f>VLOOKUP(СВОД2023[[#This Row],[ФО]],СПРАВОЧНИК!H:P,2,0)</f>
        <v>Центральный ФО</v>
      </c>
    </row>
    <row r="9782" spans="1:11" x14ac:dyDescent="0.2">
      <c r="A9782" t="s">
        <v>600</v>
      </c>
      <c r="B9782" t="s">
        <v>596</v>
      </c>
      <c r="C9782" s="1" t="s">
        <v>59</v>
      </c>
      <c r="D9782" s="1" t="s">
        <v>2630</v>
      </c>
      <c r="E9782" s="2">
        <v>1</v>
      </c>
      <c r="F9782" s="3"/>
      <c r="G9782" s="2">
        <v>1</v>
      </c>
      <c r="H9782" s="3"/>
      <c r="I9782" s="69" t="str">
        <f>VLOOKUP(C9782,СПРАВОЧНИК!B:D,2,0)</f>
        <v>США</v>
      </c>
      <c r="J9782" s="69" t="str">
        <f>VLOOKUP(C9782,СПРАВОЧНИК!B:D,3,0)</f>
        <v>ИНОМАРКИ</v>
      </c>
      <c r="K9782" s="69" t="str">
        <f>VLOOKUP(СВОД2023[[#This Row],[ФО]],СПРАВОЧНИК!H:P,2,0)</f>
        <v>Центральный ФО</v>
      </c>
    </row>
    <row r="9783" spans="1:11" x14ac:dyDescent="0.2">
      <c r="A9783" t="s">
        <v>600</v>
      </c>
      <c r="B9783" t="s">
        <v>596</v>
      </c>
      <c r="C9783" s="1" t="s">
        <v>59</v>
      </c>
      <c r="D9783" s="1" t="s">
        <v>633</v>
      </c>
      <c r="E9783" s="2">
        <v>1</v>
      </c>
      <c r="F9783" s="3"/>
      <c r="G9783" s="2">
        <v>1</v>
      </c>
      <c r="H9783" s="3"/>
      <c r="I9783" s="69" t="str">
        <f>VLOOKUP(C9783,СПРАВОЧНИК!B:D,2,0)</f>
        <v>США</v>
      </c>
      <c r="J9783" s="69" t="str">
        <f>VLOOKUP(C9783,СПРАВОЧНИК!B:D,3,0)</f>
        <v>ИНОМАРКИ</v>
      </c>
      <c r="K9783" s="69" t="str">
        <f>VLOOKUP(СВОД2023[[#This Row],[ФО]],СПРАВОЧНИК!H:P,2,0)</f>
        <v>Центральный ФО</v>
      </c>
    </row>
    <row r="9784" spans="1:11" x14ac:dyDescent="0.2">
      <c r="A9784" t="s">
        <v>600</v>
      </c>
      <c r="B9784" t="s">
        <v>596</v>
      </c>
      <c r="C9784" s="1" t="s">
        <v>59</v>
      </c>
      <c r="D9784" s="1" t="s">
        <v>2018</v>
      </c>
      <c r="E9784" s="2"/>
      <c r="F9784" s="3"/>
      <c r="G9784" s="2"/>
      <c r="H9784" s="3">
        <v>1</v>
      </c>
      <c r="I9784" s="69" t="str">
        <f>VLOOKUP(C9784,СПРАВОЧНИК!B:D,2,0)</f>
        <v>США</v>
      </c>
      <c r="J9784" s="69" t="str">
        <f>VLOOKUP(C9784,СПРАВОЧНИК!B:D,3,0)</f>
        <v>ИНОМАРКИ</v>
      </c>
      <c r="K9784" s="69" t="str">
        <f>VLOOKUP(СВОД2023[[#This Row],[ФО]],СПРАВОЧНИК!H:P,2,0)</f>
        <v>Центральный ФО</v>
      </c>
    </row>
    <row r="9785" spans="1:11" x14ac:dyDescent="0.2">
      <c r="A9785" t="s">
        <v>600</v>
      </c>
      <c r="B9785" t="s">
        <v>596</v>
      </c>
      <c r="C9785" s="1" t="s">
        <v>59</v>
      </c>
      <c r="D9785" s="1" t="s">
        <v>2019</v>
      </c>
      <c r="E9785" s="2"/>
      <c r="F9785" s="3">
        <v>1</v>
      </c>
      <c r="G9785" s="2"/>
      <c r="H9785" s="3">
        <v>2</v>
      </c>
      <c r="I9785" s="69" t="str">
        <f>VLOOKUP(C9785,СПРАВОЧНИК!B:D,2,0)</f>
        <v>США</v>
      </c>
      <c r="J9785" s="69" t="str">
        <f>VLOOKUP(C9785,СПРАВОЧНИК!B:D,3,0)</f>
        <v>ИНОМАРКИ</v>
      </c>
      <c r="K9785" s="69" t="str">
        <f>VLOOKUP(СВОД2023[[#This Row],[ФО]],СПРАВОЧНИК!H:P,2,0)</f>
        <v>Центральный ФО</v>
      </c>
    </row>
    <row r="9786" spans="1:11" x14ac:dyDescent="0.2">
      <c r="A9786" t="s">
        <v>600</v>
      </c>
      <c r="B9786" t="s">
        <v>596</v>
      </c>
      <c r="C9786" s="1" t="s">
        <v>59</v>
      </c>
      <c r="D9786" s="1" t="s">
        <v>2020</v>
      </c>
      <c r="E9786" s="2">
        <v>1</v>
      </c>
      <c r="F9786" s="3">
        <v>1</v>
      </c>
      <c r="G9786" s="2">
        <v>6</v>
      </c>
      <c r="H9786" s="3">
        <v>2</v>
      </c>
      <c r="I9786" s="69" t="str">
        <f>VLOOKUP(C9786,СПРАВОЧНИК!B:D,2,0)</f>
        <v>США</v>
      </c>
      <c r="J9786" s="69" t="str">
        <f>VLOOKUP(C9786,СПРАВОЧНИК!B:D,3,0)</f>
        <v>ИНОМАРКИ</v>
      </c>
      <c r="K9786" s="69" t="str">
        <f>VLOOKUP(СВОД2023[[#This Row],[ФО]],СПРАВОЧНИК!H:P,2,0)</f>
        <v>Центральный ФО</v>
      </c>
    </row>
    <row r="9787" spans="1:11" x14ac:dyDescent="0.2">
      <c r="A9787" t="s">
        <v>600</v>
      </c>
      <c r="B9787" t="s">
        <v>596</v>
      </c>
      <c r="C9787" s="1" t="s">
        <v>59</v>
      </c>
      <c r="D9787" s="1" t="s">
        <v>2021</v>
      </c>
      <c r="E9787" s="2"/>
      <c r="F9787" s="3"/>
      <c r="G9787" s="2">
        <v>5</v>
      </c>
      <c r="H9787" s="3">
        <v>4</v>
      </c>
      <c r="I9787" s="69" t="str">
        <f>VLOOKUP(C9787,СПРАВОЧНИК!B:D,2,0)</f>
        <v>США</v>
      </c>
      <c r="J9787" s="69" t="str">
        <f>VLOOKUP(C9787,СПРАВОЧНИК!B:D,3,0)</f>
        <v>ИНОМАРКИ</v>
      </c>
      <c r="K9787" s="69" t="str">
        <f>VLOOKUP(СВОД2023[[#This Row],[ФО]],СПРАВОЧНИК!H:P,2,0)</f>
        <v>Центральный ФО</v>
      </c>
    </row>
    <row r="9788" spans="1:11" x14ac:dyDescent="0.2">
      <c r="A9788" t="s">
        <v>600</v>
      </c>
      <c r="B9788" t="s">
        <v>596</v>
      </c>
      <c r="C9788" s="1" t="s">
        <v>59</v>
      </c>
      <c r="D9788" s="1" t="s">
        <v>2578</v>
      </c>
      <c r="E9788" s="2">
        <v>1</v>
      </c>
      <c r="F9788" s="3">
        <v>1</v>
      </c>
      <c r="G9788" s="2">
        <v>2</v>
      </c>
      <c r="H9788" s="3">
        <v>2</v>
      </c>
      <c r="I9788" s="69" t="str">
        <f>VLOOKUP(C9788,СПРАВОЧНИК!B:D,2,0)</f>
        <v>США</v>
      </c>
      <c r="J9788" s="69" t="str">
        <f>VLOOKUP(C9788,СПРАВОЧНИК!B:D,3,0)</f>
        <v>ИНОМАРКИ</v>
      </c>
      <c r="K9788" s="69" t="str">
        <f>VLOOKUP(СВОД2023[[#This Row],[ФО]],СПРАВОЧНИК!H:P,2,0)</f>
        <v>Центральный ФО</v>
      </c>
    </row>
    <row r="9789" spans="1:11" x14ac:dyDescent="0.2">
      <c r="A9789" t="s">
        <v>600</v>
      </c>
      <c r="B9789" t="s">
        <v>596</v>
      </c>
      <c r="C9789" s="1" t="s">
        <v>59</v>
      </c>
      <c r="D9789" s="1" t="s">
        <v>2631</v>
      </c>
      <c r="E9789" s="2"/>
      <c r="F9789" s="3"/>
      <c r="G9789" s="2">
        <v>1</v>
      </c>
      <c r="H9789" s="3"/>
      <c r="I9789" s="69" t="str">
        <f>VLOOKUP(C9789,СПРАВОЧНИК!B:D,2,0)</f>
        <v>США</v>
      </c>
      <c r="J9789" s="69" t="str">
        <f>VLOOKUP(C9789,СПРАВОЧНИК!B:D,3,0)</f>
        <v>ИНОМАРКИ</v>
      </c>
      <c r="K9789" s="69" t="str">
        <f>VLOOKUP(СВОД2023[[#This Row],[ФО]],СПРАВОЧНИК!H:P,2,0)</f>
        <v>Центральный ФО</v>
      </c>
    </row>
    <row r="9790" spans="1:11" x14ac:dyDescent="0.2">
      <c r="A9790" t="s">
        <v>600</v>
      </c>
      <c r="B9790" t="s">
        <v>596</v>
      </c>
      <c r="C9790" s="1" t="s">
        <v>59</v>
      </c>
      <c r="D9790" s="1" t="s">
        <v>2022</v>
      </c>
      <c r="E9790" s="2"/>
      <c r="F9790" s="3"/>
      <c r="G9790" s="2">
        <v>1</v>
      </c>
      <c r="H9790" s="3">
        <v>3</v>
      </c>
      <c r="I9790" s="69" t="str">
        <f>VLOOKUP(C9790,СПРАВОЧНИК!B:D,2,0)</f>
        <v>США</v>
      </c>
      <c r="J9790" s="69" t="str">
        <f>VLOOKUP(C9790,СПРАВОЧНИК!B:D,3,0)</f>
        <v>ИНОМАРКИ</v>
      </c>
      <c r="K9790" s="69" t="str">
        <f>VLOOKUP(СВОД2023[[#This Row],[ФО]],СПРАВОЧНИК!H:P,2,0)</f>
        <v>Центральный ФО</v>
      </c>
    </row>
    <row r="9791" spans="1:11" x14ac:dyDescent="0.2">
      <c r="A9791" t="s">
        <v>600</v>
      </c>
      <c r="B9791" t="s">
        <v>596</v>
      </c>
      <c r="C9791" s="1" t="s">
        <v>62</v>
      </c>
      <c r="D9791" s="1" t="s">
        <v>1327</v>
      </c>
      <c r="E9791" s="2">
        <v>27</v>
      </c>
      <c r="F9791" s="3">
        <v>17</v>
      </c>
      <c r="G9791" s="2">
        <v>150</v>
      </c>
      <c r="H9791" s="3">
        <v>116</v>
      </c>
      <c r="I9791" s="69" t="str">
        <f>VLOOKUP(C9791,СПРАВОЧНИК!B:D,2,0)</f>
        <v>КИТАЙ</v>
      </c>
      <c r="J9791" s="69" t="str">
        <f>VLOOKUP(C9791,СПРАВОЧНИК!B:D,3,0)</f>
        <v>ИНОМАРКИ</v>
      </c>
      <c r="K9791" s="69" t="str">
        <f>VLOOKUP(СВОД2023[[#This Row],[ФО]],СПРАВОЧНИК!H:P,2,0)</f>
        <v>Центральный ФО</v>
      </c>
    </row>
    <row r="9792" spans="1:11" x14ac:dyDescent="0.2">
      <c r="A9792" t="s">
        <v>600</v>
      </c>
      <c r="B9792" t="s">
        <v>596</v>
      </c>
      <c r="C9792" s="1" t="s">
        <v>62</v>
      </c>
      <c r="D9792" s="1" t="s">
        <v>2580</v>
      </c>
      <c r="E9792" s="2"/>
      <c r="F9792" s="3"/>
      <c r="G9792" s="2"/>
      <c r="H9792" s="3">
        <v>1</v>
      </c>
      <c r="I9792" s="69" t="str">
        <f>VLOOKUP(C9792,СПРАВОЧНИК!B:D,2,0)</f>
        <v>КИТАЙ</v>
      </c>
      <c r="J9792" s="69" t="str">
        <f>VLOOKUP(C9792,СПРАВОЧНИК!B:D,3,0)</f>
        <v>ИНОМАРКИ</v>
      </c>
      <c r="K9792" s="69" t="str">
        <f>VLOOKUP(СВОД2023[[#This Row],[ФО]],СПРАВОЧНИК!H:P,2,0)</f>
        <v>Центральный ФО</v>
      </c>
    </row>
    <row r="9793" spans="1:11" x14ac:dyDescent="0.2">
      <c r="A9793" t="s">
        <v>600</v>
      </c>
      <c r="B9793" t="s">
        <v>596</v>
      </c>
      <c r="C9793" s="1" t="s">
        <v>62</v>
      </c>
      <c r="D9793" s="1" t="s">
        <v>2024</v>
      </c>
      <c r="E9793" s="2">
        <v>17</v>
      </c>
      <c r="F9793" s="3">
        <v>13</v>
      </c>
      <c r="G9793" s="2">
        <v>77</v>
      </c>
      <c r="H9793" s="3">
        <v>44</v>
      </c>
      <c r="I9793" s="69" t="str">
        <f>VLOOKUP(C9793,СПРАВОЧНИК!B:D,2,0)</f>
        <v>КИТАЙ</v>
      </c>
      <c r="J9793" s="69" t="str">
        <f>VLOOKUP(C9793,СПРАВОЧНИК!B:D,3,0)</f>
        <v>ИНОМАРКИ</v>
      </c>
      <c r="K9793" s="69" t="str">
        <f>VLOOKUP(СВОД2023[[#This Row],[ФО]],СПРАВОЧНИК!H:P,2,0)</f>
        <v>Центральный ФО</v>
      </c>
    </row>
    <row r="9794" spans="1:11" x14ac:dyDescent="0.2">
      <c r="A9794" t="s">
        <v>600</v>
      </c>
      <c r="B9794" t="s">
        <v>596</v>
      </c>
      <c r="C9794" s="1" t="s">
        <v>62</v>
      </c>
      <c r="D9794" s="1" t="s">
        <v>64</v>
      </c>
      <c r="E9794" s="2">
        <v>5</v>
      </c>
      <c r="F9794" s="3">
        <v>1</v>
      </c>
      <c r="G9794" s="2">
        <v>9</v>
      </c>
      <c r="H9794" s="3">
        <v>3</v>
      </c>
      <c r="I9794" s="69" t="str">
        <f>VLOOKUP(C9794,СПРАВОЧНИК!B:D,2,0)</f>
        <v>КИТАЙ</v>
      </c>
      <c r="J9794" s="69" t="str">
        <f>VLOOKUP(C9794,СПРАВОЧНИК!B:D,3,0)</f>
        <v>ИНОМАРКИ</v>
      </c>
      <c r="K9794" s="69" t="str">
        <f>VLOOKUP(СВОД2023[[#This Row],[ФО]],СПРАВОЧНИК!H:P,2,0)</f>
        <v>Центральный ФО</v>
      </c>
    </row>
    <row r="9795" spans="1:11" x14ac:dyDescent="0.2">
      <c r="A9795" t="s">
        <v>600</v>
      </c>
      <c r="B9795" t="s">
        <v>596</v>
      </c>
      <c r="C9795" s="1" t="s">
        <v>62</v>
      </c>
      <c r="D9795" s="1" t="s">
        <v>65</v>
      </c>
      <c r="E9795" s="2">
        <v>2</v>
      </c>
      <c r="F9795" s="3"/>
      <c r="G9795" s="2">
        <v>7</v>
      </c>
      <c r="H9795" s="3"/>
      <c r="I9795" s="69" t="str">
        <f>VLOOKUP(C9795,СПРАВОЧНИК!B:D,2,0)</f>
        <v>КИТАЙ</v>
      </c>
      <c r="J9795" s="69" t="str">
        <f>VLOOKUP(C9795,СПРАВОЧНИК!B:D,3,0)</f>
        <v>ИНОМАРКИ</v>
      </c>
      <c r="K9795" s="69" t="str">
        <f>VLOOKUP(СВОД2023[[#This Row],[ФО]],СПРАВОЧНИК!H:P,2,0)</f>
        <v>Центральный ФО</v>
      </c>
    </row>
    <row r="9796" spans="1:11" x14ac:dyDescent="0.2">
      <c r="A9796" t="s">
        <v>600</v>
      </c>
      <c r="B9796" t="s">
        <v>596</v>
      </c>
      <c r="C9796" s="1" t="s">
        <v>62</v>
      </c>
      <c r="D9796" s="1" t="s">
        <v>2632</v>
      </c>
      <c r="E9796" s="2"/>
      <c r="F9796" s="3"/>
      <c r="G9796" s="2">
        <v>1</v>
      </c>
      <c r="H9796" s="3">
        <v>1</v>
      </c>
      <c r="I9796" s="69" t="str">
        <f>VLOOKUP(C9796,СПРАВОЧНИК!B:D,2,0)</f>
        <v>КИТАЙ</v>
      </c>
      <c r="J9796" s="69" t="str">
        <f>VLOOKUP(C9796,СПРАВОЧНИК!B:D,3,0)</f>
        <v>ИНОМАРКИ</v>
      </c>
      <c r="K9796" s="69" t="str">
        <f>VLOOKUP(СВОД2023[[#This Row],[ФО]],СПРАВОЧНИК!H:P,2,0)</f>
        <v>Центральный ФО</v>
      </c>
    </row>
    <row r="9797" spans="1:11" x14ac:dyDescent="0.2">
      <c r="A9797" t="s">
        <v>600</v>
      </c>
      <c r="B9797" t="s">
        <v>596</v>
      </c>
      <c r="C9797" s="1" t="s">
        <v>62</v>
      </c>
      <c r="D9797" s="1" t="s">
        <v>67</v>
      </c>
      <c r="E9797" s="2"/>
      <c r="F9797" s="3"/>
      <c r="G9797" s="2">
        <v>1</v>
      </c>
      <c r="H9797" s="3">
        <v>3</v>
      </c>
      <c r="I9797" s="69" t="str">
        <f>VLOOKUP(C9797,СПРАВОЧНИК!B:D,2,0)</f>
        <v>КИТАЙ</v>
      </c>
      <c r="J9797" s="69" t="str">
        <f>VLOOKUP(C9797,СПРАВОЧНИК!B:D,3,0)</f>
        <v>ИНОМАРКИ</v>
      </c>
      <c r="K9797" s="69" t="str">
        <f>VLOOKUP(СВОД2023[[#This Row],[ФО]],СПРАВОЧНИК!H:P,2,0)</f>
        <v>Центральный ФО</v>
      </c>
    </row>
    <row r="9798" spans="1:11" x14ac:dyDescent="0.2">
      <c r="A9798" t="s">
        <v>600</v>
      </c>
      <c r="B9798" t="s">
        <v>596</v>
      </c>
      <c r="C9798" s="1" t="s">
        <v>62</v>
      </c>
      <c r="D9798" s="1" t="s">
        <v>68</v>
      </c>
      <c r="E9798" s="2">
        <v>2</v>
      </c>
      <c r="F9798" s="3">
        <v>1</v>
      </c>
      <c r="G9798" s="2">
        <v>14</v>
      </c>
      <c r="H9798" s="3">
        <v>2</v>
      </c>
      <c r="I9798" s="69" t="str">
        <f>VLOOKUP(C9798,СПРАВОЧНИК!B:D,2,0)</f>
        <v>КИТАЙ</v>
      </c>
      <c r="J9798" s="69" t="str">
        <f>VLOOKUP(C9798,СПРАВОЧНИК!B:D,3,0)</f>
        <v>ИНОМАРКИ</v>
      </c>
      <c r="K9798" s="69" t="str">
        <f>VLOOKUP(СВОД2023[[#This Row],[ФО]],СПРАВОЧНИК!H:P,2,0)</f>
        <v>Центральный ФО</v>
      </c>
    </row>
    <row r="9799" spans="1:11" x14ac:dyDescent="0.2">
      <c r="A9799" t="s">
        <v>600</v>
      </c>
      <c r="B9799" t="s">
        <v>596</v>
      </c>
      <c r="C9799" s="1" t="s">
        <v>62</v>
      </c>
      <c r="D9799" s="1" t="s">
        <v>69</v>
      </c>
      <c r="E9799" s="2">
        <v>1</v>
      </c>
      <c r="F9799" s="3"/>
      <c r="G9799" s="2">
        <v>3</v>
      </c>
      <c r="H9799" s="3">
        <v>3</v>
      </c>
      <c r="I9799" s="69" t="str">
        <f>VLOOKUP(C9799,СПРАВОЧНИК!B:D,2,0)</f>
        <v>КИТАЙ</v>
      </c>
      <c r="J9799" s="69" t="str">
        <f>VLOOKUP(C9799,СПРАВОЧНИК!B:D,3,0)</f>
        <v>ИНОМАРКИ</v>
      </c>
      <c r="K9799" s="69" t="str">
        <f>VLOOKUP(СВОД2023[[#This Row],[ФО]],СПРАВОЧНИК!H:P,2,0)</f>
        <v>Центральный ФО</v>
      </c>
    </row>
    <row r="9800" spans="1:11" x14ac:dyDescent="0.2">
      <c r="A9800" t="s">
        <v>600</v>
      </c>
      <c r="B9800" t="s">
        <v>596</v>
      </c>
      <c r="C9800" s="1" t="s">
        <v>70</v>
      </c>
      <c r="D9800" s="1" t="s">
        <v>2025</v>
      </c>
      <c r="E9800" s="2">
        <v>8</v>
      </c>
      <c r="F9800" s="3">
        <v>4</v>
      </c>
      <c r="G9800" s="2">
        <v>30</v>
      </c>
      <c r="H9800" s="3">
        <v>7</v>
      </c>
      <c r="I9800" s="69" t="str">
        <f>VLOOKUP(C9800,СПРАВОЧНИК!B:D,2,0)</f>
        <v>США</v>
      </c>
      <c r="J9800" s="69" t="str">
        <f>VLOOKUP(C9800,СПРАВОЧНИК!B:D,3,0)</f>
        <v>ИНОМАРКИ</v>
      </c>
      <c r="K9800" s="69" t="str">
        <f>VLOOKUP(СВОД2023[[#This Row],[ФО]],СПРАВОЧНИК!H:P,2,0)</f>
        <v>Центральный ФО</v>
      </c>
    </row>
    <row r="9801" spans="1:11" x14ac:dyDescent="0.2">
      <c r="A9801" t="s">
        <v>600</v>
      </c>
      <c r="B9801" t="s">
        <v>596</v>
      </c>
      <c r="C9801" s="1" t="s">
        <v>70</v>
      </c>
      <c r="D9801" s="1" t="s">
        <v>1328</v>
      </c>
      <c r="E9801" s="2">
        <v>2</v>
      </c>
      <c r="F9801" s="3">
        <v>2</v>
      </c>
      <c r="G9801" s="2">
        <v>12</v>
      </c>
      <c r="H9801" s="3">
        <v>8</v>
      </c>
      <c r="I9801" s="69" t="str">
        <f>VLOOKUP(C9801,СПРАВОЧНИК!B:D,2,0)</f>
        <v>США</v>
      </c>
      <c r="J9801" s="69" t="str">
        <f>VLOOKUP(C9801,СПРАВОЧНИК!B:D,3,0)</f>
        <v>ИНОМАРКИ</v>
      </c>
      <c r="K9801" s="69" t="str">
        <f>VLOOKUP(СВОД2023[[#This Row],[ФО]],СПРАВОЧНИК!H:P,2,0)</f>
        <v>Центральный ФО</v>
      </c>
    </row>
    <row r="9802" spans="1:11" x14ac:dyDescent="0.2">
      <c r="A9802" t="s">
        <v>600</v>
      </c>
      <c r="B9802" t="s">
        <v>596</v>
      </c>
      <c r="C9802" s="1" t="s">
        <v>70</v>
      </c>
      <c r="D9802" s="1" t="s">
        <v>1329</v>
      </c>
      <c r="E9802" s="2">
        <v>1</v>
      </c>
      <c r="F9802" s="3"/>
      <c r="G9802" s="2">
        <v>1</v>
      </c>
      <c r="H9802" s="3"/>
      <c r="I9802" s="69" t="str">
        <f>VLOOKUP(C9802,СПРАВОЧНИК!B:D,2,0)</f>
        <v>США</v>
      </c>
      <c r="J9802" s="69" t="str">
        <f>VLOOKUP(C9802,СПРАВОЧНИК!B:D,3,0)</f>
        <v>ИНОМАРКИ</v>
      </c>
      <c r="K9802" s="69" t="str">
        <f>VLOOKUP(СВОД2023[[#This Row],[ФО]],СПРАВОЧНИК!H:P,2,0)</f>
        <v>Центральный ФО</v>
      </c>
    </row>
    <row r="9803" spans="1:11" x14ac:dyDescent="0.2">
      <c r="A9803" t="s">
        <v>600</v>
      </c>
      <c r="B9803" t="s">
        <v>596</v>
      </c>
      <c r="C9803" s="1" t="s">
        <v>70</v>
      </c>
      <c r="D9803" s="1" t="s">
        <v>2026</v>
      </c>
      <c r="E9803" s="2">
        <v>2</v>
      </c>
      <c r="F9803" s="3">
        <v>1</v>
      </c>
      <c r="G9803" s="2">
        <v>18</v>
      </c>
      <c r="H9803" s="3">
        <v>8</v>
      </c>
      <c r="I9803" s="69" t="str">
        <f>VLOOKUP(C9803,СПРАВОЧНИК!B:D,2,0)</f>
        <v>США</v>
      </c>
      <c r="J9803" s="69" t="str">
        <f>VLOOKUP(C9803,СПРАВОЧНИК!B:D,3,0)</f>
        <v>ИНОМАРКИ</v>
      </c>
      <c r="K9803" s="69" t="str">
        <f>VLOOKUP(СВОД2023[[#This Row],[ФО]],СПРАВОЧНИК!H:P,2,0)</f>
        <v>Центральный ФО</v>
      </c>
    </row>
    <row r="9804" spans="1:11" x14ac:dyDescent="0.2">
      <c r="A9804" t="s">
        <v>600</v>
      </c>
      <c r="B9804" t="s">
        <v>596</v>
      </c>
      <c r="C9804" s="1" t="s">
        <v>70</v>
      </c>
      <c r="D9804" s="1" t="s">
        <v>823</v>
      </c>
      <c r="E9804" s="2">
        <v>22</v>
      </c>
      <c r="F9804" s="3">
        <v>20</v>
      </c>
      <c r="G9804" s="2">
        <v>163</v>
      </c>
      <c r="H9804" s="3">
        <v>114</v>
      </c>
      <c r="I9804" s="69" t="str">
        <f>VLOOKUP(C9804,СПРАВОЧНИК!B:D,2,0)</f>
        <v>США</v>
      </c>
      <c r="J9804" s="69" t="str">
        <f>VLOOKUP(C9804,СПРАВОЧНИК!B:D,3,0)</f>
        <v>ИНОМАРКИ</v>
      </c>
      <c r="K9804" s="69" t="str">
        <f>VLOOKUP(СВОД2023[[#This Row],[ФО]],СПРАВОЧНИК!H:P,2,0)</f>
        <v>Центральный ФО</v>
      </c>
    </row>
    <row r="9805" spans="1:11" x14ac:dyDescent="0.2">
      <c r="A9805" t="s">
        <v>600</v>
      </c>
      <c r="B9805" t="s">
        <v>596</v>
      </c>
      <c r="C9805" s="1" t="s">
        <v>70</v>
      </c>
      <c r="D9805" s="1" t="s">
        <v>1331</v>
      </c>
      <c r="E9805" s="2">
        <v>4</v>
      </c>
      <c r="F9805" s="3">
        <v>1</v>
      </c>
      <c r="G9805" s="2">
        <v>11</v>
      </c>
      <c r="H9805" s="3">
        <v>10</v>
      </c>
      <c r="I9805" s="69" t="str">
        <f>VLOOKUP(C9805,СПРАВОЧНИК!B:D,2,0)</f>
        <v>США</v>
      </c>
      <c r="J9805" s="69" t="str">
        <f>VLOOKUP(C9805,СПРАВОЧНИК!B:D,3,0)</f>
        <v>ИНОМАРКИ</v>
      </c>
      <c r="K9805" s="69" t="str">
        <f>VLOOKUP(СВОД2023[[#This Row],[ФО]],СПРАВОЧНИК!H:P,2,0)</f>
        <v>Центральный ФО</v>
      </c>
    </row>
    <row r="9806" spans="1:11" x14ac:dyDescent="0.2">
      <c r="A9806" t="s">
        <v>600</v>
      </c>
      <c r="B9806" t="s">
        <v>596</v>
      </c>
      <c r="C9806" s="1" t="s">
        <v>70</v>
      </c>
      <c r="D9806" s="1" t="s">
        <v>2027</v>
      </c>
      <c r="E9806" s="2"/>
      <c r="F9806" s="3"/>
      <c r="G9806" s="2">
        <v>3</v>
      </c>
      <c r="H9806" s="3"/>
      <c r="I9806" s="69" t="str">
        <f>VLOOKUP(C9806,СПРАВОЧНИК!B:D,2,0)</f>
        <v>США</v>
      </c>
      <c r="J9806" s="69" t="str">
        <f>VLOOKUP(C9806,СПРАВОЧНИК!B:D,3,0)</f>
        <v>ИНОМАРКИ</v>
      </c>
      <c r="K9806" s="69" t="str">
        <f>VLOOKUP(СВОД2023[[#This Row],[ФО]],СПРАВОЧНИК!H:P,2,0)</f>
        <v>Центральный ФО</v>
      </c>
    </row>
    <row r="9807" spans="1:11" x14ac:dyDescent="0.2">
      <c r="A9807" t="s">
        <v>600</v>
      </c>
      <c r="B9807" t="s">
        <v>596</v>
      </c>
      <c r="C9807" s="1" t="s">
        <v>70</v>
      </c>
      <c r="D9807" s="1" t="s">
        <v>2028</v>
      </c>
      <c r="E9807" s="2"/>
      <c r="F9807" s="3"/>
      <c r="G9807" s="2">
        <v>1</v>
      </c>
      <c r="H9807" s="3">
        <v>1</v>
      </c>
      <c r="I9807" s="69" t="str">
        <f>VLOOKUP(C9807,СПРАВОЧНИК!B:D,2,0)</f>
        <v>США</v>
      </c>
      <c r="J9807" s="69" t="str">
        <f>VLOOKUP(C9807,СПРАВОЧНИК!B:D,3,0)</f>
        <v>ИНОМАРКИ</v>
      </c>
      <c r="K9807" s="69" t="str">
        <f>VLOOKUP(СВОД2023[[#This Row],[ФО]],СПРАВОЧНИК!H:P,2,0)</f>
        <v>Центральный ФО</v>
      </c>
    </row>
    <row r="9808" spans="1:11" x14ac:dyDescent="0.2">
      <c r="A9808" t="s">
        <v>600</v>
      </c>
      <c r="B9808" t="s">
        <v>596</v>
      </c>
      <c r="C9808" s="1" t="s">
        <v>70</v>
      </c>
      <c r="D9808" s="1" t="s">
        <v>1332</v>
      </c>
      <c r="E9808" s="2">
        <v>45</v>
      </c>
      <c r="F9808" s="3">
        <v>46</v>
      </c>
      <c r="G9808" s="2">
        <v>231</v>
      </c>
      <c r="H9808" s="3">
        <v>214</v>
      </c>
      <c r="I9808" s="69" t="str">
        <f>VLOOKUP(C9808,СПРАВОЧНИК!B:D,2,0)</f>
        <v>США</v>
      </c>
      <c r="J9808" s="69" t="str">
        <f>VLOOKUP(C9808,СПРАВОЧНИК!B:D,3,0)</f>
        <v>ИНОМАРКИ</v>
      </c>
      <c r="K9808" s="69" t="str">
        <f>VLOOKUP(СВОД2023[[#This Row],[ФО]],СПРАВОЧНИК!H:P,2,0)</f>
        <v>Центральный ФО</v>
      </c>
    </row>
    <row r="9809" spans="1:11" x14ac:dyDescent="0.2">
      <c r="A9809" t="s">
        <v>600</v>
      </c>
      <c r="B9809" t="s">
        <v>596</v>
      </c>
      <c r="C9809" s="1" t="s">
        <v>70</v>
      </c>
      <c r="D9809" s="1" t="s">
        <v>1333</v>
      </c>
      <c r="E9809" s="2">
        <v>6</v>
      </c>
      <c r="F9809" s="3">
        <v>2</v>
      </c>
      <c r="G9809" s="2">
        <v>13</v>
      </c>
      <c r="H9809" s="3">
        <v>14</v>
      </c>
      <c r="I9809" s="69" t="str">
        <f>VLOOKUP(C9809,СПРАВОЧНИК!B:D,2,0)</f>
        <v>США</v>
      </c>
      <c r="J9809" s="69" t="str">
        <f>VLOOKUP(C9809,СПРАВОЧНИК!B:D,3,0)</f>
        <v>ИНОМАРКИ</v>
      </c>
      <c r="K9809" s="69" t="str">
        <f>VLOOKUP(СВОД2023[[#This Row],[ФО]],СПРАВОЧНИК!H:P,2,0)</f>
        <v>Центральный ФО</v>
      </c>
    </row>
    <row r="9810" spans="1:11" x14ac:dyDescent="0.2">
      <c r="A9810" t="s">
        <v>600</v>
      </c>
      <c r="B9810" t="s">
        <v>596</v>
      </c>
      <c r="C9810" s="1" t="s">
        <v>70</v>
      </c>
      <c r="D9810" s="1" t="s">
        <v>2029</v>
      </c>
      <c r="E9810" s="2">
        <v>1</v>
      </c>
      <c r="F9810" s="3">
        <v>2</v>
      </c>
      <c r="G9810" s="2">
        <v>2</v>
      </c>
      <c r="H9810" s="3">
        <v>6</v>
      </c>
      <c r="I9810" s="69" t="str">
        <f>VLOOKUP(C9810,СПРАВОЧНИК!B:D,2,0)</f>
        <v>США</v>
      </c>
      <c r="J9810" s="69" t="str">
        <f>VLOOKUP(C9810,СПРАВОЧНИК!B:D,3,0)</f>
        <v>ИНОМАРКИ</v>
      </c>
      <c r="K9810" s="69" t="str">
        <f>VLOOKUP(СВОД2023[[#This Row],[ФО]],СПРАВОЧНИК!H:P,2,0)</f>
        <v>Центральный ФО</v>
      </c>
    </row>
    <row r="9811" spans="1:11" x14ac:dyDescent="0.2">
      <c r="A9811" t="s">
        <v>600</v>
      </c>
      <c r="B9811" t="s">
        <v>596</v>
      </c>
      <c r="C9811" s="1" t="s">
        <v>70</v>
      </c>
      <c r="D9811" s="1" t="s">
        <v>71</v>
      </c>
      <c r="E9811" s="2">
        <v>4</v>
      </c>
      <c r="F9811" s="3">
        <v>5</v>
      </c>
      <c r="G9811" s="2">
        <v>16</v>
      </c>
      <c r="H9811" s="3">
        <v>16</v>
      </c>
      <c r="I9811" s="69" t="str">
        <f>VLOOKUP(C9811,СПРАВОЧНИК!B:D,2,0)</f>
        <v>США</v>
      </c>
      <c r="J9811" s="69" t="str">
        <f>VLOOKUP(C9811,СПРАВОЧНИК!B:D,3,0)</f>
        <v>ИНОМАРКИ</v>
      </c>
      <c r="K9811" s="69" t="str">
        <f>VLOOKUP(СВОД2023[[#This Row],[ФО]],СПРАВОЧНИК!H:P,2,0)</f>
        <v>Центральный ФО</v>
      </c>
    </row>
    <row r="9812" spans="1:11" x14ac:dyDescent="0.2">
      <c r="A9812" t="s">
        <v>600</v>
      </c>
      <c r="B9812" t="s">
        <v>596</v>
      </c>
      <c r="C9812" s="1" t="s">
        <v>70</v>
      </c>
      <c r="D9812" s="1" t="s">
        <v>72</v>
      </c>
      <c r="E9812" s="2">
        <v>18</v>
      </c>
      <c r="F9812" s="3">
        <v>26</v>
      </c>
      <c r="G9812" s="2">
        <v>124</v>
      </c>
      <c r="H9812" s="3">
        <v>94</v>
      </c>
      <c r="I9812" s="69" t="str">
        <f>VLOOKUP(C9812,СПРАВОЧНИК!B:D,2,0)</f>
        <v>США</v>
      </c>
      <c r="J9812" s="69" t="str">
        <f>VLOOKUP(C9812,СПРАВОЧНИК!B:D,3,0)</f>
        <v>ИНОМАРКИ</v>
      </c>
      <c r="K9812" s="69" t="str">
        <f>VLOOKUP(СВОД2023[[#This Row],[ФО]],СПРАВОЧНИК!H:P,2,0)</f>
        <v>Центральный ФО</v>
      </c>
    </row>
    <row r="9813" spans="1:11" x14ac:dyDescent="0.2">
      <c r="A9813" t="s">
        <v>600</v>
      </c>
      <c r="B9813" t="s">
        <v>596</v>
      </c>
      <c r="C9813" s="1" t="s">
        <v>70</v>
      </c>
      <c r="D9813" s="1" t="s">
        <v>73</v>
      </c>
      <c r="E9813" s="2">
        <v>8</v>
      </c>
      <c r="F9813" s="3">
        <v>2</v>
      </c>
      <c r="G9813" s="2">
        <v>43</v>
      </c>
      <c r="H9813" s="3">
        <v>28</v>
      </c>
      <c r="I9813" s="69" t="str">
        <f>VLOOKUP(C9813,СПРАВОЧНИК!B:D,2,0)</f>
        <v>США</v>
      </c>
      <c r="J9813" s="69" t="str">
        <f>VLOOKUP(C9813,СПРАВОЧНИК!B:D,3,0)</f>
        <v>ИНОМАРКИ</v>
      </c>
      <c r="K9813" s="69" t="str">
        <f>VLOOKUP(СВОД2023[[#This Row],[ФО]],СПРАВОЧНИК!H:P,2,0)</f>
        <v>Центральный ФО</v>
      </c>
    </row>
    <row r="9814" spans="1:11" x14ac:dyDescent="0.2">
      <c r="A9814" t="s">
        <v>600</v>
      </c>
      <c r="B9814" t="s">
        <v>596</v>
      </c>
      <c r="C9814" s="1" t="s">
        <v>70</v>
      </c>
      <c r="D9814" s="1" t="s">
        <v>1334</v>
      </c>
      <c r="E9814" s="2"/>
      <c r="F9814" s="3"/>
      <c r="G9814" s="2">
        <v>2</v>
      </c>
      <c r="H9814" s="3"/>
      <c r="I9814" s="69" t="str">
        <f>VLOOKUP(C9814,СПРАВОЧНИК!B:D,2,0)</f>
        <v>США</v>
      </c>
      <c r="J9814" s="69" t="str">
        <f>VLOOKUP(C9814,СПРАВОЧНИК!B:D,3,0)</f>
        <v>ИНОМАРКИ</v>
      </c>
      <c r="K9814" s="69" t="str">
        <f>VLOOKUP(СВОД2023[[#This Row],[ФО]],СПРАВОЧНИК!H:P,2,0)</f>
        <v>Центральный ФО</v>
      </c>
    </row>
    <row r="9815" spans="1:11" x14ac:dyDescent="0.2">
      <c r="A9815" t="s">
        <v>600</v>
      </c>
      <c r="B9815" t="s">
        <v>596</v>
      </c>
      <c r="C9815" s="1" t="s">
        <v>70</v>
      </c>
      <c r="D9815" s="1" t="s">
        <v>2394</v>
      </c>
      <c r="E9815" s="2"/>
      <c r="F9815" s="3"/>
      <c r="G9815" s="2"/>
      <c r="H9815" s="3">
        <v>1</v>
      </c>
      <c r="I9815" s="69" t="str">
        <f>VLOOKUP(C9815,СПРАВОЧНИК!B:D,2,0)</f>
        <v>США</v>
      </c>
      <c r="J9815" s="69" t="str">
        <f>VLOOKUP(C9815,СПРАВОЧНИК!B:D,3,0)</f>
        <v>ИНОМАРКИ</v>
      </c>
      <c r="K9815" s="69" t="str">
        <f>VLOOKUP(СВОД2023[[#This Row],[ФО]],СПРАВОЧНИК!H:P,2,0)</f>
        <v>Центральный ФО</v>
      </c>
    </row>
    <row r="9816" spans="1:11" x14ac:dyDescent="0.2">
      <c r="A9816" t="s">
        <v>600</v>
      </c>
      <c r="B9816" t="s">
        <v>596</v>
      </c>
      <c r="C9816" s="1" t="s">
        <v>70</v>
      </c>
      <c r="D9816" s="1" t="s">
        <v>2531</v>
      </c>
      <c r="E9816" s="2">
        <v>1</v>
      </c>
      <c r="F9816" s="3"/>
      <c r="G9816" s="2">
        <v>2</v>
      </c>
      <c r="H9816" s="3">
        <v>3</v>
      </c>
      <c r="I9816" s="69" t="str">
        <f>VLOOKUP(C9816,СПРАВОЧНИК!B:D,2,0)</f>
        <v>США</v>
      </c>
      <c r="J9816" s="69" t="str">
        <f>VLOOKUP(C9816,СПРАВОЧНИК!B:D,3,0)</f>
        <v>ИНОМАРКИ</v>
      </c>
      <c r="K9816" s="69" t="str">
        <f>VLOOKUP(СВОД2023[[#This Row],[ФО]],СПРАВОЧНИК!H:P,2,0)</f>
        <v>Центральный ФО</v>
      </c>
    </row>
    <row r="9817" spans="1:11" x14ac:dyDescent="0.2">
      <c r="A9817" t="s">
        <v>600</v>
      </c>
      <c r="B9817" t="s">
        <v>596</v>
      </c>
      <c r="C9817" s="1" t="s">
        <v>70</v>
      </c>
      <c r="D9817" s="1" t="s">
        <v>74</v>
      </c>
      <c r="E9817" s="2">
        <v>86</v>
      </c>
      <c r="F9817" s="3">
        <v>85</v>
      </c>
      <c r="G9817" s="2">
        <v>573</v>
      </c>
      <c r="H9817" s="3">
        <v>449</v>
      </c>
      <c r="I9817" s="69" t="str">
        <f>VLOOKUP(C9817,СПРАВОЧНИК!B:D,2,0)</f>
        <v>США</v>
      </c>
      <c r="J9817" s="69" t="str">
        <f>VLOOKUP(C9817,СПРАВОЧНИК!B:D,3,0)</f>
        <v>ИНОМАРКИ</v>
      </c>
      <c r="K9817" s="69" t="str">
        <f>VLOOKUP(СВОД2023[[#This Row],[ФО]],СПРАВОЧНИК!H:P,2,0)</f>
        <v>Центральный ФО</v>
      </c>
    </row>
    <row r="9818" spans="1:11" x14ac:dyDescent="0.2">
      <c r="A9818" t="s">
        <v>600</v>
      </c>
      <c r="B9818" t="s">
        <v>596</v>
      </c>
      <c r="C9818" s="1" t="s">
        <v>70</v>
      </c>
      <c r="D9818" s="1" t="s">
        <v>2030</v>
      </c>
      <c r="E9818" s="2">
        <v>1</v>
      </c>
      <c r="F9818" s="3"/>
      <c r="G9818" s="2">
        <v>2</v>
      </c>
      <c r="H9818" s="3"/>
      <c r="I9818" s="69" t="str">
        <f>VLOOKUP(C9818,СПРАВОЧНИК!B:D,2,0)</f>
        <v>США</v>
      </c>
      <c r="J9818" s="69" t="str">
        <f>VLOOKUP(C9818,СПРАВОЧНИК!B:D,3,0)</f>
        <v>ИНОМАРКИ</v>
      </c>
      <c r="K9818" s="69" t="str">
        <f>VLOOKUP(СВОД2023[[#This Row],[ФО]],СПРАВОЧНИК!H:P,2,0)</f>
        <v>Центральный ФО</v>
      </c>
    </row>
    <row r="9819" spans="1:11" x14ac:dyDescent="0.2">
      <c r="A9819" t="s">
        <v>600</v>
      </c>
      <c r="B9819" t="s">
        <v>596</v>
      </c>
      <c r="C9819" s="1" t="s">
        <v>70</v>
      </c>
      <c r="D9819" s="1" t="s">
        <v>2031</v>
      </c>
      <c r="E9819" s="2">
        <v>4</v>
      </c>
      <c r="F9819" s="3"/>
      <c r="G9819" s="2">
        <v>7</v>
      </c>
      <c r="H9819" s="3">
        <v>2</v>
      </c>
      <c r="I9819" s="69" t="str">
        <f>VLOOKUP(C9819,СПРАВОЧНИК!B:D,2,0)</f>
        <v>США</v>
      </c>
      <c r="J9819" s="69" t="str">
        <f>VLOOKUP(C9819,СПРАВОЧНИК!B:D,3,0)</f>
        <v>ИНОМАРКИ</v>
      </c>
      <c r="K9819" s="69" t="str">
        <f>VLOOKUP(СВОД2023[[#This Row],[ФО]],СПРАВОЧНИК!H:P,2,0)</f>
        <v>Центральный ФО</v>
      </c>
    </row>
    <row r="9820" spans="1:11" x14ac:dyDescent="0.2">
      <c r="A9820" t="s">
        <v>600</v>
      </c>
      <c r="B9820" t="s">
        <v>596</v>
      </c>
      <c r="C9820" s="1" t="s">
        <v>75</v>
      </c>
      <c r="D9820" s="1" t="s">
        <v>2032</v>
      </c>
      <c r="E9820" s="2"/>
      <c r="F9820" s="3"/>
      <c r="G9820" s="2">
        <v>2</v>
      </c>
      <c r="H9820" s="3"/>
      <c r="I9820" s="69" t="str">
        <f>VLOOKUP(C9820,СПРАВОЧНИК!B:D,2,0)</f>
        <v>КИТАЙ</v>
      </c>
      <c r="J9820" s="69" t="str">
        <f>VLOOKUP(C9820,СПРАВОЧНИК!B:D,3,0)</f>
        <v>ИНОМАРКИ</v>
      </c>
      <c r="K9820" s="69" t="str">
        <f>VLOOKUP(СВОД2023[[#This Row],[ФО]],СПРАВОЧНИК!H:P,2,0)</f>
        <v>Центральный ФО</v>
      </c>
    </row>
    <row r="9821" spans="1:11" x14ac:dyDescent="0.2">
      <c r="A9821" t="s">
        <v>600</v>
      </c>
      <c r="B9821" t="s">
        <v>596</v>
      </c>
      <c r="C9821" s="1" t="s">
        <v>75</v>
      </c>
      <c r="D9821" s="1" t="s">
        <v>76</v>
      </c>
      <c r="E9821" s="2">
        <v>37</v>
      </c>
      <c r="F9821" s="3">
        <v>23</v>
      </c>
      <c r="G9821" s="2">
        <v>234</v>
      </c>
      <c r="H9821" s="3">
        <v>168</v>
      </c>
      <c r="I9821" s="69" t="str">
        <f>VLOOKUP(C9821,СПРАВОЧНИК!B:D,2,0)</f>
        <v>КИТАЙ</v>
      </c>
      <c r="J9821" s="69" t="str">
        <f>VLOOKUP(C9821,СПРАВОЧНИК!B:D,3,0)</f>
        <v>ИНОМАРКИ</v>
      </c>
      <c r="K9821" s="69" t="str">
        <f>VLOOKUP(СВОД2023[[#This Row],[ФО]],СПРАВОЧНИК!H:P,2,0)</f>
        <v>Центральный ФО</v>
      </c>
    </row>
    <row r="9822" spans="1:11" x14ac:dyDescent="0.2">
      <c r="A9822" t="s">
        <v>600</v>
      </c>
      <c r="B9822" t="s">
        <v>596</v>
      </c>
      <c r="C9822" s="1" t="s">
        <v>75</v>
      </c>
      <c r="D9822" s="1" t="s">
        <v>77</v>
      </c>
      <c r="E9822" s="2">
        <v>9</v>
      </c>
      <c r="F9822" s="3">
        <v>1</v>
      </c>
      <c r="G9822" s="2">
        <v>24</v>
      </c>
      <c r="H9822" s="3">
        <v>9</v>
      </c>
      <c r="I9822" s="69" t="str">
        <f>VLOOKUP(C9822,СПРАВОЧНИК!B:D,2,0)</f>
        <v>КИТАЙ</v>
      </c>
      <c r="J9822" s="69" t="str">
        <f>VLOOKUP(C9822,СПРАВОЧНИК!B:D,3,0)</f>
        <v>ИНОМАРКИ</v>
      </c>
      <c r="K9822" s="69" t="str">
        <f>VLOOKUP(СВОД2023[[#This Row],[ФО]],СПРАВОЧНИК!H:P,2,0)</f>
        <v>Центральный ФО</v>
      </c>
    </row>
    <row r="9823" spans="1:11" x14ac:dyDescent="0.2">
      <c r="A9823" t="s">
        <v>600</v>
      </c>
      <c r="B9823" t="s">
        <v>596</v>
      </c>
      <c r="C9823" s="1" t="s">
        <v>75</v>
      </c>
      <c r="D9823" s="1" t="s">
        <v>78</v>
      </c>
      <c r="E9823" s="2">
        <v>4</v>
      </c>
      <c r="F9823" s="3">
        <v>5</v>
      </c>
      <c r="G9823" s="2">
        <v>37</v>
      </c>
      <c r="H9823" s="3">
        <v>24</v>
      </c>
      <c r="I9823" s="69" t="str">
        <f>VLOOKUP(C9823,СПРАВОЧНИК!B:D,2,0)</f>
        <v>КИТАЙ</v>
      </c>
      <c r="J9823" s="69" t="str">
        <f>VLOOKUP(C9823,СПРАВОЧНИК!B:D,3,0)</f>
        <v>ИНОМАРКИ</v>
      </c>
      <c r="K9823" s="69" t="str">
        <f>VLOOKUP(СВОД2023[[#This Row],[ФО]],СПРАВОЧНИК!H:P,2,0)</f>
        <v>Центральный ФО</v>
      </c>
    </row>
    <row r="9824" spans="1:11" x14ac:dyDescent="0.2">
      <c r="A9824" t="s">
        <v>600</v>
      </c>
      <c r="B9824" t="s">
        <v>596</v>
      </c>
      <c r="C9824" s="1" t="s">
        <v>75</v>
      </c>
      <c r="D9824" s="1" t="s">
        <v>829</v>
      </c>
      <c r="E9824" s="2">
        <v>1</v>
      </c>
      <c r="F9824" s="3">
        <v>2</v>
      </c>
      <c r="G9824" s="2">
        <v>9</v>
      </c>
      <c r="H9824" s="3">
        <v>7</v>
      </c>
      <c r="I9824" s="69" t="str">
        <f>VLOOKUP(C9824,СПРАВОЧНИК!B:D,2,0)</f>
        <v>КИТАЙ</v>
      </c>
      <c r="J9824" s="69" t="str">
        <f>VLOOKUP(C9824,СПРАВОЧНИК!B:D,3,0)</f>
        <v>ИНОМАРКИ</v>
      </c>
      <c r="K9824" s="69" t="str">
        <f>VLOOKUP(СВОД2023[[#This Row],[ФО]],СПРАВОЧНИК!H:P,2,0)</f>
        <v>Центральный ФО</v>
      </c>
    </row>
    <row r="9825" spans="1:11" x14ac:dyDescent="0.2">
      <c r="A9825" t="s">
        <v>600</v>
      </c>
      <c r="B9825" t="s">
        <v>596</v>
      </c>
      <c r="C9825" s="1" t="s">
        <v>75</v>
      </c>
      <c r="D9825" s="1" t="s">
        <v>2633</v>
      </c>
      <c r="E9825" s="2">
        <v>1</v>
      </c>
      <c r="F9825" s="3"/>
      <c r="G9825" s="2">
        <v>1</v>
      </c>
      <c r="H9825" s="3"/>
      <c r="I9825" s="69" t="str">
        <f>VLOOKUP(C9825,СПРАВОЧНИК!B:D,2,0)</f>
        <v>КИТАЙ</v>
      </c>
      <c r="J9825" s="69" t="str">
        <f>VLOOKUP(C9825,СПРАВОЧНИК!B:D,3,0)</f>
        <v>ИНОМАРКИ</v>
      </c>
      <c r="K9825" s="69" t="str">
        <f>VLOOKUP(СВОД2023[[#This Row],[ФО]],СПРАВОЧНИК!H:P,2,0)</f>
        <v>Центральный ФО</v>
      </c>
    </row>
    <row r="9826" spans="1:11" x14ac:dyDescent="0.2">
      <c r="A9826" t="s">
        <v>600</v>
      </c>
      <c r="B9826" t="s">
        <v>596</v>
      </c>
      <c r="C9826" s="1" t="s">
        <v>75</v>
      </c>
      <c r="D9826" s="1" t="s">
        <v>2033</v>
      </c>
      <c r="E9826" s="2">
        <v>1</v>
      </c>
      <c r="F9826" s="3"/>
      <c r="G9826" s="2">
        <v>1</v>
      </c>
      <c r="H9826" s="3">
        <v>1</v>
      </c>
      <c r="I9826" s="69" t="str">
        <f>VLOOKUP(C9826,СПРАВОЧНИК!B:D,2,0)</f>
        <v>КИТАЙ</v>
      </c>
      <c r="J9826" s="69" t="str">
        <f>VLOOKUP(C9826,СПРАВОЧНИК!B:D,3,0)</f>
        <v>ИНОМАРКИ</v>
      </c>
      <c r="K9826" s="69" t="str">
        <f>VLOOKUP(СВОД2023[[#This Row],[ФО]],СПРАВОЧНИК!H:P,2,0)</f>
        <v>Центральный ФО</v>
      </c>
    </row>
    <row r="9827" spans="1:11" x14ac:dyDescent="0.2">
      <c r="A9827" t="s">
        <v>600</v>
      </c>
      <c r="B9827" t="s">
        <v>596</v>
      </c>
      <c r="C9827" s="1" t="s">
        <v>75</v>
      </c>
      <c r="D9827" s="1" t="s">
        <v>81</v>
      </c>
      <c r="E9827" s="2">
        <v>7</v>
      </c>
      <c r="F9827" s="3"/>
      <c r="G9827" s="2">
        <v>24</v>
      </c>
      <c r="H9827" s="3"/>
      <c r="I9827" s="69" t="str">
        <f>VLOOKUP(C9827,СПРАВОЧНИК!B:D,2,0)</f>
        <v>КИТАЙ</v>
      </c>
      <c r="J9827" s="69" t="str">
        <f>VLOOKUP(C9827,СПРАВОЧНИК!B:D,3,0)</f>
        <v>ИНОМАРКИ</v>
      </c>
      <c r="K9827" s="69" t="str">
        <f>VLOOKUP(СВОД2023[[#This Row],[ФО]],СПРАВОЧНИК!H:P,2,0)</f>
        <v>Центральный ФО</v>
      </c>
    </row>
    <row r="9828" spans="1:11" x14ac:dyDescent="0.2">
      <c r="A9828" t="s">
        <v>600</v>
      </c>
      <c r="B9828" t="s">
        <v>596</v>
      </c>
      <c r="C9828" s="1" t="s">
        <v>83</v>
      </c>
      <c r="D9828" s="1" t="s">
        <v>84</v>
      </c>
      <c r="E9828" s="2">
        <v>118</v>
      </c>
      <c r="F9828" s="3">
        <v>100</v>
      </c>
      <c r="G9828" s="2">
        <v>512</v>
      </c>
      <c r="H9828" s="3">
        <v>462</v>
      </c>
      <c r="I9828" s="69" t="str">
        <f>VLOOKUP(C9828,СПРАВОЧНИК!B:D,2,0)</f>
        <v>КИТАЙ</v>
      </c>
      <c r="J9828" s="69" t="str">
        <f>VLOOKUP(C9828,СПРАВОЧНИК!B:D,3,0)</f>
        <v>ИНОМАРКИ</v>
      </c>
      <c r="K9828" s="69" t="str">
        <f>VLOOKUP(СВОД2023[[#This Row],[ФО]],СПРАВОЧНИК!H:P,2,0)</f>
        <v>Центральный ФО</v>
      </c>
    </row>
    <row r="9829" spans="1:11" x14ac:dyDescent="0.2">
      <c r="A9829" t="s">
        <v>600</v>
      </c>
      <c r="B9829" t="s">
        <v>596</v>
      </c>
      <c r="C9829" s="1" t="s">
        <v>83</v>
      </c>
      <c r="D9829" s="1" t="s">
        <v>1335</v>
      </c>
      <c r="E9829" s="2">
        <v>1</v>
      </c>
      <c r="F9829" s="3">
        <v>7</v>
      </c>
      <c r="G9829" s="2">
        <v>21</v>
      </c>
      <c r="H9829" s="3">
        <v>23</v>
      </c>
      <c r="I9829" s="69" t="str">
        <f>VLOOKUP(C9829,СПРАВОЧНИК!B:D,2,0)</f>
        <v>КИТАЙ</v>
      </c>
      <c r="J9829" s="69" t="str">
        <f>VLOOKUP(C9829,СПРАВОЧНИК!B:D,3,0)</f>
        <v>ИНОМАРКИ</v>
      </c>
      <c r="K9829" s="69" t="str">
        <f>VLOOKUP(СВОД2023[[#This Row],[ФО]],СПРАВОЧНИК!H:P,2,0)</f>
        <v>Центральный ФО</v>
      </c>
    </row>
    <row r="9830" spans="1:11" x14ac:dyDescent="0.2">
      <c r="A9830" t="s">
        <v>600</v>
      </c>
      <c r="B9830" t="s">
        <v>596</v>
      </c>
      <c r="C9830" s="1" t="s">
        <v>83</v>
      </c>
      <c r="D9830" s="1" t="s">
        <v>85</v>
      </c>
      <c r="E9830" s="2">
        <v>19</v>
      </c>
      <c r="F9830" s="3">
        <v>24</v>
      </c>
      <c r="G9830" s="2">
        <v>96</v>
      </c>
      <c r="H9830" s="3">
        <v>99</v>
      </c>
      <c r="I9830" s="69" t="str">
        <f>VLOOKUP(C9830,СПРАВОЧНИК!B:D,2,0)</f>
        <v>КИТАЙ</v>
      </c>
      <c r="J9830" s="69" t="str">
        <f>VLOOKUP(C9830,СПРАВОЧНИК!B:D,3,0)</f>
        <v>ИНОМАРКИ</v>
      </c>
      <c r="K9830" s="69" t="str">
        <f>VLOOKUP(СВОД2023[[#This Row],[ФО]],СПРАВОЧНИК!H:P,2,0)</f>
        <v>Центральный ФО</v>
      </c>
    </row>
    <row r="9831" spans="1:11" x14ac:dyDescent="0.2">
      <c r="A9831" t="s">
        <v>600</v>
      </c>
      <c r="B9831" t="s">
        <v>596</v>
      </c>
      <c r="C9831" s="1" t="s">
        <v>83</v>
      </c>
      <c r="D9831" s="1" t="s">
        <v>2034</v>
      </c>
      <c r="E9831" s="2">
        <v>1</v>
      </c>
      <c r="F9831" s="3"/>
      <c r="G9831" s="2">
        <v>7</v>
      </c>
      <c r="H9831" s="3">
        <v>3</v>
      </c>
      <c r="I9831" s="69" t="str">
        <f>VLOOKUP(C9831,СПРАВОЧНИК!B:D,2,0)</f>
        <v>КИТАЙ</v>
      </c>
      <c r="J9831" s="69" t="str">
        <f>VLOOKUP(C9831,СПРАВОЧНИК!B:D,3,0)</f>
        <v>ИНОМАРКИ</v>
      </c>
      <c r="K9831" s="69" t="str">
        <f>VLOOKUP(СВОД2023[[#This Row],[ФО]],СПРАВОЧНИК!H:P,2,0)</f>
        <v>Центральный ФО</v>
      </c>
    </row>
    <row r="9832" spans="1:11" x14ac:dyDescent="0.2">
      <c r="A9832" t="s">
        <v>600</v>
      </c>
      <c r="B9832" t="s">
        <v>596</v>
      </c>
      <c r="C9832" s="1" t="s">
        <v>83</v>
      </c>
      <c r="D9832" s="1" t="s">
        <v>2634</v>
      </c>
      <c r="E9832" s="2"/>
      <c r="F9832" s="3"/>
      <c r="G9832" s="2">
        <v>1</v>
      </c>
      <c r="H9832" s="3"/>
      <c r="I9832" s="69" t="str">
        <f>VLOOKUP(C9832,СПРАВОЧНИК!B:D,2,0)</f>
        <v>КИТАЙ</v>
      </c>
      <c r="J9832" s="69" t="str">
        <f>VLOOKUP(C9832,СПРАВОЧНИК!B:D,3,0)</f>
        <v>ИНОМАРКИ</v>
      </c>
      <c r="K9832" s="69" t="str">
        <f>VLOOKUP(СВОД2023[[#This Row],[ФО]],СПРАВОЧНИК!H:P,2,0)</f>
        <v>Центральный ФО</v>
      </c>
    </row>
    <row r="9833" spans="1:11" x14ac:dyDescent="0.2">
      <c r="A9833" t="s">
        <v>600</v>
      </c>
      <c r="B9833" t="s">
        <v>596</v>
      </c>
      <c r="C9833" s="1" t="s">
        <v>83</v>
      </c>
      <c r="D9833" s="1" t="s">
        <v>1336</v>
      </c>
      <c r="E9833" s="2">
        <v>55</v>
      </c>
      <c r="F9833" s="3">
        <v>41</v>
      </c>
      <c r="G9833" s="2">
        <v>289</v>
      </c>
      <c r="H9833" s="3">
        <v>232</v>
      </c>
      <c r="I9833" s="69" t="str">
        <f>VLOOKUP(C9833,СПРАВОЧНИК!B:D,2,0)</f>
        <v>КИТАЙ</v>
      </c>
      <c r="J9833" s="69" t="str">
        <f>VLOOKUP(C9833,СПРАВОЧНИК!B:D,3,0)</f>
        <v>ИНОМАРКИ</v>
      </c>
      <c r="K9833" s="69" t="str">
        <f>VLOOKUP(СВОД2023[[#This Row],[ФО]],СПРАВОЧНИК!H:P,2,0)</f>
        <v>Центральный ФО</v>
      </c>
    </row>
    <row r="9834" spans="1:11" x14ac:dyDescent="0.2">
      <c r="A9834" t="s">
        <v>600</v>
      </c>
      <c r="B9834" t="s">
        <v>596</v>
      </c>
      <c r="C9834" s="1" t="s">
        <v>83</v>
      </c>
      <c r="D9834" s="1" t="s">
        <v>2581</v>
      </c>
      <c r="E9834" s="2"/>
      <c r="F9834" s="3"/>
      <c r="G9834" s="2">
        <v>3</v>
      </c>
      <c r="H9834" s="3"/>
      <c r="I9834" s="69" t="str">
        <f>VLOOKUP(C9834,СПРАВОЧНИК!B:D,2,0)</f>
        <v>КИТАЙ</v>
      </c>
      <c r="J9834" s="69" t="str">
        <f>VLOOKUP(C9834,СПРАВОЧНИК!B:D,3,0)</f>
        <v>ИНОМАРКИ</v>
      </c>
      <c r="K9834" s="69" t="str">
        <f>VLOOKUP(СВОД2023[[#This Row],[ФО]],СПРАВОЧНИК!H:P,2,0)</f>
        <v>Центральный ФО</v>
      </c>
    </row>
    <row r="9835" spans="1:11" x14ac:dyDescent="0.2">
      <c r="A9835" t="s">
        <v>600</v>
      </c>
      <c r="B9835" t="s">
        <v>596</v>
      </c>
      <c r="C9835" s="1" t="s">
        <v>83</v>
      </c>
      <c r="D9835" s="1" t="s">
        <v>87</v>
      </c>
      <c r="E9835" s="2"/>
      <c r="F9835" s="3"/>
      <c r="G9835" s="2"/>
      <c r="H9835" s="3">
        <v>8</v>
      </c>
      <c r="I9835" s="69" t="str">
        <f>VLOOKUP(C9835,СПРАВОЧНИК!B:D,2,0)</f>
        <v>КИТАЙ</v>
      </c>
      <c r="J9835" s="69" t="str">
        <f>VLOOKUP(C9835,СПРАВОЧНИК!B:D,3,0)</f>
        <v>ИНОМАРКИ</v>
      </c>
      <c r="K9835" s="69" t="str">
        <f>VLOOKUP(СВОД2023[[#This Row],[ФО]],СПРАВОЧНИК!H:P,2,0)</f>
        <v>Центральный ФО</v>
      </c>
    </row>
    <row r="9836" spans="1:11" x14ac:dyDescent="0.2">
      <c r="A9836" t="s">
        <v>600</v>
      </c>
      <c r="B9836" t="s">
        <v>596</v>
      </c>
      <c r="C9836" s="1" t="s">
        <v>83</v>
      </c>
      <c r="D9836" s="1" t="s">
        <v>1337</v>
      </c>
      <c r="E9836" s="2">
        <v>46</v>
      </c>
      <c r="F9836" s="3">
        <v>36</v>
      </c>
      <c r="G9836" s="2">
        <v>264</v>
      </c>
      <c r="H9836" s="3">
        <v>214</v>
      </c>
      <c r="I9836" s="69" t="str">
        <f>VLOOKUP(C9836,СПРАВОЧНИК!B:D,2,0)</f>
        <v>КИТАЙ</v>
      </c>
      <c r="J9836" s="69" t="str">
        <f>VLOOKUP(C9836,СПРАВОЧНИК!B:D,3,0)</f>
        <v>ИНОМАРКИ</v>
      </c>
      <c r="K9836" s="69" t="str">
        <f>VLOOKUP(СВОД2023[[#This Row],[ФО]],СПРАВОЧНИК!H:P,2,0)</f>
        <v>Центральный ФО</v>
      </c>
    </row>
    <row r="9837" spans="1:11" x14ac:dyDescent="0.2">
      <c r="A9837" t="s">
        <v>600</v>
      </c>
      <c r="B9837" t="s">
        <v>596</v>
      </c>
      <c r="C9837" s="1" t="s">
        <v>83</v>
      </c>
      <c r="D9837" s="1" t="s">
        <v>1338</v>
      </c>
      <c r="E9837" s="2">
        <v>40</v>
      </c>
      <c r="F9837" s="3">
        <v>33</v>
      </c>
      <c r="G9837" s="2">
        <v>175</v>
      </c>
      <c r="H9837" s="3">
        <v>146</v>
      </c>
      <c r="I9837" s="69" t="str">
        <f>VLOOKUP(C9837,СПРАВОЧНИК!B:D,2,0)</f>
        <v>КИТАЙ</v>
      </c>
      <c r="J9837" s="69" t="str">
        <f>VLOOKUP(C9837,СПРАВОЧНИК!B:D,3,0)</f>
        <v>ИНОМАРКИ</v>
      </c>
      <c r="K9837" s="69" t="str">
        <f>VLOOKUP(СВОД2023[[#This Row],[ФО]],СПРАВОЧНИК!H:P,2,0)</f>
        <v>Центральный ФО</v>
      </c>
    </row>
    <row r="9838" spans="1:11" x14ac:dyDescent="0.2">
      <c r="A9838" t="s">
        <v>600</v>
      </c>
      <c r="B9838" t="s">
        <v>596</v>
      </c>
      <c r="C9838" s="1" t="s">
        <v>83</v>
      </c>
      <c r="D9838" s="1" t="s">
        <v>88</v>
      </c>
      <c r="E9838" s="2">
        <v>2</v>
      </c>
      <c r="F9838" s="3"/>
      <c r="G9838" s="2">
        <v>2</v>
      </c>
      <c r="H9838" s="3"/>
      <c r="I9838" s="69" t="str">
        <f>VLOOKUP(C9838,СПРАВОЧНИК!B:D,2,0)</f>
        <v>КИТАЙ</v>
      </c>
      <c r="J9838" s="69" t="str">
        <f>VLOOKUP(C9838,СПРАВОЧНИК!B:D,3,0)</f>
        <v>ИНОМАРКИ</v>
      </c>
      <c r="K9838" s="69" t="str">
        <f>VLOOKUP(СВОД2023[[#This Row],[ФО]],СПРАВОЧНИК!H:P,2,0)</f>
        <v>Центральный ФО</v>
      </c>
    </row>
    <row r="9839" spans="1:11" x14ac:dyDescent="0.2">
      <c r="A9839" t="s">
        <v>600</v>
      </c>
      <c r="B9839" t="s">
        <v>596</v>
      </c>
      <c r="C9839" s="1" t="s">
        <v>83</v>
      </c>
      <c r="D9839" s="1" t="s">
        <v>89</v>
      </c>
      <c r="E9839" s="2">
        <v>3</v>
      </c>
      <c r="F9839" s="3"/>
      <c r="G9839" s="2">
        <v>5</v>
      </c>
      <c r="H9839" s="3"/>
      <c r="I9839" s="69" t="str">
        <f>VLOOKUP(C9839,СПРАВОЧНИК!B:D,2,0)</f>
        <v>КИТАЙ</v>
      </c>
      <c r="J9839" s="69" t="str">
        <f>VLOOKUP(C9839,СПРАВОЧНИК!B:D,3,0)</f>
        <v>ИНОМАРКИ</v>
      </c>
      <c r="K9839" s="69" t="str">
        <f>VLOOKUP(СВОД2023[[#This Row],[ФО]],СПРАВОЧНИК!H:P,2,0)</f>
        <v>Центральный ФО</v>
      </c>
    </row>
    <row r="9840" spans="1:11" x14ac:dyDescent="0.2">
      <c r="A9840" t="s">
        <v>600</v>
      </c>
      <c r="B9840" t="s">
        <v>596</v>
      </c>
      <c r="C9840" s="1" t="s">
        <v>83</v>
      </c>
      <c r="D9840" s="1" t="s">
        <v>90</v>
      </c>
      <c r="E9840" s="2">
        <v>1</v>
      </c>
      <c r="F9840" s="3"/>
      <c r="G9840" s="2">
        <v>1</v>
      </c>
      <c r="H9840" s="3"/>
      <c r="I9840" s="69" t="str">
        <f>VLOOKUP(C9840,СПРАВОЧНИК!B:D,2,0)</f>
        <v>КИТАЙ</v>
      </c>
      <c r="J9840" s="69" t="str">
        <f>VLOOKUP(C9840,СПРАВОЧНИК!B:D,3,0)</f>
        <v>ИНОМАРКИ</v>
      </c>
      <c r="K9840" s="69" t="str">
        <f>VLOOKUP(СВОД2023[[#This Row],[ФО]],СПРАВОЧНИК!H:P,2,0)</f>
        <v>Центральный ФО</v>
      </c>
    </row>
    <row r="9841" spans="1:11" x14ac:dyDescent="0.2">
      <c r="A9841" t="s">
        <v>600</v>
      </c>
      <c r="B9841" t="s">
        <v>596</v>
      </c>
      <c r="C9841" s="1" t="s">
        <v>83</v>
      </c>
      <c r="D9841" s="1" t="s">
        <v>2035</v>
      </c>
      <c r="E9841" s="2">
        <v>28</v>
      </c>
      <c r="F9841" s="3">
        <v>23</v>
      </c>
      <c r="G9841" s="2">
        <v>147</v>
      </c>
      <c r="H9841" s="3">
        <v>139</v>
      </c>
      <c r="I9841" s="69" t="str">
        <f>VLOOKUP(C9841,СПРАВОЧНИК!B:D,2,0)</f>
        <v>КИТАЙ</v>
      </c>
      <c r="J9841" s="69" t="str">
        <f>VLOOKUP(C9841,СПРАВОЧНИК!B:D,3,0)</f>
        <v>ИНОМАРКИ</v>
      </c>
      <c r="K9841" s="69" t="str">
        <f>VLOOKUP(СВОД2023[[#This Row],[ФО]],СПРАВОЧНИК!H:P,2,0)</f>
        <v>Центральный ФО</v>
      </c>
    </row>
    <row r="9842" spans="1:11" x14ac:dyDescent="0.2">
      <c r="A9842" t="s">
        <v>600</v>
      </c>
      <c r="B9842" t="s">
        <v>596</v>
      </c>
      <c r="C9842" s="1" t="s">
        <v>83</v>
      </c>
      <c r="D9842" s="1" t="s">
        <v>2036</v>
      </c>
      <c r="E9842" s="2">
        <v>1</v>
      </c>
      <c r="F9842" s="3">
        <v>6</v>
      </c>
      <c r="G9842" s="2">
        <v>26</v>
      </c>
      <c r="H9842" s="3">
        <v>10</v>
      </c>
      <c r="I9842" s="69" t="str">
        <f>VLOOKUP(C9842,СПРАВОЧНИК!B:D,2,0)</f>
        <v>КИТАЙ</v>
      </c>
      <c r="J9842" s="69" t="str">
        <f>VLOOKUP(C9842,СПРАВОЧНИК!B:D,3,0)</f>
        <v>ИНОМАРКИ</v>
      </c>
      <c r="K9842" s="69" t="str">
        <f>VLOOKUP(СВОД2023[[#This Row],[ФО]],СПРАВОЧНИК!H:P,2,0)</f>
        <v>Центральный ФО</v>
      </c>
    </row>
    <row r="9843" spans="1:11" x14ac:dyDescent="0.2">
      <c r="A9843" t="s">
        <v>600</v>
      </c>
      <c r="B9843" t="s">
        <v>596</v>
      </c>
      <c r="C9843" s="1" t="s">
        <v>83</v>
      </c>
      <c r="D9843" s="1" t="s">
        <v>1339</v>
      </c>
      <c r="E9843" s="2">
        <v>11</v>
      </c>
      <c r="F9843" s="3">
        <v>14</v>
      </c>
      <c r="G9843" s="2">
        <v>46</v>
      </c>
      <c r="H9843" s="3">
        <v>39</v>
      </c>
      <c r="I9843" s="69" t="str">
        <f>VLOOKUP(C9843,СПРАВОЧНИК!B:D,2,0)</f>
        <v>КИТАЙ</v>
      </c>
      <c r="J9843" s="69" t="str">
        <f>VLOOKUP(C9843,СПРАВОЧНИК!B:D,3,0)</f>
        <v>ИНОМАРКИ</v>
      </c>
      <c r="K9843" s="69" t="str">
        <f>VLOOKUP(СВОД2023[[#This Row],[ФО]],СПРАВОЧНИК!H:P,2,0)</f>
        <v>Центральный ФО</v>
      </c>
    </row>
    <row r="9844" spans="1:11" x14ac:dyDescent="0.2">
      <c r="A9844" t="s">
        <v>600</v>
      </c>
      <c r="B9844" t="s">
        <v>596</v>
      </c>
      <c r="C9844" s="1" t="s">
        <v>83</v>
      </c>
      <c r="D9844" s="1" t="s">
        <v>91</v>
      </c>
      <c r="E9844" s="2">
        <v>172</v>
      </c>
      <c r="F9844" s="3">
        <v>15</v>
      </c>
      <c r="G9844" s="2">
        <v>760</v>
      </c>
      <c r="H9844" s="3">
        <v>132</v>
      </c>
      <c r="I9844" s="69" t="str">
        <f>VLOOKUP(C9844,СПРАВОЧНИК!B:D,2,0)</f>
        <v>КИТАЙ</v>
      </c>
      <c r="J9844" s="69" t="str">
        <f>VLOOKUP(C9844,СПРАВОЧНИК!B:D,3,0)</f>
        <v>ИНОМАРКИ</v>
      </c>
      <c r="K9844" s="69" t="str">
        <f>VLOOKUP(СВОД2023[[#This Row],[ФО]],СПРАВОЧНИК!H:P,2,0)</f>
        <v>Центральный ФО</v>
      </c>
    </row>
    <row r="9845" spans="1:11" x14ac:dyDescent="0.2">
      <c r="A9845" t="s">
        <v>600</v>
      </c>
      <c r="B9845" t="s">
        <v>596</v>
      </c>
      <c r="C9845" s="1" t="s">
        <v>83</v>
      </c>
      <c r="D9845" s="1" t="s">
        <v>92</v>
      </c>
      <c r="E9845" s="2">
        <v>46</v>
      </c>
      <c r="F9845" s="3"/>
      <c r="G9845" s="2">
        <v>138</v>
      </c>
      <c r="H9845" s="3"/>
      <c r="I9845" s="69" t="str">
        <f>VLOOKUP(C9845,СПРАВОЧНИК!B:D,2,0)</f>
        <v>КИТАЙ</v>
      </c>
      <c r="J9845" s="69" t="str">
        <f>VLOOKUP(C9845,СПРАВОЧНИК!B:D,3,0)</f>
        <v>ИНОМАРКИ</v>
      </c>
      <c r="K9845" s="69" t="str">
        <f>VLOOKUP(СВОД2023[[#This Row],[ФО]],СПРАВОЧНИК!H:P,2,0)</f>
        <v>Центральный ФО</v>
      </c>
    </row>
    <row r="9846" spans="1:11" x14ac:dyDescent="0.2">
      <c r="A9846" t="s">
        <v>600</v>
      </c>
      <c r="B9846" t="s">
        <v>596</v>
      </c>
      <c r="C9846" s="1" t="s">
        <v>83</v>
      </c>
      <c r="D9846" s="1" t="s">
        <v>2037</v>
      </c>
      <c r="E9846" s="2">
        <v>1</v>
      </c>
      <c r="F9846" s="3"/>
      <c r="G9846" s="2">
        <v>4</v>
      </c>
      <c r="H9846" s="3">
        <v>3</v>
      </c>
      <c r="I9846" s="69" t="str">
        <f>VLOOKUP(C9846,СПРАВОЧНИК!B:D,2,0)</f>
        <v>КИТАЙ</v>
      </c>
      <c r="J9846" s="69" t="str">
        <f>VLOOKUP(C9846,СПРАВОЧНИК!B:D,3,0)</f>
        <v>ИНОМАРКИ</v>
      </c>
      <c r="K9846" s="69" t="str">
        <f>VLOOKUP(СВОД2023[[#This Row],[ФО]],СПРАВОЧНИК!H:P,2,0)</f>
        <v>Центральный ФО</v>
      </c>
    </row>
    <row r="9847" spans="1:11" x14ac:dyDescent="0.2">
      <c r="A9847" t="s">
        <v>600</v>
      </c>
      <c r="B9847" t="s">
        <v>596</v>
      </c>
      <c r="C9847" s="1" t="s">
        <v>83</v>
      </c>
      <c r="D9847" s="1" t="s">
        <v>93</v>
      </c>
      <c r="E9847" s="2">
        <v>8</v>
      </c>
      <c r="F9847" s="3">
        <v>6</v>
      </c>
      <c r="G9847" s="2">
        <v>37</v>
      </c>
      <c r="H9847" s="3">
        <v>23</v>
      </c>
      <c r="I9847" s="69" t="str">
        <f>VLOOKUP(C9847,СПРАВОЧНИК!B:D,2,0)</f>
        <v>КИТАЙ</v>
      </c>
      <c r="J9847" s="69" t="str">
        <f>VLOOKUP(C9847,СПРАВОЧНИК!B:D,3,0)</f>
        <v>ИНОМАРКИ</v>
      </c>
      <c r="K9847" s="69" t="str">
        <f>VLOOKUP(СВОД2023[[#This Row],[ФО]],СПРАВОЧНИК!H:P,2,0)</f>
        <v>Центральный ФО</v>
      </c>
    </row>
    <row r="9848" spans="1:11" x14ac:dyDescent="0.2">
      <c r="A9848" t="s">
        <v>600</v>
      </c>
      <c r="B9848" t="s">
        <v>596</v>
      </c>
      <c r="C9848" s="1" t="s">
        <v>83</v>
      </c>
      <c r="D9848" s="1" t="s">
        <v>94</v>
      </c>
      <c r="E9848" s="2">
        <v>138</v>
      </c>
      <c r="F9848" s="3">
        <v>32</v>
      </c>
      <c r="G9848" s="2">
        <v>741</v>
      </c>
      <c r="H9848" s="3">
        <v>162</v>
      </c>
      <c r="I9848" s="69" t="str">
        <f>VLOOKUP(C9848,СПРАВОЧНИК!B:D,2,0)</f>
        <v>КИТАЙ</v>
      </c>
      <c r="J9848" s="69" t="str">
        <f>VLOOKUP(C9848,СПРАВОЧНИК!B:D,3,0)</f>
        <v>ИНОМАРКИ</v>
      </c>
      <c r="K9848" s="69" t="str">
        <f>VLOOKUP(СВОД2023[[#This Row],[ФО]],СПРАВОЧНИК!H:P,2,0)</f>
        <v>Центральный ФО</v>
      </c>
    </row>
    <row r="9849" spans="1:11" x14ac:dyDescent="0.2">
      <c r="A9849" t="s">
        <v>600</v>
      </c>
      <c r="B9849" t="s">
        <v>596</v>
      </c>
      <c r="C9849" s="1" t="s">
        <v>83</v>
      </c>
      <c r="D9849" s="1" t="s">
        <v>95</v>
      </c>
      <c r="E9849" s="2">
        <v>21</v>
      </c>
      <c r="F9849" s="3">
        <v>8</v>
      </c>
      <c r="G9849" s="2">
        <v>125</v>
      </c>
      <c r="H9849" s="3">
        <v>56</v>
      </c>
      <c r="I9849" s="69" t="str">
        <f>VLOOKUP(C9849,СПРАВОЧНИК!B:D,2,0)</f>
        <v>КИТАЙ</v>
      </c>
      <c r="J9849" s="69" t="str">
        <f>VLOOKUP(C9849,СПРАВОЧНИК!B:D,3,0)</f>
        <v>ИНОМАРКИ</v>
      </c>
      <c r="K9849" s="69" t="str">
        <f>VLOOKUP(СВОД2023[[#This Row],[ФО]],СПРАВОЧНИК!H:P,2,0)</f>
        <v>Центральный ФО</v>
      </c>
    </row>
    <row r="9850" spans="1:11" x14ac:dyDescent="0.2">
      <c r="A9850" t="s">
        <v>600</v>
      </c>
      <c r="B9850" t="s">
        <v>596</v>
      </c>
      <c r="C9850" s="1" t="s">
        <v>83</v>
      </c>
      <c r="D9850" s="1" t="s">
        <v>96</v>
      </c>
      <c r="E9850" s="2">
        <v>41</v>
      </c>
      <c r="F9850" s="3">
        <v>22</v>
      </c>
      <c r="G9850" s="2">
        <v>254</v>
      </c>
      <c r="H9850" s="3">
        <v>81</v>
      </c>
      <c r="I9850" s="69" t="str">
        <f>VLOOKUP(C9850,СПРАВОЧНИК!B:D,2,0)</f>
        <v>КИТАЙ</v>
      </c>
      <c r="J9850" s="69" t="str">
        <f>VLOOKUP(C9850,СПРАВОЧНИК!B:D,3,0)</f>
        <v>ИНОМАРКИ</v>
      </c>
      <c r="K9850" s="69" t="str">
        <f>VLOOKUP(СВОД2023[[#This Row],[ФО]],СПРАВОЧНИК!H:P,2,0)</f>
        <v>Центральный ФО</v>
      </c>
    </row>
    <row r="9851" spans="1:11" x14ac:dyDescent="0.2">
      <c r="A9851" t="s">
        <v>600</v>
      </c>
      <c r="B9851" t="s">
        <v>596</v>
      </c>
      <c r="C9851" s="1" t="s">
        <v>83</v>
      </c>
      <c r="D9851" s="1" t="s">
        <v>97</v>
      </c>
      <c r="E9851" s="2">
        <v>12</v>
      </c>
      <c r="F9851" s="3">
        <v>2</v>
      </c>
      <c r="G9851" s="2">
        <v>68</v>
      </c>
      <c r="H9851" s="3">
        <v>3</v>
      </c>
      <c r="I9851" s="69" t="str">
        <f>VLOOKUP(C9851,СПРАВОЧНИК!B:D,2,0)</f>
        <v>КИТАЙ</v>
      </c>
      <c r="J9851" s="69" t="str">
        <f>VLOOKUP(C9851,СПРАВОЧНИК!B:D,3,0)</f>
        <v>ИНОМАРКИ</v>
      </c>
      <c r="K9851" s="69" t="str">
        <f>VLOOKUP(СВОД2023[[#This Row],[ФО]],СПРАВОЧНИК!H:P,2,0)</f>
        <v>Центральный ФО</v>
      </c>
    </row>
    <row r="9852" spans="1:11" x14ac:dyDescent="0.2">
      <c r="A9852" t="s">
        <v>600</v>
      </c>
      <c r="B9852" t="s">
        <v>596</v>
      </c>
      <c r="C9852" s="1" t="s">
        <v>83</v>
      </c>
      <c r="D9852" s="1" t="s">
        <v>2500</v>
      </c>
      <c r="E9852" s="2">
        <v>1</v>
      </c>
      <c r="F9852" s="3"/>
      <c r="G9852" s="2">
        <v>1</v>
      </c>
      <c r="H9852" s="3"/>
      <c r="I9852" s="69" t="str">
        <f>VLOOKUP(C9852,СПРАВОЧНИК!B:D,2,0)</f>
        <v>КИТАЙ</v>
      </c>
      <c r="J9852" s="69" t="str">
        <f>VLOOKUP(C9852,СПРАВОЧНИК!B:D,3,0)</f>
        <v>ИНОМАРКИ</v>
      </c>
      <c r="K9852" s="69" t="str">
        <f>VLOOKUP(СВОД2023[[#This Row],[ФО]],СПРАВОЧНИК!H:P,2,0)</f>
        <v>Центральный ФО</v>
      </c>
    </row>
    <row r="9853" spans="1:11" x14ac:dyDescent="0.2">
      <c r="A9853" t="s">
        <v>600</v>
      </c>
      <c r="B9853" t="s">
        <v>596</v>
      </c>
      <c r="C9853" s="1" t="s">
        <v>83</v>
      </c>
      <c r="D9853" s="1" t="s">
        <v>2038</v>
      </c>
      <c r="E9853" s="2">
        <v>1</v>
      </c>
      <c r="F9853" s="3"/>
      <c r="G9853" s="2">
        <v>1</v>
      </c>
      <c r="H9853" s="3"/>
      <c r="I9853" s="69" t="str">
        <f>VLOOKUP(C9853,СПРАВОЧНИК!B:D,2,0)</f>
        <v>КИТАЙ</v>
      </c>
      <c r="J9853" s="69" t="str">
        <f>VLOOKUP(C9853,СПРАВОЧНИК!B:D,3,0)</f>
        <v>ИНОМАРКИ</v>
      </c>
      <c r="K9853" s="69" t="str">
        <f>VLOOKUP(СВОД2023[[#This Row],[ФО]],СПРАВОЧНИК!H:P,2,0)</f>
        <v>Центральный ФО</v>
      </c>
    </row>
    <row r="9854" spans="1:11" x14ac:dyDescent="0.2">
      <c r="A9854" t="s">
        <v>600</v>
      </c>
      <c r="B9854" t="s">
        <v>596</v>
      </c>
      <c r="C9854" s="1" t="s">
        <v>83</v>
      </c>
      <c r="D9854" s="1" t="s">
        <v>2039</v>
      </c>
      <c r="E9854" s="2">
        <v>3</v>
      </c>
      <c r="F9854" s="3">
        <v>4</v>
      </c>
      <c r="G9854" s="2">
        <v>16</v>
      </c>
      <c r="H9854" s="3">
        <v>22</v>
      </c>
      <c r="I9854" s="69" t="str">
        <f>VLOOKUP(C9854,СПРАВОЧНИК!B:D,2,0)</f>
        <v>КИТАЙ</v>
      </c>
      <c r="J9854" s="69" t="str">
        <f>VLOOKUP(C9854,СПРАВОЧНИК!B:D,3,0)</f>
        <v>ИНОМАРКИ</v>
      </c>
      <c r="K9854" s="69" t="str">
        <f>VLOOKUP(СВОД2023[[#This Row],[ФО]],СПРАВОЧНИК!H:P,2,0)</f>
        <v>Центральный ФО</v>
      </c>
    </row>
    <row r="9855" spans="1:11" x14ac:dyDescent="0.2">
      <c r="A9855" t="s">
        <v>600</v>
      </c>
      <c r="B9855" t="s">
        <v>596</v>
      </c>
      <c r="C9855" s="1" t="s">
        <v>83</v>
      </c>
      <c r="D9855" s="1" t="s">
        <v>2040</v>
      </c>
      <c r="E9855" s="2"/>
      <c r="F9855" s="3">
        <v>2</v>
      </c>
      <c r="G9855" s="2">
        <v>1</v>
      </c>
      <c r="H9855" s="3">
        <v>3</v>
      </c>
      <c r="I9855" s="69" t="str">
        <f>VLOOKUP(C9855,СПРАВОЧНИК!B:D,2,0)</f>
        <v>КИТАЙ</v>
      </c>
      <c r="J9855" s="69" t="str">
        <f>VLOOKUP(C9855,СПРАВОЧНИК!B:D,3,0)</f>
        <v>ИНОМАРКИ</v>
      </c>
      <c r="K9855" s="69" t="str">
        <f>VLOOKUP(СВОД2023[[#This Row],[ФО]],СПРАВОЧНИК!H:P,2,0)</f>
        <v>Центральный ФО</v>
      </c>
    </row>
    <row r="9856" spans="1:11" x14ac:dyDescent="0.2">
      <c r="A9856" t="s">
        <v>600</v>
      </c>
      <c r="B9856" t="s">
        <v>596</v>
      </c>
      <c r="C9856" s="1" t="s">
        <v>83</v>
      </c>
      <c r="D9856" s="1" t="s">
        <v>2041</v>
      </c>
      <c r="E9856" s="2">
        <v>10</v>
      </c>
      <c r="F9856" s="3">
        <v>9</v>
      </c>
      <c r="G9856" s="2">
        <v>40</v>
      </c>
      <c r="H9856" s="3">
        <v>30</v>
      </c>
      <c r="I9856" s="69" t="str">
        <f>VLOOKUP(C9856,СПРАВОЧНИК!B:D,2,0)</f>
        <v>КИТАЙ</v>
      </c>
      <c r="J9856" s="69" t="str">
        <f>VLOOKUP(C9856,СПРАВОЧНИК!B:D,3,0)</f>
        <v>ИНОМАРКИ</v>
      </c>
      <c r="K9856" s="69" t="str">
        <f>VLOOKUP(СВОД2023[[#This Row],[ФО]],СПРАВОЧНИК!H:P,2,0)</f>
        <v>Центральный ФО</v>
      </c>
    </row>
    <row r="9857" spans="1:11" x14ac:dyDescent="0.2">
      <c r="A9857" t="s">
        <v>600</v>
      </c>
      <c r="B9857" t="s">
        <v>596</v>
      </c>
      <c r="C9857" s="1" t="s">
        <v>83</v>
      </c>
      <c r="D9857" s="1" t="s">
        <v>1340</v>
      </c>
      <c r="E9857" s="2">
        <v>106</v>
      </c>
      <c r="F9857" s="3">
        <v>18</v>
      </c>
      <c r="G9857" s="2">
        <v>264</v>
      </c>
      <c r="H9857" s="3">
        <v>104</v>
      </c>
      <c r="I9857" s="69" t="str">
        <f>VLOOKUP(C9857,СПРАВОЧНИК!B:D,2,0)</f>
        <v>КИТАЙ</v>
      </c>
      <c r="J9857" s="69" t="str">
        <f>VLOOKUP(C9857,СПРАВОЧНИК!B:D,3,0)</f>
        <v>ИНОМАРКИ</v>
      </c>
      <c r="K9857" s="69" t="str">
        <f>VLOOKUP(СВОД2023[[#This Row],[ФО]],СПРАВОЧНИК!H:P,2,0)</f>
        <v>Центральный ФО</v>
      </c>
    </row>
    <row r="9858" spans="1:11" x14ac:dyDescent="0.2">
      <c r="A9858" t="s">
        <v>600</v>
      </c>
      <c r="B9858" t="s">
        <v>596</v>
      </c>
      <c r="C9858" s="1" t="s">
        <v>83</v>
      </c>
      <c r="D9858" s="1" t="s">
        <v>2635</v>
      </c>
      <c r="E9858" s="2"/>
      <c r="F9858" s="3"/>
      <c r="G9858" s="2">
        <v>1</v>
      </c>
      <c r="H9858" s="3"/>
      <c r="I9858" s="69" t="str">
        <f>VLOOKUP(C9858,СПРАВОЧНИК!B:D,2,0)</f>
        <v>КИТАЙ</v>
      </c>
      <c r="J9858" s="69" t="str">
        <f>VLOOKUP(C9858,СПРАВОЧНИК!B:D,3,0)</f>
        <v>ИНОМАРКИ</v>
      </c>
      <c r="K9858" s="69" t="str">
        <f>VLOOKUP(СВОД2023[[#This Row],[ФО]],СПРАВОЧНИК!H:P,2,0)</f>
        <v>Центральный ФО</v>
      </c>
    </row>
    <row r="9859" spans="1:11" x14ac:dyDescent="0.2">
      <c r="A9859" t="s">
        <v>600</v>
      </c>
      <c r="B9859" t="s">
        <v>596</v>
      </c>
      <c r="C9859" s="1" t="s">
        <v>83</v>
      </c>
      <c r="D9859" s="1" t="s">
        <v>98</v>
      </c>
      <c r="E9859" s="2">
        <v>153</v>
      </c>
      <c r="F9859" s="3">
        <v>129</v>
      </c>
      <c r="G9859" s="2">
        <v>862</v>
      </c>
      <c r="H9859" s="3">
        <v>889</v>
      </c>
      <c r="I9859" s="69" t="str">
        <f>VLOOKUP(C9859,СПРАВОЧНИК!B:D,2,0)</f>
        <v>КИТАЙ</v>
      </c>
      <c r="J9859" s="69" t="str">
        <f>VLOOKUP(C9859,СПРАВОЧНИК!B:D,3,0)</f>
        <v>ИНОМАРКИ</v>
      </c>
      <c r="K9859" s="69" t="str">
        <f>VLOOKUP(СВОД2023[[#This Row],[ФО]],СПРАВОЧНИК!H:P,2,0)</f>
        <v>Центральный ФО</v>
      </c>
    </row>
    <row r="9860" spans="1:11" x14ac:dyDescent="0.2">
      <c r="A9860" t="s">
        <v>600</v>
      </c>
      <c r="B9860" t="s">
        <v>596</v>
      </c>
      <c r="C9860" s="1" t="s">
        <v>99</v>
      </c>
      <c r="D9860" s="1" t="s">
        <v>2397</v>
      </c>
      <c r="E9860" s="2">
        <v>1</v>
      </c>
      <c r="F9860" s="3"/>
      <c r="G9860" s="2">
        <v>4</v>
      </c>
      <c r="H9860" s="3"/>
      <c r="I9860" s="69" t="str">
        <f>VLOOKUP(C9860,СПРАВОЧНИК!B:D,2,0)</f>
        <v>США</v>
      </c>
      <c r="J9860" s="69" t="str">
        <f>VLOOKUP(C9860,СПРАВОЧНИК!B:D,3,0)</f>
        <v>ИНОМАРКИ</v>
      </c>
      <c r="K9860" s="69" t="str">
        <f>VLOOKUP(СВОД2023[[#This Row],[ФО]],СПРАВОЧНИК!H:P,2,0)</f>
        <v>Центральный ФО</v>
      </c>
    </row>
    <row r="9861" spans="1:11" x14ac:dyDescent="0.2">
      <c r="A9861" t="s">
        <v>600</v>
      </c>
      <c r="B9861" t="s">
        <v>596</v>
      </c>
      <c r="C9861" s="1" t="s">
        <v>99</v>
      </c>
      <c r="D9861" s="1" t="s">
        <v>2042</v>
      </c>
      <c r="E9861" s="2">
        <v>2</v>
      </c>
      <c r="F9861" s="3"/>
      <c r="G9861" s="2">
        <v>6</v>
      </c>
      <c r="H9861" s="3">
        <v>5</v>
      </c>
      <c r="I9861" s="69" t="str">
        <f>VLOOKUP(C9861,СПРАВОЧНИК!B:D,2,0)</f>
        <v>США</v>
      </c>
      <c r="J9861" s="69" t="str">
        <f>VLOOKUP(C9861,СПРАВОЧНИК!B:D,3,0)</f>
        <v>ИНОМАРКИ</v>
      </c>
      <c r="K9861" s="69" t="str">
        <f>VLOOKUP(СВОД2023[[#This Row],[ФО]],СПРАВОЧНИК!H:P,2,0)</f>
        <v>Центральный ФО</v>
      </c>
    </row>
    <row r="9862" spans="1:11" x14ac:dyDescent="0.2">
      <c r="A9862" t="s">
        <v>600</v>
      </c>
      <c r="B9862" t="s">
        <v>596</v>
      </c>
      <c r="C9862" s="1" t="s">
        <v>99</v>
      </c>
      <c r="D9862" s="1" t="s">
        <v>100</v>
      </c>
      <c r="E9862" s="2">
        <v>18</v>
      </c>
      <c r="F9862" s="3">
        <v>14</v>
      </c>
      <c r="G9862" s="2">
        <v>84</v>
      </c>
      <c r="H9862" s="3">
        <v>55</v>
      </c>
      <c r="I9862" s="69" t="str">
        <f>VLOOKUP(C9862,СПРАВОЧНИК!B:D,2,0)</f>
        <v>США</v>
      </c>
      <c r="J9862" s="69" t="str">
        <f>VLOOKUP(C9862,СПРАВОЧНИК!B:D,3,0)</f>
        <v>ИНОМАРКИ</v>
      </c>
      <c r="K9862" s="69" t="str">
        <f>VLOOKUP(СВОД2023[[#This Row],[ФО]],СПРАВОЧНИК!H:P,2,0)</f>
        <v>Центральный ФО</v>
      </c>
    </row>
    <row r="9863" spans="1:11" x14ac:dyDescent="0.2">
      <c r="A9863" t="s">
        <v>600</v>
      </c>
      <c r="B9863" t="s">
        <v>596</v>
      </c>
      <c r="C9863" s="1" t="s">
        <v>99</v>
      </c>
      <c r="D9863" s="1" t="s">
        <v>101</v>
      </c>
      <c r="E9863" s="2"/>
      <c r="F9863" s="3"/>
      <c r="G9863" s="2">
        <v>8</v>
      </c>
      <c r="H9863" s="3">
        <v>3</v>
      </c>
      <c r="I9863" s="69" t="str">
        <f>VLOOKUP(C9863,СПРАВОЧНИК!B:D,2,0)</f>
        <v>США</v>
      </c>
      <c r="J9863" s="69" t="str">
        <f>VLOOKUP(C9863,СПРАВОЧНИК!B:D,3,0)</f>
        <v>ИНОМАРКИ</v>
      </c>
      <c r="K9863" s="69" t="str">
        <f>VLOOKUP(СВОД2023[[#This Row],[ФО]],СПРАВОЧНИК!H:P,2,0)</f>
        <v>Центральный ФО</v>
      </c>
    </row>
    <row r="9864" spans="1:11" x14ac:dyDescent="0.2">
      <c r="A9864" t="s">
        <v>600</v>
      </c>
      <c r="B9864" t="s">
        <v>596</v>
      </c>
      <c r="C9864" s="1" t="s">
        <v>99</v>
      </c>
      <c r="D9864" s="1" t="s">
        <v>102</v>
      </c>
      <c r="E9864" s="2">
        <v>68</v>
      </c>
      <c r="F9864" s="3">
        <v>22</v>
      </c>
      <c r="G9864" s="2">
        <v>267</v>
      </c>
      <c r="H9864" s="3">
        <v>118</v>
      </c>
      <c r="I9864" s="69" t="str">
        <f>VLOOKUP(C9864,СПРАВОЧНИК!B:D,2,0)</f>
        <v>США</v>
      </c>
      <c r="J9864" s="69" t="str">
        <f>VLOOKUP(C9864,СПРАВОЧНИК!B:D,3,0)</f>
        <v>ИНОМАРКИ</v>
      </c>
      <c r="K9864" s="69" t="str">
        <f>VLOOKUP(СВОД2023[[#This Row],[ФО]],СПРАВОЧНИК!H:P,2,0)</f>
        <v>Центральный ФО</v>
      </c>
    </row>
    <row r="9865" spans="1:11" x14ac:dyDescent="0.2">
      <c r="A9865" t="s">
        <v>600</v>
      </c>
      <c r="B9865" t="s">
        <v>596</v>
      </c>
      <c r="C9865" s="1" t="s">
        <v>99</v>
      </c>
      <c r="D9865" s="1" t="s">
        <v>1341</v>
      </c>
      <c r="E9865" s="2">
        <v>2</v>
      </c>
      <c r="F9865" s="3">
        <v>1</v>
      </c>
      <c r="G9865" s="2">
        <v>12</v>
      </c>
      <c r="H9865" s="3">
        <v>9</v>
      </c>
      <c r="I9865" s="69" t="str">
        <f>VLOOKUP(C9865,СПРАВОЧНИК!B:D,2,0)</f>
        <v>США</v>
      </c>
      <c r="J9865" s="69" t="str">
        <f>VLOOKUP(C9865,СПРАВОЧНИК!B:D,3,0)</f>
        <v>ИНОМАРКИ</v>
      </c>
      <c r="K9865" s="69" t="str">
        <f>VLOOKUP(СВОД2023[[#This Row],[ФО]],СПРАВОЧНИК!H:P,2,0)</f>
        <v>Центральный ФО</v>
      </c>
    </row>
    <row r="9866" spans="1:11" x14ac:dyDescent="0.2">
      <c r="A9866" t="s">
        <v>600</v>
      </c>
      <c r="B9866" t="s">
        <v>596</v>
      </c>
      <c r="C9866" s="1" t="s">
        <v>99</v>
      </c>
      <c r="D9866" s="1" t="s">
        <v>2636</v>
      </c>
      <c r="E9866" s="2"/>
      <c r="F9866" s="3"/>
      <c r="G9866" s="2">
        <v>2</v>
      </c>
      <c r="H9866" s="3">
        <v>1</v>
      </c>
      <c r="I9866" s="69" t="str">
        <f>VLOOKUP(C9866,СПРАВОЧНИК!B:D,2,0)</f>
        <v>США</v>
      </c>
      <c r="J9866" s="69" t="str">
        <f>VLOOKUP(C9866,СПРАВОЧНИК!B:D,3,0)</f>
        <v>ИНОМАРКИ</v>
      </c>
      <c r="K9866" s="69" t="str">
        <f>VLOOKUP(СВОД2023[[#This Row],[ФО]],СПРАВОЧНИК!H:P,2,0)</f>
        <v>Центральный ФО</v>
      </c>
    </row>
    <row r="9867" spans="1:11" x14ac:dyDescent="0.2">
      <c r="A9867" t="s">
        <v>600</v>
      </c>
      <c r="B9867" t="s">
        <v>596</v>
      </c>
      <c r="C9867" s="1" t="s">
        <v>99</v>
      </c>
      <c r="D9867" s="1" t="s">
        <v>2637</v>
      </c>
      <c r="E9867" s="2"/>
      <c r="F9867" s="3"/>
      <c r="G9867" s="2">
        <v>1</v>
      </c>
      <c r="H9867" s="3">
        <v>1</v>
      </c>
      <c r="I9867" s="69" t="str">
        <f>VLOOKUP(C9867,СПРАВОЧНИК!B:D,2,0)</f>
        <v>США</v>
      </c>
      <c r="J9867" s="69" t="str">
        <f>VLOOKUP(C9867,СПРАВОЧНИК!B:D,3,0)</f>
        <v>ИНОМАРКИ</v>
      </c>
      <c r="K9867" s="69" t="str">
        <f>VLOOKUP(СВОД2023[[#This Row],[ФО]],СПРАВОЧНИК!H:P,2,0)</f>
        <v>Центральный ФО</v>
      </c>
    </row>
    <row r="9868" spans="1:11" x14ac:dyDescent="0.2">
      <c r="A9868" t="s">
        <v>600</v>
      </c>
      <c r="B9868" t="s">
        <v>596</v>
      </c>
      <c r="C9868" s="1" t="s">
        <v>99</v>
      </c>
      <c r="D9868" s="1" t="s">
        <v>1342</v>
      </c>
      <c r="E9868" s="2">
        <v>687</v>
      </c>
      <c r="F9868" s="3">
        <v>589</v>
      </c>
      <c r="G9868" s="2">
        <v>3939</v>
      </c>
      <c r="H9868" s="3">
        <v>3182</v>
      </c>
      <c r="I9868" s="69" t="str">
        <f>VLOOKUP(C9868,СПРАВОЧНИК!B:D,2,0)</f>
        <v>США</v>
      </c>
      <c r="J9868" s="69" t="str">
        <f>VLOOKUP(C9868,СПРАВОЧНИК!B:D,3,0)</f>
        <v>ИНОМАРКИ</v>
      </c>
      <c r="K9868" s="69" t="str">
        <f>VLOOKUP(СВОД2023[[#This Row],[ФО]],СПРАВОЧНИК!H:P,2,0)</f>
        <v>Центральный ФО</v>
      </c>
    </row>
    <row r="9869" spans="1:11" x14ac:dyDescent="0.2">
      <c r="A9869" t="s">
        <v>600</v>
      </c>
      <c r="B9869" t="s">
        <v>596</v>
      </c>
      <c r="C9869" s="1" t="s">
        <v>99</v>
      </c>
      <c r="D9869" s="1" t="s">
        <v>103</v>
      </c>
      <c r="E9869" s="2">
        <v>138</v>
      </c>
      <c r="F9869" s="3">
        <v>107</v>
      </c>
      <c r="G9869" s="2">
        <v>843</v>
      </c>
      <c r="H9869" s="3">
        <v>601</v>
      </c>
      <c r="I9869" s="69" t="str">
        <f>VLOOKUP(C9869,СПРАВОЧНИК!B:D,2,0)</f>
        <v>США</v>
      </c>
      <c r="J9869" s="69" t="str">
        <f>VLOOKUP(C9869,СПРАВОЧНИК!B:D,3,0)</f>
        <v>ИНОМАРКИ</v>
      </c>
      <c r="K9869" s="69" t="str">
        <f>VLOOKUP(СВОД2023[[#This Row],[ФО]],СПРАВОЧНИК!H:P,2,0)</f>
        <v>Центральный ФО</v>
      </c>
    </row>
    <row r="9870" spans="1:11" x14ac:dyDescent="0.2">
      <c r="A9870" t="s">
        <v>600</v>
      </c>
      <c r="B9870" t="s">
        <v>596</v>
      </c>
      <c r="C9870" s="1" t="s">
        <v>99</v>
      </c>
      <c r="D9870" s="1" t="s">
        <v>2043</v>
      </c>
      <c r="E9870" s="2"/>
      <c r="F9870" s="3"/>
      <c r="G9870" s="2">
        <v>4</v>
      </c>
      <c r="H9870" s="3">
        <v>2</v>
      </c>
      <c r="I9870" s="69" t="str">
        <f>VLOOKUP(C9870,СПРАВОЧНИК!B:D,2,0)</f>
        <v>США</v>
      </c>
      <c r="J9870" s="69" t="str">
        <f>VLOOKUP(C9870,СПРАВОЧНИК!B:D,3,0)</f>
        <v>ИНОМАРКИ</v>
      </c>
      <c r="K9870" s="69" t="str">
        <f>VLOOKUP(СВОД2023[[#This Row],[ФО]],СПРАВОЧНИК!H:P,2,0)</f>
        <v>Центральный ФО</v>
      </c>
    </row>
    <row r="9871" spans="1:11" x14ac:dyDescent="0.2">
      <c r="A9871" t="s">
        <v>600</v>
      </c>
      <c r="B9871" t="s">
        <v>596</v>
      </c>
      <c r="C9871" s="1" t="s">
        <v>99</v>
      </c>
      <c r="D9871" s="1" t="s">
        <v>1343</v>
      </c>
      <c r="E9871" s="2">
        <v>76</v>
      </c>
      <c r="F9871" s="3">
        <v>45</v>
      </c>
      <c r="G9871" s="2">
        <v>445</v>
      </c>
      <c r="H9871" s="3">
        <v>331</v>
      </c>
      <c r="I9871" s="69" t="str">
        <f>VLOOKUP(C9871,СПРАВОЧНИК!B:D,2,0)</f>
        <v>США</v>
      </c>
      <c r="J9871" s="69" t="str">
        <f>VLOOKUP(C9871,СПРАВОЧНИК!B:D,3,0)</f>
        <v>ИНОМАРКИ</v>
      </c>
      <c r="K9871" s="69" t="str">
        <f>VLOOKUP(СВОД2023[[#This Row],[ФО]],СПРАВОЧНИК!H:P,2,0)</f>
        <v>Центральный ФО</v>
      </c>
    </row>
    <row r="9872" spans="1:11" x14ac:dyDescent="0.2">
      <c r="A9872" t="s">
        <v>600</v>
      </c>
      <c r="B9872" t="s">
        <v>596</v>
      </c>
      <c r="C9872" s="1" t="s">
        <v>99</v>
      </c>
      <c r="D9872" s="1" t="s">
        <v>2044</v>
      </c>
      <c r="E9872" s="2">
        <v>4</v>
      </c>
      <c r="F9872" s="3">
        <v>5</v>
      </c>
      <c r="G9872" s="2">
        <v>23</v>
      </c>
      <c r="H9872" s="3">
        <v>20</v>
      </c>
      <c r="I9872" s="69" t="str">
        <f>VLOOKUP(C9872,СПРАВОЧНИК!B:D,2,0)</f>
        <v>США</v>
      </c>
      <c r="J9872" s="69" t="str">
        <f>VLOOKUP(C9872,СПРАВОЧНИК!B:D,3,0)</f>
        <v>ИНОМАРКИ</v>
      </c>
      <c r="K9872" s="69" t="str">
        <f>VLOOKUP(СВОД2023[[#This Row],[ФО]],СПРАВОЧНИК!H:P,2,0)</f>
        <v>Центральный ФО</v>
      </c>
    </row>
    <row r="9873" spans="1:11" x14ac:dyDescent="0.2">
      <c r="A9873" t="s">
        <v>600</v>
      </c>
      <c r="B9873" t="s">
        <v>596</v>
      </c>
      <c r="C9873" s="1" t="s">
        <v>99</v>
      </c>
      <c r="D9873" s="1" t="s">
        <v>104</v>
      </c>
      <c r="E9873" s="2"/>
      <c r="F9873" s="3"/>
      <c r="G9873" s="2">
        <v>3</v>
      </c>
      <c r="H9873" s="3"/>
      <c r="I9873" s="69" t="str">
        <f>VLOOKUP(C9873,СПРАВОЧНИК!B:D,2,0)</f>
        <v>США</v>
      </c>
      <c r="J9873" s="69" t="str">
        <f>VLOOKUP(C9873,СПРАВОЧНИК!B:D,3,0)</f>
        <v>ИНОМАРКИ</v>
      </c>
      <c r="K9873" s="69" t="str">
        <f>VLOOKUP(СВОД2023[[#This Row],[ФО]],СПРАВОЧНИК!H:P,2,0)</f>
        <v>Центральный ФО</v>
      </c>
    </row>
    <row r="9874" spans="1:11" x14ac:dyDescent="0.2">
      <c r="A9874" t="s">
        <v>600</v>
      </c>
      <c r="B9874" t="s">
        <v>596</v>
      </c>
      <c r="C9874" s="1" t="s">
        <v>99</v>
      </c>
      <c r="D9874" s="1" t="s">
        <v>1344</v>
      </c>
      <c r="E9874" s="2">
        <v>951</v>
      </c>
      <c r="F9874" s="3">
        <v>819</v>
      </c>
      <c r="G9874" s="2">
        <v>5146</v>
      </c>
      <c r="H9874" s="3">
        <v>4251</v>
      </c>
      <c r="I9874" s="69" t="str">
        <f>VLOOKUP(C9874,СПРАВОЧНИК!B:D,2,0)</f>
        <v>США</v>
      </c>
      <c r="J9874" s="69" t="str">
        <f>VLOOKUP(C9874,СПРАВОЧНИК!B:D,3,0)</f>
        <v>ИНОМАРКИ</v>
      </c>
      <c r="K9874" s="69" t="str">
        <f>VLOOKUP(СВОД2023[[#This Row],[ФО]],СПРАВОЧНИК!H:P,2,0)</f>
        <v>Центральный ФО</v>
      </c>
    </row>
    <row r="9875" spans="1:11" x14ac:dyDescent="0.2">
      <c r="A9875" t="s">
        <v>600</v>
      </c>
      <c r="B9875" t="s">
        <v>596</v>
      </c>
      <c r="C9875" s="1" t="s">
        <v>99</v>
      </c>
      <c r="D9875" s="1" t="s">
        <v>2045</v>
      </c>
      <c r="E9875" s="2"/>
      <c r="F9875" s="3">
        <v>1</v>
      </c>
      <c r="G9875" s="2">
        <v>2</v>
      </c>
      <c r="H9875" s="3">
        <v>6</v>
      </c>
      <c r="I9875" s="69" t="str">
        <f>VLOOKUP(C9875,СПРАВОЧНИК!B:D,2,0)</f>
        <v>США</v>
      </c>
      <c r="J9875" s="69" t="str">
        <f>VLOOKUP(C9875,СПРАВОЧНИК!B:D,3,0)</f>
        <v>ИНОМАРКИ</v>
      </c>
      <c r="K9875" s="69" t="str">
        <f>VLOOKUP(СВОД2023[[#This Row],[ФО]],СПРАВОЧНИК!H:P,2,0)</f>
        <v>Центральный ФО</v>
      </c>
    </row>
    <row r="9876" spans="1:11" x14ac:dyDescent="0.2">
      <c r="A9876" t="s">
        <v>600</v>
      </c>
      <c r="B9876" t="s">
        <v>596</v>
      </c>
      <c r="C9876" s="1" t="s">
        <v>99</v>
      </c>
      <c r="D9876" s="1" t="s">
        <v>2046</v>
      </c>
      <c r="E9876" s="2"/>
      <c r="F9876" s="3">
        <v>2</v>
      </c>
      <c r="G9876" s="2">
        <v>4</v>
      </c>
      <c r="H9876" s="3">
        <v>4</v>
      </c>
      <c r="I9876" s="69" t="str">
        <f>VLOOKUP(C9876,СПРАВОЧНИК!B:D,2,0)</f>
        <v>США</v>
      </c>
      <c r="J9876" s="69" t="str">
        <f>VLOOKUP(C9876,СПРАВОЧНИК!B:D,3,0)</f>
        <v>ИНОМАРКИ</v>
      </c>
      <c r="K9876" s="69" t="str">
        <f>VLOOKUP(СВОД2023[[#This Row],[ФО]],СПРАВОЧНИК!H:P,2,0)</f>
        <v>Центральный ФО</v>
      </c>
    </row>
    <row r="9877" spans="1:11" x14ac:dyDescent="0.2">
      <c r="A9877" t="s">
        <v>600</v>
      </c>
      <c r="B9877" t="s">
        <v>596</v>
      </c>
      <c r="C9877" s="1" t="s">
        <v>99</v>
      </c>
      <c r="D9877" s="1" t="s">
        <v>1345</v>
      </c>
      <c r="E9877" s="2">
        <v>2</v>
      </c>
      <c r="F9877" s="3">
        <v>1</v>
      </c>
      <c r="G9877" s="2">
        <v>4</v>
      </c>
      <c r="H9877" s="3">
        <v>3</v>
      </c>
      <c r="I9877" s="69" t="str">
        <f>VLOOKUP(C9877,СПРАВОЧНИК!B:D,2,0)</f>
        <v>США</v>
      </c>
      <c r="J9877" s="69" t="str">
        <f>VLOOKUP(C9877,СПРАВОЧНИК!B:D,3,0)</f>
        <v>ИНОМАРКИ</v>
      </c>
      <c r="K9877" s="69" t="str">
        <f>VLOOKUP(СВОД2023[[#This Row],[ФО]],СПРАВОЧНИК!H:P,2,0)</f>
        <v>Центральный ФО</v>
      </c>
    </row>
    <row r="9878" spans="1:11" x14ac:dyDescent="0.2">
      <c r="A9878" t="s">
        <v>600</v>
      </c>
      <c r="B9878" t="s">
        <v>596</v>
      </c>
      <c r="C9878" s="1" t="s">
        <v>99</v>
      </c>
      <c r="D9878" s="1" t="s">
        <v>1346</v>
      </c>
      <c r="E9878" s="2"/>
      <c r="F9878" s="3"/>
      <c r="G9878" s="2"/>
      <c r="H9878" s="3">
        <v>3</v>
      </c>
      <c r="I9878" s="69" t="str">
        <f>VLOOKUP(C9878,СПРАВОЧНИК!B:D,2,0)</f>
        <v>США</v>
      </c>
      <c r="J9878" s="69" t="str">
        <f>VLOOKUP(C9878,СПРАВОЧНИК!B:D,3,0)</f>
        <v>ИНОМАРКИ</v>
      </c>
      <c r="K9878" s="69" t="str">
        <f>VLOOKUP(СВОД2023[[#This Row],[ФО]],СПРАВОЧНИК!H:P,2,0)</f>
        <v>Центральный ФО</v>
      </c>
    </row>
    <row r="9879" spans="1:11" x14ac:dyDescent="0.2">
      <c r="A9879" t="s">
        <v>600</v>
      </c>
      <c r="B9879" t="s">
        <v>596</v>
      </c>
      <c r="C9879" s="1" t="s">
        <v>99</v>
      </c>
      <c r="D9879" s="1" t="s">
        <v>106</v>
      </c>
      <c r="E9879" s="2">
        <v>8</v>
      </c>
      <c r="F9879" s="3">
        <v>2</v>
      </c>
      <c r="G9879" s="2">
        <v>65</v>
      </c>
      <c r="H9879" s="3">
        <v>24</v>
      </c>
      <c r="I9879" s="69" t="str">
        <f>VLOOKUP(C9879,СПРАВОЧНИК!B:D,2,0)</f>
        <v>США</v>
      </c>
      <c r="J9879" s="69" t="str">
        <f>VLOOKUP(C9879,СПРАВОЧНИК!B:D,3,0)</f>
        <v>ИНОМАРКИ</v>
      </c>
      <c r="K9879" s="69" t="str">
        <f>VLOOKUP(СВОД2023[[#This Row],[ФО]],СПРАВОЧНИК!H:P,2,0)</f>
        <v>Центральный ФО</v>
      </c>
    </row>
    <row r="9880" spans="1:11" x14ac:dyDescent="0.2">
      <c r="A9880" t="s">
        <v>600</v>
      </c>
      <c r="B9880" t="s">
        <v>596</v>
      </c>
      <c r="C9880" s="1" t="s">
        <v>99</v>
      </c>
      <c r="D9880" s="1" t="s">
        <v>1347</v>
      </c>
      <c r="E9880" s="2">
        <v>1313</v>
      </c>
      <c r="F9880" s="3">
        <v>1126</v>
      </c>
      <c r="G9880" s="2">
        <v>7667</v>
      </c>
      <c r="H9880" s="3">
        <v>7181</v>
      </c>
      <c r="I9880" s="69" t="str">
        <f>VLOOKUP(C9880,СПРАВОЧНИК!B:D,2,0)</f>
        <v>США</v>
      </c>
      <c r="J9880" s="69" t="str">
        <f>VLOOKUP(C9880,СПРАВОЧНИК!B:D,3,0)</f>
        <v>ИНОМАРКИ</v>
      </c>
      <c r="K9880" s="69" t="str">
        <f>VLOOKUP(СВОД2023[[#This Row],[ФО]],СПРАВОЧНИК!H:P,2,0)</f>
        <v>Центральный ФО</v>
      </c>
    </row>
    <row r="9881" spans="1:11" x14ac:dyDescent="0.2">
      <c r="A9881" t="s">
        <v>600</v>
      </c>
      <c r="B9881" t="s">
        <v>596</v>
      </c>
      <c r="C9881" s="1" t="s">
        <v>99</v>
      </c>
      <c r="D9881" s="1" t="s">
        <v>2638</v>
      </c>
      <c r="E9881" s="2"/>
      <c r="F9881" s="3">
        <v>1</v>
      </c>
      <c r="G9881" s="2">
        <v>1</v>
      </c>
      <c r="H9881" s="3">
        <v>1</v>
      </c>
      <c r="I9881" s="69" t="str">
        <f>VLOOKUP(C9881,СПРАВОЧНИК!B:D,2,0)</f>
        <v>США</v>
      </c>
      <c r="J9881" s="69" t="str">
        <f>VLOOKUP(C9881,СПРАВОЧНИК!B:D,3,0)</f>
        <v>ИНОМАРКИ</v>
      </c>
      <c r="K9881" s="69" t="str">
        <f>VLOOKUP(СВОД2023[[#This Row],[ФО]],СПРАВОЧНИК!H:P,2,0)</f>
        <v>Центральный ФО</v>
      </c>
    </row>
    <row r="9882" spans="1:11" x14ac:dyDescent="0.2">
      <c r="A9882" t="s">
        <v>600</v>
      </c>
      <c r="B9882" t="s">
        <v>596</v>
      </c>
      <c r="C9882" s="1" t="s">
        <v>99</v>
      </c>
      <c r="D9882" s="1" t="s">
        <v>1348</v>
      </c>
      <c r="E9882" s="2">
        <v>57</v>
      </c>
      <c r="F9882" s="3">
        <v>30</v>
      </c>
      <c r="G9882" s="2">
        <v>268</v>
      </c>
      <c r="H9882" s="3">
        <v>187</v>
      </c>
      <c r="I9882" s="69" t="str">
        <f>VLOOKUP(C9882,СПРАВОЧНИК!B:D,2,0)</f>
        <v>США</v>
      </c>
      <c r="J9882" s="69" t="str">
        <f>VLOOKUP(C9882,СПРАВОЧНИК!B:D,3,0)</f>
        <v>ИНОМАРКИ</v>
      </c>
      <c r="K9882" s="69" t="str">
        <f>VLOOKUP(СВОД2023[[#This Row],[ФО]],СПРАВОЧНИК!H:P,2,0)</f>
        <v>Центральный ФО</v>
      </c>
    </row>
    <row r="9883" spans="1:11" x14ac:dyDescent="0.2">
      <c r="A9883" t="s">
        <v>600</v>
      </c>
      <c r="B9883" t="s">
        <v>596</v>
      </c>
      <c r="C9883" s="1" t="s">
        <v>99</v>
      </c>
      <c r="D9883" s="1" t="s">
        <v>2502</v>
      </c>
      <c r="E9883" s="2"/>
      <c r="F9883" s="3"/>
      <c r="G9883" s="2">
        <v>1</v>
      </c>
      <c r="H9883" s="3"/>
      <c r="I9883" s="69" t="str">
        <f>VLOOKUP(C9883,СПРАВОЧНИК!B:D,2,0)</f>
        <v>США</v>
      </c>
      <c r="J9883" s="69" t="str">
        <f>VLOOKUP(C9883,СПРАВОЧНИК!B:D,3,0)</f>
        <v>ИНОМАРКИ</v>
      </c>
      <c r="K9883" s="69" t="str">
        <f>VLOOKUP(СВОД2023[[#This Row],[ФО]],СПРАВОЧНИК!H:P,2,0)</f>
        <v>Центральный ФО</v>
      </c>
    </row>
    <row r="9884" spans="1:11" x14ac:dyDescent="0.2">
      <c r="A9884" t="s">
        <v>600</v>
      </c>
      <c r="B9884" t="s">
        <v>596</v>
      </c>
      <c r="C9884" s="1" t="s">
        <v>99</v>
      </c>
      <c r="D9884" s="1" t="s">
        <v>107</v>
      </c>
      <c r="E9884" s="2">
        <v>11</v>
      </c>
      <c r="F9884" s="3">
        <v>8</v>
      </c>
      <c r="G9884" s="2">
        <v>65</v>
      </c>
      <c r="H9884" s="3">
        <v>56</v>
      </c>
      <c r="I9884" s="69" t="str">
        <f>VLOOKUP(C9884,СПРАВОЧНИК!B:D,2,0)</f>
        <v>США</v>
      </c>
      <c r="J9884" s="69" t="str">
        <f>VLOOKUP(C9884,СПРАВОЧНИК!B:D,3,0)</f>
        <v>ИНОМАРКИ</v>
      </c>
      <c r="K9884" s="69" t="str">
        <f>VLOOKUP(СВОД2023[[#This Row],[ФО]],СПРАВОЧНИК!H:P,2,0)</f>
        <v>Центральный ФО</v>
      </c>
    </row>
    <row r="9885" spans="1:11" x14ac:dyDescent="0.2">
      <c r="A9885" t="s">
        <v>600</v>
      </c>
      <c r="B9885" t="s">
        <v>596</v>
      </c>
      <c r="C9885" s="1" t="s">
        <v>99</v>
      </c>
      <c r="D9885" s="1" t="s">
        <v>108</v>
      </c>
      <c r="E9885" s="2">
        <v>8</v>
      </c>
      <c r="F9885" s="3"/>
      <c r="G9885" s="2">
        <v>54</v>
      </c>
      <c r="H9885" s="3">
        <v>7</v>
      </c>
      <c r="I9885" s="69" t="str">
        <f>VLOOKUP(C9885,СПРАВОЧНИК!B:D,2,0)</f>
        <v>США</v>
      </c>
      <c r="J9885" s="69" t="str">
        <f>VLOOKUP(C9885,СПРАВОЧНИК!B:D,3,0)</f>
        <v>ИНОМАРКИ</v>
      </c>
      <c r="K9885" s="69" t="str">
        <f>VLOOKUP(СВОД2023[[#This Row],[ФО]],СПРАВОЧНИК!H:P,2,0)</f>
        <v>Центральный ФО</v>
      </c>
    </row>
    <row r="9886" spans="1:11" x14ac:dyDescent="0.2">
      <c r="A9886" t="s">
        <v>600</v>
      </c>
      <c r="B9886" t="s">
        <v>596</v>
      </c>
      <c r="C9886" s="1" t="s">
        <v>99</v>
      </c>
      <c r="D9886" s="1" t="s">
        <v>1349</v>
      </c>
      <c r="E9886" s="2">
        <v>1</v>
      </c>
      <c r="F9886" s="3">
        <v>2</v>
      </c>
      <c r="G9886" s="2">
        <v>3</v>
      </c>
      <c r="H9886" s="3">
        <v>5</v>
      </c>
      <c r="I9886" s="69" t="str">
        <f>VLOOKUP(C9886,СПРАВОЧНИК!B:D,2,0)</f>
        <v>США</v>
      </c>
      <c r="J9886" s="69" t="str">
        <f>VLOOKUP(C9886,СПРАВОЧНИК!B:D,3,0)</f>
        <v>ИНОМАРКИ</v>
      </c>
      <c r="K9886" s="69" t="str">
        <f>VLOOKUP(СВОД2023[[#This Row],[ФО]],СПРАВОЧНИК!H:P,2,0)</f>
        <v>Центральный ФО</v>
      </c>
    </row>
    <row r="9887" spans="1:11" x14ac:dyDescent="0.2">
      <c r="A9887" t="s">
        <v>600</v>
      </c>
      <c r="B9887" t="s">
        <v>596</v>
      </c>
      <c r="C9887" s="1" t="s">
        <v>99</v>
      </c>
      <c r="D9887" s="1" t="s">
        <v>109</v>
      </c>
      <c r="E9887" s="2">
        <v>96</v>
      </c>
      <c r="F9887" s="3">
        <v>81</v>
      </c>
      <c r="G9887" s="2">
        <v>692</v>
      </c>
      <c r="H9887" s="3">
        <v>457</v>
      </c>
      <c r="I9887" s="69" t="str">
        <f>VLOOKUP(C9887,СПРАВОЧНИК!B:D,2,0)</f>
        <v>США</v>
      </c>
      <c r="J9887" s="69" t="str">
        <f>VLOOKUP(C9887,СПРАВОЧНИК!B:D,3,0)</f>
        <v>ИНОМАРКИ</v>
      </c>
      <c r="K9887" s="69" t="str">
        <f>VLOOKUP(СВОД2023[[#This Row],[ФО]],СПРАВОЧНИК!H:P,2,0)</f>
        <v>Центральный ФО</v>
      </c>
    </row>
    <row r="9888" spans="1:11" x14ac:dyDescent="0.2">
      <c r="A9888" t="s">
        <v>600</v>
      </c>
      <c r="B9888" t="s">
        <v>596</v>
      </c>
      <c r="C9888" s="1" t="s">
        <v>99</v>
      </c>
      <c r="D9888" s="1" t="s">
        <v>2047</v>
      </c>
      <c r="E9888" s="2"/>
      <c r="F9888" s="3"/>
      <c r="G9888" s="2">
        <v>1</v>
      </c>
      <c r="H9888" s="3"/>
      <c r="I9888" s="69" t="str">
        <f>VLOOKUP(C9888,СПРАВОЧНИК!B:D,2,0)</f>
        <v>США</v>
      </c>
      <c r="J9888" s="69" t="str">
        <f>VLOOKUP(C9888,СПРАВОЧНИК!B:D,3,0)</f>
        <v>ИНОМАРКИ</v>
      </c>
      <c r="K9888" s="69" t="str">
        <f>VLOOKUP(СВОД2023[[#This Row],[ФО]],СПРАВОЧНИК!H:P,2,0)</f>
        <v>Центральный ФО</v>
      </c>
    </row>
    <row r="9889" spans="1:11" x14ac:dyDescent="0.2">
      <c r="A9889" t="s">
        <v>600</v>
      </c>
      <c r="B9889" t="s">
        <v>596</v>
      </c>
      <c r="C9889" s="1" t="s">
        <v>99</v>
      </c>
      <c r="D9889" s="1" t="s">
        <v>110</v>
      </c>
      <c r="E9889" s="2">
        <v>4</v>
      </c>
      <c r="F9889" s="3">
        <v>6</v>
      </c>
      <c r="G9889" s="2">
        <v>17</v>
      </c>
      <c r="H9889" s="3">
        <v>21</v>
      </c>
      <c r="I9889" s="69" t="str">
        <f>VLOOKUP(C9889,СПРАВОЧНИК!B:D,2,0)</f>
        <v>США</v>
      </c>
      <c r="J9889" s="69" t="str">
        <f>VLOOKUP(C9889,СПРАВОЧНИК!B:D,3,0)</f>
        <v>ИНОМАРКИ</v>
      </c>
      <c r="K9889" s="69" t="str">
        <f>VLOOKUP(СВОД2023[[#This Row],[ФО]],СПРАВОЧНИК!H:P,2,0)</f>
        <v>Центральный ФО</v>
      </c>
    </row>
    <row r="9890" spans="1:11" x14ac:dyDescent="0.2">
      <c r="A9890" t="s">
        <v>600</v>
      </c>
      <c r="B9890" t="s">
        <v>596</v>
      </c>
      <c r="C9890" s="1" t="s">
        <v>99</v>
      </c>
      <c r="D9890" s="1" t="s">
        <v>1350</v>
      </c>
      <c r="E9890" s="2">
        <v>724</v>
      </c>
      <c r="F9890" s="3">
        <v>598</v>
      </c>
      <c r="G9890" s="2">
        <v>4047</v>
      </c>
      <c r="H9890" s="3">
        <v>3256</v>
      </c>
      <c r="I9890" s="69" t="str">
        <f>VLOOKUP(C9890,СПРАВОЧНИК!B:D,2,0)</f>
        <v>США</v>
      </c>
      <c r="J9890" s="69" t="str">
        <f>VLOOKUP(C9890,СПРАВОЧНИК!B:D,3,0)</f>
        <v>ИНОМАРКИ</v>
      </c>
      <c r="K9890" s="69" t="str">
        <f>VLOOKUP(СВОД2023[[#This Row],[ФО]],СПРАВОЧНИК!H:P,2,0)</f>
        <v>Центральный ФО</v>
      </c>
    </row>
    <row r="9891" spans="1:11" x14ac:dyDescent="0.2">
      <c r="A9891" t="s">
        <v>600</v>
      </c>
      <c r="B9891" t="s">
        <v>596</v>
      </c>
      <c r="C9891" s="1" t="s">
        <v>99</v>
      </c>
      <c r="D9891" s="1" t="s">
        <v>111</v>
      </c>
      <c r="E9891" s="2">
        <v>71</v>
      </c>
      <c r="F9891" s="3">
        <v>13</v>
      </c>
      <c r="G9891" s="2">
        <v>320</v>
      </c>
      <c r="H9891" s="3">
        <v>60</v>
      </c>
      <c r="I9891" s="69" t="str">
        <f>VLOOKUP(C9891,СПРАВОЧНИК!B:D,2,0)</f>
        <v>США</v>
      </c>
      <c r="J9891" s="69" t="str">
        <f>VLOOKUP(C9891,СПРАВОЧНИК!B:D,3,0)</f>
        <v>ИНОМАРКИ</v>
      </c>
      <c r="K9891" s="69" t="str">
        <f>VLOOKUP(СВОД2023[[#This Row],[ФО]],СПРАВОЧНИК!H:P,2,0)</f>
        <v>Центральный ФО</v>
      </c>
    </row>
    <row r="9892" spans="1:11" x14ac:dyDescent="0.2">
      <c r="A9892" t="s">
        <v>600</v>
      </c>
      <c r="B9892" t="s">
        <v>596</v>
      </c>
      <c r="C9892" s="1" t="s">
        <v>99</v>
      </c>
      <c r="D9892" s="1" t="s">
        <v>643</v>
      </c>
      <c r="E9892" s="2">
        <v>15</v>
      </c>
      <c r="F9892" s="3">
        <v>19</v>
      </c>
      <c r="G9892" s="2">
        <v>91</v>
      </c>
      <c r="H9892" s="3">
        <v>74</v>
      </c>
      <c r="I9892" s="69" t="str">
        <f>VLOOKUP(C9892,СПРАВОЧНИК!B:D,2,0)</f>
        <v>США</v>
      </c>
      <c r="J9892" s="69" t="str">
        <f>VLOOKUP(C9892,СПРАВОЧНИК!B:D,3,0)</f>
        <v>ИНОМАРКИ</v>
      </c>
      <c r="K9892" s="69" t="str">
        <f>VLOOKUP(СВОД2023[[#This Row],[ФО]],СПРАВОЧНИК!H:P,2,0)</f>
        <v>Центральный ФО</v>
      </c>
    </row>
    <row r="9893" spans="1:11" x14ac:dyDescent="0.2">
      <c r="A9893" t="s">
        <v>600</v>
      </c>
      <c r="B9893" t="s">
        <v>596</v>
      </c>
      <c r="C9893" s="1" t="s">
        <v>99</v>
      </c>
      <c r="D9893" s="1" t="s">
        <v>2048</v>
      </c>
      <c r="E9893" s="2"/>
      <c r="F9893" s="3"/>
      <c r="G9893" s="2">
        <v>2</v>
      </c>
      <c r="H9893" s="3">
        <v>2</v>
      </c>
      <c r="I9893" s="69" t="str">
        <f>VLOOKUP(C9893,СПРАВОЧНИК!B:D,2,0)</f>
        <v>США</v>
      </c>
      <c r="J9893" s="69" t="str">
        <f>VLOOKUP(C9893,СПРАВОЧНИК!B:D,3,0)</f>
        <v>ИНОМАРКИ</v>
      </c>
      <c r="K9893" s="69" t="str">
        <f>VLOOKUP(СВОД2023[[#This Row],[ФО]],СПРАВОЧНИК!H:P,2,0)</f>
        <v>Центральный ФО</v>
      </c>
    </row>
    <row r="9894" spans="1:11" x14ac:dyDescent="0.2">
      <c r="A9894" t="s">
        <v>600</v>
      </c>
      <c r="B9894" t="s">
        <v>596</v>
      </c>
      <c r="C9894" s="1" t="s">
        <v>99</v>
      </c>
      <c r="D9894" s="1" t="s">
        <v>2049</v>
      </c>
      <c r="E9894" s="2">
        <v>1</v>
      </c>
      <c r="F9894" s="3"/>
      <c r="G9894" s="2">
        <v>3</v>
      </c>
      <c r="H9894" s="3">
        <v>3</v>
      </c>
      <c r="I9894" s="69" t="str">
        <f>VLOOKUP(C9894,СПРАВОЧНИК!B:D,2,0)</f>
        <v>США</v>
      </c>
      <c r="J9894" s="69" t="str">
        <f>VLOOKUP(C9894,СПРАВОЧНИК!B:D,3,0)</f>
        <v>ИНОМАРКИ</v>
      </c>
      <c r="K9894" s="69" t="str">
        <f>VLOOKUP(СВОД2023[[#This Row],[ФО]],СПРАВОЧНИК!H:P,2,0)</f>
        <v>Центральный ФО</v>
      </c>
    </row>
    <row r="9895" spans="1:11" x14ac:dyDescent="0.2">
      <c r="A9895" t="s">
        <v>600</v>
      </c>
      <c r="B9895" t="s">
        <v>596</v>
      </c>
      <c r="C9895" s="1" t="s">
        <v>99</v>
      </c>
      <c r="D9895" s="1" t="s">
        <v>2050</v>
      </c>
      <c r="E9895" s="2"/>
      <c r="F9895" s="3"/>
      <c r="G9895" s="2">
        <v>1</v>
      </c>
      <c r="H9895" s="3"/>
      <c r="I9895" s="69" t="str">
        <f>VLOOKUP(C9895,СПРАВОЧНИК!B:D,2,0)</f>
        <v>США</v>
      </c>
      <c r="J9895" s="69" t="str">
        <f>VLOOKUP(C9895,СПРАВОЧНИК!B:D,3,0)</f>
        <v>ИНОМАРКИ</v>
      </c>
      <c r="K9895" s="69" t="str">
        <f>VLOOKUP(СВОД2023[[#This Row],[ФО]],СПРАВОЧНИК!H:P,2,0)</f>
        <v>Центральный ФО</v>
      </c>
    </row>
    <row r="9896" spans="1:11" x14ac:dyDescent="0.2">
      <c r="A9896" t="s">
        <v>600</v>
      </c>
      <c r="B9896" t="s">
        <v>596</v>
      </c>
      <c r="C9896" s="1" t="s">
        <v>99</v>
      </c>
      <c r="D9896" s="1" t="s">
        <v>1351</v>
      </c>
      <c r="E9896" s="2">
        <v>2</v>
      </c>
      <c r="F9896" s="3"/>
      <c r="G9896" s="2">
        <v>14</v>
      </c>
      <c r="H9896" s="3">
        <v>10</v>
      </c>
      <c r="I9896" s="69" t="str">
        <f>VLOOKUP(C9896,СПРАВОЧНИК!B:D,2,0)</f>
        <v>США</v>
      </c>
      <c r="J9896" s="69" t="str">
        <f>VLOOKUP(C9896,СПРАВОЧНИК!B:D,3,0)</f>
        <v>ИНОМАРКИ</v>
      </c>
      <c r="K9896" s="69" t="str">
        <f>VLOOKUP(СВОД2023[[#This Row],[ФО]],СПРАВОЧНИК!H:P,2,0)</f>
        <v>Центральный ФО</v>
      </c>
    </row>
    <row r="9897" spans="1:11" x14ac:dyDescent="0.2">
      <c r="A9897" t="s">
        <v>600</v>
      </c>
      <c r="B9897" t="s">
        <v>596</v>
      </c>
      <c r="C9897" s="1" t="s">
        <v>99</v>
      </c>
      <c r="D9897" s="1" t="s">
        <v>112</v>
      </c>
      <c r="E9897" s="2">
        <v>63</v>
      </c>
      <c r="F9897" s="3">
        <v>19</v>
      </c>
      <c r="G9897" s="2">
        <v>338</v>
      </c>
      <c r="H9897" s="3">
        <v>71</v>
      </c>
      <c r="I9897" s="69" t="str">
        <f>VLOOKUP(C9897,СПРАВОЧНИК!B:D,2,0)</f>
        <v>США</v>
      </c>
      <c r="J9897" s="69" t="str">
        <f>VLOOKUP(C9897,СПРАВОЧНИК!B:D,3,0)</f>
        <v>ИНОМАРКИ</v>
      </c>
      <c r="K9897" s="69" t="str">
        <f>VLOOKUP(СВОД2023[[#This Row],[ФО]],СПРАВОЧНИК!H:P,2,0)</f>
        <v>Центральный ФО</v>
      </c>
    </row>
    <row r="9898" spans="1:11" x14ac:dyDescent="0.2">
      <c r="A9898" t="s">
        <v>600</v>
      </c>
      <c r="B9898" t="s">
        <v>596</v>
      </c>
      <c r="C9898" s="1" t="s">
        <v>99</v>
      </c>
      <c r="D9898" s="1" t="s">
        <v>2639</v>
      </c>
      <c r="E9898" s="2"/>
      <c r="F9898" s="3"/>
      <c r="G9898" s="2"/>
      <c r="H9898" s="3">
        <v>2</v>
      </c>
      <c r="I9898" s="69" t="str">
        <f>VLOOKUP(C9898,СПРАВОЧНИК!B:D,2,0)</f>
        <v>США</v>
      </c>
      <c r="J9898" s="69" t="str">
        <f>VLOOKUP(C9898,СПРАВОЧНИК!B:D,3,0)</f>
        <v>ИНОМАРКИ</v>
      </c>
      <c r="K9898" s="69" t="str">
        <f>VLOOKUP(СВОД2023[[#This Row],[ФО]],СПРАВОЧНИК!H:P,2,0)</f>
        <v>Центральный ФО</v>
      </c>
    </row>
    <row r="9899" spans="1:11" x14ac:dyDescent="0.2">
      <c r="A9899" t="s">
        <v>600</v>
      </c>
      <c r="B9899" t="s">
        <v>596</v>
      </c>
      <c r="C9899" s="1" t="s">
        <v>99</v>
      </c>
      <c r="D9899" s="1" t="s">
        <v>644</v>
      </c>
      <c r="E9899" s="2">
        <v>71</v>
      </c>
      <c r="F9899" s="3">
        <v>50</v>
      </c>
      <c r="G9899" s="2">
        <v>360</v>
      </c>
      <c r="H9899" s="3">
        <v>299</v>
      </c>
      <c r="I9899" s="69" t="str">
        <f>VLOOKUP(C9899,СПРАВОЧНИК!B:D,2,0)</f>
        <v>США</v>
      </c>
      <c r="J9899" s="69" t="str">
        <f>VLOOKUP(C9899,СПРАВОЧНИК!B:D,3,0)</f>
        <v>ИНОМАРКИ</v>
      </c>
      <c r="K9899" s="69" t="str">
        <f>VLOOKUP(СВОД2023[[#This Row],[ФО]],СПРАВОЧНИК!H:P,2,0)</f>
        <v>Центральный ФО</v>
      </c>
    </row>
    <row r="9900" spans="1:11" x14ac:dyDescent="0.2">
      <c r="A9900" t="s">
        <v>600</v>
      </c>
      <c r="B9900" t="s">
        <v>596</v>
      </c>
      <c r="C9900" s="1" t="s">
        <v>99</v>
      </c>
      <c r="D9900" s="1" t="s">
        <v>113</v>
      </c>
      <c r="E9900" s="2">
        <v>101</v>
      </c>
      <c r="F9900" s="3">
        <v>97</v>
      </c>
      <c r="G9900" s="2">
        <v>533</v>
      </c>
      <c r="H9900" s="3">
        <v>419</v>
      </c>
      <c r="I9900" s="69" t="str">
        <f>VLOOKUP(C9900,СПРАВОЧНИК!B:D,2,0)</f>
        <v>США</v>
      </c>
      <c r="J9900" s="69" t="str">
        <f>VLOOKUP(C9900,СПРАВОЧНИК!B:D,3,0)</f>
        <v>ИНОМАРКИ</v>
      </c>
      <c r="K9900" s="69" t="str">
        <f>VLOOKUP(СВОД2023[[#This Row],[ФО]],СПРАВОЧНИК!H:P,2,0)</f>
        <v>Центральный ФО</v>
      </c>
    </row>
    <row r="9901" spans="1:11" x14ac:dyDescent="0.2">
      <c r="A9901" t="s">
        <v>600</v>
      </c>
      <c r="B9901" t="s">
        <v>596</v>
      </c>
      <c r="C9901" s="1" t="s">
        <v>99</v>
      </c>
      <c r="D9901" s="1" t="s">
        <v>2640</v>
      </c>
      <c r="E9901" s="2">
        <v>1</v>
      </c>
      <c r="F9901" s="3"/>
      <c r="G9901" s="2">
        <v>3</v>
      </c>
      <c r="H9901" s="3">
        <v>1</v>
      </c>
      <c r="I9901" s="69" t="str">
        <f>VLOOKUP(C9901,СПРАВОЧНИК!B:D,2,0)</f>
        <v>США</v>
      </c>
      <c r="J9901" s="69" t="str">
        <f>VLOOKUP(C9901,СПРАВОЧНИК!B:D,3,0)</f>
        <v>ИНОМАРКИ</v>
      </c>
      <c r="K9901" s="69" t="str">
        <f>VLOOKUP(СВОД2023[[#This Row],[ФО]],СПРАВОЧНИК!H:P,2,0)</f>
        <v>Центральный ФО</v>
      </c>
    </row>
    <row r="9902" spans="1:11" x14ac:dyDescent="0.2">
      <c r="A9902" t="s">
        <v>600</v>
      </c>
      <c r="B9902" t="s">
        <v>596</v>
      </c>
      <c r="C9902" s="1" t="s">
        <v>99</v>
      </c>
      <c r="D9902" s="1" t="s">
        <v>114</v>
      </c>
      <c r="E9902" s="2">
        <v>1</v>
      </c>
      <c r="F9902" s="3">
        <v>2</v>
      </c>
      <c r="G9902" s="2">
        <v>16</v>
      </c>
      <c r="H9902" s="3">
        <v>26</v>
      </c>
      <c r="I9902" s="69" t="str">
        <f>VLOOKUP(C9902,СПРАВОЧНИК!B:D,2,0)</f>
        <v>США</v>
      </c>
      <c r="J9902" s="69" t="str">
        <f>VLOOKUP(C9902,СПРАВОЧНИК!B:D,3,0)</f>
        <v>ИНОМАРКИ</v>
      </c>
      <c r="K9902" s="69" t="str">
        <f>VLOOKUP(СВОД2023[[#This Row],[ФО]],СПРАВОЧНИК!H:P,2,0)</f>
        <v>Центральный ФО</v>
      </c>
    </row>
    <row r="9903" spans="1:11" x14ac:dyDescent="0.2">
      <c r="A9903" t="s">
        <v>600</v>
      </c>
      <c r="B9903" t="s">
        <v>596</v>
      </c>
      <c r="C9903" s="1" t="s">
        <v>99</v>
      </c>
      <c r="D9903" s="1" t="s">
        <v>2051</v>
      </c>
      <c r="E9903" s="2"/>
      <c r="F9903" s="3"/>
      <c r="G9903" s="2">
        <v>3</v>
      </c>
      <c r="H9903" s="3"/>
      <c r="I9903" s="69" t="str">
        <f>VLOOKUP(C9903,СПРАВОЧНИК!B:D,2,0)</f>
        <v>США</v>
      </c>
      <c r="J9903" s="69" t="str">
        <f>VLOOKUP(C9903,СПРАВОЧНИК!B:D,3,0)</f>
        <v>ИНОМАРКИ</v>
      </c>
      <c r="K9903" s="69" t="str">
        <f>VLOOKUP(СВОД2023[[#This Row],[ФО]],СПРАВОЧНИК!H:P,2,0)</f>
        <v>Центральный ФО</v>
      </c>
    </row>
    <row r="9904" spans="1:11" x14ac:dyDescent="0.2">
      <c r="A9904" t="s">
        <v>600</v>
      </c>
      <c r="B9904" t="s">
        <v>596</v>
      </c>
      <c r="C9904" s="1" t="s">
        <v>99</v>
      </c>
      <c r="D9904" s="1" t="s">
        <v>115</v>
      </c>
      <c r="E9904" s="2">
        <v>77</v>
      </c>
      <c r="F9904" s="3">
        <v>69</v>
      </c>
      <c r="G9904" s="2">
        <v>471</v>
      </c>
      <c r="H9904" s="3">
        <v>404</v>
      </c>
      <c r="I9904" s="69" t="str">
        <f>VLOOKUP(C9904,СПРАВОЧНИК!B:D,2,0)</f>
        <v>США</v>
      </c>
      <c r="J9904" s="69" t="str">
        <f>VLOOKUP(C9904,СПРАВОЧНИК!B:D,3,0)</f>
        <v>ИНОМАРКИ</v>
      </c>
      <c r="K9904" s="69" t="str">
        <f>VLOOKUP(СВОД2023[[#This Row],[ФО]],СПРАВОЧНИК!H:P,2,0)</f>
        <v>Центральный ФО</v>
      </c>
    </row>
    <row r="9905" spans="1:11" x14ac:dyDescent="0.2">
      <c r="A9905" t="s">
        <v>600</v>
      </c>
      <c r="B9905" t="s">
        <v>596</v>
      </c>
      <c r="C9905" s="1" t="s">
        <v>99</v>
      </c>
      <c r="D9905" s="1" t="s">
        <v>116</v>
      </c>
      <c r="E9905" s="2">
        <v>9</v>
      </c>
      <c r="F9905" s="3">
        <v>9</v>
      </c>
      <c r="G9905" s="2">
        <v>68</v>
      </c>
      <c r="H9905" s="3">
        <v>38</v>
      </c>
      <c r="I9905" s="69" t="str">
        <f>VLOOKUP(C9905,СПРАВОЧНИК!B:D,2,0)</f>
        <v>США</v>
      </c>
      <c r="J9905" s="69" t="str">
        <f>VLOOKUP(C9905,СПРАВОЧНИК!B:D,3,0)</f>
        <v>ИНОМАРКИ</v>
      </c>
      <c r="K9905" s="69" t="str">
        <f>VLOOKUP(СВОД2023[[#This Row],[ФО]],СПРАВОЧНИК!H:P,2,0)</f>
        <v>Центральный ФО</v>
      </c>
    </row>
    <row r="9906" spans="1:11" x14ac:dyDescent="0.2">
      <c r="A9906" t="s">
        <v>600</v>
      </c>
      <c r="B9906" t="s">
        <v>596</v>
      </c>
      <c r="C9906" s="1" t="s">
        <v>99</v>
      </c>
      <c r="D9906" s="1" t="s">
        <v>117</v>
      </c>
      <c r="E9906" s="2">
        <v>51</v>
      </c>
      <c r="F9906" s="3">
        <v>35</v>
      </c>
      <c r="G9906" s="2">
        <v>254</v>
      </c>
      <c r="H9906" s="3">
        <v>184</v>
      </c>
      <c r="I9906" s="69" t="str">
        <f>VLOOKUP(C9906,СПРАВОЧНИК!B:D,2,0)</f>
        <v>США</v>
      </c>
      <c r="J9906" s="69" t="str">
        <f>VLOOKUP(C9906,СПРАВОЧНИК!B:D,3,0)</f>
        <v>ИНОМАРКИ</v>
      </c>
      <c r="K9906" s="69" t="str">
        <f>VLOOKUP(СВОД2023[[#This Row],[ФО]],СПРАВОЧНИК!H:P,2,0)</f>
        <v>Центральный ФО</v>
      </c>
    </row>
    <row r="9907" spans="1:11" x14ac:dyDescent="0.2">
      <c r="A9907" t="s">
        <v>600</v>
      </c>
      <c r="B9907" t="s">
        <v>596</v>
      </c>
      <c r="C9907" s="1" t="s">
        <v>99</v>
      </c>
      <c r="D9907" s="1" t="s">
        <v>2052</v>
      </c>
      <c r="E9907" s="2">
        <v>4</v>
      </c>
      <c r="F9907" s="3">
        <v>2</v>
      </c>
      <c r="G9907" s="2">
        <v>13</v>
      </c>
      <c r="H9907" s="3">
        <v>12</v>
      </c>
      <c r="I9907" s="69" t="str">
        <f>VLOOKUP(C9907,СПРАВОЧНИК!B:D,2,0)</f>
        <v>США</v>
      </c>
      <c r="J9907" s="69" t="str">
        <f>VLOOKUP(C9907,СПРАВОЧНИК!B:D,3,0)</f>
        <v>ИНОМАРКИ</v>
      </c>
      <c r="K9907" s="69" t="str">
        <f>VLOOKUP(СВОД2023[[#This Row],[ФО]],СПРАВОЧНИК!H:P,2,0)</f>
        <v>Центральный ФО</v>
      </c>
    </row>
    <row r="9908" spans="1:11" x14ac:dyDescent="0.2">
      <c r="A9908" t="s">
        <v>600</v>
      </c>
      <c r="B9908" t="s">
        <v>596</v>
      </c>
      <c r="C9908" s="1" t="s">
        <v>99</v>
      </c>
      <c r="D9908" s="1" t="s">
        <v>2641</v>
      </c>
      <c r="E9908" s="2"/>
      <c r="F9908" s="3"/>
      <c r="G9908" s="2"/>
      <c r="H9908" s="3">
        <v>1</v>
      </c>
      <c r="I9908" s="69" t="str">
        <f>VLOOKUP(C9908,СПРАВОЧНИК!B:D,2,0)</f>
        <v>США</v>
      </c>
      <c r="J9908" s="69" t="str">
        <f>VLOOKUP(C9908,СПРАВОЧНИК!B:D,3,0)</f>
        <v>ИНОМАРКИ</v>
      </c>
      <c r="K9908" s="69" t="str">
        <f>VLOOKUP(СВОД2023[[#This Row],[ФО]],СПРАВОЧНИК!H:P,2,0)</f>
        <v>Центральный ФО</v>
      </c>
    </row>
    <row r="9909" spans="1:11" x14ac:dyDescent="0.2">
      <c r="A9909" t="s">
        <v>600</v>
      </c>
      <c r="B9909" t="s">
        <v>596</v>
      </c>
      <c r="C9909" s="1" t="s">
        <v>99</v>
      </c>
      <c r="D9909" s="1" t="s">
        <v>1352</v>
      </c>
      <c r="E9909" s="2">
        <v>5</v>
      </c>
      <c r="F9909" s="3">
        <v>8</v>
      </c>
      <c r="G9909" s="2">
        <v>31</v>
      </c>
      <c r="H9909" s="3">
        <v>39</v>
      </c>
      <c r="I9909" s="69" t="str">
        <f>VLOOKUP(C9909,СПРАВОЧНИК!B:D,2,0)</f>
        <v>США</v>
      </c>
      <c r="J9909" s="69" t="str">
        <f>VLOOKUP(C9909,СПРАВОЧНИК!B:D,3,0)</f>
        <v>ИНОМАРКИ</v>
      </c>
      <c r="K9909" s="69" t="str">
        <f>VLOOKUP(СВОД2023[[#This Row],[ФО]],СПРАВОЧНИК!H:P,2,0)</f>
        <v>Центральный ФО</v>
      </c>
    </row>
    <row r="9910" spans="1:11" x14ac:dyDescent="0.2">
      <c r="A9910" t="s">
        <v>600</v>
      </c>
      <c r="B9910" t="s">
        <v>596</v>
      </c>
      <c r="C9910" s="1" t="s">
        <v>99</v>
      </c>
      <c r="D9910" s="1" t="s">
        <v>118</v>
      </c>
      <c r="E9910" s="2">
        <v>12</v>
      </c>
      <c r="F9910" s="3">
        <v>13</v>
      </c>
      <c r="G9910" s="2">
        <v>108</v>
      </c>
      <c r="H9910" s="3">
        <v>82</v>
      </c>
      <c r="I9910" s="69" t="str">
        <f>VLOOKUP(C9910,СПРАВОЧНИК!B:D,2,0)</f>
        <v>США</v>
      </c>
      <c r="J9910" s="69" t="str">
        <f>VLOOKUP(C9910,СПРАВОЧНИК!B:D,3,0)</f>
        <v>ИНОМАРКИ</v>
      </c>
      <c r="K9910" s="69" t="str">
        <f>VLOOKUP(СВОД2023[[#This Row],[ФО]],СПРАВОЧНИК!H:P,2,0)</f>
        <v>Центральный ФО</v>
      </c>
    </row>
    <row r="9911" spans="1:11" x14ac:dyDescent="0.2">
      <c r="A9911" t="s">
        <v>600</v>
      </c>
      <c r="B9911" t="s">
        <v>596</v>
      </c>
      <c r="C9911" s="1" t="s">
        <v>119</v>
      </c>
      <c r="D9911" s="1" t="s">
        <v>2053</v>
      </c>
      <c r="E9911" s="2">
        <v>5</v>
      </c>
      <c r="F9911" s="3"/>
      <c r="G9911" s="2">
        <v>20</v>
      </c>
      <c r="H9911" s="3">
        <v>4</v>
      </c>
      <c r="I9911" s="69" t="str">
        <f>VLOOKUP(C9911,СПРАВОЧНИК!B:D,2,0)</f>
        <v>США</v>
      </c>
      <c r="J9911" s="69" t="str">
        <f>VLOOKUP(C9911,СПРАВОЧНИК!B:D,3,0)</f>
        <v>ИНОМАРКИ</v>
      </c>
      <c r="K9911" s="69" t="str">
        <f>VLOOKUP(СВОД2023[[#This Row],[ФО]],СПРАВОЧНИК!H:P,2,0)</f>
        <v>Центральный ФО</v>
      </c>
    </row>
    <row r="9912" spans="1:11" x14ac:dyDescent="0.2">
      <c r="A9912" t="s">
        <v>600</v>
      </c>
      <c r="B9912" t="s">
        <v>596</v>
      </c>
      <c r="C9912" s="1" t="s">
        <v>119</v>
      </c>
      <c r="D9912" s="1" t="s">
        <v>2054</v>
      </c>
      <c r="E9912" s="2">
        <v>4</v>
      </c>
      <c r="F9912" s="3">
        <v>1</v>
      </c>
      <c r="G9912" s="2">
        <v>7</v>
      </c>
      <c r="H9912" s="3">
        <v>8</v>
      </c>
      <c r="I9912" s="69" t="str">
        <f>VLOOKUP(C9912,СПРАВОЧНИК!B:D,2,0)</f>
        <v>США</v>
      </c>
      <c r="J9912" s="69" t="str">
        <f>VLOOKUP(C9912,СПРАВОЧНИК!B:D,3,0)</f>
        <v>ИНОМАРКИ</v>
      </c>
      <c r="K9912" s="69" t="str">
        <f>VLOOKUP(СВОД2023[[#This Row],[ФО]],СПРАВОЧНИК!H:P,2,0)</f>
        <v>Центральный ФО</v>
      </c>
    </row>
    <row r="9913" spans="1:11" x14ac:dyDescent="0.2">
      <c r="A9913" t="s">
        <v>600</v>
      </c>
      <c r="B9913" t="s">
        <v>596</v>
      </c>
      <c r="C9913" s="1" t="s">
        <v>119</v>
      </c>
      <c r="D9913" s="1" t="s">
        <v>1353</v>
      </c>
      <c r="E9913" s="2">
        <v>36</v>
      </c>
      <c r="F9913" s="3">
        <v>27</v>
      </c>
      <c r="G9913" s="2">
        <v>154</v>
      </c>
      <c r="H9913" s="3">
        <v>122</v>
      </c>
      <c r="I9913" s="69" t="str">
        <f>VLOOKUP(C9913,СПРАВОЧНИК!B:D,2,0)</f>
        <v>США</v>
      </c>
      <c r="J9913" s="69" t="str">
        <f>VLOOKUP(C9913,СПРАВОЧНИК!B:D,3,0)</f>
        <v>ИНОМАРКИ</v>
      </c>
      <c r="K9913" s="69" t="str">
        <f>VLOOKUP(СВОД2023[[#This Row],[ФО]],СПРАВОЧНИК!H:P,2,0)</f>
        <v>Центральный ФО</v>
      </c>
    </row>
    <row r="9914" spans="1:11" x14ac:dyDescent="0.2">
      <c r="A9914" t="s">
        <v>600</v>
      </c>
      <c r="B9914" t="s">
        <v>596</v>
      </c>
      <c r="C9914" s="1" t="s">
        <v>119</v>
      </c>
      <c r="D9914" s="1" t="s">
        <v>2055</v>
      </c>
      <c r="E9914" s="2">
        <v>1</v>
      </c>
      <c r="F9914" s="3"/>
      <c r="G9914" s="2">
        <v>1</v>
      </c>
      <c r="H9914" s="3"/>
      <c r="I9914" s="69" t="str">
        <f>VLOOKUP(C9914,СПРАВОЧНИК!B:D,2,0)</f>
        <v>США</v>
      </c>
      <c r="J9914" s="69" t="str">
        <f>VLOOKUP(C9914,СПРАВОЧНИК!B:D,3,0)</f>
        <v>ИНОМАРКИ</v>
      </c>
      <c r="K9914" s="69" t="str">
        <f>VLOOKUP(СВОД2023[[#This Row],[ФО]],СПРАВОЧНИК!H:P,2,0)</f>
        <v>Центральный ФО</v>
      </c>
    </row>
    <row r="9915" spans="1:11" x14ac:dyDescent="0.2">
      <c r="A9915" t="s">
        <v>600</v>
      </c>
      <c r="B9915" t="s">
        <v>596</v>
      </c>
      <c r="C9915" s="1" t="s">
        <v>119</v>
      </c>
      <c r="D9915" s="1" t="s">
        <v>2056</v>
      </c>
      <c r="E9915" s="2">
        <v>1</v>
      </c>
      <c r="F9915" s="3">
        <v>3</v>
      </c>
      <c r="G9915" s="2">
        <v>5</v>
      </c>
      <c r="H9915" s="3">
        <v>8</v>
      </c>
      <c r="I9915" s="69" t="str">
        <f>VLOOKUP(C9915,СПРАВОЧНИК!B:D,2,0)</f>
        <v>США</v>
      </c>
      <c r="J9915" s="69" t="str">
        <f>VLOOKUP(C9915,СПРАВОЧНИК!B:D,3,0)</f>
        <v>ИНОМАРКИ</v>
      </c>
      <c r="K9915" s="69" t="str">
        <f>VLOOKUP(СВОД2023[[#This Row],[ФО]],СПРАВОЧНИК!H:P,2,0)</f>
        <v>Центральный ФО</v>
      </c>
    </row>
    <row r="9916" spans="1:11" x14ac:dyDescent="0.2">
      <c r="A9916" t="s">
        <v>600</v>
      </c>
      <c r="B9916" t="s">
        <v>596</v>
      </c>
      <c r="C9916" s="1" t="s">
        <v>119</v>
      </c>
      <c r="D9916" s="1" t="s">
        <v>1354</v>
      </c>
      <c r="E9916" s="2">
        <v>4</v>
      </c>
      <c r="F9916" s="3">
        <v>7</v>
      </c>
      <c r="G9916" s="2">
        <v>26</v>
      </c>
      <c r="H9916" s="3">
        <v>21</v>
      </c>
      <c r="I9916" s="69" t="str">
        <f>VLOOKUP(C9916,СПРАВОЧНИК!B:D,2,0)</f>
        <v>США</v>
      </c>
      <c r="J9916" s="69" t="str">
        <f>VLOOKUP(C9916,СПРАВОЧНИК!B:D,3,0)</f>
        <v>ИНОМАРКИ</v>
      </c>
      <c r="K9916" s="69" t="str">
        <f>VLOOKUP(СВОД2023[[#This Row],[ФО]],СПРАВОЧНИК!H:P,2,0)</f>
        <v>Центральный ФО</v>
      </c>
    </row>
    <row r="9917" spans="1:11" x14ac:dyDescent="0.2">
      <c r="A9917" t="s">
        <v>600</v>
      </c>
      <c r="B9917" t="s">
        <v>596</v>
      </c>
      <c r="C9917" s="1" t="s">
        <v>119</v>
      </c>
      <c r="D9917" s="1" t="s">
        <v>1355</v>
      </c>
      <c r="E9917" s="2">
        <v>2</v>
      </c>
      <c r="F9917" s="3">
        <v>3</v>
      </c>
      <c r="G9917" s="2">
        <v>16</v>
      </c>
      <c r="H9917" s="3">
        <v>10</v>
      </c>
      <c r="I9917" s="69" t="str">
        <f>VLOOKUP(C9917,СПРАВОЧНИК!B:D,2,0)</f>
        <v>США</v>
      </c>
      <c r="J9917" s="69" t="str">
        <f>VLOOKUP(C9917,СПРАВОЧНИК!B:D,3,0)</f>
        <v>ИНОМАРКИ</v>
      </c>
      <c r="K9917" s="69" t="str">
        <f>VLOOKUP(СВОД2023[[#This Row],[ФО]],СПРАВОЧНИК!H:P,2,0)</f>
        <v>Центральный ФО</v>
      </c>
    </row>
    <row r="9918" spans="1:11" x14ac:dyDescent="0.2">
      <c r="A9918" t="s">
        <v>600</v>
      </c>
      <c r="B9918" t="s">
        <v>596</v>
      </c>
      <c r="C9918" s="1" t="s">
        <v>119</v>
      </c>
      <c r="D9918" s="1" t="s">
        <v>2642</v>
      </c>
      <c r="E9918" s="2"/>
      <c r="F9918" s="3"/>
      <c r="G9918" s="2">
        <v>1</v>
      </c>
      <c r="H9918" s="3"/>
      <c r="I9918" s="69" t="str">
        <f>VLOOKUP(C9918,СПРАВОЧНИК!B:D,2,0)</f>
        <v>США</v>
      </c>
      <c r="J9918" s="69" t="str">
        <f>VLOOKUP(C9918,СПРАВОЧНИК!B:D,3,0)</f>
        <v>ИНОМАРКИ</v>
      </c>
      <c r="K9918" s="69" t="str">
        <f>VLOOKUP(СВОД2023[[#This Row],[ФО]],СПРАВОЧНИК!H:P,2,0)</f>
        <v>Центральный ФО</v>
      </c>
    </row>
    <row r="9919" spans="1:11" x14ac:dyDescent="0.2">
      <c r="A9919" t="s">
        <v>600</v>
      </c>
      <c r="B9919" t="s">
        <v>596</v>
      </c>
      <c r="C9919" s="1" t="s">
        <v>119</v>
      </c>
      <c r="D9919" s="1" t="s">
        <v>2057</v>
      </c>
      <c r="E9919" s="2">
        <v>1</v>
      </c>
      <c r="F9919" s="3">
        <v>1</v>
      </c>
      <c r="G9919" s="2">
        <v>3</v>
      </c>
      <c r="H9919" s="3">
        <v>3</v>
      </c>
      <c r="I9919" s="69" t="str">
        <f>VLOOKUP(C9919,СПРАВОЧНИК!B:D,2,0)</f>
        <v>США</v>
      </c>
      <c r="J9919" s="69" t="str">
        <f>VLOOKUP(C9919,СПРАВОЧНИК!B:D,3,0)</f>
        <v>ИНОМАРКИ</v>
      </c>
      <c r="K9919" s="69" t="str">
        <f>VLOOKUP(СВОД2023[[#This Row],[ФО]],СПРАВОЧНИК!H:P,2,0)</f>
        <v>Центральный ФО</v>
      </c>
    </row>
    <row r="9920" spans="1:11" x14ac:dyDescent="0.2">
      <c r="A9920" t="s">
        <v>600</v>
      </c>
      <c r="B9920" t="s">
        <v>596</v>
      </c>
      <c r="C9920" s="1" t="s">
        <v>119</v>
      </c>
      <c r="D9920" s="1" t="s">
        <v>2058</v>
      </c>
      <c r="E9920" s="2">
        <v>11</v>
      </c>
      <c r="F9920" s="3">
        <v>8</v>
      </c>
      <c r="G9920" s="2">
        <v>56</v>
      </c>
      <c r="H9920" s="3">
        <v>55</v>
      </c>
      <c r="I9920" s="69" t="str">
        <f>VLOOKUP(C9920,СПРАВОЧНИК!B:D,2,0)</f>
        <v>США</v>
      </c>
      <c r="J9920" s="69" t="str">
        <f>VLOOKUP(C9920,СПРАВОЧНИК!B:D,3,0)</f>
        <v>ИНОМАРКИ</v>
      </c>
      <c r="K9920" s="69" t="str">
        <f>VLOOKUP(СВОД2023[[#This Row],[ФО]],СПРАВОЧНИК!H:P,2,0)</f>
        <v>Центральный ФО</v>
      </c>
    </row>
    <row r="9921" spans="1:11" x14ac:dyDescent="0.2">
      <c r="A9921" t="s">
        <v>600</v>
      </c>
      <c r="B9921" t="s">
        <v>596</v>
      </c>
      <c r="C9921" s="1" t="s">
        <v>119</v>
      </c>
      <c r="D9921" s="1" t="s">
        <v>2398</v>
      </c>
      <c r="E9921" s="2"/>
      <c r="F9921" s="3"/>
      <c r="G9921" s="2"/>
      <c r="H9921" s="3">
        <v>1</v>
      </c>
      <c r="I9921" s="69" t="str">
        <f>VLOOKUP(C9921,СПРАВОЧНИК!B:D,2,0)</f>
        <v>США</v>
      </c>
      <c r="J9921" s="69" t="str">
        <f>VLOOKUP(C9921,СПРАВОЧНИК!B:D,3,0)</f>
        <v>ИНОМАРКИ</v>
      </c>
      <c r="K9921" s="69" t="str">
        <f>VLOOKUP(СВОД2023[[#This Row],[ФО]],СПРАВОЧНИК!H:P,2,0)</f>
        <v>Центральный ФО</v>
      </c>
    </row>
    <row r="9922" spans="1:11" x14ac:dyDescent="0.2">
      <c r="A9922" t="s">
        <v>600</v>
      </c>
      <c r="B9922" t="s">
        <v>596</v>
      </c>
      <c r="C9922" s="1" t="s">
        <v>119</v>
      </c>
      <c r="D9922" s="1" t="s">
        <v>1356</v>
      </c>
      <c r="E9922" s="2">
        <v>2</v>
      </c>
      <c r="F9922" s="3">
        <v>4</v>
      </c>
      <c r="G9922" s="2">
        <v>21</v>
      </c>
      <c r="H9922" s="3">
        <v>14</v>
      </c>
      <c r="I9922" s="69" t="str">
        <f>VLOOKUP(C9922,СПРАВОЧНИК!B:D,2,0)</f>
        <v>США</v>
      </c>
      <c r="J9922" s="69" t="str">
        <f>VLOOKUP(C9922,СПРАВОЧНИК!B:D,3,0)</f>
        <v>ИНОМАРКИ</v>
      </c>
      <c r="K9922" s="69" t="str">
        <f>VLOOKUP(СВОД2023[[#This Row],[ФО]],СПРАВОЧНИК!H:P,2,0)</f>
        <v>Центральный ФО</v>
      </c>
    </row>
    <row r="9923" spans="1:11" x14ac:dyDescent="0.2">
      <c r="A9923" t="s">
        <v>600</v>
      </c>
      <c r="B9923" t="s">
        <v>596</v>
      </c>
      <c r="C9923" s="1" t="s">
        <v>119</v>
      </c>
      <c r="D9923" s="1" t="s">
        <v>2059</v>
      </c>
      <c r="E9923" s="2">
        <v>2</v>
      </c>
      <c r="F9923" s="3"/>
      <c r="G9923" s="2">
        <v>4</v>
      </c>
      <c r="H9923" s="3">
        <v>1</v>
      </c>
      <c r="I9923" s="69" t="str">
        <f>VLOOKUP(C9923,СПРАВОЧНИК!B:D,2,0)</f>
        <v>США</v>
      </c>
      <c r="J9923" s="69" t="str">
        <f>VLOOKUP(C9923,СПРАВОЧНИК!B:D,3,0)</f>
        <v>ИНОМАРКИ</v>
      </c>
      <c r="K9923" s="69" t="str">
        <f>VLOOKUP(СВОД2023[[#This Row],[ФО]],СПРАВОЧНИК!H:P,2,0)</f>
        <v>Центральный ФО</v>
      </c>
    </row>
    <row r="9924" spans="1:11" x14ac:dyDescent="0.2">
      <c r="A9924" t="s">
        <v>600</v>
      </c>
      <c r="B9924" t="s">
        <v>596</v>
      </c>
      <c r="C9924" s="1" t="s">
        <v>119</v>
      </c>
      <c r="D9924" s="1" t="s">
        <v>645</v>
      </c>
      <c r="E9924" s="2">
        <v>17</v>
      </c>
      <c r="F9924" s="3">
        <v>16</v>
      </c>
      <c r="G9924" s="2">
        <v>92</v>
      </c>
      <c r="H9924" s="3">
        <v>70</v>
      </c>
      <c r="I9924" s="69" t="str">
        <f>VLOOKUP(C9924,СПРАВОЧНИК!B:D,2,0)</f>
        <v>США</v>
      </c>
      <c r="J9924" s="69" t="str">
        <f>VLOOKUP(C9924,СПРАВОЧНИК!B:D,3,0)</f>
        <v>ИНОМАРКИ</v>
      </c>
      <c r="K9924" s="69" t="str">
        <f>VLOOKUP(СВОД2023[[#This Row],[ФО]],СПРАВОЧНИК!H:P,2,0)</f>
        <v>Центральный ФО</v>
      </c>
    </row>
    <row r="9925" spans="1:11" x14ac:dyDescent="0.2">
      <c r="A9925" t="s">
        <v>600</v>
      </c>
      <c r="B9925" t="s">
        <v>596</v>
      </c>
      <c r="C9925" s="1" t="s">
        <v>119</v>
      </c>
      <c r="D9925" s="1" t="s">
        <v>1357</v>
      </c>
      <c r="E9925" s="2">
        <v>31</v>
      </c>
      <c r="F9925" s="3">
        <v>24</v>
      </c>
      <c r="G9925" s="2">
        <v>155</v>
      </c>
      <c r="H9925" s="3">
        <v>122</v>
      </c>
      <c r="I9925" s="69" t="str">
        <f>VLOOKUP(C9925,СПРАВОЧНИК!B:D,2,0)</f>
        <v>США</v>
      </c>
      <c r="J9925" s="69" t="str">
        <f>VLOOKUP(C9925,СПРАВОЧНИК!B:D,3,0)</f>
        <v>ИНОМАРКИ</v>
      </c>
      <c r="K9925" s="69" t="str">
        <f>VLOOKUP(СВОД2023[[#This Row],[ФО]],СПРАВОЧНИК!H:P,2,0)</f>
        <v>Центральный ФО</v>
      </c>
    </row>
    <row r="9926" spans="1:11" x14ac:dyDescent="0.2">
      <c r="A9926" t="s">
        <v>600</v>
      </c>
      <c r="B9926" t="s">
        <v>596</v>
      </c>
      <c r="C9926" s="1" t="s">
        <v>119</v>
      </c>
      <c r="D9926" s="1" t="s">
        <v>2399</v>
      </c>
      <c r="E9926" s="2">
        <v>1</v>
      </c>
      <c r="F9926" s="3"/>
      <c r="G9926" s="2">
        <v>1</v>
      </c>
      <c r="H9926" s="3"/>
      <c r="I9926" s="69" t="str">
        <f>VLOOKUP(C9926,СПРАВОЧНИК!B:D,2,0)</f>
        <v>США</v>
      </c>
      <c r="J9926" s="69" t="str">
        <f>VLOOKUP(C9926,СПРАВОЧНИК!B:D,3,0)</f>
        <v>ИНОМАРКИ</v>
      </c>
      <c r="K9926" s="69" t="str">
        <f>VLOOKUP(СВОД2023[[#This Row],[ФО]],СПРАВОЧНИК!H:P,2,0)</f>
        <v>Центральный ФО</v>
      </c>
    </row>
    <row r="9927" spans="1:11" x14ac:dyDescent="0.2">
      <c r="A9927" t="s">
        <v>600</v>
      </c>
      <c r="B9927" t="s">
        <v>596</v>
      </c>
      <c r="C9927" s="1" t="s">
        <v>119</v>
      </c>
      <c r="D9927" s="1" t="s">
        <v>1358</v>
      </c>
      <c r="E9927" s="2">
        <v>37</v>
      </c>
      <c r="F9927" s="3">
        <v>28</v>
      </c>
      <c r="G9927" s="2">
        <v>141</v>
      </c>
      <c r="H9927" s="3">
        <v>120</v>
      </c>
      <c r="I9927" s="69" t="str">
        <f>VLOOKUP(C9927,СПРАВОЧНИК!B:D,2,0)</f>
        <v>США</v>
      </c>
      <c r="J9927" s="69" t="str">
        <f>VLOOKUP(C9927,СПРАВОЧНИК!B:D,3,0)</f>
        <v>ИНОМАРКИ</v>
      </c>
      <c r="K9927" s="69" t="str">
        <f>VLOOKUP(СВОД2023[[#This Row],[ФО]],СПРАВОЧНИК!H:P,2,0)</f>
        <v>Центральный ФО</v>
      </c>
    </row>
    <row r="9928" spans="1:11" x14ac:dyDescent="0.2">
      <c r="A9928" t="s">
        <v>600</v>
      </c>
      <c r="B9928" t="s">
        <v>596</v>
      </c>
      <c r="C9928" s="1" t="s">
        <v>119</v>
      </c>
      <c r="D9928" s="1" t="s">
        <v>2060</v>
      </c>
      <c r="E9928" s="2">
        <v>3</v>
      </c>
      <c r="F9928" s="3"/>
      <c r="G9928" s="2">
        <v>8</v>
      </c>
      <c r="H9928" s="3">
        <v>6</v>
      </c>
      <c r="I9928" s="69" t="str">
        <f>VLOOKUP(C9928,СПРАВОЧНИК!B:D,2,0)</f>
        <v>США</v>
      </c>
      <c r="J9928" s="69" t="str">
        <f>VLOOKUP(C9928,СПРАВОЧНИК!B:D,3,0)</f>
        <v>ИНОМАРКИ</v>
      </c>
      <c r="K9928" s="69" t="str">
        <f>VLOOKUP(СВОД2023[[#This Row],[ФО]],СПРАВОЧНИК!H:P,2,0)</f>
        <v>Центральный ФО</v>
      </c>
    </row>
    <row r="9929" spans="1:11" x14ac:dyDescent="0.2">
      <c r="A9929" t="s">
        <v>600</v>
      </c>
      <c r="B9929" t="s">
        <v>596</v>
      </c>
      <c r="C9929" s="1" t="s">
        <v>119</v>
      </c>
      <c r="D9929" s="1" t="s">
        <v>1359</v>
      </c>
      <c r="E9929" s="2">
        <v>29</v>
      </c>
      <c r="F9929" s="3">
        <v>11</v>
      </c>
      <c r="G9929" s="2">
        <v>151</v>
      </c>
      <c r="H9929" s="3">
        <v>88</v>
      </c>
      <c r="I9929" s="69" t="str">
        <f>VLOOKUP(C9929,СПРАВОЧНИК!B:D,2,0)</f>
        <v>США</v>
      </c>
      <c r="J9929" s="69" t="str">
        <f>VLOOKUP(C9929,СПРАВОЧНИК!B:D,3,0)</f>
        <v>ИНОМАРКИ</v>
      </c>
      <c r="K9929" s="69" t="str">
        <f>VLOOKUP(СВОД2023[[#This Row],[ФО]],СПРАВОЧНИК!H:P,2,0)</f>
        <v>Центральный ФО</v>
      </c>
    </row>
    <row r="9930" spans="1:11" x14ac:dyDescent="0.2">
      <c r="A9930" t="s">
        <v>600</v>
      </c>
      <c r="B9930" t="s">
        <v>596</v>
      </c>
      <c r="C9930" s="1" t="s">
        <v>119</v>
      </c>
      <c r="D9930" s="1" t="s">
        <v>2643</v>
      </c>
      <c r="E9930" s="2"/>
      <c r="F9930" s="3"/>
      <c r="G9930" s="2"/>
      <c r="H9930" s="3">
        <v>1</v>
      </c>
      <c r="I9930" s="69" t="str">
        <f>VLOOKUP(C9930,СПРАВОЧНИК!B:D,2,0)</f>
        <v>США</v>
      </c>
      <c r="J9930" s="69" t="str">
        <f>VLOOKUP(C9930,СПРАВОЧНИК!B:D,3,0)</f>
        <v>ИНОМАРКИ</v>
      </c>
      <c r="K9930" s="69" t="str">
        <f>VLOOKUP(СВОД2023[[#This Row],[ФО]],СПРАВОЧНИК!H:P,2,0)</f>
        <v>Центральный ФО</v>
      </c>
    </row>
    <row r="9931" spans="1:11" x14ac:dyDescent="0.2">
      <c r="A9931" t="s">
        <v>600</v>
      </c>
      <c r="B9931" t="s">
        <v>596</v>
      </c>
      <c r="C9931" s="1" t="s">
        <v>119</v>
      </c>
      <c r="D9931" s="1" t="s">
        <v>2400</v>
      </c>
      <c r="E9931" s="2"/>
      <c r="F9931" s="3">
        <v>1</v>
      </c>
      <c r="G9931" s="2">
        <v>2</v>
      </c>
      <c r="H9931" s="3">
        <v>3</v>
      </c>
      <c r="I9931" s="69" t="str">
        <f>VLOOKUP(C9931,СПРАВОЧНИК!B:D,2,0)</f>
        <v>США</v>
      </c>
      <c r="J9931" s="69" t="str">
        <f>VLOOKUP(C9931,СПРАВОЧНИК!B:D,3,0)</f>
        <v>ИНОМАРКИ</v>
      </c>
      <c r="K9931" s="69" t="str">
        <f>VLOOKUP(СВОД2023[[#This Row],[ФО]],СПРАВОЧНИК!H:P,2,0)</f>
        <v>Центральный ФО</v>
      </c>
    </row>
    <row r="9932" spans="1:11" x14ac:dyDescent="0.2">
      <c r="A9932" t="s">
        <v>600</v>
      </c>
      <c r="B9932" t="s">
        <v>596</v>
      </c>
      <c r="C9932" s="1" t="s">
        <v>119</v>
      </c>
      <c r="D9932" s="1" t="s">
        <v>120</v>
      </c>
      <c r="E9932" s="2">
        <v>28</v>
      </c>
      <c r="F9932" s="3">
        <v>42</v>
      </c>
      <c r="G9932" s="2">
        <v>198</v>
      </c>
      <c r="H9932" s="3">
        <v>210</v>
      </c>
      <c r="I9932" s="69" t="str">
        <f>VLOOKUP(C9932,СПРАВОЧНИК!B:D,2,0)</f>
        <v>США</v>
      </c>
      <c r="J9932" s="69" t="str">
        <f>VLOOKUP(C9932,СПРАВОЧНИК!B:D,3,0)</f>
        <v>ИНОМАРКИ</v>
      </c>
      <c r="K9932" s="69" t="str">
        <f>VLOOKUP(СВОД2023[[#This Row],[ФО]],СПРАВОЧНИК!H:P,2,0)</f>
        <v>Центральный ФО</v>
      </c>
    </row>
    <row r="9933" spans="1:11" x14ac:dyDescent="0.2">
      <c r="A9933" t="s">
        <v>600</v>
      </c>
      <c r="B9933" t="s">
        <v>596</v>
      </c>
      <c r="C9933" s="1" t="s">
        <v>121</v>
      </c>
      <c r="D9933" s="1" t="s">
        <v>2061</v>
      </c>
      <c r="E9933" s="2">
        <v>14</v>
      </c>
      <c r="F9933" s="3">
        <v>8</v>
      </c>
      <c r="G9933" s="2">
        <v>54</v>
      </c>
      <c r="H9933" s="3">
        <v>38</v>
      </c>
      <c r="I9933" s="69" t="str">
        <f>VLOOKUP(C9933,СПРАВОЧНИК!B:D,2,0)</f>
        <v>ЕВРОПА</v>
      </c>
      <c r="J9933" s="69" t="str">
        <f>VLOOKUP(C9933,СПРАВОЧНИК!B:D,3,0)</f>
        <v>ИНОМАРКИ</v>
      </c>
      <c r="K9933" s="69" t="str">
        <f>VLOOKUP(СВОД2023[[#This Row],[ФО]],СПРАВОЧНИК!H:P,2,0)</f>
        <v>Центральный ФО</v>
      </c>
    </row>
    <row r="9934" spans="1:11" x14ac:dyDescent="0.2">
      <c r="A9934" t="s">
        <v>600</v>
      </c>
      <c r="B9934" t="s">
        <v>596</v>
      </c>
      <c r="C9934" s="1" t="s">
        <v>121</v>
      </c>
      <c r="D9934" s="1" t="s">
        <v>2062</v>
      </c>
      <c r="E9934" s="2">
        <v>12</v>
      </c>
      <c r="F9934" s="3">
        <v>9</v>
      </c>
      <c r="G9934" s="2">
        <v>71</v>
      </c>
      <c r="H9934" s="3">
        <v>56</v>
      </c>
      <c r="I9934" s="69" t="str">
        <f>VLOOKUP(C9934,СПРАВОЧНИК!B:D,2,0)</f>
        <v>ЕВРОПА</v>
      </c>
      <c r="J9934" s="69" t="str">
        <f>VLOOKUP(C9934,СПРАВОЧНИК!B:D,3,0)</f>
        <v>ИНОМАРКИ</v>
      </c>
      <c r="K9934" s="69" t="str">
        <f>VLOOKUP(СВОД2023[[#This Row],[ФО]],СПРАВОЧНИК!H:P,2,0)</f>
        <v>Центральный ФО</v>
      </c>
    </row>
    <row r="9935" spans="1:11" x14ac:dyDescent="0.2">
      <c r="A9935" t="s">
        <v>600</v>
      </c>
      <c r="B9935" t="s">
        <v>596</v>
      </c>
      <c r="C9935" s="1" t="s">
        <v>121</v>
      </c>
      <c r="D9935" s="1" t="s">
        <v>1360</v>
      </c>
      <c r="E9935" s="2">
        <v>66</v>
      </c>
      <c r="F9935" s="3">
        <v>64</v>
      </c>
      <c r="G9935" s="2">
        <v>393</v>
      </c>
      <c r="H9935" s="3">
        <v>326</v>
      </c>
      <c r="I9935" s="69" t="str">
        <f>VLOOKUP(C9935,СПРАВОЧНИК!B:D,2,0)</f>
        <v>ЕВРОПА</v>
      </c>
      <c r="J9935" s="69" t="str">
        <f>VLOOKUP(C9935,СПРАВОЧНИК!B:D,3,0)</f>
        <v>ИНОМАРКИ</v>
      </c>
      <c r="K9935" s="69" t="str">
        <f>VLOOKUP(СВОД2023[[#This Row],[ФО]],СПРАВОЧНИК!H:P,2,0)</f>
        <v>Центральный ФО</v>
      </c>
    </row>
    <row r="9936" spans="1:11" x14ac:dyDescent="0.2">
      <c r="A9936" t="s">
        <v>600</v>
      </c>
      <c r="B9936" t="s">
        <v>596</v>
      </c>
      <c r="C9936" s="1" t="s">
        <v>121</v>
      </c>
      <c r="D9936" s="1" t="s">
        <v>122</v>
      </c>
      <c r="E9936" s="2">
        <v>6</v>
      </c>
      <c r="F9936" s="3">
        <v>4</v>
      </c>
      <c r="G9936" s="2">
        <v>27</v>
      </c>
      <c r="H9936" s="3">
        <v>15</v>
      </c>
      <c r="I9936" s="69" t="str">
        <f>VLOOKUP(C9936,СПРАВОЧНИК!B:D,2,0)</f>
        <v>ЕВРОПА</v>
      </c>
      <c r="J9936" s="69" t="str">
        <f>VLOOKUP(C9936,СПРАВОЧНИК!B:D,3,0)</f>
        <v>ИНОМАРКИ</v>
      </c>
      <c r="K9936" s="69" t="str">
        <f>VLOOKUP(СВОД2023[[#This Row],[ФО]],СПРАВОЧНИК!H:P,2,0)</f>
        <v>Центральный ФО</v>
      </c>
    </row>
    <row r="9937" spans="1:11" x14ac:dyDescent="0.2">
      <c r="A9937" t="s">
        <v>600</v>
      </c>
      <c r="B9937" t="s">
        <v>596</v>
      </c>
      <c r="C9937" s="1" t="s">
        <v>121</v>
      </c>
      <c r="D9937" s="1" t="s">
        <v>2063</v>
      </c>
      <c r="E9937" s="2">
        <v>30</v>
      </c>
      <c r="F9937" s="3">
        <v>29</v>
      </c>
      <c r="G9937" s="2">
        <v>173</v>
      </c>
      <c r="H9937" s="3">
        <v>138</v>
      </c>
      <c r="I9937" s="69" t="str">
        <f>VLOOKUP(C9937,СПРАВОЧНИК!B:D,2,0)</f>
        <v>ЕВРОПА</v>
      </c>
      <c r="J9937" s="69" t="str">
        <f>VLOOKUP(C9937,СПРАВОЧНИК!B:D,3,0)</f>
        <v>ИНОМАРКИ</v>
      </c>
      <c r="K9937" s="69" t="str">
        <f>VLOOKUP(СВОД2023[[#This Row],[ФО]],СПРАВОЧНИК!H:P,2,0)</f>
        <v>Центральный ФО</v>
      </c>
    </row>
    <row r="9938" spans="1:11" x14ac:dyDescent="0.2">
      <c r="A9938" t="s">
        <v>600</v>
      </c>
      <c r="B9938" t="s">
        <v>596</v>
      </c>
      <c r="C9938" s="1" t="s">
        <v>121</v>
      </c>
      <c r="D9938" s="1" t="s">
        <v>2401</v>
      </c>
      <c r="E9938" s="2"/>
      <c r="F9938" s="3"/>
      <c r="G9938" s="2">
        <v>1</v>
      </c>
      <c r="H9938" s="3">
        <v>7</v>
      </c>
      <c r="I9938" s="69" t="str">
        <f>VLOOKUP(C9938,СПРАВОЧНИК!B:D,2,0)</f>
        <v>ЕВРОПА</v>
      </c>
      <c r="J9938" s="69" t="str">
        <f>VLOOKUP(C9938,СПРАВОЧНИК!B:D,3,0)</f>
        <v>ИНОМАРКИ</v>
      </c>
      <c r="K9938" s="69" t="str">
        <f>VLOOKUP(СВОД2023[[#This Row],[ФО]],СПРАВОЧНИК!H:P,2,0)</f>
        <v>Центральный ФО</v>
      </c>
    </row>
    <row r="9939" spans="1:11" x14ac:dyDescent="0.2">
      <c r="A9939" t="s">
        <v>600</v>
      </c>
      <c r="B9939" t="s">
        <v>596</v>
      </c>
      <c r="C9939" s="1" t="s">
        <v>121</v>
      </c>
      <c r="D9939" s="1" t="s">
        <v>123</v>
      </c>
      <c r="E9939" s="2">
        <v>448</v>
      </c>
      <c r="F9939" s="3">
        <v>346</v>
      </c>
      <c r="G9939" s="2">
        <v>2424</v>
      </c>
      <c r="H9939" s="3">
        <v>1844</v>
      </c>
      <c r="I9939" s="69" t="str">
        <f>VLOOKUP(C9939,СПРАВОЧНИК!B:D,2,0)</f>
        <v>ЕВРОПА</v>
      </c>
      <c r="J9939" s="69" t="str">
        <f>VLOOKUP(C9939,СПРАВОЧНИК!B:D,3,0)</f>
        <v>ИНОМАРКИ</v>
      </c>
      <c r="K9939" s="69" t="str">
        <f>VLOOKUP(СВОД2023[[#This Row],[ФО]],СПРАВОЧНИК!H:P,2,0)</f>
        <v>Центральный ФО</v>
      </c>
    </row>
    <row r="9940" spans="1:11" x14ac:dyDescent="0.2">
      <c r="A9940" t="s">
        <v>600</v>
      </c>
      <c r="B9940" t="s">
        <v>596</v>
      </c>
      <c r="C9940" s="1" t="s">
        <v>121</v>
      </c>
      <c r="D9940" s="1" t="s">
        <v>2064</v>
      </c>
      <c r="E9940" s="2">
        <v>4</v>
      </c>
      <c r="F9940" s="3">
        <v>5</v>
      </c>
      <c r="G9940" s="2">
        <v>37</v>
      </c>
      <c r="H9940" s="3">
        <v>31</v>
      </c>
      <c r="I9940" s="69" t="str">
        <f>VLOOKUP(C9940,СПРАВОЧНИК!B:D,2,0)</f>
        <v>ЕВРОПА</v>
      </c>
      <c r="J9940" s="69" t="str">
        <f>VLOOKUP(C9940,СПРАВОЧНИК!B:D,3,0)</f>
        <v>ИНОМАРКИ</v>
      </c>
      <c r="K9940" s="69" t="str">
        <f>VLOOKUP(СВОД2023[[#This Row],[ФО]],СПРАВОЧНИК!H:P,2,0)</f>
        <v>Центральный ФО</v>
      </c>
    </row>
    <row r="9941" spans="1:11" x14ac:dyDescent="0.2">
      <c r="A9941" t="s">
        <v>600</v>
      </c>
      <c r="B9941" t="s">
        <v>596</v>
      </c>
      <c r="C9941" s="1" t="s">
        <v>121</v>
      </c>
      <c r="D9941" s="1" t="s">
        <v>1361</v>
      </c>
      <c r="E9941" s="2">
        <v>63</v>
      </c>
      <c r="F9941" s="3">
        <v>64</v>
      </c>
      <c r="G9941" s="2">
        <v>348</v>
      </c>
      <c r="H9941" s="3">
        <v>341</v>
      </c>
      <c r="I9941" s="69" t="str">
        <f>VLOOKUP(C9941,СПРАВОЧНИК!B:D,2,0)</f>
        <v>ЕВРОПА</v>
      </c>
      <c r="J9941" s="69" t="str">
        <f>VLOOKUP(C9941,СПРАВОЧНИК!B:D,3,0)</f>
        <v>ИНОМАРКИ</v>
      </c>
      <c r="K9941" s="69" t="str">
        <f>VLOOKUP(СВОД2023[[#This Row],[ФО]],СПРАВОЧНИК!H:P,2,0)</f>
        <v>Центральный ФО</v>
      </c>
    </row>
    <row r="9942" spans="1:11" x14ac:dyDescent="0.2">
      <c r="A9942" t="s">
        <v>600</v>
      </c>
      <c r="B9942" t="s">
        <v>596</v>
      </c>
      <c r="C9942" s="1" t="s">
        <v>121</v>
      </c>
      <c r="D9942" s="1" t="s">
        <v>1362</v>
      </c>
      <c r="E9942" s="2">
        <v>85</v>
      </c>
      <c r="F9942" s="3">
        <v>65</v>
      </c>
      <c r="G9942" s="2">
        <v>453</v>
      </c>
      <c r="H9942" s="3">
        <v>357</v>
      </c>
      <c r="I9942" s="69" t="str">
        <f>VLOOKUP(C9942,СПРАВОЧНИК!B:D,2,0)</f>
        <v>ЕВРОПА</v>
      </c>
      <c r="J9942" s="69" t="str">
        <f>VLOOKUP(C9942,СПРАВОЧНИК!B:D,3,0)</f>
        <v>ИНОМАРКИ</v>
      </c>
      <c r="K9942" s="69" t="str">
        <f>VLOOKUP(СВОД2023[[#This Row],[ФО]],СПРАВОЧНИК!H:P,2,0)</f>
        <v>Центральный ФО</v>
      </c>
    </row>
    <row r="9943" spans="1:11" x14ac:dyDescent="0.2">
      <c r="A9943" t="s">
        <v>600</v>
      </c>
      <c r="B9943" t="s">
        <v>596</v>
      </c>
      <c r="C9943" s="1" t="s">
        <v>121</v>
      </c>
      <c r="D9943" s="1" t="s">
        <v>124</v>
      </c>
      <c r="E9943" s="2">
        <v>19</v>
      </c>
      <c r="F9943" s="3">
        <v>9</v>
      </c>
      <c r="G9943" s="2">
        <v>70</v>
      </c>
      <c r="H9943" s="3">
        <v>19</v>
      </c>
      <c r="I9943" s="69" t="str">
        <f>VLOOKUP(C9943,СПРАВОЧНИК!B:D,2,0)</f>
        <v>ЕВРОПА</v>
      </c>
      <c r="J9943" s="69" t="str">
        <f>VLOOKUP(C9943,СПРАВОЧНИК!B:D,3,0)</f>
        <v>ИНОМАРКИ</v>
      </c>
      <c r="K9943" s="69" t="str">
        <f>VLOOKUP(СВОД2023[[#This Row],[ФО]],СПРАВОЧНИК!H:P,2,0)</f>
        <v>Центральный ФО</v>
      </c>
    </row>
    <row r="9944" spans="1:11" x14ac:dyDescent="0.2">
      <c r="A9944" t="s">
        <v>600</v>
      </c>
      <c r="B9944" t="s">
        <v>596</v>
      </c>
      <c r="C9944" s="1" t="s">
        <v>121</v>
      </c>
      <c r="D9944" s="1" t="s">
        <v>2065</v>
      </c>
      <c r="E9944" s="2"/>
      <c r="F9944" s="3"/>
      <c r="G9944" s="2">
        <v>6</v>
      </c>
      <c r="H9944" s="3">
        <v>2</v>
      </c>
      <c r="I9944" s="69" t="str">
        <f>VLOOKUP(C9944,СПРАВОЧНИК!B:D,2,0)</f>
        <v>ЕВРОПА</v>
      </c>
      <c r="J9944" s="69" t="str">
        <f>VLOOKUP(C9944,СПРАВОЧНИК!B:D,3,0)</f>
        <v>ИНОМАРКИ</v>
      </c>
      <c r="K9944" s="69" t="str">
        <f>VLOOKUP(СВОД2023[[#This Row],[ФО]],СПРАВОЧНИК!H:P,2,0)</f>
        <v>Центральный ФО</v>
      </c>
    </row>
    <row r="9945" spans="1:11" x14ac:dyDescent="0.2">
      <c r="A9945" t="s">
        <v>600</v>
      </c>
      <c r="B9945" t="s">
        <v>596</v>
      </c>
      <c r="C9945" s="1" t="s">
        <v>121</v>
      </c>
      <c r="D9945" s="1" t="s">
        <v>2066</v>
      </c>
      <c r="E9945" s="2">
        <v>2</v>
      </c>
      <c r="F9945" s="3">
        <v>1</v>
      </c>
      <c r="G9945" s="2">
        <v>9</v>
      </c>
      <c r="H9945" s="3">
        <v>8</v>
      </c>
      <c r="I9945" s="69" t="str">
        <f>VLOOKUP(C9945,СПРАВОЧНИК!B:D,2,0)</f>
        <v>ЕВРОПА</v>
      </c>
      <c r="J9945" s="69" t="str">
        <f>VLOOKUP(C9945,СПРАВОЧНИК!B:D,3,0)</f>
        <v>ИНОМАРКИ</v>
      </c>
      <c r="K9945" s="69" t="str">
        <f>VLOOKUP(СВОД2023[[#This Row],[ФО]],СПРАВОЧНИК!H:P,2,0)</f>
        <v>Центральный ФО</v>
      </c>
    </row>
    <row r="9946" spans="1:11" x14ac:dyDescent="0.2">
      <c r="A9946" t="s">
        <v>600</v>
      </c>
      <c r="B9946" t="s">
        <v>596</v>
      </c>
      <c r="C9946" s="1" t="s">
        <v>121</v>
      </c>
      <c r="D9946" s="1" t="s">
        <v>1363</v>
      </c>
      <c r="E9946" s="2">
        <v>23</v>
      </c>
      <c r="F9946" s="3">
        <v>20</v>
      </c>
      <c r="G9946" s="2">
        <v>100</v>
      </c>
      <c r="H9946" s="3">
        <v>92</v>
      </c>
      <c r="I9946" s="69" t="str">
        <f>VLOOKUP(C9946,СПРАВОЧНИК!B:D,2,0)</f>
        <v>ЕВРОПА</v>
      </c>
      <c r="J9946" s="69" t="str">
        <f>VLOOKUP(C9946,СПРАВОЧНИК!B:D,3,0)</f>
        <v>ИНОМАРКИ</v>
      </c>
      <c r="K9946" s="69" t="str">
        <f>VLOOKUP(СВОД2023[[#This Row],[ФО]],СПРАВОЧНИК!H:P,2,0)</f>
        <v>Центральный ФО</v>
      </c>
    </row>
    <row r="9947" spans="1:11" x14ac:dyDescent="0.2">
      <c r="A9947" t="s">
        <v>600</v>
      </c>
      <c r="B9947" t="s">
        <v>596</v>
      </c>
      <c r="C9947" s="1" t="s">
        <v>121</v>
      </c>
      <c r="D9947" s="1" t="s">
        <v>1364</v>
      </c>
      <c r="E9947" s="2">
        <v>14</v>
      </c>
      <c r="F9947" s="3">
        <v>16</v>
      </c>
      <c r="G9947" s="2">
        <v>109</v>
      </c>
      <c r="H9947" s="3">
        <v>98</v>
      </c>
      <c r="I9947" s="69" t="str">
        <f>VLOOKUP(C9947,СПРАВОЧНИК!B:D,2,0)</f>
        <v>ЕВРОПА</v>
      </c>
      <c r="J9947" s="69" t="str">
        <f>VLOOKUP(C9947,СПРАВОЧНИК!B:D,3,0)</f>
        <v>ИНОМАРКИ</v>
      </c>
      <c r="K9947" s="69" t="str">
        <f>VLOOKUP(СВОД2023[[#This Row],[ФО]],СПРАВОЧНИК!H:P,2,0)</f>
        <v>Центральный ФО</v>
      </c>
    </row>
    <row r="9948" spans="1:11" x14ac:dyDescent="0.2">
      <c r="A9948" t="s">
        <v>600</v>
      </c>
      <c r="B9948" t="s">
        <v>596</v>
      </c>
      <c r="C9948" s="1" t="s">
        <v>121</v>
      </c>
      <c r="D9948" s="1" t="s">
        <v>2644</v>
      </c>
      <c r="E9948" s="2"/>
      <c r="F9948" s="3"/>
      <c r="G9948" s="2">
        <v>1</v>
      </c>
      <c r="H9948" s="3"/>
      <c r="I9948" s="69" t="str">
        <f>VLOOKUP(C9948,СПРАВОЧНИК!B:D,2,0)</f>
        <v>ЕВРОПА</v>
      </c>
      <c r="J9948" s="69" t="str">
        <f>VLOOKUP(C9948,СПРАВОЧНИК!B:D,3,0)</f>
        <v>ИНОМАРКИ</v>
      </c>
      <c r="K9948" s="69" t="str">
        <f>VLOOKUP(СВОД2023[[#This Row],[ФО]],СПРАВОЧНИК!H:P,2,0)</f>
        <v>Центральный ФО</v>
      </c>
    </row>
    <row r="9949" spans="1:11" x14ac:dyDescent="0.2">
      <c r="A9949" t="s">
        <v>600</v>
      </c>
      <c r="B9949" t="s">
        <v>596</v>
      </c>
      <c r="C9949" s="1" t="s">
        <v>121</v>
      </c>
      <c r="D9949" s="1" t="s">
        <v>2068</v>
      </c>
      <c r="E9949" s="2">
        <v>1</v>
      </c>
      <c r="F9949" s="3"/>
      <c r="G9949" s="2">
        <v>4</v>
      </c>
      <c r="H9949" s="3">
        <v>2</v>
      </c>
      <c r="I9949" s="69" t="str">
        <f>VLOOKUP(C9949,СПРАВОЧНИК!B:D,2,0)</f>
        <v>ЕВРОПА</v>
      </c>
      <c r="J9949" s="69" t="str">
        <f>VLOOKUP(C9949,СПРАВОЧНИК!B:D,3,0)</f>
        <v>ИНОМАРКИ</v>
      </c>
      <c r="K9949" s="69" t="str">
        <f>VLOOKUP(СВОД2023[[#This Row],[ФО]],СПРАВОЧНИК!H:P,2,0)</f>
        <v>Центральный ФО</v>
      </c>
    </row>
    <row r="9950" spans="1:11" x14ac:dyDescent="0.2">
      <c r="A9950" t="s">
        <v>600</v>
      </c>
      <c r="B9950" t="s">
        <v>596</v>
      </c>
      <c r="C9950" s="1" t="s">
        <v>121</v>
      </c>
      <c r="D9950" s="1" t="s">
        <v>2403</v>
      </c>
      <c r="E9950" s="2"/>
      <c r="F9950" s="3"/>
      <c r="G9950" s="2">
        <v>1</v>
      </c>
      <c r="H9950" s="3">
        <v>1</v>
      </c>
      <c r="I9950" s="69" t="str">
        <f>VLOOKUP(C9950,СПРАВОЧНИК!B:D,2,0)</f>
        <v>ЕВРОПА</v>
      </c>
      <c r="J9950" s="69" t="str">
        <f>VLOOKUP(C9950,СПРАВОЧНИК!B:D,3,0)</f>
        <v>ИНОМАРКИ</v>
      </c>
      <c r="K9950" s="69" t="str">
        <f>VLOOKUP(СВОД2023[[#This Row],[ФО]],СПРАВОЧНИК!H:P,2,0)</f>
        <v>Центральный ФО</v>
      </c>
    </row>
    <row r="9951" spans="1:11" x14ac:dyDescent="0.2">
      <c r="A9951" t="s">
        <v>600</v>
      </c>
      <c r="B9951" t="s">
        <v>596</v>
      </c>
      <c r="C9951" s="1" t="s">
        <v>121</v>
      </c>
      <c r="D9951" s="1" t="s">
        <v>2404</v>
      </c>
      <c r="E9951" s="2"/>
      <c r="F9951" s="3"/>
      <c r="G9951" s="2">
        <v>1</v>
      </c>
      <c r="H9951" s="3">
        <v>1</v>
      </c>
      <c r="I9951" s="69" t="str">
        <f>VLOOKUP(C9951,СПРАВОЧНИК!B:D,2,0)</f>
        <v>ЕВРОПА</v>
      </c>
      <c r="J9951" s="69" t="str">
        <f>VLOOKUP(C9951,СПРАВОЧНИК!B:D,3,0)</f>
        <v>ИНОМАРКИ</v>
      </c>
      <c r="K9951" s="69" t="str">
        <f>VLOOKUP(СВОД2023[[#This Row],[ФО]],СПРАВОЧНИК!H:P,2,0)</f>
        <v>Центральный ФО</v>
      </c>
    </row>
    <row r="9952" spans="1:11" x14ac:dyDescent="0.2">
      <c r="A9952" t="s">
        <v>600</v>
      </c>
      <c r="B9952" t="s">
        <v>596</v>
      </c>
      <c r="C9952" s="1" t="s">
        <v>121</v>
      </c>
      <c r="D9952" s="1" t="s">
        <v>2645</v>
      </c>
      <c r="E9952" s="2">
        <v>1</v>
      </c>
      <c r="F9952" s="3">
        <v>1</v>
      </c>
      <c r="G9952" s="2">
        <v>3</v>
      </c>
      <c r="H9952" s="3">
        <v>2</v>
      </c>
      <c r="I9952" s="69" t="str">
        <f>VLOOKUP(C9952,СПРАВОЧНИК!B:D,2,0)</f>
        <v>ЕВРОПА</v>
      </c>
      <c r="J9952" s="69" t="str">
        <f>VLOOKUP(C9952,СПРАВОЧНИК!B:D,3,0)</f>
        <v>ИНОМАРКИ</v>
      </c>
      <c r="K9952" s="69" t="str">
        <f>VLOOKUP(СВОД2023[[#This Row],[ФО]],СПРАВОЧНИК!H:P,2,0)</f>
        <v>Центральный ФО</v>
      </c>
    </row>
    <row r="9953" spans="1:11" x14ac:dyDescent="0.2">
      <c r="A9953" t="s">
        <v>600</v>
      </c>
      <c r="B9953" t="s">
        <v>596</v>
      </c>
      <c r="C9953" s="1" t="s">
        <v>121</v>
      </c>
      <c r="D9953" s="1" t="s">
        <v>1365</v>
      </c>
      <c r="E9953" s="2">
        <v>12</v>
      </c>
      <c r="F9953" s="3">
        <v>7</v>
      </c>
      <c r="G9953" s="2">
        <v>49</v>
      </c>
      <c r="H9953" s="3">
        <v>32</v>
      </c>
      <c r="I9953" s="69" t="str">
        <f>VLOOKUP(C9953,СПРАВОЧНИК!B:D,2,0)</f>
        <v>ЕВРОПА</v>
      </c>
      <c r="J9953" s="69" t="str">
        <f>VLOOKUP(C9953,СПРАВОЧНИК!B:D,3,0)</f>
        <v>ИНОМАРКИ</v>
      </c>
      <c r="K9953" s="69" t="str">
        <f>VLOOKUP(СВОД2023[[#This Row],[ФО]],СПРАВОЧНИК!H:P,2,0)</f>
        <v>Центральный ФО</v>
      </c>
    </row>
    <row r="9954" spans="1:11" x14ac:dyDescent="0.2">
      <c r="A9954" t="s">
        <v>600</v>
      </c>
      <c r="B9954" t="s">
        <v>596</v>
      </c>
      <c r="C9954" s="1" t="s">
        <v>121</v>
      </c>
      <c r="D9954" s="1" t="s">
        <v>1366</v>
      </c>
      <c r="E9954" s="2">
        <v>22</v>
      </c>
      <c r="F9954" s="3">
        <v>13</v>
      </c>
      <c r="G9954" s="2">
        <v>138</v>
      </c>
      <c r="H9954" s="3">
        <v>91</v>
      </c>
      <c r="I9954" s="69" t="str">
        <f>VLOOKUP(C9954,СПРАВОЧНИК!B:D,2,0)</f>
        <v>ЕВРОПА</v>
      </c>
      <c r="J9954" s="69" t="str">
        <f>VLOOKUP(C9954,СПРАВОЧНИК!B:D,3,0)</f>
        <v>ИНОМАРКИ</v>
      </c>
      <c r="K9954" s="69" t="str">
        <f>VLOOKUP(СВОД2023[[#This Row],[ФО]],СПРАВОЧНИК!H:P,2,0)</f>
        <v>Центральный ФО</v>
      </c>
    </row>
    <row r="9955" spans="1:11" x14ac:dyDescent="0.2">
      <c r="A9955" t="s">
        <v>600</v>
      </c>
      <c r="B9955" t="s">
        <v>596</v>
      </c>
      <c r="C9955" s="1" t="s">
        <v>121</v>
      </c>
      <c r="D9955" s="1" t="s">
        <v>1367</v>
      </c>
      <c r="E9955" s="2">
        <v>4</v>
      </c>
      <c r="F9955" s="3">
        <v>1</v>
      </c>
      <c r="G9955" s="2">
        <v>25</v>
      </c>
      <c r="H9955" s="3">
        <v>21</v>
      </c>
      <c r="I9955" s="69" t="str">
        <f>VLOOKUP(C9955,СПРАВОЧНИК!B:D,2,0)</f>
        <v>ЕВРОПА</v>
      </c>
      <c r="J9955" s="69" t="str">
        <f>VLOOKUP(C9955,СПРАВОЧНИК!B:D,3,0)</f>
        <v>ИНОМАРКИ</v>
      </c>
      <c r="K9955" s="69" t="str">
        <f>VLOOKUP(СВОД2023[[#This Row],[ФО]],СПРАВОЧНИК!H:P,2,0)</f>
        <v>Центральный ФО</v>
      </c>
    </row>
    <row r="9956" spans="1:11" x14ac:dyDescent="0.2">
      <c r="A9956" t="s">
        <v>600</v>
      </c>
      <c r="B9956" t="s">
        <v>596</v>
      </c>
      <c r="C9956" s="1" t="s">
        <v>121</v>
      </c>
      <c r="D9956" s="1" t="s">
        <v>2405</v>
      </c>
      <c r="E9956" s="2"/>
      <c r="F9956" s="3"/>
      <c r="G9956" s="2">
        <v>9</v>
      </c>
      <c r="H9956" s="3">
        <v>1</v>
      </c>
      <c r="I9956" s="69" t="str">
        <f>VLOOKUP(C9956,СПРАВОЧНИК!B:D,2,0)</f>
        <v>ЕВРОПА</v>
      </c>
      <c r="J9956" s="69" t="str">
        <f>VLOOKUP(C9956,СПРАВОЧНИК!B:D,3,0)</f>
        <v>ИНОМАРКИ</v>
      </c>
      <c r="K9956" s="69" t="str">
        <f>VLOOKUP(СВОД2023[[#This Row],[ФО]],СПРАВОЧНИК!H:P,2,0)</f>
        <v>Центральный ФО</v>
      </c>
    </row>
    <row r="9957" spans="1:11" x14ac:dyDescent="0.2">
      <c r="A9957" t="s">
        <v>600</v>
      </c>
      <c r="B9957" t="s">
        <v>596</v>
      </c>
      <c r="C9957" s="1" t="s">
        <v>121</v>
      </c>
      <c r="D9957" s="1" t="s">
        <v>2069</v>
      </c>
      <c r="E9957" s="2"/>
      <c r="F9957" s="3"/>
      <c r="G9957" s="2">
        <v>3</v>
      </c>
      <c r="H9957" s="3">
        <v>2</v>
      </c>
      <c r="I9957" s="69" t="str">
        <f>VLOOKUP(C9957,СПРАВОЧНИК!B:D,2,0)</f>
        <v>ЕВРОПА</v>
      </c>
      <c r="J9957" s="69" t="str">
        <f>VLOOKUP(C9957,СПРАВОЧНИК!B:D,3,0)</f>
        <v>ИНОМАРКИ</v>
      </c>
      <c r="K9957" s="69" t="str">
        <f>VLOOKUP(СВОД2023[[#This Row],[ФО]],СПРАВОЧНИК!H:P,2,0)</f>
        <v>Центральный ФО</v>
      </c>
    </row>
    <row r="9958" spans="1:11" x14ac:dyDescent="0.2">
      <c r="A9958" t="s">
        <v>600</v>
      </c>
      <c r="B9958" t="s">
        <v>596</v>
      </c>
      <c r="C9958" s="1" t="s">
        <v>121</v>
      </c>
      <c r="D9958" s="1" t="s">
        <v>2406</v>
      </c>
      <c r="E9958" s="2">
        <v>1</v>
      </c>
      <c r="F9958" s="3">
        <v>1</v>
      </c>
      <c r="G9958" s="2">
        <v>7</v>
      </c>
      <c r="H9958" s="3">
        <v>8</v>
      </c>
      <c r="I9958" s="69" t="str">
        <f>VLOOKUP(C9958,СПРАВОЧНИК!B:D,2,0)</f>
        <v>ЕВРОПА</v>
      </c>
      <c r="J9958" s="69" t="str">
        <f>VLOOKUP(C9958,СПРАВОЧНИК!B:D,3,0)</f>
        <v>ИНОМАРКИ</v>
      </c>
      <c r="K9958" s="69" t="str">
        <f>VLOOKUP(СВОД2023[[#This Row],[ФО]],СПРАВОЧНИК!H:P,2,0)</f>
        <v>Центральный ФО</v>
      </c>
    </row>
    <row r="9959" spans="1:11" x14ac:dyDescent="0.2">
      <c r="A9959" t="s">
        <v>600</v>
      </c>
      <c r="B9959" t="s">
        <v>596</v>
      </c>
      <c r="C9959" s="1" t="s">
        <v>121</v>
      </c>
      <c r="D9959" s="1" t="s">
        <v>2646</v>
      </c>
      <c r="E9959" s="2"/>
      <c r="F9959" s="3"/>
      <c r="G9959" s="2"/>
      <c r="H9959" s="3">
        <v>1</v>
      </c>
      <c r="I9959" s="69" t="str">
        <f>VLOOKUP(C9959,СПРАВОЧНИК!B:D,2,0)</f>
        <v>ЕВРОПА</v>
      </c>
      <c r="J9959" s="69" t="str">
        <f>VLOOKUP(C9959,СПРАВОЧНИК!B:D,3,0)</f>
        <v>ИНОМАРКИ</v>
      </c>
      <c r="K9959" s="69" t="str">
        <f>VLOOKUP(СВОД2023[[#This Row],[ФО]],СПРАВОЧНИК!H:P,2,0)</f>
        <v>Центральный ФО</v>
      </c>
    </row>
    <row r="9960" spans="1:11" x14ac:dyDescent="0.2">
      <c r="A9960" t="s">
        <v>600</v>
      </c>
      <c r="B9960" t="s">
        <v>596</v>
      </c>
      <c r="C9960" s="1" t="s">
        <v>121</v>
      </c>
      <c r="D9960" s="1" t="s">
        <v>2070</v>
      </c>
      <c r="E9960" s="2">
        <v>1</v>
      </c>
      <c r="F9960" s="3">
        <v>10</v>
      </c>
      <c r="G9960" s="2">
        <v>22</v>
      </c>
      <c r="H9960" s="3">
        <v>27</v>
      </c>
      <c r="I9960" s="69" t="str">
        <f>VLOOKUP(C9960,СПРАВОЧНИК!B:D,2,0)</f>
        <v>ЕВРОПА</v>
      </c>
      <c r="J9960" s="69" t="str">
        <f>VLOOKUP(C9960,СПРАВОЧНИК!B:D,3,0)</f>
        <v>ИНОМАРКИ</v>
      </c>
      <c r="K9960" s="69" t="str">
        <f>VLOOKUP(СВОД2023[[#This Row],[ФО]],СПРАВОЧНИК!H:P,2,0)</f>
        <v>Центральный ФО</v>
      </c>
    </row>
    <row r="9961" spans="1:11" x14ac:dyDescent="0.2">
      <c r="A9961" t="s">
        <v>600</v>
      </c>
      <c r="B9961" t="s">
        <v>596</v>
      </c>
      <c r="C9961" s="1" t="s">
        <v>121</v>
      </c>
      <c r="D9961" s="1" t="s">
        <v>1368</v>
      </c>
      <c r="E9961" s="2">
        <v>11</v>
      </c>
      <c r="F9961" s="3">
        <v>5</v>
      </c>
      <c r="G9961" s="2">
        <v>46</v>
      </c>
      <c r="H9961" s="3">
        <v>31</v>
      </c>
      <c r="I9961" s="69" t="str">
        <f>VLOOKUP(C9961,СПРАВОЧНИК!B:D,2,0)</f>
        <v>ЕВРОПА</v>
      </c>
      <c r="J9961" s="69" t="str">
        <f>VLOOKUP(C9961,СПРАВОЧНИК!B:D,3,0)</f>
        <v>ИНОМАРКИ</v>
      </c>
      <c r="K9961" s="69" t="str">
        <f>VLOOKUP(СВОД2023[[#This Row],[ФО]],СПРАВОЧНИК!H:P,2,0)</f>
        <v>Центральный ФО</v>
      </c>
    </row>
    <row r="9962" spans="1:11" x14ac:dyDescent="0.2">
      <c r="A9962" t="s">
        <v>600</v>
      </c>
      <c r="B9962" t="s">
        <v>596</v>
      </c>
      <c r="C9962" s="1" t="s">
        <v>121</v>
      </c>
      <c r="D9962" s="1" t="s">
        <v>2071</v>
      </c>
      <c r="E9962" s="2">
        <v>23</v>
      </c>
      <c r="F9962" s="3">
        <v>11</v>
      </c>
      <c r="G9962" s="2">
        <v>101</v>
      </c>
      <c r="H9962" s="3">
        <v>117</v>
      </c>
      <c r="I9962" s="69" t="str">
        <f>VLOOKUP(C9962,СПРАВОЧНИК!B:D,2,0)</f>
        <v>ЕВРОПА</v>
      </c>
      <c r="J9962" s="69" t="str">
        <f>VLOOKUP(C9962,СПРАВОЧНИК!B:D,3,0)</f>
        <v>ИНОМАРКИ</v>
      </c>
      <c r="K9962" s="69" t="str">
        <f>VLOOKUP(СВОД2023[[#This Row],[ФО]],СПРАВОЧНИК!H:P,2,0)</f>
        <v>Центральный ФО</v>
      </c>
    </row>
    <row r="9963" spans="1:11" x14ac:dyDescent="0.2">
      <c r="A9963" t="s">
        <v>600</v>
      </c>
      <c r="B9963" t="s">
        <v>596</v>
      </c>
      <c r="C9963" s="1" t="s">
        <v>125</v>
      </c>
      <c r="D9963" s="1" t="s">
        <v>126</v>
      </c>
      <c r="E9963" s="2"/>
      <c r="F9963" s="3"/>
      <c r="G9963" s="2">
        <v>1</v>
      </c>
      <c r="H9963" s="3"/>
      <c r="I9963" s="69" t="str">
        <f>VLOOKUP(C9963,СПРАВОЧНИК!B:D,2,0)</f>
        <v>ЕВРОПА</v>
      </c>
      <c r="J9963" s="69" t="str">
        <f>VLOOKUP(C9963,СПРАВОЧНИК!B:D,3,0)</f>
        <v>ИНОМАРКИ</v>
      </c>
      <c r="K9963" s="69" t="str">
        <f>VLOOKUP(СВОД2023[[#This Row],[ФО]],СПРАВОЧНИК!H:P,2,0)</f>
        <v>Центральный ФО</v>
      </c>
    </row>
    <row r="9964" spans="1:11" x14ac:dyDescent="0.2">
      <c r="A9964" t="s">
        <v>600</v>
      </c>
      <c r="B9964" t="s">
        <v>596</v>
      </c>
      <c r="C9964" s="1" t="s">
        <v>127</v>
      </c>
      <c r="D9964" s="1" t="s">
        <v>128</v>
      </c>
      <c r="E9964" s="2">
        <v>15</v>
      </c>
      <c r="F9964" s="3">
        <v>2</v>
      </c>
      <c r="G9964" s="2">
        <v>66</v>
      </c>
      <c r="H9964" s="3">
        <v>7</v>
      </c>
      <c r="I9964" s="69" t="str">
        <f>VLOOKUP(C9964,СПРАВОЧНИК!B:D,2,0)</f>
        <v>ЕВРОПА</v>
      </c>
      <c r="J9964" s="69" t="str">
        <f>VLOOKUP(C9964,СПРАВОЧНИК!B:D,3,0)</f>
        <v>ИНОМАРКИ</v>
      </c>
      <c r="K9964" s="69" t="str">
        <f>VLOOKUP(СВОД2023[[#This Row],[ФО]],СПРАВОЧНИК!H:P,2,0)</f>
        <v>Центральный ФО</v>
      </c>
    </row>
    <row r="9965" spans="1:11" x14ac:dyDescent="0.2">
      <c r="A9965" t="s">
        <v>600</v>
      </c>
      <c r="B9965" t="s">
        <v>596</v>
      </c>
      <c r="C9965" s="1" t="s">
        <v>127</v>
      </c>
      <c r="D9965" s="1" t="s">
        <v>2072</v>
      </c>
      <c r="E9965" s="2">
        <v>7</v>
      </c>
      <c r="F9965" s="3">
        <v>2</v>
      </c>
      <c r="G9965" s="2">
        <v>25</v>
      </c>
      <c r="H9965" s="3">
        <v>2</v>
      </c>
      <c r="I9965" s="69" t="str">
        <f>VLOOKUP(C9965,СПРАВОЧНИК!B:D,2,0)</f>
        <v>ЕВРОПА</v>
      </c>
      <c r="J9965" s="69" t="str">
        <f>VLOOKUP(C9965,СПРАВОЧНИК!B:D,3,0)</f>
        <v>ИНОМАРКИ</v>
      </c>
      <c r="K9965" s="69" t="str">
        <f>VLOOKUP(СВОД2023[[#This Row],[ФО]],СПРАВОЧНИК!H:P,2,0)</f>
        <v>Центральный ФО</v>
      </c>
    </row>
    <row r="9966" spans="1:11" x14ac:dyDescent="0.2">
      <c r="A9966" t="s">
        <v>600</v>
      </c>
      <c r="B9966" t="s">
        <v>596</v>
      </c>
      <c r="C9966" s="1" t="s">
        <v>127</v>
      </c>
      <c r="D9966" s="1" t="s">
        <v>2073</v>
      </c>
      <c r="E9966" s="2">
        <v>12</v>
      </c>
      <c r="F9966" s="3">
        <v>8</v>
      </c>
      <c r="G9966" s="2">
        <v>80</v>
      </c>
      <c r="H9966" s="3">
        <v>43</v>
      </c>
      <c r="I9966" s="69" t="str">
        <f>VLOOKUP(C9966,СПРАВОЧНИК!B:D,2,0)</f>
        <v>ЕВРОПА</v>
      </c>
      <c r="J9966" s="69" t="str">
        <f>VLOOKUP(C9966,СПРАВОЧНИК!B:D,3,0)</f>
        <v>ИНОМАРКИ</v>
      </c>
      <c r="K9966" s="69" t="str">
        <f>VLOOKUP(СВОД2023[[#This Row],[ФО]],СПРАВОЧНИК!H:P,2,0)</f>
        <v>Центральный ФО</v>
      </c>
    </row>
    <row r="9967" spans="1:11" x14ac:dyDescent="0.2">
      <c r="A9967" t="s">
        <v>600</v>
      </c>
      <c r="B9967" t="s">
        <v>596</v>
      </c>
      <c r="C9967" s="1" t="s">
        <v>127</v>
      </c>
      <c r="D9967" s="1" t="s">
        <v>2074</v>
      </c>
      <c r="E9967" s="2">
        <v>4</v>
      </c>
      <c r="F9967" s="3">
        <v>2</v>
      </c>
      <c r="G9967" s="2">
        <v>19</v>
      </c>
      <c r="H9967" s="3">
        <v>16</v>
      </c>
      <c r="I9967" s="69" t="str">
        <f>VLOOKUP(C9967,СПРАВОЧНИК!B:D,2,0)</f>
        <v>ЕВРОПА</v>
      </c>
      <c r="J9967" s="69" t="str">
        <f>VLOOKUP(C9967,СПРАВОЧНИК!B:D,3,0)</f>
        <v>ИНОМАРКИ</v>
      </c>
      <c r="K9967" s="69" t="str">
        <f>VLOOKUP(СВОД2023[[#This Row],[ФО]],СПРАВОЧНИК!H:P,2,0)</f>
        <v>Центральный ФО</v>
      </c>
    </row>
    <row r="9968" spans="1:11" x14ac:dyDescent="0.2">
      <c r="A9968" t="s">
        <v>600</v>
      </c>
      <c r="B9968" t="s">
        <v>596</v>
      </c>
      <c r="C9968" s="1" t="s">
        <v>127</v>
      </c>
      <c r="D9968" s="1" t="s">
        <v>2075</v>
      </c>
      <c r="E9968" s="2"/>
      <c r="F9968" s="3"/>
      <c r="G9968" s="2">
        <v>1</v>
      </c>
      <c r="H9968" s="3">
        <v>1</v>
      </c>
      <c r="I9968" s="69" t="str">
        <f>VLOOKUP(C9968,СПРАВОЧНИК!B:D,2,0)</f>
        <v>ЕВРОПА</v>
      </c>
      <c r="J9968" s="69" t="str">
        <f>VLOOKUP(C9968,СПРАВОЧНИК!B:D,3,0)</f>
        <v>ИНОМАРКИ</v>
      </c>
      <c r="K9968" s="69" t="str">
        <f>VLOOKUP(СВОД2023[[#This Row],[ФО]],СПРАВОЧНИК!H:P,2,0)</f>
        <v>Центральный ФО</v>
      </c>
    </row>
    <row r="9969" spans="1:11" x14ac:dyDescent="0.2">
      <c r="A9969" t="s">
        <v>600</v>
      </c>
      <c r="B9969" t="s">
        <v>596</v>
      </c>
      <c r="C9969" s="1" t="s">
        <v>2076</v>
      </c>
      <c r="D9969" s="1" t="s">
        <v>2077</v>
      </c>
      <c r="E9969" s="2"/>
      <c r="F9969" s="3"/>
      <c r="G9969" s="2"/>
      <c r="H9969" s="3">
        <v>1</v>
      </c>
      <c r="I9969" s="69" t="str">
        <f>VLOOKUP(C9969,СПРАВОЧНИК!B:D,2,0)</f>
        <v>КИТАЙ</v>
      </c>
      <c r="J9969" s="69" t="str">
        <f>VLOOKUP(C9969,СПРАВОЧНИК!B:D,3,0)</f>
        <v>ИНОМАРКИ</v>
      </c>
      <c r="K9969" s="69" t="str">
        <f>VLOOKUP(СВОД2023[[#This Row],[ФО]],СПРАВОЧНИК!H:P,2,0)</f>
        <v>Центральный ФО</v>
      </c>
    </row>
    <row r="9970" spans="1:11" x14ac:dyDescent="0.2">
      <c r="A9970" t="s">
        <v>600</v>
      </c>
      <c r="B9970" t="s">
        <v>596</v>
      </c>
      <c r="C9970" s="1" t="s">
        <v>2076</v>
      </c>
      <c r="D9970" s="1" t="s">
        <v>2078</v>
      </c>
      <c r="E9970" s="2"/>
      <c r="F9970" s="3">
        <v>3</v>
      </c>
      <c r="G9970" s="2">
        <v>2</v>
      </c>
      <c r="H9970" s="3">
        <v>3</v>
      </c>
      <c r="I9970" s="69" t="str">
        <f>VLOOKUP(C9970,СПРАВОЧНИК!B:D,2,0)</f>
        <v>КИТАЙ</v>
      </c>
      <c r="J9970" s="69" t="str">
        <f>VLOOKUP(C9970,СПРАВОЧНИК!B:D,3,0)</f>
        <v>ИНОМАРКИ</v>
      </c>
      <c r="K9970" s="69" t="str">
        <f>VLOOKUP(СВОД2023[[#This Row],[ФО]],СПРАВОЧНИК!H:P,2,0)</f>
        <v>Центральный ФО</v>
      </c>
    </row>
    <row r="9971" spans="1:11" x14ac:dyDescent="0.2">
      <c r="A9971" t="s">
        <v>600</v>
      </c>
      <c r="B9971" t="s">
        <v>596</v>
      </c>
      <c r="C9971" s="1" t="s">
        <v>129</v>
      </c>
      <c r="D9971" s="1" t="s">
        <v>1370</v>
      </c>
      <c r="E9971" s="2">
        <v>27</v>
      </c>
      <c r="F9971" s="3">
        <v>20</v>
      </c>
      <c r="G9971" s="2">
        <v>80</v>
      </c>
      <c r="H9971" s="3">
        <v>75</v>
      </c>
      <c r="I9971" s="69" t="str">
        <f>VLOOKUP(C9971,СПРАВОЧНИК!B:D,2,0)</f>
        <v>КОРЕЯ</v>
      </c>
      <c r="J9971" s="69" t="str">
        <f>VLOOKUP(C9971,СПРАВОЧНИК!B:D,3,0)</f>
        <v>ИНОМАРКИ</v>
      </c>
      <c r="K9971" s="69" t="str">
        <f>VLOOKUP(СВОД2023[[#This Row],[ФО]],СПРАВОЧНИК!H:P,2,0)</f>
        <v>Центральный ФО</v>
      </c>
    </row>
    <row r="9972" spans="1:11" x14ac:dyDescent="0.2">
      <c r="A9972" t="s">
        <v>600</v>
      </c>
      <c r="B9972" t="s">
        <v>596</v>
      </c>
      <c r="C9972" s="1" t="s">
        <v>129</v>
      </c>
      <c r="D9972" s="1" t="s">
        <v>2080</v>
      </c>
      <c r="E9972" s="2"/>
      <c r="F9972" s="3"/>
      <c r="G9972" s="2"/>
      <c r="H9972" s="3">
        <v>1</v>
      </c>
      <c r="I9972" s="69" t="str">
        <f>VLOOKUP(C9972,СПРАВОЧНИК!B:D,2,0)</f>
        <v>КОРЕЯ</v>
      </c>
      <c r="J9972" s="69" t="str">
        <f>VLOOKUP(C9972,СПРАВОЧНИК!B:D,3,0)</f>
        <v>ИНОМАРКИ</v>
      </c>
      <c r="K9972" s="69" t="str">
        <f>VLOOKUP(СВОД2023[[#This Row],[ФО]],СПРАВОЧНИК!H:P,2,0)</f>
        <v>Центральный ФО</v>
      </c>
    </row>
    <row r="9973" spans="1:11" x14ac:dyDescent="0.2">
      <c r="A9973" t="s">
        <v>600</v>
      </c>
      <c r="B9973" t="s">
        <v>596</v>
      </c>
      <c r="C9973" s="1" t="s">
        <v>129</v>
      </c>
      <c r="D9973" s="1" t="s">
        <v>2081</v>
      </c>
      <c r="E9973" s="2">
        <v>2</v>
      </c>
      <c r="F9973" s="3"/>
      <c r="G9973" s="2">
        <v>8</v>
      </c>
      <c r="H9973" s="3">
        <v>3</v>
      </c>
      <c r="I9973" s="69" t="str">
        <f>VLOOKUP(C9973,СПРАВОЧНИК!B:D,2,0)</f>
        <v>КОРЕЯ</v>
      </c>
      <c r="J9973" s="69" t="str">
        <f>VLOOKUP(C9973,СПРАВОЧНИК!B:D,3,0)</f>
        <v>ИНОМАРКИ</v>
      </c>
      <c r="K9973" s="69" t="str">
        <f>VLOOKUP(СВОД2023[[#This Row],[ФО]],СПРАВОЧНИК!H:P,2,0)</f>
        <v>Центральный ФО</v>
      </c>
    </row>
    <row r="9974" spans="1:11" x14ac:dyDescent="0.2">
      <c r="A9974" t="s">
        <v>600</v>
      </c>
      <c r="B9974" t="s">
        <v>596</v>
      </c>
      <c r="C9974" s="1" t="s">
        <v>129</v>
      </c>
      <c r="D9974" s="1" t="s">
        <v>1371</v>
      </c>
      <c r="E9974" s="2">
        <v>1</v>
      </c>
      <c r="F9974" s="3">
        <v>1</v>
      </c>
      <c r="G9974" s="2">
        <v>8</v>
      </c>
      <c r="H9974" s="3">
        <v>8</v>
      </c>
      <c r="I9974" s="69" t="str">
        <f>VLOOKUP(C9974,СПРАВОЧНИК!B:D,2,0)</f>
        <v>КОРЕЯ</v>
      </c>
      <c r="J9974" s="69" t="str">
        <f>VLOOKUP(C9974,СПРАВОЧНИК!B:D,3,0)</f>
        <v>ИНОМАРКИ</v>
      </c>
      <c r="K9974" s="69" t="str">
        <f>VLOOKUP(СВОД2023[[#This Row],[ФО]],СПРАВОЧНИК!H:P,2,0)</f>
        <v>Центральный ФО</v>
      </c>
    </row>
    <row r="9975" spans="1:11" x14ac:dyDescent="0.2">
      <c r="A9975" t="s">
        <v>600</v>
      </c>
      <c r="B9975" t="s">
        <v>596</v>
      </c>
      <c r="C9975" s="1" t="s">
        <v>129</v>
      </c>
      <c r="D9975" s="1" t="s">
        <v>1372</v>
      </c>
      <c r="E9975" s="2">
        <v>457</v>
      </c>
      <c r="F9975" s="3">
        <v>399</v>
      </c>
      <c r="G9975" s="2">
        <v>2520</v>
      </c>
      <c r="H9975" s="3">
        <v>443</v>
      </c>
      <c r="I9975" s="69" t="str">
        <f>VLOOKUP(C9975,СПРАВОЧНИК!B:D,2,0)</f>
        <v>КОРЕЯ</v>
      </c>
      <c r="J9975" s="69" t="str">
        <f>VLOOKUP(C9975,СПРАВОЧНИК!B:D,3,0)</f>
        <v>ИНОМАРКИ</v>
      </c>
      <c r="K9975" s="69" t="str">
        <f>VLOOKUP(СВОД2023[[#This Row],[ФО]],СПРАВОЧНИК!H:P,2,0)</f>
        <v>Центральный ФО</v>
      </c>
    </row>
    <row r="9976" spans="1:11" x14ac:dyDescent="0.2">
      <c r="A9976" t="s">
        <v>600</v>
      </c>
      <c r="B9976" t="s">
        <v>596</v>
      </c>
      <c r="C9976" s="1" t="s">
        <v>129</v>
      </c>
      <c r="D9976" s="1" t="s">
        <v>1373</v>
      </c>
      <c r="E9976" s="2">
        <v>1232</v>
      </c>
      <c r="F9976" s="3">
        <v>979</v>
      </c>
      <c r="G9976" s="2">
        <v>6779</v>
      </c>
      <c r="H9976" s="3">
        <v>5904</v>
      </c>
      <c r="I9976" s="69" t="str">
        <f>VLOOKUP(C9976,СПРАВОЧНИК!B:D,2,0)</f>
        <v>КОРЕЯ</v>
      </c>
      <c r="J9976" s="69" t="str">
        <f>VLOOKUP(C9976,СПРАВОЧНИК!B:D,3,0)</f>
        <v>ИНОМАРКИ</v>
      </c>
      <c r="K9976" s="69" t="str">
        <f>VLOOKUP(СВОД2023[[#This Row],[ФО]],СПРАВОЧНИК!H:P,2,0)</f>
        <v>Центральный ФО</v>
      </c>
    </row>
    <row r="9977" spans="1:11" x14ac:dyDescent="0.2">
      <c r="A9977" t="s">
        <v>600</v>
      </c>
      <c r="B9977" t="s">
        <v>596</v>
      </c>
      <c r="C9977" s="1" t="s">
        <v>129</v>
      </c>
      <c r="D9977" s="1" t="s">
        <v>1374</v>
      </c>
      <c r="E9977" s="2">
        <v>1124</v>
      </c>
      <c r="F9977" s="3">
        <v>1116</v>
      </c>
      <c r="G9977" s="2">
        <v>6034</v>
      </c>
      <c r="H9977" s="3">
        <v>6056</v>
      </c>
      <c r="I9977" s="69" t="str">
        <f>VLOOKUP(C9977,СПРАВОЧНИК!B:D,2,0)</f>
        <v>КОРЕЯ</v>
      </c>
      <c r="J9977" s="69" t="str">
        <f>VLOOKUP(C9977,СПРАВОЧНИК!B:D,3,0)</f>
        <v>ИНОМАРКИ</v>
      </c>
      <c r="K9977" s="69" t="str">
        <f>VLOOKUP(СВОД2023[[#This Row],[ФО]],СПРАВОЧНИК!H:P,2,0)</f>
        <v>Центральный ФО</v>
      </c>
    </row>
    <row r="9978" spans="1:11" x14ac:dyDescent="0.2">
      <c r="A9978" t="s">
        <v>600</v>
      </c>
      <c r="B9978" t="s">
        <v>596</v>
      </c>
      <c r="C9978" s="1" t="s">
        <v>129</v>
      </c>
      <c r="D9978" s="1" t="s">
        <v>1375</v>
      </c>
      <c r="E9978" s="2">
        <v>11</v>
      </c>
      <c r="F9978" s="3">
        <v>16</v>
      </c>
      <c r="G9978" s="2">
        <v>59</v>
      </c>
      <c r="H9978" s="3">
        <v>61</v>
      </c>
      <c r="I9978" s="69" t="str">
        <f>VLOOKUP(C9978,СПРАВОЧНИК!B:D,2,0)</f>
        <v>КОРЕЯ</v>
      </c>
      <c r="J9978" s="69" t="str">
        <f>VLOOKUP(C9978,СПРАВОЧНИК!B:D,3,0)</f>
        <v>ИНОМАРКИ</v>
      </c>
      <c r="K9978" s="69" t="str">
        <f>VLOOKUP(СВОД2023[[#This Row],[ФО]],СПРАВОЧНИК!H:P,2,0)</f>
        <v>Центральный ФО</v>
      </c>
    </row>
    <row r="9979" spans="1:11" x14ac:dyDescent="0.2">
      <c r="A9979" t="s">
        <v>600</v>
      </c>
      <c r="B9979" t="s">
        <v>596</v>
      </c>
      <c r="C9979" s="1" t="s">
        <v>129</v>
      </c>
      <c r="D9979" s="1" t="s">
        <v>2082</v>
      </c>
      <c r="E9979" s="2"/>
      <c r="F9979" s="3"/>
      <c r="G9979" s="2">
        <v>3</v>
      </c>
      <c r="H9979" s="3">
        <v>3</v>
      </c>
      <c r="I9979" s="69" t="str">
        <f>VLOOKUP(C9979,СПРАВОЧНИК!B:D,2,0)</f>
        <v>КОРЕЯ</v>
      </c>
      <c r="J9979" s="69" t="str">
        <f>VLOOKUP(C9979,СПРАВОЧНИК!B:D,3,0)</f>
        <v>ИНОМАРКИ</v>
      </c>
      <c r="K9979" s="69" t="str">
        <f>VLOOKUP(СВОД2023[[#This Row],[ФО]],СПРАВОЧНИК!H:P,2,0)</f>
        <v>Центральный ФО</v>
      </c>
    </row>
    <row r="9980" spans="1:11" x14ac:dyDescent="0.2">
      <c r="A9980" t="s">
        <v>600</v>
      </c>
      <c r="B9980" t="s">
        <v>596</v>
      </c>
      <c r="C9980" s="1" t="s">
        <v>129</v>
      </c>
      <c r="D9980" s="1" t="s">
        <v>2083</v>
      </c>
      <c r="E9980" s="2">
        <v>2</v>
      </c>
      <c r="F9980" s="3">
        <v>2</v>
      </c>
      <c r="G9980" s="2">
        <v>10</v>
      </c>
      <c r="H9980" s="3">
        <v>2</v>
      </c>
      <c r="I9980" s="69" t="str">
        <f>VLOOKUP(C9980,СПРАВОЧНИК!B:D,2,0)</f>
        <v>КОРЕЯ</v>
      </c>
      <c r="J9980" s="69" t="str">
        <f>VLOOKUP(C9980,СПРАВОЧНИК!B:D,3,0)</f>
        <v>ИНОМАРКИ</v>
      </c>
      <c r="K9980" s="69" t="str">
        <f>VLOOKUP(СВОД2023[[#This Row],[ФО]],СПРАВОЧНИК!H:P,2,0)</f>
        <v>Центральный ФО</v>
      </c>
    </row>
    <row r="9981" spans="1:11" x14ac:dyDescent="0.2">
      <c r="A9981" t="s">
        <v>600</v>
      </c>
      <c r="B9981" t="s">
        <v>596</v>
      </c>
      <c r="C9981" s="1" t="s">
        <v>129</v>
      </c>
      <c r="D9981" s="1" t="s">
        <v>2084</v>
      </c>
      <c r="E9981" s="2">
        <v>2</v>
      </c>
      <c r="F9981" s="3">
        <v>1</v>
      </c>
      <c r="G9981" s="2">
        <v>11</v>
      </c>
      <c r="H9981" s="3">
        <v>12</v>
      </c>
      <c r="I9981" s="69" t="str">
        <f>VLOOKUP(C9981,СПРАВОЧНИК!B:D,2,0)</f>
        <v>КОРЕЯ</v>
      </c>
      <c r="J9981" s="69" t="str">
        <f>VLOOKUP(C9981,СПРАВОЧНИК!B:D,3,0)</f>
        <v>ИНОМАРКИ</v>
      </c>
      <c r="K9981" s="69" t="str">
        <f>VLOOKUP(СВОД2023[[#This Row],[ФО]],СПРАВОЧНИК!H:P,2,0)</f>
        <v>Центральный ФО</v>
      </c>
    </row>
    <row r="9982" spans="1:11" x14ac:dyDescent="0.2">
      <c r="A9982" t="s">
        <v>600</v>
      </c>
      <c r="B9982" t="s">
        <v>596</v>
      </c>
      <c r="C9982" s="1" t="s">
        <v>129</v>
      </c>
      <c r="D9982" s="1" t="s">
        <v>130</v>
      </c>
      <c r="E9982" s="2"/>
      <c r="F9982" s="3">
        <v>2</v>
      </c>
      <c r="G9982" s="2">
        <v>7</v>
      </c>
      <c r="H9982" s="3">
        <v>12</v>
      </c>
      <c r="I9982" s="69" t="str">
        <f>VLOOKUP(C9982,СПРАВОЧНИК!B:D,2,0)</f>
        <v>КОРЕЯ</v>
      </c>
      <c r="J9982" s="69" t="str">
        <f>VLOOKUP(C9982,СПРАВОЧНИК!B:D,3,0)</f>
        <v>ИНОМАРКИ</v>
      </c>
      <c r="K9982" s="69" t="str">
        <f>VLOOKUP(СВОД2023[[#This Row],[ФО]],СПРАВОЧНИК!H:P,2,0)</f>
        <v>Центральный ФО</v>
      </c>
    </row>
    <row r="9983" spans="1:11" x14ac:dyDescent="0.2">
      <c r="A9983" t="s">
        <v>600</v>
      </c>
      <c r="B9983" t="s">
        <v>596</v>
      </c>
      <c r="C9983" s="1" t="s">
        <v>129</v>
      </c>
      <c r="D9983" s="1" t="s">
        <v>1376</v>
      </c>
      <c r="E9983" s="2">
        <v>55</v>
      </c>
      <c r="F9983" s="3">
        <v>75</v>
      </c>
      <c r="G9983" s="2">
        <v>372</v>
      </c>
      <c r="H9983" s="3">
        <v>348</v>
      </c>
      <c r="I9983" s="69" t="str">
        <f>VLOOKUP(C9983,СПРАВОЧНИК!B:D,2,0)</f>
        <v>КОРЕЯ</v>
      </c>
      <c r="J9983" s="69" t="str">
        <f>VLOOKUP(C9983,СПРАВОЧНИК!B:D,3,0)</f>
        <v>ИНОМАРКИ</v>
      </c>
      <c r="K9983" s="69" t="str">
        <f>VLOOKUP(СВОД2023[[#This Row],[ФО]],СПРАВОЧНИК!H:P,2,0)</f>
        <v>Центральный ФО</v>
      </c>
    </row>
    <row r="9984" spans="1:11" x14ac:dyDescent="0.2">
      <c r="A9984" t="s">
        <v>600</v>
      </c>
      <c r="B9984" t="s">
        <v>596</v>
      </c>
      <c r="C9984" s="1" t="s">
        <v>129</v>
      </c>
      <c r="D9984" s="1" t="s">
        <v>1377</v>
      </c>
      <c r="E9984" s="2">
        <v>10</v>
      </c>
      <c r="F9984" s="3">
        <v>12</v>
      </c>
      <c r="G9984" s="2">
        <v>59</v>
      </c>
      <c r="H9984" s="3">
        <v>61</v>
      </c>
      <c r="I9984" s="69" t="str">
        <f>VLOOKUP(C9984,СПРАВОЧНИК!B:D,2,0)</f>
        <v>КОРЕЯ</v>
      </c>
      <c r="J9984" s="69" t="str">
        <f>VLOOKUP(C9984,СПРАВОЧНИК!B:D,3,0)</f>
        <v>ИНОМАРКИ</v>
      </c>
      <c r="K9984" s="69" t="str">
        <f>VLOOKUP(СВОД2023[[#This Row],[ФО]],СПРАВОЧНИК!H:P,2,0)</f>
        <v>Центральный ФО</v>
      </c>
    </row>
    <row r="9985" spans="1:11" x14ac:dyDescent="0.2">
      <c r="A9985" t="s">
        <v>600</v>
      </c>
      <c r="B9985" t="s">
        <v>596</v>
      </c>
      <c r="C9985" s="1" t="s">
        <v>129</v>
      </c>
      <c r="D9985" s="1" t="s">
        <v>2085</v>
      </c>
      <c r="E9985" s="2">
        <v>1</v>
      </c>
      <c r="F9985" s="3">
        <v>3</v>
      </c>
      <c r="G9985" s="2">
        <v>10</v>
      </c>
      <c r="H9985" s="3">
        <v>10</v>
      </c>
      <c r="I9985" s="69" t="str">
        <f>VLOOKUP(C9985,СПРАВОЧНИК!B:D,2,0)</f>
        <v>КОРЕЯ</v>
      </c>
      <c r="J9985" s="69" t="str">
        <f>VLOOKUP(C9985,СПРАВОЧНИК!B:D,3,0)</f>
        <v>ИНОМАРКИ</v>
      </c>
      <c r="K9985" s="69" t="str">
        <f>VLOOKUP(СВОД2023[[#This Row],[ФО]],СПРАВОЧНИК!H:P,2,0)</f>
        <v>Центральный ФО</v>
      </c>
    </row>
    <row r="9986" spans="1:11" x14ac:dyDescent="0.2">
      <c r="A9986" t="s">
        <v>600</v>
      </c>
      <c r="B9986" t="s">
        <v>596</v>
      </c>
      <c r="C9986" s="1" t="s">
        <v>129</v>
      </c>
      <c r="D9986" s="1" t="s">
        <v>2505</v>
      </c>
      <c r="E9986" s="2">
        <v>1</v>
      </c>
      <c r="F9986" s="3"/>
      <c r="G9986" s="2">
        <v>1</v>
      </c>
      <c r="H9986" s="3"/>
      <c r="I9986" s="69" t="str">
        <f>VLOOKUP(C9986,СПРАВОЧНИК!B:D,2,0)</f>
        <v>КОРЕЯ</v>
      </c>
      <c r="J9986" s="69" t="str">
        <f>VLOOKUP(C9986,СПРАВОЧНИК!B:D,3,0)</f>
        <v>ИНОМАРКИ</v>
      </c>
      <c r="K9986" s="69" t="str">
        <f>VLOOKUP(СВОД2023[[#This Row],[ФО]],СПРАВОЧНИК!H:P,2,0)</f>
        <v>Центральный ФО</v>
      </c>
    </row>
    <row r="9987" spans="1:11" x14ac:dyDescent="0.2">
      <c r="A9987" t="s">
        <v>600</v>
      </c>
      <c r="B9987" t="s">
        <v>596</v>
      </c>
      <c r="C9987" s="1" t="s">
        <v>129</v>
      </c>
      <c r="D9987" s="1" t="s">
        <v>2086</v>
      </c>
      <c r="E9987" s="2"/>
      <c r="F9987" s="3">
        <v>1</v>
      </c>
      <c r="G9987" s="2">
        <v>2</v>
      </c>
      <c r="H9987" s="3">
        <v>1</v>
      </c>
      <c r="I9987" s="69" t="str">
        <f>VLOOKUP(C9987,СПРАВОЧНИК!B:D,2,0)</f>
        <v>КОРЕЯ</v>
      </c>
      <c r="J9987" s="69" t="str">
        <f>VLOOKUP(C9987,СПРАВОЧНИК!B:D,3,0)</f>
        <v>ИНОМАРКИ</v>
      </c>
      <c r="K9987" s="69" t="str">
        <f>VLOOKUP(СВОД2023[[#This Row],[ФО]],СПРАВОЧНИК!H:P,2,0)</f>
        <v>Центральный ФО</v>
      </c>
    </row>
    <row r="9988" spans="1:11" x14ac:dyDescent="0.2">
      <c r="A9988" t="s">
        <v>600</v>
      </c>
      <c r="B9988" t="s">
        <v>596</v>
      </c>
      <c r="C9988" s="1" t="s">
        <v>129</v>
      </c>
      <c r="D9988" s="1" t="s">
        <v>2087</v>
      </c>
      <c r="E9988" s="2"/>
      <c r="F9988" s="3"/>
      <c r="G9988" s="2"/>
      <c r="H9988" s="3">
        <v>1</v>
      </c>
      <c r="I9988" s="69" t="str">
        <f>VLOOKUP(C9988,СПРАВОЧНИК!B:D,2,0)</f>
        <v>КОРЕЯ</v>
      </c>
      <c r="J9988" s="69" t="str">
        <f>VLOOKUP(C9988,СПРАВОЧНИК!B:D,3,0)</f>
        <v>ИНОМАРКИ</v>
      </c>
      <c r="K9988" s="69" t="str">
        <f>VLOOKUP(СВОД2023[[#This Row],[ФО]],СПРАВОЧНИК!H:P,2,0)</f>
        <v>Центральный ФО</v>
      </c>
    </row>
    <row r="9989" spans="1:11" x14ac:dyDescent="0.2">
      <c r="A9989" t="s">
        <v>600</v>
      </c>
      <c r="B9989" t="s">
        <v>596</v>
      </c>
      <c r="C9989" s="1" t="s">
        <v>129</v>
      </c>
      <c r="D9989" s="1" t="s">
        <v>1378</v>
      </c>
      <c r="E9989" s="2">
        <v>7</v>
      </c>
      <c r="F9989" s="3">
        <v>4</v>
      </c>
      <c r="G9989" s="2">
        <v>18</v>
      </c>
      <c r="H9989" s="3">
        <v>27</v>
      </c>
      <c r="I9989" s="69" t="str">
        <f>VLOOKUP(C9989,СПРАВОЧНИК!B:D,2,0)</f>
        <v>КОРЕЯ</v>
      </c>
      <c r="J9989" s="69" t="str">
        <f>VLOOKUP(C9989,СПРАВОЧНИК!B:D,3,0)</f>
        <v>ИНОМАРКИ</v>
      </c>
      <c r="K9989" s="69" t="str">
        <f>VLOOKUP(СВОД2023[[#This Row],[ФО]],СПРАВОЧНИК!H:P,2,0)</f>
        <v>Центральный ФО</v>
      </c>
    </row>
    <row r="9990" spans="1:11" x14ac:dyDescent="0.2">
      <c r="A9990" t="s">
        <v>600</v>
      </c>
      <c r="B9990" t="s">
        <v>596</v>
      </c>
      <c r="C9990" s="1" t="s">
        <v>129</v>
      </c>
      <c r="D9990" s="1" t="s">
        <v>1379</v>
      </c>
      <c r="E9990" s="2">
        <v>2</v>
      </c>
      <c r="F9990" s="3">
        <v>3</v>
      </c>
      <c r="G9990" s="2">
        <v>14</v>
      </c>
      <c r="H9990" s="3">
        <v>11</v>
      </c>
      <c r="I9990" s="69" t="str">
        <f>VLOOKUP(C9990,СПРАВОЧНИК!B:D,2,0)</f>
        <v>КОРЕЯ</v>
      </c>
      <c r="J9990" s="69" t="str">
        <f>VLOOKUP(C9990,СПРАВОЧНИК!B:D,3,0)</f>
        <v>ИНОМАРКИ</v>
      </c>
      <c r="K9990" s="69" t="str">
        <f>VLOOKUP(СВОД2023[[#This Row],[ФО]],СПРАВОЧНИК!H:P,2,0)</f>
        <v>Центральный ФО</v>
      </c>
    </row>
    <row r="9991" spans="1:11" x14ac:dyDescent="0.2">
      <c r="A9991" t="s">
        <v>600</v>
      </c>
      <c r="B9991" t="s">
        <v>596</v>
      </c>
      <c r="C9991" s="1" t="s">
        <v>131</v>
      </c>
      <c r="D9991" s="1" t="s">
        <v>1381</v>
      </c>
      <c r="E9991" s="2"/>
      <c r="F9991" s="3">
        <v>1</v>
      </c>
      <c r="G9991" s="2"/>
      <c r="H9991" s="3">
        <v>3</v>
      </c>
      <c r="I9991" s="69" t="str">
        <f>VLOOKUP(C9991,СПРАВОЧНИК!B:D,2,0)</f>
        <v>ЯПОНИЯ</v>
      </c>
      <c r="J9991" s="69" t="str">
        <f>VLOOKUP(C9991,СПРАВОЧНИК!B:D,3,0)</f>
        <v>ИНОМАРКИ</v>
      </c>
      <c r="K9991" s="69" t="str">
        <f>VLOOKUP(СВОД2023[[#This Row],[ФО]],СПРАВОЧНИК!H:P,2,0)</f>
        <v>Центральный ФО</v>
      </c>
    </row>
    <row r="9992" spans="1:11" x14ac:dyDescent="0.2">
      <c r="A9992" t="s">
        <v>600</v>
      </c>
      <c r="B9992" t="s">
        <v>596</v>
      </c>
      <c r="C9992" s="1" t="s">
        <v>131</v>
      </c>
      <c r="D9992" s="1" t="s">
        <v>839</v>
      </c>
      <c r="E9992" s="2">
        <v>1</v>
      </c>
      <c r="F9992" s="3">
        <v>3</v>
      </c>
      <c r="G9992" s="2">
        <v>12</v>
      </c>
      <c r="H9992" s="3">
        <v>20</v>
      </c>
      <c r="I9992" s="69" t="str">
        <f>VLOOKUP(C9992,СПРАВОЧНИК!B:D,2,0)</f>
        <v>ЯПОНИЯ</v>
      </c>
      <c r="J9992" s="69" t="str">
        <f>VLOOKUP(C9992,СПРАВОЧНИК!B:D,3,0)</f>
        <v>ИНОМАРКИ</v>
      </c>
      <c r="K9992" s="69" t="str">
        <f>VLOOKUP(СВОД2023[[#This Row],[ФО]],СПРАВОЧНИК!H:P,2,0)</f>
        <v>Центральный ФО</v>
      </c>
    </row>
    <row r="9993" spans="1:11" x14ac:dyDescent="0.2">
      <c r="A9993" t="s">
        <v>600</v>
      </c>
      <c r="B9993" t="s">
        <v>596</v>
      </c>
      <c r="C9993" s="1" t="s">
        <v>131</v>
      </c>
      <c r="D9993" s="1" t="s">
        <v>1382</v>
      </c>
      <c r="E9993" s="2">
        <v>1</v>
      </c>
      <c r="F9993" s="3"/>
      <c r="G9993" s="2">
        <v>4</v>
      </c>
      <c r="H9993" s="3">
        <v>1</v>
      </c>
      <c r="I9993" s="69" t="str">
        <f>VLOOKUP(C9993,СПРАВОЧНИК!B:D,2,0)</f>
        <v>ЯПОНИЯ</v>
      </c>
      <c r="J9993" s="69" t="str">
        <f>VLOOKUP(C9993,СПРАВОЧНИК!B:D,3,0)</f>
        <v>ИНОМАРКИ</v>
      </c>
      <c r="K9993" s="69" t="str">
        <f>VLOOKUP(СВОД2023[[#This Row],[ФО]],СПРАВОЧНИК!H:P,2,0)</f>
        <v>Центральный ФО</v>
      </c>
    </row>
    <row r="9994" spans="1:11" x14ac:dyDescent="0.2">
      <c r="A9994" t="s">
        <v>600</v>
      </c>
      <c r="B9994" t="s">
        <v>596</v>
      </c>
      <c r="C9994" s="1" t="s">
        <v>131</v>
      </c>
      <c r="D9994" s="1" t="s">
        <v>1383</v>
      </c>
      <c r="E9994" s="2">
        <v>2</v>
      </c>
      <c r="F9994" s="3">
        <v>3</v>
      </c>
      <c r="G9994" s="2">
        <v>15</v>
      </c>
      <c r="H9994" s="3">
        <v>13</v>
      </c>
      <c r="I9994" s="69" t="str">
        <f>VLOOKUP(C9994,СПРАВОЧНИК!B:D,2,0)</f>
        <v>ЯПОНИЯ</v>
      </c>
      <c r="J9994" s="69" t="str">
        <f>VLOOKUP(C9994,СПРАВОЧНИК!B:D,3,0)</f>
        <v>ИНОМАРКИ</v>
      </c>
      <c r="K9994" s="69" t="str">
        <f>VLOOKUP(СВОД2023[[#This Row],[ФО]],СПРАВОЧНИК!H:P,2,0)</f>
        <v>Центральный ФО</v>
      </c>
    </row>
    <row r="9995" spans="1:11" x14ac:dyDescent="0.2">
      <c r="A9995" t="s">
        <v>600</v>
      </c>
      <c r="B9995" t="s">
        <v>596</v>
      </c>
      <c r="C9995" s="1" t="s">
        <v>131</v>
      </c>
      <c r="D9995" s="1" t="s">
        <v>1384</v>
      </c>
      <c r="E9995" s="2"/>
      <c r="F9995" s="3"/>
      <c r="G9995" s="2">
        <v>1</v>
      </c>
      <c r="H9995" s="3"/>
      <c r="I9995" s="69" t="str">
        <f>VLOOKUP(C9995,СПРАВОЧНИК!B:D,2,0)</f>
        <v>ЯПОНИЯ</v>
      </c>
      <c r="J9995" s="69" t="str">
        <f>VLOOKUP(C9995,СПРАВОЧНИК!B:D,3,0)</f>
        <v>ИНОМАРКИ</v>
      </c>
      <c r="K9995" s="69" t="str">
        <f>VLOOKUP(СВОД2023[[#This Row],[ФО]],СПРАВОЧНИК!H:P,2,0)</f>
        <v>Центральный ФО</v>
      </c>
    </row>
    <row r="9996" spans="1:11" x14ac:dyDescent="0.2">
      <c r="A9996" t="s">
        <v>600</v>
      </c>
      <c r="B9996" t="s">
        <v>596</v>
      </c>
      <c r="C9996" s="1" t="s">
        <v>131</v>
      </c>
      <c r="D9996" s="1" t="s">
        <v>132</v>
      </c>
      <c r="E9996" s="2">
        <v>3</v>
      </c>
      <c r="F9996" s="3">
        <v>4</v>
      </c>
      <c r="G9996" s="2">
        <v>7</v>
      </c>
      <c r="H9996" s="3">
        <v>10</v>
      </c>
      <c r="I9996" s="69" t="str">
        <f>VLOOKUP(C9996,СПРАВОЧНИК!B:D,2,0)</f>
        <v>ЯПОНИЯ</v>
      </c>
      <c r="J9996" s="69" t="str">
        <f>VLOOKUP(C9996,СПРАВОЧНИК!B:D,3,0)</f>
        <v>ИНОМАРКИ</v>
      </c>
      <c r="K9996" s="69" t="str">
        <f>VLOOKUP(СВОД2023[[#This Row],[ФО]],СПРАВОЧНИК!H:P,2,0)</f>
        <v>Центральный ФО</v>
      </c>
    </row>
    <row r="9997" spans="1:11" x14ac:dyDescent="0.2">
      <c r="A9997" t="s">
        <v>600</v>
      </c>
      <c r="B9997" t="s">
        <v>596</v>
      </c>
      <c r="C9997" s="1" t="s">
        <v>131</v>
      </c>
      <c r="D9997" s="1" t="s">
        <v>1386</v>
      </c>
      <c r="E9997" s="2">
        <v>2</v>
      </c>
      <c r="F9997" s="3"/>
      <c r="G9997" s="2">
        <v>6</v>
      </c>
      <c r="H9997" s="3">
        <v>4</v>
      </c>
      <c r="I9997" s="69" t="str">
        <f>VLOOKUP(C9997,СПРАВОЧНИК!B:D,2,0)</f>
        <v>ЯПОНИЯ</v>
      </c>
      <c r="J9997" s="69" t="str">
        <f>VLOOKUP(C9997,СПРАВОЧНИК!B:D,3,0)</f>
        <v>ИНОМАРКИ</v>
      </c>
      <c r="K9997" s="69" t="str">
        <f>VLOOKUP(СВОД2023[[#This Row],[ФО]],СПРАВОЧНИК!H:P,2,0)</f>
        <v>Центральный ФО</v>
      </c>
    </row>
    <row r="9998" spans="1:11" x14ac:dyDescent="0.2">
      <c r="A9998" t="s">
        <v>600</v>
      </c>
      <c r="B9998" t="s">
        <v>596</v>
      </c>
      <c r="C9998" s="1" t="s">
        <v>131</v>
      </c>
      <c r="D9998" s="1" t="s">
        <v>1387</v>
      </c>
      <c r="E9998" s="2">
        <v>2</v>
      </c>
      <c r="F9998" s="3">
        <v>1</v>
      </c>
      <c r="G9998" s="2">
        <v>10</v>
      </c>
      <c r="H9998" s="3">
        <v>9</v>
      </c>
      <c r="I9998" s="69" t="str">
        <f>VLOOKUP(C9998,СПРАВОЧНИК!B:D,2,0)</f>
        <v>ЯПОНИЯ</v>
      </c>
      <c r="J9998" s="69" t="str">
        <f>VLOOKUP(C9998,СПРАВОЧНИК!B:D,3,0)</f>
        <v>ИНОМАРКИ</v>
      </c>
      <c r="K9998" s="69" t="str">
        <f>VLOOKUP(СВОД2023[[#This Row],[ФО]],СПРАВОЧНИК!H:P,2,0)</f>
        <v>Центральный ФО</v>
      </c>
    </row>
    <row r="9999" spans="1:11" x14ac:dyDescent="0.2">
      <c r="A9999" t="s">
        <v>600</v>
      </c>
      <c r="B9999" t="s">
        <v>596</v>
      </c>
      <c r="C9999" s="1" t="s">
        <v>131</v>
      </c>
      <c r="D9999" s="1" t="s">
        <v>1388</v>
      </c>
      <c r="E9999" s="2"/>
      <c r="F9999" s="3"/>
      <c r="G9999" s="2">
        <v>1</v>
      </c>
      <c r="H9999" s="3"/>
      <c r="I9999" s="69" t="str">
        <f>VLOOKUP(C9999,СПРАВОЧНИК!B:D,2,0)</f>
        <v>ЯПОНИЯ</v>
      </c>
      <c r="J9999" s="69" t="str">
        <f>VLOOKUP(C9999,СПРАВОЧНИК!B:D,3,0)</f>
        <v>ИНОМАРКИ</v>
      </c>
      <c r="K9999" s="69" t="str">
        <f>VLOOKUP(СВОД2023[[#This Row],[ФО]],СПРАВОЧНИК!H:P,2,0)</f>
        <v>Центральный ФО</v>
      </c>
    </row>
    <row r="10000" spans="1:11" x14ac:dyDescent="0.2">
      <c r="A10000" t="s">
        <v>600</v>
      </c>
      <c r="B10000" t="s">
        <v>596</v>
      </c>
      <c r="C10000" s="1" t="s">
        <v>131</v>
      </c>
      <c r="D10000" s="1" t="s">
        <v>133</v>
      </c>
      <c r="E10000" s="2">
        <v>1</v>
      </c>
      <c r="F10000" s="3">
        <v>1</v>
      </c>
      <c r="G10000" s="2">
        <v>1</v>
      </c>
      <c r="H10000" s="3">
        <v>1</v>
      </c>
      <c r="I10000" s="69" t="str">
        <f>VLOOKUP(C10000,СПРАВОЧНИК!B:D,2,0)</f>
        <v>ЯПОНИЯ</v>
      </c>
      <c r="J10000" s="69" t="str">
        <f>VLOOKUP(C10000,СПРАВОЧНИК!B:D,3,0)</f>
        <v>ИНОМАРКИ</v>
      </c>
      <c r="K10000" s="69" t="str">
        <f>VLOOKUP(СВОД2023[[#This Row],[ФО]],СПРАВОЧНИК!H:P,2,0)</f>
        <v>Центральный ФО</v>
      </c>
    </row>
    <row r="10001" spans="1:11" x14ac:dyDescent="0.2">
      <c r="A10001" t="s">
        <v>600</v>
      </c>
      <c r="B10001" t="s">
        <v>596</v>
      </c>
      <c r="C10001" s="1" t="s">
        <v>131</v>
      </c>
      <c r="D10001" s="1" t="s">
        <v>1389</v>
      </c>
      <c r="E10001" s="2"/>
      <c r="F10001" s="3">
        <v>1</v>
      </c>
      <c r="G10001" s="2">
        <v>1</v>
      </c>
      <c r="H10001" s="3">
        <v>2</v>
      </c>
      <c r="I10001" s="69" t="str">
        <f>VLOOKUP(C10001,СПРАВОЧНИК!B:D,2,0)</f>
        <v>ЯПОНИЯ</v>
      </c>
      <c r="J10001" s="69" t="str">
        <f>VLOOKUP(C10001,СПРАВОЧНИК!B:D,3,0)</f>
        <v>ИНОМАРКИ</v>
      </c>
      <c r="K10001" s="69" t="str">
        <f>VLOOKUP(СВОД2023[[#This Row],[ФО]],СПРАВОЧНИК!H:P,2,0)</f>
        <v>Центральный ФО</v>
      </c>
    </row>
    <row r="10002" spans="1:11" x14ac:dyDescent="0.2">
      <c r="A10002" t="s">
        <v>600</v>
      </c>
      <c r="B10002" t="s">
        <v>596</v>
      </c>
      <c r="C10002" s="1" t="s">
        <v>131</v>
      </c>
      <c r="D10002" s="1" t="s">
        <v>2088</v>
      </c>
      <c r="E10002" s="2"/>
      <c r="F10002" s="3"/>
      <c r="G10002" s="2">
        <v>1</v>
      </c>
      <c r="H10002" s="3">
        <v>1</v>
      </c>
      <c r="I10002" s="69" t="str">
        <f>VLOOKUP(C10002,СПРАВОЧНИК!B:D,2,0)</f>
        <v>ЯПОНИЯ</v>
      </c>
      <c r="J10002" s="69" t="str">
        <f>VLOOKUP(C10002,СПРАВОЧНИК!B:D,3,0)</f>
        <v>ИНОМАРКИ</v>
      </c>
      <c r="K10002" s="69" t="str">
        <f>VLOOKUP(СВОД2023[[#This Row],[ФО]],СПРАВОЧНИК!H:P,2,0)</f>
        <v>Центральный ФО</v>
      </c>
    </row>
    <row r="10003" spans="1:11" x14ac:dyDescent="0.2">
      <c r="A10003" t="s">
        <v>600</v>
      </c>
      <c r="B10003" t="s">
        <v>596</v>
      </c>
      <c r="C10003" s="1" t="s">
        <v>131</v>
      </c>
      <c r="D10003" s="1" t="s">
        <v>2089</v>
      </c>
      <c r="E10003" s="2">
        <v>2</v>
      </c>
      <c r="F10003" s="3"/>
      <c r="G10003" s="2">
        <v>7</v>
      </c>
      <c r="H10003" s="3">
        <v>5</v>
      </c>
      <c r="I10003" s="69" t="str">
        <f>VLOOKUP(C10003,СПРАВОЧНИК!B:D,2,0)</f>
        <v>ЯПОНИЯ</v>
      </c>
      <c r="J10003" s="69" t="str">
        <f>VLOOKUP(C10003,СПРАВОЧНИК!B:D,3,0)</f>
        <v>ИНОМАРКИ</v>
      </c>
      <c r="K10003" s="69" t="str">
        <f>VLOOKUP(СВОД2023[[#This Row],[ФО]],СПРАВОЧНИК!H:P,2,0)</f>
        <v>Центральный ФО</v>
      </c>
    </row>
    <row r="10004" spans="1:11" x14ac:dyDescent="0.2">
      <c r="A10004" t="s">
        <v>600</v>
      </c>
      <c r="B10004" t="s">
        <v>596</v>
      </c>
      <c r="C10004" s="1" t="s">
        <v>131</v>
      </c>
      <c r="D10004" s="1" t="s">
        <v>2408</v>
      </c>
      <c r="E10004" s="2">
        <v>1</v>
      </c>
      <c r="F10004" s="3"/>
      <c r="G10004" s="2">
        <v>2</v>
      </c>
      <c r="H10004" s="3"/>
      <c r="I10004" s="69" t="str">
        <f>VLOOKUP(C10004,СПРАВОЧНИК!B:D,2,0)</f>
        <v>ЯПОНИЯ</v>
      </c>
      <c r="J10004" s="69" t="str">
        <f>VLOOKUP(C10004,СПРАВОЧНИК!B:D,3,0)</f>
        <v>ИНОМАРКИ</v>
      </c>
      <c r="K10004" s="69" t="str">
        <f>VLOOKUP(СВОД2023[[#This Row],[ФО]],СПРАВОЧНИК!H:P,2,0)</f>
        <v>Центральный ФО</v>
      </c>
    </row>
    <row r="10005" spans="1:11" x14ac:dyDescent="0.2">
      <c r="A10005" t="s">
        <v>600</v>
      </c>
      <c r="B10005" t="s">
        <v>596</v>
      </c>
      <c r="C10005" s="1" t="s">
        <v>131</v>
      </c>
      <c r="D10005" s="1" t="s">
        <v>134</v>
      </c>
      <c r="E10005" s="2"/>
      <c r="F10005" s="3"/>
      <c r="G10005" s="2">
        <v>2</v>
      </c>
      <c r="H10005" s="3"/>
      <c r="I10005" s="69" t="str">
        <f>VLOOKUP(C10005,СПРАВОЧНИК!B:D,2,0)</f>
        <v>ЯПОНИЯ</v>
      </c>
      <c r="J10005" s="69" t="str">
        <f>VLOOKUP(C10005,СПРАВОЧНИК!B:D,3,0)</f>
        <v>ИНОМАРКИ</v>
      </c>
      <c r="K10005" s="69" t="str">
        <f>VLOOKUP(СВОД2023[[#This Row],[ФО]],СПРАВОЧНИК!H:P,2,0)</f>
        <v>Центральный ФО</v>
      </c>
    </row>
    <row r="10006" spans="1:11" x14ac:dyDescent="0.2">
      <c r="A10006" t="s">
        <v>600</v>
      </c>
      <c r="B10006" t="s">
        <v>596</v>
      </c>
      <c r="C10006" s="1" t="s">
        <v>131</v>
      </c>
      <c r="D10006" s="1" t="s">
        <v>135</v>
      </c>
      <c r="E10006" s="2">
        <v>6</v>
      </c>
      <c r="F10006" s="3">
        <v>8</v>
      </c>
      <c r="G10006" s="2">
        <v>42</v>
      </c>
      <c r="H10006" s="3">
        <v>57</v>
      </c>
      <c r="I10006" s="69" t="str">
        <f>VLOOKUP(C10006,СПРАВОЧНИК!B:D,2,0)</f>
        <v>ЯПОНИЯ</v>
      </c>
      <c r="J10006" s="69" t="str">
        <f>VLOOKUP(C10006,СПРАВОЧНИК!B:D,3,0)</f>
        <v>ИНОМАРКИ</v>
      </c>
      <c r="K10006" s="69" t="str">
        <f>VLOOKUP(СВОД2023[[#This Row],[ФО]],СПРАВОЧНИК!H:P,2,0)</f>
        <v>Центральный ФО</v>
      </c>
    </row>
    <row r="10007" spans="1:11" x14ac:dyDescent="0.2">
      <c r="A10007" t="s">
        <v>600</v>
      </c>
      <c r="B10007" t="s">
        <v>596</v>
      </c>
      <c r="C10007" s="1" t="s">
        <v>131</v>
      </c>
      <c r="D10007" s="1" t="s">
        <v>136</v>
      </c>
      <c r="E10007" s="2">
        <v>27</v>
      </c>
      <c r="F10007" s="3">
        <v>7</v>
      </c>
      <c r="G10007" s="2">
        <v>97</v>
      </c>
      <c r="H10007" s="3">
        <v>38</v>
      </c>
      <c r="I10007" s="69" t="str">
        <f>VLOOKUP(C10007,СПРАВОЧНИК!B:D,2,0)</f>
        <v>ЯПОНИЯ</v>
      </c>
      <c r="J10007" s="69" t="str">
        <f>VLOOKUP(C10007,СПРАВОЧНИК!B:D,3,0)</f>
        <v>ИНОМАРКИ</v>
      </c>
      <c r="K10007" s="69" t="str">
        <f>VLOOKUP(СВОД2023[[#This Row],[ФО]],СПРАВОЧНИК!H:P,2,0)</f>
        <v>Центральный ФО</v>
      </c>
    </row>
    <row r="10008" spans="1:11" x14ac:dyDescent="0.2">
      <c r="A10008" t="s">
        <v>600</v>
      </c>
      <c r="B10008" t="s">
        <v>596</v>
      </c>
      <c r="C10008" s="1" t="s">
        <v>131</v>
      </c>
      <c r="D10008" s="1" t="s">
        <v>1392</v>
      </c>
      <c r="E10008" s="2"/>
      <c r="F10008" s="3"/>
      <c r="G10008" s="2">
        <v>7</v>
      </c>
      <c r="H10008" s="3">
        <v>2</v>
      </c>
      <c r="I10008" s="69" t="str">
        <f>VLOOKUP(C10008,СПРАВОЧНИК!B:D,2,0)</f>
        <v>ЯПОНИЯ</v>
      </c>
      <c r="J10008" s="69" t="str">
        <f>VLOOKUP(C10008,СПРАВОЧНИК!B:D,3,0)</f>
        <v>ИНОМАРКИ</v>
      </c>
      <c r="K10008" s="69" t="str">
        <f>VLOOKUP(СВОД2023[[#This Row],[ФО]],СПРАВОЧНИК!H:P,2,0)</f>
        <v>Центральный ФО</v>
      </c>
    </row>
    <row r="10009" spans="1:11" x14ac:dyDescent="0.2">
      <c r="A10009" t="s">
        <v>600</v>
      </c>
      <c r="B10009" t="s">
        <v>596</v>
      </c>
      <c r="C10009" s="1" t="s">
        <v>131</v>
      </c>
      <c r="D10009" s="1" t="s">
        <v>137</v>
      </c>
      <c r="E10009" s="2">
        <v>3</v>
      </c>
      <c r="F10009" s="3"/>
      <c r="G10009" s="2">
        <v>7</v>
      </c>
      <c r="H10009" s="3">
        <v>4</v>
      </c>
      <c r="I10009" s="69" t="str">
        <f>VLOOKUP(C10009,СПРАВОЧНИК!B:D,2,0)</f>
        <v>ЯПОНИЯ</v>
      </c>
      <c r="J10009" s="69" t="str">
        <f>VLOOKUP(C10009,СПРАВОЧНИК!B:D,3,0)</f>
        <v>ИНОМАРКИ</v>
      </c>
      <c r="K10009" s="69" t="str">
        <f>VLOOKUP(СВОД2023[[#This Row],[ФО]],СПРАВОЧНИК!H:P,2,0)</f>
        <v>Центральный ФО</v>
      </c>
    </row>
    <row r="10010" spans="1:11" x14ac:dyDescent="0.2">
      <c r="A10010" t="s">
        <v>600</v>
      </c>
      <c r="B10010" t="s">
        <v>596</v>
      </c>
      <c r="C10010" s="1" t="s">
        <v>131</v>
      </c>
      <c r="D10010" s="1" t="s">
        <v>1394</v>
      </c>
      <c r="E10010" s="2">
        <v>6</v>
      </c>
      <c r="F10010" s="3">
        <v>4</v>
      </c>
      <c r="G10010" s="2">
        <v>29</v>
      </c>
      <c r="H10010" s="3">
        <v>19</v>
      </c>
      <c r="I10010" s="69" t="str">
        <f>VLOOKUP(C10010,СПРАВОЧНИК!B:D,2,0)</f>
        <v>ЯПОНИЯ</v>
      </c>
      <c r="J10010" s="69" t="str">
        <f>VLOOKUP(C10010,СПРАВОЧНИК!B:D,3,0)</f>
        <v>ИНОМАРКИ</v>
      </c>
      <c r="K10010" s="69" t="str">
        <f>VLOOKUP(СВОД2023[[#This Row],[ФО]],СПРАВОЧНИК!H:P,2,0)</f>
        <v>Центральный ФО</v>
      </c>
    </row>
    <row r="10011" spans="1:11" x14ac:dyDescent="0.2">
      <c r="A10011" t="s">
        <v>600</v>
      </c>
      <c r="B10011" t="s">
        <v>596</v>
      </c>
      <c r="C10011" s="1" t="s">
        <v>131</v>
      </c>
      <c r="D10011" s="1" t="s">
        <v>1395</v>
      </c>
      <c r="E10011" s="2"/>
      <c r="F10011" s="3"/>
      <c r="G10011" s="2">
        <v>4</v>
      </c>
      <c r="H10011" s="3"/>
      <c r="I10011" s="69" t="str">
        <f>VLOOKUP(C10011,СПРАВОЧНИК!B:D,2,0)</f>
        <v>ЯПОНИЯ</v>
      </c>
      <c r="J10011" s="69" t="str">
        <f>VLOOKUP(C10011,СПРАВОЧНИК!B:D,3,0)</f>
        <v>ИНОМАРКИ</v>
      </c>
      <c r="K10011" s="69" t="str">
        <f>VLOOKUP(СВОД2023[[#This Row],[ФО]],СПРАВОЧНИК!H:P,2,0)</f>
        <v>Центральный ФО</v>
      </c>
    </row>
    <row r="10012" spans="1:11" x14ac:dyDescent="0.2">
      <c r="A10012" t="s">
        <v>600</v>
      </c>
      <c r="B10012" t="s">
        <v>596</v>
      </c>
      <c r="C10012" s="1" t="s">
        <v>131</v>
      </c>
      <c r="D10012" s="1" t="s">
        <v>1396</v>
      </c>
      <c r="E10012" s="2">
        <v>8</v>
      </c>
      <c r="F10012" s="3">
        <v>2</v>
      </c>
      <c r="G10012" s="2">
        <v>36</v>
      </c>
      <c r="H10012" s="3">
        <v>19</v>
      </c>
      <c r="I10012" s="69" t="str">
        <f>VLOOKUP(C10012,СПРАВОЧНИК!B:D,2,0)</f>
        <v>ЯПОНИЯ</v>
      </c>
      <c r="J10012" s="69" t="str">
        <f>VLOOKUP(C10012,СПРАВОЧНИК!B:D,3,0)</f>
        <v>ИНОМАРКИ</v>
      </c>
      <c r="K10012" s="69" t="str">
        <f>VLOOKUP(СВОД2023[[#This Row],[ФО]],СПРАВОЧНИК!H:P,2,0)</f>
        <v>Центральный ФО</v>
      </c>
    </row>
    <row r="10013" spans="1:11" x14ac:dyDescent="0.2">
      <c r="A10013" t="s">
        <v>600</v>
      </c>
      <c r="B10013" t="s">
        <v>596</v>
      </c>
      <c r="C10013" s="1" t="s">
        <v>131</v>
      </c>
      <c r="D10013" s="1" t="s">
        <v>1397</v>
      </c>
      <c r="E10013" s="2">
        <v>12</v>
      </c>
      <c r="F10013" s="3">
        <v>8</v>
      </c>
      <c r="G10013" s="2">
        <v>56</v>
      </c>
      <c r="H10013" s="3">
        <v>45</v>
      </c>
      <c r="I10013" s="69" t="str">
        <f>VLOOKUP(C10013,СПРАВОЧНИК!B:D,2,0)</f>
        <v>ЯПОНИЯ</v>
      </c>
      <c r="J10013" s="69" t="str">
        <f>VLOOKUP(C10013,СПРАВОЧНИК!B:D,3,0)</f>
        <v>ИНОМАРКИ</v>
      </c>
      <c r="K10013" s="69" t="str">
        <f>VLOOKUP(СВОД2023[[#This Row],[ФО]],СПРАВОЧНИК!H:P,2,0)</f>
        <v>Центральный ФО</v>
      </c>
    </row>
    <row r="10014" spans="1:11" x14ac:dyDescent="0.2">
      <c r="A10014" t="s">
        <v>600</v>
      </c>
      <c r="B10014" t="s">
        <v>596</v>
      </c>
      <c r="C10014" s="1" t="s">
        <v>131</v>
      </c>
      <c r="D10014" s="1" t="s">
        <v>1398</v>
      </c>
      <c r="E10014" s="2">
        <v>7</v>
      </c>
      <c r="F10014" s="3">
        <v>1</v>
      </c>
      <c r="G10014" s="2">
        <v>34</v>
      </c>
      <c r="H10014" s="3">
        <v>9</v>
      </c>
      <c r="I10014" s="69" t="str">
        <f>VLOOKUP(C10014,СПРАВОЧНИК!B:D,2,0)</f>
        <v>ЯПОНИЯ</v>
      </c>
      <c r="J10014" s="69" t="str">
        <f>VLOOKUP(C10014,СПРАВОЧНИК!B:D,3,0)</f>
        <v>ИНОМАРКИ</v>
      </c>
      <c r="K10014" s="69" t="str">
        <f>VLOOKUP(СВОД2023[[#This Row],[ФО]],СПРАВОЧНИК!H:P,2,0)</f>
        <v>Центральный ФО</v>
      </c>
    </row>
    <row r="10015" spans="1:11" x14ac:dyDescent="0.2">
      <c r="A10015" t="s">
        <v>600</v>
      </c>
      <c r="B10015" t="s">
        <v>596</v>
      </c>
      <c r="C10015" s="1" t="s">
        <v>131</v>
      </c>
      <c r="D10015" s="1" t="s">
        <v>2409</v>
      </c>
      <c r="E10015" s="2"/>
      <c r="F10015" s="3"/>
      <c r="G10015" s="2">
        <v>1</v>
      </c>
      <c r="H10015" s="3">
        <v>1</v>
      </c>
      <c r="I10015" s="69" t="str">
        <f>VLOOKUP(C10015,СПРАВОЧНИК!B:D,2,0)</f>
        <v>ЯПОНИЯ</v>
      </c>
      <c r="J10015" s="69" t="str">
        <f>VLOOKUP(C10015,СПРАВОЧНИК!B:D,3,0)</f>
        <v>ИНОМАРКИ</v>
      </c>
      <c r="K10015" s="69" t="str">
        <f>VLOOKUP(СВОД2023[[#This Row],[ФО]],СПРАВОЧНИК!H:P,2,0)</f>
        <v>Центральный ФО</v>
      </c>
    </row>
    <row r="10016" spans="1:11" x14ac:dyDescent="0.2">
      <c r="A10016" t="s">
        <v>600</v>
      </c>
      <c r="B10016" t="s">
        <v>596</v>
      </c>
      <c r="C10016" s="1" t="s">
        <v>131</v>
      </c>
      <c r="D10016" s="1" t="s">
        <v>1399</v>
      </c>
      <c r="E10016" s="2">
        <v>2</v>
      </c>
      <c r="F10016" s="3"/>
      <c r="G10016" s="2">
        <v>10</v>
      </c>
      <c r="H10016" s="3">
        <v>1</v>
      </c>
      <c r="I10016" s="69" t="str">
        <f>VLOOKUP(C10016,СПРАВОЧНИК!B:D,2,0)</f>
        <v>ЯПОНИЯ</v>
      </c>
      <c r="J10016" s="69" t="str">
        <f>VLOOKUP(C10016,СПРАВОЧНИК!B:D,3,0)</f>
        <v>ИНОМАРКИ</v>
      </c>
      <c r="K10016" s="69" t="str">
        <f>VLOOKUP(СВОД2023[[#This Row],[ФО]],СПРАВОЧНИК!H:P,2,0)</f>
        <v>Центральный ФО</v>
      </c>
    </row>
    <row r="10017" spans="1:11" x14ac:dyDescent="0.2">
      <c r="A10017" t="s">
        <v>600</v>
      </c>
      <c r="B10017" t="s">
        <v>596</v>
      </c>
      <c r="C10017" s="1" t="s">
        <v>131</v>
      </c>
      <c r="D10017" s="1" t="s">
        <v>1400</v>
      </c>
      <c r="E10017" s="2">
        <v>4</v>
      </c>
      <c r="F10017" s="3">
        <v>5</v>
      </c>
      <c r="G10017" s="2">
        <v>25</v>
      </c>
      <c r="H10017" s="3">
        <v>21</v>
      </c>
      <c r="I10017" s="69" t="str">
        <f>VLOOKUP(C10017,СПРАВОЧНИК!B:D,2,0)</f>
        <v>ЯПОНИЯ</v>
      </c>
      <c r="J10017" s="69" t="str">
        <f>VLOOKUP(C10017,СПРАВОЧНИК!B:D,3,0)</f>
        <v>ИНОМАРКИ</v>
      </c>
      <c r="K10017" s="69" t="str">
        <f>VLOOKUP(СВОД2023[[#This Row],[ФО]],СПРАВОЧНИК!H:P,2,0)</f>
        <v>Центральный ФО</v>
      </c>
    </row>
    <row r="10018" spans="1:11" x14ac:dyDescent="0.2">
      <c r="A10018" t="s">
        <v>600</v>
      </c>
      <c r="B10018" t="s">
        <v>596</v>
      </c>
      <c r="C10018" s="1" t="s">
        <v>138</v>
      </c>
      <c r="D10018" s="1" t="s">
        <v>1402</v>
      </c>
      <c r="E10018" s="2">
        <v>57</v>
      </c>
      <c r="F10018" s="3">
        <v>42</v>
      </c>
      <c r="G10018" s="2">
        <v>312</v>
      </c>
      <c r="H10018" s="3">
        <v>262</v>
      </c>
      <c r="I10018" s="69" t="str">
        <f>VLOOKUP(C10018,СПРАВОЧНИК!B:D,2,0)</f>
        <v>ЕВРОПА</v>
      </c>
      <c r="J10018" s="69" t="str">
        <f>VLOOKUP(C10018,СПРАВОЧНИК!B:D,3,0)</f>
        <v>ИНОМАРКИ</v>
      </c>
      <c r="K10018" s="69" t="str">
        <f>VLOOKUP(СВОД2023[[#This Row],[ФО]],СПРАВОЧНИК!H:P,2,0)</f>
        <v>Центральный ФО</v>
      </c>
    </row>
    <row r="10019" spans="1:11" x14ac:dyDescent="0.2">
      <c r="A10019" t="s">
        <v>600</v>
      </c>
      <c r="B10019" t="s">
        <v>596</v>
      </c>
      <c r="C10019" s="1" t="s">
        <v>138</v>
      </c>
      <c r="D10019" s="1" t="s">
        <v>139</v>
      </c>
      <c r="E10019" s="2">
        <v>222</v>
      </c>
      <c r="F10019" s="3">
        <v>215</v>
      </c>
      <c r="G10019" s="2">
        <v>1199</v>
      </c>
      <c r="H10019" s="3">
        <v>1244</v>
      </c>
      <c r="I10019" s="69" t="str">
        <f>VLOOKUP(C10019,СПРАВОЧНИК!B:D,2,0)</f>
        <v>ЕВРОПА</v>
      </c>
      <c r="J10019" s="69" t="str">
        <f>VLOOKUP(C10019,СПРАВОЧНИК!B:D,3,0)</f>
        <v>ИНОМАРКИ</v>
      </c>
      <c r="K10019" s="69" t="str">
        <f>VLOOKUP(СВОД2023[[#This Row],[ФО]],СПРАВОЧНИК!H:P,2,0)</f>
        <v>Центральный ФО</v>
      </c>
    </row>
    <row r="10020" spans="1:11" x14ac:dyDescent="0.2">
      <c r="A10020" t="s">
        <v>600</v>
      </c>
      <c r="B10020" t="s">
        <v>596</v>
      </c>
      <c r="C10020" s="1" t="s">
        <v>138</v>
      </c>
      <c r="D10020" s="1" t="s">
        <v>1403</v>
      </c>
      <c r="E10020" s="2"/>
      <c r="F10020" s="3"/>
      <c r="G10020" s="2">
        <v>2</v>
      </c>
      <c r="H10020" s="3"/>
      <c r="I10020" s="69" t="str">
        <f>VLOOKUP(C10020,СПРАВОЧНИК!B:D,2,0)</f>
        <v>ЕВРОПА</v>
      </c>
      <c r="J10020" s="69" t="str">
        <f>VLOOKUP(C10020,СПРАВОЧНИК!B:D,3,0)</f>
        <v>ИНОМАРКИ</v>
      </c>
      <c r="K10020" s="69" t="str">
        <f>VLOOKUP(СВОД2023[[#This Row],[ФО]],СПРАВОЧНИК!H:P,2,0)</f>
        <v>Центральный ФО</v>
      </c>
    </row>
    <row r="10021" spans="1:11" x14ac:dyDescent="0.2">
      <c r="A10021" t="s">
        <v>600</v>
      </c>
      <c r="B10021" t="s">
        <v>596</v>
      </c>
      <c r="C10021" s="1" t="s">
        <v>2647</v>
      </c>
      <c r="D10021" s="1" t="s">
        <v>2648</v>
      </c>
      <c r="E10021" s="2"/>
      <c r="F10021" s="3"/>
      <c r="G10021" s="2"/>
      <c r="H10021" s="3">
        <v>1</v>
      </c>
      <c r="I10021" s="69" t="str">
        <f>VLOOKUP(C10021,СПРАВОЧНИК!B:D,2,0)</f>
        <v>ЕВРОПА</v>
      </c>
      <c r="J10021" s="69" t="str">
        <f>VLOOKUP(C10021,СПРАВОЧНИК!B:D,3,0)</f>
        <v>ИНОМАРКИ</v>
      </c>
      <c r="K10021" s="69" t="str">
        <f>VLOOKUP(СВОД2023[[#This Row],[ФО]],СПРАВОЧНИК!H:P,2,0)</f>
        <v>Центральный ФО</v>
      </c>
    </row>
    <row r="10022" spans="1:11" x14ac:dyDescent="0.2">
      <c r="A10022" t="s">
        <v>600</v>
      </c>
      <c r="B10022" t="s">
        <v>596</v>
      </c>
      <c r="C10022" s="1" t="s">
        <v>1404</v>
      </c>
      <c r="D10022" s="1" t="s">
        <v>1405</v>
      </c>
      <c r="E10022" s="2"/>
      <c r="F10022" s="3">
        <v>6</v>
      </c>
      <c r="G10022" s="2">
        <v>4</v>
      </c>
      <c r="H10022" s="3">
        <v>13</v>
      </c>
      <c r="I10022" s="69" t="str">
        <f>VLOOKUP(C10022,СПРАВОЧНИК!B:D,2,0)</f>
        <v>КИТАЙ</v>
      </c>
      <c r="J10022" s="69" t="str">
        <f>VLOOKUP(C10022,СПРАВОЧНИК!B:D,3,0)</f>
        <v>ИНОМАРКИ</v>
      </c>
      <c r="K10022" s="69" t="str">
        <f>VLOOKUP(СВОД2023[[#This Row],[ФО]],СПРАВОЧНИК!H:P,2,0)</f>
        <v>Центральный ФО</v>
      </c>
    </row>
    <row r="10023" spans="1:11" x14ac:dyDescent="0.2">
      <c r="A10023" t="s">
        <v>600</v>
      </c>
      <c r="B10023" t="s">
        <v>596</v>
      </c>
      <c r="C10023" s="1" t="s">
        <v>1404</v>
      </c>
      <c r="D10023" s="1" t="s">
        <v>2090</v>
      </c>
      <c r="E10023" s="2"/>
      <c r="F10023" s="3"/>
      <c r="G10023" s="2">
        <v>1</v>
      </c>
      <c r="H10023" s="3">
        <v>2</v>
      </c>
      <c r="I10023" s="69" t="str">
        <f>VLOOKUP(C10023,СПРАВОЧНИК!B:D,2,0)</f>
        <v>КИТАЙ</v>
      </c>
      <c r="J10023" s="69" t="str">
        <f>VLOOKUP(C10023,СПРАВОЧНИК!B:D,3,0)</f>
        <v>ИНОМАРКИ</v>
      </c>
      <c r="K10023" s="69" t="str">
        <f>VLOOKUP(СВОД2023[[#This Row],[ФО]],СПРАВОЧНИК!H:P,2,0)</f>
        <v>Центральный ФО</v>
      </c>
    </row>
    <row r="10024" spans="1:11" x14ac:dyDescent="0.2">
      <c r="A10024" t="s">
        <v>600</v>
      </c>
      <c r="B10024" t="s">
        <v>596</v>
      </c>
      <c r="C10024" s="1" t="s">
        <v>1404</v>
      </c>
      <c r="D10024" s="1" t="s">
        <v>1406</v>
      </c>
      <c r="E10024" s="2">
        <v>13</v>
      </c>
      <c r="F10024" s="3">
        <v>6</v>
      </c>
      <c r="G10024" s="2">
        <v>46</v>
      </c>
      <c r="H10024" s="3">
        <v>44</v>
      </c>
      <c r="I10024" s="69" t="str">
        <f>VLOOKUP(C10024,СПРАВОЧНИК!B:D,2,0)</f>
        <v>КИТАЙ</v>
      </c>
      <c r="J10024" s="69" t="str">
        <f>VLOOKUP(C10024,СПРАВОЧНИК!B:D,3,0)</f>
        <v>ИНОМАРКИ</v>
      </c>
      <c r="K10024" s="69" t="str">
        <f>VLOOKUP(СВОД2023[[#This Row],[ФО]],СПРАВОЧНИК!H:P,2,0)</f>
        <v>Центральный ФО</v>
      </c>
    </row>
    <row r="10025" spans="1:11" x14ac:dyDescent="0.2">
      <c r="A10025" t="s">
        <v>600</v>
      </c>
      <c r="B10025" t="s">
        <v>596</v>
      </c>
      <c r="C10025" s="1" t="s">
        <v>1404</v>
      </c>
      <c r="D10025" s="1" t="s">
        <v>2091</v>
      </c>
      <c r="E10025" s="2"/>
      <c r="F10025" s="3"/>
      <c r="G10025" s="2">
        <v>2</v>
      </c>
      <c r="H10025" s="3">
        <v>4</v>
      </c>
      <c r="I10025" s="69" t="str">
        <f>VLOOKUP(C10025,СПРАВОЧНИК!B:D,2,0)</f>
        <v>КИТАЙ</v>
      </c>
      <c r="J10025" s="69" t="str">
        <f>VLOOKUP(C10025,СПРАВОЧНИК!B:D,3,0)</f>
        <v>ИНОМАРКИ</v>
      </c>
      <c r="K10025" s="69" t="str">
        <f>VLOOKUP(СВОД2023[[#This Row],[ФО]],СПРАВОЧНИК!H:P,2,0)</f>
        <v>Центральный ФО</v>
      </c>
    </row>
    <row r="10026" spans="1:11" x14ac:dyDescent="0.2">
      <c r="A10026" t="s">
        <v>600</v>
      </c>
      <c r="B10026" t="s">
        <v>596</v>
      </c>
      <c r="C10026" s="1" t="s">
        <v>140</v>
      </c>
      <c r="D10026" s="1" t="s">
        <v>141</v>
      </c>
      <c r="E10026" s="2">
        <v>1</v>
      </c>
      <c r="F10026" s="3">
        <v>1</v>
      </c>
      <c r="G10026" s="2">
        <v>9</v>
      </c>
      <c r="H10026" s="3">
        <v>5</v>
      </c>
      <c r="I10026" s="69" t="str">
        <f>VLOOKUP(C10026,СПРАВОЧНИК!B:D,2,0)</f>
        <v>КИТАЙ</v>
      </c>
      <c r="J10026" s="69" t="str">
        <f>VLOOKUP(C10026,СПРАВОЧНИК!B:D,3,0)</f>
        <v>ИНОМАРКИ</v>
      </c>
      <c r="K10026" s="69" t="str">
        <f>VLOOKUP(СВОД2023[[#This Row],[ФО]],СПРАВОЧНИК!H:P,2,0)</f>
        <v>Центральный ФО</v>
      </c>
    </row>
    <row r="10027" spans="1:11" x14ac:dyDescent="0.2">
      <c r="A10027" t="s">
        <v>600</v>
      </c>
      <c r="B10027" t="s">
        <v>596</v>
      </c>
      <c r="C10027" s="1" t="s">
        <v>142</v>
      </c>
      <c r="D10027" s="1" t="s">
        <v>2092</v>
      </c>
      <c r="E10027" s="2">
        <v>4</v>
      </c>
      <c r="F10027" s="3">
        <v>1</v>
      </c>
      <c r="G10027" s="2">
        <v>24</v>
      </c>
      <c r="H10027" s="3">
        <v>11</v>
      </c>
      <c r="I10027" s="69" t="str">
        <f>VLOOKUP(C10027,СПРАВОЧНИК!B:D,2,0)</f>
        <v>США</v>
      </c>
      <c r="J10027" s="69" t="str">
        <f>VLOOKUP(C10027,СПРАВОЧНИК!B:D,3,0)</f>
        <v>ИНОМАРКИ</v>
      </c>
      <c r="K10027" s="69" t="str">
        <f>VLOOKUP(СВОД2023[[#This Row],[ФО]],СПРАВОЧНИК!H:P,2,0)</f>
        <v>Центральный ФО</v>
      </c>
    </row>
    <row r="10028" spans="1:11" x14ac:dyDescent="0.2">
      <c r="A10028" t="s">
        <v>600</v>
      </c>
      <c r="B10028" t="s">
        <v>596</v>
      </c>
      <c r="C10028" s="1" t="s">
        <v>142</v>
      </c>
      <c r="D10028" s="1" t="s">
        <v>1408</v>
      </c>
      <c r="E10028" s="2">
        <v>50</v>
      </c>
      <c r="F10028" s="3">
        <v>37</v>
      </c>
      <c r="G10028" s="2">
        <v>244</v>
      </c>
      <c r="H10028" s="3">
        <v>208</v>
      </c>
      <c r="I10028" s="69" t="str">
        <f>VLOOKUP(C10028,СПРАВОЧНИК!B:D,2,0)</f>
        <v>США</v>
      </c>
      <c r="J10028" s="69" t="str">
        <f>VLOOKUP(C10028,СПРАВОЧНИК!B:D,3,0)</f>
        <v>ИНОМАРКИ</v>
      </c>
      <c r="K10028" s="69" t="str">
        <f>VLOOKUP(СВОД2023[[#This Row],[ФО]],СПРАВОЧНИК!H:P,2,0)</f>
        <v>Центральный ФО</v>
      </c>
    </row>
    <row r="10029" spans="1:11" x14ac:dyDescent="0.2">
      <c r="A10029" t="s">
        <v>600</v>
      </c>
      <c r="B10029" t="s">
        <v>596</v>
      </c>
      <c r="C10029" s="1" t="s">
        <v>142</v>
      </c>
      <c r="D10029" s="1" t="s">
        <v>143</v>
      </c>
      <c r="E10029" s="2">
        <v>11</v>
      </c>
      <c r="F10029" s="3">
        <v>3</v>
      </c>
      <c r="G10029" s="2">
        <v>59</v>
      </c>
      <c r="H10029" s="3">
        <v>11</v>
      </c>
      <c r="I10029" s="69" t="str">
        <f>VLOOKUP(C10029,СПРАВОЧНИК!B:D,2,0)</f>
        <v>США</v>
      </c>
      <c r="J10029" s="69" t="str">
        <f>VLOOKUP(C10029,СПРАВОЧНИК!B:D,3,0)</f>
        <v>ИНОМАРКИ</v>
      </c>
      <c r="K10029" s="69" t="str">
        <f>VLOOKUP(СВОД2023[[#This Row],[ФО]],СПРАВОЧНИК!H:P,2,0)</f>
        <v>Центральный ФО</v>
      </c>
    </row>
    <row r="10030" spans="1:11" x14ac:dyDescent="0.2">
      <c r="A10030" t="s">
        <v>600</v>
      </c>
      <c r="B10030" t="s">
        <v>596</v>
      </c>
      <c r="C10030" s="1" t="s">
        <v>142</v>
      </c>
      <c r="D10030" s="1" t="s">
        <v>144</v>
      </c>
      <c r="E10030" s="2">
        <v>80</v>
      </c>
      <c r="F10030" s="3">
        <v>31</v>
      </c>
      <c r="G10030" s="2">
        <v>347</v>
      </c>
      <c r="H10030" s="3">
        <v>147</v>
      </c>
      <c r="I10030" s="69" t="str">
        <f>VLOOKUP(C10030,СПРАВОЧНИК!B:D,2,0)</f>
        <v>США</v>
      </c>
      <c r="J10030" s="69" t="str">
        <f>VLOOKUP(C10030,СПРАВОЧНИК!B:D,3,0)</f>
        <v>ИНОМАРКИ</v>
      </c>
      <c r="K10030" s="69" t="str">
        <f>VLOOKUP(СВОД2023[[#This Row],[ФО]],СПРАВОЧНИК!H:P,2,0)</f>
        <v>Центральный ФО</v>
      </c>
    </row>
    <row r="10031" spans="1:11" x14ac:dyDescent="0.2">
      <c r="A10031" t="s">
        <v>600</v>
      </c>
      <c r="B10031" t="s">
        <v>596</v>
      </c>
      <c r="C10031" s="1" t="s">
        <v>142</v>
      </c>
      <c r="D10031" s="1" t="s">
        <v>2093</v>
      </c>
      <c r="E10031" s="2"/>
      <c r="F10031" s="3"/>
      <c r="G10031" s="2">
        <v>4</v>
      </c>
      <c r="H10031" s="3">
        <v>1</v>
      </c>
      <c r="I10031" s="69" t="str">
        <f>VLOOKUP(C10031,СПРАВОЧНИК!B:D,2,0)</f>
        <v>США</v>
      </c>
      <c r="J10031" s="69" t="str">
        <f>VLOOKUP(C10031,СПРАВОЧНИК!B:D,3,0)</f>
        <v>ИНОМАРКИ</v>
      </c>
      <c r="K10031" s="69" t="str">
        <f>VLOOKUP(СВОД2023[[#This Row],[ФО]],СПРАВОЧНИК!H:P,2,0)</f>
        <v>Центральный ФО</v>
      </c>
    </row>
    <row r="10032" spans="1:11" x14ac:dyDescent="0.2">
      <c r="A10032" t="s">
        <v>600</v>
      </c>
      <c r="B10032" t="s">
        <v>596</v>
      </c>
      <c r="C10032" s="1" t="s">
        <v>142</v>
      </c>
      <c r="D10032" s="1" t="s">
        <v>2410</v>
      </c>
      <c r="E10032" s="2">
        <v>1</v>
      </c>
      <c r="F10032" s="3"/>
      <c r="G10032" s="2">
        <v>1</v>
      </c>
      <c r="H10032" s="3"/>
      <c r="I10032" s="69" t="str">
        <f>VLOOKUP(C10032,СПРАВОЧНИК!B:D,2,0)</f>
        <v>США</v>
      </c>
      <c r="J10032" s="69" t="str">
        <f>VLOOKUP(C10032,СПРАВОЧНИК!B:D,3,0)</f>
        <v>ИНОМАРКИ</v>
      </c>
      <c r="K10032" s="69" t="str">
        <f>VLOOKUP(СВОД2023[[#This Row],[ФО]],СПРАВОЧНИК!H:P,2,0)</f>
        <v>Центральный ФО</v>
      </c>
    </row>
    <row r="10033" spans="1:11" x14ac:dyDescent="0.2">
      <c r="A10033" t="s">
        <v>600</v>
      </c>
      <c r="B10033" t="s">
        <v>596</v>
      </c>
      <c r="C10033" s="1" t="s">
        <v>142</v>
      </c>
      <c r="D10033" s="1" t="s">
        <v>1410</v>
      </c>
      <c r="E10033" s="2">
        <v>12</v>
      </c>
      <c r="F10033" s="3">
        <v>10</v>
      </c>
      <c r="G10033" s="2">
        <v>81</v>
      </c>
      <c r="H10033" s="3">
        <v>50</v>
      </c>
      <c r="I10033" s="69" t="str">
        <f>VLOOKUP(C10033,СПРАВОЧНИК!B:D,2,0)</f>
        <v>США</v>
      </c>
      <c r="J10033" s="69" t="str">
        <f>VLOOKUP(C10033,СПРАВОЧНИК!B:D,3,0)</f>
        <v>ИНОМАРКИ</v>
      </c>
      <c r="K10033" s="69" t="str">
        <f>VLOOKUP(СВОД2023[[#This Row],[ФО]],СПРАВОЧНИК!H:P,2,0)</f>
        <v>Центральный ФО</v>
      </c>
    </row>
    <row r="10034" spans="1:11" x14ac:dyDescent="0.2">
      <c r="A10034" t="s">
        <v>600</v>
      </c>
      <c r="B10034" t="s">
        <v>596</v>
      </c>
      <c r="C10034" s="1" t="s">
        <v>142</v>
      </c>
      <c r="D10034" s="1" t="s">
        <v>2094</v>
      </c>
      <c r="E10034" s="2"/>
      <c r="F10034" s="3">
        <v>2</v>
      </c>
      <c r="G10034" s="2">
        <v>8</v>
      </c>
      <c r="H10034" s="3">
        <v>12</v>
      </c>
      <c r="I10034" s="69" t="str">
        <f>VLOOKUP(C10034,СПРАВОЧНИК!B:D,2,0)</f>
        <v>США</v>
      </c>
      <c r="J10034" s="69" t="str">
        <f>VLOOKUP(C10034,СПРАВОЧНИК!B:D,3,0)</f>
        <v>ИНОМАРКИ</v>
      </c>
      <c r="K10034" s="69" t="str">
        <f>VLOOKUP(СВОД2023[[#This Row],[ФО]],СПРАВОЧНИК!H:P,2,0)</f>
        <v>Центральный ФО</v>
      </c>
    </row>
    <row r="10035" spans="1:11" x14ac:dyDescent="0.2">
      <c r="A10035" t="s">
        <v>600</v>
      </c>
      <c r="B10035" t="s">
        <v>596</v>
      </c>
      <c r="C10035" s="1" t="s">
        <v>142</v>
      </c>
      <c r="D10035" s="1" t="s">
        <v>1411</v>
      </c>
      <c r="E10035" s="2">
        <v>15</v>
      </c>
      <c r="F10035" s="3">
        <v>13</v>
      </c>
      <c r="G10035" s="2">
        <v>73</v>
      </c>
      <c r="H10035" s="3">
        <v>54</v>
      </c>
      <c r="I10035" s="69" t="str">
        <f>VLOOKUP(C10035,СПРАВОЧНИК!B:D,2,0)</f>
        <v>США</v>
      </c>
      <c r="J10035" s="69" t="str">
        <f>VLOOKUP(C10035,СПРАВОЧНИК!B:D,3,0)</f>
        <v>ИНОМАРКИ</v>
      </c>
      <c r="K10035" s="69" t="str">
        <f>VLOOKUP(СВОД2023[[#This Row],[ФО]],СПРАВОЧНИК!H:P,2,0)</f>
        <v>Центральный ФО</v>
      </c>
    </row>
    <row r="10036" spans="1:11" x14ac:dyDescent="0.2">
      <c r="A10036" t="s">
        <v>600</v>
      </c>
      <c r="B10036" t="s">
        <v>596</v>
      </c>
      <c r="C10036" s="1" t="s">
        <v>142</v>
      </c>
      <c r="D10036" s="1" t="s">
        <v>2649</v>
      </c>
      <c r="E10036" s="2"/>
      <c r="F10036" s="3"/>
      <c r="G10036" s="2">
        <v>1</v>
      </c>
      <c r="H10036" s="3"/>
      <c r="I10036" s="69" t="str">
        <f>VLOOKUP(C10036,СПРАВОЧНИК!B:D,2,0)</f>
        <v>США</v>
      </c>
      <c r="J10036" s="69" t="str">
        <f>VLOOKUP(C10036,СПРАВОЧНИК!B:D,3,0)</f>
        <v>ИНОМАРКИ</v>
      </c>
      <c r="K10036" s="69" t="str">
        <f>VLOOKUP(СВОД2023[[#This Row],[ФО]],СПРАВОЧНИК!H:P,2,0)</f>
        <v>Центральный ФО</v>
      </c>
    </row>
    <row r="10037" spans="1:11" x14ac:dyDescent="0.2">
      <c r="A10037" t="s">
        <v>600</v>
      </c>
      <c r="B10037" t="s">
        <v>596</v>
      </c>
      <c r="C10037" s="1" t="s">
        <v>142</v>
      </c>
      <c r="D10037" s="1" t="s">
        <v>2650</v>
      </c>
      <c r="E10037" s="2"/>
      <c r="F10037" s="3"/>
      <c r="G10037" s="2"/>
      <c r="H10037" s="3">
        <v>2</v>
      </c>
      <c r="I10037" s="69" t="str">
        <f>VLOOKUP(C10037,СПРАВОЧНИК!B:D,2,0)</f>
        <v>США</v>
      </c>
      <c r="J10037" s="69" t="str">
        <f>VLOOKUP(C10037,СПРАВОЧНИК!B:D,3,0)</f>
        <v>ИНОМАРКИ</v>
      </c>
      <c r="K10037" s="69" t="str">
        <f>VLOOKUP(СВОД2023[[#This Row],[ФО]],СПРАВОЧНИК!H:P,2,0)</f>
        <v>Центральный ФО</v>
      </c>
    </row>
    <row r="10038" spans="1:11" x14ac:dyDescent="0.2">
      <c r="A10038" t="s">
        <v>600</v>
      </c>
      <c r="B10038" t="s">
        <v>596</v>
      </c>
      <c r="C10038" s="1" t="s">
        <v>142</v>
      </c>
      <c r="D10038" s="1" t="s">
        <v>1412</v>
      </c>
      <c r="E10038" s="2">
        <v>20</v>
      </c>
      <c r="F10038" s="3">
        <v>25</v>
      </c>
      <c r="G10038" s="2">
        <v>191</v>
      </c>
      <c r="H10038" s="3">
        <v>166</v>
      </c>
      <c r="I10038" s="69" t="str">
        <f>VLOOKUP(C10038,СПРАВОЧНИК!B:D,2,0)</f>
        <v>США</v>
      </c>
      <c r="J10038" s="69" t="str">
        <f>VLOOKUP(C10038,СПРАВОЧНИК!B:D,3,0)</f>
        <v>ИНОМАРКИ</v>
      </c>
      <c r="K10038" s="69" t="str">
        <f>VLOOKUP(СВОД2023[[#This Row],[ФО]],СПРАВОЧНИК!H:P,2,0)</f>
        <v>Центральный ФО</v>
      </c>
    </row>
    <row r="10039" spans="1:11" x14ac:dyDescent="0.2">
      <c r="A10039" t="s">
        <v>600</v>
      </c>
      <c r="B10039" t="s">
        <v>596</v>
      </c>
      <c r="C10039" s="1" t="s">
        <v>142</v>
      </c>
      <c r="D10039" s="1" t="s">
        <v>1413</v>
      </c>
      <c r="E10039" s="2"/>
      <c r="F10039" s="3"/>
      <c r="G10039" s="2"/>
      <c r="H10039" s="3">
        <v>1</v>
      </c>
      <c r="I10039" s="69" t="str">
        <f>VLOOKUP(C10039,СПРАВОЧНИК!B:D,2,0)</f>
        <v>США</v>
      </c>
      <c r="J10039" s="69" t="str">
        <f>VLOOKUP(C10039,СПРАВОЧНИК!B:D,3,0)</f>
        <v>ИНОМАРКИ</v>
      </c>
      <c r="K10039" s="69" t="str">
        <f>VLOOKUP(СВОД2023[[#This Row],[ФО]],СПРАВОЧНИК!H:P,2,0)</f>
        <v>Центральный ФО</v>
      </c>
    </row>
    <row r="10040" spans="1:11" x14ac:dyDescent="0.2">
      <c r="A10040" t="s">
        <v>600</v>
      </c>
      <c r="B10040" t="s">
        <v>596</v>
      </c>
      <c r="C10040" s="1" t="s">
        <v>142</v>
      </c>
      <c r="D10040" s="1" t="s">
        <v>2411</v>
      </c>
      <c r="E10040" s="2"/>
      <c r="F10040" s="3">
        <v>1</v>
      </c>
      <c r="G10040" s="2"/>
      <c r="H10040" s="3">
        <v>2</v>
      </c>
      <c r="I10040" s="69" t="str">
        <f>VLOOKUP(C10040,СПРАВОЧНИК!B:D,2,0)</f>
        <v>США</v>
      </c>
      <c r="J10040" s="69" t="str">
        <f>VLOOKUP(C10040,СПРАВОЧНИК!B:D,3,0)</f>
        <v>ИНОМАРКИ</v>
      </c>
      <c r="K10040" s="69" t="str">
        <f>VLOOKUP(СВОД2023[[#This Row],[ФО]],СПРАВОЧНИК!H:P,2,0)</f>
        <v>Центральный ФО</v>
      </c>
    </row>
    <row r="10041" spans="1:11" x14ac:dyDescent="0.2">
      <c r="A10041" t="s">
        <v>600</v>
      </c>
      <c r="B10041" t="s">
        <v>596</v>
      </c>
      <c r="C10041" s="1" t="s">
        <v>142</v>
      </c>
      <c r="D10041" s="1" t="s">
        <v>145</v>
      </c>
      <c r="E10041" s="2">
        <v>6</v>
      </c>
      <c r="F10041" s="3">
        <v>2</v>
      </c>
      <c r="G10041" s="2">
        <v>33</v>
      </c>
      <c r="H10041" s="3">
        <v>19</v>
      </c>
      <c r="I10041" s="69" t="str">
        <f>VLOOKUP(C10041,СПРАВОЧНИК!B:D,2,0)</f>
        <v>США</v>
      </c>
      <c r="J10041" s="69" t="str">
        <f>VLOOKUP(C10041,СПРАВОЧНИК!B:D,3,0)</f>
        <v>ИНОМАРКИ</v>
      </c>
      <c r="K10041" s="69" t="str">
        <f>VLOOKUP(СВОД2023[[#This Row],[ФО]],СПРАВОЧНИК!H:P,2,0)</f>
        <v>Центральный ФО</v>
      </c>
    </row>
    <row r="10042" spans="1:11" x14ac:dyDescent="0.2">
      <c r="A10042" t="s">
        <v>600</v>
      </c>
      <c r="B10042" t="s">
        <v>596</v>
      </c>
      <c r="C10042" s="1" t="s">
        <v>142</v>
      </c>
      <c r="D10042" s="1" t="s">
        <v>146</v>
      </c>
      <c r="E10042" s="2">
        <v>140</v>
      </c>
      <c r="F10042" s="3">
        <v>102</v>
      </c>
      <c r="G10042" s="2">
        <v>682</v>
      </c>
      <c r="H10042" s="3">
        <v>648</v>
      </c>
      <c r="I10042" s="69" t="str">
        <f>VLOOKUP(C10042,СПРАВОЧНИК!B:D,2,0)</f>
        <v>США</v>
      </c>
      <c r="J10042" s="69" t="str">
        <f>VLOOKUP(C10042,СПРАВОЧНИК!B:D,3,0)</f>
        <v>ИНОМАРКИ</v>
      </c>
      <c r="K10042" s="69" t="str">
        <f>VLOOKUP(СВОД2023[[#This Row],[ФО]],СПРАВОЧНИК!H:P,2,0)</f>
        <v>Центральный ФО</v>
      </c>
    </row>
    <row r="10043" spans="1:11" x14ac:dyDescent="0.2">
      <c r="A10043" t="s">
        <v>600</v>
      </c>
      <c r="B10043" t="s">
        <v>596</v>
      </c>
      <c r="C10043" s="1" t="s">
        <v>142</v>
      </c>
      <c r="D10043" s="1" t="s">
        <v>1414</v>
      </c>
      <c r="E10043" s="2">
        <v>14</v>
      </c>
      <c r="F10043" s="3">
        <v>12</v>
      </c>
      <c r="G10043" s="2">
        <v>48</v>
      </c>
      <c r="H10043" s="3">
        <v>48</v>
      </c>
      <c r="I10043" s="69" t="str">
        <f>VLOOKUP(C10043,СПРАВОЧНИК!B:D,2,0)</f>
        <v>США</v>
      </c>
      <c r="J10043" s="69" t="str">
        <f>VLOOKUP(C10043,СПРАВОЧНИК!B:D,3,0)</f>
        <v>ИНОМАРКИ</v>
      </c>
      <c r="K10043" s="69" t="str">
        <f>VLOOKUP(СВОД2023[[#This Row],[ФО]],СПРАВОЧНИК!H:P,2,0)</f>
        <v>Центральный ФО</v>
      </c>
    </row>
    <row r="10044" spans="1:11" x14ac:dyDescent="0.2">
      <c r="A10044" t="s">
        <v>600</v>
      </c>
      <c r="B10044" t="s">
        <v>596</v>
      </c>
      <c r="C10044" s="1" t="s">
        <v>142</v>
      </c>
      <c r="D10044" s="1" t="s">
        <v>1415</v>
      </c>
      <c r="E10044" s="2">
        <v>3</v>
      </c>
      <c r="F10044" s="3">
        <v>5</v>
      </c>
      <c r="G10044" s="2">
        <v>20</v>
      </c>
      <c r="H10044" s="3">
        <v>15</v>
      </c>
      <c r="I10044" s="69" t="str">
        <f>VLOOKUP(C10044,СПРАВОЧНИК!B:D,2,0)</f>
        <v>США</v>
      </c>
      <c r="J10044" s="69" t="str">
        <f>VLOOKUP(C10044,СПРАВОЧНИК!B:D,3,0)</f>
        <v>ИНОМАРКИ</v>
      </c>
      <c r="K10044" s="69" t="str">
        <f>VLOOKUP(СВОД2023[[#This Row],[ФО]],СПРАВОЧНИК!H:P,2,0)</f>
        <v>Центральный ФО</v>
      </c>
    </row>
    <row r="10045" spans="1:11" x14ac:dyDescent="0.2">
      <c r="A10045" t="s">
        <v>600</v>
      </c>
      <c r="B10045" t="s">
        <v>596</v>
      </c>
      <c r="C10045" s="1" t="s">
        <v>142</v>
      </c>
      <c r="D10045" s="1" t="s">
        <v>1416</v>
      </c>
      <c r="E10045" s="2"/>
      <c r="F10045" s="3"/>
      <c r="G10045" s="2">
        <v>3</v>
      </c>
      <c r="H10045" s="3"/>
      <c r="I10045" s="69" t="str">
        <f>VLOOKUP(C10045,СПРАВОЧНИК!B:D,2,0)</f>
        <v>США</v>
      </c>
      <c r="J10045" s="69" t="str">
        <f>VLOOKUP(C10045,СПРАВОЧНИК!B:D,3,0)</f>
        <v>ИНОМАРКИ</v>
      </c>
      <c r="K10045" s="69" t="str">
        <f>VLOOKUP(СВОД2023[[#This Row],[ФО]],СПРАВОЧНИК!H:P,2,0)</f>
        <v>Центральный ФО</v>
      </c>
    </row>
    <row r="10046" spans="1:11" x14ac:dyDescent="0.2">
      <c r="A10046" t="s">
        <v>600</v>
      </c>
      <c r="B10046" t="s">
        <v>596</v>
      </c>
      <c r="C10046" s="1" t="s">
        <v>147</v>
      </c>
      <c r="D10046" s="1" t="s">
        <v>2651</v>
      </c>
      <c r="E10046" s="2"/>
      <c r="F10046" s="3"/>
      <c r="G10046" s="2"/>
      <c r="H10046" s="3">
        <v>1</v>
      </c>
      <c r="I10046" s="69" t="str">
        <f>VLOOKUP(C10046,СПРАВОЧНИК!B:D,2,0)</f>
        <v>КИТАЙ</v>
      </c>
      <c r="J10046" s="69" t="str">
        <f>VLOOKUP(C10046,СПРАВОЧНИК!B:D,3,0)</f>
        <v>ИНОМАРКИ</v>
      </c>
      <c r="K10046" s="69" t="str">
        <f>VLOOKUP(СВОД2023[[#This Row],[ФО]],СПРАВОЧНИК!H:P,2,0)</f>
        <v>Центральный ФО</v>
      </c>
    </row>
    <row r="10047" spans="1:11" x14ac:dyDescent="0.2">
      <c r="A10047" t="s">
        <v>600</v>
      </c>
      <c r="B10047" t="s">
        <v>596</v>
      </c>
      <c r="C10047" s="1" t="s">
        <v>147</v>
      </c>
      <c r="D10047" s="1" t="s">
        <v>1417</v>
      </c>
      <c r="E10047" s="2">
        <v>5</v>
      </c>
      <c r="F10047" s="3">
        <v>2</v>
      </c>
      <c r="G10047" s="2">
        <v>37</v>
      </c>
      <c r="H10047" s="3">
        <v>27</v>
      </c>
      <c r="I10047" s="69" t="str">
        <f>VLOOKUP(C10047,СПРАВОЧНИК!B:D,2,0)</f>
        <v>КИТАЙ</v>
      </c>
      <c r="J10047" s="69" t="str">
        <f>VLOOKUP(C10047,СПРАВОЧНИК!B:D,3,0)</f>
        <v>ИНОМАРКИ</v>
      </c>
      <c r="K10047" s="69" t="str">
        <f>VLOOKUP(СВОД2023[[#This Row],[ФО]],СПРАВОЧНИК!H:P,2,0)</f>
        <v>Центральный ФО</v>
      </c>
    </row>
    <row r="10048" spans="1:11" x14ac:dyDescent="0.2">
      <c r="A10048" t="s">
        <v>600</v>
      </c>
      <c r="B10048" t="s">
        <v>596</v>
      </c>
      <c r="C10048" s="1" t="s">
        <v>147</v>
      </c>
      <c r="D10048" s="1" t="s">
        <v>2095</v>
      </c>
      <c r="E10048" s="2">
        <v>3</v>
      </c>
      <c r="F10048" s="3">
        <v>2</v>
      </c>
      <c r="G10048" s="2">
        <v>37</v>
      </c>
      <c r="H10048" s="3">
        <v>27</v>
      </c>
      <c r="I10048" s="69" t="str">
        <f>VLOOKUP(C10048,СПРАВОЧНИК!B:D,2,0)</f>
        <v>КИТАЙ</v>
      </c>
      <c r="J10048" s="69" t="str">
        <f>VLOOKUP(C10048,СПРАВОЧНИК!B:D,3,0)</f>
        <v>ИНОМАРКИ</v>
      </c>
      <c r="K10048" s="69" t="str">
        <f>VLOOKUP(СВОД2023[[#This Row],[ФО]],СПРАВОЧНИК!H:P,2,0)</f>
        <v>Центральный ФО</v>
      </c>
    </row>
    <row r="10049" spans="1:11" x14ac:dyDescent="0.2">
      <c r="A10049" t="s">
        <v>600</v>
      </c>
      <c r="B10049" t="s">
        <v>596</v>
      </c>
      <c r="C10049" s="1" t="s">
        <v>147</v>
      </c>
      <c r="D10049" s="1" t="s">
        <v>2096</v>
      </c>
      <c r="E10049" s="2"/>
      <c r="F10049" s="3"/>
      <c r="G10049" s="2">
        <v>1</v>
      </c>
      <c r="H10049" s="3"/>
      <c r="I10049" s="69" t="str">
        <f>VLOOKUP(C10049,СПРАВОЧНИК!B:D,2,0)</f>
        <v>КИТАЙ</v>
      </c>
      <c r="J10049" s="69" t="str">
        <f>VLOOKUP(C10049,СПРАВОЧНИК!B:D,3,0)</f>
        <v>ИНОМАРКИ</v>
      </c>
      <c r="K10049" s="69" t="str">
        <f>VLOOKUP(СВОД2023[[#This Row],[ФО]],СПРАВОЧНИК!H:P,2,0)</f>
        <v>Центральный ФО</v>
      </c>
    </row>
    <row r="10050" spans="1:11" x14ac:dyDescent="0.2">
      <c r="A10050" t="s">
        <v>600</v>
      </c>
      <c r="B10050" t="s">
        <v>596</v>
      </c>
      <c r="C10050" s="1" t="s">
        <v>147</v>
      </c>
      <c r="D10050" s="1" t="s">
        <v>2097</v>
      </c>
      <c r="E10050" s="2">
        <v>4</v>
      </c>
      <c r="F10050" s="3">
        <v>2</v>
      </c>
      <c r="G10050" s="2">
        <v>10</v>
      </c>
      <c r="H10050" s="3">
        <v>16</v>
      </c>
      <c r="I10050" s="69" t="str">
        <f>VLOOKUP(C10050,СПРАВОЧНИК!B:D,2,0)</f>
        <v>КИТАЙ</v>
      </c>
      <c r="J10050" s="69" t="str">
        <f>VLOOKUP(C10050,СПРАВОЧНИК!B:D,3,0)</f>
        <v>ИНОМАРКИ</v>
      </c>
      <c r="K10050" s="69" t="str">
        <f>VLOOKUP(СВОД2023[[#This Row],[ФО]],СПРАВОЧНИК!H:P,2,0)</f>
        <v>Центральный ФО</v>
      </c>
    </row>
    <row r="10051" spans="1:11" x14ac:dyDescent="0.2">
      <c r="A10051" t="s">
        <v>600</v>
      </c>
      <c r="B10051" t="s">
        <v>596</v>
      </c>
      <c r="C10051" s="1" t="s">
        <v>147</v>
      </c>
      <c r="D10051" s="1" t="s">
        <v>150</v>
      </c>
      <c r="E10051" s="2"/>
      <c r="F10051" s="3">
        <v>1</v>
      </c>
      <c r="G10051" s="2"/>
      <c r="H10051" s="3">
        <v>1</v>
      </c>
      <c r="I10051" s="69" t="str">
        <f>VLOOKUP(C10051,СПРАВОЧНИК!B:D,2,0)</f>
        <v>КИТАЙ</v>
      </c>
      <c r="J10051" s="69" t="str">
        <f>VLOOKUP(C10051,СПРАВОЧНИК!B:D,3,0)</f>
        <v>ИНОМАРКИ</v>
      </c>
      <c r="K10051" s="69" t="str">
        <f>VLOOKUP(СВОД2023[[#This Row],[ФО]],СПРАВОЧНИК!H:P,2,0)</f>
        <v>Центральный ФО</v>
      </c>
    </row>
    <row r="10052" spans="1:11" x14ac:dyDescent="0.2">
      <c r="A10052" t="s">
        <v>600</v>
      </c>
      <c r="B10052" t="s">
        <v>596</v>
      </c>
      <c r="C10052" s="1" t="s">
        <v>1418</v>
      </c>
      <c r="D10052" s="1" t="s">
        <v>2098</v>
      </c>
      <c r="E10052" s="2"/>
      <c r="F10052" s="3">
        <v>1</v>
      </c>
      <c r="G10052" s="2">
        <v>2</v>
      </c>
      <c r="H10052" s="3">
        <v>5</v>
      </c>
      <c r="I10052" s="69" t="str">
        <f>VLOOKUP(C10052,СПРАВОЧНИК!B:D,2,0)</f>
        <v>КИТАЙ</v>
      </c>
      <c r="J10052" s="69" t="str">
        <f>VLOOKUP(C10052,СПРАВОЧНИК!B:D,3,0)</f>
        <v>ИНОМАРКИ</v>
      </c>
      <c r="K10052" s="69" t="str">
        <f>VLOOKUP(СВОД2023[[#This Row],[ФО]],СПРАВОЧНИК!H:P,2,0)</f>
        <v>Центральный ФО</v>
      </c>
    </row>
    <row r="10053" spans="1:11" x14ac:dyDescent="0.2">
      <c r="A10053" t="s">
        <v>600</v>
      </c>
      <c r="B10053" t="s">
        <v>596</v>
      </c>
      <c r="C10053" s="1" t="s">
        <v>1418</v>
      </c>
      <c r="D10053" s="1" t="s">
        <v>1419</v>
      </c>
      <c r="E10053" s="2">
        <v>2</v>
      </c>
      <c r="F10053" s="3">
        <v>3</v>
      </c>
      <c r="G10053" s="2">
        <v>8</v>
      </c>
      <c r="H10053" s="3">
        <v>16</v>
      </c>
      <c r="I10053" s="69" t="str">
        <f>VLOOKUP(C10053,СПРАВОЧНИК!B:D,2,0)</f>
        <v>КИТАЙ</v>
      </c>
      <c r="J10053" s="69" t="str">
        <f>VLOOKUP(C10053,СПРАВОЧНИК!B:D,3,0)</f>
        <v>ИНОМАРКИ</v>
      </c>
      <c r="K10053" s="69" t="str">
        <f>VLOOKUP(СВОД2023[[#This Row],[ФО]],СПРАВОЧНИК!H:P,2,0)</f>
        <v>Центральный ФО</v>
      </c>
    </row>
    <row r="10054" spans="1:11" x14ac:dyDescent="0.2">
      <c r="A10054" t="s">
        <v>600</v>
      </c>
      <c r="B10054" t="s">
        <v>596</v>
      </c>
      <c r="C10054" s="1" t="s">
        <v>1418</v>
      </c>
      <c r="D10054" s="1" t="s">
        <v>1420</v>
      </c>
      <c r="E10054" s="2">
        <v>5</v>
      </c>
      <c r="F10054" s="3">
        <v>3</v>
      </c>
      <c r="G10054" s="2">
        <v>19</v>
      </c>
      <c r="H10054" s="3">
        <v>21</v>
      </c>
      <c r="I10054" s="69" t="str">
        <f>VLOOKUP(C10054,СПРАВОЧНИК!B:D,2,0)</f>
        <v>КИТАЙ</v>
      </c>
      <c r="J10054" s="69" t="str">
        <f>VLOOKUP(C10054,СПРАВОЧНИК!B:D,3,0)</f>
        <v>ИНОМАРКИ</v>
      </c>
      <c r="K10054" s="69" t="str">
        <f>VLOOKUP(СВОД2023[[#This Row],[ФО]],СПРАВОЧНИК!H:P,2,0)</f>
        <v>Центральный ФО</v>
      </c>
    </row>
    <row r="10055" spans="1:11" x14ac:dyDescent="0.2">
      <c r="A10055" t="s">
        <v>600</v>
      </c>
      <c r="B10055" t="s">
        <v>596</v>
      </c>
      <c r="C10055" s="1" t="s">
        <v>2100</v>
      </c>
      <c r="D10055" s="1" t="s">
        <v>2101</v>
      </c>
      <c r="E10055" s="2">
        <v>2</v>
      </c>
      <c r="F10055" s="3">
        <v>3</v>
      </c>
      <c r="G10055" s="2">
        <v>20</v>
      </c>
      <c r="H10055" s="3">
        <v>16</v>
      </c>
      <c r="I10055" s="69" t="str">
        <f>VLOOKUP(C10055,СПРАВОЧНИК!B:D,2,0)</f>
        <v>КИТАЙ</v>
      </c>
      <c r="J10055" s="69" t="str">
        <f>VLOOKUP(C10055,СПРАВОЧНИК!B:D,3,0)</f>
        <v>ИНОМАРКИ</v>
      </c>
      <c r="K10055" s="69" t="str">
        <f>VLOOKUP(СВОД2023[[#This Row],[ФО]],СПРАВОЧНИК!H:P,2,0)</f>
        <v>Центральный ФО</v>
      </c>
    </row>
    <row r="10056" spans="1:11" x14ac:dyDescent="0.2">
      <c r="A10056" t="s">
        <v>600</v>
      </c>
      <c r="B10056" t="s">
        <v>596</v>
      </c>
      <c r="C10056" s="1" t="s">
        <v>2100</v>
      </c>
      <c r="D10056" s="1" t="s">
        <v>2102</v>
      </c>
      <c r="E10056" s="2"/>
      <c r="F10056" s="3"/>
      <c r="G10056" s="2">
        <v>1</v>
      </c>
      <c r="H10056" s="3">
        <v>3</v>
      </c>
      <c r="I10056" s="69" t="str">
        <f>VLOOKUP(C10056,СПРАВОЧНИК!B:D,2,0)</f>
        <v>КИТАЙ</v>
      </c>
      <c r="J10056" s="69" t="str">
        <f>VLOOKUP(C10056,СПРАВОЧНИК!B:D,3,0)</f>
        <v>ИНОМАРКИ</v>
      </c>
      <c r="K10056" s="69" t="str">
        <f>VLOOKUP(СВОД2023[[#This Row],[ФО]],СПРАВОЧНИК!H:P,2,0)</f>
        <v>Центральный ФО</v>
      </c>
    </row>
    <row r="10057" spans="1:11" x14ac:dyDescent="0.2">
      <c r="A10057" t="s">
        <v>600</v>
      </c>
      <c r="B10057" t="s">
        <v>596</v>
      </c>
      <c r="C10057" s="1" t="s">
        <v>153</v>
      </c>
      <c r="D10057" s="1" t="s">
        <v>154</v>
      </c>
      <c r="E10057" s="2">
        <v>1</v>
      </c>
      <c r="F10057" s="3"/>
      <c r="G10057" s="2">
        <v>2</v>
      </c>
      <c r="H10057" s="3"/>
      <c r="I10057" s="69" t="str">
        <f>VLOOKUP(C10057,СПРАВОЧНИК!B:D,2,0)</f>
        <v>РОССИЯ</v>
      </c>
      <c r="J10057" s="69" t="str">
        <f>VLOOKUP(C10057,СПРАВОЧНИК!B:D,3,0)</f>
        <v>ОТЕЧЕСТВЕННЫЕ</v>
      </c>
      <c r="K10057" s="69" t="str">
        <f>VLOOKUP(СВОД2023[[#This Row],[ФО]],СПРАВОЧНИК!H:P,2,0)</f>
        <v>Центральный ФО</v>
      </c>
    </row>
    <row r="10058" spans="1:11" x14ac:dyDescent="0.2">
      <c r="A10058" t="s">
        <v>600</v>
      </c>
      <c r="B10058" t="s">
        <v>596</v>
      </c>
      <c r="C10058" s="1" t="s">
        <v>153</v>
      </c>
      <c r="D10058" s="1" t="s">
        <v>155</v>
      </c>
      <c r="E10058" s="2"/>
      <c r="F10058" s="3"/>
      <c r="G10058" s="2">
        <v>3</v>
      </c>
      <c r="H10058" s="3"/>
      <c r="I10058" s="69" t="str">
        <f>VLOOKUP(C10058,СПРАВОЧНИК!B:D,2,0)</f>
        <v>РОССИЯ</v>
      </c>
      <c r="J10058" s="69" t="str">
        <f>VLOOKUP(C10058,СПРАВОЧНИК!B:D,3,0)</f>
        <v>ОТЕЧЕСТВЕННЫЕ</v>
      </c>
      <c r="K10058" s="69" t="str">
        <f>VLOOKUP(СВОД2023[[#This Row],[ФО]],СПРАВОЧНИК!H:P,2,0)</f>
        <v>Центральный ФО</v>
      </c>
    </row>
    <row r="10059" spans="1:11" x14ac:dyDescent="0.2">
      <c r="A10059" t="s">
        <v>600</v>
      </c>
      <c r="B10059" t="s">
        <v>596</v>
      </c>
      <c r="C10059" s="1" t="s">
        <v>156</v>
      </c>
      <c r="D10059" s="1" t="s">
        <v>157</v>
      </c>
      <c r="E10059" s="2">
        <v>18</v>
      </c>
      <c r="F10059" s="3">
        <v>1</v>
      </c>
      <c r="G10059" s="2">
        <v>73</v>
      </c>
      <c r="H10059" s="3">
        <v>1</v>
      </c>
      <c r="I10059" s="69" t="str">
        <f>VLOOKUP(C10059,СПРАВОЧНИК!B:D,2,0)</f>
        <v>КИТАЙ</v>
      </c>
      <c r="J10059" s="69" t="str">
        <f>VLOOKUP(C10059,СПРАВОЧНИК!B:D,3,0)</f>
        <v>ИНОМАРКИ</v>
      </c>
      <c r="K10059" s="69" t="str">
        <f>VLOOKUP(СВОД2023[[#This Row],[ФО]],СПРАВОЧНИК!H:P,2,0)</f>
        <v>Центральный ФО</v>
      </c>
    </row>
    <row r="10060" spans="1:11" x14ac:dyDescent="0.2">
      <c r="A10060" t="s">
        <v>600</v>
      </c>
      <c r="B10060" t="s">
        <v>596</v>
      </c>
      <c r="C10060" s="1" t="s">
        <v>156</v>
      </c>
      <c r="D10060" s="1" t="s">
        <v>158</v>
      </c>
      <c r="E10060" s="2">
        <v>35</v>
      </c>
      <c r="F10060" s="3">
        <v>16</v>
      </c>
      <c r="G10060" s="2">
        <v>189</v>
      </c>
      <c r="H10060" s="3">
        <v>29</v>
      </c>
      <c r="I10060" s="69" t="str">
        <f>VLOOKUP(C10060,СПРАВОЧНИК!B:D,2,0)</f>
        <v>КИТАЙ</v>
      </c>
      <c r="J10060" s="69" t="str">
        <f>VLOOKUP(C10060,СПРАВОЧНИК!B:D,3,0)</f>
        <v>ИНОМАРКИ</v>
      </c>
      <c r="K10060" s="69" t="str">
        <f>VLOOKUP(СВОД2023[[#This Row],[ФО]],СПРАВОЧНИК!H:P,2,0)</f>
        <v>Центральный ФО</v>
      </c>
    </row>
    <row r="10061" spans="1:11" x14ac:dyDescent="0.2">
      <c r="A10061" t="s">
        <v>600</v>
      </c>
      <c r="B10061" t="s">
        <v>596</v>
      </c>
      <c r="C10061" s="1" t="s">
        <v>156</v>
      </c>
      <c r="D10061" s="1" t="s">
        <v>159</v>
      </c>
      <c r="E10061" s="2">
        <v>34</v>
      </c>
      <c r="F10061" s="3">
        <v>3</v>
      </c>
      <c r="G10061" s="2">
        <v>154</v>
      </c>
      <c r="H10061" s="3">
        <v>9</v>
      </c>
      <c r="I10061" s="69" t="str">
        <f>VLOOKUP(C10061,СПРАВОЧНИК!B:D,2,0)</f>
        <v>КИТАЙ</v>
      </c>
      <c r="J10061" s="69" t="str">
        <f>VLOOKUP(C10061,СПРАВОЧНИК!B:D,3,0)</f>
        <v>ИНОМАРКИ</v>
      </c>
      <c r="K10061" s="69" t="str">
        <f>VLOOKUP(СВОД2023[[#This Row],[ФО]],СПРАВОЧНИК!H:P,2,0)</f>
        <v>Центральный ФО</v>
      </c>
    </row>
    <row r="10062" spans="1:11" x14ac:dyDescent="0.2">
      <c r="A10062" t="s">
        <v>600</v>
      </c>
      <c r="B10062" t="s">
        <v>596</v>
      </c>
      <c r="C10062" s="1" t="s">
        <v>160</v>
      </c>
      <c r="D10062" s="1" t="s">
        <v>161</v>
      </c>
      <c r="E10062" s="2">
        <v>11</v>
      </c>
      <c r="F10062" s="3">
        <v>2</v>
      </c>
      <c r="G10062" s="2">
        <v>31</v>
      </c>
      <c r="H10062" s="3">
        <v>18</v>
      </c>
      <c r="I10062" s="69" t="str">
        <f>VLOOKUP(C10062,СПРАВОЧНИК!B:D,2,0)</f>
        <v>КИТАЙ</v>
      </c>
      <c r="J10062" s="69" t="str">
        <f>VLOOKUP(C10062,СПРАВОЧНИК!B:D,3,0)</f>
        <v>ИНОМАРКИ</v>
      </c>
      <c r="K10062" s="69" t="str">
        <f>VLOOKUP(СВОД2023[[#This Row],[ФО]],СПРАВОЧНИК!H:P,2,0)</f>
        <v>Центральный ФО</v>
      </c>
    </row>
    <row r="10063" spans="1:11" x14ac:dyDescent="0.2">
      <c r="A10063" t="s">
        <v>600</v>
      </c>
      <c r="B10063" t="s">
        <v>596</v>
      </c>
      <c r="C10063" s="1" t="s">
        <v>160</v>
      </c>
      <c r="D10063" s="1" t="s">
        <v>163</v>
      </c>
      <c r="E10063" s="2">
        <v>7</v>
      </c>
      <c r="F10063" s="3"/>
      <c r="G10063" s="2">
        <v>9</v>
      </c>
      <c r="H10063" s="3"/>
      <c r="I10063" s="69" t="str">
        <f>VLOOKUP(C10063,СПРАВОЧНИК!B:D,2,0)</f>
        <v>КИТАЙ</v>
      </c>
      <c r="J10063" s="69" t="str">
        <f>VLOOKUP(C10063,СПРАВОЧНИК!B:D,3,0)</f>
        <v>ИНОМАРКИ</v>
      </c>
      <c r="K10063" s="69" t="str">
        <f>VLOOKUP(СВОД2023[[#This Row],[ФО]],СПРАВОЧНИК!H:P,2,0)</f>
        <v>Центральный ФО</v>
      </c>
    </row>
    <row r="10064" spans="1:11" x14ac:dyDescent="0.2">
      <c r="A10064" t="s">
        <v>600</v>
      </c>
      <c r="B10064" t="s">
        <v>596</v>
      </c>
      <c r="C10064" s="1" t="s">
        <v>160</v>
      </c>
      <c r="D10064" s="1" t="s">
        <v>164</v>
      </c>
      <c r="E10064" s="2">
        <v>15</v>
      </c>
      <c r="F10064" s="3">
        <v>2</v>
      </c>
      <c r="G10064" s="2">
        <v>55</v>
      </c>
      <c r="H10064" s="3">
        <v>28</v>
      </c>
      <c r="I10064" s="69" t="str">
        <f>VLOOKUP(C10064,СПРАВОЧНИК!B:D,2,0)</f>
        <v>КИТАЙ</v>
      </c>
      <c r="J10064" s="69" t="str">
        <f>VLOOKUP(C10064,СПРАВОЧНИК!B:D,3,0)</f>
        <v>ИНОМАРКИ</v>
      </c>
      <c r="K10064" s="69" t="str">
        <f>VLOOKUP(СВОД2023[[#This Row],[ФО]],СПРАВОЧНИК!H:P,2,0)</f>
        <v>Центральный ФО</v>
      </c>
    </row>
    <row r="10065" spans="1:11" x14ac:dyDescent="0.2">
      <c r="A10065" t="s">
        <v>600</v>
      </c>
      <c r="B10065" t="s">
        <v>596</v>
      </c>
      <c r="C10065" s="1" t="s">
        <v>160</v>
      </c>
      <c r="D10065" s="1" t="s">
        <v>165</v>
      </c>
      <c r="E10065" s="2">
        <v>14</v>
      </c>
      <c r="F10065" s="3">
        <v>8</v>
      </c>
      <c r="G10065" s="2">
        <v>73</v>
      </c>
      <c r="H10065" s="3">
        <v>71</v>
      </c>
      <c r="I10065" s="69" t="str">
        <f>VLOOKUP(C10065,СПРАВОЧНИК!B:D,2,0)</f>
        <v>КИТАЙ</v>
      </c>
      <c r="J10065" s="69" t="str">
        <f>VLOOKUP(C10065,СПРАВОЧНИК!B:D,3,0)</f>
        <v>ИНОМАРКИ</v>
      </c>
      <c r="K10065" s="69" t="str">
        <f>VLOOKUP(СВОД2023[[#This Row],[ФО]],СПРАВОЧНИК!H:P,2,0)</f>
        <v>Центральный ФО</v>
      </c>
    </row>
    <row r="10066" spans="1:11" x14ac:dyDescent="0.2">
      <c r="A10066" t="s">
        <v>600</v>
      </c>
      <c r="B10066" t="s">
        <v>596</v>
      </c>
      <c r="C10066" s="1" t="s">
        <v>160</v>
      </c>
      <c r="D10066" s="1" t="s">
        <v>2103</v>
      </c>
      <c r="E10066" s="2"/>
      <c r="F10066" s="3"/>
      <c r="G10066" s="2">
        <v>2</v>
      </c>
      <c r="H10066" s="3">
        <v>5</v>
      </c>
      <c r="I10066" s="69" t="str">
        <f>VLOOKUP(C10066,СПРАВОЧНИК!B:D,2,0)</f>
        <v>КИТАЙ</v>
      </c>
      <c r="J10066" s="69" t="str">
        <f>VLOOKUP(C10066,СПРАВОЧНИК!B:D,3,0)</f>
        <v>ИНОМАРКИ</v>
      </c>
      <c r="K10066" s="69" t="str">
        <f>VLOOKUP(СВОД2023[[#This Row],[ФО]],СПРАВОЧНИК!H:P,2,0)</f>
        <v>Центральный ФО</v>
      </c>
    </row>
    <row r="10067" spans="1:11" x14ac:dyDescent="0.2">
      <c r="A10067" t="s">
        <v>600</v>
      </c>
      <c r="B10067" t="s">
        <v>596</v>
      </c>
      <c r="C10067" s="1" t="s">
        <v>160</v>
      </c>
      <c r="D10067" s="1" t="s">
        <v>1421</v>
      </c>
      <c r="E10067" s="2">
        <v>5</v>
      </c>
      <c r="F10067" s="3">
        <v>4</v>
      </c>
      <c r="G10067" s="2">
        <v>30</v>
      </c>
      <c r="H10067" s="3">
        <v>17</v>
      </c>
      <c r="I10067" s="69" t="str">
        <f>VLOOKUP(C10067,СПРАВОЧНИК!B:D,2,0)</f>
        <v>КИТАЙ</v>
      </c>
      <c r="J10067" s="69" t="str">
        <f>VLOOKUP(C10067,СПРАВОЧНИК!B:D,3,0)</f>
        <v>ИНОМАРКИ</v>
      </c>
      <c r="K10067" s="69" t="str">
        <f>VLOOKUP(СВОД2023[[#This Row],[ФО]],СПРАВОЧНИК!H:P,2,0)</f>
        <v>Центральный ФО</v>
      </c>
    </row>
    <row r="10068" spans="1:11" x14ac:dyDescent="0.2">
      <c r="A10068" t="s">
        <v>600</v>
      </c>
      <c r="B10068" t="s">
        <v>596</v>
      </c>
      <c r="C10068" s="1" t="s">
        <v>160</v>
      </c>
      <c r="D10068" s="1" t="s">
        <v>2104</v>
      </c>
      <c r="E10068" s="2"/>
      <c r="F10068" s="3"/>
      <c r="G10068" s="2">
        <v>4</v>
      </c>
      <c r="H10068" s="3"/>
      <c r="I10068" s="69" t="str">
        <f>VLOOKUP(C10068,СПРАВОЧНИК!B:D,2,0)</f>
        <v>КИТАЙ</v>
      </c>
      <c r="J10068" s="69" t="str">
        <f>VLOOKUP(C10068,СПРАВОЧНИК!B:D,3,0)</f>
        <v>ИНОМАРКИ</v>
      </c>
      <c r="K10068" s="69" t="str">
        <f>VLOOKUP(СВОД2023[[#This Row],[ФО]],СПРАВОЧНИК!H:P,2,0)</f>
        <v>Центральный ФО</v>
      </c>
    </row>
    <row r="10069" spans="1:11" x14ac:dyDescent="0.2">
      <c r="A10069" t="s">
        <v>600</v>
      </c>
      <c r="B10069" t="s">
        <v>596</v>
      </c>
      <c r="C10069" s="1" t="s">
        <v>160</v>
      </c>
      <c r="D10069" s="1" t="s">
        <v>2105</v>
      </c>
      <c r="E10069" s="2">
        <v>6</v>
      </c>
      <c r="F10069" s="3">
        <v>10</v>
      </c>
      <c r="G10069" s="2">
        <v>37</v>
      </c>
      <c r="H10069" s="3">
        <v>34</v>
      </c>
      <c r="I10069" s="69" t="str">
        <f>VLOOKUP(C10069,СПРАВОЧНИК!B:D,2,0)</f>
        <v>КИТАЙ</v>
      </c>
      <c r="J10069" s="69" t="str">
        <f>VLOOKUP(C10069,СПРАВОЧНИК!B:D,3,0)</f>
        <v>ИНОМАРКИ</v>
      </c>
      <c r="K10069" s="69" t="str">
        <f>VLOOKUP(СВОД2023[[#This Row],[ФО]],СПРАВОЧНИК!H:P,2,0)</f>
        <v>Центральный ФО</v>
      </c>
    </row>
    <row r="10070" spans="1:11" x14ac:dyDescent="0.2">
      <c r="A10070" t="s">
        <v>600</v>
      </c>
      <c r="B10070" t="s">
        <v>596</v>
      </c>
      <c r="C10070" s="1" t="s">
        <v>160</v>
      </c>
      <c r="D10070" s="1" t="s">
        <v>1422</v>
      </c>
      <c r="E10070" s="2">
        <v>6</v>
      </c>
      <c r="F10070" s="3">
        <v>5</v>
      </c>
      <c r="G10070" s="2">
        <v>34</v>
      </c>
      <c r="H10070" s="3">
        <v>39</v>
      </c>
      <c r="I10070" s="69" t="str">
        <f>VLOOKUP(C10070,СПРАВОЧНИК!B:D,2,0)</f>
        <v>КИТАЙ</v>
      </c>
      <c r="J10070" s="69" t="str">
        <f>VLOOKUP(C10070,СПРАВОЧНИК!B:D,3,0)</f>
        <v>ИНОМАРКИ</v>
      </c>
      <c r="K10070" s="69" t="str">
        <f>VLOOKUP(СВОД2023[[#This Row],[ФО]],СПРАВОЧНИК!H:P,2,0)</f>
        <v>Центральный ФО</v>
      </c>
    </row>
    <row r="10071" spans="1:11" x14ac:dyDescent="0.2">
      <c r="A10071" t="s">
        <v>600</v>
      </c>
      <c r="B10071" t="s">
        <v>596</v>
      </c>
      <c r="C10071" s="1" t="s">
        <v>166</v>
      </c>
      <c r="D10071" s="1" t="s">
        <v>2652</v>
      </c>
      <c r="E10071" s="2"/>
      <c r="F10071" s="3"/>
      <c r="G10071" s="2"/>
      <c r="H10071" s="3">
        <v>1</v>
      </c>
      <c r="I10071" s="69" t="str">
        <f>VLOOKUP(C10071,СПРАВОЧНИК!B:D,2,0)</f>
        <v>ЕВРОПА</v>
      </c>
      <c r="J10071" s="69" t="str">
        <f>VLOOKUP(C10071,СПРАВОЧНИК!B:D,3,0)</f>
        <v>ИНОМАРКИ</v>
      </c>
      <c r="K10071" s="69" t="str">
        <f>VLOOKUP(СВОД2023[[#This Row],[ФО]],СПРАВОЧНИК!H:P,2,0)</f>
        <v>Центральный ФО</v>
      </c>
    </row>
    <row r="10072" spans="1:11" x14ac:dyDescent="0.2">
      <c r="A10072" t="s">
        <v>600</v>
      </c>
      <c r="B10072" t="s">
        <v>596</v>
      </c>
      <c r="C10072" s="1" t="s">
        <v>166</v>
      </c>
      <c r="D10072" s="1" t="s">
        <v>2653</v>
      </c>
      <c r="E10072" s="2"/>
      <c r="F10072" s="3"/>
      <c r="G10072" s="2">
        <v>1</v>
      </c>
      <c r="H10072" s="3"/>
      <c r="I10072" s="69" t="str">
        <f>VLOOKUP(C10072,СПРАВОЧНИК!B:D,2,0)</f>
        <v>ЕВРОПА</v>
      </c>
      <c r="J10072" s="69" t="str">
        <f>VLOOKUP(C10072,СПРАВОЧНИК!B:D,3,0)</f>
        <v>ИНОМАРКИ</v>
      </c>
      <c r="K10072" s="69" t="str">
        <f>VLOOKUP(СВОД2023[[#This Row],[ФО]],СПРАВОЧНИК!H:P,2,0)</f>
        <v>Центральный ФО</v>
      </c>
    </row>
    <row r="10073" spans="1:11" x14ac:dyDescent="0.2">
      <c r="A10073" t="s">
        <v>600</v>
      </c>
      <c r="B10073" t="s">
        <v>596</v>
      </c>
      <c r="C10073" s="1" t="s">
        <v>166</v>
      </c>
      <c r="D10073" s="1" t="s">
        <v>2654</v>
      </c>
      <c r="E10073" s="2"/>
      <c r="F10073" s="3"/>
      <c r="G10073" s="2">
        <v>2</v>
      </c>
      <c r="H10073" s="3">
        <v>2</v>
      </c>
      <c r="I10073" s="69" t="str">
        <f>VLOOKUP(C10073,СПРАВОЧНИК!B:D,2,0)</f>
        <v>ЕВРОПА</v>
      </c>
      <c r="J10073" s="69" t="str">
        <f>VLOOKUP(C10073,СПРАВОЧНИК!B:D,3,0)</f>
        <v>ИНОМАРКИ</v>
      </c>
      <c r="K10073" s="69" t="str">
        <f>VLOOKUP(СВОД2023[[#This Row],[ФО]],СПРАВОЧНИК!H:P,2,0)</f>
        <v>Центральный ФО</v>
      </c>
    </row>
    <row r="10074" spans="1:11" x14ac:dyDescent="0.2">
      <c r="A10074" t="s">
        <v>600</v>
      </c>
      <c r="B10074" t="s">
        <v>596</v>
      </c>
      <c r="C10074" s="1" t="s">
        <v>166</v>
      </c>
      <c r="D10074" s="1" t="s">
        <v>2106</v>
      </c>
      <c r="E10074" s="2"/>
      <c r="F10074" s="3">
        <v>1</v>
      </c>
      <c r="G10074" s="2">
        <v>1</v>
      </c>
      <c r="H10074" s="3">
        <v>3</v>
      </c>
      <c r="I10074" s="69" t="str">
        <f>VLOOKUP(C10074,СПРАВОЧНИК!B:D,2,0)</f>
        <v>ЕВРОПА</v>
      </c>
      <c r="J10074" s="69" t="str">
        <f>VLOOKUP(C10074,СПРАВОЧНИК!B:D,3,0)</f>
        <v>ИНОМАРКИ</v>
      </c>
      <c r="K10074" s="69" t="str">
        <f>VLOOKUP(СВОД2023[[#This Row],[ФО]],СПРАВОЧНИК!H:P,2,0)</f>
        <v>Центральный ФО</v>
      </c>
    </row>
    <row r="10075" spans="1:11" x14ac:dyDescent="0.2">
      <c r="A10075" t="s">
        <v>600</v>
      </c>
      <c r="B10075" t="s">
        <v>596</v>
      </c>
      <c r="C10075" s="1" t="s">
        <v>166</v>
      </c>
      <c r="D10075" s="1" t="s">
        <v>2586</v>
      </c>
      <c r="E10075" s="2"/>
      <c r="F10075" s="3"/>
      <c r="G10075" s="2"/>
      <c r="H10075" s="3">
        <v>1</v>
      </c>
      <c r="I10075" s="69" t="str">
        <f>VLOOKUP(C10075,СПРАВОЧНИК!B:D,2,0)</f>
        <v>ЕВРОПА</v>
      </c>
      <c r="J10075" s="69" t="str">
        <f>VLOOKUP(C10075,СПРАВОЧНИК!B:D,3,0)</f>
        <v>ИНОМАРКИ</v>
      </c>
      <c r="K10075" s="69" t="str">
        <f>VLOOKUP(СВОД2023[[#This Row],[ФО]],СПРАВОЧНИК!H:P,2,0)</f>
        <v>Центральный ФО</v>
      </c>
    </row>
    <row r="10076" spans="1:11" x14ac:dyDescent="0.2">
      <c r="A10076" t="s">
        <v>600</v>
      </c>
      <c r="B10076" t="s">
        <v>596</v>
      </c>
      <c r="C10076" s="1" t="s">
        <v>166</v>
      </c>
      <c r="D10076" s="1" t="s">
        <v>2655</v>
      </c>
      <c r="E10076" s="2"/>
      <c r="F10076" s="3">
        <v>1</v>
      </c>
      <c r="G10076" s="2"/>
      <c r="H10076" s="3">
        <v>2</v>
      </c>
      <c r="I10076" s="69" t="str">
        <f>VLOOKUP(C10076,СПРАВОЧНИК!B:D,2,0)</f>
        <v>ЕВРОПА</v>
      </c>
      <c r="J10076" s="69" t="str">
        <f>VLOOKUP(C10076,СПРАВОЧНИК!B:D,3,0)</f>
        <v>ИНОМАРКИ</v>
      </c>
      <c r="K10076" s="69" t="str">
        <f>VLOOKUP(СВОД2023[[#This Row],[ФО]],СПРАВОЧНИК!H:P,2,0)</f>
        <v>Центральный ФО</v>
      </c>
    </row>
    <row r="10077" spans="1:11" x14ac:dyDescent="0.2">
      <c r="A10077" t="s">
        <v>600</v>
      </c>
      <c r="B10077" t="s">
        <v>596</v>
      </c>
      <c r="C10077" s="1" t="s">
        <v>166</v>
      </c>
      <c r="D10077" s="1" t="s">
        <v>1423</v>
      </c>
      <c r="E10077" s="2"/>
      <c r="F10077" s="3">
        <v>1</v>
      </c>
      <c r="G10077" s="2">
        <v>1</v>
      </c>
      <c r="H10077" s="3">
        <v>4</v>
      </c>
      <c r="I10077" s="69" t="str">
        <f>VLOOKUP(C10077,СПРАВОЧНИК!B:D,2,0)</f>
        <v>ЕВРОПА</v>
      </c>
      <c r="J10077" s="69" t="str">
        <f>VLOOKUP(C10077,СПРАВОЧНИК!B:D,3,0)</f>
        <v>ИНОМАРКИ</v>
      </c>
      <c r="K10077" s="69" t="str">
        <f>VLOOKUP(СВОД2023[[#This Row],[ФО]],СПРАВОЧНИК!H:P,2,0)</f>
        <v>Центральный ФО</v>
      </c>
    </row>
    <row r="10078" spans="1:11" x14ac:dyDescent="0.2">
      <c r="A10078" t="s">
        <v>600</v>
      </c>
      <c r="B10078" t="s">
        <v>596</v>
      </c>
      <c r="C10078" s="1" t="s">
        <v>166</v>
      </c>
      <c r="D10078" s="1" t="s">
        <v>2656</v>
      </c>
      <c r="E10078" s="2"/>
      <c r="F10078" s="3"/>
      <c r="G10078" s="2">
        <v>1</v>
      </c>
      <c r="H10078" s="3"/>
      <c r="I10078" s="69" t="str">
        <f>VLOOKUP(C10078,СПРАВОЧНИК!B:D,2,0)</f>
        <v>ЕВРОПА</v>
      </c>
      <c r="J10078" s="69" t="str">
        <f>VLOOKUP(C10078,СПРАВОЧНИК!B:D,3,0)</f>
        <v>ИНОМАРКИ</v>
      </c>
      <c r="K10078" s="69" t="str">
        <f>VLOOKUP(СВОД2023[[#This Row],[ФО]],СПРАВОЧНИК!H:P,2,0)</f>
        <v>Центральный ФО</v>
      </c>
    </row>
    <row r="10079" spans="1:11" x14ac:dyDescent="0.2">
      <c r="A10079" t="s">
        <v>600</v>
      </c>
      <c r="B10079" t="s">
        <v>596</v>
      </c>
      <c r="C10079" s="1" t="s">
        <v>166</v>
      </c>
      <c r="D10079" s="1" t="s">
        <v>2412</v>
      </c>
      <c r="E10079" s="2"/>
      <c r="F10079" s="3"/>
      <c r="G10079" s="2"/>
      <c r="H10079" s="3">
        <v>1</v>
      </c>
      <c r="I10079" s="69" t="str">
        <f>VLOOKUP(C10079,СПРАВОЧНИК!B:D,2,0)</f>
        <v>ЕВРОПА</v>
      </c>
      <c r="J10079" s="69" t="str">
        <f>VLOOKUP(C10079,СПРАВОЧНИК!B:D,3,0)</f>
        <v>ИНОМАРКИ</v>
      </c>
      <c r="K10079" s="69" t="str">
        <f>VLOOKUP(СВОД2023[[#This Row],[ФО]],СПРАВОЧНИК!H:P,2,0)</f>
        <v>Центральный ФО</v>
      </c>
    </row>
    <row r="10080" spans="1:11" x14ac:dyDescent="0.2">
      <c r="A10080" t="s">
        <v>600</v>
      </c>
      <c r="B10080" t="s">
        <v>596</v>
      </c>
      <c r="C10080" s="1" t="s">
        <v>166</v>
      </c>
      <c r="D10080" s="1" t="s">
        <v>2587</v>
      </c>
      <c r="E10080" s="2"/>
      <c r="F10080" s="3"/>
      <c r="G10080" s="2">
        <v>1</v>
      </c>
      <c r="H10080" s="3"/>
      <c r="I10080" s="69" t="str">
        <f>VLOOKUP(C10080,СПРАВОЧНИК!B:D,2,0)</f>
        <v>ЕВРОПА</v>
      </c>
      <c r="J10080" s="69" t="str">
        <f>VLOOKUP(C10080,СПРАВОЧНИК!B:D,3,0)</f>
        <v>ИНОМАРКИ</v>
      </c>
      <c r="K10080" s="69" t="str">
        <f>VLOOKUP(СВОД2023[[#This Row],[ФО]],СПРАВОЧНИК!H:P,2,0)</f>
        <v>Центральный ФО</v>
      </c>
    </row>
    <row r="10081" spans="1:11" x14ac:dyDescent="0.2">
      <c r="A10081" t="s">
        <v>600</v>
      </c>
      <c r="B10081" t="s">
        <v>596</v>
      </c>
      <c r="C10081" s="1" t="s">
        <v>166</v>
      </c>
      <c r="D10081" s="1" t="s">
        <v>2107</v>
      </c>
      <c r="E10081" s="2">
        <v>1</v>
      </c>
      <c r="F10081" s="3"/>
      <c r="G10081" s="2">
        <v>3</v>
      </c>
      <c r="H10081" s="3">
        <v>3</v>
      </c>
      <c r="I10081" s="69" t="str">
        <f>VLOOKUP(C10081,СПРАВОЧНИК!B:D,2,0)</f>
        <v>ЕВРОПА</v>
      </c>
      <c r="J10081" s="69" t="str">
        <f>VLOOKUP(C10081,СПРАВОЧНИК!B:D,3,0)</f>
        <v>ИНОМАРКИ</v>
      </c>
      <c r="K10081" s="69" t="str">
        <f>VLOOKUP(СВОД2023[[#This Row],[ФО]],СПРАВОЧНИК!H:P,2,0)</f>
        <v>Центральный ФО</v>
      </c>
    </row>
    <row r="10082" spans="1:11" x14ac:dyDescent="0.2">
      <c r="A10082" t="s">
        <v>600</v>
      </c>
      <c r="B10082" t="s">
        <v>596</v>
      </c>
      <c r="C10082" s="1" t="s">
        <v>166</v>
      </c>
      <c r="D10082" s="1" t="s">
        <v>1424</v>
      </c>
      <c r="E10082" s="2"/>
      <c r="F10082" s="3"/>
      <c r="G10082" s="2">
        <v>1</v>
      </c>
      <c r="H10082" s="3"/>
      <c r="I10082" s="69" t="str">
        <f>VLOOKUP(C10082,СПРАВОЧНИК!B:D,2,0)</f>
        <v>ЕВРОПА</v>
      </c>
      <c r="J10082" s="69" t="str">
        <f>VLOOKUP(C10082,СПРАВОЧНИК!B:D,3,0)</f>
        <v>ИНОМАРКИ</v>
      </c>
      <c r="K10082" s="69" t="str">
        <f>VLOOKUP(СВОД2023[[#This Row],[ФО]],СПРАВОЧНИК!H:P,2,0)</f>
        <v>Центральный ФО</v>
      </c>
    </row>
    <row r="10083" spans="1:11" x14ac:dyDescent="0.2">
      <c r="A10083" t="s">
        <v>600</v>
      </c>
      <c r="B10083" t="s">
        <v>596</v>
      </c>
      <c r="C10083" s="1" t="s">
        <v>166</v>
      </c>
      <c r="D10083" s="1" t="s">
        <v>167</v>
      </c>
      <c r="E10083" s="2">
        <v>3</v>
      </c>
      <c r="F10083" s="3">
        <v>4</v>
      </c>
      <c r="G10083" s="2">
        <v>10</v>
      </c>
      <c r="H10083" s="3">
        <v>11</v>
      </c>
      <c r="I10083" s="69" t="str">
        <f>VLOOKUP(C10083,СПРАВОЧНИК!B:D,2,0)</f>
        <v>ЕВРОПА</v>
      </c>
      <c r="J10083" s="69" t="str">
        <f>VLOOKUP(C10083,СПРАВОЧНИК!B:D,3,0)</f>
        <v>ИНОМАРКИ</v>
      </c>
      <c r="K10083" s="69" t="str">
        <f>VLOOKUP(СВОД2023[[#This Row],[ФО]],СПРАВОЧНИК!H:P,2,0)</f>
        <v>Центральный ФО</v>
      </c>
    </row>
    <row r="10084" spans="1:11" x14ac:dyDescent="0.2">
      <c r="A10084" t="s">
        <v>600</v>
      </c>
      <c r="B10084" t="s">
        <v>596</v>
      </c>
      <c r="C10084" s="1" t="s">
        <v>166</v>
      </c>
      <c r="D10084" s="1" t="s">
        <v>2108</v>
      </c>
      <c r="E10084" s="2">
        <v>1</v>
      </c>
      <c r="F10084" s="3">
        <v>1</v>
      </c>
      <c r="G10084" s="2">
        <v>2</v>
      </c>
      <c r="H10084" s="3">
        <v>2</v>
      </c>
      <c r="I10084" s="69" t="str">
        <f>VLOOKUP(C10084,СПРАВОЧНИК!B:D,2,0)</f>
        <v>ЕВРОПА</v>
      </c>
      <c r="J10084" s="69" t="str">
        <f>VLOOKUP(C10084,СПРАВОЧНИК!B:D,3,0)</f>
        <v>ИНОМАРКИ</v>
      </c>
      <c r="K10084" s="69" t="str">
        <f>VLOOKUP(СВОД2023[[#This Row],[ФО]],СПРАВОЧНИК!H:P,2,0)</f>
        <v>Центральный ФО</v>
      </c>
    </row>
    <row r="10085" spans="1:11" x14ac:dyDescent="0.2">
      <c r="A10085" t="s">
        <v>600</v>
      </c>
      <c r="B10085" t="s">
        <v>596</v>
      </c>
      <c r="C10085" s="1" t="s">
        <v>166</v>
      </c>
      <c r="D10085" s="1" t="s">
        <v>168</v>
      </c>
      <c r="E10085" s="2"/>
      <c r="F10085" s="3">
        <v>1</v>
      </c>
      <c r="G10085" s="2">
        <v>1</v>
      </c>
      <c r="H10085" s="3">
        <v>3</v>
      </c>
      <c r="I10085" s="69" t="str">
        <f>VLOOKUP(C10085,СПРАВОЧНИК!B:D,2,0)</f>
        <v>ЕВРОПА</v>
      </c>
      <c r="J10085" s="69" t="str">
        <f>VLOOKUP(C10085,СПРАВОЧНИК!B:D,3,0)</f>
        <v>ИНОМАРКИ</v>
      </c>
      <c r="K10085" s="69" t="str">
        <f>VLOOKUP(СВОД2023[[#This Row],[ФО]],СПРАВОЧНИК!H:P,2,0)</f>
        <v>Центральный ФО</v>
      </c>
    </row>
    <row r="10086" spans="1:11" x14ac:dyDescent="0.2">
      <c r="A10086" t="s">
        <v>600</v>
      </c>
      <c r="B10086" t="s">
        <v>596</v>
      </c>
      <c r="C10086" s="1" t="s">
        <v>166</v>
      </c>
      <c r="D10086" s="1" t="s">
        <v>169</v>
      </c>
      <c r="E10086" s="2">
        <v>1</v>
      </c>
      <c r="F10086" s="3">
        <v>1</v>
      </c>
      <c r="G10086" s="2">
        <v>9</v>
      </c>
      <c r="H10086" s="3">
        <v>4</v>
      </c>
      <c r="I10086" s="69" t="str">
        <f>VLOOKUP(C10086,СПРАВОЧНИК!B:D,2,0)</f>
        <v>ЕВРОПА</v>
      </c>
      <c r="J10086" s="69" t="str">
        <f>VLOOKUP(C10086,СПРАВОЧНИК!B:D,3,0)</f>
        <v>ИНОМАРКИ</v>
      </c>
      <c r="K10086" s="69" t="str">
        <f>VLOOKUP(СВОД2023[[#This Row],[ФО]],СПРАВОЧНИК!H:P,2,0)</f>
        <v>Центральный ФО</v>
      </c>
    </row>
    <row r="10087" spans="1:11" x14ac:dyDescent="0.2">
      <c r="A10087" t="s">
        <v>600</v>
      </c>
      <c r="B10087" t="s">
        <v>596</v>
      </c>
      <c r="C10087" s="1" t="s">
        <v>166</v>
      </c>
      <c r="D10087" s="1" t="s">
        <v>2413</v>
      </c>
      <c r="E10087" s="2">
        <v>1</v>
      </c>
      <c r="F10087" s="3">
        <v>1</v>
      </c>
      <c r="G10087" s="2">
        <v>3</v>
      </c>
      <c r="H10087" s="3">
        <v>4</v>
      </c>
      <c r="I10087" s="69" t="str">
        <f>VLOOKUP(C10087,СПРАВОЧНИК!B:D,2,0)</f>
        <v>ЕВРОПА</v>
      </c>
      <c r="J10087" s="69" t="str">
        <f>VLOOKUP(C10087,СПРАВОЧНИК!B:D,3,0)</f>
        <v>ИНОМАРКИ</v>
      </c>
      <c r="K10087" s="69" t="str">
        <f>VLOOKUP(СВОД2023[[#This Row],[ФО]],СПРАВОЧНИК!H:P,2,0)</f>
        <v>Центральный ФО</v>
      </c>
    </row>
    <row r="10088" spans="1:11" x14ac:dyDescent="0.2">
      <c r="A10088" t="s">
        <v>600</v>
      </c>
      <c r="B10088" t="s">
        <v>596</v>
      </c>
      <c r="C10088" s="1" t="s">
        <v>166</v>
      </c>
      <c r="D10088" s="1" t="s">
        <v>2414</v>
      </c>
      <c r="E10088" s="2">
        <v>1</v>
      </c>
      <c r="F10088" s="3"/>
      <c r="G10088" s="2">
        <v>2</v>
      </c>
      <c r="H10088" s="3">
        <v>2</v>
      </c>
      <c r="I10088" s="69" t="str">
        <f>VLOOKUP(C10088,СПРАВОЧНИК!B:D,2,0)</f>
        <v>ЕВРОПА</v>
      </c>
      <c r="J10088" s="69" t="str">
        <f>VLOOKUP(C10088,СПРАВОЧНИК!B:D,3,0)</f>
        <v>ИНОМАРКИ</v>
      </c>
      <c r="K10088" s="69" t="str">
        <f>VLOOKUP(СВОД2023[[#This Row],[ФО]],СПРАВОЧНИК!H:P,2,0)</f>
        <v>Центральный ФО</v>
      </c>
    </row>
    <row r="10089" spans="1:11" x14ac:dyDescent="0.2">
      <c r="A10089" t="s">
        <v>600</v>
      </c>
      <c r="B10089" t="s">
        <v>596</v>
      </c>
      <c r="C10089" s="1" t="s">
        <v>166</v>
      </c>
      <c r="D10089" s="1" t="s">
        <v>170</v>
      </c>
      <c r="E10089" s="2">
        <v>2</v>
      </c>
      <c r="F10089" s="3"/>
      <c r="G10089" s="2">
        <v>8</v>
      </c>
      <c r="H10089" s="3">
        <v>1</v>
      </c>
      <c r="I10089" s="69" t="str">
        <f>VLOOKUP(C10089,СПРАВОЧНИК!B:D,2,0)</f>
        <v>ЕВРОПА</v>
      </c>
      <c r="J10089" s="69" t="str">
        <f>VLOOKUP(C10089,СПРАВОЧНИК!B:D,3,0)</f>
        <v>ИНОМАРКИ</v>
      </c>
      <c r="K10089" s="69" t="str">
        <f>VLOOKUP(СВОД2023[[#This Row],[ФО]],СПРАВОЧНИК!H:P,2,0)</f>
        <v>Центральный ФО</v>
      </c>
    </row>
    <row r="10090" spans="1:11" x14ac:dyDescent="0.2">
      <c r="A10090" t="s">
        <v>600</v>
      </c>
      <c r="B10090" t="s">
        <v>596</v>
      </c>
      <c r="C10090" s="1" t="s">
        <v>166</v>
      </c>
      <c r="D10090" s="1" t="s">
        <v>171</v>
      </c>
      <c r="E10090" s="2">
        <v>1</v>
      </c>
      <c r="F10090" s="3"/>
      <c r="G10090" s="2">
        <v>1</v>
      </c>
      <c r="H10090" s="3">
        <v>2</v>
      </c>
      <c r="I10090" s="69" t="str">
        <f>VLOOKUP(C10090,СПРАВОЧНИК!B:D,2,0)</f>
        <v>ЕВРОПА</v>
      </c>
      <c r="J10090" s="69" t="str">
        <f>VLOOKUP(C10090,СПРАВОЧНИК!B:D,3,0)</f>
        <v>ИНОМАРКИ</v>
      </c>
      <c r="K10090" s="69" t="str">
        <f>VLOOKUP(СВОД2023[[#This Row],[ФО]],СПРАВОЧНИК!H:P,2,0)</f>
        <v>Центральный ФО</v>
      </c>
    </row>
    <row r="10091" spans="1:11" x14ac:dyDescent="0.2">
      <c r="A10091" t="s">
        <v>600</v>
      </c>
      <c r="B10091" t="s">
        <v>596</v>
      </c>
      <c r="C10091" s="1" t="s">
        <v>166</v>
      </c>
      <c r="D10091" s="1" t="s">
        <v>172</v>
      </c>
      <c r="E10091" s="2"/>
      <c r="F10091" s="3"/>
      <c r="G10091" s="2">
        <v>2</v>
      </c>
      <c r="H10091" s="3"/>
      <c r="I10091" s="69" t="str">
        <f>VLOOKUP(C10091,СПРАВОЧНИК!B:D,2,0)</f>
        <v>ЕВРОПА</v>
      </c>
      <c r="J10091" s="69" t="str">
        <f>VLOOKUP(C10091,СПРАВОЧНИК!B:D,3,0)</f>
        <v>ИНОМАРКИ</v>
      </c>
      <c r="K10091" s="69" t="str">
        <f>VLOOKUP(СВОД2023[[#This Row],[ФО]],СПРАВОЧНИК!H:P,2,0)</f>
        <v>Центральный ФО</v>
      </c>
    </row>
    <row r="10092" spans="1:11" x14ac:dyDescent="0.2">
      <c r="A10092" t="s">
        <v>600</v>
      </c>
      <c r="B10092" t="s">
        <v>596</v>
      </c>
      <c r="C10092" s="1" t="s">
        <v>166</v>
      </c>
      <c r="D10092" s="1" t="s">
        <v>2657</v>
      </c>
      <c r="E10092" s="2">
        <v>1</v>
      </c>
      <c r="F10092" s="3"/>
      <c r="G10092" s="2">
        <v>2</v>
      </c>
      <c r="H10092" s="3"/>
      <c r="I10092" s="69" t="str">
        <f>VLOOKUP(C10092,СПРАВОЧНИК!B:D,2,0)</f>
        <v>ЕВРОПА</v>
      </c>
      <c r="J10092" s="69" t="str">
        <f>VLOOKUP(C10092,СПРАВОЧНИК!B:D,3,0)</f>
        <v>ИНОМАРКИ</v>
      </c>
      <c r="K10092" s="69" t="str">
        <f>VLOOKUP(СВОД2023[[#This Row],[ФО]],СПРАВОЧНИК!H:P,2,0)</f>
        <v>Центральный ФО</v>
      </c>
    </row>
    <row r="10093" spans="1:11" x14ac:dyDescent="0.2">
      <c r="A10093" t="s">
        <v>600</v>
      </c>
      <c r="B10093" t="s">
        <v>596</v>
      </c>
      <c r="C10093" s="1" t="s">
        <v>173</v>
      </c>
      <c r="D10093" s="1" t="s">
        <v>1425</v>
      </c>
      <c r="E10093" s="2">
        <v>73</v>
      </c>
      <c r="F10093" s="3">
        <v>72</v>
      </c>
      <c r="G10093" s="2">
        <v>465</v>
      </c>
      <c r="H10093" s="3">
        <v>419</v>
      </c>
      <c r="I10093" s="69" t="str">
        <f>VLOOKUP(C10093,СПРАВОЧНИК!B:D,2,0)</f>
        <v>ЕВРОПА</v>
      </c>
      <c r="J10093" s="69" t="str">
        <f>VLOOKUP(C10093,СПРАВОЧНИК!B:D,3,0)</f>
        <v>ИНОМАРКИ</v>
      </c>
      <c r="K10093" s="69" t="str">
        <f>VLOOKUP(СВОД2023[[#This Row],[ФО]],СПРАВОЧНИК!H:P,2,0)</f>
        <v>Центральный ФО</v>
      </c>
    </row>
    <row r="10094" spans="1:11" x14ac:dyDescent="0.2">
      <c r="A10094" t="s">
        <v>600</v>
      </c>
      <c r="B10094" t="s">
        <v>596</v>
      </c>
      <c r="C10094" s="1" t="s">
        <v>173</v>
      </c>
      <c r="D10094" s="1" t="s">
        <v>2415</v>
      </c>
      <c r="E10094" s="2"/>
      <c r="F10094" s="3">
        <v>1</v>
      </c>
      <c r="G10094" s="2">
        <v>2</v>
      </c>
      <c r="H10094" s="3">
        <v>2</v>
      </c>
      <c r="I10094" s="69" t="str">
        <f>VLOOKUP(C10094,СПРАВОЧНИК!B:D,2,0)</f>
        <v>ЕВРОПА</v>
      </c>
      <c r="J10094" s="69" t="str">
        <f>VLOOKUP(C10094,СПРАВОЧНИК!B:D,3,0)</f>
        <v>ИНОМАРКИ</v>
      </c>
      <c r="K10094" s="69" t="str">
        <f>VLOOKUP(СВОД2023[[#This Row],[ФО]],СПРАВОЧНИК!H:P,2,0)</f>
        <v>Центральный ФО</v>
      </c>
    </row>
    <row r="10095" spans="1:11" x14ac:dyDescent="0.2">
      <c r="A10095" t="s">
        <v>600</v>
      </c>
      <c r="B10095" t="s">
        <v>596</v>
      </c>
      <c r="C10095" s="1" t="s">
        <v>173</v>
      </c>
      <c r="D10095" s="1" t="s">
        <v>2109</v>
      </c>
      <c r="E10095" s="2">
        <v>16</v>
      </c>
      <c r="F10095" s="3">
        <v>10</v>
      </c>
      <c r="G10095" s="2">
        <v>74</v>
      </c>
      <c r="H10095" s="3">
        <v>47</v>
      </c>
      <c r="I10095" s="69" t="str">
        <f>VLOOKUP(C10095,СПРАВОЧНИК!B:D,2,0)</f>
        <v>ЕВРОПА</v>
      </c>
      <c r="J10095" s="69" t="str">
        <f>VLOOKUP(C10095,СПРАВОЧНИК!B:D,3,0)</f>
        <v>ИНОМАРКИ</v>
      </c>
      <c r="K10095" s="69" t="str">
        <f>VLOOKUP(СВОД2023[[#This Row],[ФО]],СПРАВОЧНИК!H:P,2,0)</f>
        <v>Центральный ФО</v>
      </c>
    </row>
    <row r="10096" spans="1:11" x14ac:dyDescent="0.2">
      <c r="A10096" t="s">
        <v>600</v>
      </c>
      <c r="B10096" t="s">
        <v>596</v>
      </c>
      <c r="C10096" s="1" t="s">
        <v>173</v>
      </c>
      <c r="D10096" s="1" t="s">
        <v>2658</v>
      </c>
      <c r="E10096" s="2">
        <v>1</v>
      </c>
      <c r="F10096" s="3"/>
      <c r="G10096" s="2">
        <v>1</v>
      </c>
      <c r="H10096" s="3"/>
      <c r="I10096" s="69" t="str">
        <f>VLOOKUP(C10096,СПРАВОЧНИК!B:D,2,0)</f>
        <v>ЕВРОПА</v>
      </c>
      <c r="J10096" s="69" t="str">
        <f>VLOOKUP(C10096,СПРАВОЧНИК!B:D,3,0)</f>
        <v>ИНОМАРКИ</v>
      </c>
      <c r="K10096" s="69" t="str">
        <f>VLOOKUP(СВОД2023[[#This Row],[ФО]],СПРАВОЧНИК!H:P,2,0)</f>
        <v>Центральный ФО</v>
      </c>
    </row>
    <row r="10097" spans="1:11" x14ac:dyDescent="0.2">
      <c r="A10097" t="s">
        <v>600</v>
      </c>
      <c r="B10097" t="s">
        <v>596</v>
      </c>
      <c r="C10097" s="1" t="s">
        <v>173</v>
      </c>
      <c r="D10097" s="1" t="s">
        <v>2110</v>
      </c>
      <c r="E10097" s="2">
        <v>1</v>
      </c>
      <c r="F10097" s="3"/>
      <c r="G10097" s="2">
        <v>3</v>
      </c>
      <c r="H10097" s="3">
        <v>1</v>
      </c>
      <c r="I10097" s="69" t="str">
        <f>VLOOKUP(C10097,СПРАВОЧНИК!B:D,2,0)</f>
        <v>ЕВРОПА</v>
      </c>
      <c r="J10097" s="69" t="str">
        <f>VLOOKUP(C10097,СПРАВОЧНИК!B:D,3,0)</f>
        <v>ИНОМАРКИ</v>
      </c>
      <c r="K10097" s="69" t="str">
        <f>VLOOKUP(СВОД2023[[#This Row],[ФО]],СПРАВОЧНИК!H:P,2,0)</f>
        <v>Центральный ФО</v>
      </c>
    </row>
    <row r="10098" spans="1:11" x14ac:dyDescent="0.2">
      <c r="A10098" t="s">
        <v>600</v>
      </c>
      <c r="B10098" t="s">
        <v>596</v>
      </c>
      <c r="C10098" s="1" t="s">
        <v>173</v>
      </c>
      <c r="D10098" s="1" t="s">
        <v>2111</v>
      </c>
      <c r="E10098" s="2">
        <v>2</v>
      </c>
      <c r="F10098" s="3">
        <v>4</v>
      </c>
      <c r="G10098" s="2">
        <v>6</v>
      </c>
      <c r="H10098" s="3">
        <v>11</v>
      </c>
      <c r="I10098" s="69" t="str">
        <f>VLOOKUP(C10098,СПРАВОЧНИК!B:D,2,0)</f>
        <v>ЕВРОПА</v>
      </c>
      <c r="J10098" s="69" t="str">
        <f>VLOOKUP(C10098,СПРАВОЧНИК!B:D,3,0)</f>
        <v>ИНОМАРКИ</v>
      </c>
      <c r="K10098" s="69" t="str">
        <f>VLOOKUP(СВОД2023[[#This Row],[ФО]],СПРАВОЧНИК!H:P,2,0)</f>
        <v>Центральный ФО</v>
      </c>
    </row>
    <row r="10099" spans="1:11" x14ac:dyDescent="0.2">
      <c r="A10099" t="s">
        <v>600</v>
      </c>
      <c r="B10099" t="s">
        <v>596</v>
      </c>
      <c r="C10099" s="1" t="s">
        <v>173</v>
      </c>
      <c r="D10099" s="1" t="s">
        <v>174</v>
      </c>
      <c r="E10099" s="2">
        <v>81</v>
      </c>
      <c r="F10099" s="3">
        <v>62</v>
      </c>
      <c r="G10099" s="2">
        <v>549</v>
      </c>
      <c r="H10099" s="3">
        <v>425</v>
      </c>
      <c r="I10099" s="69" t="str">
        <f>VLOOKUP(C10099,СПРАВОЧНИК!B:D,2,0)</f>
        <v>ЕВРОПА</v>
      </c>
      <c r="J10099" s="69" t="str">
        <f>VLOOKUP(C10099,СПРАВОЧНИК!B:D,3,0)</f>
        <v>ИНОМАРКИ</v>
      </c>
      <c r="K10099" s="69" t="str">
        <f>VLOOKUP(СВОД2023[[#This Row],[ФО]],СПРАВОЧНИК!H:P,2,0)</f>
        <v>Центральный ФО</v>
      </c>
    </row>
    <row r="10100" spans="1:11" x14ac:dyDescent="0.2">
      <c r="A10100" t="s">
        <v>600</v>
      </c>
      <c r="B10100" t="s">
        <v>596</v>
      </c>
      <c r="C10100" s="1" t="s">
        <v>173</v>
      </c>
      <c r="D10100" s="1" t="s">
        <v>175</v>
      </c>
      <c r="E10100" s="2">
        <v>3</v>
      </c>
      <c r="F10100" s="3">
        <v>6</v>
      </c>
      <c r="G10100" s="2">
        <v>15</v>
      </c>
      <c r="H10100" s="3">
        <v>16</v>
      </c>
      <c r="I10100" s="69" t="str">
        <f>VLOOKUP(C10100,СПРАВОЧНИК!B:D,2,0)</f>
        <v>ЕВРОПА</v>
      </c>
      <c r="J10100" s="69" t="str">
        <f>VLOOKUP(C10100,СПРАВОЧНИК!B:D,3,0)</f>
        <v>ИНОМАРКИ</v>
      </c>
      <c r="K10100" s="69" t="str">
        <f>VLOOKUP(СВОД2023[[#This Row],[ФО]],СПРАВОЧНИК!H:P,2,0)</f>
        <v>Центральный ФО</v>
      </c>
    </row>
    <row r="10101" spans="1:11" x14ac:dyDescent="0.2">
      <c r="A10101" t="s">
        <v>600</v>
      </c>
      <c r="B10101" t="s">
        <v>596</v>
      </c>
      <c r="C10101" s="1" t="s">
        <v>173</v>
      </c>
      <c r="D10101" s="1" t="s">
        <v>2659</v>
      </c>
      <c r="E10101" s="2"/>
      <c r="F10101" s="3"/>
      <c r="G10101" s="2">
        <v>1</v>
      </c>
      <c r="H10101" s="3"/>
      <c r="I10101" s="69" t="str">
        <f>VLOOKUP(C10101,СПРАВОЧНИК!B:D,2,0)</f>
        <v>ЕВРОПА</v>
      </c>
      <c r="J10101" s="69" t="str">
        <f>VLOOKUP(C10101,СПРАВОЧНИК!B:D,3,0)</f>
        <v>ИНОМАРКИ</v>
      </c>
      <c r="K10101" s="69" t="str">
        <f>VLOOKUP(СВОД2023[[#This Row],[ФО]],СПРАВОЧНИК!H:P,2,0)</f>
        <v>Центральный ФО</v>
      </c>
    </row>
    <row r="10102" spans="1:11" x14ac:dyDescent="0.2">
      <c r="A10102" t="s">
        <v>600</v>
      </c>
      <c r="B10102" t="s">
        <v>596</v>
      </c>
      <c r="C10102" s="1" t="s">
        <v>173</v>
      </c>
      <c r="D10102" s="1" t="s">
        <v>2113</v>
      </c>
      <c r="E10102" s="2"/>
      <c r="F10102" s="3"/>
      <c r="G10102" s="2">
        <v>1</v>
      </c>
      <c r="H10102" s="3"/>
      <c r="I10102" s="69" t="str">
        <f>VLOOKUP(C10102,СПРАВОЧНИК!B:D,2,0)</f>
        <v>ЕВРОПА</v>
      </c>
      <c r="J10102" s="69" t="str">
        <f>VLOOKUP(C10102,СПРАВОЧНИК!B:D,3,0)</f>
        <v>ИНОМАРКИ</v>
      </c>
      <c r="K10102" s="69" t="str">
        <f>VLOOKUP(СВОД2023[[#This Row],[ФО]],СПРАВОЧНИК!H:P,2,0)</f>
        <v>Центральный ФО</v>
      </c>
    </row>
    <row r="10103" spans="1:11" x14ac:dyDescent="0.2">
      <c r="A10103" t="s">
        <v>600</v>
      </c>
      <c r="B10103" t="s">
        <v>596</v>
      </c>
      <c r="C10103" s="1" t="s">
        <v>173</v>
      </c>
      <c r="D10103" s="1" t="s">
        <v>1426</v>
      </c>
      <c r="E10103" s="2">
        <v>11</v>
      </c>
      <c r="F10103" s="3">
        <v>5</v>
      </c>
      <c r="G10103" s="2">
        <v>57</v>
      </c>
      <c r="H10103" s="3">
        <v>48</v>
      </c>
      <c r="I10103" s="69" t="str">
        <f>VLOOKUP(C10103,СПРАВОЧНИК!B:D,2,0)</f>
        <v>ЕВРОПА</v>
      </c>
      <c r="J10103" s="69" t="str">
        <f>VLOOKUP(C10103,СПРАВОЧНИК!B:D,3,0)</f>
        <v>ИНОМАРКИ</v>
      </c>
      <c r="K10103" s="69" t="str">
        <f>VLOOKUP(СВОД2023[[#This Row],[ФО]],СПРАВОЧНИК!H:P,2,0)</f>
        <v>Центральный ФО</v>
      </c>
    </row>
    <row r="10104" spans="1:11" x14ac:dyDescent="0.2">
      <c r="A10104" t="s">
        <v>600</v>
      </c>
      <c r="B10104" t="s">
        <v>596</v>
      </c>
      <c r="C10104" s="1" t="s">
        <v>173</v>
      </c>
      <c r="D10104" s="1" t="s">
        <v>176</v>
      </c>
      <c r="E10104" s="2">
        <v>6</v>
      </c>
      <c r="F10104" s="3">
        <v>4</v>
      </c>
      <c r="G10104" s="2">
        <v>14</v>
      </c>
      <c r="H10104" s="3">
        <v>8</v>
      </c>
      <c r="I10104" s="69" t="str">
        <f>VLOOKUP(C10104,СПРАВОЧНИК!B:D,2,0)</f>
        <v>ЕВРОПА</v>
      </c>
      <c r="J10104" s="69" t="str">
        <f>VLOOKUP(C10104,СПРАВОЧНИК!B:D,3,0)</f>
        <v>ИНОМАРКИ</v>
      </c>
      <c r="K10104" s="69" t="str">
        <f>VLOOKUP(СВОД2023[[#This Row],[ФО]],СПРАВОЧНИК!H:P,2,0)</f>
        <v>Центральный ФО</v>
      </c>
    </row>
    <row r="10105" spans="1:11" x14ac:dyDescent="0.2">
      <c r="A10105" t="s">
        <v>600</v>
      </c>
      <c r="B10105" t="s">
        <v>596</v>
      </c>
      <c r="C10105" s="1" t="s">
        <v>173</v>
      </c>
      <c r="D10105" s="1" t="s">
        <v>2114</v>
      </c>
      <c r="E10105" s="2">
        <v>2</v>
      </c>
      <c r="F10105" s="3">
        <v>1</v>
      </c>
      <c r="G10105" s="2">
        <v>9</v>
      </c>
      <c r="H10105" s="3">
        <v>4</v>
      </c>
      <c r="I10105" s="69" t="str">
        <f>VLOOKUP(C10105,СПРАВОЧНИК!B:D,2,0)</f>
        <v>ЕВРОПА</v>
      </c>
      <c r="J10105" s="69" t="str">
        <f>VLOOKUP(C10105,СПРАВОЧНИК!B:D,3,0)</f>
        <v>ИНОМАРКИ</v>
      </c>
      <c r="K10105" s="69" t="str">
        <f>VLOOKUP(СВОД2023[[#This Row],[ФО]],СПРАВОЧНИК!H:P,2,0)</f>
        <v>Центральный ФО</v>
      </c>
    </row>
    <row r="10106" spans="1:11" x14ac:dyDescent="0.2">
      <c r="A10106" t="s">
        <v>600</v>
      </c>
      <c r="B10106" t="s">
        <v>596</v>
      </c>
      <c r="C10106" s="1" t="s">
        <v>173</v>
      </c>
      <c r="D10106" s="1" t="s">
        <v>2507</v>
      </c>
      <c r="E10106" s="2">
        <v>1</v>
      </c>
      <c r="F10106" s="3">
        <v>1</v>
      </c>
      <c r="G10106" s="2">
        <v>2</v>
      </c>
      <c r="H10106" s="3">
        <v>1</v>
      </c>
      <c r="I10106" s="69" t="str">
        <f>VLOOKUP(C10106,СПРАВОЧНИК!B:D,2,0)</f>
        <v>ЕВРОПА</v>
      </c>
      <c r="J10106" s="69" t="str">
        <f>VLOOKUP(C10106,СПРАВОЧНИК!B:D,3,0)</f>
        <v>ИНОМАРКИ</v>
      </c>
      <c r="K10106" s="69" t="str">
        <f>VLOOKUP(СВОД2023[[#This Row],[ФО]],СПРАВОЧНИК!H:P,2,0)</f>
        <v>Центральный ФО</v>
      </c>
    </row>
    <row r="10107" spans="1:11" x14ac:dyDescent="0.2">
      <c r="A10107" t="s">
        <v>600</v>
      </c>
      <c r="B10107" t="s">
        <v>596</v>
      </c>
      <c r="C10107" s="1" t="s">
        <v>173</v>
      </c>
      <c r="D10107" s="1" t="s">
        <v>2416</v>
      </c>
      <c r="E10107" s="2"/>
      <c r="F10107" s="3">
        <v>1</v>
      </c>
      <c r="G10107" s="2">
        <v>2</v>
      </c>
      <c r="H10107" s="3">
        <v>2</v>
      </c>
      <c r="I10107" s="69" t="str">
        <f>VLOOKUP(C10107,СПРАВОЧНИК!B:D,2,0)</f>
        <v>ЕВРОПА</v>
      </c>
      <c r="J10107" s="69" t="str">
        <f>VLOOKUP(C10107,СПРАВОЧНИК!B:D,3,0)</f>
        <v>ИНОМАРКИ</v>
      </c>
      <c r="K10107" s="69" t="str">
        <f>VLOOKUP(СВОД2023[[#This Row],[ФО]],СПРАВОЧНИК!H:P,2,0)</f>
        <v>Центральный ФО</v>
      </c>
    </row>
    <row r="10108" spans="1:11" x14ac:dyDescent="0.2">
      <c r="A10108" t="s">
        <v>600</v>
      </c>
      <c r="B10108" t="s">
        <v>596</v>
      </c>
      <c r="C10108" s="1" t="s">
        <v>173</v>
      </c>
      <c r="D10108" s="1" t="s">
        <v>2116</v>
      </c>
      <c r="E10108" s="2">
        <v>5</v>
      </c>
      <c r="F10108" s="3">
        <v>4</v>
      </c>
      <c r="G10108" s="2">
        <v>34</v>
      </c>
      <c r="H10108" s="3">
        <v>16</v>
      </c>
      <c r="I10108" s="69" t="str">
        <f>VLOOKUP(C10108,СПРАВОЧНИК!B:D,2,0)</f>
        <v>ЕВРОПА</v>
      </c>
      <c r="J10108" s="69" t="str">
        <f>VLOOKUP(C10108,СПРАВОЧНИК!B:D,3,0)</f>
        <v>ИНОМАРКИ</v>
      </c>
      <c r="K10108" s="69" t="str">
        <f>VLOOKUP(СВОД2023[[#This Row],[ФО]],СПРАВОЧНИК!H:P,2,0)</f>
        <v>Центральный ФО</v>
      </c>
    </row>
    <row r="10109" spans="1:11" x14ac:dyDescent="0.2">
      <c r="A10109" t="s">
        <v>600</v>
      </c>
      <c r="B10109" t="s">
        <v>596</v>
      </c>
      <c r="C10109" s="1" t="s">
        <v>173</v>
      </c>
      <c r="D10109" s="1" t="s">
        <v>2117</v>
      </c>
      <c r="E10109" s="2"/>
      <c r="F10109" s="3"/>
      <c r="G10109" s="2">
        <v>2</v>
      </c>
      <c r="H10109" s="3"/>
      <c r="I10109" s="69" t="str">
        <f>VLOOKUP(C10109,СПРАВОЧНИК!B:D,2,0)</f>
        <v>ЕВРОПА</v>
      </c>
      <c r="J10109" s="69" t="str">
        <f>VLOOKUP(C10109,СПРАВОЧНИК!B:D,3,0)</f>
        <v>ИНОМАРКИ</v>
      </c>
      <c r="K10109" s="69" t="str">
        <f>VLOOKUP(СВОД2023[[#This Row],[ФО]],СПРАВОЧНИК!H:P,2,0)</f>
        <v>Центральный ФО</v>
      </c>
    </row>
    <row r="10110" spans="1:11" x14ac:dyDescent="0.2">
      <c r="A10110" t="s">
        <v>600</v>
      </c>
      <c r="B10110" t="s">
        <v>596</v>
      </c>
      <c r="C10110" s="1" t="s">
        <v>173</v>
      </c>
      <c r="D10110" s="1" t="s">
        <v>1427</v>
      </c>
      <c r="E10110" s="2">
        <v>10</v>
      </c>
      <c r="F10110" s="3">
        <v>4</v>
      </c>
      <c r="G10110" s="2">
        <v>40</v>
      </c>
      <c r="H10110" s="3">
        <v>29</v>
      </c>
      <c r="I10110" s="69" t="str">
        <f>VLOOKUP(C10110,СПРАВОЧНИК!B:D,2,0)</f>
        <v>ЕВРОПА</v>
      </c>
      <c r="J10110" s="69" t="str">
        <f>VLOOKUP(C10110,СПРАВОЧНИК!B:D,3,0)</f>
        <v>ИНОМАРКИ</v>
      </c>
      <c r="K10110" s="69" t="str">
        <f>VLOOKUP(СВОД2023[[#This Row],[ФО]],СПРАВОЧНИК!H:P,2,0)</f>
        <v>Центральный ФО</v>
      </c>
    </row>
    <row r="10111" spans="1:11" x14ac:dyDescent="0.2">
      <c r="A10111" t="s">
        <v>600</v>
      </c>
      <c r="B10111" t="s">
        <v>596</v>
      </c>
      <c r="C10111" s="1" t="s">
        <v>173</v>
      </c>
      <c r="D10111" s="1" t="s">
        <v>2118</v>
      </c>
      <c r="E10111" s="2">
        <v>2</v>
      </c>
      <c r="F10111" s="3">
        <v>7</v>
      </c>
      <c r="G10111" s="2">
        <v>36</v>
      </c>
      <c r="H10111" s="3">
        <v>29</v>
      </c>
      <c r="I10111" s="69" t="str">
        <f>VLOOKUP(C10111,СПРАВОЧНИК!B:D,2,0)</f>
        <v>ЕВРОПА</v>
      </c>
      <c r="J10111" s="69" t="str">
        <f>VLOOKUP(C10111,СПРАВОЧНИК!B:D,3,0)</f>
        <v>ИНОМАРКИ</v>
      </c>
      <c r="K10111" s="69" t="str">
        <f>VLOOKUP(СВОД2023[[#This Row],[ФО]],СПРАВОЧНИК!H:P,2,0)</f>
        <v>Центральный ФО</v>
      </c>
    </row>
    <row r="10112" spans="1:11" x14ac:dyDescent="0.2">
      <c r="A10112" t="s">
        <v>600</v>
      </c>
      <c r="B10112" t="s">
        <v>596</v>
      </c>
      <c r="C10112" s="1" t="s">
        <v>173</v>
      </c>
      <c r="D10112" s="1" t="s">
        <v>2119</v>
      </c>
      <c r="E10112" s="2"/>
      <c r="F10112" s="3"/>
      <c r="G10112" s="2">
        <v>2</v>
      </c>
      <c r="H10112" s="3"/>
      <c r="I10112" s="69" t="str">
        <f>VLOOKUP(C10112,СПРАВОЧНИК!B:D,2,0)</f>
        <v>ЕВРОПА</v>
      </c>
      <c r="J10112" s="69" t="str">
        <f>VLOOKUP(C10112,СПРАВОЧНИК!B:D,3,0)</f>
        <v>ИНОМАРКИ</v>
      </c>
      <c r="K10112" s="69" t="str">
        <f>VLOOKUP(СВОД2023[[#This Row],[ФО]],СПРАВОЧНИК!H:P,2,0)</f>
        <v>Центральный ФО</v>
      </c>
    </row>
    <row r="10113" spans="1:11" x14ac:dyDescent="0.2">
      <c r="A10113" t="s">
        <v>600</v>
      </c>
      <c r="B10113" t="s">
        <v>596</v>
      </c>
      <c r="C10113" s="1" t="s">
        <v>173</v>
      </c>
      <c r="D10113" s="1" t="s">
        <v>2120</v>
      </c>
      <c r="E10113" s="2">
        <v>2</v>
      </c>
      <c r="F10113" s="3">
        <v>2</v>
      </c>
      <c r="G10113" s="2">
        <v>30</v>
      </c>
      <c r="H10113" s="3">
        <v>28</v>
      </c>
      <c r="I10113" s="69" t="str">
        <f>VLOOKUP(C10113,СПРАВОЧНИК!B:D,2,0)</f>
        <v>ЕВРОПА</v>
      </c>
      <c r="J10113" s="69" t="str">
        <f>VLOOKUP(C10113,СПРАВОЧНИК!B:D,3,0)</f>
        <v>ИНОМАРКИ</v>
      </c>
      <c r="K10113" s="69" t="str">
        <f>VLOOKUP(СВОД2023[[#This Row],[ФО]],СПРАВОЧНИК!H:P,2,0)</f>
        <v>Центральный ФО</v>
      </c>
    </row>
    <row r="10114" spans="1:11" x14ac:dyDescent="0.2">
      <c r="A10114" t="s">
        <v>600</v>
      </c>
      <c r="B10114" t="s">
        <v>596</v>
      </c>
      <c r="C10114" s="1" t="s">
        <v>173</v>
      </c>
      <c r="D10114" s="1" t="s">
        <v>1428</v>
      </c>
      <c r="E10114" s="2">
        <v>11</v>
      </c>
      <c r="F10114" s="3">
        <v>15</v>
      </c>
      <c r="G10114" s="2">
        <v>77</v>
      </c>
      <c r="H10114" s="3">
        <v>63</v>
      </c>
      <c r="I10114" s="69" t="str">
        <f>VLOOKUP(C10114,СПРАВОЧНИК!B:D,2,0)</f>
        <v>ЕВРОПА</v>
      </c>
      <c r="J10114" s="69" t="str">
        <f>VLOOKUP(C10114,СПРАВОЧНИК!B:D,3,0)</f>
        <v>ИНОМАРКИ</v>
      </c>
      <c r="K10114" s="69" t="str">
        <f>VLOOKUP(СВОД2023[[#This Row],[ФО]],СПРАВОЧНИК!H:P,2,0)</f>
        <v>Центральный ФО</v>
      </c>
    </row>
    <row r="10115" spans="1:11" x14ac:dyDescent="0.2">
      <c r="A10115" t="s">
        <v>600</v>
      </c>
      <c r="B10115" t="s">
        <v>596</v>
      </c>
      <c r="C10115" s="1" t="s">
        <v>173</v>
      </c>
      <c r="D10115" s="1" t="s">
        <v>1429</v>
      </c>
      <c r="E10115" s="2">
        <v>60</v>
      </c>
      <c r="F10115" s="3">
        <v>49</v>
      </c>
      <c r="G10115" s="2">
        <v>281</v>
      </c>
      <c r="H10115" s="3">
        <v>222</v>
      </c>
      <c r="I10115" s="69" t="str">
        <f>VLOOKUP(C10115,СПРАВОЧНИК!B:D,2,0)</f>
        <v>ЕВРОПА</v>
      </c>
      <c r="J10115" s="69" t="str">
        <f>VLOOKUP(C10115,СПРАВОЧНИК!B:D,3,0)</f>
        <v>ИНОМАРКИ</v>
      </c>
      <c r="K10115" s="69" t="str">
        <f>VLOOKUP(СВОД2023[[#This Row],[ФО]],СПРАВОЧНИК!H:P,2,0)</f>
        <v>Центральный ФО</v>
      </c>
    </row>
    <row r="10116" spans="1:11" x14ac:dyDescent="0.2">
      <c r="A10116" t="s">
        <v>600</v>
      </c>
      <c r="B10116" t="s">
        <v>596</v>
      </c>
      <c r="C10116" s="1" t="s">
        <v>173</v>
      </c>
      <c r="D10116" s="1" t="s">
        <v>2121</v>
      </c>
      <c r="E10116" s="2">
        <v>1</v>
      </c>
      <c r="F10116" s="3"/>
      <c r="G10116" s="2">
        <v>7</v>
      </c>
      <c r="H10116" s="3">
        <v>1</v>
      </c>
      <c r="I10116" s="69" t="str">
        <f>VLOOKUP(C10116,СПРАВОЧНИК!B:D,2,0)</f>
        <v>ЕВРОПА</v>
      </c>
      <c r="J10116" s="69" t="str">
        <f>VLOOKUP(C10116,СПРАВОЧНИК!B:D,3,0)</f>
        <v>ИНОМАРКИ</v>
      </c>
      <c r="K10116" s="69" t="str">
        <f>VLOOKUP(СВОД2023[[#This Row],[ФО]],СПРАВОЧНИК!H:P,2,0)</f>
        <v>Центральный ФО</v>
      </c>
    </row>
    <row r="10117" spans="1:11" x14ac:dyDescent="0.2">
      <c r="A10117" t="s">
        <v>600</v>
      </c>
      <c r="B10117" t="s">
        <v>596</v>
      </c>
      <c r="C10117" s="1" t="s">
        <v>173</v>
      </c>
      <c r="D10117" s="1" t="s">
        <v>2122</v>
      </c>
      <c r="E10117" s="2"/>
      <c r="F10117" s="3"/>
      <c r="G10117" s="2">
        <v>2</v>
      </c>
      <c r="H10117" s="3">
        <v>2</v>
      </c>
      <c r="I10117" s="69" t="str">
        <f>VLOOKUP(C10117,СПРАВОЧНИК!B:D,2,0)</f>
        <v>ЕВРОПА</v>
      </c>
      <c r="J10117" s="69" t="str">
        <f>VLOOKUP(C10117,СПРАВОЧНИК!B:D,3,0)</f>
        <v>ИНОМАРКИ</v>
      </c>
      <c r="K10117" s="69" t="str">
        <f>VLOOKUP(СВОД2023[[#This Row],[ФО]],СПРАВОЧНИК!H:P,2,0)</f>
        <v>Центральный ФО</v>
      </c>
    </row>
    <row r="10118" spans="1:11" x14ac:dyDescent="0.2">
      <c r="A10118" t="s">
        <v>600</v>
      </c>
      <c r="B10118" t="s">
        <v>596</v>
      </c>
      <c r="C10118" s="1" t="s">
        <v>173</v>
      </c>
      <c r="D10118" s="1" t="s">
        <v>2123</v>
      </c>
      <c r="E10118" s="2"/>
      <c r="F10118" s="3"/>
      <c r="G10118" s="2"/>
      <c r="H10118" s="3">
        <v>1</v>
      </c>
      <c r="I10118" s="69" t="str">
        <f>VLOOKUP(C10118,СПРАВОЧНИК!B:D,2,0)</f>
        <v>ЕВРОПА</v>
      </c>
      <c r="J10118" s="69" t="str">
        <f>VLOOKUP(C10118,СПРАВОЧНИК!B:D,3,0)</f>
        <v>ИНОМАРКИ</v>
      </c>
      <c r="K10118" s="69" t="str">
        <f>VLOOKUP(СВОД2023[[#This Row],[ФО]],СПРАВОЧНИК!H:P,2,0)</f>
        <v>Центральный ФО</v>
      </c>
    </row>
    <row r="10119" spans="1:11" x14ac:dyDescent="0.2">
      <c r="A10119" t="s">
        <v>600</v>
      </c>
      <c r="B10119" t="s">
        <v>596</v>
      </c>
      <c r="C10119" s="1" t="s">
        <v>173</v>
      </c>
      <c r="D10119" s="1" t="s">
        <v>2124</v>
      </c>
      <c r="E10119" s="2">
        <v>3</v>
      </c>
      <c r="F10119" s="3">
        <v>1</v>
      </c>
      <c r="G10119" s="2">
        <v>22</v>
      </c>
      <c r="H10119" s="3">
        <v>16</v>
      </c>
      <c r="I10119" s="69" t="str">
        <f>VLOOKUP(C10119,СПРАВОЧНИК!B:D,2,0)</f>
        <v>ЕВРОПА</v>
      </c>
      <c r="J10119" s="69" t="str">
        <f>VLOOKUP(C10119,СПРАВОЧНИК!B:D,3,0)</f>
        <v>ИНОМАРКИ</v>
      </c>
      <c r="K10119" s="69" t="str">
        <f>VLOOKUP(СВОД2023[[#This Row],[ФО]],СПРАВОЧНИК!H:P,2,0)</f>
        <v>Центральный ФО</v>
      </c>
    </row>
    <row r="10120" spans="1:11" x14ac:dyDescent="0.2">
      <c r="A10120" t="s">
        <v>600</v>
      </c>
      <c r="B10120" t="s">
        <v>596</v>
      </c>
      <c r="C10120" s="1" t="s">
        <v>173</v>
      </c>
      <c r="D10120" s="1" t="s">
        <v>2125</v>
      </c>
      <c r="E10120" s="2">
        <v>1</v>
      </c>
      <c r="F10120" s="3"/>
      <c r="G10120" s="2">
        <v>2</v>
      </c>
      <c r="H10120" s="3">
        <v>4</v>
      </c>
      <c r="I10120" s="69" t="str">
        <f>VLOOKUP(C10120,СПРАВОЧНИК!B:D,2,0)</f>
        <v>ЕВРОПА</v>
      </c>
      <c r="J10120" s="69" t="str">
        <f>VLOOKUP(C10120,СПРАВОЧНИК!B:D,3,0)</f>
        <v>ИНОМАРКИ</v>
      </c>
      <c r="K10120" s="69" t="str">
        <f>VLOOKUP(СВОД2023[[#This Row],[ФО]],СПРАВОЧНИК!H:P,2,0)</f>
        <v>Центральный ФО</v>
      </c>
    </row>
    <row r="10121" spans="1:11" x14ac:dyDescent="0.2">
      <c r="A10121" t="s">
        <v>600</v>
      </c>
      <c r="B10121" t="s">
        <v>596</v>
      </c>
      <c r="C10121" s="1" t="s">
        <v>173</v>
      </c>
      <c r="D10121" s="1" t="s">
        <v>1430</v>
      </c>
      <c r="E10121" s="2">
        <v>2</v>
      </c>
      <c r="F10121" s="3">
        <v>9</v>
      </c>
      <c r="G10121" s="2">
        <v>22</v>
      </c>
      <c r="H10121" s="3">
        <v>25</v>
      </c>
      <c r="I10121" s="69" t="str">
        <f>VLOOKUP(C10121,СПРАВОЧНИК!B:D,2,0)</f>
        <v>ЕВРОПА</v>
      </c>
      <c r="J10121" s="69" t="str">
        <f>VLOOKUP(C10121,СПРАВОЧНИК!B:D,3,0)</f>
        <v>ИНОМАРКИ</v>
      </c>
      <c r="K10121" s="69" t="str">
        <f>VLOOKUP(СВОД2023[[#This Row],[ФО]],СПРАВОЧНИК!H:P,2,0)</f>
        <v>Центральный ФО</v>
      </c>
    </row>
    <row r="10122" spans="1:11" x14ac:dyDescent="0.2">
      <c r="A10122" t="s">
        <v>600</v>
      </c>
      <c r="B10122" t="s">
        <v>596</v>
      </c>
      <c r="C10122" s="1" t="s">
        <v>173</v>
      </c>
      <c r="D10122" s="1" t="s">
        <v>2126</v>
      </c>
      <c r="E10122" s="2">
        <v>1</v>
      </c>
      <c r="F10122" s="3"/>
      <c r="G10122" s="2">
        <v>4</v>
      </c>
      <c r="H10122" s="3">
        <v>4</v>
      </c>
      <c r="I10122" s="69" t="str">
        <f>VLOOKUP(C10122,СПРАВОЧНИК!B:D,2,0)</f>
        <v>ЕВРОПА</v>
      </c>
      <c r="J10122" s="69" t="str">
        <f>VLOOKUP(C10122,СПРАВОЧНИК!B:D,3,0)</f>
        <v>ИНОМАРКИ</v>
      </c>
      <c r="K10122" s="69" t="str">
        <f>VLOOKUP(СВОД2023[[#This Row],[ФО]],СПРАВОЧНИК!H:P,2,0)</f>
        <v>Центральный ФО</v>
      </c>
    </row>
    <row r="10123" spans="1:11" x14ac:dyDescent="0.2">
      <c r="A10123" t="s">
        <v>600</v>
      </c>
      <c r="B10123" t="s">
        <v>596</v>
      </c>
      <c r="C10123" s="1" t="s">
        <v>173</v>
      </c>
      <c r="D10123" s="1" t="s">
        <v>2127</v>
      </c>
      <c r="E10123" s="2"/>
      <c r="F10123" s="3"/>
      <c r="G10123" s="2">
        <v>4</v>
      </c>
      <c r="H10123" s="3">
        <v>2</v>
      </c>
      <c r="I10123" s="69" t="str">
        <f>VLOOKUP(C10123,СПРАВОЧНИК!B:D,2,0)</f>
        <v>ЕВРОПА</v>
      </c>
      <c r="J10123" s="69" t="str">
        <f>VLOOKUP(C10123,СПРАВОЧНИК!B:D,3,0)</f>
        <v>ИНОМАРКИ</v>
      </c>
      <c r="K10123" s="69" t="str">
        <f>VLOOKUP(СВОД2023[[#This Row],[ФО]],СПРАВОЧНИК!H:P,2,0)</f>
        <v>Центральный ФО</v>
      </c>
    </row>
    <row r="10124" spans="1:11" x14ac:dyDescent="0.2">
      <c r="A10124" t="s">
        <v>600</v>
      </c>
      <c r="B10124" t="s">
        <v>596</v>
      </c>
      <c r="C10124" s="1" t="s">
        <v>177</v>
      </c>
      <c r="D10124" s="1" t="s">
        <v>2128</v>
      </c>
      <c r="E10124" s="2"/>
      <c r="F10124" s="3"/>
      <c r="G10124" s="2">
        <v>5</v>
      </c>
      <c r="H10124" s="3">
        <v>3</v>
      </c>
      <c r="I10124" s="69" t="str">
        <f>VLOOKUP(C10124,СПРАВОЧНИК!B:D,2,0)</f>
        <v>США</v>
      </c>
      <c r="J10124" s="69" t="str">
        <f>VLOOKUP(C10124,СПРАВОЧНИК!B:D,3,0)</f>
        <v>ИНОМАРКИ</v>
      </c>
      <c r="K10124" s="69" t="str">
        <f>VLOOKUP(СВОД2023[[#This Row],[ФО]],СПРАВОЧНИК!H:P,2,0)</f>
        <v>Центральный ФО</v>
      </c>
    </row>
    <row r="10125" spans="1:11" x14ac:dyDescent="0.2">
      <c r="A10125" t="s">
        <v>600</v>
      </c>
      <c r="B10125" t="s">
        <v>596</v>
      </c>
      <c r="C10125" s="1" t="s">
        <v>177</v>
      </c>
      <c r="D10125" s="1" t="s">
        <v>178</v>
      </c>
      <c r="E10125" s="2">
        <v>7</v>
      </c>
      <c r="F10125" s="3">
        <v>2</v>
      </c>
      <c r="G10125" s="2">
        <v>15</v>
      </c>
      <c r="H10125" s="3">
        <v>7</v>
      </c>
      <c r="I10125" s="69" t="str">
        <f>VLOOKUP(C10125,СПРАВОЧНИК!B:D,2,0)</f>
        <v>США</v>
      </c>
      <c r="J10125" s="69" t="str">
        <f>VLOOKUP(C10125,СПРАВОЧНИК!B:D,3,0)</f>
        <v>ИНОМАРКИ</v>
      </c>
      <c r="K10125" s="69" t="str">
        <f>VLOOKUP(СВОД2023[[#This Row],[ФО]],СПРАВОЧНИК!H:P,2,0)</f>
        <v>Центральный ФО</v>
      </c>
    </row>
    <row r="10126" spans="1:11" x14ac:dyDescent="0.2">
      <c r="A10126" t="s">
        <v>600</v>
      </c>
      <c r="B10126" t="s">
        <v>596</v>
      </c>
      <c r="C10126" s="1" t="s">
        <v>177</v>
      </c>
      <c r="D10126" s="1" t="s">
        <v>2417</v>
      </c>
      <c r="E10126" s="2"/>
      <c r="F10126" s="3">
        <v>1</v>
      </c>
      <c r="G10126" s="2">
        <v>5</v>
      </c>
      <c r="H10126" s="3">
        <v>1</v>
      </c>
      <c r="I10126" s="69" t="str">
        <f>VLOOKUP(C10126,СПРАВОЧНИК!B:D,2,0)</f>
        <v>США</v>
      </c>
      <c r="J10126" s="69" t="str">
        <f>VLOOKUP(C10126,СПРАВОЧНИК!B:D,3,0)</f>
        <v>ИНОМАРКИ</v>
      </c>
      <c r="K10126" s="69" t="str">
        <f>VLOOKUP(СВОД2023[[#This Row],[ФО]],СПРАВОЧНИК!H:P,2,0)</f>
        <v>Центральный ФО</v>
      </c>
    </row>
    <row r="10127" spans="1:11" x14ac:dyDescent="0.2">
      <c r="A10127" t="s">
        <v>600</v>
      </c>
      <c r="B10127" t="s">
        <v>596</v>
      </c>
      <c r="C10127" s="1" t="s">
        <v>177</v>
      </c>
      <c r="D10127" s="1" t="s">
        <v>2660</v>
      </c>
      <c r="E10127" s="2"/>
      <c r="F10127" s="3"/>
      <c r="G10127" s="2">
        <v>2</v>
      </c>
      <c r="H10127" s="3"/>
      <c r="I10127" s="69" t="str">
        <f>VLOOKUP(C10127,СПРАВОЧНИК!B:D,2,0)</f>
        <v>США</v>
      </c>
      <c r="J10127" s="69" t="str">
        <f>VLOOKUP(C10127,СПРАВОЧНИК!B:D,3,0)</f>
        <v>ИНОМАРКИ</v>
      </c>
      <c r="K10127" s="69" t="str">
        <f>VLOOKUP(СВОД2023[[#This Row],[ФО]],СПРАВОЧНИК!H:P,2,0)</f>
        <v>Центральный ФО</v>
      </c>
    </row>
    <row r="10128" spans="1:11" x14ac:dyDescent="0.2">
      <c r="A10128" t="s">
        <v>600</v>
      </c>
      <c r="B10128" t="s">
        <v>596</v>
      </c>
      <c r="C10128" s="1" t="s">
        <v>177</v>
      </c>
      <c r="D10128" s="1" t="s">
        <v>2129</v>
      </c>
      <c r="E10128" s="2">
        <v>1</v>
      </c>
      <c r="F10128" s="3">
        <v>3</v>
      </c>
      <c r="G10128" s="2">
        <v>5</v>
      </c>
      <c r="H10128" s="3">
        <v>6</v>
      </c>
      <c r="I10128" s="69" t="str">
        <f>VLOOKUP(C10128,СПРАВОЧНИК!B:D,2,0)</f>
        <v>США</v>
      </c>
      <c r="J10128" s="69" t="str">
        <f>VLOOKUP(C10128,СПРАВОЧНИК!B:D,3,0)</f>
        <v>ИНОМАРКИ</v>
      </c>
      <c r="K10128" s="69" t="str">
        <f>VLOOKUP(СВОД2023[[#This Row],[ФО]],СПРАВОЧНИК!H:P,2,0)</f>
        <v>Центральный ФО</v>
      </c>
    </row>
    <row r="10129" spans="1:11" x14ac:dyDescent="0.2">
      <c r="A10129" t="s">
        <v>600</v>
      </c>
      <c r="B10129" t="s">
        <v>596</v>
      </c>
      <c r="C10129" s="1" t="s">
        <v>177</v>
      </c>
      <c r="D10129" s="1" t="s">
        <v>2130</v>
      </c>
      <c r="E10129" s="2">
        <v>1</v>
      </c>
      <c r="F10129" s="3"/>
      <c r="G10129" s="2">
        <v>3</v>
      </c>
      <c r="H10129" s="3">
        <v>3</v>
      </c>
      <c r="I10129" s="69" t="str">
        <f>VLOOKUP(C10129,СПРАВОЧНИК!B:D,2,0)</f>
        <v>США</v>
      </c>
      <c r="J10129" s="69" t="str">
        <f>VLOOKUP(C10129,СПРАВОЧНИК!B:D,3,0)</f>
        <v>ИНОМАРКИ</v>
      </c>
      <c r="K10129" s="69" t="str">
        <f>VLOOKUP(СВОД2023[[#This Row],[ФО]],СПРАВОЧНИК!H:P,2,0)</f>
        <v>Центральный ФО</v>
      </c>
    </row>
    <row r="10130" spans="1:11" x14ac:dyDescent="0.2">
      <c r="A10130" t="s">
        <v>600</v>
      </c>
      <c r="B10130" t="s">
        <v>596</v>
      </c>
      <c r="C10130" s="1" t="s">
        <v>177</v>
      </c>
      <c r="D10130" s="1" t="s">
        <v>2131</v>
      </c>
      <c r="E10130" s="2">
        <v>3</v>
      </c>
      <c r="F10130" s="3">
        <v>2</v>
      </c>
      <c r="G10130" s="2">
        <v>7</v>
      </c>
      <c r="H10130" s="3">
        <v>6</v>
      </c>
      <c r="I10130" s="69" t="str">
        <f>VLOOKUP(C10130,СПРАВОЧНИК!B:D,2,0)</f>
        <v>США</v>
      </c>
      <c r="J10130" s="69" t="str">
        <f>VLOOKUP(C10130,СПРАВОЧНИК!B:D,3,0)</f>
        <v>ИНОМАРКИ</v>
      </c>
      <c r="K10130" s="69" t="str">
        <f>VLOOKUP(СВОД2023[[#This Row],[ФО]],СПРАВОЧНИК!H:P,2,0)</f>
        <v>Центральный ФО</v>
      </c>
    </row>
    <row r="10131" spans="1:11" x14ac:dyDescent="0.2">
      <c r="A10131" t="s">
        <v>600</v>
      </c>
      <c r="B10131" t="s">
        <v>596</v>
      </c>
      <c r="C10131" s="1" t="s">
        <v>177</v>
      </c>
      <c r="D10131" s="1" t="s">
        <v>2418</v>
      </c>
      <c r="E10131" s="2"/>
      <c r="F10131" s="3">
        <v>1</v>
      </c>
      <c r="G10131" s="2"/>
      <c r="H10131" s="3">
        <v>1</v>
      </c>
      <c r="I10131" s="69" t="str">
        <f>VLOOKUP(C10131,СПРАВОЧНИК!B:D,2,0)</f>
        <v>США</v>
      </c>
      <c r="J10131" s="69" t="str">
        <f>VLOOKUP(C10131,СПРАВОЧНИК!B:D,3,0)</f>
        <v>ИНОМАРКИ</v>
      </c>
      <c r="K10131" s="69" t="str">
        <f>VLOOKUP(СВОД2023[[#This Row],[ФО]],СПРАВОЧНИК!H:P,2,0)</f>
        <v>Центральный ФО</v>
      </c>
    </row>
    <row r="10132" spans="1:11" x14ac:dyDescent="0.2">
      <c r="A10132" t="s">
        <v>600</v>
      </c>
      <c r="B10132" t="s">
        <v>596</v>
      </c>
      <c r="C10132" s="1" t="s">
        <v>177</v>
      </c>
      <c r="D10132" s="1" t="s">
        <v>821</v>
      </c>
      <c r="E10132" s="2">
        <v>56</v>
      </c>
      <c r="F10132" s="3">
        <v>46</v>
      </c>
      <c r="G10132" s="2">
        <v>350</v>
      </c>
      <c r="H10132" s="3">
        <v>277</v>
      </c>
      <c r="I10132" s="69" t="str">
        <f>VLOOKUP(C10132,СПРАВОЧНИК!B:D,2,0)</f>
        <v>США</v>
      </c>
      <c r="J10132" s="69" t="str">
        <f>VLOOKUP(C10132,СПРАВОЧНИК!B:D,3,0)</f>
        <v>ИНОМАРКИ</v>
      </c>
      <c r="K10132" s="69" t="str">
        <f>VLOOKUP(СВОД2023[[#This Row],[ФО]],СПРАВОЧНИК!H:P,2,0)</f>
        <v>Центральный ФО</v>
      </c>
    </row>
    <row r="10133" spans="1:11" x14ac:dyDescent="0.2">
      <c r="A10133" t="s">
        <v>600</v>
      </c>
      <c r="B10133" t="s">
        <v>596</v>
      </c>
      <c r="C10133" s="1" t="s">
        <v>177</v>
      </c>
      <c r="D10133" s="1" t="s">
        <v>179</v>
      </c>
      <c r="E10133" s="2">
        <v>7</v>
      </c>
      <c r="F10133" s="3">
        <v>4</v>
      </c>
      <c r="G10133" s="2">
        <v>35</v>
      </c>
      <c r="H10133" s="3">
        <v>18</v>
      </c>
      <c r="I10133" s="69" t="str">
        <f>VLOOKUP(C10133,СПРАВОЧНИК!B:D,2,0)</f>
        <v>США</v>
      </c>
      <c r="J10133" s="69" t="str">
        <f>VLOOKUP(C10133,СПРАВОЧНИК!B:D,3,0)</f>
        <v>ИНОМАРКИ</v>
      </c>
      <c r="K10133" s="69" t="str">
        <f>VLOOKUP(СВОД2023[[#This Row],[ФО]],СПРАВОЧНИК!H:P,2,0)</f>
        <v>Центральный ФО</v>
      </c>
    </row>
    <row r="10134" spans="1:11" x14ac:dyDescent="0.2">
      <c r="A10134" t="s">
        <v>600</v>
      </c>
      <c r="B10134" t="s">
        <v>596</v>
      </c>
      <c r="C10134" s="1" t="s">
        <v>177</v>
      </c>
      <c r="D10134" s="1" t="s">
        <v>180</v>
      </c>
      <c r="E10134" s="2">
        <v>91</v>
      </c>
      <c r="F10134" s="3">
        <v>52</v>
      </c>
      <c r="G10134" s="2">
        <v>455</v>
      </c>
      <c r="H10134" s="3">
        <v>276</v>
      </c>
      <c r="I10134" s="69" t="str">
        <f>VLOOKUP(C10134,СПРАВОЧНИК!B:D,2,0)</f>
        <v>США</v>
      </c>
      <c r="J10134" s="69" t="str">
        <f>VLOOKUP(C10134,СПРАВОЧНИК!B:D,3,0)</f>
        <v>ИНОМАРКИ</v>
      </c>
      <c r="K10134" s="69" t="str">
        <f>VLOOKUP(СВОД2023[[#This Row],[ФО]],СПРАВОЧНИК!H:P,2,0)</f>
        <v>Центральный ФО</v>
      </c>
    </row>
    <row r="10135" spans="1:11" x14ac:dyDescent="0.2">
      <c r="A10135" t="s">
        <v>600</v>
      </c>
      <c r="B10135" t="s">
        <v>596</v>
      </c>
      <c r="C10135" s="1" t="s">
        <v>177</v>
      </c>
      <c r="D10135" s="1" t="s">
        <v>1431</v>
      </c>
      <c r="E10135" s="2">
        <v>13</v>
      </c>
      <c r="F10135" s="3">
        <v>18</v>
      </c>
      <c r="G10135" s="2">
        <v>89</v>
      </c>
      <c r="H10135" s="3">
        <v>77</v>
      </c>
      <c r="I10135" s="69" t="str">
        <f>VLOOKUP(C10135,СПРАВОЧНИК!B:D,2,0)</f>
        <v>США</v>
      </c>
      <c r="J10135" s="69" t="str">
        <f>VLOOKUP(C10135,СПРАВОЧНИК!B:D,3,0)</f>
        <v>ИНОМАРКИ</v>
      </c>
      <c r="K10135" s="69" t="str">
        <f>VLOOKUP(СВОД2023[[#This Row],[ФО]],СПРАВОЧНИК!H:P,2,0)</f>
        <v>Центральный ФО</v>
      </c>
    </row>
    <row r="10136" spans="1:11" x14ac:dyDescent="0.2">
      <c r="A10136" t="s">
        <v>600</v>
      </c>
      <c r="B10136" t="s">
        <v>596</v>
      </c>
      <c r="C10136" s="1" t="s">
        <v>177</v>
      </c>
      <c r="D10136" s="1" t="s">
        <v>1432</v>
      </c>
      <c r="E10136" s="2">
        <v>1</v>
      </c>
      <c r="F10136" s="3">
        <v>1</v>
      </c>
      <c r="G10136" s="2">
        <v>9</v>
      </c>
      <c r="H10136" s="3">
        <v>4</v>
      </c>
      <c r="I10136" s="69" t="str">
        <f>VLOOKUP(C10136,СПРАВОЧНИК!B:D,2,0)</f>
        <v>США</v>
      </c>
      <c r="J10136" s="69" t="str">
        <f>VLOOKUP(C10136,СПРАВОЧНИК!B:D,3,0)</f>
        <v>ИНОМАРКИ</v>
      </c>
      <c r="K10136" s="69" t="str">
        <f>VLOOKUP(СВОД2023[[#This Row],[ФО]],СПРАВОЧНИК!H:P,2,0)</f>
        <v>Центральный ФО</v>
      </c>
    </row>
    <row r="10137" spans="1:11" x14ac:dyDescent="0.2">
      <c r="A10137" t="s">
        <v>600</v>
      </c>
      <c r="B10137" t="s">
        <v>596</v>
      </c>
      <c r="C10137" s="1" t="s">
        <v>177</v>
      </c>
      <c r="D10137" s="1" t="s">
        <v>181</v>
      </c>
      <c r="E10137" s="2">
        <v>7</v>
      </c>
      <c r="F10137" s="3">
        <v>3</v>
      </c>
      <c r="G10137" s="2">
        <v>35</v>
      </c>
      <c r="H10137" s="3">
        <v>29</v>
      </c>
      <c r="I10137" s="69" t="str">
        <f>VLOOKUP(C10137,СПРАВОЧНИК!B:D,2,0)</f>
        <v>США</v>
      </c>
      <c r="J10137" s="69" t="str">
        <f>VLOOKUP(C10137,СПРАВОЧНИК!B:D,3,0)</f>
        <v>ИНОМАРКИ</v>
      </c>
      <c r="K10137" s="69" t="str">
        <f>VLOOKUP(СВОД2023[[#This Row],[ФО]],СПРАВОЧНИК!H:P,2,0)</f>
        <v>Центральный ФО</v>
      </c>
    </row>
    <row r="10138" spans="1:11" x14ac:dyDescent="0.2">
      <c r="A10138" t="s">
        <v>600</v>
      </c>
      <c r="B10138" t="s">
        <v>596</v>
      </c>
      <c r="C10138" s="1" t="s">
        <v>177</v>
      </c>
      <c r="D10138" s="1" t="s">
        <v>182</v>
      </c>
      <c r="E10138" s="2">
        <v>170</v>
      </c>
      <c r="F10138" s="3">
        <v>136</v>
      </c>
      <c r="G10138" s="2">
        <v>979</v>
      </c>
      <c r="H10138" s="3">
        <v>832</v>
      </c>
      <c r="I10138" s="69" t="str">
        <f>VLOOKUP(C10138,СПРАВОЧНИК!B:D,2,0)</f>
        <v>США</v>
      </c>
      <c r="J10138" s="69" t="str">
        <f>VLOOKUP(C10138,СПРАВОЧНИК!B:D,3,0)</f>
        <v>ИНОМАРКИ</v>
      </c>
      <c r="K10138" s="69" t="str">
        <f>VLOOKUP(СВОД2023[[#This Row],[ФО]],СПРАВОЧНИК!H:P,2,0)</f>
        <v>Центральный ФО</v>
      </c>
    </row>
    <row r="10139" spans="1:11" x14ac:dyDescent="0.2">
      <c r="A10139" t="s">
        <v>600</v>
      </c>
      <c r="B10139" t="s">
        <v>596</v>
      </c>
      <c r="C10139" s="1" t="s">
        <v>177</v>
      </c>
      <c r="D10139" s="1" t="s">
        <v>1433</v>
      </c>
      <c r="E10139" s="2"/>
      <c r="F10139" s="3"/>
      <c r="G10139" s="2"/>
      <c r="H10139" s="3">
        <v>2</v>
      </c>
      <c r="I10139" s="69" t="str">
        <f>VLOOKUP(C10139,СПРАВОЧНИК!B:D,2,0)</f>
        <v>США</v>
      </c>
      <c r="J10139" s="69" t="str">
        <f>VLOOKUP(C10139,СПРАВОЧНИК!B:D,3,0)</f>
        <v>ИНОМАРКИ</v>
      </c>
      <c r="K10139" s="69" t="str">
        <f>VLOOKUP(СВОД2023[[#This Row],[ФО]],СПРАВОЧНИК!H:P,2,0)</f>
        <v>Центральный ФО</v>
      </c>
    </row>
    <row r="10140" spans="1:11" x14ac:dyDescent="0.2">
      <c r="A10140" t="s">
        <v>600</v>
      </c>
      <c r="B10140" t="s">
        <v>596</v>
      </c>
      <c r="C10140" s="1" t="s">
        <v>177</v>
      </c>
      <c r="D10140" s="1" t="s">
        <v>183</v>
      </c>
      <c r="E10140" s="2">
        <v>222</v>
      </c>
      <c r="F10140" s="3">
        <v>198</v>
      </c>
      <c r="G10140" s="2">
        <v>1214</v>
      </c>
      <c r="H10140" s="3">
        <v>969</v>
      </c>
      <c r="I10140" s="69" t="str">
        <f>VLOOKUP(C10140,СПРАВОЧНИК!B:D,2,0)</f>
        <v>США</v>
      </c>
      <c r="J10140" s="69" t="str">
        <f>VLOOKUP(C10140,СПРАВОЧНИК!B:D,3,0)</f>
        <v>ИНОМАРКИ</v>
      </c>
      <c r="K10140" s="69" t="str">
        <f>VLOOKUP(СВОД2023[[#This Row],[ФО]],СПРАВОЧНИК!H:P,2,0)</f>
        <v>Центральный ФО</v>
      </c>
    </row>
    <row r="10141" spans="1:11" x14ac:dyDescent="0.2">
      <c r="A10141" t="s">
        <v>600</v>
      </c>
      <c r="B10141" t="s">
        <v>596</v>
      </c>
      <c r="C10141" s="1" t="s">
        <v>177</v>
      </c>
      <c r="D10141" s="1" t="s">
        <v>2132</v>
      </c>
      <c r="E10141" s="2">
        <v>3</v>
      </c>
      <c r="F10141" s="3"/>
      <c r="G10141" s="2">
        <v>7</v>
      </c>
      <c r="H10141" s="3">
        <v>1</v>
      </c>
      <c r="I10141" s="69" t="str">
        <f>VLOOKUP(C10141,СПРАВОЧНИК!B:D,2,0)</f>
        <v>США</v>
      </c>
      <c r="J10141" s="69" t="str">
        <f>VLOOKUP(C10141,СПРАВОЧНИК!B:D,3,0)</f>
        <v>ИНОМАРКИ</v>
      </c>
      <c r="K10141" s="69" t="str">
        <f>VLOOKUP(СВОД2023[[#This Row],[ФО]],СПРАВОЧНИК!H:P,2,0)</f>
        <v>Центральный ФО</v>
      </c>
    </row>
    <row r="10142" spans="1:11" x14ac:dyDescent="0.2">
      <c r="A10142" t="s">
        <v>600</v>
      </c>
      <c r="B10142" t="s">
        <v>596</v>
      </c>
      <c r="C10142" s="1" t="s">
        <v>177</v>
      </c>
      <c r="D10142" s="1" t="s">
        <v>1434</v>
      </c>
      <c r="E10142" s="2">
        <v>122</v>
      </c>
      <c r="F10142" s="3">
        <v>86</v>
      </c>
      <c r="G10142" s="2">
        <v>635</v>
      </c>
      <c r="H10142" s="3">
        <v>473</v>
      </c>
      <c r="I10142" s="69" t="str">
        <f>VLOOKUP(C10142,СПРАВОЧНИК!B:D,2,0)</f>
        <v>США</v>
      </c>
      <c r="J10142" s="69" t="str">
        <f>VLOOKUP(C10142,СПРАВОЧНИК!B:D,3,0)</f>
        <v>ИНОМАРКИ</v>
      </c>
      <c r="K10142" s="69" t="str">
        <f>VLOOKUP(СВОД2023[[#This Row],[ФО]],СПРАВОЧНИК!H:P,2,0)</f>
        <v>Центральный ФО</v>
      </c>
    </row>
    <row r="10143" spans="1:11" x14ac:dyDescent="0.2">
      <c r="A10143" t="s">
        <v>600</v>
      </c>
      <c r="B10143" t="s">
        <v>596</v>
      </c>
      <c r="C10143" s="1" t="s">
        <v>177</v>
      </c>
      <c r="D10143" s="1" t="s">
        <v>2420</v>
      </c>
      <c r="E10143" s="2"/>
      <c r="F10143" s="3"/>
      <c r="G10143" s="2">
        <v>1</v>
      </c>
      <c r="H10143" s="3"/>
      <c r="I10143" s="69" t="str">
        <f>VLOOKUP(C10143,СПРАВОЧНИК!B:D,2,0)</f>
        <v>США</v>
      </c>
      <c r="J10143" s="69" t="str">
        <f>VLOOKUP(C10143,СПРАВОЧНИК!B:D,3,0)</f>
        <v>ИНОМАРКИ</v>
      </c>
      <c r="K10143" s="69" t="str">
        <f>VLOOKUP(СВОД2023[[#This Row],[ФО]],СПРАВОЧНИК!H:P,2,0)</f>
        <v>Центральный ФО</v>
      </c>
    </row>
    <row r="10144" spans="1:11" x14ac:dyDescent="0.2">
      <c r="A10144" t="s">
        <v>600</v>
      </c>
      <c r="B10144" t="s">
        <v>596</v>
      </c>
      <c r="C10144" s="1" t="s">
        <v>177</v>
      </c>
      <c r="D10144" s="1" t="s">
        <v>646</v>
      </c>
      <c r="E10144" s="2">
        <v>3357</v>
      </c>
      <c r="F10144" s="3">
        <v>2770</v>
      </c>
      <c r="G10144" s="2">
        <v>18559</v>
      </c>
      <c r="H10144" s="3">
        <v>14888</v>
      </c>
      <c r="I10144" s="69" t="str">
        <f>VLOOKUP(C10144,СПРАВОЧНИК!B:D,2,0)</f>
        <v>США</v>
      </c>
      <c r="J10144" s="69" t="str">
        <f>VLOOKUP(C10144,СПРАВОЧНИК!B:D,3,0)</f>
        <v>ИНОМАРКИ</v>
      </c>
      <c r="K10144" s="69" t="str">
        <f>VLOOKUP(СВОД2023[[#This Row],[ФО]],СПРАВОЧНИК!H:P,2,0)</f>
        <v>Центральный ФО</v>
      </c>
    </row>
    <row r="10145" spans="1:11" x14ac:dyDescent="0.2">
      <c r="A10145" t="s">
        <v>600</v>
      </c>
      <c r="B10145" t="s">
        <v>596</v>
      </c>
      <c r="C10145" s="1" t="s">
        <v>177</v>
      </c>
      <c r="D10145" s="1" t="s">
        <v>1435</v>
      </c>
      <c r="E10145" s="2">
        <v>1</v>
      </c>
      <c r="F10145" s="3"/>
      <c r="G10145" s="2">
        <v>1</v>
      </c>
      <c r="H10145" s="3">
        <v>1</v>
      </c>
      <c r="I10145" s="69" t="str">
        <f>VLOOKUP(C10145,СПРАВОЧНИК!B:D,2,0)</f>
        <v>США</v>
      </c>
      <c r="J10145" s="69" t="str">
        <f>VLOOKUP(C10145,СПРАВОЧНИК!B:D,3,0)</f>
        <v>ИНОМАРКИ</v>
      </c>
      <c r="K10145" s="69" t="str">
        <f>VLOOKUP(СВОД2023[[#This Row],[ФО]],СПРАВОЧНИК!H:P,2,0)</f>
        <v>Центральный ФО</v>
      </c>
    </row>
    <row r="10146" spans="1:11" x14ac:dyDescent="0.2">
      <c r="A10146" t="s">
        <v>600</v>
      </c>
      <c r="B10146" t="s">
        <v>596</v>
      </c>
      <c r="C10146" s="1" t="s">
        <v>177</v>
      </c>
      <c r="D10146" s="1" t="s">
        <v>2133</v>
      </c>
      <c r="E10146" s="2">
        <v>40</v>
      </c>
      <c r="F10146" s="3">
        <v>8</v>
      </c>
      <c r="G10146" s="2">
        <v>84</v>
      </c>
      <c r="H10146" s="3">
        <v>53</v>
      </c>
      <c r="I10146" s="69" t="str">
        <f>VLOOKUP(C10146,СПРАВОЧНИК!B:D,2,0)</f>
        <v>США</v>
      </c>
      <c r="J10146" s="69" t="str">
        <f>VLOOKUP(C10146,СПРАВОЧНИК!B:D,3,0)</f>
        <v>ИНОМАРКИ</v>
      </c>
      <c r="K10146" s="69" t="str">
        <f>VLOOKUP(СВОД2023[[#This Row],[ФО]],СПРАВОЧНИК!H:P,2,0)</f>
        <v>Центральный ФО</v>
      </c>
    </row>
    <row r="10147" spans="1:11" x14ac:dyDescent="0.2">
      <c r="A10147" t="s">
        <v>600</v>
      </c>
      <c r="B10147" t="s">
        <v>596</v>
      </c>
      <c r="C10147" s="1" t="s">
        <v>177</v>
      </c>
      <c r="D10147" s="1" t="s">
        <v>1436</v>
      </c>
      <c r="E10147" s="2"/>
      <c r="F10147" s="3">
        <v>1</v>
      </c>
      <c r="G10147" s="2">
        <v>1</v>
      </c>
      <c r="H10147" s="3">
        <v>7</v>
      </c>
      <c r="I10147" s="69" t="str">
        <f>VLOOKUP(C10147,СПРАВОЧНИК!B:D,2,0)</f>
        <v>США</v>
      </c>
      <c r="J10147" s="69" t="str">
        <f>VLOOKUP(C10147,СПРАВОЧНИК!B:D,3,0)</f>
        <v>ИНОМАРКИ</v>
      </c>
      <c r="K10147" s="69" t="str">
        <f>VLOOKUP(СВОД2023[[#This Row],[ФО]],СПРАВОЧНИК!H:P,2,0)</f>
        <v>Центральный ФО</v>
      </c>
    </row>
    <row r="10148" spans="1:11" x14ac:dyDescent="0.2">
      <c r="A10148" t="s">
        <v>600</v>
      </c>
      <c r="B10148" t="s">
        <v>596</v>
      </c>
      <c r="C10148" s="1" t="s">
        <v>177</v>
      </c>
      <c r="D10148" s="1" t="s">
        <v>2134</v>
      </c>
      <c r="E10148" s="2">
        <v>1</v>
      </c>
      <c r="F10148" s="3">
        <v>1</v>
      </c>
      <c r="G10148" s="2">
        <v>5</v>
      </c>
      <c r="H10148" s="3">
        <v>2</v>
      </c>
      <c r="I10148" s="69" t="str">
        <f>VLOOKUP(C10148,СПРАВОЧНИК!B:D,2,0)</f>
        <v>США</v>
      </c>
      <c r="J10148" s="69" t="str">
        <f>VLOOKUP(C10148,СПРАВОЧНИК!B:D,3,0)</f>
        <v>ИНОМАРКИ</v>
      </c>
      <c r="K10148" s="69" t="str">
        <f>VLOOKUP(СВОД2023[[#This Row],[ФО]],СПРАВОЧНИК!H:P,2,0)</f>
        <v>Центральный ФО</v>
      </c>
    </row>
    <row r="10149" spans="1:11" x14ac:dyDescent="0.2">
      <c r="A10149" t="s">
        <v>600</v>
      </c>
      <c r="B10149" t="s">
        <v>596</v>
      </c>
      <c r="C10149" s="1" t="s">
        <v>177</v>
      </c>
      <c r="D10149" s="1" t="s">
        <v>184</v>
      </c>
      <c r="E10149" s="2">
        <v>499</v>
      </c>
      <c r="F10149" s="3">
        <v>329</v>
      </c>
      <c r="G10149" s="2">
        <v>2577</v>
      </c>
      <c r="H10149" s="3">
        <v>1749</v>
      </c>
      <c r="I10149" s="69" t="str">
        <f>VLOOKUP(C10149,СПРАВОЧНИК!B:D,2,0)</f>
        <v>США</v>
      </c>
      <c r="J10149" s="69" t="str">
        <f>VLOOKUP(C10149,СПРАВОЧНИК!B:D,3,0)</f>
        <v>ИНОМАРКИ</v>
      </c>
      <c r="K10149" s="69" t="str">
        <f>VLOOKUP(СВОД2023[[#This Row],[ФО]],СПРАВОЧНИК!H:P,2,0)</f>
        <v>Центральный ФО</v>
      </c>
    </row>
    <row r="10150" spans="1:11" x14ac:dyDescent="0.2">
      <c r="A10150" t="s">
        <v>600</v>
      </c>
      <c r="B10150" t="s">
        <v>596</v>
      </c>
      <c r="C10150" s="1" t="s">
        <v>177</v>
      </c>
      <c r="D10150" s="1" t="s">
        <v>1437</v>
      </c>
      <c r="E10150" s="2">
        <v>78</v>
      </c>
      <c r="F10150" s="3">
        <v>47</v>
      </c>
      <c r="G10150" s="2">
        <v>409</v>
      </c>
      <c r="H10150" s="3">
        <v>351</v>
      </c>
      <c r="I10150" s="69" t="str">
        <f>VLOOKUP(C10150,СПРАВОЧНИК!B:D,2,0)</f>
        <v>США</v>
      </c>
      <c r="J10150" s="69" t="str">
        <f>VLOOKUP(C10150,СПРАВОЧНИК!B:D,3,0)</f>
        <v>ИНОМАРКИ</v>
      </c>
      <c r="K10150" s="69" t="str">
        <f>VLOOKUP(СВОД2023[[#This Row],[ФО]],СПРАВОЧНИК!H:P,2,0)</f>
        <v>Центральный ФО</v>
      </c>
    </row>
    <row r="10151" spans="1:11" x14ac:dyDescent="0.2">
      <c r="A10151" t="s">
        <v>600</v>
      </c>
      <c r="B10151" t="s">
        <v>596</v>
      </c>
      <c r="C10151" s="1" t="s">
        <v>177</v>
      </c>
      <c r="D10151" s="1" t="s">
        <v>2135</v>
      </c>
      <c r="E10151" s="2"/>
      <c r="F10151" s="3"/>
      <c r="G10151" s="2">
        <v>2</v>
      </c>
      <c r="H10151" s="3">
        <v>3</v>
      </c>
      <c r="I10151" s="69" t="str">
        <f>VLOOKUP(C10151,СПРАВОЧНИК!B:D,2,0)</f>
        <v>США</v>
      </c>
      <c r="J10151" s="69" t="str">
        <f>VLOOKUP(C10151,СПРАВОЧНИК!B:D,3,0)</f>
        <v>ИНОМАРКИ</v>
      </c>
      <c r="K10151" s="69" t="str">
        <f>VLOOKUP(СВОД2023[[#This Row],[ФО]],СПРАВОЧНИК!H:P,2,0)</f>
        <v>Центральный ФО</v>
      </c>
    </row>
    <row r="10152" spans="1:11" x14ac:dyDescent="0.2">
      <c r="A10152" t="s">
        <v>600</v>
      </c>
      <c r="B10152" t="s">
        <v>596</v>
      </c>
      <c r="C10152" s="1" t="s">
        <v>177</v>
      </c>
      <c r="D10152" s="1" t="s">
        <v>1438</v>
      </c>
      <c r="E10152" s="2"/>
      <c r="F10152" s="3"/>
      <c r="G10152" s="2">
        <v>1</v>
      </c>
      <c r="H10152" s="3">
        <v>1</v>
      </c>
      <c r="I10152" s="69" t="str">
        <f>VLOOKUP(C10152,СПРАВОЧНИК!B:D,2,0)</f>
        <v>США</v>
      </c>
      <c r="J10152" s="69" t="str">
        <f>VLOOKUP(C10152,СПРАВОЧНИК!B:D,3,0)</f>
        <v>ИНОМАРКИ</v>
      </c>
      <c r="K10152" s="69" t="str">
        <f>VLOOKUP(СВОД2023[[#This Row],[ФО]],СПРАВОЧНИК!H:P,2,0)</f>
        <v>Центральный ФО</v>
      </c>
    </row>
    <row r="10153" spans="1:11" x14ac:dyDescent="0.2">
      <c r="A10153" t="s">
        <v>600</v>
      </c>
      <c r="B10153" t="s">
        <v>596</v>
      </c>
      <c r="C10153" s="1" t="s">
        <v>177</v>
      </c>
      <c r="D10153" s="1" t="s">
        <v>2136</v>
      </c>
      <c r="E10153" s="2">
        <v>6</v>
      </c>
      <c r="F10153" s="3">
        <v>7</v>
      </c>
      <c r="G10153" s="2">
        <v>38</v>
      </c>
      <c r="H10153" s="3">
        <v>35</v>
      </c>
      <c r="I10153" s="69" t="str">
        <f>VLOOKUP(C10153,СПРАВОЧНИК!B:D,2,0)</f>
        <v>США</v>
      </c>
      <c r="J10153" s="69" t="str">
        <f>VLOOKUP(C10153,СПРАВОЧНИК!B:D,3,0)</f>
        <v>ИНОМАРКИ</v>
      </c>
      <c r="K10153" s="69" t="str">
        <f>VLOOKUP(СВОД2023[[#This Row],[ФО]],СПРАВОЧНИК!H:P,2,0)</f>
        <v>Центральный ФО</v>
      </c>
    </row>
    <row r="10154" spans="1:11" x14ac:dyDescent="0.2">
      <c r="A10154" t="s">
        <v>600</v>
      </c>
      <c r="B10154" t="s">
        <v>596</v>
      </c>
      <c r="C10154" s="1" t="s">
        <v>177</v>
      </c>
      <c r="D10154" s="1" t="s">
        <v>1440</v>
      </c>
      <c r="E10154" s="2">
        <v>328</v>
      </c>
      <c r="F10154" s="3">
        <v>222</v>
      </c>
      <c r="G10154" s="2">
        <v>1743</v>
      </c>
      <c r="H10154" s="3">
        <v>1218</v>
      </c>
      <c r="I10154" s="69" t="str">
        <f>VLOOKUP(C10154,СПРАВОЧНИК!B:D,2,0)</f>
        <v>США</v>
      </c>
      <c r="J10154" s="69" t="str">
        <f>VLOOKUP(C10154,СПРАВОЧНИК!B:D,3,0)</f>
        <v>ИНОМАРКИ</v>
      </c>
      <c r="K10154" s="69" t="str">
        <f>VLOOKUP(СВОД2023[[#This Row],[ФО]],СПРАВОЧНИК!H:P,2,0)</f>
        <v>Центральный ФО</v>
      </c>
    </row>
    <row r="10155" spans="1:11" x14ac:dyDescent="0.2">
      <c r="A10155" t="s">
        <v>600</v>
      </c>
      <c r="B10155" t="s">
        <v>596</v>
      </c>
      <c r="C10155" s="1" t="s">
        <v>177</v>
      </c>
      <c r="D10155" s="1" t="s">
        <v>1441</v>
      </c>
      <c r="E10155" s="2">
        <v>24</v>
      </c>
      <c r="F10155" s="3">
        <v>22</v>
      </c>
      <c r="G10155" s="2">
        <v>147</v>
      </c>
      <c r="H10155" s="3">
        <v>114</v>
      </c>
      <c r="I10155" s="69" t="str">
        <f>VLOOKUP(C10155,СПРАВОЧНИК!B:D,2,0)</f>
        <v>США</v>
      </c>
      <c r="J10155" s="69" t="str">
        <f>VLOOKUP(C10155,СПРАВОЧНИК!B:D,3,0)</f>
        <v>ИНОМАРКИ</v>
      </c>
      <c r="K10155" s="69" t="str">
        <f>VLOOKUP(СВОД2023[[#This Row],[ФО]],СПРАВОЧНИК!H:P,2,0)</f>
        <v>Центральный ФО</v>
      </c>
    </row>
    <row r="10156" spans="1:11" x14ac:dyDescent="0.2">
      <c r="A10156" t="s">
        <v>600</v>
      </c>
      <c r="B10156" t="s">
        <v>596</v>
      </c>
      <c r="C10156" s="1" t="s">
        <v>177</v>
      </c>
      <c r="D10156" s="1" t="s">
        <v>185</v>
      </c>
      <c r="E10156" s="2">
        <v>720</v>
      </c>
      <c r="F10156" s="3">
        <v>558</v>
      </c>
      <c r="G10156" s="2">
        <v>3892</v>
      </c>
      <c r="H10156" s="3">
        <v>3094</v>
      </c>
      <c r="I10156" s="69" t="str">
        <f>VLOOKUP(C10156,СПРАВОЧНИК!B:D,2,0)</f>
        <v>США</v>
      </c>
      <c r="J10156" s="69" t="str">
        <f>VLOOKUP(C10156,СПРАВОЧНИК!B:D,3,0)</f>
        <v>ИНОМАРКИ</v>
      </c>
      <c r="K10156" s="69" t="str">
        <f>VLOOKUP(СВОД2023[[#This Row],[ФО]],СПРАВОЧНИК!H:P,2,0)</f>
        <v>Центральный ФО</v>
      </c>
    </row>
    <row r="10157" spans="1:11" x14ac:dyDescent="0.2">
      <c r="A10157" t="s">
        <v>600</v>
      </c>
      <c r="B10157" t="s">
        <v>596</v>
      </c>
      <c r="C10157" s="1" t="s">
        <v>177</v>
      </c>
      <c r="D10157" s="1" t="s">
        <v>186</v>
      </c>
      <c r="E10157" s="2">
        <v>109</v>
      </c>
      <c r="F10157" s="3">
        <v>58</v>
      </c>
      <c r="G10157" s="2">
        <v>500</v>
      </c>
      <c r="H10157" s="3">
        <v>253</v>
      </c>
      <c r="I10157" s="69" t="str">
        <f>VLOOKUP(C10157,СПРАВОЧНИК!B:D,2,0)</f>
        <v>США</v>
      </c>
      <c r="J10157" s="69" t="str">
        <f>VLOOKUP(C10157,СПРАВОЧНИК!B:D,3,0)</f>
        <v>ИНОМАРКИ</v>
      </c>
      <c r="K10157" s="69" t="str">
        <f>VLOOKUP(СВОД2023[[#This Row],[ФО]],СПРАВОЧНИК!H:P,2,0)</f>
        <v>Центральный ФО</v>
      </c>
    </row>
    <row r="10158" spans="1:11" x14ac:dyDescent="0.2">
      <c r="A10158" t="s">
        <v>600</v>
      </c>
      <c r="B10158" t="s">
        <v>596</v>
      </c>
      <c r="C10158" s="1" t="s">
        <v>177</v>
      </c>
      <c r="D10158" s="1" t="s">
        <v>187</v>
      </c>
      <c r="E10158" s="2"/>
      <c r="F10158" s="3"/>
      <c r="G10158" s="2">
        <v>1</v>
      </c>
      <c r="H10158" s="3"/>
      <c r="I10158" s="69" t="str">
        <f>VLOOKUP(C10158,СПРАВОЧНИК!B:D,2,0)</f>
        <v>США</v>
      </c>
      <c r="J10158" s="69" t="str">
        <f>VLOOKUP(C10158,СПРАВОЧНИК!B:D,3,0)</f>
        <v>ИНОМАРКИ</v>
      </c>
      <c r="K10158" s="69" t="str">
        <f>VLOOKUP(СВОД2023[[#This Row],[ФО]],СПРАВОЧНИК!H:P,2,0)</f>
        <v>Центральный ФО</v>
      </c>
    </row>
    <row r="10159" spans="1:11" x14ac:dyDescent="0.2">
      <c r="A10159" t="s">
        <v>600</v>
      </c>
      <c r="B10159" t="s">
        <v>596</v>
      </c>
      <c r="C10159" s="1" t="s">
        <v>177</v>
      </c>
      <c r="D10159" s="1" t="s">
        <v>2137</v>
      </c>
      <c r="E10159" s="2">
        <v>2</v>
      </c>
      <c r="F10159" s="3"/>
      <c r="G10159" s="2">
        <v>5</v>
      </c>
      <c r="H10159" s="3">
        <v>4</v>
      </c>
      <c r="I10159" s="69" t="str">
        <f>VLOOKUP(C10159,СПРАВОЧНИК!B:D,2,0)</f>
        <v>США</v>
      </c>
      <c r="J10159" s="69" t="str">
        <f>VLOOKUP(C10159,СПРАВОЧНИК!B:D,3,0)</f>
        <v>ИНОМАРКИ</v>
      </c>
      <c r="K10159" s="69" t="str">
        <f>VLOOKUP(СВОД2023[[#This Row],[ФО]],СПРАВОЧНИК!H:P,2,0)</f>
        <v>Центральный ФО</v>
      </c>
    </row>
    <row r="10160" spans="1:11" x14ac:dyDescent="0.2">
      <c r="A10160" t="s">
        <v>600</v>
      </c>
      <c r="B10160" t="s">
        <v>596</v>
      </c>
      <c r="C10160" s="1" t="s">
        <v>177</v>
      </c>
      <c r="D10160" s="1" t="s">
        <v>1442</v>
      </c>
      <c r="E10160" s="2">
        <v>2</v>
      </c>
      <c r="F10160" s="3">
        <v>2</v>
      </c>
      <c r="G10160" s="2">
        <v>10</v>
      </c>
      <c r="H10160" s="3">
        <v>7</v>
      </c>
      <c r="I10160" s="69" t="str">
        <f>VLOOKUP(C10160,СПРАВОЧНИК!B:D,2,0)</f>
        <v>США</v>
      </c>
      <c r="J10160" s="69" t="str">
        <f>VLOOKUP(C10160,СПРАВОЧНИК!B:D,3,0)</f>
        <v>ИНОМАРКИ</v>
      </c>
      <c r="K10160" s="69" t="str">
        <f>VLOOKUP(СВОД2023[[#This Row],[ФО]],СПРАВОЧНИК!H:P,2,0)</f>
        <v>Центральный ФО</v>
      </c>
    </row>
    <row r="10161" spans="1:11" x14ac:dyDescent="0.2">
      <c r="A10161" t="s">
        <v>600</v>
      </c>
      <c r="B10161" t="s">
        <v>596</v>
      </c>
      <c r="C10161" s="1" t="s">
        <v>177</v>
      </c>
      <c r="D10161" s="1" t="s">
        <v>2138</v>
      </c>
      <c r="E10161" s="2">
        <v>1</v>
      </c>
      <c r="F10161" s="3">
        <v>2</v>
      </c>
      <c r="G10161" s="2">
        <v>7</v>
      </c>
      <c r="H10161" s="3">
        <v>4</v>
      </c>
      <c r="I10161" s="69" t="str">
        <f>VLOOKUP(C10161,СПРАВОЧНИК!B:D,2,0)</f>
        <v>США</v>
      </c>
      <c r="J10161" s="69" t="str">
        <f>VLOOKUP(C10161,СПРАВОЧНИК!B:D,3,0)</f>
        <v>ИНОМАРКИ</v>
      </c>
      <c r="K10161" s="69" t="str">
        <f>VLOOKUP(СВОД2023[[#This Row],[ФО]],СПРАВОЧНИК!H:P,2,0)</f>
        <v>Центральный ФО</v>
      </c>
    </row>
    <row r="10162" spans="1:11" x14ac:dyDescent="0.2">
      <c r="A10162" t="s">
        <v>600</v>
      </c>
      <c r="B10162" t="s">
        <v>596</v>
      </c>
      <c r="C10162" s="1" t="s">
        <v>177</v>
      </c>
      <c r="D10162" s="1" t="s">
        <v>2139</v>
      </c>
      <c r="E10162" s="2">
        <v>6</v>
      </c>
      <c r="F10162" s="3">
        <v>12</v>
      </c>
      <c r="G10162" s="2">
        <v>37</v>
      </c>
      <c r="H10162" s="3">
        <v>54</v>
      </c>
      <c r="I10162" s="69" t="str">
        <f>VLOOKUP(C10162,СПРАВОЧНИК!B:D,2,0)</f>
        <v>США</v>
      </c>
      <c r="J10162" s="69" t="str">
        <f>VLOOKUP(C10162,СПРАВОЧНИК!B:D,3,0)</f>
        <v>ИНОМАРКИ</v>
      </c>
      <c r="K10162" s="69" t="str">
        <f>VLOOKUP(СВОД2023[[#This Row],[ФО]],СПРАВОЧНИК!H:P,2,0)</f>
        <v>Центральный ФО</v>
      </c>
    </row>
    <row r="10163" spans="1:11" x14ac:dyDescent="0.2">
      <c r="A10163" t="s">
        <v>600</v>
      </c>
      <c r="B10163" t="s">
        <v>596</v>
      </c>
      <c r="C10163" s="1" t="s">
        <v>177</v>
      </c>
      <c r="D10163" s="1" t="s">
        <v>1443</v>
      </c>
      <c r="E10163" s="2">
        <v>54</v>
      </c>
      <c r="F10163" s="3">
        <v>46</v>
      </c>
      <c r="G10163" s="2">
        <v>333</v>
      </c>
      <c r="H10163" s="3">
        <v>210</v>
      </c>
      <c r="I10163" s="69" t="str">
        <f>VLOOKUP(C10163,СПРАВОЧНИК!B:D,2,0)</f>
        <v>США</v>
      </c>
      <c r="J10163" s="69" t="str">
        <f>VLOOKUP(C10163,СПРАВОЧНИК!B:D,3,0)</f>
        <v>ИНОМАРКИ</v>
      </c>
      <c r="K10163" s="69" t="str">
        <f>VLOOKUP(СВОД2023[[#This Row],[ФО]],СПРАВОЧНИК!H:P,2,0)</f>
        <v>Центральный ФО</v>
      </c>
    </row>
    <row r="10164" spans="1:11" x14ac:dyDescent="0.2">
      <c r="A10164" t="s">
        <v>600</v>
      </c>
      <c r="B10164" t="s">
        <v>596</v>
      </c>
      <c r="C10164" s="1" t="s">
        <v>177</v>
      </c>
      <c r="D10164" s="1" t="s">
        <v>1444</v>
      </c>
      <c r="E10164" s="2"/>
      <c r="F10164" s="3"/>
      <c r="G10164" s="2">
        <v>2</v>
      </c>
      <c r="H10164" s="3">
        <v>2</v>
      </c>
      <c r="I10164" s="69" t="str">
        <f>VLOOKUP(C10164,СПРАВОЧНИК!B:D,2,0)</f>
        <v>США</v>
      </c>
      <c r="J10164" s="69" t="str">
        <f>VLOOKUP(C10164,СПРАВОЧНИК!B:D,3,0)</f>
        <v>ИНОМАРКИ</v>
      </c>
      <c r="K10164" s="69" t="str">
        <f>VLOOKUP(СВОД2023[[#This Row],[ФО]],СПРАВОЧНИК!H:P,2,0)</f>
        <v>Центральный ФО</v>
      </c>
    </row>
    <row r="10165" spans="1:11" x14ac:dyDescent="0.2">
      <c r="A10165" t="s">
        <v>600</v>
      </c>
      <c r="B10165" t="s">
        <v>596</v>
      </c>
      <c r="C10165" s="1" t="s">
        <v>177</v>
      </c>
      <c r="D10165" s="1" t="s">
        <v>2140</v>
      </c>
      <c r="E10165" s="2">
        <v>1</v>
      </c>
      <c r="F10165" s="3">
        <v>1</v>
      </c>
      <c r="G10165" s="2">
        <v>1</v>
      </c>
      <c r="H10165" s="3">
        <v>1</v>
      </c>
      <c r="I10165" s="69" t="str">
        <f>VLOOKUP(C10165,СПРАВОЧНИК!B:D,2,0)</f>
        <v>США</v>
      </c>
      <c r="J10165" s="69" t="str">
        <f>VLOOKUP(C10165,СПРАВОЧНИК!B:D,3,0)</f>
        <v>ИНОМАРКИ</v>
      </c>
      <c r="K10165" s="69" t="str">
        <f>VLOOKUP(СВОД2023[[#This Row],[ФО]],СПРАВОЧНИК!H:P,2,0)</f>
        <v>Центральный ФО</v>
      </c>
    </row>
    <row r="10166" spans="1:11" x14ac:dyDescent="0.2">
      <c r="A10166" t="s">
        <v>600</v>
      </c>
      <c r="B10166" t="s">
        <v>596</v>
      </c>
      <c r="C10166" s="1" t="s">
        <v>177</v>
      </c>
      <c r="D10166" s="1" t="s">
        <v>1445</v>
      </c>
      <c r="E10166" s="2">
        <v>7</v>
      </c>
      <c r="F10166" s="3">
        <v>5</v>
      </c>
      <c r="G10166" s="2">
        <v>25</v>
      </c>
      <c r="H10166" s="3">
        <v>23</v>
      </c>
      <c r="I10166" s="69" t="str">
        <f>VLOOKUP(C10166,СПРАВОЧНИК!B:D,2,0)</f>
        <v>США</v>
      </c>
      <c r="J10166" s="69" t="str">
        <f>VLOOKUP(C10166,СПРАВОЧНИК!B:D,3,0)</f>
        <v>ИНОМАРКИ</v>
      </c>
      <c r="K10166" s="69" t="str">
        <f>VLOOKUP(СВОД2023[[#This Row],[ФО]],СПРАВОЧНИК!H:P,2,0)</f>
        <v>Центральный ФО</v>
      </c>
    </row>
    <row r="10167" spans="1:11" x14ac:dyDescent="0.2">
      <c r="A10167" t="s">
        <v>600</v>
      </c>
      <c r="B10167" t="s">
        <v>596</v>
      </c>
      <c r="C10167" s="1" t="s">
        <v>177</v>
      </c>
      <c r="D10167" s="1" t="s">
        <v>1446</v>
      </c>
      <c r="E10167" s="2"/>
      <c r="F10167" s="3"/>
      <c r="G10167" s="2">
        <v>1</v>
      </c>
      <c r="H10167" s="3">
        <v>1</v>
      </c>
      <c r="I10167" s="69" t="str">
        <f>VLOOKUP(C10167,СПРАВОЧНИК!B:D,2,0)</f>
        <v>США</v>
      </c>
      <c r="J10167" s="69" t="str">
        <f>VLOOKUP(C10167,СПРАВОЧНИК!B:D,3,0)</f>
        <v>ИНОМАРКИ</v>
      </c>
      <c r="K10167" s="69" t="str">
        <f>VLOOKUP(СВОД2023[[#This Row],[ФО]],СПРАВОЧНИК!H:P,2,0)</f>
        <v>Центральный ФО</v>
      </c>
    </row>
    <row r="10168" spans="1:11" x14ac:dyDescent="0.2">
      <c r="A10168" t="s">
        <v>600</v>
      </c>
      <c r="B10168" t="s">
        <v>596</v>
      </c>
      <c r="C10168" s="1" t="s">
        <v>177</v>
      </c>
      <c r="D10168" s="1" t="s">
        <v>2141</v>
      </c>
      <c r="E10168" s="2">
        <v>1</v>
      </c>
      <c r="F10168" s="3">
        <v>2</v>
      </c>
      <c r="G10168" s="2">
        <v>2</v>
      </c>
      <c r="H10168" s="3">
        <v>2</v>
      </c>
      <c r="I10168" s="69" t="str">
        <f>VLOOKUP(C10168,СПРАВОЧНИК!B:D,2,0)</f>
        <v>США</v>
      </c>
      <c r="J10168" s="69" t="str">
        <f>VLOOKUP(C10168,СПРАВОЧНИК!B:D,3,0)</f>
        <v>ИНОМАРКИ</v>
      </c>
      <c r="K10168" s="69" t="str">
        <f>VLOOKUP(СВОД2023[[#This Row],[ФО]],СПРАВОЧНИК!H:P,2,0)</f>
        <v>Центральный ФО</v>
      </c>
    </row>
    <row r="10169" spans="1:11" x14ac:dyDescent="0.2">
      <c r="A10169" t="s">
        <v>600</v>
      </c>
      <c r="B10169" t="s">
        <v>596</v>
      </c>
      <c r="C10169" s="1" t="s">
        <v>177</v>
      </c>
      <c r="D10169" s="1" t="s">
        <v>2661</v>
      </c>
      <c r="E10169" s="2"/>
      <c r="F10169" s="3"/>
      <c r="G10169" s="2">
        <v>1</v>
      </c>
      <c r="H10169" s="3"/>
      <c r="I10169" s="69" t="str">
        <f>VLOOKUP(C10169,СПРАВОЧНИК!B:D,2,0)</f>
        <v>США</v>
      </c>
      <c r="J10169" s="69" t="str">
        <f>VLOOKUP(C10169,СПРАВОЧНИК!B:D,3,0)</f>
        <v>ИНОМАРКИ</v>
      </c>
      <c r="K10169" s="69" t="str">
        <f>VLOOKUP(СВОД2023[[#This Row],[ФО]],СПРАВОЧНИК!H:P,2,0)</f>
        <v>Центральный ФО</v>
      </c>
    </row>
    <row r="10170" spans="1:11" x14ac:dyDescent="0.2">
      <c r="A10170" t="s">
        <v>600</v>
      </c>
      <c r="B10170" t="s">
        <v>596</v>
      </c>
      <c r="C10170" s="1" t="s">
        <v>177</v>
      </c>
      <c r="D10170" s="1" t="s">
        <v>2142</v>
      </c>
      <c r="E10170" s="2"/>
      <c r="F10170" s="3">
        <v>3</v>
      </c>
      <c r="G10170" s="2">
        <v>5</v>
      </c>
      <c r="H10170" s="3">
        <v>6</v>
      </c>
      <c r="I10170" s="69" t="str">
        <f>VLOOKUP(C10170,СПРАВОЧНИК!B:D,2,0)</f>
        <v>США</v>
      </c>
      <c r="J10170" s="69" t="str">
        <f>VLOOKUP(C10170,СПРАВОЧНИК!B:D,3,0)</f>
        <v>ИНОМАРКИ</v>
      </c>
      <c r="K10170" s="69" t="str">
        <f>VLOOKUP(СВОД2023[[#This Row],[ФО]],СПРАВОЧНИК!H:P,2,0)</f>
        <v>Центральный ФО</v>
      </c>
    </row>
    <row r="10171" spans="1:11" x14ac:dyDescent="0.2">
      <c r="A10171" t="s">
        <v>600</v>
      </c>
      <c r="B10171" t="s">
        <v>596</v>
      </c>
      <c r="C10171" s="1" t="s">
        <v>671</v>
      </c>
      <c r="D10171" s="1" t="s">
        <v>2143</v>
      </c>
      <c r="E10171" s="2">
        <v>1</v>
      </c>
      <c r="F10171" s="3">
        <v>2</v>
      </c>
      <c r="G10171" s="2">
        <v>5</v>
      </c>
      <c r="H10171" s="3">
        <v>14</v>
      </c>
      <c r="I10171" s="69" t="str">
        <f>VLOOKUP(C10171,СПРАВОЧНИК!B:D,2,0)</f>
        <v>КИТАЙ</v>
      </c>
      <c r="J10171" s="69" t="str">
        <f>VLOOKUP(C10171,СПРАВОЧНИК!B:D,3,0)</f>
        <v>ИНОМАРКИ</v>
      </c>
      <c r="K10171" s="69" t="str">
        <f>VLOOKUP(СВОД2023[[#This Row],[ФО]],СПРАВОЧНИК!H:P,2,0)</f>
        <v>Центральный ФО</v>
      </c>
    </row>
    <row r="10172" spans="1:11" x14ac:dyDescent="0.2">
      <c r="A10172" t="s">
        <v>600</v>
      </c>
      <c r="B10172" t="s">
        <v>596</v>
      </c>
      <c r="C10172" s="1" t="s">
        <v>188</v>
      </c>
      <c r="D10172" s="1" t="s">
        <v>190</v>
      </c>
      <c r="E10172" s="2">
        <v>3</v>
      </c>
      <c r="F10172" s="3">
        <v>3</v>
      </c>
      <c r="G10172" s="2">
        <v>13</v>
      </c>
      <c r="H10172" s="3">
        <v>10</v>
      </c>
      <c r="I10172" s="69" t="str">
        <f>VLOOKUP(C10172,СПРАВОЧНИК!B:D,2,0)</f>
        <v>КИТАЙ</v>
      </c>
      <c r="J10172" s="69" t="str">
        <f>VLOOKUP(C10172,СПРАВОЧНИК!B:D,3,0)</f>
        <v>ИНОМАРКИ</v>
      </c>
      <c r="K10172" s="69" t="str">
        <f>VLOOKUP(СВОД2023[[#This Row],[ФО]],СПРАВОЧНИК!H:P,2,0)</f>
        <v>Центральный ФО</v>
      </c>
    </row>
    <row r="10173" spans="1:11" x14ac:dyDescent="0.2">
      <c r="A10173" t="s">
        <v>600</v>
      </c>
      <c r="B10173" t="s">
        <v>596</v>
      </c>
      <c r="C10173" s="1" t="s">
        <v>188</v>
      </c>
      <c r="D10173" s="1" t="s">
        <v>191</v>
      </c>
      <c r="E10173" s="2">
        <v>1</v>
      </c>
      <c r="F10173" s="3">
        <v>2</v>
      </c>
      <c r="G10173" s="2">
        <v>4</v>
      </c>
      <c r="H10173" s="3">
        <v>8</v>
      </c>
      <c r="I10173" s="69" t="str">
        <f>VLOOKUP(C10173,СПРАВОЧНИК!B:D,2,0)</f>
        <v>КИТАЙ</v>
      </c>
      <c r="J10173" s="69" t="str">
        <f>VLOOKUP(C10173,СПРАВОЧНИК!B:D,3,0)</f>
        <v>ИНОМАРКИ</v>
      </c>
      <c r="K10173" s="69" t="str">
        <f>VLOOKUP(СВОД2023[[#This Row],[ФО]],СПРАВОЧНИК!H:P,2,0)</f>
        <v>Центральный ФО</v>
      </c>
    </row>
    <row r="10174" spans="1:11" x14ac:dyDescent="0.2">
      <c r="A10174" t="s">
        <v>600</v>
      </c>
      <c r="B10174" t="s">
        <v>596</v>
      </c>
      <c r="C10174" s="1" t="s">
        <v>188</v>
      </c>
      <c r="D10174" s="1" t="s">
        <v>192</v>
      </c>
      <c r="E10174" s="2">
        <v>6</v>
      </c>
      <c r="F10174" s="3">
        <v>2</v>
      </c>
      <c r="G10174" s="2">
        <v>40</v>
      </c>
      <c r="H10174" s="3">
        <v>24</v>
      </c>
      <c r="I10174" s="69" t="str">
        <f>VLOOKUP(C10174,СПРАВОЧНИК!B:D,2,0)</f>
        <v>КИТАЙ</v>
      </c>
      <c r="J10174" s="69" t="str">
        <f>VLOOKUP(C10174,СПРАВОЧНИК!B:D,3,0)</f>
        <v>ИНОМАРКИ</v>
      </c>
      <c r="K10174" s="69" t="str">
        <f>VLOOKUP(СВОД2023[[#This Row],[ФО]],СПРАВОЧНИК!H:P,2,0)</f>
        <v>Центральный ФО</v>
      </c>
    </row>
    <row r="10175" spans="1:11" x14ac:dyDescent="0.2">
      <c r="A10175" t="s">
        <v>600</v>
      </c>
      <c r="B10175" t="s">
        <v>596</v>
      </c>
      <c r="C10175" s="1" t="s">
        <v>193</v>
      </c>
      <c r="D10175" s="1" t="s">
        <v>1448</v>
      </c>
      <c r="E10175" s="2">
        <v>1</v>
      </c>
      <c r="F10175" s="3">
        <v>3</v>
      </c>
      <c r="G10175" s="2">
        <v>4</v>
      </c>
      <c r="H10175" s="3">
        <v>5</v>
      </c>
      <c r="I10175" s="69" t="str">
        <f>VLOOKUP(C10175,СПРАВОЧНИК!B:D,2,0)</f>
        <v>РОССИЯ</v>
      </c>
      <c r="J10175" s="69" t="str">
        <f>VLOOKUP(C10175,СПРАВОЧНИК!B:D,3,0)</f>
        <v>ОТЕЧЕСТВЕННЫЕ</v>
      </c>
      <c r="K10175" s="69" t="str">
        <f>VLOOKUP(СВОД2023[[#This Row],[ФО]],СПРАВОЧНИК!H:P,2,0)</f>
        <v>Центральный ФО</v>
      </c>
    </row>
    <row r="10176" spans="1:11" x14ac:dyDescent="0.2">
      <c r="A10176" t="s">
        <v>600</v>
      </c>
      <c r="B10176" t="s">
        <v>596</v>
      </c>
      <c r="C10176" s="1" t="s">
        <v>193</v>
      </c>
      <c r="D10176" s="1" t="s">
        <v>1449</v>
      </c>
      <c r="E10176" s="2">
        <v>3</v>
      </c>
      <c r="F10176" s="3"/>
      <c r="G10176" s="2">
        <v>6</v>
      </c>
      <c r="H10176" s="3">
        <v>4</v>
      </c>
      <c r="I10176" s="69" t="str">
        <f>VLOOKUP(C10176,СПРАВОЧНИК!B:D,2,0)</f>
        <v>РОССИЯ</v>
      </c>
      <c r="J10176" s="69" t="str">
        <f>VLOOKUP(C10176,СПРАВОЧНИК!B:D,3,0)</f>
        <v>ОТЕЧЕСТВЕННЫЕ</v>
      </c>
      <c r="K10176" s="69" t="str">
        <f>VLOOKUP(СВОД2023[[#This Row],[ФО]],СПРАВОЧНИК!H:P,2,0)</f>
        <v>Центральный ФО</v>
      </c>
    </row>
    <row r="10177" spans="1:11" x14ac:dyDescent="0.2">
      <c r="A10177" t="s">
        <v>600</v>
      </c>
      <c r="B10177" t="s">
        <v>596</v>
      </c>
      <c r="C10177" s="1" t="s">
        <v>193</v>
      </c>
      <c r="D10177" s="1" t="s">
        <v>2144</v>
      </c>
      <c r="E10177" s="2"/>
      <c r="F10177" s="3"/>
      <c r="G10177" s="2">
        <v>3</v>
      </c>
      <c r="H10177" s="3">
        <v>1</v>
      </c>
      <c r="I10177" s="69" t="str">
        <f>VLOOKUP(C10177,СПРАВОЧНИК!B:D,2,0)</f>
        <v>РОССИЯ</v>
      </c>
      <c r="J10177" s="69" t="str">
        <f>VLOOKUP(C10177,СПРАВОЧНИК!B:D,3,0)</f>
        <v>ОТЕЧЕСТВЕННЫЕ</v>
      </c>
      <c r="K10177" s="69" t="str">
        <f>VLOOKUP(СВОД2023[[#This Row],[ФО]],СПРАВОЧНИК!H:P,2,0)</f>
        <v>Центральный ФО</v>
      </c>
    </row>
    <row r="10178" spans="1:11" x14ac:dyDescent="0.2">
      <c r="A10178" t="s">
        <v>600</v>
      </c>
      <c r="B10178" t="s">
        <v>596</v>
      </c>
      <c r="C10178" s="1" t="s">
        <v>193</v>
      </c>
      <c r="D10178" s="1" t="s">
        <v>194</v>
      </c>
      <c r="E10178" s="2"/>
      <c r="F10178" s="3"/>
      <c r="G10178" s="2">
        <v>1</v>
      </c>
      <c r="H10178" s="3">
        <v>3</v>
      </c>
      <c r="I10178" s="69" t="str">
        <f>VLOOKUP(C10178,СПРАВОЧНИК!B:D,2,0)</f>
        <v>РОССИЯ</v>
      </c>
      <c r="J10178" s="69" t="str">
        <f>VLOOKUP(C10178,СПРАВОЧНИК!B:D,3,0)</f>
        <v>ОТЕЧЕСТВЕННЫЕ</v>
      </c>
      <c r="K10178" s="69" t="str">
        <f>VLOOKUP(СВОД2023[[#This Row],[ФО]],СПРАВОЧНИК!H:P,2,0)</f>
        <v>Центральный ФО</v>
      </c>
    </row>
    <row r="10179" spans="1:11" x14ac:dyDescent="0.2">
      <c r="A10179" t="s">
        <v>600</v>
      </c>
      <c r="B10179" t="s">
        <v>596</v>
      </c>
      <c r="C10179" s="1" t="s">
        <v>193</v>
      </c>
      <c r="D10179" s="1" t="s">
        <v>1450</v>
      </c>
      <c r="E10179" s="2">
        <v>72</v>
      </c>
      <c r="F10179" s="3">
        <v>65</v>
      </c>
      <c r="G10179" s="2">
        <v>334</v>
      </c>
      <c r="H10179" s="3">
        <v>298</v>
      </c>
      <c r="I10179" s="69" t="str">
        <f>VLOOKUP(C10179,СПРАВОЧНИК!B:D,2,0)</f>
        <v>РОССИЯ</v>
      </c>
      <c r="J10179" s="69" t="str">
        <f>VLOOKUP(C10179,СПРАВОЧНИК!B:D,3,0)</f>
        <v>ОТЕЧЕСТВЕННЫЕ</v>
      </c>
      <c r="K10179" s="69" t="str">
        <f>VLOOKUP(СВОД2023[[#This Row],[ФО]],СПРАВОЧНИК!H:P,2,0)</f>
        <v>Центральный ФО</v>
      </c>
    </row>
    <row r="10180" spans="1:11" x14ac:dyDescent="0.2">
      <c r="A10180" t="s">
        <v>600</v>
      </c>
      <c r="B10180" t="s">
        <v>596</v>
      </c>
      <c r="C10180" s="1" t="s">
        <v>193</v>
      </c>
      <c r="D10180" s="1" t="s">
        <v>2662</v>
      </c>
      <c r="E10180" s="2"/>
      <c r="F10180" s="3"/>
      <c r="G10180" s="2">
        <v>1</v>
      </c>
      <c r="H10180" s="3">
        <v>1</v>
      </c>
      <c r="I10180" s="69" t="str">
        <f>VLOOKUP(C10180,СПРАВОЧНИК!B:D,2,0)</f>
        <v>РОССИЯ</v>
      </c>
      <c r="J10180" s="69" t="str">
        <f>VLOOKUP(C10180,СПРАВОЧНИК!B:D,3,0)</f>
        <v>ОТЕЧЕСТВЕННЫЕ</v>
      </c>
      <c r="K10180" s="69" t="str">
        <f>VLOOKUP(СВОД2023[[#This Row],[ФО]],СПРАВОЧНИК!H:P,2,0)</f>
        <v>Центральный ФО</v>
      </c>
    </row>
    <row r="10181" spans="1:11" x14ac:dyDescent="0.2">
      <c r="A10181" t="s">
        <v>600</v>
      </c>
      <c r="B10181" t="s">
        <v>596</v>
      </c>
      <c r="C10181" s="1" t="s">
        <v>193</v>
      </c>
      <c r="D10181" s="1" t="s">
        <v>1451</v>
      </c>
      <c r="E10181" s="2">
        <v>122</v>
      </c>
      <c r="F10181" s="3">
        <v>112</v>
      </c>
      <c r="G10181" s="2">
        <v>571</v>
      </c>
      <c r="H10181" s="3">
        <v>549</v>
      </c>
      <c r="I10181" s="69" t="str">
        <f>VLOOKUP(C10181,СПРАВОЧНИК!B:D,2,0)</f>
        <v>РОССИЯ</v>
      </c>
      <c r="J10181" s="69" t="str">
        <f>VLOOKUP(C10181,СПРАВОЧНИК!B:D,3,0)</f>
        <v>ОТЕЧЕСТВЕННЫЕ</v>
      </c>
      <c r="K10181" s="69" t="str">
        <f>VLOOKUP(СВОД2023[[#This Row],[ФО]],СПРАВОЧНИК!H:P,2,0)</f>
        <v>Центральный ФО</v>
      </c>
    </row>
    <row r="10182" spans="1:11" x14ac:dyDescent="0.2">
      <c r="A10182" t="s">
        <v>600</v>
      </c>
      <c r="B10182" t="s">
        <v>596</v>
      </c>
      <c r="C10182" s="1" t="s">
        <v>193</v>
      </c>
      <c r="D10182" s="1" t="s">
        <v>1452</v>
      </c>
      <c r="E10182" s="2">
        <v>255</v>
      </c>
      <c r="F10182" s="3">
        <v>288</v>
      </c>
      <c r="G10182" s="2">
        <v>1402</v>
      </c>
      <c r="H10182" s="3">
        <v>1389</v>
      </c>
      <c r="I10182" s="69" t="str">
        <f>VLOOKUP(C10182,СПРАВОЧНИК!B:D,2,0)</f>
        <v>РОССИЯ</v>
      </c>
      <c r="J10182" s="69" t="str">
        <f>VLOOKUP(C10182,СПРАВОЧНИК!B:D,3,0)</f>
        <v>ОТЕЧЕСТВЕННЫЕ</v>
      </c>
      <c r="K10182" s="69" t="str">
        <f>VLOOKUP(СВОД2023[[#This Row],[ФО]],СПРАВОЧНИК!H:P,2,0)</f>
        <v>Центральный ФО</v>
      </c>
    </row>
    <row r="10183" spans="1:11" x14ac:dyDescent="0.2">
      <c r="A10183" t="s">
        <v>600</v>
      </c>
      <c r="B10183" t="s">
        <v>596</v>
      </c>
      <c r="C10183" s="1" t="s">
        <v>193</v>
      </c>
      <c r="D10183" s="1" t="s">
        <v>2145</v>
      </c>
      <c r="E10183" s="2"/>
      <c r="F10183" s="3">
        <v>2</v>
      </c>
      <c r="G10183" s="2">
        <v>3</v>
      </c>
      <c r="H10183" s="3">
        <v>5</v>
      </c>
      <c r="I10183" s="69" t="str">
        <f>VLOOKUP(C10183,СПРАВОЧНИК!B:D,2,0)</f>
        <v>РОССИЯ</v>
      </c>
      <c r="J10183" s="69" t="str">
        <f>VLOOKUP(C10183,СПРАВОЧНИК!B:D,3,0)</f>
        <v>ОТЕЧЕСТВЕННЫЕ</v>
      </c>
      <c r="K10183" s="69" t="str">
        <f>VLOOKUP(СВОД2023[[#This Row],[ФО]],СПРАВОЧНИК!H:P,2,0)</f>
        <v>Центральный ФО</v>
      </c>
    </row>
    <row r="10184" spans="1:11" x14ac:dyDescent="0.2">
      <c r="A10184" t="s">
        <v>600</v>
      </c>
      <c r="B10184" t="s">
        <v>596</v>
      </c>
      <c r="C10184" s="1" t="s">
        <v>193</v>
      </c>
      <c r="D10184" s="1" t="s">
        <v>2663</v>
      </c>
      <c r="E10184" s="2"/>
      <c r="F10184" s="3"/>
      <c r="G10184" s="2">
        <v>1</v>
      </c>
      <c r="H10184" s="3"/>
      <c r="I10184" s="69" t="str">
        <f>VLOOKUP(C10184,СПРАВОЧНИК!B:D,2,0)</f>
        <v>РОССИЯ</v>
      </c>
      <c r="J10184" s="69" t="str">
        <f>VLOOKUP(C10184,СПРАВОЧНИК!B:D,3,0)</f>
        <v>ОТЕЧЕСТВЕННЫЕ</v>
      </c>
      <c r="K10184" s="69" t="str">
        <f>VLOOKUP(СВОД2023[[#This Row],[ФО]],СПРАВОЧНИК!H:P,2,0)</f>
        <v>Центральный ФО</v>
      </c>
    </row>
    <row r="10185" spans="1:11" x14ac:dyDescent="0.2">
      <c r="A10185" t="s">
        <v>600</v>
      </c>
      <c r="B10185" t="s">
        <v>596</v>
      </c>
      <c r="C10185" s="1" t="s">
        <v>193</v>
      </c>
      <c r="D10185" s="1" t="s">
        <v>1453</v>
      </c>
      <c r="E10185" s="2">
        <v>15</v>
      </c>
      <c r="F10185" s="3">
        <v>7</v>
      </c>
      <c r="G10185" s="2">
        <v>54</v>
      </c>
      <c r="H10185" s="3">
        <v>53</v>
      </c>
      <c r="I10185" s="69" t="str">
        <f>VLOOKUP(C10185,СПРАВОЧНИК!B:D,2,0)</f>
        <v>РОССИЯ</v>
      </c>
      <c r="J10185" s="69" t="str">
        <f>VLOOKUP(C10185,СПРАВОЧНИК!B:D,3,0)</f>
        <v>ОТЕЧЕСТВЕННЫЕ</v>
      </c>
      <c r="K10185" s="69" t="str">
        <f>VLOOKUP(СВОД2023[[#This Row],[ФО]],СПРАВОЧНИК!H:P,2,0)</f>
        <v>Центральный ФО</v>
      </c>
    </row>
    <row r="10186" spans="1:11" x14ac:dyDescent="0.2">
      <c r="A10186" t="s">
        <v>600</v>
      </c>
      <c r="B10186" t="s">
        <v>596</v>
      </c>
      <c r="C10186" s="1" t="s">
        <v>193</v>
      </c>
      <c r="D10186" s="1" t="s">
        <v>2146</v>
      </c>
      <c r="E10186" s="2"/>
      <c r="F10186" s="3"/>
      <c r="G10186" s="2">
        <v>1</v>
      </c>
      <c r="H10186" s="3">
        <v>2</v>
      </c>
      <c r="I10186" s="69" t="str">
        <f>VLOOKUP(C10186,СПРАВОЧНИК!B:D,2,0)</f>
        <v>РОССИЯ</v>
      </c>
      <c r="J10186" s="69" t="str">
        <f>VLOOKUP(C10186,СПРАВОЧНИК!B:D,3,0)</f>
        <v>ОТЕЧЕСТВЕННЫЕ</v>
      </c>
      <c r="K10186" s="69" t="str">
        <f>VLOOKUP(СВОД2023[[#This Row],[ФО]],СПРАВОЧНИК!H:P,2,0)</f>
        <v>Центральный ФО</v>
      </c>
    </row>
    <row r="10187" spans="1:11" x14ac:dyDescent="0.2">
      <c r="A10187" t="s">
        <v>600</v>
      </c>
      <c r="B10187" t="s">
        <v>596</v>
      </c>
      <c r="C10187" s="1" t="s">
        <v>193</v>
      </c>
      <c r="D10187" s="1" t="s">
        <v>1454</v>
      </c>
      <c r="E10187" s="2"/>
      <c r="F10187" s="3">
        <v>2</v>
      </c>
      <c r="G10187" s="2">
        <v>6</v>
      </c>
      <c r="H10187" s="3">
        <v>8</v>
      </c>
      <c r="I10187" s="69" t="str">
        <f>VLOOKUP(C10187,СПРАВОЧНИК!B:D,2,0)</f>
        <v>РОССИЯ</v>
      </c>
      <c r="J10187" s="69" t="str">
        <f>VLOOKUP(C10187,СПРАВОЧНИК!B:D,3,0)</f>
        <v>ОТЕЧЕСТВЕННЫЕ</v>
      </c>
      <c r="K10187" s="69" t="str">
        <f>VLOOKUP(СВОД2023[[#This Row],[ФО]],СПРАВОЧНИК!H:P,2,0)</f>
        <v>Центральный ФО</v>
      </c>
    </row>
    <row r="10188" spans="1:11" x14ac:dyDescent="0.2">
      <c r="A10188" t="s">
        <v>600</v>
      </c>
      <c r="B10188" t="s">
        <v>596</v>
      </c>
      <c r="C10188" s="1" t="s">
        <v>193</v>
      </c>
      <c r="D10188" s="1" t="s">
        <v>1455</v>
      </c>
      <c r="E10188" s="2">
        <v>6</v>
      </c>
      <c r="F10188" s="3">
        <v>5</v>
      </c>
      <c r="G10188" s="2">
        <v>18</v>
      </c>
      <c r="H10188" s="3">
        <v>16</v>
      </c>
      <c r="I10188" s="69" t="str">
        <f>VLOOKUP(C10188,СПРАВОЧНИК!B:D,2,0)</f>
        <v>РОССИЯ</v>
      </c>
      <c r="J10188" s="69" t="str">
        <f>VLOOKUP(C10188,СПРАВОЧНИК!B:D,3,0)</f>
        <v>ОТЕЧЕСТВЕННЫЕ</v>
      </c>
      <c r="K10188" s="69" t="str">
        <f>VLOOKUP(СВОД2023[[#This Row],[ФО]],СПРАВОЧНИК!H:P,2,0)</f>
        <v>Центральный ФО</v>
      </c>
    </row>
    <row r="10189" spans="1:11" x14ac:dyDescent="0.2">
      <c r="A10189" t="s">
        <v>600</v>
      </c>
      <c r="B10189" t="s">
        <v>596</v>
      </c>
      <c r="C10189" s="1" t="s">
        <v>193</v>
      </c>
      <c r="D10189" s="1" t="s">
        <v>1456</v>
      </c>
      <c r="E10189" s="2">
        <v>40</v>
      </c>
      <c r="F10189" s="3">
        <v>40</v>
      </c>
      <c r="G10189" s="2">
        <v>169</v>
      </c>
      <c r="H10189" s="3">
        <v>172</v>
      </c>
      <c r="I10189" s="69" t="str">
        <f>VLOOKUP(C10189,СПРАВОЧНИК!B:D,2,0)</f>
        <v>РОССИЯ</v>
      </c>
      <c r="J10189" s="69" t="str">
        <f>VLOOKUP(C10189,СПРАВОЧНИК!B:D,3,0)</f>
        <v>ОТЕЧЕСТВЕННЫЕ</v>
      </c>
      <c r="K10189" s="69" t="str">
        <f>VLOOKUP(СВОД2023[[#This Row],[ФО]],СПРАВОЧНИК!H:P,2,0)</f>
        <v>Центральный ФО</v>
      </c>
    </row>
    <row r="10190" spans="1:11" x14ac:dyDescent="0.2">
      <c r="A10190" t="s">
        <v>600</v>
      </c>
      <c r="B10190" t="s">
        <v>596</v>
      </c>
      <c r="C10190" s="1" t="s">
        <v>193</v>
      </c>
      <c r="D10190" s="1" t="s">
        <v>2541</v>
      </c>
      <c r="E10190" s="2">
        <v>1</v>
      </c>
      <c r="F10190" s="3"/>
      <c r="G10190" s="2">
        <v>4</v>
      </c>
      <c r="H10190" s="3"/>
      <c r="I10190" s="69" t="str">
        <f>VLOOKUP(C10190,СПРАВОЧНИК!B:D,2,0)</f>
        <v>РОССИЯ</v>
      </c>
      <c r="J10190" s="69" t="str">
        <f>VLOOKUP(C10190,СПРАВОЧНИК!B:D,3,0)</f>
        <v>ОТЕЧЕСТВЕННЫЕ</v>
      </c>
      <c r="K10190" s="69" t="str">
        <f>VLOOKUP(СВОД2023[[#This Row],[ФО]],СПРАВОЧНИК!H:P,2,0)</f>
        <v>Центральный ФО</v>
      </c>
    </row>
    <row r="10191" spans="1:11" x14ac:dyDescent="0.2">
      <c r="A10191" t="s">
        <v>600</v>
      </c>
      <c r="B10191" t="s">
        <v>596</v>
      </c>
      <c r="C10191" s="1" t="s">
        <v>193</v>
      </c>
      <c r="D10191" s="1" t="s">
        <v>1457</v>
      </c>
      <c r="E10191" s="2">
        <v>1</v>
      </c>
      <c r="F10191" s="3">
        <v>1</v>
      </c>
      <c r="G10191" s="2">
        <v>3</v>
      </c>
      <c r="H10191" s="3">
        <v>8</v>
      </c>
      <c r="I10191" s="69" t="str">
        <f>VLOOKUP(C10191,СПРАВОЧНИК!B:D,2,0)</f>
        <v>РОССИЯ</v>
      </c>
      <c r="J10191" s="69" t="str">
        <f>VLOOKUP(C10191,СПРАВОЧНИК!B:D,3,0)</f>
        <v>ОТЕЧЕСТВЕННЫЕ</v>
      </c>
      <c r="K10191" s="69" t="str">
        <f>VLOOKUP(СВОД2023[[#This Row],[ФО]],СПРАВОЧНИК!H:P,2,0)</f>
        <v>Центральный ФО</v>
      </c>
    </row>
    <row r="10192" spans="1:11" x14ac:dyDescent="0.2">
      <c r="A10192" t="s">
        <v>600</v>
      </c>
      <c r="B10192" t="s">
        <v>596</v>
      </c>
      <c r="C10192" s="1" t="s">
        <v>193</v>
      </c>
      <c r="D10192" s="1" t="s">
        <v>2147</v>
      </c>
      <c r="E10192" s="2"/>
      <c r="F10192" s="3"/>
      <c r="G10192" s="2">
        <v>1</v>
      </c>
      <c r="H10192" s="3"/>
      <c r="I10192" s="69" t="str">
        <f>VLOOKUP(C10192,СПРАВОЧНИК!B:D,2,0)</f>
        <v>РОССИЯ</v>
      </c>
      <c r="J10192" s="69" t="str">
        <f>VLOOKUP(C10192,СПРАВОЧНИК!B:D,3,0)</f>
        <v>ОТЕЧЕСТВЕННЫЕ</v>
      </c>
      <c r="K10192" s="69" t="str">
        <f>VLOOKUP(СВОД2023[[#This Row],[ФО]],СПРАВОЧНИК!H:P,2,0)</f>
        <v>Центральный ФО</v>
      </c>
    </row>
    <row r="10193" spans="1:11" x14ac:dyDescent="0.2">
      <c r="A10193" t="s">
        <v>600</v>
      </c>
      <c r="B10193" t="s">
        <v>596</v>
      </c>
      <c r="C10193" s="1" t="s">
        <v>193</v>
      </c>
      <c r="D10193" s="1" t="s">
        <v>2148</v>
      </c>
      <c r="E10193" s="2"/>
      <c r="F10193" s="3"/>
      <c r="G10193" s="2">
        <v>2</v>
      </c>
      <c r="H10193" s="3">
        <v>1</v>
      </c>
      <c r="I10193" s="69" t="str">
        <f>VLOOKUP(C10193,СПРАВОЧНИК!B:D,2,0)</f>
        <v>РОССИЯ</v>
      </c>
      <c r="J10193" s="69" t="str">
        <f>VLOOKUP(C10193,СПРАВОЧНИК!B:D,3,0)</f>
        <v>ОТЕЧЕСТВЕННЫЕ</v>
      </c>
      <c r="K10193" s="69" t="str">
        <f>VLOOKUP(СВОД2023[[#This Row],[ФО]],СПРАВОЧНИК!H:P,2,0)</f>
        <v>Центральный ФО</v>
      </c>
    </row>
    <row r="10194" spans="1:11" x14ac:dyDescent="0.2">
      <c r="A10194" t="s">
        <v>600</v>
      </c>
      <c r="B10194" t="s">
        <v>596</v>
      </c>
      <c r="C10194" s="1" t="s">
        <v>193</v>
      </c>
      <c r="D10194" s="1" t="s">
        <v>824</v>
      </c>
      <c r="E10194" s="2">
        <v>3</v>
      </c>
      <c r="F10194" s="3">
        <v>4</v>
      </c>
      <c r="G10194" s="2">
        <v>11</v>
      </c>
      <c r="H10194" s="3">
        <v>13</v>
      </c>
      <c r="I10194" s="69" t="str">
        <f>VLOOKUP(C10194,СПРАВОЧНИК!B:D,2,0)</f>
        <v>РОССИЯ</v>
      </c>
      <c r="J10194" s="69" t="str">
        <f>VLOOKUP(C10194,СПРАВОЧНИК!B:D,3,0)</f>
        <v>ОТЕЧЕСТВЕННЫЕ</v>
      </c>
      <c r="K10194" s="69" t="str">
        <f>VLOOKUP(СВОД2023[[#This Row],[ФО]],СПРАВОЧНИК!H:P,2,0)</f>
        <v>Центральный ФО</v>
      </c>
    </row>
    <row r="10195" spans="1:11" x14ac:dyDescent="0.2">
      <c r="A10195" t="s">
        <v>600</v>
      </c>
      <c r="B10195" t="s">
        <v>596</v>
      </c>
      <c r="C10195" s="1" t="s">
        <v>193</v>
      </c>
      <c r="D10195" s="1" t="s">
        <v>2664</v>
      </c>
      <c r="E10195" s="2"/>
      <c r="F10195" s="3">
        <v>1</v>
      </c>
      <c r="G10195" s="2"/>
      <c r="H10195" s="3">
        <v>1</v>
      </c>
      <c r="I10195" s="69" t="str">
        <f>VLOOKUP(C10195,СПРАВОЧНИК!B:D,2,0)</f>
        <v>РОССИЯ</v>
      </c>
      <c r="J10195" s="69" t="str">
        <f>VLOOKUP(C10195,СПРАВОЧНИК!B:D,3,0)</f>
        <v>ОТЕЧЕСТВЕННЫЕ</v>
      </c>
      <c r="K10195" s="69" t="str">
        <f>VLOOKUP(СВОД2023[[#This Row],[ФО]],СПРАВОЧНИК!H:P,2,0)</f>
        <v>Центральный ФО</v>
      </c>
    </row>
    <row r="10196" spans="1:11" x14ac:dyDescent="0.2">
      <c r="A10196" t="s">
        <v>600</v>
      </c>
      <c r="B10196" t="s">
        <v>596</v>
      </c>
      <c r="C10196" s="1" t="s">
        <v>193</v>
      </c>
      <c r="D10196" s="1" t="s">
        <v>1458</v>
      </c>
      <c r="E10196" s="2">
        <v>19</v>
      </c>
      <c r="F10196" s="3">
        <v>12</v>
      </c>
      <c r="G10196" s="2">
        <v>134</v>
      </c>
      <c r="H10196" s="3">
        <v>103</v>
      </c>
      <c r="I10196" s="69" t="str">
        <f>VLOOKUP(C10196,СПРАВОЧНИК!B:D,2,0)</f>
        <v>РОССИЯ</v>
      </c>
      <c r="J10196" s="69" t="str">
        <f>VLOOKUP(C10196,СПРАВОЧНИК!B:D,3,0)</f>
        <v>ОТЕЧЕСТВЕННЫЕ</v>
      </c>
      <c r="K10196" s="69" t="str">
        <f>VLOOKUP(СВОД2023[[#This Row],[ФО]],СПРАВОЧНИК!H:P,2,0)</f>
        <v>Центральный ФО</v>
      </c>
    </row>
    <row r="10197" spans="1:11" x14ac:dyDescent="0.2">
      <c r="A10197" t="s">
        <v>600</v>
      </c>
      <c r="B10197" t="s">
        <v>596</v>
      </c>
      <c r="C10197" s="1" t="s">
        <v>195</v>
      </c>
      <c r="D10197" s="1" t="s">
        <v>196</v>
      </c>
      <c r="E10197" s="2">
        <v>115</v>
      </c>
      <c r="F10197" s="3">
        <v>56</v>
      </c>
      <c r="G10197" s="2">
        <v>590</v>
      </c>
      <c r="H10197" s="3">
        <v>300</v>
      </c>
      <c r="I10197" s="69" t="str">
        <f>VLOOKUP(C10197,СПРАВОЧНИК!B:D,2,0)</f>
        <v>КИТАЙ</v>
      </c>
      <c r="J10197" s="69" t="str">
        <f>VLOOKUP(C10197,СПРАВОЧНИК!B:D,3,0)</f>
        <v>ИНОМАРКИ</v>
      </c>
      <c r="K10197" s="69" t="str">
        <f>VLOOKUP(СВОД2023[[#This Row],[ФО]],СПРАВОЧНИК!H:P,2,0)</f>
        <v>Центральный ФО</v>
      </c>
    </row>
    <row r="10198" spans="1:11" x14ac:dyDescent="0.2">
      <c r="A10198" t="s">
        <v>600</v>
      </c>
      <c r="B10198" t="s">
        <v>596</v>
      </c>
      <c r="C10198" s="1" t="s">
        <v>195</v>
      </c>
      <c r="D10198" s="1" t="s">
        <v>197</v>
      </c>
      <c r="E10198" s="2">
        <v>38</v>
      </c>
      <c r="F10198" s="3">
        <v>5</v>
      </c>
      <c r="G10198" s="2">
        <v>254</v>
      </c>
      <c r="H10198" s="3">
        <v>8</v>
      </c>
      <c r="I10198" s="69" t="str">
        <f>VLOOKUP(C10198,СПРАВОЧНИК!B:D,2,0)</f>
        <v>КИТАЙ</v>
      </c>
      <c r="J10198" s="69" t="str">
        <f>VLOOKUP(C10198,СПРАВОЧНИК!B:D,3,0)</f>
        <v>ИНОМАРКИ</v>
      </c>
      <c r="K10198" s="69" t="str">
        <f>VLOOKUP(СВОД2023[[#This Row],[ФО]],СПРАВОЧНИК!H:P,2,0)</f>
        <v>Центральный ФО</v>
      </c>
    </row>
    <row r="10199" spans="1:11" x14ac:dyDescent="0.2">
      <c r="A10199" t="s">
        <v>600</v>
      </c>
      <c r="B10199" t="s">
        <v>596</v>
      </c>
      <c r="C10199" s="1" t="s">
        <v>195</v>
      </c>
      <c r="D10199" s="1" t="s">
        <v>1460</v>
      </c>
      <c r="E10199" s="2">
        <v>9</v>
      </c>
      <c r="F10199" s="3">
        <v>10</v>
      </c>
      <c r="G10199" s="2">
        <v>59</v>
      </c>
      <c r="H10199" s="3">
        <v>43</v>
      </c>
      <c r="I10199" s="69" t="str">
        <f>VLOOKUP(C10199,СПРАВОЧНИК!B:D,2,0)</f>
        <v>КИТАЙ</v>
      </c>
      <c r="J10199" s="69" t="str">
        <f>VLOOKUP(C10199,СПРАВОЧНИК!B:D,3,0)</f>
        <v>ИНОМАРКИ</v>
      </c>
      <c r="K10199" s="69" t="str">
        <f>VLOOKUP(СВОД2023[[#This Row],[ФО]],СПРАВОЧНИК!H:P,2,0)</f>
        <v>Центральный ФО</v>
      </c>
    </row>
    <row r="10200" spans="1:11" x14ac:dyDescent="0.2">
      <c r="A10200" t="s">
        <v>600</v>
      </c>
      <c r="B10200" t="s">
        <v>596</v>
      </c>
      <c r="C10200" s="1" t="s">
        <v>195</v>
      </c>
      <c r="D10200" s="1" t="s">
        <v>198</v>
      </c>
      <c r="E10200" s="2">
        <v>174</v>
      </c>
      <c r="F10200" s="3">
        <v>51</v>
      </c>
      <c r="G10200" s="2">
        <v>827</v>
      </c>
      <c r="H10200" s="3">
        <v>208</v>
      </c>
      <c r="I10200" s="69" t="str">
        <f>VLOOKUP(C10200,СПРАВОЧНИК!B:D,2,0)</f>
        <v>КИТАЙ</v>
      </c>
      <c r="J10200" s="69" t="str">
        <f>VLOOKUP(C10200,СПРАВОЧНИК!B:D,3,0)</f>
        <v>ИНОМАРКИ</v>
      </c>
      <c r="K10200" s="69" t="str">
        <f>VLOOKUP(СВОД2023[[#This Row],[ФО]],СПРАВОЧНИК!H:P,2,0)</f>
        <v>Центральный ФО</v>
      </c>
    </row>
    <row r="10201" spans="1:11" x14ac:dyDescent="0.2">
      <c r="A10201" t="s">
        <v>600</v>
      </c>
      <c r="B10201" t="s">
        <v>596</v>
      </c>
      <c r="C10201" s="1" t="s">
        <v>195</v>
      </c>
      <c r="D10201" s="1" t="s">
        <v>199</v>
      </c>
      <c r="E10201" s="2">
        <v>55</v>
      </c>
      <c r="F10201" s="3">
        <v>49</v>
      </c>
      <c r="G10201" s="2">
        <v>327</v>
      </c>
      <c r="H10201" s="3">
        <v>283</v>
      </c>
      <c r="I10201" s="69" t="str">
        <f>VLOOKUP(C10201,СПРАВОЧНИК!B:D,2,0)</f>
        <v>КИТАЙ</v>
      </c>
      <c r="J10201" s="69" t="str">
        <f>VLOOKUP(C10201,СПРАВОЧНИК!B:D,3,0)</f>
        <v>ИНОМАРКИ</v>
      </c>
      <c r="K10201" s="69" t="str">
        <f>VLOOKUP(СВОД2023[[#This Row],[ФО]],СПРАВОЧНИК!H:P,2,0)</f>
        <v>Центральный ФО</v>
      </c>
    </row>
    <row r="10202" spans="1:11" x14ac:dyDescent="0.2">
      <c r="A10202" t="s">
        <v>600</v>
      </c>
      <c r="B10202" t="s">
        <v>596</v>
      </c>
      <c r="C10202" s="1" t="s">
        <v>195</v>
      </c>
      <c r="D10202" s="1" t="s">
        <v>200</v>
      </c>
      <c r="E10202" s="2">
        <v>11</v>
      </c>
      <c r="F10202" s="3">
        <v>4</v>
      </c>
      <c r="G10202" s="2">
        <v>71</v>
      </c>
      <c r="H10202" s="3">
        <v>29</v>
      </c>
      <c r="I10202" s="69" t="str">
        <f>VLOOKUP(C10202,СПРАВОЧНИК!B:D,2,0)</f>
        <v>КИТАЙ</v>
      </c>
      <c r="J10202" s="69" t="str">
        <f>VLOOKUP(C10202,СПРАВОЧНИК!B:D,3,0)</f>
        <v>ИНОМАРКИ</v>
      </c>
      <c r="K10202" s="69" t="str">
        <f>VLOOKUP(СВОД2023[[#This Row],[ФО]],СПРАВОЧНИК!H:P,2,0)</f>
        <v>Центральный ФО</v>
      </c>
    </row>
    <row r="10203" spans="1:11" x14ac:dyDescent="0.2">
      <c r="A10203" t="s">
        <v>600</v>
      </c>
      <c r="B10203" t="s">
        <v>596</v>
      </c>
      <c r="C10203" s="1" t="s">
        <v>195</v>
      </c>
      <c r="D10203" s="1" t="s">
        <v>2149</v>
      </c>
      <c r="E10203" s="2"/>
      <c r="F10203" s="3">
        <v>1</v>
      </c>
      <c r="G10203" s="2"/>
      <c r="H10203" s="3">
        <v>2</v>
      </c>
      <c r="I10203" s="69" t="str">
        <f>VLOOKUP(C10203,СПРАВОЧНИК!B:D,2,0)</f>
        <v>КИТАЙ</v>
      </c>
      <c r="J10203" s="69" t="str">
        <f>VLOOKUP(C10203,СПРАВОЧНИК!B:D,3,0)</f>
        <v>ИНОМАРКИ</v>
      </c>
      <c r="K10203" s="69" t="str">
        <f>VLOOKUP(СВОД2023[[#This Row],[ФО]],СПРАВОЧНИК!H:P,2,0)</f>
        <v>Центральный ФО</v>
      </c>
    </row>
    <row r="10204" spans="1:11" x14ac:dyDescent="0.2">
      <c r="A10204" t="s">
        <v>600</v>
      </c>
      <c r="B10204" t="s">
        <v>596</v>
      </c>
      <c r="C10204" s="1" t="s">
        <v>195</v>
      </c>
      <c r="D10204" s="1" t="s">
        <v>201</v>
      </c>
      <c r="E10204" s="2">
        <v>42</v>
      </c>
      <c r="F10204" s="3">
        <v>30</v>
      </c>
      <c r="G10204" s="2">
        <v>233</v>
      </c>
      <c r="H10204" s="3">
        <v>126</v>
      </c>
      <c r="I10204" s="69" t="str">
        <f>VLOOKUP(C10204,СПРАВОЧНИК!B:D,2,0)</f>
        <v>КИТАЙ</v>
      </c>
      <c r="J10204" s="69" t="str">
        <f>VLOOKUP(C10204,СПРАВОЧНИК!B:D,3,0)</f>
        <v>ИНОМАРКИ</v>
      </c>
      <c r="K10204" s="69" t="str">
        <f>VLOOKUP(СВОД2023[[#This Row],[ФО]],СПРАВОЧНИК!H:P,2,0)</f>
        <v>Центральный ФО</v>
      </c>
    </row>
    <row r="10205" spans="1:11" x14ac:dyDescent="0.2">
      <c r="A10205" t="s">
        <v>600</v>
      </c>
      <c r="B10205" t="s">
        <v>596</v>
      </c>
      <c r="C10205" s="1" t="s">
        <v>195</v>
      </c>
      <c r="D10205" s="1" t="s">
        <v>2150</v>
      </c>
      <c r="E10205" s="2">
        <v>6</v>
      </c>
      <c r="F10205" s="3">
        <v>4</v>
      </c>
      <c r="G10205" s="2">
        <v>24</v>
      </c>
      <c r="H10205" s="3">
        <v>25</v>
      </c>
      <c r="I10205" s="69" t="str">
        <f>VLOOKUP(C10205,СПРАВОЧНИК!B:D,2,0)</f>
        <v>КИТАЙ</v>
      </c>
      <c r="J10205" s="69" t="str">
        <f>VLOOKUP(C10205,СПРАВОЧНИК!B:D,3,0)</f>
        <v>ИНОМАРКИ</v>
      </c>
      <c r="K10205" s="69" t="str">
        <f>VLOOKUP(СВОД2023[[#This Row],[ФО]],СПРАВОЧНИК!H:P,2,0)</f>
        <v>Центральный ФО</v>
      </c>
    </row>
    <row r="10206" spans="1:11" x14ac:dyDescent="0.2">
      <c r="A10206" t="s">
        <v>600</v>
      </c>
      <c r="B10206" t="s">
        <v>596</v>
      </c>
      <c r="C10206" s="1" t="s">
        <v>195</v>
      </c>
      <c r="D10206" s="1" t="s">
        <v>2665</v>
      </c>
      <c r="E10206" s="2"/>
      <c r="F10206" s="3"/>
      <c r="G10206" s="2">
        <v>1</v>
      </c>
      <c r="H10206" s="3"/>
      <c r="I10206" s="69" t="str">
        <f>VLOOKUP(C10206,СПРАВОЧНИК!B:D,2,0)</f>
        <v>КИТАЙ</v>
      </c>
      <c r="J10206" s="69" t="str">
        <f>VLOOKUP(C10206,СПРАВОЧНИК!B:D,3,0)</f>
        <v>ИНОМАРКИ</v>
      </c>
      <c r="K10206" s="69" t="str">
        <f>VLOOKUP(СВОД2023[[#This Row],[ФО]],СПРАВОЧНИК!H:P,2,0)</f>
        <v>Центральный ФО</v>
      </c>
    </row>
    <row r="10207" spans="1:11" x14ac:dyDescent="0.2">
      <c r="A10207" t="s">
        <v>600</v>
      </c>
      <c r="B10207" t="s">
        <v>596</v>
      </c>
      <c r="C10207" s="1" t="s">
        <v>195</v>
      </c>
      <c r="D10207" s="1" t="s">
        <v>202</v>
      </c>
      <c r="E10207" s="2"/>
      <c r="F10207" s="3"/>
      <c r="G10207" s="2">
        <v>1</v>
      </c>
      <c r="H10207" s="3"/>
      <c r="I10207" s="69" t="str">
        <f>VLOOKUP(C10207,СПРАВОЧНИК!B:D,2,0)</f>
        <v>КИТАЙ</v>
      </c>
      <c r="J10207" s="69" t="str">
        <f>VLOOKUP(C10207,СПРАВОЧНИК!B:D,3,0)</f>
        <v>ИНОМАРКИ</v>
      </c>
      <c r="K10207" s="69" t="str">
        <f>VLOOKUP(СВОД2023[[#This Row],[ФО]],СПРАВОЧНИК!H:P,2,0)</f>
        <v>Центральный ФО</v>
      </c>
    </row>
    <row r="10208" spans="1:11" x14ac:dyDescent="0.2">
      <c r="A10208" t="s">
        <v>600</v>
      </c>
      <c r="B10208" t="s">
        <v>596</v>
      </c>
      <c r="C10208" s="1" t="s">
        <v>195</v>
      </c>
      <c r="D10208" s="1" t="s">
        <v>203</v>
      </c>
      <c r="E10208" s="2">
        <v>1</v>
      </c>
      <c r="F10208" s="3">
        <v>1</v>
      </c>
      <c r="G10208" s="2">
        <v>3</v>
      </c>
      <c r="H10208" s="3">
        <v>4</v>
      </c>
      <c r="I10208" s="69" t="str">
        <f>VLOOKUP(C10208,СПРАВОЧНИК!B:D,2,0)</f>
        <v>КИТАЙ</v>
      </c>
      <c r="J10208" s="69" t="str">
        <f>VLOOKUP(C10208,СПРАВОЧНИК!B:D,3,0)</f>
        <v>ИНОМАРКИ</v>
      </c>
      <c r="K10208" s="69" t="str">
        <f>VLOOKUP(СВОД2023[[#This Row],[ФО]],СПРАВОЧНИК!H:P,2,0)</f>
        <v>Центральный ФО</v>
      </c>
    </row>
    <row r="10209" spans="1:11" x14ac:dyDescent="0.2">
      <c r="A10209" t="s">
        <v>600</v>
      </c>
      <c r="B10209" t="s">
        <v>596</v>
      </c>
      <c r="C10209" s="1" t="s">
        <v>195</v>
      </c>
      <c r="D10209" s="1" t="s">
        <v>1461</v>
      </c>
      <c r="E10209" s="2">
        <v>44</v>
      </c>
      <c r="F10209" s="3">
        <v>37</v>
      </c>
      <c r="G10209" s="2">
        <v>246</v>
      </c>
      <c r="H10209" s="3">
        <v>239</v>
      </c>
      <c r="I10209" s="69" t="str">
        <f>VLOOKUP(C10209,СПРАВОЧНИК!B:D,2,0)</f>
        <v>КИТАЙ</v>
      </c>
      <c r="J10209" s="69" t="str">
        <f>VLOOKUP(C10209,СПРАВОЧНИК!B:D,3,0)</f>
        <v>ИНОМАРКИ</v>
      </c>
      <c r="K10209" s="69" t="str">
        <f>VLOOKUP(СВОД2023[[#This Row],[ФО]],СПРАВОЧНИК!H:P,2,0)</f>
        <v>Центральный ФО</v>
      </c>
    </row>
    <row r="10210" spans="1:11" x14ac:dyDescent="0.2">
      <c r="A10210" t="s">
        <v>600</v>
      </c>
      <c r="B10210" t="s">
        <v>596</v>
      </c>
      <c r="C10210" s="1" t="s">
        <v>195</v>
      </c>
      <c r="D10210" s="1" t="s">
        <v>1462</v>
      </c>
      <c r="E10210" s="2">
        <v>33</v>
      </c>
      <c r="F10210" s="3">
        <v>36</v>
      </c>
      <c r="G10210" s="2">
        <v>195</v>
      </c>
      <c r="H10210" s="3">
        <v>216</v>
      </c>
      <c r="I10210" s="69" t="str">
        <f>VLOOKUP(C10210,СПРАВОЧНИК!B:D,2,0)</f>
        <v>КИТАЙ</v>
      </c>
      <c r="J10210" s="69" t="str">
        <f>VLOOKUP(C10210,СПРАВОЧНИК!B:D,3,0)</f>
        <v>ИНОМАРКИ</v>
      </c>
      <c r="K10210" s="69" t="str">
        <f>VLOOKUP(СВОД2023[[#This Row],[ФО]],СПРАВОЧНИК!H:P,2,0)</f>
        <v>Центральный ФО</v>
      </c>
    </row>
    <row r="10211" spans="1:11" x14ac:dyDescent="0.2">
      <c r="A10211" t="s">
        <v>600</v>
      </c>
      <c r="B10211" t="s">
        <v>596</v>
      </c>
      <c r="C10211" s="1" t="s">
        <v>195</v>
      </c>
      <c r="D10211" s="1" t="s">
        <v>204</v>
      </c>
      <c r="E10211" s="2">
        <v>4</v>
      </c>
      <c r="F10211" s="3"/>
      <c r="G10211" s="2">
        <v>6</v>
      </c>
      <c r="H10211" s="3"/>
      <c r="I10211" s="69" t="str">
        <f>VLOOKUP(C10211,СПРАВОЧНИК!B:D,2,0)</f>
        <v>КИТАЙ</v>
      </c>
      <c r="J10211" s="69" t="str">
        <f>VLOOKUP(C10211,СПРАВОЧНИК!B:D,3,0)</f>
        <v>ИНОМАРКИ</v>
      </c>
      <c r="K10211" s="69" t="str">
        <f>VLOOKUP(СВОД2023[[#This Row],[ФО]],СПРАВОЧНИК!H:P,2,0)</f>
        <v>Центральный ФО</v>
      </c>
    </row>
    <row r="10212" spans="1:11" x14ac:dyDescent="0.2">
      <c r="A10212" t="s">
        <v>600</v>
      </c>
      <c r="B10212" t="s">
        <v>596</v>
      </c>
      <c r="C10212" s="1" t="s">
        <v>195</v>
      </c>
      <c r="D10212" s="1" t="s">
        <v>205</v>
      </c>
      <c r="E10212" s="2">
        <v>1</v>
      </c>
      <c r="F10212" s="3"/>
      <c r="G10212" s="2">
        <v>1</v>
      </c>
      <c r="H10212" s="3"/>
      <c r="I10212" s="69" t="str">
        <f>VLOOKUP(C10212,СПРАВОЧНИК!B:D,2,0)</f>
        <v>КИТАЙ</v>
      </c>
      <c r="J10212" s="69" t="str">
        <f>VLOOKUP(C10212,СПРАВОЧНИК!B:D,3,0)</f>
        <v>ИНОМАРКИ</v>
      </c>
      <c r="K10212" s="69" t="str">
        <f>VLOOKUP(СВОД2023[[#This Row],[ФО]],СПРАВОЧНИК!H:P,2,0)</f>
        <v>Центральный ФО</v>
      </c>
    </row>
    <row r="10213" spans="1:11" x14ac:dyDescent="0.2">
      <c r="A10213" t="s">
        <v>600</v>
      </c>
      <c r="B10213" t="s">
        <v>596</v>
      </c>
      <c r="C10213" s="1" t="s">
        <v>195</v>
      </c>
      <c r="D10213" s="1" t="s">
        <v>206</v>
      </c>
      <c r="E10213" s="2">
        <v>45</v>
      </c>
      <c r="F10213" s="3">
        <v>12</v>
      </c>
      <c r="G10213" s="2">
        <v>225</v>
      </c>
      <c r="H10213" s="3">
        <v>54</v>
      </c>
      <c r="I10213" s="69" t="str">
        <f>VLOOKUP(C10213,СПРАВОЧНИК!B:D,2,0)</f>
        <v>КИТАЙ</v>
      </c>
      <c r="J10213" s="69" t="str">
        <f>VLOOKUP(C10213,СПРАВОЧНИК!B:D,3,0)</f>
        <v>ИНОМАРКИ</v>
      </c>
      <c r="K10213" s="69" t="str">
        <f>VLOOKUP(СВОД2023[[#This Row],[ФО]],СПРАВОЧНИК!H:P,2,0)</f>
        <v>Центральный ФО</v>
      </c>
    </row>
    <row r="10214" spans="1:11" x14ac:dyDescent="0.2">
      <c r="A10214" t="s">
        <v>600</v>
      </c>
      <c r="B10214" t="s">
        <v>596</v>
      </c>
      <c r="C10214" s="1" t="s">
        <v>195</v>
      </c>
      <c r="D10214" s="1" t="s">
        <v>1463</v>
      </c>
      <c r="E10214" s="2">
        <v>4</v>
      </c>
      <c r="F10214" s="3">
        <v>3</v>
      </c>
      <c r="G10214" s="2">
        <v>21</v>
      </c>
      <c r="H10214" s="3">
        <v>26</v>
      </c>
      <c r="I10214" s="69" t="str">
        <f>VLOOKUP(C10214,СПРАВОЧНИК!B:D,2,0)</f>
        <v>КИТАЙ</v>
      </c>
      <c r="J10214" s="69" t="str">
        <f>VLOOKUP(C10214,СПРАВОЧНИК!B:D,3,0)</f>
        <v>ИНОМАРКИ</v>
      </c>
      <c r="K10214" s="69" t="str">
        <f>VLOOKUP(СВОД2023[[#This Row],[ФО]],СПРАВОЧНИК!H:P,2,0)</f>
        <v>Центральный ФО</v>
      </c>
    </row>
    <row r="10215" spans="1:11" x14ac:dyDescent="0.2">
      <c r="A10215" t="s">
        <v>600</v>
      </c>
      <c r="B10215" t="s">
        <v>596</v>
      </c>
      <c r="C10215" s="1" t="s">
        <v>195</v>
      </c>
      <c r="D10215" s="1" t="s">
        <v>207</v>
      </c>
      <c r="E10215" s="2">
        <v>1</v>
      </c>
      <c r="F10215" s="3"/>
      <c r="G10215" s="2">
        <v>3</v>
      </c>
      <c r="H10215" s="3"/>
      <c r="I10215" s="69" t="str">
        <f>VLOOKUP(C10215,СПРАВОЧНИК!B:D,2,0)</f>
        <v>КИТАЙ</v>
      </c>
      <c r="J10215" s="69" t="str">
        <f>VLOOKUP(C10215,СПРАВОЧНИК!B:D,3,0)</f>
        <v>ИНОМАРКИ</v>
      </c>
      <c r="K10215" s="69" t="str">
        <f>VLOOKUP(СВОД2023[[#This Row],[ФО]],СПРАВОЧНИК!H:P,2,0)</f>
        <v>Центральный ФО</v>
      </c>
    </row>
    <row r="10216" spans="1:11" x14ac:dyDescent="0.2">
      <c r="A10216" t="s">
        <v>600</v>
      </c>
      <c r="B10216" t="s">
        <v>596</v>
      </c>
      <c r="C10216" s="1" t="s">
        <v>195</v>
      </c>
      <c r="D10216" s="1" t="s">
        <v>208</v>
      </c>
      <c r="E10216" s="2">
        <v>4</v>
      </c>
      <c r="F10216" s="3"/>
      <c r="G10216" s="2">
        <v>14</v>
      </c>
      <c r="H10216" s="3"/>
      <c r="I10216" s="69" t="str">
        <f>VLOOKUP(C10216,СПРАВОЧНИК!B:D,2,0)</f>
        <v>КИТАЙ</v>
      </c>
      <c r="J10216" s="69" t="str">
        <f>VLOOKUP(C10216,СПРАВОЧНИК!B:D,3,0)</f>
        <v>ИНОМАРКИ</v>
      </c>
      <c r="K10216" s="69" t="str">
        <f>VLOOKUP(СВОД2023[[#This Row],[ФО]],СПРАВОЧНИК!H:P,2,0)</f>
        <v>Центральный ФО</v>
      </c>
    </row>
    <row r="10217" spans="1:11" x14ac:dyDescent="0.2">
      <c r="A10217" t="s">
        <v>600</v>
      </c>
      <c r="B10217" t="s">
        <v>596</v>
      </c>
      <c r="C10217" s="1" t="s">
        <v>209</v>
      </c>
      <c r="D10217" s="1" t="s">
        <v>210</v>
      </c>
      <c r="E10217" s="2">
        <v>57</v>
      </c>
      <c r="F10217" s="3">
        <v>15</v>
      </c>
      <c r="G10217" s="2">
        <v>266</v>
      </c>
      <c r="H10217" s="3">
        <v>110</v>
      </c>
      <c r="I10217" s="69" t="str">
        <f>VLOOKUP(C10217,СПРАВОЧНИК!B:D,2,0)</f>
        <v>КОРЕЯ</v>
      </c>
      <c r="J10217" s="69" t="str">
        <f>VLOOKUP(C10217,СПРАВОЧНИК!B:D,3,0)</f>
        <v>ИНОМАРКИ</v>
      </c>
      <c r="K10217" s="69" t="str">
        <f>VLOOKUP(СВОД2023[[#This Row],[ФО]],СПРАВОЧНИК!H:P,2,0)</f>
        <v>Центральный ФО</v>
      </c>
    </row>
    <row r="10218" spans="1:11" x14ac:dyDescent="0.2">
      <c r="A10218" t="s">
        <v>600</v>
      </c>
      <c r="B10218" t="s">
        <v>596</v>
      </c>
      <c r="C10218" s="1" t="s">
        <v>209</v>
      </c>
      <c r="D10218" s="1" t="s">
        <v>211</v>
      </c>
      <c r="E10218" s="2">
        <v>47</v>
      </c>
      <c r="F10218" s="3">
        <v>23</v>
      </c>
      <c r="G10218" s="2">
        <v>226</v>
      </c>
      <c r="H10218" s="3">
        <v>175</v>
      </c>
      <c r="I10218" s="69" t="str">
        <f>VLOOKUP(C10218,СПРАВОЧНИК!B:D,2,0)</f>
        <v>КОРЕЯ</v>
      </c>
      <c r="J10218" s="69" t="str">
        <f>VLOOKUP(C10218,СПРАВОЧНИК!B:D,3,0)</f>
        <v>ИНОМАРКИ</v>
      </c>
      <c r="K10218" s="69" t="str">
        <f>VLOOKUP(СВОД2023[[#This Row],[ФО]],СПРАВОЧНИК!H:P,2,0)</f>
        <v>Центральный ФО</v>
      </c>
    </row>
    <row r="10219" spans="1:11" x14ac:dyDescent="0.2">
      <c r="A10219" t="s">
        <v>600</v>
      </c>
      <c r="B10219" t="s">
        <v>596</v>
      </c>
      <c r="C10219" s="1" t="s">
        <v>209</v>
      </c>
      <c r="D10219" s="1" t="s">
        <v>212</v>
      </c>
      <c r="E10219" s="2">
        <v>28</v>
      </c>
      <c r="F10219" s="3">
        <v>12</v>
      </c>
      <c r="G10219" s="2">
        <v>90</v>
      </c>
      <c r="H10219" s="3">
        <v>51</v>
      </c>
      <c r="I10219" s="69" t="str">
        <f>VLOOKUP(C10219,СПРАВОЧНИК!B:D,2,0)</f>
        <v>КОРЕЯ</v>
      </c>
      <c r="J10219" s="69" t="str">
        <f>VLOOKUP(C10219,СПРАВОЧНИК!B:D,3,0)</f>
        <v>ИНОМАРКИ</v>
      </c>
      <c r="K10219" s="69" t="str">
        <f>VLOOKUP(СВОД2023[[#This Row],[ФО]],СПРАВОЧНИК!H:P,2,0)</f>
        <v>Центральный ФО</v>
      </c>
    </row>
    <row r="10220" spans="1:11" x14ac:dyDescent="0.2">
      <c r="A10220" t="s">
        <v>600</v>
      </c>
      <c r="B10220" t="s">
        <v>596</v>
      </c>
      <c r="C10220" s="1" t="s">
        <v>209</v>
      </c>
      <c r="D10220" s="1" t="s">
        <v>213</v>
      </c>
      <c r="E10220" s="2">
        <v>10</v>
      </c>
      <c r="F10220" s="3">
        <v>3</v>
      </c>
      <c r="G10220" s="2">
        <v>64</v>
      </c>
      <c r="H10220" s="3">
        <v>8</v>
      </c>
      <c r="I10220" s="69" t="str">
        <f>VLOOKUP(C10220,СПРАВОЧНИК!B:D,2,0)</f>
        <v>КОРЕЯ</v>
      </c>
      <c r="J10220" s="69" t="str">
        <f>VLOOKUP(C10220,СПРАВОЧНИК!B:D,3,0)</f>
        <v>ИНОМАРКИ</v>
      </c>
      <c r="K10220" s="69" t="str">
        <f>VLOOKUP(СВОД2023[[#This Row],[ФО]],СПРАВОЧНИК!H:P,2,0)</f>
        <v>Центральный ФО</v>
      </c>
    </row>
    <row r="10221" spans="1:11" x14ac:dyDescent="0.2">
      <c r="A10221" t="s">
        <v>600</v>
      </c>
      <c r="B10221" t="s">
        <v>596</v>
      </c>
      <c r="C10221" s="1" t="s">
        <v>209</v>
      </c>
      <c r="D10221" s="1" t="s">
        <v>214</v>
      </c>
      <c r="E10221" s="2">
        <v>58</v>
      </c>
      <c r="F10221" s="3">
        <v>22</v>
      </c>
      <c r="G10221" s="2">
        <v>284</v>
      </c>
      <c r="H10221" s="3">
        <v>81</v>
      </c>
      <c r="I10221" s="69" t="str">
        <f>VLOOKUP(C10221,СПРАВОЧНИК!B:D,2,0)</f>
        <v>КОРЕЯ</v>
      </c>
      <c r="J10221" s="69" t="str">
        <f>VLOOKUP(C10221,СПРАВОЧНИК!B:D,3,0)</f>
        <v>ИНОМАРКИ</v>
      </c>
      <c r="K10221" s="69" t="str">
        <f>VLOOKUP(СВОД2023[[#This Row],[ФО]],СПРАВОЧНИК!H:P,2,0)</f>
        <v>Центральный ФО</v>
      </c>
    </row>
    <row r="10222" spans="1:11" x14ac:dyDescent="0.2">
      <c r="A10222" t="s">
        <v>600</v>
      </c>
      <c r="B10222" t="s">
        <v>596</v>
      </c>
      <c r="C10222" s="1" t="s">
        <v>1088</v>
      </c>
      <c r="D10222" s="1" t="s">
        <v>2666</v>
      </c>
      <c r="E10222" s="2"/>
      <c r="F10222" s="3"/>
      <c r="G10222" s="2">
        <v>1</v>
      </c>
      <c r="H10222" s="3"/>
      <c r="I10222" s="69" t="str">
        <f>VLOOKUP(C10222,СПРАВОЧНИК!B:D,2,0)</f>
        <v>ЯПОНИЯ</v>
      </c>
      <c r="J10222" s="69" t="str">
        <f>VLOOKUP(C10222,СПРАВОЧНИК!B:D,3,0)</f>
        <v>ИНОМАРКИ</v>
      </c>
      <c r="K10222" s="69" t="str">
        <f>VLOOKUP(СВОД2023[[#This Row],[ФО]],СПРАВОЧНИК!H:P,2,0)</f>
        <v>Центральный ФО</v>
      </c>
    </row>
    <row r="10223" spans="1:11" x14ac:dyDescent="0.2">
      <c r="A10223" t="s">
        <v>600</v>
      </c>
      <c r="B10223" t="s">
        <v>596</v>
      </c>
      <c r="C10223" s="1" t="s">
        <v>1088</v>
      </c>
      <c r="D10223" s="1" t="s">
        <v>2151</v>
      </c>
      <c r="E10223" s="2"/>
      <c r="F10223" s="3"/>
      <c r="G10223" s="2">
        <v>1</v>
      </c>
      <c r="H10223" s="3"/>
      <c r="I10223" s="69" t="str">
        <f>VLOOKUP(C10223,СПРАВОЧНИК!B:D,2,0)</f>
        <v>ЯПОНИЯ</v>
      </c>
      <c r="J10223" s="69" t="str">
        <f>VLOOKUP(C10223,СПРАВОЧНИК!B:D,3,0)</f>
        <v>ИНОМАРКИ</v>
      </c>
      <c r="K10223" s="69" t="str">
        <f>VLOOKUP(СВОД2023[[#This Row],[ФО]],СПРАВОЧНИК!H:P,2,0)</f>
        <v>Центральный ФО</v>
      </c>
    </row>
    <row r="10224" spans="1:11" x14ac:dyDescent="0.2">
      <c r="A10224" t="s">
        <v>600</v>
      </c>
      <c r="B10224" t="s">
        <v>596</v>
      </c>
      <c r="C10224" s="1" t="s">
        <v>1088</v>
      </c>
      <c r="D10224" s="1" t="s">
        <v>2667</v>
      </c>
      <c r="E10224" s="2"/>
      <c r="F10224" s="3"/>
      <c r="G10224" s="2"/>
      <c r="H10224" s="3">
        <v>1</v>
      </c>
      <c r="I10224" s="69" t="str">
        <f>VLOOKUP(C10224,СПРАВОЧНИК!B:D,2,0)</f>
        <v>ЯПОНИЯ</v>
      </c>
      <c r="J10224" s="69" t="str">
        <f>VLOOKUP(C10224,СПРАВОЧНИК!B:D,3,0)</f>
        <v>ИНОМАРКИ</v>
      </c>
      <c r="K10224" s="69" t="str">
        <f>VLOOKUP(СВОД2023[[#This Row],[ФО]],СПРАВОЧНИК!H:P,2,0)</f>
        <v>Центральный ФО</v>
      </c>
    </row>
    <row r="10225" spans="1:11" x14ac:dyDescent="0.2">
      <c r="A10225" t="s">
        <v>600</v>
      </c>
      <c r="B10225" t="s">
        <v>596</v>
      </c>
      <c r="C10225" s="1" t="s">
        <v>215</v>
      </c>
      <c r="D10225" s="1" t="s">
        <v>216</v>
      </c>
      <c r="E10225" s="2">
        <v>1</v>
      </c>
      <c r="F10225" s="3">
        <v>1</v>
      </c>
      <c r="G10225" s="2">
        <v>5</v>
      </c>
      <c r="H10225" s="3">
        <v>2</v>
      </c>
      <c r="I10225" s="69" t="str">
        <f>VLOOKUP(C10225,СПРАВОЧНИК!B:D,2,0)</f>
        <v>США</v>
      </c>
      <c r="J10225" s="69" t="str">
        <f>VLOOKUP(C10225,СПРАВОЧНИК!B:D,3,0)</f>
        <v>ИНОМАРКИ</v>
      </c>
      <c r="K10225" s="69" t="str">
        <f>VLOOKUP(СВОД2023[[#This Row],[ФО]],СПРАВОЧНИК!H:P,2,0)</f>
        <v>Центральный ФО</v>
      </c>
    </row>
    <row r="10226" spans="1:11" x14ac:dyDescent="0.2">
      <c r="A10226" t="s">
        <v>600</v>
      </c>
      <c r="B10226" t="s">
        <v>596</v>
      </c>
      <c r="C10226" s="1" t="s">
        <v>215</v>
      </c>
      <c r="D10226" s="1" t="s">
        <v>2427</v>
      </c>
      <c r="E10226" s="2">
        <v>1</v>
      </c>
      <c r="F10226" s="3"/>
      <c r="G10226" s="2">
        <v>4</v>
      </c>
      <c r="H10226" s="3">
        <v>1</v>
      </c>
      <c r="I10226" s="69" t="str">
        <f>VLOOKUP(C10226,СПРАВОЧНИК!B:D,2,0)</f>
        <v>США</v>
      </c>
      <c r="J10226" s="69" t="str">
        <f>VLOOKUP(C10226,СПРАВОЧНИК!B:D,3,0)</f>
        <v>ИНОМАРКИ</v>
      </c>
      <c r="K10226" s="69" t="str">
        <f>VLOOKUP(СВОД2023[[#This Row],[ФО]],СПРАВОЧНИК!H:P,2,0)</f>
        <v>Центральный ФО</v>
      </c>
    </row>
    <row r="10227" spans="1:11" x14ac:dyDescent="0.2">
      <c r="A10227" t="s">
        <v>600</v>
      </c>
      <c r="B10227" t="s">
        <v>596</v>
      </c>
      <c r="C10227" s="1" t="s">
        <v>215</v>
      </c>
      <c r="D10227" s="1" t="s">
        <v>1464</v>
      </c>
      <c r="E10227" s="2"/>
      <c r="F10227" s="3">
        <v>1</v>
      </c>
      <c r="G10227" s="2">
        <v>5</v>
      </c>
      <c r="H10227" s="3">
        <v>7</v>
      </c>
      <c r="I10227" s="69" t="str">
        <f>VLOOKUP(C10227,СПРАВОЧНИК!B:D,2,0)</f>
        <v>США</v>
      </c>
      <c r="J10227" s="69" t="str">
        <f>VLOOKUP(C10227,СПРАВОЧНИК!B:D,3,0)</f>
        <v>ИНОМАРКИ</v>
      </c>
      <c r="K10227" s="69" t="str">
        <f>VLOOKUP(СВОД2023[[#This Row],[ФО]],СПРАВОЧНИК!H:P,2,0)</f>
        <v>Центральный ФО</v>
      </c>
    </row>
    <row r="10228" spans="1:11" x14ac:dyDescent="0.2">
      <c r="A10228" t="s">
        <v>600</v>
      </c>
      <c r="B10228" t="s">
        <v>596</v>
      </c>
      <c r="C10228" s="1" t="s">
        <v>215</v>
      </c>
      <c r="D10228" s="1" t="s">
        <v>1465</v>
      </c>
      <c r="E10228" s="2"/>
      <c r="F10228" s="3">
        <v>1</v>
      </c>
      <c r="G10228" s="2">
        <v>1</v>
      </c>
      <c r="H10228" s="3">
        <v>3</v>
      </c>
      <c r="I10228" s="69" t="str">
        <f>VLOOKUP(C10228,СПРАВОЧНИК!B:D,2,0)</f>
        <v>США</v>
      </c>
      <c r="J10228" s="69" t="str">
        <f>VLOOKUP(C10228,СПРАВОЧНИК!B:D,3,0)</f>
        <v>ИНОМАРКИ</v>
      </c>
      <c r="K10228" s="69" t="str">
        <f>VLOOKUP(СВОД2023[[#This Row],[ФО]],СПРАВОЧНИК!H:P,2,0)</f>
        <v>Центральный ФО</v>
      </c>
    </row>
    <row r="10229" spans="1:11" x14ac:dyDescent="0.2">
      <c r="A10229" t="s">
        <v>600</v>
      </c>
      <c r="B10229" t="s">
        <v>596</v>
      </c>
      <c r="C10229" s="1" t="s">
        <v>215</v>
      </c>
      <c r="D10229" s="1" t="s">
        <v>217</v>
      </c>
      <c r="E10229" s="2">
        <v>8</v>
      </c>
      <c r="F10229" s="3">
        <v>5</v>
      </c>
      <c r="G10229" s="2">
        <v>60</v>
      </c>
      <c r="H10229" s="3">
        <v>19</v>
      </c>
      <c r="I10229" s="69" t="str">
        <f>VLOOKUP(C10229,СПРАВОЧНИК!B:D,2,0)</f>
        <v>США</v>
      </c>
      <c r="J10229" s="69" t="str">
        <f>VLOOKUP(C10229,СПРАВОЧНИК!B:D,3,0)</f>
        <v>ИНОМАРКИ</v>
      </c>
      <c r="K10229" s="69" t="str">
        <f>VLOOKUP(СВОД2023[[#This Row],[ФО]],СПРАВОЧНИК!H:P,2,0)</f>
        <v>Центральный ФО</v>
      </c>
    </row>
    <row r="10230" spans="1:11" x14ac:dyDescent="0.2">
      <c r="A10230" t="s">
        <v>600</v>
      </c>
      <c r="B10230" t="s">
        <v>596</v>
      </c>
      <c r="C10230" s="1" t="s">
        <v>215</v>
      </c>
      <c r="D10230" s="1" t="s">
        <v>2668</v>
      </c>
      <c r="E10230" s="2"/>
      <c r="F10230" s="3"/>
      <c r="G10230" s="2">
        <v>1</v>
      </c>
      <c r="H10230" s="3"/>
      <c r="I10230" s="69" t="str">
        <f>VLOOKUP(C10230,СПРАВОЧНИК!B:D,2,0)</f>
        <v>США</v>
      </c>
      <c r="J10230" s="69" t="str">
        <f>VLOOKUP(C10230,СПРАВОЧНИК!B:D,3,0)</f>
        <v>ИНОМАРКИ</v>
      </c>
      <c r="K10230" s="69" t="str">
        <f>VLOOKUP(СВОД2023[[#This Row],[ФО]],СПРАВОЧНИК!H:P,2,0)</f>
        <v>Центральный ФО</v>
      </c>
    </row>
    <row r="10231" spans="1:11" x14ac:dyDescent="0.2">
      <c r="A10231" t="s">
        <v>600</v>
      </c>
      <c r="B10231" t="s">
        <v>596</v>
      </c>
      <c r="C10231" s="1" t="s">
        <v>215</v>
      </c>
      <c r="D10231" s="1" t="s">
        <v>2152</v>
      </c>
      <c r="E10231" s="2"/>
      <c r="F10231" s="3"/>
      <c r="G10231" s="2"/>
      <c r="H10231" s="3">
        <v>3</v>
      </c>
      <c r="I10231" s="69" t="str">
        <f>VLOOKUP(C10231,СПРАВОЧНИК!B:D,2,0)</f>
        <v>США</v>
      </c>
      <c r="J10231" s="69" t="str">
        <f>VLOOKUP(C10231,СПРАВОЧНИК!B:D,3,0)</f>
        <v>ИНОМАРКИ</v>
      </c>
      <c r="K10231" s="69" t="str">
        <f>VLOOKUP(СВОД2023[[#This Row],[ФО]],СПРАВОЧНИК!H:P,2,0)</f>
        <v>Центральный ФО</v>
      </c>
    </row>
    <row r="10232" spans="1:11" x14ac:dyDescent="0.2">
      <c r="A10232" t="s">
        <v>600</v>
      </c>
      <c r="B10232" t="s">
        <v>596</v>
      </c>
      <c r="C10232" s="1" t="s">
        <v>215</v>
      </c>
      <c r="D10232" s="1" t="s">
        <v>2428</v>
      </c>
      <c r="E10232" s="2"/>
      <c r="F10232" s="3"/>
      <c r="G10232" s="2"/>
      <c r="H10232" s="3">
        <v>3</v>
      </c>
      <c r="I10232" s="69" t="str">
        <f>VLOOKUP(C10232,СПРАВОЧНИК!B:D,2,0)</f>
        <v>США</v>
      </c>
      <c r="J10232" s="69" t="str">
        <f>VLOOKUP(C10232,СПРАВОЧНИК!B:D,3,0)</f>
        <v>ИНОМАРКИ</v>
      </c>
      <c r="K10232" s="69" t="str">
        <f>VLOOKUP(СВОД2023[[#This Row],[ФО]],СПРАВОЧНИК!H:P,2,0)</f>
        <v>Центральный ФО</v>
      </c>
    </row>
    <row r="10233" spans="1:11" x14ac:dyDescent="0.2">
      <c r="A10233" t="s">
        <v>600</v>
      </c>
      <c r="B10233" t="s">
        <v>596</v>
      </c>
      <c r="C10233" s="1" t="s">
        <v>215</v>
      </c>
      <c r="D10233" s="1" t="s">
        <v>218</v>
      </c>
      <c r="E10233" s="2">
        <v>5</v>
      </c>
      <c r="F10233" s="3">
        <v>1</v>
      </c>
      <c r="G10233" s="2">
        <v>22</v>
      </c>
      <c r="H10233" s="3">
        <v>8</v>
      </c>
      <c r="I10233" s="69" t="str">
        <f>VLOOKUP(C10233,СПРАВОЧНИК!B:D,2,0)</f>
        <v>США</v>
      </c>
      <c r="J10233" s="69" t="str">
        <f>VLOOKUP(C10233,СПРАВОЧНИК!B:D,3,0)</f>
        <v>ИНОМАРКИ</v>
      </c>
      <c r="K10233" s="69" t="str">
        <f>VLOOKUP(СВОД2023[[#This Row],[ФО]],СПРАВОЧНИК!H:P,2,0)</f>
        <v>Центральный ФО</v>
      </c>
    </row>
    <row r="10234" spans="1:11" x14ac:dyDescent="0.2">
      <c r="A10234" t="s">
        <v>600</v>
      </c>
      <c r="B10234" t="s">
        <v>596</v>
      </c>
      <c r="C10234" s="1" t="s">
        <v>657</v>
      </c>
      <c r="D10234" s="1" t="s">
        <v>1466</v>
      </c>
      <c r="E10234" s="2">
        <v>1</v>
      </c>
      <c r="F10234" s="3">
        <v>2</v>
      </c>
      <c r="G10234" s="2">
        <v>9</v>
      </c>
      <c r="H10234" s="3">
        <v>14</v>
      </c>
      <c r="I10234" s="69" t="str">
        <f>VLOOKUP(C10234,СПРАВОЧНИК!B:D,2,0)</f>
        <v>КИТАЙ</v>
      </c>
      <c r="J10234" s="69" t="str">
        <f>VLOOKUP(C10234,СПРАВОЧНИК!B:D,3,0)</f>
        <v>ИНОМАРКИ</v>
      </c>
      <c r="K10234" s="69" t="str">
        <f>VLOOKUP(СВОД2023[[#This Row],[ФО]],СПРАВОЧНИК!H:P,2,0)</f>
        <v>Центральный ФО</v>
      </c>
    </row>
    <row r="10235" spans="1:11" x14ac:dyDescent="0.2">
      <c r="A10235" t="s">
        <v>600</v>
      </c>
      <c r="B10235" t="s">
        <v>596</v>
      </c>
      <c r="C10235" s="1" t="s">
        <v>657</v>
      </c>
      <c r="D10235" s="1" t="s">
        <v>2669</v>
      </c>
      <c r="E10235" s="2"/>
      <c r="F10235" s="3"/>
      <c r="G10235" s="2">
        <v>1</v>
      </c>
      <c r="H10235" s="3">
        <v>1</v>
      </c>
      <c r="I10235" s="69" t="str">
        <f>VLOOKUP(C10235,СПРАВОЧНИК!B:D,2,0)</f>
        <v>КИТАЙ</v>
      </c>
      <c r="J10235" s="69" t="str">
        <f>VLOOKUP(C10235,СПРАВОЧНИК!B:D,3,0)</f>
        <v>ИНОМАРКИ</v>
      </c>
      <c r="K10235" s="69" t="str">
        <f>VLOOKUP(СВОД2023[[#This Row],[ФО]],СПРАВОЧНИК!H:P,2,0)</f>
        <v>Центральный ФО</v>
      </c>
    </row>
    <row r="10236" spans="1:11" x14ac:dyDescent="0.2">
      <c r="A10236" t="s">
        <v>600</v>
      </c>
      <c r="B10236" t="s">
        <v>596</v>
      </c>
      <c r="C10236" s="1" t="s">
        <v>657</v>
      </c>
      <c r="D10236" s="1" t="s">
        <v>2153</v>
      </c>
      <c r="E10236" s="2"/>
      <c r="F10236" s="3"/>
      <c r="G10236" s="2">
        <v>3</v>
      </c>
      <c r="H10236" s="3">
        <v>3</v>
      </c>
      <c r="I10236" s="69" t="str">
        <f>VLOOKUP(C10236,СПРАВОЧНИК!B:D,2,0)</f>
        <v>КИТАЙ</v>
      </c>
      <c r="J10236" s="69" t="str">
        <f>VLOOKUP(C10236,СПРАВОЧНИК!B:D,3,0)</f>
        <v>ИНОМАРКИ</v>
      </c>
      <c r="K10236" s="69" t="str">
        <f>VLOOKUP(СВОД2023[[#This Row],[ФО]],СПРАВОЧНИК!H:P,2,0)</f>
        <v>Центральный ФО</v>
      </c>
    </row>
    <row r="10237" spans="1:11" x14ac:dyDescent="0.2">
      <c r="A10237" t="s">
        <v>600</v>
      </c>
      <c r="B10237" t="s">
        <v>596</v>
      </c>
      <c r="C10237" s="1" t="s">
        <v>657</v>
      </c>
      <c r="D10237" s="1" t="s">
        <v>1467</v>
      </c>
      <c r="E10237" s="2">
        <v>59</v>
      </c>
      <c r="F10237" s="3">
        <v>39</v>
      </c>
      <c r="G10237" s="2">
        <v>303</v>
      </c>
      <c r="H10237" s="3">
        <v>250</v>
      </c>
      <c r="I10237" s="69" t="str">
        <f>VLOOKUP(C10237,СПРАВОЧНИК!B:D,2,0)</f>
        <v>КИТАЙ</v>
      </c>
      <c r="J10237" s="69" t="str">
        <f>VLOOKUP(C10237,СПРАВОЧНИК!B:D,3,0)</f>
        <v>ИНОМАРКИ</v>
      </c>
      <c r="K10237" s="69" t="str">
        <f>VLOOKUP(СВОД2023[[#This Row],[ФО]],СПРАВОЧНИК!H:P,2,0)</f>
        <v>Центральный ФО</v>
      </c>
    </row>
    <row r="10238" spans="1:11" x14ac:dyDescent="0.2">
      <c r="A10238" t="s">
        <v>600</v>
      </c>
      <c r="B10238" t="s">
        <v>596</v>
      </c>
      <c r="C10238" s="1" t="s">
        <v>657</v>
      </c>
      <c r="D10238" s="1" t="s">
        <v>2154</v>
      </c>
      <c r="E10238" s="2">
        <v>2</v>
      </c>
      <c r="F10238" s="3">
        <v>5</v>
      </c>
      <c r="G10238" s="2">
        <v>27</v>
      </c>
      <c r="H10238" s="3">
        <v>21</v>
      </c>
      <c r="I10238" s="69" t="str">
        <f>VLOOKUP(C10238,СПРАВОЧНИК!B:D,2,0)</f>
        <v>КИТАЙ</v>
      </c>
      <c r="J10238" s="69" t="str">
        <f>VLOOKUP(C10238,СПРАВОЧНИК!B:D,3,0)</f>
        <v>ИНОМАРКИ</v>
      </c>
      <c r="K10238" s="69" t="str">
        <f>VLOOKUP(СВОД2023[[#This Row],[ФО]],СПРАВОЧНИК!H:P,2,0)</f>
        <v>Центральный ФО</v>
      </c>
    </row>
    <row r="10239" spans="1:11" x14ac:dyDescent="0.2">
      <c r="A10239" t="s">
        <v>600</v>
      </c>
      <c r="B10239" t="s">
        <v>596</v>
      </c>
      <c r="C10239" s="1" t="s">
        <v>657</v>
      </c>
      <c r="D10239" s="1" t="s">
        <v>2155</v>
      </c>
      <c r="E10239" s="2">
        <v>3</v>
      </c>
      <c r="F10239" s="3">
        <v>1</v>
      </c>
      <c r="G10239" s="2">
        <v>17</v>
      </c>
      <c r="H10239" s="3">
        <v>15</v>
      </c>
      <c r="I10239" s="69" t="str">
        <f>VLOOKUP(C10239,СПРАВОЧНИК!B:D,2,0)</f>
        <v>КИТАЙ</v>
      </c>
      <c r="J10239" s="69" t="str">
        <f>VLOOKUP(C10239,СПРАВОЧНИК!B:D,3,0)</f>
        <v>ИНОМАРКИ</v>
      </c>
      <c r="K10239" s="69" t="str">
        <f>VLOOKUP(СВОД2023[[#This Row],[ФО]],СПРАВОЧНИК!H:P,2,0)</f>
        <v>Центральный ФО</v>
      </c>
    </row>
    <row r="10240" spans="1:11" x14ac:dyDescent="0.2">
      <c r="A10240" t="s">
        <v>600</v>
      </c>
      <c r="B10240" t="s">
        <v>596</v>
      </c>
      <c r="C10240" s="1" t="s">
        <v>657</v>
      </c>
      <c r="D10240" s="1" t="s">
        <v>2156</v>
      </c>
      <c r="E10240" s="2">
        <v>2</v>
      </c>
      <c r="F10240" s="3"/>
      <c r="G10240" s="2">
        <v>5</v>
      </c>
      <c r="H10240" s="3"/>
      <c r="I10240" s="69" t="str">
        <f>VLOOKUP(C10240,СПРАВОЧНИК!B:D,2,0)</f>
        <v>КИТАЙ</v>
      </c>
      <c r="J10240" s="69" t="str">
        <f>VLOOKUP(C10240,СПРАВОЧНИК!B:D,3,0)</f>
        <v>ИНОМАРКИ</v>
      </c>
      <c r="K10240" s="69" t="str">
        <f>VLOOKUP(СВОД2023[[#This Row],[ФО]],СПРАВОЧНИК!H:P,2,0)</f>
        <v>Центральный ФО</v>
      </c>
    </row>
    <row r="10241" spans="1:11" x14ac:dyDescent="0.2">
      <c r="A10241" t="s">
        <v>600</v>
      </c>
      <c r="B10241" t="s">
        <v>596</v>
      </c>
      <c r="C10241" s="1" t="s">
        <v>657</v>
      </c>
      <c r="D10241" s="1" t="s">
        <v>2158</v>
      </c>
      <c r="E10241" s="2"/>
      <c r="F10241" s="3">
        <v>1</v>
      </c>
      <c r="G10241" s="2">
        <v>1</v>
      </c>
      <c r="H10241" s="3">
        <v>5</v>
      </c>
      <c r="I10241" s="69" t="str">
        <f>VLOOKUP(C10241,СПРАВОЧНИК!B:D,2,0)</f>
        <v>КИТАЙ</v>
      </c>
      <c r="J10241" s="69" t="str">
        <f>VLOOKUP(C10241,СПРАВОЧНИК!B:D,3,0)</f>
        <v>ИНОМАРКИ</v>
      </c>
      <c r="K10241" s="69" t="str">
        <f>VLOOKUP(СВОД2023[[#This Row],[ФО]],СПРАВОЧНИК!H:P,2,0)</f>
        <v>Центральный ФО</v>
      </c>
    </row>
    <row r="10242" spans="1:11" x14ac:dyDescent="0.2">
      <c r="A10242" t="s">
        <v>600</v>
      </c>
      <c r="B10242" t="s">
        <v>596</v>
      </c>
      <c r="C10242" s="1" t="s">
        <v>657</v>
      </c>
      <c r="D10242" s="1" t="s">
        <v>1468</v>
      </c>
      <c r="E10242" s="2">
        <v>181</v>
      </c>
      <c r="F10242" s="3">
        <v>135</v>
      </c>
      <c r="G10242" s="2">
        <v>1014</v>
      </c>
      <c r="H10242" s="3">
        <v>914</v>
      </c>
      <c r="I10242" s="69" t="str">
        <f>VLOOKUP(C10242,СПРАВОЧНИК!B:D,2,0)</f>
        <v>КИТАЙ</v>
      </c>
      <c r="J10242" s="69" t="str">
        <f>VLOOKUP(C10242,СПРАВОЧНИК!B:D,3,0)</f>
        <v>ИНОМАРКИ</v>
      </c>
      <c r="K10242" s="69" t="str">
        <f>VLOOKUP(СВОД2023[[#This Row],[ФО]],СПРАВОЧНИК!H:P,2,0)</f>
        <v>Центральный ФО</v>
      </c>
    </row>
    <row r="10243" spans="1:11" x14ac:dyDescent="0.2">
      <c r="A10243" t="s">
        <v>600</v>
      </c>
      <c r="B10243" t="s">
        <v>596</v>
      </c>
      <c r="C10243" s="1" t="s">
        <v>657</v>
      </c>
      <c r="D10243" s="1" t="s">
        <v>2159</v>
      </c>
      <c r="E10243" s="2"/>
      <c r="F10243" s="3"/>
      <c r="G10243" s="2">
        <v>3</v>
      </c>
      <c r="H10243" s="3">
        <v>1</v>
      </c>
      <c r="I10243" s="69" t="str">
        <f>VLOOKUP(C10243,СПРАВОЧНИК!B:D,2,0)</f>
        <v>КИТАЙ</v>
      </c>
      <c r="J10243" s="69" t="str">
        <f>VLOOKUP(C10243,СПРАВОЧНИК!B:D,3,0)</f>
        <v>ИНОМАРКИ</v>
      </c>
      <c r="K10243" s="69" t="str">
        <f>VLOOKUP(СВОД2023[[#This Row],[ФО]],СПРАВОЧНИК!H:P,2,0)</f>
        <v>Центральный ФО</v>
      </c>
    </row>
    <row r="10244" spans="1:11" x14ac:dyDescent="0.2">
      <c r="A10244" t="s">
        <v>600</v>
      </c>
      <c r="B10244" t="s">
        <v>596</v>
      </c>
      <c r="C10244" s="1" t="s">
        <v>657</v>
      </c>
      <c r="D10244" s="1" t="s">
        <v>1469</v>
      </c>
      <c r="E10244" s="2">
        <v>38</v>
      </c>
      <c r="F10244" s="3">
        <v>42</v>
      </c>
      <c r="G10244" s="2">
        <v>197</v>
      </c>
      <c r="H10244" s="3">
        <v>201</v>
      </c>
      <c r="I10244" s="69" t="str">
        <f>VLOOKUP(C10244,СПРАВОЧНИК!B:D,2,0)</f>
        <v>КИТАЙ</v>
      </c>
      <c r="J10244" s="69" t="str">
        <f>VLOOKUP(C10244,СПРАВОЧНИК!B:D,3,0)</f>
        <v>ИНОМАРКИ</v>
      </c>
      <c r="K10244" s="69" t="str">
        <f>VLOOKUP(СВОД2023[[#This Row],[ФО]],СПРАВОЧНИК!H:P,2,0)</f>
        <v>Центральный ФО</v>
      </c>
    </row>
    <row r="10245" spans="1:11" x14ac:dyDescent="0.2">
      <c r="A10245" t="s">
        <v>600</v>
      </c>
      <c r="B10245" t="s">
        <v>596</v>
      </c>
      <c r="C10245" s="1" t="s">
        <v>657</v>
      </c>
      <c r="D10245" s="1" t="s">
        <v>2670</v>
      </c>
      <c r="E10245" s="2"/>
      <c r="F10245" s="3">
        <v>1</v>
      </c>
      <c r="G10245" s="2">
        <v>2</v>
      </c>
      <c r="H10245" s="3">
        <v>2</v>
      </c>
      <c r="I10245" s="69" t="str">
        <f>VLOOKUP(C10245,СПРАВОЧНИК!B:D,2,0)</f>
        <v>КИТАЙ</v>
      </c>
      <c r="J10245" s="69" t="str">
        <f>VLOOKUP(C10245,СПРАВОЧНИК!B:D,3,0)</f>
        <v>ИНОМАРКИ</v>
      </c>
      <c r="K10245" s="69" t="str">
        <f>VLOOKUP(СВОД2023[[#This Row],[ФО]],СПРАВОЧНИК!H:P,2,0)</f>
        <v>Центральный ФО</v>
      </c>
    </row>
    <row r="10246" spans="1:11" x14ac:dyDescent="0.2">
      <c r="A10246" t="s">
        <v>600</v>
      </c>
      <c r="B10246" t="s">
        <v>596</v>
      </c>
      <c r="C10246" s="1" t="s">
        <v>657</v>
      </c>
      <c r="D10246" s="1" t="s">
        <v>2430</v>
      </c>
      <c r="E10246" s="2"/>
      <c r="F10246" s="3"/>
      <c r="G10246" s="2">
        <v>2</v>
      </c>
      <c r="H10246" s="3"/>
      <c r="I10246" s="69" t="str">
        <f>VLOOKUP(C10246,СПРАВОЧНИК!B:D,2,0)</f>
        <v>КИТАЙ</v>
      </c>
      <c r="J10246" s="69" t="str">
        <f>VLOOKUP(C10246,СПРАВОЧНИК!B:D,3,0)</f>
        <v>ИНОМАРКИ</v>
      </c>
      <c r="K10246" s="69" t="str">
        <f>VLOOKUP(СВОД2023[[#This Row],[ФО]],СПРАВОЧНИК!H:P,2,0)</f>
        <v>Центральный ФО</v>
      </c>
    </row>
    <row r="10247" spans="1:11" x14ac:dyDescent="0.2">
      <c r="A10247" t="s">
        <v>600</v>
      </c>
      <c r="B10247" t="s">
        <v>596</v>
      </c>
      <c r="C10247" s="1" t="s">
        <v>2160</v>
      </c>
      <c r="D10247" s="1" t="s">
        <v>2161</v>
      </c>
      <c r="E10247" s="2">
        <v>6</v>
      </c>
      <c r="F10247" s="3">
        <v>13</v>
      </c>
      <c r="G10247" s="2">
        <v>23</v>
      </c>
      <c r="H10247" s="3">
        <v>41</v>
      </c>
      <c r="I10247" s="69" t="str">
        <f>VLOOKUP(C10247,СПРАВОЧНИК!B:D,2,0)</f>
        <v>КИТАЙ</v>
      </c>
      <c r="J10247" s="69" t="str">
        <f>VLOOKUP(C10247,СПРАВОЧНИК!B:D,3,0)</f>
        <v>ИНОМАРКИ</v>
      </c>
      <c r="K10247" s="69" t="str">
        <f>VLOOKUP(СВОД2023[[#This Row],[ФО]],СПРАВОЧНИК!H:P,2,0)</f>
        <v>Центральный ФО</v>
      </c>
    </row>
    <row r="10248" spans="1:11" x14ac:dyDescent="0.2">
      <c r="A10248" t="s">
        <v>600</v>
      </c>
      <c r="B10248" t="s">
        <v>596</v>
      </c>
      <c r="C10248" s="1" t="s">
        <v>2160</v>
      </c>
      <c r="D10248" s="1" t="s">
        <v>2162</v>
      </c>
      <c r="E10248" s="2">
        <v>1</v>
      </c>
      <c r="F10248" s="3">
        <v>1</v>
      </c>
      <c r="G10248" s="2">
        <v>6</v>
      </c>
      <c r="H10248" s="3">
        <v>7</v>
      </c>
      <c r="I10248" s="69" t="str">
        <f>VLOOKUP(C10248,СПРАВОЧНИК!B:D,2,0)</f>
        <v>КИТАЙ</v>
      </c>
      <c r="J10248" s="69" t="str">
        <f>VLOOKUP(C10248,СПРАВОЧНИК!B:D,3,0)</f>
        <v>ИНОМАРКИ</v>
      </c>
      <c r="K10248" s="69" t="str">
        <f>VLOOKUP(СВОД2023[[#This Row],[ФО]],СПРАВОЧНИК!H:P,2,0)</f>
        <v>Центральный ФО</v>
      </c>
    </row>
    <row r="10249" spans="1:11" x14ac:dyDescent="0.2">
      <c r="A10249" t="s">
        <v>600</v>
      </c>
      <c r="B10249" t="s">
        <v>596</v>
      </c>
      <c r="C10249" s="1" t="s">
        <v>2160</v>
      </c>
      <c r="D10249" s="1" t="s">
        <v>2163</v>
      </c>
      <c r="E10249" s="2">
        <v>2</v>
      </c>
      <c r="F10249" s="3">
        <v>5</v>
      </c>
      <c r="G10249" s="2">
        <v>11</v>
      </c>
      <c r="H10249" s="3">
        <v>14</v>
      </c>
      <c r="I10249" s="69" t="str">
        <f>VLOOKUP(C10249,СПРАВОЧНИК!B:D,2,0)</f>
        <v>КИТАЙ</v>
      </c>
      <c r="J10249" s="69" t="str">
        <f>VLOOKUP(C10249,СПРАВОЧНИК!B:D,3,0)</f>
        <v>ИНОМАРКИ</v>
      </c>
      <c r="K10249" s="69" t="str">
        <f>VLOOKUP(СВОД2023[[#This Row],[ФО]],СПРАВОЧНИК!H:P,2,0)</f>
        <v>Центральный ФО</v>
      </c>
    </row>
    <row r="10250" spans="1:11" x14ac:dyDescent="0.2">
      <c r="A10250" t="s">
        <v>600</v>
      </c>
      <c r="B10250" t="s">
        <v>596</v>
      </c>
      <c r="C10250" s="1" t="s">
        <v>2164</v>
      </c>
      <c r="D10250" s="1" t="s">
        <v>2165</v>
      </c>
      <c r="E10250" s="2">
        <v>2</v>
      </c>
      <c r="F10250" s="3"/>
      <c r="G10250" s="2">
        <v>9</v>
      </c>
      <c r="H10250" s="3">
        <v>8</v>
      </c>
      <c r="I10250" s="69" t="str">
        <f>VLOOKUP(C10250,СПРАВОЧНИК!B:D,2,0)</f>
        <v>КИТАЙ</v>
      </c>
      <c r="J10250" s="69" t="str">
        <f>VLOOKUP(C10250,СПРАВОЧНИК!B:D,3,0)</f>
        <v>ИНОМАРКИ</v>
      </c>
      <c r="K10250" s="69" t="str">
        <f>VLOOKUP(СВОД2023[[#This Row],[ФО]],СПРАВОЧНИК!H:P,2,0)</f>
        <v>Центральный ФО</v>
      </c>
    </row>
    <row r="10251" spans="1:11" x14ac:dyDescent="0.2">
      <c r="A10251" t="s">
        <v>600</v>
      </c>
      <c r="B10251" t="s">
        <v>596</v>
      </c>
      <c r="C10251" s="1" t="s">
        <v>2164</v>
      </c>
      <c r="D10251" s="1" t="s">
        <v>2166</v>
      </c>
      <c r="E10251" s="2">
        <v>4</v>
      </c>
      <c r="F10251" s="3"/>
      <c r="G10251" s="2">
        <v>13</v>
      </c>
      <c r="H10251" s="3">
        <v>4</v>
      </c>
      <c r="I10251" s="69" t="str">
        <f>VLOOKUP(C10251,СПРАВОЧНИК!B:D,2,0)</f>
        <v>КИТАЙ</v>
      </c>
      <c r="J10251" s="69" t="str">
        <f>VLOOKUP(C10251,СПРАВОЧНИК!B:D,3,0)</f>
        <v>ИНОМАРКИ</v>
      </c>
      <c r="K10251" s="69" t="str">
        <f>VLOOKUP(СВОД2023[[#This Row],[ФО]],СПРАВОЧНИК!H:P,2,0)</f>
        <v>Центральный ФО</v>
      </c>
    </row>
    <row r="10252" spans="1:11" x14ac:dyDescent="0.2">
      <c r="A10252" t="s">
        <v>600</v>
      </c>
      <c r="B10252" t="s">
        <v>596</v>
      </c>
      <c r="C10252" s="1" t="s">
        <v>219</v>
      </c>
      <c r="D10252" s="1" t="s">
        <v>2671</v>
      </c>
      <c r="E10252" s="2"/>
      <c r="F10252" s="3"/>
      <c r="G10252" s="2">
        <v>1</v>
      </c>
      <c r="H10252" s="3"/>
      <c r="I10252" s="69" t="str">
        <f>VLOOKUP(C10252,СПРАВОЧНИК!B:D,2,0)</f>
        <v>КИТАЙ</v>
      </c>
      <c r="J10252" s="69" t="str">
        <f>VLOOKUP(C10252,СПРАВОЧНИК!B:D,3,0)</f>
        <v>ИНОМАРКИ</v>
      </c>
      <c r="K10252" s="69" t="str">
        <f>VLOOKUP(СВОД2023[[#This Row],[ФО]],СПРАВОЧНИК!H:P,2,0)</f>
        <v>Центральный ФО</v>
      </c>
    </row>
    <row r="10253" spans="1:11" x14ac:dyDescent="0.2">
      <c r="A10253" t="s">
        <v>600</v>
      </c>
      <c r="B10253" t="s">
        <v>596</v>
      </c>
      <c r="C10253" s="1" t="s">
        <v>219</v>
      </c>
      <c r="D10253" s="1" t="s">
        <v>220</v>
      </c>
      <c r="E10253" s="2">
        <v>17</v>
      </c>
      <c r="F10253" s="3"/>
      <c r="G10253" s="2">
        <v>61</v>
      </c>
      <c r="H10253" s="3"/>
      <c r="I10253" s="69" t="str">
        <f>VLOOKUP(C10253,СПРАВОЧНИК!B:D,2,0)</f>
        <v>КИТАЙ</v>
      </c>
      <c r="J10253" s="69" t="str">
        <f>VLOOKUP(C10253,СПРАВОЧНИК!B:D,3,0)</f>
        <v>ИНОМАРКИ</v>
      </c>
      <c r="K10253" s="69" t="str">
        <f>VLOOKUP(СВОД2023[[#This Row],[ФО]],СПРАВОЧНИК!H:P,2,0)</f>
        <v>Центральный ФО</v>
      </c>
    </row>
    <row r="10254" spans="1:11" x14ac:dyDescent="0.2">
      <c r="A10254" t="s">
        <v>600</v>
      </c>
      <c r="B10254" t="s">
        <v>596</v>
      </c>
      <c r="C10254" s="1" t="s">
        <v>219</v>
      </c>
      <c r="D10254" s="1" t="s">
        <v>221</v>
      </c>
      <c r="E10254" s="2">
        <v>103</v>
      </c>
      <c r="F10254" s="3">
        <v>56</v>
      </c>
      <c r="G10254" s="2">
        <v>580</v>
      </c>
      <c r="H10254" s="3">
        <v>277</v>
      </c>
      <c r="I10254" s="69" t="str">
        <f>VLOOKUP(C10254,СПРАВОЧНИК!B:D,2,0)</f>
        <v>КИТАЙ</v>
      </c>
      <c r="J10254" s="69" t="str">
        <f>VLOOKUP(C10254,СПРАВОЧНИК!B:D,3,0)</f>
        <v>ИНОМАРКИ</v>
      </c>
      <c r="K10254" s="69" t="str">
        <f>VLOOKUP(СВОД2023[[#This Row],[ФО]],СПРАВОЧНИК!H:P,2,0)</f>
        <v>Центральный ФО</v>
      </c>
    </row>
    <row r="10255" spans="1:11" x14ac:dyDescent="0.2">
      <c r="A10255" t="s">
        <v>600</v>
      </c>
      <c r="B10255" t="s">
        <v>596</v>
      </c>
      <c r="C10255" s="1" t="s">
        <v>219</v>
      </c>
      <c r="D10255" s="1" t="s">
        <v>222</v>
      </c>
      <c r="E10255" s="2">
        <v>99</v>
      </c>
      <c r="F10255" s="3">
        <v>54</v>
      </c>
      <c r="G10255" s="2">
        <v>485</v>
      </c>
      <c r="H10255" s="3">
        <v>237</v>
      </c>
      <c r="I10255" s="69" t="str">
        <f>VLOOKUP(C10255,СПРАВОЧНИК!B:D,2,0)</f>
        <v>КИТАЙ</v>
      </c>
      <c r="J10255" s="69" t="str">
        <f>VLOOKUP(C10255,СПРАВОЧНИК!B:D,3,0)</f>
        <v>ИНОМАРКИ</v>
      </c>
      <c r="K10255" s="69" t="str">
        <f>VLOOKUP(СВОД2023[[#This Row],[ФО]],СПРАВОЧНИК!H:P,2,0)</f>
        <v>Центральный ФО</v>
      </c>
    </row>
    <row r="10256" spans="1:11" x14ac:dyDescent="0.2">
      <c r="A10256" t="s">
        <v>600</v>
      </c>
      <c r="B10256" t="s">
        <v>596</v>
      </c>
      <c r="C10256" s="1" t="s">
        <v>219</v>
      </c>
      <c r="D10256" s="1" t="s">
        <v>1470</v>
      </c>
      <c r="E10256" s="2">
        <v>7</v>
      </c>
      <c r="F10256" s="3">
        <v>1</v>
      </c>
      <c r="G10256" s="2">
        <v>41</v>
      </c>
      <c r="H10256" s="3">
        <v>37</v>
      </c>
      <c r="I10256" s="69" t="str">
        <f>VLOOKUP(C10256,СПРАВОЧНИК!B:D,2,0)</f>
        <v>КИТАЙ</v>
      </c>
      <c r="J10256" s="69" t="str">
        <f>VLOOKUP(C10256,СПРАВОЧНИК!B:D,3,0)</f>
        <v>ИНОМАРКИ</v>
      </c>
      <c r="K10256" s="69" t="str">
        <f>VLOOKUP(СВОД2023[[#This Row],[ФО]],СПРАВОЧНИК!H:P,2,0)</f>
        <v>Центральный ФО</v>
      </c>
    </row>
    <row r="10257" spans="1:11" x14ac:dyDescent="0.2">
      <c r="A10257" t="s">
        <v>600</v>
      </c>
      <c r="B10257" t="s">
        <v>596</v>
      </c>
      <c r="C10257" s="1" t="s">
        <v>219</v>
      </c>
      <c r="D10257" s="1" t="s">
        <v>223</v>
      </c>
      <c r="E10257" s="2">
        <v>6</v>
      </c>
      <c r="F10257" s="3">
        <v>5</v>
      </c>
      <c r="G10257" s="2">
        <v>45</v>
      </c>
      <c r="H10257" s="3">
        <v>32</v>
      </c>
      <c r="I10257" s="69" t="str">
        <f>VLOOKUP(C10257,СПРАВОЧНИК!B:D,2,0)</f>
        <v>КИТАЙ</v>
      </c>
      <c r="J10257" s="69" t="str">
        <f>VLOOKUP(C10257,СПРАВОЧНИК!B:D,3,0)</f>
        <v>ИНОМАРКИ</v>
      </c>
      <c r="K10257" s="69" t="str">
        <f>VLOOKUP(СВОД2023[[#This Row],[ФО]],СПРАВОЧНИК!H:P,2,0)</f>
        <v>Центральный ФО</v>
      </c>
    </row>
    <row r="10258" spans="1:11" x14ac:dyDescent="0.2">
      <c r="A10258" t="s">
        <v>600</v>
      </c>
      <c r="B10258" t="s">
        <v>596</v>
      </c>
      <c r="C10258" s="1" t="s">
        <v>219</v>
      </c>
      <c r="D10258" s="1" t="s">
        <v>224</v>
      </c>
      <c r="E10258" s="2">
        <v>36</v>
      </c>
      <c r="F10258" s="3">
        <v>32</v>
      </c>
      <c r="G10258" s="2">
        <v>231</v>
      </c>
      <c r="H10258" s="3">
        <v>165</v>
      </c>
      <c r="I10258" s="69" t="str">
        <f>VLOOKUP(C10258,СПРАВОЧНИК!B:D,2,0)</f>
        <v>КИТАЙ</v>
      </c>
      <c r="J10258" s="69" t="str">
        <f>VLOOKUP(C10258,СПРАВОЧНИК!B:D,3,0)</f>
        <v>ИНОМАРКИ</v>
      </c>
      <c r="K10258" s="69" t="str">
        <f>VLOOKUP(СВОД2023[[#This Row],[ФО]],СПРАВОЧНИК!H:P,2,0)</f>
        <v>Центральный ФО</v>
      </c>
    </row>
    <row r="10259" spans="1:11" x14ac:dyDescent="0.2">
      <c r="A10259" t="s">
        <v>600</v>
      </c>
      <c r="B10259" t="s">
        <v>596</v>
      </c>
      <c r="C10259" s="1" t="s">
        <v>219</v>
      </c>
      <c r="D10259" s="1" t="s">
        <v>2167</v>
      </c>
      <c r="E10259" s="2"/>
      <c r="F10259" s="3"/>
      <c r="G10259" s="2">
        <v>1</v>
      </c>
      <c r="H10259" s="3">
        <v>1</v>
      </c>
      <c r="I10259" s="69" t="str">
        <f>VLOOKUP(C10259,СПРАВОЧНИК!B:D,2,0)</f>
        <v>КИТАЙ</v>
      </c>
      <c r="J10259" s="69" t="str">
        <f>VLOOKUP(C10259,СПРАВОЧНИК!B:D,3,0)</f>
        <v>ИНОМАРКИ</v>
      </c>
      <c r="K10259" s="69" t="str">
        <f>VLOOKUP(СВОД2023[[#This Row],[ФО]],СПРАВОЧНИК!H:P,2,0)</f>
        <v>Центральный ФО</v>
      </c>
    </row>
    <row r="10260" spans="1:11" x14ac:dyDescent="0.2">
      <c r="A10260" t="s">
        <v>600</v>
      </c>
      <c r="B10260" t="s">
        <v>596</v>
      </c>
      <c r="C10260" s="1" t="s">
        <v>219</v>
      </c>
      <c r="D10260" s="1" t="s">
        <v>225</v>
      </c>
      <c r="E10260" s="2">
        <v>32</v>
      </c>
      <c r="F10260" s="3">
        <v>31</v>
      </c>
      <c r="G10260" s="2">
        <v>165</v>
      </c>
      <c r="H10260" s="3">
        <v>110</v>
      </c>
      <c r="I10260" s="69" t="str">
        <f>VLOOKUP(C10260,СПРАВОЧНИК!B:D,2,0)</f>
        <v>КИТАЙ</v>
      </c>
      <c r="J10260" s="69" t="str">
        <f>VLOOKUP(C10260,СПРАВОЧНИК!B:D,3,0)</f>
        <v>ИНОМАРКИ</v>
      </c>
      <c r="K10260" s="69" t="str">
        <f>VLOOKUP(СВОД2023[[#This Row],[ФО]],СПРАВОЧНИК!H:P,2,0)</f>
        <v>Центральный ФО</v>
      </c>
    </row>
    <row r="10261" spans="1:11" x14ac:dyDescent="0.2">
      <c r="A10261" t="s">
        <v>600</v>
      </c>
      <c r="B10261" t="s">
        <v>596</v>
      </c>
      <c r="C10261" s="1" t="s">
        <v>219</v>
      </c>
      <c r="D10261" s="1" t="s">
        <v>226</v>
      </c>
      <c r="E10261" s="2">
        <v>205</v>
      </c>
      <c r="F10261" s="3">
        <v>36</v>
      </c>
      <c r="G10261" s="2">
        <v>603</v>
      </c>
      <c r="H10261" s="3">
        <v>95</v>
      </c>
      <c r="I10261" s="69" t="str">
        <f>VLOOKUP(C10261,СПРАВОЧНИК!B:D,2,0)</f>
        <v>КИТАЙ</v>
      </c>
      <c r="J10261" s="69" t="str">
        <f>VLOOKUP(C10261,СПРАВОЧНИК!B:D,3,0)</f>
        <v>ИНОМАРКИ</v>
      </c>
      <c r="K10261" s="69" t="str">
        <f>VLOOKUP(СВОД2023[[#This Row],[ФО]],СПРАВОЧНИК!H:P,2,0)</f>
        <v>Центральный ФО</v>
      </c>
    </row>
    <row r="10262" spans="1:11" x14ac:dyDescent="0.2">
      <c r="A10262" t="s">
        <v>600</v>
      </c>
      <c r="B10262" t="s">
        <v>596</v>
      </c>
      <c r="C10262" s="1" t="s">
        <v>2168</v>
      </c>
      <c r="D10262" s="1" t="s">
        <v>2169</v>
      </c>
      <c r="E10262" s="2">
        <v>3</v>
      </c>
      <c r="F10262" s="3">
        <v>2</v>
      </c>
      <c r="G10262" s="2">
        <v>9</v>
      </c>
      <c r="H10262" s="3">
        <v>10</v>
      </c>
      <c r="I10262" s="69" t="str">
        <f>VLOOKUP(C10262,СПРАВОЧНИК!B:D,2,0)</f>
        <v>КИТАЙ</v>
      </c>
      <c r="J10262" s="69" t="str">
        <f>VLOOKUP(C10262,СПРАВОЧНИК!B:D,3,0)</f>
        <v>ИНОМАРКИ</v>
      </c>
      <c r="K10262" s="69" t="str">
        <f>VLOOKUP(СВОД2023[[#This Row],[ФО]],СПРАВОЧНИК!H:P,2,0)</f>
        <v>Центральный ФО</v>
      </c>
    </row>
    <row r="10263" spans="1:11" x14ac:dyDescent="0.2">
      <c r="A10263" t="s">
        <v>600</v>
      </c>
      <c r="B10263" t="s">
        <v>596</v>
      </c>
      <c r="C10263" s="1" t="s">
        <v>2168</v>
      </c>
      <c r="D10263" s="1" t="s">
        <v>2170</v>
      </c>
      <c r="E10263" s="2">
        <v>1</v>
      </c>
      <c r="F10263" s="3">
        <v>2</v>
      </c>
      <c r="G10263" s="2">
        <v>4</v>
      </c>
      <c r="H10263" s="3">
        <v>3</v>
      </c>
      <c r="I10263" s="69" t="str">
        <f>VLOOKUP(C10263,СПРАВОЧНИК!B:D,2,0)</f>
        <v>КИТАЙ</v>
      </c>
      <c r="J10263" s="69" t="str">
        <f>VLOOKUP(C10263,СПРАВОЧНИК!B:D,3,0)</f>
        <v>ИНОМАРКИ</v>
      </c>
      <c r="K10263" s="69" t="str">
        <f>VLOOKUP(СВОД2023[[#This Row],[ФО]],СПРАВОЧНИК!H:P,2,0)</f>
        <v>Центральный ФО</v>
      </c>
    </row>
    <row r="10264" spans="1:11" x14ac:dyDescent="0.2">
      <c r="A10264" t="s">
        <v>600</v>
      </c>
      <c r="B10264" t="s">
        <v>596</v>
      </c>
      <c r="C10264" s="1" t="s">
        <v>228</v>
      </c>
      <c r="D10264" s="1" t="s">
        <v>229</v>
      </c>
      <c r="E10264" s="2"/>
      <c r="F10264" s="3"/>
      <c r="G10264" s="2">
        <v>1</v>
      </c>
      <c r="H10264" s="3"/>
      <c r="I10264" s="69" t="str">
        <f>VLOOKUP(C10264,СПРАВОЧНИК!B:D,2,0)</f>
        <v>КИТАЙ</v>
      </c>
      <c r="J10264" s="69" t="str">
        <f>VLOOKUP(C10264,СПРАВОЧНИК!B:D,3,0)</f>
        <v>ИНОМАРКИ</v>
      </c>
      <c r="K10264" s="69" t="str">
        <f>VLOOKUP(СВОД2023[[#This Row],[ФО]],СПРАВОЧНИК!H:P,2,0)</f>
        <v>Центральный ФО</v>
      </c>
    </row>
    <row r="10265" spans="1:11" x14ac:dyDescent="0.2">
      <c r="A10265" t="s">
        <v>600</v>
      </c>
      <c r="B10265" t="s">
        <v>596</v>
      </c>
      <c r="C10265" s="1" t="s">
        <v>230</v>
      </c>
      <c r="D10265" s="1" t="s">
        <v>231</v>
      </c>
      <c r="E10265" s="2">
        <v>246</v>
      </c>
      <c r="F10265" s="3">
        <v>197</v>
      </c>
      <c r="G10265" s="2">
        <v>1419</v>
      </c>
      <c r="H10265" s="3">
        <v>1016</v>
      </c>
      <c r="I10265" s="69" t="str">
        <f>VLOOKUP(C10265,СПРАВОЧНИК!B:D,2,0)</f>
        <v>ЯПОНИЯ</v>
      </c>
      <c r="J10265" s="69" t="str">
        <f>VLOOKUP(C10265,СПРАВОЧНИК!B:D,3,0)</f>
        <v>ИНОМАРКИ</v>
      </c>
      <c r="K10265" s="69" t="str">
        <f>VLOOKUP(СВОД2023[[#This Row],[ФО]],СПРАВОЧНИК!H:P,2,0)</f>
        <v>Центральный ФО</v>
      </c>
    </row>
    <row r="10266" spans="1:11" x14ac:dyDescent="0.2">
      <c r="A10266" t="s">
        <v>600</v>
      </c>
      <c r="B10266" t="s">
        <v>596</v>
      </c>
      <c r="C10266" s="1" t="s">
        <v>230</v>
      </c>
      <c r="D10266" s="1" t="s">
        <v>1471</v>
      </c>
      <c r="E10266" s="2">
        <v>5</v>
      </c>
      <c r="F10266" s="3">
        <v>5</v>
      </c>
      <c r="G10266" s="2">
        <v>14</v>
      </c>
      <c r="H10266" s="3">
        <v>22</v>
      </c>
      <c r="I10266" s="69" t="str">
        <f>VLOOKUP(C10266,СПРАВОЧНИК!B:D,2,0)</f>
        <v>ЯПОНИЯ</v>
      </c>
      <c r="J10266" s="69" t="str">
        <f>VLOOKUP(C10266,СПРАВОЧНИК!B:D,3,0)</f>
        <v>ИНОМАРКИ</v>
      </c>
      <c r="K10266" s="69" t="str">
        <f>VLOOKUP(СВОД2023[[#This Row],[ФО]],СПРАВОЧНИК!H:P,2,0)</f>
        <v>Центральный ФО</v>
      </c>
    </row>
    <row r="10267" spans="1:11" x14ac:dyDescent="0.2">
      <c r="A10267" t="s">
        <v>600</v>
      </c>
      <c r="B10267" t="s">
        <v>596</v>
      </c>
      <c r="C10267" s="1" t="s">
        <v>230</v>
      </c>
      <c r="D10267" s="1" t="s">
        <v>1472</v>
      </c>
      <c r="E10267" s="2"/>
      <c r="F10267" s="3"/>
      <c r="G10267" s="2">
        <v>2</v>
      </c>
      <c r="H10267" s="3">
        <v>1</v>
      </c>
      <c r="I10267" s="69" t="str">
        <f>VLOOKUP(C10267,СПРАВОЧНИК!B:D,2,0)</f>
        <v>ЯПОНИЯ</v>
      </c>
      <c r="J10267" s="69" t="str">
        <f>VLOOKUP(C10267,СПРАВОЧНИК!B:D,3,0)</f>
        <v>ИНОМАРКИ</v>
      </c>
      <c r="K10267" s="69" t="str">
        <f>VLOOKUP(СВОД2023[[#This Row],[ФО]],СПРАВОЧНИК!H:P,2,0)</f>
        <v>Центральный ФО</v>
      </c>
    </row>
    <row r="10268" spans="1:11" x14ac:dyDescent="0.2">
      <c r="A10268" t="s">
        <v>600</v>
      </c>
      <c r="B10268" t="s">
        <v>596</v>
      </c>
      <c r="C10268" s="1" t="s">
        <v>230</v>
      </c>
      <c r="D10268" s="1" t="s">
        <v>1473</v>
      </c>
      <c r="E10268" s="2"/>
      <c r="F10268" s="3"/>
      <c r="G10268" s="2">
        <v>8</v>
      </c>
      <c r="H10268" s="3">
        <v>9</v>
      </c>
      <c r="I10268" s="69" t="str">
        <f>VLOOKUP(C10268,СПРАВОЧНИК!B:D,2,0)</f>
        <v>ЯПОНИЯ</v>
      </c>
      <c r="J10268" s="69" t="str">
        <f>VLOOKUP(C10268,СПРАВОЧНИК!B:D,3,0)</f>
        <v>ИНОМАРКИ</v>
      </c>
      <c r="K10268" s="69" t="str">
        <f>VLOOKUP(СВОД2023[[#This Row],[ФО]],СПРАВОЧНИК!H:P,2,0)</f>
        <v>Центральный ФО</v>
      </c>
    </row>
    <row r="10269" spans="1:11" x14ac:dyDescent="0.2">
      <c r="A10269" t="s">
        <v>600</v>
      </c>
      <c r="B10269" t="s">
        <v>596</v>
      </c>
      <c r="C10269" s="1" t="s">
        <v>230</v>
      </c>
      <c r="D10269" s="1" t="s">
        <v>1475</v>
      </c>
      <c r="E10269" s="2"/>
      <c r="F10269" s="3">
        <v>4</v>
      </c>
      <c r="G10269" s="2">
        <v>16</v>
      </c>
      <c r="H10269" s="3">
        <v>17</v>
      </c>
      <c r="I10269" s="69" t="str">
        <f>VLOOKUP(C10269,СПРАВОЧНИК!B:D,2,0)</f>
        <v>ЯПОНИЯ</v>
      </c>
      <c r="J10269" s="69" t="str">
        <f>VLOOKUP(C10269,СПРАВОЧНИК!B:D,3,0)</f>
        <v>ИНОМАРКИ</v>
      </c>
      <c r="K10269" s="69" t="str">
        <f>VLOOKUP(СВОД2023[[#This Row],[ФО]],СПРАВОЧНИК!H:P,2,0)</f>
        <v>Центральный ФО</v>
      </c>
    </row>
    <row r="10270" spans="1:11" x14ac:dyDescent="0.2">
      <c r="A10270" t="s">
        <v>600</v>
      </c>
      <c r="B10270" t="s">
        <v>596</v>
      </c>
      <c r="C10270" s="1" t="s">
        <v>230</v>
      </c>
      <c r="D10270" s="1" t="s">
        <v>638</v>
      </c>
      <c r="E10270" s="2">
        <v>1</v>
      </c>
      <c r="F10270" s="3"/>
      <c r="G10270" s="2">
        <v>6</v>
      </c>
      <c r="H10270" s="3">
        <v>7</v>
      </c>
      <c r="I10270" s="69" t="str">
        <f>VLOOKUP(C10270,СПРАВОЧНИК!B:D,2,0)</f>
        <v>ЯПОНИЯ</v>
      </c>
      <c r="J10270" s="69" t="str">
        <f>VLOOKUP(C10270,СПРАВОЧНИК!B:D,3,0)</f>
        <v>ИНОМАРКИ</v>
      </c>
      <c r="K10270" s="69" t="str">
        <f>VLOOKUP(СВОД2023[[#This Row],[ФО]],СПРАВОЧНИК!H:P,2,0)</f>
        <v>Центральный ФО</v>
      </c>
    </row>
    <row r="10271" spans="1:11" x14ac:dyDescent="0.2">
      <c r="A10271" t="s">
        <v>600</v>
      </c>
      <c r="B10271" t="s">
        <v>596</v>
      </c>
      <c r="C10271" s="1" t="s">
        <v>230</v>
      </c>
      <c r="D10271" s="1" t="s">
        <v>232</v>
      </c>
      <c r="E10271" s="2">
        <v>407</v>
      </c>
      <c r="F10271" s="3">
        <v>335</v>
      </c>
      <c r="G10271" s="2">
        <v>2207</v>
      </c>
      <c r="H10271" s="3">
        <v>1701</v>
      </c>
      <c r="I10271" s="69" t="str">
        <f>VLOOKUP(C10271,СПРАВОЧНИК!B:D,2,0)</f>
        <v>ЯПОНИЯ</v>
      </c>
      <c r="J10271" s="69" t="str">
        <f>VLOOKUP(C10271,СПРАВОЧНИК!B:D,3,0)</f>
        <v>ИНОМАРКИ</v>
      </c>
      <c r="K10271" s="69" t="str">
        <f>VLOOKUP(СВОД2023[[#This Row],[ФО]],СПРАВОЧНИК!H:P,2,0)</f>
        <v>Центральный ФО</v>
      </c>
    </row>
    <row r="10272" spans="1:11" x14ac:dyDescent="0.2">
      <c r="A10272" t="s">
        <v>600</v>
      </c>
      <c r="B10272" t="s">
        <v>596</v>
      </c>
      <c r="C10272" s="1" t="s">
        <v>230</v>
      </c>
      <c r="D10272" s="1" t="s">
        <v>1476</v>
      </c>
      <c r="E10272" s="2"/>
      <c r="F10272" s="3">
        <v>1</v>
      </c>
      <c r="G10272" s="2">
        <v>4</v>
      </c>
      <c r="H10272" s="3">
        <v>5</v>
      </c>
      <c r="I10272" s="69" t="str">
        <f>VLOOKUP(C10272,СПРАВОЧНИК!B:D,2,0)</f>
        <v>ЯПОНИЯ</v>
      </c>
      <c r="J10272" s="69" t="str">
        <f>VLOOKUP(C10272,СПРАВОЧНИК!B:D,3,0)</f>
        <v>ИНОМАРКИ</v>
      </c>
      <c r="K10272" s="69" t="str">
        <f>VLOOKUP(СВОД2023[[#This Row],[ФО]],СПРАВОЧНИК!H:P,2,0)</f>
        <v>Центральный ФО</v>
      </c>
    </row>
    <row r="10273" spans="1:11" x14ac:dyDescent="0.2">
      <c r="A10273" t="s">
        <v>600</v>
      </c>
      <c r="B10273" t="s">
        <v>596</v>
      </c>
      <c r="C10273" s="1" t="s">
        <v>230</v>
      </c>
      <c r="D10273" s="1" t="s">
        <v>1477</v>
      </c>
      <c r="E10273" s="2">
        <v>2</v>
      </c>
      <c r="F10273" s="3">
        <v>3</v>
      </c>
      <c r="G10273" s="2">
        <v>17</v>
      </c>
      <c r="H10273" s="3">
        <v>10</v>
      </c>
      <c r="I10273" s="69" t="str">
        <f>VLOOKUP(C10273,СПРАВОЧНИК!B:D,2,0)</f>
        <v>ЯПОНИЯ</v>
      </c>
      <c r="J10273" s="69" t="str">
        <f>VLOOKUP(C10273,СПРАВОЧНИК!B:D,3,0)</f>
        <v>ИНОМАРКИ</v>
      </c>
      <c r="K10273" s="69" t="str">
        <f>VLOOKUP(СВОД2023[[#This Row],[ФО]],СПРАВОЧНИК!H:P,2,0)</f>
        <v>Центральный ФО</v>
      </c>
    </row>
    <row r="10274" spans="1:11" x14ac:dyDescent="0.2">
      <c r="A10274" t="s">
        <v>600</v>
      </c>
      <c r="B10274" t="s">
        <v>596</v>
      </c>
      <c r="C10274" s="1" t="s">
        <v>230</v>
      </c>
      <c r="D10274" s="1" t="s">
        <v>1478</v>
      </c>
      <c r="E10274" s="2">
        <v>8</v>
      </c>
      <c r="F10274" s="3">
        <v>8</v>
      </c>
      <c r="G10274" s="2">
        <v>66</v>
      </c>
      <c r="H10274" s="3">
        <v>35</v>
      </c>
      <c r="I10274" s="69" t="str">
        <f>VLOOKUP(C10274,СПРАВОЧНИК!B:D,2,0)</f>
        <v>ЯПОНИЯ</v>
      </c>
      <c r="J10274" s="69" t="str">
        <f>VLOOKUP(C10274,СПРАВОЧНИК!B:D,3,0)</f>
        <v>ИНОМАРКИ</v>
      </c>
      <c r="K10274" s="69" t="str">
        <f>VLOOKUP(СВОД2023[[#This Row],[ФО]],СПРАВОЧНИК!H:P,2,0)</f>
        <v>Центральный ФО</v>
      </c>
    </row>
    <row r="10275" spans="1:11" x14ac:dyDescent="0.2">
      <c r="A10275" t="s">
        <v>600</v>
      </c>
      <c r="B10275" t="s">
        <v>596</v>
      </c>
      <c r="C10275" s="1" t="s">
        <v>230</v>
      </c>
      <c r="D10275" s="1" t="s">
        <v>233</v>
      </c>
      <c r="E10275" s="2">
        <v>360</v>
      </c>
      <c r="F10275" s="3">
        <v>278</v>
      </c>
      <c r="G10275" s="2">
        <v>2043</v>
      </c>
      <c r="H10275" s="3">
        <v>1634</v>
      </c>
      <c r="I10275" s="69" t="str">
        <f>VLOOKUP(C10275,СПРАВОЧНИК!B:D,2,0)</f>
        <v>ЯПОНИЯ</v>
      </c>
      <c r="J10275" s="69" t="str">
        <f>VLOOKUP(C10275,СПРАВОЧНИК!B:D,3,0)</f>
        <v>ИНОМАРКИ</v>
      </c>
      <c r="K10275" s="69" t="str">
        <f>VLOOKUP(СВОД2023[[#This Row],[ФО]],СПРАВОЧНИК!H:P,2,0)</f>
        <v>Центральный ФО</v>
      </c>
    </row>
    <row r="10276" spans="1:11" x14ac:dyDescent="0.2">
      <c r="A10276" t="s">
        <v>600</v>
      </c>
      <c r="B10276" t="s">
        <v>596</v>
      </c>
      <c r="C10276" s="1" t="s">
        <v>230</v>
      </c>
      <c r="D10276" s="1" t="s">
        <v>1479</v>
      </c>
      <c r="E10276" s="2"/>
      <c r="F10276" s="3">
        <v>2</v>
      </c>
      <c r="G10276" s="2"/>
      <c r="H10276" s="3">
        <v>2</v>
      </c>
      <c r="I10276" s="69" t="str">
        <f>VLOOKUP(C10276,СПРАВОЧНИК!B:D,2,0)</f>
        <v>ЯПОНИЯ</v>
      </c>
      <c r="J10276" s="69" t="str">
        <f>VLOOKUP(C10276,СПРАВОЧНИК!B:D,3,0)</f>
        <v>ИНОМАРКИ</v>
      </c>
      <c r="K10276" s="69" t="str">
        <f>VLOOKUP(СВОД2023[[#This Row],[ФО]],СПРАВОЧНИК!H:P,2,0)</f>
        <v>Центральный ФО</v>
      </c>
    </row>
    <row r="10277" spans="1:11" x14ac:dyDescent="0.2">
      <c r="A10277" t="s">
        <v>600</v>
      </c>
      <c r="B10277" t="s">
        <v>596</v>
      </c>
      <c r="C10277" s="1" t="s">
        <v>230</v>
      </c>
      <c r="D10277" s="1" t="s">
        <v>1480</v>
      </c>
      <c r="E10277" s="2">
        <v>4</v>
      </c>
      <c r="F10277" s="3"/>
      <c r="G10277" s="2">
        <v>16</v>
      </c>
      <c r="H10277" s="3">
        <v>11</v>
      </c>
      <c r="I10277" s="69" t="str">
        <f>VLOOKUP(C10277,СПРАВОЧНИК!B:D,2,0)</f>
        <v>ЯПОНИЯ</v>
      </c>
      <c r="J10277" s="69" t="str">
        <f>VLOOKUP(C10277,СПРАВОЧНИК!B:D,3,0)</f>
        <v>ИНОМАРКИ</v>
      </c>
      <c r="K10277" s="69" t="str">
        <f>VLOOKUP(СВОД2023[[#This Row],[ФО]],СПРАВОЧНИК!H:P,2,0)</f>
        <v>Центральный ФО</v>
      </c>
    </row>
    <row r="10278" spans="1:11" x14ac:dyDescent="0.2">
      <c r="A10278" t="s">
        <v>600</v>
      </c>
      <c r="B10278" t="s">
        <v>596</v>
      </c>
      <c r="C10278" s="1" t="s">
        <v>230</v>
      </c>
      <c r="D10278" s="1" t="s">
        <v>1481</v>
      </c>
      <c r="E10278" s="2">
        <v>2</v>
      </c>
      <c r="F10278" s="3">
        <v>1</v>
      </c>
      <c r="G10278" s="2">
        <v>7</v>
      </c>
      <c r="H10278" s="3">
        <v>9</v>
      </c>
      <c r="I10278" s="69" t="str">
        <f>VLOOKUP(C10278,СПРАВОЧНИК!B:D,2,0)</f>
        <v>ЯПОНИЯ</v>
      </c>
      <c r="J10278" s="69" t="str">
        <f>VLOOKUP(C10278,СПРАВОЧНИК!B:D,3,0)</f>
        <v>ИНОМАРКИ</v>
      </c>
      <c r="K10278" s="69" t="str">
        <f>VLOOKUP(СВОД2023[[#This Row],[ФО]],СПРАВОЧНИК!H:P,2,0)</f>
        <v>Центральный ФО</v>
      </c>
    </row>
    <row r="10279" spans="1:11" x14ac:dyDescent="0.2">
      <c r="A10279" t="s">
        <v>600</v>
      </c>
      <c r="B10279" t="s">
        <v>596</v>
      </c>
      <c r="C10279" s="1" t="s">
        <v>230</v>
      </c>
      <c r="D10279" s="1" t="s">
        <v>1482</v>
      </c>
      <c r="E10279" s="2">
        <v>9</v>
      </c>
      <c r="F10279" s="3">
        <v>7</v>
      </c>
      <c r="G10279" s="2">
        <v>63</v>
      </c>
      <c r="H10279" s="3">
        <v>49</v>
      </c>
      <c r="I10279" s="69" t="str">
        <f>VLOOKUP(C10279,СПРАВОЧНИК!B:D,2,0)</f>
        <v>ЯПОНИЯ</v>
      </c>
      <c r="J10279" s="69" t="str">
        <f>VLOOKUP(C10279,СПРАВОЧНИК!B:D,3,0)</f>
        <v>ИНОМАРКИ</v>
      </c>
      <c r="K10279" s="69" t="str">
        <f>VLOOKUP(СВОД2023[[#This Row],[ФО]],СПРАВОЧНИК!H:P,2,0)</f>
        <v>Центральный ФО</v>
      </c>
    </row>
    <row r="10280" spans="1:11" x14ac:dyDescent="0.2">
      <c r="A10280" t="s">
        <v>600</v>
      </c>
      <c r="B10280" t="s">
        <v>596</v>
      </c>
      <c r="C10280" s="1" t="s">
        <v>230</v>
      </c>
      <c r="D10280" s="1" t="s">
        <v>1483</v>
      </c>
      <c r="E10280" s="2">
        <v>44</v>
      </c>
      <c r="F10280" s="3">
        <v>2</v>
      </c>
      <c r="G10280" s="2">
        <v>267</v>
      </c>
      <c r="H10280" s="3">
        <v>10</v>
      </c>
      <c r="I10280" s="69" t="str">
        <f>VLOOKUP(C10280,СПРАВОЧНИК!B:D,2,0)</f>
        <v>ЯПОНИЯ</v>
      </c>
      <c r="J10280" s="69" t="str">
        <f>VLOOKUP(C10280,СПРАВОЧНИК!B:D,3,0)</f>
        <v>ИНОМАРКИ</v>
      </c>
      <c r="K10280" s="69" t="str">
        <f>VLOOKUP(СВОД2023[[#This Row],[ФО]],СПРАВОЧНИК!H:P,2,0)</f>
        <v>Центральный ФО</v>
      </c>
    </row>
    <row r="10281" spans="1:11" x14ac:dyDescent="0.2">
      <c r="A10281" t="s">
        <v>600</v>
      </c>
      <c r="B10281" t="s">
        <v>596</v>
      </c>
      <c r="C10281" s="1" t="s">
        <v>230</v>
      </c>
      <c r="D10281" s="1" t="s">
        <v>234</v>
      </c>
      <c r="E10281" s="2">
        <v>106</v>
      </c>
      <c r="F10281" s="3">
        <v>64</v>
      </c>
      <c r="G10281" s="2">
        <v>568</v>
      </c>
      <c r="H10281" s="3">
        <v>440</v>
      </c>
      <c r="I10281" s="69" t="str">
        <f>VLOOKUP(C10281,СПРАВОЧНИК!B:D,2,0)</f>
        <v>ЯПОНИЯ</v>
      </c>
      <c r="J10281" s="69" t="str">
        <f>VLOOKUP(C10281,СПРАВОЧНИК!B:D,3,0)</f>
        <v>ИНОМАРКИ</v>
      </c>
      <c r="K10281" s="69" t="str">
        <f>VLOOKUP(СВОД2023[[#This Row],[ФО]],СПРАВОЧНИК!H:P,2,0)</f>
        <v>Центральный ФО</v>
      </c>
    </row>
    <row r="10282" spans="1:11" x14ac:dyDescent="0.2">
      <c r="A10282" t="s">
        <v>600</v>
      </c>
      <c r="B10282" t="s">
        <v>596</v>
      </c>
      <c r="C10282" s="1" t="s">
        <v>230</v>
      </c>
      <c r="D10282" s="1" t="s">
        <v>235</v>
      </c>
      <c r="E10282" s="2">
        <v>163</v>
      </c>
      <c r="F10282" s="3">
        <v>45</v>
      </c>
      <c r="G10282" s="2">
        <v>741</v>
      </c>
      <c r="H10282" s="3">
        <v>282</v>
      </c>
      <c r="I10282" s="69" t="str">
        <f>VLOOKUP(C10282,СПРАВОЧНИК!B:D,2,0)</f>
        <v>ЯПОНИЯ</v>
      </c>
      <c r="J10282" s="69" t="str">
        <f>VLOOKUP(C10282,СПРАВОЧНИК!B:D,3,0)</f>
        <v>ИНОМАРКИ</v>
      </c>
      <c r="K10282" s="69" t="str">
        <f>VLOOKUP(СВОД2023[[#This Row],[ФО]],СПРАВОЧНИК!H:P,2,0)</f>
        <v>Центральный ФО</v>
      </c>
    </row>
    <row r="10283" spans="1:11" x14ac:dyDescent="0.2">
      <c r="A10283" t="s">
        <v>600</v>
      </c>
      <c r="B10283" t="s">
        <v>596</v>
      </c>
      <c r="C10283" s="1" t="s">
        <v>230</v>
      </c>
      <c r="D10283" s="1" t="s">
        <v>1484</v>
      </c>
      <c r="E10283" s="2">
        <v>2</v>
      </c>
      <c r="F10283" s="3">
        <v>2</v>
      </c>
      <c r="G10283" s="2">
        <v>7</v>
      </c>
      <c r="H10283" s="3">
        <v>5</v>
      </c>
      <c r="I10283" s="69" t="str">
        <f>VLOOKUP(C10283,СПРАВОЧНИК!B:D,2,0)</f>
        <v>ЯПОНИЯ</v>
      </c>
      <c r="J10283" s="69" t="str">
        <f>VLOOKUP(C10283,СПРАВОЧНИК!B:D,3,0)</f>
        <v>ИНОМАРКИ</v>
      </c>
      <c r="K10283" s="69" t="str">
        <f>VLOOKUP(СВОД2023[[#This Row],[ФО]],СПРАВОЧНИК!H:P,2,0)</f>
        <v>Центральный ФО</v>
      </c>
    </row>
    <row r="10284" spans="1:11" x14ac:dyDescent="0.2">
      <c r="A10284" t="s">
        <v>600</v>
      </c>
      <c r="B10284" t="s">
        <v>596</v>
      </c>
      <c r="C10284" s="1" t="s">
        <v>230</v>
      </c>
      <c r="D10284" s="1" t="s">
        <v>1485</v>
      </c>
      <c r="E10284" s="2">
        <v>2</v>
      </c>
      <c r="F10284" s="3"/>
      <c r="G10284" s="2">
        <v>3</v>
      </c>
      <c r="H10284" s="3">
        <v>1</v>
      </c>
      <c r="I10284" s="69" t="str">
        <f>VLOOKUP(C10284,СПРАВОЧНИК!B:D,2,0)</f>
        <v>ЯПОНИЯ</v>
      </c>
      <c r="J10284" s="69" t="str">
        <f>VLOOKUP(C10284,СПРАВОЧНИК!B:D,3,0)</f>
        <v>ИНОМАРКИ</v>
      </c>
      <c r="K10284" s="69" t="str">
        <f>VLOOKUP(СВОД2023[[#This Row],[ФО]],СПРАВОЧНИК!H:P,2,0)</f>
        <v>Центральный ФО</v>
      </c>
    </row>
    <row r="10285" spans="1:11" x14ac:dyDescent="0.2">
      <c r="A10285" t="s">
        <v>600</v>
      </c>
      <c r="B10285" t="s">
        <v>596</v>
      </c>
      <c r="C10285" s="1" t="s">
        <v>230</v>
      </c>
      <c r="D10285" s="1" t="s">
        <v>236</v>
      </c>
      <c r="E10285" s="2"/>
      <c r="F10285" s="3"/>
      <c r="G10285" s="2"/>
      <c r="H10285" s="3">
        <v>1</v>
      </c>
      <c r="I10285" s="69" t="str">
        <f>VLOOKUP(C10285,СПРАВОЧНИК!B:D,2,0)</f>
        <v>ЯПОНИЯ</v>
      </c>
      <c r="J10285" s="69" t="str">
        <f>VLOOKUP(C10285,СПРАВОЧНИК!B:D,3,0)</f>
        <v>ИНОМАРКИ</v>
      </c>
      <c r="K10285" s="69" t="str">
        <f>VLOOKUP(СВОД2023[[#This Row],[ФО]],СПРАВОЧНИК!H:P,2,0)</f>
        <v>Центральный ФО</v>
      </c>
    </row>
    <row r="10286" spans="1:11" x14ac:dyDescent="0.2">
      <c r="A10286" t="s">
        <v>600</v>
      </c>
      <c r="B10286" t="s">
        <v>596</v>
      </c>
      <c r="C10286" s="1" t="s">
        <v>230</v>
      </c>
      <c r="D10286" s="1" t="s">
        <v>1486</v>
      </c>
      <c r="E10286" s="2">
        <v>2</v>
      </c>
      <c r="F10286" s="3"/>
      <c r="G10286" s="2">
        <v>7</v>
      </c>
      <c r="H10286" s="3">
        <v>5</v>
      </c>
      <c r="I10286" s="69" t="str">
        <f>VLOOKUP(C10286,СПРАВОЧНИК!B:D,2,0)</f>
        <v>ЯПОНИЯ</v>
      </c>
      <c r="J10286" s="69" t="str">
        <f>VLOOKUP(C10286,СПРАВОЧНИК!B:D,3,0)</f>
        <v>ИНОМАРКИ</v>
      </c>
      <c r="K10286" s="69" t="str">
        <f>VLOOKUP(СВОД2023[[#This Row],[ФО]],СПРАВОЧНИК!H:P,2,0)</f>
        <v>Центральный ФО</v>
      </c>
    </row>
    <row r="10287" spans="1:11" x14ac:dyDescent="0.2">
      <c r="A10287" t="s">
        <v>600</v>
      </c>
      <c r="B10287" t="s">
        <v>596</v>
      </c>
      <c r="C10287" s="1" t="s">
        <v>230</v>
      </c>
      <c r="D10287" s="1" t="s">
        <v>239</v>
      </c>
      <c r="E10287" s="2">
        <v>1</v>
      </c>
      <c r="F10287" s="3"/>
      <c r="G10287" s="2">
        <v>2</v>
      </c>
      <c r="H10287" s="3"/>
      <c r="I10287" s="69" t="str">
        <f>VLOOKUP(C10287,СПРАВОЧНИК!B:D,2,0)</f>
        <v>ЯПОНИЯ</v>
      </c>
      <c r="J10287" s="69" t="str">
        <f>VLOOKUP(C10287,СПРАВОЧНИК!B:D,3,0)</f>
        <v>ИНОМАРКИ</v>
      </c>
      <c r="K10287" s="69" t="str">
        <f>VLOOKUP(СВОД2023[[#This Row],[ФО]],СПРАВОЧНИК!H:P,2,0)</f>
        <v>Центральный ФО</v>
      </c>
    </row>
    <row r="10288" spans="1:11" x14ac:dyDescent="0.2">
      <c r="A10288" t="s">
        <v>600</v>
      </c>
      <c r="B10288" t="s">
        <v>596</v>
      </c>
      <c r="C10288" s="1" t="s">
        <v>230</v>
      </c>
      <c r="D10288" s="1" t="s">
        <v>639</v>
      </c>
      <c r="E10288" s="2">
        <v>23</v>
      </c>
      <c r="F10288" s="3">
        <v>12</v>
      </c>
      <c r="G10288" s="2">
        <v>142</v>
      </c>
      <c r="H10288" s="3">
        <v>93</v>
      </c>
      <c r="I10288" s="69" t="str">
        <f>VLOOKUP(C10288,СПРАВОЧНИК!B:D,2,0)</f>
        <v>ЯПОНИЯ</v>
      </c>
      <c r="J10288" s="69" t="str">
        <f>VLOOKUP(C10288,СПРАВОЧНИК!B:D,3,0)</f>
        <v>ИНОМАРКИ</v>
      </c>
      <c r="K10288" s="69" t="str">
        <f>VLOOKUP(СВОД2023[[#This Row],[ФО]],СПРАВОЧНИК!H:P,2,0)</f>
        <v>Центральный ФО</v>
      </c>
    </row>
    <row r="10289" spans="1:11" x14ac:dyDescent="0.2">
      <c r="A10289" t="s">
        <v>600</v>
      </c>
      <c r="B10289" t="s">
        <v>596</v>
      </c>
      <c r="C10289" s="1" t="s">
        <v>230</v>
      </c>
      <c r="D10289" s="1" t="s">
        <v>1487</v>
      </c>
      <c r="E10289" s="2">
        <v>1</v>
      </c>
      <c r="F10289" s="3">
        <v>3</v>
      </c>
      <c r="G10289" s="2">
        <v>12</v>
      </c>
      <c r="H10289" s="3">
        <v>11</v>
      </c>
      <c r="I10289" s="69" t="str">
        <f>VLOOKUP(C10289,СПРАВОЧНИК!B:D,2,0)</f>
        <v>ЯПОНИЯ</v>
      </c>
      <c r="J10289" s="69" t="str">
        <f>VLOOKUP(C10289,СПРАВОЧНИК!B:D,3,0)</f>
        <v>ИНОМАРКИ</v>
      </c>
      <c r="K10289" s="69" t="str">
        <f>VLOOKUP(СВОД2023[[#This Row],[ФО]],СПРАВОЧНИК!H:P,2,0)</f>
        <v>Центральный ФО</v>
      </c>
    </row>
    <row r="10290" spans="1:11" x14ac:dyDescent="0.2">
      <c r="A10290" t="s">
        <v>600</v>
      </c>
      <c r="B10290" t="s">
        <v>596</v>
      </c>
      <c r="C10290" s="1" t="s">
        <v>230</v>
      </c>
      <c r="D10290" s="1" t="s">
        <v>1488</v>
      </c>
      <c r="E10290" s="2">
        <v>2</v>
      </c>
      <c r="F10290" s="3"/>
      <c r="G10290" s="2">
        <v>8</v>
      </c>
      <c r="H10290" s="3">
        <v>3</v>
      </c>
      <c r="I10290" s="69" t="str">
        <f>VLOOKUP(C10290,СПРАВОЧНИК!B:D,2,0)</f>
        <v>ЯПОНИЯ</v>
      </c>
      <c r="J10290" s="69" t="str">
        <f>VLOOKUP(C10290,СПРАВОЧНИК!B:D,3,0)</f>
        <v>ИНОМАРКИ</v>
      </c>
      <c r="K10290" s="69" t="str">
        <f>VLOOKUP(СВОД2023[[#This Row],[ФО]],СПРАВОЧНИК!H:P,2,0)</f>
        <v>Центральный ФО</v>
      </c>
    </row>
    <row r="10291" spans="1:11" x14ac:dyDescent="0.2">
      <c r="A10291" t="s">
        <v>600</v>
      </c>
      <c r="B10291" t="s">
        <v>596</v>
      </c>
      <c r="C10291" s="1" t="s">
        <v>230</v>
      </c>
      <c r="D10291" s="1" t="s">
        <v>647</v>
      </c>
      <c r="E10291" s="2"/>
      <c r="F10291" s="3"/>
      <c r="G10291" s="2">
        <v>3</v>
      </c>
      <c r="H10291" s="3">
        <v>5</v>
      </c>
      <c r="I10291" s="69" t="str">
        <f>VLOOKUP(C10291,СПРАВОЧНИК!B:D,2,0)</f>
        <v>ЯПОНИЯ</v>
      </c>
      <c r="J10291" s="69" t="str">
        <f>VLOOKUP(C10291,СПРАВОЧНИК!B:D,3,0)</f>
        <v>ИНОМАРКИ</v>
      </c>
      <c r="K10291" s="69" t="str">
        <f>VLOOKUP(СВОД2023[[#This Row],[ФО]],СПРАВОЧНИК!H:P,2,0)</f>
        <v>Центральный ФО</v>
      </c>
    </row>
    <row r="10292" spans="1:11" x14ac:dyDescent="0.2">
      <c r="A10292" t="s">
        <v>600</v>
      </c>
      <c r="B10292" t="s">
        <v>596</v>
      </c>
      <c r="C10292" s="1" t="s">
        <v>230</v>
      </c>
      <c r="D10292" s="1" t="s">
        <v>2543</v>
      </c>
      <c r="E10292" s="2"/>
      <c r="F10292" s="3"/>
      <c r="G10292" s="2"/>
      <c r="H10292" s="3">
        <v>1</v>
      </c>
      <c r="I10292" s="69" t="str">
        <f>VLOOKUP(C10292,СПРАВОЧНИК!B:D,2,0)</f>
        <v>ЯПОНИЯ</v>
      </c>
      <c r="J10292" s="69" t="str">
        <f>VLOOKUP(C10292,СПРАВОЧНИК!B:D,3,0)</f>
        <v>ИНОМАРКИ</v>
      </c>
      <c r="K10292" s="69" t="str">
        <f>VLOOKUP(СВОД2023[[#This Row],[ФО]],СПРАВОЧНИК!H:P,2,0)</f>
        <v>Центральный ФО</v>
      </c>
    </row>
    <row r="10293" spans="1:11" x14ac:dyDescent="0.2">
      <c r="A10293" t="s">
        <v>600</v>
      </c>
      <c r="B10293" t="s">
        <v>596</v>
      </c>
      <c r="C10293" s="1" t="s">
        <v>230</v>
      </c>
      <c r="D10293" s="1" t="s">
        <v>240</v>
      </c>
      <c r="E10293" s="2"/>
      <c r="F10293" s="3">
        <v>1</v>
      </c>
      <c r="G10293" s="2">
        <v>1</v>
      </c>
      <c r="H10293" s="3">
        <v>1</v>
      </c>
      <c r="I10293" s="69" t="str">
        <f>VLOOKUP(C10293,СПРАВОЧНИК!B:D,2,0)</f>
        <v>ЯПОНИЯ</v>
      </c>
      <c r="J10293" s="69" t="str">
        <f>VLOOKUP(C10293,СПРАВОЧНИК!B:D,3,0)</f>
        <v>ИНОМАРКИ</v>
      </c>
      <c r="K10293" s="69" t="str">
        <f>VLOOKUP(СВОД2023[[#This Row],[ФО]],СПРАВОЧНИК!H:P,2,0)</f>
        <v>Центральный ФО</v>
      </c>
    </row>
    <row r="10294" spans="1:11" x14ac:dyDescent="0.2">
      <c r="A10294" t="s">
        <v>600</v>
      </c>
      <c r="B10294" t="s">
        <v>596</v>
      </c>
      <c r="C10294" s="1" t="s">
        <v>230</v>
      </c>
      <c r="D10294" s="1" t="s">
        <v>1489</v>
      </c>
      <c r="E10294" s="2"/>
      <c r="F10294" s="3"/>
      <c r="G10294" s="2"/>
      <c r="H10294" s="3">
        <v>1</v>
      </c>
      <c r="I10294" s="69" t="str">
        <f>VLOOKUP(C10294,СПРАВОЧНИК!B:D,2,0)</f>
        <v>ЯПОНИЯ</v>
      </c>
      <c r="J10294" s="69" t="str">
        <f>VLOOKUP(C10294,СПРАВОЧНИК!B:D,3,0)</f>
        <v>ИНОМАРКИ</v>
      </c>
      <c r="K10294" s="69" t="str">
        <f>VLOOKUP(СВОД2023[[#This Row],[ФО]],СПРАВОЧНИК!H:P,2,0)</f>
        <v>Центральный ФО</v>
      </c>
    </row>
    <row r="10295" spans="1:11" x14ac:dyDescent="0.2">
      <c r="A10295" t="s">
        <v>600</v>
      </c>
      <c r="B10295" t="s">
        <v>596</v>
      </c>
      <c r="C10295" s="1" t="s">
        <v>230</v>
      </c>
      <c r="D10295" s="1" t="s">
        <v>242</v>
      </c>
      <c r="E10295" s="2">
        <v>24</v>
      </c>
      <c r="F10295" s="3">
        <v>21</v>
      </c>
      <c r="G10295" s="2">
        <v>178</v>
      </c>
      <c r="H10295" s="3">
        <v>136</v>
      </c>
      <c r="I10295" s="69" t="str">
        <f>VLOOKUP(C10295,СПРАВОЧНИК!B:D,2,0)</f>
        <v>ЯПОНИЯ</v>
      </c>
      <c r="J10295" s="69" t="str">
        <f>VLOOKUP(C10295,СПРАВОЧНИК!B:D,3,0)</f>
        <v>ИНОМАРКИ</v>
      </c>
      <c r="K10295" s="69" t="str">
        <f>VLOOKUP(СВОД2023[[#This Row],[ФО]],СПРАВОЧНИК!H:P,2,0)</f>
        <v>Центральный ФО</v>
      </c>
    </row>
    <row r="10296" spans="1:11" x14ac:dyDescent="0.2">
      <c r="A10296" t="s">
        <v>600</v>
      </c>
      <c r="B10296" t="s">
        <v>596</v>
      </c>
      <c r="C10296" s="1" t="s">
        <v>230</v>
      </c>
      <c r="D10296" s="1" t="s">
        <v>243</v>
      </c>
      <c r="E10296" s="2">
        <v>19</v>
      </c>
      <c r="F10296" s="3">
        <v>11</v>
      </c>
      <c r="G10296" s="2">
        <v>74</v>
      </c>
      <c r="H10296" s="3">
        <v>49</v>
      </c>
      <c r="I10296" s="69" t="str">
        <f>VLOOKUP(C10296,СПРАВОЧНИК!B:D,2,0)</f>
        <v>ЯПОНИЯ</v>
      </c>
      <c r="J10296" s="69" t="str">
        <f>VLOOKUP(C10296,СПРАВОЧНИК!B:D,3,0)</f>
        <v>ИНОМАРКИ</v>
      </c>
      <c r="K10296" s="69" t="str">
        <f>VLOOKUP(СВОД2023[[#This Row],[ФО]],СПРАВОЧНИК!H:P,2,0)</f>
        <v>Центральный ФО</v>
      </c>
    </row>
    <row r="10297" spans="1:11" x14ac:dyDescent="0.2">
      <c r="A10297" t="s">
        <v>600</v>
      </c>
      <c r="B10297" t="s">
        <v>596</v>
      </c>
      <c r="C10297" s="1" t="s">
        <v>230</v>
      </c>
      <c r="D10297" s="1" t="s">
        <v>1490</v>
      </c>
      <c r="E10297" s="2">
        <v>2</v>
      </c>
      <c r="F10297" s="3">
        <v>3</v>
      </c>
      <c r="G10297" s="2">
        <v>11</v>
      </c>
      <c r="H10297" s="3">
        <v>11</v>
      </c>
      <c r="I10297" s="69" t="str">
        <f>VLOOKUP(C10297,СПРАВОЧНИК!B:D,2,0)</f>
        <v>ЯПОНИЯ</v>
      </c>
      <c r="J10297" s="69" t="str">
        <f>VLOOKUP(C10297,СПРАВОЧНИК!B:D,3,0)</f>
        <v>ИНОМАРКИ</v>
      </c>
      <c r="K10297" s="69" t="str">
        <f>VLOOKUP(СВОД2023[[#This Row],[ФО]],СПРАВОЧНИК!H:P,2,0)</f>
        <v>Центральный ФО</v>
      </c>
    </row>
    <row r="10298" spans="1:11" x14ac:dyDescent="0.2">
      <c r="A10298" t="s">
        <v>600</v>
      </c>
      <c r="B10298" t="s">
        <v>596</v>
      </c>
      <c r="C10298" s="1" t="s">
        <v>230</v>
      </c>
      <c r="D10298" s="1" t="s">
        <v>1491</v>
      </c>
      <c r="E10298" s="2">
        <v>4</v>
      </c>
      <c r="F10298" s="3">
        <v>3</v>
      </c>
      <c r="G10298" s="2">
        <v>23</v>
      </c>
      <c r="H10298" s="3">
        <v>18</v>
      </c>
      <c r="I10298" s="69" t="str">
        <f>VLOOKUP(C10298,СПРАВОЧНИК!B:D,2,0)</f>
        <v>ЯПОНИЯ</v>
      </c>
      <c r="J10298" s="69" t="str">
        <f>VLOOKUP(C10298,СПРАВОЧНИК!B:D,3,0)</f>
        <v>ИНОМАРКИ</v>
      </c>
      <c r="K10298" s="69" t="str">
        <f>VLOOKUP(СВОД2023[[#This Row],[ФО]],СПРАВОЧНИК!H:P,2,0)</f>
        <v>Центральный ФО</v>
      </c>
    </row>
    <row r="10299" spans="1:11" x14ac:dyDescent="0.2">
      <c r="A10299" t="s">
        <v>600</v>
      </c>
      <c r="B10299" t="s">
        <v>596</v>
      </c>
      <c r="C10299" s="1" t="s">
        <v>230</v>
      </c>
      <c r="D10299" s="1" t="s">
        <v>244</v>
      </c>
      <c r="E10299" s="2">
        <v>4</v>
      </c>
      <c r="F10299" s="3"/>
      <c r="G10299" s="2">
        <v>24</v>
      </c>
      <c r="H10299" s="3">
        <v>1</v>
      </c>
      <c r="I10299" s="69" t="str">
        <f>VLOOKUP(C10299,СПРАВОЧНИК!B:D,2,0)</f>
        <v>ЯПОНИЯ</v>
      </c>
      <c r="J10299" s="69" t="str">
        <f>VLOOKUP(C10299,СПРАВОЧНИК!B:D,3,0)</f>
        <v>ИНОМАРКИ</v>
      </c>
      <c r="K10299" s="69" t="str">
        <f>VLOOKUP(СВОД2023[[#This Row],[ФО]],СПРАВОЧНИК!H:P,2,0)</f>
        <v>Центральный ФО</v>
      </c>
    </row>
    <row r="10300" spans="1:11" x14ac:dyDescent="0.2">
      <c r="A10300" t="s">
        <v>600</v>
      </c>
      <c r="B10300" t="s">
        <v>596</v>
      </c>
      <c r="C10300" s="1" t="s">
        <v>230</v>
      </c>
      <c r="D10300" s="1" t="s">
        <v>1492</v>
      </c>
      <c r="E10300" s="2">
        <v>31</v>
      </c>
      <c r="F10300" s="3">
        <v>30</v>
      </c>
      <c r="G10300" s="2">
        <v>166</v>
      </c>
      <c r="H10300" s="3">
        <v>205</v>
      </c>
      <c r="I10300" s="69" t="str">
        <f>VLOOKUP(C10300,СПРАВОЧНИК!B:D,2,0)</f>
        <v>ЯПОНИЯ</v>
      </c>
      <c r="J10300" s="69" t="str">
        <f>VLOOKUP(C10300,СПРАВОЧНИК!B:D,3,0)</f>
        <v>ИНОМАРКИ</v>
      </c>
      <c r="K10300" s="69" t="str">
        <f>VLOOKUP(СВОД2023[[#This Row],[ФО]],СПРАВОЧНИК!H:P,2,0)</f>
        <v>Центральный ФО</v>
      </c>
    </row>
    <row r="10301" spans="1:11" x14ac:dyDescent="0.2">
      <c r="A10301" t="s">
        <v>600</v>
      </c>
      <c r="B10301" t="s">
        <v>596</v>
      </c>
      <c r="C10301" s="1" t="s">
        <v>230</v>
      </c>
      <c r="D10301" s="1" t="s">
        <v>1493</v>
      </c>
      <c r="E10301" s="2">
        <v>5</v>
      </c>
      <c r="F10301" s="3">
        <v>2</v>
      </c>
      <c r="G10301" s="2">
        <v>40</v>
      </c>
      <c r="H10301" s="3">
        <v>30</v>
      </c>
      <c r="I10301" s="69" t="str">
        <f>VLOOKUP(C10301,СПРАВОЧНИК!B:D,2,0)</f>
        <v>ЯПОНИЯ</v>
      </c>
      <c r="J10301" s="69" t="str">
        <f>VLOOKUP(C10301,СПРАВОЧНИК!B:D,3,0)</f>
        <v>ИНОМАРКИ</v>
      </c>
      <c r="K10301" s="69" t="str">
        <f>VLOOKUP(СВОД2023[[#This Row],[ФО]],СПРАВОЧНИК!H:P,2,0)</f>
        <v>Центральный ФО</v>
      </c>
    </row>
    <row r="10302" spans="1:11" x14ac:dyDescent="0.2">
      <c r="A10302" t="s">
        <v>600</v>
      </c>
      <c r="B10302" t="s">
        <v>596</v>
      </c>
      <c r="C10302" s="1" t="s">
        <v>230</v>
      </c>
      <c r="D10302" s="1" t="s">
        <v>1494</v>
      </c>
      <c r="E10302" s="2">
        <v>1</v>
      </c>
      <c r="F10302" s="3"/>
      <c r="G10302" s="2">
        <v>4</v>
      </c>
      <c r="H10302" s="3">
        <v>6</v>
      </c>
      <c r="I10302" s="69" t="str">
        <f>VLOOKUP(C10302,СПРАВОЧНИК!B:D,2,0)</f>
        <v>ЯПОНИЯ</v>
      </c>
      <c r="J10302" s="69" t="str">
        <f>VLOOKUP(C10302,СПРАВОЧНИК!B:D,3,0)</f>
        <v>ИНОМАРКИ</v>
      </c>
      <c r="K10302" s="69" t="str">
        <f>VLOOKUP(СВОД2023[[#This Row],[ФО]],СПРАВОЧНИК!H:P,2,0)</f>
        <v>Центральный ФО</v>
      </c>
    </row>
    <row r="10303" spans="1:11" x14ac:dyDescent="0.2">
      <c r="A10303" t="s">
        <v>600</v>
      </c>
      <c r="B10303" t="s">
        <v>596</v>
      </c>
      <c r="C10303" s="1" t="s">
        <v>230</v>
      </c>
      <c r="D10303" s="1" t="s">
        <v>1495</v>
      </c>
      <c r="E10303" s="2">
        <v>4</v>
      </c>
      <c r="F10303" s="3">
        <v>1</v>
      </c>
      <c r="G10303" s="2">
        <v>33</v>
      </c>
      <c r="H10303" s="3">
        <v>24</v>
      </c>
      <c r="I10303" s="69" t="str">
        <f>VLOOKUP(C10303,СПРАВОЧНИК!B:D,2,0)</f>
        <v>ЯПОНИЯ</v>
      </c>
      <c r="J10303" s="69" t="str">
        <f>VLOOKUP(C10303,СПРАВОЧНИК!B:D,3,0)</f>
        <v>ИНОМАРКИ</v>
      </c>
      <c r="K10303" s="69" t="str">
        <f>VLOOKUP(СВОД2023[[#This Row],[ФО]],СПРАВОЧНИК!H:P,2,0)</f>
        <v>Центральный ФО</v>
      </c>
    </row>
    <row r="10304" spans="1:11" x14ac:dyDescent="0.2">
      <c r="A10304" t="s">
        <v>600</v>
      </c>
      <c r="B10304" t="s">
        <v>596</v>
      </c>
      <c r="C10304" s="1" t="s">
        <v>230</v>
      </c>
      <c r="D10304" s="1" t="s">
        <v>1496</v>
      </c>
      <c r="E10304" s="2">
        <v>14</v>
      </c>
      <c r="F10304" s="3">
        <v>11</v>
      </c>
      <c r="G10304" s="2">
        <v>62</v>
      </c>
      <c r="H10304" s="3">
        <v>41</v>
      </c>
      <c r="I10304" s="69" t="str">
        <f>VLOOKUP(C10304,СПРАВОЧНИК!B:D,2,0)</f>
        <v>ЯПОНИЯ</v>
      </c>
      <c r="J10304" s="69" t="str">
        <f>VLOOKUP(C10304,СПРАВОЧНИК!B:D,3,0)</f>
        <v>ИНОМАРКИ</v>
      </c>
      <c r="K10304" s="69" t="str">
        <f>VLOOKUP(СВОД2023[[#This Row],[ФО]],СПРАВОЧНИК!H:P,2,0)</f>
        <v>Центральный ФО</v>
      </c>
    </row>
    <row r="10305" spans="1:11" x14ac:dyDescent="0.2">
      <c r="A10305" t="s">
        <v>600</v>
      </c>
      <c r="B10305" t="s">
        <v>596</v>
      </c>
      <c r="C10305" s="1" t="s">
        <v>230</v>
      </c>
      <c r="D10305" s="1" t="s">
        <v>1497</v>
      </c>
      <c r="E10305" s="2">
        <v>2</v>
      </c>
      <c r="F10305" s="3"/>
      <c r="G10305" s="2">
        <v>6</v>
      </c>
      <c r="H10305" s="3">
        <v>3</v>
      </c>
      <c r="I10305" s="69" t="str">
        <f>VLOOKUP(C10305,СПРАВОЧНИК!B:D,2,0)</f>
        <v>ЯПОНИЯ</v>
      </c>
      <c r="J10305" s="69" t="str">
        <f>VLOOKUP(C10305,СПРАВОЧНИК!B:D,3,0)</f>
        <v>ИНОМАРКИ</v>
      </c>
      <c r="K10305" s="69" t="str">
        <f>VLOOKUP(СВОД2023[[#This Row],[ФО]],СПРАВОЧНИК!H:P,2,0)</f>
        <v>Центральный ФО</v>
      </c>
    </row>
    <row r="10306" spans="1:11" x14ac:dyDescent="0.2">
      <c r="A10306" t="s">
        <v>600</v>
      </c>
      <c r="B10306" t="s">
        <v>596</v>
      </c>
      <c r="C10306" s="1" t="s">
        <v>230</v>
      </c>
      <c r="D10306" s="1" t="s">
        <v>245</v>
      </c>
      <c r="E10306" s="2">
        <v>30</v>
      </c>
      <c r="F10306" s="3">
        <v>9</v>
      </c>
      <c r="G10306" s="2">
        <v>124</v>
      </c>
      <c r="H10306" s="3">
        <v>78</v>
      </c>
      <c r="I10306" s="69" t="str">
        <f>VLOOKUP(C10306,СПРАВОЧНИК!B:D,2,0)</f>
        <v>ЯПОНИЯ</v>
      </c>
      <c r="J10306" s="69" t="str">
        <f>VLOOKUP(C10306,СПРАВОЧНИК!B:D,3,0)</f>
        <v>ИНОМАРКИ</v>
      </c>
      <c r="K10306" s="69" t="str">
        <f>VLOOKUP(СВОД2023[[#This Row],[ФО]],СПРАВОЧНИК!H:P,2,0)</f>
        <v>Центральный ФО</v>
      </c>
    </row>
    <row r="10307" spans="1:11" x14ac:dyDescent="0.2">
      <c r="A10307" t="s">
        <v>600</v>
      </c>
      <c r="B10307" t="s">
        <v>596</v>
      </c>
      <c r="C10307" s="1" t="s">
        <v>230</v>
      </c>
      <c r="D10307" s="1" t="s">
        <v>246</v>
      </c>
      <c r="E10307" s="2">
        <v>33</v>
      </c>
      <c r="F10307" s="3">
        <v>14</v>
      </c>
      <c r="G10307" s="2">
        <v>196</v>
      </c>
      <c r="H10307" s="3">
        <v>90</v>
      </c>
      <c r="I10307" s="69" t="str">
        <f>VLOOKUP(C10307,СПРАВОЧНИК!B:D,2,0)</f>
        <v>ЯПОНИЯ</v>
      </c>
      <c r="J10307" s="69" t="str">
        <f>VLOOKUP(C10307,СПРАВОЧНИК!B:D,3,0)</f>
        <v>ИНОМАРКИ</v>
      </c>
      <c r="K10307" s="69" t="str">
        <f>VLOOKUP(СВОД2023[[#This Row],[ФО]],СПРАВОЧНИК!H:P,2,0)</f>
        <v>Центральный ФО</v>
      </c>
    </row>
    <row r="10308" spans="1:11" x14ac:dyDescent="0.2">
      <c r="A10308" t="s">
        <v>600</v>
      </c>
      <c r="B10308" t="s">
        <v>596</v>
      </c>
      <c r="C10308" s="1" t="s">
        <v>230</v>
      </c>
      <c r="D10308" s="1" t="s">
        <v>1498</v>
      </c>
      <c r="E10308" s="2">
        <v>2</v>
      </c>
      <c r="F10308" s="3">
        <v>1</v>
      </c>
      <c r="G10308" s="2">
        <v>7</v>
      </c>
      <c r="H10308" s="3">
        <v>8</v>
      </c>
      <c r="I10308" s="69" t="str">
        <f>VLOOKUP(C10308,СПРАВОЧНИК!B:D,2,0)</f>
        <v>ЯПОНИЯ</v>
      </c>
      <c r="J10308" s="69" t="str">
        <f>VLOOKUP(C10308,СПРАВОЧНИК!B:D,3,0)</f>
        <v>ИНОМАРКИ</v>
      </c>
      <c r="K10308" s="69" t="str">
        <f>VLOOKUP(СВОД2023[[#This Row],[ФО]],СПРАВОЧНИК!H:P,2,0)</f>
        <v>Центральный ФО</v>
      </c>
    </row>
    <row r="10309" spans="1:11" x14ac:dyDescent="0.2">
      <c r="A10309" t="s">
        <v>600</v>
      </c>
      <c r="B10309" t="s">
        <v>596</v>
      </c>
      <c r="C10309" s="1" t="s">
        <v>230</v>
      </c>
      <c r="D10309" s="1" t="s">
        <v>634</v>
      </c>
      <c r="E10309" s="2"/>
      <c r="F10309" s="3">
        <v>1</v>
      </c>
      <c r="G10309" s="2"/>
      <c r="H10309" s="3">
        <v>1</v>
      </c>
      <c r="I10309" s="69" t="str">
        <f>VLOOKUP(C10309,СПРАВОЧНИК!B:D,2,0)</f>
        <v>ЯПОНИЯ</v>
      </c>
      <c r="J10309" s="69" t="str">
        <f>VLOOKUP(C10309,СПРАВОЧНИК!B:D,3,0)</f>
        <v>ИНОМАРКИ</v>
      </c>
      <c r="K10309" s="69" t="str">
        <f>VLOOKUP(СВОД2023[[#This Row],[ФО]],СПРАВОЧНИК!H:P,2,0)</f>
        <v>Центральный ФО</v>
      </c>
    </row>
    <row r="10310" spans="1:11" x14ac:dyDescent="0.2">
      <c r="A10310" t="s">
        <v>600</v>
      </c>
      <c r="B10310" t="s">
        <v>596</v>
      </c>
      <c r="C10310" s="1" t="s">
        <v>230</v>
      </c>
      <c r="D10310" s="1" t="s">
        <v>247</v>
      </c>
      <c r="E10310" s="2">
        <v>47</v>
      </c>
      <c r="F10310" s="3">
        <v>34</v>
      </c>
      <c r="G10310" s="2">
        <v>245</v>
      </c>
      <c r="H10310" s="3">
        <v>183</v>
      </c>
      <c r="I10310" s="69" t="str">
        <f>VLOOKUP(C10310,СПРАВОЧНИК!B:D,2,0)</f>
        <v>ЯПОНИЯ</v>
      </c>
      <c r="J10310" s="69" t="str">
        <f>VLOOKUP(C10310,СПРАВОЧНИК!B:D,3,0)</f>
        <v>ИНОМАРКИ</v>
      </c>
      <c r="K10310" s="69" t="str">
        <f>VLOOKUP(СВОД2023[[#This Row],[ФО]],СПРАВОЧНИК!H:P,2,0)</f>
        <v>Центральный ФО</v>
      </c>
    </row>
    <row r="10311" spans="1:11" x14ac:dyDescent="0.2">
      <c r="A10311" t="s">
        <v>600</v>
      </c>
      <c r="B10311" t="s">
        <v>596</v>
      </c>
      <c r="C10311" s="1" t="s">
        <v>230</v>
      </c>
      <c r="D10311" s="1" t="s">
        <v>1499</v>
      </c>
      <c r="E10311" s="2">
        <v>8</v>
      </c>
      <c r="F10311" s="3">
        <v>10</v>
      </c>
      <c r="G10311" s="2">
        <v>29</v>
      </c>
      <c r="H10311" s="3">
        <v>30</v>
      </c>
      <c r="I10311" s="69" t="str">
        <f>VLOOKUP(C10311,СПРАВОЧНИК!B:D,2,0)</f>
        <v>ЯПОНИЯ</v>
      </c>
      <c r="J10311" s="69" t="str">
        <f>VLOOKUP(C10311,СПРАВОЧНИК!B:D,3,0)</f>
        <v>ИНОМАРКИ</v>
      </c>
      <c r="K10311" s="69" t="str">
        <f>VLOOKUP(СВОД2023[[#This Row],[ФО]],СПРАВОЧНИК!H:P,2,0)</f>
        <v>Центральный ФО</v>
      </c>
    </row>
    <row r="10312" spans="1:11" x14ac:dyDescent="0.2">
      <c r="A10312" t="s">
        <v>600</v>
      </c>
      <c r="B10312" t="s">
        <v>596</v>
      </c>
      <c r="C10312" s="1" t="s">
        <v>230</v>
      </c>
      <c r="D10312" s="1" t="s">
        <v>1500</v>
      </c>
      <c r="E10312" s="2">
        <v>2</v>
      </c>
      <c r="F10312" s="3"/>
      <c r="G10312" s="2">
        <v>3</v>
      </c>
      <c r="H10312" s="3">
        <v>7</v>
      </c>
      <c r="I10312" s="69" t="str">
        <f>VLOOKUP(C10312,СПРАВОЧНИК!B:D,2,0)</f>
        <v>ЯПОНИЯ</v>
      </c>
      <c r="J10312" s="69" t="str">
        <f>VLOOKUP(C10312,СПРАВОЧНИК!B:D,3,0)</f>
        <v>ИНОМАРКИ</v>
      </c>
      <c r="K10312" s="69" t="str">
        <f>VLOOKUP(СВОД2023[[#This Row],[ФО]],СПРАВОЧНИК!H:P,2,0)</f>
        <v>Центральный ФО</v>
      </c>
    </row>
    <row r="10313" spans="1:11" x14ac:dyDescent="0.2">
      <c r="A10313" t="s">
        <v>600</v>
      </c>
      <c r="B10313" t="s">
        <v>596</v>
      </c>
      <c r="C10313" s="1" t="s">
        <v>230</v>
      </c>
      <c r="D10313" s="1" t="s">
        <v>640</v>
      </c>
      <c r="E10313" s="2">
        <v>3</v>
      </c>
      <c r="F10313" s="3">
        <v>5</v>
      </c>
      <c r="G10313" s="2">
        <v>24</v>
      </c>
      <c r="H10313" s="3">
        <v>15</v>
      </c>
      <c r="I10313" s="69" t="str">
        <f>VLOOKUP(C10313,СПРАВОЧНИК!B:D,2,0)</f>
        <v>ЯПОНИЯ</v>
      </c>
      <c r="J10313" s="69" t="str">
        <f>VLOOKUP(C10313,СПРАВОЧНИК!B:D,3,0)</f>
        <v>ИНОМАРКИ</v>
      </c>
      <c r="K10313" s="69" t="str">
        <f>VLOOKUP(СВОД2023[[#This Row],[ФО]],СПРАВОЧНИК!H:P,2,0)</f>
        <v>Центральный ФО</v>
      </c>
    </row>
    <row r="10314" spans="1:11" x14ac:dyDescent="0.2">
      <c r="A10314" t="s">
        <v>600</v>
      </c>
      <c r="B10314" t="s">
        <v>596</v>
      </c>
      <c r="C10314" s="1" t="s">
        <v>230</v>
      </c>
      <c r="D10314" s="1" t="s">
        <v>1501</v>
      </c>
      <c r="E10314" s="2">
        <v>1</v>
      </c>
      <c r="F10314" s="3"/>
      <c r="G10314" s="2">
        <v>5</v>
      </c>
      <c r="H10314" s="3">
        <v>1</v>
      </c>
      <c r="I10314" s="69" t="str">
        <f>VLOOKUP(C10314,СПРАВОЧНИК!B:D,2,0)</f>
        <v>ЯПОНИЯ</v>
      </c>
      <c r="J10314" s="69" t="str">
        <f>VLOOKUP(C10314,СПРАВОЧНИК!B:D,3,0)</f>
        <v>ИНОМАРКИ</v>
      </c>
      <c r="K10314" s="69" t="str">
        <f>VLOOKUP(СВОД2023[[#This Row],[ФО]],СПРАВОЧНИК!H:P,2,0)</f>
        <v>Центральный ФО</v>
      </c>
    </row>
    <row r="10315" spans="1:11" x14ac:dyDescent="0.2">
      <c r="A10315" t="s">
        <v>600</v>
      </c>
      <c r="B10315" t="s">
        <v>596</v>
      </c>
      <c r="C10315" s="1" t="s">
        <v>230</v>
      </c>
      <c r="D10315" s="1" t="s">
        <v>1502</v>
      </c>
      <c r="E10315" s="2"/>
      <c r="F10315" s="3"/>
      <c r="G10315" s="2">
        <v>2</v>
      </c>
      <c r="H10315" s="3">
        <v>2</v>
      </c>
      <c r="I10315" s="69" t="str">
        <f>VLOOKUP(C10315,СПРАВОЧНИК!B:D,2,0)</f>
        <v>ЯПОНИЯ</v>
      </c>
      <c r="J10315" s="69" t="str">
        <f>VLOOKUP(C10315,СПРАВОЧНИК!B:D,3,0)</f>
        <v>ИНОМАРКИ</v>
      </c>
      <c r="K10315" s="69" t="str">
        <f>VLOOKUP(СВОД2023[[#This Row],[ФО]],СПРАВОЧНИК!H:P,2,0)</f>
        <v>Центральный ФО</v>
      </c>
    </row>
    <row r="10316" spans="1:11" x14ac:dyDescent="0.2">
      <c r="A10316" t="s">
        <v>600</v>
      </c>
      <c r="B10316" t="s">
        <v>596</v>
      </c>
      <c r="C10316" s="1" t="s">
        <v>230</v>
      </c>
      <c r="D10316" s="1" t="s">
        <v>248</v>
      </c>
      <c r="E10316" s="2">
        <v>30</v>
      </c>
      <c r="F10316" s="3">
        <v>16</v>
      </c>
      <c r="G10316" s="2">
        <v>159</v>
      </c>
      <c r="H10316" s="3">
        <v>90</v>
      </c>
      <c r="I10316" s="69" t="str">
        <f>VLOOKUP(C10316,СПРАВОЧНИК!B:D,2,0)</f>
        <v>ЯПОНИЯ</v>
      </c>
      <c r="J10316" s="69" t="str">
        <f>VLOOKUP(C10316,СПРАВОЧНИК!B:D,3,0)</f>
        <v>ИНОМАРКИ</v>
      </c>
      <c r="K10316" s="69" t="str">
        <f>VLOOKUP(СВОД2023[[#This Row],[ФО]],СПРАВОЧНИК!H:P,2,0)</f>
        <v>Центральный ФО</v>
      </c>
    </row>
    <row r="10317" spans="1:11" x14ac:dyDescent="0.2">
      <c r="A10317" t="s">
        <v>600</v>
      </c>
      <c r="B10317" t="s">
        <v>596</v>
      </c>
      <c r="C10317" s="1" t="s">
        <v>230</v>
      </c>
      <c r="D10317" s="1" t="s">
        <v>1503</v>
      </c>
      <c r="E10317" s="2">
        <v>2</v>
      </c>
      <c r="F10317" s="3">
        <v>1</v>
      </c>
      <c r="G10317" s="2">
        <v>6</v>
      </c>
      <c r="H10317" s="3">
        <v>7</v>
      </c>
      <c r="I10317" s="69" t="str">
        <f>VLOOKUP(C10317,СПРАВОЧНИК!B:D,2,0)</f>
        <v>ЯПОНИЯ</v>
      </c>
      <c r="J10317" s="69" t="str">
        <f>VLOOKUP(C10317,СПРАВОЧНИК!B:D,3,0)</f>
        <v>ИНОМАРКИ</v>
      </c>
      <c r="K10317" s="69" t="str">
        <f>VLOOKUP(СВОД2023[[#This Row],[ФО]],СПРАВОЧНИК!H:P,2,0)</f>
        <v>Центральный ФО</v>
      </c>
    </row>
    <row r="10318" spans="1:11" x14ac:dyDescent="0.2">
      <c r="A10318" t="s">
        <v>600</v>
      </c>
      <c r="B10318" t="s">
        <v>596</v>
      </c>
      <c r="C10318" s="1" t="s">
        <v>230</v>
      </c>
      <c r="D10318" s="1" t="s">
        <v>249</v>
      </c>
      <c r="E10318" s="2">
        <v>148</v>
      </c>
      <c r="F10318" s="3">
        <v>62</v>
      </c>
      <c r="G10318" s="2">
        <v>898</v>
      </c>
      <c r="H10318" s="3">
        <v>360</v>
      </c>
      <c r="I10318" s="69" t="str">
        <f>VLOOKUP(C10318,СПРАВОЧНИК!B:D,2,0)</f>
        <v>ЯПОНИЯ</v>
      </c>
      <c r="J10318" s="69" t="str">
        <f>VLOOKUP(C10318,СПРАВОЧНИК!B:D,3,0)</f>
        <v>ИНОМАРКИ</v>
      </c>
      <c r="K10318" s="69" t="str">
        <f>VLOOKUP(СВОД2023[[#This Row],[ФО]],СПРАВОЧНИК!H:P,2,0)</f>
        <v>Центральный ФО</v>
      </c>
    </row>
    <row r="10319" spans="1:11" x14ac:dyDescent="0.2">
      <c r="A10319" t="s">
        <v>600</v>
      </c>
      <c r="B10319" t="s">
        <v>596</v>
      </c>
      <c r="C10319" s="1" t="s">
        <v>230</v>
      </c>
      <c r="D10319" s="1" t="s">
        <v>1504</v>
      </c>
      <c r="E10319" s="2">
        <v>23</v>
      </c>
      <c r="F10319" s="3">
        <v>11</v>
      </c>
      <c r="G10319" s="2">
        <v>88</v>
      </c>
      <c r="H10319" s="3">
        <v>63</v>
      </c>
      <c r="I10319" s="69" t="str">
        <f>VLOOKUP(C10319,СПРАВОЧНИК!B:D,2,0)</f>
        <v>ЯПОНИЯ</v>
      </c>
      <c r="J10319" s="69" t="str">
        <f>VLOOKUP(C10319,СПРАВОЧНИК!B:D,3,0)</f>
        <v>ИНОМАРКИ</v>
      </c>
      <c r="K10319" s="69" t="str">
        <f>VLOOKUP(СВОД2023[[#This Row],[ФО]],СПРАВОЧНИК!H:P,2,0)</f>
        <v>Центральный ФО</v>
      </c>
    </row>
    <row r="10320" spans="1:11" x14ac:dyDescent="0.2">
      <c r="A10320" t="s">
        <v>600</v>
      </c>
      <c r="B10320" t="s">
        <v>596</v>
      </c>
      <c r="C10320" s="1" t="s">
        <v>230</v>
      </c>
      <c r="D10320" s="1" t="s">
        <v>1505</v>
      </c>
      <c r="E10320" s="2"/>
      <c r="F10320" s="3"/>
      <c r="G10320" s="2">
        <v>1</v>
      </c>
      <c r="H10320" s="3"/>
      <c r="I10320" s="69" t="str">
        <f>VLOOKUP(C10320,СПРАВОЧНИК!B:D,2,0)</f>
        <v>ЯПОНИЯ</v>
      </c>
      <c r="J10320" s="69" t="str">
        <f>VLOOKUP(C10320,СПРАВОЧНИК!B:D,3,0)</f>
        <v>ИНОМАРКИ</v>
      </c>
      <c r="K10320" s="69" t="str">
        <f>VLOOKUP(СВОД2023[[#This Row],[ФО]],СПРАВОЧНИК!H:P,2,0)</f>
        <v>Центральный ФО</v>
      </c>
    </row>
    <row r="10321" spans="1:11" x14ac:dyDescent="0.2">
      <c r="A10321" t="s">
        <v>600</v>
      </c>
      <c r="B10321" t="s">
        <v>596</v>
      </c>
      <c r="C10321" s="1" t="s">
        <v>230</v>
      </c>
      <c r="D10321" s="1" t="s">
        <v>1506</v>
      </c>
      <c r="E10321" s="2"/>
      <c r="F10321" s="3"/>
      <c r="G10321" s="2">
        <v>1</v>
      </c>
      <c r="H10321" s="3"/>
      <c r="I10321" s="69" t="str">
        <f>VLOOKUP(C10321,СПРАВОЧНИК!B:D,2,0)</f>
        <v>ЯПОНИЯ</v>
      </c>
      <c r="J10321" s="69" t="str">
        <f>VLOOKUP(C10321,СПРАВОЧНИК!B:D,3,0)</f>
        <v>ИНОМАРКИ</v>
      </c>
      <c r="K10321" s="69" t="str">
        <f>VLOOKUP(СВОД2023[[#This Row],[ФО]],СПРАВОЧНИК!H:P,2,0)</f>
        <v>Центральный ФО</v>
      </c>
    </row>
    <row r="10322" spans="1:11" x14ac:dyDescent="0.2">
      <c r="A10322" t="s">
        <v>600</v>
      </c>
      <c r="B10322" t="s">
        <v>596</v>
      </c>
      <c r="C10322" s="1" t="s">
        <v>230</v>
      </c>
      <c r="D10322" s="1" t="s">
        <v>1507</v>
      </c>
      <c r="E10322" s="2">
        <v>2</v>
      </c>
      <c r="F10322" s="3">
        <v>2</v>
      </c>
      <c r="G10322" s="2">
        <v>5</v>
      </c>
      <c r="H10322" s="3">
        <v>8</v>
      </c>
      <c r="I10322" s="69" t="str">
        <f>VLOOKUP(C10322,СПРАВОЧНИК!B:D,2,0)</f>
        <v>ЯПОНИЯ</v>
      </c>
      <c r="J10322" s="69" t="str">
        <f>VLOOKUP(C10322,СПРАВОЧНИК!B:D,3,0)</f>
        <v>ИНОМАРКИ</v>
      </c>
      <c r="K10322" s="69" t="str">
        <f>VLOOKUP(СВОД2023[[#This Row],[ФО]],СПРАВОЧНИК!H:P,2,0)</f>
        <v>Центральный ФО</v>
      </c>
    </row>
    <row r="10323" spans="1:11" x14ac:dyDescent="0.2">
      <c r="A10323" t="s">
        <v>600</v>
      </c>
      <c r="B10323" t="s">
        <v>596</v>
      </c>
      <c r="C10323" s="1" t="s">
        <v>230</v>
      </c>
      <c r="D10323" s="1" t="s">
        <v>1508</v>
      </c>
      <c r="E10323" s="2"/>
      <c r="F10323" s="3"/>
      <c r="G10323" s="2">
        <v>5</v>
      </c>
      <c r="H10323" s="3">
        <v>2</v>
      </c>
      <c r="I10323" s="69" t="str">
        <f>VLOOKUP(C10323,СПРАВОЧНИК!B:D,2,0)</f>
        <v>ЯПОНИЯ</v>
      </c>
      <c r="J10323" s="69" t="str">
        <f>VLOOKUP(C10323,СПРАВОЧНИК!B:D,3,0)</f>
        <v>ИНОМАРКИ</v>
      </c>
      <c r="K10323" s="69" t="str">
        <f>VLOOKUP(СВОД2023[[#This Row],[ФО]],СПРАВОЧНИК!H:P,2,0)</f>
        <v>Центральный ФО</v>
      </c>
    </row>
    <row r="10324" spans="1:11" x14ac:dyDescent="0.2">
      <c r="A10324" t="s">
        <v>600</v>
      </c>
      <c r="B10324" t="s">
        <v>596</v>
      </c>
      <c r="C10324" s="1" t="s">
        <v>230</v>
      </c>
      <c r="D10324" s="1" t="s">
        <v>250</v>
      </c>
      <c r="E10324" s="2">
        <v>24</v>
      </c>
      <c r="F10324" s="3">
        <v>10</v>
      </c>
      <c r="G10324" s="2">
        <v>146</v>
      </c>
      <c r="H10324" s="3">
        <v>52</v>
      </c>
      <c r="I10324" s="69" t="str">
        <f>VLOOKUP(C10324,СПРАВОЧНИК!B:D,2,0)</f>
        <v>ЯПОНИЯ</v>
      </c>
      <c r="J10324" s="69" t="str">
        <f>VLOOKUP(C10324,СПРАВОЧНИК!B:D,3,0)</f>
        <v>ИНОМАРКИ</v>
      </c>
      <c r="K10324" s="69" t="str">
        <f>VLOOKUP(СВОД2023[[#This Row],[ФО]],СПРАВОЧНИК!H:P,2,0)</f>
        <v>Центральный ФО</v>
      </c>
    </row>
    <row r="10325" spans="1:11" x14ac:dyDescent="0.2">
      <c r="A10325" t="s">
        <v>600</v>
      </c>
      <c r="B10325" t="s">
        <v>596</v>
      </c>
      <c r="C10325" s="1" t="s">
        <v>230</v>
      </c>
      <c r="D10325" s="1" t="s">
        <v>1510</v>
      </c>
      <c r="E10325" s="2">
        <v>1</v>
      </c>
      <c r="F10325" s="3">
        <v>1</v>
      </c>
      <c r="G10325" s="2">
        <v>10</v>
      </c>
      <c r="H10325" s="3">
        <v>2</v>
      </c>
      <c r="I10325" s="69" t="str">
        <f>VLOOKUP(C10325,СПРАВОЧНИК!B:D,2,0)</f>
        <v>ЯПОНИЯ</v>
      </c>
      <c r="J10325" s="69" t="str">
        <f>VLOOKUP(C10325,СПРАВОЧНИК!B:D,3,0)</f>
        <v>ИНОМАРКИ</v>
      </c>
      <c r="K10325" s="69" t="str">
        <f>VLOOKUP(СВОД2023[[#This Row],[ФО]],СПРАВОЧНИК!H:P,2,0)</f>
        <v>Центральный ФО</v>
      </c>
    </row>
    <row r="10326" spans="1:11" x14ac:dyDescent="0.2">
      <c r="A10326" t="s">
        <v>600</v>
      </c>
      <c r="B10326" t="s">
        <v>596</v>
      </c>
      <c r="C10326" s="1" t="s">
        <v>251</v>
      </c>
      <c r="D10326" s="1" t="s">
        <v>252</v>
      </c>
      <c r="E10326" s="2">
        <v>1</v>
      </c>
      <c r="F10326" s="3"/>
      <c r="G10326" s="2">
        <v>10</v>
      </c>
      <c r="H10326" s="3"/>
      <c r="I10326" s="69" t="str">
        <f>VLOOKUP(C10326,СПРАВОЧНИК!B:D,2,0)</f>
        <v>КИТАЙ</v>
      </c>
      <c r="J10326" s="69" t="str">
        <f>VLOOKUP(C10326,СПРАВОЧНИК!B:D,3,0)</f>
        <v>ИНОМАРКИ</v>
      </c>
      <c r="K10326" s="69" t="str">
        <f>VLOOKUP(СВОД2023[[#This Row],[ФО]],СПРАВОЧНИК!H:P,2,0)</f>
        <v>Центральный ФО</v>
      </c>
    </row>
    <row r="10327" spans="1:11" x14ac:dyDescent="0.2">
      <c r="A10327" t="s">
        <v>600</v>
      </c>
      <c r="B10327" t="s">
        <v>596</v>
      </c>
      <c r="C10327" s="1" t="s">
        <v>251</v>
      </c>
      <c r="D10327" s="1" t="s">
        <v>840</v>
      </c>
      <c r="E10327" s="2">
        <v>1</v>
      </c>
      <c r="F10327" s="3"/>
      <c r="G10327" s="2">
        <v>1</v>
      </c>
      <c r="H10327" s="3"/>
      <c r="I10327" s="69" t="str">
        <f>VLOOKUP(C10327,СПРАВОЧНИК!B:D,2,0)</f>
        <v>КИТАЙ</v>
      </c>
      <c r="J10327" s="69" t="str">
        <f>VLOOKUP(C10327,СПРАВОЧНИК!B:D,3,0)</f>
        <v>ИНОМАРКИ</v>
      </c>
      <c r="K10327" s="69" t="str">
        <f>VLOOKUP(СВОД2023[[#This Row],[ФО]],СПРАВОЧНИК!H:P,2,0)</f>
        <v>Центральный ФО</v>
      </c>
    </row>
    <row r="10328" spans="1:11" x14ac:dyDescent="0.2">
      <c r="A10328" t="s">
        <v>600</v>
      </c>
      <c r="B10328" t="s">
        <v>596</v>
      </c>
      <c r="C10328" s="1" t="s">
        <v>254</v>
      </c>
      <c r="D10328" s="1" t="s">
        <v>255</v>
      </c>
      <c r="E10328" s="2"/>
      <c r="F10328" s="3"/>
      <c r="G10328" s="2">
        <v>1</v>
      </c>
      <c r="H10328" s="3"/>
      <c r="I10328" s="69" t="str">
        <f>VLOOKUP(C10328,СПРАВОЧНИК!B:D,2,0)</f>
        <v>КИТАЙ</v>
      </c>
      <c r="J10328" s="69" t="str">
        <f>VLOOKUP(C10328,СПРАВОЧНИК!B:D,3,0)</f>
        <v>ИНОМАРКИ</v>
      </c>
      <c r="K10328" s="69" t="str">
        <f>VLOOKUP(СВОД2023[[#This Row],[ФО]],СПРАВОЧНИК!H:P,2,0)</f>
        <v>Центральный ФО</v>
      </c>
    </row>
    <row r="10329" spans="1:11" x14ac:dyDescent="0.2">
      <c r="A10329" t="s">
        <v>600</v>
      </c>
      <c r="B10329" t="s">
        <v>596</v>
      </c>
      <c r="C10329" s="1" t="s">
        <v>1511</v>
      </c>
      <c r="D10329" s="1" t="s">
        <v>2174</v>
      </c>
      <c r="E10329" s="2"/>
      <c r="F10329" s="3"/>
      <c r="G10329" s="2">
        <v>4</v>
      </c>
      <c r="H10329" s="3">
        <v>4</v>
      </c>
      <c r="I10329" s="69" t="str">
        <f>VLOOKUP(C10329,СПРАВОЧНИК!B:D,2,0)</f>
        <v>ЕВРОПА</v>
      </c>
      <c r="J10329" s="69" t="str">
        <f>VLOOKUP(C10329,СПРАВОЧНИК!B:D,3,0)</f>
        <v>ИНОМАРКИ</v>
      </c>
      <c r="K10329" s="69" t="str">
        <f>VLOOKUP(СВОД2023[[#This Row],[ФО]],СПРАВОЧНИК!H:P,2,0)</f>
        <v>Центральный ФО</v>
      </c>
    </row>
    <row r="10330" spans="1:11" x14ac:dyDescent="0.2">
      <c r="A10330" t="s">
        <v>600</v>
      </c>
      <c r="B10330" t="s">
        <v>596</v>
      </c>
      <c r="C10330" s="1" t="s">
        <v>1511</v>
      </c>
      <c r="D10330" s="1" t="s">
        <v>1512</v>
      </c>
      <c r="E10330" s="2">
        <v>11</v>
      </c>
      <c r="F10330" s="3">
        <v>18</v>
      </c>
      <c r="G10330" s="2">
        <v>69</v>
      </c>
      <c r="H10330" s="3">
        <v>84</v>
      </c>
      <c r="I10330" s="69" t="str">
        <f>VLOOKUP(C10330,СПРАВОЧНИК!B:D,2,0)</f>
        <v>ЕВРОПА</v>
      </c>
      <c r="J10330" s="69" t="str">
        <f>VLOOKUP(C10330,СПРАВОЧНИК!B:D,3,0)</f>
        <v>ИНОМАРКИ</v>
      </c>
      <c r="K10330" s="69" t="str">
        <f>VLOOKUP(СВОД2023[[#This Row],[ФО]],СПРАВОЧНИК!H:P,2,0)</f>
        <v>Центральный ФО</v>
      </c>
    </row>
    <row r="10331" spans="1:11" x14ac:dyDescent="0.2">
      <c r="A10331" t="s">
        <v>600</v>
      </c>
      <c r="B10331" t="s">
        <v>596</v>
      </c>
      <c r="C10331" s="1" t="s">
        <v>1511</v>
      </c>
      <c r="D10331" s="1" t="s">
        <v>1513</v>
      </c>
      <c r="E10331" s="2">
        <v>11</v>
      </c>
      <c r="F10331" s="3">
        <v>10</v>
      </c>
      <c r="G10331" s="2">
        <v>69</v>
      </c>
      <c r="H10331" s="3">
        <v>53</v>
      </c>
      <c r="I10331" s="69" t="str">
        <f>VLOOKUP(C10331,СПРАВОЧНИК!B:D,2,0)</f>
        <v>ЕВРОПА</v>
      </c>
      <c r="J10331" s="69" t="str">
        <f>VLOOKUP(C10331,СПРАВОЧНИК!B:D,3,0)</f>
        <v>ИНОМАРКИ</v>
      </c>
      <c r="K10331" s="69" t="str">
        <f>VLOOKUP(СВОД2023[[#This Row],[ФО]],СПРАВОЧНИК!H:P,2,0)</f>
        <v>Центральный ФО</v>
      </c>
    </row>
    <row r="10332" spans="1:11" x14ac:dyDescent="0.2">
      <c r="A10332" t="s">
        <v>600</v>
      </c>
      <c r="B10332" t="s">
        <v>596</v>
      </c>
      <c r="C10332" s="1" t="s">
        <v>1511</v>
      </c>
      <c r="D10332" s="1" t="s">
        <v>2175</v>
      </c>
      <c r="E10332" s="2"/>
      <c r="F10332" s="3">
        <v>1</v>
      </c>
      <c r="G10332" s="2">
        <v>1</v>
      </c>
      <c r="H10332" s="3">
        <v>1</v>
      </c>
      <c r="I10332" s="69" t="str">
        <f>VLOOKUP(C10332,СПРАВОЧНИК!B:D,2,0)</f>
        <v>ЕВРОПА</v>
      </c>
      <c r="J10332" s="69" t="str">
        <f>VLOOKUP(C10332,СПРАВОЧНИК!B:D,3,0)</f>
        <v>ИНОМАРКИ</v>
      </c>
      <c r="K10332" s="69" t="str">
        <f>VLOOKUP(СВОД2023[[#This Row],[ФО]],СПРАВОЧНИК!H:P,2,0)</f>
        <v>Центральный ФО</v>
      </c>
    </row>
    <row r="10333" spans="1:11" x14ac:dyDescent="0.2">
      <c r="A10333" t="s">
        <v>600</v>
      </c>
      <c r="B10333" t="s">
        <v>596</v>
      </c>
      <c r="C10333" s="1" t="s">
        <v>257</v>
      </c>
      <c r="D10333" s="1" t="s">
        <v>2176</v>
      </c>
      <c r="E10333" s="2">
        <v>5</v>
      </c>
      <c r="F10333" s="3">
        <v>5</v>
      </c>
      <c r="G10333" s="2">
        <v>32</v>
      </c>
      <c r="H10333" s="3">
        <v>22</v>
      </c>
      <c r="I10333" s="69" t="str">
        <f>VLOOKUP(C10333,СПРАВОЧНИК!B:D,2,0)</f>
        <v>КОРЕЯ</v>
      </c>
      <c r="J10333" s="69" t="str">
        <f>VLOOKUP(C10333,СПРАВОЧНИК!B:D,3,0)</f>
        <v>ИНОМАРКИ</v>
      </c>
      <c r="K10333" s="69" t="str">
        <f>VLOOKUP(СВОД2023[[#This Row],[ФО]],СПРАВОЧНИК!H:P,2,0)</f>
        <v>Центральный ФО</v>
      </c>
    </row>
    <row r="10334" spans="1:11" x14ac:dyDescent="0.2">
      <c r="A10334" t="s">
        <v>600</v>
      </c>
      <c r="B10334" t="s">
        <v>596</v>
      </c>
      <c r="C10334" s="1" t="s">
        <v>257</v>
      </c>
      <c r="D10334" s="1" t="s">
        <v>976</v>
      </c>
      <c r="E10334" s="2">
        <v>14</v>
      </c>
      <c r="F10334" s="3">
        <v>6</v>
      </c>
      <c r="G10334" s="2">
        <v>70</v>
      </c>
      <c r="H10334" s="3">
        <v>24</v>
      </c>
      <c r="I10334" s="69" t="str">
        <f>VLOOKUP(C10334,СПРАВОЧНИК!B:D,2,0)</f>
        <v>КОРЕЯ</v>
      </c>
      <c r="J10334" s="69" t="str">
        <f>VLOOKUP(C10334,СПРАВОЧНИК!B:D,3,0)</f>
        <v>ИНОМАРКИ</v>
      </c>
      <c r="K10334" s="69" t="str">
        <f>VLOOKUP(СВОД2023[[#This Row],[ФО]],СПРАВОЧНИК!H:P,2,0)</f>
        <v>Центральный ФО</v>
      </c>
    </row>
    <row r="10335" spans="1:11" x14ac:dyDescent="0.2">
      <c r="A10335" t="s">
        <v>600</v>
      </c>
      <c r="B10335" t="s">
        <v>596</v>
      </c>
      <c r="C10335" s="1" t="s">
        <v>257</v>
      </c>
      <c r="D10335" s="1" t="s">
        <v>2512</v>
      </c>
      <c r="E10335" s="2"/>
      <c r="F10335" s="3"/>
      <c r="G10335" s="2"/>
      <c r="H10335" s="3">
        <v>1</v>
      </c>
      <c r="I10335" s="69" t="str">
        <f>VLOOKUP(C10335,СПРАВОЧНИК!B:D,2,0)</f>
        <v>КОРЕЯ</v>
      </c>
      <c r="J10335" s="69" t="str">
        <f>VLOOKUP(C10335,СПРАВОЧНИК!B:D,3,0)</f>
        <v>ИНОМАРКИ</v>
      </c>
      <c r="K10335" s="69" t="str">
        <f>VLOOKUP(СВОД2023[[#This Row],[ФО]],СПРАВОЧНИК!H:P,2,0)</f>
        <v>Центральный ФО</v>
      </c>
    </row>
    <row r="10336" spans="1:11" x14ac:dyDescent="0.2">
      <c r="A10336" t="s">
        <v>600</v>
      </c>
      <c r="B10336" t="s">
        <v>596</v>
      </c>
      <c r="C10336" s="1" t="s">
        <v>257</v>
      </c>
      <c r="D10336" s="1" t="s">
        <v>2177</v>
      </c>
      <c r="E10336" s="2"/>
      <c r="F10336" s="3"/>
      <c r="G10336" s="2">
        <v>2</v>
      </c>
      <c r="H10336" s="3">
        <v>1</v>
      </c>
      <c r="I10336" s="69" t="str">
        <f>VLOOKUP(C10336,СПРАВОЧНИК!B:D,2,0)</f>
        <v>КОРЕЯ</v>
      </c>
      <c r="J10336" s="69" t="str">
        <f>VLOOKUP(C10336,СПРАВОЧНИК!B:D,3,0)</f>
        <v>ИНОМАРКИ</v>
      </c>
      <c r="K10336" s="69" t="str">
        <f>VLOOKUP(СВОД2023[[#This Row],[ФО]],СПРАВОЧНИК!H:P,2,0)</f>
        <v>Центральный ФО</v>
      </c>
    </row>
    <row r="10337" spans="1:11" x14ac:dyDescent="0.2">
      <c r="A10337" t="s">
        <v>600</v>
      </c>
      <c r="B10337" t="s">
        <v>596</v>
      </c>
      <c r="C10337" s="1" t="s">
        <v>257</v>
      </c>
      <c r="D10337" s="1" t="s">
        <v>977</v>
      </c>
      <c r="E10337" s="2">
        <v>695</v>
      </c>
      <c r="F10337" s="3">
        <v>664</v>
      </c>
      <c r="G10337" s="2">
        <v>4034</v>
      </c>
      <c r="H10337" s="3">
        <v>3167</v>
      </c>
      <c r="I10337" s="69" t="str">
        <f>VLOOKUP(C10337,СПРАВОЧНИК!B:D,2,0)</f>
        <v>КОРЕЯ</v>
      </c>
      <c r="J10337" s="69" t="str">
        <f>VLOOKUP(C10337,СПРАВОЧНИК!B:D,3,0)</f>
        <v>ИНОМАРКИ</v>
      </c>
      <c r="K10337" s="69" t="str">
        <f>VLOOKUP(СВОД2023[[#This Row],[ФО]],СПРАВОЧНИК!H:P,2,0)</f>
        <v>Центральный ФО</v>
      </c>
    </row>
    <row r="10338" spans="1:11" x14ac:dyDescent="0.2">
      <c r="A10338" t="s">
        <v>600</v>
      </c>
      <c r="B10338" t="s">
        <v>596</v>
      </c>
      <c r="C10338" s="1" t="s">
        <v>257</v>
      </c>
      <c r="D10338" s="1" t="s">
        <v>1514</v>
      </c>
      <c r="E10338" s="2">
        <v>15</v>
      </c>
      <c r="F10338" s="3">
        <v>22</v>
      </c>
      <c r="G10338" s="2">
        <v>87</v>
      </c>
      <c r="H10338" s="3">
        <v>111</v>
      </c>
      <c r="I10338" s="69" t="str">
        <f>VLOOKUP(C10338,СПРАВОЧНИК!B:D,2,0)</f>
        <v>КОРЕЯ</v>
      </c>
      <c r="J10338" s="69" t="str">
        <f>VLOOKUP(C10338,СПРАВОЧНИК!B:D,3,0)</f>
        <v>ИНОМАРКИ</v>
      </c>
      <c r="K10338" s="69" t="str">
        <f>VLOOKUP(СВОД2023[[#This Row],[ФО]],СПРАВОЧНИК!H:P,2,0)</f>
        <v>Центральный ФО</v>
      </c>
    </row>
    <row r="10339" spans="1:11" x14ac:dyDescent="0.2">
      <c r="A10339" t="s">
        <v>600</v>
      </c>
      <c r="B10339" t="s">
        <v>596</v>
      </c>
      <c r="C10339" s="1" t="s">
        <v>257</v>
      </c>
      <c r="D10339" s="1" t="s">
        <v>1515</v>
      </c>
      <c r="E10339" s="2">
        <v>10</v>
      </c>
      <c r="F10339" s="3">
        <v>12</v>
      </c>
      <c r="G10339" s="2">
        <v>53</v>
      </c>
      <c r="H10339" s="3">
        <v>52</v>
      </c>
      <c r="I10339" s="69" t="str">
        <f>VLOOKUP(C10339,СПРАВОЧНИК!B:D,2,0)</f>
        <v>КОРЕЯ</v>
      </c>
      <c r="J10339" s="69" t="str">
        <f>VLOOKUP(C10339,СПРАВОЧНИК!B:D,3,0)</f>
        <v>ИНОМАРКИ</v>
      </c>
      <c r="K10339" s="69" t="str">
        <f>VLOOKUP(СВОД2023[[#This Row],[ФО]],СПРАВОЧНИК!H:P,2,0)</f>
        <v>Центральный ФО</v>
      </c>
    </row>
    <row r="10340" spans="1:11" x14ac:dyDescent="0.2">
      <c r="A10340" t="s">
        <v>600</v>
      </c>
      <c r="B10340" t="s">
        <v>596</v>
      </c>
      <c r="C10340" s="1" t="s">
        <v>257</v>
      </c>
      <c r="D10340" s="1" t="s">
        <v>209</v>
      </c>
      <c r="E10340" s="2">
        <v>15</v>
      </c>
      <c r="F10340" s="3">
        <v>23</v>
      </c>
      <c r="G10340" s="2">
        <v>123</v>
      </c>
      <c r="H10340" s="3">
        <v>98</v>
      </c>
      <c r="I10340" s="69" t="str">
        <f>VLOOKUP(C10340,СПРАВОЧНИК!B:D,2,0)</f>
        <v>КОРЕЯ</v>
      </c>
      <c r="J10340" s="69" t="str">
        <f>VLOOKUP(C10340,СПРАВОЧНИК!B:D,3,0)</f>
        <v>ИНОМАРКИ</v>
      </c>
      <c r="K10340" s="69" t="str">
        <f>VLOOKUP(СВОД2023[[#This Row],[ФО]],СПРАВОЧНИК!H:P,2,0)</f>
        <v>Центральный ФО</v>
      </c>
    </row>
    <row r="10341" spans="1:11" x14ac:dyDescent="0.2">
      <c r="A10341" t="s">
        <v>600</v>
      </c>
      <c r="B10341" t="s">
        <v>596</v>
      </c>
      <c r="C10341" s="1" t="s">
        <v>257</v>
      </c>
      <c r="D10341" s="1" t="s">
        <v>1516</v>
      </c>
      <c r="E10341" s="2">
        <v>412</v>
      </c>
      <c r="F10341" s="3">
        <v>409</v>
      </c>
      <c r="G10341" s="2">
        <v>2332</v>
      </c>
      <c r="H10341" s="3">
        <v>2254</v>
      </c>
      <c r="I10341" s="69" t="str">
        <f>VLOOKUP(C10341,СПРАВОЧНИК!B:D,2,0)</f>
        <v>КОРЕЯ</v>
      </c>
      <c r="J10341" s="69" t="str">
        <f>VLOOKUP(C10341,СПРАВОЧНИК!B:D,3,0)</f>
        <v>ИНОМАРКИ</v>
      </c>
      <c r="K10341" s="69" t="str">
        <f>VLOOKUP(СВОД2023[[#This Row],[ФО]],СПРАВОЧНИК!H:P,2,0)</f>
        <v>Центральный ФО</v>
      </c>
    </row>
    <row r="10342" spans="1:11" x14ac:dyDescent="0.2">
      <c r="A10342" t="s">
        <v>600</v>
      </c>
      <c r="B10342" t="s">
        <v>596</v>
      </c>
      <c r="C10342" s="1" t="s">
        <v>257</v>
      </c>
      <c r="D10342" s="1" t="s">
        <v>978</v>
      </c>
      <c r="E10342" s="2">
        <v>35</v>
      </c>
      <c r="F10342" s="3">
        <v>5</v>
      </c>
      <c r="G10342" s="2">
        <v>122</v>
      </c>
      <c r="H10342" s="3">
        <v>52</v>
      </c>
      <c r="I10342" s="69" t="str">
        <f>VLOOKUP(C10342,СПРАВОЧНИК!B:D,2,0)</f>
        <v>КОРЕЯ</v>
      </c>
      <c r="J10342" s="69" t="str">
        <f>VLOOKUP(C10342,СПРАВОЧНИК!B:D,3,0)</f>
        <v>ИНОМАРКИ</v>
      </c>
      <c r="K10342" s="69" t="str">
        <f>VLOOKUP(СВОД2023[[#This Row],[ФО]],СПРАВОЧНИК!H:P,2,0)</f>
        <v>Центральный ФО</v>
      </c>
    </row>
    <row r="10343" spans="1:11" x14ac:dyDescent="0.2">
      <c r="A10343" t="s">
        <v>600</v>
      </c>
      <c r="B10343" t="s">
        <v>596</v>
      </c>
      <c r="C10343" s="1" t="s">
        <v>257</v>
      </c>
      <c r="D10343" s="1" t="s">
        <v>258</v>
      </c>
      <c r="E10343" s="2">
        <v>52</v>
      </c>
      <c r="F10343" s="3">
        <v>21</v>
      </c>
      <c r="G10343" s="2">
        <v>311</v>
      </c>
      <c r="H10343" s="3">
        <v>134</v>
      </c>
      <c r="I10343" s="69" t="str">
        <f>VLOOKUP(C10343,СПРАВОЧНИК!B:D,2,0)</f>
        <v>КОРЕЯ</v>
      </c>
      <c r="J10343" s="69" t="str">
        <f>VLOOKUP(C10343,СПРАВОЧНИК!B:D,3,0)</f>
        <v>ИНОМАРКИ</v>
      </c>
      <c r="K10343" s="69" t="str">
        <f>VLOOKUP(СВОД2023[[#This Row],[ФО]],СПРАВОЧНИК!H:P,2,0)</f>
        <v>Центральный ФО</v>
      </c>
    </row>
    <row r="10344" spans="1:11" x14ac:dyDescent="0.2">
      <c r="A10344" t="s">
        <v>600</v>
      </c>
      <c r="B10344" t="s">
        <v>596</v>
      </c>
      <c r="C10344" s="1" t="s">
        <v>257</v>
      </c>
      <c r="D10344" s="1" t="s">
        <v>259</v>
      </c>
      <c r="E10344" s="2">
        <v>2</v>
      </c>
      <c r="F10344" s="3"/>
      <c r="G10344" s="2">
        <v>17</v>
      </c>
      <c r="H10344" s="3"/>
      <c r="I10344" s="69" t="str">
        <f>VLOOKUP(C10344,СПРАВОЧНИК!B:D,2,0)</f>
        <v>КОРЕЯ</v>
      </c>
      <c r="J10344" s="69" t="str">
        <f>VLOOKUP(C10344,СПРАВОЧНИК!B:D,3,0)</f>
        <v>ИНОМАРКИ</v>
      </c>
      <c r="K10344" s="69" t="str">
        <f>VLOOKUP(СВОД2023[[#This Row],[ФО]],СПРАВОЧНИК!H:P,2,0)</f>
        <v>Центральный ФО</v>
      </c>
    </row>
    <row r="10345" spans="1:11" x14ac:dyDescent="0.2">
      <c r="A10345" t="s">
        <v>600</v>
      </c>
      <c r="B10345" t="s">
        <v>596</v>
      </c>
      <c r="C10345" s="1" t="s">
        <v>257</v>
      </c>
      <c r="D10345" s="1" t="s">
        <v>260</v>
      </c>
      <c r="E10345" s="2">
        <v>560</v>
      </c>
      <c r="F10345" s="3">
        <v>388</v>
      </c>
      <c r="G10345" s="2">
        <v>3034</v>
      </c>
      <c r="H10345" s="3">
        <v>2043</v>
      </c>
      <c r="I10345" s="69" t="str">
        <f>VLOOKUP(C10345,СПРАВОЧНИК!B:D,2,0)</f>
        <v>КОРЕЯ</v>
      </c>
      <c r="J10345" s="69" t="str">
        <f>VLOOKUP(C10345,СПРАВОЧНИК!B:D,3,0)</f>
        <v>ИНОМАРКИ</v>
      </c>
      <c r="K10345" s="69" t="str">
        <f>VLOOKUP(СВОД2023[[#This Row],[ФО]],СПРАВОЧНИК!H:P,2,0)</f>
        <v>Центральный ФО</v>
      </c>
    </row>
    <row r="10346" spans="1:11" x14ac:dyDescent="0.2">
      <c r="A10346" t="s">
        <v>600</v>
      </c>
      <c r="B10346" t="s">
        <v>596</v>
      </c>
      <c r="C10346" s="1" t="s">
        <v>257</v>
      </c>
      <c r="D10346" s="1" t="s">
        <v>626</v>
      </c>
      <c r="E10346" s="2"/>
      <c r="F10346" s="3"/>
      <c r="G10346" s="2">
        <v>1</v>
      </c>
      <c r="H10346" s="3"/>
      <c r="I10346" s="69" t="str">
        <f>VLOOKUP(C10346,СПРАВОЧНИК!B:D,2,0)</f>
        <v>КОРЕЯ</v>
      </c>
      <c r="J10346" s="69" t="str">
        <f>VLOOKUP(C10346,СПРАВОЧНИК!B:D,3,0)</f>
        <v>ИНОМАРКИ</v>
      </c>
      <c r="K10346" s="69" t="str">
        <f>VLOOKUP(СВОД2023[[#This Row],[ФО]],СПРАВОЧНИК!H:P,2,0)</f>
        <v>Центральный ФО</v>
      </c>
    </row>
    <row r="10347" spans="1:11" x14ac:dyDescent="0.2">
      <c r="A10347" t="s">
        <v>600</v>
      </c>
      <c r="B10347" t="s">
        <v>596</v>
      </c>
      <c r="C10347" s="1" t="s">
        <v>257</v>
      </c>
      <c r="D10347" s="1" t="s">
        <v>1517</v>
      </c>
      <c r="E10347" s="2">
        <v>15</v>
      </c>
      <c r="F10347" s="3">
        <v>13</v>
      </c>
      <c r="G10347" s="2">
        <v>84</v>
      </c>
      <c r="H10347" s="3">
        <v>75</v>
      </c>
      <c r="I10347" s="69" t="str">
        <f>VLOOKUP(C10347,СПРАВОЧНИК!B:D,2,0)</f>
        <v>КОРЕЯ</v>
      </c>
      <c r="J10347" s="69" t="str">
        <f>VLOOKUP(C10347,СПРАВОЧНИК!B:D,3,0)</f>
        <v>ИНОМАРКИ</v>
      </c>
      <c r="K10347" s="69" t="str">
        <f>VLOOKUP(СВОД2023[[#This Row],[ФО]],СПРАВОЧНИК!H:P,2,0)</f>
        <v>Центральный ФО</v>
      </c>
    </row>
    <row r="10348" spans="1:11" x14ac:dyDescent="0.2">
      <c r="A10348" t="s">
        <v>600</v>
      </c>
      <c r="B10348" t="s">
        <v>596</v>
      </c>
      <c r="C10348" s="1" t="s">
        <v>257</v>
      </c>
      <c r="D10348" s="1" t="s">
        <v>261</v>
      </c>
      <c r="E10348" s="2">
        <v>1</v>
      </c>
      <c r="F10348" s="3">
        <v>1</v>
      </c>
      <c r="G10348" s="2">
        <v>5</v>
      </c>
      <c r="H10348" s="3">
        <v>5</v>
      </c>
      <c r="I10348" s="69" t="str">
        <f>VLOOKUP(C10348,СПРАВОЧНИК!B:D,2,0)</f>
        <v>КОРЕЯ</v>
      </c>
      <c r="J10348" s="69" t="str">
        <f>VLOOKUP(C10348,СПРАВОЧНИК!B:D,3,0)</f>
        <v>ИНОМАРКИ</v>
      </c>
      <c r="K10348" s="69" t="str">
        <f>VLOOKUP(СВОД2023[[#This Row],[ФО]],СПРАВОЧНИК!H:P,2,0)</f>
        <v>Центральный ФО</v>
      </c>
    </row>
    <row r="10349" spans="1:11" x14ac:dyDescent="0.2">
      <c r="A10349" t="s">
        <v>600</v>
      </c>
      <c r="B10349" t="s">
        <v>596</v>
      </c>
      <c r="C10349" s="1" t="s">
        <v>257</v>
      </c>
      <c r="D10349" s="1" t="s">
        <v>262</v>
      </c>
      <c r="E10349" s="2">
        <v>19</v>
      </c>
      <c r="F10349" s="3">
        <v>6</v>
      </c>
      <c r="G10349" s="2">
        <v>59</v>
      </c>
      <c r="H10349" s="3">
        <v>23</v>
      </c>
      <c r="I10349" s="69" t="str">
        <f>VLOOKUP(C10349,СПРАВОЧНИК!B:D,2,0)</f>
        <v>КОРЕЯ</v>
      </c>
      <c r="J10349" s="69" t="str">
        <f>VLOOKUP(C10349,СПРАВОЧНИК!B:D,3,0)</f>
        <v>ИНОМАРКИ</v>
      </c>
      <c r="K10349" s="69" t="str">
        <f>VLOOKUP(СВОД2023[[#This Row],[ФО]],СПРАВОЧНИК!H:P,2,0)</f>
        <v>Центральный ФО</v>
      </c>
    </row>
    <row r="10350" spans="1:11" x14ac:dyDescent="0.2">
      <c r="A10350" t="s">
        <v>600</v>
      </c>
      <c r="B10350" t="s">
        <v>596</v>
      </c>
      <c r="C10350" s="1" t="s">
        <v>257</v>
      </c>
      <c r="D10350" s="1" t="s">
        <v>2544</v>
      </c>
      <c r="E10350" s="2"/>
      <c r="F10350" s="3"/>
      <c r="G10350" s="2"/>
      <c r="H10350" s="3">
        <v>3</v>
      </c>
      <c r="I10350" s="69" t="str">
        <f>VLOOKUP(C10350,СПРАВОЧНИК!B:D,2,0)</f>
        <v>КОРЕЯ</v>
      </c>
      <c r="J10350" s="69" t="str">
        <f>VLOOKUP(C10350,СПРАВОЧНИК!B:D,3,0)</f>
        <v>ИНОМАРКИ</v>
      </c>
      <c r="K10350" s="69" t="str">
        <f>VLOOKUP(СВОД2023[[#This Row],[ФО]],СПРАВОЧНИК!H:P,2,0)</f>
        <v>Центральный ФО</v>
      </c>
    </row>
    <row r="10351" spans="1:11" x14ac:dyDescent="0.2">
      <c r="A10351" t="s">
        <v>600</v>
      </c>
      <c r="B10351" t="s">
        <v>596</v>
      </c>
      <c r="C10351" s="1" t="s">
        <v>257</v>
      </c>
      <c r="D10351" s="1" t="s">
        <v>1518</v>
      </c>
      <c r="E10351" s="2">
        <v>71</v>
      </c>
      <c r="F10351" s="3">
        <v>72</v>
      </c>
      <c r="G10351" s="2">
        <v>420</v>
      </c>
      <c r="H10351" s="3">
        <v>379</v>
      </c>
      <c r="I10351" s="69" t="str">
        <f>VLOOKUP(C10351,СПРАВОЧНИК!B:D,2,0)</f>
        <v>КОРЕЯ</v>
      </c>
      <c r="J10351" s="69" t="str">
        <f>VLOOKUP(C10351,СПРАВОЧНИК!B:D,3,0)</f>
        <v>ИНОМАРКИ</v>
      </c>
      <c r="K10351" s="69" t="str">
        <f>VLOOKUP(СВОД2023[[#This Row],[ФО]],СПРАВОЧНИК!H:P,2,0)</f>
        <v>Центральный ФО</v>
      </c>
    </row>
    <row r="10352" spans="1:11" x14ac:dyDescent="0.2">
      <c r="A10352" t="s">
        <v>600</v>
      </c>
      <c r="B10352" t="s">
        <v>596</v>
      </c>
      <c r="C10352" s="1" t="s">
        <v>257</v>
      </c>
      <c r="D10352" s="1" t="s">
        <v>263</v>
      </c>
      <c r="E10352" s="2">
        <v>778</v>
      </c>
      <c r="F10352" s="3">
        <v>454</v>
      </c>
      <c r="G10352" s="2">
        <v>4166</v>
      </c>
      <c r="H10352" s="3">
        <v>2349</v>
      </c>
      <c r="I10352" s="69" t="str">
        <f>VLOOKUP(C10352,СПРАВОЧНИК!B:D,2,0)</f>
        <v>КОРЕЯ</v>
      </c>
      <c r="J10352" s="69" t="str">
        <f>VLOOKUP(C10352,СПРАВОЧНИК!B:D,3,0)</f>
        <v>ИНОМАРКИ</v>
      </c>
      <c r="K10352" s="69" t="str">
        <f>VLOOKUP(СВОД2023[[#This Row],[ФО]],СПРАВОЧНИК!H:P,2,0)</f>
        <v>Центральный ФО</v>
      </c>
    </row>
    <row r="10353" spans="1:11" x14ac:dyDescent="0.2">
      <c r="A10353" t="s">
        <v>600</v>
      </c>
      <c r="B10353" t="s">
        <v>596</v>
      </c>
      <c r="C10353" s="1" t="s">
        <v>257</v>
      </c>
      <c r="D10353" s="1" t="s">
        <v>264</v>
      </c>
      <c r="E10353" s="2">
        <v>444</v>
      </c>
      <c r="F10353" s="3">
        <v>264</v>
      </c>
      <c r="G10353" s="2">
        <v>2412</v>
      </c>
      <c r="H10353" s="3">
        <v>1327</v>
      </c>
      <c r="I10353" s="69" t="str">
        <f>VLOOKUP(C10353,СПРАВОЧНИК!B:D,2,0)</f>
        <v>КОРЕЯ</v>
      </c>
      <c r="J10353" s="69" t="str">
        <f>VLOOKUP(C10353,СПРАВОЧНИК!B:D,3,0)</f>
        <v>ИНОМАРКИ</v>
      </c>
      <c r="K10353" s="69" t="str">
        <f>VLOOKUP(СВОД2023[[#This Row],[ФО]],СПРАВОЧНИК!H:P,2,0)</f>
        <v>Центральный ФО</v>
      </c>
    </row>
    <row r="10354" spans="1:11" x14ac:dyDescent="0.2">
      <c r="A10354" t="s">
        <v>600</v>
      </c>
      <c r="B10354" t="s">
        <v>596</v>
      </c>
      <c r="C10354" s="1" t="s">
        <v>257</v>
      </c>
      <c r="D10354" s="1" t="s">
        <v>265</v>
      </c>
      <c r="E10354" s="2">
        <v>29</v>
      </c>
      <c r="F10354" s="3">
        <v>2</v>
      </c>
      <c r="G10354" s="2">
        <v>176</v>
      </c>
      <c r="H10354" s="3">
        <v>8</v>
      </c>
      <c r="I10354" s="69" t="str">
        <f>VLOOKUP(C10354,СПРАВОЧНИК!B:D,2,0)</f>
        <v>КОРЕЯ</v>
      </c>
      <c r="J10354" s="69" t="str">
        <f>VLOOKUP(C10354,СПРАВОЧНИК!B:D,3,0)</f>
        <v>ИНОМАРКИ</v>
      </c>
      <c r="K10354" s="69" t="str">
        <f>VLOOKUP(СВОД2023[[#This Row],[ФО]],СПРАВОЧНИК!H:P,2,0)</f>
        <v>Центральный ФО</v>
      </c>
    </row>
    <row r="10355" spans="1:11" x14ac:dyDescent="0.2">
      <c r="A10355" t="s">
        <v>600</v>
      </c>
      <c r="B10355" t="s">
        <v>596</v>
      </c>
      <c r="C10355" s="1" t="s">
        <v>257</v>
      </c>
      <c r="D10355" s="1" t="s">
        <v>2178</v>
      </c>
      <c r="E10355" s="2">
        <v>1</v>
      </c>
      <c r="F10355" s="3"/>
      <c r="G10355" s="2">
        <v>5</v>
      </c>
      <c r="H10355" s="3">
        <v>1</v>
      </c>
      <c r="I10355" s="69" t="str">
        <f>VLOOKUP(C10355,СПРАВОЧНИК!B:D,2,0)</f>
        <v>КОРЕЯ</v>
      </c>
      <c r="J10355" s="69" t="str">
        <f>VLOOKUP(C10355,СПРАВОЧНИК!B:D,3,0)</f>
        <v>ИНОМАРКИ</v>
      </c>
      <c r="K10355" s="69" t="str">
        <f>VLOOKUP(СВОД2023[[#This Row],[ФО]],СПРАВОЧНИК!H:P,2,0)</f>
        <v>Центральный ФО</v>
      </c>
    </row>
    <row r="10356" spans="1:11" x14ac:dyDescent="0.2">
      <c r="A10356" t="s">
        <v>600</v>
      </c>
      <c r="B10356" t="s">
        <v>596</v>
      </c>
      <c r="C10356" s="1" t="s">
        <v>257</v>
      </c>
      <c r="D10356" s="1" t="s">
        <v>979</v>
      </c>
      <c r="E10356" s="2">
        <v>33</v>
      </c>
      <c r="F10356" s="3">
        <v>33</v>
      </c>
      <c r="G10356" s="2">
        <v>165</v>
      </c>
      <c r="H10356" s="3">
        <v>137</v>
      </c>
      <c r="I10356" s="69" t="str">
        <f>VLOOKUP(C10356,СПРАВОЧНИК!B:D,2,0)</f>
        <v>КОРЕЯ</v>
      </c>
      <c r="J10356" s="69" t="str">
        <f>VLOOKUP(C10356,СПРАВОЧНИК!B:D,3,0)</f>
        <v>ИНОМАРКИ</v>
      </c>
      <c r="K10356" s="69" t="str">
        <f>VLOOKUP(СВОД2023[[#This Row],[ФО]],СПРАВОЧНИК!H:P,2,0)</f>
        <v>Центральный ФО</v>
      </c>
    </row>
    <row r="10357" spans="1:11" x14ac:dyDescent="0.2">
      <c r="A10357" t="s">
        <v>600</v>
      </c>
      <c r="B10357" t="s">
        <v>596</v>
      </c>
      <c r="C10357" s="1" t="s">
        <v>257</v>
      </c>
      <c r="D10357" s="1" t="s">
        <v>980</v>
      </c>
      <c r="E10357" s="2">
        <v>140</v>
      </c>
      <c r="F10357" s="3">
        <v>118</v>
      </c>
      <c r="G10357" s="2">
        <v>835</v>
      </c>
      <c r="H10357" s="3">
        <v>619</v>
      </c>
      <c r="I10357" s="69" t="str">
        <f>VLOOKUP(C10357,СПРАВОЧНИК!B:D,2,0)</f>
        <v>КОРЕЯ</v>
      </c>
      <c r="J10357" s="69" t="str">
        <f>VLOOKUP(C10357,СПРАВОЧНИК!B:D,3,0)</f>
        <v>ИНОМАРКИ</v>
      </c>
      <c r="K10357" s="69" t="str">
        <f>VLOOKUP(СВОД2023[[#This Row],[ФО]],СПРАВОЧНИК!H:P,2,0)</f>
        <v>Центральный ФО</v>
      </c>
    </row>
    <row r="10358" spans="1:11" x14ac:dyDescent="0.2">
      <c r="A10358" t="s">
        <v>600</v>
      </c>
      <c r="B10358" t="s">
        <v>596</v>
      </c>
      <c r="C10358" s="1" t="s">
        <v>257</v>
      </c>
      <c r="D10358" s="1" t="s">
        <v>1520</v>
      </c>
      <c r="E10358" s="2">
        <v>128</v>
      </c>
      <c r="F10358" s="3">
        <v>91</v>
      </c>
      <c r="G10358" s="2">
        <v>690</v>
      </c>
      <c r="H10358" s="3">
        <v>526</v>
      </c>
      <c r="I10358" s="69" t="str">
        <f>VLOOKUP(C10358,СПРАВОЧНИК!B:D,2,0)</f>
        <v>КОРЕЯ</v>
      </c>
      <c r="J10358" s="69" t="str">
        <f>VLOOKUP(C10358,СПРАВОЧНИК!B:D,3,0)</f>
        <v>ИНОМАРКИ</v>
      </c>
      <c r="K10358" s="69" t="str">
        <f>VLOOKUP(СВОД2023[[#This Row],[ФО]],СПРАВОЧНИК!H:P,2,0)</f>
        <v>Центральный ФО</v>
      </c>
    </row>
    <row r="10359" spans="1:11" x14ac:dyDescent="0.2">
      <c r="A10359" t="s">
        <v>600</v>
      </c>
      <c r="B10359" t="s">
        <v>596</v>
      </c>
      <c r="C10359" s="1" t="s">
        <v>257</v>
      </c>
      <c r="D10359" s="1" t="s">
        <v>981</v>
      </c>
      <c r="E10359" s="2">
        <v>323</v>
      </c>
      <c r="F10359" s="3">
        <v>269</v>
      </c>
      <c r="G10359" s="2">
        <v>1817</v>
      </c>
      <c r="H10359" s="3">
        <v>1481</v>
      </c>
      <c r="I10359" s="69" t="str">
        <f>VLOOKUP(C10359,СПРАВОЧНИК!B:D,2,0)</f>
        <v>КОРЕЯ</v>
      </c>
      <c r="J10359" s="69" t="str">
        <f>VLOOKUP(C10359,СПРАВОЧНИК!B:D,3,0)</f>
        <v>ИНОМАРКИ</v>
      </c>
      <c r="K10359" s="69" t="str">
        <f>VLOOKUP(СВОД2023[[#This Row],[ФО]],СПРАВОЧНИК!H:P,2,0)</f>
        <v>Центральный ФО</v>
      </c>
    </row>
    <row r="10360" spans="1:11" x14ac:dyDescent="0.2">
      <c r="A10360" t="s">
        <v>600</v>
      </c>
      <c r="B10360" t="s">
        <v>596</v>
      </c>
      <c r="C10360" s="1" t="s">
        <v>257</v>
      </c>
      <c r="D10360" s="1" t="s">
        <v>1521</v>
      </c>
      <c r="E10360" s="2">
        <v>22</v>
      </c>
      <c r="F10360" s="3">
        <v>12</v>
      </c>
      <c r="G10360" s="2">
        <v>125</v>
      </c>
      <c r="H10360" s="3">
        <v>90</v>
      </c>
      <c r="I10360" s="69" t="str">
        <f>VLOOKUP(C10360,СПРАВОЧНИК!B:D,2,0)</f>
        <v>КОРЕЯ</v>
      </c>
      <c r="J10360" s="69" t="str">
        <f>VLOOKUP(C10360,СПРАВОЧНИК!B:D,3,0)</f>
        <v>ИНОМАРКИ</v>
      </c>
      <c r="K10360" s="69" t="str">
        <f>VLOOKUP(СВОД2023[[#This Row],[ФО]],СПРАВОЧНИК!H:P,2,0)</f>
        <v>Центральный ФО</v>
      </c>
    </row>
    <row r="10361" spans="1:11" x14ac:dyDescent="0.2">
      <c r="A10361" t="s">
        <v>600</v>
      </c>
      <c r="B10361" t="s">
        <v>596</v>
      </c>
      <c r="C10361" s="1" t="s">
        <v>257</v>
      </c>
      <c r="D10361" s="1" t="s">
        <v>1522</v>
      </c>
      <c r="E10361" s="2">
        <v>2</v>
      </c>
      <c r="F10361" s="3">
        <v>12</v>
      </c>
      <c r="G10361" s="2">
        <v>29</v>
      </c>
      <c r="H10361" s="3">
        <v>53</v>
      </c>
      <c r="I10361" s="69" t="str">
        <f>VLOOKUP(C10361,СПРАВОЧНИК!B:D,2,0)</f>
        <v>КОРЕЯ</v>
      </c>
      <c r="J10361" s="69" t="str">
        <f>VLOOKUP(C10361,СПРАВОЧНИК!B:D,3,0)</f>
        <v>ИНОМАРКИ</v>
      </c>
      <c r="K10361" s="69" t="str">
        <f>VLOOKUP(СВОД2023[[#This Row],[ФО]],СПРАВОЧНИК!H:P,2,0)</f>
        <v>Центральный ФО</v>
      </c>
    </row>
    <row r="10362" spans="1:11" x14ac:dyDescent="0.2">
      <c r="A10362" t="s">
        <v>600</v>
      </c>
      <c r="B10362" t="s">
        <v>596</v>
      </c>
      <c r="C10362" s="1" t="s">
        <v>257</v>
      </c>
      <c r="D10362" s="1" t="s">
        <v>2179</v>
      </c>
      <c r="E10362" s="2">
        <v>6</v>
      </c>
      <c r="F10362" s="3">
        <v>2</v>
      </c>
      <c r="G10362" s="2">
        <v>18</v>
      </c>
      <c r="H10362" s="3">
        <v>9</v>
      </c>
      <c r="I10362" s="69" t="str">
        <f>VLOOKUP(C10362,СПРАВОЧНИК!B:D,2,0)</f>
        <v>КОРЕЯ</v>
      </c>
      <c r="J10362" s="69" t="str">
        <f>VLOOKUP(C10362,СПРАВОЧНИК!B:D,3,0)</f>
        <v>ИНОМАРКИ</v>
      </c>
      <c r="K10362" s="69" t="str">
        <f>VLOOKUP(СВОД2023[[#This Row],[ФО]],СПРАВОЧНИК!H:P,2,0)</f>
        <v>Центральный ФО</v>
      </c>
    </row>
    <row r="10363" spans="1:11" x14ac:dyDescent="0.2">
      <c r="A10363" t="s">
        <v>600</v>
      </c>
      <c r="B10363" t="s">
        <v>596</v>
      </c>
      <c r="C10363" s="1" t="s">
        <v>257</v>
      </c>
      <c r="D10363" s="1" t="s">
        <v>2180</v>
      </c>
      <c r="E10363" s="2"/>
      <c r="F10363" s="3"/>
      <c r="G10363" s="2">
        <v>2</v>
      </c>
      <c r="H10363" s="3"/>
      <c r="I10363" s="69" t="str">
        <f>VLOOKUP(C10363,СПРАВОЧНИК!B:D,2,0)</f>
        <v>КОРЕЯ</v>
      </c>
      <c r="J10363" s="69" t="str">
        <f>VLOOKUP(C10363,СПРАВОЧНИК!B:D,3,0)</f>
        <v>ИНОМАРКИ</v>
      </c>
      <c r="K10363" s="69" t="str">
        <f>VLOOKUP(СВОД2023[[#This Row],[ФО]],СПРАВОЧНИК!H:P,2,0)</f>
        <v>Центральный ФО</v>
      </c>
    </row>
    <row r="10364" spans="1:11" x14ac:dyDescent="0.2">
      <c r="A10364" t="s">
        <v>600</v>
      </c>
      <c r="B10364" t="s">
        <v>596</v>
      </c>
      <c r="C10364" s="1" t="s">
        <v>257</v>
      </c>
      <c r="D10364" s="1" t="s">
        <v>982</v>
      </c>
      <c r="E10364" s="2">
        <v>218</v>
      </c>
      <c r="F10364" s="3">
        <v>35</v>
      </c>
      <c r="G10364" s="2">
        <v>1115</v>
      </c>
      <c r="H10364" s="3">
        <v>108</v>
      </c>
      <c r="I10364" s="69" t="str">
        <f>VLOOKUP(C10364,СПРАВОЧНИК!B:D,2,0)</f>
        <v>КОРЕЯ</v>
      </c>
      <c r="J10364" s="69" t="str">
        <f>VLOOKUP(C10364,СПРАВОЧНИК!B:D,3,0)</f>
        <v>ИНОМАРКИ</v>
      </c>
      <c r="K10364" s="69" t="str">
        <f>VLOOKUP(СВОД2023[[#This Row],[ФО]],СПРАВОЧНИК!H:P,2,0)</f>
        <v>Центральный ФО</v>
      </c>
    </row>
    <row r="10365" spans="1:11" x14ac:dyDescent="0.2">
      <c r="A10365" t="s">
        <v>600</v>
      </c>
      <c r="B10365" t="s">
        <v>596</v>
      </c>
      <c r="C10365" s="1" t="s">
        <v>257</v>
      </c>
      <c r="D10365" s="1" t="s">
        <v>2181</v>
      </c>
      <c r="E10365" s="2">
        <v>1</v>
      </c>
      <c r="F10365" s="3"/>
      <c r="G10365" s="2">
        <v>5</v>
      </c>
      <c r="H10365" s="3"/>
      <c r="I10365" s="69" t="str">
        <f>VLOOKUP(C10365,СПРАВОЧНИК!B:D,2,0)</f>
        <v>КОРЕЯ</v>
      </c>
      <c r="J10365" s="69" t="str">
        <f>VLOOKUP(C10365,СПРАВОЧНИК!B:D,3,0)</f>
        <v>ИНОМАРКИ</v>
      </c>
      <c r="K10365" s="69" t="str">
        <f>VLOOKUP(СВОД2023[[#This Row],[ФО]],СПРАВОЧНИК!H:P,2,0)</f>
        <v>Центральный ФО</v>
      </c>
    </row>
    <row r="10366" spans="1:11" x14ac:dyDescent="0.2">
      <c r="A10366" t="s">
        <v>600</v>
      </c>
      <c r="B10366" t="s">
        <v>596</v>
      </c>
      <c r="C10366" s="1" t="s">
        <v>257</v>
      </c>
      <c r="D10366" s="1" t="s">
        <v>1523</v>
      </c>
      <c r="E10366" s="2">
        <v>9</v>
      </c>
      <c r="F10366" s="3">
        <v>12</v>
      </c>
      <c r="G10366" s="2">
        <v>44</v>
      </c>
      <c r="H10366" s="3">
        <v>51</v>
      </c>
      <c r="I10366" s="69" t="str">
        <f>VLOOKUP(C10366,СПРАВОЧНИК!B:D,2,0)</f>
        <v>КОРЕЯ</v>
      </c>
      <c r="J10366" s="69" t="str">
        <f>VLOOKUP(C10366,СПРАВОЧНИК!B:D,3,0)</f>
        <v>ИНОМАРКИ</v>
      </c>
      <c r="K10366" s="69" t="str">
        <f>VLOOKUP(СВОД2023[[#This Row],[ФО]],СПРАВОЧНИК!H:P,2,0)</f>
        <v>Центральный ФО</v>
      </c>
    </row>
    <row r="10367" spans="1:11" x14ac:dyDescent="0.2">
      <c r="A10367" t="s">
        <v>600</v>
      </c>
      <c r="B10367" t="s">
        <v>596</v>
      </c>
      <c r="C10367" s="1" t="s">
        <v>257</v>
      </c>
      <c r="D10367" s="1" t="s">
        <v>2182</v>
      </c>
      <c r="E10367" s="2">
        <v>3</v>
      </c>
      <c r="F10367" s="3">
        <v>2</v>
      </c>
      <c r="G10367" s="2">
        <v>15</v>
      </c>
      <c r="H10367" s="3">
        <v>6</v>
      </c>
      <c r="I10367" s="69" t="str">
        <f>VLOOKUP(C10367,СПРАВОЧНИК!B:D,2,0)</f>
        <v>КОРЕЯ</v>
      </c>
      <c r="J10367" s="69" t="str">
        <f>VLOOKUP(C10367,СПРАВОЧНИК!B:D,3,0)</f>
        <v>ИНОМАРКИ</v>
      </c>
      <c r="K10367" s="69" t="str">
        <f>VLOOKUP(СВОД2023[[#This Row],[ФО]],СПРАВОЧНИК!H:P,2,0)</f>
        <v>Центральный ФО</v>
      </c>
    </row>
    <row r="10368" spans="1:11" x14ac:dyDescent="0.2">
      <c r="A10368" t="s">
        <v>600</v>
      </c>
      <c r="B10368" t="s">
        <v>596</v>
      </c>
      <c r="C10368" s="1" t="s">
        <v>257</v>
      </c>
      <c r="D10368" s="1" t="s">
        <v>983</v>
      </c>
      <c r="E10368" s="2">
        <v>3053</v>
      </c>
      <c r="F10368" s="3">
        <v>3340</v>
      </c>
      <c r="G10368" s="2">
        <v>18310</v>
      </c>
      <c r="H10368" s="3">
        <v>16153</v>
      </c>
      <c r="I10368" s="69" t="str">
        <f>VLOOKUP(C10368,СПРАВОЧНИК!B:D,2,0)</f>
        <v>КОРЕЯ</v>
      </c>
      <c r="J10368" s="69" t="str">
        <f>VLOOKUP(C10368,СПРАВОЧНИК!B:D,3,0)</f>
        <v>ИНОМАРКИ</v>
      </c>
      <c r="K10368" s="69" t="str">
        <f>VLOOKUP(СВОД2023[[#This Row],[ФО]],СПРАВОЧНИК!H:P,2,0)</f>
        <v>Центральный ФО</v>
      </c>
    </row>
    <row r="10369" spans="1:11" x14ac:dyDescent="0.2">
      <c r="A10369" t="s">
        <v>600</v>
      </c>
      <c r="B10369" t="s">
        <v>596</v>
      </c>
      <c r="C10369" s="1" t="s">
        <v>257</v>
      </c>
      <c r="D10369" s="1" t="s">
        <v>1524</v>
      </c>
      <c r="E10369" s="2">
        <v>18</v>
      </c>
      <c r="F10369" s="3">
        <v>17</v>
      </c>
      <c r="G10369" s="2">
        <v>89</v>
      </c>
      <c r="H10369" s="3">
        <v>97</v>
      </c>
      <c r="I10369" s="69" t="str">
        <f>VLOOKUP(C10369,СПРАВОЧНИК!B:D,2,0)</f>
        <v>КОРЕЯ</v>
      </c>
      <c r="J10369" s="69" t="str">
        <f>VLOOKUP(C10369,СПРАВОЧНИК!B:D,3,0)</f>
        <v>ИНОМАРКИ</v>
      </c>
      <c r="K10369" s="69" t="str">
        <f>VLOOKUP(СВОД2023[[#This Row],[ФО]],СПРАВОЧНИК!H:P,2,0)</f>
        <v>Центральный ФО</v>
      </c>
    </row>
    <row r="10370" spans="1:11" x14ac:dyDescent="0.2">
      <c r="A10370" t="s">
        <v>600</v>
      </c>
      <c r="B10370" t="s">
        <v>596</v>
      </c>
      <c r="C10370" s="1" t="s">
        <v>257</v>
      </c>
      <c r="D10370" s="1" t="s">
        <v>1525</v>
      </c>
      <c r="E10370" s="2">
        <v>9</v>
      </c>
      <c r="F10370" s="3">
        <v>10</v>
      </c>
      <c r="G10370" s="2">
        <v>48</v>
      </c>
      <c r="H10370" s="3">
        <v>47</v>
      </c>
      <c r="I10370" s="69" t="str">
        <f>VLOOKUP(C10370,СПРАВОЧНИК!B:D,2,0)</f>
        <v>КОРЕЯ</v>
      </c>
      <c r="J10370" s="69" t="str">
        <f>VLOOKUP(C10370,СПРАВОЧНИК!B:D,3,0)</f>
        <v>ИНОМАРКИ</v>
      </c>
      <c r="K10370" s="69" t="str">
        <f>VLOOKUP(СВОД2023[[#This Row],[ФО]],СПРАВОЧНИК!H:P,2,0)</f>
        <v>Центральный ФО</v>
      </c>
    </row>
    <row r="10371" spans="1:11" x14ac:dyDescent="0.2">
      <c r="A10371" t="s">
        <v>600</v>
      </c>
      <c r="B10371" t="s">
        <v>596</v>
      </c>
      <c r="C10371" s="1" t="s">
        <v>257</v>
      </c>
      <c r="D10371" s="1" t="s">
        <v>2183</v>
      </c>
      <c r="E10371" s="2">
        <v>15</v>
      </c>
      <c r="F10371" s="3">
        <v>6</v>
      </c>
      <c r="G10371" s="2">
        <v>53</v>
      </c>
      <c r="H10371" s="3">
        <v>52</v>
      </c>
      <c r="I10371" s="69" t="str">
        <f>VLOOKUP(C10371,СПРАВОЧНИК!B:D,2,0)</f>
        <v>КОРЕЯ</v>
      </c>
      <c r="J10371" s="69" t="str">
        <f>VLOOKUP(C10371,СПРАВОЧНИК!B:D,3,0)</f>
        <v>ИНОМАРКИ</v>
      </c>
      <c r="K10371" s="69" t="str">
        <f>VLOOKUP(СВОД2023[[#This Row],[ФО]],СПРАВОЧНИК!H:P,2,0)</f>
        <v>Центральный ФО</v>
      </c>
    </row>
    <row r="10372" spans="1:11" x14ac:dyDescent="0.2">
      <c r="A10372" t="s">
        <v>600</v>
      </c>
      <c r="B10372" t="s">
        <v>596</v>
      </c>
      <c r="C10372" s="1" t="s">
        <v>257</v>
      </c>
      <c r="D10372" s="1" t="s">
        <v>984</v>
      </c>
      <c r="E10372" s="2">
        <v>508</v>
      </c>
      <c r="F10372" s="3">
        <v>373</v>
      </c>
      <c r="G10372" s="2">
        <v>3102</v>
      </c>
      <c r="H10372" s="3">
        <v>1856</v>
      </c>
      <c r="I10372" s="69" t="str">
        <f>VLOOKUP(C10372,СПРАВОЧНИК!B:D,2,0)</f>
        <v>КОРЕЯ</v>
      </c>
      <c r="J10372" s="69" t="str">
        <f>VLOOKUP(C10372,СПРАВОЧНИК!B:D,3,0)</f>
        <v>ИНОМАРКИ</v>
      </c>
      <c r="K10372" s="69" t="str">
        <f>VLOOKUP(СВОД2023[[#This Row],[ФО]],СПРАВОЧНИК!H:P,2,0)</f>
        <v>Центральный ФО</v>
      </c>
    </row>
    <row r="10373" spans="1:11" x14ac:dyDescent="0.2">
      <c r="A10373" t="s">
        <v>600</v>
      </c>
      <c r="B10373" t="s">
        <v>596</v>
      </c>
      <c r="C10373" s="1" t="s">
        <v>257</v>
      </c>
      <c r="D10373" s="1" t="s">
        <v>1526</v>
      </c>
      <c r="E10373" s="2">
        <v>11</v>
      </c>
      <c r="F10373" s="3">
        <v>6</v>
      </c>
      <c r="G10373" s="2">
        <v>60</v>
      </c>
      <c r="H10373" s="3">
        <v>32</v>
      </c>
      <c r="I10373" s="69" t="str">
        <f>VLOOKUP(C10373,СПРАВОЧНИК!B:D,2,0)</f>
        <v>КОРЕЯ</v>
      </c>
      <c r="J10373" s="69" t="str">
        <f>VLOOKUP(C10373,СПРАВОЧНИК!B:D,3,0)</f>
        <v>ИНОМАРКИ</v>
      </c>
      <c r="K10373" s="69" t="str">
        <f>VLOOKUP(СВОД2023[[#This Row],[ФО]],СПРАВОЧНИК!H:P,2,0)</f>
        <v>Центральный ФО</v>
      </c>
    </row>
    <row r="10374" spans="1:11" x14ac:dyDescent="0.2">
      <c r="A10374" t="s">
        <v>600</v>
      </c>
      <c r="B10374" t="s">
        <v>596</v>
      </c>
      <c r="C10374" s="1" t="s">
        <v>257</v>
      </c>
      <c r="D10374" s="1" t="s">
        <v>985</v>
      </c>
      <c r="E10374" s="2"/>
      <c r="F10374" s="3"/>
      <c r="G10374" s="2">
        <v>2</v>
      </c>
      <c r="H10374" s="3"/>
      <c r="I10374" s="69" t="str">
        <f>VLOOKUP(C10374,СПРАВОЧНИК!B:D,2,0)</f>
        <v>КОРЕЯ</v>
      </c>
      <c r="J10374" s="69" t="str">
        <f>VLOOKUP(C10374,СПРАВОЧНИК!B:D,3,0)</f>
        <v>ИНОМАРКИ</v>
      </c>
      <c r="K10374" s="69" t="str">
        <f>VLOOKUP(СВОД2023[[#This Row],[ФО]],СПРАВОЧНИК!H:P,2,0)</f>
        <v>Центральный ФО</v>
      </c>
    </row>
    <row r="10375" spans="1:11" x14ac:dyDescent="0.2">
      <c r="A10375" t="s">
        <v>600</v>
      </c>
      <c r="B10375" t="s">
        <v>596</v>
      </c>
      <c r="C10375" s="1" t="s">
        <v>257</v>
      </c>
      <c r="D10375" s="1" t="s">
        <v>1527</v>
      </c>
      <c r="E10375" s="2">
        <v>1</v>
      </c>
      <c r="F10375" s="3"/>
      <c r="G10375" s="2">
        <v>2</v>
      </c>
      <c r="H10375" s="3">
        <v>1</v>
      </c>
      <c r="I10375" s="69" t="str">
        <f>VLOOKUP(C10375,СПРАВОЧНИК!B:D,2,0)</f>
        <v>КОРЕЯ</v>
      </c>
      <c r="J10375" s="69" t="str">
        <f>VLOOKUP(C10375,СПРАВОЧНИК!B:D,3,0)</f>
        <v>ИНОМАРКИ</v>
      </c>
      <c r="K10375" s="69" t="str">
        <f>VLOOKUP(СВОД2023[[#This Row],[ФО]],СПРАВОЧНИК!H:P,2,0)</f>
        <v>Центральный ФО</v>
      </c>
    </row>
    <row r="10376" spans="1:11" x14ac:dyDescent="0.2">
      <c r="A10376" t="s">
        <v>600</v>
      </c>
      <c r="B10376" t="s">
        <v>596</v>
      </c>
      <c r="C10376" s="1" t="s">
        <v>257</v>
      </c>
      <c r="D10376" s="1" t="s">
        <v>2184</v>
      </c>
      <c r="E10376" s="2">
        <v>12</v>
      </c>
      <c r="F10376" s="3">
        <v>10</v>
      </c>
      <c r="G10376" s="2">
        <v>75</v>
      </c>
      <c r="H10376" s="3">
        <v>70</v>
      </c>
      <c r="I10376" s="69" t="str">
        <f>VLOOKUP(C10376,СПРАВОЧНИК!B:D,2,0)</f>
        <v>КОРЕЯ</v>
      </c>
      <c r="J10376" s="69" t="str">
        <f>VLOOKUP(C10376,СПРАВОЧНИК!B:D,3,0)</f>
        <v>ИНОМАРКИ</v>
      </c>
      <c r="K10376" s="69" t="str">
        <f>VLOOKUP(СВОД2023[[#This Row],[ФО]],СПРАВОЧНИК!H:P,2,0)</f>
        <v>Центральный ФО</v>
      </c>
    </row>
    <row r="10377" spans="1:11" x14ac:dyDescent="0.2">
      <c r="A10377" t="s">
        <v>600</v>
      </c>
      <c r="B10377" t="s">
        <v>596</v>
      </c>
      <c r="C10377" s="1" t="s">
        <v>257</v>
      </c>
      <c r="D10377" s="1" t="s">
        <v>2185</v>
      </c>
      <c r="E10377" s="2">
        <v>3</v>
      </c>
      <c r="F10377" s="3">
        <v>3</v>
      </c>
      <c r="G10377" s="2">
        <v>12</v>
      </c>
      <c r="H10377" s="3">
        <v>10</v>
      </c>
      <c r="I10377" s="69" t="str">
        <f>VLOOKUP(C10377,СПРАВОЧНИК!B:D,2,0)</f>
        <v>КОРЕЯ</v>
      </c>
      <c r="J10377" s="69" t="str">
        <f>VLOOKUP(C10377,СПРАВОЧНИК!B:D,3,0)</f>
        <v>ИНОМАРКИ</v>
      </c>
      <c r="K10377" s="69" t="str">
        <f>VLOOKUP(СВОД2023[[#This Row],[ФО]],СПРАВОЧНИК!H:P,2,0)</f>
        <v>Центральный ФО</v>
      </c>
    </row>
    <row r="10378" spans="1:11" x14ac:dyDescent="0.2">
      <c r="A10378" t="s">
        <v>600</v>
      </c>
      <c r="B10378" t="s">
        <v>596</v>
      </c>
      <c r="C10378" s="1" t="s">
        <v>266</v>
      </c>
      <c r="D10378" s="1" t="s">
        <v>1528</v>
      </c>
      <c r="E10378" s="2">
        <v>30</v>
      </c>
      <c r="F10378" s="3">
        <v>29</v>
      </c>
      <c r="G10378" s="2">
        <v>178</v>
      </c>
      <c r="H10378" s="3">
        <v>165</v>
      </c>
      <c r="I10378" s="69" t="str">
        <f>VLOOKUP(C10378,СПРАВОЧНИК!B:D,2,0)</f>
        <v>ЯПОНИЯ</v>
      </c>
      <c r="J10378" s="69" t="str">
        <f>VLOOKUP(C10378,СПРАВОЧНИК!B:D,3,0)</f>
        <v>ИНОМАРКИ</v>
      </c>
      <c r="K10378" s="69" t="str">
        <f>VLOOKUP(СВОД2023[[#This Row],[ФО]],СПРАВОЧНИК!H:P,2,0)</f>
        <v>Центральный ФО</v>
      </c>
    </row>
    <row r="10379" spans="1:11" x14ac:dyDescent="0.2">
      <c r="A10379" t="s">
        <v>600</v>
      </c>
      <c r="B10379" t="s">
        <v>596</v>
      </c>
      <c r="C10379" s="1" t="s">
        <v>266</v>
      </c>
      <c r="D10379" s="1" t="s">
        <v>2186</v>
      </c>
      <c r="E10379" s="2">
        <v>1</v>
      </c>
      <c r="F10379" s="3"/>
      <c r="G10379" s="2">
        <v>4</v>
      </c>
      <c r="H10379" s="3">
        <v>4</v>
      </c>
      <c r="I10379" s="69" t="str">
        <f>VLOOKUP(C10379,СПРАВОЧНИК!B:D,2,0)</f>
        <v>ЯПОНИЯ</v>
      </c>
      <c r="J10379" s="69" t="str">
        <f>VLOOKUP(C10379,СПРАВОЧНИК!B:D,3,0)</f>
        <v>ИНОМАРКИ</v>
      </c>
      <c r="K10379" s="69" t="str">
        <f>VLOOKUP(СВОД2023[[#This Row],[ФО]],СПРАВОЧНИК!H:P,2,0)</f>
        <v>Центральный ФО</v>
      </c>
    </row>
    <row r="10380" spans="1:11" x14ac:dyDescent="0.2">
      <c r="A10380" t="s">
        <v>600</v>
      </c>
      <c r="B10380" t="s">
        <v>596</v>
      </c>
      <c r="C10380" s="1" t="s">
        <v>266</v>
      </c>
      <c r="D10380" s="1" t="s">
        <v>1529</v>
      </c>
      <c r="E10380" s="2">
        <v>27</v>
      </c>
      <c r="F10380" s="3">
        <v>16</v>
      </c>
      <c r="G10380" s="2">
        <v>128</v>
      </c>
      <c r="H10380" s="3">
        <v>94</v>
      </c>
      <c r="I10380" s="69" t="str">
        <f>VLOOKUP(C10380,СПРАВОЧНИК!B:D,2,0)</f>
        <v>ЯПОНИЯ</v>
      </c>
      <c r="J10380" s="69" t="str">
        <f>VLOOKUP(C10380,СПРАВОЧНИК!B:D,3,0)</f>
        <v>ИНОМАРКИ</v>
      </c>
      <c r="K10380" s="69" t="str">
        <f>VLOOKUP(СВОД2023[[#This Row],[ФО]],СПРАВОЧНИК!H:P,2,0)</f>
        <v>Центральный ФО</v>
      </c>
    </row>
    <row r="10381" spans="1:11" x14ac:dyDescent="0.2">
      <c r="A10381" t="s">
        <v>600</v>
      </c>
      <c r="B10381" t="s">
        <v>596</v>
      </c>
      <c r="C10381" s="1" t="s">
        <v>266</v>
      </c>
      <c r="D10381" s="1" t="s">
        <v>1530</v>
      </c>
      <c r="E10381" s="2">
        <v>12</v>
      </c>
      <c r="F10381" s="3">
        <v>2</v>
      </c>
      <c r="G10381" s="2">
        <v>59</v>
      </c>
      <c r="H10381" s="3">
        <v>17</v>
      </c>
      <c r="I10381" s="69" t="str">
        <f>VLOOKUP(C10381,СПРАВОЧНИК!B:D,2,0)</f>
        <v>ЯПОНИЯ</v>
      </c>
      <c r="J10381" s="69" t="str">
        <f>VLOOKUP(C10381,СПРАВОЧНИК!B:D,3,0)</f>
        <v>ИНОМАРКИ</v>
      </c>
      <c r="K10381" s="69" t="str">
        <f>VLOOKUP(СВОД2023[[#This Row],[ФО]],СПРАВОЧНИК!H:P,2,0)</f>
        <v>Центральный ФО</v>
      </c>
    </row>
    <row r="10382" spans="1:11" x14ac:dyDescent="0.2">
      <c r="A10382" t="s">
        <v>600</v>
      </c>
      <c r="B10382" t="s">
        <v>596</v>
      </c>
      <c r="C10382" s="1" t="s">
        <v>266</v>
      </c>
      <c r="D10382" s="1" t="s">
        <v>2187</v>
      </c>
      <c r="E10382" s="2"/>
      <c r="F10382" s="3"/>
      <c r="G10382" s="2">
        <v>3</v>
      </c>
      <c r="H10382" s="3">
        <v>2</v>
      </c>
      <c r="I10382" s="69" t="str">
        <f>VLOOKUP(C10382,СПРАВОЧНИК!B:D,2,0)</f>
        <v>ЯПОНИЯ</v>
      </c>
      <c r="J10382" s="69" t="str">
        <f>VLOOKUP(C10382,СПРАВОЧНИК!B:D,3,0)</f>
        <v>ИНОМАРКИ</v>
      </c>
      <c r="K10382" s="69" t="str">
        <f>VLOOKUP(СВОД2023[[#This Row],[ФО]],СПРАВОЧНИК!H:P,2,0)</f>
        <v>Центральный ФО</v>
      </c>
    </row>
    <row r="10383" spans="1:11" x14ac:dyDescent="0.2">
      <c r="A10383" t="s">
        <v>600</v>
      </c>
      <c r="B10383" t="s">
        <v>596</v>
      </c>
      <c r="C10383" s="1" t="s">
        <v>266</v>
      </c>
      <c r="D10383" s="1" t="s">
        <v>1531</v>
      </c>
      <c r="E10383" s="2">
        <v>11</v>
      </c>
      <c r="F10383" s="3">
        <v>9</v>
      </c>
      <c r="G10383" s="2">
        <v>94</v>
      </c>
      <c r="H10383" s="3">
        <v>86</v>
      </c>
      <c r="I10383" s="69" t="str">
        <f>VLOOKUP(C10383,СПРАВОЧНИК!B:D,2,0)</f>
        <v>ЯПОНИЯ</v>
      </c>
      <c r="J10383" s="69" t="str">
        <f>VLOOKUP(C10383,СПРАВОЧНИК!B:D,3,0)</f>
        <v>ИНОМАРКИ</v>
      </c>
      <c r="K10383" s="69" t="str">
        <f>VLOOKUP(СВОД2023[[#This Row],[ФО]],СПРАВОЧНИК!H:P,2,0)</f>
        <v>Центральный ФО</v>
      </c>
    </row>
    <row r="10384" spans="1:11" x14ac:dyDescent="0.2">
      <c r="A10384" t="s">
        <v>600</v>
      </c>
      <c r="B10384" t="s">
        <v>596</v>
      </c>
      <c r="C10384" s="1" t="s">
        <v>266</v>
      </c>
      <c r="D10384" s="1" t="s">
        <v>1532</v>
      </c>
      <c r="E10384" s="2">
        <v>44</v>
      </c>
      <c r="F10384" s="3">
        <v>24</v>
      </c>
      <c r="G10384" s="2">
        <v>241</v>
      </c>
      <c r="H10384" s="3">
        <v>186</v>
      </c>
      <c r="I10384" s="69" t="str">
        <f>VLOOKUP(C10384,СПРАВОЧНИК!B:D,2,0)</f>
        <v>ЯПОНИЯ</v>
      </c>
      <c r="J10384" s="69" t="str">
        <f>VLOOKUP(C10384,СПРАВОЧНИК!B:D,3,0)</f>
        <v>ИНОМАРКИ</v>
      </c>
      <c r="K10384" s="69" t="str">
        <f>VLOOKUP(СВОД2023[[#This Row],[ФО]],СПРАВОЧНИК!H:P,2,0)</f>
        <v>Центральный ФО</v>
      </c>
    </row>
    <row r="10385" spans="1:11" x14ac:dyDescent="0.2">
      <c r="A10385" t="s">
        <v>600</v>
      </c>
      <c r="B10385" t="s">
        <v>596</v>
      </c>
      <c r="C10385" s="1" t="s">
        <v>266</v>
      </c>
      <c r="D10385" s="1" t="s">
        <v>1533</v>
      </c>
      <c r="E10385" s="2">
        <v>2</v>
      </c>
      <c r="F10385" s="3">
        <v>3</v>
      </c>
      <c r="G10385" s="2">
        <v>28</v>
      </c>
      <c r="H10385" s="3">
        <v>14</v>
      </c>
      <c r="I10385" s="69" t="str">
        <f>VLOOKUP(C10385,СПРАВОЧНИК!B:D,2,0)</f>
        <v>ЯПОНИЯ</v>
      </c>
      <c r="J10385" s="69" t="str">
        <f>VLOOKUP(C10385,СПРАВОЧНИК!B:D,3,0)</f>
        <v>ИНОМАРКИ</v>
      </c>
      <c r="K10385" s="69" t="str">
        <f>VLOOKUP(СВОД2023[[#This Row],[ФО]],СПРАВОЧНИК!H:P,2,0)</f>
        <v>Центральный ФО</v>
      </c>
    </row>
    <row r="10386" spans="1:11" x14ac:dyDescent="0.2">
      <c r="A10386" t="s">
        <v>600</v>
      </c>
      <c r="B10386" t="s">
        <v>596</v>
      </c>
      <c r="C10386" s="1" t="s">
        <v>266</v>
      </c>
      <c r="D10386" s="1" t="s">
        <v>2189</v>
      </c>
      <c r="E10386" s="2"/>
      <c r="F10386" s="3"/>
      <c r="G10386" s="2"/>
      <c r="H10386" s="3">
        <v>2</v>
      </c>
      <c r="I10386" s="69" t="str">
        <f>VLOOKUP(C10386,СПРАВОЧНИК!B:D,2,0)</f>
        <v>ЯПОНИЯ</v>
      </c>
      <c r="J10386" s="69" t="str">
        <f>VLOOKUP(C10386,СПРАВОЧНИК!B:D,3,0)</f>
        <v>ИНОМАРКИ</v>
      </c>
      <c r="K10386" s="69" t="str">
        <f>VLOOKUP(СВОД2023[[#This Row],[ФО]],СПРАВОЧНИК!H:P,2,0)</f>
        <v>Центральный ФО</v>
      </c>
    </row>
    <row r="10387" spans="1:11" x14ac:dyDescent="0.2">
      <c r="A10387" t="s">
        <v>600</v>
      </c>
      <c r="B10387" t="s">
        <v>596</v>
      </c>
      <c r="C10387" s="1" t="s">
        <v>266</v>
      </c>
      <c r="D10387" s="1" t="s">
        <v>267</v>
      </c>
      <c r="E10387" s="2">
        <v>53</v>
      </c>
      <c r="F10387" s="3">
        <v>27</v>
      </c>
      <c r="G10387" s="2">
        <v>279</v>
      </c>
      <c r="H10387" s="3">
        <v>145</v>
      </c>
      <c r="I10387" s="69" t="str">
        <f>VLOOKUP(C10387,СПРАВОЧНИК!B:D,2,0)</f>
        <v>ЯПОНИЯ</v>
      </c>
      <c r="J10387" s="69" t="str">
        <f>VLOOKUP(C10387,СПРАВОЧНИК!B:D,3,0)</f>
        <v>ИНОМАРКИ</v>
      </c>
      <c r="K10387" s="69" t="str">
        <f>VLOOKUP(СВОД2023[[#This Row],[ФО]],СПРАВОЧНИК!H:P,2,0)</f>
        <v>Центральный ФО</v>
      </c>
    </row>
    <row r="10388" spans="1:11" x14ac:dyDescent="0.2">
      <c r="A10388" t="s">
        <v>600</v>
      </c>
      <c r="B10388" t="s">
        <v>596</v>
      </c>
      <c r="C10388" s="1" t="s">
        <v>266</v>
      </c>
      <c r="D10388" s="1" t="s">
        <v>622</v>
      </c>
      <c r="E10388" s="2">
        <v>8</v>
      </c>
      <c r="F10388" s="3">
        <v>5</v>
      </c>
      <c r="G10388" s="2">
        <v>35</v>
      </c>
      <c r="H10388" s="3">
        <v>16</v>
      </c>
      <c r="I10388" s="69" t="str">
        <f>VLOOKUP(C10388,СПРАВОЧНИК!B:D,2,0)</f>
        <v>ЯПОНИЯ</v>
      </c>
      <c r="J10388" s="69" t="str">
        <f>VLOOKUP(C10388,СПРАВОЧНИК!B:D,3,0)</f>
        <v>ИНОМАРКИ</v>
      </c>
      <c r="K10388" s="69" t="str">
        <f>VLOOKUP(СВОД2023[[#This Row],[ФО]],СПРАВОЧНИК!H:P,2,0)</f>
        <v>Центральный ФО</v>
      </c>
    </row>
    <row r="10389" spans="1:11" x14ac:dyDescent="0.2">
      <c r="A10389" t="s">
        <v>600</v>
      </c>
      <c r="B10389" t="s">
        <v>596</v>
      </c>
      <c r="C10389" s="1" t="s">
        <v>266</v>
      </c>
      <c r="D10389" s="1" t="s">
        <v>1534</v>
      </c>
      <c r="E10389" s="2">
        <v>10</v>
      </c>
      <c r="F10389" s="3">
        <v>3</v>
      </c>
      <c r="G10389" s="2">
        <v>53</v>
      </c>
      <c r="H10389" s="3">
        <v>34</v>
      </c>
      <c r="I10389" s="69" t="str">
        <f>VLOOKUP(C10389,СПРАВОЧНИК!B:D,2,0)</f>
        <v>ЯПОНИЯ</v>
      </c>
      <c r="J10389" s="69" t="str">
        <f>VLOOKUP(C10389,СПРАВОЧНИК!B:D,3,0)</f>
        <v>ИНОМАРКИ</v>
      </c>
      <c r="K10389" s="69" t="str">
        <f>VLOOKUP(СВОД2023[[#This Row],[ФО]],СПРАВОЧНИК!H:P,2,0)</f>
        <v>Центральный ФО</v>
      </c>
    </row>
    <row r="10390" spans="1:11" x14ac:dyDescent="0.2">
      <c r="A10390" t="s">
        <v>600</v>
      </c>
      <c r="B10390" t="s">
        <v>596</v>
      </c>
      <c r="C10390" s="1" t="s">
        <v>266</v>
      </c>
      <c r="D10390" s="1" t="s">
        <v>1535</v>
      </c>
      <c r="E10390" s="2">
        <v>4</v>
      </c>
      <c r="F10390" s="3">
        <v>4</v>
      </c>
      <c r="G10390" s="2">
        <v>19</v>
      </c>
      <c r="H10390" s="3">
        <v>22</v>
      </c>
      <c r="I10390" s="69" t="str">
        <f>VLOOKUP(C10390,СПРАВОЧНИК!B:D,2,0)</f>
        <v>ЯПОНИЯ</v>
      </c>
      <c r="J10390" s="69" t="str">
        <f>VLOOKUP(C10390,СПРАВОЧНИК!B:D,3,0)</f>
        <v>ИНОМАРКИ</v>
      </c>
      <c r="K10390" s="69" t="str">
        <f>VLOOKUP(СВОД2023[[#This Row],[ФО]],СПРАВОЧНИК!H:P,2,0)</f>
        <v>Центральный ФО</v>
      </c>
    </row>
    <row r="10391" spans="1:11" x14ac:dyDescent="0.2">
      <c r="A10391" t="s">
        <v>600</v>
      </c>
      <c r="B10391" t="s">
        <v>596</v>
      </c>
      <c r="C10391" s="1" t="s">
        <v>266</v>
      </c>
      <c r="D10391" s="1" t="s">
        <v>1536</v>
      </c>
      <c r="E10391" s="2">
        <v>2</v>
      </c>
      <c r="F10391" s="3">
        <v>2</v>
      </c>
      <c r="G10391" s="2">
        <v>12</v>
      </c>
      <c r="H10391" s="3">
        <v>7</v>
      </c>
      <c r="I10391" s="69" t="str">
        <f>VLOOKUP(C10391,СПРАВОЧНИК!B:D,2,0)</f>
        <v>ЯПОНИЯ</v>
      </c>
      <c r="J10391" s="69" t="str">
        <f>VLOOKUP(C10391,СПРАВОЧНИК!B:D,3,0)</f>
        <v>ИНОМАРКИ</v>
      </c>
      <c r="K10391" s="69" t="str">
        <f>VLOOKUP(СВОД2023[[#This Row],[ФО]],СПРАВОЧНИК!H:P,2,0)</f>
        <v>Центральный ФО</v>
      </c>
    </row>
    <row r="10392" spans="1:11" x14ac:dyDescent="0.2">
      <c r="A10392" t="s">
        <v>600</v>
      </c>
      <c r="B10392" t="s">
        <v>596</v>
      </c>
      <c r="C10392" s="1" t="s">
        <v>266</v>
      </c>
      <c r="D10392" s="1" t="s">
        <v>268</v>
      </c>
      <c r="E10392" s="2">
        <v>100</v>
      </c>
      <c r="F10392" s="3">
        <v>75</v>
      </c>
      <c r="G10392" s="2">
        <v>547</v>
      </c>
      <c r="H10392" s="3">
        <v>402</v>
      </c>
      <c r="I10392" s="69" t="str">
        <f>VLOOKUP(C10392,СПРАВОЧНИК!B:D,2,0)</f>
        <v>ЯПОНИЯ</v>
      </c>
      <c r="J10392" s="69" t="str">
        <f>VLOOKUP(C10392,СПРАВОЧНИК!B:D,3,0)</f>
        <v>ИНОМАРКИ</v>
      </c>
      <c r="K10392" s="69" t="str">
        <f>VLOOKUP(СВОД2023[[#This Row],[ФО]],СПРАВОЧНИК!H:P,2,0)</f>
        <v>Центральный ФО</v>
      </c>
    </row>
    <row r="10393" spans="1:11" x14ac:dyDescent="0.2">
      <c r="A10393" t="s">
        <v>600</v>
      </c>
      <c r="B10393" t="s">
        <v>596</v>
      </c>
      <c r="C10393" s="1" t="s">
        <v>266</v>
      </c>
      <c r="D10393" s="1" t="s">
        <v>269</v>
      </c>
      <c r="E10393" s="2">
        <v>4</v>
      </c>
      <c r="F10393" s="3">
        <v>2</v>
      </c>
      <c r="G10393" s="2">
        <v>24</v>
      </c>
      <c r="H10393" s="3">
        <v>4</v>
      </c>
      <c r="I10393" s="69" t="str">
        <f>VLOOKUP(C10393,СПРАВОЧНИК!B:D,2,0)</f>
        <v>ЯПОНИЯ</v>
      </c>
      <c r="J10393" s="69" t="str">
        <f>VLOOKUP(C10393,СПРАВОЧНИК!B:D,3,0)</f>
        <v>ИНОМАРКИ</v>
      </c>
      <c r="K10393" s="69" t="str">
        <f>VLOOKUP(СВОД2023[[#This Row],[ФО]],СПРАВОЧНИК!H:P,2,0)</f>
        <v>Центральный ФО</v>
      </c>
    </row>
    <row r="10394" spans="1:11" x14ac:dyDescent="0.2">
      <c r="A10394" t="s">
        <v>600</v>
      </c>
      <c r="B10394" t="s">
        <v>596</v>
      </c>
      <c r="C10394" s="1" t="s">
        <v>266</v>
      </c>
      <c r="D10394" s="1" t="s">
        <v>270</v>
      </c>
      <c r="E10394" s="2">
        <v>36</v>
      </c>
      <c r="F10394" s="3">
        <v>18</v>
      </c>
      <c r="G10394" s="2">
        <v>209</v>
      </c>
      <c r="H10394" s="3">
        <v>141</v>
      </c>
      <c r="I10394" s="69" t="str">
        <f>VLOOKUP(C10394,СПРАВОЧНИК!B:D,2,0)</f>
        <v>ЯПОНИЯ</v>
      </c>
      <c r="J10394" s="69" t="str">
        <f>VLOOKUP(C10394,СПРАВОЧНИК!B:D,3,0)</f>
        <v>ИНОМАРКИ</v>
      </c>
      <c r="K10394" s="69" t="str">
        <f>VLOOKUP(СВОД2023[[#This Row],[ФО]],СПРАВОЧНИК!H:P,2,0)</f>
        <v>Центральный ФО</v>
      </c>
    </row>
    <row r="10395" spans="1:11" x14ac:dyDescent="0.2">
      <c r="A10395" t="s">
        <v>600</v>
      </c>
      <c r="B10395" t="s">
        <v>596</v>
      </c>
      <c r="C10395" s="1" t="s">
        <v>266</v>
      </c>
      <c r="D10395" s="1" t="s">
        <v>1537</v>
      </c>
      <c r="E10395" s="2">
        <v>190</v>
      </c>
      <c r="F10395" s="3">
        <v>151</v>
      </c>
      <c r="G10395" s="2">
        <v>1041</v>
      </c>
      <c r="H10395" s="3">
        <v>969</v>
      </c>
      <c r="I10395" s="69" t="str">
        <f>VLOOKUP(C10395,СПРАВОЧНИК!B:D,2,0)</f>
        <v>ЯПОНИЯ</v>
      </c>
      <c r="J10395" s="69" t="str">
        <f>VLOOKUP(C10395,СПРАВОЧНИК!B:D,3,0)</f>
        <v>ИНОМАРКИ</v>
      </c>
      <c r="K10395" s="69" t="str">
        <f>VLOOKUP(СВОД2023[[#This Row],[ФО]],СПРАВОЧНИК!H:P,2,0)</f>
        <v>Центральный ФО</v>
      </c>
    </row>
    <row r="10396" spans="1:11" x14ac:dyDescent="0.2">
      <c r="A10396" t="s">
        <v>600</v>
      </c>
      <c r="B10396" t="s">
        <v>596</v>
      </c>
      <c r="C10396" s="1" t="s">
        <v>266</v>
      </c>
      <c r="D10396" s="1" t="s">
        <v>271</v>
      </c>
      <c r="E10396" s="2">
        <v>83</v>
      </c>
      <c r="F10396" s="3">
        <v>95</v>
      </c>
      <c r="G10396" s="2">
        <v>480</v>
      </c>
      <c r="H10396" s="3">
        <v>439</v>
      </c>
      <c r="I10396" s="69" t="str">
        <f>VLOOKUP(C10396,СПРАВОЧНИК!B:D,2,0)</f>
        <v>ЯПОНИЯ</v>
      </c>
      <c r="J10396" s="69" t="str">
        <f>VLOOKUP(C10396,СПРАВОЧНИК!B:D,3,0)</f>
        <v>ИНОМАРКИ</v>
      </c>
      <c r="K10396" s="69" t="str">
        <f>VLOOKUP(СВОД2023[[#This Row],[ФО]],СПРАВОЧНИК!H:P,2,0)</f>
        <v>Центральный ФО</v>
      </c>
    </row>
    <row r="10397" spans="1:11" x14ac:dyDescent="0.2">
      <c r="A10397" t="s">
        <v>600</v>
      </c>
      <c r="B10397" t="s">
        <v>596</v>
      </c>
      <c r="C10397" s="1" t="s">
        <v>266</v>
      </c>
      <c r="D10397" s="1" t="s">
        <v>648</v>
      </c>
      <c r="E10397" s="2"/>
      <c r="F10397" s="3"/>
      <c r="G10397" s="2">
        <v>1</v>
      </c>
      <c r="H10397" s="3">
        <v>1</v>
      </c>
      <c r="I10397" s="69" t="str">
        <f>VLOOKUP(C10397,СПРАВОЧНИК!B:D,2,0)</f>
        <v>ЯПОНИЯ</v>
      </c>
      <c r="J10397" s="69" t="str">
        <f>VLOOKUP(C10397,СПРАВОЧНИК!B:D,3,0)</f>
        <v>ИНОМАРКИ</v>
      </c>
      <c r="K10397" s="69" t="str">
        <f>VLOOKUP(СВОД2023[[#This Row],[ФО]],СПРАВОЧНИК!H:P,2,0)</f>
        <v>Центральный ФО</v>
      </c>
    </row>
    <row r="10398" spans="1:11" x14ac:dyDescent="0.2">
      <c r="A10398" t="s">
        <v>600</v>
      </c>
      <c r="B10398" t="s">
        <v>596</v>
      </c>
      <c r="C10398" s="1" t="s">
        <v>272</v>
      </c>
      <c r="D10398" s="1" t="s">
        <v>1538</v>
      </c>
      <c r="E10398" s="2">
        <v>23</v>
      </c>
      <c r="F10398" s="3">
        <v>31</v>
      </c>
      <c r="G10398" s="2">
        <v>179</v>
      </c>
      <c r="H10398" s="3">
        <v>186</v>
      </c>
      <c r="I10398" s="69" t="str">
        <f>VLOOKUP(C10398,СПРАВОЧНИК!B:D,2,0)</f>
        <v>ИРАН</v>
      </c>
      <c r="J10398" s="69" t="str">
        <f>VLOOKUP(C10398,СПРАВОЧНИК!B:D,3,0)</f>
        <v>ИНОМАРКИ</v>
      </c>
      <c r="K10398" s="69" t="str">
        <f>VLOOKUP(СВОД2023[[#This Row],[ФО]],СПРАВОЧНИК!H:P,2,0)</f>
        <v>Центральный ФО</v>
      </c>
    </row>
    <row r="10399" spans="1:11" x14ac:dyDescent="0.2">
      <c r="A10399" t="s">
        <v>600</v>
      </c>
      <c r="B10399" t="s">
        <v>596</v>
      </c>
      <c r="C10399" s="1" t="s">
        <v>272</v>
      </c>
      <c r="D10399" s="1" t="s">
        <v>273</v>
      </c>
      <c r="E10399" s="2">
        <v>1</v>
      </c>
      <c r="F10399" s="3"/>
      <c r="G10399" s="2">
        <v>4</v>
      </c>
      <c r="H10399" s="3"/>
      <c r="I10399" s="69" t="str">
        <f>VLOOKUP(C10399,СПРАВОЧНИК!B:D,2,0)</f>
        <v>ИРАН</v>
      </c>
      <c r="J10399" s="69" t="str">
        <f>VLOOKUP(C10399,СПРАВОЧНИК!B:D,3,0)</f>
        <v>ИНОМАРКИ</v>
      </c>
      <c r="K10399" s="69" t="str">
        <f>VLOOKUP(СВОД2023[[#This Row],[ФО]],СПРАВОЧНИК!H:P,2,0)</f>
        <v>Центральный ФО</v>
      </c>
    </row>
    <row r="10400" spans="1:11" x14ac:dyDescent="0.2">
      <c r="A10400" t="s">
        <v>600</v>
      </c>
      <c r="B10400" t="s">
        <v>596</v>
      </c>
      <c r="C10400" s="1" t="s">
        <v>274</v>
      </c>
      <c r="D10400" s="1" t="s">
        <v>1264</v>
      </c>
      <c r="E10400" s="2"/>
      <c r="F10400" s="3"/>
      <c r="G10400" s="2"/>
      <c r="H10400" s="3">
        <v>2</v>
      </c>
      <c r="I10400" s="69" t="str">
        <f>VLOOKUP(C10400,СПРАВОЧНИК!B:D,2,0)</f>
        <v>ЯПОНИЯ</v>
      </c>
      <c r="J10400" s="69" t="str">
        <f>VLOOKUP(C10400,СПРАВОЧНИК!B:D,3,0)</f>
        <v>ИНОМАРКИ</v>
      </c>
      <c r="K10400" s="69" t="str">
        <f>VLOOKUP(СВОД2023[[#This Row],[ФО]],СПРАВОЧНИК!H:P,2,0)</f>
        <v>Центральный ФО</v>
      </c>
    </row>
    <row r="10401" spans="1:11" x14ac:dyDescent="0.2">
      <c r="A10401" t="s">
        <v>600</v>
      </c>
      <c r="B10401" t="s">
        <v>596</v>
      </c>
      <c r="C10401" s="1" t="s">
        <v>274</v>
      </c>
      <c r="D10401" s="1" t="s">
        <v>1540</v>
      </c>
      <c r="E10401" s="2"/>
      <c r="F10401" s="3"/>
      <c r="G10401" s="2">
        <v>3</v>
      </c>
      <c r="H10401" s="3">
        <v>6</v>
      </c>
      <c r="I10401" s="69" t="str">
        <f>VLOOKUP(C10401,СПРАВОЧНИК!B:D,2,0)</f>
        <v>ЯПОНИЯ</v>
      </c>
      <c r="J10401" s="69" t="str">
        <f>VLOOKUP(C10401,СПРАВОЧНИК!B:D,3,0)</f>
        <v>ИНОМАРКИ</v>
      </c>
      <c r="K10401" s="69" t="str">
        <f>VLOOKUP(СВОД2023[[#This Row],[ФО]],СПРАВОЧНИК!H:P,2,0)</f>
        <v>Центральный ФО</v>
      </c>
    </row>
    <row r="10402" spans="1:11" x14ac:dyDescent="0.2">
      <c r="A10402" t="s">
        <v>600</v>
      </c>
      <c r="B10402" t="s">
        <v>596</v>
      </c>
      <c r="C10402" s="1" t="s">
        <v>274</v>
      </c>
      <c r="D10402" s="1" t="s">
        <v>2672</v>
      </c>
      <c r="E10402" s="2"/>
      <c r="F10402" s="3"/>
      <c r="G10402" s="2"/>
      <c r="H10402" s="3">
        <v>1</v>
      </c>
      <c r="I10402" s="69" t="str">
        <f>VLOOKUP(C10402,СПРАВОЧНИК!B:D,2,0)</f>
        <v>ЯПОНИЯ</v>
      </c>
      <c r="J10402" s="69" t="str">
        <f>VLOOKUP(C10402,СПРАВОЧНИК!B:D,3,0)</f>
        <v>ИНОМАРКИ</v>
      </c>
      <c r="K10402" s="69" t="str">
        <f>VLOOKUP(СВОД2023[[#This Row],[ФО]],СПРАВОЧНИК!H:P,2,0)</f>
        <v>Центральный ФО</v>
      </c>
    </row>
    <row r="10403" spans="1:11" x14ac:dyDescent="0.2">
      <c r="A10403" t="s">
        <v>600</v>
      </c>
      <c r="B10403" t="s">
        <v>596</v>
      </c>
      <c r="C10403" s="1" t="s">
        <v>274</v>
      </c>
      <c r="D10403" s="1" t="s">
        <v>1541</v>
      </c>
      <c r="E10403" s="2"/>
      <c r="F10403" s="3">
        <v>2</v>
      </c>
      <c r="G10403" s="2">
        <v>10</v>
      </c>
      <c r="H10403" s="3">
        <v>3</v>
      </c>
      <c r="I10403" s="69" t="str">
        <f>VLOOKUP(C10403,СПРАВОЧНИК!B:D,2,0)</f>
        <v>ЯПОНИЯ</v>
      </c>
      <c r="J10403" s="69" t="str">
        <f>VLOOKUP(C10403,СПРАВОЧНИК!B:D,3,0)</f>
        <v>ИНОМАРКИ</v>
      </c>
      <c r="K10403" s="69" t="str">
        <f>VLOOKUP(СВОД2023[[#This Row],[ФО]],СПРАВОЧНИК!H:P,2,0)</f>
        <v>Центральный ФО</v>
      </c>
    </row>
    <row r="10404" spans="1:11" x14ac:dyDescent="0.2">
      <c r="A10404" t="s">
        <v>600</v>
      </c>
      <c r="B10404" t="s">
        <v>596</v>
      </c>
      <c r="C10404" s="1" t="s">
        <v>274</v>
      </c>
      <c r="D10404" s="1" t="s">
        <v>1542</v>
      </c>
      <c r="E10404" s="2"/>
      <c r="F10404" s="3"/>
      <c r="G10404" s="2">
        <v>4</v>
      </c>
      <c r="H10404" s="3"/>
      <c r="I10404" s="69" t="str">
        <f>VLOOKUP(C10404,СПРАВОЧНИК!B:D,2,0)</f>
        <v>ЯПОНИЯ</v>
      </c>
      <c r="J10404" s="69" t="str">
        <f>VLOOKUP(C10404,СПРАВОЧНИК!B:D,3,0)</f>
        <v>ИНОМАРКИ</v>
      </c>
      <c r="K10404" s="69" t="str">
        <f>VLOOKUP(СВОД2023[[#This Row],[ФО]],СПРАВОЧНИК!H:P,2,0)</f>
        <v>Центральный ФО</v>
      </c>
    </row>
    <row r="10405" spans="1:11" x14ac:dyDescent="0.2">
      <c r="A10405" t="s">
        <v>600</v>
      </c>
      <c r="B10405" t="s">
        <v>596</v>
      </c>
      <c r="C10405" s="1" t="s">
        <v>274</v>
      </c>
      <c r="D10405" s="1" t="s">
        <v>1543</v>
      </c>
      <c r="E10405" s="2"/>
      <c r="F10405" s="3">
        <v>1</v>
      </c>
      <c r="G10405" s="2"/>
      <c r="H10405" s="3">
        <v>1</v>
      </c>
      <c r="I10405" s="69" t="str">
        <f>VLOOKUP(C10405,СПРАВОЧНИК!B:D,2,0)</f>
        <v>ЯПОНИЯ</v>
      </c>
      <c r="J10405" s="69" t="str">
        <f>VLOOKUP(C10405,СПРАВОЧНИК!B:D,3,0)</f>
        <v>ИНОМАРКИ</v>
      </c>
      <c r="K10405" s="69" t="str">
        <f>VLOOKUP(СВОД2023[[#This Row],[ФО]],СПРАВОЧНИК!H:P,2,0)</f>
        <v>Центральный ФО</v>
      </c>
    </row>
    <row r="10406" spans="1:11" x14ac:dyDescent="0.2">
      <c r="A10406" t="s">
        <v>600</v>
      </c>
      <c r="B10406" t="s">
        <v>596</v>
      </c>
      <c r="C10406" s="1" t="s">
        <v>274</v>
      </c>
      <c r="D10406" s="1" t="s">
        <v>275</v>
      </c>
      <c r="E10406" s="2">
        <v>1</v>
      </c>
      <c r="F10406" s="3">
        <v>2</v>
      </c>
      <c r="G10406" s="2">
        <v>8</v>
      </c>
      <c r="H10406" s="3">
        <v>5</v>
      </c>
      <c r="I10406" s="69" t="str">
        <f>VLOOKUP(C10406,СПРАВОЧНИК!B:D,2,0)</f>
        <v>ЯПОНИЯ</v>
      </c>
      <c r="J10406" s="69" t="str">
        <f>VLOOKUP(C10406,СПРАВОЧНИК!B:D,3,0)</f>
        <v>ИНОМАРКИ</v>
      </c>
      <c r="K10406" s="69" t="str">
        <f>VLOOKUP(СВОД2023[[#This Row],[ФО]],СПРАВОЧНИК!H:P,2,0)</f>
        <v>Центральный ФО</v>
      </c>
    </row>
    <row r="10407" spans="1:11" x14ac:dyDescent="0.2">
      <c r="A10407" t="s">
        <v>600</v>
      </c>
      <c r="B10407" t="s">
        <v>596</v>
      </c>
      <c r="C10407" s="1" t="s">
        <v>274</v>
      </c>
      <c r="D10407" s="1" t="s">
        <v>1544</v>
      </c>
      <c r="E10407" s="2">
        <v>2</v>
      </c>
      <c r="F10407" s="3">
        <v>1</v>
      </c>
      <c r="G10407" s="2">
        <v>2</v>
      </c>
      <c r="H10407" s="3">
        <v>7</v>
      </c>
      <c r="I10407" s="69" t="str">
        <f>VLOOKUP(C10407,СПРАВОЧНИК!B:D,2,0)</f>
        <v>ЯПОНИЯ</v>
      </c>
      <c r="J10407" s="69" t="str">
        <f>VLOOKUP(C10407,СПРАВОЧНИК!B:D,3,0)</f>
        <v>ИНОМАРКИ</v>
      </c>
      <c r="K10407" s="69" t="str">
        <f>VLOOKUP(СВОД2023[[#This Row],[ФО]],СПРАВОЧНИК!H:P,2,0)</f>
        <v>Центральный ФО</v>
      </c>
    </row>
    <row r="10408" spans="1:11" x14ac:dyDescent="0.2">
      <c r="A10408" t="s">
        <v>600</v>
      </c>
      <c r="B10408" t="s">
        <v>596</v>
      </c>
      <c r="C10408" s="1" t="s">
        <v>274</v>
      </c>
      <c r="D10408" s="1" t="s">
        <v>1545</v>
      </c>
      <c r="E10408" s="2">
        <v>2</v>
      </c>
      <c r="F10408" s="3">
        <v>4</v>
      </c>
      <c r="G10408" s="2">
        <v>10</v>
      </c>
      <c r="H10408" s="3">
        <v>7</v>
      </c>
      <c r="I10408" s="69" t="str">
        <f>VLOOKUP(C10408,СПРАВОЧНИК!B:D,2,0)</f>
        <v>ЯПОНИЯ</v>
      </c>
      <c r="J10408" s="69" t="str">
        <f>VLOOKUP(C10408,СПРАВОЧНИК!B:D,3,0)</f>
        <v>ИНОМАРКИ</v>
      </c>
      <c r="K10408" s="69" t="str">
        <f>VLOOKUP(СВОД2023[[#This Row],[ФО]],СПРАВОЧНИК!H:P,2,0)</f>
        <v>Центральный ФО</v>
      </c>
    </row>
    <row r="10409" spans="1:11" x14ac:dyDescent="0.2">
      <c r="A10409" t="s">
        <v>600</v>
      </c>
      <c r="B10409" t="s">
        <v>596</v>
      </c>
      <c r="C10409" s="1" t="s">
        <v>274</v>
      </c>
      <c r="D10409" s="1" t="s">
        <v>1546</v>
      </c>
      <c r="E10409" s="2">
        <v>4</v>
      </c>
      <c r="F10409" s="3">
        <v>4</v>
      </c>
      <c r="G10409" s="2">
        <v>27</v>
      </c>
      <c r="H10409" s="3">
        <v>17</v>
      </c>
      <c r="I10409" s="69" t="str">
        <f>VLOOKUP(C10409,СПРАВОЧНИК!B:D,2,0)</f>
        <v>ЯПОНИЯ</v>
      </c>
      <c r="J10409" s="69" t="str">
        <f>VLOOKUP(C10409,СПРАВОЧНИК!B:D,3,0)</f>
        <v>ИНОМАРКИ</v>
      </c>
      <c r="K10409" s="69" t="str">
        <f>VLOOKUP(СВОД2023[[#This Row],[ФО]],СПРАВОЧНИК!H:P,2,0)</f>
        <v>Центральный ФО</v>
      </c>
    </row>
    <row r="10410" spans="1:11" x14ac:dyDescent="0.2">
      <c r="A10410" t="s">
        <v>600</v>
      </c>
      <c r="B10410" t="s">
        <v>596</v>
      </c>
      <c r="C10410" s="1" t="s">
        <v>274</v>
      </c>
      <c r="D10410" s="1" t="s">
        <v>1547</v>
      </c>
      <c r="E10410" s="2">
        <v>2</v>
      </c>
      <c r="F10410" s="3">
        <v>1</v>
      </c>
      <c r="G10410" s="2">
        <v>3</v>
      </c>
      <c r="H10410" s="3">
        <v>3</v>
      </c>
      <c r="I10410" s="69" t="str">
        <f>VLOOKUP(C10410,СПРАВОЧНИК!B:D,2,0)</f>
        <v>ЯПОНИЯ</v>
      </c>
      <c r="J10410" s="69" t="str">
        <f>VLOOKUP(C10410,СПРАВОЧНИК!B:D,3,0)</f>
        <v>ИНОМАРКИ</v>
      </c>
      <c r="K10410" s="69" t="str">
        <f>VLOOKUP(СВОД2023[[#This Row],[ФО]],СПРАВОЧНИК!H:P,2,0)</f>
        <v>Центральный ФО</v>
      </c>
    </row>
    <row r="10411" spans="1:11" x14ac:dyDescent="0.2">
      <c r="A10411" t="s">
        <v>600</v>
      </c>
      <c r="B10411" t="s">
        <v>596</v>
      </c>
      <c r="C10411" s="1" t="s">
        <v>274</v>
      </c>
      <c r="D10411" s="1" t="s">
        <v>1548</v>
      </c>
      <c r="E10411" s="2">
        <v>1</v>
      </c>
      <c r="F10411" s="3">
        <v>1</v>
      </c>
      <c r="G10411" s="2">
        <v>1</v>
      </c>
      <c r="H10411" s="3">
        <v>3</v>
      </c>
      <c r="I10411" s="69" t="str">
        <f>VLOOKUP(C10411,СПРАВОЧНИК!B:D,2,0)</f>
        <v>ЯПОНИЯ</v>
      </c>
      <c r="J10411" s="69" t="str">
        <f>VLOOKUP(C10411,СПРАВОЧНИК!B:D,3,0)</f>
        <v>ИНОМАРКИ</v>
      </c>
      <c r="K10411" s="69" t="str">
        <f>VLOOKUP(СВОД2023[[#This Row],[ФО]],СПРАВОЧНИК!H:P,2,0)</f>
        <v>Центральный ФО</v>
      </c>
    </row>
    <row r="10412" spans="1:11" x14ac:dyDescent="0.2">
      <c r="A10412" t="s">
        <v>600</v>
      </c>
      <c r="B10412" t="s">
        <v>596</v>
      </c>
      <c r="C10412" s="1" t="s">
        <v>1054</v>
      </c>
      <c r="D10412" s="1" t="s">
        <v>1549</v>
      </c>
      <c r="E10412" s="2">
        <v>5</v>
      </c>
      <c r="F10412" s="3">
        <v>5</v>
      </c>
      <c r="G10412" s="2">
        <v>24</v>
      </c>
      <c r="H10412" s="3">
        <v>31</v>
      </c>
      <c r="I10412" s="69" t="str">
        <f>VLOOKUP(C10412,СПРАВОЧНИК!B:D,2,0)</f>
        <v>РОССИЯ</v>
      </c>
      <c r="J10412" s="69" t="str">
        <f>VLOOKUP(C10412,СПРАВОЧНИК!B:D,3,0)</f>
        <v>ОТЕЧЕСТВЕННЫЕ</v>
      </c>
      <c r="K10412" s="69" t="str">
        <f>VLOOKUP(СВОД2023[[#This Row],[ФО]],СПРАВОЧНИК!H:P,2,0)</f>
        <v>Центральный ФО</v>
      </c>
    </row>
    <row r="10413" spans="1:11" x14ac:dyDescent="0.2">
      <c r="A10413" t="s">
        <v>600</v>
      </c>
      <c r="B10413" t="s">
        <v>596</v>
      </c>
      <c r="C10413" s="1" t="s">
        <v>1054</v>
      </c>
      <c r="D10413" s="1" t="s">
        <v>1550</v>
      </c>
      <c r="E10413" s="2">
        <v>140</v>
      </c>
      <c r="F10413" s="3">
        <v>122</v>
      </c>
      <c r="G10413" s="2">
        <v>792</v>
      </c>
      <c r="H10413" s="3">
        <v>754</v>
      </c>
      <c r="I10413" s="69" t="str">
        <f>VLOOKUP(C10413,СПРАВОЧНИК!B:D,2,0)</f>
        <v>РОССИЯ</v>
      </c>
      <c r="J10413" s="69" t="str">
        <f>VLOOKUP(C10413,СПРАВОЧНИК!B:D,3,0)</f>
        <v>ОТЕЧЕСТВЕННЫЕ</v>
      </c>
      <c r="K10413" s="69" t="str">
        <f>VLOOKUP(СВОД2023[[#This Row],[ФО]],СПРАВОЧНИК!H:P,2,0)</f>
        <v>Центральный ФО</v>
      </c>
    </row>
    <row r="10414" spans="1:11" x14ac:dyDescent="0.2">
      <c r="A10414" t="s">
        <v>600</v>
      </c>
      <c r="B10414" t="s">
        <v>596</v>
      </c>
      <c r="C10414" s="1" t="s">
        <v>1054</v>
      </c>
      <c r="D10414" s="1" t="s">
        <v>2432</v>
      </c>
      <c r="E10414" s="2"/>
      <c r="F10414" s="3"/>
      <c r="G10414" s="2">
        <v>5</v>
      </c>
      <c r="H10414" s="3"/>
      <c r="I10414" s="69" t="str">
        <f>VLOOKUP(C10414,СПРАВОЧНИК!B:D,2,0)</f>
        <v>РОССИЯ</v>
      </c>
      <c r="J10414" s="69" t="str">
        <f>VLOOKUP(C10414,СПРАВОЧНИК!B:D,3,0)</f>
        <v>ОТЕЧЕСТВЕННЫЕ</v>
      </c>
      <c r="K10414" s="69" t="str">
        <f>VLOOKUP(СВОД2023[[#This Row],[ФО]],СПРАВОЧНИК!H:P,2,0)</f>
        <v>Центральный ФО</v>
      </c>
    </row>
    <row r="10415" spans="1:11" x14ac:dyDescent="0.2">
      <c r="A10415" t="s">
        <v>600</v>
      </c>
      <c r="B10415" t="s">
        <v>596</v>
      </c>
      <c r="C10415" s="1" t="s">
        <v>276</v>
      </c>
      <c r="D10415" s="1" t="s">
        <v>277</v>
      </c>
      <c r="E10415" s="2">
        <v>1</v>
      </c>
      <c r="F10415" s="3"/>
      <c r="G10415" s="2">
        <v>3</v>
      </c>
      <c r="H10415" s="3"/>
      <c r="I10415" s="69" t="str">
        <f>VLOOKUP(C10415,СПРАВОЧНИК!B:D,2,0)</f>
        <v>КИТАЙ</v>
      </c>
      <c r="J10415" s="69" t="str">
        <f>VLOOKUP(C10415,СПРАВОЧНИК!B:D,3,0)</f>
        <v>ИНОМАРКИ</v>
      </c>
      <c r="K10415" s="69" t="str">
        <f>VLOOKUP(СВОД2023[[#This Row],[ФО]],СПРАВОЧНИК!H:P,2,0)</f>
        <v>Центральный ФО</v>
      </c>
    </row>
    <row r="10416" spans="1:11" x14ac:dyDescent="0.2">
      <c r="A10416" t="s">
        <v>600</v>
      </c>
      <c r="B10416" t="s">
        <v>596</v>
      </c>
      <c r="C10416" s="1" t="s">
        <v>276</v>
      </c>
      <c r="D10416" s="1" t="s">
        <v>1551</v>
      </c>
      <c r="E10416" s="2"/>
      <c r="F10416" s="3"/>
      <c r="G10416" s="2">
        <v>1</v>
      </c>
      <c r="H10416" s="3"/>
      <c r="I10416" s="69" t="str">
        <f>VLOOKUP(C10416,СПРАВОЧНИК!B:D,2,0)</f>
        <v>КИТАЙ</v>
      </c>
      <c r="J10416" s="69" t="str">
        <f>VLOOKUP(C10416,СПРАВОЧНИК!B:D,3,0)</f>
        <v>ИНОМАРКИ</v>
      </c>
      <c r="K10416" s="69" t="str">
        <f>VLOOKUP(СВОД2023[[#This Row],[ФО]],СПРАВОЧНИК!H:P,2,0)</f>
        <v>Центральный ФО</v>
      </c>
    </row>
    <row r="10417" spans="1:11" x14ac:dyDescent="0.2">
      <c r="A10417" t="s">
        <v>600</v>
      </c>
      <c r="B10417" t="s">
        <v>596</v>
      </c>
      <c r="C10417" s="1" t="s">
        <v>276</v>
      </c>
      <c r="D10417" s="1" t="s">
        <v>2191</v>
      </c>
      <c r="E10417" s="2"/>
      <c r="F10417" s="3"/>
      <c r="G10417" s="2"/>
      <c r="H10417" s="3">
        <v>3</v>
      </c>
      <c r="I10417" s="69" t="str">
        <f>VLOOKUP(C10417,СПРАВОЧНИК!B:D,2,0)</f>
        <v>КИТАЙ</v>
      </c>
      <c r="J10417" s="69" t="str">
        <f>VLOOKUP(C10417,СПРАВОЧНИК!B:D,3,0)</f>
        <v>ИНОМАРКИ</v>
      </c>
      <c r="K10417" s="69" t="str">
        <f>VLOOKUP(СВОД2023[[#This Row],[ФО]],СПРАВОЧНИК!H:P,2,0)</f>
        <v>Центральный ФО</v>
      </c>
    </row>
    <row r="10418" spans="1:11" x14ac:dyDescent="0.2">
      <c r="A10418" t="s">
        <v>600</v>
      </c>
      <c r="B10418" t="s">
        <v>596</v>
      </c>
      <c r="C10418" s="1" t="s">
        <v>276</v>
      </c>
      <c r="D10418" s="1" t="s">
        <v>2192</v>
      </c>
      <c r="E10418" s="2"/>
      <c r="F10418" s="3"/>
      <c r="G10418" s="2">
        <v>2</v>
      </c>
      <c r="H10418" s="3"/>
      <c r="I10418" s="69" t="str">
        <f>VLOOKUP(C10418,СПРАВОЧНИК!B:D,2,0)</f>
        <v>КИТАЙ</v>
      </c>
      <c r="J10418" s="69" t="str">
        <f>VLOOKUP(C10418,СПРАВОЧНИК!B:D,3,0)</f>
        <v>ИНОМАРКИ</v>
      </c>
      <c r="K10418" s="69" t="str">
        <f>VLOOKUP(СВОД2023[[#This Row],[ФО]],СПРАВОЧНИК!H:P,2,0)</f>
        <v>Центральный ФО</v>
      </c>
    </row>
    <row r="10419" spans="1:11" x14ac:dyDescent="0.2">
      <c r="A10419" t="s">
        <v>600</v>
      </c>
      <c r="B10419" t="s">
        <v>596</v>
      </c>
      <c r="C10419" s="1" t="s">
        <v>276</v>
      </c>
      <c r="D10419" s="1" t="s">
        <v>278</v>
      </c>
      <c r="E10419" s="2"/>
      <c r="F10419" s="3"/>
      <c r="G10419" s="2">
        <v>1</v>
      </c>
      <c r="H10419" s="3"/>
      <c r="I10419" s="69" t="str">
        <f>VLOOKUP(C10419,СПРАВОЧНИК!B:D,2,0)</f>
        <v>КИТАЙ</v>
      </c>
      <c r="J10419" s="69" t="str">
        <f>VLOOKUP(C10419,СПРАВОЧНИК!B:D,3,0)</f>
        <v>ИНОМАРКИ</v>
      </c>
      <c r="K10419" s="69" t="str">
        <f>VLOOKUP(СВОД2023[[#This Row],[ФО]],СПРАВОЧНИК!H:P,2,0)</f>
        <v>Центральный ФО</v>
      </c>
    </row>
    <row r="10420" spans="1:11" x14ac:dyDescent="0.2">
      <c r="A10420" t="s">
        <v>600</v>
      </c>
      <c r="B10420" t="s">
        <v>596</v>
      </c>
      <c r="C10420" s="1" t="s">
        <v>276</v>
      </c>
      <c r="D10420" s="1" t="s">
        <v>279</v>
      </c>
      <c r="E10420" s="2">
        <v>50</v>
      </c>
      <c r="F10420" s="3">
        <v>3</v>
      </c>
      <c r="G10420" s="2">
        <v>209</v>
      </c>
      <c r="H10420" s="3">
        <v>14</v>
      </c>
      <c r="I10420" s="69" t="str">
        <f>VLOOKUP(C10420,СПРАВОЧНИК!B:D,2,0)</f>
        <v>КИТАЙ</v>
      </c>
      <c r="J10420" s="69" t="str">
        <f>VLOOKUP(C10420,СПРАВОЧНИК!B:D,3,0)</f>
        <v>ИНОМАРКИ</v>
      </c>
      <c r="K10420" s="69" t="str">
        <f>VLOOKUP(СВОД2023[[#This Row],[ФО]],СПРАВОЧНИК!H:P,2,0)</f>
        <v>Центральный ФО</v>
      </c>
    </row>
    <row r="10421" spans="1:11" x14ac:dyDescent="0.2">
      <c r="A10421" t="s">
        <v>600</v>
      </c>
      <c r="B10421" t="s">
        <v>596</v>
      </c>
      <c r="C10421" s="1" t="s">
        <v>276</v>
      </c>
      <c r="D10421" s="1" t="s">
        <v>280</v>
      </c>
      <c r="E10421" s="2">
        <v>1</v>
      </c>
      <c r="F10421" s="3"/>
      <c r="G10421" s="2">
        <v>3</v>
      </c>
      <c r="H10421" s="3"/>
      <c r="I10421" s="69" t="str">
        <f>VLOOKUP(C10421,СПРАВОЧНИК!B:D,2,0)</f>
        <v>КИТАЙ</v>
      </c>
      <c r="J10421" s="69" t="str">
        <f>VLOOKUP(C10421,СПРАВОЧНИК!B:D,3,0)</f>
        <v>ИНОМАРКИ</v>
      </c>
      <c r="K10421" s="69" t="str">
        <f>VLOOKUP(СВОД2023[[#This Row],[ФО]],СПРАВОЧНИК!H:P,2,0)</f>
        <v>Центральный ФО</v>
      </c>
    </row>
    <row r="10422" spans="1:11" x14ac:dyDescent="0.2">
      <c r="A10422" t="s">
        <v>600</v>
      </c>
      <c r="B10422" t="s">
        <v>596</v>
      </c>
      <c r="C10422" s="1" t="s">
        <v>276</v>
      </c>
      <c r="D10422" s="1" t="s">
        <v>281</v>
      </c>
      <c r="E10422" s="2"/>
      <c r="F10422" s="3"/>
      <c r="G10422" s="2">
        <v>1</v>
      </c>
      <c r="H10422" s="3"/>
      <c r="I10422" s="69" t="str">
        <f>VLOOKUP(C10422,СПРАВОЧНИК!B:D,2,0)</f>
        <v>КИТАЙ</v>
      </c>
      <c r="J10422" s="69" t="str">
        <f>VLOOKUP(C10422,СПРАВОЧНИК!B:D,3,0)</f>
        <v>ИНОМАРКИ</v>
      </c>
      <c r="K10422" s="69" t="str">
        <f>VLOOKUP(СВОД2023[[#This Row],[ФО]],СПРАВОЧНИК!H:P,2,0)</f>
        <v>Центральный ФО</v>
      </c>
    </row>
    <row r="10423" spans="1:11" x14ac:dyDescent="0.2">
      <c r="A10423" t="s">
        <v>600</v>
      </c>
      <c r="B10423" t="s">
        <v>596</v>
      </c>
      <c r="C10423" s="1" t="s">
        <v>276</v>
      </c>
      <c r="D10423" s="1" t="s">
        <v>282</v>
      </c>
      <c r="E10423" s="2">
        <v>3</v>
      </c>
      <c r="F10423" s="3"/>
      <c r="G10423" s="2">
        <v>9</v>
      </c>
      <c r="H10423" s="3">
        <v>1</v>
      </c>
      <c r="I10423" s="69" t="str">
        <f>VLOOKUP(C10423,СПРАВОЧНИК!B:D,2,0)</f>
        <v>КИТАЙ</v>
      </c>
      <c r="J10423" s="69" t="str">
        <f>VLOOKUP(C10423,СПРАВОЧНИК!B:D,3,0)</f>
        <v>ИНОМАРКИ</v>
      </c>
      <c r="K10423" s="69" t="str">
        <f>VLOOKUP(СВОД2023[[#This Row],[ФО]],СПРАВОЧНИК!H:P,2,0)</f>
        <v>Центральный ФО</v>
      </c>
    </row>
    <row r="10424" spans="1:11" x14ac:dyDescent="0.2">
      <c r="A10424" t="s">
        <v>600</v>
      </c>
      <c r="B10424" t="s">
        <v>596</v>
      </c>
      <c r="C10424" s="1" t="s">
        <v>276</v>
      </c>
      <c r="D10424" s="1" t="s">
        <v>2193</v>
      </c>
      <c r="E10424" s="2"/>
      <c r="F10424" s="3"/>
      <c r="G10424" s="2">
        <v>1</v>
      </c>
      <c r="H10424" s="3"/>
      <c r="I10424" s="69" t="str">
        <f>VLOOKUP(C10424,СПРАВОЧНИК!B:D,2,0)</f>
        <v>КИТАЙ</v>
      </c>
      <c r="J10424" s="69" t="str">
        <f>VLOOKUP(C10424,СПРАВОЧНИК!B:D,3,0)</f>
        <v>ИНОМАРКИ</v>
      </c>
      <c r="K10424" s="69" t="str">
        <f>VLOOKUP(СВОД2023[[#This Row],[ФО]],СПРАВОЧНИК!H:P,2,0)</f>
        <v>Центральный ФО</v>
      </c>
    </row>
    <row r="10425" spans="1:11" x14ac:dyDescent="0.2">
      <c r="A10425" t="s">
        <v>600</v>
      </c>
      <c r="B10425" t="s">
        <v>596</v>
      </c>
      <c r="C10425" s="1" t="s">
        <v>276</v>
      </c>
      <c r="D10425" s="1" t="s">
        <v>283</v>
      </c>
      <c r="E10425" s="2">
        <v>6</v>
      </c>
      <c r="F10425" s="3">
        <v>1</v>
      </c>
      <c r="G10425" s="2">
        <v>22</v>
      </c>
      <c r="H10425" s="3">
        <v>14</v>
      </c>
      <c r="I10425" s="69" t="str">
        <f>VLOOKUP(C10425,СПРАВОЧНИК!B:D,2,0)</f>
        <v>КИТАЙ</v>
      </c>
      <c r="J10425" s="69" t="str">
        <f>VLOOKUP(C10425,СПРАВОЧНИК!B:D,3,0)</f>
        <v>ИНОМАРКИ</v>
      </c>
      <c r="K10425" s="69" t="str">
        <f>VLOOKUP(СВОД2023[[#This Row],[ФО]],СПРАВОЧНИК!H:P,2,0)</f>
        <v>Центральный ФО</v>
      </c>
    </row>
    <row r="10426" spans="1:11" x14ac:dyDescent="0.2">
      <c r="A10426" t="s">
        <v>600</v>
      </c>
      <c r="B10426" t="s">
        <v>596</v>
      </c>
      <c r="C10426" s="1" t="s">
        <v>276</v>
      </c>
      <c r="D10426" s="1" t="s">
        <v>284</v>
      </c>
      <c r="E10426" s="2">
        <v>1</v>
      </c>
      <c r="F10426" s="3"/>
      <c r="G10426" s="2">
        <v>4</v>
      </c>
      <c r="H10426" s="3">
        <v>4</v>
      </c>
      <c r="I10426" s="69" t="str">
        <f>VLOOKUP(C10426,СПРАВОЧНИК!B:D,2,0)</f>
        <v>КИТАЙ</v>
      </c>
      <c r="J10426" s="69" t="str">
        <f>VLOOKUP(C10426,СПРАВОЧНИК!B:D,3,0)</f>
        <v>ИНОМАРКИ</v>
      </c>
      <c r="K10426" s="69" t="str">
        <f>VLOOKUP(СВОД2023[[#This Row],[ФО]],СПРАВОЧНИК!H:P,2,0)</f>
        <v>Центральный ФО</v>
      </c>
    </row>
    <row r="10427" spans="1:11" x14ac:dyDescent="0.2">
      <c r="A10427" t="s">
        <v>600</v>
      </c>
      <c r="B10427" t="s">
        <v>596</v>
      </c>
      <c r="C10427" s="1" t="s">
        <v>276</v>
      </c>
      <c r="D10427" s="1" t="s">
        <v>2194</v>
      </c>
      <c r="E10427" s="2">
        <v>4</v>
      </c>
      <c r="F10427" s="3">
        <v>1</v>
      </c>
      <c r="G10427" s="2">
        <v>6</v>
      </c>
      <c r="H10427" s="3">
        <v>8</v>
      </c>
      <c r="I10427" s="69" t="str">
        <f>VLOOKUP(C10427,СПРАВОЧНИК!B:D,2,0)</f>
        <v>КИТАЙ</v>
      </c>
      <c r="J10427" s="69" t="str">
        <f>VLOOKUP(C10427,СПРАВОЧНИК!B:D,3,0)</f>
        <v>ИНОМАРКИ</v>
      </c>
      <c r="K10427" s="69" t="str">
        <f>VLOOKUP(СВОД2023[[#This Row],[ФО]],СПРАВОЧНИК!H:P,2,0)</f>
        <v>Центральный ФО</v>
      </c>
    </row>
    <row r="10428" spans="1:11" x14ac:dyDescent="0.2">
      <c r="A10428" t="s">
        <v>600</v>
      </c>
      <c r="B10428" t="s">
        <v>596</v>
      </c>
      <c r="C10428" s="1" t="s">
        <v>285</v>
      </c>
      <c r="D10428" s="1" t="s">
        <v>286</v>
      </c>
      <c r="E10428" s="2">
        <v>17</v>
      </c>
      <c r="F10428" s="3">
        <v>10</v>
      </c>
      <c r="G10428" s="2">
        <v>83</v>
      </c>
      <c r="H10428" s="3">
        <v>50</v>
      </c>
      <c r="I10428" s="69" t="str">
        <f>VLOOKUP(C10428,СПРАВОЧНИК!B:D,2,0)</f>
        <v>ЕВРОПА</v>
      </c>
      <c r="J10428" s="69" t="str">
        <f>VLOOKUP(C10428,СПРАВОЧНИК!B:D,3,0)</f>
        <v>ИНОМАРКИ</v>
      </c>
      <c r="K10428" s="69" t="str">
        <f>VLOOKUP(СВОД2023[[#This Row],[ФО]],СПРАВОЧНИК!H:P,2,0)</f>
        <v>Центральный ФО</v>
      </c>
    </row>
    <row r="10429" spans="1:11" x14ac:dyDescent="0.2">
      <c r="A10429" t="s">
        <v>600</v>
      </c>
      <c r="B10429" t="s">
        <v>596</v>
      </c>
      <c r="C10429" s="1" t="s">
        <v>285</v>
      </c>
      <c r="D10429" s="1" t="s">
        <v>287</v>
      </c>
      <c r="E10429" s="2">
        <v>36</v>
      </c>
      <c r="F10429" s="3">
        <v>39</v>
      </c>
      <c r="G10429" s="2">
        <v>242</v>
      </c>
      <c r="H10429" s="3">
        <v>184</v>
      </c>
      <c r="I10429" s="69" t="str">
        <f>VLOOKUP(C10429,СПРАВОЧНИК!B:D,2,0)</f>
        <v>ЕВРОПА</v>
      </c>
      <c r="J10429" s="69" t="str">
        <f>VLOOKUP(C10429,СПРАВОЧНИК!B:D,3,0)</f>
        <v>ИНОМАРКИ</v>
      </c>
      <c r="K10429" s="69" t="str">
        <f>VLOOKUP(СВОД2023[[#This Row],[ФО]],СПРАВОЧНИК!H:P,2,0)</f>
        <v>Центральный ФО</v>
      </c>
    </row>
    <row r="10430" spans="1:11" x14ac:dyDescent="0.2">
      <c r="A10430" t="s">
        <v>600</v>
      </c>
      <c r="B10430" t="s">
        <v>596</v>
      </c>
      <c r="C10430" s="1" t="s">
        <v>285</v>
      </c>
      <c r="D10430" s="1" t="s">
        <v>288</v>
      </c>
      <c r="E10430" s="2">
        <v>4</v>
      </c>
      <c r="F10430" s="3">
        <v>6</v>
      </c>
      <c r="G10430" s="2">
        <v>24</v>
      </c>
      <c r="H10430" s="3">
        <v>26</v>
      </c>
      <c r="I10430" s="69" t="str">
        <f>VLOOKUP(C10430,СПРАВОЧНИК!B:D,2,0)</f>
        <v>ЕВРОПА</v>
      </c>
      <c r="J10430" s="69" t="str">
        <f>VLOOKUP(C10430,СПРАВОЧНИК!B:D,3,0)</f>
        <v>ИНОМАРКИ</v>
      </c>
      <c r="K10430" s="69" t="str">
        <f>VLOOKUP(СВОД2023[[#This Row],[ФО]],СПРАВОЧНИК!H:P,2,0)</f>
        <v>Центральный ФО</v>
      </c>
    </row>
    <row r="10431" spans="1:11" x14ac:dyDescent="0.2">
      <c r="A10431" t="s">
        <v>600</v>
      </c>
      <c r="B10431" t="s">
        <v>596</v>
      </c>
      <c r="C10431" s="1" t="s">
        <v>285</v>
      </c>
      <c r="D10431" s="1" t="s">
        <v>289</v>
      </c>
      <c r="E10431" s="2">
        <v>2</v>
      </c>
      <c r="F10431" s="3">
        <v>8</v>
      </c>
      <c r="G10431" s="2">
        <v>19</v>
      </c>
      <c r="H10431" s="3">
        <v>22</v>
      </c>
      <c r="I10431" s="69" t="str">
        <f>VLOOKUP(C10431,СПРАВОЧНИК!B:D,2,0)</f>
        <v>ЕВРОПА</v>
      </c>
      <c r="J10431" s="69" t="str">
        <f>VLOOKUP(C10431,СПРАВОЧНИК!B:D,3,0)</f>
        <v>ИНОМАРКИ</v>
      </c>
      <c r="K10431" s="69" t="str">
        <f>VLOOKUP(СВОД2023[[#This Row],[ФО]],СПРАВОЧНИК!H:P,2,0)</f>
        <v>Центральный ФО</v>
      </c>
    </row>
    <row r="10432" spans="1:11" x14ac:dyDescent="0.2">
      <c r="A10432" t="s">
        <v>600</v>
      </c>
      <c r="B10432" t="s">
        <v>596</v>
      </c>
      <c r="C10432" s="1" t="s">
        <v>285</v>
      </c>
      <c r="D10432" s="1" t="s">
        <v>2196</v>
      </c>
      <c r="E10432" s="2"/>
      <c r="F10432" s="3"/>
      <c r="G10432" s="2">
        <v>3</v>
      </c>
      <c r="H10432" s="3">
        <v>1</v>
      </c>
      <c r="I10432" s="69" t="str">
        <f>VLOOKUP(C10432,СПРАВОЧНИК!B:D,2,0)</f>
        <v>ЕВРОПА</v>
      </c>
      <c r="J10432" s="69" t="str">
        <f>VLOOKUP(C10432,СПРАВОЧНИК!B:D,3,0)</f>
        <v>ИНОМАРКИ</v>
      </c>
      <c r="K10432" s="69" t="str">
        <f>VLOOKUP(СВОД2023[[#This Row],[ФО]],СПРАВОЧНИК!H:P,2,0)</f>
        <v>Центральный ФО</v>
      </c>
    </row>
    <row r="10433" spans="1:11" x14ac:dyDescent="0.2">
      <c r="A10433" t="s">
        <v>600</v>
      </c>
      <c r="B10433" t="s">
        <v>596</v>
      </c>
      <c r="C10433" s="1" t="s">
        <v>285</v>
      </c>
      <c r="D10433" s="1" t="s">
        <v>1552</v>
      </c>
      <c r="E10433" s="2">
        <v>5</v>
      </c>
      <c r="F10433" s="3">
        <v>5</v>
      </c>
      <c r="G10433" s="2">
        <v>35</v>
      </c>
      <c r="H10433" s="3">
        <v>30</v>
      </c>
      <c r="I10433" s="69" t="str">
        <f>VLOOKUP(C10433,СПРАВОЧНИК!B:D,2,0)</f>
        <v>ЕВРОПА</v>
      </c>
      <c r="J10433" s="69" t="str">
        <f>VLOOKUP(C10433,СПРАВОЧНИК!B:D,3,0)</f>
        <v>ИНОМАРКИ</v>
      </c>
      <c r="K10433" s="69" t="str">
        <f>VLOOKUP(СВОД2023[[#This Row],[ФО]],СПРАВОЧНИК!H:P,2,0)</f>
        <v>Центральный ФО</v>
      </c>
    </row>
    <row r="10434" spans="1:11" x14ac:dyDescent="0.2">
      <c r="A10434" t="s">
        <v>600</v>
      </c>
      <c r="B10434" t="s">
        <v>596</v>
      </c>
      <c r="C10434" s="1" t="s">
        <v>285</v>
      </c>
      <c r="D10434" s="1" t="s">
        <v>2197</v>
      </c>
      <c r="E10434" s="2"/>
      <c r="F10434" s="3"/>
      <c r="G10434" s="2">
        <v>2</v>
      </c>
      <c r="H10434" s="3"/>
      <c r="I10434" s="69" t="str">
        <f>VLOOKUP(C10434,СПРАВОЧНИК!B:D,2,0)</f>
        <v>ЕВРОПА</v>
      </c>
      <c r="J10434" s="69" t="str">
        <f>VLOOKUP(C10434,СПРАВОЧНИК!B:D,3,0)</f>
        <v>ИНОМАРКИ</v>
      </c>
      <c r="K10434" s="69" t="str">
        <f>VLOOKUP(СВОД2023[[#This Row],[ФО]],СПРАВОЧНИК!H:P,2,0)</f>
        <v>Центральный ФО</v>
      </c>
    </row>
    <row r="10435" spans="1:11" x14ac:dyDescent="0.2">
      <c r="A10435" t="s">
        <v>600</v>
      </c>
      <c r="B10435" t="s">
        <v>596</v>
      </c>
      <c r="C10435" s="1" t="s">
        <v>285</v>
      </c>
      <c r="D10435" s="1" t="s">
        <v>1553</v>
      </c>
      <c r="E10435" s="2">
        <v>20</v>
      </c>
      <c r="F10435" s="3">
        <v>10</v>
      </c>
      <c r="G10435" s="2">
        <v>112</v>
      </c>
      <c r="H10435" s="3">
        <v>66</v>
      </c>
      <c r="I10435" s="69" t="str">
        <f>VLOOKUP(C10435,СПРАВОЧНИК!B:D,2,0)</f>
        <v>ЕВРОПА</v>
      </c>
      <c r="J10435" s="69" t="str">
        <f>VLOOKUP(C10435,СПРАВОЧНИК!B:D,3,0)</f>
        <v>ИНОМАРКИ</v>
      </c>
      <c r="K10435" s="69" t="str">
        <f>VLOOKUP(СВОД2023[[#This Row],[ФО]],СПРАВОЧНИК!H:P,2,0)</f>
        <v>Центральный ФО</v>
      </c>
    </row>
    <row r="10436" spans="1:11" x14ac:dyDescent="0.2">
      <c r="A10436" t="s">
        <v>600</v>
      </c>
      <c r="B10436" t="s">
        <v>596</v>
      </c>
      <c r="C10436" s="1" t="s">
        <v>285</v>
      </c>
      <c r="D10436" s="1" t="s">
        <v>290</v>
      </c>
      <c r="E10436" s="2">
        <v>82</v>
      </c>
      <c r="F10436" s="3">
        <v>59</v>
      </c>
      <c r="G10436" s="2">
        <v>455</v>
      </c>
      <c r="H10436" s="3">
        <v>364</v>
      </c>
      <c r="I10436" s="69" t="str">
        <f>VLOOKUP(C10436,СПРАВОЧНИК!B:D,2,0)</f>
        <v>ЕВРОПА</v>
      </c>
      <c r="J10436" s="69" t="str">
        <f>VLOOKUP(C10436,СПРАВОЧНИК!B:D,3,0)</f>
        <v>ИНОМАРКИ</v>
      </c>
      <c r="K10436" s="69" t="str">
        <f>VLOOKUP(СВОД2023[[#This Row],[ФО]],СПРАВОЧНИК!H:P,2,0)</f>
        <v>Центральный ФО</v>
      </c>
    </row>
    <row r="10437" spans="1:11" x14ac:dyDescent="0.2">
      <c r="A10437" t="s">
        <v>600</v>
      </c>
      <c r="B10437" t="s">
        <v>596</v>
      </c>
      <c r="C10437" s="1" t="s">
        <v>285</v>
      </c>
      <c r="D10437" s="1" t="s">
        <v>2673</v>
      </c>
      <c r="E10437" s="2"/>
      <c r="F10437" s="3"/>
      <c r="G10437" s="2"/>
      <c r="H10437" s="3">
        <v>1</v>
      </c>
      <c r="I10437" s="69" t="str">
        <f>VLOOKUP(C10437,СПРАВОЧНИК!B:D,2,0)</f>
        <v>ЕВРОПА</v>
      </c>
      <c r="J10437" s="69" t="str">
        <f>VLOOKUP(C10437,СПРАВОЧНИК!B:D,3,0)</f>
        <v>ИНОМАРКИ</v>
      </c>
      <c r="K10437" s="69" t="str">
        <f>VLOOKUP(СВОД2023[[#This Row],[ФО]],СПРАВОЧНИК!H:P,2,0)</f>
        <v>Центральный ФО</v>
      </c>
    </row>
    <row r="10438" spans="1:11" x14ac:dyDescent="0.2">
      <c r="A10438" t="s">
        <v>600</v>
      </c>
      <c r="B10438" t="s">
        <v>596</v>
      </c>
      <c r="C10438" s="1" t="s">
        <v>285</v>
      </c>
      <c r="D10438" s="1" t="s">
        <v>1554</v>
      </c>
      <c r="E10438" s="2">
        <v>26</v>
      </c>
      <c r="F10438" s="3">
        <v>28</v>
      </c>
      <c r="G10438" s="2">
        <v>132</v>
      </c>
      <c r="H10438" s="3">
        <v>164</v>
      </c>
      <c r="I10438" s="69" t="str">
        <f>VLOOKUP(C10438,СПРАВОЧНИК!B:D,2,0)</f>
        <v>ЕВРОПА</v>
      </c>
      <c r="J10438" s="69" t="str">
        <f>VLOOKUP(C10438,СПРАВОЧНИК!B:D,3,0)</f>
        <v>ИНОМАРКИ</v>
      </c>
      <c r="K10438" s="69" t="str">
        <f>VLOOKUP(СВОД2023[[#This Row],[ФО]],СПРАВОЧНИК!H:P,2,0)</f>
        <v>Центральный ФО</v>
      </c>
    </row>
    <row r="10439" spans="1:11" x14ac:dyDescent="0.2">
      <c r="A10439" t="s">
        <v>600</v>
      </c>
      <c r="B10439" t="s">
        <v>596</v>
      </c>
      <c r="C10439" s="1" t="s">
        <v>285</v>
      </c>
      <c r="D10439" s="1" t="s">
        <v>2434</v>
      </c>
      <c r="E10439" s="2">
        <v>4</v>
      </c>
      <c r="F10439" s="3">
        <v>2</v>
      </c>
      <c r="G10439" s="2">
        <v>15</v>
      </c>
      <c r="H10439" s="3">
        <v>13</v>
      </c>
      <c r="I10439" s="69" t="str">
        <f>VLOOKUP(C10439,СПРАВОЧНИК!B:D,2,0)</f>
        <v>ЕВРОПА</v>
      </c>
      <c r="J10439" s="69" t="str">
        <f>VLOOKUP(C10439,СПРАВОЧНИК!B:D,3,0)</f>
        <v>ИНОМАРКИ</v>
      </c>
      <c r="K10439" s="69" t="str">
        <f>VLOOKUP(СВОД2023[[#This Row],[ФО]],СПРАВОЧНИК!H:P,2,0)</f>
        <v>Центральный ФО</v>
      </c>
    </row>
    <row r="10440" spans="1:11" x14ac:dyDescent="0.2">
      <c r="A10440" t="s">
        <v>600</v>
      </c>
      <c r="B10440" t="s">
        <v>596</v>
      </c>
      <c r="C10440" s="1" t="s">
        <v>285</v>
      </c>
      <c r="D10440" s="1" t="s">
        <v>2435</v>
      </c>
      <c r="E10440" s="2">
        <v>3</v>
      </c>
      <c r="F10440" s="3">
        <v>4</v>
      </c>
      <c r="G10440" s="2">
        <v>10</v>
      </c>
      <c r="H10440" s="3">
        <v>14</v>
      </c>
      <c r="I10440" s="69" t="str">
        <f>VLOOKUP(C10440,СПРАВОЧНИК!B:D,2,0)</f>
        <v>ЕВРОПА</v>
      </c>
      <c r="J10440" s="69" t="str">
        <f>VLOOKUP(C10440,СПРАВОЧНИК!B:D,3,0)</f>
        <v>ИНОМАРКИ</v>
      </c>
      <c r="K10440" s="69" t="str">
        <f>VLOOKUP(СВОД2023[[#This Row],[ФО]],СПРАВОЧНИК!H:P,2,0)</f>
        <v>Центральный ФО</v>
      </c>
    </row>
    <row r="10441" spans="1:11" x14ac:dyDescent="0.2">
      <c r="A10441" t="s">
        <v>600</v>
      </c>
      <c r="B10441" t="s">
        <v>596</v>
      </c>
      <c r="C10441" s="1" t="s">
        <v>285</v>
      </c>
      <c r="D10441" s="1" t="s">
        <v>1555</v>
      </c>
      <c r="E10441" s="2">
        <v>21</v>
      </c>
      <c r="F10441" s="3">
        <v>18</v>
      </c>
      <c r="G10441" s="2">
        <v>117</v>
      </c>
      <c r="H10441" s="3">
        <v>109</v>
      </c>
      <c r="I10441" s="69" t="str">
        <f>VLOOKUP(C10441,СПРАВОЧНИК!B:D,2,0)</f>
        <v>ЕВРОПА</v>
      </c>
      <c r="J10441" s="69" t="str">
        <f>VLOOKUP(C10441,СПРАВОЧНИК!B:D,3,0)</f>
        <v>ИНОМАРКИ</v>
      </c>
      <c r="K10441" s="69" t="str">
        <f>VLOOKUP(СВОД2023[[#This Row],[ФО]],СПРАВОЧНИК!H:P,2,0)</f>
        <v>Центральный ФО</v>
      </c>
    </row>
    <row r="10442" spans="1:11" x14ac:dyDescent="0.2">
      <c r="A10442" t="s">
        <v>600</v>
      </c>
      <c r="B10442" t="s">
        <v>596</v>
      </c>
      <c r="C10442" s="1" t="s">
        <v>291</v>
      </c>
      <c r="D10442" s="1" t="s">
        <v>292</v>
      </c>
      <c r="E10442" s="2">
        <v>43</v>
      </c>
      <c r="F10442" s="3">
        <v>27</v>
      </c>
      <c r="G10442" s="2">
        <v>238</v>
      </c>
      <c r="H10442" s="3">
        <v>151</v>
      </c>
      <c r="I10442" s="69" t="str">
        <f>VLOOKUP(C10442,СПРАВОЧНИК!B:D,2,0)</f>
        <v>США</v>
      </c>
      <c r="J10442" s="69" t="str">
        <f>VLOOKUP(C10442,СПРАВОЧНИК!B:D,3,0)</f>
        <v>ИНОМАРКИ</v>
      </c>
      <c r="K10442" s="69" t="str">
        <f>VLOOKUP(СВОД2023[[#This Row],[ФО]],СПРАВОЧНИК!H:P,2,0)</f>
        <v>Центральный ФО</v>
      </c>
    </row>
    <row r="10443" spans="1:11" x14ac:dyDescent="0.2">
      <c r="A10443" t="s">
        <v>600</v>
      </c>
      <c r="B10443" t="s">
        <v>596</v>
      </c>
      <c r="C10443" s="1" t="s">
        <v>291</v>
      </c>
      <c r="D10443" s="1" t="s">
        <v>1556</v>
      </c>
      <c r="E10443" s="2">
        <v>6</v>
      </c>
      <c r="F10443" s="3">
        <v>1</v>
      </c>
      <c r="G10443" s="2">
        <v>21</v>
      </c>
      <c r="H10443" s="3">
        <v>19</v>
      </c>
      <c r="I10443" s="69" t="str">
        <f>VLOOKUP(C10443,СПРАВОЧНИК!B:D,2,0)</f>
        <v>США</v>
      </c>
      <c r="J10443" s="69" t="str">
        <f>VLOOKUP(C10443,СПРАВОЧНИК!B:D,3,0)</f>
        <v>ИНОМАРКИ</v>
      </c>
      <c r="K10443" s="69" t="str">
        <f>VLOOKUP(СВОД2023[[#This Row],[ФО]],СПРАВОЧНИК!H:P,2,0)</f>
        <v>Центральный ФО</v>
      </c>
    </row>
    <row r="10444" spans="1:11" x14ac:dyDescent="0.2">
      <c r="A10444" t="s">
        <v>600</v>
      </c>
      <c r="B10444" t="s">
        <v>596</v>
      </c>
      <c r="C10444" s="1" t="s">
        <v>291</v>
      </c>
      <c r="D10444" s="1" t="s">
        <v>293</v>
      </c>
      <c r="E10444" s="2">
        <v>51</v>
      </c>
      <c r="F10444" s="3">
        <v>15</v>
      </c>
      <c r="G10444" s="2">
        <v>248</v>
      </c>
      <c r="H10444" s="3">
        <v>96</v>
      </c>
      <c r="I10444" s="69" t="str">
        <f>VLOOKUP(C10444,СПРАВОЧНИК!B:D,2,0)</f>
        <v>США</v>
      </c>
      <c r="J10444" s="69" t="str">
        <f>VLOOKUP(C10444,СПРАВОЧНИК!B:D,3,0)</f>
        <v>ИНОМАРКИ</v>
      </c>
      <c r="K10444" s="69" t="str">
        <f>VLOOKUP(СВОД2023[[#This Row],[ФО]],СПРАВОЧНИК!H:P,2,0)</f>
        <v>Центральный ФО</v>
      </c>
    </row>
    <row r="10445" spans="1:11" x14ac:dyDescent="0.2">
      <c r="A10445" t="s">
        <v>600</v>
      </c>
      <c r="B10445" t="s">
        <v>596</v>
      </c>
      <c r="C10445" s="1" t="s">
        <v>291</v>
      </c>
      <c r="D10445" s="1" t="s">
        <v>294</v>
      </c>
      <c r="E10445" s="2">
        <v>228</v>
      </c>
      <c r="F10445" s="3">
        <v>134</v>
      </c>
      <c r="G10445" s="2">
        <v>1234</v>
      </c>
      <c r="H10445" s="3">
        <v>901</v>
      </c>
      <c r="I10445" s="69" t="str">
        <f>VLOOKUP(C10445,СПРАВОЧНИК!B:D,2,0)</f>
        <v>США</v>
      </c>
      <c r="J10445" s="69" t="str">
        <f>VLOOKUP(C10445,СПРАВОЧНИК!B:D,3,0)</f>
        <v>ИНОМАРКИ</v>
      </c>
      <c r="K10445" s="69" t="str">
        <f>VLOOKUP(СВОД2023[[#This Row],[ФО]],СПРАВОЧНИК!H:P,2,0)</f>
        <v>Центральный ФО</v>
      </c>
    </row>
    <row r="10446" spans="1:11" x14ac:dyDescent="0.2">
      <c r="A10446" t="s">
        <v>600</v>
      </c>
      <c r="B10446" t="s">
        <v>596</v>
      </c>
      <c r="C10446" s="1" t="s">
        <v>291</v>
      </c>
      <c r="D10446" s="1" t="s">
        <v>1557</v>
      </c>
      <c r="E10446" s="2">
        <v>8</v>
      </c>
      <c r="F10446" s="3">
        <v>10</v>
      </c>
      <c r="G10446" s="2">
        <v>53</v>
      </c>
      <c r="H10446" s="3">
        <v>58</v>
      </c>
      <c r="I10446" s="69" t="str">
        <f>VLOOKUP(C10446,СПРАВОЧНИК!B:D,2,0)</f>
        <v>США</v>
      </c>
      <c r="J10446" s="69" t="str">
        <f>VLOOKUP(C10446,СПРАВОЧНИК!B:D,3,0)</f>
        <v>ИНОМАРКИ</v>
      </c>
      <c r="K10446" s="69" t="str">
        <f>VLOOKUP(СВОД2023[[#This Row],[ФО]],СПРАВОЧНИК!H:P,2,0)</f>
        <v>Центральный ФО</v>
      </c>
    </row>
    <row r="10447" spans="1:11" x14ac:dyDescent="0.2">
      <c r="A10447" t="s">
        <v>600</v>
      </c>
      <c r="B10447" t="s">
        <v>596</v>
      </c>
      <c r="C10447" s="1" t="s">
        <v>291</v>
      </c>
      <c r="D10447" s="1" t="s">
        <v>1558</v>
      </c>
      <c r="E10447" s="2">
        <v>1</v>
      </c>
      <c r="F10447" s="3"/>
      <c r="G10447" s="2">
        <v>10</v>
      </c>
      <c r="H10447" s="3">
        <v>8</v>
      </c>
      <c r="I10447" s="69" t="str">
        <f>VLOOKUP(C10447,СПРАВОЧНИК!B:D,2,0)</f>
        <v>США</v>
      </c>
      <c r="J10447" s="69" t="str">
        <f>VLOOKUP(C10447,СПРАВОЧНИК!B:D,3,0)</f>
        <v>ИНОМАРКИ</v>
      </c>
      <c r="K10447" s="69" t="str">
        <f>VLOOKUP(СВОД2023[[#This Row],[ФО]],СПРАВОЧНИК!H:P,2,0)</f>
        <v>Центральный ФО</v>
      </c>
    </row>
    <row r="10448" spans="1:11" x14ac:dyDescent="0.2">
      <c r="A10448" t="s">
        <v>600</v>
      </c>
      <c r="B10448" t="s">
        <v>596</v>
      </c>
      <c r="C10448" s="1" t="s">
        <v>291</v>
      </c>
      <c r="D10448" s="1" t="s">
        <v>295</v>
      </c>
      <c r="E10448" s="2">
        <v>10</v>
      </c>
      <c r="F10448" s="3">
        <v>16</v>
      </c>
      <c r="G10448" s="2">
        <v>82</v>
      </c>
      <c r="H10448" s="3">
        <v>43</v>
      </c>
      <c r="I10448" s="69" t="str">
        <f>VLOOKUP(C10448,СПРАВОЧНИК!B:D,2,0)</f>
        <v>США</v>
      </c>
      <c r="J10448" s="69" t="str">
        <f>VLOOKUP(C10448,СПРАВОЧНИК!B:D,3,0)</f>
        <v>ИНОМАРКИ</v>
      </c>
      <c r="K10448" s="69" t="str">
        <f>VLOOKUP(СВОД2023[[#This Row],[ФО]],СПРАВОЧНИК!H:P,2,0)</f>
        <v>Центральный ФО</v>
      </c>
    </row>
    <row r="10449" spans="1:11" x14ac:dyDescent="0.2">
      <c r="A10449" t="s">
        <v>600</v>
      </c>
      <c r="B10449" t="s">
        <v>596</v>
      </c>
      <c r="C10449" s="1" t="s">
        <v>291</v>
      </c>
      <c r="D10449" s="1" t="s">
        <v>296</v>
      </c>
      <c r="E10449" s="2">
        <v>56</v>
      </c>
      <c r="F10449" s="3">
        <v>37</v>
      </c>
      <c r="G10449" s="2">
        <v>311</v>
      </c>
      <c r="H10449" s="3">
        <v>176</v>
      </c>
      <c r="I10449" s="69" t="str">
        <f>VLOOKUP(C10449,СПРАВОЧНИК!B:D,2,0)</f>
        <v>США</v>
      </c>
      <c r="J10449" s="69" t="str">
        <f>VLOOKUP(C10449,СПРАВОЧНИК!B:D,3,0)</f>
        <v>ИНОМАРКИ</v>
      </c>
      <c r="K10449" s="69" t="str">
        <f>VLOOKUP(СВОД2023[[#This Row],[ФО]],СПРАВОЧНИК!H:P,2,0)</f>
        <v>Центральный ФО</v>
      </c>
    </row>
    <row r="10450" spans="1:11" x14ac:dyDescent="0.2">
      <c r="A10450" t="s">
        <v>600</v>
      </c>
      <c r="B10450" t="s">
        <v>596</v>
      </c>
      <c r="C10450" s="1" t="s">
        <v>569</v>
      </c>
      <c r="D10450" s="1" t="s">
        <v>825</v>
      </c>
      <c r="E10450" s="2">
        <v>33</v>
      </c>
      <c r="F10450" s="3"/>
      <c r="G10450" s="2">
        <v>45</v>
      </c>
      <c r="H10450" s="3"/>
      <c r="I10450" s="69" t="str">
        <f>VLOOKUP(C10450,СПРАВОЧНИК!B:D,2,0)</f>
        <v>КИТАЙ</v>
      </c>
      <c r="J10450" s="69" t="str">
        <f>VLOOKUP(C10450,СПРАВОЧНИК!B:D,3,0)</f>
        <v>ИНОМАРКИ</v>
      </c>
      <c r="K10450" s="69" t="str">
        <f>VLOOKUP(СВОД2023[[#This Row],[ФО]],СПРАВОЧНИК!H:P,2,0)</f>
        <v>Центральный ФО</v>
      </c>
    </row>
    <row r="10451" spans="1:11" x14ac:dyDescent="0.2">
      <c r="A10451" t="s">
        <v>600</v>
      </c>
      <c r="B10451" t="s">
        <v>596</v>
      </c>
      <c r="C10451" s="1" t="s">
        <v>569</v>
      </c>
      <c r="D10451" s="1" t="s">
        <v>827</v>
      </c>
      <c r="E10451" s="2"/>
      <c r="F10451" s="3"/>
      <c r="G10451" s="2">
        <v>2</v>
      </c>
      <c r="H10451" s="3"/>
      <c r="I10451" s="69" t="str">
        <f>VLOOKUP(C10451,СПРАВОЧНИК!B:D,2,0)</f>
        <v>КИТАЙ</v>
      </c>
      <c r="J10451" s="69" t="str">
        <f>VLOOKUP(C10451,СПРАВОЧНИК!B:D,3,0)</f>
        <v>ИНОМАРКИ</v>
      </c>
      <c r="K10451" s="69" t="str">
        <f>VLOOKUP(СВОД2023[[#This Row],[ФО]],СПРАВОЧНИК!H:P,2,0)</f>
        <v>Центральный ФО</v>
      </c>
    </row>
    <row r="10452" spans="1:11" x14ac:dyDescent="0.2">
      <c r="A10452" t="s">
        <v>600</v>
      </c>
      <c r="B10452" t="s">
        <v>596</v>
      </c>
      <c r="C10452" s="1" t="s">
        <v>297</v>
      </c>
      <c r="D10452" s="1" t="s">
        <v>298</v>
      </c>
      <c r="E10452" s="2"/>
      <c r="F10452" s="3"/>
      <c r="G10452" s="2">
        <v>2</v>
      </c>
      <c r="H10452" s="3"/>
      <c r="I10452" s="69" t="str">
        <f>VLOOKUP(C10452,СПРАВОЧНИК!B:D,2,0)</f>
        <v>КИТАЙ</v>
      </c>
      <c r="J10452" s="69" t="str">
        <f>VLOOKUP(C10452,СПРАВОЧНИК!B:D,3,0)</f>
        <v>ИНОМАРКИ</v>
      </c>
      <c r="K10452" s="69" t="str">
        <f>VLOOKUP(СВОД2023[[#This Row],[ФО]],СПРАВОЧНИК!H:P,2,0)</f>
        <v>Центральный ФО</v>
      </c>
    </row>
    <row r="10453" spans="1:11" x14ac:dyDescent="0.2">
      <c r="A10453" t="s">
        <v>600</v>
      </c>
      <c r="B10453" t="s">
        <v>596</v>
      </c>
      <c r="C10453" s="1" t="s">
        <v>299</v>
      </c>
      <c r="D10453" s="1" t="s">
        <v>300</v>
      </c>
      <c r="E10453" s="2">
        <v>3</v>
      </c>
      <c r="F10453" s="3"/>
      <c r="G10453" s="2">
        <v>15</v>
      </c>
      <c r="H10453" s="3"/>
      <c r="I10453" s="69" t="str">
        <f>VLOOKUP(C10453,СПРАВОЧНИК!B:D,2,0)</f>
        <v>КИТАЙ</v>
      </c>
      <c r="J10453" s="69" t="str">
        <f>VLOOKUP(C10453,СПРАВОЧНИК!B:D,3,0)</f>
        <v>ИНОМАРКИ</v>
      </c>
      <c r="K10453" s="69" t="str">
        <f>VLOOKUP(СВОД2023[[#This Row],[ФО]],СПРАВОЧНИК!H:P,2,0)</f>
        <v>Центральный ФО</v>
      </c>
    </row>
    <row r="10454" spans="1:11" x14ac:dyDescent="0.2">
      <c r="A10454" t="s">
        <v>600</v>
      </c>
      <c r="B10454" t="s">
        <v>596</v>
      </c>
      <c r="C10454" s="1" t="s">
        <v>301</v>
      </c>
      <c r="D10454" s="1" t="s">
        <v>2198</v>
      </c>
      <c r="E10454" s="2">
        <v>8</v>
      </c>
      <c r="F10454" s="3">
        <v>5</v>
      </c>
      <c r="G10454" s="2">
        <v>34</v>
      </c>
      <c r="H10454" s="3">
        <v>30</v>
      </c>
      <c r="I10454" s="69" t="str">
        <f>VLOOKUP(C10454,СПРАВОЧНИК!B:D,2,0)</f>
        <v>КОРЕЯ</v>
      </c>
      <c r="J10454" s="69" t="str">
        <f>VLOOKUP(C10454,СПРАВОЧНИК!B:D,3,0)</f>
        <v>ИНОМАРКИ</v>
      </c>
      <c r="K10454" s="69" t="str">
        <f>VLOOKUP(СВОД2023[[#This Row],[ФО]],СПРАВОЧНИК!H:P,2,0)</f>
        <v>Центральный ФО</v>
      </c>
    </row>
    <row r="10455" spans="1:11" x14ac:dyDescent="0.2">
      <c r="A10455" t="s">
        <v>600</v>
      </c>
      <c r="B10455" t="s">
        <v>596</v>
      </c>
      <c r="C10455" s="1" t="s">
        <v>301</v>
      </c>
      <c r="D10455" s="1" t="s">
        <v>1559</v>
      </c>
      <c r="E10455" s="2"/>
      <c r="F10455" s="3">
        <v>3</v>
      </c>
      <c r="G10455" s="2">
        <v>2</v>
      </c>
      <c r="H10455" s="3">
        <v>10</v>
      </c>
      <c r="I10455" s="69" t="str">
        <f>VLOOKUP(C10455,СПРАВОЧНИК!B:D,2,0)</f>
        <v>КОРЕЯ</v>
      </c>
      <c r="J10455" s="69" t="str">
        <f>VLOOKUP(C10455,СПРАВОЧНИК!B:D,3,0)</f>
        <v>ИНОМАРКИ</v>
      </c>
      <c r="K10455" s="69" t="str">
        <f>VLOOKUP(СВОД2023[[#This Row],[ФО]],СПРАВОЧНИК!H:P,2,0)</f>
        <v>Центральный ФО</v>
      </c>
    </row>
    <row r="10456" spans="1:11" x14ac:dyDescent="0.2">
      <c r="A10456" t="s">
        <v>600</v>
      </c>
      <c r="B10456" t="s">
        <v>596</v>
      </c>
      <c r="C10456" s="1" t="s">
        <v>301</v>
      </c>
      <c r="D10456" s="1" t="s">
        <v>2438</v>
      </c>
      <c r="E10456" s="2"/>
      <c r="F10456" s="3"/>
      <c r="G10456" s="2">
        <v>1</v>
      </c>
      <c r="H10456" s="3"/>
      <c r="I10456" s="69" t="str">
        <f>VLOOKUP(C10456,СПРАВОЧНИК!B:D,2,0)</f>
        <v>КОРЕЯ</v>
      </c>
      <c r="J10456" s="69" t="str">
        <f>VLOOKUP(C10456,СПРАВОЧНИК!B:D,3,0)</f>
        <v>ИНОМАРКИ</v>
      </c>
      <c r="K10456" s="69" t="str">
        <f>VLOOKUP(СВОД2023[[#This Row],[ФО]],СПРАВОЧНИК!H:P,2,0)</f>
        <v>Центральный ФО</v>
      </c>
    </row>
    <row r="10457" spans="1:11" x14ac:dyDescent="0.2">
      <c r="A10457" t="s">
        <v>600</v>
      </c>
      <c r="B10457" t="s">
        <v>596</v>
      </c>
      <c r="C10457" s="1" t="s">
        <v>301</v>
      </c>
      <c r="D10457" s="1" t="s">
        <v>986</v>
      </c>
      <c r="E10457" s="2">
        <v>34</v>
      </c>
      <c r="F10457" s="3">
        <v>22</v>
      </c>
      <c r="G10457" s="2">
        <v>168</v>
      </c>
      <c r="H10457" s="3">
        <v>129</v>
      </c>
      <c r="I10457" s="69" t="str">
        <f>VLOOKUP(C10457,СПРАВОЧНИК!B:D,2,0)</f>
        <v>КОРЕЯ</v>
      </c>
      <c r="J10457" s="69" t="str">
        <f>VLOOKUP(C10457,СПРАВОЧНИК!B:D,3,0)</f>
        <v>ИНОМАРКИ</v>
      </c>
      <c r="K10457" s="69" t="str">
        <f>VLOOKUP(СВОД2023[[#This Row],[ФО]],СПРАВОЧНИК!H:P,2,0)</f>
        <v>Центральный ФО</v>
      </c>
    </row>
    <row r="10458" spans="1:11" x14ac:dyDescent="0.2">
      <c r="A10458" t="s">
        <v>600</v>
      </c>
      <c r="B10458" t="s">
        <v>596</v>
      </c>
      <c r="C10458" s="1" t="s">
        <v>301</v>
      </c>
      <c r="D10458" s="1" t="s">
        <v>987</v>
      </c>
      <c r="E10458" s="2">
        <v>385</v>
      </c>
      <c r="F10458" s="3">
        <v>104</v>
      </c>
      <c r="G10458" s="2">
        <v>1884</v>
      </c>
      <c r="H10458" s="3">
        <v>530</v>
      </c>
      <c r="I10458" s="69" t="str">
        <f>VLOOKUP(C10458,СПРАВОЧНИК!B:D,2,0)</f>
        <v>КОРЕЯ</v>
      </c>
      <c r="J10458" s="69" t="str">
        <f>VLOOKUP(C10458,СПРАВОЧНИК!B:D,3,0)</f>
        <v>ИНОМАРКИ</v>
      </c>
      <c r="K10458" s="69" t="str">
        <f>VLOOKUP(СВОД2023[[#This Row],[ФО]],СПРАВОЧНИК!H:P,2,0)</f>
        <v>Центральный ФО</v>
      </c>
    </row>
    <row r="10459" spans="1:11" x14ac:dyDescent="0.2">
      <c r="A10459" t="s">
        <v>600</v>
      </c>
      <c r="B10459" t="s">
        <v>596</v>
      </c>
      <c r="C10459" s="1" t="s">
        <v>301</v>
      </c>
      <c r="D10459" s="1" t="s">
        <v>988</v>
      </c>
      <c r="E10459" s="2">
        <v>1209</v>
      </c>
      <c r="F10459" s="3">
        <v>1083</v>
      </c>
      <c r="G10459" s="2">
        <v>6884</v>
      </c>
      <c r="H10459" s="3">
        <v>5479</v>
      </c>
      <c r="I10459" s="69" t="str">
        <f>VLOOKUP(C10459,СПРАВОЧНИК!B:D,2,0)</f>
        <v>КОРЕЯ</v>
      </c>
      <c r="J10459" s="69" t="str">
        <f>VLOOKUP(C10459,СПРАВОЧНИК!B:D,3,0)</f>
        <v>ИНОМАРКИ</v>
      </c>
      <c r="K10459" s="69" t="str">
        <f>VLOOKUP(СВОД2023[[#This Row],[ФО]],СПРАВОЧНИК!H:P,2,0)</f>
        <v>Центральный ФО</v>
      </c>
    </row>
    <row r="10460" spans="1:11" x14ac:dyDescent="0.2">
      <c r="A10460" t="s">
        <v>600</v>
      </c>
      <c r="B10460" t="s">
        <v>596</v>
      </c>
      <c r="C10460" s="1" t="s">
        <v>301</v>
      </c>
      <c r="D10460" s="1" t="s">
        <v>989</v>
      </c>
      <c r="E10460" s="2">
        <v>612</v>
      </c>
      <c r="F10460" s="3">
        <v>556</v>
      </c>
      <c r="G10460" s="2">
        <v>3412</v>
      </c>
      <c r="H10460" s="3">
        <v>2614</v>
      </c>
      <c r="I10460" s="69" t="str">
        <f>VLOOKUP(C10460,СПРАВОЧНИК!B:D,2,0)</f>
        <v>КОРЕЯ</v>
      </c>
      <c r="J10460" s="69" t="str">
        <f>VLOOKUP(C10460,СПРАВОЧНИК!B:D,3,0)</f>
        <v>ИНОМАРКИ</v>
      </c>
      <c r="K10460" s="69" t="str">
        <f>VLOOKUP(СВОД2023[[#This Row],[ФО]],СПРАВОЧНИК!H:P,2,0)</f>
        <v>Центральный ФО</v>
      </c>
    </row>
    <row r="10461" spans="1:11" x14ac:dyDescent="0.2">
      <c r="A10461" t="s">
        <v>600</v>
      </c>
      <c r="B10461" t="s">
        <v>596</v>
      </c>
      <c r="C10461" s="1" t="s">
        <v>301</v>
      </c>
      <c r="D10461" s="1" t="s">
        <v>2199</v>
      </c>
      <c r="E10461" s="2">
        <v>5</v>
      </c>
      <c r="F10461" s="3">
        <v>8</v>
      </c>
      <c r="G10461" s="2">
        <v>23</v>
      </c>
      <c r="H10461" s="3">
        <v>34</v>
      </c>
      <c r="I10461" s="69" t="str">
        <f>VLOOKUP(C10461,СПРАВОЧНИК!B:D,2,0)</f>
        <v>КОРЕЯ</v>
      </c>
      <c r="J10461" s="69" t="str">
        <f>VLOOKUP(C10461,СПРАВОЧНИК!B:D,3,0)</f>
        <v>ИНОМАРКИ</v>
      </c>
      <c r="K10461" s="69" t="str">
        <f>VLOOKUP(СВОД2023[[#This Row],[ФО]],СПРАВОЧНИК!H:P,2,0)</f>
        <v>Центральный ФО</v>
      </c>
    </row>
    <row r="10462" spans="1:11" x14ac:dyDescent="0.2">
      <c r="A10462" t="s">
        <v>600</v>
      </c>
      <c r="B10462" t="s">
        <v>596</v>
      </c>
      <c r="C10462" s="1" t="s">
        <v>301</v>
      </c>
      <c r="D10462" s="1" t="s">
        <v>990</v>
      </c>
      <c r="E10462" s="2">
        <v>44</v>
      </c>
      <c r="F10462" s="3">
        <v>3</v>
      </c>
      <c r="G10462" s="2">
        <v>124</v>
      </c>
      <c r="H10462" s="3">
        <v>13</v>
      </c>
      <c r="I10462" s="69" t="str">
        <f>VLOOKUP(C10462,СПРАВОЧНИК!B:D,2,0)</f>
        <v>КОРЕЯ</v>
      </c>
      <c r="J10462" s="69" t="str">
        <f>VLOOKUP(C10462,СПРАВОЧНИК!B:D,3,0)</f>
        <v>ИНОМАРКИ</v>
      </c>
      <c r="K10462" s="69" t="str">
        <f>VLOOKUP(СВОД2023[[#This Row],[ФО]],СПРАВОЧНИК!H:P,2,0)</f>
        <v>Центральный ФО</v>
      </c>
    </row>
    <row r="10463" spans="1:11" x14ac:dyDescent="0.2">
      <c r="A10463" t="s">
        <v>600</v>
      </c>
      <c r="B10463" t="s">
        <v>596</v>
      </c>
      <c r="C10463" s="1" t="s">
        <v>301</v>
      </c>
      <c r="D10463" s="1" t="s">
        <v>2201</v>
      </c>
      <c r="E10463" s="2"/>
      <c r="F10463" s="3">
        <v>1</v>
      </c>
      <c r="G10463" s="2">
        <v>9</v>
      </c>
      <c r="H10463" s="3">
        <v>8</v>
      </c>
      <c r="I10463" s="69" t="str">
        <f>VLOOKUP(C10463,СПРАВОЧНИК!B:D,2,0)</f>
        <v>КОРЕЯ</v>
      </c>
      <c r="J10463" s="69" t="str">
        <f>VLOOKUP(C10463,СПРАВОЧНИК!B:D,3,0)</f>
        <v>ИНОМАРКИ</v>
      </c>
      <c r="K10463" s="69" t="str">
        <f>VLOOKUP(СВОД2023[[#This Row],[ФО]],СПРАВОЧНИК!H:P,2,0)</f>
        <v>Центральный ФО</v>
      </c>
    </row>
    <row r="10464" spans="1:11" x14ac:dyDescent="0.2">
      <c r="A10464" t="s">
        <v>600</v>
      </c>
      <c r="B10464" t="s">
        <v>596</v>
      </c>
      <c r="C10464" s="1" t="s">
        <v>301</v>
      </c>
      <c r="D10464" s="1" t="s">
        <v>302</v>
      </c>
      <c r="E10464" s="2">
        <v>18</v>
      </c>
      <c r="F10464" s="3"/>
      <c r="G10464" s="2">
        <v>85</v>
      </c>
      <c r="H10464" s="3">
        <v>2</v>
      </c>
      <c r="I10464" s="69" t="str">
        <f>VLOOKUP(C10464,СПРАВОЧНИК!B:D,2,0)</f>
        <v>КОРЕЯ</v>
      </c>
      <c r="J10464" s="69" t="str">
        <f>VLOOKUP(C10464,СПРАВОЧНИК!B:D,3,0)</f>
        <v>ИНОМАРКИ</v>
      </c>
      <c r="K10464" s="69" t="str">
        <f>VLOOKUP(СВОД2023[[#This Row],[ФО]],СПРАВОЧНИК!H:P,2,0)</f>
        <v>Центральный ФО</v>
      </c>
    </row>
    <row r="10465" spans="1:11" x14ac:dyDescent="0.2">
      <c r="A10465" t="s">
        <v>600</v>
      </c>
      <c r="B10465" t="s">
        <v>596</v>
      </c>
      <c r="C10465" s="1" t="s">
        <v>301</v>
      </c>
      <c r="D10465" s="1" t="s">
        <v>303</v>
      </c>
      <c r="E10465" s="2">
        <v>358</v>
      </c>
      <c r="F10465" s="3">
        <v>269</v>
      </c>
      <c r="G10465" s="2">
        <v>2091</v>
      </c>
      <c r="H10465" s="3">
        <v>1184</v>
      </c>
      <c r="I10465" s="69" t="str">
        <f>VLOOKUP(C10465,СПРАВОЧНИК!B:D,2,0)</f>
        <v>КОРЕЯ</v>
      </c>
      <c r="J10465" s="69" t="str">
        <f>VLOOKUP(C10465,СПРАВОЧНИК!B:D,3,0)</f>
        <v>ИНОМАРКИ</v>
      </c>
      <c r="K10465" s="69" t="str">
        <f>VLOOKUP(СВОД2023[[#This Row],[ФО]],СПРАВОЧНИК!H:P,2,0)</f>
        <v>Центральный ФО</v>
      </c>
    </row>
    <row r="10466" spans="1:11" x14ac:dyDescent="0.2">
      <c r="A10466" t="s">
        <v>600</v>
      </c>
      <c r="B10466" t="s">
        <v>596</v>
      </c>
      <c r="C10466" s="1" t="s">
        <v>301</v>
      </c>
      <c r="D10466" s="1" t="s">
        <v>304</v>
      </c>
      <c r="E10466" s="2">
        <v>16</v>
      </c>
      <c r="F10466" s="3">
        <v>1</v>
      </c>
      <c r="G10466" s="2">
        <v>52</v>
      </c>
      <c r="H10466" s="3">
        <v>2</v>
      </c>
      <c r="I10466" s="69" t="str">
        <f>VLOOKUP(C10466,СПРАВОЧНИК!B:D,2,0)</f>
        <v>КОРЕЯ</v>
      </c>
      <c r="J10466" s="69" t="str">
        <f>VLOOKUP(C10466,СПРАВОЧНИК!B:D,3,0)</f>
        <v>ИНОМАРКИ</v>
      </c>
      <c r="K10466" s="69" t="str">
        <f>VLOOKUP(СВОД2023[[#This Row],[ФО]],СПРАВОЧНИК!H:P,2,0)</f>
        <v>Центральный ФО</v>
      </c>
    </row>
    <row r="10467" spans="1:11" x14ac:dyDescent="0.2">
      <c r="A10467" t="s">
        <v>600</v>
      </c>
      <c r="B10467" t="s">
        <v>596</v>
      </c>
      <c r="C10467" s="1" t="s">
        <v>301</v>
      </c>
      <c r="D10467" s="1" t="s">
        <v>305</v>
      </c>
      <c r="E10467" s="2">
        <v>1</v>
      </c>
      <c r="F10467" s="3"/>
      <c r="G10467" s="2">
        <v>12</v>
      </c>
      <c r="H10467" s="3"/>
      <c r="I10467" s="69" t="str">
        <f>VLOOKUP(C10467,СПРАВОЧНИК!B:D,2,0)</f>
        <v>КОРЕЯ</v>
      </c>
      <c r="J10467" s="69" t="str">
        <f>VLOOKUP(C10467,СПРАВОЧНИК!B:D,3,0)</f>
        <v>ИНОМАРКИ</v>
      </c>
      <c r="K10467" s="69" t="str">
        <f>VLOOKUP(СВОД2023[[#This Row],[ФО]],СПРАВОЧНИК!H:P,2,0)</f>
        <v>Центральный ФО</v>
      </c>
    </row>
    <row r="10468" spans="1:11" x14ac:dyDescent="0.2">
      <c r="A10468" t="s">
        <v>600</v>
      </c>
      <c r="B10468" t="s">
        <v>596</v>
      </c>
      <c r="C10468" s="1" t="s">
        <v>301</v>
      </c>
      <c r="D10468" s="1" t="s">
        <v>306</v>
      </c>
      <c r="E10468" s="2">
        <v>1</v>
      </c>
      <c r="F10468" s="3"/>
      <c r="G10468" s="2">
        <v>3</v>
      </c>
      <c r="H10468" s="3"/>
      <c r="I10468" s="69" t="str">
        <f>VLOOKUP(C10468,СПРАВОЧНИК!B:D,2,0)</f>
        <v>КОРЕЯ</v>
      </c>
      <c r="J10468" s="69" t="str">
        <f>VLOOKUP(C10468,СПРАВОЧНИК!B:D,3,0)</f>
        <v>ИНОМАРКИ</v>
      </c>
      <c r="K10468" s="69" t="str">
        <f>VLOOKUP(СВОД2023[[#This Row],[ФО]],СПРАВОЧНИК!H:P,2,0)</f>
        <v>Центральный ФО</v>
      </c>
    </row>
    <row r="10469" spans="1:11" x14ac:dyDescent="0.2">
      <c r="A10469" t="s">
        <v>600</v>
      </c>
      <c r="B10469" t="s">
        <v>596</v>
      </c>
      <c r="C10469" s="1" t="s">
        <v>301</v>
      </c>
      <c r="D10469" s="1" t="s">
        <v>307</v>
      </c>
      <c r="E10469" s="2">
        <v>8</v>
      </c>
      <c r="F10469" s="3">
        <v>10</v>
      </c>
      <c r="G10469" s="2">
        <v>56</v>
      </c>
      <c r="H10469" s="3">
        <v>47</v>
      </c>
      <c r="I10469" s="69" t="str">
        <f>VLOOKUP(C10469,СПРАВОЧНИК!B:D,2,0)</f>
        <v>КОРЕЯ</v>
      </c>
      <c r="J10469" s="69" t="str">
        <f>VLOOKUP(C10469,СПРАВОЧНИК!B:D,3,0)</f>
        <v>ИНОМАРКИ</v>
      </c>
      <c r="K10469" s="69" t="str">
        <f>VLOOKUP(СВОД2023[[#This Row],[ФО]],СПРАВОЧНИК!H:P,2,0)</f>
        <v>Центральный ФО</v>
      </c>
    </row>
    <row r="10470" spans="1:11" x14ac:dyDescent="0.2">
      <c r="A10470" t="s">
        <v>600</v>
      </c>
      <c r="B10470" t="s">
        <v>596</v>
      </c>
      <c r="C10470" s="1" t="s">
        <v>301</v>
      </c>
      <c r="D10470" s="1" t="s">
        <v>308</v>
      </c>
      <c r="E10470" s="2"/>
      <c r="F10470" s="3"/>
      <c r="G10470" s="2">
        <v>4</v>
      </c>
      <c r="H10470" s="3"/>
      <c r="I10470" s="69" t="str">
        <f>VLOOKUP(C10470,СПРАВОЧНИК!B:D,2,0)</f>
        <v>КОРЕЯ</v>
      </c>
      <c r="J10470" s="69" t="str">
        <f>VLOOKUP(C10470,СПРАВОЧНИК!B:D,3,0)</f>
        <v>ИНОМАРКИ</v>
      </c>
      <c r="K10470" s="69" t="str">
        <f>VLOOKUP(СВОД2023[[#This Row],[ФО]],СПРАВОЧНИК!H:P,2,0)</f>
        <v>Центральный ФО</v>
      </c>
    </row>
    <row r="10471" spans="1:11" x14ac:dyDescent="0.2">
      <c r="A10471" t="s">
        <v>600</v>
      </c>
      <c r="B10471" t="s">
        <v>596</v>
      </c>
      <c r="C10471" s="1" t="s">
        <v>301</v>
      </c>
      <c r="D10471" s="1" t="s">
        <v>1562</v>
      </c>
      <c r="E10471" s="2">
        <v>812</v>
      </c>
      <c r="F10471" s="3">
        <v>727</v>
      </c>
      <c r="G10471" s="2">
        <v>4887</v>
      </c>
      <c r="H10471" s="3">
        <v>3804</v>
      </c>
      <c r="I10471" s="69" t="str">
        <f>VLOOKUP(C10471,СПРАВОЧНИК!B:D,2,0)</f>
        <v>КОРЕЯ</v>
      </c>
      <c r="J10471" s="69" t="str">
        <f>VLOOKUP(C10471,СПРАВОЧНИК!B:D,3,0)</f>
        <v>ИНОМАРКИ</v>
      </c>
      <c r="K10471" s="69" t="str">
        <f>VLOOKUP(СВОД2023[[#This Row],[ФО]],СПРАВОЧНИК!H:P,2,0)</f>
        <v>Центральный ФО</v>
      </c>
    </row>
    <row r="10472" spans="1:11" x14ac:dyDescent="0.2">
      <c r="A10472" t="s">
        <v>600</v>
      </c>
      <c r="B10472" t="s">
        <v>596</v>
      </c>
      <c r="C10472" s="1" t="s">
        <v>301</v>
      </c>
      <c r="D10472" s="1" t="s">
        <v>309</v>
      </c>
      <c r="E10472" s="2">
        <v>129</v>
      </c>
      <c r="F10472" s="3">
        <v>43</v>
      </c>
      <c r="G10472" s="2">
        <v>757</v>
      </c>
      <c r="H10472" s="3">
        <v>235</v>
      </c>
      <c r="I10472" s="69" t="str">
        <f>VLOOKUP(C10472,СПРАВОЧНИК!B:D,2,0)</f>
        <v>КОРЕЯ</v>
      </c>
      <c r="J10472" s="69" t="str">
        <f>VLOOKUP(C10472,СПРАВОЧНИК!B:D,3,0)</f>
        <v>ИНОМАРКИ</v>
      </c>
      <c r="K10472" s="69" t="str">
        <f>VLOOKUP(СВОД2023[[#This Row],[ФО]],СПРАВОЧНИК!H:P,2,0)</f>
        <v>Центральный ФО</v>
      </c>
    </row>
    <row r="10473" spans="1:11" x14ac:dyDescent="0.2">
      <c r="A10473" t="s">
        <v>600</v>
      </c>
      <c r="B10473" t="s">
        <v>596</v>
      </c>
      <c r="C10473" s="1" t="s">
        <v>301</v>
      </c>
      <c r="D10473" s="1" t="s">
        <v>991</v>
      </c>
      <c r="E10473" s="2">
        <v>2</v>
      </c>
      <c r="F10473" s="3">
        <v>2</v>
      </c>
      <c r="G10473" s="2">
        <v>11</v>
      </c>
      <c r="H10473" s="3">
        <v>7</v>
      </c>
      <c r="I10473" s="69" t="str">
        <f>VLOOKUP(C10473,СПРАВОЧНИК!B:D,2,0)</f>
        <v>КОРЕЯ</v>
      </c>
      <c r="J10473" s="69" t="str">
        <f>VLOOKUP(C10473,СПРАВОЧНИК!B:D,3,0)</f>
        <v>ИНОМАРКИ</v>
      </c>
      <c r="K10473" s="69" t="str">
        <f>VLOOKUP(СВОД2023[[#This Row],[ФО]],СПРАВОЧНИК!H:P,2,0)</f>
        <v>Центральный ФО</v>
      </c>
    </row>
    <row r="10474" spans="1:11" x14ac:dyDescent="0.2">
      <c r="A10474" t="s">
        <v>600</v>
      </c>
      <c r="B10474" t="s">
        <v>596</v>
      </c>
      <c r="C10474" s="1" t="s">
        <v>301</v>
      </c>
      <c r="D10474" s="1" t="s">
        <v>1563</v>
      </c>
      <c r="E10474" s="2">
        <v>9</v>
      </c>
      <c r="F10474" s="3">
        <v>5</v>
      </c>
      <c r="G10474" s="2">
        <v>41</v>
      </c>
      <c r="H10474" s="3">
        <v>37</v>
      </c>
      <c r="I10474" s="69" t="str">
        <f>VLOOKUP(C10474,СПРАВОЧНИК!B:D,2,0)</f>
        <v>КОРЕЯ</v>
      </c>
      <c r="J10474" s="69" t="str">
        <f>VLOOKUP(C10474,СПРАВОЧНИК!B:D,3,0)</f>
        <v>ИНОМАРКИ</v>
      </c>
      <c r="K10474" s="69" t="str">
        <f>VLOOKUP(СВОД2023[[#This Row],[ФО]],СПРАВОЧНИК!H:P,2,0)</f>
        <v>Центральный ФО</v>
      </c>
    </row>
    <row r="10475" spans="1:11" x14ac:dyDescent="0.2">
      <c r="A10475" t="s">
        <v>600</v>
      </c>
      <c r="B10475" t="s">
        <v>596</v>
      </c>
      <c r="C10475" s="1" t="s">
        <v>301</v>
      </c>
      <c r="D10475" s="1" t="s">
        <v>310</v>
      </c>
      <c r="E10475" s="2">
        <v>201</v>
      </c>
      <c r="F10475" s="3">
        <v>188</v>
      </c>
      <c r="G10475" s="2">
        <v>1165</v>
      </c>
      <c r="H10475" s="3">
        <v>936</v>
      </c>
      <c r="I10475" s="69" t="str">
        <f>VLOOKUP(C10475,СПРАВОЧНИК!B:D,2,0)</f>
        <v>КОРЕЯ</v>
      </c>
      <c r="J10475" s="69" t="str">
        <f>VLOOKUP(C10475,СПРАВОЧНИК!B:D,3,0)</f>
        <v>ИНОМАРКИ</v>
      </c>
      <c r="K10475" s="69" t="str">
        <f>VLOOKUP(СВОД2023[[#This Row],[ФО]],СПРАВОЧНИК!H:P,2,0)</f>
        <v>Центральный ФО</v>
      </c>
    </row>
    <row r="10476" spans="1:11" x14ac:dyDescent="0.2">
      <c r="A10476" t="s">
        <v>600</v>
      </c>
      <c r="B10476" t="s">
        <v>596</v>
      </c>
      <c r="C10476" s="1" t="s">
        <v>301</v>
      </c>
      <c r="D10476" s="1" t="s">
        <v>1564</v>
      </c>
      <c r="E10476" s="2">
        <v>2</v>
      </c>
      <c r="F10476" s="3">
        <v>2</v>
      </c>
      <c r="G10476" s="2">
        <v>13</v>
      </c>
      <c r="H10476" s="3">
        <v>8</v>
      </c>
      <c r="I10476" s="69" t="str">
        <f>VLOOKUP(C10476,СПРАВОЧНИК!B:D,2,0)</f>
        <v>КОРЕЯ</v>
      </c>
      <c r="J10476" s="69" t="str">
        <f>VLOOKUP(C10476,СПРАВОЧНИК!B:D,3,0)</f>
        <v>ИНОМАРКИ</v>
      </c>
      <c r="K10476" s="69" t="str">
        <f>VLOOKUP(СВОД2023[[#This Row],[ФО]],СПРАВОЧНИК!H:P,2,0)</f>
        <v>Центральный ФО</v>
      </c>
    </row>
    <row r="10477" spans="1:11" x14ac:dyDescent="0.2">
      <c r="A10477" t="s">
        <v>600</v>
      </c>
      <c r="B10477" t="s">
        <v>596</v>
      </c>
      <c r="C10477" s="1" t="s">
        <v>301</v>
      </c>
      <c r="D10477" s="1" t="s">
        <v>1565</v>
      </c>
      <c r="E10477" s="2">
        <v>1</v>
      </c>
      <c r="F10477" s="3">
        <v>1</v>
      </c>
      <c r="G10477" s="2">
        <v>3</v>
      </c>
      <c r="H10477" s="3">
        <v>4</v>
      </c>
      <c r="I10477" s="69" t="str">
        <f>VLOOKUP(C10477,СПРАВОЧНИК!B:D,2,0)</f>
        <v>КОРЕЯ</v>
      </c>
      <c r="J10477" s="69" t="str">
        <f>VLOOKUP(C10477,СПРАВОЧНИК!B:D,3,0)</f>
        <v>ИНОМАРКИ</v>
      </c>
      <c r="K10477" s="69" t="str">
        <f>VLOOKUP(СВОД2023[[#This Row],[ФО]],СПРАВОЧНИК!H:P,2,0)</f>
        <v>Центральный ФО</v>
      </c>
    </row>
    <row r="10478" spans="1:11" x14ac:dyDescent="0.2">
      <c r="A10478" t="s">
        <v>600</v>
      </c>
      <c r="B10478" t="s">
        <v>596</v>
      </c>
      <c r="C10478" s="1" t="s">
        <v>301</v>
      </c>
      <c r="D10478" s="1" t="s">
        <v>1566</v>
      </c>
      <c r="E10478" s="2">
        <v>12</v>
      </c>
      <c r="F10478" s="3">
        <v>14</v>
      </c>
      <c r="G10478" s="2">
        <v>83</v>
      </c>
      <c r="H10478" s="3">
        <v>79</v>
      </c>
      <c r="I10478" s="69" t="str">
        <f>VLOOKUP(C10478,СПРАВОЧНИК!B:D,2,0)</f>
        <v>КОРЕЯ</v>
      </c>
      <c r="J10478" s="69" t="str">
        <f>VLOOKUP(C10478,СПРАВОЧНИК!B:D,3,0)</f>
        <v>ИНОМАРКИ</v>
      </c>
      <c r="K10478" s="69" t="str">
        <f>VLOOKUP(СВОД2023[[#This Row],[ФО]],СПРАВОЧНИК!H:P,2,0)</f>
        <v>Центральный ФО</v>
      </c>
    </row>
    <row r="10479" spans="1:11" x14ac:dyDescent="0.2">
      <c r="A10479" t="s">
        <v>600</v>
      </c>
      <c r="B10479" t="s">
        <v>596</v>
      </c>
      <c r="C10479" s="1" t="s">
        <v>301</v>
      </c>
      <c r="D10479" s="1" t="s">
        <v>992</v>
      </c>
      <c r="E10479" s="2"/>
      <c r="F10479" s="3">
        <v>1</v>
      </c>
      <c r="G10479" s="2">
        <v>5</v>
      </c>
      <c r="H10479" s="3">
        <v>1</v>
      </c>
      <c r="I10479" s="69" t="str">
        <f>VLOOKUP(C10479,СПРАВОЧНИК!B:D,2,0)</f>
        <v>КОРЕЯ</v>
      </c>
      <c r="J10479" s="69" t="str">
        <f>VLOOKUP(C10479,СПРАВОЧНИК!B:D,3,0)</f>
        <v>ИНОМАРКИ</v>
      </c>
      <c r="K10479" s="69" t="str">
        <f>VLOOKUP(СВОД2023[[#This Row],[ФО]],СПРАВОЧНИК!H:P,2,0)</f>
        <v>Центральный ФО</v>
      </c>
    </row>
    <row r="10480" spans="1:11" x14ac:dyDescent="0.2">
      <c r="A10480" t="s">
        <v>600</v>
      </c>
      <c r="B10480" t="s">
        <v>596</v>
      </c>
      <c r="C10480" s="1" t="s">
        <v>301</v>
      </c>
      <c r="D10480" s="1" t="s">
        <v>1567</v>
      </c>
      <c r="E10480" s="2">
        <v>3</v>
      </c>
      <c r="F10480" s="3">
        <v>2</v>
      </c>
      <c r="G10480" s="2">
        <v>17</v>
      </c>
      <c r="H10480" s="3">
        <v>9</v>
      </c>
      <c r="I10480" s="69" t="str">
        <f>VLOOKUP(C10480,СПРАВОЧНИК!B:D,2,0)</f>
        <v>КОРЕЯ</v>
      </c>
      <c r="J10480" s="69" t="str">
        <f>VLOOKUP(C10480,СПРАВОЧНИК!B:D,3,0)</f>
        <v>ИНОМАРКИ</v>
      </c>
      <c r="K10480" s="69" t="str">
        <f>VLOOKUP(СВОД2023[[#This Row],[ФО]],СПРАВОЧНИК!H:P,2,0)</f>
        <v>Центральный ФО</v>
      </c>
    </row>
    <row r="10481" spans="1:11" x14ac:dyDescent="0.2">
      <c r="A10481" t="s">
        <v>600</v>
      </c>
      <c r="B10481" t="s">
        <v>596</v>
      </c>
      <c r="C10481" s="1" t="s">
        <v>301</v>
      </c>
      <c r="D10481" s="1" t="s">
        <v>993</v>
      </c>
      <c r="E10481" s="2">
        <v>3341</v>
      </c>
      <c r="F10481" s="3">
        <v>3086</v>
      </c>
      <c r="G10481" s="2">
        <v>18739</v>
      </c>
      <c r="H10481" s="3">
        <v>15586</v>
      </c>
      <c r="I10481" s="69" t="str">
        <f>VLOOKUP(C10481,СПРАВОЧНИК!B:D,2,0)</f>
        <v>КОРЕЯ</v>
      </c>
      <c r="J10481" s="69" t="str">
        <f>VLOOKUP(C10481,СПРАВОЧНИК!B:D,3,0)</f>
        <v>ИНОМАРКИ</v>
      </c>
      <c r="K10481" s="69" t="str">
        <f>VLOOKUP(СВОД2023[[#This Row],[ФО]],СПРАВОЧНИК!H:P,2,0)</f>
        <v>Центральный ФО</v>
      </c>
    </row>
    <row r="10482" spans="1:11" x14ac:dyDescent="0.2">
      <c r="A10482" t="s">
        <v>600</v>
      </c>
      <c r="B10482" t="s">
        <v>596</v>
      </c>
      <c r="C10482" s="1" t="s">
        <v>301</v>
      </c>
      <c r="D10482" s="1" t="s">
        <v>994</v>
      </c>
      <c r="E10482" s="2">
        <v>115</v>
      </c>
      <c r="F10482" s="3">
        <v>53</v>
      </c>
      <c r="G10482" s="2">
        <v>596</v>
      </c>
      <c r="H10482" s="3">
        <v>312</v>
      </c>
      <c r="I10482" s="69" t="str">
        <f>VLOOKUP(C10482,СПРАВОЧНИК!B:D,2,0)</f>
        <v>КОРЕЯ</v>
      </c>
      <c r="J10482" s="69" t="str">
        <f>VLOOKUP(C10482,СПРАВОЧНИК!B:D,3,0)</f>
        <v>ИНОМАРКИ</v>
      </c>
      <c r="K10482" s="69" t="str">
        <f>VLOOKUP(СВОД2023[[#This Row],[ФО]],СПРАВОЧНИК!H:P,2,0)</f>
        <v>Центральный ФО</v>
      </c>
    </row>
    <row r="10483" spans="1:11" x14ac:dyDescent="0.2">
      <c r="A10483" t="s">
        <v>600</v>
      </c>
      <c r="B10483" t="s">
        <v>596</v>
      </c>
      <c r="C10483" s="1" t="s">
        <v>301</v>
      </c>
      <c r="D10483" s="1" t="s">
        <v>1568</v>
      </c>
      <c r="E10483" s="2">
        <v>22</v>
      </c>
      <c r="F10483" s="3">
        <v>22</v>
      </c>
      <c r="G10483" s="2">
        <v>115</v>
      </c>
      <c r="H10483" s="3">
        <v>107</v>
      </c>
      <c r="I10483" s="69" t="str">
        <f>VLOOKUP(C10483,СПРАВОЧНИК!B:D,2,0)</f>
        <v>КОРЕЯ</v>
      </c>
      <c r="J10483" s="69" t="str">
        <f>VLOOKUP(C10483,СПРАВОЧНИК!B:D,3,0)</f>
        <v>ИНОМАРКИ</v>
      </c>
      <c r="K10483" s="69" t="str">
        <f>VLOOKUP(СВОД2023[[#This Row],[ФО]],СПРАВОЧНИК!H:P,2,0)</f>
        <v>Центральный ФО</v>
      </c>
    </row>
    <row r="10484" spans="1:11" x14ac:dyDescent="0.2">
      <c r="A10484" t="s">
        <v>600</v>
      </c>
      <c r="B10484" t="s">
        <v>596</v>
      </c>
      <c r="C10484" s="1" t="s">
        <v>301</v>
      </c>
      <c r="D10484" s="1" t="s">
        <v>2203</v>
      </c>
      <c r="E10484" s="2">
        <v>17</v>
      </c>
      <c r="F10484" s="3">
        <v>25</v>
      </c>
      <c r="G10484" s="2">
        <v>117</v>
      </c>
      <c r="H10484" s="3">
        <v>131</v>
      </c>
      <c r="I10484" s="69" t="str">
        <f>VLOOKUP(C10484,СПРАВОЧНИК!B:D,2,0)</f>
        <v>КОРЕЯ</v>
      </c>
      <c r="J10484" s="69" t="str">
        <f>VLOOKUP(C10484,СПРАВОЧНИК!B:D,3,0)</f>
        <v>ИНОМАРКИ</v>
      </c>
      <c r="K10484" s="69" t="str">
        <f>VLOOKUP(СВОД2023[[#This Row],[ФО]],СПРАВОЧНИК!H:P,2,0)</f>
        <v>Центральный ФО</v>
      </c>
    </row>
    <row r="10485" spans="1:11" x14ac:dyDescent="0.2">
      <c r="A10485" t="s">
        <v>600</v>
      </c>
      <c r="B10485" t="s">
        <v>596</v>
      </c>
      <c r="C10485" s="1" t="s">
        <v>301</v>
      </c>
      <c r="D10485" s="1" t="s">
        <v>995</v>
      </c>
      <c r="E10485" s="2">
        <v>859</v>
      </c>
      <c r="F10485" s="3">
        <v>495</v>
      </c>
      <c r="G10485" s="2">
        <v>4625</v>
      </c>
      <c r="H10485" s="3">
        <v>2882</v>
      </c>
      <c r="I10485" s="69" t="str">
        <f>VLOOKUP(C10485,СПРАВОЧНИК!B:D,2,0)</f>
        <v>КОРЕЯ</v>
      </c>
      <c r="J10485" s="69" t="str">
        <f>VLOOKUP(C10485,СПРАВОЧНИК!B:D,3,0)</f>
        <v>ИНОМАРКИ</v>
      </c>
      <c r="K10485" s="69" t="str">
        <f>VLOOKUP(СВОД2023[[#This Row],[ФО]],СПРАВОЧНИК!H:P,2,0)</f>
        <v>Центральный ФО</v>
      </c>
    </row>
    <row r="10486" spans="1:11" x14ac:dyDescent="0.2">
      <c r="A10486" t="s">
        <v>600</v>
      </c>
      <c r="B10486" t="s">
        <v>596</v>
      </c>
      <c r="C10486" s="1" t="s">
        <v>301</v>
      </c>
      <c r="D10486" s="1" t="s">
        <v>996</v>
      </c>
      <c r="E10486" s="2">
        <v>347</v>
      </c>
      <c r="F10486" s="3">
        <v>284</v>
      </c>
      <c r="G10486" s="2">
        <v>1969</v>
      </c>
      <c r="H10486" s="3">
        <v>1417</v>
      </c>
      <c r="I10486" s="69" t="str">
        <f>VLOOKUP(C10486,СПРАВОЧНИК!B:D,2,0)</f>
        <v>КОРЕЯ</v>
      </c>
      <c r="J10486" s="69" t="str">
        <f>VLOOKUP(C10486,СПРАВОЧНИК!B:D,3,0)</f>
        <v>ИНОМАРКИ</v>
      </c>
      <c r="K10486" s="69" t="str">
        <f>VLOOKUP(СВОД2023[[#This Row],[ФО]],СПРАВОЧНИК!H:P,2,0)</f>
        <v>Центральный ФО</v>
      </c>
    </row>
    <row r="10487" spans="1:11" x14ac:dyDescent="0.2">
      <c r="A10487" t="s">
        <v>600</v>
      </c>
      <c r="B10487" t="s">
        <v>596</v>
      </c>
      <c r="C10487" s="1" t="s">
        <v>301</v>
      </c>
      <c r="D10487" s="1" t="s">
        <v>1569</v>
      </c>
      <c r="E10487" s="2">
        <v>391</v>
      </c>
      <c r="F10487" s="3">
        <v>383</v>
      </c>
      <c r="G10487" s="2">
        <v>2105</v>
      </c>
      <c r="H10487" s="3">
        <v>1924</v>
      </c>
      <c r="I10487" s="69" t="str">
        <f>VLOOKUP(C10487,СПРАВОЧНИК!B:D,2,0)</f>
        <v>КОРЕЯ</v>
      </c>
      <c r="J10487" s="69" t="str">
        <f>VLOOKUP(C10487,СПРАВОЧНИК!B:D,3,0)</f>
        <v>ИНОМАРКИ</v>
      </c>
      <c r="K10487" s="69" t="str">
        <f>VLOOKUP(СВОД2023[[#This Row],[ФО]],СПРАВОЧНИК!H:P,2,0)</f>
        <v>Центральный ФО</v>
      </c>
    </row>
    <row r="10488" spans="1:11" x14ac:dyDescent="0.2">
      <c r="A10488" t="s">
        <v>600</v>
      </c>
      <c r="B10488" t="s">
        <v>596</v>
      </c>
      <c r="C10488" s="1" t="s">
        <v>301</v>
      </c>
      <c r="D10488" s="1" t="s">
        <v>997</v>
      </c>
      <c r="E10488" s="2">
        <v>1063</v>
      </c>
      <c r="F10488" s="3">
        <v>814</v>
      </c>
      <c r="G10488" s="2">
        <v>5809</v>
      </c>
      <c r="H10488" s="3">
        <v>4201</v>
      </c>
      <c r="I10488" s="69" t="str">
        <f>VLOOKUP(C10488,СПРАВОЧНИК!B:D,2,0)</f>
        <v>КОРЕЯ</v>
      </c>
      <c r="J10488" s="69" t="str">
        <f>VLOOKUP(C10488,СПРАВОЧНИК!B:D,3,0)</f>
        <v>ИНОМАРКИ</v>
      </c>
      <c r="K10488" s="69" t="str">
        <f>VLOOKUP(СВОД2023[[#This Row],[ФО]],СПРАВОЧНИК!H:P,2,0)</f>
        <v>Центральный ФО</v>
      </c>
    </row>
    <row r="10489" spans="1:11" x14ac:dyDescent="0.2">
      <c r="A10489" t="s">
        <v>600</v>
      </c>
      <c r="B10489" t="s">
        <v>596</v>
      </c>
      <c r="C10489" s="1" t="s">
        <v>301</v>
      </c>
      <c r="D10489" s="1" t="s">
        <v>998</v>
      </c>
      <c r="E10489" s="2">
        <v>42</v>
      </c>
      <c r="F10489" s="3">
        <v>33</v>
      </c>
      <c r="G10489" s="2">
        <v>258</v>
      </c>
      <c r="H10489" s="3">
        <v>176</v>
      </c>
      <c r="I10489" s="69" t="str">
        <f>VLOOKUP(C10489,СПРАВОЧНИК!B:D,2,0)</f>
        <v>КОРЕЯ</v>
      </c>
      <c r="J10489" s="69" t="str">
        <f>VLOOKUP(C10489,СПРАВОЧНИК!B:D,3,0)</f>
        <v>ИНОМАРКИ</v>
      </c>
      <c r="K10489" s="69" t="str">
        <f>VLOOKUP(СВОД2023[[#This Row],[ФО]],СПРАВОЧНИК!H:P,2,0)</f>
        <v>Центральный ФО</v>
      </c>
    </row>
    <row r="10490" spans="1:11" x14ac:dyDescent="0.2">
      <c r="A10490" t="s">
        <v>600</v>
      </c>
      <c r="B10490" t="s">
        <v>596</v>
      </c>
      <c r="C10490" s="1" t="s">
        <v>301</v>
      </c>
      <c r="D10490" s="1" t="s">
        <v>1570</v>
      </c>
      <c r="E10490" s="2">
        <v>3</v>
      </c>
      <c r="F10490" s="3"/>
      <c r="G10490" s="2">
        <v>22</v>
      </c>
      <c r="H10490" s="3"/>
      <c r="I10490" s="69" t="str">
        <f>VLOOKUP(C10490,СПРАВОЧНИК!B:D,2,0)</f>
        <v>КОРЕЯ</v>
      </c>
      <c r="J10490" s="69" t="str">
        <f>VLOOKUP(C10490,СПРАВОЧНИК!B:D,3,0)</f>
        <v>ИНОМАРКИ</v>
      </c>
      <c r="K10490" s="69" t="str">
        <f>VLOOKUP(СВОД2023[[#This Row],[ФО]],СПРАВОЧНИК!H:P,2,0)</f>
        <v>Центральный ФО</v>
      </c>
    </row>
    <row r="10491" spans="1:11" x14ac:dyDescent="0.2">
      <c r="A10491" t="s">
        <v>600</v>
      </c>
      <c r="B10491" t="s">
        <v>596</v>
      </c>
      <c r="C10491" s="1" t="s">
        <v>301</v>
      </c>
      <c r="D10491" s="1" t="s">
        <v>1571</v>
      </c>
      <c r="E10491" s="2">
        <v>32</v>
      </c>
      <c r="F10491" s="3">
        <v>30</v>
      </c>
      <c r="G10491" s="2">
        <v>213</v>
      </c>
      <c r="H10491" s="3">
        <v>200</v>
      </c>
      <c r="I10491" s="69" t="str">
        <f>VLOOKUP(C10491,СПРАВОЧНИК!B:D,2,0)</f>
        <v>КОРЕЯ</v>
      </c>
      <c r="J10491" s="69" t="str">
        <f>VLOOKUP(C10491,СПРАВОЧНИК!B:D,3,0)</f>
        <v>ИНОМАРКИ</v>
      </c>
      <c r="K10491" s="69" t="str">
        <f>VLOOKUP(СВОД2023[[#This Row],[ФО]],СПРАВОЧНИК!H:P,2,0)</f>
        <v>Центральный ФО</v>
      </c>
    </row>
    <row r="10492" spans="1:11" x14ac:dyDescent="0.2">
      <c r="A10492" t="s">
        <v>600</v>
      </c>
      <c r="B10492" t="s">
        <v>596</v>
      </c>
      <c r="C10492" s="1" t="s">
        <v>301</v>
      </c>
      <c r="D10492" s="1" t="s">
        <v>2674</v>
      </c>
      <c r="E10492" s="2"/>
      <c r="F10492" s="3"/>
      <c r="G10492" s="2"/>
      <c r="H10492" s="3">
        <v>2</v>
      </c>
      <c r="I10492" s="69" t="str">
        <f>VLOOKUP(C10492,СПРАВОЧНИК!B:D,2,0)</f>
        <v>КОРЕЯ</v>
      </c>
      <c r="J10492" s="69" t="str">
        <f>VLOOKUP(C10492,СПРАВОЧНИК!B:D,3,0)</f>
        <v>ИНОМАРКИ</v>
      </c>
      <c r="K10492" s="69" t="str">
        <f>VLOOKUP(СВОД2023[[#This Row],[ФО]],СПРАВОЧНИК!H:P,2,0)</f>
        <v>Центральный ФО</v>
      </c>
    </row>
    <row r="10493" spans="1:11" x14ac:dyDescent="0.2">
      <c r="A10493" t="s">
        <v>600</v>
      </c>
      <c r="B10493" t="s">
        <v>596</v>
      </c>
      <c r="C10493" s="1" t="s">
        <v>1055</v>
      </c>
      <c r="D10493" s="1" t="s">
        <v>2204</v>
      </c>
      <c r="E10493" s="2">
        <v>1</v>
      </c>
      <c r="F10493" s="3"/>
      <c r="G10493" s="2">
        <v>1</v>
      </c>
      <c r="H10493" s="3">
        <v>1</v>
      </c>
      <c r="I10493" s="69" t="str">
        <f>VLOOKUP(C10493,СПРАВОЧНИК!B:D,2,0)</f>
        <v>КИТАЙ</v>
      </c>
      <c r="J10493" s="69" t="str">
        <f>VLOOKUP(C10493,СПРАВОЧНИК!B:D,3,0)</f>
        <v>ИНОМАРКИ</v>
      </c>
      <c r="K10493" s="69" t="str">
        <f>VLOOKUP(СВОД2023[[#This Row],[ФО]],СПРАВОЧНИК!H:P,2,0)</f>
        <v>Центральный ФО</v>
      </c>
    </row>
    <row r="10494" spans="1:11" x14ac:dyDescent="0.2">
      <c r="A10494" t="s">
        <v>600</v>
      </c>
      <c r="B10494" t="s">
        <v>596</v>
      </c>
      <c r="C10494" s="1" t="s">
        <v>311</v>
      </c>
      <c r="D10494" s="1" t="s">
        <v>1572</v>
      </c>
      <c r="E10494" s="2">
        <v>471</v>
      </c>
      <c r="F10494" s="3">
        <v>485</v>
      </c>
      <c r="G10494" s="2">
        <v>2798</v>
      </c>
      <c r="H10494" s="3">
        <v>2466</v>
      </c>
      <c r="I10494" s="69" t="str">
        <f>VLOOKUP(C10494,СПРАВОЧНИК!B:D,2,0)</f>
        <v>РОССИЯ</v>
      </c>
      <c r="J10494" s="69" t="str">
        <f>VLOOKUP(C10494,СПРАВОЧНИК!B:D,3,0)</f>
        <v>ОТЕЧЕСТВЕННЫЕ</v>
      </c>
      <c r="K10494" s="69" t="str">
        <f>VLOOKUP(СВОД2023[[#This Row],[ФО]],СПРАВОЧНИК!H:P,2,0)</f>
        <v>Центральный ФО</v>
      </c>
    </row>
    <row r="10495" spans="1:11" x14ac:dyDescent="0.2">
      <c r="A10495" t="s">
        <v>600</v>
      </c>
      <c r="B10495" t="s">
        <v>596</v>
      </c>
      <c r="C10495" s="1" t="s">
        <v>311</v>
      </c>
      <c r="D10495" s="1" t="s">
        <v>1573</v>
      </c>
      <c r="E10495" s="2">
        <v>585</v>
      </c>
      <c r="F10495" s="3">
        <v>535</v>
      </c>
      <c r="G10495" s="2">
        <v>3050</v>
      </c>
      <c r="H10495" s="3">
        <v>2841</v>
      </c>
      <c r="I10495" s="69" t="str">
        <f>VLOOKUP(C10495,СПРАВОЧНИК!B:D,2,0)</f>
        <v>РОССИЯ</v>
      </c>
      <c r="J10495" s="69" t="str">
        <f>VLOOKUP(C10495,СПРАВОЧНИК!B:D,3,0)</f>
        <v>ОТЕЧЕСТВЕННЫЕ</v>
      </c>
      <c r="K10495" s="69" t="str">
        <f>VLOOKUP(СВОД2023[[#This Row],[ФО]],СПРАВОЧНИК!H:P,2,0)</f>
        <v>Центральный ФО</v>
      </c>
    </row>
    <row r="10496" spans="1:11" x14ac:dyDescent="0.2">
      <c r="A10496" t="s">
        <v>600</v>
      </c>
      <c r="B10496" t="s">
        <v>596</v>
      </c>
      <c r="C10496" s="1" t="s">
        <v>311</v>
      </c>
      <c r="D10496" s="1" t="s">
        <v>1574</v>
      </c>
      <c r="E10496" s="2">
        <v>572</v>
      </c>
      <c r="F10496" s="3">
        <v>441</v>
      </c>
      <c r="G10496" s="2">
        <v>2985</v>
      </c>
      <c r="H10496" s="3">
        <v>2572</v>
      </c>
      <c r="I10496" s="69" t="str">
        <f>VLOOKUP(C10496,СПРАВОЧНИК!B:D,2,0)</f>
        <v>РОССИЯ</v>
      </c>
      <c r="J10496" s="69" t="str">
        <f>VLOOKUP(C10496,СПРАВОЧНИК!B:D,3,0)</f>
        <v>ОТЕЧЕСТВЕННЫЕ</v>
      </c>
      <c r="K10496" s="69" t="str">
        <f>VLOOKUP(СВОД2023[[#This Row],[ФО]],СПРАВОЧНИК!H:P,2,0)</f>
        <v>Центральный ФО</v>
      </c>
    </row>
    <row r="10497" spans="1:11" x14ac:dyDescent="0.2">
      <c r="A10497" t="s">
        <v>600</v>
      </c>
      <c r="B10497" t="s">
        <v>596</v>
      </c>
      <c r="C10497" s="1" t="s">
        <v>311</v>
      </c>
      <c r="D10497" s="1" t="s">
        <v>1575</v>
      </c>
      <c r="E10497" s="2">
        <v>4</v>
      </c>
      <c r="F10497" s="3">
        <v>1</v>
      </c>
      <c r="G10497" s="2">
        <v>9</v>
      </c>
      <c r="H10497" s="3">
        <v>8</v>
      </c>
      <c r="I10497" s="69" t="str">
        <f>VLOOKUP(C10497,СПРАВОЧНИК!B:D,2,0)</f>
        <v>РОССИЯ</v>
      </c>
      <c r="J10497" s="69" t="str">
        <f>VLOOKUP(C10497,СПРАВОЧНИК!B:D,3,0)</f>
        <v>ОТЕЧЕСТВЕННЫЕ</v>
      </c>
      <c r="K10497" s="69" t="str">
        <f>VLOOKUP(СВОД2023[[#This Row],[ФО]],СПРАВОЧНИК!H:P,2,0)</f>
        <v>Центральный ФО</v>
      </c>
    </row>
    <row r="10498" spans="1:11" x14ac:dyDescent="0.2">
      <c r="A10498" t="s">
        <v>600</v>
      </c>
      <c r="B10498" t="s">
        <v>596</v>
      </c>
      <c r="C10498" s="1" t="s">
        <v>311</v>
      </c>
      <c r="D10498" s="1" t="s">
        <v>1576</v>
      </c>
      <c r="E10498" s="2">
        <v>239</v>
      </c>
      <c r="F10498" s="3">
        <v>208</v>
      </c>
      <c r="G10498" s="2">
        <v>1182</v>
      </c>
      <c r="H10498" s="3">
        <v>906</v>
      </c>
      <c r="I10498" s="69" t="str">
        <f>VLOOKUP(C10498,СПРАВОЧНИК!B:D,2,0)</f>
        <v>РОССИЯ</v>
      </c>
      <c r="J10498" s="69" t="str">
        <f>VLOOKUP(C10498,СПРАВОЧНИК!B:D,3,0)</f>
        <v>ОТЕЧЕСТВЕННЫЕ</v>
      </c>
      <c r="K10498" s="69" t="str">
        <f>VLOOKUP(СВОД2023[[#This Row],[ФО]],СПРАВОЧНИК!H:P,2,0)</f>
        <v>Центральный ФО</v>
      </c>
    </row>
    <row r="10499" spans="1:11" x14ac:dyDescent="0.2">
      <c r="A10499" t="s">
        <v>600</v>
      </c>
      <c r="B10499" t="s">
        <v>596</v>
      </c>
      <c r="C10499" s="1" t="s">
        <v>311</v>
      </c>
      <c r="D10499" s="1" t="s">
        <v>1577</v>
      </c>
      <c r="E10499" s="2">
        <v>23</v>
      </c>
      <c r="F10499" s="3">
        <v>24</v>
      </c>
      <c r="G10499" s="2">
        <v>106</v>
      </c>
      <c r="H10499" s="3">
        <v>103</v>
      </c>
      <c r="I10499" s="69" t="str">
        <f>VLOOKUP(C10499,СПРАВОЧНИК!B:D,2,0)</f>
        <v>РОССИЯ</v>
      </c>
      <c r="J10499" s="69" t="str">
        <f>VLOOKUP(C10499,СПРАВОЧНИК!B:D,3,0)</f>
        <v>ОТЕЧЕСТВЕННЫЕ</v>
      </c>
      <c r="K10499" s="69" t="str">
        <f>VLOOKUP(СВОД2023[[#This Row],[ФО]],СПРАВОЧНИК!H:P,2,0)</f>
        <v>Центральный ФО</v>
      </c>
    </row>
    <row r="10500" spans="1:11" x14ac:dyDescent="0.2">
      <c r="A10500" t="s">
        <v>600</v>
      </c>
      <c r="B10500" t="s">
        <v>596</v>
      </c>
      <c r="C10500" s="1" t="s">
        <v>311</v>
      </c>
      <c r="D10500" s="1" t="s">
        <v>1578</v>
      </c>
      <c r="E10500" s="2">
        <v>44</v>
      </c>
      <c r="F10500" s="3">
        <v>42</v>
      </c>
      <c r="G10500" s="2">
        <v>206</v>
      </c>
      <c r="H10500" s="3">
        <v>184</v>
      </c>
      <c r="I10500" s="69" t="str">
        <f>VLOOKUP(C10500,СПРАВОЧНИК!B:D,2,0)</f>
        <v>РОССИЯ</v>
      </c>
      <c r="J10500" s="69" t="str">
        <f>VLOOKUP(C10500,СПРАВОЧНИК!B:D,3,0)</f>
        <v>ОТЕЧЕСТВЕННЫЕ</v>
      </c>
      <c r="K10500" s="69" t="str">
        <f>VLOOKUP(СВОД2023[[#This Row],[ФО]],СПРАВОЧНИК!H:P,2,0)</f>
        <v>Центральный ФО</v>
      </c>
    </row>
    <row r="10501" spans="1:11" x14ac:dyDescent="0.2">
      <c r="A10501" t="s">
        <v>600</v>
      </c>
      <c r="B10501" t="s">
        <v>596</v>
      </c>
      <c r="C10501" s="1" t="s">
        <v>311</v>
      </c>
      <c r="D10501" s="1" t="s">
        <v>1579</v>
      </c>
      <c r="E10501" s="2">
        <v>828</v>
      </c>
      <c r="F10501" s="3">
        <v>881</v>
      </c>
      <c r="G10501" s="2">
        <v>4282</v>
      </c>
      <c r="H10501" s="3">
        <v>4016</v>
      </c>
      <c r="I10501" s="69" t="str">
        <f>VLOOKUP(C10501,СПРАВОЧНИК!B:D,2,0)</f>
        <v>РОССИЯ</v>
      </c>
      <c r="J10501" s="69" t="str">
        <f>VLOOKUP(C10501,СПРАВОЧНИК!B:D,3,0)</f>
        <v>ОТЕЧЕСТВЕННЫЕ</v>
      </c>
      <c r="K10501" s="69" t="str">
        <f>VLOOKUP(СВОД2023[[#This Row],[ФО]],СПРАВОЧНИК!H:P,2,0)</f>
        <v>Центральный ФО</v>
      </c>
    </row>
    <row r="10502" spans="1:11" x14ac:dyDescent="0.2">
      <c r="A10502" t="s">
        <v>600</v>
      </c>
      <c r="B10502" t="s">
        <v>596</v>
      </c>
      <c r="C10502" s="1" t="s">
        <v>311</v>
      </c>
      <c r="D10502" s="1" t="s">
        <v>1580</v>
      </c>
      <c r="E10502" s="2">
        <v>1054</v>
      </c>
      <c r="F10502" s="3">
        <v>855</v>
      </c>
      <c r="G10502" s="2">
        <v>5261</v>
      </c>
      <c r="H10502" s="3">
        <v>4525</v>
      </c>
      <c r="I10502" s="69" t="str">
        <f>VLOOKUP(C10502,СПРАВОЧНИК!B:D,2,0)</f>
        <v>РОССИЯ</v>
      </c>
      <c r="J10502" s="69" t="str">
        <f>VLOOKUP(C10502,СПРАВОЧНИК!B:D,3,0)</f>
        <v>ОТЕЧЕСТВЕННЫЕ</v>
      </c>
      <c r="K10502" s="69" t="str">
        <f>VLOOKUP(СВОД2023[[#This Row],[ФО]],СПРАВОЧНИК!H:P,2,0)</f>
        <v>Центральный ФО</v>
      </c>
    </row>
    <row r="10503" spans="1:11" x14ac:dyDescent="0.2">
      <c r="A10503" t="s">
        <v>600</v>
      </c>
      <c r="B10503" t="s">
        <v>596</v>
      </c>
      <c r="C10503" s="1" t="s">
        <v>311</v>
      </c>
      <c r="D10503" s="1" t="s">
        <v>1581</v>
      </c>
      <c r="E10503" s="2">
        <v>792</v>
      </c>
      <c r="F10503" s="3">
        <v>668</v>
      </c>
      <c r="G10503" s="2">
        <v>4233</v>
      </c>
      <c r="H10503" s="3">
        <v>3507</v>
      </c>
      <c r="I10503" s="69" t="str">
        <f>VLOOKUP(C10503,СПРАВОЧНИК!B:D,2,0)</f>
        <v>РОССИЯ</v>
      </c>
      <c r="J10503" s="69" t="str">
        <f>VLOOKUP(C10503,СПРАВОЧНИК!B:D,3,0)</f>
        <v>ОТЕЧЕСТВЕННЫЕ</v>
      </c>
      <c r="K10503" s="69" t="str">
        <f>VLOOKUP(СВОД2023[[#This Row],[ФО]],СПРАВОЧНИК!H:P,2,0)</f>
        <v>Центральный ФО</v>
      </c>
    </row>
    <row r="10504" spans="1:11" x14ac:dyDescent="0.2">
      <c r="A10504" t="s">
        <v>600</v>
      </c>
      <c r="B10504" t="s">
        <v>596</v>
      </c>
      <c r="C10504" s="1" t="s">
        <v>311</v>
      </c>
      <c r="D10504" s="1" t="s">
        <v>1582</v>
      </c>
      <c r="E10504" s="2">
        <v>2463</v>
      </c>
      <c r="F10504" s="3">
        <v>2166</v>
      </c>
      <c r="G10504" s="2">
        <v>12973</v>
      </c>
      <c r="H10504" s="3">
        <v>12165</v>
      </c>
      <c r="I10504" s="69" t="str">
        <f>VLOOKUP(C10504,СПРАВОЧНИК!B:D,2,0)</f>
        <v>РОССИЯ</v>
      </c>
      <c r="J10504" s="69" t="str">
        <f>VLOOKUP(C10504,СПРАВОЧНИК!B:D,3,0)</f>
        <v>ОТЕЧЕСТВЕННЫЕ</v>
      </c>
      <c r="K10504" s="69" t="str">
        <f>VLOOKUP(СВОД2023[[#This Row],[ФО]],СПРАВОЧНИК!H:P,2,0)</f>
        <v>Центральный ФО</v>
      </c>
    </row>
    <row r="10505" spans="1:11" x14ac:dyDescent="0.2">
      <c r="A10505" t="s">
        <v>600</v>
      </c>
      <c r="B10505" t="s">
        <v>596</v>
      </c>
      <c r="C10505" s="1" t="s">
        <v>311</v>
      </c>
      <c r="D10505" s="1" t="s">
        <v>1583</v>
      </c>
      <c r="E10505" s="2">
        <v>178</v>
      </c>
      <c r="F10505" s="3">
        <v>220</v>
      </c>
      <c r="G10505" s="2">
        <v>977</v>
      </c>
      <c r="H10505" s="3">
        <v>964</v>
      </c>
      <c r="I10505" s="69" t="str">
        <f>VLOOKUP(C10505,СПРАВОЧНИК!B:D,2,0)</f>
        <v>РОССИЯ</v>
      </c>
      <c r="J10505" s="69" t="str">
        <f>VLOOKUP(C10505,СПРАВОЧНИК!B:D,3,0)</f>
        <v>ОТЕЧЕСТВЕННЫЕ</v>
      </c>
      <c r="K10505" s="69" t="str">
        <f>VLOOKUP(СВОД2023[[#This Row],[ФО]],СПРАВОЧНИК!H:P,2,0)</f>
        <v>Центральный ФО</v>
      </c>
    </row>
    <row r="10506" spans="1:11" x14ac:dyDescent="0.2">
      <c r="A10506" t="s">
        <v>600</v>
      </c>
      <c r="B10506" t="s">
        <v>596</v>
      </c>
      <c r="C10506" s="1" t="s">
        <v>311</v>
      </c>
      <c r="D10506" s="1" t="s">
        <v>1584</v>
      </c>
      <c r="E10506" s="2">
        <v>1515</v>
      </c>
      <c r="F10506" s="3">
        <v>1273</v>
      </c>
      <c r="G10506" s="2">
        <v>8124</v>
      </c>
      <c r="H10506" s="3">
        <v>6703</v>
      </c>
      <c r="I10506" s="69" t="str">
        <f>VLOOKUP(C10506,СПРАВОЧНИК!B:D,2,0)</f>
        <v>РОССИЯ</v>
      </c>
      <c r="J10506" s="69" t="str">
        <f>VLOOKUP(C10506,СПРАВОЧНИК!B:D,3,0)</f>
        <v>ОТЕЧЕСТВЕННЫЕ</v>
      </c>
      <c r="K10506" s="69" t="str">
        <f>VLOOKUP(СВОД2023[[#This Row],[ФО]],СПРАВОЧНИК!H:P,2,0)</f>
        <v>Центральный ФО</v>
      </c>
    </row>
    <row r="10507" spans="1:11" x14ac:dyDescent="0.2">
      <c r="A10507" t="s">
        <v>600</v>
      </c>
      <c r="B10507" t="s">
        <v>596</v>
      </c>
      <c r="C10507" s="1" t="s">
        <v>311</v>
      </c>
      <c r="D10507" s="1" t="s">
        <v>1585</v>
      </c>
      <c r="E10507" s="2">
        <v>1303</v>
      </c>
      <c r="F10507" s="3">
        <v>1284</v>
      </c>
      <c r="G10507" s="2">
        <v>7360</v>
      </c>
      <c r="H10507" s="3">
        <v>7110</v>
      </c>
      <c r="I10507" s="69" t="str">
        <f>VLOOKUP(C10507,СПРАВОЧНИК!B:D,2,0)</f>
        <v>РОССИЯ</v>
      </c>
      <c r="J10507" s="69" t="str">
        <f>VLOOKUP(C10507,СПРАВОЧНИК!B:D,3,0)</f>
        <v>ОТЕЧЕСТВЕННЫЕ</v>
      </c>
      <c r="K10507" s="69" t="str">
        <f>VLOOKUP(СВОД2023[[#This Row],[ФО]],СПРАВОЧНИК!H:P,2,0)</f>
        <v>Центральный ФО</v>
      </c>
    </row>
    <row r="10508" spans="1:11" x14ac:dyDescent="0.2">
      <c r="A10508" t="s">
        <v>600</v>
      </c>
      <c r="B10508" t="s">
        <v>596</v>
      </c>
      <c r="C10508" s="1" t="s">
        <v>311</v>
      </c>
      <c r="D10508" s="1" t="s">
        <v>1586</v>
      </c>
      <c r="E10508" s="2">
        <v>568</v>
      </c>
      <c r="F10508" s="3">
        <v>535</v>
      </c>
      <c r="G10508" s="2">
        <v>3229</v>
      </c>
      <c r="H10508" s="3">
        <v>2995</v>
      </c>
      <c r="I10508" s="69" t="str">
        <f>VLOOKUP(C10508,СПРАВОЧНИК!B:D,2,0)</f>
        <v>РОССИЯ</v>
      </c>
      <c r="J10508" s="69" t="str">
        <f>VLOOKUP(C10508,СПРАВОЧНИК!B:D,3,0)</f>
        <v>ОТЕЧЕСТВЕННЫЕ</v>
      </c>
      <c r="K10508" s="69" t="str">
        <f>VLOOKUP(СВОД2023[[#This Row],[ФО]],СПРАВОЧНИК!H:P,2,0)</f>
        <v>Центральный ФО</v>
      </c>
    </row>
    <row r="10509" spans="1:11" x14ac:dyDescent="0.2">
      <c r="A10509" t="s">
        <v>600</v>
      </c>
      <c r="B10509" t="s">
        <v>596</v>
      </c>
      <c r="C10509" s="1" t="s">
        <v>311</v>
      </c>
      <c r="D10509" s="1" t="s">
        <v>1587</v>
      </c>
      <c r="E10509" s="2">
        <v>1149</v>
      </c>
      <c r="F10509" s="3">
        <v>1198</v>
      </c>
      <c r="G10509" s="2">
        <v>6417</v>
      </c>
      <c r="H10509" s="3">
        <v>6293</v>
      </c>
      <c r="I10509" s="69" t="str">
        <f>VLOOKUP(C10509,СПРАВОЧНИК!B:D,2,0)</f>
        <v>РОССИЯ</v>
      </c>
      <c r="J10509" s="69" t="str">
        <f>VLOOKUP(C10509,СПРАВОЧНИК!B:D,3,0)</f>
        <v>ОТЕЧЕСТВЕННЫЕ</v>
      </c>
      <c r="K10509" s="69" t="str">
        <f>VLOOKUP(СВОД2023[[#This Row],[ФО]],СПРАВОЧНИК!H:P,2,0)</f>
        <v>Центральный ФО</v>
      </c>
    </row>
    <row r="10510" spans="1:11" x14ac:dyDescent="0.2">
      <c r="A10510" t="s">
        <v>600</v>
      </c>
      <c r="B10510" t="s">
        <v>596</v>
      </c>
      <c r="C10510" s="1" t="s">
        <v>311</v>
      </c>
      <c r="D10510" s="1" t="s">
        <v>1588</v>
      </c>
      <c r="E10510" s="2">
        <v>221</v>
      </c>
      <c r="F10510" s="3">
        <v>210</v>
      </c>
      <c r="G10510" s="2">
        <v>1276</v>
      </c>
      <c r="H10510" s="3">
        <v>1334</v>
      </c>
      <c r="I10510" s="69" t="str">
        <f>VLOOKUP(C10510,СПРАВОЧНИК!B:D,2,0)</f>
        <v>РОССИЯ</v>
      </c>
      <c r="J10510" s="69" t="str">
        <f>VLOOKUP(C10510,СПРАВОЧНИК!B:D,3,0)</f>
        <v>ОТЕЧЕСТВЕННЫЕ</v>
      </c>
      <c r="K10510" s="69" t="str">
        <f>VLOOKUP(СВОД2023[[#This Row],[ФО]],СПРАВОЧНИК!H:P,2,0)</f>
        <v>Центральный ФО</v>
      </c>
    </row>
    <row r="10511" spans="1:11" x14ac:dyDescent="0.2">
      <c r="A10511" t="s">
        <v>600</v>
      </c>
      <c r="B10511" t="s">
        <v>596</v>
      </c>
      <c r="C10511" s="1" t="s">
        <v>311</v>
      </c>
      <c r="D10511" s="1" t="s">
        <v>1589</v>
      </c>
      <c r="E10511" s="2">
        <v>2092</v>
      </c>
      <c r="F10511" s="3">
        <v>2062</v>
      </c>
      <c r="G10511" s="2">
        <v>11624</v>
      </c>
      <c r="H10511" s="3">
        <v>11339</v>
      </c>
      <c r="I10511" s="69" t="str">
        <f>VLOOKUP(C10511,СПРАВОЧНИК!B:D,2,0)</f>
        <v>РОССИЯ</v>
      </c>
      <c r="J10511" s="69" t="str">
        <f>VLOOKUP(C10511,СПРАВОЧНИК!B:D,3,0)</f>
        <v>ОТЕЧЕСТВЕННЫЕ</v>
      </c>
      <c r="K10511" s="69" t="str">
        <f>VLOOKUP(СВОД2023[[#This Row],[ФО]],СПРАВОЧНИК!H:P,2,0)</f>
        <v>Центральный ФО</v>
      </c>
    </row>
    <row r="10512" spans="1:11" x14ac:dyDescent="0.2">
      <c r="A10512" t="s">
        <v>600</v>
      </c>
      <c r="B10512" t="s">
        <v>596</v>
      </c>
      <c r="C10512" s="1" t="s">
        <v>311</v>
      </c>
      <c r="D10512" s="1" t="s">
        <v>1590</v>
      </c>
      <c r="E10512" s="2">
        <v>1761</v>
      </c>
      <c r="F10512" s="3">
        <v>1631</v>
      </c>
      <c r="G10512" s="2">
        <v>9646</v>
      </c>
      <c r="H10512" s="3">
        <v>8909</v>
      </c>
      <c r="I10512" s="69" t="str">
        <f>VLOOKUP(C10512,СПРАВОЧНИК!B:D,2,0)</f>
        <v>РОССИЯ</v>
      </c>
      <c r="J10512" s="69" t="str">
        <f>VLOOKUP(C10512,СПРАВОЧНИК!B:D,3,0)</f>
        <v>ОТЕЧЕСТВЕННЫЕ</v>
      </c>
      <c r="K10512" s="69" t="str">
        <f>VLOOKUP(СВОД2023[[#This Row],[ФО]],СПРАВОЧНИК!H:P,2,0)</f>
        <v>Центральный ФО</v>
      </c>
    </row>
    <row r="10513" spans="1:11" x14ac:dyDescent="0.2">
      <c r="A10513" t="s">
        <v>600</v>
      </c>
      <c r="B10513" t="s">
        <v>596</v>
      </c>
      <c r="C10513" s="1" t="s">
        <v>311</v>
      </c>
      <c r="D10513" s="1" t="s">
        <v>1591</v>
      </c>
      <c r="E10513" s="2">
        <v>11</v>
      </c>
      <c r="F10513" s="3">
        <v>12</v>
      </c>
      <c r="G10513" s="2">
        <v>47</v>
      </c>
      <c r="H10513" s="3">
        <v>57</v>
      </c>
      <c r="I10513" s="69" t="str">
        <f>VLOOKUP(C10513,СПРАВОЧНИК!B:D,2,0)</f>
        <v>РОССИЯ</v>
      </c>
      <c r="J10513" s="69" t="str">
        <f>VLOOKUP(C10513,СПРАВОЧНИК!B:D,3,0)</f>
        <v>ОТЕЧЕСТВЕННЫЕ</v>
      </c>
      <c r="K10513" s="69" t="str">
        <f>VLOOKUP(СВОД2023[[#This Row],[ФО]],СПРАВОЧНИК!H:P,2,0)</f>
        <v>Центральный ФО</v>
      </c>
    </row>
    <row r="10514" spans="1:11" x14ac:dyDescent="0.2">
      <c r="A10514" t="s">
        <v>600</v>
      </c>
      <c r="B10514" t="s">
        <v>596</v>
      </c>
      <c r="C10514" s="1" t="s">
        <v>311</v>
      </c>
      <c r="D10514" s="1" t="s">
        <v>312</v>
      </c>
      <c r="E10514" s="2">
        <v>1749</v>
      </c>
      <c r="F10514" s="3">
        <v>1560</v>
      </c>
      <c r="G10514" s="2">
        <v>10078</v>
      </c>
      <c r="H10514" s="3">
        <v>9507</v>
      </c>
      <c r="I10514" s="69" t="str">
        <f>VLOOKUP(C10514,СПРАВОЧНИК!B:D,2,0)</f>
        <v>РОССИЯ</v>
      </c>
      <c r="J10514" s="69" t="str">
        <f>VLOOKUP(C10514,СПРАВОЧНИК!B:D,3,0)</f>
        <v>ОТЕЧЕСТВЕННЫЕ</v>
      </c>
      <c r="K10514" s="69" t="str">
        <f>VLOOKUP(СВОД2023[[#This Row],[ФО]],СПРАВОЧНИК!H:P,2,0)</f>
        <v>Центральный ФО</v>
      </c>
    </row>
    <row r="10515" spans="1:11" x14ac:dyDescent="0.2">
      <c r="A10515" t="s">
        <v>600</v>
      </c>
      <c r="B10515" t="s">
        <v>596</v>
      </c>
      <c r="C10515" s="1" t="s">
        <v>311</v>
      </c>
      <c r="D10515" s="1" t="s">
        <v>313</v>
      </c>
      <c r="E10515" s="2">
        <v>132</v>
      </c>
      <c r="F10515" s="3">
        <v>91</v>
      </c>
      <c r="G10515" s="2">
        <v>722</v>
      </c>
      <c r="H10515" s="3">
        <v>475</v>
      </c>
      <c r="I10515" s="69" t="str">
        <f>VLOOKUP(C10515,СПРАВОЧНИК!B:D,2,0)</f>
        <v>РОССИЯ</v>
      </c>
      <c r="J10515" s="69" t="str">
        <f>VLOOKUP(C10515,СПРАВОЧНИК!B:D,3,0)</f>
        <v>ОТЕЧЕСТВЕННЫЕ</v>
      </c>
      <c r="K10515" s="69" t="str">
        <f>VLOOKUP(СВОД2023[[#This Row],[ФО]],СПРАВОЧНИК!H:P,2,0)</f>
        <v>Центральный ФО</v>
      </c>
    </row>
    <row r="10516" spans="1:11" x14ac:dyDescent="0.2">
      <c r="A10516" t="s">
        <v>600</v>
      </c>
      <c r="B10516" t="s">
        <v>596</v>
      </c>
      <c r="C10516" s="1" t="s">
        <v>311</v>
      </c>
      <c r="D10516" s="1" t="s">
        <v>2206</v>
      </c>
      <c r="E10516" s="2"/>
      <c r="F10516" s="3">
        <v>2</v>
      </c>
      <c r="G10516" s="2">
        <v>3</v>
      </c>
      <c r="H10516" s="3">
        <v>9</v>
      </c>
      <c r="I10516" s="69" t="str">
        <f>VLOOKUP(C10516,СПРАВОЧНИК!B:D,2,0)</f>
        <v>РОССИЯ</v>
      </c>
      <c r="J10516" s="69" t="str">
        <f>VLOOKUP(C10516,СПРАВОЧНИК!B:D,3,0)</f>
        <v>ОТЕЧЕСТВЕННЫЕ</v>
      </c>
      <c r="K10516" s="69" t="str">
        <f>VLOOKUP(СВОД2023[[#This Row],[ФО]],СПРАВОЧНИК!H:P,2,0)</f>
        <v>Центральный ФО</v>
      </c>
    </row>
    <row r="10517" spans="1:11" x14ac:dyDescent="0.2">
      <c r="A10517" t="s">
        <v>600</v>
      </c>
      <c r="B10517" t="s">
        <v>596</v>
      </c>
      <c r="C10517" s="1" t="s">
        <v>311</v>
      </c>
      <c r="D10517" s="1" t="s">
        <v>314</v>
      </c>
      <c r="E10517" s="2">
        <v>286</v>
      </c>
      <c r="F10517" s="3">
        <v>287</v>
      </c>
      <c r="G10517" s="2">
        <v>1646</v>
      </c>
      <c r="H10517" s="3">
        <v>1752</v>
      </c>
      <c r="I10517" s="69" t="str">
        <f>VLOOKUP(C10517,СПРАВОЧНИК!B:D,2,0)</f>
        <v>РОССИЯ</v>
      </c>
      <c r="J10517" s="69" t="str">
        <f>VLOOKUP(C10517,СПРАВОЧНИК!B:D,3,0)</f>
        <v>ОТЕЧЕСТВЕННЫЕ</v>
      </c>
      <c r="K10517" s="69" t="str">
        <f>VLOOKUP(СВОД2023[[#This Row],[ФО]],СПРАВОЧНИК!H:P,2,0)</f>
        <v>Центральный ФО</v>
      </c>
    </row>
    <row r="10518" spans="1:11" x14ac:dyDescent="0.2">
      <c r="A10518" t="s">
        <v>600</v>
      </c>
      <c r="B10518" t="s">
        <v>596</v>
      </c>
      <c r="C10518" s="1" t="s">
        <v>311</v>
      </c>
      <c r="D10518" s="1" t="s">
        <v>1592</v>
      </c>
      <c r="E10518" s="2">
        <v>1141</v>
      </c>
      <c r="F10518" s="3">
        <v>1060</v>
      </c>
      <c r="G10518" s="2">
        <v>6137</v>
      </c>
      <c r="H10518" s="3">
        <v>5765</v>
      </c>
      <c r="I10518" s="69" t="str">
        <f>VLOOKUP(C10518,СПРАВОЧНИК!B:D,2,0)</f>
        <v>РОССИЯ</v>
      </c>
      <c r="J10518" s="69" t="str">
        <f>VLOOKUP(C10518,СПРАВОЧНИК!B:D,3,0)</f>
        <v>ОТЕЧЕСТВЕННЫЕ</v>
      </c>
      <c r="K10518" s="69" t="str">
        <f>VLOOKUP(СВОД2023[[#This Row],[ФО]],СПРАВОЧНИК!H:P,2,0)</f>
        <v>Центральный ФО</v>
      </c>
    </row>
    <row r="10519" spans="1:11" x14ac:dyDescent="0.2">
      <c r="A10519" t="s">
        <v>600</v>
      </c>
      <c r="B10519" t="s">
        <v>596</v>
      </c>
      <c r="C10519" s="1" t="s">
        <v>311</v>
      </c>
      <c r="D10519" s="1" t="s">
        <v>1593</v>
      </c>
      <c r="E10519" s="2">
        <v>222</v>
      </c>
      <c r="F10519" s="3">
        <v>242</v>
      </c>
      <c r="G10519" s="2">
        <v>1428</v>
      </c>
      <c r="H10519" s="3">
        <v>1298</v>
      </c>
      <c r="I10519" s="69" t="str">
        <f>VLOOKUP(C10519,СПРАВОЧНИК!B:D,2,0)</f>
        <v>РОССИЯ</v>
      </c>
      <c r="J10519" s="69" t="str">
        <f>VLOOKUP(C10519,СПРАВОЧНИК!B:D,3,0)</f>
        <v>ОТЕЧЕСТВЕННЫЕ</v>
      </c>
      <c r="K10519" s="69" t="str">
        <f>VLOOKUP(СВОД2023[[#This Row],[ФО]],СПРАВОЧНИК!H:P,2,0)</f>
        <v>Центральный ФО</v>
      </c>
    </row>
    <row r="10520" spans="1:11" x14ac:dyDescent="0.2">
      <c r="A10520" t="s">
        <v>600</v>
      </c>
      <c r="B10520" t="s">
        <v>596</v>
      </c>
      <c r="C10520" s="1" t="s">
        <v>311</v>
      </c>
      <c r="D10520" s="1" t="s">
        <v>1594</v>
      </c>
      <c r="E10520" s="2">
        <v>795</v>
      </c>
      <c r="F10520" s="3">
        <v>691</v>
      </c>
      <c r="G10520" s="2">
        <v>4332</v>
      </c>
      <c r="H10520" s="3">
        <v>3872</v>
      </c>
      <c r="I10520" s="69" t="str">
        <f>VLOOKUP(C10520,СПРАВОЧНИК!B:D,2,0)</f>
        <v>РОССИЯ</v>
      </c>
      <c r="J10520" s="69" t="str">
        <f>VLOOKUP(C10520,СПРАВОЧНИК!B:D,3,0)</f>
        <v>ОТЕЧЕСТВЕННЫЕ</v>
      </c>
      <c r="K10520" s="69" t="str">
        <f>VLOOKUP(СВОД2023[[#This Row],[ФО]],СПРАВОЧНИК!H:P,2,0)</f>
        <v>Центральный ФО</v>
      </c>
    </row>
    <row r="10521" spans="1:11" x14ac:dyDescent="0.2">
      <c r="A10521" t="s">
        <v>600</v>
      </c>
      <c r="B10521" t="s">
        <v>596</v>
      </c>
      <c r="C10521" s="1" t="s">
        <v>311</v>
      </c>
      <c r="D10521" s="1" t="s">
        <v>2675</v>
      </c>
      <c r="E10521" s="2"/>
      <c r="F10521" s="3"/>
      <c r="G10521" s="2">
        <v>1</v>
      </c>
      <c r="H10521" s="3"/>
      <c r="I10521" s="69" t="str">
        <f>VLOOKUP(C10521,СПРАВОЧНИК!B:D,2,0)</f>
        <v>РОССИЯ</v>
      </c>
      <c r="J10521" s="69" t="str">
        <f>VLOOKUP(C10521,СПРАВОЧНИК!B:D,3,0)</f>
        <v>ОТЕЧЕСТВЕННЫЕ</v>
      </c>
      <c r="K10521" s="69" t="str">
        <f>VLOOKUP(СВОД2023[[#This Row],[ФО]],СПРАВОЧНИК!H:P,2,0)</f>
        <v>Центральный ФО</v>
      </c>
    </row>
    <row r="10522" spans="1:11" x14ac:dyDescent="0.2">
      <c r="A10522" t="s">
        <v>600</v>
      </c>
      <c r="B10522" t="s">
        <v>596</v>
      </c>
      <c r="C10522" s="1" t="s">
        <v>311</v>
      </c>
      <c r="D10522" s="1" t="s">
        <v>315</v>
      </c>
      <c r="E10522" s="2">
        <v>1587</v>
      </c>
      <c r="F10522" s="3">
        <v>1182</v>
      </c>
      <c r="G10522" s="2">
        <v>8401</v>
      </c>
      <c r="H10522" s="3">
        <v>6555</v>
      </c>
      <c r="I10522" s="69" t="str">
        <f>VLOOKUP(C10522,СПРАВОЧНИК!B:D,2,0)</f>
        <v>РОССИЯ</v>
      </c>
      <c r="J10522" s="69" t="str">
        <f>VLOOKUP(C10522,СПРАВОЧНИК!B:D,3,0)</f>
        <v>ОТЕЧЕСТВЕННЫЕ</v>
      </c>
      <c r="K10522" s="69" t="str">
        <f>VLOOKUP(СВОД2023[[#This Row],[ФО]],СПРАВОЧНИК!H:P,2,0)</f>
        <v>Центральный ФО</v>
      </c>
    </row>
    <row r="10523" spans="1:11" x14ac:dyDescent="0.2">
      <c r="A10523" t="s">
        <v>600</v>
      </c>
      <c r="B10523" t="s">
        <v>596</v>
      </c>
      <c r="C10523" s="1" t="s">
        <v>311</v>
      </c>
      <c r="D10523" s="1" t="s">
        <v>316</v>
      </c>
      <c r="E10523" s="2">
        <v>605</v>
      </c>
      <c r="F10523" s="3">
        <v>451</v>
      </c>
      <c r="G10523" s="2">
        <v>3368</v>
      </c>
      <c r="H10523" s="3">
        <v>2593</v>
      </c>
      <c r="I10523" s="69" t="str">
        <f>VLOOKUP(C10523,СПРАВОЧНИК!B:D,2,0)</f>
        <v>РОССИЯ</v>
      </c>
      <c r="J10523" s="69" t="str">
        <f>VLOOKUP(C10523,СПРАВОЧНИК!B:D,3,0)</f>
        <v>ОТЕЧЕСТВЕННЫЕ</v>
      </c>
      <c r="K10523" s="69" t="str">
        <f>VLOOKUP(СВОД2023[[#This Row],[ФО]],СПРАВОЧНИК!H:P,2,0)</f>
        <v>Центральный ФО</v>
      </c>
    </row>
    <row r="10524" spans="1:11" x14ac:dyDescent="0.2">
      <c r="A10524" t="s">
        <v>600</v>
      </c>
      <c r="B10524" t="s">
        <v>596</v>
      </c>
      <c r="C10524" s="1" t="s">
        <v>311</v>
      </c>
      <c r="D10524" s="1" t="s">
        <v>317</v>
      </c>
      <c r="E10524" s="2">
        <v>10</v>
      </c>
      <c r="F10524" s="3">
        <v>11</v>
      </c>
      <c r="G10524" s="2">
        <v>75</v>
      </c>
      <c r="H10524" s="3">
        <v>43</v>
      </c>
      <c r="I10524" s="69" t="str">
        <f>VLOOKUP(C10524,СПРАВОЧНИК!B:D,2,0)</f>
        <v>РОССИЯ</v>
      </c>
      <c r="J10524" s="69" t="str">
        <f>VLOOKUP(C10524,СПРАВОЧНИК!B:D,3,0)</f>
        <v>ОТЕЧЕСТВЕННЫЕ</v>
      </c>
      <c r="K10524" s="69" t="str">
        <f>VLOOKUP(СВОД2023[[#This Row],[ФО]],СПРАВОЧНИК!H:P,2,0)</f>
        <v>Центральный ФО</v>
      </c>
    </row>
    <row r="10525" spans="1:11" x14ac:dyDescent="0.2">
      <c r="A10525" t="s">
        <v>600</v>
      </c>
      <c r="B10525" t="s">
        <v>596</v>
      </c>
      <c r="C10525" s="1" t="s">
        <v>311</v>
      </c>
      <c r="D10525" s="1" t="s">
        <v>1595</v>
      </c>
      <c r="E10525" s="2">
        <v>117</v>
      </c>
      <c r="F10525" s="3">
        <v>94</v>
      </c>
      <c r="G10525" s="2">
        <v>615</v>
      </c>
      <c r="H10525" s="3">
        <v>496</v>
      </c>
      <c r="I10525" s="69" t="str">
        <f>VLOOKUP(C10525,СПРАВОЧНИК!B:D,2,0)</f>
        <v>РОССИЯ</v>
      </c>
      <c r="J10525" s="69" t="str">
        <f>VLOOKUP(C10525,СПРАВОЧНИК!B:D,3,0)</f>
        <v>ОТЕЧЕСТВЕННЫЕ</v>
      </c>
      <c r="K10525" s="69" t="str">
        <f>VLOOKUP(СВОД2023[[#This Row],[ФО]],СПРАВОЧНИК!H:P,2,0)</f>
        <v>Центральный ФО</v>
      </c>
    </row>
    <row r="10526" spans="1:11" x14ac:dyDescent="0.2">
      <c r="A10526" t="s">
        <v>600</v>
      </c>
      <c r="B10526" t="s">
        <v>596</v>
      </c>
      <c r="C10526" s="1" t="s">
        <v>311</v>
      </c>
      <c r="D10526" s="1" t="s">
        <v>318</v>
      </c>
      <c r="E10526" s="2">
        <v>105</v>
      </c>
      <c r="F10526" s="3">
        <v>81</v>
      </c>
      <c r="G10526" s="2">
        <v>601</v>
      </c>
      <c r="H10526" s="3">
        <v>390</v>
      </c>
      <c r="I10526" s="69" t="str">
        <f>VLOOKUP(C10526,СПРАВОЧНИК!B:D,2,0)</f>
        <v>РОССИЯ</v>
      </c>
      <c r="J10526" s="69" t="str">
        <f>VLOOKUP(C10526,СПРАВОЧНИК!B:D,3,0)</f>
        <v>ОТЕЧЕСТВЕННЫЕ</v>
      </c>
      <c r="K10526" s="69" t="str">
        <f>VLOOKUP(СВОД2023[[#This Row],[ФО]],СПРАВОЧНИК!H:P,2,0)</f>
        <v>Центральный ФО</v>
      </c>
    </row>
    <row r="10527" spans="1:11" x14ac:dyDescent="0.2">
      <c r="A10527" t="s">
        <v>600</v>
      </c>
      <c r="B10527" t="s">
        <v>596</v>
      </c>
      <c r="C10527" s="1" t="s">
        <v>311</v>
      </c>
      <c r="D10527" s="1" t="s">
        <v>1596</v>
      </c>
      <c r="E10527" s="2">
        <v>159</v>
      </c>
      <c r="F10527" s="3">
        <v>147</v>
      </c>
      <c r="G10527" s="2">
        <v>918</v>
      </c>
      <c r="H10527" s="3">
        <v>780</v>
      </c>
      <c r="I10527" s="69" t="str">
        <f>VLOOKUP(C10527,СПРАВОЧНИК!B:D,2,0)</f>
        <v>РОССИЯ</v>
      </c>
      <c r="J10527" s="69" t="str">
        <f>VLOOKUP(C10527,СПРАВОЧНИК!B:D,3,0)</f>
        <v>ОТЕЧЕСТВЕННЫЕ</v>
      </c>
      <c r="K10527" s="69" t="str">
        <f>VLOOKUP(СВОД2023[[#This Row],[ФО]],СПРАВОЧНИК!H:P,2,0)</f>
        <v>Центральный ФО</v>
      </c>
    </row>
    <row r="10528" spans="1:11" x14ac:dyDescent="0.2">
      <c r="A10528" t="s">
        <v>600</v>
      </c>
      <c r="B10528" t="s">
        <v>596</v>
      </c>
      <c r="C10528" s="1" t="s">
        <v>311</v>
      </c>
      <c r="D10528" s="1" t="s">
        <v>2207</v>
      </c>
      <c r="E10528" s="2"/>
      <c r="F10528" s="3">
        <v>2</v>
      </c>
      <c r="G10528" s="2"/>
      <c r="H10528" s="3">
        <v>4</v>
      </c>
      <c r="I10528" s="69" t="str">
        <f>VLOOKUP(C10528,СПРАВОЧНИК!B:D,2,0)</f>
        <v>РОССИЯ</v>
      </c>
      <c r="J10528" s="69" t="str">
        <f>VLOOKUP(C10528,СПРАВОЧНИК!B:D,3,0)</f>
        <v>ОТЕЧЕСТВЕННЫЕ</v>
      </c>
      <c r="K10528" s="69" t="str">
        <f>VLOOKUP(СВОД2023[[#This Row],[ФО]],СПРАВОЧНИК!H:P,2,0)</f>
        <v>Центральный ФО</v>
      </c>
    </row>
    <row r="10529" spans="1:11" x14ac:dyDescent="0.2">
      <c r="A10529" t="s">
        <v>600</v>
      </c>
      <c r="B10529" t="s">
        <v>596</v>
      </c>
      <c r="C10529" s="1" t="s">
        <v>311</v>
      </c>
      <c r="D10529" s="1" t="s">
        <v>320</v>
      </c>
      <c r="E10529" s="2">
        <v>1012</v>
      </c>
      <c r="F10529" s="3">
        <v>986</v>
      </c>
      <c r="G10529" s="2">
        <v>5637</v>
      </c>
      <c r="H10529" s="3">
        <v>5245</v>
      </c>
      <c r="I10529" s="69" t="str">
        <f>VLOOKUP(C10529,СПРАВОЧНИК!B:D,2,0)</f>
        <v>РОССИЯ</v>
      </c>
      <c r="J10529" s="69" t="str">
        <f>VLOOKUP(C10529,СПРАВОЧНИК!B:D,3,0)</f>
        <v>ОТЕЧЕСТВЕННЫЕ</v>
      </c>
      <c r="K10529" s="69" t="str">
        <f>VLOOKUP(СВОД2023[[#This Row],[ФО]],СПРАВОЧНИК!H:P,2,0)</f>
        <v>Центральный ФО</v>
      </c>
    </row>
    <row r="10530" spans="1:11" x14ac:dyDescent="0.2">
      <c r="A10530" t="s">
        <v>600</v>
      </c>
      <c r="B10530" t="s">
        <v>596</v>
      </c>
      <c r="C10530" s="1" t="s">
        <v>311</v>
      </c>
      <c r="D10530" s="1" t="s">
        <v>627</v>
      </c>
      <c r="E10530" s="2"/>
      <c r="F10530" s="3">
        <v>1</v>
      </c>
      <c r="G10530" s="2">
        <v>2</v>
      </c>
      <c r="H10530" s="3">
        <v>3</v>
      </c>
      <c r="I10530" s="69" t="str">
        <f>VLOOKUP(C10530,СПРАВОЧНИК!B:D,2,0)</f>
        <v>РОССИЯ</v>
      </c>
      <c r="J10530" s="69" t="str">
        <f>VLOOKUP(C10530,СПРАВОЧНИК!B:D,3,0)</f>
        <v>ОТЕЧЕСТВЕННЫЕ</v>
      </c>
      <c r="K10530" s="69" t="str">
        <f>VLOOKUP(СВОД2023[[#This Row],[ФО]],СПРАВОЧНИК!H:P,2,0)</f>
        <v>Центральный ФО</v>
      </c>
    </row>
    <row r="10531" spans="1:11" x14ac:dyDescent="0.2">
      <c r="A10531" t="s">
        <v>600</v>
      </c>
      <c r="B10531" t="s">
        <v>596</v>
      </c>
      <c r="C10531" s="1" t="s">
        <v>311</v>
      </c>
      <c r="D10531" s="1" t="s">
        <v>321</v>
      </c>
      <c r="E10531" s="2">
        <v>1153</v>
      </c>
      <c r="F10531" s="3">
        <v>844</v>
      </c>
      <c r="G10531" s="2">
        <v>6438</v>
      </c>
      <c r="H10531" s="3">
        <v>4326</v>
      </c>
      <c r="I10531" s="69" t="str">
        <f>VLOOKUP(C10531,СПРАВОЧНИК!B:D,2,0)</f>
        <v>РОССИЯ</v>
      </c>
      <c r="J10531" s="69" t="str">
        <f>VLOOKUP(C10531,СПРАВОЧНИК!B:D,3,0)</f>
        <v>ОТЕЧЕСТВЕННЫЕ</v>
      </c>
      <c r="K10531" s="69" t="str">
        <f>VLOOKUP(СВОД2023[[#This Row],[ФО]],СПРАВОЧНИК!H:P,2,0)</f>
        <v>Центральный ФО</v>
      </c>
    </row>
    <row r="10532" spans="1:11" x14ac:dyDescent="0.2">
      <c r="A10532" t="s">
        <v>600</v>
      </c>
      <c r="B10532" t="s">
        <v>596</v>
      </c>
      <c r="C10532" s="1" t="s">
        <v>311</v>
      </c>
      <c r="D10532" s="1" t="s">
        <v>322</v>
      </c>
      <c r="E10532" s="2">
        <v>257</v>
      </c>
      <c r="F10532" s="3">
        <v>259</v>
      </c>
      <c r="G10532" s="2">
        <v>1506</v>
      </c>
      <c r="H10532" s="3">
        <v>1265</v>
      </c>
      <c r="I10532" s="69" t="str">
        <f>VLOOKUP(C10532,СПРАВОЧНИК!B:D,2,0)</f>
        <v>РОССИЯ</v>
      </c>
      <c r="J10532" s="69" t="str">
        <f>VLOOKUP(C10532,СПРАВОЧНИК!B:D,3,0)</f>
        <v>ОТЕЧЕСТВЕННЫЕ</v>
      </c>
      <c r="K10532" s="69" t="str">
        <f>VLOOKUP(СВОД2023[[#This Row],[ФО]],СПРАВОЧНИК!H:P,2,0)</f>
        <v>Центральный ФО</v>
      </c>
    </row>
    <row r="10533" spans="1:11" x14ac:dyDescent="0.2">
      <c r="A10533" t="s">
        <v>600</v>
      </c>
      <c r="B10533" t="s">
        <v>596</v>
      </c>
      <c r="C10533" s="1" t="s">
        <v>323</v>
      </c>
      <c r="D10533" s="1" t="s">
        <v>324</v>
      </c>
      <c r="E10533" s="2">
        <v>2</v>
      </c>
      <c r="F10533" s="3"/>
      <c r="G10533" s="2">
        <v>11</v>
      </c>
      <c r="H10533" s="3">
        <v>7</v>
      </c>
      <c r="I10533" s="69" t="str">
        <f>VLOOKUP(C10533,СПРАВОЧНИК!B:D,2,0)</f>
        <v>ЕВРОПА</v>
      </c>
      <c r="J10533" s="69" t="str">
        <f>VLOOKUP(C10533,СПРАВОЧНИК!B:D,3,0)</f>
        <v>ИНОМАРКИ</v>
      </c>
      <c r="K10533" s="69" t="str">
        <f>VLOOKUP(СВОД2023[[#This Row],[ФО]],СПРАВОЧНИК!H:P,2,0)</f>
        <v>Центральный ФО</v>
      </c>
    </row>
    <row r="10534" spans="1:11" x14ac:dyDescent="0.2">
      <c r="A10534" t="s">
        <v>600</v>
      </c>
      <c r="B10534" t="s">
        <v>596</v>
      </c>
      <c r="C10534" s="1" t="s">
        <v>323</v>
      </c>
      <c r="D10534" s="1" t="s">
        <v>2676</v>
      </c>
      <c r="E10534" s="2"/>
      <c r="F10534" s="3"/>
      <c r="G10534" s="2">
        <v>1</v>
      </c>
      <c r="H10534" s="3">
        <v>1</v>
      </c>
      <c r="I10534" s="69" t="str">
        <f>VLOOKUP(C10534,СПРАВОЧНИК!B:D,2,0)</f>
        <v>ЕВРОПА</v>
      </c>
      <c r="J10534" s="69" t="str">
        <f>VLOOKUP(C10534,СПРАВОЧНИК!B:D,3,0)</f>
        <v>ИНОМАРКИ</v>
      </c>
      <c r="K10534" s="69" t="str">
        <f>VLOOKUP(СВОД2023[[#This Row],[ФО]],СПРАВОЧНИК!H:P,2,0)</f>
        <v>Центральный ФО</v>
      </c>
    </row>
    <row r="10535" spans="1:11" x14ac:dyDescent="0.2">
      <c r="A10535" t="s">
        <v>600</v>
      </c>
      <c r="B10535" t="s">
        <v>596</v>
      </c>
      <c r="C10535" s="1" t="s">
        <v>323</v>
      </c>
      <c r="D10535" s="1" t="s">
        <v>1597</v>
      </c>
      <c r="E10535" s="2"/>
      <c r="F10535" s="3"/>
      <c r="G10535" s="2">
        <v>2</v>
      </c>
      <c r="H10535" s="3">
        <v>2</v>
      </c>
      <c r="I10535" s="69" t="str">
        <f>VLOOKUP(C10535,СПРАВОЧНИК!B:D,2,0)</f>
        <v>ЕВРОПА</v>
      </c>
      <c r="J10535" s="69" t="str">
        <f>VLOOKUP(C10535,СПРАВОЧНИК!B:D,3,0)</f>
        <v>ИНОМАРКИ</v>
      </c>
      <c r="K10535" s="69" t="str">
        <f>VLOOKUP(СВОД2023[[#This Row],[ФО]],СПРАВОЧНИК!H:P,2,0)</f>
        <v>Центральный ФО</v>
      </c>
    </row>
    <row r="10536" spans="1:11" x14ac:dyDescent="0.2">
      <c r="A10536" t="s">
        <v>600</v>
      </c>
      <c r="B10536" t="s">
        <v>596</v>
      </c>
      <c r="C10536" s="1" t="s">
        <v>323</v>
      </c>
      <c r="D10536" s="1" t="s">
        <v>325</v>
      </c>
      <c r="E10536" s="2">
        <v>2</v>
      </c>
      <c r="F10536" s="3">
        <v>2</v>
      </c>
      <c r="G10536" s="2">
        <v>11</v>
      </c>
      <c r="H10536" s="3">
        <v>16</v>
      </c>
      <c r="I10536" s="69" t="str">
        <f>VLOOKUP(C10536,СПРАВОЧНИК!B:D,2,0)</f>
        <v>ЕВРОПА</v>
      </c>
      <c r="J10536" s="69" t="str">
        <f>VLOOKUP(C10536,СПРАВОЧНИК!B:D,3,0)</f>
        <v>ИНОМАРКИ</v>
      </c>
      <c r="K10536" s="69" t="str">
        <f>VLOOKUP(СВОД2023[[#This Row],[ФО]],СПРАВОЧНИК!H:P,2,0)</f>
        <v>Центральный ФО</v>
      </c>
    </row>
    <row r="10537" spans="1:11" x14ac:dyDescent="0.2">
      <c r="A10537" t="s">
        <v>600</v>
      </c>
      <c r="B10537" t="s">
        <v>596</v>
      </c>
      <c r="C10537" s="1" t="s">
        <v>323</v>
      </c>
      <c r="D10537" s="1" t="s">
        <v>2677</v>
      </c>
      <c r="E10537" s="2"/>
      <c r="F10537" s="3"/>
      <c r="G10537" s="2">
        <v>2</v>
      </c>
      <c r="H10537" s="3"/>
      <c r="I10537" s="69" t="str">
        <f>VLOOKUP(C10537,СПРАВОЧНИК!B:D,2,0)</f>
        <v>ЕВРОПА</v>
      </c>
      <c r="J10537" s="69" t="str">
        <f>VLOOKUP(C10537,СПРАВОЧНИК!B:D,3,0)</f>
        <v>ИНОМАРКИ</v>
      </c>
      <c r="K10537" s="69" t="str">
        <f>VLOOKUP(СВОД2023[[#This Row],[ФО]],СПРАВОЧНИК!H:P,2,0)</f>
        <v>Центральный ФО</v>
      </c>
    </row>
    <row r="10538" spans="1:11" x14ac:dyDescent="0.2">
      <c r="A10538" t="s">
        <v>600</v>
      </c>
      <c r="B10538" t="s">
        <v>596</v>
      </c>
      <c r="C10538" s="1" t="s">
        <v>323</v>
      </c>
      <c r="D10538" s="1" t="s">
        <v>326</v>
      </c>
      <c r="E10538" s="2">
        <v>11</v>
      </c>
      <c r="F10538" s="3">
        <v>6</v>
      </c>
      <c r="G10538" s="2">
        <v>59</v>
      </c>
      <c r="H10538" s="3">
        <v>30</v>
      </c>
      <c r="I10538" s="69" t="str">
        <f>VLOOKUP(C10538,СПРАВОЧНИК!B:D,2,0)</f>
        <v>ЕВРОПА</v>
      </c>
      <c r="J10538" s="69" t="str">
        <f>VLOOKUP(C10538,СПРАВОЧНИК!B:D,3,0)</f>
        <v>ИНОМАРКИ</v>
      </c>
      <c r="K10538" s="69" t="str">
        <f>VLOOKUP(СВОД2023[[#This Row],[ФО]],СПРАВОЧНИК!H:P,2,0)</f>
        <v>Центральный ФО</v>
      </c>
    </row>
    <row r="10539" spans="1:11" x14ac:dyDescent="0.2">
      <c r="A10539" t="s">
        <v>600</v>
      </c>
      <c r="B10539" t="s">
        <v>596</v>
      </c>
      <c r="C10539" s="1" t="s">
        <v>1598</v>
      </c>
      <c r="D10539" s="1" t="s">
        <v>1599</v>
      </c>
      <c r="E10539" s="2">
        <v>1</v>
      </c>
      <c r="F10539" s="3">
        <v>1</v>
      </c>
      <c r="G10539" s="2">
        <v>3</v>
      </c>
      <c r="H10539" s="3">
        <v>2</v>
      </c>
      <c r="I10539" s="69" t="str">
        <f>VLOOKUP(C10539,СПРАВОЧНИК!B:D,2,0)</f>
        <v>ЕВРОПА</v>
      </c>
      <c r="J10539" s="69" t="str">
        <f>VLOOKUP(C10539,СПРАВОЧНИК!B:D,3,0)</f>
        <v>ИНОМАРКИ</v>
      </c>
      <c r="K10539" s="69" t="str">
        <f>VLOOKUP(СВОД2023[[#This Row],[ФО]],СПРАВОЧНИК!H:P,2,0)</f>
        <v>Центральный ФО</v>
      </c>
    </row>
    <row r="10540" spans="1:11" x14ac:dyDescent="0.2">
      <c r="A10540" t="s">
        <v>600</v>
      </c>
      <c r="B10540" t="s">
        <v>596</v>
      </c>
      <c r="C10540" s="1" t="s">
        <v>1598</v>
      </c>
      <c r="D10540" s="1" t="s">
        <v>2208</v>
      </c>
      <c r="E10540" s="2"/>
      <c r="F10540" s="3"/>
      <c r="G10540" s="2">
        <v>2</v>
      </c>
      <c r="H10540" s="3">
        <v>4</v>
      </c>
      <c r="I10540" s="69" t="str">
        <f>VLOOKUP(C10540,СПРАВОЧНИК!B:D,2,0)</f>
        <v>ЕВРОПА</v>
      </c>
      <c r="J10540" s="69" t="str">
        <f>VLOOKUP(C10540,СПРАВОЧНИК!B:D,3,0)</f>
        <v>ИНОМАРКИ</v>
      </c>
      <c r="K10540" s="69" t="str">
        <f>VLOOKUP(СВОД2023[[#This Row],[ФО]],СПРАВОЧНИК!H:P,2,0)</f>
        <v>Центральный ФО</v>
      </c>
    </row>
    <row r="10541" spans="1:11" x14ac:dyDescent="0.2">
      <c r="A10541" t="s">
        <v>600</v>
      </c>
      <c r="B10541" t="s">
        <v>596</v>
      </c>
      <c r="C10541" s="1" t="s">
        <v>1598</v>
      </c>
      <c r="D10541" s="1" t="s">
        <v>2209</v>
      </c>
      <c r="E10541" s="2"/>
      <c r="F10541" s="3"/>
      <c r="G10541" s="2"/>
      <c r="H10541" s="3">
        <v>1</v>
      </c>
      <c r="I10541" s="69" t="str">
        <f>VLOOKUP(C10541,СПРАВОЧНИК!B:D,2,0)</f>
        <v>ЕВРОПА</v>
      </c>
      <c r="J10541" s="69" t="str">
        <f>VLOOKUP(C10541,СПРАВОЧНИК!B:D,3,0)</f>
        <v>ИНОМАРКИ</v>
      </c>
      <c r="K10541" s="69" t="str">
        <f>VLOOKUP(СВОД2023[[#This Row],[ФО]],СПРАВОЧНИК!H:P,2,0)</f>
        <v>Центральный ФО</v>
      </c>
    </row>
    <row r="10542" spans="1:11" x14ac:dyDescent="0.2">
      <c r="A10542" t="s">
        <v>600</v>
      </c>
      <c r="B10542" t="s">
        <v>596</v>
      </c>
      <c r="C10542" s="1" t="s">
        <v>1598</v>
      </c>
      <c r="D10542" s="1" t="s">
        <v>2678</v>
      </c>
      <c r="E10542" s="2"/>
      <c r="F10542" s="3"/>
      <c r="G10542" s="2">
        <v>1</v>
      </c>
      <c r="H10542" s="3"/>
      <c r="I10542" s="69" t="str">
        <f>VLOOKUP(C10542,СПРАВОЧНИК!B:D,2,0)</f>
        <v>ЕВРОПА</v>
      </c>
      <c r="J10542" s="69" t="str">
        <f>VLOOKUP(C10542,СПРАВОЧНИК!B:D,3,0)</f>
        <v>ИНОМАРКИ</v>
      </c>
      <c r="K10542" s="69" t="str">
        <f>VLOOKUP(СВОД2023[[#This Row],[ФО]],СПРАВОЧНИК!H:P,2,0)</f>
        <v>Центральный ФО</v>
      </c>
    </row>
    <row r="10543" spans="1:11" x14ac:dyDescent="0.2">
      <c r="A10543" t="s">
        <v>600</v>
      </c>
      <c r="B10543" t="s">
        <v>596</v>
      </c>
      <c r="C10543" s="1" t="s">
        <v>1598</v>
      </c>
      <c r="D10543" s="1" t="s">
        <v>2211</v>
      </c>
      <c r="E10543" s="2"/>
      <c r="F10543" s="3"/>
      <c r="G10543" s="2"/>
      <c r="H10543" s="3">
        <v>1</v>
      </c>
      <c r="I10543" s="69" t="str">
        <f>VLOOKUP(C10543,СПРАВОЧНИК!B:D,2,0)</f>
        <v>ЕВРОПА</v>
      </c>
      <c r="J10543" s="69" t="str">
        <f>VLOOKUP(C10543,СПРАВОЧНИК!B:D,3,0)</f>
        <v>ИНОМАРКИ</v>
      </c>
      <c r="K10543" s="69" t="str">
        <f>VLOOKUP(СВОД2023[[#This Row],[ФО]],СПРАВОЧНИК!H:P,2,0)</f>
        <v>Центральный ФО</v>
      </c>
    </row>
    <row r="10544" spans="1:11" x14ac:dyDescent="0.2">
      <c r="A10544" t="s">
        <v>600</v>
      </c>
      <c r="B10544" t="s">
        <v>596</v>
      </c>
      <c r="C10544" s="1" t="s">
        <v>1598</v>
      </c>
      <c r="D10544" s="1" t="s">
        <v>2679</v>
      </c>
      <c r="E10544" s="2"/>
      <c r="F10544" s="3"/>
      <c r="G10544" s="2">
        <v>1</v>
      </c>
      <c r="H10544" s="3">
        <v>1</v>
      </c>
      <c r="I10544" s="69" t="str">
        <f>VLOOKUP(C10544,СПРАВОЧНИК!B:D,2,0)</f>
        <v>ЕВРОПА</v>
      </c>
      <c r="J10544" s="69" t="str">
        <f>VLOOKUP(C10544,СПРАВОЧНИК!B:D,3,0)</f>
        <v>ИНОМАРКИ</v>
      </c>
      <c r="K10544" s="69" t="str">
        <f>VLOOKUP(СВОД2023[[#This Row],[ФО]],СПРАВОЧНИК!H:P,2,0)</f>
        <v>Центральный ФО</v>
      </c>
    </row>
    <row r="10545" spans="1:11" x14ac:dyDescent="0.2">
      <c r="A10545" t="s">
        <v>600</v>
      </c>
      <c r="B10545" t="s">
        <v>596</v>
      </c>
      <c r="C10545" s="1" t="s">
        <v>1598</v>
      </c>
      <c r="D10545" s="1" t="s">
        <v>2440</v>
      </c>
      <c r="E10545" s="2"/>
      <c r="F10545" s="3">
        <v>1</v>
      </c>
      <c r="G10545" s="2"/>
      <c r="H10545" s="3">
        <v>1</v>
      </c>
      <c r="I10545" s="69" t="str">
        <f>VLOOKUP(C10545,СПРАВОЧНИК!B:D,2,0)</f>
        <v>ЕВРОПА</v>
      </c>
      <c r="J10545" s="69" t="str">
        <f>VLOOKUP(C10545,СПРАВОЧНИК!B:D,3,0)</f>
        <v>ИНОМАРКИ</v>
      </c>
      <c r="K10545" s="69" t="str">
        <f>VLOOKUP(СВОД2023[[#This Row],[ФО]],СПРАВОЧНИК!H:P,2,0)</f>
        <v>Центральный ФО</v>
      </c>
    </row>
    <row r="10546" spans="1:11" x14ac:dyDescent="0.2">
      <c r="A10546" t="s">
        <v>600</v>
      </c>
      <c r="B10546" t="s">
        <v>596</v>
      </c>
      <c r="C10546" s="1" t="s">
        <v>1598</v>
      </c>
      <c r="D10546" s="1" t="s">
        <v>2212</v>
      </c>
      <c r="E10546" s="2">
        <v>1</v>
      </c>
      <c r="F10546" s="3"/>
      <c r="G10546" s="2">
        <v>1</v>
      </c>
      <c r="H10546" s="3">
        <v>3</v>
      </c>
      <c r="I10546" s="69" t="str">
        <f>VLOOKUP(C10546,СПРАВОЧНИК!B:D,2,0)</f>
        <v>ЕВРОПА</v>
      </c>
      <c r="J10546" s="69" t="str">
        <f>VLOOKUP(C10546,СПРАВОЧНИК!B:D,3,0)</f>
        <v>ИНОМАРКИ</v>
      </c>
      <c r="K10546" s="69" t="str">
        <f>VLOOKUP(СВОД2023[[#This Row],[ФО]],СПРАВОЧНИК!H:P,2,0)</f>
        <v>Центральный ФО</v>
      </c>
    </row>
    <row r="10547" spans="1:11" x14ac:dyDescent="0.2">
      <c r="A10547" t="s">
        <v>600</v>
      </c>
      <c r="B10547" t="s">
        <v>596</v>
      </c>
      <c r="C10547" s="1" t="s">
        <v>1598</v>
      </c>
      <c r="D10547" s="1" t="s">
        <v>2441</v>
      </c>
      <c r="E10547" s="2"/>
      <c r="F10547" s="3">
        <v>2</v>
      </c>
      <c r="G10547" s="2"/>
      <c r="H10547" s="3">
        <v>3</v>
      </c>
      <c r="I10547" s="69" t="str">
        <f>VLOOKUP(C10547,СПРАВОЧНИК!B:D,2,0)</f>
        <v>ЕВРОПА</v>
      </c>
      <c r="J10547" s="69" t="str">
        <f>VLOOKUP(C10547,СПРАВОЧНИК!B:D,3,0)</f>
        <v>ИНОМАРКИ</v>
      </c>
      <c r="K10547" s="69" t="str">
        <f>VLOOKUP(СВОД2023[[#This Row],[ФО]],СПРАВОЧНИК!H:P,2,0)</f>
        <v>Центральный ФО</v>
      </c>
    </row>
    <row r="10548" spans="1:11" x14ac:dyDescent="0.2">
      <c r="A10548" t="s">
        <v>600</v>
      </c>
      <c r="B10548" t="s">
        <v>596</v>
      </c>
      <c r="C10548" s="1" t="s">
        <v>1598</v>
      </c>
      <c r="D10548" s="1" t="s">
        <v>1600</v>
      </c>
      <c r="E10548" s="2">
        <v>1</v>
      </c>
      <c r="F10548" s="3"/>
      <c r="G10548" s="2">
        <v>1</v>
      </c>
      <c r="H10548" s="3"/>
      <c r="I10548" s="69" t="str">
        <f>VLOOKUP(C10548,СПРАВОЧНИК!B:D,2,0)</f>
        <v>ЕВРОПА</v>
      </c>
      <c r="J10548" s="69" t="str">
        <f>VLOOKUP(C10548,СПРАВОЧНИК!B:D,3,0)</f>
        <v>ИНОМАРКИ</v>
      </c>
      <c r="K10548" s="69" t="str">
        <f>VLOOKUP(СВОД2023[[#This Row],[ФО]],СПРАВОЧНИК!H:P,2,0)</f>
        <v>Центральный ФО</v>
      </c>
    </row>
    <row r="10549" spans="1:11" x14ac:dyDescent="0.2">
      <c r="A10549" t="s">
        <v>600</v>
      </c>
      <c r="B10549" t="s">
        <v>596</v>
      </c>
      <c r="C10549" s="1" t="s">
        <v>1598</v>
      </c>
      <c r="D10549" s="1" t="s">
        <v>2680</v>
      </c>
      <c r="E10549" s="2"/>
      <c r="F10549" s="3"/>
      <c r="G10549" s="2"/>
      <c r="H10549" s="3">
        <v>1</v>
      </c>
      <c r="I10549" s="69" t="str">
        <f>VLOOKUP(C10549,СПРАВОЧНИК!B:D,2,0)</f>
        <v>ЕВРОПА</v>
      </c>
      <c r="J10549" s="69" t="str">
        <f>VLOOKUP(C10549,СПРАВОЧНИК!B:D,3,0)</f>
        <v>ИНОМАРКИ</v>
      </c>
      <c r="K10549" s="69" t="str">
        <f>VLOOKUP(СВОД2023[[#This Row],[ФО]],СПРАВОЧНИК!H:P,2,0)</f>
        <v>Центральный ФО</v>
      </c>
    </row>
    <row r="10550" spans="1:11" x14ac:dyDescent="0.2">
      <c r="A10550" t="s">
        <v>600</v>
      </c>
      <c r="B10550" t="s">
        <v>596</v>
      </c>
      <c r="C10550" s="1" t="s">
        <v>327</v>
      </c>
      <c r="D10550" s="1" t="s">
        <v>328</v>
      </c>
      <c r="E10550" s="2">
        <v>49</v>
      </c>
      <c r="F10550" s="3">
        <v>26</v>
      </c>
      <c r="G10550" s="2">
        <v>199</v>
      </c>
      <c r="H10550" s="3">
        <v>153</v>
      </c>
      <c r="I10550" s="69" t="str">
        <f>VLOOKUP(C10550,СПРАВОЧНИК!B:D,2,0)</f>
        <v>ЕВРОПА</v>
      </c>
      <c r="J10550" s="69" t="str">
        <f>VLOOKUP(C10550,СПРАВОЧНИК!B:D,3,0)</f>
        <v>ИНОМАРКИ</v>
      </c>
      <c r="K10550" s="69" t="str">
        <f>VLOOKUP(СВОД2023[[#This Row],[ФО]],СПРАВОЧНИК!H:P,2,0)</f>
        <v>Центральный ФО</v>
      </c>
    </row>
    <row r="10551" spans="1:11" x14ac:dyDescent="0.2">
      <c r="A10551" t="s">
        <v>600</v>
      </c>
      <c r="B10551" t="s">
        <v>596</v>
      </c>
      <c r="C10551" s="1" t="s">
        <v>327</v>
      </c>
      <c r="D10551" s="1" t="s">
        <v>329</v>
      </c>
      <c r="E10551" s="2">
        <v>227</v>
      </c>
      <c r="F10551" s="3">
        <v>159</v>
      </c>
      <c r="G10551" s="2">
        <v>1194</v>
      </c>
      <c r="H10551" s="3">
        <v>973</v>
      </c>
      <c r="I10551" s="69" t="str">
        <f>VLOOKUP(C10551,СПРАВОЧНИК!B:D,2,0)</f>
        <v>ЕВРОПА</v>
      </c>
      <c r="J10551" s="69" t="str">
        <f>VLOOKUP(C10551,СПРАВОЧНИК!B:D,3,0)</f>
        <v>ИНОМАРКИ</v>
      </c>
      <c r="K10551" s="69" t="str">
        <f>VLOOKUP(СВОД2023[[#This Row],[ФО]],СПРАВОЧНИК!H:P,2,0)</f>
        <v>Центральный ФО</v>
      </c>
    </row>
    <row r="10552" spans="1:11" x14ac:dyDescent="0.2">
      <c r="A10552" t="s">
        <v>600</v>
      </c>
      <c r="B10552" t="s">
        <v>596</v>
      </c>
      <c r="C10552" s="1" t="s">
        <v>327</v>
      </c>
      <c r="D10552" s="1" t="s">
        <v>330</v>
      </c>
      <c r="E10552" s="2">
        <v>60</v>
      </c>
      <c r="F10552" s="3">
        <v>32</v>
      </c>
      <c r="G10552" s="2">
        <v>330</v>
      </c>
      <c r="H10552" s="3">
        <v>177</v>
      </c>
      <c r="I10552" s="69" t="str">
        <f>VLOOKUP(C10552,СПРАВОЧНИК!B:D,2,0)</f>
        <v>ЕВРОПА</v>
      </c>
      <c r="J10552" s="69" t="str">
        <f>VLOOKUP(C10552,СПРАВОЧНИК!B:D,3,0)</f>
        <v>ИНОМАРКИ</v>
      </c>
      <c r="K10552" s="69" t="str">
        <f>VLOOKUP(СВОД2023[[#This Row],[ФО]],СПРАВОЧНИК!H:P,2,0)</f>
        <v>Центральный ФО</v>
      </c>
    </row>
    <row r="10553" spans="1:11" x14ac:dyDescent="0.2">
      <c r="A10553" t="s">
        <v>600</v>
      </c>
      <c r="B10553" t="s">
        <v>596</v>
      </c>
      <c r="C10553" s="1" t="s">
        <v>327</v>
      </c>
      <c r="D10553" s="1" t="s">
        <v>1601</v>
      </c>
      <c r="E10553" s="2">
        <v>206</v>
      </c>
      <c r="F10553" s="3">
        <v>109</v>
      </c>
      <c r="G10553" s="2">
        <v>1097</v>
      </c>
      <c r="H10553" s="3">
        <v>794</v>
      </c>
      <c r="I10553" s="69" t="str">
        <f>VLOOKUP(C10553,СПРАВОЧНИК!B:D,2,0)</f>
        <v>ЕВРОПА</v>
      </c>
      <c r="J10553" s="69" t="str">
        <f>VLOOKUP(C10553,СПРАВОЧНИК!B:D,3,0)</f>
        <v>ИНОМАРКИ</v>
      </c>
      <c r="K10553" s="69" t="str">
        <f>VLOOKUP(СВОД2023[[#This Row],[ФО]],СПРАВОЧНИК!H:P,2,0)</f>
        <v>Центральный ФО</v>
      </c>
    </row>
    <row r="10554" spans="1:11" x14ac:dyDescent="0.2">
      <c r="A10554" t="s">
        <v>600</v>
      </c>
      <c r="B10554" t="s">
        <v>596</v>
      </c>
      <c r="C10554" s="1" t="s">
        <v>327</v>
      </c>
      <c r="D10554" s="1" t="s">
        <v>331</v>
      </c>
      <c r="E10554" s="2">
        <v>350</v>
      </c>
      <c r="F10554" s="3">
        <v>258</v>
      </c>
      <c r="G10554" s="2">
        <v>1951</v>
      </c>
      <c r="H10554" s="3">
        <v>1558</v>
      </c>
      <c r="I10554" s="69" t="str">
        <f>VLOOKUP(C10554,СПРАВОЧНИК!B:D,2,0)</f>
        <v>ЕВРОПА</v>
      </c>
      <c r="J10554" s="69" t="str">
        <f>VLOOKUP(C10554,СПРАВОЧНИК!B:D,3,0)</f>
        <v>ИНОМАРКИ</v>
      </c>
      <c r="K10554" s="69" t="str">
        <f>VLOOKUP(СВОД2023[[#This Row],[ФО]],СПРАВОЧНИК!H:P,2,0)</f>
        <v>Центральный ФО</v>
      </c>
    </row>
    <row r="10555" spans="1:11" x14ac:dyDescent="0.2">
      <c r="A10555" t="s">
        <v>600</v>
      </c>
      <c r="B10555" t="s">
        <v>596</v>
      </c>
      <c r="C10555" s="1" t="s">
        <v>327</v>
      </c>
      <c r="D10555" s="1" t="s">
        <v>332</v>
      </c>
      <c r="E10555" s="2">
        <v>143</v>
      </c>
      <c r="F10555" s="3">
        <v>96</v>
      </c>
      <c r="G10555" s="2">
        <v>868</v>
      </c>
      <c r="H10555" s="3">
        <v>550</v>
      </c>
      <c r="I10555" s="69" t="str">
        <f>VLOOKUP(C10555,СПРАВОЧНИК!B:D,2,0)</f>
        <v>ЕВРОПА</v>
      </c>
      <c r="J10555" s="69" t="str">
        <f>VLOOKUP(C10555,СПРАВОЧНИК!B:D,3,0)</f>
        <v>ИНОМАРКИ</v>
      </c>
      <c r="K10555" s="69" t="str">
        <f>VLOOKUP(СВОД2023[[#This Row],[ФО]],СПРАВОЧНИК!H:P,2,0)</f>
        <v>Центральный ФО</v>
      </c>
    </row>
    <row r="10556" spans="1:11" x14ac:dyDescent="0.2">
      <c r="A10556" t="s">
        <v>600</v>
      </c>
      <c r="B10556" t="s">
        <v>596</v>
      </c>
      <c r="C10556" s="1" t="s">
        <v>327</v>
      </c>
      <c r="D10556" s="1" t="s">
        <v>333</v>
      </c>
      <c r="E10556" s="2">
        <v>246</v>
      </c>
      <c r="F10556" s="3">
        <v>179</v>
      </c>
      <c r="G10556" s="2">
        <v>1389</v>
      </c>
      <c r="H10556" s="3">
        <v>1104</v>
      </c>
      <c r="I10556" s="69" t="str">
        <f>VLOOKUP(C10556,СПРАВОЧНИК!B:D,2,0)</f>
        <v>ЕВРОПА</v>
      </c>
      <c r="J10556" s="69" t="str">
        <f>VLOOKUP(C10556,СПРАВОЧНИК!B:D,3,0)</f>
        <v>ИНОМАРКИ</v>
      </c>
      <c r="K10556" s="69" t="str">
        <f>VLOOKUP(СВОД2023[[#This Row],[ФО]],СПРАВОЧНИК!H:P,2,0)</f>
        <v>Центральный ФО</v>
      </c>
    </row>
    <row r="10557" spans="1:11" x14ac:dyDescent="0.2">
      <c r="A10557" t="s">
        <v>600</v>
      </c>
      <c r="B10557" t="s">
        <v>596</v>
      </c>
      <c r="C10557" s="1" t="s">
        <v>327</v>
      </c>
      <c r="D10557" s="1" t="s">
        <v>334</v>
      </c>
      <c r="E10557" s="2">
        <v>45</v>
      </c>
      <c r="F10557" s="3">
        <v>44</v>
      </c>
      <c r="G10557" s="2">
        <v>330</v>
      </c>
      <c r="H10557" s="3">
        <v>200</v>
      </c>
      <c r="I10557" s="69" t="str">
        <f>VLOOKUP(C10557,СПРАВОЧНИК!B:D,2,0)</f>
        <v>ЕВРОПА</v>
      </c>
      <c r="J10557" s="69" t="str">
        <f>VLOOKUP(C10557,СПРАВОЧНИК!B:D,3,0)</f>
        <v>ИНОМАРКИ</v>
      </c>
      <c r="K10557" s="69" t="str">
        <f>VLOOKUP(СВОД2023[[#This Row],[ФО]],СПРАВОЧНИК!H:P,2,0)</f>
        <v>Центральный ФО</v>
      </c>
    </row>
    <row r="10558" spans="1:11" x14ac:dyDescent="0.2">
      <c r="A10558" t="s">
        <v>600</v>
      </c>
      <c r="B10558" t="s">
        <v>596</v>
      </c>
      <c r="C10558" s="1" t="s">
        <v>2213</v>
      </c>
      <c r="D10558" s="1" t="s">
        <v>2214</v>
      </c>
      <c r="E10558" s="2"/>
      <c r="F10558" s="3"/>
      <c r="G10558" s="2">
        <v>1</v>
      </c>
      <c r="H10558" s="3">
        <v>1</v>
      </c>
      <c r="I10558" s="69" t="str">
        <f>VLOOKUP(C10558,СПРАВОЧНИК!B:D,2,0)</f>
        <v>КИТАЙ</v>
      </c>
      <c r="J10558" s="69" t="str">
        <f>VLOOKUP(C10558,СПРАВОЧНИК!B:D,3,0)</f>
        <v>ИНОМАРКИ</v>
      </c>
      <c r="K10558" s="69" t="str">
        <f>VLOOKUP(СВОД2023[[#This Row],[ФО]],СПРАВОЧНИК!H:P,2,0)</f>
        <v>Центральный ФО</v>
      </c>
    </row>
    <row r="10559" spans="1:11" x14ac:dyDescent="0.2">
      <c r="A10559" t="s">
        <v>600</v>
      </c>
      <c r="B10559" t="s">
        <v>596</v>
      </c>
      <c r="C10559" s="1" t="s">
        <v>335</v>
      </c>
      <c r="D10559" s="1" t="s">
        <v>2681</v>
      </c>
      <c r="E10559" s="2"/>
      <c r="F10559" s="3"/>
      <c r="G10559" s="2">
        <v>1</v>
      </c>
      <c r="H10559" s="3"/>
      <c r="I10559" s="69" t="str">
        <f>VLOOKUP(C10559,СПРАВОЧНИК!B:D,2,0)</f>
        <v>КИТАЙ</v>
      </c>
      <c r="J10559" s="69" t="str">
        <f>VLOOKUP(C10559,СПРАВОЧНИК!B:D,3,0)</f>
        <v>ИНОМАРКИ</v>
      </c>
      <c r="K10559" s="69" t="str">
        <f>VLOOKUP(СВОД2023[[#This Row],[ФО]],СПРАВОЧНИК!H:P,2,0)</f>
        <v>Центральный ФО</v>
      </c>
    </row>
    <row r="10560" spans="1:11" x14ac:dyDescent="0.2">
      <c r="A10560" t="s">
        <v>600</v>
      </c>
      <c r="B10560" t="s">
        <v>596</v>
      </c>
      <c r="C10560" s="1" t="s">
        <v>336</v>
      </c>
      <c r="D10560" s="1" t="s">
        <v>337</v>
      </c>
      <c r="E10560" s="2">
        <v>12</v>
      </c>
      <c r="F10560" s="3">
        <v>5</v>
      </c>
      <c r="G10560" s="2">
        <v>57</v>
      </c>
      <c r="H10560" s="3">
        <v>29</v>
      </c>
      <c r="I10560" s="69" t="str">
        <f>VLOOKUP(C10560,СПРАВОЧНИК!B:D,2,0)</f>
        <v>ЯПОНИЯ</v>
      </c>
      <c r="J10560" s="69" t="str">
        <f>VLOOKUP(C10560,СПРАВОЧНИК!B:D,3,0)</f>
        <v>ИНОМАРКИ</v>
      </c>
      <c r="K10560" s="69" t="str">
        <f>VLOOKUP(СВОД2023[[#This Row],[ФО]],СПРАВОЧНИК!H:P,2,0)</f>
        <v>Центральный ФО</v>
      </c>
    </row>
    <row r="10561" spans="1:11" x14ac:dyDescent="0.2">
      <c r="A10561" t="s">
        <v>600</v>
      </c>
      <c r="B10561" t="s">
        <v>596</v>
      </c>
      <c r="C10561" s="1" t="s">
        <v>336</v>
      </c>
      <c r="D10561" s="1" t="s">
        <v>338</v>
      </c>
      <c r="E10561" s="2">
        <v>104</v>
      </c>
      <c r="F10561" s="3">
        <v>96</v>
      </c>
      <c r="G10561" s="2">
        <v>700</v>
      </c>
      <c r="H10561" s="3">
        <v>496</v>
      </c>
      <c r="I10561" s="69" t="str">
        <f>VLOOKUP(C10561,СПРАВОЧНИК!B:D,2,0)</f>
        <v>ЯПОНИЯ</v>
      </c>
      <c r="J10561" s="69" t="str">
        <f>VLOOKUP(C10561,СПРАВОЧНИК!B:D,3,0)</f>
        <v>ИНОМАРКИ</v>
      </c>
      <c r="K10561" s="69" t="str">
        <f>VLOOKUP(СВОД2023[[#This Row],[ФО]],СПРАВОЧНИК!H:P,2,0)</f>
        <v>Центральный ФО</v>
      </c>
    </row>
    <row r="10562" spans="1:11" x14ac:dyDescent="0.2">
      <c r="A10562" t="s">
        <v>600</v>
      </c>
      <c r="B10562" t="s">
        <v>596</v>
      </c>
      <c r="C10562" s="1" t="s">
        <v>336</v>
      </c>
      <c r="D10562" s="1" t="s">
        <v>1602</v>
      </c>
      <c r="E10562" s="2">
        <v>68</v>
      </c>
      <c r="F10562" s="3">
        <v>53</v>
      </c>
      <c r="G10562" s="2">
        <v>381</v>
      </c>
      <c r="H10562" s="3">
        <v>255</v>
      </c>
      <c r="I10562" s="69" t="str">
        <f>VLOOKUP(C10562,СПРАВОЧНИК!B:D,2,0)</f>
        <v>ЯПОНИЯ</v>
      </c>
      <c r="J10562" s="69" t="str">
        <f>VLOOKUP(C10562,СПРАВОЧНИК!B:D,3,0)</f>
        <v>ИНОМАРКИ</v>
      </c>
      <c r="K10562" s="69" t="str">
        <f>VLOOKUP(СВОД2023[[#This Row],[ФО]],СПРАВОЧНИК!H:P,2,0)</f>
        <v>Центральный ФО</v>
      </c>
    </row>
    <row r="10563" spans="1:11" x14ac:dyDescent="0.2">
      <c r="A10563" t="s">
        <v>600</v>
      </c>
      <c r="B10563" t="s">
        <v>596</v>
      </c>
      <c r="C10563" s="1" t="s">
        <v>336</v>
      </c>
      <c r="D10563" s="1" t="s">
        <v>339</v>
      </c>
      <c r="E10563" s="2">
        <v>70</v>
      </c>
      <c r="F10563" s="3">
        <v>49</v>
      </c>
      <c r="G10563" s="2">
        <v>368</v>
      </c>
      <c r="H10563" s="3">
        <v>248</v>
      </c>
      <c r="I10563" s="69" t="str">
        <f>VLOOKUP(C10563,СПРАВОЧНИК!B:D,2,0)</f>
        <v>ЯПОНИЯ</v>
      </c>
      <c r="J10563" s="69" t="str">
        <f>VLOOKUP(C10563,СПРАВОЧНИК!B:D,3,0)</f>
        <v>ИНОМАРКИ</v>
      </c>
      <c r="K10563" s="69" t="str">
        <f>VLOOKUP(СВОД2023[[#This Row],[ФО]],СПРАВОЧНИК!H:P,2,0)</f>
        <v>Центральный ФО</v>
      </c>
    </row>
    <row r="10564" spans="1:11" x14ac:dyDescent="0.2">
      <c r="A10564" t="s">
        <v>600</v>
      </c>
      <c r="B10564" t="s">
        <v>596</v>
      </c>
      <c r="C10564" s="1" t="s">
        <v>336</v>
      </c>
      <c r="D10564" s="1" t="s">
        <v>1603</v>
      </c>
      <c r="E10564" s="2"/>
      <c r="F10564" s="3"/>
      <c r="G10564" s="2">
        <v>5</v>
      </c>
      <c r="H10564" s="3"/>
      <c r="I10564" s="69" t="str">
        <f>VLOOKUP(C10564,СПРАВОЧНИК!B:D,2,0)</f>
        <v>ЯПОНИЯ</v>
      </c>
      <c r="J10564" s="69" t="str">
        <f>VLOOKUP(C10564,СПРАВОЧНИК!B:D,3,0)</f>
        <v>ИНОМАРКИ</v>
      </c>
      <c r="K10564" s="69" t="str">
        <f>VLOOKUP(СВОД2023[[#This Row],[ФО]],СПРАВОЧНИК!H:P,2,0)</f>
        <v>Центральный ФО</v>
      </c>
    </row>
    <row r="10565" spans="1:11" x14ac:dyDescent="0.2">
      <c r="A10565" t="s">
        <v>600</v>
      </c>
      <c r="B10565" t="s">
        <v>596</v>
      </c>
      <c r="C10565" s="1" t="s">
        <v>336</v>
      </c>
      <c r="D10565" s="1" t="s">
        <v>340</v>
      </c>
      <c r="E10565" s="2">
        <v>94</v>
      </c>
      <c r="F10565" s="3">
        <v>40</v>
      </c>
      <c r="G10565" s="2">
        <v>445</v>
      </c>
      <c r="H10565" s="3">
        <v>239</v>
      </c>
      <c r="I10565" s="69" t="str">
        <f>VLOOKUP(C10565,СПРАВОЧНИК!B:D,2,0)</f>
        <v>ЯПОНИЯ</v>
      </c>
      <c r="J10565" s="69" t="str">
        <f>VLOOKUP(C10565,СПРАВОЧНИК!B:D,3,0)</f>
        <v>ИНОМАРКИ</v>
      </c>
      <c r="K10565" s="69" t="str">
        <f>VLOOKUP(СВОД2023[[#This Row],[ФО]],СПРАВОЧНИК!H:P,2,0)</f>
        <v>Центральный ФО</v>
      </c>
    </row>
    <row r="10566" spans="1:11" x14ac:dyDescent="0.2">
      <c r="A10566" t="s">
        <v>600</v>
      </c>
      <c r="B10566" t="s">
        <v>596</v>
      </c>
      <c r="C10566" s="1" t="s">
        <v>336</v>
      </c>
      <c r="D10566" s="1" t="s">
        <v>341</v>
      </c>
      <c r="E10566" s="2">
        <v>2</v>
      </c>
      <c r="F10566" s="3"/>
      <c r="G10566" s="2">
        <v>6</v>
      </c>
      <c r="H10566" s="3"/>
      <c r="I10566" s="69" t="str">
        <f>VLOOKUP(C10566,СПРАВОЧНИК!B:D,2,0)</f>
        <v>ЯПОНИЯ</v>
      </c>
      <c r="J10566" s="69" t="str">
        <f>VLOOKUP(C10566,СПРАВОЧНИК!B:D,3,0)</f>
        <v>ИНОМАРКИ</v>
      </c>
      <c r="K10566" s="69" t="str">
        <f>VLOOKUP(СВОД2023[[#This Row],[ФО]],СПРАВОЧНИК!H:P,2,0)</f>
        <v>Центральный ФО</v>
      </c>
    </row>
    <row r="10567" spans="1:11" x14ac:dyDescent="0.2">
      <c r="A10567" t="s">
        <v>600</v>
      </c>
      <c r="B10567" t="s">
        <v>596</v>
      </c>
      <c r="C10567" s="1" t="s">
        <v>336</v>
      </c>
      <c r="D10567" s="1" t="s">
        <v>342</v>
      </c>
      <c r="E10567" s="2">
        <v>41</v>
      </c>
      <c r="F10567" s="3">
        <v>36</v>
      </c>
      <c r="G10567" s="2">
        <v>237</v>
      </c>
      <c r="H10567" s="3">
        <v>216</v>
      </c>
      <c r="I10567" s="69" t="str">
        <f>VLOOKUP(C10567,СПРАВОЧНИК!B:D,2,0)</f>
        <v>ЯПОНИЯ</v>
      </c>
      <c r="J10567" s="69" t="str">
        <f>VLOOKUP(C10567,СПРАВОЧНИК!B:D,3,0)</f>
        <v>ИНОМАРКИ</v>
      </c>
      <c r="K10567" s="69" t="str">
        <f>VLOOKUP(СВОД2023[[#This Row],[ФО]],СПРАВОЧНИК!H:P,2,0)</f>
        <v>Центральный ФО</v>
      </c>
    </row>
    <row r="10568" spans="1:11" x14ac:dyDescent="0.2">
      <c r="A10568" t="s">
        <v>600</v>
      </c>
      <c r="B10568" t="s">
        <v>596</v>
      </c>
      <c r="C10568" s="1" t="s">
        <v>336</v>
      </c>
      <c r="D10568" s="1" t="s">
        <v>343</v>
      </c>
      <c r="E10568" s="2">
        <v>148</v>
      </c>
      <c r="F10568" s="3">
        <v>148</v>
      </c>
      <c r="G10568" s="2">
        <v>1046</v>
      </c>
      <c r="H10568" s="3">
        <v>963</v>
      </c>
      <c r="I10568" s="69" t="str">
        <f>VLOOKUP(C10568,СПРАВОЧНИК!B:D,2,0)</f>
        <v>ЯПОНИЯ</v>
      </c>
      <c r="J10568" s="69" t="str">
        <f>VLOOKUP(C10568,СПРАВОЧНИК!B:D,3,0)</f>
        <v>ИНОМАРКИ</v>
      </c>
      <c r="K10568" s="69" t="str">
        <f>VLOOKUP(СВОД2023[[#This Row],[ФО]],СПРАВОЧНИК!H:P,2,0)</f>
        <v>Центральный ФО</v>
      </c>
    </row>
    <row r="10569" spans="1:11" x14ac:dyDescent="0.2">
      <c r="A10569" t="s">
        <v>600</v>
      </c>
      <c r="B10569" t="s">
        <v>596</v>
      </c>
      <c r="C10569" s="1" t="s">
        <v>336</v>
      </c>
      <c r="D10569" s="1" t="s">
        <v>344</v>
      </c>
      <c r="E10569" s="2">
        <v>164</v>
      </c>
      <c r="F10569" s="3">
        <v>115</v>
      </c>
      <c r="G10569" s="2">
        <v>818</v>
      </c>
      <c r="H10569" s="3">
        <v>632</v>
      </c>
      <c r="I10569" s="69" t="str">
        <f>VLOOKUP(C10569,СПРАВОЧНИК!B:D,2,0)</f>
        <v>ЯПОНИЯ</v>
      </c>
      <c r="J10569" s="69" t="str">
        <f>VLOOKUP(C10569,СПРАВОЧНИК!B:D,3,0)</f>
        <v>ИНОМАРКИ</v>
      </c>
      <c r="K10569" s="69" t="str">
        <f>VLOOKUP(СВОД2023[[#This Row],[ФО]],СПРАВОЧНИК!H:P,2,0)</f>
        <v>Центральный ФО</v>
      </c>
    </row>
    <row r="10570" spans="1:11" x14ac:dyDescent="0.2">
      <c r="A10570" t="s">
        <v>600</v>
      </c>
      <c r="B10570" t="s">
        <v>596</v>
      </c>
      <c r="C10570" s="1" t="s">
        <v>336</v>
      </c>
      <c r="D10570" s="1" t="s">
        <v>849</v>
      </c>
      <c r="E10570" s="2">
        <v>1</v>
      </c>
      <c r="F10570" s="3">
        <v>3</v>
      </c>
      <c r="G10570" s="2">
        <v>16</v>
      </c>
      <c r="H10570" s="3">
        <v>12</v>
      </c>
      <c r="I10570" s="69" t="str">
        <f>VLOOKUP(C10570,СПРАВОЧНИК!B:D,2,0)</f>
        <v>ЯПОНИЯ</v>
      </c>
      <c r="J10570" s="69" t="str">
        <f>VLOOKUP(C10570,СПРАВОЧНИК!B:D,3,0)</f>
        <v>ИНОМАРКИ</v>
      </c>
      <c r="K10570" s="69" t="str">
        <f>VLOOKUP(СВОД2023[[#This Row],[ФО]],СПРАВОЧНИК!H:P,2,0)</f>
        <v>Центральный ФО</v>
      </c>
    </row>
    <row r="10571" spans="1:11" x14ac:dyDescent="0.2">
      <c r="A10571" t="s">
        <v>600</v>
      </c>
      <c r="B10571" t="s">
        <v>596</v>
      </c>
      <c r="C10571" s="1" t="s">
        <v>336</v>
      </c>
      <c r="D10571" s="1" t="s">
        <v>345</v>
      </c>
      <c r="E10571" s="2">
        <v>389</v>
      </c>
      <c r="F10571" s="3">
        <v>275</v>
      </c>
      <c r="G10571" s="2">
        <v>2067</v>
      </c>
      <c r="H10571" s="3">
        <v>1650</v>
      </c>
      <c r="I10571" s="69" t="str">
        <f>VLOOKUP(C10571,СПРАВОЧНИК!B:D,2,0)</f>
        <v>ЯПОНИЯ</v>
      </c>
      <c r="J10571" s="69" t="str">
        <f>VLOOKUP(C10571,СПРАВОЧНИК!B:D,3,0)</f>
        <v>ИНОМАРКИ</v>
      </c>
      <c r="K10571" s="69" t="str">
        <f>VLOOKUP(СВОД2023[[#This Row],[ФО]],СПРАВОЧНИК!H:P,2,0)</f>
        <v>Центральный ФО</v>
      </c>
    </row>
    <row r="10572" spans="1:11" x14ac:dyDescent="0.2">
      <c r="A10572" t="s">
        <v>600</v>
      </c>
      <c r="B10572" t="s">
        <v>596</v>
      </c>
      <c r="C10572" s="1" t="s">
        <v>336</v>
      </c>
      <c r="D10572" s="1" t="s">
        <v>1604</v>
      </c>
      <c r="E10572" s="2">
        <v>4</v>
      </c>
      <c r="F10572" s="3">
        <v>1</v>
      </c>
      <c r="G10572" s="2">
        <v>18</v>
      </c>
      <c r="H10572" s="3">
        <v>12</v>
      </c>
      <c r="I10572" s="69" t="str">
        <f>VLOOKUP(C10572,СПРАВОЧНИК!B:D,2,0)</f>
        <v>ЯПОНИЯ</v>
      </c>
      <c r="J10572" s="69" t="str">
        <f>VLOOKUP(C10572,СПРАВОЧНИК!B:D,3,0)</f>
        <v>ИНОМАРКИ</v>
      </c>
      <c r="K10572" s="69" t="str">
        <f>VLOOKUP(СВОД2023[[#This Row],[ФО]],СПРАВОЧНИК!H:P,2,0)</f>
        <v>Центральный ФО</v>
      </c>
    </row>
    <row r="10573" spans="1:11" x14ac:dyDescent="0.2">
      <c r="A10573" t="s">
        <v>600</v>
      </c>
      <c r="B10573" t="s">
        <v>596</v>
      </c>
      <c r="C10573" s="1" t="s">
        <v>336</v>
      </c>
      <c r="D10573" s="1" t="s">
        <v>1605</v>
      </c>
      <c r="E10573" s="2"/>
      <c r="F10573" s="3"/>
      <c r="G10573" s="2">
        <v>2</v>
      </c>
      <c r="H10573" s="3"/>
      <c r="I10573" s="69" t="str">
        <f>VLOOKUP(C10573,СПРАВОЧНИК!B:D,2,0)</f>
        <v>ЯПОНИЯ</v>
      </c>
      <c r="J10573" s="69" t="str">
        <f>VLOOKUP(C10573,СПРАВОЧНИК!B:D,3,0)</f>
        <v>ИНОМАРКИ</v>
      </c>
      <c r="K10573" s="69" t="str">
        <f>VLOOKUP(СВОД2023[[#This Row],[ФО]],СПРАВОЧНИК!H:P,2,0)</f>
        <v>Центральный ФО</v>
      </c>
    </row>
    <row r="10574" spans="1:11" x14ac:dyDescent="0.2">
      <c r="A10574" t="s">
        <v>600</v>
      </c>
      <c r="B10574" t="s">
        <v>596</v>
      </c>
      <c r="C10574" s="1" t="s">
        <v>336</v>
      </c>
      <c r="D10574" s="1" t="s">
        <v>346</v>
      </c>
      <c r="E10574" s="2">
        <v>17</v>
      </c>
      <c r="F10574" s="3">
        <v>8</v>
      </c>
      <c r="G10574" s="2">
        <v>74</v>
      </c>
      <c r="H10574" s="3">
        <v>28</v>
      </c>
      <c r="I10574" s="69" t="str">
        <f>VLOOKUP(C10574,СПРАВОЧНИК!B:D,2,0)</f>
        <v>ЯПОНИЯ</v>
      </c>
      <c r="J10574" s="69" t="str">
        <f>VLOOKUP(C10574,СПРАВОЧНИК!B:D,3,0)</f>
        <v>ИНОМАРКИ</v>
      </c>
      <c r="K10574" s="69" t="str">
        <f>VLOOKUP(СВОД2023[[#This Row],[ФО]],СПРАВОЧНИК!H:P,2,0)</f>
        <v>Центральный ФО</v>
      </c>
    </row>
    <row r="10575" spans="1:11" x14ac:dyDescent="0.2">
      <c r="A10575" t="s">
        <v>600</v>
      </c>
      <c r="B10575" t="s">
        <v>596</v>
      </c>
      <c r="C10575" s="1" t="s">
        <v>347</v>
      </c>
      <c r="D10575" s="1" t="s">
        <v>348</v>
      </c>
      <c r="E10575" s="2"/>
      <c r="F10575" s="3"/>
      <c r="G10575" s="2">
        <v>7</v>
      </c>
      <c r="H10575" s="3"/>
      <c r="I10575" s="69" t="str">
        <f>VLOOKUP(C10575,СПРАВОЧНИК!B:D,2,0)</f>
        <v>КИТАЙ</v>
      </c>
      <c r="J10575" s="69" t="str">
        <f>VLOOKUP(C10575,СПРАВОЧНИК!B:D,3,0)</f>
        <v>ИНОМАРКИ</v>
      </c>
      <c r="K10575" s="69" t="str">
        <f>VLOOKUP(СВОД2023[[#This Row],[ФО]],СПРАВОЧНИК!H:P,2,0)</f>
        <v>Центральный ФО</v>
      </c>
    </row>
    <row r="10576" spans="1:11" x14ac:dyDescent="0.2">
      <c r="A10576" t="s">
        <v>600</v>
      </c>
      <c r="B10576" t="s">
        <v>596</v>
      </c>
      <c r="C10576" s="1" t="s">
        <v>347</v>
      </c>
      <c r="D10576" s="1" t="s">
        <v>349</v>
      </c>
      <c r="E10576" s="2"/>
      <c r="F10576" s="3"/>
      <c r="G10576" s="2">
        <v>3</v>
      </c>
      <c r="H10576" s="3"/>
      <c r="I10576" s="69" t="str">
        <f>VLOOKUP(C10576,СПРАВОЧНИК!B:D,2,0)</f>
        <v>КИТАЙ</v>
      </c>
      <c r="J10576" s="69" t="str">
        <f>VLOOKUP(C10576,СПРАВОЧНИК!B:D,3,0)</f>
        <v>ИНОМАРКИ</v>
      </c>
      <c r="K10576" s="69" t="str">
        <f>VLOOKUP(СВОД2023[[#This Row],[ФО]],СПРАВОЧНИК!H:P,2,0)</f>
        <v>Центральный ФО</v>
      </c>
    </row>
    <row r="10577" spans="1:11" x14ac:dyDescent="0.2">
      <c r="A10577" t="s">
        <v>600</v>
      </c>
      <c r="B10577" t="s">
        <v>596</v>
      </c>
      <c r="C10577" s="1" t="s">
        <v>1606</v>
      </c>
      <c r="D10577" s="1" t="s">
        <v>2215</v>
      </c>
      <c r="E10577" s="2">
        <v>65</v>
      </c>
      <c r="F10577" s="3">
        <v>30</v>
      </c>
      <c r="G10577" s="2">
        <v>206</v>
      </c>
      <c r="H10577" s="3">
        <v>167</v>
      </c>
      <c r="I10577" s="69" t="str">
        <f>VLOOKUP(C10577,СПРАВОЧНИК!B:D,2,0)</f>
        <v>КИТАЙ</v>
      </c>
      <c r="J10577" s="69" t="str">
        <f>VLOOKUP(C10577,СПРАВОЧНИК!B:D,3,0)</f>
        <v>ИНОМАРКИ</v>
      </c>
      <c r="K10577" s="69" t="str">
        <f>VLOOKUP(СВОД2023[[#This Row],[ФО]],СПРАВОЧНИК!H:P,2,0)</f>
        <v>Центральный ФО</v>
      </c>
    </row>
    <row r="10578" spans="1:11" x14ac:dyDescent="0.2">
      <c r="A10578" t="s">
        <v>600</v>
      </c>
      <c r="B10578" t="s">
        <v>596</v>
      </c>
      <c r="C10578" s="1" t="s">
        <v>1606</v>
      </c>
      <c r="D10578" s="1" t="s">
        <v>1607</v>
      </c>
      <c r="E10578" s="2">
        <v>8</v>
      </c>
      <c r="F10578" s="3">
        <v>6</v>
      </c>
      <c r="G10578" s="2">
        <v>30</v>
      </c>
      <c r="H10578" s="3">
        <v>27</v>
      </c>
      <c r="I10578" s="69" t="str">
        <f>VLOOKUP(C10578,СПРАВОЧНИК!B:D,2,0)</f>
        <v>КИТАЙ</v>
      </c>
      <c r="J10578" s="69" t="str">
        <f>VLOOKUP(C10578,СПРАВОЧНИК!B:D,3,0)</f>
        <v>ИНОМАРКИ</v>
      </c>
      <c r="K10578" s="69" t="str">
        <f>VLOOKUP(СВОД2023[[#This Row],[ФО]],СПРАВОЧНИК!H:P,2,0)</f>
        <v>Центральный ФО</v>
      </c>
    </row>
    <row r="10579" spans="1:11" x14ac:dyDescent="0.2">
      <c r="A10579" t="s">
        <v>600</v>
      </c>
      <c r="B10579" t="s">
        <v>596</v>
      </c>
      <c r="C10579" s="1" t="s">
        <v>1606</v>
      </c>
      <c r="D10579" s="1" t="s">
        <v>2216</v>
      </c>
      <c r="E10579" s="2">
        <v>1</v>
      </c>
      <c r="F10579" s="3"/>
      <c r="G10579" s="2">
        <v>2</v>
      </c>
      <c r="H10579" s="3"/>
      <c r="I10579" s="69" t="str">
        <f>VLOOKUP(C10579,СПРАВОЧНИК!B:D,2,0)</f>
        <v>КИТАЙ</v>
      </c>
      <c r="J10579" s="69" t="str">
        <f>VLOOKUP(C10579,СПРАВОЧНИК!B:D,3,0)</f>
        <v>ИНОМАРКИ</v>
      </c>
      <c r="K10579" s="69" t="str">
        <f>VLOOKUP(СВОД2023[[#This Row],[ФО]],СПРАВОЧНИК!H:P,2,0)</f>
        <v>Центральный ФО</v>
      </c>
    </row>
    <row r="10580" spans="1:11" x14ac:dyDescent="0.2">
      <c r="A10580" t="s">
        <v>600</v>
      </c>
      <c r="B10580" t="s">
        <v>596</v>
      </c>
      <c r="C10580" s="1" t="s">
        <v>1606</v>
      </c>
      <c r="D10580" s="1" t="s">
        <v>2217</v>
      </c>
      <c r="E10580" s="2"/>
      <c r="F10580" s="3"/>
      <c r="G10580" s="2">
        <v>6</v>
      </c>
      <c r="H10580" s="3">
        <v>2</v>
      </c>
      <c r="I10580" s="69" t="str">
        <f>VLOOKUP(C10580,СПРАВОЧНИК!B:D,2,0)</f>
        <v>КИТАЙ</v>
      </c>
      <c r="J10580" s="69" t="str">
        <f>VLOOKUP(C10580,СПРАВОЧНИК!B:D,3,0)</f>
        <v>ИНОМАРКИ</v>
      </c>
      <c r="K10580" s="69" t="str">
        <f>VLOOKUP(СВОД2023[[#This Row],[ФО]],СПРАВОЧНИК!H:P,2,0)</f>
        <v>Центральный ФО</v>
      </c>
    </row>
    <row r="10581" spans="1:11" x14ac:dyDescent="0.2">
      <c r="A10581" t="s">
        <v>600</v>
      </c>
      <c r="B10581" t="s">
        <v>596</v>
      </c>
      <c r="C10581" s="1" t="s">
        <v>1606</v>
      </c>
      <c r="D10581" s="1" t="s">
        <v>1608</v>
      </c>
      <c r="E10581" s="2">
        <v>8</v>
      </c>
      <c r="F10581" s="3">
        <v>6</v>
      </c>
      <c r="G10581" s="2">
        <v>42</v>
      </c>
      <c r="H10581" s="3">
        <v>34</v>
      </c>
      <c r="I10581" s="69" t="str">
        <f>VLOOKUP(C10581,СПРАВОЧНИК!B:D,2,0)</f>
        <v>КИТАЙ</v>
      </c>
      <c r="J10581" s="69" t="str">
        <f>VLOOKUP(C10581,СПРАВОЧНИК!B:D,3,0)</f>
        <v>ИНОМАРКИ</v>
      </c>
      <c r="K10581" s="69" t="str">
        <f>VLOOKUP(СВОД2023[[#This Row],[ФО]],СПРАВОЧНИК!H:P,2,0)</f>
        <v>Центральный ФО</v>
      </c>
    </row>
    <row r="10582" spans="1:11" x14ac:dyDescent="0.2">
      <c r="A10582" t="s">
        <v>600</v>
      </c>
      <c r="B10582" t="s">
        <v>596</v>
      </c>
      <c r="C10582" s="1" t="s">
        <v>1606</v>
      </c>
      <c r="D10582" s="1" t="s">
        <v>1609</v>
      </c>
      <c r="E10582" s="2">
        <v>21</v>
      </c>
      <c r="F10582" s="3">
        <v>22</v>
      </c>
      <c r="G10582" s="2">
        <v>153</v>
      </c>
      <c r="H10582" s="3">
        <v>118</v>
      </c>
      <c r="I10582" s="69" t="str">
        <f>VLOOKUP(C10582,СПРАВОЧНИК!B:D,2,0)</f>
        <v>КИТАЙ</v>
      </c>
      <c r="J10582" s="69" t="str">
        <f>VLOOKUP(C10582,СПРАВОЧНИК!B:D,3,0)</f>
        <v>ИНОМАРКИ</v>
      </c>
      <c r="K10582" s="69" t="str">
        <f>VLOOKUP(СВОД2023[[#This Row],[ФО]],СПРАВОЧНИК!H:P,2,0)</f>
        <v>Центральный ФО</v>
      </c>
    </row>
    <row r="10583" spans="1:11" x14ac:dyDescent="0.2">
      <c r="A10583" t="s">
        <v>600</v>
      </c>
      <c r="B10583" t="s">
        <v>596</v>
      </c>
      <c r="C10583" s="1" t="s">
        <v>1606</v>
      </c>
      <c r="D10583" s="1" t="s">
        <v>1610</v>
      </c>
      <c r="E10583" s="2">
        <v>105</v>
      </c>
      <c r="F10583" s="3">
        <v>85</v>
      </c>
      <c r="G10583" s="2">
        <v>515</v>
      </c>
      <c r="H10583" s="3">
        <v>458</v>
      </c>
      <c r="I10583" s="69" t="str">
        <f>VLOOKUP(C10583,СПРАВОЧНИК!B:D,2,0)</f>
        <v>КИТАЙ</v>
      </c>
      <c r="J10583" s="69" t="str">
        <f>VLOOKUP(C10583,СПРАВОЧНИК!B:D,3,0)</f>
        <v>ИНОМАРКИ</v>
      </c>
      <c r="K10583" s="69" t="str">
        <f>VLOOKUP(СВОД2023[[#This Row],[ФО]],СПРАВОЧНИК!H:P,2,0)</f>
        <v>Центральный ФО</v>
      </c>
    </row>
    <row r="10584" spans="1:11" x14ac:dyDescent="0.2">
      <c r="A10584" t="s">
        <v>600</v>
      </c>
      <c r="B10584" t="s">
        <v>596</v>
      </c>
      <c r="C10584" s="1" t="s">
        <v>1606</v>
      </c>
      <c r="D10584" s="1" t="s">
        <v>2218</v>
      </c>
      <c r="E10584" s="2">
        <v>4</v>
      </c>
      <c r="F10584" s="3">
        <v>2</v>
      </c>
      <c r="G10584" s="2">
        <v>18</v>
      </c>
      <c r="H10584" s="3">
        <v>16</v>
      </c>
      <c r="I10584" s="69" t="str">
        <f>VLOOKUP(C10584,СПРАВОЧНИК!B:D,2,0)</f>
        <v>КИТАЙ</v>
      </c>
      <c r="J10584" s="69" t="str">
        <f>VLOOKUP(C10584,СПРАВОЧНИК!B:D,3,0)</f>
        <v>ИНОМАРКИ</v>
      </c>
      <c r="K10584" s="69" t="str">
        <f>VLOOKUP(СВОД2023[[#This Row],[ФО]],СПРАВОЧНИК!H:P,2,0)</f>
        <v>Центральный ФО</v>
      </c>
    </row>
    <row r="10585" spans="1:11" x14ac:dyDescent="0.2">
      <c r="A10585" t="s">
        <v>600</v>
      </c>
      <c r="B10585" t="s">
        <v>596</v>
      </c>
      <c r="C10585" s="1" t="s">
        <v>1606</v>
      </c>
      <c r="D10585" s="1" t="s">
        <v>1611</v>
      </c>
      <c r="E10585" s="2">
        <v>53</v>
      </c>
      <c r="F10585" s="3">
        <v>45</v>
      </c>
      <c r="G10585" s="2">
        <v>225</v>
      </c>
      <c r="H10585" s="3">
        <v>234</v>
      </c>
      <c r="I10585" s="69" t="str">
        <f>VLOOKUP(C10585,СПРАВОЧНИК!B:D,2,0)</f>
        <v>КИТАЙ</v>
      </c>
      <c r="J10585" s="69" t="str">
        <f>VLOOKUP(C10585,СПРАВОЧНИК!B:D,3,0)</f>
        <v>ИНОМАРКИ</v>
      </c>
      <c r="K10585" s="69" t="str">
        <f>VLOOKUP(СВОД2023[[#This Row],[ФО]],СПРАВОЧНИК!H:P,2,0)</f>
        <v>Центральный ФО</v>
      </c>
    </row>
    <row r="10586" spans="1:11" x14ac:dyDescent="0.2">
      <c r="A10586" t="s">
        <v>600</v>
      </c>
      <c r="B10586" t="s">
        <v>596</v>
      </c>
      <c r="C10586" s="1" t="s">
        <v>1606</v>
      </c>
      <c r="D10586" s="1" t="s">
        <v>1612</v>
      </c>
      <c r="E10586" s="2">
        <v>75</v>
      </c>
      <c r="F10586" s="3">
        <v>87</v>
      </c>
      <c r="G10586" s="2">
        <v>460</v>
      </c>
      <c r="H10586" s="3">
        <v>454</v>
      </c>
      <c r="I10586" s="69" t="str">
        <f>VLOOKUP(C10586,СПРАВОЧНИК!B:D,2,0)</f>
        <v>КИТАЙ</v>
      </c>
      <c r="J10586" s="69" t="str">
        <f>VLOOKUP(C10586,СПРАВОЧНИК!B:D,3,0)</f>
        <v>ИНОМАРКИ</v>
      </c>
      <c r="K10586" s="69" t="str">
        <f>VLOOKUP(СВОД2023[[#This Row],[ФО]],СПРАВОЧНИК!H:P,2,0)</f>
        <v>Центральный ФО</v>
      </c>
    </row>
    <row r="10587" spans="1:11" x14ac:dyDescent="0.2">
      <c r="A10587" t="s">
        <v>600</v>
      </c>
      <c r="B10587" t="s">
        <v>596</v>
      </c>
      <c r="C10587" s="1" t="s">
        <v>350</v>
      </c>
      <c r="D10587" s="1" t="s">
        <v>351</v>
      </c>
      <c r="E10587" s="2">
        <v>2</v>
      </c>
      <c r="F10587" s="3">
        <v>3</v>
      </c>
      <c r="G10587" s="2">
        <v>10</v>
      </c>
      <c r="H10587" s="3">
        <v>9</v>
      </c>
      <c r="I10587" s="69" t="str">
        <f>VLOOKUP(C10587,СПРАВОЧНИК!B:D,2,0)</f>
        <v>США</v>
      </c>
      <c r="J10587" s="69" t="str">
        <f>VLOOKUP(C10587,СПРАВОЧНИК!B:D,3,0)</f>
        <v>ИНОМАРКИ</v>
      </c>
      <c r="K10587" s="69" t="str">
        <f>VLOOKUP(СВОД2023[[#This Row],[ФО]],СПРАВОЧНИК!H:P,2,0)</f>
        <v>Центральный ФО</v>
      </c>
    </row>
    <row r="10588" spans="1:11" x14ac:dyDescent="0.2">
      <c r="A10588" t="s">
        <v>600</v>
      </c>
      <c r="B10588" t="s">
        <v>596</v>
      </c>
      <c r="C10588" s="1" t="s">
        <v>350</v>
      </c>
      <c r="D10588" s="1" t="s">
        <v>2219</v>
      </c>
      <c r="E10588" s="2">
        <v>2</v>
      </c>
      <c r="F10588" s="3"/>
      <c r="G10588" s="2">
        <v>8</v>
      </c>
      <c r="H10588" s="3"/>
      <c r="I10588" s="69" t="str">
        <f>VLOOKUP(C10588,СПРАВОЧНИК!B:D,2,0)</f>
        <v>США</v>
      </c>
      <c r="J10588" s="69" t="str">
        <f>VLOOKUP(C10588,СПРАВОЧНИК!B:D,3,0)</f>
        <v>ИНОМАРКИ</v>
      </c>
      <c r="K10588" s="69" t="str">
        <f>VLOOKUP(СВОД2023[[#This Row],[ФО]],СПРАВОЧНИК!H:P,2,0)</f>
        <v>Центральный ФО</v>
      </c>
    </row>
    <row r="10589" spans="1:11" x14ac:dyDescent="0.2">
      <c r="A10589" t="s">
        <v>600</v>
      </c>
      <c r="B10589" t="s">
        <v>596</v>
      </c>
      <c r="C10589" s="1" t="s">
        <v>350</v>
      </c>
      <c r="D10589" s="1" t="s">
        <v>352</v>
      </c>
      <c r="E10589" s="2">
        <v>3</v>
      </c>
      <c r="F10589" s="3">
        <v>1</v>
      </c>
      <c r="G10589" s="2">
        <v>9</v>
      </c>
      <c r="H10589" s="3">
        <v>1</v>
      </c>
      <c r="I10589" s="69" t="str">
        <f>VLOOKUP(C10589,СПРАВОЧНИК!B:D,2,0)</f>
        <v>США</v>
      </c>
      <c r="J10589" s="69" t="str">
        <f>VLOOKUP(C10589,СПРАВОЧНИК!B:D,3,0)</f>
        <v>ИНОМАРКИ</v>
      </c>
      <c r="K10589" s="69" t="str">
        <f>VLOOKUP(СВОД2023[[#This Row],[ФО]],СПРАВОЧНИК!H:P,2,0)</f>
        <v>Центральный ФО</v>
      </c>
    </row>
    <row r="10590" spans="1:11" x14ac:dyDescent="0.2">
      <c r="A10590" t="s">
        <v>600</v>
      </c>
      <c r="B10590" t="s">
        <v>596</v>
      </c>
      <c r="C10590" s="1" t="s">
        <v>350</v>
      </c>
      <c r="D10590" s="1" t="s">
        <v>2682</v>
      </c>
      <c r="E10590" s="2"/>
      <c r="F10590" s="3"/>
      <c r="G10590" s="2">
        <v>2</v>
      </c>
      <c r="H10590" s="3">
        <v>2</v>
      </c>
      <c r="I10590" s="69" t="str">
        <f>VLOOKUP(C10590,СПРАВОЧНИК!B:D,2,0)</f>
        <v>США</v>
      </c>
      <c r="J10590" s="69" t="str">
        <f>VLOOKUP(C10590,СПРАВОЧНИК!B:D,3,0)</f>
        <v>ИНОМАРКИ</v>
      </c>
      <c r="K10590" s="69" t="str">
        <f>VLOOKUP(СВОД2023[[#This Row],[ФО]],СПРАВОЧНИК!H:P,2,0)</f>
        <v>Центральный ФО</v>
      </c>
    </row>
    <row r="10591" spans="1:11" x14ac:dyDescent="0.2">
      <c r="A10591" t="s">
        <v>600</v>
      </c>
      <c r="B10591" t="s">
        <v>596</v>
      </c>
      <c r="C10591" s="1" t="s">
        <v>350</v>
      </c>
      <c r="D10591" s="1" t="s">
        <v>353</v>
      </c>
      <c r="E10591" s="2">
        <v>1</v>
      </c>
      <c r="F10591" s="3">
        <v>1</v>
      </c>
      <c r="G10591" s="2">
        <v>6</v>
      </c>
      <c r="H10591" s="3">
        <v>2</v>
      </c>
      <c r="I10591" s="69" t="str">
        <f>VLOOKUP(C10591,СПРАВОЧНИК!B:D,2,0)</f>
        <v>США</v>
      </c>
      <c r="J10591" s="69" t="str">
        <f>VLOOKUP(C10591,СПРАВОЧНИК!B:D,3,0)</f>
        <v>ИНОМАРКИ</v>
      </c>
      <c r="K10591" s="69" t="str">
        <f>VLOOKUP(СВОД2023[[#This Row],[ФО]],СПРАВОЧНИК!H:P,2,0)</f>
        <v>Центральный ФО</v>
      </c>
    </row>
    <row r="10592" spans="1:11" x14ac:dyDescent="0.2">
      <c r="A10592" t="s">
        <v>600</v>
      </c>
      <c r="B10592" t="s">
        <v>596</v>
      </c>
      <c r="C10592" s="1" t="s">
        <v>350</v>
      </c>
      <c r="D10592" s="1" t="s">
        <v>1613</v>
      </c>
      <c r="E10592" s="2"/>
      <c r="F10592" s="3"/>
      <c r="G10592" s="2">
        <v>1</v>
      </c>
      <c r="H10592" s="3">
        <v>2</v>
      </c>
      <c r="I10592" s="69" t="str">
        <f>VLOOKUP(C10592,СПРАВОЧНИК!B:D,2,0)</f>
        <v>США</v>
      </c>
      <c r="J10592" s="69" t="str">
        <f>VLOOKUP(C10592,СПРАВОЧНИК!B:D,3,0)</f>
        <v>ИНОМАРКИ</v>
      </c>
      <c r="K10592" s="69" t="str">
        <f>VLOOKUP(СВОД2023[[#This Row],[ФО]],СПРАВОЧНИК!H:P,2,0)</f>
        <v>Центральный ФО</v>
      </c>
    </row>
    <row r="10593" spans="1:11" x14ac:dyDescent="0.2">
      <c r="A10593" t="s">
        <v>600</v>
      </c>
      <c r="B10593" t="s">
        <v>596</v>
      </c>
      <c r="C10593" s="1" t="s">
        <v>350</v>
      </c>
      <c r="D10593" s="1" t="s">
        <v>2221</v>
      </c>
      <c r="E10593" s="2">
        <v>4</v>
      </c>
      <c r="F10593" s="3"/>
      <c r="G10593" s="2">
        <v>14</v>
      </c>
      <c r="H10593" s="3">
        <v>3</v>
      </c>
      <c r="I10593" s="69" t="str">
        <f>VLOOKUP(C10593,СПРАВОЧНИК!B:D,2,0)</f>
        <v>США</v>
      </c>
      <c r="J10593" s="69" t="str">
        <f>VLOOKUP(C10593,СПРАВОЧНИК!B:D,3,0)</f>
        <v>ИНОМАРКИ</v>
      </c>
      <c r="K10593" s="69" t="str">
        <f>VLOOKUP(СВОД2023[[#This Row],[ФО]],СПРАВОЧНИК!H:P,2,0)</f>
        <v>Центральный ФО</v>
      </c>
    </row>
    <row r="10594" spans="1:11" x14ac:dyDescent="0.2">
      <c r="A10594" t="s">
        <v>600</v>
      </c>
      <c r="B10594" t="s">
        <v>596</v>
      </c>
      <c r="C10594" s="1" t="s">
        <v>350</v>
      </c>
      <c r="D10594" s="1" t="s">
        <v>354</v>
      </c>
      <c r="E10594" s="2"/>
      <c r="F10594" s="3"/>
      <c r="G10594" s="2">
        <v>3</v>
      </c>
      <c r="H10594" s="3"/>
      <c r="I10594" s="69" t="str">
        <f>VLOOKUP(C10594,СПРАВОЧНИК!B:D,2,0)</f>
        <v>США</v>
      </c>
      <c r="J10594" s="69" t="str">
        <f>VLOOKUP(C10594,СПРАВОЧНИК!B:D,3,0)</f>
        <v>ИНОМАРКИ</v>
      </c>
      <c r="K10594" s="69" t="str">
        <f>VLOOKUP(СВОД2023[[#This Row],[ФО]],СПРАВОЧНИК!H:P,2,0)</f>
        <v>Центральный ФО</v>
      </c>
    </row>
    <row r="10595" spans="1:11" x14ac:dyDescent="0.2">
      <c r="A10595" t="s">
        <v>600</v>
      </c>
      <c r="B10595" t="s">
        <v>596</v>
      </c>
      <c r="C10595" s="1" t="s">
        <v>350</v>
      </c>
      <c r="D10595" s="1" t="s">
        <v>2515</v>
      </c>
      <c r="E10595" s="2">
        <v>1</v>
      </c>
      <c r="F10595" s="3"/>
      <c r="G10595" s="2">
        <v>2</v>
      </c>
      <c r="H10595" s="3">
        <v>1</v>
      </c>
      <c r="I10595" s="69" t="str">
        <f>VLOOKUP(C10595,СПРАВОЧНИК!B:D,2,0)</f>
        <v>США</v>
      </c>
      <c r="J10595" s="69" t="str">
        <f>VLOOKUP(C10595,СПРАВОЧНИК!B:D,3,0)</f>
        <v>ИНОМАРКИ</v>
      </c>
      <c r="K10595" s="69" t="str">
        <f>VLOOKUP(СВОД2023[[#This Row],[ФО]],СПРАВОЧНИК!H:P,2,0)</f>
        <v>Центральный ФО</v>
      </c>
    </row>
    <row r="10596" spans="1:11" x14ac:dyDescent="0.2">
      <c r="A10596" t="s">
        <v>600</v>
      </c>
      <c r="B10596" t="s">
        <v>596</v>
      </c>
      <c r="C10596" s="1" t="s">
        <v>350</v>
      </c>
      <c r="D10596" s="1" t="s">
        <v>1614</v>
      </c>
      <c r="E10596" s="2"/>
      <c r="F10596" s="3">
        <v>1</v>
      </c>
      <c r="G10596" s="2">
        <v>1</v>
      </c>
      <c r="H10596" s="3">
        <v>2</v>
      </c>
      <c r="I10596" s="69" t="str">
        <f>VLOOKUP(C10596,СПРАВОЧНИК!B:D,2,0)</f>
        <v>США</v>
      </c>
      <c r="J10596" s="69" t="str">
        <f>VLOOKUP(C10596,СПРАВОЧНИК!B:D,3,0)</f>
        <v>ИНОМАРКИ</v>
      </c>
      <c r="K10596" s="69" t="str">
        <f>VLOOKUP(СВОД2023[[#This Row],[ФО]],СПРАВОЧНИК!H:P,2,0)</f>
        <v>Центральный ФО</v>
      </c>
    </row>
    <row r="10597" spans="1:11" x14ac:dyDescent="0.2">
      <c r="A10597" t="s">
        <v>600</v>
      </c>
      <c r="B10597" t="s">
        <v>596</v>
      </c>
      <c r="C10597" s="1" t="s">
        <v>350</v>
      </c>
      <c r="D10597" s="1" t="s">
        <v>355</v>
      </c>
      <c r="E10597" s="2">
        <v>7</v>
      </c>
      <c r="F10597" s="3">
        <v>11</v>
      </c>
      <c r="G10597" s="2">
        <v>42</v>
      </c>
      <c r="H10597" s="3">
        <v>30</v>
      </c>
      <c r="I10597" s="69" t="str">
        <f>VLOOKUP(C10597,СПРАВОЧНИК!B:D,2,0)</f>
        <v>США</v>
      </c>
      <c r="J10597" s="69" t="str">
        <f>VLOOKUP(C10597,СПРАВОЧНИК!B:D,3,0)</f>
        <v>ИНОМАРКИ</v>
      </c>
      <c r="K10597" s="69" t="str">
        <f>VLOOKUP(СВОД2023[[#This Row],[ФО]],СПРАВОЧНИК!H:P,2,0)</f>
        <v>Центральный ФО</v>
      </c>
    </row>
    <row r="10598" spans="1:11" x14ac:dyDescent="0.2">
      <c r="A10598" t="s">
        <v>600</v>
      </c>
      <c r="B10598" t="s">
        <v>596</v>
      </c>
      <c r="C10598" s="1" t="s">
        <v>350</v>
      </c>
      <c r="D10598" s="1" t="s">
        <v>1615</v>
      </c>
      <c r="E10598" s="2">
        <v>4</v>
      </c>
      <c r="F10598" s="3">
        <v>6</v>
      </c>
      <c r="G10598" s="2">
        <v>22</v>
      </c>
      <c r="H10598" s="3">
        <v>25</v>
      </c>
      <c r="I10598" s="69" t="str">
        <f>VLOOKUP(C10598,СПРАВОЧНИК!B:D,2,0)</f>
        <v>США</v>
      </c>
      <c r="J10598" s="69" t="str">
        <f>VLOOKUP(C10598,СПРАВОЧНИК!B:D,3,0)</f>
        <v>ИНОМАРКИ</v>
      </c>
      <c r="K10598" s="69" t="str">
        <f>VLOOKUP(СВОД2023[[#This Row],[ФО]],СПРАВОЧНИК!H:P,2,0)</f>
        <v>Центральный ФО</v>
      </c>
    </row>
    <row r="10599" spans="1:11" x14ac:dyDescent="0.2">
      <c r="A10599" t="s">
        <v>600</v>
      </c>
      <c r="B10599" t="s">
        <v>596</v>
      </c>
      <c r="C10599" s="1" t="s">
        <v>817</v>
      </c>
      <c r="D10599" s="1" t="s">
        <v>2683</v>
      </c>
      <c r="E10599" s="2"/>
      <c r="F10599" s="3"/>
      <c r="G10599" s="2">
        <v>1</v>
      </c>
      <c r="H10599" s="3"/>
      <c r="I10599" s="69" t="str">
        <f>VLOOKUP(C10599,СПРАВОЧНИК!B:D,2,0)</f>
        <v>КИТАЙ</v>
      </c>
      <c r="J10599" s="69" t="str">
        <f>VLOOKUP(C10599,СПРАВОЧНИК!B:D,3,0)</f>
        <v>ИНОМАРКИ</v>
      </c>
      <c r="K10599" s="69" t="str">
        <f>VLOOKUP(СВОД2023[[#This Row],[ФО]],СПРАВОЧНИК!H:P,2,0)</f>
        <v>Центральный ФО</v>
      </c>
    </row>
    <row r="10600" spans="1:11" x14ac:dyDescent="0.2">
      <c r="A10600" t="s">
        <v>600</v>
      </c>
      <c r="B10600" t="s">
        <v>596</v>
      </c>
      <c r="C10600" s="1" t="s">
        <v>2684</v>
      </c>
      <c r="D10600" s="1" t="s">
        <v>2685</v>
      </c>
      <c r="E10600" s="2"/>
      <c r="F10600" s="3"/>
      <c r="G10600" s="2"/>
      <c r="H10600" s="3">
        <v>1</v>
      </c>
      <c r="I10600" s="69" t="str">
        <f>VLOOKUP(C10600,СПРАВОЧНИК!B:D,2,0)</f>
        <v>ЕВРОПА</v>
      </c>
      <c r="J10600" s="69" t="str">
        <f>VLOOKUP(C10600,СПРАВОЧНИК!B:D,3,0)</f>
        <v>ИНОМАРКИ</v>
      </c>
      <c r="K10600" s="69" t="str">
        <f>VLOOKUP(СВОД2023[[#This Row],[ФО]],СПРАВОЧНИК!H:P,2,0)</f>
        <v>Центральный ФО</v>
      </c>
    </row>
    <row r="10601" spans="1:11" x14ac:dyDescent="0.2">
      <c r="A10601" t="s">
        <v>600</v>
      </c>
      <c r="B10601" t="s">
        <v>596</v>
      </c>
      <c r="C10601" s="1" t="s">
        <v>2549</v>
      </c>
      <c r="D10601" s="1" t="s">
        <v>2550</v>
      </c>
      <c r="E10601" s="2">
        <v>1</v>
      </c>
      <c r="F10601" s="3"/>
      <c r="G10601" s="2">
        <v>4</v>
      </c>
      <c r="H10601" s="3">
        <v>1</v>
      </c>
      <c r="I10601" s="69" t="str">
        <f>VLOOKUP(C10601,СПРАВОЧНИК!B:D,2,0)</f>
        <v>ЕВРОПА</v>
      </c>
      <c r="J10601" s="69" t="str">
        <f>VLOOKUP(C10601,СПРАВОЧНИК!B:D,3,0)</f>
        <v>ИНОМАРКИ</v>
      </c>
      <c r="K10601" s="69" t="str">
        <f>VLOOKUP(СВОД2023[[#This Row],[ФО]],СПРАВОЧНИК!H:P,2,0)</f>
        <v>Центральный ФО</v>
      </c>
    </row>
    <row r="10602" spans="1:11" x14ac:dyDescent="0.2">
      <c r="A10602" t="s">
        <v>600</v>
      </c>
      <c r="B10602" t="s">
        <v>596</v>
      </c>
      <c r="C10602" s="1" t="s">
        <v>2549</v>
      </c>
      <c r="D10602" s="1" t="s">
        <v>2686</v>
      </c>
      <c r="E10602" s="2"/>
      <c r="F10602" s="3"/>
      <c r="G10602" s="2"/>
      <c r="H10602" s="3">
        <v>1</v>
      </c>
      <c r="I10602" s="69" t="str">
        <f>VLOOKUP(C10602,СПРАВОЧНИК!B:D,2,0)</f>
        <v>ЕВРОПА</v>
      </c>
      <c r="J10602" s="69" t="str">
        <f>VLOOKUP(C10602,СПРАВОЧНИК!B:D,3,0)</f>
        <v>ИНОМАРКИ</v>
      </c>
      <c r="K10602" s="69" t="str">
        <f>VLOOKUP(СВОД2023[[#This Row],[ФО]],СПРАВОЧНИК!H:P,2,0)</f>
        <v>Центральный ФО</v>
      </c>
    </row>
    <row r="10603" spans="1:11" x14ac:dyDescent="0.2">
      <c r="A10603" t="s">
        <v>600</v>
      </c>
      <c r="B10603" t="s">
        <v>596</v>
      </c>
      <c r="C10603" s="1" t="s">
        <v>1061</v>
      </c>
      <c r="D10603" s="1" t="s">
        <v>2222</v>
      </c>
      <c r="E10603" s="2">
        <v>2</v>
      </c>
      <c r="F10603" s="3"/>
      <c r="G10603" s="2">
        <v>4</v>
      </c>
      <c r="H10603" s="3">
        <v>2</v>
      </c>
      <c r="I10603" s="69" t="str">
        <f>VLOOKUP(C10603,СПРАВОЧНИК!B:D,2,0)</f>
        <v>РОССИЯ</v>
      </c>
      <c r="J10603" s="69" t="str">
        <f>VLOOKUP(C10603,СПРАВОЧНИК!B:D,3,0)</f>
        <v>ОТЕЧЕСТВЕННЫЕ</v>
      </c>
      <c r="K10603" s="69" t="str">
        <f>VLOOKUP(СВОД2023[[#This Row],[ФО]],СПРАВОЧНИК!H:P,2,0)</f>
        <v>Центральный ФО</v>
      </c>
    </row>
    <row r="10604" spans="1:11" x14ac:dyDescent="0.2">
      <c r="A10604" t="s">
        <v>600</v>
      </c>
      <c r="B10604" t="s">
        <v>596</v>
      </c>
      <c r="C10604" s="1" t="s">
        <v>1061</v>
      </c>
      <c r="D10604" s="1" t="s">
        <v>2223</v>
      </c>
      <c r="E10604" s="2">
        <v>1</v>
      </c>
      <c r="F10604" s="3">
        <v>2</v>
      </c>
      <c r="G10604" s="2">
        <v>4</v>
      </c>
      <c r="H10604" s="3">
        <v>4</v>
      </c>
      <c r="I10604" s="69" t="str">
        <f>VLOOKUP(C10604,СПРАВОЧНИК!B:D,2,0)</f>
        <v>РОССИЯ</v>
      </c>
      <c r="J10604" s="69" t="str">
        <f>VLOOKUP(C10604,СПРАВОЧНИК!B:D,3,0)</f>
        <v>ОТЕЧЕСТВЕННЫЕ</v>
      </c>
      <c r="K10604" s="69" t="str">
        <f>VLOOKUP(СВОД2023[[#This Row],[ФО]],СПРАВОЧНИК!H:P,2,0)</f>
        <v>Центральный ФО</v>
      </c>
    </row>
    <row r="10605" spans="1:11" x14ac:dyDescent="0.2">
      <c r="A10605" t="s">
        <v>600</v>
      </c>
      <c r="B10605" t="s">
        <v>596</v>
      </c>
      <c r="C10605" s="1" t="s">
        <v>1061</v>
      </c>
      <c r="D10605" s="1" t="s">
        <v>2224</v>
      </c>
      <c r="E10605" s="2"/>
      <c r="F10605" s="3"/>
      <c r="G10605" s="2">
        <v>1</v>
      </c>
      <c r="H10605" s="3"/>
      <c r="I10605" s="69" t="str">
        <f>VLOOKUP(C10605,СПРАВОЧНИК!B:D,2,0)</f>
        <v>РОССИЯ</v>
      </c>
      <c r="J10605" s="69" t="str">
        <f>VLOOKUP(C10605,СПРАВОЧНИК!B:D,3,0)</f>
        <v>ОТЕЧЕСТВЕННЫЕ</v>
      </c>
      <c r="K10605" s="69" t="str">
        <f>VLOOKUP(СВОД2023[[#This Row],[ФО]],СПРАВОЧНИК!H:P,2,0)</f>
        <v>Центральный ФО</v>
      </c>
    </row>
    <row r="10606" spans="1:11" x14ac:dyDescent="0.2">
      <c r="A10606" t="s">
        <v>600</v>
      </c>
      <c r="B10606" t="s">
        <v>596</v>
      </c>
      <c r="C10606" s="1" t="s">
        <v>1061</v>
      </c>
      <c r="D10606" s="1" t="s">
        <v>1616</v>
      </c>
      <c r="E10606" s="2">
        <v>16</v>
      </c>
      <c r="F10606" s="3">
        <v>14</v>
      </c>
      <c r="G10606" s="2">
        <v>68</v>
      </c>
      <c r="H10606" s="3">
        <v>47</v>
      </c>
      <c r="I10606" s="69" t="str">
        <f>VLOOKUP(C10606,СПРАВОЧНИК!B:D,2,0)</f>
        <v>РОССИЯ</v>
      </c>
      <c r="J10606" s="69" t="str">
        <f>VLOOKUP(C10606,СПРАВОЧНИК!B:D,3,0)</f>
        <v>ОТЕЧЕСТВЕННЫЕ</v>
      </c>
      <c r="K10606" s="69" t="str">
        <f>VLOOKUP(СВОД2023[[#This Row],[ФО]],СПРАВОЧНИК!H:P,2,0)</f>
        <v>Центральный ФО</v>
      </c>
    </row>
    <row r="10607" spans="1:11" x14ac:dyDescent="0.2">
      <c r="A10607" t="s">
        <v>600</v>
      </c>
      <c r="B10607" t="s">
        <v>596</v>
      </c>
      <c r="C10607" s="1" t="s">
        <v>2687</v>
      </c>
      <c r="D10607" s="1" t="s">
        <v>2688</v>
      </c>
      <c r="E10607" s="2"/>
      <c r="F10607" s="3"/>
      <c r="G10607" s="2">
        <v>1</v>
      </c>
      <c r="H10607" s="3"/>
      <c r="I10607" s="69" t="str">
        <f>VLOOKUP(C10607,СПРАВОЧНИК!B:D,2,0)</f>
        <v>ЕВРОПА</v>
      </c>
      <c r="J10607" s="69" t="str">
        <f>VLOOKUP(C10607,СПРАВОЧНИК!B:D,3,0)</f>
        <v>ИНОМАРКИ</v>
      </c>
      <c r="K10607" s="69" t="str">
        <f>VLOOKUP(СВОД2023[[#This Row],[ФО]],СПРАВОЧНИК!H:P,2,0)</f>
        <v>Центральный ФО</v>
      </c>
    </row>
    <row r="10608" spans="1:11" x14ac:dyDescent="0.2">
      <c r="A10608" t="s">
        <v>600</v>
      </c>
      <c r="B10608" t="s">
        <v>596</v>
      </c>
      <c r="C10608" s="1" t="s">
        <v>1617</v>
      </c>
      <c r="D10608" s="1" t="s">
        <v>1618</v>
      </c>
      <c r="E10608" s="2">
        <v>1</v>
      </c>
      <c r="F10608" s="3">
        <v>4</v>
      </c>
      <c r="G10608" s="2">
        <v>10</v>
      </c>
      <c r="H10608" s="3">
        <v>10</v>
      </c>
      <c r="I10608" s="69" t="str">
        <f>VLOOKUP(C10608,СПРАВОЧНИК!B:D,2,0)</f>
        <v>КИТАЙ</v>
      </c>
      <c r="J10608" s="69" t="str">
        <f>VLOOKUP(C10608,СПРАВОЧНИК!B:D,3,0)</f>
        <v>ИНОМАРКИ</v>
      </c>
      <c r="K10608" s="69" t="str">
        <f>VLOOKUP(СВОД2023[[#This Row],[ФО]],СПРАВОЧНИК!H:P,2,0)</f>
        <v>Центральный ФО</v>
      </c>
    </row>
    <row r="10609" spans="1:11" x14ac:dyDescent="0.2">
      <c r="A10609" t="s">
        <v>600</v>
      </c>
      <c r="B10609" t="s">
        <v>596</v>
      </c>
      <c r="C10609" s="1" t="s">
        <v>356</v>
      </c>
      <c r="D10609" s="1" t="s">
        <v>1619</v>
      </c>
      <c r="E10609" s="2">
        <v>7</v>
      </c>
      <c r="F10609" s="3">
        <v>3</v>
      </c>
      <c r="G10609" s="2">
        <v>18</v>
      </c>
      <c r="H10609" s="3">
        <v>17</v>
      </c>
      <c r="I10609" s="69" t="str">
        <f>VLOOKUP(C10609,СПРАВОЧНИК!B:D,2,0)</f>
        <v>ЕВРОПА</v>
      </c>
      <c r="J10609" s="69" t="str">
        <f>VLOOKUP(C10609,СПРАВОЧНИК!B:D,3,0)</f>
        <v>ИНОМАРКИ</v>
      </c>
      <c r="K10609" s="69" t="str">
        <f>VLOOKUP(СВОД2023[[#This Row],[ФО]],СПРАВОЧНИК!H:P,2,0)</f>
        <v>Центральный ФО</v>
      </c>
    </row>
    <row r="10610" spans="1:11" x14ac:dyDescent="0.2">
      <c r="A10610" t="s">
        <v>600</v>
      </c>
      <c r="B10610" t="s">
        <v>596</v>
      </c>
      <c r="C10610" s="1" t="s">
        <v>356</v>
      </c>
      <c r="D10610" s="1" t="s">
        <v>2225</v>
      </c>
      <c r="E10610" s="2"/>
      <c r="F10610" s="3">
        <v>1</v>
      </c>
      <c r="G10610" s="2"/>
      <c r="H10610" s="3">
        <v>2</v>
      </c>
      <c r="I10610" s="69" t="str">
        <f>VLOOKUP(C10610,СПРАВОЧНИК!B:D,2,0)</f>
        <v>ЕВРОПА</v>
      </c>
      <c r="J10610" s="69" t="str">
        <f>VLOOKUP(C10610,СПРАВОЧНИК!B:D,3,0)</f>
        <v>ИНОМАРКИ</v>
      </c>
      <c r="K10610" s="69" t="str">
        <f>VLOOKUP(СВОД2023[[#This Row],[ФО]],СПРАВОЧНИК!H:P,2,0)</f>
        <v>Центральный ФО</v>
      </c>
    </row>
    <row r="10611" spans="1:11" x14ac:dyDescent="0.2">
      <c r="A10611" t="s">
        <v>600</v>
      </c>
      <c r="B10611" t="s">
        <v>596</v>
      </c>
      <c r="C10611" s="1" t="s">
        <v>356</v>
      </c>
      <c r="D10611" s="1" t="s">
        <v>2226</v>
      </c>
      <c r="E10611" s="2"/>
      <c r="F10611" s="3">
        <v>3</v>
      </c>
      <c r="G10611" s="2">
        <v>16</v>
      </c>
      <c r="H10611" s="3">
        <v>11</v>
      </c>
      <c r="I10611" s="69" t="str">
        <f>VLOOKUP(C10611,СПРАВОЧНИК!B:D,2,0)</f>
        <v>ЕВРОПА</v>
      </c>
      <c r="J10611" s="69" t="str">
        <f>VLOOKUP(C10611,СПРАВОЧНИК!B:D,3,0)</f>
        <v>ИНОМАРКИ</v>
      </c>
      <c r="K10611" s="69" t="str">
        <f>VLOOKUP(СВОД2023[[#This Row],[ФО]],СПРАВОЧНИК!H:P,2,0)</f>
        <v>Центральный ФО</v>
      </c>
    </row>
    <row r="10612" spans="1:11" x14ac:dyDescent="0.2">
      <c r="A10612" t="s">
        <v>600</v>
      </c>
      <c r="B10612" t="s">
        <v>596</v>
      </c>
      <c r="C10612" s="1" t="s">
        <v>356</v>
      </c>
      <c r="D10612" s="1" t="s">
        <v>2551</v>
      </c>
      <c r="E10612" s="2"/>
      <c r="F10612" s="3"/>
      <c r="G10612" s="2">
        <v>1</v>
      </c>
      <c r="H10612" s="3"/>
      <c r="I10612" s="69" t="str">
        <f>VLOOKUP(C10612,СПРАВОЧНИК!B:D,2,0)</f>
        <v>ЕВРОПА</v>
      </c>
      <c r="J10612" s="69" t="str">
        <f>VLOOKUP(C10612,СПРАВОЧНИК!B:D,3,0)</f>
        <v>ИНОМАРКИ</v>
      </c>
      <c r="K10612" s="69" t="str">
        <f>VLOOKUP(СВОД2023[[#This Row],[ФО]],СПРАВОЧНИК!H:P,2,0)</f>
        <v>Центральный ФО</v>
      </c>
    </row>
    <row r="10613" spans="1:11" x14ac:dyDescent="0.2">
      <c r="A10613" t="s">
        <v>600</v>
      </c>
      <c r="B10613" t="s">
        <v>596</v>
      </c>
      <c r="C10613" s="1" t="s">
        <v>356</v>
      </c>
      <c r="D10613" s="1" t="s">
        <v>358</v>
      </c>
      <c r="E10613" s="2">
        <v>16</v>
      </c>
      <c r="F10613" s="3">
        <v>2</v>
      </c>
      <c r="G10613" s="2">
        <v>84</v>
      </c>
      <c r="H10613" s="3">
        <v>42</v>
      </c>
      <c r="I10613" s="69" t="str">
        <f>VLOOKUP(C10613,СПРАВОЧНИК!B:D,2,0)</f>
        <v>ЕВРОПА</v>
      </c>
      <c r="J10613" s="69" t="str">
        <f>VLOOKUP(C10613,СПРАВОЧНИК!B:D,3,0)</f>
        <v>ИНОМАРКИ</v>
      </c>
      <c r="K10613" s="69" t="str">
        <f>VLOOKUP(СВОД2023[[#This Row],[ФО]],СПРАВОЧНИК!H:P,2,0)</f>
        <v>Центральный ФО</v>
      </c>
    </row>
    <row r="10614" spans="1:11" x14ac:dyDescent="0.2">
      <c r="A10614" t="s">
        <v>600</v>
      </c>
      <c r="B10614" t="s">
        <v>596</v>
      </c>
      <c r="C10614" s="1" t="s">
        <v>356</v>
      </c>
      <c r="D10614" s="1" t="s">
        <v>1620</v>
      </c>
      <c r="E10614" s="2">
        <v>4</v>
      </c>
      <c r="F10614" s="3">
        <v>3</v>
      </c>
      <c r="G10614" s="2">
        <v>27</v>
      </c>
      <c r="H10614" s="3">
        <v>16</v>
      </c>
      <c r="I10614" s="69" t="str">
        <f>VLOOKUP(C10614,СПРАВОЧНИК!B:D,2,0)</f>
        <v>ЕВРОПА</v>
      </c>
      <c r="J10614" s="69" t="str">
        <f>VLOOKUP(C10614,СПРАВОЧНИК!B:D,3,0)</f>
        <v>ИНОМАРКИ</v>
      </c>
      <c r="K10614" s="69" t="str">
        <f>VLOOKUP(СВОД2023[[#This Row],[ФО]],СПРАВОЧНИК!H:P,2,0)</f>
        <v>Центральный ФО</v>
      </c>
    </row>
    <row r="10615" spans="1:11" x14ac:dyDescent="0.2">
      <c r="A10615" t="s">
        <v>600</v>
      </c>
      <c r="B10615" t="s">
        <v>596</v>
      </c>
      <c r="C10615" s="1" t="s">
        <v>356</v>
      </c>
      <c r="D10615" s="1" t="s">
        <v>2442</v>
      </c>
      <c r="E10615" s="2">
        <v>1</v>
      </c>
      <c r="F10615" s="3">
        <v>1</v>
      </c>
      <c r="G10615" s="2">
        <v>1</v>
      </c>
      <c r="H10615" s="3">
        <v>1</v>
      </c>
      <c r="I10615" s="69" t="str">
        <f>VLOOKUP(C10615,СПРАВОЧНИК!B:D,2,0)</f>
        <v>ЕВРОПА</v>
      </c>
      <c r="J10615" s="69" t="str">
        <f>VLOOKUP(C10615,СПРАВОЧНИК!B:D,3,0)</f>
        <v>ИНОМАРКИ</v>
      </c>
      <c r="K10615" s="69" t="str">
        <f>VLOOKUP(СВОД2023[[#This Row],[ФО]],СПРАВОЧНИК!H:P,2,0)</f>
        <v>Центральный ФО</v>
      </c>
    </row>
    <row r="10616" spans="1:11" x14ac:dyDescent="0.2">
      <c r="A10616" t="s">
        <v>600</v>
      </c>
      <c r="B10616" t="s">
        <v>596</v>
      </c>
      <c r="C10616" s="1" t="s">
        <v>2228</v>
      </c>
      <c r="D10616" s="1" t="s">
        <v>2229</v>
      </c>
      <c r="E10616" s="2">
        <v>2</v>
      </c>
      <c r="F10616" s="3">
        <v>4</v>
      </c>
      <c r="G10616" s="2">
        <v>6</v>
      </c>
      <c r="H10616" s="3">
        <v>9</v>
      </c>
      <c r="I10616" s="69" t="str">
        <f>VLOOKUP(C10616,СПРАВОЧНИК!B:D,2,0)</f>
        <v>ЕВРОПА</v>
      </c>
      <c r="J10616" s="69" t="str">
        <f>VLOOKUP(C10616,СПРАВОЧНИК!B:D,3,0)</f>
        <v>ИНОМАРКИ</v>
      </c>
      <c r="K10616" s="69" t="str">
        <f>VLOOKUP(СВОД2023[[#This Row],[ФО]],СПРАВОЧНИК!H:P,2,0)</f>
        <v>Центральный ФО</v>
      </c>
    </row>
    <row r="10617" spans="1:11" x14ac:dyDescent="0.2">
      <c r="A10617" t="s">
        <v>600</v>
      </c>
      <c r="B10617" t="s">
        <v>596</v>
      </c>
      <c r="C10617" s="1" t="s">
        <v>2228</v>
      </c>
      <c r="D10617" s="1" t="s">
        <v>2230</v>
      </c>
      <c r="E10617" s="2"/>
      <c r="F10617" s="3">
        <v>3</v>
      </c>
      <c r="G10617" s="2">
        <v>7</v>
      </c>
      <c r="H10617" s="3">
        <v>11</v>
      </c>
      <c r="I10617" s="69" t="str">
        <f>VLOOKUP(C10617,СПРАВОЧНИК!B:D,2,0)</f>
        <v>ЕВРОПА</v>
      </c>
      <c r="J10617" s="69" t="str">
        <f>VLOOKUP(C10617,СПРАВОЧНИК!B:D,3,0)</f>
        <v>ИНОМАРКИ</v>
      </c>
      <c r="K10617" s="69" t="str">
        <f>VLOOKUP(СВОД2023[[#This Row],[ФО]],СПРАВОЧНИК!H:P,2,0)</f>
        <v>Центральный ФО</v>
      </c>
    </row>
    <row r="10618" spans="1:11" x14ac:dyDescent="0.2">
      <c r="A10618" t="s">
        <v>600</v>
      </c>
      <c r="B10618" t="s">
        <v>596</v>
      </c>
      <c r="C10618" s="1" t="s">
        <v>359</v>
      </c>
      <c r="D10618" s="1" t="s">
        <v>360</v>
      </c>
      <c r="E10618" s="2">
        <v>1</v>
      </c>
      <c r="F10618" s="3">
        <v>3</v>
      </c>
      <c r="G10618" s="2">
        <v>11</v>
      </c>
      <c r="H10618" s="3">
        <v>14</v>
      </c>
      <c r="I10618" s="69" t="str">
        <f>VLOOKUP(C10618,СПРАВОЧНИК!B:D,2,0)</f>
        <v>ЯПОНИЯ</v>
      </c>
      <c r="J10618" s="69" t="str">
        <f>VLOOKUP(C10618,СПРАВОЧНИК!B:D,3,0)</f>
        <v>ИНОМАРКИ</v>
      </c>
      <c r="K10618" s="69" t="str">
        <f>VLOOKUP(СВОД2023[[#This Row],[ФО]],СПРАВОЧНИК!H:P,2,0)</f>
        <v>Центральный ФО</v>
      </c>
    </row>
    <row r="10619" spans="1:11" x14ac:dyDescent="0.2">
      <c r="A10619" t="s">
        <v>600</v>
      </c>
      <c r="B10619" t="s">
        <v>596</v>
      </c>
      <c r="C10619" s="1" t="s">
        <v>359</v>
      </c>
      <c r="D10619" s="1" t="s">
        <v>1621</v>
      </c>
      <c r="E10619" s="2"/>
      <c r="F10619" s="3">
        <v>1</v>
      </c>
      <c r="G10619" s="2">
        <v>2</v>
      </c>
      <c r="H10619" s="3">
        <v>6</v>
      </c>
      <c r="I10619" s="69" t="str">
        <f>VLOOKUP(C10619,СПРАВОЧНИК!B:D,2,0)</f>
        <v>ЯПОНИЯ</v>
      </c>
      <c r="J10619" s="69" t="str">
        <f>VLOOKUP(C10619,СПРАВОЧНИК!B:D,3,0)</f>
        <v>ИНОМАРКИ</v>
      </c>
      <c r="K10619" s="69" t="str">
        <f>VLOOKUP(СВОД2023[[#This Row],[ФО]],СПРАВОЧНИК!H:P,2,0)</f>
        <v>Центральный ФО</v>
      </c>
    </row>
    <row r="10620" spans="1:11" x14ac:dyDescent="0.2">
      <c r="A10620" t="s">
        <v>600</v>
      </c>
      <c r="B10620" t="s">
        <v>596</v>
      </c>
      <c r="C10620" s="1" t="s">
        <v>359</v>
      </c>
      <c r="D10620" s="1" t="s">
        <v>1622</v>
      </c>
      <c r="E10620" s="2">
        <v>8</v>
      </c>
      <c r="F10620" s="3">
        <v>4</v>
      </c>
      <c r="G10620" s="2">
        <v>48</v>
      </c>
      <c r="H10620" s="3">
        <v>28</v>
      </c>
      <c r="I10620" s="69" t="str">
        <f>VLOOKUP(C10620,СПРАВОЧНИК!B:D,2,0)</f>
        <v>ЯПОНИЯ</v>
      </c>
      <c r="J10620" s="69" t="str">
        <f>VLOOKUP(C10620,СПРАВОЧНИК!B:D,3,0)</f>
        <v>ИНОМАРКИ</v>
      </c>
      <c r="K10620" s="69" t="str">
        <f>VLOOKUP(СВОД2023[[#This Row],[ФО]],СПРАВОЧНИК!H:P,2,0)</f>
        <v>Центральный ФО</v>
      </c>
    </row>
    <row r="10621" spans="1:11" x14ac:dyDescent="0.2">
      <c r="A10621" t="s">
        <v>600</v>
      </c>
      <c r="B10621" t="s">
        <v>596</v>
      </c>
      <c r="C10621" s="1" t="s">
        <v>359</v>
      </c>
      <c r="D10621" s="1" t="s">
        <v>1623</v>
      </c>
      <c r="E10621" s="2">
        <v>2</v>
      </c>
      <c r="F10621" s="3"/>
      <c r="G10621" s="2">
        <v>15</v>
      </c>
      <c r="H10621" s="3">
        <v>5</v>
      </c>
      <c r="I10621" s="69" t="str">
        <f>VLOOKUP(C10621,СПРАВОЧНИК!B:D,2,0)</f>
        <v>ЯПОНИЯ</v>
      </c>
      <c r="J10621" s="69" t="str">
        <f>VLOOKUP(C10621,СПРАВОЧНИК!B:D,3,0)</f>
        <v>ИНОМАРКИ</v>
      </c>
      <c r="K10621" s="69" t="str">
        <f>VLOOKUP(СВОД2023[[#This Row],[ФО]],СПРАВОЧНИК!H:P,2,0)</f>
        <v>Центральный ФО</v>
      </c>
    </row>
    <row r="10622" spans="1:11" x14ac:dyDescent="0.2">
      <c r="A10622" t="s">
        <v>600</v>
      </c>
      <c r="B10622" t="s">
        <v>596</v>
      </c>
      <c r="C10622" s="1" t="s">
        <v>359</v>
      </c>
      <c r="D10622" s="1" t="s">
        <v>1624</v>
      </c>
      <c r="E10622" s="2">
        <v>6</v>
      </c>
      <c r="F10622" s="3">
        <v>3</v>
      </c>
      <c r="G10622" s="2">
        <v>26</v>
      </c>
      <c r="H10622" s="3">
        <v>18</v>
      </c>
      <c r="I10622" s="69" t="str">
        <f>VLOOKUP(C10622,СПРАВОЧНИК!B:D,2,0)</f>
        <v>ЯПОНИЯ</v>
      </c>
      <c r="J10622" s="69" t="str">
        <f>VLOOKUP(C10622,СПРАВОЧНИК!B:D,3,0)</f>
        <v>ИНОМАРКИ</v>
      </c>
      <c r="K10622" s="69" t="str">
        <f>VLOOKUP(СВОД2023[[#This Row],[ФО]],СПРАВОЧНИК!H:P,2,0)</f>
        <v>Центральный ФО</v>
      </c>
    </row>
    <row r="10623" spans="1:11" x14ac:dyDescent="0.2">
      <c r="A10623" t="s">
        <v>600</v>
      </c>
      <c r="B10623" t="s">
        <v>596</v>
      </c>
      <c r="C10623" s="1" t="s">
        <v>359</v>
      </c>
      <c r="D10623" s="1" t="s">
        <v>1625</v>
      </c>
      <c r="E10623" s="2">
        <v>2</v>
      </c>
      <c r="F10623" s="3">
        <v>2</v>
      </c>
      <c r="G10623" s="2">
        <v>4</v>
      </c>
      <c r="H10623" s="3">
        <v>5</v>
      </c>
      <c r="I10623" s="69" t="str">
        <f>VLOOKUP(C10623,СПРАВОЧНИК!B:D,2,0)</f>
        <v>ЯПОНИЯ</v>
      </c>
      <c r="J10623" s="69" t="str">
        <f>VLOOKUP(C10623,СПРАВОЧНИК!B:D,3,0)</f>
        <v>ИНОМАРКИ</v>
      </c>
      <c r="K10623" s="69" t="str">
        <f>VLOOKUP(СВОД2023[[#This Row],[ФО]],СПРАВОЧНИК!H:P,2,0)</f>
        <v>Центральный ФО</v>
      </c>
    </row>
    <row r="10624" spans="1:11" x14ac:dyDescent="0.2">
      <c r="A10624" t="s">
        <v>600</v>
      </c>
      <c r="B10624" t="s">
        <v>596</v>
      </c>
      <c r="C10624" s="1" t="s">
        <v>359</v>
      </c>
      <c r="D10624" s="1" t="s">
        <v>361</v>
      </c>
      <c r="E10624" s="2">
        <v>8</v>
      </c>
      <c r="F10624" s="3">
        <v>1</v>
      </c>
      <c r="G10624" s="2">
        <v>69</v>
      </c>
      <c r="H10624" s="3">
        <v>9</v>
      </c>
      <c r="I10624" s="69" t="str">
        <f>VLOOKUP(C10624,СПРАВОЧНИК!B:D,2,0)</f>
        <v>ЯПОНИЯ</v>
      </c>
      <c r="J10624" s="69" t="str">
        <f>VLOOKUP(C10624,СПРАВОЧНИК!B:D,3,0)</f>
        <v>ИНОМАРКИ</v>
      </c>
      <c r="K10624" s="69" t="str">
        <f>VLOOKUP(СВОД2023[[#This Row],[ФО]],СПРАВОЧНИК!H:P,2,0)</f>
        <v>Центральный ФО</v>
      </c>
    </row>
    <row r="10625" spans="1:11" x14ac:dyDescent="0.2">
      <c r="A10625" t="s">
        <v>600</v>
      </c>
      <c r="B10625" t="s">
        <v>596</v>
      </c>
      <c r="C10625" s="1" t="s">
        <v>359</v>
      </c>
      <c r="D10625" s="1" t="s">
        <v>362</v>
      </c>
      <c r="E10625" s="2">
        <v>11</v>
      </c>
      <c r="F10625" s="3">
        <v>14</v>
      </c>
      <c r="G10625" s="2">
        <v>74</v>
      </c>
      <c r="H10625" s="3">
        <v>56</v>
      </c>
      <c r="I10625" s="69" t="str">
        <f>VLOOKUP(C10625,СПРАВОЧНИК!B:D,2,0)</f>
        <v>ЯПОНИЯ</v>
      </c>
      <c r="J10625" s="69" t="str">
        <f>VLOOKUP(C10625,СПРАВОЧНИК!B:D,3,0)</f>
        <v>ИНОМАРКИ</v>
      </c>
      <c r="K10625" s="69" t="str">
        <f>VLOOKUP(СВОД2023[[#This Row],[ФО]],СПРАВОЧНИК!H:P,2,0)</f>
        <v>Центральный ФО</v>
      </c>
    </row>
    <row r="10626" spans="1:11" x14ac:dyDescent="0.2">
      <c r="A10626" t="s">
        <v>600</v>
      </c>
      <c r="B10626" t="s">
        <v>596</v>
      </c>
      <c r="C10626" s="1" t="s">
        <v>359</v>
      </c>
      <c r="D10626" s="1" t="s">
        <v>363</v>
      </c>
      <c r="E10626" s="2">
        <v>538</v>
      </c>
      <c r="F10626" s="3">
        <v>353</v>
      </c>
      <c r="G10626" s="2">
        <v>2962</v>
      </c>
      <c r="H10626" s="3">
        <v>1955</v>
      </c>
      <c r="I10626" s="69" t="str">
        <f>VLOOKUP(C10626,СПРАВОЧНИК!B:D,2,0)</f>
        <v>ЯПОНИЯ</v>
      </c>
      <c r="J10626" s="69" t="str">
        <f>VLOOKUP(C10626,СПРАВОЧНИК!B:D,3,0)</f>
        <v>ИНОМАРКИ</v>
      </c>
      <c r="K10626" s="69" t="str">
        <f>VLOOKUP(СВОД2023[[#This Row],[ФО]],СПРАВОЧНИК!H:P,2,0)</f>
        <v>Центральный ФО</v>
      </c>
    </row>
    <row r="10627" spans="1:11" x14ac:dyDescent="0.2">
      <c r="A10627" t="s">
        <v>600</v>
      </c>
      <c r="B10627" t="s">
        <v>596</v>
      </c>
      <c r="C10627" s="1" t="s">
        <v>359</v>
      </c>
      <c r="D10627" s="1" t="s">
        <v>2689</v>
      </c>
      <c r="E10627" s="2"/>
      <c r="F10627" s="3"/>
      <c r="G10627" s="2">
        <v>1</v>
      </c>
      <c r="H10627" s="3"/>
      <c r="I10627" s="69" t="str">
        <f>VLOOKUP(C10627,СПРАВОЧНИК!B:D,2,0)</f>
        <v>ЯПОНИЯ</v>
      </c>
      <c r="J10627" s="69" t="str">
        <f>VLOOKUP(C10627,СПРАВОЧНИК!B:D,3,0)</f>
        <v>ИНОМАРКИ</v>
      </c>
      <c r="K10627" s="69" t="str">
        <f>VLOOKUP(СВОД2023[[#This Row],[ФО]],СПРАВОЧНИК!H:P,2,0)</f>
        <v>Центральный ФО</v>
      </c>
    </row>
    <row r="10628" spans="1:11" x14ac:dyDescent="0.2">
      <c r="A10628" t="s">
        <v>600</v>
      </c>
      <c r="B10628" t="s">
        <v>596</v>
      </c>
      <c r="C10628" s="1" t="s">
        <v>359</v>
      </c>
      <c r="D10628" s="1" t="s">
        <v>1627</v>
      </c>
      <c r="E10628" s="2">
        <v>171</v>
      </c>
      <c r="F10628" s="3">
        <v>155</v>
      </c>
      <c r="G10628" s="2">
        <v>1065</v>
      </c>
      <c r="H10628" s="3">
        <v>890</v>
      </c>
      <c r="I10628" s="69" t="str">
        <f>VLOOKUP(C10628,СПРАВОЧНИК!B:D,2,0)</f>
        <v>ЯПОНИЯ</v>
      </c>
      <c r="J10628" s="69" t="str">
        <f>VLOOKUP(C10628,СПРАВОЧНИК!B:D,3,0)</f>
        <v>ИНОМАРКИ</v>
      </c>
      <c r="K10628" s="69" t="str">
        <f>VLOOKUP(СВОД2023[[#This Row],[ФО]],СПРАВОЧНИК!H:P,2,0)</f>
        <v>Центральный ФО</v>
      </c>
    </row>
    <row r="10629" spans="1:11" x14ac:dyDescent="0.2">
      <c r="A10629" t="s">
        <v>600</v>
      </c>
      <c r="B10629" t="s">
        <v>596</v>
      </c>
      <c r="C10629" s="1" t="s">
        <v>359</v>
      </c>
      <c r="D10629" s="1" t="s">
        <v>365</v>
      </c>
      <c r="E10629" s="2">
        <v>14</v>
      </c>
      <c r="F10629" s="3"/>
      <c r="G10629" s="2">
        <v>74</v>
      </c>
      <c r="H10629" s="3">
        <v>6</v>
      </c>
      <c r="I10629" s="69" t="str">
        <f>VLOOKUP(C10629,СПРАВОЧНИК!B:D,2,0)</f>
        <v>ЯПОНИЯ</v>
      </c>
      <c r="J10629" s="69" t="str">
        <f>VLOOKUP(C10629,СПРАВОЧНИК!B:D,3,0)</f>
        <v>ИНОМАРКИ</v>
      </c>
      <c r="K10629" s="69" t="str">
        <f>VLOOKUP(СВОД2023[[#This Row],[ФО]],СПРАВОЧНИК!H:P,2,0)</f>
        <v>Центральный ФО</v>
      </c>
    </row>
    <row r="10630" spans="1:11" x14ac:dyDescent="0.2">
      <c r="A10630" t="s">
        <v>600</v>
      </c>
      <c r="B10630" t="s">
        <v>596</v>
      </c>
      <c r="C10630" s="1" t="s">
        <v>359</v>
      </c>
      <c r="D10630" s="1" t="s">
        <v>366</v>
      </c>
      <c r="E10630" s="2">
        <v>68</v>
      </c>
      <c r="F10630" s="3">
        <v>48</v>
      </c>
      <c r="G10630" s="2">
        <v>382</v>
      </c>
      <c r="H10630" s="3">
        <v>271</v>
      </c>
      <c r="I10630" s="69" t="str">
        <f>VLOOKUP(C10630,СПРАВОЧНИК!B:D,2,0)</f>
        <v>ЯПОНИЯ</v>
      </c>
      <c r="J10630" s="69" t="str">
        <f>VLOOKUP(C10630,СПРАВОЧНИК!B:D,3,0)</f>
        <v>ИНОМАРКИ</v>
      </c>
      <c r="K10630" s="69" t="str">
        <f>VLOOKUP(СВОД2023[[#This Row],[ФО]],СПРАВОЧНИК!H:P,2,0)</f>
        <v>Центральный ФО</v>
      </c>
    </row>
    <row r="10631" spans="1:11" x14ac:dyDescent="0.2">
      <c r="A10631" t="s">
        <v>600</v>
      </c>
      <c r="B10631" t="s">
        <v>596</v>
      </c>
      <c r="C10631" s="1" t="s">
        <v>359</v>
      </c>
      <c r="D10631" s="1" t="s">
        <v>834</v>
      </c>
      <c r="E10631" s="2">
        <v>34</v>
      </c>
      <c r="F10631" s="3">
        <v>23</v>
      </c>
      <c r="G10631" s="2">
        <v>160</v>
      </c>
      <c r="H10631" s="3">
        <v>153</v>
      </c>
      <c r="I10631" s="69" t="str">
        <f>VLOOKUP(C10631,СПРАВОЧНИК!B:D,2,0)</f>
        <v>ЯПОНИЯ</v>
      </c>
      <c r="J10631" s="69" t="str">
        <f>VLOOKUP(C10631,СПРАВОЧНИК!B:D,3,0)</f>
        <v>ИНОМАРКИ</v>
      </c>
      <c r="K10631" s="69" t="str">
        <f>VLOOKUP(СВОД2023[[#This Row],[ФО]],СПРАВОЧНИК!H:P,2,0)</f>
        <v>Центральный ФО</v>
      </c>
    </row>
    <row r="10632" spans="1:11" x14ac:dyDescent="0.2">
      <c r="A10632" t="s">
        <v>600</v>
      </c>
      <c r="B10632" t="s">
        <v>596</v>
      </c>
      <c r="C10632" s="1" t="s">
        <v>359</v>
      </c>
      <c r="D10632" s="1" t="s">
        <v>1628</v>
      </c>
      <c r="E10632" s="2">
        <v>3</v>
      </c>
      <c r="F10632" s="3"/>
      <c r="G10632" s="2">
        <v>4</v>
      </c>
      <c r="H10632" s="3">
        <v>2</v>
      </c>
      <c r="I10632" s="69" t="str">
        <f>VLOOKUP(C10632,СПРАВОЧНИК!B:D,2,0)</f>
        <v>ЯПОНИЯ</v>
      </c>
      <c r="J10632" s="69" t="str">
        <f>VLOOKUP(C10632,СПРАВОЧНИК!B:D,3,0)</f>
        <v>ИНОМАРКИ</v>
      </c>
      <c r="K10632" s="69" t="str">
        <f>VLOOKUP(СВОД2023[[#This Row],[ФО]],СПРАВОЧНИК!H:P,2,0)</f>
        <v>Центральный ФО</v>
      </c>
    </row>
    <row r="10633" spans="1:11" x14ac:dyDescent="0.2">
      <c r="A10633" t="s">
        <v>600</v>
      </c>
      <c r="B10633" t="s">
        <v>596</v>
      </c>
      <c r="C10633" s="1" t="s">
        <v>359</v>
      </c>
      <c r="D10633" s="1" t="s">
        <v>2231</v>
      </c>
      <c r="E10633" s="2"/>
      <c r="F10633" s="3"/>
      <c r="G10633" s="2">
        <v>3</v>
      </c>
      <c r="H10633" s="3">
        <v>1</v>
      </c>
      <c r="I10633" s="69" t="str">
        <f>VLOOKUP(C10633,СПРАВОЧНИК!B:D,2,0)</f>
        <v>ЯПОНИЯ</v>
      </c>
      <c r="J10633" s="69" t="str">
        <f>VLOOKUP(C10633,СПРАВОЧНИК!B:D,3,0)</f>
        <v>ИНОМАРКИ</v>
      </c>
      <c r="K10633" s="69" t="str">
        <f>VLOOKUP(СВОД2023[[#This Row],[ФО]],СПРАВОЧНИК!H:P,2,0)</f>
        <v>Центральный ФО</v>
      </c>
    </row>
    <row r="10634" spans="1:11" x14ac:dyDescent="0.2">
      <c r="A10634" t="s">
        <v>600</v>
      </c>
      <c r="B10634" t="s">
        <v>596</v>
      </c>
      <c r="C10634" s="1" t="s">
        <v>359</v>
      </c>
      <c r="D10634" s="1" t="s">
        <v>1629</v>
      </c>
      <c r="E10634" s="2"/>
      <c r="F10634" s="3"/>
      <c r="G10634" s="2">
        <v>1</v>
      </c>
      <c r="H10634" s="3"/>
      <c r="I10634" s="69" t="str">
        <f>VLOOKUP(C10634,СПРАВОЧНИК!B:D,2,0)</f>
        <v>ЯПОНИЯ</v>
      </c>
      <c r="J10634" s="69" t="str">
        <f>VLOOKUP(C10634,СПРАВОЧНИК!B:D,3,0)</f>
        <v>ИНОМАРКИ</v>
      </c>
      <c r="K10634" s="69" t="str">
        <f>VLOOKUP(СВОД2023[[#This Row],[ФО]],СПРАВОЧНИК!H:P,2,0)</f>
        <v>Центральный ФО</v>
      </c>
    </row>
    <row r="10635" spans="1:11" x14ac:dyDescent="0.2">
      <c r="A10635" t="s">
        <v>600</v>
      </c>
      <c r="B10635" t="s">
        <v>596</v>
      </c>
      <c r="C10635" s="1" t="s">
        <v>359</v>
      </c>
      <c r="D10635" s="1" t="s">
        <v>1630</v>
      </c>
      <c r="E10635" s="2">
        <v>14</v>
      </c>
      <c r="F10635" s="3">
        <v>10</v>
      </c>
      <c r="G10635" s="2">
        <v>69</v>
      </c>
      <c r="H10635" s="3">
        <v>48</v>
      </c>
      <c r="I10635" s="69" t="str">
        <f>VLOOKUP(C10635,СПРАВОЧНИК!B:D,2,0)</f>
        <v>ЯПОНИЯ</v>
      </c>
      <c r="J10635" s="69" t="str">
        <f>VLOOKUP(C10635,СПРАВОЧНИК!B:D,3,0)</f>
        <v>ИНОМАРКИ</v>
      </c>
      <c r="K10635" s="69" t="str">
        <f>VLOOKUP(СВОД2023[[#This Row],[ФО]],СПРАВОЧНИК!H:P,2,0)</f>
        <v>Центральный ФО</v>
      </c>
    </row>
    <row r="10636" spans="1:11" x14ac:dyDescent="0.2">
      <c r="A10636" t="s">
        <v>600</v>
      </c>
      <c r="B10636" t="s">
        <v>596</v>
      </c>
      <c r="C10636" s="1" t="s">
        <v>359</v>
      </c>
      <c r="D10636" s="1" t="s">
        <v>367</v>
      </c>
      <c r="E10636" s="2">
        <v>1</v>
      </c>
      <c r="F10636" s="3">
        <v>1</v>
      </c>
      <c r="G10636" s="2">
        <v>5</v>
      </c>
      <c r="H10636" s="3">
        <v>6</v>
      </c>
      <c r="I10636" s="69" t="str">
        <f>VLOOKUP(C10636,СПРАВОЧНИК!B:D,2,0)</f>
        <v>ЯПОНИЯ</v>
      </c>
      <c r="J10636" s="69" t="str">
        <f>VLOOKUP(C10636,СПРАВОЧНИК!B:D,3,0)</f>
        <v>ИНОМАРКИ</v>
      </c>
      <c r="K10636" s="69" t="str">
        <f>VLOOKUP(СВОД2023[[#This Row],[ФО]],СПРАВОЧНИК!H:P,2,0)</f>
        <v>Центральный ФО</v>
      </c>
    </row>
    <row r="10637" spans="1:11" x14ac:dyDescent="0.2">
      <c r="A10637" t="s">
        <v>600</v>
      </c>
      <c r="B10637" t="s">
        <v>596</v>
      </c>
      <c r="C10637" s="1" t="s">
        <v>359</v>
      </c>
      <c r="D10637" s="1" t="s">
        <v>1632</v>
      </c>
      <c r="E10637" s="2">
        <v>1</v>
      </c>
      <c r="F10637" s="3">
        <v>1</v>
      </c>
      <c r="G10637" s="2">
        <v>4</v>
      </c>
      <c r="H10637" s="3">
        <v>7</v>
      </c>
      <c r="I10637" s="69" t="str">
        <f>VLOOKUP(C10637,СПРАВОЧНИК!B:D,2,0)</f>
        <v>ЯПОНИЯ</v>
      </c>
      <c r="J10637" s="69" t="str">
        <f>VLOOKUP(C10637,СПРАВОЧНИК!B:D,3,0)</f>
        <v>ИНОМАРКИ</v>
      </c>
      <c r="K10637" s="69" t="str">
        <f>VLOOKUP(СВОД2023[[#This Row],[ФО]],СПРАВОЧНИК!H:P,2,0)</f>
        <v>Центральный ФО</v>
      </c>
    </row>
    <row r="10638" spans="1:11" x14ac:dyDescent="0.2">
      <c r="A10638" t="s">
        <v>600</v>
      </c>
      <c r="B10638" t="s">
        <v>596</v>
      </c>
      <c r="C10638" s="1" t="s">
        <v>359</v>
      </c>
      <c r="D10638" s="1" t="s">
        <v>368</v>
      </c>
      <c r="E10638" s="2">
        <v>19</v>
      </c>
      <c r="F10638" s="3">
        <v>22</v>
      </c>
      <c r="G10638" s="2">
        <v>123</v>
      </c>
      <c r="H10638" s="3">
        <v>119</v>
      </c>
      <c r="I10638" s="69" t="str">
        <f>VLOOKUP(C10638,СПРАВОЧНИК!B:D,2,0)</f>
        <v>ЯПОНИЯ</v>
      </c>
      <c r="J10638" s="69" t="str">
        <f>VLOOKUP(C10638,СПРАВОЧНИК!B:D,3,0)</f>
        <v>ИНОМАРКИ</v>
      </c>
      <c r="K10638" s="69" t="str">
        <f>VLOOKUP(СВОД2023[[#This Row],[ФО]],СПРАВОЧНИК!H:P,2,0)</f>
        <v>Центральный ФО</v>
      </c>
    </row>
    <row r="10639" spans="1:11" x14ac:dyDescent="0.2">
      <c r="A10639" t="s">
        <v>600</v>
      </c>
      <c r="B10639" t="s">
        <v>596</v>
      </c>
      <c r="C10639" s="1" t="s">
        <v>359</v>
      </c>
      <c r="D10639" s="1" t="s">
        <v>369</v>
      </c>
      <c r="E10639" s="2">
        <v>867</v>
      </c>
      <c r="F10639" s="3">
        <v>646</v>
      </c>
      <c r="G10639" s="2">
        <v>4502</v>
      </c>
      <c r="H10639" s="3">
        <v>3503</v>
      </c>
      <c r="I10639" s="69" t="str">
        <f>VLOOKUP(C10639,СПРАВОЧНИК!B:D,2,0)</f>
        <v>ЯПОНИЯ</v>
      </c>
      <c r="J10639" s="69" t="str">
        <f>VLOOKUP(C10639,СПРАВОЧНИК!B:D,3,0)</f>
        <v>ИНОМАРКИ</v>
      </c>
      <c r="K10639" s="69" t="str">
        <f>VLOOKUP(СВОД2023[[#This Row],[ФО]],СПРАВОЧНИК!H:P,2,0)</f>
        <v>Центральный ФО</v>
      </c>
    </row>
    <row r="10640" spans="1:11" x14ac:dyDescent="0.2">
      <c r="A10640" t="s">
        <v>600</v>
      </c>
      <c r="B10640" t="s">
        <v>596</v>
      </c>
      <c r="C10640" s="1" t="s">
        <v>359</v>
      </c>
      <c r="D10640" s="1" t="s">
        <v>1633</v>
      </c>
      <c r="E10640" s="2">
        <v>51</v>
      </c>
      <c r="F10640" s="3">
        <v>42</v>
      </c>
      <c r="G10640" s="2">
        <v>269</v>
      </c>
      <c r="H10640" s="3">
        <v>259</v>
      </c>
      <c r="I10640" s="69" t="str">
        <f>VLOOKUP(C10640,СПРАВОЧНИК!B:D,2,0)</f>
        <v>ЯПОНИЯ</v>
      </c>
      <c r="J10640" s="69" t="str">
        <f>VLOOKUP(C10640,СПРАВОЧНИК!B:D,3,0)</f>
        <v>ИНОМАРКИ</v>
      </c>
      <c r="K10640" s="69" t="str">
        <f>VLOOKUP(СВОД2023[[#This Row],[ФО]],СПРАВОЧНИК!H:P,2,0)</f>
        <v>Центральный ФО</v>
      </c>
    </row>
    <row r="10641" spans="1:11" x14ac:dyDescent="0.2">
      <c r="A10641" t="s">
        <v>600</v>
      </c>
      <c r="B10641" t="s">
        <v>596</v>
      </c>
      <c r="C10641" s="1" t="s">
        <v>359</v>
      </c>
      <c r="D10641" s="1" t="s">
        <v>1634</v>
      </c>
      <c r="E10641" s="2">
        <v>20</v>
      </c>
      <c r="F10641" s="3">
        <v>21</v>
      </c>
      <c r="G10641" s="2">
        <v>123</v>
      </c>
      <c r="H10641" s="3">
        <v>89</v>
      </c>
      <c r="I10641" s="69" t="str">
        <f>VLOOKUP(C10641,СПРАВОЧНИК!B:D,2,0)</f>
        <v>ЯПОНИЯ</v>
      </c>
      <c r="J10641" s="69" t="str">
        <f>VLOOKUP(C10641,СПРАВОЧНИК!B:D,3,0)</f>
        <v>ИНОМАРКИ</v>
      </c>
      <c r="K10641" s="69" t="str">
        <f>VLOOKUP(СВОД2023[[#This Row],[ФО]],СПРАВОЧНИК!H:P,2,0)</f>
        <v>Центральный ФО</v>
      </c>
    </row>
    <row r="10642" spans="1:11" x14ac:dyDescent="0.2">
      <c r="A10642" t="s">
        <v>600</v>
      </c>
      <c r="B10642" t="s">
        <v>596</v>
      </c>
      <c r="C10642" s="1" t="s">
        <v>359</v>
      </c>
      <c r="D10642" s="1" t="s">
        <v>370</v>
      </c>
      <c r="E10642" s="2">
        <v>820</v>
      </c>
      <c r="F10642" s="3">
        <v>539</v>
      </c>
      <c r="G10642" s="2">
        <v>4382</v>
      </c>
      <c r="H10642" s="3">
        <v>3017</v>
      </c>
      <c r="I10642" s="69" t="str">
        <f>VLOOKUP(C10642,СПРАВОЧНИК!B:D,2,0)</f>
        <v>ЯПОНИЯ</v>
      </c>
      <c r="J10642" s="69" t="str">
        <f>VLOOKUP(C10642,СПРАВОЧНИК!B:D,3,0)</f>
        <v>ИНОМАРКИ</v>
      </c>
      <c r="K10642" s="69" t="str">
        <f>VLOOKUP(СВОД2023[[#This Row],[ФО]],СПРАВОЧНИК!H:P,2,0)</f>
        <v>Центральный ФО</v>
      </c>
    </row>
    <row r="10643" spans="1:11" x14ac:dyDescent="0.2">
      <c r="A10643" t="s">
        <v>600</v>
      </c>
      <c r="B10643" t="s">
        <v>596</v>
      </c>
      <c r="C10643" s="1" t="s">
        <v>359</v>
      </c>
      <c r="D10643" s="1" t="s">
        <v>1635</v>
      </c>
      <c r="E10643" s="2">
        <v>48</v>
      </c>
      <c r="F10643" s="3">
        <v>82</v>
      </c>
      <c r="G10643" s="2">
        <v>273</v>
      </c>
      <c r="H10643" s="3">
        <v>327</v>
      </c>
      <c r="I10643" s="69" t="str">
        <f>VLOOKUP(C10643,СПРАВОЧНИК!B:D,2,0)</f>
        <v>ЯПОНИЯ</v>
      </c>
      <c r="J10643" s="69" t="str">
        <f>VLOOKUP(C10643,СПРАВОЧНИК!B:D,3,0)</f>
        <v>ИНОМАРКИ</v>
      </c>
      <c r="K10643" s="69" t="str">
        <f>VLOOKUP(СВОД2023[[#This Row],[ФО]],СПРАВОЧНИК!H:P,2,0)</f>
        <v>Центральный ФО</v>
      </c>
    </row>
    <row r="10644" spans="1:11" x14ac:dyDescent="0.2">
      <c r="A10644" t="s">
        <v>600</v>
      </c>
      <c r="B10644" t="s">
        <v>596</v>
      </c>
      <c r="C10644" s="1" t="s">
        <v>359</v>
      </c>
      <c r="D10644" s="1" t="s">
        <v>2232</v>
      </c>
      <c r="E10644" s="2"/>
      <c r="F10644" s="3"/>
      <c r="G10644" s="2">
        <v>7</v>
      </c>
      <c r="H10644" s="3">
        <v>4</v>
      </c>
      <c r="I10644" s="69" t="str">
        <f>VLOOKUP(C10644,СПРАВОЧНИК!B:D,2,0)</f>
        <v>ЯПОНИЯ</v>
      </c>
      <c r="J10644" s="69" t="str">
        <f>VLOOKUP(C10644,СПРАВОЧНИК!B:D,3,0)</f>
        <v>ИНОМАРКИ</v>
      </c>
      <c r="K10644" s="69" t="str">
        <f>VLOOKUP(СВОД2023[[#This Row],[ФО]],СПРАВОЧНИК!H:P,2,0)</f>
        <v>Центральный ФО</v>
      </c>
    </row>
    <row r="10645" spans="1:11" x14ac:dyDescent="0.2">
      <c r="A10645" t="s">
        <v>600</v>
      </c>
      <c r="B10645" t="s">
        <v>596</v>
      </c>
      <c r="C10645" s="1" t="s">
        <v>359</v>
      </c>
      <c r="D10645" s="1" t="s">
        <v>371</v>
      </c>
      <c r="E10645" s="2">
        <v>3</v>
      </c>
      <c r="F10645" s="3"/>
      <c r="G10645" s="2">
        <v>4</v>
      </c>
      <c r="H10645" s="3"/>
      <c r="I10645" s="69" t="str">
        <f>VLOOKUP(C10645,СПРАВОЧНИК!B:D,2,0)</f>
        <v>ЯПОНИЯ</v>
      </c>
      <c r="J10645" s="69" t="str">
        <f>VLOOKUP(C10645,СПРАВОЧНИК!B:D,3,0)</f>
        <v>ИНОМАРКИ</v>
      </c>
      <c r="K10645" s="69" t="str">
        <f>VLOOKUP(СВОД2023[[#This Row],[ФО]],СПРАВОЧНИК!H:P,2,0)</f>
        <v>Центральный ФО</v>
      </c>
    </row>
    <row r="10646" spans="1:11" x14ac:dyDescent="0.2">
      <c r="A10646" t="s">
        <v>600</v>
      </c>
      <c r="B10646" t="s">
        <v>596</v>
      </c>
      <c r="C10646" s="1" t="s">
        <v>359</v>
      </c>
      <c r="D10646" s="1" t="s">
        <v>1636</v>
      </c>
      <c r="E10646" s="2">
        <v>1</v>
      </c>
      <c r="F10646" s="3"/>
      <c r="G10646" s="2">
        <v>1</v>
      </c>
      <c r="H10646" s="3"/>
      <c r="I10646" s="69" t="str">
        <f>VLOOKUP(C10646,СПРАВОЧНИК!B:D,2,0)</f>
        <v>ЯПОНИЯ</v>
      </c>
      <c r="J10646" s="69" t="str">
        <f>VLOOKUP(C10646,СПРАВОЧНИК!B:D,3,0)</f>
        <v>ИНОМАРКИ</v>
      </c>
      <c r="K10646" s="69" t="str">
        <f>VLOOKUP(СВОД2023[[#This Row],[ФО]],СПРАВОЧНИК!H:P,2,0)</f>
        <v>Центральный ФО</v>
      </c>
    </row>
    <row r="10647" spans="1:11" x14ac:dyDescent="0.2">
      <c r="A10647" t="s">
        <v>600</v>
      </c>
      <c r="B10647" t="s">
        <v>596</v>
      </c>
      <c r="C10647" s="1" t="s">
        <v>359</v>
      </c>
      <c r="D10647" s="1" t="s">
        <v>2690</v>
      </c>
      <c r="E10647" s="2">
        <v>1</v>
      </c>
      <c r="F10647" s="3"/>
      <c r="G10647" s="2">
        <v>1</v>
      </c>
      <c r="H10647" s="3"/>
      <c r="I10647" s="69" t="str">
        <f>VLOOKUP(C10647,СПРАВОЧНИК!B:D,2,0)</f>
        <v>ЯПОНИЯ</v>
      </c>
      <c r="J10647" s="69" t="str">
        <f>VLOOKUP(C10647,СПРАВОЧНИК!B:D,3,0)</f>
        <v>ИНОМАРКИ</v>
      </c>
      <c r="K10647" s="69" t="str">
        <f>VLOOKUP(СВОД2023[[#This Row],[ФО]],СПРАВОЧНИК!H:P,2,0)</f>
        <v>Центральный ФО</v>
      </c>
    </row>
    <row r="10648" spans="1:11" x14ac:dyDescent="0.2">
      <c r="A10648" t="s">
        <v>600</v>
      </c>
      <c r="B10648" t="s">
        <v>596</v>
      </c>
      <c r="C10648" s="1" t="s">
        <v>359</v>
      </c>
      <c r="D10648" s="1" t="s">
        <v>1637</v>
      </c>
      <c r="E10648" s="2">
        <v>1</v>
      </c>
      <c r="F10648" s="3"/>
      <c r="G10648" s="2">
        <v>1</v>
      </c>
      <c r="H10648" s="3"/>
      <c r="I10648" s="69" t="str">
        <f>VLOOKUP(C10648,СПРАВОЧНИК!B:D,2,0)</f>
        <v>ЯПОНИЯ</v>
      </c>
      <c r="J10648" s="69" t="str">
        <f>VLOOKUP(C10648,СПРАВОЧНИК!B:D,3,0)</f>
        <v>ИНОМАРКИ</v>
      </c>
      <c r="K10648" s="69" t="str">
        <f>VLOOKUP(СВОД2023[[#This Row],[ФО]],СПРАВОЧНИК!H:P,2,0)</f>
        <v>Центральный ФО</v>
      </c>
    </row>
    <row r="10649" spans="1:11" x14ac:dyDescent="0.2">
      <c r="A10649" t="s">
        <v>600</v>
      </c>
      <c r="B10649" t="s">
        <v>596</v>
      </c>
      <c r="C10649" s="1" t="s">
        <v>359</v>
      </c>
      <c r="D10649" s="1" t="s">
        <v>372</v>
      </c>
      <c r="E10649" s="2"/>
      <c r="F10649" s="3"/>
      <c r="G10649" s="2"/>
      <c r="H10649" s="3">
        <v>3</v>
      </c>
      <c r="I10649" s="69" t="str">
        <f>VLOOKUP(C10649,СПРАВОЧНИК!B:D,2,0)</f>
        <v>ЯПОНИЯ</v>
      </c>
      <c r="J10649" s="69" t="str">
        <f>VLOOKUP(C10649,СПРАВОЧНИК!B:D,3,0)</f>
        <v>ИНОМАРКИ</v>
      </c>
      <c r="K10649" s="69" t="str">
        <f>VLOOKUP(СВОД2023[[#This Row],[ФО]],СПРАВОЧНИК!H:P,2,0)</f>
        <v>Центральный ФО</v>
      </c>
    </row>
    <row r="10650" spans="1:11" x14ac:dyDescent="0.2">
      <c r="A10650" t="s">
        <v>600</v>
      </c>
      <c r="B10650" t="s">
        <v>596</v>
      </c>
      <c r="C10650" s="1" t="s">
        <v>359</v>
      </c>
      <c r="D10650" s="1" t="s">
        <v>1638</v>
      </c>
      <c r="E10650" s="2">
        <v>3</v>
      </c>
      <c r="F10650" s="3"/>
      <c r="G10650" s="2">
        <v>22</v>
      </c>
      <c r="H10650" s="3">
        <v>5</v>
      </c>
      <c r="I10650" s="69" t="str">
        <f>VLOOKUP(C10650,СПРАВОЧНИК!B:D,2,0)</f>
        <v>ЯПОНИЯ</v>
      </c>
      <c r="J10650" s="69" t="str">
        <f>VLOOKUP(C10650,СПРАВОЧНИК!B:D,3,0)</f>
        <v>ИНОМАРКИ</v>
      </c>
      <c r="K10650" s="69" t="str">
        <f>VLOOKUP(СВОД2023[[#This Row],[ФО]],СПРАВОЧНИК!H:P,2,0)</f>
        <v>Центральный ФО</v>
      </c>
    </row>
    <row r="10651" spans="1:11" x14ac:dyDescent="0.2">
      <c r="A10651" t="s">
        <v>600</v>
      </c>
      <c r="B10651" t="s">
        <v>596</v>
      </c>
      <c r="C10651" s="1" t="s">
        <v>359</v>
      </c>
      <c r="D10651" s="1" t="s">
        <v>975</v>
      </c>
      <c r="E10651" s="2">
        <v>32</v>
      </c>
      <c r="F10651" s="3">
        <v>32</v>
      </c>
      <c r="G10651" s="2">
        <v>206</v>
      </c>
      <c r="H10651" s="3">
        <v>215</v>
      </c>
      <c r="I10651" s="69" t="str">
        <f>VLOOKUP(C10651,СПРАВОЧНИК!B:D,2,0)</f>
        <v>ЯПОНИЯ</v>
      </c>
      <c r="J10651" s="69" t="str">
        <f>VLOOKUP(C10651,СПРАВОЧНИК!B:D,3,0)</f>
        <v>ИНОМАРКИ</v>
      </c>
      <c r="K10651" s="69" t="str">
        <f>VLOOKUP(СВОД2023[[#This Row],[ФО]],СПРАВОЧНИК!H:P,2,0)</f>
        <v>Центральный ФО</v>
      </c>
    </row>
    <row r="10652" spans="1:11" x14ac:dyDescent="0.2">
      <c r="A10652" t="s">
        <v>600</v>
      </c>
      <c r="B10652" t="s">
        <v>596</v>
      </c>
      <c r="C10652" s="1" t="s">
        <v>359</v>
      </c>
      <c r="D10652" s="1" t="s">
        <v>2233</v>
      </c>
      <c r="E10652" s="2"/>
      <c r="F10652" s="3">
        <v>1</v>
      </c>
      <c r="G10652" s="2">
        <v>3</v>
      </c>
      <c r="H10652" s="3">
        <v>2</v>
      </c>
      <c r="I10652" s="69" t="str">
        <f>VLOOKUP(C10652,СПРАВОЧНИК!B:D,2,0)</f>
        <v>ЯПОНИЯ</v>
      </c>
      <c r="J10652" s="69" t="str">
        <f>VLOOKUP(C10652,СПРАВОЧНИК!B:D,3,0)</f>
        <v>ИНОМАРКИ</v>
      </c>
      <c r="K10652" s="69" t="str">
        <f>VLOOKUP(СВОД2023[[#This Row],[ФО]],СПРАВОЧНИК!H:P,2,0)</f>
        <v>Центральный ФО</v>
      </c>
    </row>
    <row r="10653" spans="1:11" x14ac:dyDescent="0.2">
      <c r="A10653" t="s">
        <v>600</v>
      </c>
      <c r="B10653" t="s">
        <v>596</v>
      </c>
      <c r="C10653" s="1" t="s">
        <v>359</v>
      </c>
      <c r="D10653" s="1" t="s">
        <v>373</v>
      </c>
      <c r="E10653" s="2">
        <v>4</v>
      </c>
      <c r="F10653" s="3">
        <v>1</v>
      </c>
      <c r="G10653" s="2">
        <v>9</v>
      </c>
      <c r="H10653" s="3">
        <v>1</v>
      </c>
      <c r="I10653" s="69" t="str">
        <f>VLOOKUP(C10653,СПРАВОЧНИК!B:D,2,0)</f>
        <v>ЯПОНИЯ</v>
      </c>
      <c r="J10653" s="69" t="str">
        <f>VLOOKUP(C10653,СПРАВОЧНИК!B:D,3,0)</f>
        <v>ИНОМАРКИ</v>
      </c>
      <c r="K10653" s="69" t="str">
        <f>VLOOKUP(СВОД2023[[#This Row],[ФО]],СПРАВОЧНИК!H:P,2,0)</f>
        <v>Центральный ФО</v>
      </c>
    </row>
    <row r="10654" spans="1:11" x14ac:dyDescent="0.2">
      <c r="A10654" t="s">
        <v>600</v>
      </c>
      <c r="B10654" t="s">
        <v>596</v>
      </c>
      <c r="C10654" s="1" t="s">
        <v>359</v>
      </c>
      <c r="D10654" s="1" t="s">
        <v>374</v>
      </c>
      <c r="E10654" s="2">
        <v>11</v>
      </c>
      <c r="F10654" s="3">
        <v>5</v>
      </c>
      <c r="G10654" s="2">
        <v>49</v>
      </c>
      <c r="H10654" s="3">
        <v>22</v>
      </c>
      <c r="I10654" s="69" t="str">
        <f>VLOOKUP(C10654,СПРАВОЧНИК!B:D,2,0)</f>
        <v>ЯПОНИЯ</v>
      </c>
      <c r="J10654" s="69" t="str">
        <f>VLOOKUP(C10654,СПРАВОЧНИК!B:D,3,0)</f>
        <v>ИНОМАРКИ</v>
      </c>
      <c r="K10654" s="69" t="str">
        <f>VLOOKUP(СВОД2023[[#This Row],[ФО]],СПРАВОЧНИК!H:P,2,0)</f>
        <v>Центральный ФО</v>
      </c>
    </row>
    <row r="10655" spans="1:11" x14ac:dyDescent="0.2">
      <c r="A10655" t="s">
        <v>600</v>
      </c>
      <c r="B10655" t="s">
        <v>596</v>
      </c>
      <c r="C10655" s="1" t="s">
        <v>359</v>
      </c>
      <c r="D10655" s="1" t="s">
        <v>2234</v>
      </c>
      <c r="E10655" s="2">
        <v>1</v>
      </c>
      <c r="F10655" s="3"/>
      <c r="G10655" s="2">
        <v>2</v>
      </c>
      <c r="H10655" s="3">
        <v>3</v>
      </c>
      <c r="I10655" s="69" t="str">
        <f>VLOOKUP(C10655,СПРАВОЧНИК!B:D,2,0)</f>
        <v>ЯПОНИЯ</v>
      </c>
      <c r="J10655" s="69" t="str">
        <f>VLOOKUP(C10655,СПРАВОЧНИК!B:D,3,0)</f>
        <v>ИНОМАРКИ</v>
      </c>
      <c r="K10655" s="69" t="str">
        <f>VLOOKUP(СВОД2023[[#This Row],[ФО]],СПРАВОЧНИК!H:P,2,0)</f>
        <v>Центральный ФО</v>
      </c>
    </row>
    <row r="10656" spans="1:11" x14ac:dyDescent="0.2">
      <c r="A10656" t="s">
        <v>600</v>
      </c>
      <c r="B10656" t="s">
        <v>596</v>
      </c>
      <c r="C10656" s="1" t="s">
        <v>359</v>
      </c>
      <c r="D10656" s="1" t="s">
        <v>1639</v>
      </c>
      <c r="E10656" s="2">
        <v>5</v>
      </c>
      <c r="F10656" s="3">
        <v>10</v>
      </c>
      <c r="G10656" s="2">
        <v>33</v>
      </c>
      <c r="H10656" s="3">
        <v>48</v>
      </c>
      <c r="I10656" s="69" t="str">
        <f>VLOOKUP(C10656,СПРАВОЧНИК!B:D,2,0)</f>
        <v>ЯПОНИЯ</v>
      </c>
      <c r="J10656" s="69" t="str">
        <f>VLOOKUP(C10656,СПРАВОЧНИК!B:D,3,0)</f>
        <v>ИНОМАРКИ</v>
      </c>
      <c r="K10656" s="69" t="str">
        <f>VLOOKUP(СВОД2023[[#This Row],[ФО]],СПРАВОЧНИК!H:P,2,0)</f>
        <v>Центральный ФО</v>
      </c>
    </row>
    <row r="10657" spans="1:11" x14ac:dyDescent="0.2">
      <c r="A10657" t="s">
        <v>600</v>
      </c>
      <c r="B10657" t="s">
        <v>596</v>
      </c>
      <c r="C10657" s="1" t="s">
        <v>359</v>
      </c>
      <c r="D10657" s="1" t="s">
        <v>1640</v>
      </c>
      <c r="E10657" s="2"/>
      <c r="F10657" s="3">
        <v>1</v>
      </c>
      <c r="G10657" s="2">
        <v>4</v>
      </c>
      <c r="H10657" s="3">
        <v>4</v>
      </c>
      <c r="I10657" s="69" t="str">
        <f>VLOOKUP(C10657,СПРАВОЧНИК!B:D,2,0)</f>
        <v>ЯПОНИЯ</v>
      </c>
      <c r="J10657" s="69" t="str">
        <f>VLOOKUP(C10657,СПРАВОЧНИК!B:D,3,0)</f>
        <v>ИНОМАРКИ</v>
      </c>
      <c r="K10657" s="69" t="str">
        <f>VLOOKUP(СВОД2023[[#This Row],[ФО]],СПРАВОЧНИК!H:P,2,0)</f>
        <v>Центральный ФО</v>
      </c>
    </row>
    <row r="10658" spans="1:11" x14ac:dyDescent="0.2">
      <c r="A10658" t="s">
        <v>600</v>
      </c>
      <c r="B10658" t="s">
        <v>596</v>
      </c>
      <c r="C10658" s="1" t="s">
        <v>359</v>
      </c>
      <c r="D10658" s="1" t="s">
        <v>2235</v>
      </c>
      <c r="E10658" s="2">
        <v>9</v>
      </c>
      <c r="F10658" s="3">
        <v>10</v>
      </c>
      <c r="G10658" s="2">
        <v>34</v>
      </c>
      <c r="H10658" s="3">
        <v>37</v>
      </c>
      <c r="I10658" s="69" t="str">
        <f>VLOOKUP(C10658,СПРАВОЧНИК!B:D,2,0)</f>
        <v>ЯПОНИЯ</v>
      </c>
      <c r="J10658" s="69" t="str">
        <f>VLOOKUP(C10658,СПРАВОЧНИК!B:D,3,0)</f>
        <v>ИНОМАРКИ</v>
      </c>
      <c r="K10658" s="69" t="str">
        <f>VLOOKUP(СВОД2023[[#This Row],[ФО]],СПРАВОЧНИК!H:P,2,0)</f>
        <v>Центральный ФО</v>
      </c>
    </row>
    <row r="10659" spans="1:11" x14ac:dyDescent="0.2">
      <c r="A10659" t="s">
        <v>600</v>
      </c>
      <c r="B10659" t="s">
        <v>596</v>
      </c>
      <c r="C10659" s="1" t="s">
        <v>359</v>
      </c>
      <c r="D10659" s="1" t="s">
        <v>2553</v>
      </c>
      <c r="E10659" s="2"/>
      <c r="F10659" s="3">
        <v>1</v>
      </c>
      <c r="G10659" s="2">
        <v>1</v>
      </c>
      <c r="H10659" s="3">
        <v>1</v>
      </c>
      <c r="I10659" s="69" t="str">
        <f>VLOOKUP(C10659,СПРАВОЧНИК!B:D,2,0)</f>
        <v>ЯПОНИЯ</v>
      </c>
      <c r="J10659" s="69" t="str">
        <f>VLOOKUP(C10659,СПРАВОЧНИК!B:D,3,0)</f>
        <v>ИНОМАРКИ</v>
      </c>
      <c r="K10659" s="69" t="str">
        <f>VLOOKUP(СВОД2023[[#This Row],[ФО]],СПРАВОЧНИК!H:P,2,0)</f>
        <v>Центральный ФО</v>
      </c>
    </row>
    <row r="10660" spans="1:11" x14ac:dyDescent="0.2">
      <c r="A10660" t="s">
        <v>600</v>
      </c>
      <c r="B10660" t="s">
        <v>596</v>
      </c>
      <c r="C10660" s="1" t="s">
        <v>359</v>
      </c>
      <c r="D10660" s="1" t="s">
        <v>1641</v>
      </c>
      <c r="E10660" s="2"/>
      <c r="F10660" s="3"/>
      <c r="G10660" s="2"/>
      <c r="H10660" s="3">
        <v>2</v>
      </c>
      <c r="I10660" s="69" t="str">
        <f>VLOOKUP(C10660,СПРАВОЧНИК!B:D,2,0)</f>
        <v>ЯПОНИЯ</v>
      </c>
      <c r="J10660" s="69" t="str">
        <f>VLOOKUP(C10660,СПРАВОЧНИК!B:D,3,0)</f>
        <v>ИНОМАРКИ</v>
      </c>
      <c r="K10660" s="69" t="str">
        <f>VLOOKUP(СВОД2023[[#This Row],[ФО]],СПРАВОЧНИК!H:P,2,0)</f>
        <v>Центральный ФО</v>
      </c>
    </row>
    <row r="10661" spans="1:11" x14ac:dyDescent="0.2">
      <c r="A10661" t="s">
        <v>600</v>
      </c>
      <c r="B10661" t="s">
        <v>596</v>
      </c>
      <c r="C10661" s="1" t="s">
        <v>359</v>
      </c>
      <c r="D10661" s="1" t="s">
        <v>1642</v>
      </c>
      <c r="E10661" s="2">
        <v>4</v>
      </c>
      <c r="F10661" s="3">
        <v>6</v>
      </c>
      <c r="G10661" s="2">
        <v>38</v>
      </c>
      <c r="H10661" s="3">
        <v>38</v>
      </c>
      <c r="I10661" s="69" t="str">
        <f>VLOOKUP(C10661,СПРАВОЧНИК!B:D,2,0)</f>
        <v>ЯПОНИЯ</v>
      </c>
      <c r="J10661" s="69" t="str">
        <f>VLOOKUP(C10661,СПРАВОЧНИК!B:D,3,0)</f>
        <v>ИНОМАРКИ</v>
      </c>
      <c r="K10661" s="69" t="str">
        <f>VLOOKUP(СВОД2023[[#This Row],[ФО]],СПРАВОЧНИК!H:P,2,0)</f>
        <v>Центральный ФО</v>
      </c>
    </row>
    <row r="10662" spans="1:11" x14ac:dyDescent="0.2">
      <c r="A10662" t="s">
        <v>600</v>
      </c>
      <c r="B10662" t="s">
        <v>596</v>
      </c>
      <c r="C10662" s="1" t="s">
        <v>359</v>
      </c>
      <c r="D10662" s="1" t="s">
        <v>1643</v>
      </c>
      <c r="E10662" s="2"/>
      <c r="F10662" s="3"/>
      <c r="G10662" s="2">
        <v>2</v>
      </c>
      <c r="H10662" s="3"/>
      <c r="I10662" s="69" t="str">
        <f>VLOOKUP(C10662,СПРАВОЧНИК!B:D,2,0)</f>
        <v>ЯПОНИЯ</v>
      </c>
      <c r="J10662" s="69" t="str">
        <f>VLOOKUP(C10662,СПРАВОЧНИК!B:D,3,0)</f>
        <v>ИНОМАРКИ</v>
      </c>
      <c r="K10662" s="69" t="str">
        <f>VLOOKUP(СВОД2023[[#This Row],[ФО]],СПРАВОЧНИК!H:P,2,0)</f>
        <v>Центральный ФО</v>
      </c>
    </row>
    <row r="10663" spans="1:11" x14ac:dyDescent="0.2">
      <c r="A10663" t="s">
        <v>600</v>
      </c>
      <c r="B10663" t="s">
        <v>596</v>
      </c>
      <c r="C10663" s="1" t="s">
        <v>359</v>
      </c>
      <c r="D10663" s="1" t="s">
        <v>1645</v>
      </c>
      <c r="E10663" s="2">
        <v>22</v>
      </c>
      <c r="F10663" s="3">
        <v>14</v>
      </c>
      <c r="G10663" s="2">
        <v>103</v>
      </c>
      <c r="H10663" s="3">
        <v>103</v>
      </c>
      <c r="I10663" s="69" t="str">
        <f>VLOOKUP(C10663,СПРАВОЧНИК!B:D,2,0)</f>
        <v>ЯПОНИЯ</v>
      </c>
      <c r="J10663" s="69" t="str">
        <f>VLOOKUP(C10663,СПРАВОЧНИК!B:D,3,0)</f>
        <v>ИНОМАРКИ</v>
      </c>
      <c r="K10663" s="69" t="str">
        <f>VLOOKUP(СВОД2023[[#This Row],[ФО]],СПРАВОЧНИК!H:P,2,0)</f>
        <v>Центральный ФО</v>
      </c>
    </row>
    <row r="10664" spans="1:11" x14ac:dyDescent="0.2">
      <c r="A10664" t="s">
        <v>600</v>
      </c>
      <c r="B10664" t="s">
        <v>596</v>
      </c>
      <c r="C10664" s="1" t="s">
        <v>359</v>
      </c>
      <c r="D10664" s="1" t="s">
        <v>1646</v>
      </c>
      <c r="E10664" s="2">
        <v>1</v>
      </c>
      <c r="F10664" s="3"/>
      <c r="G10664" s="2">
        <v>3</v>
      </c>
      <c r="H10664" s="3">
        <v>4</v>
      </c>
      <c r="I10664" s="69" t="str">
        <f>VLOOKUP(C10664,СПРАВОЧНИК!B:D,2,0)</f>
        <v>ЯПОНИЯ</v>
      </c>
      <c r="J10664" s="69" t="str">
        <f>VLOOKUP(C10664,СПРАВОЧНИК!B:D,3,0)</f>
        <v>ИНОМАРКИ</v>
      </c>
      <c r="K10664" s="69" t="str">
        <f>VLOOKUP(СВОД2023[[#This Row],[ФО]],СПРАВОЧНИК!H:P,2,0)</f>
        <v>Центральный ФО</v>
      </c>
    </row>
    <row r="10665" spans="1:11" x14ac:dyDescent="0.2">
      <c r="A10665" t="s">
        <v>600</v>
      </c>
      <c r="B10665" t="s">
        <v>596</v>
      </c>
      <c r="C10665" s="1" t="s">
        <v>359</v>
      </c>
      <c r="D10665" s="1" t="s">
        <v>1647</v>
      </c>
      <c r="E10665" s="2">
        <v>4</v>
      </c>
      <c r="F10665" s="3">
        <v>2</v>
      </c>
      <c r="G10665" s="2">
        <v>27</v>
      </c>
      <c r="H10665" s="3">
        <v>21</v>
      </c>
      <c r="I10665" s="69" t="str">
        <f>VLOOKUP(C10665,СПРАВОЧНИК!B:D,2,0)</f>
        <v>ЯПОНИЯ</v>
      </c>
      <c r="J10665" s="69" t="str">
        <f>VLOOKUP(C10665,СПРАВОЧНИК!B:D,3,0)</f>
        <v>ИНОМАРКИ</v>
      </c>
      <c r="K10665" s="69" t="str">
        <f>VLOOKUP(СВОД2023[[#This Row],[ФО]],СПРАВОЧНИК!H:P,2,0)</f>
        <v>Центральный ФО</v>
      </c>
    </row>
    <row r="10666" spans="1:11" x14ac:dyDescent="0.2">
      <c r="A10666" t="s">
        <v>600</v>
      </c>
      <c r="B10666" t="s">
        <v>596</v>
      </c>
      <c r="C10666" s="1" t="s">
        <v>375</v>
      </c>
      <c r="D10666" s="1" t="s">
        <v>376</v>
      </c>
      <c r="E10666" s="2">
        <v>1</v>
      </c>
      <c r="F10666" s="3"/>
      <c r="G10666" s="2">
        <v>2</v>
      </c>
      <c r="H10666" s="3"/>
      <c r="I10666" s="69" t="str">
        <f>VLOOKUP(C10666,СПРАВОЧНИК!B:D,2,0)</f>
        <v>ЕВРОПА</v>
      </c>
      <c r="J10666" s="69" t="str">
        <f>VLOOKUP(C10666,СПРАВОЧНИК!B:D,3,0)</f>
        <v>ИНОМАРКИ</v>
      </c>
      <c r="K10666" s="69" t="str">
        <f>VLOOKUP(СВОД2023[[#This Row],[ФО]],СПРАВОЧНИК!H:P,2,0)</f>
        <v>Центральный ФО</v>
      </c>
    </row>
    <row r="10667" spans="1:11" x14ac:dyDescent="0.2">
      <c r="A10667" t="s">
        <v>600</v>
      </c>
      <c r="B10667" t="s">
        <v>596</v>
      </c>
      <c r="C10667" s="1" t="s">
        <v>375</v>
      </c>
      <c r="D10667" s="1" t="s">
        <v>2236</v>
      </c>
      <c r="E10667" s="2">
        <v>3</v>
      </c>
      <c r="F10667" s="3">
        <v>1</v>
      </c>
      <c r="G10667" s="2">
        <v>6</v>
      </c>
      <c r="H10667" s="3">
        <v>2</v>
      </c>
      <c r="I10667" s="69" t="str">
        <f>VLOOKUP(C10667,СПРАВОЧНИК!B:D,2,0)</f>
        <v>ЕВРОПА</v>
      </c>
      <c r="J10667" s="69" t="str">
        <f>VLOOKUP(C10667,СПРАВОЧНИК!B:D,3,0)</f>
        <v>ИНОМАРКИ</v>
      </c>
      <c r="K10667" s="69" t="str">
        <f>VLOOKUP(СВОД2023[[#This Row],[ФО]],СПРАВОЧНИК!H:P,2,0)</f>
        <v>Центральный ФО</v>
      </c>
    </row>
    <row r="10668" spans="1:11" x14ac:dyDescent="0.2">
      <c r="A10668" t="s">
        <v>600</v>
      </c>
      <c r="B10668" t="s">
        <v>596</v>
      </c>
      <c r="C10668" s="1" t="s">
        <v>377</v>
      </c>
      <c r="D10668" s="1" t="s">
        <v>378</v>
      </c>
      <c r="E10668" s="2">
        <v>167</v>
      </c>
      <c r="F10668" s="3">
        <v>119</v>
      </c>
      <c r="G10668" s="2">
        <v>876</v>
      </c>
      <c r="H10668" s="3">
        <v>624</v>
      </c>
      <c r="I10668" s="69" t="str">
        <f>VLOOKUP(C10668,СПРАВОЧНИК!B:D,2,0)</f>
        <v>ЕВРОПА</v>
      </c>
      <c r="J10668" s="69" t="str">
        <f>VLOOKUP(C10668,СПРАВОЧНИК!B:D,3,0)</f>
        <v>ИНОМАРКИ</v>
      </c>
      <c r="K10668" s="69" t="str">
        <f>VLOOKUP(СВОД2023[[#This Row],[ФО]],СПРАВОЧНИК!H:P,2,0)</f>
        <v>Центральный ФО</v>
      </c>
    </row>
    <row r="10669" spans="1:11" x14ac:dyDescent="0.2">
      <c r="A10669" t="s">
        <v>600</v>
      </c>
      <c r="B10669" t="s">
        <v>596</v>
      </c>
      <c r="C10669" s="1" t="s">
        <v>377</v>
      </c>
      <c r="D10669" s="1" t="s">
        <v>379</v>
      </c>
      <c r="E10669" s="2">
        <v>31</v>
      </c>
      <c r="F10669" s="3">
        <v>18</v>
      </c>
      <c r="G10669" s="2">
        <v>149</v>
      </c>
      <c r="H10669" s="3">
        <v>112</v>
      </c>
      <c r="I10669" s="69" t="str">
        <f>VLOOKUP(C10669,СПРАВОЧНИК!B:D,2,0)</f>
        <v>ЕВРОПА</v>
      </c>
      <c r="J10669" s="69" t="str">
        <f>VLOOKUP(C10669,СПРАВОЧНИК!B:D,3,0)</f>
        <v>ИНОМАРКИ</v>
      </c>
      <c r="K10669" s="69" t="str">
        <f>VLOOKUP(СВОД2023[[#This Row],[ФО]],СПРАВОЧНИК!H:P,2,0)</f>
        <v>Центральный ФО</v>
      </c>
    </row>
    <row r="10670" spans="1:11" x14ac:dyDescent="0.2">
      <c r="A10670" t="s">
        <v>600</v>
      </c>
      <c r="B10670" t="s">
        <v>596</v>
      </c>
      <c r="C10670" s="1" t="s">
        <v>377</v>
      </c>
      <c r="D10670" s="1" t="s">
        <v>1648</v>
      </c>
      <c r="E10670" s="2">
        <v>77</v>
      </c>
      <c r="F10670" s="3">
        <v>38</v>
      </c>
      <c r="G10670" s="2">
        <v>436</v>
      </c>
      <c r="H10670" s="3">
        <v>277</v>
      </c>
      <c r="I10670" s="69" t="str">
        <f>VLOOKUP(C10670,СПРАВОЧНИК!B:D,2,0)</f>
        <v>ЕВРОПА</v>
      </c>
      <c r="J10670" s="69" t="str">
        <f>VLOOKUP(C10670,СПРАВОЧНИК!B:D,3,0)</f>
        <v>ИНОМАРКИ</v>
      </c>
      <c r="K10670" s="69" t="str">
        <f>VLOOKUP(СВОД2023[[#This Row],[ФО]],СПРАВОЧНИК!H:P,2,0)</f>
        <v>Центральный ФО</v>
      </c>
    </row>
    <row r="10671" spans="1:11" x14ac:dyDescent="0.2">
      <c r="A10671" t="s">
        <v>600</v>
      </c>
      <c r="B10671" t="s">
        <v>596</v>
      </c>
      <c r="C10671" s="1" t="s">
        <v>377</v>
      </c>
      <c r="D10671" s="1" t="s">
        <v>380</v>
      </c>
      <c r="E10671" s="2">
        <v>651</v>
      </c>
      <c r="F10671" s="3">
        <v>488</v>
      </c>
      <c r="G10671" s="2">
        <v>3513</v>
      </c>
      <c r="H10671" s="3">
        <v>2559</v>
      </c>
      <c r="I10671" s="69" t="str">
        <f>VLOOKUP(C10671,СПРАВОЧНИК!B:D,2,0)</f>
        <v>ЕВРОПА</v>
      </c>
      <c r="J10671" s="69" t="str">
        <f>VLOOKUP(C10671,СПРАВОЧНИК!B:D,3,0)</f>
        <v>ИНОМАРКИ</v>
      </c>
      <c r="K10671" s="69" t="str">
        <f>VLOOKUP(СВОД2023[[#This Row],[ФО]],СПРАВОЧНИК!H:P,2,0)</f>
        <v>Центральный ФО</v>
      </c>
    </row>
    <row r="10672" spans="1:11" x14ac:dyDescent="0.2">
      <c r="A10672" t="s">
        <v>600</v>
      </c>
      <c r="B10672" t="s">
        <v>596</v>
      </c>
      <c r="C10672" s="1" t="s">
        <v>377</v>
      </c>
      <c r="D10672" s="1" t="s">
        <v>381</v>
      </c>
      <c r="E10672" s="2">
        <v>168</v>
      </c>
      <c r="F10672" s="3">
        <v>113</v>
      </c>
      <c r="G10672" s="2">
        <v>800</v>
      </c>
      <c r="H10672" s="3">
        <v>553</v>
      </c>
      <c r="I10672" s="69" t="str">
        <f>VLOOKUP(C10672,СПРАВОЧНИК!B:D,2,0)</f>
        <v>ЕВРОПА</v>
      </c>
      <c r="J10672" s="69" t="str">
        <f>VLOOKUP(C10672,СПРАВОЧНИК!B:D,3,0)</f>
        <v>ИНОМАРКИ</v>
      </c>
      <c r="K10672" s="69" t="str">
        <f>VLOOKUP(СВОД2023[[#This Row],[ФО]],СПРАВОЧНИК!H:P,2,0)</f>
        <v>Центральный ФО</v>
      </c>
    </row>
    <row r="10673" spans="1:11" x14ac:dyDescent="0.2">
      <c r="A10673" t="s">
        <v>600</v>
      </c>
      <c r="B10673" t="s">
        <v>596</v>
      </c>
      <c r="C10673" s="1" t="s">
        <v>377</v>
      </c>
      <c r="D10673" s="1" t="s">
        <v>1649</v>
      </c>
      <c r="E10673" s="2">
        <v>8</v>
      </c>
      <c r="F10673" s="3">
        <v>4</v>
      </c>
      <c r="G10673" s="2">
        <v>37</v>
      </c>
      <c r="H10673" s="3">
        <v>28</v>
      </c>
      <c r="I10673" s="69" t="str">
        <f>VLOOKUP(C10673,СПРАВОЧНИК!B:D,2,0)</f>
        <v>ЕВРОПА</v>
      </c>
      <c r="J10673" s="69" t="str">
        <f>VLOOKUP(C10673,СПРАВОЧНИК!B:D,3,0)</f>
        <v>ИНОМАРКИ</v>
      </c>
      <c r="K10673" s="69" t="str">
        <f>VLOOKUP(СВОД2023[[#This Row],[ФО]],СПРАВОЧНИК!H:P,2,0)</f>
        <v>Центральный ФО</v>
      </c>
    </row>
    <row r="10674" spans="1:11" x14ac:dyDescent="0.2">
      <c r="A10674" t="s">
        <v>600</v>
      </c>
      <c r="B10674" t="s">
        <v>596</v>
      </c>
      <c r="C10674" s="1" t="s">
        <v>377</v>
      </c>
      <c r="D10674" s="1" t="s">
        <v>1650</v>
      </c>
      <c r="E10674" s="2">
        <v>38</v>
      </c>
      <c r="F10674" s="3">
        <v>29</v>
      </c>
      <c r="G10674" s="2">
        <v>187</v>
      </c>
      <c r="H10674" s="3">
        <v>159</v>
      </c>
      <c r="I10674" s="69" t="str">
        <f>VLOOKUP(C10674,СПРАВОЧНИК!B:D,2,0)</f>
        <v>ЕВРОПА</v>
      </c>
      <c r="J10674" s="69" t="str">
        <f>VLOOKUP(C10674,СПРАВОЧНИК!B:D,3,0)</f>
        <v>ИНОМАРКИ</v>
      </c>
      <c r="K10674" s="69" t="str">
        <f>VLOOKUP(СВОД2023[[#This Row],[ФО]],СПРАВОЧНИК!H:P,2,0)</f>
        <v>Центральный ФО</v>
      </c>
    </row>
    <row r="10675" spans="1:11" x14ac:dyDescent="0.2">
      <c r="A10675" t="s">
        <v>600</v>
      </c>
      <c r="B10675" t="s">
        <v>596</v>
      </c>
      <c r="C10675" s="1" t="s">
        <v>377</v>
      </c>
      <c r="D10675" s="1" t="s">
        <v>1651</v>
      </c>
      <c r="E10675" s="2">
        <v>29</v>
      </c>
      <c r="F10675" s="3">
        <v>23</v>
      </c>
      <c r="G10675" s="2">
        <v>132</v>
      </c>
      <c r="H10675" s="3">
        <v>115</v>
      </c>
      <c r="I10675" s="69" t="str">
        <f>VLOOKUP(C10675,СПРАВОЧНИК!B:D,2,0)</f>
        <v>ЕВРОПА</v>
      </c>
      <c r="J10675" s="69" t="str">
        <f>VLOOKUP(C10675,СПРАВОЧНИК!B:D,3,0)</f>
        <v>ИНОМАРКИ</v>
      </c>
      <c r="K10675" s="69" t="str">
        <f>VLOOKUP(СВОД2023[[#This Row],[ФО]],СПРАВОЧНИК!H:P,2,0)</f>
        <v>Центральный ФО</v>
      </c>
    </row>
    <row r="10676" spans="1:11" x14ac:dyDescent="0.2">
      <c r="A10676" t="s">
        <v>600</v>
      </c>
      <c r="B10676" t="s">
        <v>596</v>
      </c>
      <c r="C10676" s="1" t="s">
        <v>377</v>
      </c>
      <c r="D10676" s="1" t="s">
        <v>382</v>
      </c>
      <c r="E10676" s="2">
        <v>86</v>
      </c>
      <c r="F10676" s="3">
        <v>52</v>
      </c>
      <c r="G10676" s="2">
        <v>455</v>
      </c>
      <c r="H10676" s="3">
        <v>333</v>
      </c>
      <c r="I10676" s="69" t="str">
        <f>VLOOKUP(C10676,СПРАВОЧНИК!B:D,2,0)</f>
        <v>ЕВРОПА</v>
      </c>
      <c r="J10676" s="69" t="str">
        <f>VLOOKUP(C10676,СПРАВОЧНИК!B:D,3,0)</f>
        <v>ИНОМАРКИ</v>
      </c>
      <c r="K10676" s="69" t="str">
        <f>VLOOKUP(СВОД2023[[#This Row],[ФО]],СПРАВОЧНИК!H:P,2,0)</f>
        <v>Центральный ФО</v>
      </c>
    </row>
    <row r="10677" spans="1:11" x14ac:dyDescent="0.2">
      <c r="A10677" t="s">
        <v>600</v>
      </c>
      <c r="B10677" t="s">
        <v>596</v>
      </c>
      <c r="C10677" s="1" t="s">
        <v>377</v>
      </c>
      <c r="D10677" s="1" t="s">
        <v>383</v>
      </c>
      <c r="E10677" s="2">
        <v>1162</v>
      </c>
      <c r="F10677" s="3">
        <v>925</v>
      </c>
      <c r="G10677" s="2">
        <v>6208</v>
      </c>
      <c r="H10677" s="3">
        <v>5197</v>
      </c>
      <c r="I10677" s="69" t="str">
        <f>VLOOKUP(C10677,СПРАВОЧНИК!B:D,2,0)</f>
        <v>ЕВРОПА</v>
      </c>
      <c r="J10677" s="69" t="str">
        <f>VLOOKUP(C10677,СПРАВОЧНИК!B:D,3,0)</f>
        <v>ИНОМАРКИ</v>
      </c>
      <c r="K10677" s="69" t="str">
        <f>VLOOKUP(СВОД2023[[#This Row],[ФО]],СПРАВОЧНИК!H:P,2,0)</f>
        <v>Центральный ФО</v>
      </c>
    </row>
    <row r="10678" spans="1:11" x14ac:dyDescent="0.2">
      <c r="A10678" t="s">
        <v>600</v>
      </c>
      <c r="B10678" t="s">
        <v>596</v>
      </c>
      <c r="C10678" s="1" t="s">
        <v>377</v>
      </c>
      <c r="D10678" s="1" t="s">
        <v>384</v>
      </c>
      <c r="E10678" s="2">
        <v>208</v>
      </c>
      <c r="F10678" s="3">
        <v>126</v>
      </c>
      <c r="G10678" s="2">
        <v>1311</v>
      </c>
      <c r="H10678" s="3">
        <v>900</v>
      </c>
      <c r="I10678" s="69" t="str">
        <f>VLOOKUP(C10678,СПРАВОЧНИК!B:D,2,0)</f>
        <v>ЕВРОПА</v>
      </c>
      <c r="J10678" s="69" t="str">
        <f>VLOOKUP(C10678,СПРАВОЧНИК!B:D,3,0)</f>
        <v>ИНОМАРКИ</v>
      </c>
      <c r="K10678" s="69" t="str">
        <f>VLOOKUP(СВОД2023[[#This Row],[ФО]],СПРАВОЧНИК!H:P,2,0)</f>
        <v>Центральный ФО</v>
      </c>
    </row>
    <row r="10679" spans="1:11" x14ac:dyDescent="0.2">
      <c r="A10679" t="s">
        <v>600</v>
      </c>
      <c r="B10679" t="s">
        <v>596</v>
      </c>
      <c r="C10679" s="1" t="s">
        <v>377</v>
      </c>
      <c r="D10679" s="1" t="s">
        <v>385</v>
      </c>
      <c r="E10679" s="2">
        <v>116</v>
      </c>
      <c r="F10679" s="3">
        <v>72</v>
      </c>
      <c r="G10679" s="2">
        <v>731</v>
      </c>
      <c r="H10679" s="3">
        <v>538</v>
      </c>
      <c r="I10679" s="69" t="str">
        <f>VLOOKUP(C10679,СПРАВОЧНИК!B:D,2,0)</f>
        <v>ЕВРОПА</v>
      </c>
      <c r="J10679" s="69" t="str">
        <f>VLOOKUP(C10679,СПРАВОЧНИК!B:D,3,0)</f>
        <v>ИНОМАРКИ</v>
      </c>
      <c r="K10679" s="69" t="str">
        <f>VLOOKUP(СВОД2023[[#This Row],[ФО]],СПРАВОЧНИК!H:P,2,0)</f>
        <v>Центральный ФО</v>
      </c>
    </row>
    <row r="10680" spans="1:11" x14ac:dyDescent="0.2">
      <c r="A10680" t="s">
        <v>600</v>
      </c>
      <c r="B10680" t="s">
        <v>596</v>
      </c>
      <c r="C10680" s="1" t="s">
        <v>377</v>
      </c>
      <c r="D10680" s="1" t="s">
        <v>386</v>
      </c>
      <c r="E10680" s="2">
        <v>29</v>
      </c>
      <c r="F10680" s="3">
        <v>24</v>
      </c>
      <c r="G10680" s="2">
        <v>182</v>
      </c>
      <c r="H10680" s="3">
        <v>132</v>
      </c>
      <c r="I10680" s="69" t="str">
        <f>VLOOKUP(C10680,СПРАВОЧНИК!B:D,2,0)</f>
        <v>ЕВРОПА</v>
      </c>
      <c r="J10680" s="69" t="str">
        <f>VLOOKUP(C10680,СПРАВОЧНИК!B:D,3,0)</f>
        <v>ИНОМАРКИ</v>
      </c>
      <c r="K10680" s="69" t="str">
        <f>VLOOKUP(СВОД2023[[#This Row],[ФО]],СПРАВОЧНИК!H:P,2,0)</f>
        <v>Центральный ФО</v>
      </c>
    </row>
    <row r="10681" spans="1:11" x14ac:dyDescent="0.2">
      <c r="A10681" t="s">
        <v>600</v>
      </c>
      <c r="B10681" t="s">
        <v>596</v>
      </c>
      <c r="C10681" s="1" t="s">
        <v>377</v>
      </c>
      <c r="D10681" s="1" t="s">
        <v>387</v>
      </c>
      <c r="E10681" s="2">
        <v>283</v>
      </c>
      <c r="F10681" s="3">
        <v>215</v>
      </c>
      <c r="G10681" s="2">
        <v>1668</v>
      </c>
      <c r="H10681" s="3">
        <v>1218</v>
      </c>
      <c r="I10681" s="69" t="str">
        <f>VLOOKUP(C10681,СПРАВОЧНИК!B:D,2,0)</f>
        <v>ЕВРОПА</v>
      </c>
      <c r="J10681" s="69" t="str">
        <f>VLOOKUP(C10681,СПРАВОЧНИК!B:D,3,0)</f>
        <v>ИНОМАРКИ</v>
      </c>
      <c r="K10681" s="69" t="str">
        <f>VLOOKUP(СВОД2023[[#This Row],[ФО]],СПРАВОЧНИК!H:P,2,0)</f>
        <v>Центральный ФО</v>
      </c>
    </row>
    <row r="10682" spans="1:11" x14ac:dyDescent="0.2">
      <c r="A10682" t="s">
        <v>600</v>
      </c>
      <c r="B10682" t="s">
        <v>596</v>
      </c>
      <c r="C10682" s="1" t="s">
        <v>377</v>
      </c>
      <c r="D10682" s="1" t="s">
        <v>388</v>
      </c>
      <c r="E10682" s="2">
        <v>365</v>
      </c>
      <c r="F10682" s="3">
        <v>276</v>
      </c>
      <c r="G10682" s="2">
        <v>2246</v>
      </c>
      <c r="H10682" s="3">
        <v>1537</v>
      </c>
      <c r="I10682" s="69" t="str">
        <f>VLOOKUP(C10682,СПРАВОЧНИК!B:D,2,0)</f>
        <v>ЕВРОПА</v>
      </c>
      <c r="J10682" s="69" t="str">
        <f>VLOOKUP(C10682,СПРАВОЧНИК!B:D,3,0)</f>
        <v>ИНОМАРКИ</v>
      </c>
      <c r="K10682" s="69" t="str">
        <f>VLOOKUP(СВОД2023[[#This Row],[ФО]],СПРАВОЧНИК!H:P,2,0)</f>
        <v>Центральный ФО</v>
      </c>
    </row>
    <row r="10683" spans="1:11" x14ac:dyDescent="0.2">
      <c r="A10683" t="s">
        <v>600</v>
      </c>
      <c r="B10683" t="s">
        <v>596</v>
      </c>
      <c r="C10683" s="1" t="s">
        <v>377</v>
      </c>
      <c r="D10683" s="1" t="s">
        <v>1652</v>
      </c>
      <c r="E10683" s="2">
        <v>155</v>
      </c>
      <c r="F10683" s="3">
        <v>112</v>
      </c>
      <c r="G10683" s="2">
        <v>824</v>
      </c>
      <c r="H10683" s="3">
        <v>571</v>
      </c>
      <c r="I10683" s="69" t="str">
        <f>VLOOKUP(C10683,СПРАВОЧНИК!B:D,2,0)</f>
        <v>ЕВРОПА</v>
      </c>
      <c r="J10683" s="69" t="str">
        <f>VLOOKUP(C10683,СПРАВОЧНИК!B:D,3,0)</f>
        <v>ИНОМАРКИ</v>
      </c>
      <c r="K10683" s="69" t="str">
        <f>VLOOKUP(СВОД2023[[#This Row],[ФО]],СПРАВОЧНИК!H:P,2,0)</f>
        <v>Центральный ФО</v>
      </c>
    </row>
    <row r="10684" spans="1:11" x14ac:dyDescent="0.2">
      <c r="A10684" t="s">
        <v>600</v>
      </c>
      <c r="B10684" t="s">
        <v>596</v>
      </c>
      <c r="C10684" s="1" t="s">
        <v>377</v>
      </c>
      <c r="D10684" s="1" t="s">
        <v>389</v>
      </c>
      <c r="E10684" s="2">
        <v>278</v>
      </c>
      <c r="F10684" s="3">
        <v>188</v>
      </c>
      <c r="G10684" s="2">
        <v>1410</v>
      </c>
      <c r="H10684" s="3">
        <v>1135</v>
      </c>
      <c r="I10684" s="69" t="str">
        <f>VLOOKUP(C10684,СПРАВОЧНИК!B:D,2,0)</f>
        <v>ЕВРОПА</v>
      </c>
      <c r="J10684" s="69" t="str">
        <f>VLOOKUP(C10684,СПРАВОЧНИК!B:D,3,0)</f>
        <v>ИНОМАРКИ</v>
      </c>
      <c r="K10684" s="69" t="str">
        <f>VLOOKUP(СВОД2023[[#This Row],[ФО]],СПРАВОЧНИК!H:P,2,0)</f>
        <v>Центральный ФО</v>
      </c>
    </row>
    <row r="10685" spans="1:11" x14ac:dyDescent="0.2">
      <c r="A10685" t="s">
        <v>600</v>
      </c>
      <c r="B10685" t="s">
        <v>596</v>
      </c>
      <c r="C10685" s="1" t="s">
        <v>377</v>
      </c>
      <c r="D10685" s="1" t="s">
        <v>390</v>
      </c>
      <c r="E10685" s="2">
        <v>198</v>
      </c>
      <c r="F10685" s="3">
        <v>175</v>
      </c>
      <c r="G10685" s="2">
        <v>1251</v>
      </c>
      <c r="H10685" s="3">
        <v>1066</v>
      </c>
      <c r="I10685" s="69" t="str">
        <f>VLOOKUP(C10685,СПРАВОЧНИК!B:D,2,0)</f>
        <v>ЕВРОПА</v>
      </c>
      <c r="J10685" s="69" t="str">
        <f>VLOOKUP(C10685,СПРАВОЧНИК!B:D,3,0)</f>
        <v>ИНОМАРКИ</v>
      </c>
      <c r="K10685" s="69" t="str">
        <f>VLOOKUP(СВОД2023[[#This Row],[ФО]],СПРАВОЧНИК!H:P,2,0)</f>
        <v>Центральный ФО</v>
      </c>
    </row>
    <row r="10686" spans="1:11" x14ac:dyDescent="0.2">
      <c r="A10686" t="s">
        <v>600</v>
      </c>
      <c r="B10686" t="s">
        <v>596</v>
      </c>
      <c r="C10686" s="1" t="s">
        <v>377</v>
      </c>
      <c r="D10686" s="1" t="s">
        <v>2516</v>
      </c>
      <c r="E10686" s="2">
        <v>2</v>
      </c>
      <c r="F10686" s="3"/>
      <c r="G10686" s="2">
        <v>3</v>
      </c>
      <c r="H10686" s="3">
        <v>3</v>
      </c>
      <c r="I10686" s="69" t="str">
        <f>VLOOKUP(C10686,СПРАВОЧНИК!B:D,2,0)</f>
        <v>ЕВРОПА</v>
      </c>
      <c r="J10686" s="69" t="str">
        <f>VLOOKUP(C10686,СПРАВОЧНИК!B:D,3,0)</f>
        <v>ИНОМАРКИ</v>
      </c>
      <c r="K10686" s="69" t="str">
        <f>VLOOKUP(СВОД2023[[#This Row],[ФО]],СПРАВОЧНИК!H:P,2,0)</f>
        <v>Центральный ФО</v>
      </c>
    </row>
    <row r="10687" spans="1:11" x14ac:dyDescent="0.2">
      <c r="A10687" t="s">
        <v>600</v>
      </c>
      <c r="B10687" t="s">
        <v>596</v>
      </c>
      <c r="C10687" s="1" t="s">
        <v>377</v>
      </c>
      <c r="D10687" s="1" t="s">
        <v>1653</v>
      </c>
      <c r="E10687" s="2">
        <v>1</v>
      </c>
      <c r="F10687" s="3">
        <v>3</v>
      </c>
      <c r="G10687" s="2">
        <v>11</v>
      </c>
      <c r="H10687" s="3">
        <v>16</v>
      </c>
      <c r="I10687" s="69" t="str">
        <f>VLOOKUP(C10687,СПРАВОЧНИК!B:D,2,0)</f>
        <v>ЕВРОПА</v>
      </c>
      <c r="J10687" s="69" t="str">
        <f>VLOOKUP(C10687,СПРАВОЧНИК!B:D,3,0)</f>
        <v>ИНОМАРКИ</v>
      </c>
      <c r="K10687" s="69" t="str">
        <f>VLOOKUP(СВОД2023[[#This Row],[ФО]],СПРАВОЧНИК!H:P,2,0)</f>
        <v>Центральный ФО</v>
      </c>
    </row>
    <row r="10688" spans="1:11" x14ac:dyDescent="0.2">
      <c r="A10688" t="s">
        <v>600</v>
      </c>
      <c r="B10688" t="s">
        <v>596</v>
      </c>
      <c r="C10688" s="1" t="s">
        <v>377</v>
      </c>
      <c r="D10688" s="1" t="s">
        <v>1654</v>
      </c>
      <c r="E10688" s="2"/>
      <c r="F10688" s="3">
        <v>2</v>
      </c>
      <c r="G10688" s="2">
        <v>8</v>
      </c>
      <c r="H10688" s="3">
        <v>9</v>
      </c>
      <c r="I10688" s="69" t="str">
        <f>VLOOKUP(C10688,СПРАВОЧНИК!B:D,2,0)</f>
        <v>ЕВРОПА</v>
      </c>
      <c r="J10688" s="69" t="str">
        <f>VLOOKUP(C10688,СПРАВОЧНИК!B:D,3,0)</f>
        <v>ИНОМАРКИ</v>
      </c>
      <c r="K10688" s="69" t="str">
        <f>VLOOKUP(СВОД2023[[#This Row],[ФО]],СПРАВОЧНИК!H:P,2,0)</f>
        <v>Центральный ФО</v>
      </c>
    </row>
    <row r="10689" spans="1:11" x14ac:dyDescent="0.2">
      <c r="A10689" t="s">
        <v>600</v>
      </c>
      <c r="B10689" t="s">
        <v>596</v>
      </c>
      <c r="C10689" s="1" t="s">
        <v>377</v>
      </c>
      <c r="D10689" s="1" t="s">
        <v>392</v>
      </c>
      <c r="E10689" s="2">
        <v>1</v>
      </c>
      <c r="F10689" s="3"/>
      <c r="G10689" s="2">
        <v>1</v>
      </c>
      <c r="H10689" s="3"/>
      <c r="I10689" s="69" t="str">
        <f>VLOOKUP(C10689,СПРАВОЧНИК!B:D,2,0)</f>
        <v>ЕВРОПА</v>
      </c>
      <c r="J10689" s="69" t="str">
        <f>VLOOKUP(C10689,СПРАВОЧНИК!B:D,3,0)</f>
        <v>ИНОМАРКИ</v>
      </c>
      <c r="K10689" s="69" t="str">
        <f>VLOOKUP(СВОД2023[[#This Row],[ФО]],СПРАВОЧНИК!H:P,2,0)</f>
        <v>Центральный ФО</v>
      </c>
    </row>
    <row r="10690" spans="1:11" x14ac:dyDescent="0.2">
      <c r="A10690" t="s">
        <v>600</v>
      </c>
      <c r="B10690" t="s">
        <v>596</v>
      </c>
      <c r="C10690" s="1" t="s">
        <v>377</v>
      </c>
      <c r="D10690" s="1" t="s">
        <v>393</v>
      </c>
      <c r="E10690" s="2">
        <v>2</v>
      </c>
      <c r="F10690" s="3"/>
      <c r="G10690" s="2">
        <v>3</v>
      </c>
      <c r="H10690" s="3">
        <v>1</v>
      </c>
      <c r="I10690" s="69" t="str">
        <f>VLOOKUP(C10690,СПРАВОЧНИК!B:D,2,0)</f>
        <v>ЕВРОПА</v>
      </c>
      <c r="J10690" s="69" t="str">
        <f>VLOOKUP(C10690,СПРАВОЧНИК!B:D,3,0)</f>
        <v>ИНОМАРКИ</v>
      </c>
      <c r="K10690" s="69" t="str">
        <f>VLOOKUP(СВОД2023[[#This Row],[ФО]],СПРАВОЧНИК!H:P,2,0)</f>
        <v>Центральный ФО</v>
      </c>
    </row>
    <row r="10691" spans="1:11" x14ac:dyDescent="0.2">
      <c r="A10691" t="s">
        <v>600</v>
      </c>
      <c r="B10691" t="s">
        <v>596</v>
      </c>
      <c r="C10691" s="1" t="s">
        <v>377</v>
      </c>
      <c r="D10691" s="1" t="s">
        <v>394</v>
      </c>
      <c r="E10691" s="2">
        <v>1</v>
      </c>
      <c r="F10691" s="3"/>
      <c r="G10691" s="2">
        <v>1</v>
      </c>
      <c r="H10691" s="3"/>
      <c r="I10691" s="69" t="str">
        <f>VLOOKUP(C10691,СПРАВОЧНИК!B:D,2,0)</f>
        <v>ЕВРОПА</v>
      </c>
      <c r="J10691" s="69" t="str">
        <f>VLOOKUP(C10691,СПРАВОЧНИК!B:D,3,0)</f>
        <v>ИНОМАРКИ</v>
      </c>
      <c r="K10691" s="69" t="str">
        <f>VLOOKUP(СВОД2023[[#This Row],[ФО]],СПРАВОЧНИК!H:P,2,0)</f>
        <v>Центральный ФО</v>
      </c>
    </row>
    <row r="10692" spans="1:11" x14ac:dyDescent="0.2">
      <c r="A10692" t="s">
        <v>600</v>
      </c>
      <c r="B10692" t="s">
        <v>596</v>
      </c>
      <c r="C10692" s="1" t="s">
        <v>377</v>
      </c>
      <c r="D10692" s="1" t="s">
        <v>395</v>
      </c>
      <c r="E10692" s="2">
        <v>3</v>
      </c>
      <c r="F10692" s="3"/>
      <c r="G10692" s="2">
        <v>11</v>
      </c>
      <c r="H10692" s="3"/>
      <c r="I10692" s="69" t="str">
        <f>VLOOKUP(C10692,СПРАВОЧНИК!B:D,2,0)</f>
        <v>ЕВРОПА</v>
      </c>
      <c r="J10692" s="69" t="str">
        <f>VLOOKUP(C10692,СПРАВОЧНИК!B:D,3,0)</f>
        <v>ИНОМАРКИ</v>
      </c>
      <c r="K10692" s="69" t="str">
        <f>VLOOKUP(СВОД2023[[#This Row],[ФО]],СПРАВОЧНИК!H:P,2,0)</f>
        <v>Центральный ФО</v>
      </c>
    </row>
    <row r="10693" spans="1:11" x14ac:dyDescent="0.2">
      <c r="A10693" t="s">
        <v>600</v>
      </c>
      <c r="B10693" t="s">
        <v>596</v>
      </c>
      <c r="C10693" s="1" t="s">
        <v>377</v>
      </c>
      <c r="D10693" s="1" t="s">
        <v>1655</v>
      </c>
      <c r="E10693" s="2">
        <v>2</v>
      </c>
      <c r="F10693" s="3">
        <v>6</v>
      </c>
      <c r="G10693" s="2">
        <v>25</v>
      </c>
      <c r="H10693" s="3">
        <v>20</v>
      </c>
      <c r="I10693" s="69" t="str">
        <f>VLOOKUP(C10693,СПРАВОЧНИК!B:D,2,0)</f>
        <v>ЕВРОПА</v>
      </c>
      <c r="J10693" s="69" t="str">
        <f>VLOOKUP(C10693,СПРАВОЧНИК!B:D,3,0)</f>
        <v>ИНОМАРКИ</v>
      </c>
      <c r="K10693" s="69" t="str">
        <f>VLOOKUP(СВОД2023[[#This Row],[ФО]],СПРАВОЧНИК!H:P,2,0)</f>
        <v>Центральный ФО</v>
      </c>
    </row>
    <row r="10694" spans="1:11" x14ac:dyDescent="0.2">
      <c r="A10694" t="s">
        <v>600</v>
      </c>
      <c r="B10694" t="s">
        <v>596</v>
      </c>
      <c r="C10694" s="1" t="s">
        <v>377</v>
      </c>
      <c r="D10694" s="1" t="s">
        <v>1656</v>
      </c>
      <c r="E10694" s="2">
        <v>338</v>
      </c>
      <c r="F10694" s="3">
        <v>261</v>
      </c>
      <c r="G10694" s="2">
        <v>1779</v>
      </c>
      <c r="H10694" s="3">
        <v>1595</v>
      </c>
      <c r="I10694" s="69" t="str">
        <f>VLOOKUP(C10694,СПРАВОЧНИК!B:D,2,0)</f>
        <v>ЕВРОПА</v>
      </c>
      <c r="J10694" s="69" t="str">
        <f>VLOOKUP(C10694,СПРАВОЧНИК!B:D,3,0)</f>
        <v>ИНОМАРКИ</v>
      </c>
      <c r="K10694" s="69" t="str">
        <f>VLOOKUP(СВОД2023[[#This Row],[ФО]],СПРАВОЧНИК!H:P,2,0)</f>
        <v>Центральный ФО</v>
      </c>
    </row>
    <row r="10695" spans="1:11" x14ac:dyDescent="0.2">
      <c r="A10695" t="s">
        <v>600</v>
      </c>
      <c r="B10695" t="s">
        <v>596</v>
      </c>
      <c r="C10695" s="1" t="s">
        <v>377</v>
      </c>
      <c r="D10695" s="1" t="s">
        <v>1657</v>
      </c>
      <c r="E10695" s="2">
        <v>17</v>
      </c>
      <c r="F10695" s="3">
        <v>13</v>
      </c>
      <c r="G10695" s="2">
        <v>122</v>
      </c>
      <c r="H10695" s="3">
        <v>82</v>
      </c>
      <c r="I10695" s="69" t="str">
        <f>VLOOKUP(C10695,СПРАВОЧНИК!B:D,2,0)</f>
        <v>ЕВРОПА</v>
      </c>
      <c r="J10695" s="69" t="str">
        <f>VLOOKUP(C10695,СПРАВОЧНИК!B:D,3,0)</f>
        <v>ИНОМАРКИ</v>
      </c>
      <c r="K10695" s="69" t="str">
        <f>VLOOKUP(СВОД2023[[#This Row],[ФО]],СПРАВОЧНИК!H:P,2,0)</f>
        <v>Центральный ФО</v>
      </c>
    </row>
    <row r="10696" spans="1:11" x14ac:dyDescent="0.2">
      <c r="A10696" t="s">
        <v>600</v>
      </c>
      <c r="B10696" t="s">
        <v>596</v>
      </c>
      <c r="C10696" s="1" t="s">
        <v>377</v>
      </c>
      <c r="D10696" s="1" t="s">
        <v>396</v>
      </c>
      <c r="E10696" s="2">
        <v>546</v>
      </c>
      <c r="F10696" s="3">
        <v>434</v>
      </c>
      <c r="G10696" s="2">
        <v>3039</v>
      </c>
      <c r="H10696" s="3">
        <v>2722</v>
      </c>
      <c r="I10696" s="69" t="str">
        <f>VLOOKUP(C10696,СПРАВОЧНИК!B:D,2,0)</f>
        <v>ЕВРОПА</v>
      </c>
      <c r="J10696" s="69" t="str">
        <f>VLOOKUP(C10696,СПРАВОЧНИК!B:D,3,0)</f>
        <v>ИНОМАРКИ</v>
      </c>
      <c r="K10696" s="69" t="str">
        <f>VLOOKUP(СВОД2023[[#This Row],[ФО]],СПРАВОЧНИК!H:P,2,0)</f>
        <v>Центральный ФО</v>
      </c>
    </row>
    <row r="10697" spans="1:11" x14ac:dyDescent="0.2">
      <c r="A10697" t="s">
        <v>600</v>
      </c>
      <c r="B10697" t="s">
        <v>596</v>
      </c>
      <c r="C10697" s="1" t="s">
        <v>377</v>
      </c>
      <c r="D10697" s="1" t="s">
        <v>2238</v>
      </c>
      <c r="E10697" s="2">
        <v>1</v>
      </c>
      <c r="F10697" s="3"/>
      <c r="G10697" s="2">
        <v>8</v>
      </c>
      <c r="H10697" s="3"/>
      <c r="I10697" s="69" t="str">
        <f>VLOOKUP(C10697,СПРАВОЧНИК!B:D,2,0)</f>
        <v>ЕВРОПА</v>
      </c>
      <c r="J10697" s="69" t="str">
        <f>VLOOKUP(C10697,СПРАВОЧНИК!B:D,3,0)</f>
        <v>ИНОМАРКИ</v>
      </c>
      <c r="K10697" s="69" t="str">
        <f>VLOOKUP(СВОД2023[[#This Row],[ФО]],СПРАВОЧНИК!H:P,2,0)</f>
        <v>Центральный ФО</v>
      </c>
    </row>
    <row r="10698" spans="1:11" x14ac:dyDescent="0.2">
      <c r="A10698" t="s">
        <v>600</v>
      </c>
      <c r="B10698" t="s">
        <v>596</v>
      </c>
      <c r="C10698" s="1" t="s">
        <v>377</v>
      </c>
      <c r="D10698" s="1" t="s">
        <v>1658</v>
      </c>
      <c r="E10698" s="2">
        <v>13</v>
      </c>
      <c r="F10698" s="3">
        <v>18</v>
      </c>
      <c r="G10698" s="2">
        <v>86</v>
      </c>
      <c r="H10698" s="3">
        <v>83</v>
      </c>
      <c r="I10698" s="69" t="str">
        <f>VLOOKUP(C10698,СПРАВОЧНИК!B:D,2,0)</f>
        <v>ЕВРОПА</v>
      </c>
      <c r="J10698" s="69" t="str">
        <f>VLOOKUP(C10698,СПРАВОЧНИК!B:D,3,0)</f>
        <v>ИНОМАРКИ</v>
      </c>
      <c r="K10698" s="69" t="str">
        <f>VLOOKUP(СВОД2023[[#This Row],[ФО]],СПРАВОЧНИК!H:P,2,0)</f>
        <v>Центральный ФО</v>
      </c>
    </row>
    <row r="10699" spans="1:11" x14ac:dyDescent="0.2">
      <c r="A10699" t="s">
        <v>600</v>
      </c>
      <c r="B10699" t="s">
        <v>596</v>
      </c>
      <c r="C10699" s="1" t="s">
        <v>377</v>
      </c>
      <c r="D10699" s="1" t="s">
        <v>397</v>
      </c>
      <c r="E10699" s="2">
        <v>31</v>
      </c>
      <c r="F10699" s="3">
        <v>27</v>
      </c>
      <c r="G10699" s="2">
        <v>98</v>
      </c>
      <c r="H10699" s="3">
        <v>84</v>
      </c>
      <c r="I10699" s="69" t="str">
        <f>VLOOKUP(C10699,СПРАВОЧНИК!B:D,2,0)</f>
        <v>ЕВРОПА</v>
      </c>
      <c r="J10699" s="69" t="str">
        <f>VLOOKUP(C10699,СПРАВОЧНИК!B:D,3,0)</f>
        <v>ИНОМАРКИ</v>
      </c>
      <c r="K10699" s="69" t="str">
        <f>VLOOKUP(СВОД2023[[#This Row],[ФО]],СПРАВОЧНИК!H:P,2,0)</f>
        <v>Центральный ФО</v>
      </c>
    </row>
    <row r="10700" spans="1:11" x14ac:dyDescent="0.2">
      <c r="A10700" t="s">
        <v>600</v>
      </c>
      <c r="B10700" t="s">
        <v>596</v>
      </c>
      <c r="C10700" s="1" t="s">
        <v>377</v>
      </c>
      <c r="D10700" s="1" t="s">
        <v>2691</v>
      </c>
      <c r="E10700" s="2"/>
      <c r="F10700" s="3"/>
      <c r="G10700" s="2">
        <v>1</v>
      </c>
      <c r="H10700" s="3">
        <v>1</v>
      </c>
      <c r="I10700" s="69" t="str">
        <f>VLOOKUP(C10700,СПРАВОЧНИК!B:D,2,0)</f>
        <v>ЕВРОПА</v>
      </c>
      <c r="J10700" s="69" t="str">
        <f>VLOOKUP(C10700,СПРАВОЧНИК!B:D,3,0)</f>
        <v>ИНОМАРКИ</v>
      </c>
      <c r="K10700" s="69" t="str">
        <f>VLOOKUP(СВОД2023[[#This Row],[ФО]],СПРАВОЧНИК!H:P,2,0)</f>
        <v>Центральный ФО</v>
      </c>
    </row>
    <row r="10701" spans="1:11" x14ac:dyDescent="0.2">
      <c r="A10701" t="s">
        <v>600</v>
      </c>
      <c r="B10701" t="s">
        <v>596</v>
      </c>
      <c r="C10701" s="1" t="s">
        <v>377</v>
      </c>
      <c r="D10701" s="1" t="s">
        <v>2239</v>
      </c>
      <c r="E10701" s="2">
        <v>2</v>
      </c>
      <c r="F10701" s="3">
        <v>1</v>
      </c>
      <c r="G10701" s="2">
        <v>5</v>
      </c>
      <c r="H10701" s="3">
        <v>3</v>
      </c>
      <c r="I10701" s="69" t="str">
        <f>VLOOKUP(C10701,СПРАВОЧНИК!B:D,2,0)</f>
        <v>ЕВРОПА</v>
      </c>
      <c r="J10701" s="69" t="str">
        <f>VLOOKUP(C10701,СПРАВОЧНИК!B:D,3,0)</f>
        <v>ИНОМАРКИ</v>
      </c>
      <c r="K10701" s="69" t="str">
        <f>VLOOKUP(СВОД2023[[#This Row],[ФО]],СПРАВОЧНИК!H:P,2,0)</f>
        <v>Центральный ФО</v>
      </c>
    </row>
    <row r="10702" spans="1:11" x14ac:dyDescent="0.2">
      <c r="A10702" t="s">
        <v>600</v>
      </c>
      <c r="B10702" t="s">
        <v>596</v>
      </c>
      <c r="C10702" s="1" t="s">
        <v>1659</v>
      </c>
      <c r="D10702" s="1" t="s">
        <v>2240</v>
      </c>
      <c r="E10702" s="2"/>
      <c r="F10702" s="3"/>
      <c r="G10702" s="2">
        <v>2</v>
      </c>
      <c r="H10702" s="3">
        <v>2</v>
      </c>
      <c r="I10702" s="69" t="str">
        <f>VLOOKUP(C10702,СПРАВОЧНИК!B:D,2,0)</f>
        <v>США</v>
      </c>
      <c r="J10702" s="69" t="str">
        <f>VLOOKUP(C10702,СПРАВОЧНИК!B:D,3,0)</f>
        <v>ИНОМАРКИ</v>
      </c>
      <c r="K10702" s="69" t="str">
        <f>VLOOKUP(СВОД2023[[#This Row],[ФО]],СПРАВОЧНИК!H:P,2,0)</f>
        <v>Центральный ФО</v>
      </c>
    </row>
    <row r="10703" spans="1:11" x14ac:dyDescent="0.2">
      <c r="A10703" t="s">
        <v>600</v>
      </c>
      <c r="B10703" t="s">
        <v>596</v>
      </c>
      <c r="C10703" s="1" t="s">
        <v>1659</v>
      </c>
      <c r="D10703" s="1" t="s">
        <v>2444</v>
      </c>
      <c r="E10703" s="2"/>
      <c r="F10703" s="3"/>
      <c r="G10703" s="2"/>
      <c r="H10703" s="3">
        <v>1</v>
      </c>
      <c r="I10703" s="69" t="str">
        <f>VLOOKUP(C10703,СПРАВОЧНИК!B:D,2,0)</f>
        <v>США</v>
      </c>
      <c r="J10703" s="69" t="str">
        <f>VLOOKUP(C10703,СПРАВОЧНИК!B:D,3,0)</f>
        <v>ИНОМАРКИ</v>
      </c>
      <c r="K10703" s="69" t="str">
        <f>VLOOKUP(СВОД2023[[#This Row],[ФО]],СПРАВОЧНИК!H:P,2,0)</f>
        <v>Центральный ФО</v>
      </c>
    </row>
    <row r="10704" spans="1:11" x14ac:dyDescent="0.2">
      <c r="A10704" t="s">
        <v>600</v>
      </c>
      <c r="B10704" t="s">
        <v>596</v>
      </c>
      <c r="C10704" s="1" t="s">
        <v>1659</v>
      </c>
      <c r="D10704" s="1" t="s">
        <v>1660</v>
      </c>
      <c r="E10704" s="2">
        <v>1</v>
      </c>
      <c r="F10704" s="3">
        <v>1</v>
      </c>
      <c r="G10704" s="2">
        <v>6</v>
      </c>
      <c r="H10704" s="3">
        <v>4</v>
      </c>
      <c r="I10704" s="69" t="str">
        <f>VLOOKUP(C10704,СПРАВОЧНИК!B:D,2,0)</f>
        <v>США</v>
      </c>
      <c r="J10704" s="69" t="str">
        <f>VLOOKUP(C10704,СПРАВОЧНИК!B:D,3,0)</f>
        <v>ИНОМАРКИ</v>
      </c>
      <c r="K10704" s="69" t="str">
        <f>VLOOKUP(СВОД2023[[#This Row],[ФО]],СПРАВОЧНИК!H:P,2,0)</f>
        <v>Центральный ФО</v>
      </c>
    </row>
    <row r="10705" spans="1:11" x14ac:dyDescent="0.2">
      <c r="A10705" t="s">
        <v>600</v>
      </c>
      <c r="B10705" t="s">
        <v>596</v>
      </c>
      <c r="C10705" s="1" t="s">
        <v>1659</v>
      </c>
      <c r="D10705" s="1" t="s">
        <v>2242</v>
      </c>
      <c r="E10705" s="2">
        <v>2</v>
      </c>
      <c r="F10705" s="3">
        <v>2</v>
      </c>
      <c r="G10705" s="2">
        <v>4</v>
      </c>
      <c r="H10705" s="3">
        <v>6</v>
      </c>
      <c r="I10705" s="69" t="str">
        <f>VLOOKUP(C10705,СПРАВОЧНИК!B:D,2,0)</f>
        <v>США</v>
      </c>
      <c r="J10705" s="69" t="str">
        <f>VLOOKUP(C10705,СПРАВОЧНИК!B:D,3,0)</f>
        <v>ИНОМАРКИ</v>
      </c>
      <c r="K10705" s="69" t="str">
        <f>VLOOKUP(СВОД2023[[#This Row],[ФО]],СПРАВОЧНИК!H:P,2,0)</f>
        <v>Центральный ФО</v>
      </c>
    </row>
    <row r="10706" spans="1:11" x14ac:dyDescent="0.2">
      <c r="A10706" t="s">
        <v>600</v>
      </c>
      <c r="B10706" t="s">
        <v>596</v>
      </c>
      <c r="C10706" s="1" t="s">
        <v>1659</v>
      </c>
      <c r="D10706" s="1" t="s">
        <v>2243</v>
      </c>
      <c r="E10706" s="2">
        <v>1</v>
      </c>
      <c r="F10706" s="3"/>
      <c r="G10706" s="2">
        <v>2</v>
      </c>
      <c r="H10706" s="3">
        <v>1</v>
      </c>
      <c r="I10706" s="69" t="str">
        <f>VLOOKUP(C10706,СПРАВОЧНИК!B:D,2,0)</f>
        <v>США</v>
      </c>
      <c r="J10706" s="69" t="str">
        <f>VLOOKUP(C10706,СПРАВОЧНИК!B:D,3,0)</f>
        <v>ИНОМАРКИ</v>
      </c>
      <c r="K10706" s="69" t="str">
        <f>VLOOKUP(СВОД2023[[#This Row],[ФО]],СПРАВОЧНИК!H:P,2,0)</f>
        <v>Центральный ФО</v>
      </c>
    </row>
    <row r="10707" spans="1:11" x14ac:dyDescent="0.2">
      <c r="A10707" t="s">
        <v>600</v>
      </c>
      <c r="B10707" t="s">
        <v>596</v>
      </c>
      <c r="C10707" s="1" t="s">
        <v>1659</v>
      </c>
      <c r="D10707" s="1" t="s">
        <v>2592</v>
      </c>
      <c r="E10707" s="2"/>
      <c r="F10707" s="3">
        <v>1</v>
      </c>
      <c r="G10707" s="2">
        <v>1</v>
      </c>
      <c r="H10707" s="3">
        <v>3</v>
      </c>
      <c r="I10707" s="69" t="str">
        <f>VLOOKUP(C10707,СПРАВОЧНИК!B:D,2,0)</f>
        <v>США</v>
      </c>
      <c r="J10707" s="69" t="str">
        <f>VLOOKUP(C10707,СПРАВОЧНИК!B:D,3,0)</f>
        <v>ИНОМАРКИ</v>
      </c>
      <c r="K10707" s="69" t="str">
        <f>VLOOKUP(СВОД2023[[#This Row],[ФО]],СПРАВОЧНИК!H:P,2,0)</f>
        <v>Центральный ФО</v>
      </c>
    </row>
    <row r="10708" spans="1:11" x14ac:dyDescent="0.2">
      <c r="A10708" t="s">
        <v>600</v>
      </c>
      <c r="B10708" t="s">
        <v>596</v>
      </c>
      <c r="C10708" s="1" t="s">
        <v>1659</v>
      </c>
      <c r="D10708" s="1" t="s">
        <v>2446</v>
      </c>
      <c r="E10708" s="2"/>
      <c r="F10708" s="3"/>
      <c r="G10708" s="2"/>
      <c r="H10708" s="3">
        <v>2</v>
      </c>
      <c r="I10708" s="69" t="str">
        <f>VLOOKUP(C10708,СПРАВОЧНИК!B:D,2,0)</f>
        <v>США</v>
      </c>
      <c r="J10708" s="69" t="str">
        <f>VLOOKUP(C10708,СПРАВОЧНИК!B:D,3,0)</f>
        <v>ИНОМАРКИ</v>
      </c>
      <c r="K10708" s="69" t="str">
        <f>VLOOKUP(СВОД2023[[#This Row],[ФО]],СПРАВОЧНИК!H:P,2,0)</f>
        <v>Центральный ФО</v>
      </c>
    </row>
    <row r="10709" spans="1:11" x14ac:dyDescent="0.2">
      <c r="A10709" t="s">
        <v>600</v>
      </c>
      <c r="B10709" t="s">
        <v>596</v>
      </c>
      <c r="C10709" s="1" t="s">
        <v>1659</v>
      </c>
      <c r="D10709" s="1" t="s">
        <v>2447</v>
      </c>
      <c r="E10709" s="2"/>
      <c r="F10709" s="3">
        <v>1</v>
      </c>
      <c r="G10709" s="2">
        <v>4</v>
      </c>
      <c r="H10709" s="3">
        <v>1</v>
      </c>
      <c r="I10709" s="69" t="str">
        <f>VLOOKUP(C10709,СПРАВОЧНИК!B:D,2,0)</f>
        <v>США</v>
      </c>
      <c r="J10709" s="69" t="str">
        <f>VLOOKUP(C10709,СПРАВОЧНИК!B:D,3,0)</f>
        <v>ИНОМАРКИ</v>
      </c>
      <c r="K10709" s="69" t="str">
        <f>VLOOKUP(СВОД2023[[#This Row],[ФО]],СПРАВОЧНИК!H:P,2,0)</f>
        <v>Центральный ФО</v>
      </c>
    </row>
    <row r="10710" spans="1:11" x14ac:dyDescent="0.2">
      <c r="A10710" t="s">
        <v>600</v>
      </c>
      <c r="B10710" t="s">
        <v>596</v>
      </c>
      <c r="C10710" s="1" t="s">
        <v>398</v>
      </c>
      <c r="D10710" s="1" t="s">
        <v>2692</v>
      </c>
      <c r="E10710" s="2"/>
      <c r="F10710" s="3"/>
      <c r="G10710" s="2">
        <v>1</v>
      </c>
      <c r="H10710" s="3"/>
      <c r="I10710" s="69" t="str">
        <f>VLOOKUP(C10710,СПРАВОЧНИК!B:D,2,0)</f>
        <v>КИТАЙ</v>
      </c>
      <c r="J10710" s="69" t="str">
        <f>VLOOKUP(C10710,СПРАВОЧНИК!B:D,3,0)</f>
        <v>ИНОМАРКИ</v>
      </c>
      <c r="K10710" s="69" t="str">
        <f>VLOOKUP(СВОД2023[[#This Row],[ФО]],СПРАВОЧНИК!H:P,2,0)</f>
        <v>Центральный ФО</v>
      </c>
    </row>
    <row r="10711" spans="1:11" x14ac:dyDescent="0.2">
      <c r="A10711" t="s">
        <v>600</v>
      </c>
      <c r="B10711" t="s">
        <v>596</v>
      </c>
      <c r="C10711" s="1" t="s">
        <v>398</v>
      </c>
      <c r="D10711" s="1" t="s">
        <v>2244</v>
      </c>
      <c r="E10711" s="2">
        <v>1</v>
      </c>
      <c r="F10711" s="3"/>
      <c r="G10711" s="2">
        <v>1</v>
      </c>
      <c r="H10711" s="3"/>
      <c r="I10711" s="69" t="str">
        <f>VLOOKUP(C10711,СПРАВОЧНИК!B:D,2,0)</f>
        <v>КИТАЙ</v>
      </c>
      <c r="J10711" s="69" t="str">
        <f>VLOOKUP(C10711,СПРАВОЧНИК!B:D,3,0)</f>
        <v>ИНОМАРКИ</v>
      </c>
      <c r="K10711" s="69" t="str">
        <f>VLOOKUP(СВОД2023[[#This Row],[ФО]],СПРАВОЧНИК!H:P,2,0)</f>
        <v>Центральный ФО</v>
      </c>
    </row>
    <row r="10712" spans="1:11" x14ac:dyDescent="0.2">
      <c r="A10712" t="s">
        <v>600</v>
      </c>
      <c r="B10712" t="s">
        <v>596</v>
      </c>
      <c r="C10712" s="1" t="s">
        <v>398</v>
      </c>
      <c r="D10712" s="1" t="s">
        <v>2693</v>
      </c>
      <c r="E10712" s="2"/>
      <c r="F10712" s="3"/>
      <c r="G10712" s="2">
        <v>1</v>
      </c>
      <c r="H10712" s="3"/>
      <c r="I10712" s="69" t="str">
        <f>VLOOKUP(C10712,СПРАВОЧНИК!B:D,2,0)</f>
        <v>КИТАЙ</v>
      </c>
      <c r="J10712" s="69" t="str">
        <f>VLOOKUP(C10712,СПРАВОЧНИК!B:D,3,0)</f>
        <v>ИНОМАРКИ</v>
      </c>
      <c r="K10712" s="69" t="str">
        <f>VLOOKUP(СВОД2023[[#This Row],[ФО]],СПРАВОЧНИК!H:P,2,0)</f>
        <v>Центральный ФО</v>
      </c>
    </row>
    <row r="10713" spans="1:11" x14ac:dyDescent="0.2">
      <c r="A10713" t="s">
        <v>600</v>
      </c>
      <c r="B10713" t="s">
        <v>596</v>
      </c>
      <c r="C10713" s="1" t="s">
        <v>398</v>
      </c>
      <c r="D10713" s="1" t="s">
        <v>2694</v>
      </c>
      <c r="E10713" s="2"/>
      <c r="F10713" s="3"/>
      <c r="G10713" s="2">
        <v>1</v>
      </c>
      <c r="H10713" s="3"/>
      <c r="I10713" s="69" t="str">
        <f>VLOOKUP(C10713,СПРАВОЧНИК!B:D,2,0)</f>
        <v>КИТАЙ</v>
      </c>
      <c r="J10713" s="69" t="str">
        <f>VLOOKUP(C10713,СПРАВОЧНИК!B:D,3,0)</f>
        <v>ИНОМАРКИ</v>
      </c>
      <c r="K10713" s="69" t="str">
        <f>VLOOKUP(СВОД2023[[#This Row],[ФО]],СПРАВОЧНИК!H:P,2,0)</f>
        <v>Центральный ФО</v>
      </c>
    </row>
    <row r="10714" spans="1:11" x14ac:dyDescent="0.2">
      <c r="A10714" t="s">
        <v>600</v>
      </c>
      <c r="B10714" t="s">
        <v>596</v>
      </c>
      <c r="C10714" s="1" t="s">
        <v>398</v>
      </c>
      <c r="D10714" s="1" t="s">
        <v>2695</v>
      </c>
      <c r="E10714" s="2"/>
      <c r="F10714" s="3"/>
      <c r="G10714" s="2">
        <v>2</v>
      </c>
      <c r="H10714" s="3"/>
      <c r="I10714" s="69" t="str">
        <f>VLOOKUP(C10714,СПРАВОЧНИК!B:D,2,0)</f>
        <v>КИТАЙ</v>
      </c>
      <c r="J10714" s="69" t="str">
        <f>VLOOKUP(C10714,СПРАВОЧНИК!B:D,3,0)</f>
        <v>ИНОМАРКИ</v>
      </c>
      <c r="K10714" s="69" t="str">
        <f>VLOOKUP(СВОД2023[[#This Row],[ФО]],СПРАВОЧНИК!H:P,2,0)</f>
        <v>Центральный ФО</v>
      </c>
    </row>
    <row r="10715" spans="1:11" x14ac:dyDescent="0.2">
      <c r="A10715" t="s">
        <v>600</v>
      </c>
      <c r="B10715" t="s">
        <v>596</v>
      </c>
      <c r="C10715" s="1" t="s">
        <v>398</v>
      </c>
      <c r="D10715" s="1" t="s">
        <v>2696</v>
      </c>
      <c r="E10715" s="2"/>
      <c r="F10715" s="3"/>
      <c r="G10715" s="2"/>
      <c r="H10715" s="3">
        <v>1</v>
      </c>
      <c r="I10715" s="69" t="str">
        <f>VLOOKUP(C10715,СПРАВОЧНИК!B:D,2,0)</f>
        <v>КИТАЙ</v>
      </c>
      <c r="J10715" s="69" t="str">
        <f>VLOOKUP(C10715,СПРАВОЧНИК!B:D,3,0)</f>
        <v>ИНОМАРКИ</v>
      </c>
      <c r="K10715" s="69" t="str">
        <f>VLOOKUP(СВОД2023[[#This Row],[ФО]],СПРАВОЧНИК!H:P,2,0)</f>
        <v>Центральный ФО</v>
      </c>
    </row>
    <row r="10716" spans="1:11" x14ac:dyDescent="0.2">
      <c r="A10716" t="s">
        <v>600</v>
      </c>
      <c r="B10716" t="s">
        <v>596</v>
      </c>
      <c r="C10716" s="1" t="s">
        <v>398</v>
      </c>
      <c r="D10716" s="1" t="s">
        <v>2245</v>
      </c>
      <c r="E10716" s="2">
        <v>1</v>
      </c>
      <c r="F10716" s="3"/>
      <c r="G10716" s="2">
        <v>4</v>
      </c>
      <c r="H10716" s="3">
        <v>1</v>
      </c>
      <c r="I10716" s="69" t="str">
        <f>VLOOKUP(C10716,СПРАВОЧНИК!B:D,2,0)</f>
        <v>КИТАЙ</v>
      </c>
      <c r="J10716" s="69" t="str">
        <f>VLOOKUP(C10716,СПРАВОЧНИК!B:D,3,0)</f>
        <v>ИНОМАРКИ</v>
      </c>
      <c r="K10716" s="69" t="str">
        <f>VLOOKUP(СВОД2023[[#This Row],[ФО]],СПРАВОЧНИК!H:P,2,0)</f>
        <v>Центральный ФО</v>
      </c>
    </row>
    <row r="10717" spans="1:11" x14ac:dyDescent="0.2">
      <c r="A10717" t="s">
        <v>600</v>
      </c>
      <c r="B10717" t="s">
        <v>596</v>
      </c>
      <c r="C10717" s="1" t="s">
        <v>402</v>
      </c>
      <c r="D10717" s="1" t="s">
        <v>403</v>
      </c>
      <c r="E10717" s="2">
        <v>319</v>
      </c>
      <c r="F10717" s="3">
        <v>227</v>
      </c>
      <c r="G10717" s="2">
        <v>1760</v>
      </c>
      <c r="H10717" s="3">
        <v>1189</v>
      </c>
      <c r="I10717" s="69" t="str">
        <f>VLOOKUP(C10717,СПРАВОЧНИК!B:D,2,0)</f>
        <v>ЕВРОПА</v>
      </c>
      <c r="J10717" s="69" t="str">
        <f>VLOOKUP(C10717,СПРАВОЧНИК!B:D,3,0)</f>
        <v>ИНОМАРКИ</v>
      </c>
      <c r="K10717" s="69" t="str">
        <f>VLOOKUP(СВОД2023[[#This Row],[ФО]],СПРАВОЧНИК!H:P,2,0)</f>
        <v>Центральный ФО</v>
      </c>
    </row>
    <row r="10718" spans="1:11" x14ac:dyDescent="0.2">
      <c r="A10718" t="s">
        <v>600</v>
      </c>
      <c r="B10718" t="s">
        <v>596</v>
      </c>
      <c r="C10718" s="1" t="s">
        <v>404</v>
      </c>
      <c r="D10718" s="1" t="s">
        <v>405</v>
      </c>
      <c r="E10718" s="2">
        <v>11</v>
      </c>
      <c r="F10718" s="3">
        <v>4</v>
      </c>
      <c r="G10718" s="2">
        <v>49</v>
      </c>
      <c r="H10718" s="3">
        <v>35</v>
      </c>
      <c r="I10718" s="69" t="str">
        <f>VLOOKUP(C10718,СПРАВОЧНИК!B:D,2,0)</f>
        <v>ЯПОНИЯ</v>
      </c>
      <c r="J10718" s="69" t="str">
        <f>VLOOKUP(C10718,СПРАВОЧНИК!B:D,3,0)</f>
        <v>ИНОМАРКИ</v>
      </c>
      <c r="K10718" s="69" t="str">
        <f>VLOOKUP(СВОД2023[[#This Row],[ФО]],СПРАВОЧНИК!H:P,2,0)</f>
        <v>Центральный ФО</v>
      </c>
    </row>
    <row r="10719" spans="1:11" x14ac:dyDescent="0.2">
      <c r="A10719" t="s">
        <v>600</v>
      </c>
      <c r="B10719" t="s">
        <v>596</v>
      </c>
      <c r="C10719" s="1" t="s">
        <v>404</v>
      </c>
      <c r="D10719" s="1" t="s">
        <v>1661</v>
      </c>
      <c r="E10719" s="2">
        <v>2</v>
      </c>
      <c r="F10719" s="3">
        <v>1</v>
      </c>
      <c r="G10719" s="2">
        <v>9</v>
      </c>
      <c r="H10719" s="3">
        <v>7</v>
      </c>
      <c r="I10719" s="69" t="str">
        <f>VLOOKUP(C10719,СПРАВОЧНИК!B:D,2,0)</f>
        <v>ЯПОНИЯ</v>
      </c>
      <c r="J10719" s="69" t="str">
        <f>VLOOKUP(C10719,СПРАВОЧНИК!B:D,3,0)</f>
        <v>ИНОМАРКИ</v>
      </c>
      <c r="K10719" s="69" t="str">
        <f>VLOOKUP(СВОД2023[[#This Row],[ФО]],СПРАВОЧНИК!H:P,2,0)</f>
        <v>Центральный ФО</v>
      </c>
    </row>
    <row r="10720" spans="1:11" x14ac:dyDescent="0.2">
      <c r="A10720" t="s">
        <v>600</v>
      </c>
      <c r="B10720" t="s">
        <v>596</v>
      </c>
      <c r="C10720" s="1" t="s">
        <v>404</v>
      </c>
      <c r="D10720" s="1" t="s">
        <v>406</v>
      </c>
      <c r="E10720" s="2">
        <v>236</v>
      </c>
      <c r="F10720" s="3">
        <v>223</v>
      </c>
      <c r="G10720" s="2">
        <v>1356</v>
      </c>
      <c r="H10720" s="3">
        <v>1125</v>
      </c>
      <c r="I10720" s="69" t="str">
        <f>VLOOKUP(C10720,СПРАВОЧНИК!B:D,2,0)</f>
        <v>ЯПОНИЯ</v>
      </c>
      <c r="J10720" s="69" t="str">
        <f>VLOOKUP(C10720,СПРАВОЧНИК!B:D,3,0)</f>
        <v>ИНОМАРКИ</v>
      </c>
      <c r="K10720" s="69" t="str">
        <f>VLOOKUP(СВОД2023[[#This Row],[ФО]],СПРАВОЧНИК!H:P,2,0)</f>
        <v>Центральный ФО</v>
      </c>
    </row>
    <row r="10721" spans="1:11" x14ac:dyDescent="0.2">
      <c r="A10721" t="s">
        <v>600</v>
      </c>
      <c r="B10721" t="s">
        <v>596</v>
      </c>
      <c r="C10721" s="1" t="s">
        <v>404</v>
      </c>
      <c r="D10721" s="1" t="s">
        <v>1662</v>
      </c>
      <c r="E10721" s="2">
        <v>129</v>
      </c>
      <c r="F10721" s="3">
        <v>115</v>
      </c>
      <c r="G10721" s="2">
        <v>680</v>
      </c>
      <c r="H10721" s="3">
        <v>566</v>
      </c>
      <c r="I10721" s="69" t="str">
        <f>VLOOKUP(C10721,СПРАВОЧНИК!B:D,2,0)</f>
        <v>ЯПОНИЯ</v>
      </c>
      <c r="J10721" s="69" t="str">
        <f>VLOOKUP(C10721,СПРАВОЧНИК!B:D,3,0)</f>
        <v>ИНОМАРКИ</v>
      </c>
      <c r="K10721" s="69" t="str">
        <f>VLOOKUP(СВОД2023[[#This Row],[ФО]],СПРАВОЧНИК!H:P,2,0)</f>
        <v>Центральный ФО</v>
      </c>
    </row>
    <row r="10722" spans="1:11" x14ac:dyDescent="0.2">
      <c r="A10722" t="s">
        <v>600</v>
      </c>
      <c r="B10722" t="s">
        <v>596</v>
      </c>
      <c r="C10722" s="1" t="s">
        <v>404</v>
      </c>
      <c r="D10722" s="1" t="s">
        <v>1663</v>
      </c>
      <c r="E10722" s="2"/>
      <c r="F10722" s="3"/>
      <c r="G10722" s="2">
        <v>2</v>
      </c>
      <c r="H10722" s="3">
        <v>1</v>
      </c>
      <c r="I10722" s="69" t="str">
        <f>VLOOKUP(C10722,СПРАВОЧНИК!B:D,2,0)</f>
        <v>ЯПОНИЯ</v>
      </c>
      <c r="J10722" s="69" t="str">
        <f>VLOOKUP(C10722,СПРАВОЧНИК!B:D,3,0)</f>
        <v>ИНОМАРКИ</v>
      </c>
      <c r="K10722" s="69" t="str">
        <f>VLOOKUP(СВОД2023[[#This Row],[ФО]],СПРАВОЧНИК!H:P,2,0)</f>
        <v>Центральный ФО</v>
      </c>
    </row>
    <row r="10723" spans="1:11" x14ac:dyDescent="0.2">
      <c r="A10723" t="s">
        <v>600</v>
      </c>
      <c r="B10723" t="s">
        <v>596</v>
      </c>
      <c r="C10723" s="1" t="s">
        <v>404</v>
      </c>
      <c r="D10723" s="1" t="s">
        <v>1664</v>
      </c>
      <c r="E10723" s="2">
        <v>7</v>
      </c>
      <c r="F10723" s="3">
        <v>6</v>
      </c>
      <c r="G10723" s="2">
        <v>53</v>
      </c>
      <c r="H10723" s="3">
        <v>44</v>
      </c>
      <c r="I10723" s="69" t="str">
        <f>VLOOKUP(C10723,СПРАВОЧНИК!B:D,2,0)</f>
        <v>ЯПОНИЯ</v>
      </c>
      <c r="J10723" s="69" t="str">
        <f>VLOOKUP(C10723,СПРАВОЧНИК!B:D,3,0)</f>
        <v>ИНОМАРКИ</v>
      </c>
      <c r="K10723" s="69" t="str">
        <f>VLOOKUP(СВОД2023[[#This Row],[ФО]],СПРАВОЧНИК!H:P,2,0)</f>
        <v>Центральный ФО</v>
      </c>
    </row>
    <row r="10724" spans="1:11" x14ac:dyDescent="0.2">
      <c r="A10724" t="s">
        <v>600</v>
      </c>
      <c r="B10724" t="s">
        <v>596</v>
      </c>
      <c r="C10724" s="1" t="s">
        <v>404</v>
      </c>
      <c r="D10724" s="1" t="s">
        <v>1665</v>
      </c>
      <c r="E10724" s="2">
        <v>76</v>
      </c>
      <c r="F10724" s="3">
        <v>71</v>
      </c>
      <c r="G10724" s="2">
        <v>437</v>
      </c>
      <c r="H10724" s="3">
        <v>356</v>
      </c>
      <c r="I10724" s="69" t="str">
        <f>VLOOKUP(C10724,СПРАВОЧНИК!B:D,2,0)</f>
        <v>ЯПОНИЯ</v>
      </c>
      <c r="J10724" s="69" t="str">
        <f>VLOOKUP(C10724,СПРАВОЧНИК!B:D,3,0)</f>
        <v>ИНОМАРКИ</v>
      </c>
      <c r="K10724" s="69" t="str">
        <f>VLOOKUP(СВОД2023[[#This Row],[ФО]],СПРАВОЧНИК!H:P,2,0)</f>
        <v>Центральный ФО</v>
      </c>
    </row>
    <row r="10725" spans="1:11" x14ac:dyDescent="0.2">
      <c r="A10725" t="s">
        <v>600</v>
      </c>
      <c r="B10725" t="s">
        <v>596</v>
      </c>
      <c r="C10725" s="1" t="s">
        <v>404</v>
      </c>
      <c r="D10725" s="1" t="s">
        <v>1667</v>
      </c>
      <c r="E10725" s="2">
        <v>5</v>
      </c>
      <c r="F10725" s="3"/>
      <c r="G10725" s="2">
        <v>12</v>
      </c>
      <c r="H10725" s="3">
        <v>17</v>
      </c>
      <c r="I10725" s="69" t="str">
        <f>VLOOKUP(C10725,СПРАВОЧНИК!B:D,2,0)</f>
        <v>ЯПОНИЯ</v>
      </c>
      <c r="J10725" s="69" t="str">
        <f>VLOOKUP(C10725,СПРАВОЧНИК!B:D,3,0)</f>
        <v>ИНОМАРКИ</v>
      </c>
      <c r="K10725" s="69" t="str">
        <f>VLOOKUP(СВОД2023[[#This Row],[ФО]],СПРАВОЧНИК!H:P,2,0)</f>
        <v>Центральный ФО</v>
      </c>
    </row>
    <row r="10726" spans="1:11" x14ac:dyDescent="0.2">
      <c r="A10726" t="s">
        <v>600</v>
      </c>
      <c r="B10726" t="s">
        <v>596</v>
      </c>
      <c r="C10726" s="1" t="s">
        <v>404</v>
      </c>
      <c r="D10726" s="1" t="s">
        <v>1668</v>
      </c>
      <c r="E10726" s="2">
        <v>2</v>
      </c>
      <c r="F10726" s="3">
        <v>2</v>
      </c>
      <c r="G10726" s="2">
        <v>20</v>
      </c>
      <c r="H10726" s="3">
        <v>16</v>
      </c>
      <c r="I10726" s="69" t="str">
        <f>VLOOKUP(C10726,СПРАВОЧНИК!B:D,2,0)</f>
        <v>ЯПОНИЯ</v>
      </c>
      <c r="J10726" s="69" t="str">
        <f>VLOOKUP(C10726,СПРАВОЧНИК!B:D,3,0)</f>
        <v>ИНОМАРКИ</v>
      </c>
      <c r="K10726" s="69" t="str">
        <f>VLOOKUP(СВОД2023[[#This Row],[ФО]],СПРАВОЧНИК!H:P,2,0)</f>
        <v>Центральный ФО</v>
      </c>
    </row>
    <row r="10727" spans="1:11" x14ac:dyDescent="0.2">
      <c r="A10727" t="s">
        <v>600</v>
      </c>
      <c r="B10727" t="s">
        <v>596</v>
      </c>
      <c r="C10727" s="1" t="s">
        <v>404</v>
      </c>
      <c r="D10727" s="1" t="s">
        <v>1669</v>
      </c>
      <c r="E10727" s="2">
        <v>11</v>
      </c>
      <c r="F10727" s="3">
        <v>12</v>
      </c>
      <c r="G10727" s="2">
        <v>63</v>
      </c>
      <c r="H10727" s="3">
        <v>52</v>
      </c>
      <c r="I10727" s="69" t="str">
        <f>VLOOKUP(C10727,СПРАВОЧНИК!B:D,2,0)</f>
        <v>ЯПОНИЯ</v>
      </c>
      <c r="J10727" s="69" t="str">
        <f>VLOOKUP(C10727,СПРАВОЧНИК!B:D,3,0)</f>
        <v>ИНОМАРКИ</v>
      </c>
      <c r="K10727" s="69" t="str">
        <f>VLOOKUP(СВОД2023[[#This Row],[ФО]],СПРАВОЧНИК!H:P,2,0)</f>
        <v>Центральный ФО</v>
      </c>
    </row>
    <row r="10728" spans="1:11" x14ac:dyDescent="0.2">
      <c r="A10728" t="s">
        <v>600</v>
      </c>
      <c r="B10728" t="s">
        <v>596</v>
      </c>
      <c r="C10728" s="1" t="s">
        <v>404</v>
      </c>
      <c r="D10728" s="1" t="s">
        <v>407</v>
      </c>
      <c r="E10728" s="2">
        <v>26</v>
      </c>
      <c r="F10728" s="3">
        <v>29</v>
      </c>
      <c r="G10728" s="2">
        <v>159</v>
      </c>
      <c r="H10728" s="3">
        <v>110</v>
      </c>
      <c r="I10728" s="69" t="str">
        <f>VLOOKUP(C10728,СПРАВОЧНИК!B:D,2,0)</f>
        <v>ЯПОНИЯ</v>
      </c>
      <c r="J10728" s="69" t="str">
        <f>VLOOKUP(C10728,СПРАВОЧНИК!B:D,3,0)</f>
        <v>ИНОМАРКИ</v>
      </c>
      <c r="K10728" s="69" t="str">
        <f>VLOOKUP(СВОД2023[[#This Row],[ФО]],СПРАВОЧНИК!H:P,2,0)</f>
        <v>Центральный ФО</v>
      </c>
    </row>
    <row r="10729" spans="1:11" x14ac:dyDescent="0.2">
      <c r="A10729" t="s">
        <v>600</v>
      </c>
      <c r="B10729" t="s">
        <v>596</v>
      </c>
      <c r="C10729" s="1" t="s">
        <v>404</v>
      </c>
      <c r="D10729" s="1" t="s">
        <v>1670</v>
      </c>
      <c r="E10729" s="2">
        <v>5</v>
      </c>
      <c r="F10729" s="3">
        <v>1</v>
      </c>
      <c r="G10729" s="2">
        <v>28</v>
      </c>
      <c r="H10729" s="3">
        <v>30</v>
      </c>
      <c r="I10729" s="69" t="str">
        <f>VLOOKUP(C10729,СПРАВОЧНИК!B:D,2,0)</f>
        <v>ЯПОНИЯ</v>
      </c>
      <c r="J10729" s="69" t="str">
        <f>VLOOKUP(C10729,СПРАВОЧНИК!B:D,3,0)</f>
        <v>ИНОМАРКИ</v>
      </c>
      <c r="K10729" s="69" t="str">
        <f>VLOOKUP(СВОД2023[[#This Row],[ФО]],СПРАВОЧНИК!H:P,2,0)</f>
        <v>Центральный ФО</v>
      </c>
    </row>
    <row r="10730" spans="1:11" x14ac:dyDescent="0.2">
      <c r="A10730" t="s">
        <v>600</v>
      </c>
      <c r="B10730" t="s">
        <v>596</v>
      </c>
      <c r="C10730" s="1" t="s">
        <v>404</v>
      </c>
      <c r="D10730" s="1" t="s">
        <v>1671</v>
      </c>
      <c r="E10730" s="2">
        <v>1</v>
      </c>
      <c r="F10730" s="3"/>
      <c r="G10730" s="2">
        <v>1</v>
      </c>
      <c r="H10730" s="3">
        <v>1</v>
      </c>
      <c r="I10730" s="69" t="str">
        <f>VLOOKUP(C10730,СПРАВОЧНИК!B:D,2,0)</f>
        <v>ЯПОНИЯ</v>
      </c>
      <c r="J10730" s="69" t="str">
        <f>VLOOKUP(C10730,СПРАВОЧНИК!B:D,3,0)</f>
        <v>ИНОМАРКИ</v>
      </c>
      <c r="K10730" s="69" t="str">
        <f>VLOOKUP(СВОД2023[[#This Row],[ФО]],СПРАВОЧНИК!H:P,2,0)</f>
        <v>Центральный ФО</v>
      </c>
    </row>
    <row r="10731" spans="1:11" x14ac:dyDescent="0.2">
      <c r="A10731" t="s">
        <v>600</v>
      </c>
      <c r="B10731" t="s">
        <v>596</v>
      </c>
      <c r="C10731" s="1" t="s">
        <v>404</v>
      </c>
      <c r="D10731" s="1" t="s">
        <v>1672</v>
      </c>
      <c r="E10731" s="2">
        <v>3</v>
      </c>
      <c r="F10731" s="3"/>
      <c r="G10731" s="2">
        <v>13</v>
      </c>
      <c r="H10731" s="3">
        <v>7</v>
      </c>
      <c r="I10731" s="69" t="str">
        <f>VLOOKUP(C10731,СПРАВОЧНИК!B:D,2,0)</f>
        <v>ЯПОНИЯ</v>
      </c>
      <c r="J10731" s="69" t="str">
        <f>VLOOKUP(C10731,СПРАВОЧНИК!B:D,3,0)</f>
        <v>ИНОМАРКИ</v>
      </c>
      <c r="K10731" s="69" t="str">
        <f>VLOOKUP(СВОД2023[[#This Row],[ФО]],СПРАВОЧНИК!H:P,2,0)</f>
        <v>Центральный ФО</v>
      </c>
    </row>
    <row r="10732" spans="1:11" x14ac:dyDescent="0.2">
      <c r="A10732" t="s">
        <v>600</v>
      </c>
      <c r="B10732" t="s">
        <v>596</v>
      </c>
      <c r="C10732" s="1" t="s">
        <v>404</v>
      </c>
      <c r="D10732" s="1" t="s">
        <v>1674</v>
      </c>
      <c r="E10732" s="2">
        <v>1</v>
      </c>
      <c r="F10732" s="3"/>
      <c r="G10732" s="2">
        <v>2</v>
      </c>
      <c r="H10732" s="3">
        <v>4</v>
      </c>
      <c r="I10732" s="69" t="str">
        <f>VLOOKUP(C10732,СПРАВОЧНИК!B:D,2,0)</f>
        <v>ЯПОНИЯ</v>
      </c>
      <c r="J10732" s="69" t="str">
        <f>VLOOKUP(C10732,СПРАВОЧНИК!B:D,3,0)</f>
        <v>ИНОМАРКИ</v>
      </c>
      <c r="K10732" s="69" t="str">
        <f>VLOOKUP(СВОД2023[[#This Row],[ФО]],СПРАВОЧНИК!H:P,2,0)</f>
        <v>Центральный ФО</v>
      </c>
    </row>
    <row r="10733" spans="1:11" x14ac:dyDescent="0.2">
      <c r="A10733" t="s">
        <v>600</v>
      </c>
      <c r="B10733" t="s">
        <v>596</v>
      </c>
      <c r="C10733" s="1" t="s">
        <v>404</v>
      </c>
      <c r="D10733" s="1" t="s">
        <v>1675</v>
      </c>
      <c r="E10733" s="2">
        <v>139</v>
      </c>
      <c r="F10733" s="3">
        <v>118</v>
      </c>
      <c r="G10733" s="2">
        <v>755</v>
      </c>
      <c r="H10733" s="3">
        <v>665</v>
      </c>
      <c r="I10733" s="69" t="str">
        <f>VLOOKUP(C10733,СПРАВОЧНИК!B:D,2,0)</f>
        <v>ЯПОНИЯ</v>
      </c>
      <c r="J10733" s="69" t="str">
        <f>VLOOKUP(C10733,СПРАВОЧНИК!B:D,3,0)</f>
        <v>ИНОМАРКИ</v>
      </c>
      <c r="K10733" s="69" t="str">
        <f>VLOOKUP(СВОД2023[[#This Row],[ФО]],СПРАВОЧНИК!H:P,2,0)</f>
        <v>Центральный ФО</v>
      </c>
    </row>
    <row r="10734" spans="1:11" x14ac:dyDescent="0.2">
      <c r="A10734" t="s">
        <v>600</v>
      </c>
      <c r="B10734" t="s">
        <v>596</v>
      </c>
      <c r="C10734" s="1" t="s">
        <v>404</v>
      </c>
      <c r="D10734" s="1" t="s">
        <v>1676</v>
      </c>
      <c r="E10734" s="2">
        <v>20</v>
      </c>
      <c r="F10734" s="3">
        <v>15</v>
      </c>
      <c r="G10734" s="2">
        <v>124</v>
      </c>
      <c r="H10734" s="3">
        <v>102</v>
      </c>
      <c r="I10734" s="69" t="str">
        <f>VLOOKUP(C10734,СПРАВОЧНИК!B:D,2,0)</f>
        <v>ЯПОНИЯ</v>
      </c>
      <c r="J10734" s="69" t="str">
        <f>VLOOKUP(C10734,СПРАВОЧНИК!B:D,3,0)</f>
        <v>ИНОМАРКИ</v>
      </c>
      <c r="K10734" s="69" t="str">
        <f>VLOOKUP(СВОД2023[[#This Row],[ФО]],СПРАВОЧНИК!H:P,2,0)</f>
        <v>Центральный ФО</v>
      </c>
    </row>
    <row r="10735" spans="1:11" x14ac:dyDescent="0.2">
      <c r="A10735" t="s">
        <v>600</v>
      </c>
      <c r="B10735" t="s">
        <v>596</v>
      </c>
      <c r="C10735" s="1" t="s">
        <v>404</v>
      </c>
      <c r="D10735" s="1" t="s">
        <v>1677</v>
      </c>
      <c r="E10735" s="2">
        <v>1</v>
      </c>
      <c r="F10735" s="3">
        <v>1</v>
      </c>
      <c r="G10735" s="2">
        <v>4</v>
      </c>
      <c r="H10735" s="3">
        <v>6</v>
      </c>
      <c r="I10735" s="69" t="str">
        <f>VLOOKUP(C10735,СПРАВОЧНИК!B:D,2,0)</f>
        <v>ЯПОНИЯ</v>
      </c>
      <c r="J10735" s="69" t="str">
        <f>VLOOKUP(C10735,СПРАВОЧНИК!B:D,3,0)</f>
        <v>ИНОМАРКИ</v>
      </c>
      <c r="K10735" s="69" t="str">
        <f>VLOOKUP(СВОД2023[[#This Row],[ФО]],СПРАВОЧНИК!H:P,2,0)</f>
        <v>Центральный ФО</v>
      </c>
    </row>
    <row r="10736" spans="1:11" x14ac:dyDescent="0.2">
      <c r="A10736" t="s">
        <v>600</v>
      </c>
      <c r="B10736" t="s">
        <v>596</v>
      </c>
      <c r="C10736" s="1" t="s">
        <v>404</v>
      </c>
      <c r="D10736" s="1" t="s">
        <v>1678</v>
      </c>
      <c r="E10736" s="2">
        <v>3</v>
      </c>
      <c r="F10736" s="3">
        <v>1</v>
      </c>
      <c r="G10736" s="2">
        <v>12</v>
      </c>
      <c r="H10736" s="3">
        <v>21</v>
      </c>
      <c r="I10736" s="69" t="str">
        <f>VLOOKUP(C10736,СПРАВОЧНИК!B:D,2,0)</f>
        <v>ЯПОНИЯ</v>
      </c>
      <c r="J10736" s="69" t="str">
        <f>VLOOKUP(C10736,СПРАВОЧНИК!B:D,3,0)</f>
        <v>ИНОМАРКИ</v>
      </c>
      <c r="K10736" s="69" t="str">
        <f>VLOOKUP(СВОД2023[[#This Row],[ФО]],СПРАВОЧНИК!H:P,2,0)</f>
        <v>Центральный ФО</v>
      </c>
    </row>
    <row r="10737" spans="1:11" x14ac:dyDescent="0.2">
      <c r="A10737" t="s">
        <v>600</v>
      </c>
      <c r="B10737" t="s">
        <v>596</v>
      </c>
      <c r="C10737" s="1" t="s">
        <v>404</v>
      </c>
      <c r="D10737" s="1" t="s">
        <v>1679</v>
      </c>
      <c r="E10737" s="2">
        <v>1296</v>
      </c>
      <c r="F10737" s="3">
        <v>1052</v>
      </c>
      <c r="G10737" s="2">
        <v>6853</v>
      </c>
      <c r="H10737" s="3">
        <v>5514</v>
      </c>
      <c r="I10737" s="69" t="str">
        <f>VLOOKUP(C10737,СПРАВОЧНИК!B:D,2,0)</f>
        <v>ЯПОНИЯ</v>
      </c>
      <c r="J10737" s="69" t="str">
        <f>VLOOKUP(C10737,СПРАВОЧНИК!B:D,3,0)</f>
        <v>ИНОМАРКИ</v>
      </c>
      <c r="K10737" s="69" t="str">
        <f>VLOOKUP(СВОД2023[[#This Row],[ФО]],СПРАВОЧНИК!H:P,2,0)</f>
        <v>Центральный ФО</v>
      </c>
    </row>
    <row r="10738" spans="1:11" x14ac:dyDescent="0.2">
      <c r="A10738" t="s">
        <v>600</v>
      </c>
      <c r="B10738" t="s">
        <v>596</v>
      </c>
      <c r="C10738" s="1" t="s">
        <v>404</v>
      </c>
      <c r="D10738" s="1" t="s">
        <v>1680</v>
      </c>
      <c r="E10738" s="2">
        <v>9</v>
      </c>
      <c r="F10738" s="3">
        <v>14</v>
      </c>
      <c r="G10738" s="2">
        <v>29</v>
      </c>
      <c r="H10738" s="3">
        <v>42</v>
      </c>
      <c r="I10738" s="69" t="str">
        <f>VLOOKUP(C10738,СПРАВОЧНИК!B:D,2,0)</f>
        <v>ЯПОНИЯ</v>
      </c>
      <c r="J10738" s="69" t="str">
        <f>VLOOKUP(C10738,СПРАВОЧНИК!B:D,3,0)</f>
        <v>ИНОМАРКИ</v>
      </c>
      <c r="K10738" s="69" t="str">
        <f>VLOOKUP(СВОД2023[[#This Row],[ФО]],СПРАВОЧНИК!H:P,2,0)</f>
        <v>Центральный ФО</v>
      </c>
    </row>
    <row r="10739" spans="1:11" x14ac:dyDescent="0.2">
      <c r="A10739" t="s">
        <v>600</v>
      </c>
      <c r="B10739" t="s">
        <v>596</v>
      </c>
      <c r="C10739" s="1" t="s">
        <v>404</v>
      </c>
      <c r="D10739" s="1" t="s">
        <v>1681</v>
      </c>
      <c r="E10739" s="2">
        <v>1</v>
      </c>
      <c r="F10739" s="3"/>
      <c r="G10739" s="2">
        <v>11</v>
      </c>
      <c r="H10739" s="3">
        <v>13</v>
      </c>
      <c r="I10739" s="69" t="str">
        <f>VLOOKUP(C10739,СПРАВОЧНИК!B:D,2,0)</f>
        <v>ЯПОНИЯ</v>
      </c>
      <c r="J10739" s="69" t="str">
        <f>VLOOKUP(C10739,СПРАВОЧНИК!B:D,3,0)</f>
        <v>ИНОМАРКИ</v>
      </c>
      <c r="K10739" s="69" t="str">
        <f>VLOOKUP(СВОД2023[[#This Row],[ФО]],СПРАВОЧНИК!H:P,2,0)</f>
        <v>Центральный ФО</v>
      </c>
    </row>
    <row r="10740" spans="1:11" x14ac:dyDescent="0.2">
      <c r="A10740" t="s">
        <v>600</v>
      </c>
      <c r="B10740" t="s">
        <v>596</v>
      </c>
      <c r="C10740" s="1" t="s">
        <v>404</v>
      </c>
      <c r="D10740" s="1" t="s">
        <v>1682</v>
      </c>
      <c r="E10740" s="2"/>
      <c r="F10740" s="3">
        <v>1</v>
      </c>
      <c r="G10740" s="2">
        <v>5</v>
      </c>
      <c r="H10740" s="3">
        <v>4</v>
      </c>
      <c r="I10740" s="69" t="str">
        <f>VLOOKUP(C10740,СПРАВОЧНИК!B:D,2,0)</f>
        <v>ЯПОНИЯ</v>
      </c>
      <c r="J10740" s="69" t="str">
        <f>VLOOKUP(C10740,СПРАВОЧНИК!B:D,3,0)</f>
        <v>ИНОМАРКИ</v>
      </c>
      <c r="K10740" s="69" t="str">
        <f>VLOOKUP(СВОД2023[[#This Row],[ФО]],СПРАВОЧНИК!H:P,2,0)</f>
        <v>Центральный ФО</v>
      </c>
    </row>
    <row r="10741" spans="1:11" x14ac:dyDescent="0.2">
      <c r="A10741" t="s">
        <v>600</v>
      </c>
      <c r="B10741" t="s">
        <v>596</v>
      </c>
      <c r="C10741" s="1" t="s">
        <v>404</v>
      </c>
      <c r="D10741" s="1" t="s">
        <v>408</v>
      </c>
      <c r="E10741" s="2">
        <v>24</v>
      </c>
      <c r="F10741" s="3">
        <v>11</v>
      </c>
      <c r="G10741" s="2">
        <v>109</v>
      </c>
      <c r="H10741" s="3">
        <v>72</v>
      </c>
      <c r="I10741" s="69" t="str">
        <f>VLOOKUP(C10741,СПРАВОЧНИК!B:D,2,0)</f>
        <v>ЯПОНИЯ</v>
      </c>
      <c r="J10741" s="69" t="str">
        <f>VLOOKUP(C10741,СПРАВОЧНИК!B:D,3,0)</f>
        <v>ИНОМАРКИ</v>
      </c>
      <c r="K10741" s="69" t="str">
        <f>VLOOKUP(СВОД2023[[#This Row],[ФО]],СПРАВОЧНИК!H:P,2,0)</f>
        <v>Центральный ФО</v>
      </c>
    </row>
    <row r="10742" spans="1:11" x14ac:dyDescent="0.2">
      <c r="A10742" t="s">
        <v>600</v>
      </c>
      <c r="B10742" t="s">
        <v>596</v>
      </c>
      <c r="C10742" s="1" t="s">
        <v>404</v>
      </c>
      <c r="D10742" s="1" t="s">
        <v>1683</v>
      </c>
      <c r="E10742" s="2"/>
      <c r="F10742" s="3"/>
      <c r="G10742" s="2"/>
      <c r="H10742" s="3">
        <v>1</v>
      </c>
      <c r="I10742" s="69" t="str">
        <f>VLOOKUP(C10742,СПРАВОЧНИК!B:D,2,0)</f>
        <v>ЯПОНИЯ</v>
      </c>
      <c r="J10742" s="69" t="str">
        <f>VLOOKUP(C10742,СПРАВОЧНИК!B:D,3,0)</f>
        <v>ИНОМАРКИ</v>
      </c>
      <c r="K10742" s="69" t="str">
        <f>VLOOKUP(СВОД2023[[#This Row],[ФО]],СПРАВОЧНИК!H:P,2,0)</f>
        <v>Центральный ФО</v>
      </c>
    </row>
    <row r="10743" spans="1:11" x14ac:dyDescent="0.2">
      <c r="A10743" t="s">
        <v>600</v>
      </c>
      <c r="B10743" t="s">
        <v>596</v>
      </c>
      <c r="C10743" s="1" t="s">
        <v>404</v>
      </c>
      <c r="D10743" s="1" t="s">
        <v>843</v>
      </c>
      <c r="E10743" s="2"/>
      <c r="F10743" s="3"/>
      <c r="G10743" s="2">
        <v>4</v>
      </c>
      <c r="H10743" s="3">
        <v>2</v>
      </c>
      <c r="I10743" s="69" t="str">
        <f>VLOOKUP(C10743,СПРАВОЧНИК!B:D,2,0)</f>
        <v>ЯПОНИЯ</v>
      </c>
      <c r="J10743" s="69" t="str">
        <f>VLOOKUP(C10743,СПРАВОЧНИК!B:D,3,0)</f>
        <v>ИНОМАРКИ</v>
      </c>
      <c r="K10743" s="69" t="str">
        <f>VLOOKUP(СВОД2023[[#This Row],[ФО]],СПРАВОЧНИК!H:P,2,0)</f>
        <v>Центральный ФО</v>
      </c>
    </row>
    <row r="10744" spans="1:11" x14ac:dyDescent="0.2">
      <c r="A10744" t="s">
        <v>600</v>
      </c>
      <c r="B10744" t="s">
        <v>596</v>
      </c>
      <c r="C10744" s="1" t="s">
        <v>404</v>
      </c>
      <c r="D10744" s="1" t="s">
        <v>410</v>
      </c>
      <c r="E10744" s="2">
        <v>10</v>
      </c>
      <c r="F10744" s="3"/>
      <c r="G10744" s="2">
        <v>69</v>
      </c>
      <c r="H10744" s="3"/>
      <c r="I10744" s="69" t="str">
        <f>VLOOKUP(C10744,СПРАВОЧНИК!B:D,2,0)</f>
        <v>ЯПОНИЯ</v>
      </c>
      <c r="J10744" s="69" t="str">
        <f>VLOOKUP(C10744,СПРАВОЧНИК!B:D,3,0)</f>
        <v>ИНОМАРКИ</v>
      </c>
      <c r="K10744" s="69" t="str">
        <f>VLOOKUP(СВОД2023[[#This Row],[ФО]],СПРАВОЧНИК!H:P,2,0)</f>
        <v>Центральный ФО</v>
      </c>
    </row>
    <row r="10745" spans="1:11" x14ac:dyDescent="0.2">
      <c r="A10745" t="s">
        <v>600</v>
      </c>
      <c r="B10745" t="s">
        <v>596</v>
      </c>
      <c r="C10745" s="1" t="s">
        <v>404</v>
      </c>
      <c r="D10745" s="1" t="s">
        <v>411</v>
      </c>
      <c r="E10745" s="2">
        <v>48</v>
      </c>
      <c r="F10745" s="3">
        <v>35</v>
      </c>
      <c r="G10745" s="2">
        <v>318</v>
      </c>
      <c r="H10745" s="3">
        <v>202</v>
      </c>
      <c r="I10745" s="69" t="str">
        <f>VLOOKUP(C10745,СПРАВОЧНИК!B:D,2,0)</f>
        <v>ЯПОНИЯ</v>
      </c>
      <c r="J10745" s="69" t="str">
        <f>VLOOKUP(C10745,СПРАВОЧНИК!B:D,3,0)</f>
        <v>ИНОМАРКИ</v>
      </c>
      <c r="K10745" s="69" t="str">
        <f>VLOOKUP(СВОД2023[[#This Row],[ФО]],СПРАВОЧНИК!H:P,2,0)</f>
        <v>Центральный ФО</v>
      </c>
    </row>
    <row r="10746" spans="1:11" x14ac:dyDescent="0.2">
      <c r="A10746" t="s">
        <v>600</v>
      </c>
      <c r="B10746" t="s">
        <v>596</v>
      </c>
      <c r="C10746" s="1" t="s">
        <v>404</v>
      </c>
      <c r="D10746" s="1" t="s">
        <v>2247</v>
      </c>
      <c r="E10746" s="2">
        <v>1</v>
      </c>
      <c r="F10746" s="3">
        <v>1</v>
      </c>
      <c r="G10746" s="2">
        <v>1</v>
      </c>
      <c r="H10746" s="3">
        <v>1</v>
      </c>
      <c r="I10746" s="69" t="str">
        <f>VLOOKUP(C10746,СПРАВОЧНИК!B:D,2,0)</f>
        <v>ЯПОНИЯ</v>
      </c>
      <c r="J10746" s="69" t="str">
        <f>VLOOKUP(C10746,СПРАВОЧНИК!B:D,3,0)</f>
        <v>ИНОМАРКИ</v>
      </c>
      <c r="K10746" s="69" t="str">
        <f>VLOOKUP(СВОД2023[[#This Row],[ФО]],СПРАВОЧНИК!H:P,2,0)</f>
        <v>Центральный ФО</v>
      </c>
    </row>
    <row r="10747" spans="1:11" x14ac:dyDescent="0.2">
      <c r="A10747" t="s">
        <v>600</v>
      </c>
      <c r="B10747" t="s">
        <v>596</v>
      </c>
      <c r="C10747" s="1" t="s">
        <v>404</v>
      </c>
      <c r="D10747" s="1" t="s">
        <v>412</v>
      </c>
      <c r="E10747" s="2">
        <v>724</v>
      </c>
      <c r="F10747" s="3">
        <v>577</v>
      </c>
      <c r="G10747" s="2">
        <v>4031</v>
      </c>
      <c r="H10747" s="3">
        <v>3231</v>
      </c>
      <c r="I10747" s="69" t="str">
        <f>VLOOKUP(C10747,СПРАВОЧНИК!B:D,2,0)</f>
        <v>ЯПОНИЯ</v>
      </c>
      <c r="J10747" s="69" t="str">
        <f>VLOOKUP(C10747,СПРАВОЧНИК!B:D,3,0)</f>
        <v>ИНОМАРКИ</v>
      </c>
      <c r="K10747" s="69" t="str">
        <f>VLOOKUP(СВОД2023[[#This Row],[ФО]],СПРАВОЧНИК!H:P,2,0)</f>
        <v>Центральный ФО</v>
      </c>
    </row>
    <row r="10748" spans="1:11" x14ac:dyDescent="0.2">
      <c r="A10748" t="s">
        <v>600</v>
      </c>
      <c r="B10748" t="s">
        <v>596</v>
      </c>
      <c r="C10748" s="1" t="s">
        <v>404</v>
      </c>
      <c r="D10748" s="1" t="s">
        <v>413</v>
      </c>
      <c r="E10748" s="2">
        <v>420</v>
      </c>
      <c r="F10748" s="3">
        <v>227</v>
      </c>
      <c r="G10748" s="2">
        <v>2305</v>
      </c>
      <c r="H10748" s="3">
        <v>1296</v>
      </c>
      <c r="I10748" s="69" t="str">
        <f>VLOOKUP(C10748,СПРАВОЧНИК!B:D,2,0)</f>
        <v>ЯПОНИЯ</v>
      </c>
      <c r="J10748" s="69" t="str">
        <f>VLOOKUP(C10748,СПРАВОЧНИК!B:D,3,0)</f>
        <v>ИНОМАРКИ</v>
      </c>
      <c r="K10748" s="69" t="str">
        <f>VLOOKUP(СВОД2023[[#This Row],[ФО]],СПРАВОЧНИК!H:P,2,0)</f>
        <v>Центральный ФО</v>
      </c>
    </row>
    <row r="10749" spans="1:11" x14ac:dyDescent="0.2">
      <c r="A10749" t="s">
        <v>600</v>
      </c>
      <c r="B10749" t="s">
        <v>596</v>
      </c>
      <c r="C10749" s="1" t="s">
        <v>404</v>
      </c>
      <c r="D10749" s="1" t="s">
        <v>1684</v>
      </c>
      <c r="E10749" s="2">
        <v>9</v>
      </c>
      <c r="F10749" s="3">
        <v>13</v>
      </c>
      <c r="G10749" s="2">
        <v>86</v>
      </c>
      <c r="H10749" s="3">
        <v>72</v>
      </c>
      <c r="I10749" s="69" t="str">
        <f>VLOOKUP(C10749,СПРАВОЧНИК!B:D,2,0)</f>
        <v>ЯПОНИЯ</v>
      </c>
      <c r="J10749" s="69" t="str">
        <f>VLOOKUP(C10749,СПРАВОЧНИК!B:D,3,0)</f>
        <v>ИНОМАРКИ</v>
      </c>
      <c r="K10749" s="69" t="str">
        <f>VLOOKUP(СВОД2023[[#This Row],[ФО]],СПРАВОЧНИК!H:P,2,0)</f>
        <v>Центральный ФО</v>
      </c>
    </row>
    <row r="10750" spans="1:11" x14ac:dyDescent="0.2">
      <c r="A10750" t="s">
        <v>600</v>
      </c>
      <c r="B10750" t="s">
        <v>596</v>
      </c>
      <c r="C10750" s="1" t="s">
        <v>404</v>
      </c>
      <c r="D10750" s="1" t="s">
        <v>1685</v>
      </c>
      <c r="E10750" s="2">
        <v>12</v>
      </c>
      <c r="F10750" s="3">
        <v>4</v>
      </c>
      <c r="G10750" s="2">
        <v>67</v>
      </c>
      <c r="H10750" s="3">
        <v>44</v>
      </c>
      <c r="I10750" s="69" t="str">
        <f>VLOOKUP(C10750,СПРАВОЧНИК!B:D,2,0)</f>
        <v>ЯПОНИЯ</v>
      </c>
      <c r="J10750" s="69" t="str">
        <f>VLOOKUP(C10750,СПРАВОЧНИК!B:D,3,0)</f>
        <v>ИНОМАРКИ</v>
      </c>
      <c r="K10750" s="69" t="str">
        <f>VLOOKUP(СВОД2023[[#This Row],[ФО]],СПРАВОЧНИК!H:P,2,0)</f>
        <v>Центральный ФО</v>
      </c>
    </row>
    <row r="10751" spans="1:11" x14ac:dyDescent="0.2">
      <c r="A10751" t="s">
        <v>600</v>
      </c>
      <c r="B10751" t="s">
        <v>596</v>
      </c>
      <c r="C10751" s="1" t="s">
        <v>404</v>
      </c>
      <c r="D10751" s="1" t="s">
        <v>1686</v>
      </c>
      <c r="E10751" s="2">
        <v>18</v>
      </c>
      <c r="F10751" s="3">
        <v>21</v>
      </c>
      <c r="G10751" s="2">
        <v>121</v>
      </c>
      <c r="H10751" s="3">
        <v>102</v>
      </c>
      <c r="I10751" s="69" t="str">
        <f>VLOOKUP(C10751,СПРАВОЧНИК!B:D,2,0)</f>
        <v>ЯПОНИЯ</v>
      </c>
      <c r="J10751" s="69" t="str">
        <f>VLOOKUP(C10751,СПРАВОЧНИК!B:D,3,0)</f>
        <v>ИНОМАРКИ</v>
      </c>
      <c r="K10751" s="69" t="str">
        <f>VLOOKUP(СВОД2023[[#This Row],[ФО]],СПРАВОЧНИК!H:P,2,0)</f>
        <v>Центральный ФО</v>
      </c>
    </row>
    <row r="10752" spans="1:11" x14ac:dyDescent="0.2">
      <c r="A10752" t="s">
        <v>600</v>
      </c>
      <c r="B10752" t="s">
        <v>596</v>
      </c>
      <c r="C10752" s="1" t="s">
        <v>404</v>
      </c>
      <c r="D10752" s="1" t="s">
        <v>414</v>
      </c>
      <c r="E10752" s="2">
        <v>233</v>
      </c>
      <c r="F10752" s="3">
        <v>176</v>
      </c>
      <c r="G10752" s="2">
        <v>1329</v>
      </c>
      <c r="H10752" s="3">
        <v>1126</v>
      </c>
      <c r="I10752" s="69" t="str">
        <f>VLOOKUP(C10752,СПРАВОЧНИК!B:D,2,0)</f>
        <v>ЯПОНИЯ</v>
      </c>
      <c r="J10752" s="69" t="str">
        <f>VLOOKUP(C10752,СПРАВОЧНИК!B:D,3,0)</f>
        <v>ИНОМАРКИ</v>
      </c>
      <c r="K10752" s="69" t="str">
        <f>VLOOKUP(СВОД2023[[#This Row],[ФО]],СПРАВОЧНИК!H:P,2,0)</f>
        <v>Центральный ФО</v>
      </c>
    </row>
    <row r="10753" spans="1:11" x14ac:dyDescent="0.2">
      <c r="A10753" t="s">
        <v>600</v>
      </c>
      <c r="B10753" t="s">
        <v>596</v>
      </c>
      <c r="C10753" s="1" t="s">
        <v>404</v>
      </c>
      <c r="D10753" s="1" t="s">
        <v>415</v>
      </c>
      <c r="E10753" s="2">
        <v>7</v>
      </c>
      <c r="F10753" s="3">
        <v>9</v>
      </c>
      <c r="G10753" s="2">
        <v>73</v>
      </c>
      <c r="H10753" s="3">
        <v>54</v>
      </c>
      <c r="I10753" s="69" t="str">
        <f>VLOOKUP(C10753,СПРАВОЧНИК!B:D,2,0)</f>
        <v>ЯПОНИЯ</v>
      </c>
      <c r="J10753" s="69" t="str">
        <f>VLOOKUP(C10753,СПРАВОЧНИК!B:D,3,0)</f>
        <v>ИНОМАРКИ</v>
      </c>
      <c r="K10753" s="69" t="str">
        <f>VLOOKUP(СВОД2023[[#This Row],[ФО]],СПРАВОЧНИК!H:P,2,0)</f>
        <v>Центральный ФО</v>
      </c>
    </row>
    <row r="10754" spans="1:11" x14ac:dyDescent="0.2">
      <c r="A10754" t="s">
        <v>600</v>
      </c>
      <c r="B10754" t="s">
        <v>596</v>
      </c>
      <c r="C10754" s="1" t="s">
        <v>404</v>
      </c>
      <c r="D10754" s="1" t="s">
        <v>2556</v>
      </c>
      <c r="E10754" s="2"/>
      <c r="F10754" s="3"/>
      <c r="G10754" s="2"/>
      <c r="H10754" s="3">
        <v>1</v>
      </c>
      <c r="I10754" s="69" t="str">
        <f>VLOOKUP(C10754,СПРАВОЧНИК!B:D,2,0)</f>
        <v>ЯПОНИЯ</v>
      </c>
      <c r="J10754" s="69" t="str">
        <f>VLOOKUP(C10754,СПРАВОЧНИК!B:D,3,0)</f>
        <v>ИНОМАРКИ</v>
      </c>
      <c r="K10754" s="69" t="str">
        <f>VLOOKUP(СВОД2023[[#This Row],[ФО]],СПРАВОЧНИК!H:P,2,0)</f>
        <v>Центральный ФО</v>
      </c>
    </row>
    <row r="10755" spans="1:11" x14ac:dyDescent="0.2">
      <c r="A10755" t="s">
        <v>600</v>
      </c>
      <c r="B10755" t="s">
        <v>596</v>
      </c>
      <c r="C10755" s="1" t="s">
        <v>404</v>
      </c>
      <c r="D10755" s="1" t="s">
        <v>1687</v>
      </c>
      <c r="E10755" s="2"/>
      <c r="F10755" s="3">
        <v>1</v>
      </c>
      <c r="G10755" s="2">
        <v>7</v>
      </c>
      <c r="H10755" s="3">
        <v>3</v>
      </c>
      <c r="I10755" s="69" t="str">
        <f>VLOOKUP(C10755,СПРАВОЧНИК!B:D,2,0)</f>
        <v>ЯПОНИЯ</v>
      </c>
      <c r="J10755" s="69" t="str">
        <f>VLOOKUP(C10755,СПРАВОЧНИК!B:D,3,0)</f>
        <v>ИНОМАРКИ</v>
      </c>
      <c r="K10755" s="69" t="str">
        <f>VLOOKUP(СВОД2023[[#This Row],[ФО]],СПРАВОЧНИК!H:P,2,0)</f>
        <v>Центральный ФО</v>
      </c>
    </row>
    <row r="10756" spans="1:11" x14ac:dyDescent="0.2">
      <c r="A10756" t="s">
        <v>600</v>
      </c>
      <c r="B10756" t="s">
        <v>596</v>
      </c>
      <c r="C10756" s="1" t="s">
        <v>404</v>
      </c>
      <c r="D10756" s="1" t="s">
        <v>1688</v>
      </c>
      <c r="E10756" s="2">
        <v>2</v>
      </c>
      <c r="F10756" s="3">
        <v>2</v>
      </c>
      <c r="G10756" s="2">
        <v>11</v>
      </c>
      <c r="H10756" s="3">
        <v>15</v>
      </c>
      <c r="I10756" s="69" t="str">
        <f>VLOOKUP(C10756,СПРАВОЧНИК!B:D,2,0)</f>
        <v>ЯПОНИЯ</v>
      </c>
      <c r="J10756" s="69" t="str">
        <f>VLOOKUP(C10756,СПРАВОЧНИК!B:D,3,0)</f>
        <v>ИНОМАРКИ</v>
      </c>
      <c r="K10756" s="69" t="str">
        <f>VLOOKUP(СВОД2023[[#This Row],[ФО]],СПРАВОЧНИК!H:P,2,0)</f>
        <v>Центральный ФО</v>
      </c>
    </row>
    <row r="10757" spans="1:11" x14ac:dyDescent="0.2">
      <c r="A10757" t="s">
        <v>600</v>
      </c>
      <c r="B10757" t="s">
        <v>596</v>
      </c>
      <c r="C10757" s="1" t="s">
        <v>404</v>
      </c>
      <c r="D10757" s="1" t="s">
        <v>1689</v>
      </c>
      <c r="E10757" s="2">
        <v>5</v>
      </c>
      <c r="F10757" s="3">
        <v>5</v>
      </c>
      <c r="G10757" s="2">
        <v>31</v>
      </c>
      <c r="H10757" s="3">
        <v>26</v>
      </c>
      <c r="I10757" s="69" t="str">
        <f>VLOOKUP(C10757,СПРАВОЧНИК!B:D,2,0)</f>
        <v>ЯПОНИЯ</v>
      </c>
      <c r="J10757" s="69" t="str">
        <f>VLOOKUP(C10757,СПРАВОЧНИК!B:D,3,0)</f>
        <v>ИНОМАРКИ</v>
      </c>
      <c r="K10757" s="69" t="str">
        <f>VLOOKUP(СВОД2023[[#This Row],[ФО]],СПРАВОЧНИК!H:P,2,0)</f>
        <v>Центральный ФО</v>
      </c>
    </row>
    <row r="10758" spans="1:11" x14ac:dyDescent="0.2">
      <c r="A10758" t="s">
        <v>600</v>
      </c>
      <c r="B10758" t="s">
        <v>596</v>
      </c>
      <c r="C10758" s="1" t="s">
        <v>404</v>
      </c>
      <c r="D10758" s="1" t="s">
        <v>1690</v>
      </c>
      <c r="E10758" s="2">
        <v>40</v>
      </c>
      <c r="F10758" s="3">
        <v>32</v>
      </c>
      <c r="G10758" s="2">
        <v>222</v>
      </c>
      <c r="H10758" s="3">
        <v>200</v>
      </c>
      <c r="I10758" s="69" t="str">
        <f>VLOOKUP(C10758,СПРАВОЧНИК!B:D,2,0)</f>
        <v>ЯПОНИЯ</v>
      </c>
      <c r="J10758" s="69" t="str">
        <f>VLOOKUP(C10758,СПРАВОЧНИК!B:D,3,0)</f>
        <v>ИНОМАРКИ</v>
      </c>
      <c r="K10758" s="69" t="str">
        <f>VLOOKUP(СВОД2023[[#This Row],[ФО]],СПРАВОЧНИК!H:P,2,0)</f>
        <v>Центральный ФО</v>
      </c>
    </row>
    <row r="10759" spans="1:11" x14ac:dyDescent="0.2">
      <c r="A10759" t="s">
        <v>600</v>
      </c>
      <c r="B10759" t="s">
        <v>596</v>
      </c>
      <c r="C10759" s="1" t="s">
        <v>404</v>
      </c>
      <c r="D10759" s="1" t="s">
        <v>1691</v>
      </c>
      <c r="E10759" s="2">
        <v>18</v>
      </c>
      <c r="F10759" s="3">
        <v>11</v>
      </c>
      <c r="G10759" s="2">
        <v>98</v>
      </c>
      <c r="H10759" s="3">
        <v>99</v>
      </c>
      <c r="I10759" s="69" t="str">
        <f>VLOOKUP(C10759,СПРАВОЧНИК!B:D,2,0)</f>
        <v>ЯПОНИЯ</v>
      </c>
      <c r="J10759" s="69" t="str">
        <f>VLOOKUP(C10759,СПРАВОЧНИК!B:D,3,0)</f>
        <v>ИНОМАРКИ</v>
      </c>
      <c r="K10759" s="69" t="str">
        <f>VLOOKUP(СВОД2023[[#This Row],[ФО]],СПРАВОЧНИК!H:P,2,0)</f>
        <v>Центральный ФО</v>
      </c>
    </row>
    <row r="10760" spans="1:11" x14ac:dyDescent="0.2">
      <c r="A10760" t="s">
        <v>600</v>
      </c>
      <c r="B10760" t="s">
        <v>596</v>
      </c>
      <c r="C10760" s="1" t="s">
        <v>404</v>
      </c>
      <c r="D10760" s="1" t="s">
        <v>2248</v>
      </c>
      <c r="E10760" s="2"/>
      <c r="F10760" s="3">
        <v>1</v>
      </c>
      <c r="G10760" s="2"/>
      <c r="H10760" s="3">
        <v>1</v>
      </c>
      <c r="I10760" s="69" t="str">
        <f>VLOOKUP(C10760,СПРАВОЧНИК!B:D,2,0)</f>
        <v>ЯПОНИЯ</v>
      </c>
      <c r="J10760" s="69" t="str">
        <f>VLOOKUP(C10760,СПРАВОЧНИК!B:D,3,0)</f>
        <v>ИНОМАРКИ</v>
      </c>
      <c r="K10760" s="69" t="str">
        <f>VLOOKUP(СВОД2023[[#This Row],[ФО]],СПРАВОЧНИК!H:P,2,0)</f>
        <v>Центральный ФО</v>
      </c>
    </row>
    <row r="10761" spans="1:11" x14ac:dyDescent="0.2">
      <c r="A10761" t="s">
        <v>600</v>
      </c>
      <c r="B10761" t="s">
        <v>596</v>
      </c>
      <c r="C10761" s="1" t="s">
        <v>404</v>
      </c>
      <c r="D10761" s="1" t="s">
        <v>1692</v>
      </c>
      <c r="E10761" s="2"/>
      <c r="F10761" s="3"/>
      <c r="G10761" s="2">
        <v>2</v>
      </c>
      <c r="H10761" s="3"/>
      <c r="I10761" s="69" t="str">
        <f>VLOOKUP(C10761,СПРАВОЧНИК!B:D,2,0)</f>
        <v>ЯПОНИЯ</v>
      </c>
      <c r="J10761" s="69" t="str">
        <f>VLOOKUP(C10761,СПРАВОЧНИК!B:D,3,0)</f>
        <v>ИНОМАРКИ</v>
      </c>
      <c r="K10761" s="69" t="str">
        <f>VLOOKUP(СВОД2023[[#This Row],[ФО]],СПРАВОЧНИК!H:P,2,0)</f>
        <v>Центральный ФО</v>
      </c>
    </row>
    <row r="10762" spans="1:11" x14ac:dyDescent="0.2">
      <c r="A10762" t="s">
        <v>600</v>
      </c>
      <c r="B10762" t="s">
        <v>596</v>
      </c>
      <c r="C10762" s="1" t="s">
        <v>404</v>
      </c>
      <c r="D10762" s="1" t="s">
        <v>1693</v>
      </c>
      <c r="E10762" s="2"/>
      <c r="F10762" s="3"/>
      <c r="G10762" s="2"/>
      <c r="H10762" s="3">
        <v>3</v>
      </c>
      <c r="I10762" s="69" t="str">
        <f>VLOOKUP(C10762,СПРАВОЧНИК!B:D,2,0)</f>
        <v>ЯПОНИЯ</v>
      </c>
      <c r="J10762" s="69" t="str">
        <f>VLOOKUP(C10762,СПРАВОЧНИК!B:D,3,0)</f>
        <v>ИНОМАРКИ</v>
      </c>
      <c r="K10762" s="69" t="str">
        <f>VLOOKUP(СВОД2023[[#This Row],[ФО]],СПРАВОЧНИК!H:P,2,0)</f>
        <v>Центральный ФО</v>
      </c>
    </row>
    <row r="10763" spans="1:11" x14ac:dyDescent="0.2">
      <c r="A10763" t="s">
        <v>600</v>
      </c>
      <c r="B10763" t="s">
        <v>596</v>
      </c>
      <c r="C10763" s="1" t="s">
        <v>1694</v>
      </c>
      <c r="D10763" s="1" t="s">
        <v>1695</v>
      </c>
      <c r="E10763" s="2">
        <v>1</v>
      </c>
      <c r="F10763" s="3"/>
      <c r="G10763" s="2">
        <v>1</v>
      </c>
      <c r="H10763" s="3"/>
      <c r="I10763" s="69" t="str">
        <f>VLOOKUP(C10763,СПРАВОЧНИК!B:D,2,0)</f>
        <v>ЯПОНИЯ</v>
      </c>
      <c r="J10763" s="69" t="str">
        <f>VLOOKUP(C10763,СПРАВОЧНИК!B:D,3,0)</f>
        <v>ИНОМАРКИ</v>
      </c>
      <c r="K10763" s="69" t="str">
        <f>VLOOKUP(СВОД2023[[#This Row],[ФО]],СПРАВОЧНИК!H:P,2,0)</f>
        <v>Центральный ФО</v>
      </c>
    </row>
    <row r="10764" spans="1:11" x14ac:dyDescent="0.2">
      <c r="A10764" t="s">
        <v>600</v>
      </c>
      <c r="B10764" t="s">
        <v>596</v>
      </c>
      <c r="C10764" s="1" t="s">
        <v>1694</v>
      </c>
      <c r="D10764" s="1" t="s">
        <v>1696</v>
      </c>
      <c r="E10764" s="2"/>
      <c r="F10764" s="3">
        <v>1</v>
      </c>
      <c r="G10764" s="2"/>
      <c r="H10764" s="3">
        <v>2</v>
      </c>
      <c r="I10764" s="69" t="str">
        <f>VLOOKUP(C10764,СПРАВОЧНИК!B:D,2,0)</f>
        <v>ЯПОНИЯ</v>
      </c>
      <c r="J10764" s="69" t="str">
        <f>VLOOKUP(C10764,СПРАВОЧНИК!B:D,3,0)</f>
        <v>ИНОМАРКИ</v>
      </c>
      <c r="K10764" s="69" t="str">
        <f>VLOOKUP(СВОД2023[[#This Row],[ФО]],СПРАВОЧНИК!H:P,2,0)</f>
        <v>Центральный ФО</v>
      </c>
    </row>
    <row r="10765" spans="1:11" x14ac:dyDescent="0.2">
      <c r="A10765" t="s">
        <v>600</v>
      </c>
      <c r="B10765" t="s">
        <v>596</v>
      </c>
      <c r="C10765" s="1" t="s">
        <v>1694</v>
      </c>
      <c r="D10765" s="1" t="s">
        <v>2249</v>
      </c>
      <c r="E10765" s="2"/>
      <c r="F10765" s="3"/>
      <c r="G10765" s="2"/>
      <c r="H10765" s="3">
        <v>1</v>
      </c>
      <c r="I10765" s="69" t="str">
        <f>VLOOKUP(C10765,СПРАВОЧНИК!B:D,2,0)</f>
        <v>ЯПОНИЯ</v>
      </c>
      <c r="J10765" s="69" t="str">
        <f>VLOOKUP(C10765,СПРАВОЧНИК!B:D,3,0)</f>
        <v>ИНОМАРКИ</v>
      </c>
      <c r="K10765" s="69" t="str">
        <f>VLOOKUP(СВОД2023[[#This Row],[ФО]],СПРАВОЧНИК!H:P,2,0)</f>
        <v>Центральный ФО</v>
      </c>
    </row>
    <row r="10766" spans="1:11" x14ac:dyDescent="0.2">
      <c r="A10766" t="s">
        <v>600</v>
      </c>
      <c r="B10766" t="s">
        <v>596</v>
      </c>
      <c r="C10766" s="1" t="s">
        <v>2697</v>
      </c>
      <c r="D10766" s="1" t="s">
        <v>2698</v>
      </c>
      <c r="E10766" s="2">
        <v>1</v>
      </c>
      <c r="F10766" s="3"/>
      <c r="G10766" s="2">
        <v>1</v>
      </c>
      <c r="H10766" s="3"/>
      <c r="I10766" s="69" t="str">
        <f>VLOOKUP(C10766,СПРАВОЧНИК!B:D,2,0)</f>
        <v>КИТАЙ</v>
      </c>
      <c r="J10766" s="69" t="str">
        <f>VLOOKUP(C10766,СПРАВОЧНИК!B:D,3,0)</f>
        <v>ИНОМАРКИ</v>
      </c>
      <c r="K10766" s="69" t="str">
        <f>VLOOKUP(СВОД2023[[#This Row],[ФО]],СПРАВОЧНИК!H:P,2,0)</f>
        <v>Центральный ФО</v>
      </c>
    </row>
    <row r="10767" spans="1:11" x14ac:dyDescent="0.2">
      <c r="A10767" t="s">
        <v>600</v>
      </c>
      <c r="B10767" t="s">
        <v>596</v>
      </c>
      <c r="C10767" s="1" t="s">
        <v>418</v>
      </c>
      <c r="D10767" s="1" t="s">
        <v>1698</v>
      </c>
      <c r="E10767" s="2">
        <v>706</v>
      </c>
      <c r="F10767" s="3">
        <v>588</v>
      </c>
      <c r="G10767" s="2">
        <v>3592</v>
      </c>
      <c r="H10767" s="3">
        <v>3163</v>
      </c>
      <c r="I10767" s="69" t="str">
        <f>VLOOKUP(C10767,СПРАВОЧНИК!B:D,2,0)</f>
        <v>ЯПОНИЯ</v>
      </c>
      <c r="J10767" s="69" t="str">
        <f>VLOOKUP(C10767,СПРАВОЧНИК!B:D,3,0)</f>
        <v>ИНОМАРКИ</v>
      </c>
      <c r="K10767" s="69" t="str">
        <f>VLOOKUP(СВОД2023[[#This Row],[ФО]],СПРАВОЧНИК!H:P,2,0)</f>
        <v>Центральный ФО</v>
      </c>
    </row>
    <row r="10768" spans="1:11" x14ac:dyDescent="0.2">
      <c r="A10768" t="s">
        <v>600</v>
      </c>
      <c r="B10768" t="s">
        <v>596</v>
      </c>
      <c r="C10768" s="1" t="s">
        <v>418</v>
      </c>
      <c r="D10768" s="1" t="s">
        <v>1699</v>
      </c>
      <c r="E10768" s="2">
        <v>315</v>
      </c>
      <c r="F10768" s="3">
        <v>330</v>
      </c>
      <c r="G10768" s="2">
        <v>1719</v>
      </c>
      <c r="H10768" s="3">
        <v>1725</v>
      </c>
      <c r="I10768" s="69" t="str">
        <f>VLOOKUP(C10768,СПРАВОЧНИК!B:D,2,0)</f>
        <v>ЯПОНИЯ</v>
      </c>
      <c r="J10768" s="69" t="str">
        <f>VLOOKUP(C10768,СПРАВОЧНИК!B:D,3,0)</f>
        <v>ИНОМАРКИ</v>
      </c>
      <c r="K10768" s="69" t="str">
        <f>VLOOKUP(СВОД2023[[#This Row],[ФО]],СПРАВОЧНИК!H:P,2,0)</f>
        <v>Центральный ФО</v>
      </c>
    </row>
    <row r="10769" spans="1:11" x14ac:dyDescent="0.2">
      <c r="A10769" t="s">
        <v>600</v>
      </c>
      <c r="B10769" t="s">
        <v>596</v>
      </c>
      <c r="C10769" s="1" t="s">
        <v>418</v>
      </c>
      <c r="D10769" s="1" t="s">
        <v>1700</v>
      </c>
      <c r="E10769" s="2">
        <v>7</v>
      </c>
      <c r="F10769" s="3">
        <v>10</v>
      </c>
      <c r="G10769" s="2">
        <v>40</v>
      </c>
      <c r="H10769" s="3">
        <v>42</v>
      </c>
      <c r="I10769" s="69" t="str">
        <f>VLOOKUP(C10769,СПРАВОЧНИК!B:D,2,0)</f>
        <v>ЯПОНИЯ</v>
      </c>
      <c r="J10769" s="69" t="str">
        <f>VLOOKUP(C10769,СПРАВОЧНИК!B:D,3,0)</f>
        <v>ИНОМАРКИ</v>
      </c>
      <c r="K10769" s="69" t="str">
        <f>VLOOKUP(СВОД2023[[#This Row],[ФО]],СПРАВОЧНИК!H:P,2,0)</f>
        <v>Центральный ФО</v>
      </c>
    </row>
    <row r="10770" spans="1:11" x14ac:dyDescent="0.2">
      <c r="A10770" t="s">
        <v>600</v>
      </c>
      <c r="B10770" t="s">
        <v>596</v>
      </c>
      <c r="C10770" s="1" t="s">
        <v>418</v>
      </c>
      <c r="D10770" s="1" t="s">
        <v>419</v>
      </c>
      <c r="E10770" s="2">
        <v>13</v>
      </c>
      <c r="F10770" s="3">
        <v>4</v>
      </c>
      <c r="G10770" s="2">
        <v>60</v>
      </c>
      <c r="H10770" s="3">
        <v>13</v>
      </c>
      <c r="I10770" s="69" t="str">
        <f>VLOOKUP(C10770,СПРАВОЧНИК!B:D,2,0)</f>
        <v>ЯПОНИЯ</v>
      </c>
      <c r="J10770" s="69" t="str">
        <f>VLOOKUP(C10770,СПРАВОЧНИК!B:D,3,0)</f>
        <v>ИНОМАРКИ</v>
      </c>
      <c r="K10770" s="69" t="str">
        <f>VLOOKUP(СВОД2023[[#This Row],[ФО]],СПРАВОЧНИК!H:P,2,0)</f>
        <v>Центральный ФО</v>
      </c>
    </row>
    <row r="10771" spans="1:11" x14ac:dyDescent="0.2">
      <c r="A10771" t="s">
        <v>600</v>
      </c>
      <c r="B10771" t="s">
        <v>596</v>
      </c>
      <c r="C10771" s="1" t="s">
        <v>418</v>
      </c>
      <c r="D10771" s="1" t="s">
        <v>1701</v>
      </c>
      <c r="E10771" s="2">
        <v>1</v>
      </c>
      <c r="F10771" s="3"/>
      <c r="G10771" s="2">
        <v>9</v>
      </c>
      <c r="H10771" s="3">
        <v>4</v>
      </c>
      <c r="I10771" s="69" t="str">
        <f>VLOOKUP(C10771,СПРАВОЧНИК!B:D,2,0)</f>
        <v>ЯПОНИЯ</v>
      </c>
      <c r="J10771" s="69" t="str">
        <f>VLOOKUP(C10771,СПРАВОЧНИК!B:D,3,0)</f>
        <v>ИНОМАРКИ</v>
      </c>
      <c r="K10771" s="69" t="str">
        <f>VLOOKUP(СВОД2023[[#This Row],[ФО]],СПРАВОЧНИК!H:P,2,0)</f>
        <v>Центральный ФО</v>
      </c>
    </row>
    <row r="10772" spans="1:11" x14ac:dyDescent="0.2">
      <c r="A10772" t="s">
        <v>600</v>
      </c>
      <c r="B10772" t="s">
        <v>596</v>
      </c>
      <c r="C10772" s="1" t="s">
        <v>418</v>
      </c>
      <c r="D10772" s="1" t="s">
        <v>1702</v>
      </c>
      <c r="E10772" s="2">
        <v>10</v>
      </c>
      <c r="F10772" s="3">
        <v>6</v>
      </c>
      <c r="G10772" s="2">
        <v>39</v>
      </c>
      <c r="H10772" s="3">
        <v>46</v>
      </c>
      <c r="I10772" s="69" t="str">
        <f>VLOOKUP(C10772,СПРАВОЧНИК!B:D,2,0)</f>
        <v>ЯПОНИЯ</v>
      </c>
      <c r="J10772" s="69" t="str">
        <f>VLOOKUP(C10772,СПРАВОЧНИК!B:D,3,0)</f>
        <v>ИНОМАРКИ</v>
      </c>
      <c r="K10772" s="69" t="str">
        <f>VLOOKUP(СВОД2023[[#This Row],[ФО]],СПРАВОЧНИК!H:P,2,0)</f>
        <v>Центральный ФО</v>
      </c>
    </row>
    <row r="10773" spans="1:11" x14ac:dyDescent="0.2">
      <c r="A10773" t="s">
        <v>600</v>
      </c>
      <c r="B10773" t="s">
        <v>596</v>
      </c>
      <c r="C10773" s="1" t="s">
        <v>418</v>
      </c>
      <c r="D10773" s="1" t="s">
        <v>1703</v>
      </c>
      <c r="E10773" s="2">
        <v>1</v>
      </c>
      <c r="F10773" s="3">
        <v>2</v>
      </c>
      <c r="G10773" s="2">
        <v>7</v>
      </c>
      <c r="H10773" s="3">
        <v>10</v>
      </c>
      <c r="I10773" s="69" t="str">
        <f>VLOOKUP(C10773,СПРАВОЧНИК!B:D,2,0)</f>
        <v>ЯПОНИЯ</v>
      </c>
      <c r="J10773" s="69" t="str">
        <f>VLOOKUP(C10773,СПРАВОЧНИК!B:D,3,0)</f>
        <v>ИНОМАРКИ</v>
      </c>
      <c r="K10773" s="69" t="str">
        <f>VLOOKUP(СВОД2023[[#This Row],[ФО]],СПРАВОЧНИК!H:P,2,0)</f>
        <v>Центральный ФО</v>
      </c>
    </row>
    <row r="10774" spans="1:11" x14ac:dyDescent="0.2">
      <c r="A10774" t="s">
        <v>600</v>
      </c>
      <c r="B10774" t="s">
        <v>596</v>
      </c>
      <c r="C10774" s="1" t="s">
        <v>418</v>
      </c>
      <c r="D10774" s="1" t="s">
        <v>1704</v>
      </c>
      <c r="E10774" s="2">
        <v>20</v>
      </c>
      <c r="F10774" s="3">
        <v>6</v>
      </c>
      <c r="G10774" s="2">
        <v>82</v>
      </c>
      <c r="H10774" s="3">
        <v>41</v>
      </c>
      <c r="I10774" s="69" t="str">
        <f>VLOOKUP(C10774,СПРАВОЧНИК!B:D,2,0)</f>
        <v>ЯПОНИЯ</v>
      </c>
      <c r="J10774" s="69" t="str">
        <f>VLOOKUP(C10774,СПРАВОЧНИК!B:D,3,0)</f>
        <v>ИНОМАРКИ</v>
      </c>
      <c r="K10774" s="69" t="str">
        <f>VLOOKUP(СВОД2023[[#This Row],[ФО]],СПРАВОЧНИК!H:P,2,0)</f>
        <v>Центральный ФО</v>
      </c>
    </row>
    <row r="10775" spans="1:11" x14ac:dyDescent="0.2">
      <c r="A10775" t="s">
        <v>600</v>
      </c>
      <c r="B10775" t="s">
        <v>596</v>
      </c>
      <c r="C10775" s="1" t="s">
        <v>418</v>
      </c>
      <c r="D10775" s="1" t="s">
        <v>1705</v>
      </c>
      <c r="E10775" s="2"/>
      <c r="F10775" s="3"/>
      <c r="G10775" s="2">
        <v>1</v>
      </c>
      <c r="H10775" s="3"/>
      <c r="I10775" s="69" t="str">
        <f>VLOOKUP(C10775,СПРАВОЧНИК!B:D,2,0)</f>
        <v>ЯПОНИЯ</v>
      </c>
      <c r="J10775" s="69" t="str">
        <f>VLOOKUP(C10775,СПРАВОЧНИК!B:D,3,0)</f>
        <v>ИНОМАРКИ</v>
      </c>
      <c r="K10775" s="69" t="str">
        <f>VLOOKUP(СВОД2023[[#This Row],[ФО]],СПРАВОЧНИК!H:P,2,0)</f>
        <v>Центральный ФО</v>
      </c>
    </row>
    <row r="10776" spans="1:11" x14ac:dyDescent="0.2">
      <c r="A10776" t="s">
        <v>600</v>
      </c>
      <c r="B10776" t="s">
        <v>596</v>
      </c>
      <c r="C10776" s="1" t="s">
        <v>418</v>
      </c>
      <c r="D10776" s="1" t="s">
        <v>1706</v>
      </c>
      <c r="E10776" s="2">
        <v>3</v>
      </c>
      <c r="F10776" s="3">
        <v>6</v>
      </c>
      <c r="G10776" s="2">
        <v>20</v>
      </c>
      <c r="H10776" s="3">
        <v>29</v>
      </c>
      <c r="I10776" s="69" t="str">
        <f>VLOOKUP(C10776,СПРАВОЧНИК!B:D,2,0)</f>
        <v>ЯПОНИЯ</v>
      </c>
      <c r="J10776" s="69" t="str">
        <f>VLOOKUP(C10776,СПРАВОЧНИК!B:D,3,0)</f>
        <v>ИНОМАРКИ</v>
      </c>
      <c r="K10776" s="69" t="str">
        <f>VLOOKUP(СВОД2023[[#This Row],[ФО]],СПРАВОЧНИК!H:P,2,0)</f>
        <v>Центральный ФО</v>
      </c>
    </row>
    <row r="10777" spans="1:11" x14ac:dyDescent="0.2">
      <c r="A10777" t="s">
        <v>600</v>
      </c>
      <c r="B10777" t="s">
        <v>596</v>
      </c>
      <c r="C10777" s="1" t="s">
        <v>418</v>
      </c>
      <c r="D10777" s="1" t="s">
        <v>1707</v>
      </c>
      <c r="E10777" s="2">
        <v>13</v>
      </c>
      <c r="F10777" s="3">
        <v>14</v>
      </c>
      <c r="G10777" s="2">
        <v>54</v>
      </c>
      <c r="H10777" s="3">
        <v>63</v>
      </c>
      <c r="I10777" s="69" t="str">
        <f>VLOOKUP(C10777,СПРАВОЧНИК!B:D,2,0)</f>
        <v>ЯПОНИЯ</v>
      </c>
      <c r="J10777" s="69" t="str">
        <f>VLOOKUP(C10777,СПРАВОЧНИК!B:D,3,0)</f>
        <v>ИНОМАРКИ</v>
      </c>
      <c r="K10777" s="69" t="str">
        <f>VLOOKUP(СВОД2023[[#This Row],[ФО]],СПРАВОЧНИК!H:P,2,0)</f>
        <v>Центральный ФО</v>
      </c>
    </row>
    <row r="10778" spans="1:11" x14ac:dyDescent="0.2">
      <c r="A10778" t="s">
        <v>600</v>
      </c>
      <c r="B10778" t="s">
        <v>596</v>
      </c>
      <c r="C10778" s="1" t="s">
        <v>418</v>
      </c>
      <c r="D10778" s="1" t="s">
        <v>1709</v>
      </c>
      <c r="E10778" s="2"/>
      <c r="F10778" s="3">
        <v>1</v>
      </c>
      <c r="G10778" s="2">
        <v>1</v>
      </c>
      <c r="H10778" s="3">
        <v>1</v>
      </c>
      <c r="I10778" s="69" t="str">
        <f>VLOOKUP(C10778,СПРАВОЧНИК!B:D,2,0)</f>
        <v>ЯПОНИЯ</v>
      </c>
      <c r="J10778" s="69" t="str">
        <f>VLOOKUP(C10778,СПРАВОЧНИК!B:D,3,0)</f>
        <v>ИНОМАРКИ</v>
      </c>
      <c r="K10778" s="69" t="str">
        <f>VLOOKUP(СВОД2023[[#This Row],[ФО]],СПРАВОЧНИК!H:P,2,0)</f>
        <v>Центральный ФО</v>
      </c>
    </row>
    <row r="10779" spans="1:11" x14ac:dyDescent="0.2">
      <c r="A10779" t="s">
        <v>600</v>
      </c>
      <c r="B10779" t="s">
        <v>596</v>
      </c>
      <c r="C10779" s="1" t="s">
        <v>418</v>
      </c>
      <c r="D10779" s="1" t="s">
        <v>1710</v>
      </c>
      <c r="E10779" s="2">
        <v>33</v>
      </c>
      <c r="F10779" s="3">
        <v>33</v>
      </c>
      <c r="G10779" s="2">
        <v>138</v>
      </c>
      <c r="H10779" s="3">
        <v>142</v>
      </c>
      <c r="I10779" s="69" t="str">
        <f>VLOOKUP(C10779,СПРАВОЧНИК!B:D,2,0)</f>
        <v>ЯПОНИЯ</v>
      </c>
      <c r="J10779" s="69" t="str">
        <f>VLOOKUP(C10779,СПРАВОЧНИК!B:D,3,0)</f>
        <v>ИНОМАРКИ</v>
      </c>
      <c r="K10779" s="69" t="str">
        <f>VLOOKUP(СВОД2023[[#This Row],[ФО]],СПРАВОЧНИК!H:P,2,0)</f>
        <v>Центральный ФО</v>
      </c>
    </row>
    <row r="10780" spans="1:11" x14ac:dyDescent="0.2">
      <c r="A10780" t="s">
        <v>600</v>
      </c>
      <c r="B10780" t="s">
        <v>596</v>
      </c>
      <c r="C10780" s="1" t="s">
        <v>418</v>
      </c>
      <c r="D10780" s="1" t="s">
        <v>1403</v>
      </c>
      <c r="E10780" s="2"/>
      <c r="F10780" s="3">
        <v>1</v>
      </c>
      <c r="G10780" s="2">
        <v>4</v>
      </c>
      <c r="H10780" s="3">
        <v>8</v>
      </c>
      <c r="I10780" s="69" t="str">
        <f>VLOOKUP(C10780,СПРАВОЧНИК!B:D,2,0)</f>
        <v>ЯПОНИЯ</v>
      </c>
      <c r="J10780" s="69" t="str">
        <f>VLOOKUP(C10780,СПРАВОЧНИК!B:D,3,0)</f>
        <v>ИНОМАРКИ</v>
      </c>
      <c r="K10780" s="69" t="str">
        <f>VLOOKUP(СВОД2023[[#This Row],[ФО]],СПРАВОЧНИК!H:P,2,0)</f>
        <v>Центральный ФО</v>
      </c>
    </row>
    <row r="10781" spans="1:11" x14ac:dyDescent="0.2">
      <c r="A10781" t="s">
        <v>600</v>
      </c>
      <c r="B10781" t="s">
        <v>596</v>
      </c>
      <c r="C10781" s="1" t="s">
        <v>418</v>
      </c>
      <c r="D10781" s="1" t="s">
        <v>420</v>
      </c>
      <c r="E10781" s="2">
        <v>16</v>
      </c>
      <c r="F10781" s="3">
        <v>3</v>
      </c>
      <c r="G10781" s="2">
        <v>106</v>
      </c>
      <c r="H10781" s="3">
        <v>51</v>
      </c>
      <c r="I10781" s="69" t="str">
        <f>VLOOKUP(C10781,СПРАВОЧНИК!B:D,2,0)</f>
        <v>ЯПОНИЯ</v>
      </c>
      <c r="J10781" s="69" t="str">
        <f>VLOOKUP(C10781,СПРАВОЧНИК!B:D,3,0)</f>
        <v>ИНОМАРКИ</v>
      </c>
      <c r="K10781" s="69" t="str">
        <f>VLOOKUP(СВОД2023[[#This Row],[ФО]],СПРАВОЧНИК!H:P,2,0)</f>
        <v>Центральный ФО</v>
      </c>
    </row>
    <row r="10782" spans="1:11" x14ac:dyDescent="0.2">
      <c r="A10782" t="s">
        <v>600</v>
      </c>
      <c r="B10782" t="s">
        <v>596</v>
      </c>
      <c r="C10782" s="1" t="s">
        <v>418</v>
      </c>
      <c r="D10782" s="1" t="s">
        <v>1711</v>
      </c>
      <c r="E10782" s="2"/>
      <c r="F10782" s="3"/>
      <c r="G10782" s="2">
        <v>1</v>
      </c>
      <c r="H10782" s="3">
        <v>2</v>
      </c>
      <c r="I10782" s="69" t="str">
        <f>VLOOKUP(C10782,СПРАВОЧНИК!B:D,2,0)</f>
        <v>ЯПОНИЯ</v>
      </c>
      <c r="J10782" s="69" t="str">
        <f>VLOOKUP(C10782,СПРАВОЧНИК!B:D,3,0)</f>
        <v>ИНОМАРКИ</v>
      </c>
      <c r="K10782" s="69" t="str">
        <f>VLOOKUP(СВОД2023[[#This Row],[ФО]],СПРАВОЧНИК!H:P,2,0)</f>
        <v>Центральный ФО</v>
      </c>
    </row>
    <row r="10783" spans="1:11" x14ac:dyDescent="0.2">
      <c r="A10783" t="s">
        <v>600</v>
      </c>
      <c r="B10783" t="s">
        <v>596</v>
      </c>
      <c r="C10783" s="1" t="s">
        <v>418</v>
      </c>
      <c r="D10783" s="1" t="s">
        <v>1712</v>
      </c>
      <c r="E10783" s="2">
        <v>26</v>
      </c>
      <c r="F10783" s="3">
        <v>5</v>
      </c>
      <c r="G10783" s="2">
        <v>138</v>
      </c>
      <c r="H10783" s="3">
        <v>35</v>
      </c>
      <c r="I10783" s="69" t="str">
        <f>VLOOKUP(C10783,СПРАВОЧНИК!B:D,2,0)</f>
        <v>ЯПОНИЯ</v>
      </c>
      <c r="J10783" s="69" t="str">
        <f>VLOOKUP(C10783,СПРАВОЧНИК!B:D,3,0)</f>
        <v>ИНОМАРКИ</v>
      </c>
      <c r="K10783" s="69" t="str">
        <f>VLOOKUP(СВОД2023[[#This Row],[ФО]],СПРАВОЧНИК!H:P,2,0)</f>
        <v>Центральный ФО</v>
      </c>
    </row>
    <row r="10784" spans="1:11" x14ac:dyDescent="0.2">
      <c r="A10784" t="s">
        <v>600</v>
      </c>
      <c r="B10784" t="s">
        <v>596</v>
      </c>
      <c r="C10784" s="1" t="s">
        <v>418</v>
      </c>
      <c r="D10784" s="1" t="s">
        <v>1713</v>
      </c>
      <c r="E10784" s="2"/>
      <c r="F10784" s="3"/>
      <c r="G10784" s="2">
        <v>2</v>
      </c>
      <c r="H10784" s="3">
        <v>4</v>
      </c>
      <c r="I10784" s="69" t="str">
        <f>VLOOKUP(C10784,СПРАВОЧНИК!B:D,2,0)</f>
        <v>ЯПОНИЯ</v>
      </c>
      <c r="J10784" s="69" t="str">
        <f>VLOOKUP(C10784,СПРАВОЧНИК!B:D,3,0)</f>
        <v>ИНОМАРКИ</v>
      </c>
      <c r="K10784" s="69" t="str">
        <f>VLOOKUP(СВОД2023[[#This Row],[ФО]],СПРАВОЧНИК!H:P,2,0)</f>
        <v>Центральный ФО</v>
      </c>
    </row>
    <row r="10785" spans="1:11" x14ac:dyDescent="0.2">
      <c r="A10785" t="s">
        <v>600</v>
      </c>
      <c r="B10785" t="s">
        <v>596</v>
      </c>
      <c r="C10785" s="1" t="s">
        <v>418</v>
      </c>
      <c r="D10785" s="1" t="s">
        <v>1714</v>
      </c>
      <c r="E10785" s="2"/>
      <c r="F10785" s="3"/>
      <c r="G10785" s="2">
        <v>1</v>
      </c>
      <c r="H10785" s="3"/>
      <c r="I10785" s="69" t="str">
        <f>VLOOKUP(C10785,СПРАВОЧНИК!B:D,2,0)</f>
        <v>ЯПОНИЯ</v>
      </c>
      <c r="J10785" s="69" t="str">
        <f>VLOOKUP(C10785,СПРАВОЧНИК!B:D,3,0)</f>
        <v>ИНОМАРКИ</v>
      </c>
      <c r="K10785" s="69" t="str">
        <f>VLOOKUP(СВОД2023[[#This Row],[ФО]],СПРАВОЧНИК!H:P,2,0)</f>
        <v>Центральный ФО</v>
      </c>
    </row>
    <row r="10786" spans="1:11" x14ac:dyDescent="0.2">
      <c r="A10786" t="s">
        <v>600</v>
      </c>
      <c r="B10786" t="s">
        <v>596</v>
      </c>
      <c r="C10786" s="1" t="s">
        <v>418</v>
      </c>
      <c r="D10786" s="1" t="s">
        <v>1715</v>
      </c>
      <c r="E10786" s="2">
        <v>8</v>
      </c>
      <c r="F10786" s="3"/>
      <c r="G10786" s="2">
        <v>47</v>
      </c>
      <c r="H10786" s="3">
        <v>3</v>
      </c>
      <c r="I10786" s="69" t="str">
        <f>VLOOKUP(C10786,СПРАВОЧНИК!B:D,2,0)</f>
        <v>ЯПОНИЯ</v>
      </c>
      <c r="J10786" s="69" t="str">
        <f>VLOOKUP(C10786,СПРАВОЧНИК!B:D,3,0)</f>
        <v>ИНОМАРКИ</v>
      </c>
      <c r="K10786" s="69" t="str">
        <f>VLOOKUP(СВОД2023[[#This Row],[ФО]],СПРАВОЧНИК!H:P,2,0)</f>
        <v>Центральный ФО</v>
      </c>
    </row>
    <row r="10787" spans="1:11" x14ac:dyDescent="0.2">
      <c r="A10787" t="s">
        <v>600</v>
      </c>
      <c r="B10787" t="s">
        <v>596</v>
      </c>
      <c r="C10787" s="1" t="s">
        <v>418</v>
      </c>
      <c r="D10787" s="1" t="s">
        <v>1716</v>
      </c>
      <c r="E10787" s="2">
        <v>6</v>
      </c>
      <c r="F10787" s="3">
        <v>2</v>
      </c>
      <c r="G10787" s="2">
        <v>20</v>
      </c>
      <c r="H10787" s="3">
        <v>12</v>
      </c>
      <c r="I10787" s="69" t="str">
        <f>VLOOKUP(C10787,СПРАВОЧНИК!B:D,2,0)</f>
        <v>ЯПОНИЯ</v>
      </c>
      <c r="J10787" s="69" t="str">
        <f>VLOOKUP(C10787,СПРАВОЧНИК!B:D,3,0)</f>
        <v>ИНОМАРКИ</v>
      </c>
      <c r="K10787" s="69" t="str">
        <f>VLOOKUP(СВОД2023[[#This Row],[ФО]],СПРАВОЧНИК!H:P,2,0)</f>
        <v>Центральный ФО</v>
      </c>
    </row>
    <row r="10788" spans="1:11" x14ac:dyDescent="0.2">
      <c r="A10788" t="s">
        <v>600</v>
      </c>
      <c r="B10788" t="s">
        <v>596</v>
      </c>
      <c r="C10788" s="1" t="s">
        <v>418</v>
      </c>
      <c r="D10788" s="1" t="s">
        <v>421</v>
      </c>
      <c r="E10788" s="2">
        <v>5</v>
      </c>
      <c r="F10788" s="3">
        <v>7</v>
      </c>
      <c r="G10788" s="2">
        <v>21</v>
      </c>
      <c r="H10788" s="3">
        <v>31</v>
      </c>
      <c r="I10788" s="69" t="str">
        <f>VLOOKUP(C10788,СПРАВОЧНИК!B:D,2,0)</f>
        <v>ЯПОНИЯ</v>
      </c>
      <c r="J10788" s="69" t="str">
        <f>VLOOKUP(C10788,СПРАВОЧНИК!B:D,3,0)</f>
        <v>ИНОМАРКИ</v>
      </c>
      <c r="K10788" s="69" t="str">
        <f>VLOOKUP(СВОД2023[[#This Row],[ФО]],СПРАВОЧНИК!H:P,2,0)</f>
        <v>Центральный ФО</v>
      </c>
    </row>
    <row r="10789" spans="1:11" x14ac:dyDescent="0.2">
      <c r="A10789" t="s">
        <v>600</v>
      </c>
      <c r="B10789" t="s">
        <v>596</v>
      </c>
      <c r="C10789" s="1" t="s">
        <v>418</v>
      </c>
      <c r="D10789" s="1" t="s">
        <v>1717</v>
      </c>
      <c r="E10789" s="2">
        <v>1</v>
      </c>
      <c r="F10789" s="3">
        <v>2</v>
      </c>
      <c r="G10789" s="2">
        <v>4</v>
      </c>
      <c r="H10789" s="3">
        <v>8</v>
      </c>
      <c r="I10789" s="69" t="str">
        <f>VLOOKUP(C10789,СПРАВОЧНИК!B:D,2,0)</f>
        <v>ЯПОНИЯ</v>
      </c>
      <c r="J10789" s="69" t="str">
        <f>VLOOKUP(C10789,СПРАВОЧНИК!B:D,3,0)</f>
        <v>ИНОМАРКИ</v>
      </c>
      <c r="K10789" s="69" t="str">
        <f>VLOOKUP(СВОД2023[[#This Row],[ФО]],СПРАВОЧНИК!H:P,2,0)</f>
        <v>Центральный ФО</v>
      </c>
    </row>
    <row r="10790" spans="1:11" x14ac:dyDescent="0.2">
      <c r="A10790" t="s">
        <v>600</v>
      </c>
      <c r="B10790" t="s">
        <v>596</v>
      </c>
      <c r="C10790" s="1" t="s">
        <v>418</v>
      </c>
      <c r="D10790" s="1" t="s">
        <v>422</v>
      </c>
      <c r="E10790" s="2">
        <v>322</v>
      </c>
      <c r="F10790" s="3">
        <v>236</v>
      </c>
      <c r="G10790" s="2">
        <v>1773</v>
      </c>
      <c r="H10790" s="3">
        <v>1304</v>
      </c>
      <c r="I10790" s="69" t="str">
        <f>VLOOKUP(C10790,СПРАВОЧНИК!B:D,2,0)</f>
        <v>ЯПОНИЯ</v>
      </c>
      <c r="J10790" s="69" t="str">
        <f>VLOOKUP(C10790,СПРАВОЧНИК!B:D,3,0)</f>
        <v>ИНОМАРКИ</v>
      </c>
      <c r="K10790" s="69" t="str">
        <f>VLOOKUP(СВОД2023[[#This Row],[ФО]],СПРАВОЧНИК!H:P,2,0)</f>
        <v>Центральный ФО</v>
      </c>
    </row>
    <row r="10791" spans="1:11" x14ac:dyDescent="0.2">
      <c r="A10791" t="s">
        <v>600</v>
      </c>
      <c r="B10791" t="s">
        <v>596</v>
      </c>
      <c r="C10791" s="1" t="s">
        <v>418</v>
      </c>
      <c r="D10791" s="1" t="s">
        <v>423</v>
      </c>
      <c r="E10791" s="2">
        <v>5</v>
      </c>
      <c r="F10791" s="3">
        <v>1</v>
      </c>
      <c r="G10791" s="2">
        <v>27</v>
      </c>
      <c r="H10791" s="3">
        <v>8</v>
      </c>
      <c r="I10791" s="69" t="str">
        <f>VLOOKUP(C10791,СПРАВОЧНИК!B:D,2,0)</f>
        <v>ЯПОНИЯ</v>
      </c>
      <c r="J10791" s="69" t="str">
        <f>VLOOKUP(C10791,СПРАВОЧНИК!B:D,3,0)</f>
        <v>ИНОМАРКИ</v>
      </c>
      <c r="K10791" s="69" t="str">
        <f>VLOOKUP(СВОД2023[[#This Row],[ФО]],СПРАВОЧНИК!H:P,2,0)</f>
        <v>Центральный ФО</v>
      </c>
    </row>
    <row r="10792" spans="1:11" x14ac:dyDescent="0.2">
      <c r="A10792" t="s">
        <v>600</v>
      </c>
      <c r="B10792" t="s">
        <v>596</v>
      </c>
      <c r="C10792" s="1" t="s">
        <v>418</v>
      </c>
      <c r="D10792" s="1" t="s">
        <v>1718</v>
      </c>
      <c r="E10792" s="2">
        <v>1</v>
      </c>
      <c r="F10792" s="3"/>
      <c r="G10792" s="2">
        <v>7</v>
      </c>
      <c r="H10792" s="3">
        <v>5</v>
      </c>
      <c r="I10792" s="69" t="str">
        <f>VLOOKUP(C10792,СПРАВОЧНИК!B:D,2,0)</f>
        <v>ЯПОНИЯ</v>
      </c>
      <c r="J10792" s="69" t="str">
        <f>VLOOKUP(C10792,СПРАВОЧНИК!B:D,3,0)</f>
        <v>ИНОМАРКИ</v>
      </c>
      <c r="K10792" s="69" t="str">
        <f>VLOOKUP(СВОД2023[[#This Row],[ФО]],СПРАВОЧНИК!H:P,2,0)</f>
        <v>Центральный ФО</v>
      </c>
    </row>
    <row r="10793" spans="1:11" x14ac:dyDescent="0.2">
      <c r="A10793" t="s">
        <v>600</v>
      </c>
      <c r="B10793" t="s">
        <v>596</v>
      </c>
      <c r="C10793" s="1" t="s">
        <v>418</v>
      </c>
      <c r="D10793" s="1" t="s">
        <v>1719</v>
      </c>
      <c r="E10793" s="2"/>
      <c r="F10793" s="3">
        <v>1</v>
      </c>
      <c r="G10793" s="2">
        <v>1</v>
      </c>
      <c r="H10793" s="3">
        <v>1</v>
      </c>
      <c r="I10793" s="69" t="str">
        <f>VLOOKUP(C10793,СПРАВОЧНИК!B:D,2,0)</f>
        <v>ЯПОНИЯ</v>
      </c>
      <c r="J10793" s="69" t="str">
        <f>VLOOKUP(C10793,СПРАВОЧНИК!B:D,3,0)</f>
        <v>ИНОМАРКИ</v>
      </c>
      <c r="K10793" s="69" t="str">
        <f>VLOOKUP(СВОД2023[[#This Row],[ФО]],СПРАВОЧНИК!H:P,2,0)</f>
        <v>Центральный ФО</v>
      </c>
    </row>
    <row r="10794" spans="1:11" x14ac:dyDescent="0.2">
      <c r="A10794" t="s">
        <v>600</v>
      </c>
      <c r="B10794" t="s">
        <v>596</v>
      </c>
      <c r="C10794" s="1" t="s">
        <v>418</v>
      </c>
      <c r="D10794" s="1" t="s">
        <v>1720</v>
      </c>
      <c r="E10794" s="2">
        <v>10</v>
      </c>
      <c r="F10794" s="3">
        <v>10</v>
      </c>
      <c r="G10794" s="2">
        <v>53</v>
      </c>
      <c r="H10794" s="3">
        <v>47</v>
      </c>
      <c r="I10794" s="69" t="str">
        <f>VLOOKUP(C10794,СПРАВОЧНИК!B:D,2,0)</f>
        <v>ЯПОНИЯ</v>
      </c>
      <c r="J10794" s="69" t="str">
        <f>VLOOKUP(C10794,СПРАВОЧНИК!B:D,3,0)</f>
        <v>ИНОМАРКИ</v>
      </c>
      <c r="K10794" s="69" t="str">
        <f>VLOOKUP(СВОД2023[[#This Row],[ФО]],СПРАВОЧНИК!H:P,2,0)</f>
        <v>Центральный ФО</v>
      </c>
    </row>
    <row r="10795" spans="1:11" x14ac:dyDescent="0.2">
      <c r="A10795" t="s">
        <v>600</v>
      </c>
      <c r="B10795" t="s">
        <v>596</v>
      </c>
      <c r="C10795" s="1" t="s">
        <v>418</v>
      </c>
      <c r="D10795" s="1" t="s">
        <v>424</v>
      </c>
      <c r="E10795" s="2">
        <v>59</v>
      </c>
      <c r="F10795" s="3">
        <v>50</v>
      </c>
      <c r="G10795" s="2">
        <v>308</v>
      </c>
      <c r="H10795" s="3">
        <v>346</v>
      </c>
      <c r="I10795" s="69" t="str">
        <f>VLOOKUP(C10795,СПРАВОЧНИК!B:D,2,0)</f>
        <v>ЯПОНИЯ</v>
      </c>
      <c r="J10795" s="69" t="str">
        <f>VLOOKUP(C10795,СПРАВОЧНИК!B:D,3,0)</f>
        <v>ИНОМАРКИ</v>
      </c>
      <c r="K10795" s="69" t="str">
        <f>VLOOKUP(СВОД2023[[#This Row],[ФО]],СПРАВОЧНИК!H:P,2,0)</f>
        <v>Центральный ФО</v>
      </c>
    </row>
    <row r="10796" spans="1:11" x14ac:dyDescent="0.2">
      <c r="A10796" t="s">
        <v>600</v>
      </c>
      <c r="B10796" t="s">
        <v>596</v>
      </c>
      <c r="C10796" s="1" t="s">
        <v>418</v>
      </c>
      <c r="D10796" s="1" t="s">
        <v>1722</v>
      </c>
      <c r="E10796" s="2">
        <v>20</v>
      </c>
      <c r="F10796" s="3">
        <v>30</v>
      </c>
      <c r="G10796" s="2">
        <v>114</v>
      </c>
      <c r="H10796" s="3">
        <v>113</v>
      </c>
      <c r="I10796" s="69" t="str">
        <f>VLOOKUP(C10796,СПРАВОЧНИК!B:D,2,0)</f>
        <v>ЯПОНИЯ</v>
      </c>
      <c r="J10796" s="69" t="str">
        <f>VLOOKUP(C10796,СПРАВОЧНИК!B:D,3,0)</f>
        <v>ИНОМАРКИ</v>
      </c>
      <c r="K10796" s="69" t="str">
        <f>VLOOKUP(СВОД2023[[#This Row],[ФО]],СПРАВОЧНИК!H:P,2,0)</f>
        <v>Центральный ФО</v>
      </c>
    </row>
    <row r="10797" spans="1:11" x14ac:dyDescent="0.2">
      <c r="A10797" t="s">
        <v>600</v>
      </c>
      <c r="B10797" t="s">
        <v>596</v>
      </c>
      <c r="C10797" s="1" t="s">
        <v>418</v>
      </c>
      <c r="D10797" s="1" t="s">
        <v>425</v>
      </c>
      <c r="E10797" s="2">
        <v>67</v>
      </c>
      <c r="F10797" s="3">
        <v>74</v>
      </c>
      <c r="G10797" s="2">
        <v>386</v>
      </c>
      <c r="H10797" s="3">
        <v>374</v>
      </c>
      <c r="I10797" s="69" t="str">
        <f>VLOOKUP(C10797,СПРАВОЧНИК!B:D,2,0)</f>
        <v>ЯПОНИЯ</v>
      </c>
      <c r="J10797" s="69" t="str">
        <f>VLOOKUP(C10797,СПРАВОЧНИК!B:D,3,0)</f>
        <v>ИНОМАРКИ</v>
      </c>
      <c r="K10797" s="69" t="str">
        <f>VLOOKUP(СВОД2023[[#This Row],[ФО]],СПРАВОЧНИК!H:P,2,0)</f>
        <v>Центральный ФО</v>
      </c>
    </row>
    <row r="10798" spans="1:11" x14ac:dyDescent="0.2">
      <c r="A10798" t="s">
        <v>600</v>
      </c>
      <c r="B10798" t="s">
        <v>596</v>
      </c>
      <c r="C10798" s="1" t="s">
        <v>418</v>
      </c>
      <c r="D10798" s="1" t="s">
        <v>1723</v>
      </c>
      <c r="E10798" s="2">
        <v>85</v>
      </c>
      <c r="F10798" s="3">
        <v>78</v>
      </c>
      <c r="G10798" s="2">
        <v>513</v>
      </c>
      <c r="H10798" s="3">
        <v>434</v>
      </c>
      <c r="I10798" s="69" t="str">
        <f>VLOOKUP(C10798,СПРАВОЧНИК!B:D,2,0)</f>
        <v>ЯПОНИЯ</v>
      </c>
      <c r="J10798" s="69" t="str">
        <f>VLOOKUP(C10798,СПРАВОЧНИК!B:D,3,0)</f>
        <v>ИНОМАРКИ</v>
      </c>
      <c r="K10798" s="69" t="str">
        <f>VLOOKUP(СВОД2023[[#This Row],[ФО]],СПРАВОЧНИК!H:P,2,0)</f>
        <v>Центральный ФО</v>
      </c>
    </row>
    <row r="10799" spans="1:11" x14ac:dyDescent="0.2">
      <c r="A10799" t="s">
        <v>600</v>
      </c>
      <c r="B10799" t="s">
        <v>596</v>
      </c>
      <c r="C10799" s="1" t="s">
        <v>418</v>
      </c>
      <c r="D10799" s="1" t="s">
        <v>1724</v>
      </c>
      <c r="E10799" s="2"/>
      <c r="F10799" s="3"/>
      <c r="G10799" s="2">
        <v>5</v>
      </c>
      <c r="H10799" s="3">
        <v>1</v>
      </c>
      <c r="I10799" s="69" t="str">
        <f>VLOOKUP(C10799,СПРАВОЧНИК!B:D,2,0)</f>
        <v>ЯПОНИЯ</v>
      </c>
      <c r="J10799" s="69" t="str">
        <f>VLOOKUP(C10799,СПРАВОЧНИК!B:D,3,0)</f>
        <v>ИНОМАРКИ</v>
      </c>
      <c r="K10799" s="69" t="str">
        <f>VLOOKUP(СВОД2023[[#This Row],[ФО]],СПРАВОЧНИК!H:P,2,0)</f>
        <v>Центральный ФО</v>
      </c>
    </row>
    <row r="10800" spans="1:11" x14ac:dyDescent="0.2">
      <c r="A10800" t="s">
        <v>600</v>
      </c>
      <c r="B10800" t="s">
        <v>596</v>
      </c>
      <c r="C10800" s="1" t="s">
        <v>418</v>
      </c>
      <c r="D10800" s="1" t="s">
        <v>1725</v>
      </c>
      <c r="E10800" s="2"/>
      <c r="F10800" s="3"/>
      <c r="G10800" s="2">
        <v>7</v>
      </c>
      <c r="H10800" s="3">
        <v>4</v>
      </c>
      <c r="I10800" s="69" t="str">
        <f>VLOOKUP(C10800,СПРАВОЧНИК!B:D,2,0)</f>
        <v>ЯПОНИЯ</v>
      </c>
      <c r="J10800" s="69" t="str">
        <f>VLOOKUP(C10800,СПРАВОЧНИК!B:D,3,0)</f>
        <v>ИНОМАРКИ</v>
      </c>
      <c r="K10800" s="69" t="str">
        <f>VLOOKUP(СВОД2023[[#This Row],[ФО]],СПРАВОЧНИК!H:P,2,0)</f>
        <v>Центральный ФО</v>
      </c>
    </row>
    <row r="10801" spans="1:11" x14ac:dyDescent="0.2">
      <c r="A10801" t="s">
        <v>600</v>
      </c>
      <c r="B10801" t="s">
        <v>596</v>
      </c>
      <c r="C10801" s="1" t="s">
        <v>418</v>
      </c>
      <c r="D10801" s="1" t="s">
        <v>426</v>
      </c>
      <c r="E10801" s="2">
        <v>207</v>
      </c>
      <c r="F10801" s="3">
        <v>176</v>
      </c>
      <c r="G10801" s="2">
        <v>1327</v>
      </c>
      <c r="H10801" s="3">
        <v>1020</v>
      </c>
      <c r="I10801" s="69" t="str">
        <f>VLOOKUP(C10801,СПРАВОЧНИК!B:D,2,0)</f>
        <v>ЯПОНИЯ</v>
      </c>
      <c r="J10801" s="69" t="str">
        <f>VLOOKUP(C10801,СПРАВОЧНИК!B:D,3,0)</f>
        <v>ИНОМАРКИ</v>
      </c>
      <c r="K10801" s="69" t="str">
        <f>VLOOKUP(СВОД2023[[#This Row],[ФО]],СПРАВОЧНИК!H:P,2,0)</f>
        <v>Центральный ФО</v>
      </c>
    </row>
    <row r="10802" spans="1:11" x14ac:dyDescent="0.2">
      <c r="A10802" t="s">
        <v>600</v>
      </c>
      <c r="B10802" t="s">
        <v>596</v>
      </c>
      <c r="C10802" s="1" t="s">
        <v>418</v>
      </c>
      <c r="D10802" s="1" t="s">
        <v>2250</v>
      </c>
      <c r="E10802" s="2">
        <v>1</v>
      </c>
      <c r="F10802" s="3"/>
      <c r="G10802" s="2">
        <v>2</v>
      </c>
      <c r="H10802" s="3">
        <v>1</v>
      </c>
      <c r="I10802" s="69" t="str">
        <f>VLOOKUP(C10802,СПРАВОЧНИК!B:D,2,0)</f>
        <v>ЯПОНИЯ</v>
      </c>
      <c r="J10802" s="69" t="str">
        <f>VLOOKUP(C10802,СПРАВОЧНИК!B:D,3,0)</f>
        <v>ИНОМАРКИ</v>
      </c>
      <c r="K10802" s="69" t="str">
        <f>VLOOKUP(СВОД2023[[#This Row],[ФО]],СПРАВОЧНИК!H:P,2,0)</f>
        <v>Центральный ФО</v>
      </c>
    </row>
    <row r="10803" spans="1:11" x14ac:dyDescent="0.2">
      <c r="A10803" t="s">
        <v>600</v>
      </c>
      <c r="B10803" t="s">
        <v>596</v>
      </c>
      <c r="C10803" s="1" t="s">
        <v>418</v>
      </c>
      <c r="D10803" s="1" t="s">
        <v>2594</v>
      </c>
      <c r="E10803" s="2"/>
      <c r="F10803" s="3"/>
      <c r="G10803" s="2"/>
      <c r="H10803" s="3">
        <v>1</v>
      </c>
      <c r="I10803" s="69" t="str">
        <f>VLOOKUP(C10803,СПРАВОЧНИК!B:D,2,0)</f>
        <v>ЯПОНИЯ</v>
      </c>
      <c r="J10803" s="69" t="str">
        <f>VLOOKUP(C10803,СПРАВОЧНИК!B:D,3,0)</f>
        <v>ИНОМАРКИ</v>
      </c>
      <c r="K10803" s="69" t="str">
        <f>VLOOKUP(СВОД2023[[#This Row],[ФО]],СПРАВОЧНИК!H:P,2,0)</f>
        <v>Центральный ФО</v>
      </c>
    </row>
    <row r="10804" spans="1:11" x14ac:dyDescent="0.2">
      <c r="A10804" t="s">
        <v>600</v>
      </c>
      <c r="B10804" t="s">
        <v>596</v>
      </c>
      <c r="C10804" s="1" t="s">
        <v>418</v>
      </c>
      <c r="D10804" s="1" t="s">
        <v>2251</v>
      </c>
      <c r="E10804" s="2"/>
      <c r="F10804" s="3"/>
      <c r="G10804" s="2">
        <v>2</v>
      </c>
      <c r="H10804" s="3">
        <v>6</v>
      </c>
      <c r="I10804" s="69" t="str">
        <f>VLOOKUP(C10804,СПРАВОЧНИК!B:D,2,0)</f>
        <v>ЯПОНИЯ</v>
      </c>
      <c r="J10804" s="69" t="str">
        <f>VLOOKUP(C10804,СПРАВОЧНИК!B:D,3,0)</f>
        <v>ИНОМАРКИ</v>
      </c>
      <c r="K10804" s="69" t="str">
        <f>VLOOKUP(СВОД2023[[#This Row],[ФО]],СПРАВОЧНИК!H:P,2,0)</f>
        <v>Центральный ФО</v>
      </c>
    </row>
    <row r="10805" spans="1:11" x14ac:dyDescent="0.2">
      <c r="A10805" t="s">
        <v>600</v>
      </c>
      <c r="B10805" t="s">
        <v>596</v>
      </c>
      <c r="C10805" s="1" t="s">
        <v>418</v>
      </c>
      <c r="D10805" s="1" t="s">
        <v>2560</v>
      </c>
      <c r="E10805" s="2">
        <v>1</v>
      </c>
      <c r="F10805" s="3"/>
      <c r="G10805" s="2">
        <v>2</v>
      </c>
      <c r="H10805" s="3">
        <v>3</v>
      </c>
      <c r="I10805" s="69" t="str">
        <f>VLOOKUP(C10805,СПРАВОЧНИК!B:D,2,0)</f>
        <v>ЯПОНИЯ</v>
      </c>
      <c r="J10805" s="69" t="str">
        <f>VLOOKUP(C10805,СПРАВОЧНИК!B:D,3,0)</f>
        <v>ИНОМАРКИ</v>
      </c>
      <c r="K10805" s="69" t="str">
        <f>VLOOKUP(СВОД2023[[#This Row],[ФО]],СПРАВОЧНИК!H:P,2,0)</f>
        <v>Центральный ФО</v>
      </c>
    </row>
    <row r="10806" spans="1:11" x14ac:dyDescent="0.2">
      <c r="A10806" t="s">
        <v>600</v>
      </c>
      <c r="B10806" t="s">
        <v>596</v>
      </c>
      <c r="C10806" s="1" t="s">
        <v>418</v>
      </c>
      <c r="D10806" s="1" t="s">
        <v>1726</v>
      </c>
      <c r="E10806" s="2">
        <v>1</v>
      </c>
      <c r="F10806" s="3">
        <v>3</v>
      </c>
      <c r="G10806" s="2">
        <v>7</v>
      </c>
      <c r="H10806" s="3">
        <v>12</v>
      </c>
      <c r="I10806" s="69" t="str">
        <f>VLOOKUP(C10806,СПРАВОЧНИК!B:D,2,0)</f>
        <v>ЯПОНИЯ</v>
      </c>
      <c r="J10806" s="69" t="str">
        <f>VLOOKUP(C10806,СПРАВОЧНИК!B:D,3,0)</f>
        <v>ИНОМАРКИ</v>
      </c>
      <c r="K10806" s="69" t="str">
        <f>VLOOKUP(СВОД2023[[#This Row],[ФО]],СПРАВОЧНИК!H:P,2,0)</f>
        <v>Центральный ФО</v>
      </c>
    </row>
    <row r="10807" spans="1:11" x14ac:dyDescent="0.2">
      <c r="A10807" t="s">
        <v>600</v>
      </c>
      <c r="B10807" t="s">
        <v>596</v>
      </c>
      <c r="C10807" s="1" t="s">
        <v>418</v>
      </c>
      <c r="D10807" s="1" t="s">
        <v>1727</v>
      </c>
      <c r="E10807" s="2">
        <v>1</v>
      </c>
      <c r="F10807" s="3"/>
      <c r="G10807" s="2">
        <v>2</v>
      </c>
      <c r="H10807" s="3">
        <v>1</v>
      </c>
      <c r="I10807" s="69" t="str">
        <f>VLOOKUP(C10807,СПРАВОЧНИК!B:D,2,0)</f>
        <v>ЯПОНИЯ</v>
      </c>
      <c r="J10807" s="69" t="str">
        <f>VLOOKUP(C10807,СПРАВОЧНИК!B:D,3,0)</f>
        <v>ИНОМАРКИ</v>
      </c>
      <c r="K10807" s="69" t="str">
        <f>VLOOKUP(СВОД2023[[#This Row],[ФО]],СПРАВОЧНИК!H:P,2,0)</f>
        <v>Центральный ФО</v>
      </c>
    </row>
    <row r="10808" spans="1:11" x14ac:dyDescent="0.2">
      <c r="A10808" t="s">
        <v>600</v>
      </c>
      <c r="B10808" t="s">
        <v>596</v>
      </c>
      <c r="C10808" s="1" t="s">
        <v>418</v>
      </c>
      <c r="D10808" s="1" t="s">
        <v>1728</v>
      </c>
      <c r="E10808" s="2">
        <v>6</v>
      </c>
      <c r="F10808" s="3">
        <v>5</v>
      </c>
      <c r="G10808" s="2">
        <v>20</v>
      </c>
      <c r="H10808" s="3">
        <v>15</v>
      </c>
      <c r="I10808" s="69" t="str">
        <f>VLOOKUP(C10808,СПРАВОЧНИК!B:D,2,0)</f>
        <v>ЯПОНИЯ</v>
      </c>
      <c r="J10808" s="69" t="str">
        <f>VLOOKUP(C10808,СПРАВОЧНИК!B:D,3,0)</f>
        <v>ИНОМАРКИ</v>
      </c>
      <c r="K10808" s="69" t="str">
        <f>VLOOKUP(СВОД2023[[#This Row],[ФО]],СПРАВОЧНИК!H:P,2,0)</f>
        <v>Центральный ФО</v>
      </c>
    </row>
    <row r="10809" spans="1:11" x14ac:dyDescent="0.2">
      <c r="A10809" t="s">
        <v>600</v>
      </c>
      <c r="B10809" t="s">
        <v>596</v>
      </c>
      <c r="C10809" s="1" t="s">
        <v>418</v>
      </c>
      <c r="D10809" s="1" t="s">
        <v>1729</v>
      </c>
      <c r="E10809" s="2">
        <v>1</v>
      </c>
      <c r="F10809" s="3"/>
      <c r="G10809" s="2">
        <v>3</v>
      </c>
      <c r="H10809" s="3">
        <v>1</v>
      </c>
      <c r="I10809" s="69" t="str">
        <f>VLOOKUP(C10809,СПРАВОЧНИК!B:D,2,0)</f>
        <v>ЯПОНИЯ</v>
      </c>
      <c r="J10809" s="69" t="str">
        <f>VLOOKUP(C10809,СПРАВОЧНИК!B:D,3,0)</f>
        <v>ИНОМАРКИ</v>
      </c>
      <c r="K10809" s="69" t="str">
        <f>VLOOKUP(СВОД2023[[#This Row],[ФО]],СПРАВОЧНИК!H:P,2,0)</f>
        <v>Центральный ФО</v>
      </c>
    </row>
    <row r="10810" spans="1:11" x14ac:dyDescent="0.2">
      <c r="A10810" t="s">
        <v>600</v>
      </c>
      <c r="B10810" t="s">
        <v>596</v>
      </c>
      <c r="C10810" s="1" t="s">
        <v>418</v>
      </c>
      <c r="D10810" s="1" t="s">
        <v>1730</v>
      </c>
      <c r="E10810" s="2">
        <v>10</v>
      </c>
      <c r="F10810" s="3">
        <v>7</v>
      </c>
      <c r="G10810" s="2">
        <v>45</v>
      </c>
      <c r="H10810" s="3">
        <v>40</v>
      </c>
      <c r="I10810" s="69" t="str">
        <f>VLOOKUP(C10810,СПРАВОЧНИК!B:D,2,0)</f>
        <v>ЯПОНИЯ</v>
      </c>
      <c r="J10810" s="69" t="str">
        <f>VLOOKUP(C10810,СПРАВОЧНИК!B:D,3,0)</f>
        <v>ИНОМАРКИ</v>
      </c>
      <c r="K10810" s="69" t="str">
        <f>VLOOKUP(СВОД2023[[#This Row],[ФО]],СПРАВОЧНИК!H:P,2,0)</f>
        <v>Центральный ФО</v>
      </c>
    </row>
    <row r="10811" spans="1:11" x14ac:dyDescent="0.2">
      <c r="A10811" t="s">
        <v>600</v>
      </c>
      <c r="B10811" t="s">
        <v>596</v>
      </c>
      <c r="C10811" s="1" t="s">
        <v>418</v>
      </c>
      <c r="D10811" s="1" t="s">
        <v>427</v>
      </c>
      <c r="E10811" s="2">
        <v>1</v>
      </c>
      <c r="F10811" s="3"/>
      <c r="G10811" s="2">
        <v>4</v>
      </c>
      <c r="H10811" s="3">
        <v>6</v>
      </c>
      <c r="I10811" s="69" t="str">
        <f>VLOOKUP(C10811,СПРАВОЧНИК!B:D,2,0)</f>
        <v>ЯПОНИЯ</v>
      </c>
      <c r="J10811" s="69" t="str">
        <f>VLOOKUP(C10811,СПРАВОЧНИК!B:D,3,0)</f>
        <v>ИНОМАРКИ</v>
      </c>
      <c r="K10811" s="69" t="str">
        <f>VLOOKUP(СВОД2023[[#This Row],[ФО]],СПРАВОЧНИК!H:P,2,0)</f>
        <v>Центральный ФО</v>
      </c>
    </row>
    <row r="10812" spans="1:11" x14ac:dyDescent="0.2">
      <c r="A10812" t="s">
        <v>600</v>
      </c>
      <c r="B10812" t="s">
        <v>596</v>
      </c>
      <c r="C10812" s="1" t="s">
        <v>418</v>
      </c>
      <c r="D10812" s="1" t="s">
        <v>428</v>
      </c>
      <c r="E10812" s="2">
        <v>286</v>
      </c>
      <c r="F10812" s="3">
        <v>235</v>
      </c>
      <c r="G10812" s="2">
        <v>1582</v>
      </c>
      <c r="H10812" s="3">
        <v>1226</v>
      </c>
      <c r="I10812" s="69" t="str">
        <f>VLOOKUP(C10812,СПРАВОЧНИК!B:D,2,0)</f>
        <v>ЯПОНИЯ</v>
      </c>
      <c r="J10812" s="69" t="str">
        <f>VLOOKUP(C10812,СПРАВОЧНИК!B:D,3,0)</f>
        <v>ИНОМАРКИ</v>
      </c>
      <c r="K10812" s="69" t="str">
        <f>VLOOKUP(СВОД2023[[#This Row],[ФО]],СПРАВОЧНИК!H:P,2,0)</f>
        <v>Центральный ФО</v>
      </c>
    </row>
    <row r="10813" spans="1:11" x14ac:dyDescent="0.2">
      <c r="A10813" t="s">
        <v>600</v>
      </c>
      <c r="B10813" t="s">
        <v>596</v>
      </c>
      <c r="C10813" s="1" t="s">
        <v>418</v>
      </c>
      <c r="D10813" s="1" t="s">
        <v>828</v>
      </c>
      <c r="E10813" s="2">
        <v>4</v>
      </c>
      <c r="F10813" s="3">
        <v>3</v>
      </c>
      <c r="G10813" s="2">
        <v>23</v>
      </c>
      <c r="H10813" s="3">
        <v>7</v>
      </c>
      <c r="I10813" s="69" t="str">
        <f>VLOOKUP(C10813,СПРАВОЧНИК!B:D,2,0)</f>
        <v>ЯПОНИЯ</v>
      </c>
      <c r="J10813" s="69" t="str">
        <f>VLOOKUP(C10813,СПРАВОЧНИК!B:D,3,0)</f>
        <v>ИНОМАРКИ</v>
      </c>
      <c r="K10813" s="69" t="str">
        <f>VLOOKUP(СВОД2023[[#This Row],[ФО]],СПРАВОЧНИК!H:P,2,0)</f>
        <v>Центральный ФО</v>
      </c>
    </row>
    <row r="10814" spans="1:11" x14ac:dyDescent="0.2">
      <c r="A10814" t="s">
        <v>600</v>
      </c>
      <c r="B10814" t="s">
        <v>596</v>
      </c>
      <c r="C10814" s="1" t="s">
        <v>418</v>
      </c>
      <c r="D10814" s="1" t="s">
        <v>1731</v>
      </c>
      <c r="E10814" s="2"/>
      <c r="F10814" s="3">
        <v>1</v>
      </c>
      <c r="G10814" s="2"/>
      <c r="H10814" s="3">
        <v>2</v>
      </c>
      <c r="I10814" s="69" t="str">
        <f>VLOOKUP(C10814,СПРАВОЧНИК!B:D,2,0)</f>
        <v>ЯПОНИЯ</v>
      </c>
      <c r="J10814" s="69" t="str">
        <f>VLOOKUP(C10814,СПРАВОЧНИК!B:D,3,0)</f>
        <v>ИНОМАРКИ</v>
      </c>
      <c r="K10814" s="69" t="str">
        <f>VLOOKUP(СВОД2023[[#This Row],[ФО]],СПРАВОЧНИК!H:P,2,0)</f>
        <v>Центральный ФО</v>
      </c>
    </row>
    <row r="10815" spans="1:11" x14ac:dyDescent="0.2">
      <c r="A10815" t="s">
        <v>600</v>
      </c>
      <c r="B10815" t="s">
        <v>596</v>
      </c>
      <c r="C10815" s="1" t="s">
        <v>418</v>
      </c>
      <c r="D10815" s="1" t="s">
        <v>429</v>
      </c>
      <c r="E10815" s="2">
        <v>151</v>
      </c>
      <c r="F10815" s="3">
        <v>134</v>
      </c>
      <c r="G10815" s="2">
        <v>880</v>
      </c>
      <c r="H10815" s="3">
        <v>716</v>
      </c>
      <c r="I10815" s="69" t="str">
        <f>VLOOKUP(C10815,СПРАВОЧНИК!B:D,2,0)</f>
        <v>ЯПОНИЯ</v>
      </c>
      <c r="J10815" s="69" t="str">
        <f>VLOOKUP(C10815,СПРАВОЧНИК!B:D,3,0)</f>
        <v>ИНОМАРКИ</v>
      </c>
      <c r="K10815" s="69" t="str">
        <f>VLOOKUP(СВОД2023[[#This Row],[ФО]],СПРАВОЧНИК!H:P,2,0)</f>
        <v>Центральный ФО</v>
      </c>
    </row>
    <row r="10816" spans="1:11" x14ac:dyDescent="0.2">
      <c r="A10816" t="s">
        <v>600</v>
      </c>
      <c r="B10816" t="s">
        <v>596</v>
      </c>
      <c r="C10816" s="1" t="s">
        <v>418</v>
      </c>
      <c r="D10816" s="1" t="s">
        <v>430</v>
      </c>
      <c r="E10816" s="2">
        <v>67</v>
      </c>
      <c r="F10816" s="3">
        <v>75</v>
      </c>
      <c r="G10816" s="2">
        <v>356</v>
      </c>
      <c r="H10816" s="3">
        <v>358</v>
      </c>
      <c r="I10816" s="69" t="str">
        <f>VLOOKUP(C10816,СПРАВОЧНИК!B:D,2,0)</f>
        <v>ЯПОНИЯ</v>
      </c>
      <c r="J10816" s="69" t="str">
        <f>VLOOKUP(C10816,СПРАВОЧНИК!B:D,3,0)</f>
        <v>ИНОМАРКИ</v>
      </c>
      <c r="K10816" s="69" t="str">
        <f>VLOOKUP(СВОД2023[[#This Row],[ФО]],СПРАВОЧНИК!H:P,2,0)</f>
        <v>Центральный ФО</v>
      </c>
    </row>
    <row r="10817" spans="1:11" x14ac:dyDescent="0.2">
      <c r="A10817" t="s">
        <v>600</v>
      </c>
      <c r="B10817" t="s">
        <v>596</v>
      </c>
      <c r="C10817" s="1" t="s">
        <v>418</v>
      </c>
      <c r="D10817" s="1" t="s">
        <v>2252</v>
      </c>
      <c r="E10817" s="2">
        <v>1</v>
      </c>
      <c r="F10817" s="3"/>
      <c r="G10817" s="2">
        <v>4</v>
      </c>
      <c r="H10817" s="3">
        <v>2</v>
      </c>
      <c r="I10817" s="69" t="str">
        <f>VLOOKUP(C10817,СПРАВОЧНИК!B:D,2,0)</f>
        <v>ЯПОНИЯ</v>
      </c>
      <c r="J10817" s="69" t="str">
        <f>VLOOKUP(C10817,СПРАВОЧНИК!B:D,3,0)</f>
        <v>ИНОМАРКИ</v>
      </c>
      <c r="K10817" s="69" t="str">
        <f>VLOOKUP(СВОД2023[[#This Row],[ФО]],СПРАВОЧНИК!H:P,2,0)</f>
        <v>Центральный ФО</v>
      </c>
    </row>
    <row r="10818" spans="1:11" x14ac:dyDescent="0.2">
      <c r="A10818" t="s">
        <v>600</v>
      </c>
      <c r="B10818" t="s">
        <v>596</v>
      </c>
      <c r="C10818" s="1" t="s">
        <v>418</v>
      </c>
      <c r="D10818" s="1" t="s">
        <v>1733</v>
      </c>
      <c r="E10818" s="2">
        <v>3</v>
      </c>
      <c r="F10818" s="3">
        <v>2</v>
      </c>
      <c r="G10818" s="2">
        <v>15</v>
      </c>
      <c r="H10818" s="3">
        <v>19</v>
      </c>
      <c r="I10818" s="69" t="str">
        <f>VLOOKUP(C10818,СПРАВОЧНИК!B:D,2,0)</f>
        <v>ЯПОНИЯ</v>
      </c>
      <c r="J10818" s="69" t="str">
        <f>VLOOKUP(C10818,СПРАВОЧНИК!B:D,3,0)</f>
        <v>ИНОМАРКИ</v>
      </c>
      <c r="K10818" s="69" t="str">
        <f>VLOOKUP(СВОД2023[[#This Row],[ФО]],СПРАВОЧНИК!H:P,2,0)</f>
        <v>Центральный ФО</v>
      </c>
    </row>
    <row r="10819" spans="1:11" x14ac:dyDescent="0.2">
      <c r="A10819" t="s">
        <v>600</v>
      </c>
      <c r="B10819" t="s">
        <v>596</v>
      </c>
      <c r="C10819" s="1" t="s">
        <v>418</v>
      </c>
      <c r="D10819" s="1" t="s">
        <v>1734</v>
      </c>
      <c r="E10819" s="2">
        <v>7</v>
      </c>
      <c r="F10819" s="3">
        <v>6</v>
      </c>
      <c r="G10819" s="2">
        <v>48</v>
      </c>
      <c r="H10819" s="3">
        <v>31</v>
      </c>
      <c r="I10819" s="69" t="str">
        <f>VLOOKUP(C10819,СПРАВОЧНИК!B:D,2,0)</f>
        <v>ЯПОНИЯ</v>
      </c>
      <c r="J10819" s="69" t="str">
        <f>VLOOKUP(C10819,СПРАВОЧНИК!B:D,3,0)</f>
        <v>ИНОМАРКИ</v>
      </c>
      <c r="K10819" s="69" t="str">
        <f>VLOOKUP(СВОД2023[[#This Row],[ФО]],СПРАВОЧНИК!H:P,2,0)</f>
        <v>Центральный ФО</v>
      </c>
    </row>
    <row r="10820" spans="1:11" x14ac:dyDescent="0.2">
      <c r="A10820" t="s">
        <v>600</v>
      </c>
      <c r="B10820" t="s">
        <v>596</v>
      </c>
      <c r="C10820" s="1" t="s">
        <v>418</v>
      </c>
      <c r="D10820" s="1" t="s">
        <v>1735</v>
      </c>
      <c r="E10820" s="2"/>
      <c r="F10820" s="3">
        <v>2</v>
      </c>
      <c r="G10820" s="2">
        <v>9</v>
      </c>
      <c r="H10820" s="3">
        <v>8</v>
      </c>
      <c r="I10820" s="69" t="str">
        <f>VLOOKUP(C10820,СПРАВОЧНИК!B:D,2,0)</f>
        <v>ЯПОНИЯ</v>
      </c>
      <c r="J10820" s="69" t="str">
        <f>VLOOKUP(C10820,СПРАВОЧНИК!B:D,3,0)</f>
        <v>ИНОМАРКИ</v>
      </c>
      <c r="K10820" s="69" t="str">
        <f>VLOOKUP(СВОД2023[[#This Row],[ФО]],СПРАВОЧНИК!H:P,2,0)</f>
        <v>Центральный ФО</v>
      </c>
    </row>
    <row r="10821" spans="1:11" x14ac:dyDescent="0.2">
      <c r="A10821" t="s">
        <v>600</v>
      </c>
      <c r="B10821" t="s">
        <v>596</v>
      </c>
      <c r="C10821" s="1" t="s">
        <v>418</v>
      </c>
      <c r="D10821" s="1" t="s">
        <v>1736</v>
      </c>
      <c r="E10821" s="2"/>
      <c r="F10821" s="3"/>
      <c r="G10821" s="2">
        <v>1</v>
      </c>
      <c r="H10821" s="3">
        <v>2</v>
      </c>
      <c r="I10821" s="69" t="str">
        <f>VLOOKUP(C10821,СПРАВОЧНИК!B:D,2,0)</f>
        <v>ЯПОНИЯ</v>
      </c>
      <c r="J10821" s="69" t="str">
        <f>VLOOKUP(C10821,СПРАВОЧНИК!B:D,3,0)</f>
        <v>ИНОМАРКИ</v>
      </c>
      <c r="K10821" s="69" t="str">
        <f>VLOOKUP(СВОД2023[[#This Row],[ФО]],СПРАВОЧНИК!H:P,2,0)</f>
        <v>Центральный ФО</v>
      </c>
    </row>
    <row r="10822" spans="1:11" x14ac:dyDescent="0.2">
      <c r="A10822" t="s">
        <v>600</v>
      </c>
      <c r="B10822" t="s">
        <v>596</v>
      </c>
      <c r="C10822" s="1" t="s">
        <v>418</v>
      </c>
      <c r="D10822" s="1" t="s">
        <v>1737</v>
      </c>
      <c r="E10822" s="2">
        <v>278</v>
      </c>
      <c r="F10822" s="3">
        <v>196</v>
      </c>
      <c r="G10822" s="2">
        <v>1524</v>
      </c>
      <c r="H10822" s="3">
        <v>1141</v>
      </c>
      <c r="I10822" s="69" t="str">
        <f>VLOOKUP(C10822,СПРАВОЧНИК!B:D,2,0)</f>
        <v>ЯПОНИЯ</v>
      </c>
      <c r="J10822" s="69" t="str">
        <f>VLOOKUP(C10822,СПРАВОЧНИК!B:D,3,0)</f>
        <v>ИНОМАРКИ</v>
      </c>
      <c r="K10822" s="69" t="str">
        <f>VLOOKUP(СВОД2023[[#This Row],[ФО]],СПРАВОЧНИК!H:P,2,0)</f>
        <v>Центральный ФО</v>
      </c>
    </row>
    <row r="10823" spans="1:11" x14ac:dyDescent="0.2">
      <c r="A10823" t="s">
        <v>600</v>
      </c>
      <c r="B10823" t="s">
        <v>596</v>
      </c>
      <c r="C10823" s="1" t="s">
        <v>418</v>
      </c>
      <c r="D10823" s="1" t="s">
        <v>1738</v>
      </c>
      <c r="E10823" s="2">
        <v>4</v>
      </c>
      <c r="F10823" s="3">
        <v>2</v>
      </c>
      <c r="G10823" s="2">
        <v>31</v>
      </c>
      <c r="H10823" s="3">
        <v>18</v>
      </c>
      <c r="I10823" s="69" t="str">
        <f>VLOOKUP(C10823,СПРАВОЧНИК!B:D,2,0)</f>
        <v>ЯПОНИЯ</v>
      </c>
      <c r="J10823" s="69" t="str">
        <f>VLOOKUP(C10823,СПРАВОЧНИК!B:D,3,0)</f>
        <v>ИНОМАРКИ</v>
      </c>
      <c r="K10823" s="69" t="str">
        <f>VLOOKUP(СВОД2023[[#This Row],[ФО]],СПРАВОЧНИК!H:P,2,0)</f>
        <v>Центральный ФО</v>
      </c>
    </row>
    <row r="10824" spans="1:11" x14ac:dyDescent="0.2">
      <c r="A10824" t="s">
        <v>600</v>
      </c>
      <c r="B10824" t="s">
        <v>596</v>
      </c>
      <c r="C10824" s="1" t="s">
        <v>418</v>
      </c>
      <c r="D10824" s="1" t="s">
        <v>431</v>
      </c>
      <c r="E10824" s="2">
        <v>1155</v>
      </c>
      <c r="F10824" s="3">
        <v>896</v>
      </c>
      <c r="G10824" s="2">
        <v>6865</v>
      </c>
      <c r="H10824" s="3">
        <v>4860</v>
      </c>
      <c r="I10824" s="69" t="str">
        <f>VLOOKUP(C10824,СПРАВОЧНИК!B:D,2,0)</f>
        <v>ЯПОНИЯ</v>
      </c>
      <c r="J10824" s="69" t="str">
        <f>VLOOKUP(C10824,СПРАВОЧНИК!B:D,3,0)</f>
        <v>ИНОМАРКИ</v>
      </c>
      <c r="K10824" s="69" t="str">
        <f>VLOOKUP(СВОД2023[[#This Row],[ФО]],СПРАВОЧНИК!H:P,2,0)</f>
        <v>Центральный ФО</v>
      </c>
    </row>
    <row r="10825" spans="1:11" x14ac:dyDescent="0.2">
      <c r="A10825" t="s">
        <v>600</v>
      </c>
      <c r="B10825" t="s">
        <v>596</v>
      </c>
      <c r="C10825" s="1" t="s">
        <v>418</v>
      </c>
      <c r="D10825" s="1" t="s">
        <v>2253</v>
      </c>
      <c r="E10825" s="2">
        <v>12</v>
      </c>
      <c r="F10825" s="3"/>
      <c r="G10825" s="2">
        <v>51</v>
      </c>
      <c r="H10825" s="3">
        <v>6</v>
      </c>
      <c r="I10825" s="69" t="str">
        <f>VLOOKUP(C10825,СПРАВОЧНИК!B:D,2,0)</f>
        <v>ЯПОНИЯ</v>
      </c>
      <c r="J10825" s="69" t="str">
        <f>VLOOKUP(C10825,СПРАВОЧНИК!B:D,3,0)</f>
        <v>ИНОМАРКИ</v>
      </c>
      <c r="K10825" s="69" t="str">
        <f>VLOOKUP(СВОД2023[[#This Row],[ФО]],СПРАВОЧНИК!H:P,2,0)</f>
        <v>Центральный ФО</v>
      </c>
    </row>
    <row r="10826" spans="1:11" x14ac:dyDescent="0.2">
      <c r="A10826" t="s">
        <v>600</v>
      </c>
      <c r="B10826" t="s">
        <v>596</v>
      </c>
      <c r="C10826" s="1" t="s">
        <v>418</v>
      </c>
      <c r="D10826" s="1" t="s">
        <v>1739</v>
      </c>
      <c r="E10826" s="2"/>
      <c r="F10826" s="3"/>
      <c r="G10826" s="2">
        <v>1</v>
      </c>
      <c r="H10826" s="3">
        <v>1</v>
      </c>
      <c r="I10826" s="69" t="str">
        <f>VLOOKUP(C10826,СПРАВОЧНИК!B:D,2,0)</f>
        <v>ЯПОНИЯ</v>
      </c>
      <c r="J10826" s="69" t="str">
        <f>VLOOKUP(C10826,СПРАВОЧНИК!B:D,3,0)</f>
        <v>ИНОМАРКИ</v>
      </c>
      <c r="K10826" s="69" t="str">
        <f>VLOOKUP(СВОД2023[[#This Row],[ФО]],СПРАВОЧНИК!H:P,2,0)</f>
        <v>Центральный ФО</v>
      </c>
    </row>
    <row r="10827" spans="1:11" x14ac:dyDescent="0.2">
      <c r="A10827" t="s">
        <v>600</v>
      </c>
      <c r="B10827" t="s">
        <v>596</v>
      </c>
      <c r="C10827" s="1" t="s">
        <v>418</v>
      </c>
      <c r="D10827" s="1" t="s">
        <v>1740</v>
      </c>
      <c r="E10827" s="2">
        <v>4</v>
      </c>
      <c r="F10827" s="3">
        <v>1</v>
      </c>
      <c r="G10827" s="2">
        <v>8</v>
      </c>
      <c r="H10827" s="3">
        <v>15</v>
      </c>
      <c r="I10827" s="69" t="str">
        <f>VLOOKUP(C10827,СПРАВОЧНИК!B:D,2,0)</f>
        <v>ЯПОНИЯ</v>
      </c>
      <c r="J10827" s="69" t="str">
        <f>VLOOKUP(C10827,СПРАВОЧНИК!B:D,3,0)</f>
        <v>ИНОМАРКИ</v>
      </c>
      <c r="K10827" s="69" t="str">
        <f>VLOOKUP(СВОД2023[[#This Row],[ФО]],СПРАВОЧНИК!H:P,2,0)</f>
        <v>Центральный ФО</v>
      </c>
    </row>
    <row r="10828" spans="1:11" x14ac:dyDescent="0.2">
      <c r="A10828" t="s">
        <v>600</v>
      </c>
      <c r="B10828" t="s">
        <v>596</v>
      </c>
      <c r="C10828" s="1" t="s">
        <v>418</v>
      </c>
      <c r="D10828" s="1" t="s">
        <v>432</v>
      </c>
      <c r="E10828" s="2">
        <v>72</v>
      </c>
      <c r="F10828" s="3">
        <v>4</v>
      </c>
      <c r="G10828" s="2">
        <v>303</v>
      </c>
      <c r="H10828" s="3">
        <v>9</v>
      </c>
      <c r="I10828" s="69" t="str">
        <f>VLOOKUP(C10828,СПРАВОЧНИК!B:D,2,0)</f>
        <v>ЯПОНИЯ</v>
      </c>
      <c r="J10828" s="69" t="str">
        <f>VLOOKUP(C10828,СПРАВОЧНИК!B:D,3,0)</f>
        <v>ИНОМАРКИ</v>
      </c>
      <c r="K10828" s="69" t="str">
        <f>VLOOKUP(СВОД2023[[#This Row],[ФО]],СПРАВОЧНИК!H:P,2,0)</f>
        <v>Центральный ФО</v>
      </c>
    </row>
    <row r="10829" spans="1:11" x14ac:dyDescent="0.2">
      <c r="A10829" t="s">
        <v>600</v>
      </c>
      <c r="B10829" t="s">
        <v>596</v>
      </c>
      <c r="C10829" s="1" t="s">
        <v>418</v>
      </c>
      <c r="D10829" s="1" t="s">
        <v>1741</v>
      </c>
      <c r="E10829" s="2">
        <v>1</v>
      </c>
      <c r="F10829" s="3"/>
      <c r="G10829" s="2">
        <v>11</v>
      </c>
      <c r="H10829" s="3">
        <v>1</v>
      </c>
      <c r="I10829" s="69" t="str">
        <f>VLOOKUP(C10829,СПРАВОЧНИК!B:D,2,0)</f>
        <v>ЯПОНИЯ</v>
      </c>
      <c r="J10829" s="69" t="str">
        <f>VLOOKUP(C10829,СПРАВОЧНИК!B:D,3,0)</f>
        <v>ИНОМАРКИ</v>
      </c>
      <c r="K10829" s="69" t="str">
        <f>VLOOKUP(СВОД2023[[#This Row],[ФО]],СПРАВОЧНИК!H:P,2,0)</f>
        <v>Центральный ФО</v>
      </c>
    </row>
    <row r="10830" spans="1:11" x14ac:dyDescent="0.2">
      <c r="A10830" t="s">
        <v>600</v>
      </c>
      <c r="B10830" t="s">
        <v>596</v>
      </c>
      <c r="C10830" s="1" t="s">
        <v>418</v>
      </c>
      <c r="D10830" s="1" t="s">
        <v>1742</v>
      </c>
      <c r="E10830" s="2">
        <v>4</v>
      </c>
      <c r="F10830" s="3"/>
      <c r="G10830" s="2">
        <v>9</v>
      </c>
      <c r="H10830" s="3">
        <v>5</v>
      </c>
      <c r="I10830" s="69" t="str">
        <f>VLOOKUP(C10830,СПРАВОЧНИК!B:D,2,0)</f>
        <v>ЯПОНИЯ</v>
      </c>
      <c r="J10830" s="69" t="str">
        <f>VLOOKUP(C10830,СПРАВОЧНИК!B:D,3,0)</f>
        <v>ИНОМАРКИ</v>
      </c>
      <c r="K10830" s="69" t="str">
        <f>VLOOKUP(СВОД2023[[#This Row],[ФО]],СПРАВОЧНИК!H:P,2,0)</f>
        <v>Центральный ФО</v>
      </c>
    </row>
    <row r="10831" spans="1:11" x14ac:dyDescent="0.2">
      <c r="A10831" t="s">
        <v>600</v>
      </c>
      <c r="B10831" t="s">
        <v>596</v>
      </c>
      <c r="C10831" s="1" t="s">
        <v>418</v>
      </c>
      <c r="D10831" s="1" t="s">
        <v>2448</v>
      </c>
      <c r="E10831" s="2"/>
      <c r="F10831" s="3"/>
      <c r="G10831" s="2">
        <v>1</v>
      </c>
      <c r="H10831" s="3"/>
      <c r="I10831" s="69" t="str">
        <f>VLOOKUP(C10831,СПРАВОЧНИК!B:D,2,0)</f>
        <v>ЯПОНИЯ</v>
      </c>
      <c r="J10831" s="69" t="str">
        <f>VLOOKUP(C10831,СПРАВОЧНИК!B:D,3,0)</f>
        <v>ИНОМАРКИ</v>
      </c>
      <c r="K10831" s="69" t="str">
        <f>VLOOKUP(СВОД2023[[#This Row],[ФО]],СПРАВОЧНИК!H:P,2,0)</f>
        <v>Центральный ФО</v>
      </c>
    </row>
    <row r="10832" spans="1:11" x14ac:dyDescent="0.2">
      <c r="A10832" t="s">
        <v>600</v>
      </c>
      <c r="B10832" t="s">
        <v>596</v>
      </c>
      <c r="C10832" s="1" t="s">
        <v>418</v>
      </c>
      <c r="D10832" s="1" t="s">
        <v>830</v>
      </c>
      <c r="E10832" s="2">
        <v>44</v>
      </c>
      <c r="F10832" s="3">
        <v>24</v>
      </c>
      <c r="G10832" s="2">
        <v>262</v>
      </c>
      <c r="H10832" s="3">
        <v>169</v>
      </c>
      <c r="I10832" s="69" t="str">
        <f>VLOOKUP(C10832,СПРАВОЧНИК!B:D,2,0)</f>
        <v>ЯПОНИЯ</v>
      </c>
      <c r="J10832" s="69" t="str">
        <f>VLOOKUP(C10832,СПРАВОЧНИК!B:D,3,0)</f>
        <v>ИНОМАРКИ</v>
      </c>
      <c r="K10832" s="69" t="str">
        <f>VLOOKUP(СВОД2023[[#This Row],[ФО]],СПРАВОЧНИК!H:P,2,0)</f>
        <v>Центральный ФО</v>
      </c>
    </row>
    <row r="10833" spans="1:11" x14ac:dyDescent="0.2">
      <c r="A10833" t="s">
        <v>600</v>
      </c>
      <c r="B10833" t="s">
        <v>596</v>
      </c>
      <c r="C10833" s="1" t="s">
        <v>418</v>
      </c>
      <c r="D10833" s="1" t="s">
        <v>433</v>
      </c>
      <c r="E10833" s="2">
        <v>95</v>
      </c>
      <c r="F10833" s="3">
        <v>59</v>
      </c>
      <c r="G10833" s="2">
        <v>528</v>
      </c>
      <c r="H10833" s="3">
        <v>285</v>
      </c>
      <c r="I10833" s="69" t="str">
        <f>VLOOKUP(C10833,СПРАВОЧНИК!B:D,2,0)</f>
        <v>ЯПОНИЯ</v>
      </c>
      <c r="J10833" s="69" t="str">
        <f>VLOOKUP(C10833,СПРАВОЧНИК!B:D,3,0)</f>
        <v>ИНОМАРКИ</v>
      </c>
      <c r="K10833" s="69" t="str">
        <f>VLOOKUP(СВОД2023[[#This Row],[ФО]],СПРАВОЧНИК!H:P,2,0)</f>
        <v>Центральный ФО</v>
      </c>
    </row>
    <row r="10834" spans="1:11" x14ac:dyDescent="0.2">
      <c r="A10834" t="s">
        <v>600</v>
      </c>
      <c r="B10834" t="s">
        <v>596</v>
      </c>
      <c r="C10834" s="1" t="s">
        <v>418</v>
      </c>
      <c r="D10834" s="1" t="s">
        <v>1743</v>
      </c>
      <c r="E10834" s="2">
        <v>2</v>
      </c>
      <c r="F10834" s="3">
        <v>1</v>
      </c>
      <c r="G10834" s="2">
        <v>5</v>
      </c>
      <c r="H10834" s="3">
        <v>6</v>
      </c>
      <c r="I10834" s="69" t="str">
        <f>VLOOKUP(C10834,СПРАВОЧНИК!B:D,2,0)</f>
        <v>ЯПОНИЯ</v>
      </c>
      <c r="J10834" s="69" t="str">
        <f>VLOOKUP(C10834,СПРАВОЧНИК!B:D,3,0)</f>
        <v>ИНОМАРКИ</v>
      </c>
      <c r="K10834" s="69" t="str">
        <f>VLOOKUP(СВОД2023[[#This Row],[ФО]],СПРАВОЧНИК!H:P,2,0)</f>
        <v>Центральный ФО</v>
      </c>
    </row>
    <row r="10835" spans="1:11" x14ac:dyDescent="0.2">
      <c r="A10835" t="s">
        <v>600</v>
      </c>
      <c r="B10835" t="s">
        <v>596</v>
      </c>
      <c r="C10835" s="1" t="s">
        <v>418</v>
      </c>
      <c r="D10835" s="1" t="s">
        <v>1744</v>
      </c>
      <c r="E10835" s="2">
        <v>24</v>
      </c>
      <c r="F10835" s="3">
        <v>19</v>
      </c>
      <c r="G10835" s="2">
        <v>86</v>
      </c>
      <c r="H10835" s="3">
        <v>76</v>
      </c>
      <c r="I10835" s="69" t="str">
        <f>VLOOKUP(C10835,СПРАВОЧНИК!B:D,2,0)</f>
        <v>ЯПОНИЯ</v>
      </c>
      <c r="J10835" s="69" t="str">
        <f>VLOOKUP(C10835,СПРАВОЧНИК!B:D,3,0)</f>
        <v>ИНОМАРКИ</v>
      </c>
      <c r="K10835" s="69" t="str">
        <f>VLOOKUP(СВОД2023[[#This Row],[ФО]],СПРАВОЧНИК!H:P,2,0)</f>
        <v>Центральный ФО</v>
      </c>
    </row>
    <row r="10836" spans="1:11" x14ac:dyDescent="0.2">
      <c r="A10836" t="s">
        <v>600</v>
      </c>
      <c r="B10836" t="s">
        <v>596</v>
      </c>
      <c r="C10836" s="1" t="s">
        <v>418</v>
      </c>
      <c r="D10836" s="1" t="s">
        <v>1745</v>
      </c>
      <c r="E10836" s="2">
        <v>2</v>
      </c>
      <c r="F10836" s="3">
        <v>2</v>
      </c>
      <c r="G10836" s="2">
        <v>15</v>
      </c>
      <c r="H10836" s="3">
        <v>12</v>
      </c>
      <c r="I10836" s="69" t="str">
        <f>VLOOKUP(C10836,СПРАВОЧНИК!B:D,2,0)</f>
        <v>ЯПОНИЯ</v>
      </c>
      <c r="J10836" s="69" t="str">
        <f>VLOOKUP(C10836,СПРАВОЧНИК!B:D,3,0)</f>
        <v>ИНОМАРКИ</v>
      </c>
      <c r="K10836" s="69" t="str">
        <f>VLOOKUP(СВОД2023[[#This Row],[ФО]],СПРАВОЧНИК!H:P,2,0)</f>
        <v>Центральный ФО</v>
      </c>
    </row>
    <row r="10837" spans="1:11" x14ac:dyDescent="0.2">
      <c r="A10837" t="s">
        <v>600</v>
      </c>
      <c r="B10837" t="s">
        <v>596</v>
      </c>
      <c r="C10837" s="1" t="s">
        <v>418</v>
      </c>
      <c r="D10837" s="1" t="s">
        <v>1746</v>
      </c>
      <c r="E10837" s="2">
        <v>17</v>
      </c>
      <c r="F10837" s="3">
        <v>23</v>
      </c>
      <c r="G10837" s="2">
        <v>110</v>
      </c>
      <c r="H10837" s="3">
        <v>89</v>
      </c>
      <c r="I10837" s="69" t="str">
        <f>VLOOKUP(C10837,СПРАВОЧНИК!B:D,2,0)</f>
        <v>ЯПОНИЯ</v>
      </c>
      <c r="J10837" s="69" t="str">
        <f>VLOOKUP(C10837,СПРАВОЧНИК!B:D,3,0)</f>
        <v>ИНОМАРКИ</v>
      </c>
      <c r="K10837" s="69" t="str">
        <f>VLOOKUP(СВОД2023[[#This Row],[ФО]],СПРАВОЧНИК!H:P,2,0)</f>
        <v>Центральный ФО</v>
      </c>
    </row>
    <row r="10838" spans="1:11" x14ac:dyDescent="0.2">
      <c r="A10838" t="s">
        <v>600</v>
      </c>
      <c r="B10838" t="s">
        <v>596</v>
      </c>
      <c r="C10838" s="1" t="s">
        <v>418</v>
      </c>
      <c r="D10838" s="1" t="s">
        <v>1747</v>
      </c>
      <c r="E10838" s="2"/>
      <c r="F10838" s="3">
        <v>1</v>
      </c>
      <c r="G10838" s="2">
        <v>1</v>
      </c>
      <c r="H10838" s="3">
        <v>1</v>
      </c>
      <c r="I10838" s="69" t="str">
        <f>VLOOKUP(C10838,СПРАВОЧНИК!B:D,2,0)</f>
        <v>ЯПОНИЯ</v>
      </c>
      <c r="J10838" s="69" t="str">
        <f>VLOOKUP(C10838,СПРАВОЧНИК!B:D,3,0)</f>
        <v>ИНОМАРКИ</v>
      </c>
      <c r="K10838" s="69" t="str">
        <f>VLOOKUP(СВОД2023[[#This Row],[ФО]],СПРАВОЧНИК!H:P,2,0)</f>
        <v>Центральный ФО</v>
      </c>
    </row>
    <row r="10839" spans="1:11" x14ac:dyDescent="0.2">
      <c r="A10839" t="s">
        <v>600</v>
      </c>
      <c r="B10839" t="s">
        <v>596</v>
      </c>
      <c r="C10839" s="1" t="s">
        <v>418</v>
      </c>
      <c r="D10839" s="1" t="s">
        <v>1748</v>
      </c>
      <c r="E10839" s="2">
        <v>407</v>
      </c>
      <c r="F10839" s="3">
        <v>300</v>
      </c>
      <c r="G10839" s="2">
        <v>2045</v>
      </c>
      <c r="H10839" s="3">
        <v>1533</v>
      </c>
      <c r="I10839" s="69" t="str">
        <f>VLOOKUP(C10839,СПРАВОЧНИК!B:D,2,0)</f>
        <v>ЯПОНИЯ</v>
      </c>
      <c r="J10839" s="69" t="str">
        <f>VLOOKUP(C10839,СПРАВОЧНИК!B:D,3,0)</f>
        <v>ИНОМАРКИ</v>
      </c>
      <c r="K10839" s="69" t="str">
        <f>VLOOKUP(СВОД2023[[#This Row],[ФО]],СПРАВОЧНИК!H:P,2,0)</f>
        <v>Центральный ФО</v>
      </c>
    </row>
    <row r="10840" spans="1:11" x14ac:dyDescent="0.2">
      <c r="A10840" t="s">
        <v>600</v>
      </c>
      <c r="B10840" t="s">
        <v>596</v>
      </c>
      <c r="C10840" s="1" t="s">
        <v>418</v>
      </c>
      <c r="D10840" s="1" t="s">
        <v>434</v>
      </c>
      <c r="E10840" s="2">
        <v>174</v>
      </c>
      <c r="F10840" s="3">
        <v>178</v>
      </c>
      <c r="G10840" s="2">
        <v>950</v>
      </c>
      <c r="H10840" s="3">
        <v>842</v>
      </c>
      <c r="I10840" s="69" t="str">
        <f>VLOOKUP(C10840,СПРАВОЧНИК!B:D,2,0)</f>
        <v>ЯПОНИЯ</v>
      </c>
      <c r="J10840" s="69" t="str">
        <f>VLOOKUP(C10840,СПРАВОЧНИК!B:D,3,0)</f>
        <v>ИНОМАРКИ</v>
      </c>
      <c r="K10840" s="69" t="str">
        <f>VLOOKUP(СВОД2023[[#This Row],[ФО]],СПРАВОЧНИК!H:P,2,0)</f>
        <v>Центральный ФО</v>
      </c>
    </row>
    <row r="10841" spans="1:11" x14ac:dyDescent="0.2">
      <c r="A10841" t="s">
        <v>600</v>
      </c>
      <c r="B10841" t="s">
        <v>596</v>
      </c>
      <c r="C10841" s="1" t="s">
        <v>418</v>
      </c>
      <c r="D10841" s="1" t="s">
        <v>1749</v>
      </c>
      <c r="E10841" s="2">
        <v>253</v>
      </c>
      <c r="F10841" s="3">
        <v>223</v>
      </c>
      <c r="G10841" s="2">
        <v>1411</v>
      </c>
      <c r="H10841" s="3">
        <v>1122</v>
      </c>
      <c r="I10841" s="69" t="str">
        <f>VLOOKUP(C10841,СПРАВОЧНИК!B:D,2,0)</f>
        <v>ЯПОНИЯ</v>
      </c>
      <c r="J10841" s="69" t="str">
        <f>VLOOKUP(C10841,СПРАВОЧНИК!B:D,3,0)</f>
        <v>ИНОМАРКИ</v>
      </c>
      <c r="K10841" s="69" t="str">
        <f>VLOOKUP(СВОД2023[[#This Row],[ФО]],СПРАВОЧНИК!H:P,2,0)</f>
        <v>Центральный ФО</v>
      </c>
    </row>
    <row r="10842" spans="1:11" x14ac:dyDescent="0.2">
      <c r="A10842" t="s">
        <v>600</v>
      </c>
      <c r="B10842" t="s">
        <v>596</v>
      </c>
      <c r="C10842" s="1" t="s">
        <v>418</v>
      </c>
      <c r="D10842" s="1" t="s">
        <v>844</v>
      </c>
      <c r="E10842" s="2">
        <v>1</v>
      </c>
      <c r="F10842" s="3">
        <v>1</v>
      </c>
      <c r="G10842" s="2">
        <v>9</v>
      </c>
      <c r="H10842" s="3">
        <v>2</v>
      </c>
      <c r="I10842" s="69" t="str">
        <f>VLOOKUP(C10842,СПРАВОЧНИК!B:D,2,0)</f>
        <v>ЯПОНИЯ</v>
      </c>
      <c r="J10842" s="69" t="str">
        <f>VLOOKUP(C10842,СПРАВОЧНИК!B:D,3,0)</f>
        <v>ИНОМАРКИ</v>
      </c>
      <c r="K10842" s="69" t="str">
        <f>VLOOKUP(СВОД2023[[#This Row],[ФО]],СПРАВОЧНИК!H:P,2,0)</f>
        <v>Центральный ФО</v>
      </c>
    </row>
    <row r="10843" spans="1:11" x14ac:dyDescent="0.2">
      <c r="A10843" t="s">
        <v>600</v>
      </c>
      <c r="B10843" t="s">
        <v>596</v>
      </c>
      <c r="C10843" s="1" t="s">
        <v>418</v>
      </c>
      <c r="D10843" s="1" t="s">
        <v>1750</v>
      </c>
      <c r="E10843" s="2">
        <v>19</v>
      </c>
      <c r="F10843" s="3">
        <v>18</v>
      </c>
      <c r="G10843" s="2">
        <v>115</v>
      </c>
      <c r="H10843" s="3">
        <v>79</v>
      </c>
      <c r="I10843" s="69" t="str">
        <f>VLOOKUP(C10843,СПРАВОЧНИК!B:D,2,0)</f>
        <v>ЯПОНИЯ</v>
      </c>
      <c r="J10843" s="69" t="str">
        <f>VLOOKUP(C10843,СПРАВОЧНИК!B:D,3,0)</f>
        <v>ИНОМАРКИ</v>
      </c>
      <c r="K10843" s="69" t="str">
        <f>VLOOKUP(СВОД2023[[#This Row],[ФО]],СПРАВОЧНИК!H:P,2,0)</f>
        <v>Центральный ФО</v>
      </c>
    </row>
    <row r="10844" spans="1:11" x14ac:dyDescent="0.2">
      <c r="A10844" t="s">
        <v>600</v>
      </c>
      <c r="B10844" t="s">
        <v>596</v>
      </c>
      <c r="C10844" s="1" t="s">
        <v>418</v>
      </c>
      <c r="D10844" s="1" t="s">
        <v>435</v>
      </c>
      <c r="E10844" s="2">
        <v>1</v>
      </c>
      <c r="F10844" s="3"/>
      <c r="G10844" s="2">
        <v>15</v>
      </c>
      <c r="H10844" s="3">
        <v>2</v>
      </c>
      <c r="I10844" s="69" t="str">
        <f>VLOOKUP(C10844,СПРАВОЧНИК!B:D,2,0)</f>
        <v>ЯПОНИЯ</v>
      </c>
      <c r="J10844" s="69" t="str">
        <f>VLOOKUP(C10844,СПРАВОЧНИК!B:D,3,0)</f>
        <v>ИНОМАРКИ</v>
      </c>
      <c r="K10844" s="69" t="str">
        <f>VLOOKUP(СВОД2023[[#This Row],[ФО]],СПРАВОЧНИК!H:P,2,0)</f>
        <v>Центральный ФО</v>
      </c>
    </row>
    <row r="10845" spans="1:11" x14ac:dyDescent="0.2">
      <c r="A10845" t="s">
        <v>600</v>
      </c>
      <c r="B10845" t="s">
        <v>596</v>
      </c>
      <c r="C10845" s="1" t="s">
        <v>418</v>
      </c>
      <c r="D10845" s="1" t="s">
        <v>436</v>
      </c>
      <c r="E10845" s="2">
        <v>861</v>
      </c>
      <c r="F10845" s="3">
        <v>743</v>
      </c>
      <c r="G10845" s="2">
        <v>4946</v>
      </c>
      <c r="H10845" s="3">
        <v>4139</v>
      </c>
      <c r="I10845" s="69" t="str">
        <f>VLOOKUP(C10845,СПРАВОЧНИК!B:D,2,0)</f>
        <v>ЯПОНИЯ</v>
      </c>
      <c r="J10845" s="69" t="str">
        <f>VLOOKUP(C10845,СПРАВОЧНИК!B:D,3,0)</f>
        <v>ИНОМАРКИ</v>
      </c>
      <c r="K10845" s="69" t="str">
        <f>VLOOKUP(СВОД2023[[#This Row],[ФО]],СПРАВОЧНИК!H:P,2,0)</f>
        <v>Центральный ФО</v>
      </c>
    </row>
    <row r="10846" spans="1:11" x14ac:dyDescent="0.2">
      <c r="A10846" t="s">
        <v>600</v>
      </c>
      <c r="B10846" t="s">
        <v>596</v>
      </c>
      <c r="C10846" s="1" t="s">
        <v>2254</v>
      </c>
      <c r="D10846" s="1" t="s">
        <v>2699</v>
      </c>
      <c r="E10846" s="2"/>
      <c r="F10846" s="3"/>
      <c r="G10846" s="2">
        <v>2</v>
      </c>
      <c r="H10846" s="3">
        <v>1</v>
      </c>
      <c r="I10846" s="69" t="str">
        <f>VLOOKUP(C10846,СПРАВОЧНИК!B:D,2,0)</f>
        <v>США</v>
      </c>
      <c r="J10846" s="69" t="str">
        <f>VLOOKUP(C10846,СПРАВОЧНИК!B:D,3,0)</f>
        <v>ИНОМАРКИ</v>
      </c>
      <c r="K10846" s="69" t="str">
        <f>VLOOKUP(СВОД2023[[#This Row],[ФО]],СПРАВОЧНИК!H:P,2,0)</f>
        <v>Центральный ФО</v>
      </c>
    </row>
    <row r="10847" spans="1:11" x14ac:dyDescent="0.2">
      <c r="A10847" t="s">
        <v>600</v>
      </c>
      <c r="B10847" t="s">
        <v>596</v>
      </c>
      <c r="C10847" s="1" t="s">
        <v>2254</v>
      </c>
      <c r="D10847" s="1" t="s">
        <v>2449</v>
      </c>
      <c r="E10847" s="2"/>
      <c r="F10847" s="3"/>
      <c r="G10847" s="2"/>
      <c r="H10847" s="3">
        <v>1</v>
      </c>
      <c r="I10847" s="69" t="str">
        <f>VLOOKUP(C10847,СПРАВОЧНИК!B:D,2,0)</f>
        <v>США</v>
      </c>
      <c r="J10847" s="69" t="str">
        <f>VLOOKUP(C10847,СПРАВОЧНИК!B:D,3,0)</f>
        <v>ИНОМАРКИ</v>
      </c>
      <c r="K10847" s="69" t="str">
        <f>VLOOKUP(СВОД2023[[#This Row],[ФО]],СПРАВОЧНИК!H:P,2,0)</f>
        <v>Центральный ФО</v>
      </c>
    </row>
    <row r="10848" spans="1:11" x14ac:dyDescent="0.2">
      <c r="A10848" t="s">
        <v>600</v>
      </c>
      <c r="B10848" t="s">
        <v>596</v>
      </c>
      <c r="C10848" s="1" t="s">
        <v>2254</v>
      </c>
      <c r="D10848" s="1" t="s">
        <v>2450</v>
      </c>
      <c r="E10848" s="2"/>
      <c r="F10848" s="3"/>
      <c r="G10848" s="2"/>
      <c r="H10848" s="3">
        <v>1</v>
      </c>
      <c r="I10848" s="69" t="str">
        <f>VLOOKUP(C10848,СПРАВОЧНИК!B:D,2,0)</f>
        <v>США</v>
      </c>
      <c r="J10848" s="69" t="str">
        <f>VLOOKUP(C10848,СПРАВОЧНИК!B:D,3,0)</f>
        <v>ИНОМАРКИ</v>
      </c>
      <c r="K10848" s="69" t="str">
        <f>VLOOKUP(СВОД2023[[#This Row],[ФО]],СПРАВОЧНИК!H:P,2,0)</f>
        <v>Центральный ФО</v>
      </c>
    </row>
    <row r="10849" spans="1:11" x14ac:dyDescent="0.2">
      <c r="A10849" t="s">
        <v>600</v>
      </c>
      <c r="B10849" t="s">
        <v>596</v>
      </c>
      <c r="C10849" s="1" t="s">
        <v>2254</v>
      </c>
      <c r="D10849" s="1" t="s">
        <v>2561</v>
      </c>
      <c r="E10849" s="2"/>
      <c r="F10849" s="3">
        <v>1</v>
      </c>
      <c r="G10849" s="2">
        <v>1</v>
      </c>
      <c r="H10849" s="3">
        <v>2</v>
      </c>
      <c r="I10849" s="69" t="str">
        <f>VLOOKUP(C10849,СПРАВОЧНИК!B:D,2,0)</f>
        <v>США</v>
      </c>
      <c r="J10849" s="69" t="str">
        <f>VLOOKUP(C10849,СПРАВОЧНИК!B:D,3,0)</f>
        <v>ИНОМАРКИ</v>
      </c>
      <c r="K10849" s="69" t="str">
        <f>VLOOKUP(СВОД2023[[#This Row],[ФО]],СПРАВОЧНИК!H:P,2,0)</f>
        <v>Центральный ФО</v>
      </c>
    </row>
    <row r="10850" spans="1:11" x14ac:dyDescent="0.2">
      <c r="A10850" t="s">
        <v>600</v>
      </c>
      <c r="B10850" t="s">
        <v>596</v>
      </c>
      <c r="C10850" s="1" t="s">
        <v>437</v>
      </c>
      <c r="D10850" s="1" t="s">
        <v>438</v>
      </c>
      <c r="E10850" s="2">
        <v>14</v>
      </c>
      <c r="F10850" s="3"/>
      <c r="G10850" s="2">
        <v>49</v>
      </c>
      <c r="H10850" s="3"/>
      <c r="I10850" s="69" t="str">
        <f>VLOOKUP(C10850,СПРАВОЧНИК!B:D,2,0)</f>
        <v>КИТАЙ</v>
      </c>
      <c r="J10850" s="69" t="str">
        <f>VLOOKUP(C10850,СПРАВОЧНИК!B:D,3,0)</f>
        <v>ИНОМАРКИ</v>
      </c>
      <c r="K10850" s="69" t="str">
        <f>VLOOKUP(СВОД2023[[#This Row],[ФО]],СПРАВОЧНИК!H:P,2,0)</f>
        <v>Центральный ФО</v>
      </c>
    </row>
    <row r="10851" spans="1:11" x14ac:dyDescent="0.2">
      <c r="A10851" t="s">
        <v>600</v>
      </c>
      <c r="B10851" t="s">
        <v>596</v>
      </c>
      <c r="C10851" s="1" t="s">
        <v>437</v>
      </c>
      <c r="D10851" s="1" t="s">
        <v>629</v>
      </c>
      <c r="E10851" s="2">
        <v>1</v>
      </c>
      <c r="F10851" s="3"/>
      <c r="G10851" s="2">
        <v>1</v>
      </c>
      <c r="H10851" s="3"/>
      <c r="I10851" s="69" t="str">
        <f>VLOOKUP(C10851,СПРАВОЧНИК!B:D,2,0)</f>
        <v>КИТАЙ</v>
      </c>
      <c r="J10851" s="69" t="str">
        <f>VLOOKUP(C10851,СПРАВОЧНИК!B:D,3,0)</f>
        <v>ИНОМАРКИ</v>
      </c>
      <c r="K10851" s="69" t="str">
        <f>VLOOKUP(СВОД2023[[#This Row],[ФО]],СПРАВОЧНИК!H:P,2,0)</f>
        <v>Центральный ФО</v>
      </c>
    </row>
    <row r="10852" spans="1:11" x14ac:dyDescent="0.2">
      <c r="A10852" t="s">
        <v>600</v>
      </c>
      <c r="B10852" t="s">
        <v>596</v>
      </c>
      <c r="C10852" s="1" t="s">
        <v>439</v>
      </c>
      <c r="D10852" s="1" t="s">
        <v>1751</v>
      </c>
      <c r="E10852" s="2">
        <v>11</v>
      </c>
      <c r="F10852" s="3">
        <v>6</v>
      </c>
      <c r="G10852" s="2">
        <v>51</v>
      </c>
      <c r="H10852" s="3">
        <v>37</v>
      </c>
      <c r="I10852" s="69" t="str">
        <f>VLOOKUP(C10852,СПРАВОЧНИК!B:D,2,0)</f>
        <v>ЕВРОПА</v>
      </c>
      <c r="J10852" s="69" t="str">
        <f>VLOOKUP(C10852,СПРАВОЧНИК!B:D,3,0)</f>
        <v>ИНОМАРКИ</v>
      </c>
      <c r="K10852" s="69" t="str">
        <f>VLOOKUP(СВОД2023[[#This Row],[ФО]],СПРАВОЧНИК!H:P,2,0)</f>
        <v>Центральный ФО</v>
      </c>
    </row>
    <row r="10853" spans="1:11" x14ac:dyDescent="0.2">
      <c r="A10853" t="s">
        <v>600</v>
      </c>
      <c r="B10853" t="s">
        <v>596</v>
      </c>
      <c r="C10853" s="1" t="s">
        <v>439</v>
      </c>
      <c r="D10853" s="1" t="s">
        <v>2257</v>
      </c>
      <c r="E10853" s="2"/>
      <c r="F10853" s="3"/>
      <c r="G10853" s="2">
        <v>3</v>
      </c>
      <c r="H10853" s="3">
        <v>9</v>
      </c>
      <c r="I10853" s="69" t="str">
        <f>VLOOKUP(C10853,СПРАВОЧНИК!B:D,2,0)</f>
        <v>ЕВРОПА</v>
      </c>
      <c r="J10853" s="69" t="str">
        <f>VLOOKUP(C10853,СПРАВОЧНИК!B:D,3,0)</f>
        <v>ИНОМАРКИ</v>
      </c>
      <c r="K10853" s="69" t="str">
        <f>VLOOKUP(СВОД2023[[#This Row],[ФО]],СПРАВОЧНИК!H:P,2,0)</f>
        <v>Центральный ФО</v>
      </c>
    </row>
    <row r="10854" spans="1:11" x14ac:dyDescent="0.2">
      <c r="A10854" t="s">
        <v>600</v>
      </c>
      <c r="B10854" t="s">
        <v>596</v>
      </c>
      <c r="C10854" s="1" t="s">
        <v>439</v>
      </c>
      <c r="D10854" s="1" t="s">
        <v>1752</v>
      </c>
      <c r="E10854" s="2">
        <v>115</v>
      </c>
      <c r="F10854" s="3">
        <v>83</v>
      </c>
      <c r="G10854" s="2">
        <v>615</v>
      </c>
      <c r="H10854" s="3">
        <v>482</v>
      </c>
      <c r="I10854" s="69" t="str">
        <f>VLOOKUP(C10854,СПРАВОЧНИК!B:D,2,0)</f>
        <v>ЕВРОПА</v>
      </c>
      <c r="J10854" s="69" t="str">
        <f>VLOOKUP(C10854,СПРАВОЧНИК!B:D,3,0)</f>
        <v>ИНОМАРКИ</v>
      </c>
      <c r="K10854" s="69" t="str">
        <f>VLOOKUP(СВОД2023[[#This Row],[ФО]],СПРАВОЧНИК!H:P,2,0)</f>
        <v>Центральный ФО</v>
      </c>
    </row>
    <row r="10855" spans="1:11" x14ac:dyDescent="0.2">
      <c r="A10855" t="s">
        <v>600</v>
      </c>
      <c r="B10855" t="s">
        <v>596</v>
      </c>
      <c r="C10855" s="1" t="s">
        <v>439</v>
      </c>
      <c r="D10855" s="1" t="s">
        <v>2258</v>
      </c>
      <c r="E10855" s="2">
        <v>4</v>
      </c>
      <c r="F10855" s="3">
        <v>2</v>
      </c>
      <c r="G10855" s="2">
        <v>14</v>
      </c>
      <c r="H10855" s="3">
        <v>15</v>
      </c>
      <c r="I10855" s="69" t="str">
        <f>VLOOKUP(C10855,СПРАВОЧНИК!B:D,2,0)</f>
        <v>ЕВРОПА</v>
      </c>
      <c r="J10855" s="69" t="str">
        <f>VLOOKUP(C10855,СПРАВОЧНИК!B:D,3,0)</f>
        <v>ИНОМАРКИ</v>
      </c>
      <c r="K10855" s="69" t="str">
        <f>VLOOKUP(СВОД2023[[#This Row],[ФО]],СПРАВОЧНИК!H:P,2,0)</f>
        <v>Центральный ФО</v>
      </c>
    </row>
    <row r="10856" spans="1:11" x14ac:dyDescent="0.2">
      <c r="A10856" t="s">
        <v>600</v>
      </c>
      <c r="B10856" t="s">
        <v>596</v>
      </c>
      <c r="C10856" s="1" t="s">
        <v>439</v>
      </c>
      <c r="D10856" s="1" t="s">
        <v>440</v>
      </c>
      <c r="E10856" s="2">
        <v>1726</v>
      </c>
      <c r="F10856" s="3">
        <v>1365</v>
      </c>
      <c r="G10856" s="2">
        <v>9290</v>
      </c>
      <c r="H10856" s="3">
        <v>7278</v>
      </c>
      <c r="I10856" s="69" t="str">
        <f>VLOOKUP(C10856,СПРАВОЧНИК!B:D,2,0)</f>
        <v>ЕВРОПА</v>
      </c>
      <c r="J10856" s="69" t="str">
        <f>VLOOKUP(C10856,СПРАВОЧНИК!B:D,3,0)</f>
        <v>ИНОМАРКИ</v>
      </c>
      <c r="K10856" s="69" t="str">
        <f>VLOOKUP(СВОД2023[[#This Row],[ФО]],СПРАВОЧНИК!H:P,2,0)</f>
        <v>Центральный ФО</v>
      </c>
    </row>
    <row r="10857" spans="1:11" x14ac:dyDescent="0.2">
      <c r="A10857" t="s">
        <v>600</v>
      </c>
      <c r="B10857" t="s">
        <v>596</v>
      </c>
      <c r="C10857" s="1" t="s">
        <v>439</v>
      </c>
      <c r="D10857" s="1" t="s">
        <v>2259</v>
      </c>
      <c r="E10857" s="2">
        <v>3</v>
      </c>
      <c r="F10857" s="3"/>
      <c r="G10857" s="2">
        <v>7</v>
      </c>
      <c r="H10857" s="3">
        <v>3</v>
      </c>
      <c r="I10857" s="69" t="str">
        <f>VLOOKUP(C10857,СПРАВОЧНИК!B:D,2,0)</f>
        <v>ЕВРОПА</v>
      </c>
      <c r="J10857" s="69" t="str">
        <f>VLOOKUP(C10857,СПРАВОЧНИК!B:D,3,0)</f>
        <v>ИНОМАРКИ</v>
      </c>
      <c r="K10857" s="69" t="str">
        <f>VLOOKUP(СВОД2023[[#This Row],[ФО]],СПРАВОЧНИК!H:P,2,0)</f>
        <v>Центральный ФО</v>
      </c>
    </row>
    <row r="10858" spans="1:11" x14ac:dyDescent="0.2">
      <c r="A10858" t="s">
        <v>600</v>
      </c>
      <c r="B10858" t="s">
        <v>596</v>
      </c>
      <c r="C10858" s="1" t="s">
        <v>439</v>
      </c>
      <c r="D10858" s="1" t="s">
        <v>1753</v>
      </c>
      <c r="E10858" s="2">
        <v>24</v>
      </c>
      <c r="F10858" s="3">
        <v>21</v>
      </c>
      <c r="G10858" s="2">
        <v>129</v>
      </c>
      <c r="H10858" s="3">
        <v>117</v>
      </c>
      <c r="I10858" s="69" t="str">
        <f>VLOOKUP(C10858,СПРАВОЧНИК!B:D,2,0)</f>
        <v>ЕВРОПА</v>
      </c>
      <c r="J10858" s="69" t="str">
        <f>VLOOKUP(C10858,СПРАВОЧНИК!B:D,3,0)</f>
        <v>ИНОМАРКИ</v>
      </c>
      <c r="K10858" s="69" t="str">
        <f>VLOOKUP(СВОД2023[[#This Row],[ФО]],СПРАВОЧНИК!H:P,2,0)</f>
        <v>Центральный ФО</v>
      </c>
    </row>
    <row r="10859" spans="1:11" x14ac:dyDescent="0.2">
      <c r="A10859" t="s">
        <v>600</v>
      </c>
      <c r="B10859" t="s">
        <v>596</v>
      </c>
      <c r="C10859" s="1" t="s">
        <v>439</v>
      </c>
      <c r="D10859" s="1" t="s">
        <v>441</v>
      </c>
      <c r="E10859" s="2">
        <v>14</v>
      </c>
      <c r="F10859" s="3">
        <v>2</v>
      </c>
      <c r="G10859" s="2">
        <v>71</v>
      </c>
      <c r="H10859" s="3">
        <v>9</v>
      </c>
      <c r="I10859" s="69" t="str">
        <f>VLOOKUP(C10859,СПРАВОЧНИК!B:D,2,0)</f>
        <v>ЕВРОПА</v>
      </c>
      <c r="J10859" s="69" t="str">
        <f>VLOOKUP(C10859,СПРАВОЧНИК!B:D,3,0)</f>
        <v>ИНОМАРКИ</v>
      </c>
      <c r="K10859" s="69" t="str">
        <f>VLOOKUP(СВОД2023[[#This Row],[ФО]],СПРАВОЧНИК!H:P,2,0)</f>
        <v>Центральный ФО</v>
      </c>
    </row>
    <row r="10860" spans="1:11" x14ac:dyDescent="0.2">
      <c r="A10860" t="s">
        <v>600</v>
      </c>
      <c r="B10860" t="s">
        <v>596</v>
      </c>
      <c r="C10860" s="1" t="s">
        <v>439</v>
      </c>
      <c r="D10860" s="1" t="s">
        <v>1754</v>
      </c>
      <c r="E10860" s="2">
        <v>186</v>
      </c>
      <c r="F10860" s="3">
        <v>103</v>
      </c>
      <c r="G10860" s="2">
        <v>979</v>
      </c>
      <c r="H10860" s="3">
        <v>557</v>
      </c>
      <c r="I10860" s="69" t="str">
        <f>VLOOKUP(C10860,СПРАВОЧНИК!B:D,2,0)</f>
        <v>ЕВРОПА</v>
      </c>
      <c r="J10860" s="69" t="str">
        <f>VLOOKUP(C10860,СПРАВОЧНИК!B:D,3,0)</f>
        <v>ИНОМАРКИ</v>
      </c>
      <c r="K10860" s="69" t="str">
        <f>VLOOKUP(СВОД2023[[#This Row],[ФО]],СПРАВОЧНИК!H:P,2,0)</f>
        <v>Центральный ФО</v>
      </c>
    </row>
    <row r="10861" spans="1:11" x14ac:dyDescent="0.2">
      <c r="A10861" t="s">
        <v>600</v>
      </c>
      <c r="B10861" t="s">
        <v>596</v>
      </c>
      <c r="C10861" s="1" t="s">
        <v>439</v>
      </c>
      <c r="D10861" s="1" t="s">
        <v>2260</v>
      </c>
      <c r="E10861" s="2">
        <v>4</v>
      </c>
      <c r="F10861" s="3">
        <v>11</v>
      </c>
      <c r="G10861" s="2">
        <v>33</v>
      </c>
      <c r="H10861" s="3">
        <v>37</v>
      </c>
      <c r="I10861" s="69" t="str">
        <f>VLOOKUP(C10861,СПРАВОЧНИК!B:D,2,0)</f>
        <v>ЕВРОПА</v>
      </c>
      <c r="J10861" s="69" t="str">
        <f>VLOOKUP(C10861,СПРАВОЧНИК!B:D,3,0)</f>
        <v>ИНОМАРКИ</v>
      </c>
      <c r="K10861" s="69" t="str">
        <f>VLOOKUP(СВОД2023[[#This Row],[ФО]],СПРАВОЧНИК!H:P,2,0)</f>
        <v>Центральный ФО</v>
      </c>
    </row>
    <row r="10862" spans="1:11" x14ac:dyDescent="0.2">
      <c r="A10862" t="s">
        <v>600</v>
      </c>
      <c r="B10862" t="s">
        <v>596</v>
      </c>
      <c r="C10862" s="1" t="s">
        <v>439</v>
      </c>
      <c r="D10862" s="1" t="s">
        <v>2700</v>
      </c>
      <c r="E10862" s="2"/>
      <c r="F10862" s="3"/>
      <c r="G10862" s="2">
        <v>3</v>
      </c>
      <c r="H10862" s="3"/>
      <c r="I10862" s="69" t="str">
        <f>VLOOKUP(C10862,СПРАВОЧНИК!B:D,2,0)</f>
        <v>ЕВРОПА</v>
      </c>
      <c r="J10862" s="69" t="str">
        <f>VLOOKUP(C10862,СПРАВОЧНИК!B:D,3,0)</f>
        <v>ИНОМАРКИ</v>
      </c>
      <c r="K10862" s="69" t="str">
        <f>VLOOKUP(СВОД2023[[#This Row],[ФО]],СПРАВОЧНИК!H:P,2,0)</f>
        <v>Центральный ФО</v>
      </c>
    </row>
    <row r="10863" spans="1:11" x14ac:dyDescent="0.2">
      <c r="A10863" t="s">
        <v>600</v>
      </c>
      <c r="B10863" t="s">
        <v>596</v>
      </c>
      <c r="C10863" s="1" t="s">
        <v>439</v>
      </c>
      <c r="D10863" s="1" t="s">
        <v>1755</v>
      </c>
      <c r="E10863" s="2">
        <v>95</v>
      </c>
      <c r="F10863" s="3">
        <v>85</v>
      </c>
      <c r="G10863" s="2">
        <v>508</v>
      </c>
      <c r="H10863" s="3">
        <v>452</v>
      </c>
      <c r="I10863" s="69" t="str">
        <f>VLOOKUP(C10863,СПРАВОЧНИК!B:D,2,0)</f>
        <v>ЕВРОПА</v>
      </c>
      <c r="J10863" s="69" t="str">
        <f>VLOOKUP(C10863,СПРАВОЧНИК!B:D,3,0)</f>
        <v>ИНОМАРКИ</v>
      </c>
      <c r="K10863" s="69" t="str">
        <f>VLOOKUP(СВОД2023[[#This Row],[ФО]],СПРАВОЧНИК!H:P,2,0)</f>
        <v>Центральный ФО</v>
      </c>
    </row>
    <row r="10864" spans="1:11" x14ac:dyDescent="0.2">
      <c r="A10864" t="s">
        <v>600</v>
      </c>
      <c r="B10864" t="s">
        <v>596</v>
      </c>
      <c r="C10864" s="1" t="s">
        <v>439</v>
      </c>
      <c r="D10864" s="1" t="s">
        <v>442</v>
      </c>
      <c r="E10864" s="2">
        <v>138</v>
      </c>
      <c r="F10864" s="3">
        <v>121</v>
      </c>
      <c r="G10864" s="2">
        <v>828</v>
      </c>
      <c r="H10864" s="3">
        <v>563</v>
      </c>
      <c r="I10864" s="69" t="str">
        <f>VLOOKUP(C10864,СПРАВОЧНИК!B:D,2,0)</f>
        <v>ЕВРОПА</v>
      </c>
      <c r="J10864" s="69" t="str">
        <f>VLOOKUP(C10864,СПРАВОЧНИК!B:D,3,0)</f>
        <v>ИНОМАРКИ</v>
      </c>
      <c r="K10864" s="69" t="str">
        <f>VLOOKUP(СВОД2023[[#This Row],[ФО]],СПРАВОЧНИК!H:P,2,0)</f>
        <v>Центральный ФО</v>
      </c>
    </row>
    <row r="10865" spans="1:11" x14ac:dyDescent="0.2">
      <c r="A10865" t="s">
        <v>600</v>
      </c>
      <c r="B10865" t="s">
        <v>596</v>
      </c>
      <c r="C10865" s="1" t="s">
        <v>439</v>
      </c>
      <c r="D10865" s="1" t="s">
        <v>1756</v>
      </c>
      <c r="E10865" s="2">
        <v>5</v>
      </c>
      <c r="F10865" s="3">
        <v>4</v>
      </c>
      <c r="G10865" s="2">
        <v>12</v>
      </c>
      <c r="H10865" s="3">
        <v>15</v>
      </c>
      <c r="I10865" s="69" t="str">
        <f>VLOOKUP(C10865,СПРАВОЧНИК!B:D,2,0)</f>
        <v>ЕВРОПА</v>
      </c>
      <c r="J10865" s="69" t="str">
        <f>VLOOKUP(C10865,СПРАВОЧНИК!B:D,3,0)</f>
        <v>ИНОМАРКИ</v>
      </c>
      <c r="K10865" s="69" t="str">
        <f>VLOOKUP(СВОД2023[[#This Row],[ФО]],СПРАВОЧНИК!H:P,2,0)</f>
        <v>Центральный ФО</v>
      </c>
    </row>
    <row r="10866" spans="1:11" x14ac:dyDescent="0.2">
      <c r="A10866" t="s">
        <v>600</v>
      </c>
      <c r="B10866" t="s">
        <v>596</v>
      </c>
      <c r="C10866" s="1" t="s">
        <v>439</v>
      </c>
      <c r="D10866" s="1" t="s">
        <v>1757</v>
      </c>
      <c r="E10866" s="2">
        <v>51</v>
      </c>
      <c r="F10866" s="3">
        <v>48</v>
      </c>
      <c r="G10866" s="2">
        <v>267</v>
      </c>
      <c r="H10866" s="3">
        <v>288</v>
      </c>
      <c r="I10866" s="69" t="str">
        <f>VLOOKUP(C10866,СПРАВОЧНИК!B:D,2,0)</f>
        <v>ЕВРОПА</v>
      </c>
      <c r="J10866" s="69" t="str">
        <f>VLOOKUP(C10866,СПРАВОЧНИК!B:D,3,0)</f>
        <v>ИНОМАРКИ</v>
      </c>
      <c r="K10866" s="69" t="str">
        <f>VLOOKUP(СВОД2023[[#This Row],[ФО]],СПРАВОЧНИК!H:P,2,0)</f>
        <v>Центральный ФО</v>
      </c>
    </row>
    <row r="10867" spans="1:11" x14ac:dyDescent="0.2">
      <c r="A10867" t="s">
        <v>600</v>
      </c>
      <c r="B10867" t="s">
        <v>596</v>
      </c>
      <c r="C10867" s="1" t="s">
        <v>439</v>
      </c>
      <c r="D10867" s="1" t="s">
        <v>2701</v>
      </c>
      <c r="E10867" s="2"/>
      <c r="F10867" s="3"/>
      <c r="G10867" s="2"/>
      <c r="H10867" s="3">
        <v>1</v>
      </c>
      <c r="I10867" s="69" t="str">
        <f>VLOOKUP(C10867,СПРАВОЧНИК!B:D,2,0)</f>
        <v>ЕВРОПА</v>
      </c>
      <c r="J10867" s="69" t="str">
        <f>VLOOKUP(C10867,СПРАВОЧНИК!B:D,3,0)</f>
        <v>ИНОМАРКИ</v>
      </c>
      <c r="K10867" s="69" t="str">
        <f>VLOOKUP(СВОД2023[[#This Row],[ФО]],СПРАВОЧНИК!H:P,2,0)</f>
        <v>Центральный ФО</v>
      </c>
    </row>
    <row r="10868" spans="1:11" x14ac:dyDescent="0.2">
      <c r="A10868" t="s">
        <v>600</v>
      </c>
      <c r="B10868" t="s">
        <v>596</v>
      </c>
      <c r="C10868" s="1" t="s">
        <v>439</v>
      </c>
      <c r="D10868" s="1" t="s">
        <v>845</v>
      </c>
      <c r="E10868" s="2">
        <v>545</v>
      </c>
      <c r="F10868" s="3">
        <v>389</v>
      </c>
      <c r="G10868" s="2">
        <v>2578</v>
      </c>
      <c r="H10868" s="3">
        <v>1955</v>
      </c>
      <c r="I10868" s="69" t="str">
        <f>VLOOKUP(C10868,СПРАВОЧНИК!B:D,2,0)</f>
        <v>ЕВРОПА</v>
      </c>
      <c r="J10868" s="69" t="str">
        <f>VLOOKUP(C10868,СПРАВОЧНИК!B:D,3,0)</f>
        <v>ИНОМАРКИ</v>
      </c>
      <c r="K10868" s="69" t="str">
        <f>VLOOKUP(СВОД2023[[#This Row],[ФО]],СПРАВОЧНИК!H:P,2,0)</f>
        <v>Центральный ФО</v>
      </c>
    </row>
    <row r="10869" spans="1:11" x14ac:dyDescent="0.2">
      <c r="A10869" t="s">
        <v>600</v>
      </c>
      <c r="B10869" t="s">
        <v>596</v>
      </c>
      <c r="C10869" s="1" t="s">
        <v>439</v>
      </c>
      <c r="D10869" s="1" t="s">
        <v>443</v>
      </c>
      <c r="E10869" s="2">
        <v>3</v>
      </c>
      <c r="F10869" s="3">
        <v>2</v>
      </c>
      <c r="G10869" s="2">
        <v>24</v>
      </c>
      <c r="H10869" s="3">
        <v>12</v>
      </c>
      <c r="I10869" s="69" t="str">
        <f>VLOOKUP(C10869,СПРАВОЧНИК!B:D,2,0)</f>
        <v>ЕВРОПА</v>
      </c>
      <c r="J10869" s="69" t="str">
        <f>VLOOKUP(C10869,СПРАВОЧНИК!B:D,3,0)</f>
        <v>ИНОМАРКИ</v>
      </c>
      <c r="K10869" s="69" t="str">
        <f>VLOOKUP(СВОД2023[[#This Row],[ФО]],СПРАВОЧНИК!H:P,2,0)</f>
        <v>Центральный ФО</v>
      </c>
    </row>
    <row r="10870" spans="1:11" x14ac:dyDescent="0.2">
      <c r="A10870" t="s">
        <v>600</v>
      </c>
      <c r="B10870" t="s">
        <v>596</v>
      </c>
      <c r="C10870" s="1" t="s">
        <v>439</v>
      </c>
      <c r="D10870" s="1" t="s">
        <v>2452</v>
      </c>
      <c r="E10870" s="2"/>
      <c r="F10870" s="3"/>
      <c r="G10870" s="2"/>
      <c r="H10870" s="3">
        <v>1</v>
      </c>
      <c r="I10870" s="69" t="str">
        <f>VLOOKUP(C10870,СПРАВОЧНИК!B:D,2,0)</f>
        <v>ЕВРОПА</v>
      </c>
      <c r="J10870" s="69" t="str">
        <f>VLOOKUP(C10870,СПРАВОЧНИК!B:D,3,0)</f>
        <v>ИНОМАРКИ</v>
      </c>
      <c r="K10870" s="69" t="str">
        <f>VLOOKUP(СВОД2023[[#This Row],[ФО]],СПРАВОЧНИК!H:P,2,0)</f>
        <v>Центральный ФО</v>
      </c>
    </row>
    <row r="10871" spans="1:11" x14ac:dyDescent="0.2">
      <c r="A10871" t="s">
        <v>600</v>
      </c>
      <c r="B10871" t="s">
        <v>596</v>
      </c>
      <c r="C10871" s="1" t="s">
        <v>439</v>
      </c>
      <c r="D10871" s="1" t="s">
        <v>2262</v>
      </c>
      <c r="E10871" s="2"/>
      <c r="F10871" s="3">
        <v>1</v>
      </c>
      <c r="G10871" s="2">
        <v>3</v>
      </c>
      <c r="H10871" s="3">
        <v>1</v>
      </c>
      <c r="I10871" s="69" t="str">
        <f>VLOOKUP(C10871,СПРАВОЧНИК!B:D,2,0)</f>
        <v>ЕВРОПА</v>
      </c>
      <c r="J10871" s="69" t="str">
        <f>VLOOKUP(C10871,СПРАВОЧНИК!B:D,3,0)</f>
        <v>ИНОМАРКИ</v>
      </c>
      <c r="K10871" s="69" t="str">
        <f>VLOOKUP(СВОД2023[[#This Row],[ФО]],СПРАВОЧНИК!H:P,2,0)</f>
        <v>Центральный ФО</v>
      </c>
    </row>
    <row r="10872" spans="1:11" x14ac:dyDescent="0.2">
      <c r="A10872" t="s">
        <v>600</v>
      </c>
      <c r="B10872" t="s">
        <v>596</v>
      </c>
      <c r="C10872" s="1" t="s">
        <v>439</v>
      </c>
      <c r="D10872" s="1" t="s">
        <v>1758</v>
      </c>
      <c r="E10872" s="2">
        <v>7</v>
      </c>
      <c r="F10872" s="3">
        <v>2</v>
      </c>
      <c r="G10872" s="2">
        <v>29</v>
      </c>
      <c r="H10872" s="3">
        <v>29</v>
      </c>
      <c r="I10872" s="69" t="str">
        <f>VLOOKUP(C10872,СПРАВОЧНИК!B:D,2,0)</f>
        <v>ЕВРОПА</v>
      </c>
      <c r="J10872" s="69" t="str">
        <f>VLOOKUP(C10872,СПРАВОЧНИК!B:D,3,0)</f>
        <v>ИНОМАРКИ</v>
      </c>
      <c r="K10872" s="69" t="str">
        <f>VLOOKUP(СВОД2023[[#This Row],[ФО]],СПРАВОЧНИК!H:P,2,0)</f>
        <v>Центральный ФО</v>
      </c>
    </row>
    <row r="10873" spans="1:11" x14ac:dyDescent="0.2">
      <c r="A10873" t="s">
        <v>600</v>
      </c>
      <c r="B10873" t="s">
        <v>596</v>
      </c>
      <c r="C10873" s="1" t="s">
        <v>439</v>
      </c>
      <c r="D10873" s="1" t="s">
        <v>2263</v>
      </c>
      <c r="E10873" s="2">
        <v>1</v>
      </c>
      <c r="F10873" s="3">
        <v>1</v>
      </c>
      <c r="G10873" s="2">
        <v>7</v>
      </c>
      <c r="H10873" s="3">
        <v>4</v>
      </c>
      <c r="I10873" s="69" t="str">
        <f>VLOOKUP(C10873,СПРАВОЧНИК!B:D,2,0)</f>
        <v>ЕВРОПА</v>
      </c>
      <c r="J10873" s="69" t="str">
        <f>VLOOKUP(C10873,СПРАВОЧНИК!B:D,3,0)</f>
        <v>ИНОМАРКИ</v>
      </c>
      <c r="K10873" s="69" t="str">
        <f>VLOOKUP(СВОД2023[[#This Row],[ФО]],СПРАВОЧНИК!H:P,2,0)</f>
        <v>Центральный ФО</v>
      </c>
    </row>
    <row r="10874" spans="1:11" x14ac:dyDescent="0.2">
      <c r="A10874" t="s">
        <v>600</v>
      </c>
      <c r="B10874" t="s">
        <v>596</v>
      </c>
      <c r="C10874" s="1" t="s">
        <v>439</v>
      </c>
      <c r="D10874" s="1" t="s">
        <v>2453</v>
      </c>
      <c r="E10874" s="2"/>
      <c r="F10874" s="3">
        <v>1</v>
      </c>
      <c r="G10874" s="2">
        <v>1</v>
      </c>
      <c r="H10874" s="3">
        <v>3</v>
      </c>
      <c r="I10874" s="69" t="str">
        <f>VLOOKUP(C10874,СПРАВОЧНИК!B:D,2,0)</f>
        <v>ЕВРОПА</v>
      </c>
      <c r="J10874" s="69" t="str">
        <f>VLOOKUP(C10874,СПРАВОЧНИК!B:D,3,0)</f>
        <v>ИНОМАРКИ</v>
      </c>
      <c r="K10874" s="69" t="str">
        <f>VLOOKUP(СВОД2023[[#This Row],[ФО]],СПРАВОЧНИК!H:P,2,0)</f>
        <v>Центральный ФО</v>
      </c>
    </row>
    <row r="10875" spans="1:11" x14ac:dyDescent="0.2">
      <c r="A10875" t="s">
        <v>600</v>
      </c>
      <c r="B10875" t="s">
        <v>596</v>
      </c>
      <c r="C10875" s="1" t="s">
        <v>439</v>
      </c>
      <c r="D10875" s="1" t="s">
        <v>2264</v>
      </c>
      <c r="E10875" s="2">
        <v>2</v>
      </c>
      <c r="F10875" s="3"/>
      <c r="G10875" s="2">
        <v>3</v>
      </c>
      <c r="H10875" s="3">
        <v>8</v>
      </c>
      <c r="I10875" s="69" t="str">
        <f>VLOOKUP(C10875,СПРАВОЧНИК!B:D,2,0)</f>
        <v>ЕВРОПА</v>
      </c>
      <c r="J10875" s="69" t="str">
        <f>VLOOKUP(C10875,СПРАВОЧНИК!B:D,3,0)</f>
        <v>ИНОМАРКИ</v>
      </c>
      <c r="K10875" s="69" t="str">
        <f>VLOOKUP(СВОД2023[[#This Row],[ФО]],СПРАВОЧНИК!H:P,2,0)</f>
        <v>Центральный ФО</v>
      </c>
    </row>
    <row r="10876" spans="1:11" x14ac:dyDescent="0.2">
      <c r="A10876" t="s">
        <v>600</v>
      </c>
      <c r="B10876" t="s">
        <v>596</v>
      </c>
      <c r="C10876" s="1" t="s">
        <v>439</v>
      </c>
      <c r="D10876" s="1" t="s">
        <v>2265</v>
      </c>
      <c r="E10876" s="2">
        <v>2</v>
      </c>
      <c r="F10876" s="3">
        <v>6</v>
      </c>
      <c r="G10876" s="2">
        <v>20</v>
      </c>
      <c r="H10876" s="3">
        <v>25</v>
      </c>
      <c r="I10876" s="69" t="str">
        <f>VLOOKUP(C10876,СПРАВОЧНИК!B:D,2,0)</f>
        <v>ЕВРОПА</v>
      </c>
      <c r="J10876" s="69" t="str">
        <f>VLOOKUP(C10876,СПРАВОЧНИК!B:D,3,0)</f>
        <v>ИНОМАРКИ</v>
      </c>
      <c r="K10876" s="69" t="str">
        <f>VLOOKUP(СВОД2023[[#This Row],[ФО]],СПРАВОЧНИК!H:P,2,0)</f>
        <v>Центральный ФО</v>
      </c>
    </row>
    <row r="10877" spans="1:11" x14ac:dyDescent="0.2">
      <c r="A10877" t="s">
        <v>600</v>
      </c>
      <c r="B10877" t="s">
        <v>596</v>
      </c>
      <c r="C10877" s="1" t="s">
        <v>439</v>
      </c>
      <c r="D10877" s="1" t="s">
        <v>2266</v>
      </c>
      <c r="E10877" s="2">
        <v>11</v>
      </c>
      <c r="F10877" s="3">
        <v>9</v>
      </c>
      <c r="G10877" s="2">
        <v>43</v>
      </c>
      <c r="H10877" s="3">
        <v>22</v>
      </c>
      <c r="I10877" s="69" t="str">
        <f>VLOOKUP(C10877,СПРАВОЧНИК!B:D,2,0)</f>
        <v>ЕВРОПА</v>
      </c>
      <c r="J10877" s="69" t="str">
        <f>VLOOKUP(C10877,СПРАВОЧНИК!B:D,3,0)</f>
        <v>ИНОМАРКИ</v>
      </c>
      <c r="K10877" s="69" t="str">
        <f>VLOOKUP(СВОД2023[[#This Row],[ФО]],СПРАВОЧНИК!H:P,2,0)</f>
        <v>Центральный ФО</v>
      </c>
    </row>
    <row r="10878" spans="1:11" x14ac:dyDescent="0.2">
      <c r="A10878" t="s">
        <v>600</v>
      </c>
      <c r="B10878" t="s">
        <v>596</v>
      </c>
      <c r="C10878" s="1" t="s">
        <v>439</v>
      </c>
      <c r="D10878" s="1" t="s">
        <v>1759</v>
      </c>
      <c r="E10878" s="2">
        <v>240</v>
      </c>
      <c r="F10878" s="3">
        <v>229</v>
      </c>
      <c r="G10878" s="2">
        <v>1345</v>
      </c>
      <c r="H10878" s="3">
        <v>1217</v>
      </c>
      <c r="I10878" s="69" t="str">
        <f>VLOOKUP(C10878,СПРАВОЧНИК!B:D,2,0)</f>
        <v>ЕВРОПА</v>
      </c>
      <c r="J10878" s="69" t="str">
        <f>VLOOKUP(C10878,СПРАВОЧНИК!B:D,3,0)</f>
        <v>ИНОМАРКИ</v>
      </c>
      <c r="K10878" s="69" t="str">
        <f>VLOOKUP(СВОД2023[[#This Row],[ФО]],СПРАВОЧНИК!H:P,2,0)</f>
        <v>Центральный ФО</v>
      </c>
    </row>
    <row r="10879" spans="1:11" x14ac:dyDescent="0.2">
      <c r="A10879" t="s">
        <v>600</v>
      </c>
      <c r="B10879" t="s">
        <v>596</v>
      </c>
      <c r="C10879" s="1" t="s">
        <v>439</v>
      </c>
      <c r="D10879" s="1" t="s">
        <v>1760</v>
      </c>
      <c r="E10879" s="2">
        <v>304</v>
      </c>
      <c r="F10879" s="3">
        <v>256</v>
      </c>
      <c r="G10879" s="2">
        <v>1566</v>
      </c>
      <c r="H10879" s="3">
        <v>1316</v>
      </c>
      <c r="I10879" s="69" t="str">
        <f>VLOOKUP(C10879,СПРАВОЧНИК!B:D,2,0)</f>
        <v>ЕВРОПА</v>
      </c>
      <c r="J10879" s="69" t="str">
        <f>VLOOKUP(C10879,СПРАВОЧНИК!B:D,3,0)</f>
        <v>ИНОМАРКИ</v>
      </c>
      <c r="K10879" s="69" t="str">
        <f>VLOOKUP(СВОД2023[[#This Row],[ФО]],СПРАВОЧНИК!H:P,2,0)</f>
        <v>Центральный ФО</v>
      </c>
    </row>
    <row r="10880" spans="1:11" x14ac:dyDescent="0.2">
      <c r="A10880" t="s">
        <v>600</v>
      </c>
      <c r="B10880" t="s">
        <v>596</v>
      </c>
      <c r="C10880" s="1" t="s">
        <v>445</v>
      </c>
      <c r="D10880" s="1" t="s">
        <v>1761</v>
      </c>
      <c r="E10880" s="2">
        <v>1</v>
      </c>
      <c r="F10880" s="3">
        <v>2</v>
      </c>
      <c r="G10880" s="2">
        <v>4</v>
      </c>
      <c r="H10880" s="3">
        <v>13</v>
      </c>
      <c r="I10880" s="69" t="str">
        <f>VLOOKUP(C10880,СПРАВОЧНИК!B:D,2,0)</f>
        <v>ЕВРОПА</v>
      </c>
      <c r="J10880" s="69" t="str">
        <f>VLOOKUP(C10880,СПРАВОЧНИК!B:D,3,0)</f>
        <v>ИНОМАРКИ</v>
      </c>
      <c r="K10880" s="69" t="str">
        <f>VLOOKUP(СВОД2023[[#This Row],[ФО]],СПРАВОЧНИК!H:P,2,0)</f>
        <v>Центральный ФО</v>
      </c>
    </row>
    <row r="10881" spans="1:11" x14ac:dyDescent="0.2">
      <c r="A10881" t="s">
        <v>600</v>
      </c>
      <c r="B10881" t="s">
        <v>596</v>
      </c>
      <c r="C10881" s="1" t="s">
        <v>445</v>
      </c>
      <c r="D10881" s="1" t="s">
        <v>2267</v>
      </c>
      <c r="E10881" s="2">
        <v>2</v>
      </c>
      <c r="F10881" s="3">
        <v>5</v>
      </c>
      <c r="G10881" s="2">
        <v>17</v>
      </c>
      <c r="H10881" s="3">
        <v>16</v>
      </c>
      <c r="I10881" s="69" t="str">
        <f>VLOOKUP(C10881,СПРАВОЧНИК!B:D,2,0)</f>
        <v>ЕВРОПА</v>
      </c>
      <c r="J10881" s="69" t="str">
        <f>VLOOKUP(C10881,СПРАВОЧНИК!B:D,3,0)</f>
        <v>ИНОМАРКИ</v>
      </c>
      <c r="K10881" s="69" t="str">
        <f>VLOOKUP(СВОД2023[[#This Row],[ФО]],СПРАВОЧНИК!H:P,2,0)</f>
        <v>Центральный ФО</v>
      </c>
    </row>
    <row r="10882" spans="1:11" x14ac:dyDescent="0.2">
      <c r="A10882" t="s">
        <v>600</v>
      </c>
      <c r="B10882" t="s">
        <v>596</v>
      </c>
      <c r="C10882" s="1" t="s">
        <v>445</v>
      </c>
      <c r="D10882" s="1" t="s">
        <v>1762</v>
      </c>
      <c r="E10882" s="2">
        <v>54</v>
      </c>
      <c r="F10882" s="3">
        <v>37</v>
      </c>
      <c r="G10882" s="2">
        <v>288</v>
      </c>
      <c r="H10882" s="3">
        <v>222</v>
      </c>
      <c r="I10882" s="69" t="str">
        <f>VLOOKUP(C10882,СПРАВОЧНИК!B:D,2,0)</f>
        <v>ЕВРОПА</v>
      </c>
      <c r="J10882" s="69" t="str">
        <f>VLOOKUP(C10882,СПРАВОЧНИК!B:D,3,0)</f>
        <v>ИНОМАРКИ</v>
      </c>
      <c r="K10882" s="69" t="str">
        <f>VLOOKUP(СВОД2023[[#This Row],[ФО]],СПРАВОЧНИК!H:P,2,0)</f>
        <v>Центральный ФО</v>
      </c>
    </row>
    <row r="10883" spans="1:11" x14ac:dyDescent="0.2">
      <c r="A10883" t="s">
        <v>600</v>
      </c>
      <c r="B10883" t="s">
        <v>596</v>
      </c>
      <c r="C10883" s="1" t="s">
        <v>445</v>
      </c>
      <c r="D10883" s="1" t="s">
        <v>446</v>
      </c>
      <c r="E10883" s="2">
        <v>11</v>
      </c>
      <c r="F10883" s="3">
        <v>11</v>
      </c>
      <c r="G10883" s="2">
        <v>60</v>
      </c>
      <c r="H10883" s="3">
        <v>45</v>
      </c>
      <c r="I10883" s="69" t="str">
        <f>VLOOKUP(C10883,СПРАВОЧНИК!B:D,2,0)</f>
        <v>ЕВРОПА</v>
      </c>
      <c r="J10883" s="69" t="str">
        <f>VLOOKUP(C10883,СПРАВОЧНИК!B:D,3,0)</f>
        <v>ИНОМАРКИ</v>
      </c>
      <c r="K10883" s="69" t="str">
        <f>VLOOKUP(СВОД2023[[#This Row],[ФО]],СПРАВОЧНИК!H:P,2,0)</f>
        <v>Центральный ФО</v>
      </c>
    </row>
    <row r="10884" spans="1:11" x14ac:dyDescent="0.2">
      <c r="A10884" t="s">
        <v>600</v>
      </c>
      <c r="B10884" t="s">
        <v>596</v>
      </c>
      <c r="C10884" s="1" t="s">
        <v>445</v>
      </c>
      <c r="D10884" s="1" t="s">
        <v>2455</v>
      </c>
      <c r="E10884" s="2"/>
      <c r="F10884" s="3"/>
      <c r="G10884" s="2">
        <v>2</v>
      </c>
      <c r="H10884" s="3"/>
      <c r="I10884" s="69" t="str">
        <f>VLOOKUP(C10884,СПРАВОЧНИК!B:D,2,0)</f>
        <v>ЕВРОПА</v>
      </c>
      <c r="J10884" s="69" t="str">
        <f>VLOOKUP(C10884,СПРАВОЧНИК!B:D,3,0)</f>
        <v>ИНОМАРКИ</v>
      </c>
      <c r="K10884" s="69" t="str">
        <f>VLOOKUP(СВОД2023[[#This Row],[ФО]],СПРАВОЧНИК!H:P,2,0)</f>
        <v>Центральный ФО</v>
      </c>
    </row>
    <row r="10885" spans="1:11" x14ac:dyDescent="0.2">
      <c r="A10885" t="s">
        <v>600</v>
      </c>
      <c r="B10885" t="s">
        <v>596</v>
      </c>
      <c r="C10885" s="1" t="s">
        <v>445</v>
      </c>
      <c r="D10885" s="1" t="s">
        <v>1763</v>
      </c>
      <c r="E10885" s="2">
        <v>254</v>
      </c>
      <c r="F10885" s="3">
        <v>174</v>
      </c>
      <c r="G10885" s="2">
        <v>1258</v>
      </c>
      <c r="H10885" s="3">
        <v>1051</v>
      </c>
      <c r="I10885" s="69" t="str">
        <f>VLOOKUP(C10885,СПРАВОЧНИК!B:D,2,0)</f>
        <v>ЕВРОПА</v>
      </c>
      <c r="J10885" s="69" t="str">
        <f>VLOOKUP(C10885,СПРАВОЧНИК!B:D,3,0)</f>
        <v>ИНОМАРКИ</v>
      </c>
      <c r="K10885" s="69" t="str">
        <f>VLOOKUP(СВОД2023[[#This Row],[ФО]],СПРАВОЧНИК!H:P,2,0)</f>
        <v>Центральный ФО</v>
      </c>
    </row>
    <row r="10886" spans="1:11" x14ac:dyDescent="0.2">
      <c r="A10886" t="s">
        <v>600</v>
      </c>
      <c r="B10886" t="s">
        <v>596</v>
      </c>
      <c r="C10886" s="1" t="s">
        <v>445</v>
      </c>
      <c r="D10886" s="1" t="s">
        <v>1764</v>
      </c>
      <c r="E10886" s="2">
        <v>3</v>
      </c>
      <c r="F10886" s="3">
        <v>3</v>
      </c>
      <c r="G10886" s="2">
        <v>14</v>
      </c>
      <c r="H10886" s="3">
        <v>16</v>
      </c>
      <c r="I10886" s="69" t="str">
        <f>VLOOKUP(C10886,СПРАВОЧНИК!B:D,2,0)</f>
        <v>ЕВРОПА</v>
      </c>
      <c r="J10886" s="69" t="str">
        <f>VLOOKUP(C10886,СПРАВОЧНИК!B:D,3,0)</f>
        <v>ИНОМАРКИ</v>
      </c>
      <c r="K10886" s="69" t="str">
        <f>VLOOKUP(СВОД2023[[#This Row],[ФО]],СПРАВОЧНИК!H:P,2,0)</f>
        <v>Центральный ФО</v>
      </c>
    </row>
    <row r="10887" spans="1:11" x14ac:dyDescent="0.2">
      <c r="A10887" t="s">
        <v>600</v>
      </c>
      <c r="B10887" t="s">
        <v>596</v>
      </c>
      <c r="C10887" s="1" t="s">
        <v>445</v>
      </c>
      <c r="D10887" s="1" t="s">
        <v>1765</v>
      </c>
      <c r="E10887" s="2">
        <v>81</v>
      </c>
      <c r="F10887" s="3">
        <v>61</v>
      </c>
      <c r="G10887" s="2">
        <v>464</v>
      </c>
      <c r="H10887" s="3">
        <v>359</v>
      </c>
      <c r="I10887" s="69" t="str">
        <f>VLOOKUP(C10887,СПРАВОЧНИК!B:D,2,0)</f>
        <v>ЕВРОПА</v>
      </c>
      <c r="J10887" s="69" t="str">
        <f>VLOOKUP(C10887,СПРАВОЧНИК!B:D,3,0)</f>
        <v>ИНОМАРКИ</v>
      </c>
      <c r="K10887" s="69" t="str">
        <f>VLOOKUP(СВОД2023[[#This Row],[ФО]],СПРАВОЧНИК!H:P,2,0)</f>
        <v>Центральный ФО</v>
      </c>
    </row>
    <row r="10888" spans="1:11" x14ac:dyDescent="0.2">
      <c r="A10888" t="s">
        <v>600</v>
      </c>
      <c r="B10888" t="s">
        <v>596</v>
      </c>
      <c r="C10888" s="1" t="s">
        <v>445</v>
      </c>
      <c r="D10888" s="1" t="s">
        <v>1766</v>
      </c>
      <c r="E10888" s="2">
        <v>2</v>
      </c>
      <c r="F10888" s="3">
        <v>2</v>
      </c>
      <c r="G10888" s="2">
        <v>16</v>
      </c>
      <c r="H10888" s="3">
        <v>5</v>
      </c>
      <c r="I10888" s="69" t="str">
        <f>VLOOKUP(C10888,СПРАВОЧНИК!B:D,2,0)</f>
        <v>ЕВРОПА</v>
      </c>
      <c r="J10888" s="69" t="str">
        <f>VLOOKUP(C10888,СПРАВОЧНИК!B:D,3,0)</f>
        <v>ИНОМАРКИ</v>
      </c>
      <c r="K10888" s="69" t="str">
        <f>VLOOKUP(СВОД2023[[#This Row],[ФО]],СПРАВОЧНИК!H:P,2,0)</f>
        <v>Центральный ФО</v>
      </c>
    </row>
    <row r="10889" spans="1:11" x14ac:dyDescent="0.2">
      <c r="A10889" t="s">
        <v>600</v>
      </c>
      <c r="B10889" t="s">
        <v>596</v>
      </c>
      <c r="C10889" s="1" t="s">
        <v>445</v>
      </c>
      <c r="D10889" s="1" t="s">
        <v>447</v>
      </c>
      <c r="E10889" s="2">
        <v>13</v>
      </c>
      <c r="F10889" s="3">
        <v>11</v>
      </c>
      <c r="G10889" s="2">
        <v>68</v>
      </c>
      <c r="H10889" s="3">
        <v>58</v>
      </c>
      <c r="I10889" s="69" t="str">
        <f>VLOOKUP(C10889,СПРАВОЧНИК!B:D,2,0)</f>
        <v>ЕВРОПА</v>
      </c>
      <c r="J10889" s="69" t="str">
        <f>VLOOKUP(C10889,СПРАВОЧНИК!B:D,3,0)</f>
        <v>ИНОМАРКИ</v>
      </c>
      <c r="K10889" s="69" t="str">
        <f>VLOOKUP(СВОД2023[[#This Row],[ФО]],СПРАВОЧНИК!H:P,2,0)</f>
        <v>Центральный ФО</v>
      </c>
    </row>
    <row r="10890" spans="1:11" x14ac:dyDescent="0.2">
      <c r="A10890" t="s">
        <v>600</v>
      </c>
      <c r="B10890" t="s">
        <v>596</v>
      </c>
      <c r="C10890" s="1" t="s">
        <v>445</v>
      </c>
      <c r="D10890" s="1" t="s">
        <v>448</v>
      </c>
      <c r="E10890" s="2">
        <v>102</v>
      </c>
      <c r="F10890" s="3">
        <v>66</v>
      </c>
      <c r="G10890" s="2">
        <v>581</v>
      </c>
      <c r="H10890" s="3">
        <v>294</v>
      </c>
      <c r="I10890" s="69" t="str">
        <f>VLOOKUP(C10890,СПРАВОЧНИК!B:D,2,0)</f>
        <v>ЕВРОПА</v>
      </c>
      <c r="J10890" s="69" t="str">
        <f>VLOOKUP(C10890,СПРАВОЧНИК!B:D,3,0)</f>
        <v>ИНОМАРКИ</v>
      </c>
      <c r="K10890" s="69" t="str">
        <f>VLOOKUP(СВОД2023[[#This Row],[ФО]],СПРАВОЧНИК!H:P,2,0)</f>
        <v>Центральный ФО</v>
      </c>
    </row>
    <row r="10891" spans="1:11" x14ac:dyDescent="0.2">
      <c r="A10891" t="s">
        <v>600</v>
      </c>
      <c r="B10891" t="s">
        <v>596</v>
      </c>
      <c r="C10891" s="1" t="s">
        <v>445</v>
      </c>
      <c r="D10891" s="1" t="s">
        <v>2268</v>
      </c>
      <c r="E10891" s="2">
        <v>15</v>
      </c>
      <c r="F10891" s="3">
        <v>9</v>
      </c>
      <c r="G10891" s="2">
        <v>88</v>
      </c>
      <c r="H10891" s="3">
        <v>51</v>
      </c>
      <c r="I10891" s="69" t="str">
        <f>VLOOKUP(C10891,СПРАВОЧНИК!B:D,2,0)</f>
        <v>ЕВРОПА</v>
      </c>
      <c r="J10891" s="69" t="str">
        <f>VLOOKUP(C10891,СПРАВОЧНИК!B:D,3,0)</f>
        <v>ИНОМАРКИ</v>
      </c>
      <c r="K10891" s="69" t="str">
        <f>VLOOKUP(СВОД2023[[#This Row],[ФО]],СПРАВОЧНИК!H:P,2,0)</f>
        <v>Центральный ФО</v>
      </c>
    </row>
    <row r="10892" spans="1:11" x14ac:dyDescent="0.2">
      <c r="A10892" t="s">
        <v>600</v>
      </c>
      <c r="B10892" t="s">
        <v>596</v>
      </c>
      <c r="C10892" s="1" t="s">
        <v>445</v>
      </c>
      <c r="D10892" s="1" t="s">
        <v>1767</v>
      </c>
      <c r="E10892" s="2">
        <v>3</v>
      </c>
      <c r="F10892" s="3">
        <v>5</v>
      </c>
      <c r="G10892" s="2">
        <v>23</v>
      </c>
      <c r="H10892" s="3">
        <v>21</v>
      </c>
      <c r="I10892" s="69" t="str">
        <f>VLOOKUP(C10892,СПРАВОЧНИК!B:D,2,0)</f>
        <v>ЕВРОПА</v>
      </c>
      <c r="J10892" s="69" t="str">
        <f>VLOOKUP(C10892,СПРАВОЧНИК!B:D,3,0)</f>
        <v>ИНОМАРКИ</v>
      </c>
      <c r="K10892" s="69" t="str">
        <f>VLOOKUP(СВОД2023[[#This Row],[ФО]],СПРАВОЧНИК!H:P,2,0)</f>
        <v>Центральный ФО</v>
      </c>
    </row>
    <row r="10893" spans="1:11" x14ac:dyDescent="0.2">
      <c r="A10893" t="s">
        <v>600</v>
      </c>
      <c r="B10893" t="s">
        <v>596</v>
      </c>
      <c r="C10893" s="1" t="s">
        <v>445</v>
      </c>
      <c r="D10893" s="1" t="s">
        <v>1768</v>
      </c>
      <c r="E10893" s="2">
        <v>158</v>
      </c>
      <c r="F10893" s="3">
        <v>112</v>
      </c>
      <c r="G10893" s="2">
        <v>805</v>
      </c>
      <c r="H10893" s="3">
        <v>641</v>
      </c>
      <c r="I10893" s="69" t="str">
        <f>VLOOKUP(C10893,СПРАВОЧНИК!B:D,2,0)</f>
        <v>ЕВРОПА</v>
      </c>
      <c r="J10893" s="69" t="str">
        <f>VLOOKUP(C10893,СПРАВОЧНИК!B:D,3,0)</f>
        <v>ИНОМАРКИ</v>
      </c>
      <c r="K10893" s="69" t="str">
        <f>VLOOKUP(СВОД2023[[#This Row],[ФО]],СПРАВОЧНИК!H:P,2,0)</f>
        <v>Центральный ФО</v>
      </c>
    </row>
    <row r="10894" spans="1:11" x14ac:dyDescent="0.2">
      <c r="A10894" t="s">
        <v>600</v>
      </c>
      <c r="B10894" t="s">
        <v>596</v>
      </c>
      <c r="C10894" s="1" t="s">
        <v>445</v>
      </c>
      <c r="D10894" s="1" t="s">
        <v>2270</v>
      </c>
      <c r="E10894" s="2">
        <v>5</v>
      </c>
      <c r="F10894" s="3">
        <v>5</v>
      </c>
      <c r="G10894" s="2">
        <v>16</v>
      </c>
      <c r="H10894" s="3">
        <v>17</v>
      </c>
      <c r="I10894" s="69" t="str">
        <f>VLOOKUP(C10894,СПРАВОЧНИК!B:D,2,0)</f>
        <v>ЕВРОПА</v>
      </c>
      <c r="J10894" s="69" t="str">
        <f>VLOOKUP(C10894,СПРАВОЧНИК!B:D,3,0)</f>
        <v>ИНОМАРКИ</v>
      </c>
      <c r="K10894" s="69" t="str">
        <f>VLOOKUP(СВОД2023[[#This Row],[ФО]],СПРАВОЧНИК!H:P,2,0)</f>
        <v>Центральный ФО</v>
      </c>
    </row>
    <row r="10895" spans="1:11" x14ac:dyDescent="0.2">
      <c r="A10895" t="s">
        <v>600</v>
      </c>
      <c r="B10895" t="s">
        <v>596</v>
      </c>
      <c r="C10895" s="1" t="s">
        <v>445</v>
      </c>
      <c r="D10895" s="1" t="s">
        <v>1769</v>
      </c>
      <c r="E10895" s="2">
        <v>455</v>
      </c>
      <c r="F10895" s="3">
        <v>373</v>
      </c>
      <c r="G10895" s="2">
        <v>2455</v>
      </c>
      <c r="H10895" s="3">
        <v>1940</v>
      </c>
      <c r="I10895" s="69" t="str">
        <f>VLOOKUP(C10895,СПРАВОЧНИК!B:D,2,0)</f>
        <v>ЕВРОПА</v>
      </c>
      <c r="J10895" s="69" t="str">
        <f>VLOOKUP(C10895,СПРАВОЧНИК!B:D,3,0)</f>
        <v>ИНОМАРКИ</v>
      </c>
      <c r="K10895" s="69" t="str">
        <f>VLOOKUP(СВОД2023[[#This Row],[ФО]],СПРАВОЧНИК!H:P,2,0)</f>
        <v>Центральный ФО</v>
      </c>
    </row>
    <row r="10896" spans="1:11" x14ac:dyDescent="0.2">
      <c r="A10896" t="s">
        <v>600</v>
      </c>
      <c r="B10896" t="s">
        <v>596</v>
      </c>
      <c r="C10896" s="1" t="s">
        <v>445</v>
      </c>
      <c r="D10896" s="1" t="s">
        <v>2456</v>
      </c>
      <c r="E10896" s="2"/>
      <c r="F10896" s="3"/>
      <c r="G10896" s="2"/>
      <c r="H10896" s="3">
        <v>1</v>
      </c>
      <c r="I10896" s="69" t="str">
        <f>VLOOKUP(C10896,СПРАВОЧНИК!B:D,2,0)</f>
        <v>ЕВРОПА</v>
      </c>
      <c r="J10896" s="69" t="str">
        <f>VLOOKUP(C10896,СПРАВОЧНИК!B:D,3,0)</f>
        <v>ИНОМАРКИ</v>
      </c>
      <c r="K10896" s="69" t="str">
        <f>VLOOKUP(СВОД2023[[#This Row],[ФО]],СПРАВОЧНИК!H:P,2,0)</f>
        <v>Центральный ФО</v>
      </c>
    </row>
    <row r="10897" spans="1:11" x14ac:dyDescent="0.2">
      <c r="A10897" t="s">
        <v>600</v>
      </c>
      <c r="B10897" t="s">
        <v>596</v>
      </c>
      <c r="C10897" s="1" t="s">
        <v>445</v>
      </c>
      <c r="D10897" s="1" t="s">
        <v>1770</v>
      </c>
      <c r="E10897" s="2">
        <v>22</v>
      </c>
      <c r="F10897" s="3">
        <v>24</v>
      </c>
      <c r="G10897" s="2">
        <v>117</v>
      </c>
      <c r="H10897" s="3">
        <v>124</v>
      </c>
      <c r="I10897" s="69" t="str">
        <f>VLOOKUP(C10897,СПРАВОЧНИК!B:D,2,0)</f>
        <v>ЕВРОПА</v>
      </c>
      <c r="J10897" s="69" t="str">
        <f>VLOOKUP(C10897,СПРАВОЧНИК!B:D,3,0)</f>
        <v>ИНОМАРКИ</v>
      </c>
      <c r="K10897" s="69" t="str">
        <f>VLOOKUP(СВОД2023[[#This Row],[ФО]],СПРАВОЧНИК!H:P,2,0)</f>
        <v>Центральный ФО</v>
      </c>
    </row>
    <row r="10898" spans="1:11" x14ac:dyDescent="0.2">
      <c r="A10898" t="s">
        <v>600</v>
      </c>
      <c r="B10898" t="s">
        <v>596</v>
      </c>
      <c r="C10898" s="1" t="s">
        <v>445</v>
      </c>
      <c r="D10898" s="1" t="s">
        <v>2271</v>
      </c>
      <c r="E10898" s="2">
        <v>8</v>
      </c>
      <c r="F10898" s="3">
        <v>3</v>
      </c>
      <c r="G10898" s="2">
        <v>42</v>
      </c>
      <c r="H10898" s="3">
        <v>40</v>
      </c>
      <c r="I10898" s="69" t="str">
        <f>VLOOKUP(C10898,СПРАВОЧНИК!B:D,2,0)</f>
        <v>ЕВРОПА</v>
      </c>
      <c r="J10898" s="69" t="str">
        <f>VLOOKUP(C10898,СПРАВОЧНИК!B:D,3,0)</f>
        <v>ИНОМАРКИ</v>
      </c>
      <c r="K10898" s="69" t="str">
        <f>VLOOKUP(СВОД2023[[#This Row],[ФО]],СПРАВОЧНИК!H:P,2,0)</f>
        <v>Центральный ФО</v>
      </c>
    </row>
    <row r="10899" spans="1:11" x14ac:dyDescent="0.2">
      <c r="A10899" t="s">
        <v>600</v>
      </c>
      <c r="B10899" t="s">
        <v>596</v>
      </c>
      <c r="C10899" s="1" t="s">
        <v>445</v>
      </c>
      <c r="D10899" s="1" t="s">
        <v>2272</v>
      </c>
      <c r="E10899" s="2">
        <v>2</v>
      </c>
      <c r="F10899" s="3">
        <v>3</v>
      </c>
      <c r="G10899" s="2">
        <v>14</v>
      </c>
      <c r="H10899" s="3">
        <v>12</v>
      </c>
      <c r="I10899" s="69" t="str">
        <f>VLOOKUP(C10899,СПРАВОЧНИК!B:D,2,0)</f>
        <v>ЕВРОПА</v>
      </c>
      <c r="J10899" s="69" t="str">
        <f>VLOOKUP(C10899,СПРАВОЧНИК!B:D,3,0)</f>
        <v>ИНОМАРКИ</v>
      </c>
      <c r="K10899" s="69" t="str">
        <f>VLOOKUP(СВОД2023[[#This Row],[ФО]],СПРАВОЧНИК!H:P,2,0)</f>
        <v>Центральный ФО</v>
      </c>
    </row>
    <row r="10900" spans="1:11" x14ac:dyDescent="0.2">
      <c r="A10900" t="s">
        <v>600</v>
      </c>
      <c r="B10900" t="s">
        <v>596</v>
      </c>
      <c r="C10900" s="1" t="s">
        <v>445</v>
      </c>
      <c r="D10900" s="1" t="s">
        <v>1771</v>
      </c>
      <c r="E10900" s="2">
        <v>49</v>
      </c>
      <c r="F10900" s="3">
        <v>32</v>
      </c>
      <c r="G10900" s="2">
        <v>278</v>
      </c>
      <c r="H10900" s="3">
        <v>233</v>
      </c>
      <c r="I10900" s="69" t="str">
        <f>VLOOKUP(C10900,СПРАВОЧНИК!B:D,2,0)</f>
        <v>ЕВРОПА</v>
      </c>
      <c r="J10900" s="69" t="str">
        <f>VLOOKUP(C10900,СПРАВОЧНИК!B:D,3,0)</f>
        <v>ИНОМАРКИ</v>
      </c>
      <c r="K10900" s="69" t="str">
        <f>VLOOKUP(СВОД2023[[#This Row],[ФО]],СПРАВОЧНИК!H:P,2,0)</f>
        <v>Центральный ФО</v>
      </c>
    </row>
    <row r="10901" spans="1:11" x14ac:dyDescent="0.2">
      <c r="A10901" t="s">
        <v>600</v>
      </c>
      <c r="B10901" t="s">
        <v>596</v>
      </c>
      <c r="C10901" s="1" t="s">
        <v>445</v>
      </c>
      <c r="D10901" s="1" t="s">
        <v>1772</v>
      </c>
      <c r="E10901" s="2">
        <v>53</v>
      </c>
      <c r="F10901" s="3">
        <v>46</v>
      </c>
      <c r="G10901" s="2">
        <v>266</v>
      </c>
      <c r="H10901" s="3">
        <v>228</v>
      </c>
      <c r="I10901" s="69" t="str">
        <f>VLOOKUP(C10901,СПРАВОЧНИК!B:D,2,0)</f>
        <v>ЕВРОПА</v>
      </c>
      <c r="J10901" s="69" t="str">
        <f>VLOOKUP(C10901,СПРАВОЧНИК!B:D,3,0)</f>
        <v>ИНОМАРКИ</v>
      </c>
      <c r="K10901" s="69" t="str">
        <f>VLOOKUP(СВОД2023[[#This Row],[ФО]],СПРАВОЧНИК!H:P,2,0)</f>
        <v>Центральный ФО</v>
      </c>
    </row>
    <row r="10902" spans="1:11" x14ac:dyDescent="0.2">
      <c r="A10902" t="s">
        <v>600</v>
      </c>
      <c r="B10902" t="s">
        <v>596</v>
      </c>
      <c r="C10902" s="1" t="s">
        <v>445</v>
      </c>
      <c r="D10902" s="1" t="s">
        <v>449</v>
      </c>
      <c r="E10902" s="2">
        <v>87</v>
      </c>
      <c r="F10902" s="3">
        <v>82</v>
      </c>
      <c r="G10902" s="2">
        <v>557</v>
      </c>
      <c r="H10902" s="3">
        <v>485</v>
      </c>
      <c r="I10902" s="69" t="str">
        <f>VLOOKUP(C10902,СПРАВОЧНИК!B:D,2,0)</f>
        <v>ЕВРОПА</v>
      </c>
      <c r="J10902" s="69" t="str">
        <f>VLOOKUP(C10902,СПРАВОЧНИК!B:D,3,0)</f>
        <v>ИНОМАРКИ</v>
      </c>
      <c r="K10902" s="69" t="str">
        <f>VLOOKUP(СВОД2023[[#This Row],[ФО]],СПРАВОЧНИК!H:P,2,0)</f>
        <v>Центральный ФО</v>
      </c>
    </row>
    <row r="10903" spans="1:11" x14ac:dyDescent="0.2">
      <c r="A10903" t="s">
        <v>600</v>
      </c>
      <c r="B10903" t="s">
        <v>596</v>
      </c>
      <c r="C10903" s="1" t="s">
        <v>445</v>
      </c>
      <c r="D10903" s="1" t="s">
        <v>450</v>
      </c>
      <c r="E10903" s="2">
        <v>23</v>
      </c>
      <c r="F10903" s="3">
        <v>8</v>
      </c>
      <c r="G10903" s="2">
        <v>112</v>
      </c>
      <c r="H10903" s="3">
        <v>40</v>
      </c>
      <c r="I10903" s="69" t="str">
        <f>VLOOKUP(C10903,СПРАВОЧНИК!B:D,2,0)</f>
        <v>ЕВРОПА</v>
      </c>
      <c r="J10903" s="69" t="str">
        <f>VLOOKUP(C10903,СПРАВОЧНИК!B:D,3,0)</f>
        <v>ИНОМАРКИ</v>
      </c>
      <c r="K10903" s="69" t="str">
        <f>VLOOKUP(СВОД2023[[#This Row],[ФО]],СПРАВОЧНИК!H:P,2,0)</f>
        <v>Центральный ФО</v>
      </c>
    </row>
    <row r="10904" spans="1:11" x14ac:dyDescent="0.2">
      <c r="A10904" t="s">
        <v>600</v>
      </c>
      <c r="B10904" t="s">
        <v>596</v>
      </c>
      <c r="C10904" s="1" t="s">
        <v>445</v>
      </c>
      <c r="D10904" s="1" t="s">
        <v>636</v>
      </c>
      <c r="E10904" s="2">
        <v>33</v>
      </c>
      <c r="F10904" s="3">
        <v>5</v>
      </c>
      <c r="G10904" s="2">
        <v>154</v>
      </c>
      <c r="H10904" s="3">
        <v>57</v>
      </c>
      <c r="I10904" s="69" t="str">
        <f>VLOOKUP(C10904,СПРАВОЧНИК!B:D,2,0)</f>
        <v>ЕВРОПА</v>
      </c>
      <c r="J10904" s="69" t="str">
        <f>VLOOKUP(C10904,СПРАВОЧНИК!B:D,3,0)</f>
        <v>ИНОМАРКИ</v>
      </c>
      <c r="K10904" s="69" t="str">
        <f>VLOOKUP(СВОД2023[[#This Row],[ФО]],СПРАВОЧНИК!H:P,2,0)</f>
        <v>Центральный ФО</v>
      </c>
    </row>
    <row r="10905" spans="1:11" x14ac:dyDescent="0.2">
      <c r="A10905" t="s">
        <v>600</v>
      </c>
      <c r="B10905" t="s">
        <v>596</v>
      </c>
      <c r="C10905" s="1" t="s">
        <v>445</v>
      </c>
      <c r="D10905" s="1" t="s">
        <v>1773</v>
      </c>
      <c r="E10905" s="2">
        <v>1</v>
      </c>
      <c r="F10905" s="3">
        <v>2</v>
      </c>
      <c r="G10905" s="2">
        <v>6</v>
      </c>
      <c r="H10905" s="3">
        <v>10</v>
      </c>
      <c r="I10905" s="69" t="str">
        <f>VLOOKUP(C10905,СПРАВОЧНИК!B:D,2,0)</f>
        <v>ЕВРОПА</v>
      </c>
      <c r="J10905" s="69" t="str">
        <f>VLOOKUP(C10905,СПРАВОЧНИК!B:D,3,0)</f>
        <v>ИНОМАРКИ</v>
      </c>
      <c r="K10905" s="69" t="str">
        <f>VLOOKUP(СВОД2023[[#This Row],[ФО]],СПРАВОЧНИК!H:P,2,0)</f>
        <v>Центральный ФО</v>
      </c>
    </row>
    <row r="10906" spans="1:11" x14ac:dyDescent="0.2">
      <c r="A10906" t="s">
        <v>600</v>
      </c>
      <c r="B10906" t="s">
        <v>596</v>
      </c>
      <c r="C10906" s="1" t="s">
        <v>445</v>
      </c>
      <c r="D10906" s="1" t="s">
        <v>1774</v>
      </c>
      <c r="E10906" s="2">
        <v>15</v>
      </c>
      <c r="F10906" s="3">
        <v>11</v>
      </c>
      <c r="G10906" s="2">
        <v>71</v>
      </c>
      <c r="H10906" s="3">
        <v>42</v>
      </c>
      <c r="I10906" s="69" t="str">
        <f>VLOOKUP(C10906,СПРАВОЧНИК!B:D,2,0)</f>
        <v>ЕВРОПА</v>
      </c>
      <c r="J10906" s="69" t="str">
        <f>VLOOKUP(C10906,СПРАВОЧНИК!B:D,3,0)</f>
        <v>ИНОМАРКИ</v>
      </c>
      <c r="K10906" s="69" t="str">
        <f>VLOOKUP(СВОД2023[[#This Row],[ФО]],СПРАВОЧНИК!H:P,2,0)</f>
        <v>Центральный ФО</v>
      </c>
    </row>
    <row r="10907" spans="1:11" x14ac:dyDescent="0.2">
      <c r="A10907" t="s">
        <v>600</v>
      </c>
      <c r="B10907" t="s">
        <v>596</v>
      </c>
      <c r="C10907" s="1" t="s">
        <v>445</v>
      </c>
      <c r="D10907" s="1" t="s">
        <v>2273</v>
      </c>
      <c r="E10907" s="2">
        <v>2</v>
      </c>
      <c r="F10907" s="3">
        <v>1</v>
      </c>
      <c r="G10907" s="2">
        <v>5</v>
      </c>
      <c r="H10907" s="3">
        <v>5</v>
      </c>
      <c r="I10907" s="69" t="str">
        <f>VLOOKUP(C10907,СПРАВОЧНИК!B:D,2,0)</f>
        <v>ЕВРОПА</v>
      </c>
      <c r="J10907" s="69" t="str">
        <f>VLOOKUP(C10907,СПРАВОЧНИК!B:D,3,0)</f>
        <v>ИНОМАРКИ</v>
      </c>
      <c r="K10907" s="69" t="str">
        <f>VLOOKUP(СВОД2023[[#This Row],[ФО]],СПРАВОЧНИК!H:P,2,0)</f>
        <v>Центральный ФО</v>
      </c>
    </row>
    <row r="10908" spans="1:11" x14ac:dyDescent="0.2">
      <c r="A10908" t="s">
        <v>600</v>
      </c>
      <c r="B10908" t="s">
        <v>596</v>
      </c>
      <c r="C10908" s="1" t="s">
        <v>445</v>
      </c>
      <c r="D10908" s="1" t="s">
        <v>2274</v>
      </c>
      <c r="E10908" s="2">
        <v>2</v>
      </c>
      <c r="F10908" s="3">
        <v>1</v>
      </c>
      <c r="G10908" s="2">
        <v>7</v>
      </c>
      <c r="H10908" s="3">
        <v>9</v>
      </c>
      <c r="I10908" s="69" t="str">
        <f>VLOOKUP(C10908,СПРАВОЧНИК!B:D,2,0)</f>
        <v>ЕВРОПА</v>
      </c>
      <c r="J10908" s="69" t="str">
        <f>VLOOKUP(C10908,СПРАВОЧНИК!B:D,3,0)</f>
        <v>ИНОМАРКИ</v>
      </c>
      <c r="K10908" s="69" t="str">
        <f>VLOOKUP(СВОД2023[[#This Row],[ФО]],СПРАВОЧНИК!H:P,2,0)</f>
        <v>Центральный ФО</v>
      </c>
    </row>
    <row r="10909" spans="1:11" x14ac:dyDescent="0.2">
      <c r="A10909" t="s">
        <v>600</v>
      </c>
      <c r="B10909" t="s">
        <v>596</v>
      </c>
      <c r="C10909" s="1" t="s">
        <v>445</v>
      </c>
      <c r="D10909" s="1" t="s">
        <v>2275</v>
      </c>
      <c r="E10909" s="2">
        <v>1</v>
      </c>
      <c r="F10909" s="3">
        <v>3</v>
      </c>
      <c r="G10909" s="2">
        <v>11</v>
      </c>
      <c r="H10909" s="3">
        <v>7</v>
      </c>
      <c r="I10909" s="69" t="str">
        <f>VLOOKUP(C10909,СПРАВОЧНИК!B:D,2,0)</f>
        <v>ЕВРОПА</v>
      </c>
      <c r="J10909" s="69" t="str">
        <f>VLOOKUP(C10909,СПРАВОЧНИК!B:D,3,0)</f>
        <v>ИНОМАРКИ</v>
      </c>
      <c r="K10909" s="69" t="str">
        <f>VLOOKUP(СВОД2023[[#This Row],[ФО]],СПРАВОЧНИК!H:P,2,0)</f>
        <v>Центральный ФО</v>
      </c>
    </row>
    <row r="10910" spans="1:11" x14ac:dyDescent="0.2">
      <c r="A10910" t="s">
        <v>600</v>
      </c>
      <c r="B10910" t="s">
        <v>596</v>
      </c>
      <c r="C10910" s="1" t="s">
        <v>445</v>
      </c>
      <c r="D10910" s="1" t="s">
        <v>2276</v>
      </c>
      <c r="E10910" s="2">
        <v>2</v>
      </c>
      <c r="F10910" s="3"/>
      <c r="G10910" s="2">
        <v>3</v>
      </c>
      <c r="H10910" s="3"/>
      <c r="I10910" s="69" t="str">
        <f>VLOOKUP(C10910,СПРАВОЧНИК!B:D,2,0)</f>
        <v>ЕВРОПА</v>
      </c>
      <c r="J10910" s="69" t="str">
        <f>VLOOKUP(C10910,СПРАВОЧНИК!B:D,3,0)</f>
        <v>ИНОМАРКИ</v>
      </c>
      <c r="K10910" s="69" t="str">
        <f>VLOOKUP(СВОД2023[[#This Row],[ФО]],СПРАВОЧНИК!H:P,2,0)</f>
        <v>Центральный ФО</v>
      </c>
    </row>
    <row r="10911" spans="1:11" x14ac:dyDescent="0.2">
      <c r="A10911" t="s">
        <v>600</v>
      </c>
      <c r="B10911" t="s">
        <v>596</v>
      </c>
      <c r="C10911" s="1" t="s">
        <v>1775</v>
      </c>
      <c r="D10911" s="1" t="s">
        <v>2518</v>
      </c>
      <c r="E10911" s="2"/>
      <c r="F10911" s="3">
        <v>1</v>
      </c>
      <c r="G10911" s="2">
        <v>4</v>
      </c>
      <c r="H10911" s="3">
        <v>1</v>
      </c>
      <c r="I10911" s="69" t="str">
        <f>VLOOKUP(C10911,СПРАВОЧНИК!B:D,2,0)</f>
        <v>США</v>
      </c>
      <c r="J10911" s="69" t="str">
        <f>VLOOKUP(C10911,СПРАВОЧНИК!B:D,3,0)</f>
        <v>ИНОМАРКИ</v>
      </c>
      <c r="K10911" s="69" t="str">
        <f>VLOOKUP(СВОД2023[[#This Row],[ФО]],СПРАВОЧНИК!H:P,2,0)</f>
        <v>Центральный ФО</v>
      </c>
    </row>
    <row r="10912" spans="1:11" x14ac:dyDescent="0.2">
      <c r="A10912" t="s">
        <v>600</v>
      </c>
      <c r="B10912" t="s">
        <v>596</v>
      </c>
      <c r="C10912" s="1" t="s">
        <v>1775</v>
      </c>
      <c r="D10912" s="1" t="s">
        <v>2277</v>
      </c>
      <c r="E10912" s="2">
        <v>6</v>
      </c>
      <c r="F10912" s="3">
        <v>7</v>
      </c>
      <c r="G10912" s="2">
        <v>42</v>
      </c>
      <c r="H10912" s="3">
        <v>25</v>
      </c>
      <c r="I10912" s="69" t="str">
        <f>VLOOKUP(C10912,СПРАВОЧНИК!B:D,2,0)</f>
        <v>США</v>
      </c>
      <c r="J10912" s="69" t="str">
        <f>VLOOKUP(C10912,СПРАВОЧНИК!B:D,3,0)</f>
        <v>ИНОМАРКИ</v>
      </c>
      <c r="K10912" s="69" t="str">
        <f>VLOOKUP(СВОД2023[[#This Row],[ФО]],СПРАВОЧНИК!H:P,2,0)</f>
        <v>Центральный ФО</v>
      </c>
    </row>
    <row r="10913" spans="1:11" x14ac:dyDescent="0.2">
      <c r="A10913" t="s">
        <v>600</v>
      </c>
      <c r="B10913" t="s">
        <v>596</v>
      </c>
      <c r="C10913" s="1" t="s">
        <v>1775</v>
      </c>
      <c r="D10913" s="1" t="s">
        <v>2278</v>
      </c>
      <c r="E10913" s="2"/>
      <c r="F10913" s="3">
        <v>1</v>
      </c>
      <c r="G10913" s="2"/>
      <c r="H10913" s="3">
        <v>1</v>
      </c>
      <c r="I10913" s="69" t="str">
        <f>VLOOKUP(C10913,СПРАВОЧНИК!B:D,2,0)</f>
        <v>США</v>
      </c>
      <c r="J10913" s="69" t="str">
        <f>VLOOKUP(C10913,СПРАВОЧНИК!B:D,3,0)</f>
        <v>ИНОМАРКИ</v>
      </c>
      <c r="K10913" s="69" t="str">
        <f>VLOOKUP(СВОД2023[[#This Row],[ФО]],СПРАВОЧНИК!H:P,2,0)</f>
        <v>Центральный ФО</v>
      </c>
    </row>
    <row r="10914" spans="1:11" x14ac:dyDescent="0.2">
      <c r="A10914" t="s">
        <v>600</v>
      </c>
      <c r="B10914" t="s">
        <v>596</v>
      </c>
      <c r="C10914" s="1" t="s">
        <v>1775</v>
      </c>
      <c r="D10914" s="1" t="s">
        <v>2279</v>
      </c>
      <c r="E10914" s="2">
        <v>3</v>
      </c>
      <c r="F10914" s="3">
        <v>4</v>
      </c>
      <c r="G10914" s="2">
        <v>12</v>
      </c>
      <c r="H10914" s="3">
        <v>11</v>
      </c>
      <c r="I10914" s="69" t="str">
        <f>VLOOKUP(C10914,СПРАВОЧНИК!B:D,2,0)</f>
        <v>США</v>
      </c>
      <c r="J10914" s="69" t="str">
        <f>VLOOKUP(C10914,СПРАВОЧНИК!B:D,3,0)</f>
        <v>ИНОМАРКИ</v>
      </c>
      <c r="K10914" s="69" t="str">
        <f>VLOOKUP(СВОД2023[[#This Row],[ФО]],СПРАВОЧНИК!H:P,2,0)</f>
        <v>Центральный ФО</v>
      </c>
    </row>
    <row r="10915" spans="1:11" x14ac:dyDescent="0.2">
      <c r="A10915" t="s">
        <v>600</v>
      </c>
      <c r="B10915" t="s">
        <v>596</v>
      </c>
      <c r="C10915" s="1" t="s">
        <v>1775</v>
      </c>
      <c r="D10915" s="1" t="s">
        <v>2595</v>
      </c>
      <c r="E10915" s="2"/>
      <c r="F10915" s="3"/>
      <c r="G10915" s="2">
        <v>1</v>
      </c>
      <c r="H10915" s="3">
        <v>1</v>
      </c>
      <c r="I10915" s="69" t="str">
        <f>VLOOKUP(C10915,СПРАВОЧНИК!B:D,2,0)</f>
        <v>США</v>
      </c>
      <c r="J10915" s="69" t="str">
        <f>VLOOKUP(C10915,СПРАВОЧНИК!B:D,3,0)</f>
        <v>ИНОМАРКИ</v>
      </c>
      <c r="K10915" s="69" t="str">
        <f>VLOOKUP(СВОД2023[[#This Row],[ФО]],СПРАВОЧНИК!H:P,2,0)</f>
        <v>Центральный ФО</v>
      </c>
    </row>
    <row r="10916" spans="1:11" x14ac:dyDescent="0.2">
      <c r="A10916" t="s">
        <v>600</v>
      </c>
      <c r="B10916" t="s">
        <v>596</v>
      </c>
      <c r="C10916" s="1" t="s">
        <v>1775</v>
      </c>
      <c r="D10916" s="1" t="s">
        <v>2702</v>
      </c>
      <c r="E10916" s="2"/>
      <c r="F10916" s="3"/>
      <c r="G10916" s="2">
        <v>1</v>
      </c>
      <c r="H10916" s="3"/>
      <c r="I10916" s="69" t="str">
        <f>VLOOKUP(C10916,СПРАВОЧНИК!B:D,2,0)</f>
        <v>США</v>
      </c>
      <c r="J10916" s="69" t="str">
        <f>VLOOKUP(C10916,СПРАВОЧНИК!B:D,3,0)</f>
        <v>ИНОМАРКИ</v>
      </c>
      <c r="K10916" s="69" t="str">
        <f>VLOOKUP(СВОД2023[[#This Row],[ФО]],СПРАВОЧНИК!H:P,2,0)</f>
        <v>Центральный ФО</v>
      </c>
    </row>
    <row r="10917" spans="1:11" x14ac:dyDescent="0.2">
      <c r="A10917" t="s">
        <v>600</v>
      </c>
      <c r="B10917" t="s">
        <v>596</v>
      </c>
      <c r="C10917" s="1" t="s">
        <v>1775</v>
      </c>
      <c r="D10917" s="1" t="s">
        <v>1776</v>
      </c>
      <c r="E10917" s="2"/>
      <c r="F10917" s="3"/>
      <c r="G10917" s="2"/>
      <c r="H10917" s="3">
        <v>1</v>
      </c>
      <c r="I10917" s="69" t="str">
        <f>VLOOKUP(C10917,СПРАВОЧНИК!B:D,2,0)</f>
        <v>США</v>
      </c>
      <c r="J10917" s="69" t="str">
        <f>VLOOKUP(C10917,СПРАВОЧНИК!B:D,3,0)</f>
        <v>ИНОМАРКИ</v>
      </c>
      <c r="K10917" s="69" t="str">
        <f>VLOOKUP(СВОД2023[[#This Row],[ФО]],СПРАВОЧНИК!H:P,2,0)</f>
        <v>Центральный ФО</v>
      </c>
    </row>
    <row r="10918" spans="1:11" x14ac:dyDescent="0.2">
      <c r="A10918" t="s">
        <v>600</v>
      </c>
      <c r="B10918" t="s">
        <v>596</v>
      </c>
      <c r="C10918" s="1" t="s">
        <v>451</v>
      </c>
      <c r="D10918" s="1" t="s">
        <v>452</v>
      </c>
      <c r="E10918" s="2"/>
      <c r="F10918" s="3"/>
      <c r="G10918" s="2">
        <v>5</v>
      </c>
      <c r="H10918" s="3"/>
      <c r="I10918" s="69" t="str">
        <f>VLOOKUP(C10918,СПРАВОЧНИК!B:D,2,0)</f>
        <v>КИТАЙ</v>
      </c>
      <c r="J10918" s="69" t="str">
        <f>VLOOKUP(C10918,СПРАВОЧНИК!B:D,3,0)</f>
        <v>ИНОМАРКИ</v>
      </c>
      <c r="K10918" s="69" t="str">
        <f>VLOOKUP(СВОД2023[[#This Row],[ФО]],СПРАВОЧНИК!H:P,2,0)</f>
        <v>Центральный ФО</v>
      </c>
    </row>
    <row r="10919" spans="1:11" x14ac:dyDescent="0.2">
      <c r="A10919" t="s">
        <v>600</v>
      </c>
      <c r="B10919" t="s">
        <v>596</v>
      </c>
      <c r="C10919" s="1" t="s">
        <v>1777</v>
      </c>
      <c r="D10919" s="1" t="s">
        <v>2457</v>
      </c>
      <c r="E10919" s="2"/>
      <c r="F10919" s="3"/>
      <c r="G10919" s="2"/>
      <c r="H10919" s="3">
        <v>2</v>
      </c>
      <c r="I10919" s="69" t="str">
        <f>VLOOKUP(C10919,СПРАВОЧНИК!B:D,2,0)</f>
        <v>США</v>
      </c>
      <c r="J10919" s="69" t="str">
        <f>VLOOKUP(C10919,СПРАВОЧНИК!B:D,3,0)</f>
        <v>ИНОМАРКИ</v>
      </c>
      <c r="K10919" s="69" t="str">
        <f>VLOOKUP(СВОД2023[[#This Row],[ФО]],СПРАВОЧНИК!H:P,2,0)</f>
        <v>Центральный ФО</v>
      </c>
    </row>
    <row r="10920" spans="1:11" x14ac:dyDescent="0.2">
      <c r="A10920" t="s">
        <v>600</v>
      </c>
      <c r="B10920" t="s">
        <v>596</v>
      </c>
      <c r="C10920" s="1" t="s">
        <v>1777</v>
      </c>
      <c r="D10920" s="1" t="s">
        <v>2281</v>
      </c>
      <c r="E10920" s="2">
        <v>4</v>
      </c>
      <c r="F10920" s="3"/>
      <c r="G10920" s="2">
        <v>11</v>
      </c>
      <c r="H10920" s="3">
        <v>3</v>
      </c>
      <c r="I10920" s="69" t="str">
        <f>VLOOKUP(C10920,СПРАВОЧНИК!B:D,2,0)</f>
        <v>США</v>
      </c>
      <c r="J10920" s="69" t="str">
        <f>VLOOKUP(C10920,СПРАВОЧНИК!B:D,3,0)</f>
        <v>ИНОМАРКИ</v>
      </c>
      <c r="K10920" s="69" t="str">
        <f>VLOOKUP(СВОД2023[[#This Row],[ФО]],СПРАВОЧНИК!H:P,2,0)</f>
        <v>Центральный ФО</v>
      </c>
    </row>
    <row r="10921" spans="1:11" x14ac:dyDescent="0.2">
      <c r="A10921" t="s">
        <v>600</v>
      </c>
      <c r="B10921" t="s">
        <v>596</v>
      </c>
      <c r="C10921" s="1" t="s">
        <v>1777</v>
      </c>
      <c r="D10921" s="1" t="s">
        <v>2596</v>
      </c>
      <c r="E10921" s="2">
        <v>1</v>
      </c>
      <c r="F10921" s="3"/>
      <c r="G10921" s="2">
        <v>1</v>
      </c>
      <c r="H10921" s="3">
        <v>1</v>
      </c>
      <c r="I10921" s="69" t="str">
        <f>VLOOKUP(C10921,СПРАВОЧНИК!B:D,2,0)</f>
        <v>США</v>
      </c>
      <c r="J10921" s="69" t="str">
        <f>VLOOKUP(C10921,СПРАВОЧНИК!B:D,3,0)</f>
        <v>ИНОМАРКИ</v>
      </c>
      <c r="K10921" s="69" t="str">
        <f>VLOOKUP(СВОД2023[[#This Row],[ФО]],СПРАВОЧНИК!H:P,2,0)</f>
        <v>Центральный ФО</v>
      </c>
    </row>
    <row r="10922" spans="1:11" x14ac:dyDescent="0.2">
      <c r="A10922" t="s">
        <v>600</v>
      </c>
      <c r="B10922" t="s">
        <v>596</v>
      </c>
      <c r="C10922" s="1" t="s">
        <v>1777</v>
      </c>
      <c r="D10922" s="1" t="s">
        <v>2458</v>
      </c>
      <c r="E10922" s="2"/>
      <c r="F10922" s="3">
        <v>2</v>
      </c>
      <c r="G10922" s="2">
        <v>3</v>
      </c>
      <c r="H10922" s="3">
        <v>6</v>
      </c>
      <c r="I10922" s="69" t="str">
        <f>VLOOKUP(C10922,СПРАВОЧНИК!B:D,2,0)</f>
        <v>США</v>
      </c>
      <c r="J10922" s="69" t="str">
        <f>VLOOKUP(C10922,СПРАВОЧНИК!B:D,3,0)</f>
        <v>ИНОМАРКИ</v>
      </c>
      <c r="K10922" s="69" t="str">
        <f>VLOOKUP(СВОД2023[[#This Row],[ФО]],СПРАВОЧНИК!H:P,2,0)</f>
        <v>Центральный ФО</v>
      </c>
    </row>
    <row r="10923" spans="1:11" x14ac:dyDescent="0.2">
      <c r="A10923" t="s">
        <v>600</v>
      </c>
      <c r="B10923" t="s">
        <v>596</v>
      </c>
      <c r="C10923" s="1" t="s">
        <v>1777</v>
      </c>
      <c r="D10923" s="1" t="s">
        <v>2703</v>
      </c>
      <c r="E10923" s="2"/>
      <c r="F10923" s="3"/>
      <c r="G10923" s="2">
        <v>1</v>
      </c>
      <c r="H10923" s="3"/>
      <c r="I10923" s="69" t="str">
        <f>VLOOKUP(C10923,СПРАВОЧНИК!B:D,2,0)</f>
        <v>США</v>
      </c>
      <c r="J10923" s="69" t="str">
        <f>VLOOKUP(C10923,СПРАВОЧНИК!B:D,3,0)</f>
        <v>ИНОМАРКИ</v>
      </c>
      <c r="K10923" s="69" t="str">
        <f>VLOOKUP(СВОД2023[[#This Row],[ФО]],СПРАВОЧНИК!H:P,2,0)</f>
        <v>Центральный ФО</v>
      </c>
    </row>
    <row r="10924" spans="1:11" x14ac:dyDescent="0.2">
      <c r="A10924" t="s">
        <v>600</v>
      </c>
      <c r="B10924" t="s">
        <v>596</v>
      </c>
      <c r="C10924" s="1" t="s">
        <v>1777</v>
      </c>
      <c r="D10924" s="1" t="s">
        <v>2282</v>
      </c>
      <c r="E10924" s="2">
        <v>2</v>
      </c>
      <c r="F10924" s="3"/>
      <c r="G10924" s="2">
        <v>5</v>
      </c>
      <c r="H10924" s="3">
        <v>8</v>
      </c>
      <c r="I10924" s="69" t="str">
        <f>VLOOKUP(C10924,СПРАВОЧНИК!B:D,2,0)</f>
        <v>США</v>
      </c>
      <c r="J10924" s="69" t="str">
        <f>VLOOKUP(C10924,СПРАВОЧНИК!B:D,3,0)</f>
        <v>ИНОМАРКИ</v>
      </c>
      <c r="K10924" s="69" t="str">
        <f>VLOOKUP(СВОД2023[[#This Row],[ФО]],СПРАВОЧНИК!H:P,2,0)</f>
        <v>Центральный ФО</v>
      </c>
    </row>
    <row r="10925" spans="1:11" x14ac:dyDescent="0.2">
      <c r="A10925" t="s">
        <v>600</v>
      </c>
      <c r="B10925" t="s">
        <v>596</v>
      </c>
      <c r="C10925" s="1" t="s">
        <v>1777</v>
      </c>
      <c r="D10925" s="1" t="s">
        <v>2704</v>
      </c>
      <c r="E10925" s="2"/>
      <c r="F10925" s="3"/>
      <c r="G10925" s="2">
        <v>1</v>
      </c>
      <c r="H10925" s="3">
        <v>3</v>
      </c>
      <c r="I10925" s="69" t="str">
        <f>VLOOKUP(C10925,СПРАВОЧНИК!B:D,2,0)</f>
        <v>США</v>
      </c>
      <c r="J10925" s="69" t="str">
        <f>VLOOKUP(C10925,СПРАВОЧНИК!B:D,3,0)</f>
        <v>ИНОМАРКИ</v>
      </c>
      <c r="K10925" s="69" t="str">
        <f>VLOOKUP(СВОД2023[[#This Row],[ФО]],СПРАВОЧНИК!H:P,2,0)</f>
        <v>Центральный ФО</v>
      </c>
    </row>
    <row r="10926" spans="1:11" x14ac:dyDescent="0.2">
      <c r="A10926" t="s">
        <v>600</v>
      </c>
      <c r="B10926" t="s">
        <v>596</v>
      </c>
      <c r="C10926" s="1" t="s">
        <v>1777</v>
      </c>
      <c r="D10926" s="1" t="s">
        <v>2705</v>
      </c>
      <c r="E10926" s="2"/>
      <c r="F10926" s="3"/>
      <c r="G10926" s="2"/>
      <c r="H10926" s="3">
        <v>1</v>
      </c>
      <c r="I10926" s="69" t="str">
        <f>VLOOKUP(C10926,СПРАВОЧНИК!B:D,2,0)</f>
        <v>США</v>
      </c>
      <c r="J10926" s="69" t="str">
        <f>VLOOKUP(C10926,СПРАВОЧНИК!B:D,3,0)</f>
        <v>ИНОМАРКИ</v>
      </c>
      <c r="K10926" s="69" t="str">
        <f>VLOOKUP(СВОД2023[[#This Row],[ФО]],СПРАВОЧНИК!H:P,2,0)</f>
        <v>Центральный ФО</v>
      </c>
    </row>
    <row r="10927" spans="1:11" x14ac:dyDescent="0.2">
      <c r="A10927" t="s">
        <v>600</v>
      </c>
      <c r="B10927" t="s">
        <v>596</v>
      </c>
      <c r="C10927" s="1" t="s">
        <v>1777</v>
      </c>
      <c r="D10927" s="1" t="s">
        <v>2460</v>
      </c>
      <c r="E10927" s="2"/>
      <c r="F10927" s="3"/>
      <c r="G10927" s="2">
        <v>1</v>
      </c>
      <c r="H10927" s="3"/>
      <c r="I10927" s="69" t="str">
        <f>VLOOKUP(C10927,СПРАВОЧНИК!B:D,2,0)</f>
        <v>США</v>
      </c>
      <c r="J10927" s="69" t="str">
        <f>VLOOKUP(C10927,СПРАВОЧНИК!B:D,3,0)</f>
        <v>ИНОМАРКИ</v>
      </c>
      <c r="K10927" s="69" t="str">
        <f>VLOOKUP(СВОД2023[[#This Row],[ФО]],СПРАВОЧНИК!H:P,2,0)</f>
        <v>Центральный ФО</v>
      </c>
    </row>
    <row r="10928" spans="1:11" x14ac:dyDescent="0.2">
      <c r="A10928" t="s">
        <v>600</v>
      </c>
      <c r="B10928" t="s">
        <v>596</v>
      </c>
      <c r="C10928" s="1" t="s">
        <v>1777</v>
      </c>
      <c r="D10928" s="1" t="s">
        <v>2706</v>
      </c>
      <c r="E10928" s="2">
        <v>2</v>
      </c>
      <c r="F10928" s="3"/>
      <c r="G10928" s="2">
        <v>2</v>
      </c>
      <c r="H10928" s="3"/>
      <c r="I10928" s="69" t="str">
        <f>VLOOKUP(C10928,СПРАВОЧНИК!B:D,2,0)</f>
        <v>США</v>
      </c>
      <c r="J10928" s="69" t="str">
        <f>VLOOKUP(C10928,СПРАВОЧНИК!B:D,3,0)</f>
        <v>ИНОМАРКИ</v>
      </c>
      <c r="K10928" s="69" t="str">
        <f>VLOOKUP(СВОД2023[[#This Row],[ФО]],СПРАВОЧНИК!H:P,2,0)</f>
        <v>Центральный ФО</v>
      </c>
    </row>
    <row r="10929" spans="1:11" x14ac:dyDescent="0.2">
      <c r="A10929" t="s">
        <v>600</v>
      </c>
      <c r="B10929" t="s">
        <v>596</v>
      </c>
      <c r="C10929" s="1" t="s">
        <v>1777</v>
      </c>
      <c r="D10929" s="1" t="s">
        <v>2707</v>
      </c>
      <c r="E10929" s="2"/>
      <c r="F10929" s="3"/>
      <c r="G10929" s="2"/>
      <c r="H10929" s="3">
        <v>1</v>
      </c>
      <c r="I10929" s="69" t="str">
        <f>VLOOKUP(C10929,СПРАВОЧНИК!B:D,2,0)</f>
        <v>США</v>
      </c>
      <c r="J10929" s="69" t="str">
        <f>VLOOKUP(C10929,СПРАВОЧНИК!B:D,3,0)</f>
        <v>ИНОМАРКИ</v>
      </c>
      <c r="K10929" s="69" t="str">
        <f>VLOOKUP(СВОД2023[[#This Row],[ФО]],СПРАВОЧНИК!H:P,2,0)</f>
        <v>Центральный ФО</v>
      </c>
    </row>
    <row r="10930" spans="1:11" x14ac:dyDescent="0.2">
      <c r="A10930" t="s">
        <v>600</v>
      </c>
      <c r="B10930" t="s">
        <v>596</v>
      </c>
      <c r="C10930" s="1" t="s">
        <v>1777</v>
      </c>
      <c r="D10930" s="1" t="s">
        <v>2283</v>
      </c>
      <c r="E10930" s="2"/>
      <c r="F10930" s="3">
        <v>2</v>
      </c>
      <c r="G10930" s="2"/>
      <c r="H10930" s="3">
        <v>2</v>
      </c>
      <c r="I10930" s="69" t="str">
        <f>VLOOKUP(C10930,СПРАВОЧНИК!B:D,2,0)</f>
        <v>США</v>
      </c>
      <c r="J10930" s="69" t="str">
        <f>VLOOKUP(C10930,СПРАВОЧНИК!B:D,3,0)</f>
        <v>ИНОМАРКИ</v>
      </c>
      <c r="K10930" s="69" t="str">
        <f>VLOOKUP(СВОД2023[[#This Row],[ФО]],СПРАВОЧНИК!H:P,2,0)</f>
        <v>Центральный ФО</v>
      </c>
    </row>
    <row r="10931" spans="1:11" x14ac:dyDescent="0.2">
      <c r="A10931" t="s">
        <v>600</v>
      </c>
      <c r="B10931" t="s">
        <v>596</v>
      </c>
      <c r="C10931" s="1" t="s">
        <v>1777</v>
      </c>
      <c r="D10931" s="1" t="s">
        <v>2285</v>
      </c>
      <c r="E10931" s="2"/>
      <c r="F10931" s="3"/>
      <c r="G10931" s="2">
        <v>3</v>
      </c>
      <c r="H10931" s="3">
        <v>3</v>
      </c>
      <c r="I10931" s="69" t="str">
        <f>VLOOKUP(C10931,СПРАВОЧНИК!B:D,2,0)</f>
        <v>США</v>
      </c>
      <c r="J10931" s="69" t="str">
        <f>VLOOKUP(C10931,СПРАВОЧНИК!B:D,3,0)</f>
        <v>ИНОМАРКИ</v>
      </c>
      <c r="K10931" s="69" t="str">
        <f>VLOOKUP(СВОД2023[[#This Row],[ФО]],СПРАВОЧНИК!H:P,2,0)</f>
        <v>Центральный ФО</v>
      </c>
    </row>
    <row r="10932" spans="1:11" x14ac:dyDescent="0.2">
      <c r="A10932" t="s">
        <v>600</v>
      </c>
      <c r="B10932" t="s">
        <v>596</v>
      </c>
      <c r="C10932" s="1" t="s">
        <v>1777</v>
      </c>
      <c r="D10932" s="1" t="s">
        <v>2461</v>
      </c>
      <c r="E10932" s="2"/>
      <c r="F10932" s="3"/>
      <c r="G10932" s="2">
        <v>1</v>
      </c>
      <c r="H10932" s="3"/>
      <c r="I10932" s="69" t="str">
        <f>VLOOKUP(C10932,СПРАВОЧНИК!B:D,2,0)</f>
        <v>США</v>
      </c>
      <c r="J10932" s="69" t="str">
        <f>VLOOKUP(C10932,СПРАВОЧНИК!B:D,3,0)</f>
        <v>ИНОМАРКИ</v>
      </c>
      <c r="K10932" s="69" t="str">
        <f>VLOOKUP(СВОД2023[[#This Row],[ФО]],СПРАВОЧНИК!H:P,2,0)</f>
        <v>Центральный ФО</v>
      </c>
    </row>
    <row r="10933" spans="1:11" x14ac:dyDescent="0.2">
      <c r="A10933" t="s">
        <v>600</v>
      </c>
      <c r="B10933" t="s">
        <v>596</v>
      </c>
      <c r="C10933" s="1" t="s">
        <v>1777</v>
      </c>
      <c r="D10933" s="1" t="s">
        <v>1778</v>
      </c>
      <c r="E10933" s="2">
        <v>12</v>
      </c>
      <c r="F10933" s="3">
        <v>23</v>
      </c>
      <c r="G10933" s="2">
        <v>84</v>
      </c>
      <c r="H10933" s="3">
        <v>116</v>
      </c>
      <c r="I10933" s="69" t="str">
        <f>VLOOKUP(C10933,СПРАВОЧНИК!B:D,2,0)</f>
        <v>США</v>
      </c>
      <c r="J10933" s="69" t="str">
        <f>VLOOKUP(C10933,СПРАВОЧНИК!B:D,3,0)</f>
        <v>ИНОМАРКИ</v>
      </c>
      <c r="K10933" s="69" t="str">
        <f>VLOOKUP(СВОД2023[[#This Row],[ФО]],СПРАВОЧНИК!H:P,2,0)</f>
        <v>Центральный ФО</v>
      </c>
    </row>
    <row r="10934" spans="1:11" x14ac:dyDescent="0.2">
      <c r="A10934" t="s">
        <v>600</v>
      </c>
      <c r="B10934" t="s">
        <v>596</v>
      </c>
      <c r="C10934" s="1" t="s">
        <v>1777</v>
      </c>
      <c r="D10934" s="1" t="s">
        <v>2708</v>
      </c>
      <c r="E10934" s="2"/>
      <c r="F10934" s="3">
        <v>1</v>
      </c>
      <c r="G10934" s="2"/>
      <c r="H10934" s="3">
        <v>1</v>
      </c>
      <c r="I10934" s="69" t="str">
        <f>VLOOKUP(C10934,СПРАВОЧНИК!B:D,2,0)</f>
        <v>США</v>
      </c>
      <c r="J10934" s="69" t="str">
        <f>VLOOKUP(C10934,СПРАВОЧНИК!B:D,3,0)</f>
        <v>ИНОМАРКИ</v>
      </c>
      <c r="K10934" s="69" t="str">
        <f>VLOOKUP(СВОД2023[[#This Row],[ФО]],СПРАВОЧНИК!H:P,2,0)</f>
        <v>Центральный ФО</v>
      </c>
    </row>
    <row r="10935" spans="1:11" x14ac:dyDescent="0.2">
      <c r="A10935" t="s">
        <v>600</v>
      </c>
      <c r="B10935" t="s">
        <v>596</v>
      </c>
      <c r="C10935" s="1" t="s">
        <v>453</v>
      </c>
      <c r="D10935" s="1" t="s">
        <v>454</v>
      </c>
      <c r="E10935" s="2">
        <v>12</v>
      </c>
      <c r="F10935" s="3">
        <v>7</v>
      </c>
      <c r="G10935" s="2">
        <v>68</v>
      </c>
      <c r="H10935" s="3">
        <v>41</v>
      </c>
      <c r="I10935" s="69" t="str">
        <f>VLOOKUP(C10935,СПРАВОЧНИК!B:D,2,0)</f>
        <v>ЕВРОПА</v>
      </c>
      <c r="J10935" s="69" t="str">
        <f>VLOOKUP(C10935,СПРАВОЧНИК!B:D,3,0)</f>
        <v>ИНОМАРКИ</v>
      </c>
      <c r="K10935" s="69" t="str">
        <f>VLOOKUP(СВОД2023[[#This Row],[ФО]],СПРАВОЧНИК!H:P,2,0)</f>
        <v>Центральный ФО</v>
      </c>
    </row>
    <row r="10936" spans="1:11" x14ac:dyDescent="0.2">
      <c r="A10936" t="s">
        <v>600</v>
      </c>
      <c r="B10936" t="s">
        <v>596</v>
      </c>
      <c r="C10936" s="1" t="s">
        <v>453</v>
      </c>
      <c r="D10936" s="1" t="s">
        <v>455</v>
      </c>
      <c r="E10936" s="2">
        <v>365</v>
      </c>
      <c r="F10936" s="3">
        <v>271</v>
      </c>
      <c r="G10936" s="2">
        <v>2162</v>
      </c>
      <c r="H10936" s="3">
        <v>1597</v>
      </c>
      <c r="I10936" s="69" t="str">
        <f>VLOOKUP(C10936,СПРАВОЧНИК!B:D,2,0)</f>
        <v>ЕВРОПА</v>
      </c>
      <c r="J10936" s="69" t="str">
        <f>VLOOKUP(C10936,СПРАВОЧНИК!B:D,3,0)</f>
        <v>ИНОМАРКИ</v>
      </c>
      <c r="K10936" s="69" t="str">
        <f>VLOOKUP(СВОД2023[[#This Row],[ФО]],СПРАВОЧНИК!H:P,2,0)</f>
        <v>Центральный ФО</v>
      </c>
    </row>
    <row r="10937" spans="1:11" x14ac:dyDescent="0.2">
      <c r="A10937" t="s">
        <v>600</v>
      </c>
      <c r="B10937" t="s">
        <v>596</v>
      </c>
      <c r="C10937" s="1" t="s">
        <v>453</v>
      </c>
      <c r="D10937" s="1" t="s">
        <v>456</v>
      </c>
      <c r="E10937" s="2">
        <v>12</v>
      </c>
      <c r="F10937" s="3">
        <v>6</v>
      </c>
      <c r="G10937" s="2">
        <v>69</v>
      </c>
      <c r="H10937" s="3">
        <v>37</v>
      </c>
      <c r="I10937" s="69" t="str">
        <f>VLOOKUP(C10937,СПРАВОЧНИК!B:D,2,0)</f>
        <v>ЕВРОПА</v>
      </c>
      <c r="J10937" s="69" t="str">
        <f>VLOOKUP(C10937,СПРАВОЧНИК!B:D,3,0)</f>
        <v>ИНОМАРКИ</v>
      </c>
      <c r="K10937" s="69" t="str">
        <f>VLOOKUP(СВОД2023[[#This Row],[ФО]],СПРАВОЧНИК!H:P,2,0)</f>
        <v>Центральный ФО</v>
      </c>
    </row>
    <row r="10938" spans="1:11" x14ac:dyDescent="0.2">
      <c r="A10938" t="s">
        <v>600</v>
      </c>
      <c r="B10938" t="s">
        <v>596</v>
      </c>
      <c r="C10938" s="1" t="s">
        <v>453</v>
      </c>
      <c r="D10938" s="1" t="s">
        <v>457</v>
      </c>
      <c r="E10938" s="2">
        <v>92</v>
      </c>
      <c r="F10938" s="3">
        <v>99</v>
      </c>
      <c r="G10938" s="2">
        <v>640</v>
      </c>
      <c r="H10938" s="3">
        <v>461</v>
      </c>
      <c r="I10938" s="69" t="str">
        <f>VLOOKUP(C10938,СПРАВОЧНИК!B:D,2,0)</f>
        <v>ЕВРОПА</v>
      </c>
      <c r="J10938" s="69" t="str">
        <f>VLOOKUP(C10938,СПРАВОЧНИК!B:D,3,0)</f>
        <v>ИНОМАРКИ</v>
      </c>
      <c r="K10938" s="69" t="str">
        <f>VLOOKUP(СВОД2023[[#This Row],[ФО]],СПРАВОЧНИК!H:P,2,0)</f>
        <v>Центральный ФО</v>
      </c>
    </row>
    <row r="10939" spans="1:11" x14ac:dyDescent="0.2">
      <c r="A10939" t="s">
        <v>600</v>
      </c>
      <c r="B10939" t="s">
        <v>596</v>
      </c>
      <c r="C10939" s="1" t="s">
        <v>453</v>
      </c>
      <c r="D10939" s="1" t="s">
        <v>458</v>
      </c>
      <c r="E10939" s="2">
        <v>70</v>
      </c>
      <c r="F10939" s="3">
        <v>47</v>
      </c>
      <c r="G10939" s="2">
        <v>435</v>
      </c>
      <c r="H10939" s="3">
        <v>325</v>
      </c>
      <c r="I10939" s="69" t="str">
        <f>VLOOKUP(C10939,СПРАВОЧНИК!B:D,2,0)</f>
        <v>ЕВРОПА</v>
      </c>
      <c r="J10939" s="69" t="str">
        <f>VLOOKUP(C10939,СПРАВОЧНИК!B:D,3,0)</f>
        <v>ИНОМАРКИ</v>
      </c>
      <c r="K10939" s="69" t="str">
        <f>VLOOKUP(СВОД2023[[#This Row],[ФО]],СПРАВОЧНИК!H:P,2,0)</f>
        <v>Центральный ФО</v>
      </c>
    </row>
    <row r="10940" spans="1:11" x14ac:dyDescent="0.2">
      <c r="A10940" t="s">
        <v>600</v>
      </c>
      <c r="B10940" t="s">
        <v>596</v>
      </c>
      <c r="C10940" s="1" t="s">
        <v>453</v>
      </c>
      <c r="D10940" s="1" t="s">
        <v>831</v>
      </c>
      <c r="E10940" s="2">
        <v>50</v>
      </c>
      <c r="F10940" s="3">
        <v>3</v>
      </c>
      <c r="G10940" s="2">
        <v>59</v>
      </c>
      <c r="H10940" s="3">
        <v>18</v>
      </c>
      <c r="I10940" s="69" t="str">
        <f>VLOOKUP(C10940,СПРАВОЧНИК!B:D,2,0)</f>
        <v>ЕВРОПА</v>
      </c>
      <c r="J10940" s="69" t="str">
        <f>VLOOKUP(C10940,СПРАВОЧНИК!B:D,3,0)</f>
        <v>ИНОМАРКИ</v>
      </c>
      <c r="K10940" s="69" t="str">
        <f>VLOOKUP(СВОД2023[[#This Row],[ФО]],СПРАВОЧНИК!H:P,2,0)</f>
        <v>Центральный ФО</v>
      </c>
    </row>
    <row r="10941" spans="1:11" x14ac:dyDescent="0.2">
      <c r="A10941" t="s">
        <v>600</v>
      </c>
      <c r="B10941" t="s">
        <v>596</v>
      </c>
      <c r="C10941" s="1" t="s">
        <v>453</v>
      </c>
      <c r="D10941" s="1" t="s">
        <v>459</v>
      </c>
      <c r="E10941" s="2"/>
      <c r="F10941" s="3">
        <v>25</v>
      </c>
      <c r="G10941" s="2">
        <v>140</v>
      </c>
      <c r="H10941" s="3">
        <v>136</v>
      </c>
      <c r="I10941" s="69" t="str">
        <f>VLOOKUP(C10941,СПРАВОЧНИК!B:D,2,0)</f>
        <v>ЕВРОПА</v>
      </c>
      <c r="J10941" s="69" t="str">
        <f>VLOOKUP(C10941,СПРАВОЧНИК!B:D,3,0)</f>
        <v>ИНОМАРКИ</v>
      </c>
      <c r="K10941" s="69" t="str">
        <f>VLOOKUP(СВОД2023[[#This Row],[ФО]],СПРАВОЧНИК!H:P,2,0)</f>
        <v>Центральный ФО</v>
      </c>
    </row>
    <row r="10942" spans="1:11" x14ac:dyDescent="0.2">
      <c r="A10942" t="s">
        <v>600</v>
      </c>
      <c r="B10942" t="s">
        <v>596</v>
      </c>
      <c r="C10942" s="1" t="s">
        <v>453</v>
      </c>
      <c r="D10942" s="1" t="s">
        <v>460</v>
      </c>
      <c r="E10942" s="2"/>
      <c r="F10942" s="3">
        <v>6</v>
      </c>
      <c r="G10942" s="2">
        <v>36</v>
      </c>
      <c r="H10942" s="3">
        <v>40</v>
      </c>
      <c r="I10942" s="69" t="str">
        <f>VLOOKUP(C10942,СПРАВОЧНИК!B:D,2,0)</f>
        <v>ЕВРОПА</v>
      </c>
      <c r="J10942" s="69" t="str">
        <f>VLOOKUP(C10942,СПРАВОЧНИК!B:D,3,0)</f>
        <v>ИНОМАРКИ</v>
      </c>
      <c r="K10942" s="69" t="str">
        <f>VLOOKUP(СВОД2023[[#This Row],[ФО]],СПРАВОЧНИК!H:P,2,0)</f>
        <v>Центральный ФО</v>
      </c>
    </row>
    <row r="10943" spans="1:11" x14ac:dyDescent="0.2">
      <c r="A10943" t="s">
        <v>600</v>
      </c>
      <c r="B10943" t="s">
        <v>596</v>
      </c>
      <c r="C10943" s="1" t="s">
        <v>453</v>
      </c>
      <c r="D10943" s="1" t="s">
        <v>2709</v>
      </c>
      <c r="E10943" s="2"/>
      <c r="F10943" s="3"/>
      <c r="G10943" s="2"/>
      <c r="H10943" s="3">
        <v>1</v>
      </c>
      <c r="I10943" s="69" t="str">
        <f>VLOOKUP(C10943,СПРАВОЧНИК!B:D,2,0)</f>
        <v>ЕВРОПА</v>
      </c>
      <c r="J10943" s="69" t="str">
        <f>VLOOKUP(C10943,СПРАВОЧНИК!B:D,3,0)</f>
        <v>ИНОМАРКИ</v>
      </c>
      <c r="K10943" s="69" t="str">
        <f>VLOOKUP(СВОД2023[[#This Row],[ФО]],СПРАВОЧНИК!H:P,2,0)</f>
        <v>Центральный ФО</v>
      </c>
    </row>
    <row r="10944" spans="1:11" x14ac:dyDescent="0.2">
      <c r="A10944" t="s">
        <v>600</v>
      </c>
      <c r="B10944" t="s">
        <v>596</v>
      </c>
      <c r="C10944" s="1" t="s">
        <v>453</v>
      </c>
      <c r="D10944" s="1" t="s">
        <v>2287</v>
      </c>
      <c r="E10944" s="2">
        <v>1</v>
      </c>
      <c r="F10944" s="3"/>
      <c r="G10944" s="2">
        <v>2</v>
      </c>
      <c r="H10944" s="3">
        <v>2</v>
      </c>
      <c r="I10944" s="69" t="str">
        <f>VLOOKUP(C10944,СПРАВОЧНИК!B:D,2,0)</f>
        <v>ЕВРОПА</v>
      </c>
      <c r="J10944" s="69" t="str">
        <f>VLOOKUP(C10944,СПРАВОЧНИК!B:D,3,0)</f>
        <v>ИНОМАРКИ</v>
      </c>
      <c r="K10944" s="69" t="str">
        <f>VLOOKUP(СВОД2023[[#This Row],[ФО]],СПРАВОЧНИК!H:P,2,0)</f>
        <v>Центральный ФО</v>
      </c>
    </row>
    <row r="10945" spans="1:11" x14ac:dyDescent="0.2">
      <c r="A10945" t="s">
        <v>600</v>
      </c>
      <c r="B10945" t="s">
        <v>596</v>
      </c>
      <c r="C10945" s="1" t="s">
        <v>453</v>
      </c>
      <c r="D10945" s="1" t="s">
        <v>2710</v>
      </c>
      <c r="E10945" s="2"/>
      <c r="F10945" s="3"/>
      <c r="G10945" s="2">
        <v>1</v>
      </c>
      <c r="H10945" s="3"/>
      <c r="I10945" s="69" t="str">
        <f>VLOOKUP(C10945,СПРАВОЧНИК!B:D,2,0)</f>
        <v>ЕВРОПА</v>
      </c>
      <c r="J10945" s="69" t="str">
        <f>VLOOKUP(C10945,СПРАВОЧНИК!B:D,3,0)</f>
        <v>ИНОМАРКИ</v>
      </c>
      <c r="K10945" s="69" t="str">
        <f>VLOOKUP(СВОД2023[[#This Row],[ФО]],СПРАВОЧНИК!H:P,2,0)</f>
        <v>Центральный ФО</v>
      </c>
    </row>
    <row r="10946" spans="1:11" x14ac:dyDescent="0.2">
      <c r="A10946" t="s">
        <v>600</v>
      </c>
      <c r="B10946" t="s">
        <v>596</v>
      </c>
      <c r="C10946" s="1" t="s">
        <v>453</v>
      </c>
      <c r="D10946" s="1" t="s">
        <v>2288</v>
      </c>
      <c r="E10946" s="2"/>
      <c r="F10946" s="3"/>
      <c r="G10946" s="2">
        <v>3</v>
      </c>
      <c r="H10946" s="3">
        <v>1</v>
      </c>
      <c r="I10946" s="69" t="str">
        <f>VLOOKUP(C10946,СПРАВОЧНИК!B:D,2,0)</f>
        <v>ЕВРОПА</v>
      </c>
      <c r="J10946" s="69" t="str">
        <f>VLOOKUP(C10946,СПРАВОЧНИК!B:D,3,0)</f>
        <v>ИНОМАРКИ</v>
      </c>
      <c r="K10946" s="69" t="str">
        <f>VLOOKUP(СВОД2023[[#This Row],[ФО]],СПРАВОЧНИК!H:P,2,0)</f>
        <v>Центральный ФО</v>
      </c>
    </row>
    <row r="10947" spans="1:11" x14ac:dyDescent="0.2">
      <c r="A10947" t="s">
        <v>600</v>
      </c>
      <c r="B10947" t="s">
        <v>596</v>
      </c>
      <c r="C10947" s="1" t="s">
        <v>453</v>
      </c>
      <c r="D10947" s="1" t="s">
        <v>461</v>
      </c>
      <c r="E10947" s="2">
        <v>20</v>
      </c>
      <c r="F10947" s="3">
        <v>15</v>
      </c>
      <c r="G10947" s="2">
        <v>87</v>
      </c>
      <c r="H10947" s="3">
        <v>52</v>
      </c>
      <c r="I10947" s="69" t="str">
        <f>VLOOKUP(C10947,СПРАВОЧНИК!B:D,2,0)</f>
        <v>ЕВРОПА</v>
      </c>
      <c r="J10947" s="69" t="str">
        <f>VLOOKUP(C10947,СПРАВОЧНИК!B:D,3,0)</f>
        <v>ИНОМАРКИ</v>
      </c>
      <c r="K10947" s="69" t="str">
        <f>VLOOKUP(СВОД2023[[#This Row],[ФО]],СПРАВОЧНИК!H:P,2,0)</f>
        <v>Центральный ФО</v>
      </c>
    </row>
    <row r="10948" spans="1:11" x14ac:dyDescent="0.2">
      <c r="A10948" t="s">
        <v>600</v>
      </c>
      <c r="B10948" t="s">
        <v>596</v>
      </c>
      <c r="C10948" s="1" t="s">
        <v>1779</v>
      </c>
      <c r="D10948" s="1" t="s">
        <v>2289</v>
      </c>
      <c r="E10948" s="2"/>
      <c r="F10948" s="3">
        <v>1</v>
      </c>
      <c r="G10948" s="2"/>
      <c r="H10948" s="3">
        <v>5</v>
      </c>
      <c r="I10948" s="69" t="str">
        <f>VLOOKUP(C10948,СПРАВОЧНИК!B:D,2,0)</f>
        <v>ЯПОНИЯ</v>
      </c>
      <c r="J10948" s="69" t="str">
        <f>VLOOKUP(C10948,СПРАВОЧНИК!B:D,3,0)</f>
        <v>ИНОМАРКИ</v>
      </c>
      <c r="K10948" s="69" t="str">
        <f>VLOOKUP(СВОД2023[[#This Row],[ФО]],СПРАВОЧНИК!H:P,2,0)</f>
        <v>Центральный ФО</v>
      </c>
    </row>
    <row r="10949" spans="1:11" x14ac:dyDescent="0.2">
      <c r="A10949" t="s">
        <v>600</v>
      </c>
      <c r="B10949" t="s">
        <v>596</v>
      </c>
      <c r="C10949" s="1" t="s">
        <v>1779</v>
      </c>
      <c r="D10949" s="1" t="s">
        <v>1780</v>
      </c>
      <c r="E10949" s="2">
        <v>2</v>
      </c>
      <c r="F10949" s="3">
        <v>2</v>
      </c>
      <c r="G10949" s="2">
        <v>9</v>
      </c>
      <c r="H10949" s="3">
        <v>9</v>
      </c>
      <c r="I10949" s="69" t="str">
        <f>VLOOKUP(C10949,СПРАВОЧНИК!B:D,2,0)</f>
        <v>ЯПОНИЯ</v>
      </c>
      <c r="J10949" s="69" t="str">
        <f>VLOOKUP(C10949,СПРАВОЧНИК!B:D,3,0)</f>
        <v>ИНОМАРКИ</v>
      </c>
      <c r="K10949" s="69" t="str">
        <f>VLOOKUP(СВОД2023[[#This Row],[ФО]],СПРАВОЧНИК!H:P,2,0)</f>
        <v>Центральный ФО</v>
      </c>
    </row>
    <row r="10950" spans="1:11" x14ac:dyDescent="0.2">
      <c r="A10950" t="s">
        <v>600</v>
      </c>
      <c r="B10950" t="s">
        <v>596</v>
      </c>
      <c r="C10950" s="1" t="s">
        <v>1779</v>
      </c>
      <c r="D10950" s="1" t="s">
        <v>2711</v>
      </c>
      <c r="E10950" s="2"/>
      <c r="F10950" s="3"/>
      <c r="G10950" s="2">
        <v>2</v>
      </c>
      <c r="H10950" s="3"/>
      <c r="I10950" s="69" t="str">
        <f>VLOOKUP(C10950,СПРАВОЧНИК!B:D,2,0)</f>
        <v>ЯПОНИЯ</v>
      </c>
      <c r="J10950" s="69" t="str">
        <f>VLOOKUP(C10950,СПРАВОЧНИК!B:D,3,0)</f>
        <v>ИНОМАРКИ</v>
      </c>
      <c r="K10950" s="69" t="str">
        <f>VLOOKUP(СВОД2023[[#This Row],[ФО]],СПРАВОЧНИК!H:P,2,0)</f>
        <v>Центральный ФО</v>
      </c>
    </row>
    <row r="10951" spans="1:11" x14ac:dyDescent="0.2">
      <c r="A10951" t="s">
        <v>600</v>
      </c>
      <c r="B10951" t="s">
        <v>596</v>
      </c>
      <c r="C10951" s="1" t="s">
        <v>1779</v>
      </c>
      <c r="D10951" s="1" t="s">
        <v>2290</v>
      </c>
      <c r="E10951" s="2"/>
      <c r="F10951" s="3"/>
      <c r="G10951" s="2">
        <v>2</v>
      </c>
      <c r="H10951" s="3"/>
      <c r="I10951" s="69" t="str">
        <f>VLOOKUP(C10951,СПРАВОЧНИК!B:D,2,0)</f>
        <v>ЯПОНИЯ</v>
      </c>
      <c r="J10951" s="69" t="str">
        <f>VLOOKUP(C10951,СПРАВОЧНИК!B:D,3,0)</f>
        <v>ИНОМАРКИ</v>
      </c>
      <c r="K10951" s="69" t="str">
        <f>VLOOKUP(СВОД2023[[#This Row],[ФО]],СПРАВОЧНИК!H:P,2,0)</f>
        <v>Центральный ФО</v>
      </c>
    </row>
    <row r="10952" spans="1:11" x14ac:dyDescent="0.2">
      <c r="A10952" t="s">
        <v>600</v>
      </c>
      <c r="B10952" t="s">
        <v>596</v>
      </c>
      <c r="C10952" s="1" t="s">
        <v>462</v>
      </c>
      <c r="D10952" s="1" t="s">
        <v>2291</v>
      </c>
      <c r="E10952" s="2">
        <v>12</v>
      </c>
      <c r="F10952" s="3">
        <v>9</v>
      </c>
      <c r="G10952" s="2">
        <v>38</v>
      </c>
      <c r="H10952" s="3">
        <v>48</v>
      </c>
      <c r="I10952" s="69" t="str">
        <f>VLOOKUP(C10952,СПРАВОЧНИК!B:D,2,0)</f>
        <v>КОРЕЯ</v>
      </c>
      <c r="J10952" s="69" t="str">
        <f>VLOOKUP(C10952,СПРАВОЧНИК!B:D,3,0)</f>
        <v>ИНОМАРКИ</v>
      </c>
      <c r="K10952" s="69" t="str">
        <f>VLOOKUP(СВОД2023[[#This Row],[ФО]],СПРАВОЧНИК!H:P,2,0)</f>
        <v>Центральный ФО</v>
      </c>
    </row>
    <row r="10953" spans="1:11" x14ac:dyDescent="0.2">
      <c r="A10953" t="s">
        <v>600</v>
      </c>
      <c r="B10953" t="s">
        <v>596</v>
      </c>
      <c r="C10953" s="1" t="s">
        <v>462</v>
      </c>
      <c r="D10953" s="1" t="s">
        <v>2292</v>
      </c>
      <c r="E10953" s="2">
        <v>3</v>
      </c>
      <c r="F10953" s="3">
        <v>3</v>
      </c>
      <c r="G10953" s="2">
        <v>12</v>
      </c>
      <c r="H10953" s="3">
        <v>75</v>
      </c>
      <c r="I10953" s="69" t="str">
        <f>VLOOKUP(C10953,СПРАВОЧНИК!B:D,2,0)</f>
        <v>КОРЕЯ</v>
      </c>
      <c r="J10953" s="69" t="str">
        <f>VLOOKUP(C10953,СПРАВОЧНИК!B:D,3,0)</f>
        <v>ИНОМАРКИ</v>
      </c>
      <c r="K10953" s="69" t="str">
        <f>VLOOKUP(СВОД2023[[#This Row],[ФО]],СПРАВОЧНИК!H:P,2,0)</f>
        <v>Центральный ФО</v>
      </c>
    </row>
    <row r="10954" spans="1:11" x14ac:dyDescent="0.2">
      <c r="A10954" t="s">
        <v>600</v>
      </c>
      <c r="B10954" t="s">
        <v>596</v>
      </c>
      <c r="C10954" s="1" t="s">
        <v>462</v>
      </c>
      <c r="D10954" s="1" t="s">
        <v>1781</v>
      </c>
      <c r="E10954" s="2">
        <v>23</v>
      </c>
      <c r="F10954" s="3">
        <v>20</v>
      </c>
      <c r="G10954" s="2">
        <v>121</v>
      </c>
      <c r="H10954" s="3">
        <v>108</v>
      </c>
      <c r="I10954" s="69" t="str">
        <f>VLOOKUP(C10954,СПРАВОЧНИК!B:D,2,0)</f>
        <v>КОРЕЯ</v>
      </c>
      <c r="J10954" s="69" t="str">
        <f>VLOOKUP(C10954,СПРАВОЧНИК!B:D,3,0)</f>
        <v>ИНОМАРКИ</v>
      </c>
      <c r="K10954" s="69" t="str">
        <f>VLOOKUP(СВОД2023[[#This Row],[ФО]],СПРАВОЧНИК!H:P,2,0)</f>
        <v>Центральный ФО</v>
      </c>
    </row>
    <row r="10955" spans="1:11" x14ac:dyDescent="0.2">
      <c r="A10955" t="s">
        <v>600</v>
      </c>
      <c r="B10955" t="s">
        <v>596</v>
      </c>
      <c r="C10955" s="1" t="s">
        <v>462</v>
      </c>
      <c r="D10955" s="1" t="s">
        <v>1782</v>
      </c>
      <c r="E10955" s="2">
        <v>28</v>
      </c>
      <c r="F10955" s="3">
        <v>26</v>
      </c>
      <c r="G10955" s="2">
        <v>162</v>
      </c>
      <c r="H10955" s="3">
        <v>121</v>
      </c>
      <c r="I10955" s="69" t="str">
        <f>VLOOKUP(C10955,СПРАВОЧНИК!B:D,2,0)</f>
        <v>КОРЕЯ</v>
      </c>
      <c r="J10955" s="69" t="str">
        <f>VLOOKUP(C10955,СПРАВОЧНИК!B:D,3,0)</f>
        <v>ИНОМАРКИ</v>
      </c>
      <c r="K10955" s="69" t="str">
        <f>VLOOKUP(СВОД2023[[#This Row],[ФО]],СПРАВОЧНИК!H:P,2,0)</f>
        <v>Центральный ФО</v>
      </c>
    </row>
    <row r="10956" spans="1:11" x14ac:dyDescent="0.2">
      <c r="A10956" t="s">
        <v>600</v>
      </c>
      <c r="B10956" t="s">
        <v>596</v>
      </c>
      <c r="C10956" s="1" t="s">
        <v>462</v>
      </c>
      <c r="D10956" s="1" t="s">
        <v>463</v>
      </c>
      <c r="E10956" s="2">
        <v>15</v>
      </c>
      <c r="F10956" s="3">
        <v>18</v>
      </c>
      <c r="G10956" s="2">
        <v>90</v>
      </c>
      <c r="H10956" s="3">
        <v>111</v>
      </c>
      <c r="I10956" s="69" t="str">
        <f>VLOOKUP(C10956,СПРАВОЧНИК!B:D,2,0)</f>
        <v>КОРЕЯ</v>
      </c>
      <c r="J10956" s="69" t="str">
        <f>VLOOKUP(C10956,СПРАВОЧНИК!B:D,3,0)</f>
        <v>ИНОМАРКИ</v>
      </c>
      <c r="K10956" s="69" t="str">
        <f>VLOOKUP(СВОД2023[[#This Row],[ФО]],СПРАВОЧНИК!H:P,2,0)</f>
        <v>Центральный ФО</v>
      </c>
    </row>
    <row r="10957" spans="1:11" x14ac:dyDescent="0.2">
      <c r="A10957" t="s">
        <v>600</v>
      </c>
      <c r="B10957" t="s">
        <v>596</v>
      </c>
      <c r="C10957" s="1" t="s">
        <v>464</v>
      </c>
      <c r="D10957" s="1" t="s">
        <v>465</v>
      </c>
      <c r="E10957" s="2">
        <v>143</v>
      </c>
      <c r="F10957" s="3">
        <v>107</v>
      </c>
      <c r="G10957" s="2">
        <v>864</v>
      </c>
      <c r="H10957" s="3">
        <v>492</v>
      </c>
      <c r="I10957" s="69" t="str">
        <f>VLOOKUP(C10957,СПРАВОЧНИК!B:D,2,0)</f>
        <v>ЕВРОПА</v>
      </c>
      <c r="J10957" s="69" t="str">
        <f>VLOOKUP(C10957,СПРАВОЧНИК!B:D,3,0)</f>
        <v>ИНОМАРКИ</v>
      </c>
      <c r="K10957" s="69" t="str">
        <f>VLOOKUP(СВОД2023[[#This Row],[ФО]],СПРАВОЧНИК!H:P,2,0)</f>
        <v>Центральный ФО</v>
      </c>
    </row>
    <row r="10958" spans="1:11" x14ac:dyDescent="0.2">
      <c r="A10958" t="s">
        <v>600</v>
      </c>
      <c r="B10958" t="s">
        <v>596</v>
      </c>
      <c r="C10958" s="1" t="s">
        <v>464</v>
      </c>
      <c r="D10958" s="1" t="s">
        <v>2712</v>
      </c>
      <c r="E10958" s="2"/>
      <c r="F10958" s="3"/>
      <c r="G10958" s="2">
        <v>1</v>
      </c>
      <c r="H10958" s="3"/>
      <c r="I10958" s="69" t="str">
        <f>VLOOKUP(C10958,СПРАВОЧНИК!B:D,2,0)</f>
        <v>ЕВРОПА</v>
      </c>
      <c r="J10958" s="69" t="str">
        <f>VLOOKUP(C10958,СПРАВОЧНИК!B:D,3,0)</f>
        <v>ИНОМАРКИ</v>
      </c>
      <c r="K10958" s="69" t="str">
        <f>VLOOKUP(СВОД2023[[#This Row],[ФО]],СПРАВОЧНИК!H:P,2,0)</f>
        <v>Центральный ФО</v>
      </c>
    </row>
    <row r="10959" spans="1:11" x14ac:dyDescent="0.2">
      <c r="A10959" t="s">
        <v>600</v>
      </c>
      <c r="B10959" t="s">
        <v>596</v>
      </c>
      <c r="C10959" s="1" t="s">
        <v>464</v>
      </c>
      <c r="D10959" s="1" t="s">
        <v>650</v>
      </c>
      <c r="E10959" s="2">
        <v>82</v>
      </c>
      <c r="F10959" s="3">
        <v>53</v>
      </c>
      <c r="G10959" s="2">
        <v>396</v>
      </c>
      <c r="H10959" s="3">
        <v>296</v>
      </c>
      <c r="I10959" s="69" t="str">
        <f>VLOOKUP(C10959,СПРАВОЧНИК!B:D,2,0)</f>
        <v>ЕВРОПА</v>
      </c>
      <c r="J10959" s="69" t="str">
        <f>VLOOKUP(C10959,СПРАВОЧНИК!B:D,3,0)</f>
        <v>ИНОМАРКИ</v>
      </c>
      <c r="K10959" s="69" t="str">
        <f>VLOOKUP(СВОД2023[[#This Row],[ФО]],СПРАВОЧНИК!H:P,2,0)</f>
        <v>Центральный ФО</v>
      </c>
    </row>
    <row r="10960" spans="1:11" x14ac:dyDescent="0.2">
      <c r="A10960" t="s">
        <v>600</v>
      </c>
      <c r="B10960" t="s">
        <v>596</v>
      </c>
      <c r="C10960" s="1" t="s">
        <v>464</v>
      </c>
      <c r="D10960" s="1" t="s">
        <v>466</v>
      </c>
      <c r="E10960" s="2">
        <v>897</v>
      </c>
      <c r="F10960" s="3">
        <v>823</v>
      </c>
      <c r="G10960" s="2">
        <v>4836</v>
      </c>
      <c r="H10960" s="3">
        <v>4570</v>
      </c>
      <c r="I10960" s="69" t="str">
        <f>VLOOKUP(C10960,СПРАВОЧНИК!B:D,2,0)</f>
        <v>ЕВРОПА</v>
      </c>
      <c r="J10960" s="69" t="str">
        <f>VLOOKUP(C10960,СПРАВОЧНИК!B:D,3,0)</f>
        <v>ИНОМАРКИ</v>
      </c>
      <c r="K10960" s="69" t="str">
        <f>VLOOKUP(СВОД2023[[#This Row],[ФО]],СПРАВОЧНИК!H:P,2,0)</f>
        <v>Центральный ФО</v>
      </c>
    </row>
    <row r="10961" spans="1:11" x14ac:dyDescent="0.2">
      <c r="A10961" t="s">
        <v>600</v>
      </c>
      <c r="B10961" t="s">
        <v>596</v>
      </c>
      <c r="C10961" s="1" t="s">
        <v>464</v>
      </c>
      <c r="D10961" s="1" t="s">
        <v>1783</v>
      </c>
      <c r="E10961" s="2">
        <v>172</v>
      </c>
      <c r="F10961" s="3">
        <v>147</v>
      </c>
      <c r="G10961" s="2">
        <v>1001</v>
      </c>
      <c r="H10961" s="3">
        <v>878</v>
      </c>
      <c r="I10961" s="69" t="str">
        <f>VLOOKUP(C10961,СПРАВОЧНИК!B:D,2,0)</f>
        <v>ЕВРОПА</v>
      </c>
      <c r="J10961" s="69" t="str">
        <f>VLOOKUP(C10961,СПРАВОЧНИК!B:D,3,0)</f>
        <v>ИНОМАРКИ</v>
      </c>
      <c r="K10961" s="69" t="str">
        <f>VLOOKUP(СВОД2023[[#This Row],[ФО]],СПРАВОЧНИК!H:P,2,0)</f>
        <v>Центральный ФО</v>
      </c>
    </row>
    <row r="10962" spans="1:11" x14ac:dyDescent="0.2">
      <c r="A10962" t="s">
        <v>600</v>
      </c>
      <c r="B10962" t="s">
        <v>596</v>
      </c>
      <c r="C10962" s="1" t="s">
        <v>464</v>
      </c>
      <c r="D10962" s="1" t="s">
        <v>1785</v>
      </c>
      <c r="E10962" s="2">
        <v>28</v>
      </c>
      <c r="F10962" s="3">
        <v>19</v>
      </c>
      <c r="G10962" s="2">
        <v>150</v>
      </c>
      <c r="H10962" s="3">
        <v>115</v>
      </c>
      <c r="I10962" s="69" t="str">
        <f>VLOOKUP(C10962,СПРАВОЧНИК!B:D,2,0)</f>
        <v>ЕВРОПА</v>
      </c>
      <c r="J10962" s="69" t="str">
        <f>VLOOKUP(C10962,СПРАВОЧНИК!B:D,3,0)</f>
        <v>ИНОМАРКИ</v>
      </c>
      <c r="K10962" s="69" t="str">
        <f>VLOOKUP(СВОД2023[[#This Row],[ФО]],СПРАВОЧНИК!H:P,2,0)</f>
        <v>Центральный ФО</v>
      </c>
    </row>
    <row r="10963" spans="1:11" x14ac:dyDescent="0.2">
      <c r="A10963" t="s">
        <v>600</v>
      </c>
      <c r="B10963" t="s">
        <v>596</v>
      </c>
      <c r="C10963" s="1" t="s">
        <v>464</v>
      </c>
      <c r="D10963" s="1" t="s">
        <v>2293</v>
      </c>
      <c r="E10963" s="2">
        <v>56</v>
      </c>
      <c r="F10963" s="3">
        <v>10</v>
      </c>
      <c r="G10963" s="2">
        <v>228</v>
      </c>
      <c r="H10963" s="3">
        <v>39</v>
      </c>
      <c r="I10963" s="69" t="str">
        <f>VLOOKUP(C10963,СПРАВОЧНИК!B:D,2,0)</f>
        <v>ЕВРОПА</v>
      </c>
      <c r="J10963" s="69" t="str">
        <f>VLOOKUP(C10963,СПРАВОЧНИК!B:D,3,0)</f>
        <v>ИНОМАРКИ</v>
      </c>
      <c r="K10963" s="69" t="str">
        <f>VLOOKUP(СВОД2023[[#This Row],[ФО]],СПРАВОЧНИК!H:P,2,0)</f>
        <v>Центральный ФО</v>
      </c>
    </row>
    <row r="10964" spans="1:11" x14ac:dyDescent="0.2">
      <c r="A10964" t="s">
        <v>600</v>
      </c>
      <c r="B10964" t="s">
        <v>596</v>
      </c>
      <c r="C10964" s="1" t="s">
        <v>464</v>
      </c>
      <c r="D10964" s="1" t="s">
        <v>467</v>
      </c>
      <c r="E10964" s="2">
        <v>324</v>
      </c>
      <c r="F10964" s="3">
        <v>268</v>
      </c>
      <c r="G10964" s="2">
        <v>2121</v>
      </c>
      <c r="H10964" s="3">
        <v>1526</v>
      </c>
      <c r="I10964" s="69" t="str">
        <f>VLOOKUP(C10964,СПРАВОЧНИК!B:D,2,0)</f>
        <v>ЕВРОПА</v>
      </c>
      <c r="J10964" s="69" t="str">
        <f>VLOOKUP(C10964,СПРАВОЧНИК!B:D,3,0)</f>
        <v>ИНОМАРКИ</v>
      </c>
      <c r="K10964" s="69" t="str">
        <f>VLOOKUP(СВОД2023[[#This Row],[ФО]],СПРАВОЧНИК!H:P,2,0)</f>
        <v>Центральный ФО</v>
      </c>
    </row>
    <row r="10965" spans="1:11" x14ac:dyDescent="0.2">
      <c r="A10965" t="s">
        <v>600</v>
      </c>
      <c r="B10965" t="s">
        <v>596</v>
      </c>
      <c r="C10965" s="1" t="s">
        <v>464</v>
      </c>
      <c r="D10965" s="1" t="s">
        <v>468</v>
      </c>
      <c r="E10965" s="2">
        <v>58</v>
      </c>
      <c r="F10965" s="3">
        <v>39</v>
      </c>
      <c r="G10965" s="2">
        <v>348</v>
      </c>
      <c r="H10965" s="3">
        <v>242</v>
      </c>
      <c r="I10965" s="69" t="str">
        <f>VLOOKUP(C10965,СПРАВОЧНИК!B:D,2,0)</f>
        <v>ЕВРОПА</v>
      </c>
      <c r="J10965" s="69" t="str">
        <f>VLOOKUP(C10965,СПРАВОЧНИК!B:D,3,0)</f>
        <v>ИНОМАРКИ</v>
      </c>
      <c r="K10965" s="69" t="str">
        <f>VLOOKUP(СВОД2023[[#This Row],[ФО]],СПРАВОЧНИК!H:P,2,0)</f>
        <v>Центральный ФО</v>
      </c>
    </row>
    <row r="10966" spans="1:11" x14ac:dyDescent="0.2">
      <c r="A10966" t="s">
        <v>600</v>
      </c>
      <c r="B10966" t="s">
        <v>596</v>
      </c>
      <c r="C10966" s="1" t="s">
        <v>464</v>
      </c>
      <c r="D10966" s="1" t="s">
        <v>1786</v>
      </c>
      <c r="E10966" s="2">
        <v>103</v>
      </c>
      <c r="F10966" s="3">
        <v>78</v>
      </c>
      <c r="G10966" s="2">
        <v>560</v>
      </c>
      <c r="H10966" s="3">
        <v>464</v>
      </c>
      <c r="I10966" s="69" t="str">
        <f>VLOOKUP(C10966,СПРАВОЧНИК!B:D,2,0)</f>
        <v>ЕВРОПА</v>
      </c>
      <c r="J10966" s="69" t="str">
        <f>VLOOKUP(C10966,СПРАВОЧНИК!B:D,3,0)</f>
        <v>ИНОМАРКИ</v>
      </c>
      <c r="K10966" s="69" t="str">
        <f>VLOOKUP(СВОД2023[[#This Row],[ФО]],СПРАВОЧНИК!H:P,2,0)</f>
        <v>Центральный ФО</v>
      </c>
    </row>
    <row r="10967" spans="1:11" x14ac:dyDescent="0.2">
      <c r="A10967" t="s">
        <v>600</v>
      </c>
      <c r="B10967" t="s">
        <v>596</v>
      </c>
      <c r="C10967" s="1" t="s">
        <v>464</v>
      </c>
      <c r="D10967" s="1" t="s">
        <v>1787</v>
      </c>
      <c r="E10967" s="2">
        <v>9</v>
      </c>
      <c r="F10967" s="3">
        <v>7</v>
      </c>
      <c r="G10967" s="2">
        <v>60</v>
      </c>
      <c r="H10967" s="3">
        <v>39</v>
      </c>
      <c r="I10967" s="69" t="str">
        <f>VLOOKUP(C10967,СПРАВОЧНИК!B:D,2,0)</f>
        <v>ЕВРОПА</v>
      </c>
      <c r="J10967" s="69" t="str">
        <f>VLOOKUP(C10967,СПРАВОЧНИК!B:D,3,0)</f>
        <v>ИНОМАРКИ</v>
      </c>
      <c r="K10967" s="69" t="str">
        <f>VLOOKUP(СВОД2023[[#This Row],[ФО]],СПРАВОЧНИК!H:P,2,0)</f>
        <v>Центральный ФО</v>
      </c>
    </row>
    <row r="10968" spans="1:11" x14ac:dyDescent="0.2">
      <c r="A10968" t="s">
        <v>600</v>
      </c>
      <c r="B10968" t="s">
        <v>596</v>
      </c>
      <c r="C10968" s="1" t="s">
        <v>464</v>
      </c>
      <c r="D10968" s="1" t="s">
        <v>846</v>
      </c>
      <c r="E10968" s="2">
        <v>607</v>
      </c>
      <c r="F10968" s="3">
        <v>442</v>
      </c>
      <c r="G10968" s="2">
        <v>3346</v>
      </c>
      <c r="H10968" s="3">
        <v>2487</v>
      </c>
      <c r="I10968" s="69" t="str">
        <f>VLOOKUP(C10968,СПРАВОЧНИК!B:D,2,0)</f>
        <v>ЕВРОПА</v>
      </c>
      <c r="J10968" s="69" t="str">
        <f>VLOOKUP(C10968,СПРАВОЧНИК!B:D,3,0)</f>
        <v>ИНОМАРКИ</v>
      </c>
      <c r="K10968" s="69" t="str">
        <f>VLOOKUP(СВОД2023[[#This Row],[ФО]],СПРАВОЧНИК!H:P,2,0)</f>
        <v>Центральный ФО</v>
      </c>
    </row>
    <row r="10969" spans="1:11" x14ac:dyDescent="0.2">
      <c r="A10969" t="s">
        <v>600</v>
      </c>
      <c r="B10969" t="s">
        <v>596</v>
      </c>
      <c r="C10969" s="1" t="s">
        <v>464</v>
      </c>
      <c r="D10969" s="1" t="s">
        <v>1788</v>
      </c>
      <c r="E10969" s="2">
        <v>281</v>
      </c>
      <c r="F10969" s="3">
        <v>170</v>
      </c>
      <c r="G10969" s="2">
        <v>1485</v>
      </c>
      <c r="H10969" s="3">
        <v>1090</v>
      </c>
      <c r="I10969" s="69" t="str">
        <f>VLOOKUP(C10969,СПРАВОЧНИК!B:D,2,0)</f>
        <v>ЕВРОПА</v>
      </c>
      <c r="J10969" s="69" t="str">
        <f>VLOOKUP(C10969,СПРАВОЧНИК!B:D,3,0)</f>
        <v>ИНОМАРКИ</v>
      </c>
      <c r="K10969" s="69" t="str">
        <f>VLOOKUP(СВОД2023[[#This Row],[ФО]],СПРАВОЧНИК!H:P,2,0)</f>
        <v>Центральный ФО</v>
      </c>
    </row>
    <row r="10970" spans="1:11" x14ac:dyDescent="0.2">
      <c r="A10970" t="s">
        <v>600</v>
      </c>
      <c r="B10970" t="s">
        <v>596</v>
      </c>
      <c r="C10970" s="1" t="s">
        <v>464</v>
      </c>
      <c r="D10970" s="1" t="s">
        <v>2294</v>
      </c>
      <c r="E10970" s="2">
        <v>2</v>
      </c>
      <c r="F10970" s="3">
        <v>1</v>
      </c>
      <c r="G10970" s="2">
        <v>13</v>
      </c>
      <c r="H10970" s="3">
        <v>6</v>
      </c>
      <c r="I10970" s="69" t="str">
        <f>VLOOKUP(C10970,СПРАВОЧНИК!B:D,2,0)</f>
        <v>ЕВРОПА</v>
      </c>
      <c r="J10970" s="69" t="str">
        <f>VLOOKUP(C10970,СПРАВОЧНИК!B:D,3,0)</f>
        <v>ИНОМАРКИ</v>
      </c>
      <c r="K10970" s="69" t="str">
        <f>VLOOKUP(СВОД2023[[#This Row],[ФО]],СПРАВОЧНИК!H:P,2,0)</f>
        <v>Центральный ФО</v>
      </c>
    </row>
    <row r="10971" spans="1:11" x14ac:dyDescent="0.2">
      <c r="A10971" t="s">
        <v>600</v>
      </c>
      <c r="B10971" t="s">
        <v>596</v>
      </c>
      <c r="C10971" s="1" t="s">
        <v>464</v>
      </c>
      <c r="D10971" s="1" t="s">
        <v>2462</v>
      </c>
      <c r="E10971" s="2"/>
      <c r="F10971" s="3"/>
      <c r="G10971" s="2">
        <v>1</v>
      </c>
      <c r="H10971" s="3"/>
      <c r="I10971" s="69" t="str">
        <f>VLOOKUP(C10971,СПРАВОЧНИК!B:D,2,0)</f>
        <v>ЕВРОПА</v>
      </c>
      <c r="J10971" s="69" t="str">
        <f>VLOOKUP(C10971,СПРАВОЧНИК!B:D,3,0)</f>
        <v>ИНОМАРКИ</v>
      </c>
      <c r="K10971" s="69" t="str">
        <f>VLOOKUP(СВОД2023[[#This Row],[ФО]],СПРАВОЧНИК!H:P,2,0)</f>
        <v>Центральный ФО</v>
      </c>
    </row>
    <row r="10972" spans="1:11" x14ac:dyDescent="0.2">
      <c r="A10972" t="s">
        <v>600</v>
      </c>
      <c r="B10972" t="s">
        <v>596</v>
      </c>
      <c r="C10972" s="1" t="s">
        <v>464</v>
      </c>
      <c r="D10972" s="1" t="s">
        <v>1789</v>
      </c>
      <c r="E10972" s="2">
        <v>13</v>
      </c>
      <c r="F10972" s="3">
        <v>10</v>
      </c>
      <c r="G10972" s="2">
        <v>51</v>
      </c>
      <c r="H10972" s="3">
        <v>45</v>
      </c>
      <c r="I10972" s="69" t="str">
        <f>VLOOKUP(C10972,СПРАВОЧНИК!B:D,2,0)</f>
        <v>ЕВРОПА</v>
      </c>
      <c r="J10972" s="69" t="str">
        <f>VLOOKUP(C10972,СПРАВОЧНИК!B:D,3,0)</f>
        <v>ИНОМАРКИ</v>
      </c>
      <c r="K10972" s="69" t="str">
        <f>VLOOKUP(СВОД2023[[#This Row],[ФО]],СПРАВОЧНИК!H:P,2,0)</f>
        <v>Центральный ФО</v>
      </c>
    </row>
    <row r="10973" spans="1:11" x14ac:dyDescent="0.2">
      <c r="A10973" t="s">
        <v>600</v>
      </c>
      <c r="B10973" t="s">
        <v>596</v>
      </c>
      <c r="C10973" s="1" t="s">
        <v>464</v>
      </c>
      <c r="D10973" s="1" t="s">
        <v>2296</v>
      </c>
      <c r="E10973" s="2"/>
      <c r="F10973" s="3"/>
      <c r="G10973" s="2">
        <v>1</v>
      </c>
      <c r="H10973" s="3"/>
      <c r="I10973" s="69" t="str">
        <f>VLOOKUP(C10973,СПРАВОЧНИК!B:D,2,0)</f>
        <v>ЕВРОПА</v>
      </c>
      <c r="J10973" s="69" t="str">
        <f>VLOOKUP(C10973,СПРАВОЧНИК!B:D,3,0)</f>
        <v>ИНОМАРКИ</v>
      </c>
      <c r="K10973" s="69" t="str">
        <f>VLOOKUP(СВОД2023[[#This Row],[ФО]],СПРАВОЧНИК!H:P,2,0)</f>
        <v>Центральный ФО</v>
      </c>
    </row>
    <row r="10974" spans="1:11" x14ac:dyDescent="0.2">
      <c r="A10974" t="s">
        <v>600</v>
      </c>
      <c r="B10974" t="s">
        <v>596</v>
      </c>
      <c r="C10974" s="1" t="s">
        <v>464</v>
      </c>
      <c r="D10974" s="1" t="s">
        <v>2463</v>
      </c>
      <c r="E10974" s="2"/>
      <c r="F10974" s="3"/>
      <c r="G10974" s="2">
        <v>2</v>
      </c>
      <c r="H10974" s="3"/>
      <c r="I10974" s="69" t="str">
        <f>VLOOKUP(C10974,СПРАВОЧНИК!B:D,2,0)</f>
        <v>ЕВРОПА</v>
      </c>
      <c r="J10974" s="69" t="str">
        <f>VLOOKUP(C10974,СПРАВОЧНИК!B:D,3,0)</f>
        <v>ИНОМАРКИ</v>
      </c>
      <c r="K10974" s="69" t="str">
        <f>VLOOKUP(СВОД2023[[#This Row],[ФО]],СПРАВОЧНИК!H:P,2,0)</f>
        <v>Центральный ФО</v>
      </c>
    </row>
    <row r="10975" spans="1:11" x14ac:dyDescent="0.2">
      <c r="A10975" t="s">
        <v>600</v>
      </c>
      <c r="B10975" t="s">
        <v>596</v>
      </c>
      <c r="C10975" s="1" t="s">
        <v>464</v>
      </c>
      <c r="D10975" s="1" t="s">
        <v>2464</v>
      </c>
      <c r="E10975" s="2"/>
      <c r="F10975" s="3"/>
      <c r="G10975" s="2">
        <v>1</v>
      </c>
      <c r="H10975" s="3"/>
      <c r="I10975" s="69" t="str">
        <f>VLOOKUP(C10975,СПРАВОЧНИК!B:D,2,0)</f>
        <v>ЕВРОПА</v>
      </c>
      <c r="J10975" s="69" t="str">
        <f>VLOOKUP(C10975,СПРАВОЧНИК!B:D,3,0)</f>
        <v>ИНОМАРКИ</v>
      </c>
      <c r="K10975" s="69" t="str">
        <f>VLOOKUP(СВОД2023[[#This Row],[ФО]],СПРАВОЧНИК!H:P,2,0)</f>
        <v>Центральный ФО</v>
      </c>
    </row>
    <row r="10976" spans="1:11" x14ac:dyDescent="0.2">
      <c r="A10976" t="s">
        <v>600</v>
      </c>
      <c r="B10976" t="s">
        <v>596</v>
      </c>
      <c r="C10976" s="1" t="s">
        <v>464</v>
      </c>
      <c r="D10976" s="1" t="s">
        <v>469</v>
      </c>
      <c r="E10976" s="2"/>
      <c r="F10976" s="3"/>
      <c r="G10976" s="2">
        <v>1</v>
      </c>
      <c r="H10976" s="3"/>
      <c r="I10976" s="69" t="str">
        <f>VLOOKUP(C10976,СПРАВОЧНИК!B:D,2,0)</f>
        <v>ЕВРОПА</v>
      </c>
      <c r="J10976" s="69" t="str">
        <f>VLOOKUP(C10976,СПРАВОЧНИК!B:D,3,0)</f>
        <v>ИНОМАРКИ</v>
      </c>
      <c r="K10976" s="69" t="str">
        <f>VLOOKUP(СВОД2023[[#This Row],[ФО]],СПРАВОЧНИК!H:P,2,0)</f>
        <v>Центральный ФО</v>
      </c>
    </row>
    <row r="10977" spans="1:11" x14ac:dyDescent="0.2">
      <c r="A10977" t="s">
        <v>600</v>
      </c>
      <c r="B10977" t="s">
        <v>596</v>
      </c>
      <c r="C10977" s="1" t="s">
        <v>464</v>
      </c>
      <c r="D10977" s="1" t="s">
        <v>470</v>
      </c>
      <c r="E10977" s="2">
        <v>2280</v>
      </c>
      <c r="F10977" s="3">
        <v>2358</v>
      </c>
      <c r="G10977" s="2">
        <v>13523</v>
      </c>
      <c r="H10977" s="3">
        <v>12380</v>
      </c>
      <c r="I10977" s="69" t="str">
        <f>VLOOKUP(C10977,СПРАВОЧНИК!B:D,2,0)</f>
        <v>ЕВРОПА</v>
      </c>
      <c r="J10977" s="69" t="str">
        <f>VLOOKUP(C10977,СПРАВОЧНИК!B:D,3,0)</f>
        <v>ИНОМАРКИ</v>
      </c>
      <c r="K10977" s="69" t="str">
        <f>VLOOKUP(СВОД2023[[#This Row],[ФО]],СПРАВОЧНИК!H:P,2,0)</f>
        <v>Центральный ФО</v>
      </c>
    </row>
    <row r="10978" spans="1:11" x14ac:dyDescent="0.2">
      <c r="A10978" t="s">
        <v>600</v>
      </c>
      <c r="B10978" t="s">
        <v>596</v>
      </c>
      <c r="C10978" s="1" t="s">
        <v>464</v>
      </c>
      <c r="D10978" s="1" t="s">
        <v>471</v>
      </c>
      <c r="E10978" s="2">
        <v>788</v>
      </c>
      <c r="F10978" s="3">
        <v>746</v>
      </c>
      <c r="G10978" s="2">
        <v>4468</v>
      </c>
      <c r="H10978" s="3">
        <v>4021</v>
      </c>
      <c r="I10978" s="69" t="str">
        <f>VLOOKUP(C10978,СПРАВОЧНИК!B:D,2,0)</f>
        <v>ЕВРОПА</v>
      </c>
      <c r="J10978" s="69" t="str">
        <f>VLOOKUP(C10978,СПРАВОЧНИК!B:D,3,0)</f>
        <v>ИНОМАРКИ</v>
      </c>
      <c r="K10978" s="69" t="str">
        <f>VLOOKUP(СВОД2023[[#This Row],[ФО]],СПРАВОЧНИК!H:P,2,0)</f>
        <v>Центральный ФО</v>
      </c>
    </row>
    <row r="10979" spans="1:11" x14ac:dyDescent="0.2">
      <c r="A10979" t="s">
        <v>600</v>
      </c>
      <c r="B10979" t="s">
        <v>596</v>
      </c>
      <c r="C10979" s="1" t="s">
        <v>464</v>
      </c>
      <c r="D10979" s="1" t="s">
        <v>2297</v>
      </c>
      <c r="E10979" s="2"/>
      <c r="F10979" s="3">
        <v>1</v>
      </c>
      <c r="G10979" s="2"/>
      <c r="H10979" s="3">
        <v>3</v>
      </c>
      <c r="I10979" s="69" t="str">
        <f>VLOOKUP(C10979,СПРАВОЧНИК!B:D,2,0)</f>
        <v>ЕВРОПА</v>
      </c>
      <c r="J10979" s="69" t="str">
        <f>VLOOKUP(C10979,СПРАВОЧНИК!B:D,3,0)</f>
        <v>ИНОМАРКИ</v>
      </c>
      <c r="K10979" s="69" t="str">
        <f>VLOOKUP(СВОД2023[[#This Row],[ФО]],СПРАВОЧНИК!H:P,2,0)</f>
        <v>Центральный ФО</v>
      </c>
    </row>
    <row r="10980" spans="1:11" x14ac:dyDescent="0.2">
      <c r="A10980" t="s">
        <v>600</v>
      </c>
      <c r="B10980" t="s">
        <v>596</v>
      </c>
      <c r="C10980" s="1" t="s">
        <v>464</v>
      </c>
      <c r="D10980" s="1" t="s">
        <v>472</v>
      </c>
      <c r="E10980" s="2">
        <v>1</v>
      </c>
      <c r="F10980" s="3"/>
      <c r="G10980" s="2">
        <v>4</v>
      </c>
      <c r="H10980" s="3">
        <v>1</v>
      </c>
      <c r="I10980" s="69" t="str">
        <f>VLOOKUP(C10980,СПРАВОЧНИК!B:D,2,0)</f>
        <v>ЕВРОПА</v>
      </c>
      <c r="J10980" s="69" t="str">
        <f>VLOOKUP(C10980,СПРАВОЧНИК!B:D,3,0)</f>
        <v>ИНОМАРКИ</v>
      </c>
      <c r="K10980" s="69" t="str">
        <f>VLOOKUP(СВОД2023[[#This Row],[ФО]],СПРАВОЧНИК!H:P,2,0)</f>
        <v>Центральный ФО</v>
      </c>
    </row>
    <row r="10981" spans="1:11" x14ac:dyDescent="0.2">
      <c r="A10981" t="s">
        <v>600</v>
      </c>
      <c r="B10981" t="s">
        <v>596</v>
      </c>
      <c r="C10981" s="1" t="s">
        <v>464</v>
      </c>
      <c r="D10981" s="1" t="s">
        <v>2298</v>
      </c>
      <c r="E10981" s="2">
        <v>3</v>
      </c>
      <c r="F10981" s="3">
        <v>3</v>
      </c>
      <c r="G10981" s="2">
        <v>17</v>
      </c>
      <c r="H10981" s="3">
        <v>9</v>
      </c>
      <c r="I10981" s="69" t="str">
        <f>VLOOKUP(C10981,СПРАВОЧНИК!B:D,2,0)</f>
        <v>ЕВРОПА</v>
      </c>
      <c r="J10981" s="69" t="str">
        <f>VLOOKUP(C10981,СПРАВОЧНИК!B:D,3,0)</f>
        <v>ИНОМАРКИ</v>
      </c>
      <c r="K10981" s="69" t="str">
        <f>VLOOKUP(СВОД2023[[#This Row],[ФО]],СПРАВОЧНИК!H:P,2,0)</f>
        <v>Центральный ФО</v>
      </c>
    </row>
    <row r="10982" spans="1:11" x14ac:dyDescent="0.2">
      <c r="A10982" t="s">
        <v>600</v>
      </c>
      <c r="B10982" t="s">
        <v>596</v>
      </c>
      <c r="C10982" s="1" t="s">
        <v>464</v>
      </c>
      <c r="D10982" s="1" t="s">
        <v>1790</v>
      </c>
      <c r="E10982" s="2">
        <v>172</v>
      </c>
      <c r="F10982" s="3">
        <v>159</v>
      </c>
      <c r="G10982" s="2">
        <v>1014</v>
      </c>
      <c r="H10982" s="3">
        <v>913</v>
      </c>
      <c r="I10982" s="69" t="str">
        <f>VLOOKUP(C10982,СПРАВОЧНИК!B:D,2,0)</f>
        <v>ЕВРОПА</v>
      </c>
      <c r="J10982" s="69" t="str">
        <f>VLOOKUP(C10982,СПРАВОЧНИК!B:D,3,0)</f>
        <v>ИНОМАРКИ</v>
      </c>
      <c r="K10982" s="69" t="str">
        <f>VLOOKUP(СВОД2023[[#This Row],[ФО]],СПРАВОЧНИК!H:P,2,0)</f>
        <v>Центральный ФО</v>
      </c>
    </row>
    <row r="10983" spans="1:11" x14ac:dyDescent="0.2">
      <c r="A10983" t="s">
        <v>600</v>
      </c>
      <c r="B10983" t="s">
        <v>596</v>
      </c>
      <c r="C10983" s="1" t="s">
        <v>464</v>
      </c>
      <c r="D10983" s="1" t="s">
        <v>1791</v>
      </c>
      <c r="E10983" s="2">
        <v>44</v>
      </c>
      <c r="F10983" s="3">
        <v>23</v>
      </c>
      <c r="G10983" s="2">
        <v>260</v>
      </c>
      <c r="H10983" s="3">
        <v>126</v>
      </c>
      <c r="I10983" s="69" t="str">
        <f>VLOOKUP(C10983,СПРАВОЧНИК!B:D,2,0)</f>
        <v>ЕВРОПА</v>
      </c>
      <c r="J10983" s="69" t="str">
        <f>VLOOKUP(C10983,СПРАВОЧНИК!B:D,3,0)</f>
        <v>ИНОМАРКИ</v>
      </c>
      <c r="K10983" s="69" t="str">
        <f>VLOOKUP(СВОД2023[[#This Row],[ФО]],СПРАВОЧНИК!H:P,2,0)</f>
        <v>Центральный ФО</v>
      </c>
    </row>
    <row r="10984" spans="1:11" x14ac:dyDescent="0.2">
      <c r="A10984" t="s">
        <v>600</v>
      </c>
      <c r="B10984" t="s">
        <v>596</v>
      </c>
      <c r="C10984" s="1" t="s">
        <v>464</v>
      </c>
      <c r="D10984" s="1" t="s">
        <v>2299</v>
      </c>
      <c r="E10984" s="2"/>
      <c r="F10984" s="3"/>
      <c r="G10984" s="2">
        <v>2</v>
      </c>
      <c r="H10984" s="3">
        <v>2</v>
      </c>
      <c r="I10984" s="69" t="str">
        <f>VLOOKUP(C10984,СПРАВОЧНИК!B:D,2,0)</f>
        <v>ЕВРОПА</v>
      </c>
      <c r="J10984" s="69" t="str">
        <f>VLOOKUP(C10984,СПРАВОЧНИК!B:D,3,0)</f>
        <v>ИНОМАРКИ</v>
      </c>
      <c r="K10984" s="69" t="str">
        <f>VLOOKUP(СВОД2023[[#This Row],[ФО]],СПРАВОЧНИК!H:P,2,0)</f>
        <v>Центральный ФО</v>
      </c>
    </row>
    <row r="10985" spans="1:11" x14ac:dyDescent="0.2">
      <c r="A10985" t="s">
        <v>600</v>
      </c>
      <c r="B10985" t="s">
        <v>596</v>
      </c>
      <c r="C10985" s="1" t="s">
        <v>464</v>
      </c>
      <c r="D10985" s="1" t="s">
        <v>2300</v>
      </c>
      <c r="E10985" s="2">
        <v>7</v>
      </c>
      <c r="F10985" s="3">
        <v>9</v>
      </c>
      <c r="G10985" s="2">
        <v>29</v>
      </c>
      <c r="H10985" s="3">
        <v>26</v>
      </c>
      <c r="I10985" s="69" t="str">
        <f>VLOOKUP(C10985,СПРАВОЧНИК!B:D,2,0)</f>
        <v>ЕВРОПА</v>
      </c>
      <c r="J10985" s="69" t="str">
        <f>VLOOKUP(C10985,СПРАВОЧНИК!B:D,3,0)</f>
        <v>ИНОМАРКИ</v>
      </c>
      <c r="K10985" s="69" t="str">
        <f>VLOOKUP(СВОД2023[[#This Row],[ФО]],СПРАВОЧНИК!H:P,2,0)</f>
        <v>Центральный ФО</v>
      </c>
    </row>
    <row r="10986" spans="1:11" x14ac:dyDescent="0.2">
      <c r="A10986" t="s">
        <v>600</v>
      </c>
      <c r="B10986" t="s">
        <v>596</v>
      </c>
      <c r="C10986" s="1" t="s">
        <v>464</v>
      </c>
      <c r="D10986" s="1" t="s">
        <v>1792</v>
      </c>
      <c r="E10986" s="2"/>
      <c r="F10986" s="3"/>
      <c r="G10986" s="2">
        <v>2</v>
      </c>
      <c r="H10986" s="3">
        <v>5</v>
      </c>
      <c r="I10986" s="69" t="str">
        <f>VLOOKUP(C10986,СПРАВОЧНИК!B:D,2,0)</f>
        <v>ЕВРОПА</v>
      </c>
      <c r="J10986" s="69" t="str">
        <f>VLOOKUP(C10986,СПРАВОЧНИК!B:D,3,0)</f>
        <v>ИНОМАРКИ</v>
      </c>
      <c r="K10986" s="69" t="str">
        <f>VLOOKUP(СВОД2023[[#This Row],[ФО]],СПРАВОЧНИК!H:P,2,0)</f>
        <v>Центральный ФО</v>
      </c>
    </row>
    <row r="10987" spans="1:11" x14ac:dyDescent="0.2">
      <c r="A10987" t="s">
        <v>600</v>
      </c>
      <c r="B10987" t="s">
        <v>596</v>
      </c>
      <c r="C10987" s="1" t="s">
        <v>464</v>
      </c>
      <c r="D10987" s="1" t="s">
        <v>2301</v>
      </c>
      <c r="E10987" s="2">
        <v>2</v>
      </c>
      <c r="F10987" s="3">
        <v>1</v>
      </c>
      <c r="G10987" s="2">
        <v>14</v>
      </c>
      <c r="H10987" s="3">
        <v>6</v>
      </c>
      <c r="I10987" s="69" t="str">
        <f>VLOOKUP(C10987,СПРАВОЧНИК!B:D,2,0)</f>
        <v>ЕВРОПА</v>
      </c>
      <c r="J10987" s="69" t="str">
        <f>VLOOKUP(C10987,СПРАВОЧНИК!B:D,3,0)</f>
        <v>ИНОМАРКИ</v>
      </c>
      <c r="K10987" s="69" t="str">
        <f>VLOOKUP(СВОД2023[[#This Row],[ФО]],СПРАВОЧНИК!H:P,2,0)</f>
        <v>Центральный ФО</v>
      </c>
    </row>
    <row r="10988" spans="1:11" x14ac:dyDescent="0.2">
      <c r="A10988" t="s">
        <v>600</v>
      </c>
      <c r="B10988" t="s">
        <v>596</v>
      </c>
      <c r="C10988" s="1" t="s">
        <v>464</v>
      </c>
      <c r="D10988" s="1" t="s">
        <v>2466</v>
      </c>
      <c r="E10988" s="2"/>
      <c r="F10988" s="3">
        <v>1</v>
      </c>
      <c r="G10988" s="2"/>
      <c r="H10988" s="3">
        <v>1</v>
      </c>
      <c r="I10988" s="69" t="str">
        <f>VLOOKUP(C10988,СПРАВОЧНИК!B:D,2,0)</f>
        <v>ЕВРОПА</v>
      </c>
      <c r="J10988" s="69" t="str">
        <f>VLOOKUP(C10988,СПРАВОЧНИК!B:D,3,0)</f>
        <v>ИНОМАРКИ</v>
      </c>
      <c r="K10988" s="69" t="str">
        <f>VLOOKUP(СВОД2023[[#This Row],[ФО]],СПРАВОЧНИК!H:P,2,0)</f>
        <v>Центральный ФО</v>
      </c>
    </row>
    <row r="10989" spans="1:11" x14ac:dyDescent="0.2">
      <c r="A10989" t="s">
        <v>600</v>
      </c>
      <c r="B10989" t="s">
        <v>596</v>
      </c>
      <c r="C10989" s="1" t="s">
        <v>473</v>
      </c>
      <c r="D10989" s="1" t="s">
        <v>474</v>
      </c>
      <c r="E10989" s="2"/>
      <c r="F10989" s="3"/>
      <c r="G10989" s="2">
        <v>1</v>
      </c>
      <c r="H10989" s="3"/>
      <c r="I10989" s="69" t="str">
        <f>VLOOKUP(C10989,СПРАВОЧНИК!B:D,2,0)</f>
        <v>КИТАЙ</v>
      </c>
      <c r="J10989" s="69" t="str">
        <f>VLOOKUP(C10989,СПРАВОЧНИК!B:D,3,0)</f>
        <v>ИНОМАРКИ</v>
      </c>
      <c r="K10989" s="69" t="str">
        <f>VLOOKUP(СВОД2023[[#This Row],[ФО]],СПРАВОЧНИК!H:P,2,0)</f>
        <v>Центральный ФО</v>
      </c>
    </row>
    <row r="10990" spans="1:11" x14ac:dyDescent="0.2">
      <c r="A10990" t="s">
        <v>600</v>
      </c>
      <c r="B10990" t="s">
        <v>596</v>
      </c>
      <c r="C10990" s="1" t="s">
        <v>475</v>
      </c>
      <c r="D10990" s="1" t="s">
        <v>2713</v>
      </c>
      <c r="E10990" s="2"/>
      <c r="F10990" s="3">
        <v>1</v>
      </c>
      <c r="G10990" s="2">
        <v>2</v>
      </c>
      <c r="H10990" s="3">
        <v>2</v>
      </c>
      <c r="I10990" s="69" t="str">
        <f>VLOOKUP(C10990,СПРАВОЧНИК!B:D,2,0)</f>
        <v>КИТАЙ</v>
      </c>
      <c r="J10990" s="69" t="str">
        <f>VLOOKUP(C10990,СПРАВОЧНИК!B:D,3,0)</f>
        <v>ИНОМАРКИ</v>
      </c>
      <c r="K10990" s="69" t="str">
        <f>VLOOKUP(СВОД2023[[#This Row],[ФО]],СПРАВОЧНИК!H:P,2,0)</f>
        <v>Центральный ФО</v>
      </c>
    </row>
    <row r="10991" spans="1:11" x14ac:dyDescent="0.2">
      <c r="A10991" t="s">
        <v>600</v>
      </c>
      <c r="B10991" t="s">
        <v>596</v>
      </c>
      <c r="C10991" s="1" t="s">
        <v>476</v>
      </c>
      <c r="D10991" s="1" t="s">
        <v>2467</v>
      </c>
      <c r="E10991" s="2"/>
      <c r="F10991" s="3"/>
      <c r="G10991" s="2">
        <v>1</v>
      </c>
      <c r="H10991" s="3">
        <v>2</v>
      </c>
      <c r="I10991" s="69" t="str">
        <f>VLOOKUP(C10991,СПРАВОЧНИК!B:D,2,0)</f>
        <v>ЕВРОПА</v>
      </c>
      <c r="J10991" s="69" t="str">
        <f>VLOOKUP(C10991,СПРАВОЧНИК!B:D,3,0)</f>
        <v>ИНОМАРКИ</v>
      </c>
      <c r="K10991" s="69" t="str">
        <f>VLOOKUP(СВОД2023[[#This Row],[ФО]],СПРАВОЧНИК!H:P,2,0)</f>
        <v>Центральный ФО</v>
      </c>
    </row>
    <row r="10992" spans="1:11" x14ac:dyDescent="0.2">
      <c r="A10992" t="s">
        <v>600</v>
      </c>
      <c r="B10992" t="s">
        <v>596</v>
      </c>
      <c r="C10992" s="1" t="s">
        <v>476</v>
      </c>
      <c r="D10992" s="1" t="s">
        <v>477</v>
      </c>
      <c r="E10992" s="2">
        <v>13</v>
      </c>
      <c r="F10992" s="3">
        <v>9</v>
      </c>
      <c r="G10992" s="2">
        <v>51</v>
      </c>
      <c r="H10992" s="3">
        <v>38</v>
      </c>
      <c r="I10992" s="69" t="str">
        <f>VLOOKUP(C10992,СПРАВОЧНИК!B:D,2,0)</f>
        <v>ЕВРОПА</v>
      </c>
      <c r="J10992" s="69" t="str">
        <f>VLOOKUP(C10992,СПРАВОЧНИК!B:D,3,0)</f>
        <v>ИНОМАРКИ</v>
      </c>
      <c r="K10992" s="69" t="str">
        <f>VLOOKUP(СВОД2023[[#This Row],[ФО]],СПРАВОЧНИК!H:P,2,0)</f>
        <v>Центральный ФО</v>
      </c>
    </row>
    <row r="10993" spans="1:11" x14ac:dyDescent="0.2">
      <c r="A10993" t="s">
        <v>600</v>
      </c>
      <c r="B10993" t="s">
        <v>596</v>
      </c>
      <c r="C10993" s="1" t="s">
        <v>476</v>
      </c>
      <c r="D10993" s="1" t="s">
        <v>2468</v>
      </c>
      <c r="E10993" s="2"/>
      <c r="F10993" s="3"/>
      <c r="G10993" s="2">
        <v>3</v>
      </c>
      <c r="H10993" s="3">
        <v>7</v>
      </c>
      <c r="I10993" s="69" t="str">
        <f>VLOOKUP(C10993,СПРАВОЧНИК!B:D,2,0)</f>
        <v>ЕВРОПА</v>
      </c>
      <c r="J10993" s="69" t="str">
        <f>VLOOKUP(C10993,СПРАВОЧНИК!B:D,3,0)</f>
        <v>ИНОМАРКИ</v>
      </c>
      <c r="K10993" s="69" t="str">
        <f>VLOOKUP(СВОД2023[[#This Row],[ФО]],СПРАВОЧНИК!H:P,2,0)</f>
        <v>Центральный ФО</v>
      </c>
    </row>
    <row r="10994" spans="1:11" x14ac:dyDescent="0.2">
      <c r="A10994" t="s">
        <v>600</v>
      </c>
      <c r="B10994" t="s">
        <v>596</v>
      </c>
      <c r="C10994" s="1" t="s">
        <v>476</v>
      </c>
      <c r="D10994" s="1" t="s">
        <v>478</v>
      </c>
      <c r="E10994" s="2">
        <v>4</v>
      </c>
      <c r="F10994" s="3">
        <v>4</v>
      </c>
      <c r="G10994" s="2">
        <v>44</v>
      </c>
      <c r="H10994" s="3">
        <v>25</v>
      </c>
      <c r="I10994" s="69" t="str">
        <f>VLOOKUP(C10994,СПРАВОЧНИК!B:D,2,0)</f>
        <v>ЕВРОПА</v>
      </c>
      <c r="J10994" s="69" t="str">
        <f>VLOOKUP(C10994,СПРАВОЧНИК!B:D,3,0)</f>
        <v>ИНОМАРКИ</v>
      </c>
      <c r="K10994" s="69" t="str">
        <f>VLOOKUP(СВОД2023[[#This Row],[ФО]],СПРАВОЧНИК!H:P,2,0)</f>
        <v>Центральный ФО</v>
      </c>
    </row>
    <row r="10995" spans="1:11" x14ac:dyDescent="0.2">
      <c r="A10995" t="s">
        <v>600</v>
      </c>
      <c r="B10995" t="s">
        <v>596</v>
      </c>
      <c r="C10995" s="1" t="s">
        <v>476</v>
      </c>
      <c r="D10995" s="1" t="s">
        <v>479</v>
      </c>
      <c r="E10995" s="2">
        <v>7</v>
      </c>
      <c r="F10995" s="3">
        <v>1</v>
      </c>
      <c r="G10995" s="2">
        <v>19</v>
      </c>
      <c r="H10995" s="3">
        <v>26</v>
      </c>
      <c r="I10995" s="69" t="str">
        <f>VLOOKUP(C10995,СПРАВОЧНИК!B:D,2,0)</f>
        <v>ЕВРОПА</v>
      </c>
      <c r="J10995" s="69" t="str">
        <f>VLOOKUP(C10995,СПРАВОЧНИК!B:D,3,0)</f>
        <v>ИНОМАРКИ</v>
      </c>
      <c r="K10995" s="69" t="str">
        <f>VLOOKUP(СВОД2023[[#This Row],[ФО]],СПРАВОЧНИК!H:P,2,0)</f>
        <v>Центральный ФО</v>
      </c>
    </row>
    <row r="10996" spans="1:11" x14ac:dyDescent="0.2">
      <c r="A10996" t="s">
        <v>600</v>
      </c>
      <c r="B10996" t="s">
        <v>596</v>
      </c>
      <c r="C10996" s="1" t="s">
        <v>476</v>
      </c>
      <c r="D10996" s="1" t="s">
        <v>2714</v>
      </c>
      <c r="E10996" s="2"/>
      <c r="F10996" s="3">
        <v>1</v>
      </c>
      <c r="G10996" s="2">
        <v>2</v>
      </c>
      <c r="H10996" s="3">
        <v>5</v>
      </c>
      <c r="I10996" s="69" t="str">
        <f>VLOOKUP(C10996,СПРАВОЧНИК!B:D,2,0)</f>
        <v>ЕВРОПА</v>
      </c>
      <c r="J10996" s="69" t="str">
        <f>VLOOKUP(C10996,СПРАВОЧНИК!B:D,3,0)</f>
        <v>ИНОМАРКИ</v>
      </c>
      <c r="K10996" s="69" t="str">
        <f>VLOOKUP(СВОД2023[[#This Row],[ФО]],СПРАВОЧНИК!H:P,2,0)</f>
        <v>Центральный ФО</v>
      </c>
    </row>
    <row r="10997" spans="1:11" x14ac:dyDescent="0.2">
      <c r="A10997" t="s">
        <v>600</v>
      </c>
      <c r="B10997" t="s">
        <v>596</v>
      </c>
      <c r="C10997" s="1" t="s">
        <v>476</v>
      </c>
      <c r="D10997" s="1" t="s">
        <v>2715</v>
      </c>
      <c r="E10997" s="2">
        <v>1</v>
      </c>
      <c r="F10997" s="3">
        <v>1</v>
      </c>
      <c r="G10997" s="2">
        <v>2</v>
      </c>
      <c r="H10997" s="3">
        <v>1</v>
      </c>
      <c r="I10997" s="69" t="str">
        <f>VLOOKUP(C10997,СПРАВОЧНИК!B:D,2,0)</f>
        <v>ЕВРОПА</v>
      </c>
      <c r="J10997" s="69" t="str">
        <f>VLOOKUP(C10997,СПРАВОЧНИК!B:D,3,0)</f>
        <v>ИНОМАРКИ</v>
      </c>
      <c r="K10997" s="69" t="str">
        <f>VLOOKUP(СВОД2023[[#This Row],[ФО]],СПРАВОЧНИК!H:P,2,0)</f>
        <v>Центральный ФО</v>
      </c>
    </row>
    <row r="10998" spans="1:11" x14ac:dyDescent="0.2">
      <c r="A10998" t="s">
        <v>600</v>
      </c>
      <c r="B10998" t="s">
        <v>596</v>
      </c>
      <c r="C10998" s="1" t="s">
        <v>476</v>
      </c>
      <c r="D10998" s="1" t="s">
        <v>2716</v>
      </c>
      <c r="E10998" s="2"/>
      <c r="F10998" s="3"/>
      <c r="G10998" s="2"/>
      <c r="H10998" s="3">
        <v>1</v>
      </c>
      <c r="I10998" s="69" t="str">
        <f>VLOOKUP(C10998,СПРАВОЧНИК!B:D,2,0)</f>
        <v>ЕВРОПА</v>
      </c>
      <c r="J10998" s="69" t="str">
        <f>VLOOKUP(C10998,СПРАВОЧНИК!B:D,3,0)</f>
        <v>ИНОМАРКИ</v>
      </c>
      <c r="K10998" s="69" t="str">
        <f>VLOOKUP(СВОД2023[[#This Row],[ФО]],СПРАВОЧНИК!H:P,2,0)</f>
        <v>Центральный ФО</v>
      </c>
    </row>
    <row r="10999" spans="1:11" x14ac:dyDescent="0.2">
      <c r="A10999" t="s">
        <v>600</v>
      </c>
      <c r="B10999" t="s">
        <v>596</v>
      </c>
      <c r="C10999" s="1" t="s">
        <v>476</v>
      </c>
      <c r="D10999" s="1" t="s">
        <v>2302</v>
      </c>
      <c r="E10999" s="2"/>
      <c r="F10999" s="3">
        <v>1</v>
      </c>
      <c r="G10999" s="2">
        <v>7</v>
      </c>
      <c r="H10999" s="3">
        <v>4</v>
      </c>
      <c r="I10999" s="69" t="str">
        <f>VLOOKUP(C10999,СПРАВОЧНИК!B:D,2,0)</f>
        <v>ЕВРОПА</v>
      </c>
      <c r="J10999" s="69" t="str">
        <f>VLOOKUP(C10999,СПРАВОЧНИК!B:D,3,0)</f>
        <v>ИНОМАРКИ</v>
      </c>
      <c r="K10999" s="69" t="str">
        <f>VLOOKUP(СВОД2023[[#This Row],[ФО]],СПРАВОЧНИК!H:P,2,0)</f>
        <v>Центральный ФО</v>
      </c>
    </row>
    <row r="11000" spans="1:11" x14ac:dyDescent="0.2">
      <c r="A11000" t="s">
        <v>600</v>
      </c>
      <c r="B11000" t="s">
        <v>596</v>
      </c>
      <c r="C11000" s="1" t="s">
        <v>476</v>
      </c>
      <c r="D11000" s="1" t="s">
        <v>480</v>
      </c>
      <c r="E11000" s="2">
        <v>4</v>
      </c>
      <c r="F11000" s="3">
        <v>9</v>
      </c>
      <c r="G11000" s="2">
        <v>27</v>
      </c>
      <c r="H11000" s="3">
        <v>30</v>
      </c>
      <c r="I11000" s="69" t="str">
        <f>VLOOKUP(C11000,СПРАВОЧНИК!B:D,2,0)</f>
        <v>ЕВРОПА</v>
      </c>
      <c r="J11000" s="69" t="str">
        <f>VLOOKUP(C11000,СПРАВОЧНИК!B:D,3,0)</f>
        <v>ИНОМАРКИ</v>
      </c>
      <c r="K11000" s="69" t="str">
        <f>VLOOKUP(СВОД2023[[#This Row],[ФО]],СПРАВОЧНИК!H:P,2,0)</f>
        <v>Центральный ФО</v>
      </c>
    </row>
    <row r="11001" spans="1:11" x14ac:dyDescent="0.2">
      <c r="A11001" t="s">
        <v>600</v>
      </c>
      <c r="B11001" t="s">
        <v>596</v>
      </c>
      <c r="C11001" s="1" t="s">
        <v>1794</v>
      </c>
      <c r="D11001" s="1" t="s">
        <v>2303</v>
      </c>
      <c r="E11001" s="2">
        <v>3</v>
      </c>
      <c r="F11001" s="3">
        <v>3</v>
      </c>
      <c r="G11001" s="2">
        <v>20</v>
      </c>
      <c r="H11001" s="3">
        <v>26</v>
      </c>
      <c r="I11001" s="69" t="str">
        <f>VLOOKUP(C11001,СПРАВОЧНИК!B:D,2,0)</f>
        <v>ЕВРОПА</v>
      </c>
      <c r="J11001" s="69" t="str">
        <f>VLOOKUP(C11001,СПРАВОЧНИК!B:D,3,0)</f>
        <v>ИНОМАРКИ</v>
      </c>
      <c r="K11001" s="69" t="str">
        <f>VLOOKUP(СВОД2023[[#This Row],[ФО]],СПРАВОЧНИК!H:P,2,0)</f>
        <v>Центральный ФО</v>
      </c>
    </row>
    <row r="11002" spans="1:11" x14ac:dyDescent="0.2">
      <c r="A11002" t="s">
        <v>600</v>
      </c>
      <c r="B11002" t="s">
        <v>596</v>
      </c>
      <c r="C11002" s="1" t="s">
        <v>1794</v>
      </c>
      <c r="D11002" s="1" t="s">
        <v>1795</v>
      </c>
      <c r="E11002" s="2">
        <v>1</v>
      </c>
      <c r="F11002" s="3">
        <v>3</v>
      </c>
      <c r="G11002" s="2">
        <v>14</v>
      </c>
      <c r="H11002" s="3">
        <v>11</v>
      </c>
      <c r="I11002" s="69" t="str">
        <f>VLOOKUP(C11002,СПРАВОЧНИК!B:D,2,0)</f>
        <v>ЕВРОПА</v>
      </c>
      <c r="J11002" s="69" t="str">
        <f>VLOOKUP(C11002,СПРАВОЧНИК!B:D,3,0)</f>
        <v>ИНОМАРКИ</v>
      </c>
      <c r="K11002" s="69" t="str">
        <f>VLOOKUP(СВОД2023[[#This Row],[ФО]],СПРАВОЧНИК!H:P,2,0)</f>
        <v>Центральный ФО</v>
      </c>
    </row>
    <row r="11003" spans="1:11" x14ac:dyDescent="0.2">
      <c r="A11003" t="s">
        <v>600</v>
      </c>
      <c r="B11003" t="s">
        <v>596</v>
      </c>
      <c r="C11003" s="1" t="s">
        <v>1794</v>
      </c>
      <c r="D11003" s="1" t="s">
        <v>2304</v>
      </c>
      <c r="E11003" s="2">
        <v>5</v>
      </c>
      <c r="F11003" s="3">
        <v>5</v>
      </c>
      <c r="G11003" s="2">
        <v>22</v>
      </c>
      <c r="H11003" s="3">
        <v>20</v>
      </c>
      <c r="I11003" s="69" t="str">
        <f>VLOOKUP(C11003,СПРАВОЧНИК!B:D,2,0)</f>
        <v>ЕВРОПА</v>
      </c>
      <c r="J11003" s="69" t="str">
        <f>VLOOKUP(C11003,СПРАВОЧНИК!B:D,3,0)</f>
        <v>ИНОМАРКИ</v>
      </c>
      <c r="K11003" s="69" t="str">
        <f>VLOOKUP(СВОД2023[[#This Row],[ФО]],СПРАВОЧНИК!H:P,2,0)</f>
        <v>Центральный ФО</v>
      </c>
    </row>
    <row r="11004" spans="1:11" x14ac:dyDescent="0.2">
      <c r="A11004" t="s">
        <v>600</v>
      </c>
      <c r="B11004" t="s">
        <v>596</v>
      </c>
      <c r="C11004" s="1" t="s">
        <v>1794</v>
      </c>
      <c r="D11004" s="1" t="s">
        <v>1796</v>
      </c>
      <c r="E11004" s="2">
        <v>3</v>
      </c>
      <c r="F11004" s="3">
        <v>3</v>
      </c>
      <c r="G11004" s="2">
        <v>19</v>
      </c>
      <c r="H11004" s="3">
        <v>24</v>
      </c>
      <c r="I11004" s="69" t="str">
        <f>VLOOKUP(C11004,СПРАВОЧНИК!B:D,2,0)</f>
        <v>ЕВРОПА</v>
      </c>
      <c r="J11004" s="69" t="str">
        <f>VLOOKUP(C11004,СПРАВОЧНИК!B:D,3,0)</f>
        <v>ИНОМАРКИ</v>
      </c>
      <c r="K11004" s="69" t="str">
        <f>VLOOKUP(СВОД2023[[#This Row],[ФО]],СПРАВОЧНИК!H:P,2,0)</f>
        <v>Центральный ФО</v>
      </c>
    </row>
    <row r="11005" spans="1:11" x14ac:dyDescent="0.2">
      <c r="A11005" t="s">
        <v>600</v>
      </c>
      <c r="B11005" t="s">
        <v>596</v>
      </c>
      <c r="C11005" s="1" t="s">
        <v>1794</v>
      </c>
      <c r="D11005" s="1" t="s">
        <v>1797</v>
      </c>
      <c r="E11005" s="2">
        <v>4</v>
      </c>
      <c r="F11005" s="3">
        <v>1</v>
      </c>
      <c r="G11005" s="2">
        <v>14</v>
      </c>
      <c r="H11005" s="3">
        <v>10</v>
      </c>
      <c r="I11005" s="69" t="str">
        <f>VLOOKUP(C11005,СПРАВОЧНИК!B:D,2,0)</f>
        <v>ЕВРОПА</v>
      </c>
      <c r="J11005" s="69" t="str">
        <f>VLOOKUP(C11005,СПРАВОЧНИК!B:D,3,0)</f>
        <v>ИНОМАРКИ</v>
      </c>
      <c r="K11005" s="69" t="str">
        <f>VLOOKUP(СВОД2023[[#This Row],[ФО]],СПРАВОЧНИК!H:P,2,0)</f>
        <v>Центральный ФО</v>
      </c>
    </row>
    <row r="11006" spans="1:11" x14ac:dyDescent="0.2">
      <c r="A11006" t="s">
        <v>600</v>
      </c>
      <c r="B11006" t="s">
        <v>596</v>
      </c>
      <c r="C11006" s="1" t="s">
        <v>1794</v>
      </c>
      <c r="D11006" s="1" t="s">
        <v>1798</v>
      </c>
      <c r="E11006" s="2">
        <v>13</v>
      </c>
      <c r="F11006" s="3">
        <v>16</v>
      </c>
      <c r="G11006" s="2">
        <v>73</v>
      </c>
      <c r="H11006" s="3">
        <v>99</v>
      </c>
      <c r="I11006" s="69" t="str">
        <f>VLOOKUP(C11006,СПРАВОЧНИК!B:D,2,0)</f>
        <v>ЕВРОПА</v>
      </c>
      <c r="J11006" s="69" t="str">
        <f>VLOOKUP(C11006,СПРАВОЧНИК!B:D,3,0)</f>
        <v>ИНОМАРКИ</v>
      </c>
      <c r="K11006" s="69" t="str">
        <f>VLOOKUP(СВОД2023[[#This Row],[ФО]],СПРАВОЧНИК!H:P,2,0)</f>
        <v>Центральный ФО</v>
      </c>
    </row>
    <row r="11007" spans="1:11" x14ac:dyDescent="0.2">
      <c r="A11007" t="s">
        <v>600</v>
      </c>
      <c r="B11007" t="s">
        <v>596</v>
      </c>
      <c r="C11007" s="1" t="s">
        <v>1794</v>
      </c>
      <c r="D11007" s="1" t="s">
        <v>2305</v>
      </c>
      <c r="E11007" s="2"/>
      <c r="F11007" s="3">
        <v>2</v>
      </c>
      <c r="G11007" s="2">
        <v>1</v>
      </c>
      <c r="H11007" s="3">
        <v>3</v>
      </c>
      <c r="I11007" s="69" t="str">
        <f>VLOOKUP(C11007,СПРАВОЧНИК!B:D,2,0)</f>
        <v>ЕВРОПА</v>
      </c>
      <c r="J11007" s="69" t="str">
        <f>VLOOKUP(C11007,СПРАВОЧНИК!B:D,3,0)</f>
        <v>ИНОМАРКИ</v>
      </c>
      <c r="K11007" s="69" t="str">
        <f>VLOOKUP(СВОД2023[[#This Row],[ФО]],СПРАВОЧНИК!H:P,2,0)</f>
        <v>Центральный ФО</v>
      </c>
    </row>
    <row r="11008" spans="1:11" x14ac:dyDescent="0.2">
      <c r="A11008" t="s">
        <v>600</v>
      </c>
      <c r="B11008" t="s">
        <v>596</v>
      </c>
      <c r="C11008" s="1" t="s">
        <v>1794</v>
      </c>
      <c r="D11008" s="1" t="s">
        <v>2717</v>
      </c>
      <c r="E11008" s="2">
        <v>1</v>
      </c>
      <c r="F11008" s="3"/>
      <c r="G11008" s="2">
        <v>1</v>
      </c>
      <c r="H11008" s="3"/>
      <c r="I11008" s="69" t="str">
        <f>VLOOKUP(C11008,СПРАВОЧНИК!B:D,2,0)</f>
        <v>ЕВРОПА</v>
      </c>
      <c r="J11008" s="69" t="str">
        <f>VLOOKUP(C11008,СПРАВОЧНИК!B:D,3,0)</f>
        <v>ИНОМАРКИ</v>
      </c>
      <c r="K11008" s="69" t="str">
        <f>VLOOKUP(СВОД2023[[#This Row],[ФО]],СПРАВОЧНИК!H:P,2,0)</f>
        <v>Центральный ФО</v>
      </c>
    </row>
    <row r="11009" spans="1:11" x14ac:dyDescent="0.2">
      <c r="A11009" t="s">
        <v>600</v>
      </c>
      <c r="B11009" t="s">
        <v>596</v>
      </c>
      <c r="C11009" s="1" t="s">
        <v>1794</v>
      </c>
      <c r="D11009" s="1" t="s">
        <v>2565</v>
      </c>
      <c r="E11009" s="2"/>
      <c r="F11009" s="3">
        <v>1</v>
      </c>
      <c r="G11009" s="2"/>
      <c r="H11009" s="3">
        <v>1</v>
      </c>
      <c r="I11009" s="69" t="str">
        <f>VLOOKUP(C11009,СПРАВОЧНИК!B:D,2,0)</f>
        <v>ЕВРОПА</v>
      </c>
      <c r="J11009" s="69" t="str">
        <f>VLOOKUP(C11009,СПРАВОЧНИК!B:D,3,0)</f>
        <v>ИНОМАРКИ</v>
      </c>
      <c r="K11009" s="69" t="str">
        <f>VLOOKUP(СВОД2023[[#This Row],[ФО]],СПРАВОЧНИК!H:P,2,0)</f>
        <v>Центральный ФО</v>
      </c>
    </row>
    <row r="11010" spans="1:11" x14ac:dyDescent="0.2">
      <c r="A11010" t="s">
        <v>600</v>
      </c>
      <c r="B11010" t="s">
        <v>596</v>
      </c>
      <c r="C11010" s="1" t="s">
        <v>1799</v>
      </c>
      <c r="D11010" s="1" t="s">
        <v>2306</v>
      </c>
      <c r="E11010" s="2">
        <v>6</v>
      </c>
      <c r="F11010" s="3">
        <v>8</v>
      </c>
      <c r="G11010" s="2">
        <v>20</v>
      </c>
      <c r="H11010" s="3">
        <v>22</v>
      </c>
      <c r="I11010" s="69" t="str">
        <f>VLOOKUP(C11010,СПРАВОЧНИК!B:D,2,0)</f>
        <v>ЕВРОПА</v>
      </c>
      <c r="J11010" s="69" t="str">
        <f>VLOOKUP(C11010,СПРАВОЧНИК!B:D,3,0)</f>
        <v>ИНОМАРКИ</v>
      </c>
      <c r="K11010" s="69" t="str">
        <f>VLOOKUP(СВОД2023[[#This Row],[ФО]],СПРАВОЧНИК!H:P,2,0)</f>
        <v>Центральный ФО</v>
      </c>
    </row>
    <row r="11011" spans="1:11" x14ac:dyDescent="0.2">
      <c r="A11011" t="s">
        <v>600</v>
      </c>
      <c r="B11011" t="s">
        <v>596</v>
      </c>
      <c r="C11011" s="1" t="s">
        <v>1799</v>
      </c>
      <c r="D11011" s="1" t="s">
        <v>1800</v>
      </c>
      <c r="E11011" s="2">
        <v>10</v>
      </c>
      <c r="F11011" s="3">
        <v>10</v>
      </c>
      <c r="G11011" s="2">
        <v>65</v>
      </c>
      <c r="H11011" s="3">
        <v>48</v>
      </c>
      <c r="I11011" s="69" t="str">
        <f>VLOOKUP(C11011,СПРАВОЧНИК!B:D,2,0)</f>
        <v>ЕВРОПА</v>
      </c>
      <c r="J11011" s="69" t="str">
        <f>VLOOKUP(C11011,СПРАВОЧНИК!B:D,3,0)</f>
        <v>ИНОМАРКИ</v>
      </c>
      <c r="K11011" s="69" t="str">
        <f>VLOOKUP(СВОД2023[[#This Row],[ФО]],СПРАВОЧНИК!H:P,2,0)</f>
        <v>Центральный ФО</v>
      </c>
    </row>
    <row r="11012" spans="1:11" x14ac:dyDescent="0.2">
      <c r="A11012" t="s">
        <v>600</v>
      </c>
      <c r="B11012" t="s">
        <v>596</v>
      </c>
      <c r="C11012" s="1" t="s">
        <v>1799</v>
      </c>
      <c r="D11012" s="1" t="s">
        <v>2718</v>
      </c>
      <c r="E11012" s="2"/>
      <c r="F11012" s="3"/>
      <c r="G11012" s="2">
        <v>1</v>
      </c>
      <c r="H11012" s="3"/>
      <c r="I11012" s="69" t="str">
        <f>VLOOKUP(C11012,СПРАВОЧНИК!B:D,2,0)</f>
        <v>ЕВРОПА</v>
      </c>
      <c r="J11012" s="69" t="str">
        <f>VLOOKUP(C11012,СПРАВОЧНИК!B:D,3,0)</f>
        <v>ИНОМАРКИ</v>
      </c>
      <c r="K11012" s="69" t="str">
        <f>VLOOKUP(СВОД2023[[#This Row],[ФО]],СПРАВОЧНИК!H:P,2,0)</f>
        <v>Центральный ФО</v>
      </c>
    </row>
    <row r="11013" spans="1:11" x14ac:dyDescent="0.2">
      <c r="A11013" t="s">
        <v>600</v>
      </c>
      <c r="B11013" t="s">
        <v>596</v>
      </c>
      <c r="C11013" s="1" t="s">
        <v>1799</v>
      </c>
      <c r="D11013" s="1" t="s">
        <v>1801</v>
      </c>
      <c r="E11013" s="2">
        <v>35</v>
      </c>
      <c r="F11013" s="3">
        <v>22</v>
      </c>
      <c r="G11013" s="2">
        <v>157</v>
      </c>
      <c r="H11013" s="3">
        <v>130</v>
      </c>
      <c r="I11013" s="69" t="str">
        <f>VLOOKUP(C11013,СПРАВОЧНИК!B:D,2,0)</f>
        <v>ЕВРОПА</v>
      </c>
      <c r="J11013" s="69" t="str">
        <f>VLOOKUP(C11013,СПРАВОЧНИК!B:D,3,0)</f>
        <v>ИНОМАРКИ</v>
      </c>
      <c r="K11013" s="69" t="str">
        <f>VLOOKUP(СВОД2023[[#This Row],[ФО]],СПРАВОЧНИК!H:P,2,0)</f>
        <v>Центральный ФО</v>
      </c>
    </row>
    <row r="11014" spans="1:11" x14ac:dyDescent="0.2">
      <c r="A11014" t="s">
        <v>600</v>
      </c>
      <c r="B11014" t="s">
        <v>596</v>
      </c>
      <c r="C11014" s="1" t="s">
        <v>1799</v>
      </c>
      <c r="D11014" s="1" t="s">
        <v>1802</v>
      </c>
      <c r="E11014" s="2">
        <v>29</v>
      </c>
      <c r="F11014" s="3">
        <v>25</v>
      </c>
      <c r="G11014" s="2">
        <v>155</v>
      </c>
      <c r="H11014" s="3">
        <v>140</v>
      </c>
      <c r="I11014" s="69" t="str">
        <f>VLOOKUP(C11014,СПРАВОЧНИК!B:D,2,0)</f>
        <v>ЕВРОПА</v>
      </c>
      <c r="J11014" s="69" t="str">
        <f>VLOOKUP(C11014,СПРАВОЧНИК!B:D,3,0)</f>
        <v>ИНОМАРКИ</v>
      </c>
      <c r="K11014" s="69" t="str">
        <f>VLOOKUP(СВОД2023[[#This Row],[ФО]],СПРАВОЧНИК!H:P,2,0)</f>
        <v>Центральный ФО</v>
      </c>
    </row>
    <row r="11015" spans="1:11" x14ac:dyDescent="0.2">
      <c r="A11015" t="s">
        <v>600</v>
      </c>
      <c r="B11015" t="s">
        <v>596</v>
      </c>
      <c r="C11015" s="1" t="s">
        <v>1799</v>
      </c>
      <c r="D11015" s="1" t="s">
        <v>2470</v>
      </c>
      <c r="E11015" s="2"/>
      <c r="F11015" s="3"/>
      <c r="G11015" s="2">
        <v>1</v>
      </c>
      <c r="H11015" s="3"/>
      <c r="I11015" s="69" t="str">
        <f>VLOOKUP(C11015,СПРАВОЧНИК!B:D,2,0)</f>
        <v>ЕВРОПА</v>
      </c>
      <c r="J11015" s="69" t="str">
        <f>VLOOKUP(C11015,СПРАВОЧНИК!B:D,3,0)</f>
        <v>ИНОМАРКИ</v>
      </c>
      <c r="K11015" s="69" t="str">
        <f>VLOOKUP(СВОД2023[[#This Row],[ФО]],СПРАВОЧНИК!H:P,2,0)</f>
        <v>Центральный ФО</v>
      </c>
    </row>
    <row r="11016" spans="1:11" x14ac:dyDescent="0.2">
      <c r="A11016" t="s">
        <v>600</v>
      </c>
      <c r="B11016" t="s">
        <v>596</v>
      </c>
      <c r="C11016" s="1" t="s">
        <v>1799</v>
      </c>
      <c r="D11016" s="1" t="s">
        <v>2307</v>
      </c>
      <c r="E11016" s="2"/>
      <c r="F11016" s="3"/>
      <c r="G11016" s="2"/>
      <c r="H11016" s="3">
        <v>1</v>
      </c>
      <c r="I11016" s="69" t="str">
        <f>VLOOKUP(C11016,СПРАВОЧНИК!B:D,2,0)</f>
        <v>ЕВРОПА</v>
      </c>
      <c r="J11016" s="69" t="str">
        <f>VLOOKUP(C11016,СПРАВОЧНИК!B:D,3,0)</f>
        <v>ИНОМАРКИ</v>
      </c>
      <c r="K11016" s="69" t="str">
        <f>VLOOKUP(СВОД2023[[#This Row],[ФО]],СПРАВОЧНИК!H:P,2,0)</f>
        <v>Центральный ФО</v>
      </c>
    </row>
    <row r="11017" spans="1:11" x14ac:dyDescent="0.2">
      <c r="A11017" t="s">
        <v>600</v>
      </c>
      <c r="B11017" t="s">
        <v>596</v>
      </c>
      <c r="C11017" s="1" t="s">
        <v>1799</v>
      </c>
      <c r="D11017" s="1" t="s">
        <v>2598</v>
      </c>
      <c r="E11017" s="2">
        <v>1</v>
      </c>
      <c r="F11017" s="3"/>
      <c r="G11017" s="2">
        <v>1</v>
      </c>
      <c r="H11017" s="3"/>
      <c r="I11017" s="69" t="str">
        <f>VLOOKUP(C11017,СПРАВОЧНИК!B:D,2,0)</f>
        <v>ЕВРОПА</v>
      </c>
      <c r="J11017" s="69" t="str">
        <f>VLOOKUP(C11017,СПРАВОЧНИК!B:D,3,0)</f>
        <v>ИНОМАРКИ</v>
      </c>
      <c r="K11017" s="69" t="str">
        <f>VLOOKUP(СВОД2023[[#This Row],[ФО]],СПРАВОЧНИК!H:P,2,0)</f>
        <v>Центральный ФО</v>
      </c>
    </row>
    <row r="11018" spans="1:11" x14ac:dyDescent="0.2">
      <c r="A11018" t="s">
        <v>600</v>
      </c>
      <c r="B11018" t="s">
        <v>596</v>
      </c>
      <c r="C11018" s="1" t="s">
        <v>2719</v>
      </c>
      <c r="D11018" s="1" t="s">
        <v>2720</v>
      </c>
      <c r="E11018" s="2"/>
      <c r="F11018" s="3"/>
      <c r="G11018" s="2">
        <v>1</v>
      </c>
      <c r="H11018" s="3"/>
      <c r="I11018" s="69" t="str">
        <f>VLOOKUP(C11018,СПРАВОЧНИК!B:D,2,0)</f>
        <v>ИРАН</v>
      </c>
      <c r="J11018" s="69" t="str">
        <f>VLOOKUP(C11018,СПРАВОЧНИК!B:D,3,0)</f>
        <v>ИНОМАРКИ</v>
      </c>
      <c r="K11018" s="69" t="str">
        <f>VLOOKUP(СВОД2023[[#This Row],[ФО]],СПРАВОЧНИК!H:P,2,0)</f>
        <v>Центральный ФО</v>
      </c>
    </row>
    <row r="11019" spans="1:11" x14ac:dyDescent="0.2">
      <c r="A11019" t="s">
        <v>600</v>
      </c>
      <c r="B11019" t="s">
        <v>596</v>
      </c>
      <c r="C11019" s="1" t="s">
        <v>815</v>
      </c>
      <c r="D11019" s="1" t="s">
        <v>2308</v>
      </c>
      <c r="E11019" s="2">
        <v>1</v>
      </c>
      <c r="F11019" s="3"/>
      <c r="G11019" s="2">
        <v>4</v>
      </c>
      <c r="H11019" s="3"/>
      <c r="I11019" s="69" t="str">
        <f>VLOOKUP(C11019,СПРАВОЧНИК!B:D,2,0)</f>
        <v>ЕВРОПА</v>
      </c>
      <c r="J11019" s="69" t="str">
        <f>VLOOKUP(C11019,СПРАВОЧНИК!B:D,3,0)</f>
        <v>ИНОМАРКИ</v>
      </c>
      <c r="K11019" s="69" t="str">
        <f>VLOOKUP(СВОД2023[[#This Row],[ФО]],СПРАВОЧНИК!H:P,2,0)</f>
        <v>Центральный ФО</v>
      </c>
    </row>
    <row r="11020" spans="1:11" x14ac:dyDescent="0.2">
      <c r="A11020" t="s">
        <v>600</v>
      </c>
      <c r="B11020" t="s">
        <v>596</v>
      </c>
      <c r="C11020" s="1" t="s">
        <v>815</v>
      </c>
      <c r="D11020" s="1" t="s">
        <v>1803</v>
      </c>
      <c r="E11020" s="2"/>
      <c r="F11020" s="3"/>
      <c r="G11020" s="2">
        <v>3</v>
      </c>
      <c r="H11020" s="3"/>
      <c r="I11020" s="69" t="str">
        <f>VLOOKUP(C11020,СПРАВОЧНИК!B:D,2,0)</f>
        <v>ЕВРОПА</v>
      </c>
      <c r="J11020" s="69" t="str">
        <f>VLOOKUP(C11020,СПРАВОЧНИК!B:D,3,0)</f>
        <v>ИНОМАРКИ</v>
      </c>
      <c r="K11020" s="69" t="str">
        <f>VLOOKUP(СВОД2023[[#This Row],[ФО]],СПРАВОЧНИК!H:P,2,0)</f>
        <v>Центральный ФО</v>
      </c>
    </row>
    <row r="11021" spans="1:11" x14ac:dyDescent="0.2">
      <c r="A11021" t="s">
        <v>600</v>
      </c>
      <c r="B11021" t="s">
        <v>596</v>
      </c>
      <c r="C11021" s="1" t="s">
        <v>815</v>
      </c>
      <c r="D11021" s="1" t="s">
        <v>832</v>
      </c>
      <c r="E11021" s="2">
        <v>6</v>
      </c>
      <c r="F11021" s="3"/>
      <c r="G11021" s="2">
        <v>44</v>
      </c>
      <c r="H11021" s="3"/>
      <c r="I11021" s="69" t="str">
        <f>VLOOKUP(C11021,СПРАВОЧНИК!B:D,2,0)</f>
        <v>ЕВРОПА</v>
      </c>
      <c r="J11021" s="69" t="str">
        <f>VLOOKUP(C11021,СПРАВОЧНИК!B:D,3,0)</f>
        <v>ИНОМАРКИ</v>
      </c>
      <c r="K11021" s="69" t="str">
        <f>VLOOKUP(СВОД2023[[#This Row],[ФО]],СПРАВОЧНИК!H:P,2,0)</f>
        <v>Центральный ФО</v>
      </c>
    </row>
    <row r="11022" spans="1:11" x14ac:dyDescent="0.2">
      <c r="A11022" t="s">
        <v>600</v>
      </c>
      <c r="B11022" t="s">
        <v>596</v>
      </c>
      <c r="C11022" s="1" t="s">
        <v>815</v>
      </c>
      <c r="D11022" s="1" t="s">
        <v>1804</v>
      </c>
      <c r="E11022" s="2">
        <v>2</v>
      </c>
      <c r="F11022" s="3"/>
      <c r="G11022" s="2">
        <v>3</v>
      </c>
      <c r="H11022" s="3"/>
      <c r="I11022" s="69" t="str">
        <f>VLOOKUP(C11022,СПРАВОЧНИК!B:D,2,0)</f>
        <v>ЕВРОПА</v>
      </c>
      <c r="J11022" s="69" t="str">
        <f>VLOOKUP(C11022,СПРАВОЧНИК!B:D,3,0)</f>
        <v>ИНОМАРКИ</v>
      </c>
      <c r="K11022" s="69" t="str">
        <f>VLOOKUP(СВОД2023[[#This Row],[ФО]],СПРАВОЧНИК!H:P,2,0)</f>
        <v>Центральный ФО</v>
      </c>
    </row>
    <row r="11023" spans="1:11" x14ac:dyDescent="0.2">
      <c r="A11023" t="s">
        <v>600</v>
      </c>
      <c r="B11023" t="s">
        <v>596</v>
      </c>
      <c r="C11023" s="1" t="s">
        <v>815</v>
      </c>
      <c r="D11023" s="1" t="s">
        <v>2309</v>
      </c>
      <c r="E11023" s="2"/>
      <c r="F11023" s="3"/>
      <c r="G11023" s="2">
        <v>1</v>
      </c>
      <c r="H11023" s="3"/>
      <c r="I11023" s="69" t="str">
        <f>VLOOKUP(C11023,СПРАВОЧНИК!B:D,2,0)</f>
        <v>ЕВРОПА</v>
      </c>
      <c r="J11023" s="69" t="str">
        <f>VLOOKUP(C11023,СПРАВОЧНИК!B:D,3,0)</f>
        <v>ИНОМАРКИ</v>
      </c>
      <c r="K11023" s="69" t="str">
        <f>VLOOKUP(СВОД2023[[#This Row],[ФО]],СПРАВОЧНИК!H:P,2,0)</f>
        <v>Центральный ФО</v>
      </c>
    </row>
    <row r="11024" spans="1:11" x14ac:dyDescent="0.2">
      <c r="A11024" t="s">
        <v>600</v>
      </c>
      <c r="B11024" t="s">
        <v>596</v>
      </c>
      <c r="C11024" s="1" t="s">
        <v>815</v>
      </c>
      <c r="D11024" s="1" t="s">
        <v>2310</v>
      </c>
      <c r="E11024" s="2">
        <v>4</v>
      </c>
      <c r="F11024" s="3">
        <v>3</v>
      </c>
      <c r="G11024" s="2">
        <v>18</v>
      </c>
      <c r="H11024" s="3">
        <v>4</v>
      </c>
      <c r="I11024" s="69" t="str">
        <f>VLOOKUP(C11024,СПРАВОЧНИК!B:D,2,0)</f>
        <v>ЕВРОПА</v>
      </c>
      <c r="J11024" s="69" t="str">
        <f>VLOOKUP(C11024,СПРАВОЧНИК!B:D,3,0)</f>
        <v>ИНОМАРКИ</v>
      </c>
      <c r="K11024" s="69" t="str">
        <f>VLOOKUP(СВОД2023[[#This Row],[ФО]],СПРАВОЧНИК!H:P,2,0)</f>
        <v>Центральный ФО</v>
      </c>
    </row>
    <row r="11025" spans="1:11" x14ac:dyDescent="0.2">
      <c r="A11025" t="s">
        <v>600</v>
      </c>
      <c r="B11025" t="s">
        <v>596</v>
      </c>
      <c r="C11025" s="1" t="s">
        <v>815</v>
      </c>
      <c r="D11025" s="1" t="s">
        <v>847</v>
      </c>
      <c r="E11025" s="2">
        <v>2</v>
      </c>
      <c r="F11025" s="3"/>
      <c r="G11025" s="2">
        <v>2</v>
      </c>
      <c r="H11025" s="3"/>
      <c r="I11025" s="69" t="str">
        <f>VLOOKUP(C11025,СПРАВОЧНИК!B:D,2,0)</f>
        <v>ЕВРОПА</v>
      </c>
      <c r="J11025" s="69" t="str">
        <f>VLOOKUP(C11025,СПРАВОЧНИК!B:D,3,0)</f>
        <v>ИНОМАРКИ</v>
      </c>
      <c r="K11025" s="69" t="str">
        <f>VLOOKUP(СВОД2023[[#This Row],[ФО]],СПРАВОЧНИК!H:P,2,0)</f>
        <v>Центральный ФО</v>
      </c>
    </row>
    <row r="11026" spans="1:11" x14ac:dyDescent="0.2">
      <c r="A11026" t="s">
        <v>600</v>
      </c>
      <c r="B11026" t="s">
        <v>596</v>
      </c>
      <c r="C11026" s="1" t="s">
        <v>1805</v>
      </c>
      <c r="D11026" s="1" t="s">
        <v>2472</v>
      </c>
      <c r="E11026" s="2"/>
      <c r="F11026" s="3"/>
      <c r="G11026" s="2">
        <v>2</v>
      </c>
      <c r="H11026" s="3"/>
      <c r="I11026" s="69" t="str">
        <f>VLOOKUP(C11026,СПРАВОЧНИК!B:D,2,0)</f>
        <v>США</v>
      </c>
      <c r="J11026" s="69" t="str">
        <f>VLOOKUP(C11026,СПРАВОЧНИК!B:D,3,0)</f>
        <v>ИНОМАРКИ</v>
      </c>
      <c r="K11026" s="69" t="str">
        <f>VLOOKUP(СВОД2023[[#This Row],[ФО]],СПРАВОЧНИК!H:P,2,0)</f>
        <v>Центральный ФО</v>
      </c>
    </row>
    <row r="11027" spans="1:11" x14ac:dyDescent="0.2">
      <c r="A11027" t="s">
        <v>600</v>
      </c>
      <c r="B11027" t="s">
        <v>596</v>
      </c>
      <c r="C11027" s="1" t="s">
        <v>1805</v>
      </c>
      <c r="D11027" s="1" t="s">
        <v>2520</v>
      </c>
      <c r="E11027" s="2"/>
      <c r="F11027" s="3">
        <v>2</v>
      </c>
      <c r="G11027" s="2"/>
      <c r="H11027" s="3">
        <v>2</v>
      </c>
      <c r="I11027" s="69" t="str">
        <f>VLOOKUP(C11027,СПРАВОЧНИК!B:D,2,0)</f>
        <v>США</v>
      </c>
      <c r="J11027" s="69" t="str">
        <f>VLOOKUP(C11027,СПРАВОЧНИК!B:D,3,0)</f>
        <v>ИНОМАРКИ</v>
      </c>
      <c r="K11027" s="69" t="str">
        <f>VLOOKUP(СВОД2023[[#This Row],[ФО]],СПРАВОЧНИК!H:P,2,0)</f>
        <v>Центральный ФО</v>
      </c>
    </row>
    <row r="11028" spans="1:11" x14ac:dyDescent="0.2">
      <c r="A11028" t="s">
        <v>600</v>
      </c>
      <c r="B11028" t="s">
        <v>596</v>
      </c>
      <c r="C11028" s="1" t="s">
        <v>1805</v>
      </c>
      <c r="D11028" s="1" t="s">
        <v>2567</v>
      </c>
      <c r="E11028" s="2"/>
      <c r="F11028" s="3"/>
      <c r="G11028" s="2">
        <v>1</v>
      </c>
      <c r="H11028" s="3">
        <v>1</v>
      </c>
      <c r="I11028" s="69" t="str">
        <f>VLOOKUP(C11028,СПРАВОЧНИК!B:D,2,0)</f>
        <v>США</v>
      </c>
      <c r="J11028" s="69" t="str">
        <f>VLOOKUP(C11028,СПРАВОЧНИК!B:D,3,0)</f>
        <v>ИНОМАРКИ</v>
      </c>
      <c r="K11028" s="69" t="str">
        <f>VLOOKUP(СВОД2023[[#This Row],[ФО]],СПРАВОЧНИК!H:P,2,0)</f>
        <v>Центральный ФО</v>
      </c>
    </row>
    <row r="11029" spans="1:11" x14ac:dyDescent="0.2">
      <c r="A11029" t="s">
        <v>600</v>
      </c>
      <c r="B11029" t="s">
        <v>596</v>
      </c>
      <c r="C11029" s="1" t="s">
        <v>1805</v>
      </c>
      <c r="D11029" s="1" t="s">
        <v>2311</v>
      </c>
      <c r="E11029" s="2"/>
      <c r="F11029" s="3"/>
      <c r="G11029" s="2"/>
      <c r="H11029" s="3">
        <v>1</v>
      </c>
      <c r="I11029" s="69" t="str">
        <f>VLOOKUP(C11029,СПРАВОЧНИК!B:D,2,0)</f>
        <v>США</v>
      </c>
      <c r="J11029" s="69" t="str">
        <f>VLOOKUP(C11029,СПРАВОЧНИК!B:D,3,0)</f>
        <v>ИНОМАРКИ</v>
      </c>
      <c r="K11029" s="69" t="str">
        <f>VLOOKUP(СВОД2023[[#This Row],[ФО]],СПРАВОЧНИК!H:P,2,0)</f>
        <v>Центральный ФО</v>
      </c>
    </row>
    <row r="11030" spans="1:11" x14ac:dyDescent="0.2">
      <c r="A11030" t="s">
        <v>600</v>
      </c>
      <c r="B11030" t="s">
        <v>596</v>
      </c>
      <c r="C11030" s="1" t="s">
        <v>1805</v>
      </c>
      <c r="D11030" s="1" t="s">
        <v>2721</v>
      </c>
      <c r="E11030" s="2"/>
      <c r="F11030" s="3"/>
      <c r="G11030" s="2"/>
      <c r="H11030" s="3">
        <v>1</v>
      </c>
      <c r="I11030" s="69" t="str">
        <f>VLOOKUP(C11030,СПРАВОЧНИК!B:D,2,0)</f>
        <v>США</v>
      </c>
      <c r="J11030" s="69" t="str">
        <f>VLOOKUP(C11030,СПРАВОЧНИК!B:D,3,0)</f>
        <v>ИНОМАРКИ</v>
      </c>
      <c r="K11030" s="69" t="str">
        <f>VLOOKUP(СВОД2023[[#This Row],[ФО]],СПРАВОЧНИК!H:P,2,0)</f>
        <v>Центральный ФО</v>
      </c>
    </row>
    <row r="11031" spans="1:11" x14ac:dyDescent="0.2">
      <c r="A11031" t="s">
        <v>600</v>
      </c>
      <c r="B11031" t="s">
        <v>596</v>
      </c>
      <c r="C11031" s="1" t="s">
        <v>1805</v>
      </c>
      <c r="D11031" s="1" t="s">
        <v>2568</v>
      </c>
      <c r="E11031" s="2"/>
      <c r="F11031" s="3">
        <v>1</v>
      </c>
      <c r="G11031" s="2">
        <v>1</v>
      </c>
      <c r="H11031" s="3">
        <v>2</v>
      </c>
      <c r="I11031" s="69" t="str">
        <f>VLOOKUP(C11031,СПРАВОЧНИК!B:D,2,0)</f>
        <v>США</v>
      </c>
      <c r="J11031" s="69" t="str">
        <f>VLOOKUP(C11031,СПРАВОЧНИК!B:D,3,0)</f>
        <v>ИНОМАРКИ</v>
      </c>
      <c r="K11031" s="69" t="str">
        <f>VLOOKUP(СВОД2023[[#This Row],[ФО]],СПРАВОЧНИК!H:P,2,0)</f>
        <v>Центральный ФО</v>
      </c>
    </row>
    <row r="11032" spans="1:11" x14ac:dyDescent="0.2">
      <c r="A11032" t="s">
        <v>600</v>
      </c>
      <c r="B11032" t="s">
        <v>596</v>
      </c>
      <c r="C11032" s="1" t="s">
        <v>1805</v>
      </c>
      <c r="D11032" s="1" t="s">
        <v>1806</v>
      </c>
      <c r="E11032" s="2"/>
      <c r="F11032" s="3">
        <v>1</v>
      </c>
      <c r="G11032" s="2"/>
      <c r="H11032" s="3">
        <v>1</v>
      </c>
      <c r="I11032" s="69" t="str">
        <f>VLOOKUP(C11032,СПРАВОЧНИК!B:D,2,0)</f>
        <v>США</v>
      </c>
      <c r="J11032" s="69" t="str">
        <f>VLOOKUP(C11032,СПРАВОЧНИК!B:D,3,0)</f>
        <v>ИНОМАРКИ</v>
      </c>
      <c r="K11032" s="69" t="str">
        <f>VLOOKUP(СВОД2023[[#This Row],[ФО]],СПРАВОЧНИК!H:P,2,0)</f>
        <v>Центральный ФО</v>
      </c>
    </row>
    <row r="11033" spans="1:11" x14ac:dyDescent="0.2">
      <c r="A11033" t="s">
        <v>600</v>
      </c>
      <c r="B11033" t="s">
        <v>596</v>
      </c>
      <c r="C11033" s="1" t="s">
        <v>1805</v>
      </c>
      <c r="D11033" s="1" t="s">
        <v>2312</v>
      </c>
      <c r="E11033" s="2">
        <v>3</v>
      </c>
      <c r="F11033" s="3">
        <v>3</v>
      </c>
      <c r="G11033" s="2">
        <v>14</v>
      </c>
      <c r="H11033" s="3">
        <v>17</v>
      </c>
      <c r="I11033" s="69" t="str">
        <f>VLOOKUP(C11033,СПРАВОЧНИК!B:D,2,0)</f>
        <v>США</v>
      </c>
      <c r="J11033" s="69" t="str">
        <f>VLOOKUP(C11033,СПРАВОЧНИК!B:D,3,0)</f>
        <v>ИНОМАРКИ</v>
      </c>
      <c r="K11033" s="69" t="str">
        <f>VLOOKUP(СВОД2023[[#This Row],[ФО]],СПРАВОЧНИК!H:P,2,0)</f>
        <v>Центральный ФО</v>
      </c>
    </row>
    <row r="11034" spans="1:11" x14ac:dyDescent="0.2">
      <c r="A11034" t="s">
        <v>600</v>
      </c>
      <c r="B11034" t="s">
        <v>596</v>
      </c>
      <c r="C11034" s="1" t="s">
        <v>1807</v>
      </c>
      <c r="D11034" s="1" t="s">
        <v>2722</v>
      </c>
      <c r="E11034" s="2"/>
      <c r="F11034" s="3"/>
      <c r="G11034" s="2">
        <v>2</v>
      </c>
      <c r="H11034" s="3">
        <v>3</v>
      </c>
      <c r="I11034" s="69" t="str">
        <f>VLOOKUP(C11034,СПРАВОЧНИК!B:D,2,0)</f>
        <v>США</v>
      </c>
      <c r="J11034" s="69" t="str">
        <f>VLOOKUP(C11034,СПРАВОЧНИК!B:D,3,0)</f>
        <v>ИНОМАРКИ</v>
      </c>
      <c r="K11034" s="69" t="str">
        <f>VLOOKUP(СВОД2023[[#This Row],[ФО]],СПРАВОЧНИК!H:P,2,0)</f>
        <v>Центральный ФО</v>
      </c>
    </row>
    <row r="11035" spans="1:11" x14ac:dyDescent="0.2">
      <c r="A11035" t="s">
        <v>600</v>
      </c>
      <c r="B11035" t="s">
        <v>596</v>
      </c>
      <c r="C11035" s="1" t="s">
        <v>1807</v>
      </c>
      <c r="D11035" s="1" t="s">
        <v>2314</v>
      </c>
      <c r="E11035" s="2">
        <v>1</v>
      </c>
      <c r="F11035" s="3"/>
      <c r="G11035" s="2">
        <v>7</v>
      </c>
      <c r="H11035" s="3">
        <v>3</v>
      </c>
      <c r="I11035" s="69" t="str">
        <f>VLOOKUP(C11035,СПРАВОЧНИК!B:D,2,0)</f>
        <v>США</v>
      </c>
      <c r="J11035" s="69" t="str">
        <f>VLOOKUP(C11035,СПРАВОЧНИК!B:D,3,0)</f>
        <v>ИНОМАРКИ</v>
      </c>
      <c r="K11035" s="69" t="str">
        <f>VLOOKUP(СВОД2023[[#This Row],[ФО]],СПРАВОЧНИК!H:P,2,0)</f>
        <v>Центральный ФО</v>
      </c>
    </row>
    <row r="11036" spans="1:11" x14ac:dyDescent="0.2">
      <c r="A11036" t="s">
        <v>600</v>
      </c>
      <c r="B11036" t="s">
        <v>596</v>
      </c>
      <c r="C11036" s="1" t="s">
        <v>1807</v>
      </c>
      <c r="D11036" s="1" t="s">
        <v>1808</v>
      </c>
      <c r="E11036" s="2">
        <v>2</v>
      </c>
      <c r="F11036" s="3">
        <v>2</v>
      </c>
      <c r="G11036" s="2">
        <v>9</v>
      </c>
      <c r="H11036" s="3">
        <v>11</v>
      </c>
      <c r="I11036" s="69" t="str">
        <f>VLOOKUP(C11036,СПРАВОЧНИК!B:D,2,0)</f>
        <v>США</v>
      </c>
      <c r="J11036" s="69" t="str">
        <f>VLOOKUP(C11036,СПРАВОЧНИК!B:D,3,0)</f>
        <v>ИНОМАРКИ</v>
      </c>
      <c r="K11036" s="69" t="str">
        <f>VLOOKUP(СВОД2023[[#This Row],[ФО]],СПРАВОЧНИК!H:P,2,0)</f>
        <v>Центральный ФО</v>
      </c>
    </row>
    <row r="11037" spans="1:11" x14ac:dyDescent="0.2">
      <c r="A11037" t="s">
        <v>600</v>
      </c>
      <c r="B11037" t="s">
        <v>596</v>
      </c>
      <c r="C11037" s="1" t="s">
        <v>1807</v>
      </c>
      <c r="D11037" s="1" t="s">
        <v>2315</v>
      </c>
      <c r="E11037" s="2">
        <v>6</v>
      </c>
      <c r="F11037" s="3">
        <v>2</v>
      </c>
      <c r="G11037" s="2">
        <v>28</v>
      </c>
      <c r="H11037" s="3">
        <v>24</v>
      </c>
      <c r="I11037" s="69" t="str">
        <f>VLOOKUP(C11037,СПРАВОЧНИК!B:D,2,0)</f>
        <v>США</v>
      </c>
      <c r="J11037" s="69" t="str">
        <f>VLOOKUP(C11037,СПРАВОЧНИК!B:D,3,0)</f>
        <v>ИНОМАРКИ</v>
      </c>
      <c r="K11037" s="69" t="str">
        <f>VLOOKUP(СВОД2023[[#This Row],[ФО]],СПРАВОЧНИК!H:P,2,0)</f>
        <v>Центральный ФО</v>
      </c>
    </row>
    <row r="11038" spans="1:11" x14ac:dyDescent="0.2">
      <c r="A11038" t="s">
        <v>600</v>
      </c>
      <c r="B11038" t="s">
        <v>596</v>
      </c>
      <c r="C11038" s="1" t="s">
        <v>1807</v>
      </c>
      <c r="D11038" s="1" t="s">
        <v>1809</v>
      </c>
      <c r="E11038" s="2"/>
      <c r="F11038" s="3">
        <v>1</v>
      </c>
      <c r="G11038" s="2"/>
      <c r="H11038" s="3">
        <v>1</v>
      </c>
      <c r="I11038" s="69" t="str">
        <f>VLOOKUP(C11038,СПРАВОЧНИК!B:D,2,0)</f>
        <v>США</v>
      </c>
      <c r="J11038" s="69" t="str">
        <f>VLOOKUP(C11038,СПРАВОЧНИК!B:D,3,0)</f>
        <v>ИНОМАРКИ</v>
      </c>
      <c r="K11038" s="69" t="str">
        <f>VLOOKUP(СВОД2023[[#This Row],[ФО]],СПРАВОЧНИК!H:P,2,0)</f>
        <v>Центральный ФО</v>
      </c>
    </row>
    <row r="11039" spans="1:11" x14ac:dyDescent="0.2">
      <c r="A11039" t="s">
        <v>600</v>
      </c>
      <c r="B11039" t="s">
        <v>596</v>
      </c>
      <c r="C11039" s="1" t="s">
        <v>2473</v>
      </c>
      <c r="D11039" s="1" t="s">
        <v>2474</v>
      </c>
      <c r="E11039" s="2"/>
      <c r="F11039" s="3"/>
      <c r="G11039" s="2">
        <v>1</v>
      </c>
      <c r="H11039" s="3"/>
      <c r="I11039" s="69" t="str">
        <f>VLOOKUP(C11039,СПРАВОЧНИК!B:D,2,0)</f>
        <v>РОССИЯ</v>
      </c>
      <c r="J11039" s="69" t="str">
        <f>VLOOKUP(C11039,СПРАВОЧНИК!B:D,3,0)</f>
        <v>ОТЕЧЕСТВЕННЫЕ</v>
      </c>
      <c r="K11039" s="69" t="str">
        <f>VLOOKUP(СВОД2023[[#This Row],[ФО]],СПРАВОЧНИК!H:P,2,0)</f>
        <v>Центральный ФО</v>
      </c>
    </row>
    <row r="11040" spans="1:11" x14ac:dyDescent="0.2">
      <c r="A11040" t="s">
        <v>600</v>
      </c>
      <c r="B11040" t="s">
        <v>596</v>
      </c>
      <c r="C11040" s="1" t="s">
        <v>1209</v>
      </c>
      <c r="D11040" s="1" t="s">
        <v>2316</v>
      </c>
      <c r="E11040" s="2">
        <v>11</v>
      </c>
      <c r="F11040" s="3">
        <v>9</v>
      </c>
      <c r="G11040" s="2">
        <v>44</v>
      </c>
      <c r="H11040" s="3">
        <v>31</v>
      </c>
      <c r="I11040" s="69" t="str">
        <f>VLOOKUP(C11040,СПРАВОЧНИК!B:D,2,0)</f>
        <v>ЕВРОПА</v>
      </c>
      <c r="J11040" s="69" t="str">
        <f>VLOOKUP(C11040,СПРАВОЧНИК!B:D,3,0)</f>
        <v>ИНОМАРКИ</v>
      </c>
      <c r="K11040" s="69" t="str">
        <f>VLOOKUP(СВОД2023[[#This Row],[ФО]],СПРАВОЧНИК!H:P,2,0)</f>
        <v>Центральный ФО</v>
      </c>
    </row>
    <row r="11041" spans="1:11" x14ac:dyDescent="0.2">
      <c r="A11041" t="s">
        <v>600</v>
      </c>
      <c r="B11041" t="s">
        <v>596</v>
      </c>
      <c r="C11041" s="1" t="s">
        <v>1209</v>
      </c>
      <c r="D11041" s="1" t="s">
        <v>2317</v>
      </c>
      <c r="E11041" s="2">
        <v>10</v>
      </c>
      <c r="F11041" s="3">
        <v>11</v>
      </c>
      <c r="G11041" s="2">
        <v>63</v>
      </c>
      <c r="H11041" s="3">
        <v>37</v>
      </c>
      <c r="I11041" s="69" t="str">
        <f>VLOOKUP(C11041,СПРАВОЧНИК!B:D,2,0)</f>
        <v>ЕВРОПА</v>
      </c>
      <c r="J11041" s="69" t="str">
        <f>VLOOKUP(C11041,СПРАВОЧНИК!B:D,3,0)</f>
        <v>ИНОМАРКИ</v>
      </c>
      <c r="K11041" s="69" t="str">
        <f>VLOOKUP(СВОД2023[[#This Row],[ФО]],СПРАВОЧНИК!H:P,2,0)</f>
        <v>Центральный ФО</v>
      </c>
    </row>
    <row r="11042" spans="1:11" x14ac:dyDescent="0.2">
      <c r="A11042" t="s">
        <v>600</v>
      </c>
      <c r="B11042" t="s">
        <v>596</v>
      </c>
      <c r="C11042" s="1" t="s">
        <v>1209</v>
      </c>
      <c r="D11042" s="1" t="s">
        <v>2318</v>
      </c>
      <c r="E11042" s="2">
        <v>3</v>
      </c>
      <c r="F11042" s="3">
        <v>1</v>
      </c>
      <c r="G11042" s="2">
        <v>9</v>
      </c>
      <c r="H11042" s="3">
        <v>6</v>
      </c>
      <c r="I11042" s="69" t="str">
        <f>VLOOKUP(C11042,СПРАВОЧНИК!B:D,2,0)</f>
        <v>ЕВРОПА</v>
      </c>
      <c r="J11042" s="69" t="str">
        <f>VLOOKUP(C11042,СПРАВОЧНИК!B:D,3,0)</f>
        <v>ИНОМАРКИ</v>
      </c>
      <c r="K11042" s="69" t="str">
        <f>VLOOKUP(СВОД2023[[#This Row],[ФО]],СПРАВОЧНИК!H:P,2,0)</f>
        <v>Центральный ФО</v>
      </c>
    </row>
    <row r="11043" spans="1:11" x14ac:dyDescent="0.2">
      <c r="A11043" t="s">
        <v>600</v>
      </c>
      <c r="B11043" t="s">
        <v>596</v>
      </c>
      <c r="C11043" s="1" t="s">
        <v>1209</v>
      </c>
      <c r="D11043" s="1" t="s">
        <v>1810</v>
      </c>
      <c r="E11043" s="2">
        <v>9</v>
      </c>
      <c r="F11043" s="3">
        <v>7</v>
      </c>
      <c r="G11043" s="2">
        <v>36</v>
      </c>
      <c r="H11043" s="3">
        <v>44</v>
      </c>
      <c r="I11043" s="69" t="str">
        <f>VLOOKUP(C11043,СПРАВОЧНИК!B:D,2,0)</f>
        <v>ЕВРОПА</v>
      </c>
      <c r="J11043" s="69" t="str">
        <f>VLOOKUP(C11043,СПРАВОЧНИК!B:D,3,0)</f>
        <v>ИНОМАРКИ</v>
      </c>
      <c r="K11043" s="69" t="str">
        <f>VLOOKUP(СВОД2023[[#This Row],[ФО]],СПРАВОЧНИК!H:P,2,0)</f>
        <v>Центральный ФО</v>
      </c>
    </row>
    <row r="11044" spans="1:11" x14ac:dyDescent="0.2">
      <c r="A11044" t="s">
        <v>600</v>
      </c>
      <c r="B11044" t="s">
        <v>596</v>
      </c>
      <c r="C11044" s="1" t="s">
        <v>1209</v>
      </c>
      <c r="D11044" s="1" t="s">
        <v>1811</v>
      </c>
      <c r="E11044" s="2">
        <v>12</v>
      </c>
      <c r="F11044" s="3">
        <v>19</v>
      </c>
      <c r="G11044" s="2">
        <v>75</v>
      </c>
      <c r="H11044" s="3">
        <v>65</v>
      </c>
      <c r="I11044" s="69" t="str">
        <f>VLOOKUP(C11044,СПРАВОЧНИК!B:D,2,0)</f>
        <v>ЕВРОПА</v>
      </c>
      <c r="J11044" s="69" t="str">
        <f>VLOOKUP(C11044,СПРАВОЧНИК!B:D,3,0)</f>
        <v>ИНОМАРКИ</v>
      </c>
      <c r="K11044" s="69" t="str">
        <f>VLOOKUP(СВОД2023[[#This Row],[ФО]],СПРАВОЧНИК!H:P,2,0)</f>
        <v>Центральный ФО</v>
      </c>
    </row>
    <row r="11045" spans="1:11" x14ac:dyDescent="0.2">
      <c r="A11045" t="s">
        <v>600</v>
      </c>
      <c r="B11045" t="s">
        <v>596</v>
      </c>
      <c r="C11045" s="1" t="s">
        <v>1209</v>
      </c>
      <c r="D11045" s="1" t="s">
        <v>1812</v>
      </c>
      <c r="E11045" s="2">
        <v>39</v>
      </c>
      <c r="F11045" s="3">
        <v>25</v>
      </c>
      <c r="G11045" s="2">
        <v>175</v>
      </c>
      <c r="H11045" s="3">
        <v>130</v>
      </c>
      <c r="I11045" s="69" t="str">
        <f>VLOOKUP(C11045,СПРАВОЧНИК!B:D,2,0)</f>
        <v>ЕВРОПА</v>
      </c>
      <c r="J11045" s="69" t="str">
        <f>VLOOKUP(C11045,СПРАВОЧНИК!B:D,3,0)</f>
        <v>ИНОМАРКИ</v>
      </c>
      <c r="K11045" s="69" t="str">
        <f>VLOOKUP(СВОД2023[[#This Row],[ФО]],СПРАВОЧНИК!H:P,2,0)</f>
        <v>Центральный ФО</v>
      </c>
    </row>
    <row r="11046" spans="1:11" x14ac:dyDescent="0.2">
      <c r="A11046" t="s">
        <v>600</v>
      </c>
      <c r="B11046" t="s">
        <v>596</v>
      </c>
      <c r="C11046" s="1" t="s">
        <v>1209</v>
      </c>
      <c r="D11046" s="1" t="s">
        <v>2475</v>
      </c>
      <c r="E11046" s="2"/>
      <c r="F11046" s="3">
        <v>1</v>
      </c>
      <c r="G11046" s="2"/>
      <c r="H11046" s="3">
        <v>1</v>
      </c>
      <c r="I11046" s="69" t="str">
        <f>VLOOKUP(C11046,СПРАВОЧНИК!B:D,2,0)</f>
        <v>ЕВРОПА</v>
      </c>
      <c r="J11046" s="69" t="str">
        <f>VLOOKUP(C11046,СПРАВОЧНИК!B:D,3,0)</f>
        <v>ИНОМАРКИ</v>
      </c>
      <c r="K11046" s="69" t="str">
        <f>VLOOKUP(СВОД2023[[#This Row],[ФО]],СПРАВОЧНИК!H:P,2,0)</f>
        <v>Центральный ФО</v>
      </c>
    </row>
    <row r="11047" spans="1:11" x14ac:dyDescent="0.2">
      <c r="A11047" t="s">
        <v>600</v>
      </c>
      <c r="B11047" t="s">
        <v>596</v>
      </c>
      <c r="C11047" s="1" t="s">
        <v>1209</v>
      </c>
      <c r="D11047" s="1" t="s">
        <v>2319</v>
      </c>
      <c r="E11047" s="2"/>
      <c r="F11047" s="3"/>
      <c r="G11047" s="2">
        <v>2</v>
      </c>
      <c r="H11047" s="3"/>
      <c r="I11047" s="69" t="str">
        <f>VLOOKUP(C11047,СПРАВОЧНИК!B:D,2,0)</f>
        <v>ЕВРОПА</v>
      </c>
      <c r="J11047" s="69" t="str">
        <f>VLOOKUP(C11047,СПРАВОЧНИК!B:D,3,0)</f>
        <v>ИНОМАРКИ</v>
      </c>
      <c r="K11047" s="69" t="str">
        <f>VLOOKUP(СВОД2023[[#This Row],[ФО]],СПРАВОЧНИК!H:P,2,0)</f>
        <v>Центральный ФО</v>
      </c>
    </row>
    <row r="11048" spans="1:11" x14ac:dyDescent="0.2">
      <c r="A11048" t="s">
        <v>600</v>
      </c>
      <c r="B11048" t="s">
        <v>596</v>
      </c>
      <c r="C11048" s="1" t="s">
        <v>1209</v>
      </c>
      <c r="D11048" s="1" t="s">
        <v>2320</v>
      </c>
      <c r="E11048" s="2">
        <v>1</v>
      </c>
      <c r="F11048" s="3"/>
      <c r="G11048" s="2">
        <v>8</v>
      </c>
      <c r="H11048" s="3"/>
      <c r="I11048" s="69" t="str">
        <f>VLOOKUP(C11048,СПРАВОЧНИК!B:D,2,0)</f>
        <v>ЕВРОПА</v>
      </c>
      <c r="J11048" s="69" t="str">
        <f>VLOOKUP(C11048,СПРАВОЧНИК!B:D,3,0)</f>
        <v>ИНОМАРКИ</v>
      </c>
      <c r="K11048" s="69" t="str">
        <f>VLOOKUP(СВОД2023[[#This Row],[ФО]],СПРАВОЧНИК!H:P,2,0)</f>
        <v>Центральный ФО</v>
      </c>
    </row>
    <row r="11049" spans="1:11" x14ac:dyDescent="0.2">
      <c r="A11049" t="s">
        <v>600</v>
      </c>
      <c r="B11049" t="s">
        <v>596</v>
      </c>
      <c r="C11049" s="1" t="s">
        <v>1209</v>
      </c>
      <c r="D11049" s="1" t="s">
        <v>2321</v>
      </c>
      <c r="E11049" s="2">
        <v>1</v>
      </c>
      <c r="F11049" s="3"/>
      <c r="G11049" s="2">
        <v>9</v>
      </c>
      <c r="H11049" s="3"/>
      <c r="I11049" s="69" t="str">
        <f>VLOOKUP(C11049,СПРАВОЧНИК!B:D,2,0)</f>
        <v>ЕВРОПА</v>
      </c>
      <c r="J11049" s="69" t="str">
        <f>VLOOKUP(C11049,СПРАВОЧНИК!B:D,3,0)</f>
        <v>ИНОМАРКИ</v>
      </c>
      <c r="K11049" s="69" t="str">
        <f>VLOOKUP(СВОД2023[[#This Row],[ФО]],СПРАВОЧНИК!H:P,2,0)</f>
        <v>Центральный ФО</v>
      </c>
    </row>
    <row r="11050" spans="1:11" x14ac:dyDescent="0.2">
      <c r="A11050" t="s">
        <v>600</v>
      </c>
      <c r="B11050" t="s">
        <v>596</v>
      </c>
      <c r="C11050" s="1" t="s">
        <v>1209</v>
      </c>
      <c r="D11050" s="1" t="s">
        <v>2323</v>
      </c>
      <c r="E11050" s="2">
        <v>14</v>
      </c>
      <c r="F11050" s="3">
        <v>5</v>
      </c>
      <c r="G11050" s="2">
        <v>46</v>
      </c>
      <c r="H11050" s="3">
        <v>42</v>
      </c>
      <c r="I11050" s="69" t="str">
        <f>VLOOKUP(C11050,СПРАВОЧНИК!B:D,2,0)</f>
        <v>ЕВРОПА</v>
      </c>
      <c r="J11050" s="69" t="str">
        <f>VLOOKUP(C11050,СПРАВОЧНИК!B:D,3,0)</f>
        <v>ИНОМАРКИ</v>
      </c>
      <c r="K11050" s="69" t="str">
        <f>VLOOKUP(СВОД2023[[#This Row],[ФО]],СПРАВОЧНИК!H:P,2,0)</f>
        <v>Центральный ФО</v>
      </c>
    </row>
    <row r="11051" spans="1:11" x14ac:dyDescent="0.2">
      <c r="A11051" t="s">
        <v>600</v>
      </c>
      <c r="B11051" t="s">
        <v>596</v>
      </c>
      <c r="C11051" s="1" t="s">
        <v>1813</v>
      </c>
      <c r="D11051" s="1" t="s">
        <v>1814</v>
      </c>
      <c r="E11051" s="2">
        <v>1066</v>
      </c>
      <c r="F11051" s="3">
        <v>778</v>
      </c>
      <c r="G11051" s="2">
        <v>5748</v>
      </c>
      <c r="H11051" s="3">
        <v>3955</v>
      </c>
      <c r="I11051" s="69" t="str">
        <f>VLOOKUP(C11051,СПРАВОЧНИК!B:D,2,0)</f>
        <v>РОССИЯ</v>
      </c>
      <c r="J11051" s="69" t="str">
        <f>VLOOKUP(C11051,СПРАВОЧНИК!B:D,3,0)</f>
        <v>ОТЕЧЕСТВЕННЫЕ</v>
      </c>
      <c r="K11051" s="69" t="str">
        <f>VLOOKUP(СВОД2023[[#This Row],[ФО]],СПРАВОЧНИК!H:P,2,0)</f>
        <v>Центральный ФО</v>
      </c>
    </row>
    <row r="11052" spans="1:11" x14ac:dyDescent="0.2">
      <c r="A11052" t="s">
        <v>600</v>
      </c>
      <c r="B11052" t="s">
        <v>596</v>
      </c>
      <c r="C11052" s="1" t="s">
        <v>2325</v>
      </c>
      <c r="D11052" s="1" t="s">
        <v>2326</v>
      </c>
      <c r="E11052" s="2"/>
      <c r="F11052" s="3"/>
      <c r="G11052" s="2">
        <v>2</v>
      </c>
      <c r="H11052" s="3"/>
      <c r="I11052" s="69" t="str">
        <f>VLOOKUP(C11052,СПРАВОЧНИК!B:D,2,0)</f>
        <v>КИТАЙ</v>
      </c>
      <c r="J11052" s="69" t="str">
        <f>VLOOKUP(C11052,СПРАВОЧНИК!B:D,3,0)</f>
        <v>ИНОМАРКИ</v>
      </c>
      <c r="K11052" s="69" t="str">
        <f>VLOOKUP(СВОД2023[[#This Row],[ФО]],СПРАВОЧНИК!H:P,2,0)</f>
        <v>Центральный ФО</v>
      </c>
    </row>
    <row r="11053" spans="1:11" x14ac:dyDescent="0.2">
      <c r="A11053" t="s">
        <v>600</v>
      </c>
      <c r="B11053" t="s">
        <v>596</v>
      </c>
      <c r="C11053" s="1" t="s">
        <v>482</v>
      </c>
      <c r="D11053" s="1" t="s">
        <v>483</v>
      </c>
      <c r="E11053" s="2">
        <v>428</v>
      </c>
      <c r="F11053" s="3">
        <v>321</v>
      </c>
      <c r="G11053" s="2">
        <v>2301</v>
      </c>
      <c r="H11053" s="3">
        <v>1792</v>
      </c>
      <c r="I11053" s="69" t="str">
        <f>VLOOKUP(C11053,СПРАВОЧНИК!B:D,2,0)</f>
        <v>ЕВРОПА</v>
      </c>
      <c r="J11053" s="69" t="str">
        <f>VLOOKUP(C11053,СПРАВОЧНИК!B:D,3,0)</f>
        <v>ИНОМАРКИ</v>
      </c>
      <c r="K11053" s="69" t="str">
        <f>VLOOKUP(СВОД2023[[#This Row],[ФО]],СПРАВОЧНИК!H:P,2,0)</f>
        <v>Центральный ФО</v>
      </c>
    </row>
    <row r="11054" spans="1:11" x14ac:dyDescent="0.2">
      <c r="A11054" t="s">
        <v>600</v>
      </c>
      <c r="B11054" t="s">
        <v>596</v>
      </c>
      <c r="C11054" s="1" t="s">
        <v>482</v>
      </c>
      <c r="D11054" s="1" t="s">
        <v>2479</v>
      </c>
      <c r="E11054" s="2"/>
      <c r="F11054" s="3"/>
      <c r="G11054" s="2">
        <v>1</v>
      </c>
      <c r="H11054" s="3">
        <v>1</v>
      </c>
      <c r="I11054" s="69" t="str">
        <f>VLOOKUP(C11054,СПРАВОЧНИК!B:D,2,0)</f>
        <v>ЕВРОПА</v>
      </c>
      <c r="J11054" s="69" t="str">
        <f>VLOOKUP(C11054,СПРАВОЧНИК!B:D,3,0)</f>
        <v>ИНОМАРКИ</v>
      </c>
      <c r="K11054" s="69" t="str">
        <f>VLOOKUP(СВОД2023[[#This Row],[ФО]],СПРАВОЧНИК!H:P,2,0)</f>
        <v>Центральный ФО</v>
      </c>
    </row>
    <row r="11055" spans="1:11" x14ac:dyDescent="0.2">
      <c r="A11055" t="s">
        <v>600</v>
      </c>
      <c r="B11055" t="s">
        <v>596</v>
      </c>
      <c r="C11055" s="1" t="s">
        <v>482</v>
      </c>
      <c r="D11055" s="1" t="s">
        <v>2327</v>
      </c>
      <c r="E11055" s="2">
        <v>52</v>
      </c>
      <c r="F11055" s="3">
        <v>95</v>
      </c>
      <c r="G11055" s="2">
        <v>292</v>
      </c>
      <c r="H11055" s="3">
        <v>447</v>
      </c>
      <c r="I11055" s="69" t="str">
        <f>VLOOKUP(C11055,СПРАВОЧНИК!B:D,2,0)</f>
        <v>ЕВРОПА</v>
      </c>
      <c r="J11055" s="69" t="str">
        <f>VLOOKUP(C11055,СПРАВОЧНИК!B:D,3,0)</f>
        <v>ИНОМАРКИ</v>
      </c>
      <c r="K11055" s="69" t="str">
        <f>VLOOKUP(СВОД2023[[#This Row],[ФО]],СПРАВОЧНИК!H:P,2,0)</f>
        <v>Центральный ФО</v>
      </c>
    </row>
    <row r="11056" spans="1:11" x14ac:dyDescent="0.2">
      <c r="A11056" t="s">
        <v>600</v>
      </c>
      <c r="B11056" t="s">
        <v>596</v>
      </c>
      <c r="C11056" s="1" t="s">
        <v>482</v>
      </c>
      <c r="D11056" s="1" t="s">
        <v>2328</v>
      </c>
      <c r="E11056" s="2"/>
      <c r="F11056" s="3"/>
      <c r="G11056" s="2">
        <v>4</v>
      </c>
      <c r="H11056" s="3">
        <v>2</v>
      </c>
      <c r="I11056" s="69" t="str">
        <f>VLOOKUP(C11056,СПРАВОЧНИК!B:D,2,0)</f>
        <v>ЕВРОПА</v>
      </c>
      <c r="J11056" s="69" t="str">
        <f>VLOOKUP(C11056,СПРАВОЧНИК!B:D,3,0)</f>
        <v>ИНОМАРКИ</v>
      </c>
      <c r="K11056" s="69" t="str">
        <f>VLOOKUP(СВОД2023[[#This Row],[ФО]],СПРАВОЧНИК!H:P,2,0)</f>
        <v>Центральный ФО</v>
      </c>
    </row>
    <row r="11057" spans="1:11" x14ac:dyDescent="0.2">
      <c r="A11057" t="s">
        <v>600</v>
      </c>
      <c r="B11057" t="s">
        <v>596</v>
      </c>
      <c r="C11057" s="1" t="s">
        <v>482</v>
      </c>
      <c r="D11057" s="1" t="s">
        <v>484</v>
      </c>
      <c r="E11057" s="2">
        <v>87</v>
      </c>
      <c r="F11057" s="3">
        <v>68</v>
      </c>
      <c r="G11057" s="2">
        <v>561</v>
      </c>
      <c r="H11057" s="3">
        <v>338</v>
      </c>
      <c r="I11057" s="69" t="str">
        <f>VLOOKUP(C11057,СПРАВОЧНИК!B:D,2,0)</f>
        <v>ЕВРОПА</v>
      </c>
      <c r="J11057" s="69" t="str">
        <f>VLOOKUP(C11057,СПРАВОЧНИК!B:D,3,0)</f>
        <v>ИНОМАРКИ</v>
      </c>
      <c r="K11057" s="69" t="str">
        <f>VLOOKUP(СВОД2023[[#This Row],[ФО]],СПРАВОЧНИК!H:P,2,0)</f>
        <v>Центральный ФО</v>
      </c>
    </row>
    <row r="11058" spans="1:11" x14ac:dyDescent="0.2">
      <c r="A11058" t="s">
        <v>600</v>
      </c>
      <c r="B11058" t="s">
        <v>596</v>
      </c>
      <c r="C11058" s="1" t="s">
        <v>482</v>
      </c>
      <c r="D11058" s="1" t="s">
        <v>485</v>
      </c>
      <c r="E11058" s="2">
        <v>271</v>
      </c>
      <c r="F11058" s="3">
        <v>231</v>
      </c>
      <c r="G11058" s="2">
        <v>1713</v>
      </c>
      <c r="H11058" s="3">
        <v>1191</v>
      </c>
      <c r="I11058" s="69" t="str">
        <f>VLOOKUP(C11058,СПРАВОЧНИК!B:D,2,0)</f>
        <v>ЕВРОПА</v>
      </c>
      <c r="J11058" s="69" t="str">
        <f>VLOOKUP(C11058,СПРАВОЧНИК!B:D,3,0)</f>
        <v>ИНОМАРКИ</v>
      </c>
      <c r="K11058" s="69" t="str">
        <f>VLOOKUP(СВОД2023[[#This Row],[ФО]],СПРАВОЧНИК!H:P,2,0)</f>
        <v>Центральный ФО</v>
      </c>
    </row>
    <row r="11059" spans="1:11" x14ac:dyDescent="0.2">
      <c r="A11059" t="s">
        <v>600</v>
      </c>
      <c r="B11059" t="s">
        <v>596</v>
      </c>
      <c r="C11059" s="1" t="s">
        <v>482</v>
      </c>
      <c r="D11059" s="1" t="s">
        <v>486</v>
      </c>
      <c r="E11059" s="2">
        <v>2137</v>
      </c>
      <c r="F11059" s="3">
        <v>1720</v>
      </c>
      <c r="G11059" s="2">
        <v>12461</v>
      </c>
      <c r="H11059" s="3">
        <v>9274</v>
      </c>
      <c r="I11059" s="69" t="str">
        <f>VLOOKUP(C11059,СПРАВОЧНИК!B:D,2,0)</f>
        <v>ЕВРОПА</v>
      </c>
      <c r="J11059" s="69" t="str">
        <f>VLOOKUP(C11059,СПРАВОЧНИК!B:D,3,0)</f>
        <v>ИНОМАРКИ</v>
      </c>
      <c r="K11059" s="69" t="str">
        <f>VLOOKUP(СВОД2023[[#This Row],[ФО]],СПРАВОЧНИК!H:P,2,0)</f>
        <v>Центральный ФО</v>
      </c>
    </row>
    <row r="11060" spans="1:11" x14ac:dyDescent="0.2">
      <c r="A11060" t="s">
        <v>600</v>
      </c>
      <c r="B11060" t="s">
        <v>596</v>
      </c>
      <c r="C11060" s="1" t="s">
        <v>482</v>
      </c>
      <c r="D11060" s="1" t="s">
        <v>2599</v>
      </c>
      <c r="E11060" s="2"/>
      <c r="F11060" s="3"/>
      <c r="G11060" s="2">
        <v>4</v>
      </c>
      <c r="H11060" s="3"/>
      <c r="I11060" s="69" t="str">
        <f>VLOOKUP(C11060,СПРАВОЧНИК!B:D,2,0)</f>
        <v>ЕВРОПА</v>
      </c>
      <c r="J11060" s="69" t="str">
        <f>VLOOKUP(C11060,СПРАВОЧНИК!B:D,3,0)</f>
        <v>ИНОМАРКИ</v>
      </c>
      <c r="K11060" s="69" t="str">
        <f>VLOOKUP(СВОД2023[[#This Row],[ФО]],СПРАВОЧНИК!H:P,2,0)</f>
        <v>Центральный ФО</v>
      </c>
    </row>
    <row r="11061" spans="1:11" x14ac:dyDescent="0.2">
      <c r="A11061" t="s">
        <v>600</v>
      </c>
      <c r="B11061" t="s">
        <v>596</v>
      </c>
      <c r="C11061" s="1" t="s">
        <v>482</v>
      </c>
      <c r="D11061" s="1" t="s">
        <v>488</v>
      </c>
      <c r="E11061" s="2">
        <v>978</v>
      </c>
      <c r="F11061" s="3">
        <v>850</v>
      </c>
      <c r="G11061" s="2">
        <v>6220</v>
      </c>
      <c r="H11061" s="3">
        <v>4235</v>
      </c>
      <c r="I11061" s="69" t="str">
        <f>VLOOKUP(C11061,СПРАВОЧНИК!B:D,2,0)</f>
        <v>ЕВРОПА</v>
      </c>
      <c r="J11061" s="69" t="str">
        <f>VLOOKUP(C11061,СПРАВОЧНИК!B:D,3,0)</f>
        <v>ИНОМАРКИ</v>
      </c>
      <c r="K11061" s="69" t="str">
        <f>VLOOKUP(СВОД2023[[#This Row],[ФО]],СПРАВОЧНИК!H:P,2,0)</f>
        <v>Центральный ФО</v>
      </c>
    </row>
    <row r="11062" spans="1:11" x14ac:dyDescent="0.2">
      <c r="A11062" t="s">
        <v>600</v>
      </c>
      <c r="B11062" t="s">
        <v>596</v>
      </c>
      <c r="C11062" s="1" t="s">
        <v>482</v>
      </c>
      <c r="D11062" s="1" t="s">
        <v>489</v>
      </c>
      <c r="E11062" s="2">
        <v>200</v>
      </c>
      <c r="F11062" s="3">
        <v>146</v>
      </c>
      <c r="G11062" s="2">
        <v>1174</v>
      </c>
      <c r="H11062" s="3">
        <v>783</v>
      </c>
      <c r="I11062" s="69" t="str">
        <f>VLOOKUP(C11062,СПРАВОЧНИК!B:D,2,0)</f>
        <v>ЕВРОПА</v>
      </c>
      <c r="J11062" s="69" t="str">
        <f>VLOOKUP(C11062,СПРАВОЧНИК!B:D,3,0)</f>
        <v>ИНОМАРКИ</v>
      </c>
      <c r="K11062" s="69" t="str">
        <f>VLOOKUP(СВОД2023[[#This Row],[ФО]],СПРАВОЧНИК!H:P,2,0)</f>
        <v>Центральный ФО</v>
      </c>
    </row>
    <row r="11063" spans="1:11" x14ac:dyDescent="0.2">
      <c r="A11063" t="s">
        <v>600</v>
      </c>
      <c r="B11063" t="s">
        <v>596</v>
      </c>
      <c r="C11063" s="1" t="s">
        <v>482</v>
      </c>
      <c r="D11063" s="1" t="s">
        <v>1815</v>
      </c>
      <c r="E11063" s="2">
        <v>194</v>
      </c>
      <c r="F11063" s="3">
        <v>165</v>
      </c>
      <c r="G11063" s="2">
        <v>1180</v>
      </c>
      <c r="H11063" s="3">
        <v>906</v>
      </c>
      <c r="I11063" s="69" t="str">
        <f>VLOOKUP(C11063,СПРАВОЧНИК!B:D,2,0)</f>
        <v>ЕВРОПА</v>
      </c>
      <c r="J11063" s="69" t="str">
        <f>VLOOKUP(C11063,СПРАВОЧНИК!B:D,3,0)</f>
        <v>ИНОМАРКИ</v>
      </c>
      <c r="K11063" s="69" t="str">
        <f>VLOOKUP(СВОД2023[[#This Row],[ФО]],СПРАВОЧНИК!H:P,2,0)</f>
        <v>Центральный ФО</v>
      </c>
    </row>
    <row r="11064" spans="1:11" x14ac:dyDescent="0.2">
      <c r="A11064" t="s">
        <v>600</v>
      </c>
      <c r="B11064" t="s">
        <v>596</v>
      </c>
      <c r="C11064" s="1" t="s">
        <v>490</v>
      </c>
      <c r="D11064" s="1" t="s">
        <v>491</v>
      </c>
      <c r="E11064" s="2">
        <v>2</v>
      </c>
      <c r="F11064" s="3"/>
      <c r="G11064" s="2">
        <v>2</v>
      </c>
      <c r="H11064" s="3"/>
      <c r="I11064" s="69" t="str">
        <f>VLOOKUP(C11064,СПРАВОЧНИК!B:D,2,0)</f>
        <v>КИТАЙ</v>
      </c>
      <c r="J11064" s="69" t="str">
        <f>VLOOKUP(C11064,СПРАВОЧНИК!B:D,3,0)</f>
        <v>ИНОМАРКИ</v>
      </c>
      <c r="K11064" s="69" t="str">
        <f>VLOOKUP(СВОД2023[[#This Row],[ФО]],СПРАВОЧНИК!H:P,2,0)</f>
        <v>Центральный ФО</v>
      </c>
    </row>
    <row r="11065" spans="1:11" x14ac:dyDescent="0.2">
      <c r="A11065" t="s">
        <v>600</v>
      </c>
      <c r="B11065" t="s">
        <v>596</v>
      </c>
      <c r="C11065" s="1" t="s">
        <v>492</v>
      </c>
      <c r="D11065" s="1" t="s">
        <v>493</v>
      </c>
      <c r="E11065" s="2"/>
      <c r="F11065" s="3"/>
      <c r="G11065" s="2"/>
      <c r="H11065" s="3">
        <v>1</v>
      </c>
      <c r="I11065" s="69" t="str">
        <f>VLOOKUP(C11065,СПРАВОЧНИК!B:D,2,0)</f>
        <v>КИТАЙ</v>
      </c>
      <c r="J11065" s="69" t="str">
        <f>VLOOKUP(C11065,СПРАВОЧНИК!B:D,3,0)</f>
        <v>ИНОМАРКИ</v>
      </c>
      <c r="K11065" s="69" t="str">
        <f>VLOOKUP(СВОД2023[[#This Row],[ФО]],СПРАВОЧНИК!H:P,2,0)</f>
        <v>Центральный ФО</v>
      </c>
    </row>
    <row r="11066" spans="1:11" x14ac:dyDescent="0.2">
      <c r="A11066" t="s">
        <v>600</v>
      </c>
      <c r="B11066" t="s">
        <v>596</v>
      </c>
      <c r="C11066" s="1" t="s">
        <v>492</v>
      </c>
      <c r="D11066" s="1" t="s">
        <v>2329</v>
      </c>
      <c r="E11066" s="2"/>
      <c r="F11066" s="3"/>
      <c r="G11066" s="2">
        <v>5</v>
      </c>
      <c r="H11066" s="3"/>
      <c r="I11066" s="69" t="str">
        <f>VLOOKUP(C11066,СПРАВОЧНИК!B:D,2,0)</f>
        <v>КИТАЙ</v>
      </c>
      <c r="J11066" s="69" t="str">
        <f>VLOOKUP(C11066,СПРАВОЧНИК!B:D,3,0)</f>
        <v>ИНОМАРКИ</v>
      </c>
      <c r="K11066" s="69" t="str">
        <f>VLOOKUP(СВОД2023[[#This Row],[ФО]],СПРАВОЧНИК!H:P,2,0)</f>
        <v>Центральный ФО</v>
      </c>
    </row>
    <row r="11067" spans="1:11" x14ac:dyDescent="0.2">
      <c r="A11067" t="s">
        <v>600</v>
      </c>
      <c r="B11067" t="s">
        <v>596</v>
      </c>
      <c r="C11067" s="1" t="s">
        <v>494</v>
      </c>
      <c r="D11067" s="1" t="s">
        <v>1816</v>
      </c>
      <c r="E11067" s="2">
        <v>15</v>
      </c>
      <c r="F11067" s="3">
        <v>14</v>
      </c>
      <c r="G11067" s="2">
        <v>103</v>
      </c>
      <c r="H11067" s="3">
        <v>99</v>
      </c>
      <c r="I11067" s="69" t="str">
        <f>VLOOKUP(C11067,СПРАВОЧНИК!B:D,2,0)</f>
        <v>ЕВРОПА</v>
      </c>
      <c r="J11067" s="69" t="str">
        <f>VLOOKUP(C11067,СПРАВОЧНИК!B:D,3,0)</f>
        <v>ИНОМАРКИ</v>
      </c>
      <c r="K11067" s="69" t="str">
        <f>VLOOKUP(СВОД2023[[#This Row],[ФО]],СПРАВОЧНИК!H:P,2,0)</f>
        <v>Центральный ФО</v>
      </c>
    </row>
    <row r="11068" spans="1:11" x14ac:dyDescent="0.2">
      <c r="A11068" t="s">
        <v>600</v>
      </c>
      <c r="B11068" t="s">
        <v>596</v>
      </c>
      <c r="C11068" s="1" t="s">
        <v>494</v>
      </c>
      <c r="D11068" s="1" t="s">
        <v>495</v>
      </c>
      <c r="E11068" s="2">
        <v>81</v>
      </c>
      <c r="F11068" s="3">
        <v>53</v>
      </c>
      <c r="G11068" s="2">
        <v>422</v>
      </c>
      <c r="H11068" s="3">
        <v>426</v>
      </c>
      <c r="I11068" s="69" t="str">
        <f>VLOOKUP(C11068,СПРАВОЧНИК!B:D,2,0)</f>
        <v>ЕВРОПА</v>
      </c>
      <c r="J11068" s="69" t="str">
        <f>VLOOKUP(C11068,СПРАВОЧНИК!B:D,3,0)</f>
        <v>ИНОМАРКИ</v>
      </c>
      <c r="K11068" s="69" t="str">
        <f>VLOOKUP(СВОД2023[[#This Row],[ФО]],СПРАВОЧНИК!H:P,2,0)</f>
        <v>Центральный ФО</v>
      </c>
    </row>
    <row r="11069" spans="1:11" x14ac:dyDescent="0.2">
      <c r="A11069" t="s">
        <v>600</v>
      </c>
      <c r="B11069" t="s">
        <v>596</v>
      </c>
      <c r="C11069" s="1" t="s">
        <v>494</v>
      </c>
      <c r="D11069" s="1" t="s">
        <v>1817</v>
      </c>
      <c r="E11069" s="2">
        <v>1</v>
      </c>
      <c r="F11069" s="3">
        <v>5</v>
      </c>
      <c r="G11069" s="2">
        <v>13</v>
      </c>
      <c r="H11069" s="3">
        <v>13</v>
      </c>
      <c r="I11069" s="69" t="str">
        <f>VLOOKUP(C11069,СПРАВОЧНИК!B:D,2,0)</f>
        <v>ЕВРОПА</v>
      </c>
      <c r="J11069" s="69" t="str">
        <f>VLOOKUP(C11069,СПРАВОЧНИК!B:D,3,0)</f>
        <v>ИНОМАРКИ</v>
      </c>
      <c r="K11069" s="69" t="str">
        <f>VLOOKUP(СВОД2023[[#This Row],[ФО]],СПРАВОЧНИК!H:P,2,0)</f>
        <v>Центральный ФО</v>
      </c>
    </row>
    <row r="11070" spans="1:11" x14ac:dyDescent="0.2">
      <c r="A11070" t="s">
        <v>600</v>
      </c>
      <c r="B11070" t="s">
        <v>596</v>
      </c>
      <c r="C11070" s="1" t="s">
        <v>494</v>
      </c>
      <c r="D11070" s="1" t="s">
        <v>652</v>
      </c>
      <c r="E11070" s="2">
        <v>5</v>
      </c>
      <c r="F11070" s="3">
        <v>6</v>
      </c>
      <c r="G11070" s="2">
        <v>32</v>
      </c>
      <c r="H11070" s="3">
        <v>40</v>
      </c>
      <c r="I11070" s="69" t="str">
        <f>VLOOKUP(C11070,СПРАВОЧНИК!B:D,2,0)</f>
        <v>ЕВРОПА</v>
      </c>
      <c r="J11070" s="69" t="str">
        <f>VLOOKUP(C11070,СПРАВОЧНИК!B:D,3,0)</f>
        <v>ИНОМАРКИ</v>
      </c>
      <c r="K11070" s="69" t="str">
        <f>VLOOKUP(СВОД2023[[#This Row],[ФО]],СПРАВОЧНИК!H:P,2,0)</f>
        <v>Центральный ФО</v>
      </c>
    </row>
    <row r="11071" spans="1:11" x14ac:dyDescent="0.2">
      <c r="A11071" t="s">
        <v>600</v>
      </c>
      <c r="B11071" t="s">
        <v>596</v>
      </c>
      <c r="C11071" s="1" t="s">
        <v>2569</v>
      </c>
      <c r="D11071" s="1" t="s">
        <v>2570</v>
      </c>
      <c r="E11071" s="2"/>
      <c r="F11071" s="3"/>
      <c r="G11071" s="2">
        <v>1</v>
      </c>
      <c r="H11071" s="3"/>
      <c r="I11071" s="69" t="str">
        <f>VLOOKUP(C11071,СПРАВОЧНИК!B:D,2,0)</f>
        <v>КИТАЙ</v>
      </c>
      <c r="J11071" s="69" t="str">
        <f>VLOOKUP(C11071,СПРАВОЧНИК!B:D,3,0)</f>
        <v>ИНОМАРКИ</v>
      </c>
      <c r="K11071" s="69" t="str">
        <f>VLOOKUP(СВОД2023[[#This Row],[ФО]],СПРАВОЧНИК!H:P,2,0)</f>
        <v>Центральный ФО</v>
      </c>
    </row>
    <row r="11072" spans="1:11" x14ac:dyDescent="0.2">
      <c r="A11072" t="s">
        <v>600</v>
      </c>
      <c r="B11072" t="s">
        <v>596</v>
      </c>
      <c r="C11072" s="1" t="s">
        <v>2723</v>
      </c>
      <c r="D11072" s="1" t="s">
        <v>2724</v>
      </c>
      <c r="E11072" s="2"/>
      <c r="F11072" s="3"/>
      <c r="G11072" s="2">
        <v>1</v>
      </c>
      <c r="H11072" s="3"/>
      <c r="I11072" s="69" t="str">
        <f>VLOOKUP(C11072,СПРАВОЧНИК!B:D,2,0)</f>
        <v>ЕВРОПА</v>
      </c>
      <c r="J11072" s="69" t="str">
        <f>VLOOKUP(C11072,СПРАВОЧНИК!B:D,3,0)</f>
        <v>ИНОМАРКИ</v>
      </c>
      <c r="K11072" s="69" t="str">
        <f>VLOOKUP(СВОД2023[[#This Row],[ФО]],СПРАВОЧНИК!H:P,2,0)</f>
        <v>Центральный ФО</v>
      </c>
    </row>
    <row r="11073" spans="1:11" x14ac:dyDescent="0.2">
      <c r="A11073" t="s">
        <v>600</v>
      </c>
      <c r="B11073" t="s">
        <v>596</v>
      </c>
      <c r="C11073" s="1" t="s">
        <v>498</v>
      </c>
      <c r="D11073" s="1" t="s">
        <v>1818</v>
      </c>
      <c r="E11073" s="2">
        <v>193</v>
      </c>
      <c r="F11073" s="3">
        <v>140</v>
      </c>
      <c r="G11073" s="2">
        <v>1021</v>
      </c>
      <c r="H11073" s="3">
        <v>855</v>
      </c>
      <c r="I11073" s="69" t="str">
        <f>VLOOKUP(C11073,СПРАВОЧНИК!B:D,2,0)</f>
        <v>КОРЕЯ</v>
      </c>
      <c r="J11073" s="69" t="str">
        <f>VLOOKUP(C11073,СПРАВОЧНИК!B:D,3,0)</f>
        <v>ИНОМАРКИ</v>
      </c>
      <c r="K11073" s="69" t="str">
        <f>VLOOKUP(СВОД2023[[#This Row],[ФО]],СПРАВОЧНИК!H:P,2,0)</f>
        <v>Центральный ФО</v>
      </c>
    </row>
    <row r="11074" spans="1:11" x14ac:dyDescent="0.2">
      <c r="A11074" t="s">
        <v>600</v>
      </c>
      <c r="B11074" t="s">
        <v>596</v>
      </c>
      <c r="C11074" s="1" t="s">
        <v>498</v>
      </c>
      <c r="D11074" s="1" t="s">
        <v>1819</v>
      </c>
      <c r="E11074" s="2">
        <v>16</v>
      </c>
      <c r="F11074" s="3">
        <v>4</v>
      </c>
      <c r="G11074" s="2">
        <v>65</v>
      </c>
      <c r="H11074" s="3">
        <v>20</v>
      </c>
      <c r="I11074" s="69" t="str">
        <f>VLOOKUP(C11074,СПРАВОЧНИК!B:D,2,0)</f>
        <v>КОРЕЯ</v>
      </c>
      <c r="J11074" s="69" t="str">
        <f>VLOOKUP(C11074,СПРАВОЧНИК!B:D,3,0)</f>
        <v>ИНОМАРКИ</v>
      </c>
      <c r="K11074" s="69" t="str">
        <f>VLOOKUP(СВОД2023[[#This Row],[ФО]],СПРАВОЧНИК!H:P,2,0)</f>
        <v>Центральный ФО</v>
      </c>
    </row>
    <row r="11075" spans="1:11" x14ac:dyDescent="0.2">
      <c r="A11075" t="s">
        <v>600</v>
      </c>
      <c r="B11075" t="s">
        <v>596</v>
      </c>
      <c r="C11075" s="1" t="s">
        <v>498</v>
      </c>
      <c r="D11075" s="1" t="s">
        <v>1820</v>
      </c>
      <c r="E11075" s="2">
        <v>249</v>
      </c>
      <c r="F11075" s="3">
        <v>173</v>
      </c>
      <c r="G11075" s="2">
        <v>1296</v>
      </c>
      <c r="H11075" s="3">
        <v>1082</v>
      </c>
      <c r="I11075" s="69" t="str">
        <f>VLOOKUP(C11075,СПРАВОЧНИК!B:D,2,0)</f>
        <v>КОРЕЯ</v>
      </c>
      <c r="J11075" s="69" t="str">
        <f>VLOOKUP(C11075,СПРАВОЧНИК!B:D,3,0)</f>
        <v>ИНОМАРКИ</v>
      </c>
      <c r="K11075" s="69" t="str">
        <f>VLOOKUP(СВОД2023[[#This Row],[ФО]],СПРАВОЧНИК!H:P,2,0)</f>
        <v>Центральный ФО</v>
      </c>
    </row>
    <row r="11076" spans="1:11" x14ac:dyDescent="0.2">
      <c r="A11076" t="s">
        <v>600</v>
      </c>
      <c r="B11076" t="s">
        <v>596</v>
      </c>
      <c r="C11076" s="1" t="s">
        <v>498</v>
      </c>
      <c r="D11076" s="1" t="s">
        <v>1821</v>
      </c>
      <c r="E11076" s="2">
        <v>8</v>
      </c>
      <c r="F11076" s="3">
        <v>7</v>
      </c>
      <c r="G11076" s="2">
        <v>42</v>
      </c>
      <c r="H11076" s="3">
        <v>38</v>
      </c>
      <c r="I11076" s="69" t="str">
        <f>VLOOKUP(C11076,СПРАВОЧНИК!B:D,2,0)</f>
        <v>КОРЕЯ</v>
      </c>
      <c r="J11076" s="69" t="str">
        <f>VLOOKUP(C11076,СПРАВОЧНИК!B:D,3,0)</f>
        <v>ИНОМАРКИ</v>
      </c>
      <c r="K11076" s="69" t="str">
        <f>VLOOKUP(СВОД2023[[#This Row],[ФО]],СПРАВОЧНИК!H:P,2,0)</f>
        <v>Центральный ФО</v>
      </c>
    </row>
    <row r="11077" spans="1:11" x14ac:dyDescent="0.2">
      <c r="A11077" t="s">
        <v>600</v>
      </c>
      <c r="B11077" t="s">
        <v>596</v>
      </c>
      <c r="C11077" s="1" t="s">
        <v>498</v>
      </c>
      <c r="D11077" s="1" t="s">
        <v>499</v>
      </c>
      <c r="E11077" s="2">
        <v>103</v>
      </c>
      <c r="F11077" s="3">
        <v>54</v>
      </c>
      <c r="G11077" s="2">
        <v>576</v>
      </c>
      <c r="H11077" s="3">
        <v>387</v>
      </c>
      <c r="I11077" s="69" t="str">
        <f>VLOOKUP(C11077,СПРАВОЧНИК!B:D,2,0)</f>
        <v>КОРЕЯ</v>
      </c>
      <c r="J11077" s="69" t="str">
        <f>VLOOKUP(C11077,СПРАВОЧНИК!B:D,3,0)</f>
        <v>ИНОМАРКИ</v>
      </c>
      <c r="K11077" s="69" t="str">
        <f>VLOOKUP(СВОД2023[[#This Row],[ФО]],СПРАВОЧНИК!H:P,2,0)</f>
        <v>Центральный ФО</v>
      </c>
    </row>
    <row r="11078" spans="1:11" x14ac:dyDescent="0.2">
      <c r="A11078" t="s">
        <v>600</v>
      </c>
      <c r="B11078" t="s">
        <v>596</v>
      </c>
      <c r="C11078" s="1" t="s">
        <v>498</v>
      </c>
      <c r="D11078" s="1" t="s">
        <v>1822</v>
      </c>
      <c r="E11078" s="2">
        <v>2</v>
      </c>
      <c r="F11078" s="3">
        <v>6</v>
      </c>
      <c r="G11078" s="2">
        <v>11</v>
      </c>
      <c r="H11078" s="3">
        <v>26</v>
      </c>
      <c r="I11078" s="69" t="str">
        <f>VLOOKUP(C11078,СПРАВОЧНИК!B:D,2,0)</f>
        <v>КОРЕЯ</v>
      </c>
      <c r="J11078" s="69" t="str">
        <f>VLOOKUP(C11078,СПРАВОЧНИК!B:D,3,0)</f>
        <v>ИНОМАРКИ</v>
      </c>
      <c r="K11078" s="69" t="str">
        <f>VLOOKUP(СВОД2023[[#This Row],[ФО]],СПРАВОЧНИК!H:P,2,0)</f>
        <v>Центральный ФО</v>
      </c>
    </row>
    <row r="11079" spans="1:11" x14ac:dyDescent="0.2">
      <c r="A11079" t="s">
        <v>600</v>
      </c>
      <c r="B11079" t="s">
        <v>596</v>
      </c>
      <c r="C11079" s="1" t="s">
        <v>498</v>
      </c>
      <c r="D11079" s="1" t="s">
        <v>2332</v>
      </c>
      <c r="E11079" s="2"/>
      <c r="F11079" s="3">
        <v>1</v>
      </c>
      <c r="G11079" s="2"/>
      <c r="H11079" s="3">
        <v>1</v>
      </c>
      <c r="I11079" s="69" t="str">
        <f>VLOOKUP(C11079,СПРАВОЧНИК!B:D,2,0)</f>
        <v>КОРЕЯ</v>
      </c>
      <c r="J11079" s="69" t="str">
        <f>VLOOKUP(C11079,СПРАВОЧНИК!B:D,3,0)</f>
        <v>ИНОМАРКИ</v>
      </c>
      <c r="K11079" s="69" t="str">
        <f>VLOOKUP(СВОД2023[[#This Row],[ФО]],СПРАВОЧНИК!H:P,2,0)</f>
        <v>Центральный ФО</v>
      </c>
    </row>
    <row r="11080" spans="1:11" x14ac:dyDescent="0.2">
      <c r="A11080" t="s">
        <v>600</v>
      </c>
      <c r="B11080" t="s">
        <v>596</v>
      </c>
      <c r="C11080" s="1" t="s">
        <v>498</v>
      </c>
      <c r="D11080" s="1" t="s">
        <v>2333</v>
      </c>
      <c r="E11080" s="2">
        <v>11</v>
      </c>
      <c r="F11080" s="3">
        <v>6</v>
      </c>
      <c r="G11080" s="2">
        <v>32</v>
      </c>
      <c r="H11080" s="3">
        <v>44</v>
      </c>
      <c r="I11080" s="69" t="str">
        <f>VLOOKUP(C11080,СПРАВОЧНИК!B:D,2,0)</f>
        <v>КОРЕЯ</v>
      </c>
      <c r="J11080" s="69" t="str">
        <f>VLOOKUP(C11080,СПРАВОЧНИК!B:D,3,0)</f>
        <v>ИНОМАРКИ</v>
      </c>
      <c r="K11080" s="69" t="str">
        <f>VLOOKUP(СВОД2023[[#This Row],[ФО]],СПРАВОЧНИК!H:P,2,0)</f>
        <v>Центральный ФО</v>
      </c>
    </row>
    <row r="11081" spans="1:11" x14ac:dyDescent="0.2">
      <c r="A11081" t="s">
        <v>600</v>
      </c>
      <c r="B11081" t="s">
        <v>596</v>
      </c>
      <c r="C11081" s="1" t="s">
        <v>498</v>
      </c>
      <c r="D11081" s="1" t="s">
        <v>630</v>
      </c>
      <c r="E11081" s="2">
        <v>1</v>
      </c>
      <c r="F11081" s="3">
        <v>1</v>
      </c>
      <c r="G11081" s="2">
        <v>11</v>
      </c>
      <c r="H11081" s="3">
        <v>3</v>
      </c>
      <c r="I11081" s="69" t="str">
        <f>VLOOKUP(C11081,СПРАВОЧНИК!B:D,2,0)</f>
        <v>КОРЕЯ</v>
      </c>
      <c r="J11081" s="69" t="str">
        <f>VLOOKUP(C11081,СПРАВОЧНИК!B:D,3,0)</f>
        <v>ИНОМАРКИ</v>
      </c>
      <c r="K11081" s="69" t="str">
        <f>VLOOKUP(СВОД2023[[#This Row],[ФО]],СПРАВОЧНИК!H:P,2,0)</f>
        <v>Центральный ФО</v>
      </c>
    </row>
    <row r="11082" spans="1:11" x14ac:dyDescent="0.2">
      <c r="A11082" t="s">
        <v>600</v>
      </c>
      <c r="B11082" t="s">
        <v>596</v>
      </c>
      <c r="C11082" s="1" t="s">
        <v>498</v>
      </c>
      <c r="D11082" s="1" t="s">
        <v>2334</v>
      </c>
      <c r="E11082" s="2"/>
      <c r="F11082" s="3"/>
      <c r="G11082" s="2">
        <v>3</v>
      </c>
      <c r="H11082" s="3">
        <v>2</v>
      </c>
      <c r="I11082" s="69" t="str">
        <f>VLOOKUP(C11082,СПРАВОЧНИК!B:D,2,0)</f>
        <v>КОРЕЯ</v>
      </c>
      <c r="J11082" s="69" t="str">
        <f>VLOOKUP(C11082,СПРАВОЧНИК!B:D,3,0)</f>
        <v>ИНОМАРКИ</v>
      </c>
      <c r="K11082" s="69" t="str">
        <f>VLOOKUP(СВОД2023[[#This Row],[ФО]],СПРАВОЧНИК!H:P,2,0)</f>
        <v>Центральный ФО</v>
      </c>
    </row>
    <row r="11083" spans="1:11" x14ac:dyDescent="0.2">
      <c r="A11083" t="s">
        <v>600</v>
      </c>
      <c r="B11083" t="s">
        <v>596</v>
      </c>
      <c r="C11083" s="1" t="s">
        <v>500</v>
      </c>
      <c r="D11083" s="1" t="s">
        <v>501</v>
      </c>
      <c r="E11083" s="2">
        <v>3</v>
      </c>
      <c r="F11083" s="3">
        <v>1</v>
      </c>
      <c r="G11083" s="2">
        <v>8</v>
      </c>
      <c r="H11083" s="3">
        <v>3</v>
      </c>
      <c r="I11083" s="69" t="str">
        <f>VLOOKUP(C11083,СПРАВОЧНИК!B:D,2,0)</f>
        <v>ЯПОНИЯ</v>
      </c>
      <c r="J11083" s="69" t="str">
        <f>VLOOKUP(C11083,СПРАВОЧНИК!B:D,3,0)</f>
        <v>ИНОМАРКИ</v>
      </c>
      <c r="K11083" s="69" t="str">
        <f>VLOOKUP(СВОД2023[[#This Row],[ФО]],СПРАВОЧНИК!H:P,2,0)</f>
        <v>Центральный ФО</v>
      </c>
    </row>
    <row r="11084" spans="1:11" x14ac:dyDescent="0.2">
      <c r="A11084" t="s">
        <v>600</v>
      </c>
      <c r="B11084" t="s">
        <v>596</v>
      </c>
      <c r="C11084" s="1" t="s">
        <v>500</v>
      </c>
      <c r="D11084" s="1" t="s">
        <v>1824</v>
      </c>
      <c r="E11084" s="2">
        <v>30</v>
      </c>
      <c r="F11084" s="3">
        <v>17</v>
      </c>
      <c r="G11084" s="2">
        <v>138</v>
      </c>
      <c r="H11084" s="3">
        <v>124</v>
      </c>
      <c r="I11084" s="69" t="str">
        <f>VLOOKUP(C11084,СПРАВОЧНИК!B:D,2,0)</f>
        <v>ЯПОНИЯ</v>
      </c>
      <c r="J11084" s="69" t="str">
        <f>VLOOKUP(C11084,СПРАВОЧНИК!B:D,3,0)</f>
        <v>ИНОМАРКИ</v>
      </c>
      <c r="K11084" s="69" t="str">
        <f>VLOOKUP(СВОД2023[[#This Row],[ФО]],СПРАВОЧНИК!H:P,2,0)</f>
        <v>Центральный ФО</v>
      </c>
    </row>
    <row r="11085" spans="1:11" x14ac:dyDescent="0.2">
      <c r="A11085" t="s">
        <v>600</v>
      </c>
      <c r="B11085" t="s">
        <v>596</v>
      </c>
      <c r="C11085" s="1" t="s">
        <v>500</v>
      </c>
      <c r="D11085" s="1" t="s">
        <v>502</v>
      </c>
      <c r="E11085" s="2"/>
      <c r="F11085" s="3"/>
      <c r="G11085" s="2">
        <v>6</v>
      </c>
      <c r="H11085" s="3">
        <v>2</v>
      </c>
      <c r="I11085" s="69" t="str">
        <f>VLOOKUP(C11085,СПРАВОЧНИК!B:D,2,0)</f>
        <v>ЯПОНИЯ</v>
      </c>
      <c r="J11085" s="69" t="str">
        <f>VLOOKUP(C11085,СПРАВОЧНИК!B:D,3,0)</f>
        <v>ИНОМАРКИ</v>
      </c>
      <c r="K11085" s="69" t="str">
        <f>VLOOKUP(СВОД2023[[#This Row],[ФО]],СПРАВОЧНИК!H:P,2,0)</f>
        <v>Центральный ФО</v>
      </c>
    </row>
    <row r="11086" spans="1:11" x14ac:dyDescent="0.2">
      <c r="A11086" t="s">
        <v>600</v>
      </c>
      <c r="B11086" t="s">
        <v>596</v>
      </c>
      <c r="C11086" s="1" t="s">
        <v>500</v>
      </c>
      <c r="D11086" s="1" t="s">
        <v>1826</v>
      </c>
      <c r="E11086" s="2"/>
      <c r="F11086" s="3">
        <v>1</v>
      </c>
      <c r="G11086" s="2">
        <v>3</v>
      </c>
      <c r="H11086" s="3">
        <v>4</v>
      </c>
      <c r="I11086" s="69" t="str">
        <f>VLOOKUP(C11086,СПРАВОЧНИК!B:D,2,0)</f>
        <v>ЯПОНИЯ</v>
      </c>
      <c r="J11086" s="69" t="str">
        <f>VLOOKUP(C11086,СПРАВОЧНИК!B:D,3,0)</f>
        <v>ИНОМАРКИ</v>
      </c>
      <c r="K11086" s="69" t="str">
        <f>VLOOKUP(СВОД2023[[#This Row],[ФО]],СПРАВОЧНИК!H:P,2,0)</f>
        <v>Центральный ФО</v>
      </c>
    </row>
    <row r="11087" spans="1:11" x14ac:dyDescent="0.2">
      <c r="A11087" t="s">
        <v>600</v>
      </c>
      <c r="B11087" t="s">
        <v>596</v>
      </c>
      <c r="C11087" s="1" t="s">
        <v>500</v>
      </c>
      <c r="D11087" s="1" t="s">
        <v>503</v>
      </c>
      <c r="E11087" s="2">
        <v>271</v>
      </c>
      <c r="F11087" s="3">
        <v>190</v>
      </c>
      <c r="G11087" s="2">
        <v>1581</v>
      </c>
      <c r="H11087" s="3">
        <v>1112</v>
      </c>
      <c r="I11087" s="69" t="str">
        <f>VLOOKUP(C11087,СПРАВОЧНИК!B:D,2,0)</f>
        <v>ЯПОНИЯ</v>
      </c>
      <c r="J11087" s="69" t="str">
        <f>VLOOKUP(C11087,СПРАВОЧНИК!B:D,3,0)</f>
        <v>ИНОМАРКИ</v>
      </c>
      <c r="K11087" s="69" t="str">
        <f>VLOOKUP(СВОД2023[[#This Row],[ФО]],СПРАВОЧНИК!H:P,2,0)</f>
        <v>Центральный ФО</v>
      </c>
    </row>
    <row r="11088" spans="1:11" x14ac:dyDescent="0.2">
      <c r="A11088" t="s">
        <v>600</v>
      </c>
      <c r="B11088" t="s">
        <v>596</v>
      </c>
      <c r="C11088" s="1" t="s">
        <v>500</v>
      </c>
      <c r="D11088" s="1" t="s">
        <v>504</v>
      </c>
      <c r="E11088" s="2">
        <v>130</v>
      </c>
      <c r="F11088" s="3">
        <v>85</v>
      </c>
      <c r="G11088" s="2">
        <v>642</v>
      </c>
      <c r="H11088" s="3">
        <v>528</v>
      </c>
      <c r="I11088" s="69" t="str">
        <f>VLOOKUP(C11088,СПРАВОЧНИК!B:D,2,0)</f>
        <v>ЯПОНИЯ</v>
      </c>
      <c r="J11088" s="69" t="str">
        <f>VLOOKUP(C11088,СПРАВОЧНИК!B:D,3,0)</f>
        <v>ИНОМАРКИ</v>
      </c>
      <c r="K11088" s="69" t="str">
        <f>VLOOKUP(СВОД2023[[#This Row],[ФО]],СПРАВОЧНИК!H:P,2,0)</f>
        <v>Центральный ФО</v>
      </c>
    </row>
    <row r="11089" spans="1:11" x14ac:dyDescent="0.2">
      <c r="A11089" t="s">
        <v>600</v>
      </c>
      <c r="B11089" t="s">
        <v>596</v>
      </c>
      <c r="C11089" s="1" t="s">
        <v>500</v>
      </c>
      <c r="D11089" s="1" t="s">
        <v>1827</v>
      </c>
      <c r="E11089" s="2">
        <v>4</v>
      </c>
      <c r="F11089" s="3">
        <v>1</v>
      </c>
      <c r="G11089" s="2">
        <v>13</v>
      </c>
      <c r="H11089" s="3">
        <v>7</v>
      </c>
      <c r="I11089" s="69" t="str">
        <f>VLOOKUP(C11089,СПРАВОЧНИК!B:D,2,0)</f>
        <v>ЯПОНИЯ</v>
      </c>
      <c r="J11089" s="69" t="str">
        <f>VLOOKUP(C11089,СПРАВОЧНИК!B:D,3,0)</f>
        <v>ИНОМАРКИ</v>
      </c>
      <c r="K11089" s="69" t="str">
        <f>VLOOKUP(СВОД2023[[#This Row],[ФО]],СПРАВОЧНИК!H:P,2,0)</f>
        <v>Центральный ФО</v>
      </c>
    </row>
    <row r="11090" spans="1:11" x14ac:dyDescent="0.2">
      <c r="A11090" t="s">
        <v>600</v>
      </c>
      <c r="B11090" t="s">
        <v>596</v>
      </c>
      <c r="C11090" s="1" t="s">
        <v>500</v>
      </c>
      <c r="D11090" s="1" t="s">
        <v>505</v>
      </c>
      <c r="E11090" s="2">
        <v>65</v>
      </c>
      <c r="F11090" s="3">
        <v>55</v>
      </c>
      <c r="G11090" s="2">
        <v>333</v>
      </c>
      <c r="H11090" s="3">
        <v>279</v>
      </c>
      <c r="I11090" s="69" t="str">
        <f>VLOOKUP(C11090,СПРАВОЧНИК!B:D,2,0)</f>
        <v>ЯПОНИЯ</v>
      </c>
      <c r="J11090" s="69" t="str">
        <f>VLOOKUP(C11090,СПРАВОЧНИК!B:D,3,0)</f>
        <v>ИНОМАРКИ</v>
      </c>
      <c r="K11090" s="69" t="str">
        <f>VLOOKUP(СВОД2023[[#This Row],[ФО]],СПРАВОЧНИК!H:P,2,0)</f>
        <v>Центральный ФО</v>
      </c>
    </row>
    <row r="11091" spans="1:11" x14ac:dyDescent="0.2">
      <c r="A11091" t="s">
        <v>600</v>
      </c>
      <c r="B11091" t="s">
        <v>596</v>
      </c>
      <c r="C11091" s="1" t="s">
        <v>500</v>
      </c>
      <c r="D11091" s="1" t="s">
        <v>1828</v>
      </c>
      <c r="E11091" s="2"/>
      <c r="F11091" s="3">
        <v>1</v>
      </c>
      <c r="G11091" s="2">
        <v>6</v>
      </c>
      <c r="H11091" s="3">
        <v>4</v>
      </c>
      <c r="I11091" s="69" t="str">
        <f>VLOOKUP(C11091,СПРАВОЧНИК!B:D,2,0)</f>
        <v>ЯПОНИЯ</v>
      </c>
      <c r="J11091" s="69" t="str">
        <f>VLOOKUP(C11091,СПРАВОЧНИК!B:D,3,0)</f>
        <v>ИНОМАРКИ</v>
      </c>
      <c r="K11091" s="69" t="str">
        <f>VLOOKUP(СВОД2023[[#This Row],[ФО]],СПРАВОЧНИК!H:P,2,0)</f>
        <v>Центральный ФО</v>
      </c>
    </row>
    <row r="11092" spans="1:11" x14ac:dyDescent="0.2">
      <c r="A11092" t="s">
        <v>600</v>
      </c>
      <c r="B11092" t="s">
        <v>596</v>
      </c>
      <c r="C11092" s="1" t="s">
        <v>500</v>
      </c>
      <c r="D11092" s="1" t="s">
        <v>506</v>
      </c>
      <c r="E11092" s="2">
        <v>19</v>
      </c>
      <c r="F11092" s="3">
        <v>5</v>
      </c>
      <c r="G11092" s="2">
        <v>122</v>
      </c>
      <c r="H11092" s="3">
        <v>46</v>
      </c>
      <c r="I11092" s="69" t="str">
        <f>VLOOKUP(C11092,СПРАВОЧНИК!B:D,2,0)</f>
        <v>ЯПОНИЯ</v>
      </c>
      <c r="J11092" s="69" t="str">
        <f>VLOOKUP(C11092,СПРАВОЧНИК!B:D,3,0)</f>
        <v>ИНОМАРКИ</v>
      </c>
      <c r="K11092" s="69" t="str">
        <f>VLOOKUP(СВОД2023[[#This Row],[ФО]],СПРАВОЧНИК!H:P,2,0)</f>
        <v>Центральный ФО</v>
      </c>
    </row>
    <row r="11093" spans="1:11" x14ac:dyDescent="0.2">
      <c r="A11093" t="s">
        <v>600</v>
      </c>
      <c r="B11093" t="s">
        <v>596</v>
      </c>
      <c r="C11093" s="1" t="s">
        <v>500</v>
      </c>
      <c r="D11093" s="1" t="s">
        <v>507</v>
      </c>
      <c r="E11093" s="2">
        <v>104</v>
      </c>
      <c r="F11093" s="3">
        <v>73</v>
      </c>
      <c r="G11093" s="2">
        <v>616</v>
      </c>
      <c r="H11093" s="3">
        <v>437</v>
      </c>
      <c r="I11093" s="69" t="str">
        <f>VLOOKUP(C11093,СПРАВОЧНИК!B:D,2,0)</f>
        <v>ЯПОНИЯ</v>
      </c>
      <c r="J11093" s="69" t="str">
        <f>VLOOKUP(C11093,СПРАВОЧНИК!B:D,3,0)</f>
        <v>ИНОМАРКИ</v>
      </c>
      <c r="K11093" s="69" t="str">
        <f>VLOOKUP(СВОД2023[[#This Row],[ФО]],СПРАВОЧНИК!H:P,2,0)</f>
        <v>Центральный ФО</v>
      </c>
    </row>
    <row r="11094" spans="1:11" x14ac:dyDescent="0.2">
      <c r="A11094" t="s">
        <v>600</v>
      </c>
      <c r="B11094" t="s">
        <v>596</v>
      </c>
      <c r="C11094" s="1" t="s">
        <v>500</v>
      </c>
      <c r="D11094" s="1" t="s">
        <v>1829</v>
      </c>
      <c r="E11094" s="2">
        <v>3</v>
      </c>
      <c r="F11094" s="3"/>
      <c r="G11094" s="2">
        <v>5</v>
      </c>
      <c r="H11094" s="3">
        <v>3</v>
      </c>
      <c r="I11094" s="69" t="str">
        <f>VLOOKUP(C11094,СПРАВОЧНИК!B:D,2,0)</f>
        <v>ЯПОНИЯ</v>
      </c>
      <c r="J11094" s="69" t="str">
        <f>VLOOKUP(C11094,СПРАВОЧНИК!B:D,3,0)</f>
        <v>ИНОМАРКИ</v>
      </c>
      <c r="K11094" s="69" t="str">
        <f>VLOOKUP(СВОД2023[[#This Row],[ФО]],СПРАВОЧНИК!H:P,2,0)</f>
        <v>Центральный ФО</v>
      </c>
    </row>
    <row r="11095" spans="1:11" x14ac:dyDescent="0.2">
      <c r="A11095" t="s">
        <v>600</v>
      </c>
      <c r="B11095" t="s">
        <v>596</v>
      </c>
      <c r="C11095" s="1" t="s">
        <v>500</v>
      </c>
      <c r="D11095" s="1" t="s">
        <v>1830</v>
      </c>
      <c r="E11095" s="2"/>
      <c r="F11095" s="3">
        <v>1</v>
      </c>
      <c r="G11095" s="2">
        <v>1</v>
      </c>
      <c r="H11095" s="3">
        <v>1</v>
      </c>
      <c r="I11095" s="69" t="str">
        <f>VLOOKUP(C11095,СПРАВОЧНИК!B:D,2,0)</f>
        <v>ЯПОНИЯ</v>
      </c>
      <c r="J11095" s="69" t="str">
        <f>VLOOKUP(C11095,СПРАВОЧНИК!B:D,3,0)</f>
        <v>ИНОМАРКИ</v>
      </c>
      <c r="K11095" s="69" t="str">
        <f>VLOOKUP(СВОД2023[[#This Row],[ФО]],СПРАВОЧНИК!H:P,2,0)</f>
        <v>Центральный ФО</v>
      </c>
    </row>
    <row r="11096" spans="1:11" x14ac:dyDescent="0.2">
      <c r="A11096" t="s">
        <v>600</v>
      </c>
      <c r="B11096" t="s">
        <v>596</v>
      </c>
      <c r="C11096" s="1" t="s">
        <v>500</v>
      </c>
      <c r="D11096" s="1" t="s">
        <v>1831</v>
      </c>
      <c r="E11096" s="2">
        <v>6</v>
      </c>
      <c r="F11096" s="3">
        <v>2</v>
      </c>
      <c r="G11096" s="2">
        <v>18</v>
      </c>
      <c r="H11096" s="3">
        <v>5</v>
      </c>
      <c r="I11096" s="69" t="str">
        <f>VLOOKUP(C11096,СПРАВОЧНИК!B:D,2,0)</f>
        <v>ЯПОНИЯ</v>
      </c>
      <c r="J11096" s="69" t="str">
        <f>VLOOKUP(C11096,СПРАВОЧНИК!B:D,3,0)</f>
        <v>ИНОМАРКИ</v>
      </c>
      <c r="K11096" s="69" t="str">
        <f>VLOOKUP(СВОД2023[[#This Row],[ФО]],СПРАВОЧНИК!H:P,2,0)</f>
        <v>Центральный ФО</v>
      </c>
    </row>
    <row r="11097" spans="1:11" x14ac:dyDescent="0.2">
      <c r="A11097" t="s">
        <v>600</v>
      </c>
      <c r="B11097" t="s">
        <v>596</v>
      </c>
      <c r="C11097" s="1" t="s">
        <v>500</v>
      </c>
      <c r="D11097" s="1" t="s">
        <v>508</v>
      </c>
      <c r="E11097" s="2">
        <v>5</v>
      </c>
      <c r="F11097" s="3"/>
      <c r="G11097" s="2">
        <v>15</v>
      </c>
      <c r="H11097" s="3">
        <v>2</v>
      </c>
      <c r="I11097" s="69" t="str">
        <f>VLOOKUP(C11097,СПРАВОЧНИК!B:D,2,0)</f>
        <v>ЯПОНИЯ</v>
      </c>
      <c r="J11097" s="69" t="str">
        <f>VLOOKUP(C11097,СПРАВОЧНИК!B:D,3,0)</f>
        <v>ИНОМАРКИ</v>
      </c>
      <c r="K11097" s="69" t="str">
        <f>VLOOKUP(СВОД2023[[#This Row],[ФО]],СПРАВОЧНИК!H:P,2,0)</f>
        <v>Центральный ФО</v>
      </c>
    </row>
    <row r="11098" spans="1:11" x14ac:dyDescent="0.2">
      <c r="A11098" t="s">
        <v>600</v>
      </c>
      <c r="B11098" t="s">
        <v>596</v>
      </c>
      <c r="C11098" s="1" t="s">
        <v>500</v>
      </c>
      <c r="D11098" s="1" t="s">
        <v>2482</v>
      </c>
      <c r="E11098" s="2"/>
      <c r="F11098" s="3"/>
      <c r="G11098" s="2">
        <v>2</v>
      </c>
      <c r="H11098" s="3">
        <v>1</v>
      </c>
      <c r="I11098" s="69" t="str">
        <f>VLOOKUP(C11098,СПРАВОЧНИК!B:D,2,0)</f>
        <v>ЯПОНИЯ</v>
      </c>
      <c r="J11098" s="69" t="str">
        <f>VLOOKUP(C11098,СПРАВОЧНИК!B:D,3,0)</f>
        <v>ИНОМАРКИ</v>
      </c>
      <c r="K11098" s="69" t="str">
        <f>VLOOKUP(СВОД2023[[#This Row],[ФО]],СПРАВОЧНИК!H:P,2,0)</f>
        <v>Центральный ФО</v>
      </c>
    </row>
    <row r="11099" spans="1:11" x14ac:dyDescent="0.2">
      <c r="A11099" t="s">
        <v>600</v>
      </c>
      <c r="B11099" t="s">
        <v>596</v>
      </c>
      <c r="C11099" s="1" t="s">
        <v>500</v>
      </c>
      <c r="D11099" s="1" t="s">
        <v>1833</v>
      </c>
      <c r="E11099" s="2">
        <v>4</v>
      </c>
      <c r="F11099" s="3">
        <v>4</v>
      </c>
      <c r="G11099" s="2">
        <v>15</v>
      </c>
      <c r="H11099" s="3">
        <v>13</v>
      </c>
      <c r="I11099" s="69" t="str">
        <f>VLOOKUP(C11099,СПРАВОЧНИК!B:D,2,0)</f>
        <v>ЯПОНИЯ</v>
      </c>
      <c r="J11099" s="69" t="str">
        <f>VLOOKUP(C11099,СПРАВОЧНИК!B:D,3,0)</f>
        <v>ИНОМАРКИ</v>
      </c>
      <c r="K11099" s="69" t="str">
        <f>VLOOKUP(СВОД2023[[#This Row],[ФО]],СПРАВОЧНИК!H:P,2,0)</f>
        <v>Центральный ФО</v>
      </c>
    </row>
    <row r="11100" spans="1:11" x14ac:dyDescent="0.2">
      <c r="A11100" t="s">
        <v>600</v>
      </c>
      <c r="B11100" t="s">
        <v>596</v>
      </c>
      <c r="C11100" s="1" t="s">
        <v>500</v>
      </c>
      <c r="D11100" s="1" t="s">
        <v>1834</v>
      </c>
      <c r="E11100" s="2"/>
      <c r="F11100" s="3"/>
      <c r="G11100" s="2">
        <v>1</v>
      </c>
      <c r="H11100" s="3"/>
      <c r="I11100" s="69" t="str">
        <f>VLOOKUP(C11100,СПРАВОЧНИК!B:D,2,0)</f>
        <v>ЯПОНИЯ</v>
      </c>
      <c r="J11100" s="69" t="str">
        <f>VLOOKUP(C11100,СПРАВОЧНИК!B:D,3,0)</f>
        <v>ИНОМАРКИ</v>
      </c>
      <c r="K11100" s="69" t="str">
        <f>VLOOKUP(СВОД2023[[#This Row],[ФО]],СПРАВОЧНИК!H:P,2,0)</f>
        <v>Центральный ФО</v>
      </c>
    </row>
    <row r="11101" spans="1:11" x14ac:dyDescent="0.2">
      <c r="A11101" t="s">
        <v>600</v>
      </c>
      <c r="B11101" t="s">
        <v>596</v>
      </c>
      <c r="C11101" s="1" t="s">
        <v>500</v>
      </c>
      <c r="D11101" s="1" t="s">
        <v>509</v>
      </c>
      <c r="E11101" s="2">
        <v>47</v>
      </c>
      <c r="F11101" s="3">
        <v>31</v>
      </c>
      <c r="G11101" s="2">
        <v>241</v>
      </c>
      <c r="H11101" s="3">
        <v>170</v>
      </c>
      <c r="I11101" s="69" t="str">
        <f>VLOOKUP(C11101,СПРАВОЧНИК!B:D,2,0)</f>
        <v>ЯПОНИЯ</v>
      </c>
      <c r="J11101" s="69" t="str">
        <f>VLOOKUP(C11101,СПРАВОЧНИК!B:D,3,0)</f>
        <v>ИНОМАРКИ</v>
      </c>
      <c r="K11101" s="69" t="str">
        <f>VLOOKUP(СВОД2023[[#This Row],[ФО]],СПРАВОЧНИК!H:P,2,0)</f>
        <v>Центральный ФО</v>
      </c>
    </row>
    <row r="11102" spans="1:11" x14ac:dyDescent="0.2">
      <c r="A11102" t="s">
        <v>600</v>
      </c>
      <c r="B11102" t="s">
        <v>596</v>
      </c>
      <c r="C11102" s="1" t="s">
        <v>500</v>
      </c>
      <c r="D11102" s="1" t="s">
        <v>1835</v>
      </c>
      <c r="E11102" s="2"/>
      <c r="F11102" s="3"/>
      <c r="G11102" s="2">
        <v>2</v>
      </c>
      <c r="H11102" s="3">
        <v>4</v>
      </c>
      <c r="I11102" s="69" t="str">
        <f>VLOOKUP(C11102,СПРАВОЧНИК!B:D,2,0)</f>
        <v>ЯПОНИЯ</v>
      </c>
      <c r="J11102" s="69" t="str">
        <f>VLOOKUP(C11102,СПРАВОЧНИК!B:D,3,0)</f>
        <v>ИНОМАРКИ</v>
      </c>
      <c r="K11102" s="69" t="str">
        <f>VLOOKUP(СВОД2023[[#This Row],[ФО]],СПРАВОЧНИК!H:P,2,0)</f>
        <v>Центральный ФО</v>
      </c>
    </row>
    <row r="11103" spans="1:11" x14ac:dyDescent="0.2">
      <c r="A11103" t="s">
        <v>600</v>
      </c>
      <c r="B11103" t="s">
        <v>596</v>
      </c>
      <c r="C11103" s="1" t="s">
        <v>500</v>
      </c>
      <c r="D11103" s="1" t="s">
        <v>1836</v>
      </c>
      <c r="E11103" s="2">
        <v>1</v>
      </c>
      <c r="F11103" s="3">
        <v>1</v>
      </c>
      <c r="G11103" s="2">
        <v>4</v>
      </c>
      <c r="H11103" s="3">
        <v>2</v>
      </c>
      <c r="I11103" s="69" t="str">
        <f>VLOOKUP(C11103,СПРАВОЧНИК!B:D,2,0)</f>
        <v>ЯПОНИЯ</v>
      </c>
      <c r="J11103" s="69" t="str">
        <f>VLOOKUP(C11103,СПРАВОЧНИК!B:D,3,0)</f>
        <v>ИНОМАРКИ</v>
      </c>
      <c r="K11103" s="69" t="str">
        <f>VLOOKUP(СВОД2023[[#This Row],[ФО]],СПРАВОЧНИК!H:P,2,0)</f>
        <v>Центральный ФО</v>
      </c>
    </row>
    <row r="11104" spans="1:11" x14ac:dyDescent="0.2">
      <c r="A11104" t="s">
        <v>600</v>
      </c>
      <c r="B11104" t="s">
        <v>596</v>
      </c>
      <c r="C11104" s="1" t="s">
        <v>500</v>
      </c>
      <c r="D11104" s="1" t="s">
        <v>2335</v>
      </c>
      <c r="E11104" s="2">
        <v>1</v>
      </c>
      <c r="F11104" s="3"/>
      <c r="G11104" s="2">
        <v>3</v>
      </c>
      <c r="H11104" s="3">
        <v>1</v>
      </c>
      <c r="I11104" s="69" t="str">
        <f>VLOOKUP(C11104,СПРАВОЧНИК!B:D,2,0)</f>
        <v>ЯПОНИЯ</v>
      </c>
      <c r="J11104" s="69" t="str">
        <f>VLOOKUP(C11104,СПРАВОЧНИК!B:D,3,0)</f>
        <v>ИНОМАРКИ</v>
      </c>
      <c r="K11104" s="69" t="str">
        <f>VLOOKUP(СВОД2023[[#This Row],[ФО]],СПРАВОЧНИК!H:P,2,0)</f>
        <v>Центральный ФО</v>
      </c>
    </row>
    <row r="11105" spans="1:11" x14ac:dyDescent="0.2">
      <c r="A11105" t="s">
        <v>600</v>
      </c>
      <c r="B11105" t="s">
        <v>596</v>
      </c>
      <c r="C11105" s="1" t="s">
        <v>500</v>
      </c>
      <c r="D11105" s="1" t="s">
        <v>510</v>
      </c>
      <c r="E11105" s="2">
        <v>8</v>
      </c>
      <c r="F11105" s="3">
        <v>6</v>
      </c>
      <c r="G11105" s="2">
        <v>45</v>
      </c>
      <c r="H11105" s="3">
        <v>19</v>
      </c>
      <c r="I11105" s="69" t="str">
        <f>VLOOKUP(C11105,СПРАВОЧНИК!B:D,2,0)</f>
        <v>ЯПОНИЯ</v>
      </c>
      <c r="J11105" s="69" t="str">
        <f>VLOOKUP(C11105,СПРАВОЧНИК!B:D,3,0)</f>
        <v>ИНОМАРКИ</v>
      </c>
      <c r="K11105" s="69" t="str">
        <f>VLOOKUP(СВОД2023[[#This Row],[ФО]],СПРАВОЧНИК!H:P,2,0)</f>
        <v>Центральный ФО</v>
      </c>
    </row>
    <row r="11106" spans="1:11" x14ac:dyDescent="0.2">
      <c r="A11106" t="s">
        <v>600</v>
      </c>
      <c r="B11106" t="s">
        <v>596</v>
      </c>
      <c r="C11106" s="1" t="s">
        <v>511</v>
      </c>
      <c r="D11106" s="1" t="s">
        <v>1837</v>
      </c>
      <c r="E11106" s="2">
        <v>4</v>
      </c>
      <c r="F11106" s="3"/>
      <c r="G11106" s="2">
        <v>14</v>
      </c>
      <c r="H11106" s="3">
        <v>5</v>
      </c>
      <c r="I11106" s="69" t="str">
        <f>VLOOKUP(C11106,СПРАВОЧНИК!B:D,2,0)</f>
        <v>ЯПОНИЯ</v>
      </c>
      <c r="J11106" s="69" t="str">
        <f>VLOOKUP(C11106,СПРАВОЧНИК!B:D,3,0)</f>
        <v>ИНОМАРКИ</v>
      </c>
      <c r="K11106" s="69" t="str">
        <f>VLOOKUP(СВОД2023[[#This Row],[ФО]],СПРАВОЧНИК!H:P,2,0)</f>
        <v>Центральный ФО</v>
      </c>
    </row>
    <row r="11107" spans="1:11" x14ac:dyDescent="0.2">
      <c r="A11107" t="s">
        <v>600</v>
      </c>
      <c r="B11107" t="s">
        <v>596</v>
      </c>
      <c r="C11107" s="1" t="s">
        <v>511</v>
      </c>
      <c r="D11107" s="1" t="s">
        <v>512</v>
      </c>
      <c r="E11107" s="2">
        <v>10</v>
      </c>
      <c r="F11107" s="3">
        <v>7</v>
      </c>
      <c r="G11107" s="2">
        <v>50</v>
      </c>
      <c r="H11107" s="3">
        <v>48</v>
      </c>
      <c r="I11107" s="69" t="str">
        <f>VLOOKUP(C11107,СПРАВОЧНИК!B:D,2,0)</f>
        <v>ЯПОНИЯ</v>
      </c>
      <c r="J11107" s="69" t="str">
        <f>VLOOKUP(C11107,СПРАВОЧНИК!B:D,3,0)</f>
        <v>ИНОМАРКИ</v>
      </c>
      <c r="K11107" s="69" t="str">
        <f>VLOOKUP(СВОД2023[[#This Row],[ФО]],СПРАВОЧНИК!H:P,2,0)</f>
        <v>Центральный ФО</v>
      </c>
    </row>
    <row r="11108" spans="1:11" x14ac:dyDescent="0.2">
      <c r="A11108" t="s">
        <v>600</v>
      </c>
      <c r="B11108" t="s">
        <v>596</v>
      </c>
      <c r="C11108" s="1" t="s">
        <v>511</v>
      </c>
      <c r="D11108" s="1" t="s">
        <v>513</v>
      </c>
      <c r="E11108" s="2">
        <v>14</v>
      </c>
      <c r="F11108" s="3">
        <v>6</v>
      </c>
      <c r="G11108" s="2">
        <v>71</v>
      </c>
      <c r="H11108" s="3">
        <v>53</v>
      </c>
      <c r="I11108" s="69" t="str">
        <f>VLOOKUP(C11108,СПРАВОЧНИК!B:D,2,0)</f>
        <v>ЯПОНИЯ</v>
      </c>
      <c r="J11108" s="69" t="str">
        <f>VLOOKUP(C11108,СПРАВОЧНИК!B:D,3,0)</f>
        <v>ИНОМАРКИ</v>
      </c>
      <c r="K11108" s="69" t="str">
        <f>VLOOKUP(СВОД2023[[#This Row],[ФО]],СПРАВОЧНИК!H:P,2,0)</f>
        <v>Центральный ФО</v>
      </c>
    </row>
    <row r="11109" spans="1:11" x14ac:dyDescent="0.2">
      <c r="A11109" t="s">
        <v>600</v>
      </c>
      <c r="B11109" t="s">
        <v>596</v>
      </c>
      <c r="C11109" s="1" t="s">
        <v>511</v>
      </c>
      <c r="D11109" s="1" t="s">
        <v>2725</v>
      </c>
      <c r="E11109" s="2"/>
      <c r="F11109" s="3"/>
      <c r="G11109" s="2"/>
      <c r="H11109" s="3">
        <v>1</v>
      </c>
      <c r="I11109" s="69" t="str">
        <f>VLOOKUP(C11109,СПРАВОЧНИК!B:D,2,0)</f>
        <v>ЯПОНИЯ</v>
      </c>
      <c r="J11109" s="69" t="str">
        <f>VLOOKUP(C11109,СПРАВОЧНИК!B:D,3,0)</f>
        <v>ИНОМАРКИ</v>
      </c>
      <c r="K11109" s="69" t="str">
        <f>VLOOKUP(СВОД2023[[#This Row],[ФО]],СПРАВОЧНИК!H:P,2,0)</f>
        <v>Центральный ФО</v>
      </c>
    </row>
    <row r="11110" spans="1:11" x14ac:dyDescent="0.2">
      <c r="A11110" t="s">
        <v>600</v>
      </c>
      <c r="B11110" t="s">
        <v>596</v>
      </c>
      <c r="C11110" s="1" t="s">
        <v>511</v>
      </c>
      <c r="D11110" s="1" t="s">
        <v>1839</v>
      </c>
      <c r="E11110" s="2">
        <v>2</v>
      </c>
      <c r="F11110" s="3"/>
      <c r="G11110" s="2">
        <v>7</v>
      </c>
      <c r="H11110" s="3">
        <v>11</v>
      </c>
      <c r="I11110" s="69" t="str">
        <f>VLOOKUP(C11110,СПРАВОЧНИК!B:D,2,0)</f>
        <v>ЯПОНИЯ</v>
      </c>
      <c r="J11110" s="69" t="str">
        <f>VLOOKUP(C11110,СПРАВОЧНИК!B:D,3,0)</f>
        <v>ИНОМАРКИ</v>
      </c>
      <c r="K11110" s="69" t="str">
        <f>VLOOKUP(СВОД2023[[#This Row],[ФО]],СПРАВОЧНИК!H:P,2,0)</f>
        <v>Центральный ФО</v>
      </c>
    </row>
    <row r="11111" spans="1:11" x14ac:dyDescent="0.2">
      <c r="A11111" t="s">
        <v>600</v>
      </c>
      <c r="B11111" t="s">
        <v>596</v>
      </c>
      <c r="C11111" s="1" t="s">
        <v>511</v>
      </c>
      <c r="D11111" s="1" t="s">
        <v>515</v>
      </c>
      <c r="E11111" s="2">
        <v>12</v>
      </c>
      <c r="F11111" s="3">
        <v>4</v>
      </c>
      <c r="G11111" s="2">
        <v>41</v>
      </c>
      <c r="H11111" s="3">
        <v>17</v>
      </c>
      <c r="I11111" s="69" t="str">
        <f>VLOOKUP(C11111,СПРАВОЧНИК!B:D,2,0)</f>
        <v>ЯПОНИЯ</v>
      </c>
      <c r="J11111" s="69" t="str">
        <f>VLOOKUP(C11111,СПРАВОЧНИК!B:D,3,0)</f>
        <v>ИНОМАРКИ</v>
      </c>
      <c r="K11111" s="69" t="str">
        <f>VLOOKUP(СВОД2023[[#This Row],[ФО]],СПРАВОЧНИК!H:P,2,0)</f>
        <v>Центральный ФО</v>
      </c>
    </row>
    <row r="11112" spans="1:11" x14ac:dyDescent="0.2">
      <c r="A11112" t="s">
        <v>600</v>
      </c>
      <c r="B11112" t="s">
        <v>596</v>
      </c>
      <c r="C11112" s="1" t="s">
        <v>511</v>
      </c>
      <c r="D11112" s="1" t="s">
        <v>2336</v>
      </c>
      <c r="E11112" s="2">
        <v>1</v>
      </c>
      <c r="F11112" s="3"/>
      <c r="G11112" s="2">
        <v>3</v>
      </c>
      <c r="H11112" s="3">
        <v>3</v>
      </c>
      <c r="I11112" s="69" t="str">
        <f>VLOOKUP(C11112,СПРАВОЧНИК!B:D,2,0)</f>
        <v>ЯПОНИЯ</v>
      </c>
      <c r="J11112" s="69" t="str">
        <f>VLOOKUP(C11112,СПРАВОЧНИК!B:D,3,0)</f>
        <v>ИНОМАРКИ</v>
      </c>
      <c r="K11112" s="69" t="str">
        <f>VLOOKUP(СВОД2023[[#This Row],[ФО]],СПРАВОЧНИК!H:P,2,0)</f>
        <v>Центральный ФО</v>
      </c>
    </row>
    <row r="11113" spans="1:11" x14ac:dyDescent="0.2">
      <c r="A11113" t="s">
        <v>600</v>
      </c>
      <c r="B11113" t="s">
        <v>596</v>
      </c>
      <c r="C11113" s="1" t="s">
        <v>511</v>
      </c>
      <c r="D11113" s="1" t="s">
        <v>2337</v>
      </c>
      <c r="E11113" s="2">
        <v>1</v>
      </c>
      <c r="F11113" s="3">
        <v>1</v>
      </c>
      <c r="G11113" s="2">
        <v>3</v>
      </c>
      <c r="H11113" s="3">
        <v>3</v>
      </c>
      <c r="I11113" s="69" t="str">
        <f>VLOOKUP(C11113,СПРАВОЧНИК!B:D,2,0)</f>
        <v>ЯПОНИЯ</v>
      </c>
      <c r="J11113" s="69" t="str">
        <f>VLOOKUP(C11113,СПРАВОЧНИК!B:D,3,0)</f>
        <v>ИНОМАРКИ</v>
      </c>
      <c r="K11113" s="69" t="str">
        <f>VLOOKUP(СВОД2023[[#This Row],[ФО]],СПРАВОЧНИК!H:P,2,0)</f>
        <v>Центральный ФО</v>
      </c>
    </row>
    <row r="11114" spans="1:11" x14ac:dyDescent="0.2">
      <c r="A11114" t="s">
        <v>600</v>
      </c>
      <c r="B11114" t="s">
        <v>596</v>
      </c>
      <c r="C11114" s="1" t="s">
        <v>511</v>
      </c>
      <c r="D11114" s="1" t="s">
        <v>516</v>
      </c>
      <c r="E11114" s="2">
        <v>441</v>
      </c>
      <c r="F11114" s="3">
        <v>330</v>
      </c>
      <c r="G11114" s="2">
        <v>2346</v>
      </c>
      <c r="H11114" s="3">
        <v>1931</v>
      </c>
      <c r="I11114" s="69" t="str">
        <f>VLOOKUP(C11114,СПРАВОЧНИК!B:D,2,0)</f>
        <v>ЯПОНИЯ</v>
      </c>
      <c r="J11114" s="69" t="str">
        <f>VLOOKUP(C11114,СПРАВОЧНИК!B:D,3,0)</f>
        <v>ИНОМАРКИ</v>
      </c>
      <c r="K11114" s="69" t="str">
        <f>VLOOKUP(СВОД2023[[#This Row],[ФО]],СПРАВОЧНИК!H:P,2,0)</f>
        <v>Центральный ФО</v>
      </c>
    </row>
    <row r="11115" spans="1:11" x14ac:dyDescent="0.2">
      <c r="A11115" t="s">
        <v>600</v>
      </c>
      <c r="B11115" t="s">
        <v>596</v>
      </c>
      <c r="C11115" s="1" t="s">
        <v>511</v>
      </c>
      <c r="D11115" s="1" t="s">
        <v>517</v>
      </c>
      <c r="E11115" s="2">
        <v>3</v>
      </c>
      <c r="F11115" s="3">
        <v>7</v>
      </c>
      <c r="G11115" s="2">
        <v>33</v>
      </c>
      <c r="H11115" s="3">
        <v>34</v>
      </c>
      <c r="I11115" s="69" t="str">
        <f>VLOOKUP(C11115,СПРАВОЧНИК!B:D,2,0)</f>
        <v>ЯПОНИЯ</v>
      </c>
      <c r="J11115" s="69" t="str">
        <f>VLOOKUP(C11115,СПРАВОЧНИК!B:D,3,0)</f>
        <v>ИНОМАРКИ</v>
      </c>
      <c r="K11115" s="69" t="str">
        <f>VLOOKUP(СВОД2023[[#This Row],[ФО]],СПРАВОЧНИК!H:P,2,0)</f>
        <v>Центральный ФО</v>
      </c>
    </row>
    <row r="11116" spans="1:11" x14ac:dyDescent="0.2">
      <c r="A11116" t="s">
        <v>600</v>
      </c>
      <c r="B11116" t="s">
        <v>596</v>
      </c>
      <c r="C11116" s="1" t="s">
        <v>511</v>
      </c>
      <c r="D11116" s="1" t="s">
        <v>518</v>
      </c>
      <c r="E11116" s="2">
        <v>17</v>
      </c>
      <c r="F11116" s="3">
        <v>20</v>
      </c>
      <c r="G11116" s="2">
        <v>107</v>
      </c>
      <c r="H11116" s="3">
        <v>108</v>
      </c>
      <c r="I11116" s="69" t="str">
        <f>VLOOKUP(C11116,СПРАВОЧНИК!B:D,2,0)</f>
        <v>ЯПОНИЯ</v>
      </c>
      <c r="J11116" s="69" t="str">
        <f>VLOOKUP(C11116,СПРАВОЧНИК!B:D,3,0)</f>
        <v>ИНОМАРКИ</v>
      </c>
      <c r="K11116" s="69" t="str">
        <f>VLOOKUP(СВОД2023[[#This Row],[ФО]],СПРАВОЧНИК!H:P,2,0)</f>
        <v>Центральный ФО</v>
      </c>
    </row>
    <row r="11117" spans="1:11" x14ac:dyDescent="0.2">
      <c r="A11117" t="s">
        <v>600</v>
      </c>
      <c r="B11117" t="s">
        <v>596</v>
      </c>
      <c r="C11117" s="1" t="s">
        <v>511</v>
      </c>
      <c r="D11117" s="1" t="s">
        <v>519</v>
      </c>
      <c r="E11117" s="2">
        <v>82</v>
      </c>
      <c r="F11117" s="3">
        <v>62</v>
      </c>
      <c r="G11117" s="2">
        <v>457</v>
      </c>
      <c r="H11117" s="3">
        <v>342</v>
      </c>
      <c r="I11117" s="69" t="str">
        <f>VLOOKUP(C11117,СПРАВОЧНИК!B:D,2,0)</f>
        <v>ЯПОНИЯ</v>
      </c>
      <c r="J11117" s="69" t="str">
        <f>VLOOKUP(C11117,СПРАВОЧНИК!B:D,3,0)</f>
        <v>ИНОМАРКИ</v>
      </c>
      <c r="K11117" s="69" t="str">
        <f>VLOOKUP(СВОД2023[[#This Row],[ФО]],СПРАВОЧНИК!H:P,2,0)</f>
        <v>Центральный ФО</v>
      </c>
    </row>
    <row r="11118" spans="1:11" x14ac:dyDescent="0.2">
      <c r="A11118" t="s">
        <v>600</v>
      </c>
      <c r="B11118" t="s">
        <v>596</v>
      </c>
      <c r="C11118" s="1" t="s">
        <v>511</v>
      </c>
      <c r="D11118" s="1" t="s">
        <v>1841</v>
      </c>
      <c r="E11118" s="2">
        <v>1</v>
      </c>
      <c r="F11118" s="3">
        <v>1</v>
      </c>
      <c r="G11118" s="2">
        <v>3</v>
      </c>
      <c r="H11118" s="3">
        <v>3</v>
      </c>
      <c r="I11118" s="69" t="str">
        <f>VLOOKUP(C11118,СПРАВОЧНИК!B:D,2,0)</f>
        <v>ЯПОНИЯ</v>
      </c>
      <c r="J11118" s="69" t="str">
        <f>VLOOKUP(C11118,СПРАВОЧНИК!B:D,3,0)</f>
        <v>ИНОМАРКИ</v>
      </c>
      <c r="K11118" s="69" t="str">
        <f>VLOOKUP(СВОД2023[[#This Row],[ФО]],СПРАВОЧНИК!H:P,2,0)</f>
        <v>Центральный ФО</v>
      </c>
    </row>
    <row r="11119" spans="1:11" x14ac:dyDescent="0.2">
      <c r="A11119" t="s">
        <v>600</v>
      </c>
      <c r="B11119" t="s">
        <v>596</v>
      </c>
      <c r="C11119" s="1" t="s">
        <v>511</v>
      </c>
      <c r="D11119" s="1" t="s">
        <v>1842</v>
      </c>
      <c r="E11119" s="2">
        <v>4</v>
      </c>
      <c r="F11119" s="3">
        <v>2</v>
      </c>
      <c r="G11119" s="2">
        <v>16</v>
      </c>
      <c r="H11119" s="3">
        <v>11</v>
      </c>
      <c r="I11119" s="69" t="str">
        <f>VLOOKUP(C11119,СПРАВОЧНИК!B:D,2,0)</f>
        <v>ЯПОНИЯ</v>
      </c>
      <c r="J11119" s="69" t="str">
        <f>VLOOKUP(C11119,СПРАВОЧНИК!B:D,3,0)</f>
        <v>ИНОМАРКИ</v>
      </c>
      <c r="K11119" s="69" t="str">
        <f>VLOOKUP(СВОД2023[[#This Row],[ФО]],СПРАВОЧНИК!H:P,2,0)</f>
        <v>Центральный ФО</v>
      </c>
    </row>
    <row r="11120" spans="1:11" x14ac:dyDescent="0.2">
      <c r="A11120" t="s">
        <v>600</v>
      </c>
      <c r="B11120" t="s">
        <v>596</v>
      </c>
      <c r="C11120" s="1" t="s">
        <v>511</v>
      </c>
      <c r="D11120" s="1" t="s">
        <v>1844</v>
      </c>
      <c r="E11120" s="2">
        <v>78</v>
      </c>
      <c r="F11120" s="3">
        <v>63</v>
      </c>
      <c r="G11120" s="2">
        <v>354</v>
      </c>
      <c r="H11120" s="3">
        <v>294</v>
      </c>
      <c r="I11120" s="69" t="str">
        <f>VLOOKUP(C11120,СПРАВОЧНИК!B:D,2,0)</f>
        <v>ЯПОНИЯ</v>
      </c>
      <c r="J11120" s="69" t="str">
        <f>VLOOKUP(C11120,СПРАВОЧНИК!B:D,3,0)</f>
        <v>ИНОМАРКИ</v>
      </c>
      <c r="K11120" s="69" t="str">
        <f>VLOOKUP(СВОД2023[[#This Row],[ФО]],СПРАВОЧНИК!H:P,2,0)</f>
        <v>Центральный ФО</v>
      </c>
    </row>
    <row r="11121" spans="1:11" x14ac:dyDescent="0.2">
      <c r="A11121" t="s">
        <v>600</v>
      </c>
      <c r="B11121" t="s">
        <v>596</v>
      </c>
      <c r="C11121" s="1" t="s">
        <v>511</v>
      </c>
      <c r="D11121" s="1" t="s">
        <v>1845</v>
      </c>
      <c r="E11121" s="2">
        <v>2</v>
      </c>
      <c r="F11121" s="3"/>
      <c r="G11121" s="2">
        <v>5</v>
      </c>
      <c r="H11121" s="3"/>
      <c r="I11121" s="69" t="str">
        <f>VLOOKUP(C11121,СПРАВОЧНИК!B:D,2,0)</f>
        <v>ЯПОНИЯ</v>
      </c>
      <c r="J11121" s="69" t="str">
        <f>VLOOKUP(C11121,СПРАВОЧНИК!B:D,3,0)</f>
        <v>ИНОМАРКИ</v>
      </c>
      <c r="K11121" s="69" t="str">
        <f>VLOOKUP(СВОД2023[[#This Row],[ФО]],СПРАВОЧНИК!H:P,2,0)</f>
        <v>Центральный ФО</v>
      </c>
    </row>
    <row r="11122" spans="1:11" x14ac:dyDescent="0.2">
      <c r="A11122" t="s">
        <v>600</v>
      </c>
      <c r="B11122" t="s">
        <v>596</v>
      </c>
      <c r="C11122" s="1" t="s">
        <v>511</v>
      </c>
      <c r="D11122" s="1" t="s">
        <v>2522</v>
      </c>
      <c r="E11122" s="2"/>
      <c r="F11122" s="3">
        <v>1</v>
      </c>
      <c r="G11122" s="2"/>
      <c r="H11122" s="3">
        <v>2</v>
      </c>
      <c r="I11122" s="69" t="str">
        <f>VLOOKUP(C11122,СПРАВОЧНИК!B:D,2,0)</f>
        <v>ЯПОНИЯ</v>
      </c>
      <c r="J11122" s="69" t="str">
        <f>VLOOKUP(C11122,СПРАВОЧНИК!B:D,3,0)</f>
        <v>ИНОМАРКИ</v>
      </c>
      <c r="K11122" s="69" t="str">
        <f>VLOOKUP(СВОД2023[[#This Row],[ФО]],СПРАВОЧНИК!H:P,2,0)</f>
        <v>Центральный ФО</v>
      </c>
    </row>
    <row r="11123" spans="1:11" x14ac:dyDescent="0.2">
      <c r="A11123" t="s">
        <v>600</v>
      </c>
      <c r="B11123" t="s">
        <v>596</v>
      </c>
      <c r="C11123" s="1" t="s">
        <v>511</v>
      </c>
      <c r="D11123" s="1" t="s">
        <v>1846</v>
      </c>
      <c r="E11123" s="2">
        <v>1</v>
      </c>
      <c r="F11123" s="3">
        <v>1</v>
      </c>
      <c r="G11123" s="2">
        <v>6</v>
      </c>
      <c r="H11123" s="3">
        <v>5</v>
      </c>
      <c r="I11123" s="69" t="str">
        <f>VLOOKUP(C11123,СПРАВОЧНИК!B:D,2,0)</f>
        <v>ЯПОНИЯ</v>
      </c>
      <c r="J11123" s="69" t="str">
        <f>VLOOKUP(C11123,СПРАВОЧНИК!B:D,3,0)</f>
        <v>ИНОМАРКИ</v>
      </c>
      <c r="K11123" s="69" t="str">
        <f>VLOOKUP(СВОД2023[[#This Row],[ФО]],СПРАВОЧНИК!H:P,2,0)</f>
        <v>Центральный ФО</v>
      </c>
    </row>
    <row r="11124" spans="1:11" x14ac:dyDescent="0.2">
      <c r="A11124" t="s">
        <v>600</v>
      </c>
      <c r="B11124" t="s">
        <v>596</v>
      </c>
      <c r="C11124" s="1" t="s">
        <v>511</v>
      </c>
      <c r="D11124" s="1" t="s">
        <v>2338</v>
      </c>
      <c r="E11124" s="2">
        <v>2</v>
      </c>
      <c r="F11124" s="3"/>
      <c r="G11124" s="2">
        <v>8</v>
      </c>
      <c r="H11124" s="3">
        <v>4</v>
      </c>
      <c r="I11124" s="69" t="str">
        <f>VLOOKUP(C11124,СПРАВОЧНИК!B:D,2,0)</f>
        <v>ЯПОНИЯ</v>
      </c>
      <c r="J11124" s="69" t="str">
        <f>VLOOKUP(C11124,СПРАВОЧНИК!B:D,3,0)</f>
        <v>ИНОМАРКИ</v>
      </c>
      <c r="K11124" s="69" t="str">
        <f>VLOOKUP(СВОД2023[[#This Row],[ФО]],СПРАВОЧНИК!H:P,2,0)</f>
        <v>Центральный ФО</v>
      </c>
    </row>
    <row r="11125" spans="1:11" x14ac:dyDescent="0.2">
      <c r="A11125" t="s">
        <v>600</v>
      </c>
      <c r="B11125" t="s">
        <v>596</v>
      </c>
      <c r="C11125" s="1" t="s">
        <v>511</v>
      </c>
      <c r="D11125" s="1" t="s">
        <v>520</v>
      </c>
      <c r="E11125" s="2">
        <v>59</v>
      </c>
      <c r="F11125" s="3">
        <v>9</v>
      </c>
      <c r="G11125" s="2">
        <v>212</v>
      </c>
      <c r="H11125" s="3">
        <v>85</v>
      </c>
      <c r="I11125" s="69" t="str">
        <f>VLOOKUP(C11125,СПРАВОЧНИК!B:D,2,0)</f>
        <v>ЯПОНИЯ</v>
      </c>
      <c r="J11125" s="69" t="str">
        <f>VLOOKUP(C11125,СПРАВОЧНИК!B:D,3,0)</f>
        <v>ИНОМАРКИ</v>
      </c>
      <c r="K11125" s="69" t="str">
        <f>VLOOKUP(СВОД2023[[#This Row],[ФО]],СПРАВОЧНИК!H:P,2,0)</f>
        <v>Центральный ФО</v>
      </c>
    </row>
    <row r="11126" spans="1:11" x14ac:dyDescent="0.2">
      <c r="A11126" t="s">
        <v>600</v>
      </c>
      <c r="B11126" t="s">
        <v>596</v>
      </c>
      <c r="C11126" s="1" t="s">
        <v>511</v>
      </c>
      <c r="D11126" s="1" t="s">
        <v>1847</v>
      </c>
      <c r="E11126" s="2">
        <v>9</v>
      </c>
      <c r="F11126" s="3">
        <v>9</v>
      </c>
      <c r="G11126" s="2">
        <v>67</v>
      </c>
      <c r="H11126" s="3">
        <v>58</v>
      </c>
      <c r="I11126" s="69" t="str">
        <f>VLOOKUP(C11126,СПРАВОЧНИК!B:D,2,0)</f>
        <v>ЯПОНИЯ</v>
      </c>
      <c r="J11126" s="69" t="str">
        <f>VLOOKUP(C11126,СПРАВОЧНИК!B:D,3,0)</f>
        <v>ИНОМАРКИ</v>
      </c>
      <c r="K11126" s="69" t="str">
        <f>VLOOKUP(СВОД2023[[#This Row],[ФО]],СПРАВОЧНИК!H:P,2,0)</f>
        <v>Центральный ФО</v>
      </c>
    </row>
    <row r="11127" spans="1:11" x14ac:dyDescent="0.2">
      <c r="A11127" t="s">
        <v>600</v>
      </c>
      <c r="B11127" t="s">
        <v>596</v>
      </c>
      <c r="C11127" s="1" t="s">
        <v>511</v>
      </c>
      <c r="D11127" s="1" t="s">
        <v>521</v>
      </c>
      <c r="E11127" s="2">
        <v>1</v>
      </c>
      <c r="F11127" s="3"/>
      <c r="G11127" s="2">
        <v>2</v>
      </c>
      <c r="H11127" s="3"/>
      <c r="I11127" s="69" t="str">
        <f>VLOOKUP(C11127,СПРАВОЧНИК!B:D,2,0)</f>
        <v>ЯПОНИЯ</v>
      </c>
      <c r="J11127" s="69" t="str">
        <f>VLOOKUP(C11127,СПРАВОЧНИК!B:D,3,0)</f>
        <v>ИНОМАРКИ</v>
      </c>
      <c r="K11127" s="69" t="str">
        <f>VLOOKUP(СВОД2023[[#This Row],[ФО]],СПРАВОЧНИК!H:P,2,0)</f>
        <v>Центральный ФО</v>
      </c>
    </row>
    <row r="11128" spans="1:11" x14ac:dyDescent="0.2">
      <c r="A11128" t="s">
        <v>600</v>
      </c>
      <c r="B11128" t="s">
        <v>596</v>
      </c>
      <c r="C11128" s="1" t="s">
        <v>511</v>
      </c>
      <c r="D11128" s="1" t="s">
        <v>1848</v>
      </c>
      <c r="E11128" s="2">
        <v>4</v>
      </c>
      <c r="F11128" s="3">
        <v>1</v>
      </c>
      <c r="G11128" s="2">
        <v>26</v>
      </c>
      <c r="H11128" s="3">
        <v>14</v>
      </c>
      <c r="I11128" s="69" t="str">
        <f>VLOOKUP(C11128,СПРАВОЧНИК!B:D,2,0)</f>
        <v>ЯПОНИЯ</v>
      </c>
      <c r="J11128" s="69" t="str">
        <f>VLOOKUP(C11128,СПРАВОЧНИК!B:D,3,0)</f>
        <v>ИНОМАРКИ</v>
      </c>
      <c r="K11128" s="69" t="str">
        <f>VLOOKUP(СВОД2023[[#This Row],[ФО]],СПРАВОЧНИК!H:P,2,0)</f>
        <v>Центральный ФО</v>
      </c>
    </row>
    <row r="11129" spans="1:11" x14ac:dyDescent="0.2">
      <c r="A11129" t="s">
        <v>600</v>
      </c>
      <c r="B11129" t="s">
        <v>596</v>
      </c>
      <c r="C11129" s="1" t="s">
        <v>511</v>
      </c>
      <c r="D11129" s="1" t="s">
        <v>1849</v>
      </c>
      <c r="E11129" s="2"/>
      <c r="F11129" s="3"/>
      <c r="G11129" s="2">
        <v>1</v>
      </c>
      <c r="H11129" s="3">
        <v>1</v>
      </c>
      <c r="I11129" s="69" t="str">
        <f>VLOOKUP(C11129,СПРАВОЧНИК!B:D,2,0)</f>
        <v>ЯПОНИЯ</v>
      </c>
      <c r="J11129" s="69" t="str">
        <f>VLOOKUP(C11129,СПРАВОЧНИК!B:D,3,0)</f>
        <v>ИНОМАРКИ</v>
      </c>
      <c r="K11129" s="69" t="str">
        <f>VLOOKUP(СВОД2023[[#This Row],[ФО]],СПРАВОЧНИК!H:P,2,0)</f>
        <v>Центральный ФО</v>
      </c>
    </row>
    <row r="11130" spans="1:11" x14ac:dyDescent="0.2">
      <c r="A11130" t="s">
        <v>600</v>
      </c>
      <c r="B11130" t="s">
        <v>596</v>
      </c>
      <c r="C11130" s="1" t="s">
        <v>511</v>
      </c>
      <c r="D11130" s="1" t="s">
        <v>522</v>
      </c>
      <c r="E11130" s="2">
        <v>70</v>
      </c>
      <c r="F11130" s="3">
        <v>56</v>
      </c>
      <c r="G11130" s="2">
        <v>409</v>
      </c>
      <c r="H11130" s="3">
        <v>347</v>
      </c>
      <c r="I11130" s="69" t="str">
        <f>VLOOKUP(C11130,СПРАВОЧНИК!B:D,2,0)</f>
        <v>ЯПОНИЯ</v>
      </c>
      <c r="J11130" s="69" t="str">
        <f>VLOOKUP(C11130,СПРАВОЧНИК!B:D,3,0)</f>
        <v>ИНОМАРКИ</v>
      </c>
      <c r="K11130" s="69" t="str">
        <f>VLOOKUP(СВОД2023[[#This Row],[ФО]],СПРАВОЧНИК!H:P,2,0)</f>
        <v>Центральный ФО</v>
      </c>
    </row>
    <row r="11131" spans="1:11" x14ac:dyDescent="0.2">
      <c r="A11131" t="s">
        <v>600</v>
      </c>
      <c r="B11131" t="s">
        <v>596</v>
      </c>
      <c r="C11131" s="1" t="s">
        <v>511</v>
      </c>
      <c r="D11131" s="1" t="s">
        <v>523</v>
      </c>
      <c r="E11131" s="2">
        <v>194</v>
      </c>
      <c r="F11131" s="3">
        <v>209</v>
      </c>
      <c r="G11131" s="2">
        <v>1194</v>
      </c>
      <c r="H11131" s="3">
        <v>1018</v>
      </c>
      <c r="I11131" s="69" t="str">
        <f>VLOOKUP(C11131,СПРАВОЧНИК!B:D,2,0)</f>
        <v>ЯПОНИЯ</v>
      </c>
      <c r="J11131" s="69" t="str">
        <f>VLOOKUP(C11131,СПРАВОЧНИК!B:D,3,0)</f>
        <v>ИНОМАРКИ</v>
      </c>
      <c r="K11131" s="69" t="str">
        <f>VLOOKUP(СВОД2023[[#This Row],[ФО]],СПРАВОЧНИК!H:P,2,0)</f>
        <v>Центральный ФО</v>
      </c>
    </row>
    <row r="11132" spans="1:11" x14ac:dyDescent="0.2">
      <c r="A11132" t="s">
        <v>600</v>
      </c>
      <c r="B11132" t="s">
        <v>596</v>
      </c>
      <c r="C11132" s="1" t="s">
        <v>511</v>
      </c>
      <c r="D11132" s="1" t="s">
        <v>2601</v>
      </c>
      <c r="E11132" s="2"/>
      <c r="F11132" s="3"/>
      <c r="G11132" s="2"/>
      <c r="H11132" s="3">
        <v>1</v>
      </c>
      <c r="I11132" s="69" t="str">
        <f>VLOOKUP(C11132,СПРАВОЧНИК!B:D,2,0)</f>
        <v>ЯПОНИЯ</v>
      </c>
      <c r="J11132" s="69" t="str">
        <f>VLOOKUP(C11132,СПРАВОЧНИК!B:D,3,0)</f>
        <v>ИНОМАРКИ</v>
      </c>
      <c r="K11132" s="69" t="str">
        <f>VLOOKUP(СВОД2023[[#This Row],[ФО]],СПРАВОЧНИК!H:P,2,0)</f>
        <v>Центральный ФО</v>
      </c>
    </row>
    <row r="11133" spans="1:11" x14ac:dyDescent="0.2">
      <c r="A11133" t="s">
        <v>600</v>
      </c>
      <c r="B11133" t="s">
        <v>596</v>
      </c>
      <c r="C11133" s="1" t="s">
        <v>511</v>
      </c>
      <c r="D11133" s="1" t="s">
        <v>631</v>
      </c>
      <c r="E11133" s="2">
        <v>22</v>
      </c>
      <c r="F11133" s="3">
        <v>11</v>
      </c>
      <c r="G11133" s="2">
        <v>107</v>
      </c>
      <c r="H11133" s="3">
        <v>70</v>
      </c>
      <c r="I11133" s="69" t="str">
        <f>VLOOKUP(C11133,СПРАВОЧНИК!B:D,2,0)</f>
        <v>ЯПОНИЯ</v>
      </c>
      <c r="J11133" s="69" t="str">
        <f>VLOOKUP(C11133,СПРАВОЧНИК!B:D,3,0)</f>
        <v>ИНОМАРКИ</v>
      </c>
      <c r="K11133" s="69" t="str">
        <f>VLOOKUP(СВОД2023[[#This Row],[ФО]],СПРАВОЧНИК!H:P,2,0)</f>
        <v>Центральный ФО</v>
      </c>
    </row>
    <row r="11134" spans="1:11" x14ac:dyDescent="0.2">
      <c r="A11134" t="s">
        <v>600</v>
      </c>
      <c r="B11134" t="s">
        <v>596</v>
      </c>
      <c r="C11134" s="1" t="s">
        <v>511</v>
      </c>
      <c r="D11134" s="1" t="s">
        <v>524</v>
      </c>
      <c r="E11134" s="2">
        <v>11</v>
      </c>
      <c r="F11134" s="3">
        <v>1</v>
      </c>
      <c r="G11134" s="2">
        <v>50</v>
      </c>
      <c r="H11134" s="3">
        <v>6</v>
      </c>
      <c r="I11134" s="69" t="str">
        <f>VLOOKUP(C11134,СПРАВОЧНИК!B:D,2,0)</f>
        <v>ЯПОНИЯ</v>
      </c>
      <c r="J11134" s="69" t="str">
        <f>VLOOKUP(C11134,СПРАВОЧНИК!B:D,3,0)</f>
        <v>ИНОМАРКИ</v>
      </c>
      <c r="K11134" s="69" t="str">
        <f>VLOOKUP(СВОД2023[[#This Row],[ФО]],СПРАВОЧНИК!H:P,2,0)</f>
        <v>Центральный ФО</v>
      </c>
    </row>
    <row r="11135" spans="1:11" x14ac:dyDescent="0.2">
      <c r="A11135" t="s">
        <v>600</v>
      </c>
      <c r="B11135" t="s">
        <v>596</v>
      </c>
      <c r="C11135" s="1" t="s">
        <v>1144</v>
      </c>
      <c r="D11135" s="1" t="s">
        <v>1851</v>
      </c>
      <c r="E11135" s="2">
        <v>434</v>
      </c>
      <c r="F11135" s="3">
        <v>384</v>
      </c>
      <c r="G11135" s="2">
        <v>2315</v>
      </c>
      <c r="H11135" s="3">
        <v>1954</v>
      </c>
      <c r="I11135" s="69" t="str">
        <f>VLOOKUP(C11135,СПРАВОЧНИК!B:D,2,0)</f>
        <v>РОССИЯ</v>
      </c>
      <c r="J11135" s="69" t="str">
        <f>VLOOKUP(C11135,СПРАВОЧНИК!B:D,3,0)</f>
        <v>ОТЕЧЕСТВЕННЫЕ</v>
      </c>
      <c r="K11135" s="69" t="str">
        <f>VLOOKUP(СВОД2023[[#This Row],[ФО]],СПРАВОЧНИК!H:P,2,0)</f>
        <v>Центральный ФО</v>
      </c>
    </row>
    <row r="11136" spans="1:11" x14ac:dyDescent="0.2">
      <c r="A11136" t="s">
        <v>600</v>
      </c>
      <c r="B11136" t="s">
        <v>596</v>
      </c>
      <c r="C11136" s="1" t="s">
        <v>1144</v>
      </c>
      <c r="D11136" s="1" t="s">
        <v>2339</v>
      </c>
      <c r="E11136" s="2">
        <v>1</v>
      </c>
      <c r="F11136" s="3"/>
      <c r="G11136" s="2">
        <v>3</v>
      </c>
      <c r="H11136" s="3">
        <v>2</v>
      </c>
      <c r="I11136" s="69" t="str">
        <f>VLOOKUP(C11136,СПРАВОЧНИК!B:D,2,0)</f>
        <v>РОССИЯ</v>
      </c>
      <c r="J11136" s="69" t="str">
        <f>VLOOKUP(C11136,СПРАВОЧНИК!B:D,3,0)</f>
        <v>ОТЕЧЕСТВЕННЫЕ</v>
      </c>
      <c r="K11136" s="69" t="str">
        <f>VLOOKUP(СВОД2023[[#This Row],[ФО]],СПРАВОЧНИК!H:P,2,0)</f>
        <v>Центральный ФО</v>
      </c>
    </row>
    <row r="11137" spans="1:11" x14ac:dyDescent="0.2">
      <c r="A11137" t="s">
        <v>600</v>
      </c>
      <c r="B11137" t="s">
        <v>596</v>
      </c>
      <c r="C11137" s="1" t="s">
        <v>1144</v>
      </c>
      <c r="D11137" s="1" t="s">
        <v>2340</v>
      </c>
      <c r="E11137" s="2">
        <v>2</v>
      </c>
      <c r="F11137" s="3">
        <v>1</v>
      </c>
      <c r="G11137" s="2">
        <v>11</v>
      </c>
      <c r="H11137" s="3">
        <v>8</v>
      </c>
      <c r="I11137" s="69" t="str">
        <f>VLOOKUP(C11137,СПРАВОЧНИК!B:D,2,0)</f>
        <v>РОССИЯ</v>
      </c>
      <c r="J11137" s="69" t="str">
        <f>VLOOKUP(C11137,СПРАВОЧНИК!B:D,3,0)</f>
        <v>ОТЕЧЕСТВЕННЫЕ</v>
      </c>
      <c r="K11137" s="69" t="str">
        <f>VLOOKUP(СВОД2023[[#This Row],[ФО]],СПРАВОЧНИК!H:P,2,0)</f>
        <v>Центральный ФО</v>
      </c>
    </row>
    <row r="11138" spans="1:11" x14ac:dyDescent="0.2">
      <c r="A11138" t="s">
        <v>600</v>
      </c>
      <c r="B11138" t="s">
        <v>596</v>
      </c>
      <c r="C11138" s="1" t="s">
        <v>1144</v>
      </c>
      <c r="D11138" s="1" t="s">
        <v>2341</v>
      </c>
      <c r="E11138" s="2"/>
      <c r="F11138" s="3">
        <v>1</v>
      </c>
      <c r="G11138" s="2">
        <v>6</v>
      </c>
      <c r="H11138" s="3">
        <v>6</v>
      </c>
      <c r="I11138" s="69" t="str">
        <f>VLOOKUP(C11138,СПРАВОЧНИК!B:D,2,0)</f>
        <v>РОССИЯ</v>
      </c>
      <c r="J11138" s="69" t="str">
        <f>VLOOKUP(C11138,СПРАВОЧНИК!B:D,3,0)</f>
        <v>ОТЕЧЕСТВЕННЫЕ</v>
      </c>
      <c r="K11138" s="69" t="str">
        <f>VLOOKUP(СВОД2023[[#This Row],[ФО]],СПРАВОЧНИК!H:P,2,0)</f>
        <v>Центральный ФО</v>
      </c>
    </row>
    <row r="11139" spans="1:11" x14ac:dyDescent="0.2">
      <c r="A11139" t="s">
        <v>600</v>
      </c>
      <c r="B11139" t="s">
        <v>596</v>
      </c>
      <c r="C11139" s="1" t="s">
        <v>1144</v>
      </c>
      <c r="D11139" s="1" t="s">
        <v>2342</v>
      </c>
      <c r="E11139" s="2"/>
      <c r="F11139" s="3"/>
      <c r="G11139" s="2"/>
      <c r="H11139" s="3">
        <v>1</v>
      </c>
      <c r="I11139" s="69" t="str">
        <f>VLOOKUP(C11139,СПРАВОЧНИК!B:D,2,0)</f>
        <v>РОССИЯ</v>
      </c>
      <c r="J11139" s="69" t="str">
        <f>VLOOKUP(C11139,СПРАВОЧНИК!B:D,3,0)</f>
        <v>ОТЕЧЕСТВЕННЫЕ</v>
      </c>
      <c r="K11139" s="69" t="str">
        <f>VLOOKUP(СВОД2023[[#This Row],[ФО]],СПРАВОЧНИК!H:P,2,0)</f>
        <v>Центральный ФО</v>
      </c>
    </row>
    <row r="11140" spans="1:11" x14ac:dyDescent="0.2">
      <c r="A11140" t="s">
        <v>600</v>
      </c>
      <c r="B11140" t="s">
        <v>596</v>
      </c>
      <c r="C11140" s="1" t="s">
        <v>1144</v>
      </c>
      <c r="D11140" s="1" t="s">
        <v>2343</v>
      </c>
      <c r="E11140" s="2">
        <v>5</v>
      </c>
      <c r="F11140" s="3">
        <v>3</v>
      </c>
      <c r="G11140" s="2">
        <v>25</v>
      </c>
      <c r="H11140" s="3">
        <v>21</v>
      </c>
      <c r="I11140" s="69" t="str">
        <f>VLOOKUP(C11140,СПРАВОЧНИК!B:D,2,0)</f>
        <v>РОССИЯ</v>
      </c>
      <c r="J11140" s="69" t="str">
        <f>VLOOKUP(C11140,СПРАВОЧНИК!B:D,3,0)</f>
        <v>ОТЕЧЕСТВЕННЫЕ</v>
      </c>
      <c r="K11140" s="69" t="str">
        <f>VLOOKUP(СВОД2023[[#This Row],[ФО]],СПРАВОЧНИК!H:P,2,0)</f>
        <v>Центральный ФО</v>
      </c>
    </row>
    <row r="11141" spans="1:11" x14ac:dyDescent="0.2">
      <c r="A11141" t="s">
        <v>600</v>
      </c>
      <c r="B11141" t="s">
        <v>596</v>
      </c>
      <c r="C11141" s="1" t="s">
        <v>1144</v>
      </c>
      <c r="D11141" s="1" t="s">
        <v>1852</v>
      </c>
      <c r="E11141" s="2">
        <v>19</v>
      </c>
      <c r="F11141" s="3">
        <v>21</v>
      </c>
      <c r="G11141" s="2">
        <v>120</v>
      </c>
      <c r="H11141" s="3">
        <v>114</v>
      </c>
      <c r="I11141" s="69" t="str">
        <f>VLOOKUP(C11141,СПРАВОЧНИК!B:D,2,0)</f>
        <v>РОССИЯ</v>
      </c>
      <c r="J11141" s="69" t="str">
        <f>VLOOKUP(C11141,СПРАВОЧНИК!B:D,3,0)</f>
        <v>ОТЕЧЕСТВЕННЫЕ</v>
      </c>
      <c r="K11141" s="69" t="str">
        <f>VLOOKUP(СВОД2023[[#This Row],[ФО]],СПРАВОЧНИК!H:P,2,0)</f>
        <v>Центральный ФО</v>
      </c>
    </row>
    <row r="11142" spans="1:11" x14ac:dyDescent="0.2">
      <c r="A11142" t="s">
        <v>600</v>
      </c>
      <c r="B11142" t="s">
        <v>596</v>
      </c>
      <c r="C11142" s="1" t="s">
        <v>1144</v>
      </c>
      <c r="D11142" s="1" t="s">
        <v>1853</v>
      </c>
      <c r="E11142" s="2">
        <v>7</v>
      </c>
      <c r="F11142" s="3">
        <v>10</v>
      </c>
      <c r="G11142" s="2">
        <v>44</v>
      </c>
      <c r="H11142" s="3">
        <v>46</v>
      </c>
      <c r="I11142" s="69" t="str">
        <f>VLOOKUP(C11142,СПРАВОЧНИК!B:D,2,0)</f>
        <v>РОССИЯ</v>
      </c>
      <c r="J11142" s="69" t="str">
        <f>VLOOKUP(C11142,СПРАВОЧНИК!B:D,3,0)</f>
        <v>ОТЕЧЕСТВЕННЫЕ</v>
      </c>
      <c r="K11142" s="69" t="str">
        <f>VLOOKUP(СВОД2023[[#This Row],[ФО]],СПРАВОЧНИК!H:P,2,0)</f>
        <v>Центральный ФО</v>
      </c>
    </row>
    <row r="11143" spans="1:11" x14ac:dyDescent="0.2">
      <c r="A11143" t="s">
        <v>600</v>
      </c>
      <c r="B11143" t="s">
        <v>596</v>
      </c>
      <c r="C11143" s="1" t="s">
        <v>1144</v>
      </c>
      <c r="D11143" s="1" t="s">
        <v>1854</v>
      </c>
      <c r="E11143" s="2">
        <v>46</v>
      </c>
      <c r="F11143" s="3">
        <v>45</v>
      </c>
      <c r="G11143" s="2">
        <v>243</v>
      </c>
      <c r="H11143" s="3">
        <v>240</v>
      </c>
      <c r="I11143" s="69" t="str">
        <f>VLOOKUP(C11143,СПРАВОЧНИК!B:D,2,0)</f>
        <v>РОССИЯ</v>
      </c>
      <c r="J11143" s="69" t="str">
        <f>VLOOKUP(C11143,СПРАВОЧНИК!B:D,3,0)</f>
        <v>ОТЕЧЕСТВЕННЫЕ</v>
      </c>
      <c r="K11143" s="69" t="str">
        <f>VLOOKUP(СВОД2023[[#This Row],[ФО]],СПРАВОЧНИК!H:P,2,0)</f>
        <v>Центральный ФО</v>
      </c>
    </row>
    <row r="11144" spans="1:11" x14ac:dyDescent="0.2">
      <c r="A11144" t="s">
        <v>600</v>
      </c>
      <c r="B11144" t="s">
        <v>596</v>
      </c>
      <c r="C11144" s="1" t="s">
        <v>1144</v>
      </c>
      <c r="D11144" s="1" t="s">
        <v>1855</v>
      </c>
      <c r="E11144" s="2">
        <v>179</v>
      </c>
      <c r="F11144" s="3">
        <v>138</v>
      </c>
      <c r="G11144" s="2">
        <v>858</v>
      </c>
      <c r="H11144" s="3">
        <v>720</v>
      </c>
      <c r="I11144" s="69" t="str">
        <f>VLOOKUP(C11144,СПРАВОЧНИК!B:D,2,0)</f>
        <v>РОССИЯ</v>
      </c>
      <c r="J11144" s="69" t="str">
        <f>VLOOKUP(C11144,СПРАВОЧНИК!B:D,3,0)</f>
        <v>ОТЕЧЕСТВЕННЫЕ</v>
      </c>
      <c r="K11144" s="69" t="str">
        <f>VLOOKUP(СВОД2023[[#This Row],[ФО]],СПРАВОЧНИК!H:P,2,0)</f>
        <v>Центральный ФО</v>
      </c>
    </row>
    <row r="11145" spans="1:11" x14ac:dyDescent="0.2">
      <c r="A11145" t="s">
        <v>600</v>
      </c>
      <c r="B11145" t="s">
        <v>596</v>
      </c>
      <c r="C11145" s="1" t="s">
        <v>1144</v>
      </c>
      <c r="D11145" s="1" t="s">
        <v>1856</v>
      </c>
      <c r="E11145" s="2">
        <v>15</v>
      </c>
      <c r="F11145" s="3">
        <v>19</v>
      </c>
      <c r="G11145" s="2">
        <v>142</v>
      </c>
      <c r="H11145" s="3">
        <v>125</v>
      </c>
      <c r="I11145" s="69" t="str">
        <f>VLOOKUP(C11145,СПРАВОЧНИК!B:D,2,0)</f>
        <v>РОССИЯ</v>
      </c>
      <c r="J11145" s="69" t="str">
        <f>VLOOKUP(C11145,СПРАВОЧНИК!B:D,3,0)</f>
        <v>ОТЕЧЕСТВЕННЫЕ</v>
      </c>
      <c r="K11145" s="69" t="str">
        <f>VLOOKUP(СВОД2023[[#This Row],[ФО]],СПРАВОЧНИК!H:P,2,0)</f>
        <v>Центральный ФО</v>
      </c>
    </row>
    <row r="11146" spans="1:11" x14ac:dyDescent="0.2">
      <c r="A11146" t="s">
        <v>600</v>
      </c>
      <c r="B11146" t="s">
        <v>596</v>
      </c>
      <c r="C11146" s="1" t="s">
        <v>1144</v>
      </c>
      <c r="D11146" s="1" t="s">
        <v>1857</v>
      </c>
      <c r="E11146" s="2">
        <v>58</v>
      </c>
      <c r="F11146" s="3">
        <v>51</v>
      </c>
      <c r="G11146" s="2">
        <v>385</v>
      </c>
      <c r="H11146" s="3">
        <v>316</v>
      </c>
      <c r="I11146" s="69" t="str">
        <f>VLOOKUP(C11146,СПРАВОЧНИК!B:D,2,0)</f>
        <v>РОССИЯ</v>
      </c>
      <c r="J11146" s="69" t="str">
        <f>VLOOKUP(C11146,СПРАВОЧНИК!B:D,3,0)</f>
        <v>ОТЕЧЕСТВЕННЫЕ</v>
      </c>
      <c r="K11146" s="69" t="str">
        <f>VLOOKUP(СВОД2023[[#This Row],[ФО]],СПРАВОЧНИК!H:P,2,0)</f>
        <v>Центральный ФО</v>
      </c>
    </row>
    <row r="11147" spans="1:11" x14ac:dyDescent="0.2">
      <c r="A11147" t="s">
        <v>600</v>
      </c>
      <c r="B11147" t="s">
        <v>596</v>
      </c>
      <c r="C11147" s="1" t="s">
        <v>1144</v>
      </c>
      <c r="D11147" s="1" t="s">
        <v>2344</v>
      </c>
      <c r="E11147" s="2">
        <v>7</v>
      </c>
      <c r="F11147" s="3">
        <v>6</v>
      </c>
      <c r="G11147" s="2">
        <v>30</v>
      </c>
      <c r="H11147" s="3">
        <v>27</v>
      </c>
      <c r="I11147" s="69" t="str">
        <f>VLOOKUP(C11147,СПРАВОЧНИК!B:D,2,0)</f>
        <v>РОССИЯ</v>
      </c>
      <c r="J11147" s="69" t="str">
        <f>VLOOKUP(C11147,СПРАВОЧНИК!B:D,3,0)</f>
        <v>ОТЕЧЕСТВЕННЫЕ</v>
      </c>
      <c r="K11147" s="69" t="str">
        <f>VLOOKUP(СВОД2023[[#This Row],[ФО]],СПРАВОЧНИК!H:P,2,0)</f>
        <v>Центральный ФО</v>
      </c>
    </row>
    <row r="11148" spans="1:11" x14ac:dyDescent="0.2">
      <c r="A11148" t="s">
        <v>600</v>
      </c>
      <c r="B11148" t="s">
        <v>596</v>
      </c>
      <c r="C11148" s="1" t="s">
        <v>1144</v>
      </c>
      <c r="D11148" s="1" t="s">
        <v>1858</v>
      </c>
      <c r="E11148" s="2">
        <v>29</v>
      </c>
      <c r="F11148" s="3">
        <v>39</v>
      </c>
      <c r="G11148" s="2">
        <v>235</v>
      </c>
      <c r="H11148" s="3">
        <v>212</v>
      </c>
      <c r="I11148" s="69" t="str">
        <f>VLOOKUP(C11148,СПРАВОЧНИК!B:D,2,0)</f>
        <v>РОССИЯ</v>
      </c>
      <c r="J11148" s="69" t="str">
        <f>VLOOKUP(C11148,СПРАВОЧНИК!B:D,3,0)</f>
        <v>ОТЕЧЕСТВЕННЫЕ</v>
      </c>
      <c r="K11148" s="69" t="str">
        <f>VLOOKUP(СВОД2023[[#This Row],[ФО]],СПРАВОЧНИК!H:P,2,0)</f>
        <v>Центральный ФО</v>
      </c>
    </row>
    <row r="11149" spans="1:11" x14ac:dyDescent="0.2">
      <c r="A11149" t="s">
        <v>600</v>
      </c>
      <c r="B11149" t="s">
        <v>596</v>
      </c>
      <c r="C11149" s="1" t="s">
        <v>525</v>
      </c>
      <c r="D11149" s="1" t="s">
        <v>526</v>
      </c>
      <c r="E11149" s="2">
        <v>2</v>
      </c>
      <c r="F11149" s="3"/>
      <c r="G11149" s="2">
        <v>5</v>
      </c>
      <c r="H11149" s="3"/>
      <c r="I11149" s="69" t="str">
        <f>VLOOKUP(C11149,СПРАВОЧНИК!B:D,2,0)</f>
        <v>КИТАЙ</v>
      </c>
      <c r="J11149" s="69" t="str">
        <f>VLOOKUP(C11149,СПРАВОЧНИК!B:D,3,0)</f>
        <v>ИНОМАРКИ</v>
      </c>
      <c r="K11149" s="69" t="str">
        <f>VLOOKUP(СВОД2023[[#This Row],[ФО]],СПРАВОЧНИК!H:P,2,0)</f>
        <v>Центральный ФО</v>
      </c>
    </row>
    <row r="11150" spans="1:11" x14ac:dyDescent="0.2">
      <c r="A11150" t="s">
        <v>600</v>
      </c>
      <c r="B11150" t="s">
        <v>596</v>
      </c>
      <c r="C11150" s="1" t="s">
        <v>525</v>
      </c>
      <c r="D11150" s="1" t="s">
        <v>527</v>
      </c>
      <c r="E11150" s="2">
        <v>1</v>
      </c>
      <c r="F11150" s="3"/>
      <c r="G11150" s="2">
        <v>3</v>
      </c>
      <c r="H11150" s="3"/>
      <c r="I11150" s="69" t="str">
        <f>VLOOKUP(C11150,СПРАВОЧНИК!B:D,2,0)</f>
        <v>КИТАЙ</v>
      </c>
      <c r="J11150" s="69" t="str">
        <f>VLOOKUP(C11150,СПРАВОЧНИК!B:D,3,0)</f>
        <v>ИНОМАРКИ</v>
      </c>
      <c r="K11150" s="69" t="str">
        <f>VLOOKUP(СВОД2023[[#This Row],[ФО]],СПРАВОЧНИК!H:P,2,0)</f>
        <v>Центральный ФО</v>
      </c>
    </row>
    <row r="11151" spans="1:11" x14ac:dyDescent="0.2">
      <c r="A11151" t="s">
        <v>600</v>
      </c>
      <c r="B11151" t="s">
        <v>596</v>
      </c>
      <c r="C11151" s="1" t="s">
        <v>2523</v>
      </c>
      <c r="D11151" s="1" t="s">
        <v>2524</v>
      </c>
      <c r="E11151" s="2"/>
      <c r="F11151" s="3">
        <v>1</v>
      </c>
      <c r="G11151" s="2">
        <v>1</v>
      </c>
      <c r="H11151" s="3">
        <v>1</v>
      </c>
      <c r="I11151" s="69" t="str">
        <f>VLOOKUP(C11151,СПРАВОЧНИК!B:D,2,0)</f>
        <v>ИНДИЯ</v>
      </c>
      <c r="J11151" s="69" t="str">
        <f>VLOOKUP(C11151,СПРАВОЧНИК!B:D,3,0)</f>
        <v>ИНОМАРКИ</v>
      </c>
      <c r="K11151" s="69" t="str">
        <f>VLOOKUP(СВОД2023[[#This Row],[ФО]],СПРАВОЧНИК!H:P,2,0)</f>
        <v>Центральный ФО</v>
      </c>
    </row>
    <row r="11152" spans="1:11" x14ac:dyDescent="0.2">
      <c r="A11152" t="s">
        <v>600</v>
      </c>
      <c r="B11152" t="s">
        <v>596</v>
      </c>
      <c r="C11152" s="1" t="s">
        <v>2523</v>
      </c>
      <c r="D11152" s="1" t="s">
        <v>2726</v>
      </c>
      <c r="E11152" s="2">
        <v>1</v>
      </c>
      <c r="F11152" s="3"/>
      <c r="G11152" s="2">
        <v>4</v>
      </c>
      <c r="H11152" s="3">
        <v>1</v>
      </c>
      <c r="I11152" s="69" t="str">
        <f>VLOOKUP(C11152,СПРАВОЧНИК!B:D,2,0)</f>
        <v>ИНДИЯ</v>
      </c>
      <c r="J11152" s="69" t="str">
        <f>VLOOKUP(C11152,СПРАВОЧНИК!B:D,3,0)</f>
        <v>ИНОМАРКИ</v>
      </c>
      <c r="K11152" s="69" t="str">
        <f>VLOOKUP(СВОД2023[[#This Row],[ФО]],СПРАВОЧНИК!H:P,2,0)</f>
        <v>Центральный ФО</v>
      </c>
    </row>
    <row r="11153" spans="1:11" x14ac:dyDescent="0.2">
      <c r="A11153" t="s">
        <v>600</v>
      </c>
      <c r="B11153" t="s">
        <v>596</v>
      </c>
      <c r="C11153" s="1" t="s">
        <v>528</v>
      </c>
      <c r="D11153" s="1" t="s">
        <v>529</v>
      </c>
      <c r="E11153" s="2">
        <v>35</v>
      </c>
      <c r="F11153" s="3">
        <v>35</v>
      </c>
      <c r="G11153" s="2">
        <v>248</v>
      </c>
      <c r="H11153" s="3">
        <v>178</v>
      </c>
      <c r="I11153" s="69" t="str">
        <f>VLOOKUP(C11153,СПРАВОЧНИК!B:D,2,0)</f>
        <v>США</v>
      </c>
      <c r="J11153" s="69" t="str">
        <f>VLOOKUP(C11153,СПРАВОЧНИК!B:D,3,0)</f>
        <v>ИНОМАРКИ</v>
      </c>
      <c r="K11153" s="69" t="str">
        <f>VLOOKUP(СВОД2023[[#This Row],[ФО]],СПРАВОЧНИК!H:P,2,0)</f>
        <v>Центральный ФО</v>
      </c>
    </row>
    <row r="11154" spans="1:11" x14ac:dyDescent="0.2">
      <c r="A11154" t="s">
        <v>600</v>
      </c>
      <c r="B11154" t="s">
        <v>596</v>
      </c>
      <c r="C11154" s="1" t="s">
        <v>528</v>
      </c>
      <c r="D11154" s="1" t="s">
        <v>530</v>
      </c>
      <c r="E11154" s="2">
        <v>22</v>
      </c>
      <c r="F11154" s="3">
        <v>18</v>
      </c>
      <c r="G11154" s="2">
        <v>109</v>
      </c>
      <c r="H11154" s="3">
        <v>105</v>
      </c>
      <c r="I11154" s="69" t="str">
        <f>VLOOKUP(C11154,СПРАВОЧНИК!B:D,2,0)</f>
        <v>США</v>
      </c>
      <c r="J11154" s="69" t="str">
        <f>VLOOKUP(C11154,СПРАВОЧНИК!B:D,3,0)</f>
        <v>ИНОМАРКИ</v>
      </c>
      <c r="K11154" s="69" t="str">
        <f>VLOOKUP(СВОД2023[[#This Row],[ФО]],СПРАВОЧНИК!H:P,2,0)</f>
        <v>Центральный ФО</v>
      </c>
    </row>
    <row r="11155" spans="1:11" x14ac:dyDescent="0.2">
      <c r="A11155" t="s">
        <v>600</v>
      </c>
      <c r="B11155" t="s">
        <v>596</v>
      </c>
      <c r="C11155" s="1" t="s">
        <v>528</v>
      </c>
      <c r="D11155" s="1" t="s">
        <v>531</v>
      </c>
      <c r="E11155" s="2">
        <v>16</v>
      </c>
      <c r="F11155" s="3">
        <v>11</v>
      </c>
      <c r="G11155" s="2">
        <v>92</v>
      </c>
      <c r="H11155" s="3">
        <v>60</v>
      </c>
      <c r="I11155" s="69" t="str">
        <f>VLOOKUP(C11155,СПРАВОЧНИК!B:D,2,0)</f>
        <v>США</v>
      </c>
      <c r="J11155" s="69" t="str">
        <f>VLOOKUP(C11155,СПРАВОЧНИК!B:D,3,0)</f>
        <v>ИНОМАРКИ</v>
      </c>
      <c r="K11155" s="69" t="str">
        <f>VLOOKUP(СВОД2023[[#This Row],[ФО]],СПРАВОЧНИК!H:P,2,0)</f>
        <v>Центральный ФО</v>
      </c>
    </row>
    <row r="11156" spans="1:11" x14ac:dyDescent="0.2">
      <c r="A11156" t="s">
        <v>600</v>
      </c>
      <c r="B11156" t="s">
        <v>596</v>
      </c>
      <c r="C11156" s="1" t="s">
        <v>528</v>
      </c>
      <c r="D11156" s="1" t="s">
        <v>532</v>
      </c>
      <c r="E11156" s="2">
        <v>21</v>
      </c>
      <c r="F11156" s="3">
        <v>6</v>
      </c>
      <c r="G11156" s="2">
        <v>102</v>
      </c>
      <c r="H11156" s="3">
        <v>17</v>
      </c>
      <c r="I11156" s="69" t="str">
        <f>VLOOKUP(C11156,СПРАВОЧНИК!B:D,2,0)</f>
        <v>США</v>
      </c>
      <c r="J11156" s="69" t="str">
        <f>VLOOKUP(C11156,СПРАВОЧНИК!B:D,3,0)</f>
        <v>ИНОМАРКИ</v>
      </c>
      <c r="K11156" s="69" t="str">
        <f>VLOOKUP(СВОД2023[[#This Row],[ФО]],СПРАВОЧНИК!H:P,2,0)</f>
        <v>Центральный ФО</v>
      </c>
    </row>
    <row r="11157" spans="1:11" x14ac:dyDescent="0.2">
      <c r="A11157" t="s">
        <v>600</v>
      </c>
      <c r="B11157" t="s">
        <v>596</v>
      </c>
      <c r="C11157" s="1" t="s">
        <v>1859</v>
      </c>
      <c r="D11157" s="1" t="s">
        <v>1860</v>
      </c>
      <c r="E11157" s="2">
        <v>1</v>
      </c>
      <c r="F11157" s="3">
        <v>1</v>
      </c>
      <c r="G11157" s="2">
        <v>3</v>
      </c>
      <c r="H11157" s="3">
        <v>5</v>
      </c>
      <c r="I11157" s="69" t="str">
        <f>VLOOKUP(C11157,СПРАВОЧНИК!B:D,2,0)</f>
        <v>КИТАЙ</v>
      </c>
      <c r="J11157" s="69" t="str">
        <f>VLOOKUP(C11157,СПРАВОЧНИК!B:D,3,0)</f>
        <v>ИНОМАРКИ</v>
      </c>
      <c r="K11157" s="69" t="str">
        <f>VLOOKUP(СВОД2023[[#This Row],[ФО]],СПРАВОЧНИК!H:P,2,0)</f>
        <v>Центральный ФО</v>
      </c>
    </row>
    <row r="11158" spans="1:11" x14ac:dyDescent="0.2">
      <c r="A11158" t="s">
        <v>600</v>
      </c>
      <c r="B11158" t="s">
        <v>596</v>
      </c>
      <c r="C11158" s="1" t="s">
        <v>533</v>
      </c>
      <c r="D11158" s="1" t="s">
        <v>1861</v>
      </c>
      <c r="E11158" s="2"/>
      <c r="F11158" s="3">
        <v>2</v>
      </c>
      <c r="G11158" s="2">
        <v>5</v>
      </c>
      <c r="H11158" s="3">
        <v>6</v>
      </c>
      <c r="I11158" s="69" t="str">
        <f>VLOOKUP(C11158,СПРАВОЧНИК!B:D,2,0)</f>
        <v>ЯПОНИЯ</v>
      </c>
      <c r="J11158" s="69" t="str">
        <f>VLOOKUP(C11158,СПРАВОЧНИК!B:D,3,0)</f>
        <v>ИНОМАРКИ</v>
      </c>
      <c r="K11158" s="69" t="str">
        <f>VLOOKUP(СВОД2023[[#This Row],[ФО]],СПРАВОЧНИК!H:P,2,0)</f>
        <v>Центральный ФО</v>
      </c>
    </row>
    <row r="11159" spans="1:11" x14ac:dyDescent="0.2">
      <c r="A11159" t="s">
        <v>600</v>
      </c>
      <c r="B11159" t="s">
        <v>596</v>
      </c>
      <c r="C11159" s="1" t="s">
        <v>533</v>
      </c>
      <c r="D11159" s="1" t="s">
        <v>1862</v>
      </c>
      <c r="E11159" s="2">
        <v>2</v>
      </c>
      <c r="F11159" s="3"/>
      <c r="G11159" s="2">
        <v>27</v>
      </c>
      <c r="H11159" s="3">
        <v>12</v>
      </c>
      <c r="I11159" s="69" t="str">
        <f>VLOOKUP(C11159,СПРАВОЧНИК!B:D,2,0)</f>
        <v>ЯПОНИЯ</v>
      </c>
      <c r="J11159" s="69" t="str">
        <f>VLOOKUP(C11159,СПРАВОЧНИК!B:D,3,0)</f>
        <v>ИНОМАРКИ</v>
      </c>
      <c r="K11159" s="69" t="str">
        <f>VLOOKUP(СВОД2023[[#This Row],[ФО]],СПРАВОЧНИК!H:P,2,0)</f>
        <v>Центральный ФО</v>
      </c>
    </row>
    <row r="11160" spans="1:11" x14ac:dyDescent="0.2">
      <c r="A11160" t="s">
        <v>600</v>
      </c>
      <c r="B11160" t="s">
        <v>596</v>
      </c>
      <c r="C11160" s="1" t="s">
        <v>533</v>
      </c>
      <c r="D11160" s="1" t="s">
        <v>534</v>
      </c>
      <c r="E11160" s="2">
        <v>133</v>
      </c>
      <c r="F11160" s="3">
        <v>41</v>
      </c>
      <c r="G11160" s="2">
        <v>838</v>
      </c>
      <c r="H11160" s="3">
        <v>215</v>
      </c>
      <c r="I11160" s="69" t="str">
        <f>VLOOKUP(C11160,СПРАВОЧНИК!B:D,2,0)</f>
        <v>ЯПОНИЯ</v>
      </c>
      <c r="J11160" s="69" t="str">
        <f>VLOOKUP(C11160,СПРАВОЧНИК!B:D,3,0)</f>
        <v>ИНОМАРКИ</v>
      </c>
      <c r="K11160" s="69" t="str">
        <f>VLOOKUP(СВОД2023[[#This Row],[ФО]],СПРАВОЧНИК!H:P,2,0)</f>
        <v>Центральный ФО</v>
      </c>
    </row>
    <row r="11161" spans="1:11" x14ac:dyDescent="0.2">
      <c r="A11161" t="s">
        <v>600</v>
      </c>
      <c r="B11161" t="s">
        <v>596</v>
      </c>
      <c r="C11161" s="1" t="s">
        <v>533</v>
      </c>
      <c r="D11161" s="1" t="s">
        <v>1863</v>
      </c>
      <c r="E11161" s="2">
        <v>11</v>
      </c>
      <c r="F11161" s="3">
        <v>5</v>
      </c>
      <c r="G11161" s="2">
        <v>45</v>
      </c>
      <c r="H11161" s="3">
        <v>30</v>
      </c>
      <c r="I11161" s="69" t="str">
        <f>VLOOKUP(C11161,СПРАВОЧНИК!B:D,2,0)</f>
        <v>ЯПОНИЯ</v>
      </c>
      <c r="J11161" s="69" t="str">
        <f>VLOOKUP(C11161,СПРАВОЧНИК!B:D,3,0)</f>
        <v>ИНОМАРКИ</v>
      </c>
      <c r="K11161" s="69" t="str">
        <f>VLOOKUP(СВОД2023[[#This Row],[ФО]],СПРАВОЧНИК!H:P,2,0)</f>
        <v>Центральный ФО</v>
      </c>
    </row>
    <row r="11162" spans="1:11" x14ac:dyDescent="0.2">
      <c r="A11162" t="s">
        <v>600</v>
      </c>
      <c r="B11162" t="s">
        <v>596</v>
      </c>
      <c r="C11162" s="1" t="s">
        <v>533</v>
      </c>
      <c r="D11162" s="1" t="s">
        <v>999</v>
      </c>
      <c r="E11162" s="2">
        <v>19</v>
      </c>
      <c r="F11162" s="3">
        <v>10</v>
      </c>
      <c r="G11162" s="2">
        <v>99</v>
      </c>
      <c r="H11162" s="3">
        <v>60</v>
      </c>
      <c r="I11162" s="69" t="str">
        <f>VLOOKUP(C11162,СПРАВОЧНИК!B:D,2,0)</f>
        <v>ЯПОНИЯ</v>
      </c>
      <c r="J11162" s="69" t="str">
        <f>VLOOKUP(C11162,СПРАВОЧНИК!B:D,3,0)</f>
        <v>ИНОМАРКИ</v>
      </c>
      <c r="K11162" s="69" t="str">
        <f>VLOOKUP(СВОД2023[[#This Row],[ФО]],СПРАВОЧНИК!H:P,2,0)</f>
        <v>Центральный ФО</v>
      </c>
    </row>
    <row r="11163" spans="1:11" x14ac:dyDescent="0.2">
      <c r="A11163" t="s">
        <v>600</v>
      </c>
      <c r="B11163" t="s">
        <v>596</v>
      </c>
      <c r="C11163" s="1" t="s">
        <v>533</v>
      </c>
      <c r="D11163" s="1" t="s">
        <v>1864</v>
      </c>
      <c r="E11163" s="2">
        <v>3</v>
      </c>
      <c r="F11163" s="3"/>
      <c r="G11163" s="2">
        <v>12</v>
      </c>
      <c r="H11163" s="3">
        <v>8</v>
      </c>
      <c r="I11163" s="69" t="str">
        <f>VLOOKUP(C11163,СПРАВОЧНИК!B:D,2,0)</f>
        <v>ЯПОНИЯ</v>
      </c>
      <c r="J11163" s="69" t="str">
        <f>VLOOKUP(C11163,СПРАВОЧНИК!B:D,3,0)</f>
        <v>ИНОМАРКИ</v>
      </c>
      <c r="K11163" s="69" t="str">
        <f>VLOOKUP(СВОД2023[[#This Row],[ФО]],СПРАВОЧНИК!H:P,2,0)</f>
        <v>Центральный ФО</v>
      </c>
    </row>
    <row r="11164" spans="1:11" x14ac:dyDescent="0.2">
      <c r="A11164" t="s">
        <v>600</v>
      </c>
      <c r="B11164" t="s">
        <v>596</v>
      </c>
      <c r="C11164" s="1" t="s">
        <v>533</v>
      </c>
      <c r="D11164" s="1" t="s">
        <v>1865</v>
      </c>
      <c r="E11164" s="2">
        <v>105</v>
      </c>
      <c r="F11164" s="3">
        <v>63</v>
      </c>
      <c r="G11164" s="2">
        <v>600</v>
      </c>
      <c r="H11164" s="3">
        <v>439</v>
      </c>
      <c r="I11164" s="69" t="str">
        <f>VLOOKUP(C11164,СПРАВОЧНИК!B:D,2,0)</f>
        <v>ЯПОНИЯ</v>
      </c>
      <c r="J11164" s="69" t="str">
        <f>VLOOKUP(C11164,СПРАВОЧНИК!B:D,3,0)</f>
        <v>ИНОМАРКИ</v>
      </c>
      <c r="K11164" s="69" t="str">
        <f>VLOOKUP(СВОД2023[[#This Row],[ФО]],СПРАВОЧНИК!H:P,2,0)</f>
        <v>Центральный ФО</v>
      </c>
    </row>
    <row r="11165" spans="1:11" x14ac:dyDescent="0.2">
      <c r="A11165" t="s">
        <v>600</v>
      </c>
      <c r="B11165" t="s">
        <v>596</v>
      </c>
      <c r="C11165" s="1" t="s">
        <v>533</v>
      </c>
      <c r="D11165" s="1" t="s">
        <v>535</v>
      </c>
      <c r="E11165" s="2">
        <v>3</v>
      </c>
      <c r="F11165" s="3"/>
      <c r="G11165" s="2">
        <v>20</v>
      </c>
      <c r="H11165" s="3">
        <v>4</v>
      </c>
      <c r="I11165" s="69" t="str">
        <f>VLOOKUP(C11165,СПРАВОЧНИК!B:D,2,0)</f>
        <v>ЯПОНИЯ</v>
      </c>
      <c r="J11165" s="69" t="str">
        <f>VLOOKUP(C11165,СПРАВОЧНИК!B:D,3,0)</f>
        <v>ИНОМАРКИ</v>
      </c>
      <c r="K11165" s="69" t="str">
        <f>VLOOKUP(СВОД2023[[#This Row],[ФО]],СПРАВОЧНИК!H:P,2,0)</f>
        <v>Центральный ФО</v>
      </c>
    </row>
    <row r="11166" spans="1:11" x14ac:dyDescent="0.2">
      <c r="A11166" t="s">
        <v>600</v>
      </c>
      <c r="B11166" t="s">
        <v>596</v>
      </c>
      <c r="C11166" s="1" t="s">
        <v>533</v>
      </c>
      <c r="D11166" s="1" t="s">
        <v>1866</v>
      </c>
      <c r="E11166" s="2">
        <v>188</v>
      </c>
      <c r="F11166" s="3">
        <v>153</v>
      </c>
      <c r="G11166" s="2">
        <v>1022</v>
      </c>
      <c r="H11166" s="3">
        <v>780</v>
      </c>
      <c r="I11166" s="69" t="str">
        <f>VLOOKUP(C11166,СПРАВОЧНИК!B:D,2,0)</f>
        <v>ЯПОНИЯ</v>
      </c>
      <c r="J11166" s="69" t="str">
        <f>VLOOKUP(C11166,СПРАВОЧНИК!B:D,3,0)</f>
        <v>ИНОМАРКИ</v>
      </c>
      <c r="K11166" s="69" t="str">
        <f>VLOOKUP(СВОД2023[[#This Row],[ФО]],СПРАВОЧНИК!H:P,2,0)</f>
        <v>Центральный ФО</v>
      </c>
    </row>
    <row r="11167" spans="1:11" x14ac:dyDescent="0.2">
      <c r="A11167" t="s">
        <v>600</v>
      </c>
      <c r="B11167" t="s">
        <v>596</v>
      </c>
      <c r="C11167" s="1" t="s">
        <v>533</v>
      </c>
      <c r="D11167" s="1" t="s">
        <v>1001</v>
      </c>
      <c r="E11167" s="2">
        <v>2</v>
      </c>
      <c r="F11167" s="3">
        <v>9</v>
      </c>
      <c r="G11167" s="2">
        <v>21</v>
      </c>
      <c r="H11167" s="3">
        <v>23</v>
      </c>
      <c r="I11167" s="69" t="str">
        <f>VLOOKUP(C11167,СПРАВОЧНИК!B:D,2,0)</f>
        <v>ЯПОНИЯ</v>
      </c>
      <c r="J11167" s="69" t="str">
        <f>VLOOKUP(C11167,СПРАВОЧНИК!B:D,3,0)</f>
        <v>ИНОМАРКИ</v>
      </c>
      <c r="K11167" s="69" t="str">
        <f>VLOOKUP(СВОД2023[[#This Row],[ФО]],СПРАВОЧНИК!H:P,2,0)</f>
        <v>Центральный ФО</v>
      </c>
    </row>
    <row r="11168" spans="1:11" x14ac:dyDescent="0.2">
      <c r="A11168" t="s">
        <v>600</v>
      </c>
      <c r="B11168" t="s">
        <v>596</v>
      </c>
      <c r="C11168" s="1" t="s">
        <v>533</v>
      </c>
      <c r="D11168" s="1" t="s">
        <v>1867</v>
      </c>
      <c r="E11168" s="2">
        <v>18</v>
      </c>
      <c r="F11168" s="3">
        <v>10</v>
      </c>
      <c r="G11168" s="2">
        <v>79</v>
      </c>
      <c r="H11168" s="3">
        <v>56</v>
      </c>
      <c r="I11168" s="69" t="str">
        <f>VLOOKUP(C11168,СПРАВОЧНИК!B:D,2,0)</f>
        <v>ЯПОНИЯ</v>
      </c>
      <c r="J11168" s="69" t="str">
        <f>VLOOKUP(C11168,СПРАВОЧНИК!B:D,3,0)</f>
        <v>ИНОМАРКИ</v>
      </c>
      <c r="K11168" s="69" t="str">
        <f>VLOOKUP(СВОД2023[[#This Row],[ФО]],СПРАВОЧНИК!H:P,2,0)</f>
        <v>Центральный ФО</v>
      </c>
    </row>
    <row r="11169" spans="1:11" x14ac:dyDescent="0.2">
      <c r="A11169" t="s">
        <v>600</v>
      </c>
      <c r="B11169" t="s">
        <v>596</v>
      </c>
      <c r="C11169" s="1" t="s">
        <v>533</v>
      </c>
      <c r="D11169" s="1" t="s">
        <v>1868</v>
      </c>
      <c r="E11169" s="2">
        <v>4</v>
      </c>
      <c r="F11169" s="3"/>
      <c r="G11169" s="2">
        <v>9</v>
      </c>
      <c r="H11169" s="3">
        <v>5</v>
      </c>
      <c r="I11169" s="69" t="str">
        <f>VLOOKUP(C11169,СПРАВОЧНИК!B:D,2,0)</f>
        <v>ЯПОНИЯ</v>
      </c>
      <c r="J11169" s="69" t="str">
        <f>VLOOKUP(C11169,СПРАВОЧНИК!B:D,3,0)</f>
        <v>ИНОМАРКИ</v>
      </c>
      <c r="K11169" s="69" t="str">
        <f>VLOOKUP(СВОД2023[[#This Row],[ФО]],СПРАВОЧНИК!H:P,2,0)</f>
        <v>Центральный ФО</v>
      </c>
    </row>
    <row r="11170" spans="1:11" x14ac:dyDescent="0.2">
      <c r="A11170" t="s">
        <v>600</v>
      </c>
      <c r="B11170" t="s">
        <v>596</v>
      </c>
      <c r="C11170" s="1" t="s">
        <v>533</v>
      </c>
      <c r="D11170" s="1" t="s">
        <v>1869</v>
      </c>
      <c r="E11170" s="2"/>
      <c r="F11170" s="3"/>
      <c r="G11170" s="2">
        <v>2</v>
      </c>
      <c r="H11170" s="3">
        <v>3</v>
      </c>
      <c r="I11170" s="69" t="str">
        <f>VLOOKUP(C11170,СПРАВОЧНИК!B:D,2,0)</f>
        <v>ЯПОНИЯ</v>
      </c>
      <c r="J11170" s="69" t="str">
        <f>VLOOKUP(C11170,СПРАВОЧНИК!B:D,3,0)</f>
        <v>ИНОМАРКИ</v>
      </c>
      <c r="K11170" s="69" t="str">
        <f>VLOOKUP(СВОД2023[[#This Row],[ФО]],СПРАВОЧНИК!H:P,2,0)</f>
        <v>Центральный ФО</v>
      </c>
    </row>
    <row r="11171" spans="1:11" x14ac:dyDescent="0.2">
      <c r="A11171" t="s">
        <v>600</v>
      </c>
      <c r="B11171" t="s">
        <v>596</v>
      </c>
      <c r="C11171" s="1" t="s">
        <v>533</v>
      </c>
      <c r="D11171" s="1" t="s">
        <v>1871</v>
      </c>
      <c r="E11171" s="2">
        <v>4</v>
      </c>
      <c r="F11171" s="3">
        <v>1</v>
      </c>
      <c r="G11171" s="2">
        <v>6</v>
      </c>
      <c r="H11171" s="3">
        <v>4</v>
      </c>
      <c r="I11171" s="69" t="str">
        <f>VLOOKUP(C11171,СПРАВОЧНИК!B:D,2,0)</f>
        <v>ЯПОНИЯ</v>
      </c>
      <c r="J11171" s="69" t="str">
        <f>VLOOKUP(C11171,СПРАВОЧНИК!B:D,3,0)</f>
        <v>ИНОМАРКИ</v>
      </c>
      <c r="K11171" s="69" t="str">
        <f>VLOOKUP(СВОД2023[[#This Row],[ФО]],СПРАВОЧНИК!H:P,2,0)</f>
        <v>Центральный ФО</v>
      </c>
    </row>
    <row r="11172" spans="1:11" x14ac:dyDescent="0.2">
      <c r="A11172" t="s">
        <v>600</v>
      </c>
      <c r="B11172" t="s">
        <v>596</v>
      </c>
      <c r="C11172" s="1" t="s">
        <v>533</v>
      </c>
      <c r="D11172" s="1" t="s">
        <v>1872</v>
      </c>
      <c r="E11172" s="2">
        <v>25</v>
      </c>
      <c r="F11172" s="3">
        <v>43</v>
      </c>
      <c r="G11172" s="2">
        <v>145</v>
      </c>
      <c r="H11172" s="3">
        <v>129</v>
      </c>
      <c r="I11172" s="69" t="str">
        <f>VLOOKUP(C11172,СПРАВОЧНИК!B:D,2,0)</f>
        <v>ЯПОНИЯ</v>
      </c>
      <c r="J11172" s="69" t="str">
        <f>VLOOKUP(C11172,СПРАВОЧНИК!B:D,3,0)</f>
        <v>ИНОМАРКИ</v>
      </c>
      <c r="K11172" s="69" t="str">
        <f>VLOOKUP(СВОД2023[[#This Row],[ФО]],СПРАВОЧНИК!H:P,2,0)</f>
        <v>Центральный ФО</v>
      </c>
    </row>
    <row r="11173" spans="1:11" x14ac:dyDescent="0.2">
      <c r="A11173" t="s">
        <v>600</v>
      </c>
      <c r="B11173" t="s">
        <v>596</v>
      </c>
      <c r="C11173" s="1" t="s">
        <v>533</v>
      </c>
      <c r="D11173" s="1" t="s">
        <v>1873</v>
      </c>
      <c r="E11173" s="2">
        <v>1</v>
      </c>
      <c r="F11173" s="3"/>
      <c r="G11173" s="2">
        <v>17</v>
      </c>
      <c r="H11173" s="3">
        <v>17</v>
      </c>
      <c r="I11173" s="69" t="str">
        <f>VLOOKUP(C11173,СПРАВОЧНИК!B:D,2,0)</f>
        <v>ЯПОНИЯ</v>
      </c>
      <c r="J11173" s="69" t="str">
        <f>VLOOKUP(C11173,СПРАВОЧНИК!B:D,3,0)</f>
        <v>ИНОМАРКИ</v>
      </c>
      <c r="K11173" s="69" t="str">
        <f>VLOOKUP(СВОД2023[[#This Row],[ФО]],СПРАВОЧНИК!H:P,2,0)</f>
        <v>Центральный ФО</v>
      </c>
    </row>
    <row r="11174" spans="1:11" x14ac:dyDescent="0.2">
      <c r="A11174" t="s">
        <v>600</v>
      </c>
      <c r="B11174" t="s">
        <v>596</v>
      </c>
      <c r="C11174" s="1" t="s">
        <v>533</v>
      </c>
      <c r="D11174" s="1" t="s">
        <v>536</v>
      </c>
      <c r="E11174" s="2">
        <v>1848</v>
      </c>
      <c r="F11174" s="3">
        <v>1465</v>
      </c>
      <c r="G11174" s="2">
        <v>10059</v>
      </c>
      <c r="H11174" s="3">
        <v>7695</v>
      </c>
      <c r="I11174" s="69" t="str">
        <f>VLOOKUP(C11174,СПРАВОЧНИК!B:D,2,0)</f>
        <v>ЯПОНИЯ</v>
      </c>
      <c r="J11174" s="69" t="str">
        <f>VLOOKUP(C11174,СПРАВОЧНИК!B:D,3,0)</f>
        <v>ИНОМАРКИ</v>
      </c>
      <c r="K11174" s="69" t="str">
        <f>VLOOKUP(СВОД2023[[#This Row],[ФО]],СПРАВОЧНИК!H:P,2,0)</f>
        <v>Центральный ФО</v>
      </c>
    </row>
    <row r="11175" spans="1:11" x14ac:dyDescent="0.2">
      <c r="A11175" t="s">
        <v>600</v>
      </c>
      <c r="B11175" t="s">
        <v>596</v>
      </c>
      <c r="C11175" s="1" t="s">
        <v>533</v>
      </c>
      <c r="D11175" s="1" t="s">
        <v>1874</v>
      </c>
      <c r="E11175" s="2">
        <v>2</v>
      </c>
      <c r="F11175" s="3"/>
      <c r="G11175" s="2">
        <v>6</v>
      </c>
      <c r="H11175" s="3">
        <v>2</v>
      </c>
      <c r="I11175" s="69" t="str">
        <f>VLOOKUP(C11175,СПРАВОЧНИК!B:D,2,0)</f>
        <v>ЯПОНИЯ</v>
      </c>
      <c r="J11175" s="69" t="str">
        <f>VLOOKUP(C11175,СПРАВОЧНИК!B:D,3,0)</f>
        <v>ИНОМАРКИ</v>
      </c>
      <c r="K11175" s="69" t="str">
        <f>VLOOKUP(СВОД2023[[#This Row],[ФО]],СПРАВОЧНИК!H:P,2,0)</f>
        <v>Центральный ФО</v>
      </c>
    </row>
    <row r="11176" spans="1:11" x14ac:dyDescent="0.2">
      <c r="A11176" t="s">
        <v>600</v>
      </c>
      <c r="B11176" t="s">
        <v>596</v>
      </c>
      <c r="C11176" s="1" t="s">
        <v>533</v>
      </c>
      <c r="D11176" s="1" t="s">
        <v>1875</v>
      </c>
      <c r="E11176" s="2">
        <v>68</v>
      </c>
      <c r="F11176" s="3">
        <v>56</v>
      </c>
      <c r="G11176" s="2">
        <v>354</v>
      </c>
      <c r="H11176" s="3">
        <v>306</v>
      </c>
      <c r="I11176" s="69" t="str">
        <f>VLOOKUP(C11176,СПРАВОЧНИК!B:D,2,0)</f>
        <v>ЯПОНИЯ</v>
      </c>
      <c r="J11176" s="69" t="str">
        <f>VLOOKUP(C11176,СПРАВОЧНИК!B:D,3,0)</f>
        <v>ИНОМАРКИ</v>
      </c>
      <c r="K11176" s="69" t="str">
        <f>VLOOKUP(СВОД2023[[#This Row],[ФО]],СПРАВОЧНИК!H:P,2,0)</f>
        <v>Центральный ФО</v>
      </c>
    </row>
    <row r="11177" spans="1:11" x14ac:dyDescent="0.2">
      <c r="A11177" t="s">
        <v>600</v>
      </c>
      <c r="B11177" t="s">
        <v>596</v>
      </c>
      <c r="C11177" s="1" t="s">
        <v>533</v>
      </c>
      <c r="D11177" s="1" t="s">
        <v>1876</v>
      </c>
      <c r="E11177" s="2">
        <v>23</v>
      </c>
      <c r="F11177" s="3">
        <v>26</v>
      </c>
      <c r="G11177" s="2">
        <v>112</v>
      </c>
      <c r="H11177" s="3">
        <v>104</v>
      </c>
      <c r="I11177" s="69" t="str">
        <f>VLOOKUP(C11177,СПРАВОЧНИК!B:D,2,0)</f>
        <v>ЯПОНИЯ</v>
      </c>
      <c r="J11177" s="69" t="str">
        <f>VLOOKUP(C11177,СПРАВОЧНИК!B:D,3,0)</f>
        <v>ИНОМАРКИ</v>
      </c>
      <c r="K11177" s="69" t="str">
        <f>VLOOKUP(СВОД2023[[#This Row],[ФО]],СПРАВОЧНИК!H:P,2,0)</f>
        <v>Центральный ФО</v>
      </c>
    </row>
    <row r="11178" spans="1:11" x14ac:dyDescent="0.2">
      <c r="A11178" t="s">
        <v>600</v>
      </c>
      <c r="B11178" t="s">
        <v>596</v>
      </c>
      <c r="C11178" s="1" t="s">
        <v>533</v>
      </c>
      <c r="D11178" s="1" t="s">
        <v>1877</v>
      </c>
      <c r="E11178" s="2"/>
      <c r="F11178" s="3"/>
      <c r="G11178" s="2">
        <v>1</v>
      </c>
      <c r="H11178" s="3">
        <v>2</v>
      </c>
      <c r="I11178" s="69" t="str">
        <f>VLOOKUP(C11178,СПРАВОЧНИК!B:D,2,0)</f>
        <v>ЯПОНИЯ</v>
      </c>
      <c r="J11178" s="69" t="str">
        <f>VLOOKUP(C11178,СПРАВОЧНИК!B:D,3,0)</f>
        <v>ИНОМАРКИ</v>
      </c>
      <c r="K11178" s="69" t="str">
        <f>VLOOKUP(СВОД2023[[#This Row],[ФО]],СПРАВОЧНИК!H:P,2,0)</f>
        <v>Центральный ФО</v>
      </c>
    </row>
    <row r="11179" spans="1:11" x14ac:dyDescent="0.2">
      <c r="A11179" t="s">
        <v>600</v>
      </c>
      <c r="B11179" t="s">
        <v>596</v>
      </c>
      <c r="C11179" s="1" t="s">
        <v>533</v>
      </c>
      <c r="D11179" s="1" t="s">
        <v>1879</v>
      </c>
      <c r="E11179" s="2">
        <v>32</v>
      </c>
      <c r="F11179" s="3">
        <v>15</v>
      </c>
      <c r="G11179" s="2">
        <v>155</v>
      </c>
      <c r="H11179" s="3">
        <v>112</v>
      </c>
      <c r="I11179" s="69" t="str">
        <f>VLOOKUP(C11179,СПРАВОЧНИК!B:D,2,0)</f>
        <v>ЯПОНИЯ</v>
      </c>
      <c r="J11179" s="69" t="str">
        <f>VLOOKUP(C11179,СПРАВОЧНИК!B:D,3,0)</f>
        <v>ИНОМАРКИ</v>
      </c>
      <c r="K11179" s="69" t="str">
        <f>VLOOKUP(СВОД2023[[#This Row],[ФО]],СПРАВОЧНИК!H:P,2,0)</f>
        <v>Центральный ФО</v>
      </c>
    </row>
    <row r="11180" spans="1:11" x14ac:dyDescent="0.2">
      <c r="A11180" t="s">
        <v>600</v>
      </c>
      <c r="B11180" t="s">
        <v>596</v>
      </c>
      <c r="C11180" s="1" t="s">
        <v>533</v>
      </c>
      <c r="D11180" s="1" t="s">
        <v>537</v>
      </c>
      <c r="E11180" s="2">
        <v>69</v>
      </c>
      <c r="F11180" s="3">
        <v>38</v>
      </c>
      <c r="G11180" s="2">
        <v>370</v>
      </c>
      <c r="H11180" s="3">
        <v>155</v>
      </c>
      <c r="I11180" s="69" t="str">
        <f>VLOOKUP(C11180,СПРАВОЧНИК!B:D,2,0)</f>
        <v>ЯПОНИЯ</v>
      </c>
      <c r="J11180" s="69" t="str">
        <f>VLOOKUP(C11180,СПРАВОЧНИК!B:D,3,0)</f>
        <v>ИНОМАРКИ</v>
      </c>
      <c r="K11180" s="69" t="str">
        <f>VLOOKUP(СВОД2023[[#This Row],[ФО]],СПРАВОЧНИК!H:P,2,0)</f>
        <v>Центральный ФО</v>
      </c>
    </row>
    <row r="11181" spans="1:11" x14ac:dyDescent="0.2">
      <c r="A11181" t="s">
        <v>600</v>
      </c>
      <c r="B11181" t="s">
        <v>596</v>
      </c>
      <c r="C11181" s="1" t="s">
        <v>533</v>
      </c>
      <c r="D11181" s="1" t="s">
        <v>538</v>
      </c>
      <c r="E11181" s="2">
        <v>815</v>
      </c>
      <c r="F11181" s="3">
        <v>567</v>
      </c>
      <c r="G11181" s="2">
        <v>4270</v>
      </c>
      <c r="H11181" s="3">
        <v>3143</v>
      </c>
      <c r="I11181" s="69" t="str">
        <f>VLOOKUP(C11181,СПРАВОЧНИК!B:D,2,0)</f>
        <v>ЯПОНИЯ</v>
      </c>
      <c r="J11181" s="69" t="str">
        <f>VLOOKUP(C11181,СПРАВОЧНИК!B:D,3,0)</f>
        <v>ИНОМАРКИ</v>
      </c>
      <c r="K11181" s="69" t="str">
        <f>VLOOKUP(СВОД2023[[#This Row],[ФО]],СПРАВОЧНИК!H:P,2,0)</f>
        <v>Центральный ФО</v>
      </c>
    </row>
    <row r="11182" spans="1:11" x14ac:dyDescent="0.2">
      <c r="A11182" t="s">
        <v>600</v>
      </c>
      <c r="B11182" t="s">
        <v>596</v>
      </c>
      <c r="C11182" s="1" t="s">
        <v>533</v>
      </c>
      <c r="D11182" s="1" t="s">
        <v>1880</v>
      </c>
      <c r="E11182" s="2">
        <v>22</v>
      </c>
      <c r="F11182" s="3">
        <v>15</v>
      </c>
      <c r="G11182" s="2">
        <v>100</v>
      </c>
      <c r="H11182" s="3">
        <v>85</v>
      </c>
      <c r="I11182" s="69" t="str">
        <f>VLOOKUP(C11182,СПРАВОЧНИК!B:D,2,0)</f>
        <v>ЯПОНИЯ</v>
      </c>
      <c r="J11182" s="69" t="str">
        <f>VLOOKUP(C11182,СПРАВОЧНИК!B:D,3,0)</f>
        <v>ИНОМАРКИ</v>
      </c>
      <c r="K11182" s="69" t="str">
        <f>VLOOKUP(СВОД2023[[#This Row],[ФО]],СПРАВОЧНИК!H:P,2,0)</f>
        <v>Центральный ФО</v>
      </c>
    </row>
    <row r="11183" spans="1:11" x14ac:dyDescent="0.2">
      <c r="A11183" t="s">
        <v>600</v>
      </c>
      <c r="B11183" t="s">
        <v>596</v>
      </c>
      <c r="C11183" s="1" t="s">
        <v>533</v>
      </c>
      <c r="D11183" s="1" t="s">
        <v>2727</v>
      </c>
      <c r="E11183" s="2"/>
      <c r="F11183" s="3"/>
      <c r="G11183" s="2">
        <v>1</v>
      </c>
      <c r="H11183" s="3"/>
      <c r="I11183" s="69" t="str">
        <f>VLOOKUP(C11183,СПРАВОЧНИК!B:D,2,0)</f>
        <v>ЯПОНИЯ</v>
      </c>
      <c r="J11183" s="69" t="str">
        <f>VLOOKUP(C11183,СПРАВОЧНИК!B:D,3,0)</f>
        <v>ИНОМАРКИ</v>
      </c>
      <c r="K11183" s="69" t="str">
        <f>VLOOKUP(СВОД2023[[#This Row],[ФО]],СПРАВОЧНИК!H:P,2,0)</f>
        <v>Центральный ФО</v>
      </c>
    </row>
    <row r="11184" spans="1:11" x14ac:dyDescent="0.2">
      <c r="A11184" t="s">
        <v>600</v>
      </c>
      <c r="B11184" t="s">
        <v>596</v>
      </c>
      <c r="C11184" s="1" t="s">
        <v>533</v>
      </c>
      <c r="D11184" s="1" t="s">
        <v>1881</v>
      </c>
      <c r="E11184" s="2">
        <v>12</v>
      </c>
      <c r="F11184" s="3">
        <v>22</v>
      </c>
      <c r="G11184" s="2">
        <v>91</v>
      </c>
      <c r="H11184" s="3">
        <v>81</v>
      </c>
      <c r="I11184" s="69" t="str">
        <f>VLOOKUP(C11184,СПРАВОЧНИК!B:D,2,0)</f>
        <v>ЯПОНИЯ</v>
      </c>
      <c r="J11184" s="69" t="str">
        <f>VLOOKUP(C11184,СПРАВОЧНИК!B:D,3,0)</f>
        <v>ИНОМАРКИ</v>
      </c>
      <c r="K11184" s="69" t="str">
        <f>VLOOKUP(СВОД2023[[#This Row],[ФО]],СПРАВОЧНИК!H:P,2,0)</f>
        <v>Центральный ФО</v>
      </c>
    </row>
    <row r="11185" spans="1:11" x14ac:dyDescent="0.2">
      <c r="A11185" t="s">
        <v>600</v>
      </c>
      <c r="B11185" t="s">
        <v>596</v>
      </c>
      <c r="C11185" s="1" t="s">
        <v>533</v>
      </c>
      <c r="D11185" s="1" t="s">
        <v>1002</v>
      </c>
      <c r="E11185" s="2">
        <v>30</v>
      </c>
      <c r="F11185" s="3">
        <v>35</v>
      </c>
      <c r="G11185" s="2">
        <v>193</v>
      </c>
      <c r="H11185" s="3">
        <v>150</v>
      </c>
      <c r="I11185" s="69" t="str">
        <f>VLOOKUP(C11185,СПРАВОЧНИК!B:D,2,0)</f>
        <v>ЯПОНИЯ</v>
      </c>
      <c r="J11185" s="69" t="str">
        <f>VLOOKUP(C11185,СПРАВОЧНИК!B:D,3,0)</f>
        <v>ИНОМАРКИ</v>
      </c>
      <c r="K11185" s="69" t="str">
        <f>VLOOKUP(СВОД2023[[#This Row],[ФО]],СПРАВОЧНИК!H:P,2,0)</f>
        <v>Центральный ФО</v>
      </c>
    </row>
    <row r="11186" spans="1:11" x14ac:dyDescent="0.2">
      <c r="A11186" t="s">
        <v>600</v>
      </c>
      <c r="B11186" t="s">
        <v>596</v>
      </c>
      <c r="C11186" s="1" t="s">
        <v>533</v>
      </c>
      <c r="D11186" s="1" t="s">
        <v>1882</v>
      </c>
      <c r="E11186" s="2"/>
      <c r="F11186" s="3">
        <v>1</v>
      </c>
      <c r="G11186" s="2">
        <v>7</v>
      </c>
      <c r="H11186" s="3">
        <v>7</v>
      </c>
      <c r="I11186" s="69" t="str">
        <f>VLOOKUP(C11186,СПРАВОЧНИК!B:D,2,0)</f>
        <v>ЯПОНИЯ</v>
      </c>
      <c r="J11186" s="69" t="str">
        <f>VLOOKUP(C11186,СПРАВОЧНИК!B:D,3,0)</f>
        <v>ИНОМАРКИ</v>
      </c>
      <c r="K11186" s="69" t="str">
        <f>VLOOKUP(СВОД2023[[#This Row],[ФО]],СПРАВОЧНИК!H:P,2,0)</f>
        <v>Центральный ФО</v>
      </c>
    </row>
    <row r="11187" spans="1:11" x14ac:dyDescent="0.2">
      <c r="A11187" t="s">
        <v>600</v>
      </c>
      <c r="B11187" t="s">
        <v>596</v>
      </c>
      <c r="C11187" s="1" t="s">
        <v>533</v>
      </c>
      <c r="D11187" s="1" t="s">
        <v>1883</v>
      </c>
      <c r="E11187" s="2">
        <v>4</v>
      </c>
      <c r="F11187" s="3">
        <v>5</v>
      </c>
      <c r="G11187" s="2">
        <v>15</v>
      </c>
      <c r="H11187" s="3">
        <v>14</v>
      </c>
      <c r="I11187" s="69" t="str">
        <f>VLOOKUP(C11187,СПРАВОЧНИК!B:D,2,0)</f>
        <v>ЯПОНИЯ</v>
      </c>
      <c r="J11187" s="69" t="str">
        <f>VLOOKUP(C11187,СПРАВОЧНИК!B:D,3,0)</f>
        <v>ИНОМАРКИ</v>
      </c>
      <c r="K11187" s="69" t="str">
        <f>VLOOKUP(СВОД2023[[#This Row],[ФО]],СПРАВОЧНИК!H:P,2,0)</f>
        <v>Центральный ФО</v>
      </c>
    </row>
    <row r="11188" spans="1:11" x14ac:dyDescent="0.2">
      <c r="A11188" t="s">
        <v>600</v>
      </c>
      <c r="B11188" t="s">
        <v>596</v>
      </c>
      <c r="C11188" s="1" t="s">
        <v>533</v>
      </c>
      <c r="D11188" s="1" t="s">
        <v>1884</v>
      </c>
      <c r="E11188" s="2">
        <v>1</v>
      </c>
      <c r="F11188" s="3">
        <v>1</v>
      </c>
      <c r="G11188" s="2">
        <v>15</v>
      </c>
      <c r="H11188" s="3">
        <v>11</v>
      </c>
      <c r="I11188" s="69" t="str">
        <f>VLOOKUP(C11188,СПРАВОЧНИК!B:D,2,0)</f>
        <v>ЯПОНИЯ</v>
      </c>
      <c r="J11188" s="69" t="str">
        <f>VLOOKUP(C11188,СПРАВОЧНИК!B:D,3,0)</f>
        <v>ИНОМАРКИ</v>
      </c>
      <c r="K11188" s="69" t="str">
        <f>VLOOKUP(СВОД2023[[#This Row],[ФО]],СПРАВОЧНИК!H:P,2,0)</f>
        <v>Центральный ФО</v>
      </c>
    </row>
    <row r="11189" spans="1:11" x14ac:dyDescent="0.2">
      <c r="A11189" t="s">
        <v>600</v>
      </c>
      <c r="B11189" t="s">
        <v>596</v>
      </c>
      <c r="C11189" s="1" t="s">
        <v>533</v>
      </c>
      <c r="D11189" s="1" t="s">
        <v>1885</v>
      </c>
      <c r="E11189" s="2">
        <v>6</v>
      </c>
      <c r="F11189" s="3">
        <v>6</v>
      </c>
      <c r="G11189" s="2">
        <v>36</v>
      </c>
      <c r="H11189" s="3">
        <v>41</v>
      </c>
      <c r="I11189" s="69" t="str">
        <f>VLOOKUP(C11189,СПРАВОЧНИК!B:D,2,0)</f>
        <v>ЯПОНИЯ</v>
      </c>
      <c r="J11189" s="69" t="str">
        <f>VLOOKUP(C11189,СПРАВОЧНИК!B:D,3,0)</f>
        <v>ИНОМАРКИ</v>
      </c>
      <c r="K11189" s="69" t="str">
        <f>VLOOKUP(СВОД2023[[#This Row],[ФО]],СПРАВОЧНИК!H:P,2,0)</f>
        <v>Центральный ФО</v>
      </c>
    </row>
    <row r="11190" spans="1:11" x14ac:dyDescent="0.2">
      <c r="A11190" t="s">
        <v>600</v>
      </c>
      <c r="B11190" t="s">
        <v>596</v>
      </c>
      <c r="C11190" s="1" t="s">
        <v>533</v>
      </c>
      <c r="D11190" s="1" t="s">
        <v>1003</v>
      </c>
      <c r="E11190" s="2">
        <v>30</v>
      </c>
      <c r="F11190" s="3">
        <v>3</v>
      </c>
      <c r="G11190" s="2">
        <v>130</v>
      </c>
      <c r="H11190" s="3">
        <v>20</v>
      </c>
      <c r="I11190" s="69" t="str">
        <f>VLOOKUP(C11190,СПРАВОЧНИК!B:D,2,0)</f>
        <v>ЯПОНИЯ</v>
      </c>
      <c r="J11190" s="69" t="str">
        <f>VLOOKUP(C11190,СПРАВОЧНИК!B:D,3,0)</f>
        <v>ИНОМАРКИ</v>
      </c>
      <c r="K11190" s="69" t="str">
        <f>VLOOKUP(СВОД2023[[#This Row],[ФО]],СПРАВОЧНИК!H:P,2,0)</f>
        <v>Центральный ФО</v>
      </c>
    </row>
    <row r="11191" spans="1:11" x14ac:dyDescent="0.2">
      <c r="A11191" t="s">
        <v>600</v>
      </c>
      <c r="B11191" t="s">
        <v>596</v>
      </c>
      <c r="C11191" s="1" t="s">
        <v>533</v>
      </c>
      <c r="D11191" s="1" t="s">
        <v>1886</v>
      </c>
      <c r="E11191" s="2">
        <v>24</v>
      </c>
      <c r="F11191" s="3">
        <v>20</v>
      </c>
      <c r="G11191" s="2">
        <v>152</v>
      </c>
      <c r="H11191" s="3">
        <v>95</v>
      </c>
      <c r="I11191" s="69" t="str">
        <f>VLOOKUP(C11191,СПРАВОЧНИК!B:D,2,0)</f>
        <v>ЯПОНИЯ</v>
      </c>
      <c r="J11191" s="69" t="str">
        <f>VLOOKUP(C11191,СПРАВОЧНИК!B:D,3,0)</f>
        <v>ИНОМАРКИ</v>
      </c>
      <c r="K11191" s="69" t="str">
        <f>VLOOKUP(СВОД2023[[#This Row],[ФО]],СПРАВОЧНИК!H:P,2,0)</f>
        <v>Центральный ФО</v>
      </c>
    </row>
    <row r="11192" spans="1:11" x14ac:dyDescent="0.2">
      <c r="A11192" t="s">
        <v>600</v>
      </c>
      <c r="B11192" t="s">
        <v>596</v>
      </c>
      <c r="C11192" s="1" t="s">
        <v>533</v>
      </c>
      <c r="D11192" s="1" t="s">
        <v>539</v>
      </c>
      <c r="E11192" s="2">
        <v>9</v>
      </c>
      <c r="F11192" s="3">
        <v>5</v>
      </c>
      <c r="G11192" s="2">
        <v>45</v>
      </c>
      <c r="H11192" s="3">
        <v>25</v>
      </c>
      <c r="I11192" s="69" t="str">
        <f>VLOOKUP(C11192,СПРАВОЧНИК!B:D,2,0)</f>
        <v>ЯПОНИЯ</v>
      </c>
      <c r="J11192" s="69" t="str">
        <f>VLOOKUP(C11192,СПРАВОЧНИК!B:D,3,0)</f>
        <v>ИНОМАРКИ</v>
      </c>
      <c r="K11192" s="69" t="str">
        <f>VLOOKUP(СВОД2023[[#This Row],[ФО]],СПРАВОЧНИК!H:P,2,0)</f>
        <v>Центральный ФО</v>
      </c>
    </row>
    <row r="11193" spans="1:11" x14ac:dyDescent="0.2">
      <c r="A11193" t="s">
        <v>600</v>
      </c>
      <c r="B11193" t="s">
        <v>596</v>
      </c>
      <c r="C11193" s="1" t="s">
        <v>533</v>
      </c>
      <c r="D11193" s="1" t="s">
        <v>540</v>
      </c>
      <c r="E11193" s="2">
        <v>36</v>
      </c>
      <c r="F11193" s="3">
        <v>39</v>
      </c>
      <c r="G11193" s="2">
        <v>228</v>
      </c>
      <c r="H11193" s="3">
        <v>204</v>
      </c>
      <c r="I11193" s="69" t="str">
        <f>VLOOKUP(C11193,СПРАВОЧНИК!B:D,2,0)</f>
        <v>ЯПОНИЯ</v>
      </c>
      <c r="J11193" s="69" t="str">
        <f>VLOOKUP(C11193,СПРАВОЧНИК!B:D,3,0)</f>
        <v>ИНОМАРКИ</v>
      </c>
      <c r="K11193" s="69" t="str">
        <f>VLOOKUP(СВОД2023[[#This Row],[ФО]],СПРАВОЧНИК!H:P,2,0)</f>
        <v>Центральный ФО</v>
      </c>
    </row>
    <row r="11194" spans="1:11" x14ac:dyDescent="0.2">
      <c r="A11194" t="s">
        <v>600</v>
      </c>
      <c r="B11194" t="s">
        <v>596</v>
      </c>
      <c r="C11194" s="1" t="s">
        <v>533</v>
      </c>
      <c r="D11194" s="1" t="s">
        <v>1887</v>
      </c>
      <c r="E11194" s="2">
        <v>9</v>
      </c>
      <c r="F11194" s="3">
        <v>11</v>
      </c>
      <c r="G11194" s="2">
        <v>44</v>
      </c>
      <c r="H11194" s="3">
        <v>58</v>
      </c>
      <c r="I11194" s="69" t="str">
        <f>VLOOKUP(C11194,СПРАВОЧНИК!B:D,2,0)</f>
        <v>ЯПОНИЯ</v>
      </c>
      <c r="J11194" s="69" t="str">
        <f>VLOOKUP(C11194,СПРАВОЧНИК!B:D,3,0)</f>
        <v>ИНОМАРКИ</v>
      </c>
      <c r="K11194" s="69" t="str">
        <f>VLOOKUP(СВОД2023[[#This Row],[ФО]],СПРАВОЧНИК!H:P,2,0)</f>
        <v>Центральный ФО</v>
      </c>
    </row>
    <row r="11195" spans="1:11" x14ac:dyDescent="0.2">
      <c r="A11195" t="s">
        <v>600</v>
      </c>
      <c r="B11195" t="s">
        <v>596</v>
      </c>
      <c r="C11195" s="1" t="s">
        <v>533</v>
      </c>
      <c r="D11195" s="1" t="s">
        <v>1888</v>
      </c>
      <c r="E11195" s="2">
        <v>10</v>
      </c>
      <c r="F11195" s="3">
        <v>1</v>
      </c>
      <c r="G11195" s="2">
        <v>17</v>
      </c>
      <c r="H11195" s="3">
        <v>15</v>
      </c>
      <c r="I11195" s="69" t="str">
        <f>VLOOKUP(C11195,СПРАВОЧНИК!B:D,2,0)</f>
        <v>ЯПОНИЯ</v>
      </c>
      <c r="J11195" s="69" t="str">
        <f>VLOOKUP(C11195,СПРАВОЧНИК!B:D,3,0)</f>
        <v>ИНОМАРКИ</v>
      </c>
      <c r="K11195" s="69" t="str">
        <f>VLOOKUP(СВОД2023[[#This Row],[ФО]],СПРАВОЧНИК!H:P,2,0)</f>
        <v>Центральный ФО</v>
      </c>
    </row>
    <row r="11196" spans="1:11" x14ac:dyDescent="0.2">
      <c r="A11196" t="s">
        <v>600</v>
      </c>
      <c r="B11196" t="s">
        <v>596</v>
      </c>
      <c r="C11196" s="1" t="s">
        <v>533</v>
      </c>
      <c r="D11196" s="1" t="s">
        <v>541</v>
      </c>
      <c r="E11196" s="2">
        <v>1</v>
      </c>
      <c r="F11196" s="3">
        <v>1</v>
      </c>
      <c r="G11196" s="2">
        <v>6</v>
      </c>
      <c r="H11196" s="3">
        <v>6</v>
      </c>
      <c r="I11196" s="69" t="str">
        <f>VLOOKUP(C11196,СПРАВОЧНИК!B:D,2,0)</f>
        <v>ЯПОНИЯ</v>
      </c>
      <c r="J11196" s="69" t="str">
        <f>VLOOKUP(C11196,СПРАВОЧНИК!B:D,3,0)</f>
        <v>ИНОМАРКИ</v>
      </c>
      <c r="K11196" s="69" t="str">
        <f>VLOOKUP(СВОД2023[[#This Row],[ФО]],СПРАВОЧНИК!H:P,2,0)</f>
        <v>Центральный ФО</v>
      </c>
    </row>
    <row r="11197" spans="1:11" x14ac:dyDescent="0.2">
      <c r="A11197" t="s">
        <v>600</v>
      </c>
      <c r="B11197" t="s">
        <v>596</v>
      </c>
      <c r="C11197" s="1" t="s">
        <v>533</v>
      </c>
      <c r="D11197" s="1" t="s">
        <v>542</v>
      </c>
      <c r="E11197" s="2">
        <v>7</v>
      </c>
      <c r="F11197" s="3">
        <v>2</v>
      </c>
      <c r="G11197" s="2">
        <v>22</v>
      </c>
      <c r="H11197" s="3">
        <v>10</v>
      </c>
      <c r="I11197" s="69" t="str">
        <f>VLOOKUP(C11197,СПРАВОЧНИК!B:D,2,0)</f>
        <v>ЯПОНИЯ</v>
      </c>
      <c r="J11197" s="69" t="str">
        <f>VLOOKUP(C11197,СПРАВОЧНИК!B:D,3,0)</f>
        <v>ИНОМАРКИ</v>
      </c>
      <c r="K11197" s="69" t="str">
        <f>VLOOKUP(СВОД2023[[#This Row],[ФО]],СПРАВОЧНИК!H:P,2,0)</f>
        <v>Центральный ФО</v>
      </c>
    </row>
    <row r="11198" spans="1:11" x14ac:dyDescent="0.2">
      <c r="A11198" t="s">
        <v>600</v>
      </c>
      <c r="B11198" t="s">
        <v>596</v>
      </c>
      <c r="C11198" s="1" t="s">
        <v>533</v>
      </c>
      <c r="D11198" s="1" t="s">
        <v>543</v>
      </c>
      <c r="E11198" s="2">
        <v>31</v>
      </c>
      <c r="F11198" s="3">
        <v>6</v>
      </c>
      <c r="G11198" s="2">
        <v>176</v>
      </c>
      <c r="H11198" s="3">
        <v>59</v>
      </c>
      <c r="I11198" s="69" t="str">
        <f>VLOOKUP(C11198,СПРАВОЧНИК!B:D,2,0)</f>
        <v>ЯПОНИЯ</v>
      </c>
      <c r="J11198" s="69" t="str">
        <f>VLOOKUP(C11198,СПРАВОЧНИК!B:D,3,0)</f>
        <v>ИНОМАРКИ</v>
      </c>
      <c r="K11198" s="69" t="str">
        <f>VLOOKUP(СВОД2023[[#This Row],[ФО]],СПРАВОЧНИК!H:P,2,0)</f>
        <v>Центральный ФО</v>
      </c>
    </row>
    <row r="11199" spans="1:11" x14ac:dyDescent="0.2">
      <c r="A11199" t="s">
        <v>600</v>
      </c>
      <c r="B11199" t="s">
        <v>596</v>
      </c>
      <c r="C11199" s="1" t="s">
        <v>533</v>
      </c>
      <c r="D11199" s="1" t="s">
        <v>544</v>
      </c>
      <c r="E11199" s="2">
        <v>129</v>
      </c>
      <c r="F11199" s="3">
        <v>76</v>
      </c>
      <c r="G11199" s="2">
        <v>777</v>
      </c>
      <c r="H11199" s="3">
        <v>589</v>
      </c>
      <c r="I11199" s="69" t="str">
        <f>VLOOKUP(C11199,СПРАВОЧНИК!B:D,2,0)</f>
        <v>ЯПОНИЯ</v>
      </c>
      <c r="J11199" s="69" t="str">
        <f>VLOOKUP(C11199,СПРАВОЧНИК!B:D,3,0)</f>
        <v>ИНОМАРКИ</v>
      </c>
      <c r="K11199" s="69" t="str">
        <f>VLOOKUP(СВОД2023[[#This Row],[ФО]],СПРАВОЧНИК!H:P,2,0)</f>
        <v>Центральный ФО</v>
      </c>
    </row>
    <row r="11200" spans="1:11" x14ac:dyDescent="0.2">
      <c r="A11200" t="s">
        <v>600</v>
      </c>
      <c r="B11200" t="s">
        <v>596</v>
      </c>
      <c r="C11200" s="1" t="s">
        <v>533</v>
      </c>
      <c r="D11200" s="1" t="s">
        <v>1889</v>
      </c>
      <c r="E11200" s="2">
        <v>15</v>
      </c>
      <c r="F11200" s="3">
        <v>4</v>
      </c>
      <c r="G11200" s="2">
        <v>85</v>
      </c>
      <c r="H11200" s="3">
        <v>48</v>
      </c>
      <c r="I11200" s="69" t="str">
        <f>VLOOKUP(C11200,СПРАВОЧНИК!B:D,2,0)</f>
        <v>ЯПОНИЯ</v>
      </c>
      <c r="J11200" s="69" t="str">
        <f>VLOOKUP(C11200,СПРАВОЧНИК!B:D,3,0)</f>
        <v>ИНОМАРКИ</v>
      </c>
      <c r="K11200" s="69" t="str">
        <f>VLOOKUP(СВОД2023[[#This Row],[ФО]],СПРАВОЧНИК!H:P,2,0)</f>
        <v>Центральный ФО</v>
      </c>
    </row>
    <row r="11201" spans="1:11" x14ac:dyDescent="0.2">
      <c r="A11201" t="s">
        <v>600</v>
      </c>
      <c r="B11201" t="s">
        <v>596</v>
      </c>
      <c r="C11201" s="1" t="s">
        <v>533</v>
      </c>
      <c r="D11201" s="1" t="s">
        <v>1890</v>
      </c>
      <c r="E11201" s="2">
        <v>3</v>
      </c>
      <c r="F11201" s="3">
        <v>2</v>
      </c>
      <c r="G11201" s="2">
        <v>36</v>
      </c>
      <c r="H11201" s="3">
        <v>16</v>
      </c>
      <c r="I11201" s="69" t="str">
        <f>VLOOKUP(C11201,СПРАВОЧНИК!B:D,2,0)</f>
        <v>ЯПОНИЯ</v>
      </c>
      <c r="J11201" s="69" t="str">
        <f>VLOOKUP(C11201,СПРАВОЧНИК!B:D,3,0)</f>
        <v>ИНОМАРКИ</v>
      </c>
      <c r="K11201" s="69" t="str">
        <f>VLOOKUP(СВОД2023[[#This Row],[ФО]],СПРАВОЧНИК!H:P,2,0)</f>
        <v>Центральный ФО</v>
      </c>
    </row>
    <row r="11202" spans="1:11" x14ac:dyDescent="0.2">
      <c r="A11202" t="s">
        <v>600</v>
      </c>
      <c r="B11202" t="s">
        <v>596</v>
      </c>
      <c r="C11202" s="1" t="s">
        <v>533</v>
      </c>
      <c r="D11202" s="1" t="s">
        <v>1891</v>
      </c>
      <c r="E11202" s="2">
        <v>36</v>
      </c>
      <c r="F11202" s="3">
        <v>8</v>
      </c>
      <c r="G11202" s="2">
        <v>140</v>
      </c>
      <c r="H11202" s="3">
        <v>56</v>
      </c>
      <c r="I11202" s="69" t="str">
        <f>VLOOKUP(C11202,СПРАВОЧНИК!B:D,2,0)</f>
        <v>ЯПОНИЯ</v>
      </c>
      <c r="J11202" s="69" t="str">
        <f>VLOOKUP(C11202,СПРАВОЧНИК!B:D,3,0)</f>
        <v>ИНОМАРКИ</v>
      </c>
      <c r="K11202" s="69" t="str">
        <f>VLOOKUP(СВОД2023[[#This Row],[ФО]],СПРАВОЧНИК!H:P,2,0)</f>
        <v>Центральный ФО</v>
      </c>
    </row>
    <row r="11203" spans="1:11" x14ac:dyDescent="0.2">
      <c r="A11203" t="s">
        <v>600</v>
      </c>
      <c r="B11203" t="s">
        <v>596</v>
      </c>
      <c r="C11203" s="1" t="s">
        <v>533</v>
      </c>
      <c r="D11203" s="1" t="s">
        <v>1892</v>
      </c>
      <c r="E11203" s="2">
        <v>7</v>
      </c>
      <c r="F11203" s="3">
        <v>4</v>
      </c>
      <c r="G11203" s="2">
        <v>28</v>
      </c>
      <c r="H11203" s="3">
        <v>25</v>
      </c>
      <c r="I11203" s="69" t="str">
        <f>VLOOKUP(C11203,СПРАВОЧНИК!B:D,2,0)</f>
        <v>ЯПОНИЯ</v>
      </c>
      <c r="J11203" s="69" t="str">
        <f>VLOOKUP(C11203,СПРАВОЧНИК!B:D,3,0)</f>
        <v>ИНОМАРКИ</v>
      </c>
      <c r="K11203" s="69" t="str">
        <f>VLOOKUP(СВОД2023[[#This Row],[ФО]],СПРАВОЧНИК!H:P,2,0)</f>
        <v>Центральный ФО</v>
      </c>
    </row>
    <row r="11204" spans="1:11" x14ac:dyDescent="0.2">
      <c r="A11204" t="s">
        <v>600</v>
      </c>
      <c r="B11204" t="s">
        <v>596</v>
      </c>
      <c r="C11204" s="1" t="s">
        <v>533</v>
      </c>
      <c r="D11204" s="1" t="s">
        <v>1893</v>
      </c>
      <c r="E11204" s="2">
        <v>1</v>
      </c>
      <c r="F11204" s="3"/>
      <c r="G11204" s="2">
        <v>4</v>
      </c>
      <c r="H11204" s="3">
        <v>2</v>
      </c>
      <c r="I11204" s="69" t="str">
        <f>VLOOKUP(C11204,СПРАВОЧНИК!B:D,2,0)</f>
        <v>ЯПОНИЯ</v>
      </c>
      <c r="J11204" s="69" t="str">
        <f>VLOOKUP(C11204,СПРАВОЧНИК!B:D,3,0)</f>
        <v>ИНОМАРКИ</v>
      </c>
      <c r="K11204" s="69" t="str">
        <f>VLOOKUP(СВОД2023[[#This Row],[ФО]],СПРАВОЧНИК!H:P,2,0)</f>
        <v>Центральный ФО</v>
      </c>
    </row>
    <row r="11205" spans="1:11" x14ac:dyDescent="0.2">
      <c r="A11205" t="s">
        <v>600</v>
      </c>
      <c r="B11205" t="s">
        <v>596</v>
      </c>
      <c r="C11205" s="1" t="s">
        <v>533</v>
      </c>
      <c r="D11205" s="1" t="s">
        <v>545</v>
      </c>
      <c r="E11205" s="2">
        <v>66</v>
      </c>
      <c r="F11205" s="3">
        <v>10</v>
      </c>
      <c r="G11205" s="2">
        <v>459</v>
      </c>
      <c r="H11205" s="3">
        <v>31</v>
      </c>
      <c r="I11205" s="69" t="str">
        <f>VLOOKUP(C11205,СПРАВОЧНИК!B:D,2,0)</f>
        <v>ЯПОНИЯ</v>
      </c>
      <c r="J11205" s="69" t="str">
        <f>VLOOKUP(C11205,СПРАВОЧНИК!B:D,3,0)</f>
        <v>ИНОМАРКИ</v>
      </c>
      <c r="K11205" s="69" t="str">
        <f>VLOOKUP(СВОД2023[[#This Row],[ФО]],СПРАВОЧНИК!H:P,2,0)</f>
        <v>Центральный ФО</v>
      </c>
    </row>
    <row r="11206" spans="1:11" x14ac:dyDescent="0.2">
      <c r="A11206" t="s">
        <v>600</v>
      </c>
      <c r="B11206" t="s">
        <v>596</v>
      </c>
      <c r="C11206" s="1" t="s">
        <v>533</v>
      </c>
      <c r="D11206" s="1" t="s">
        <v>546</v>
      </c>
      <c r="E11206" s="2">
        <v>612</v>
      </c>
      <c r="F11206" s="3">
        <v>509</v>
      </c>
      <c r="G11206" s="2">
        <v>3698</v>
      </c>
      <c r="H11206" s="3">
        <v>2990</v>
      </c>
      <c r="I11206" s="69" t="str">
        <f>VLOOKUP(C11206,СПРАВОЧНИК!B:D,2,0)</f>
        <v>ЯПОНИЯ</v>
      </c>
      <c r="J11206" s="69" t="str">
        <f>VLOOKUP(C11206,СПРАВОЧНИК!B:D,3,0)</f>
        <v>ИНОМАРКИ</v>
      </c>
      <c r="K11206" s="69" t="str">
        <f>VLOOKUP(СВОД2023[[#This Row],[ФО]],СПРАВОЧНИК!H:P,2,0)</f>
        <v>Центральный ФО</v>
      </c>
    </row>
    <row r="11207" spans="1:11" x14ac:dyDescent="0.2">
      <c r="A11207" t="s">
        <v>600</v>
      </c>
      <c r="B11207" t="s">
        <v>596</v>
      </c>
      <c r="C11207" s="1" t="s">
        <v>533</v>
      </c>
      <c r="D11207" s="1" t="s">
        <v>547</v>
      </c>
      <c r="E11207" s="2">
        <v>462</v>
      </c>
      <c r="F11207" s="3">
        <v>382</v>
      </c>
      <c r="G11207" s="2">
        <v>2571</v>
      </c>
      <c r="H11207" s="3">
        <v>2216</v>
      </c>
      <c r="I11207" s="69" t="str">
        <f>VLOOKUP(C11207,СПРАВОЧНИК!B:D,2,0)</f>
        <v>ЯПОНИЯ</v>
      </c>
      <c r="J11207" s="69" t="str">
        <f>VLOOKUP(C11207,СПРАВОЧНИК!B:D,3,0)</f>
        <v>ИНОМАРКИ</v>
      </c>
      <c r="K11207" s="69" t="str">
        <f>VLOOKUP(СВОД2023[[#This Row],[ФО]],СПРАВОЧНИК!H:P,2,0)</f>
        <v>Центральный ФО</v>
      </c>
    </row>
    <row r="11208" spans="1:11" x14ac:dyDescent="0.2">
      <c r="A11208" t="s">
        <v>600</v>
      </c>
      <c r="B11208" t="s">
        <v>596</v>
      </c>
      <c r="C11208" s="1" t="s">
        <v>533</v>
      </c>
      <c r="D11208" s="1" t="s">
        <v>548</v>
      </c>
      <c r="E11208" s="2"/>
      <c r="F11208" s="3">
        <v>1</v>
      </c>
      <c r="G11208" s="2">
        <v>1</v>
      </c>
      <c r="H11208" s="3">
        <v>1</v>
      </c>
      <c r="I11208" s="69" t="str">
        <f>VLOOKUP(C11208,СПРАВОЧНИК!B:D,2,0)</f>
        <v>ЯПОНИЯ</v>
      </c>
      <c r="J11208" s="69" t="str">
        <f>VLOOKUP(C11208,СПРАВОЧНИК!B:D,3,0)</f>
        <v>ИНОМАРКИ</v>
      </c>
      <c r="K11208" s="69" t="str">
        <f>VLOOKUP(СВОД2023[[#This Row],[ФО]],СПРАВОЧНИК!H:P,2,0)</f>
        <v>Центральный ФО</v>
      </c>
    </row>
    <row r="11209" spans="1:11" x14ac:dyDescent="0.2">
      <c r="A11209" t="s">
        <v>600</v>
      </c>
      <c r="B11209" t="s">
        <v>596</v>
      </c>
      <c r="C11209" s="1" t="s">
        <v>533</v>
      </c>
      <c r="D11209" s="1" t="s">
        <v>1894</v>
      </c>
      <c r="E11209" s="2">
        <v>83</v>
      </c>
      <c r="F11209" s="3">
        <v>75</v>
      </c>
      <c r="G11209" s="2">
        <v>383</v>
      </c>
      <c r="H11209" s="3">
        <v>364</v>
      </c>
      <c r="I11209" s="69" t="str">
        <f>VLOOKUP(C11209,СПРАВОЧНИК!B:D,2,0)</f>
        <v>ЯПОНИЯ</v>
      </c>
      <c r="J11209" s="69" t="str">
        <f>VLOOKUP(C11209,СПРАВОЧНИК!B:D,3,0)</f>
        <v>ИНОМАРКИ</v>
      </c>
      <c r="K11209" s="69" t="str">
        <f>VLOOKUP(СВОД2023[[#This Row],[ФО]],СПРАВОЧНИК!H:P,2,0)</f>
        <v>Центральный ФО</v>
      </c>
    </row>
    <row r="11210" spans="1:11" x14ac:dyDescent="0.2">
      <c r="A11210" t="s">
        <v>600</v>
      </c>
      <c r="B11210" t="s">
        <v>596</v>
      </c>
      <c r="C11210" s="1" t="s">
        <v>533</v>
      </c>
      <c r="D11210" s="1" t="s">
        <v>1895</v>
      </c>
      <c r="E11210" s="2">
        <v>7</v>
      </c>
      <c r="F11210" s="3">
        <v>2</v>
      </c>
      <c r="G11210" s="2">
        <v>38</v>
      </c>
      <c r="H11210" s="3">
        <v>14</v>
      </c>
      <c r="I11210" s="69" t="str">
        <f>VLOOKUP(C11210,СПРАВОЧНИК!B:D,2,0)</f>
        <v>ЯПОНИЯ</v>
      </c>
      <c r="J11210" s="69" t="str">
        <f>VLOOKUP(C11210,СПРАВОЧНИК!B:D,3,0)</f>
        <v>ИНОМАРКИ</v>
      </c>
      <c r="K11210" s="69" t="str">
        <f>VLOOKUP(СВОД2023[[#This Row],[ФО]],СПРАВОЧНИК!H:P,2,0)</f>
        <v>Центральный ФО</v>
      </c>
    </row>
    <row r="11211" spans="1:11" x14ac:dyDescent="0.2">
      <c r="A11211" t="s">
        <v>600</v>
      </c>
      <c r="B11211" t="s">
        <v>596</v>
      </c>
      <c r="C11211" s="1" t="s">
        <v>533</v>
      </c>
      <c r="D11211" s="1" t="s">
        <v>1896</v>
      </c>
      <c r="E11211" s="2">
        <v>1</v>
      </c>
      <c r="F11211" s="3"/>
      <c r="G11211" s="2">
        <v>3</v>
      </c>
      <c r="H11211" s="3"/>
      <c r="I11211" s="69" t="str">
        <f>VLOOKUP(C11211,СПРАВОЧНИК!B:D,2,0)</f>
        <v>ЯПОНИЯ</v>
      </c>
      <c r="J11211" s="69" t="str">
        <f>VLOOKUP(C11211,СПРАВОЧНИК!B:D,3,0)</f>
        <v>ИНОМАРКИ</v>
      </c>
      <c r="K11211" s="69" t="str">
        <f>VLOOKUP(СВОД2023[[#This Row],[ФО]],СПРАВОЧНИК!H:P,2,0)</f>
        <v>Центральный ФО</v>
      </c>
    </row>
    <row r="11212" spans="1:11" x14ac:dyDescent="0.2">
      <c r="A11212" t="s">
        <v>600</v>
      </c>
      <c r="B11212" t="s">
        <v>596</v>
      </c>
      <c r="C11212" s="1" t="s">
        <v>533</v>
      </c>
      <c r="D11212" s="1" t="s">
        <v>1897</v>
      </c>
      <c r="E11212" s="2">
        <v>6</v>
      </c>
      <c r="F11212" s="3"/>
      <c r="G11212" s="2">
        <v>8</v>
      </c>
      <c r="H11212" s="3">
        <v>2</v>
      </c>
      <c r="I11212" s="69" t="str">
        <f>VLOOKUP(C11212,СПРАВОЧНИК!B:D,2,0)</f>
        <v>ЯПОНИЯ</v>
      </c>
      <c r="J11212" s="69" t="str">
        <f>VLOOKUP(C11212,СПРАВОЧНИК!B:D,3,0)</f>
        <v>ИНОМАРКИ</v>
      </c>
      <c r="K11212" s="69" t="str">
        <f>VLOOKUP(СВОД2023[[#This Row],[ФО]],СПРАВОЧНИК!H:P,2,0)</f>
        <v>Центральный ФО</v>
      </c>
    </row>
    <row r="11213" spans="1:11" x14ac:dyDescent="0.2">
      <c r="A11213" t="s">
        <v>600</v>
      </c>
      <c r="B11213" t="s">
        <v>596</v>
      </c>
      <c r="C11213" s="1" t="s">
        <v>533</v>
      </c>
      <c r="D11213" s="1" t="s">
        <v>1898</v>
      </c>
      <c r="E11213" s="2"/>
      <c r="F11213" s="3">
        <v>1</v>
      </c>
      <c r="G11213" s="2"/>
      <c r="H11213" s="3">
        <v>6</v>
      </c>
      <c r="I11213" s="69" t="str">
        <f>VLOOKUP(C11213,СПРАВОЧНИК!B:D,2,0)</f>
        <v>ЯПОНИЯ</v>
      </c>
      <c r="J11213" s="69" t="str">
        <f>VLOOKUP(C11213,СПРАВОЧНИК!B:D,3,0)</f>
        <v>ИНОМАРКИ</v>
      </c>
      <c r="K11213" s="69" t="str">
        <f>VLOOKUP(СВОД2023[[#This Row],[ФО]],СПРАВОЧНИК!H:P,2,0)</f>
        <v>Центральный ФО</v>
      </c>
    </row>
    <row r="11214" spans="1:11" x14ac:dyDescent="0.2">
      <c r="A11214" t="s">
        <v>600</v>
      </c>
      <c r="B11214" t="s">
        <v>596</v>
      </c>
      <c r="C11214" s="1" t="s">
        <v>533</v>
      </c>
      <c r="D11214" s="1" t="s">
        <v>1899</v>
      </c>
      <c r="E11214" s="2">
        <v>2</v>
      </c>
      <c r="F11214" s="3">
        <v>3</v>
      </c>
      <c r="G11214" s="2">
        <v>13</v>
      </c>
      <c r="H11214" s="3">
        <v>8</v>
      </c>
      <c r="I11214" s="69" t="str">
        <f>VLOOKUP(C11214,СПРАВОЧНИК!B:D,2,0)</f>
        <v>ЯПОНИЯ</v>
      </c>
      <c r="J11214" s="69" t="str">
        <f>VLOOKUP(C11214,СПРАВОЧНИК!B:D,3,0)</f>
        <v>ИНОМАРКИ</v>
      </c>
      <c r="K11214" s="69" t="str">
        <f>VLOOKUP(СВОД2023[[#This Row],[ФО]],СПРАВОЧНИК!H:P,2,0)</f>
        <v>Центральный ФО</v>
      </c>
    </row>
    <row r="11215" spans="1:11" x14ac:dyDescent="0.2">
      <c r="A11215" t="s">
        <v>600</v>
      </c>
      <c r="B11215" t="s">
        <v>596</v>
      </c>
      <c r="C11215" s="1" t="s">
        <v>533</v>
      </c>
      <c r="D11215" s="1" t="s">
        <v>1005</v>
      </c>
      <c r="E11215" s="2">
        <v>35</v>
      </c>
      <c r="F11215" s="3">
        <v>7</v>
      </c>
      <c r="G11215" s="2">
        <v>192</v>
      </c>
      <c r="H11215" s="3">
        <v>87</v>
      </c>
      <c r="I11215" s="69" t="str">
        <f>VLOOKUP(C11215,СПРАВОЧНИК!B:D,2,0)</f>
        <v>ЯПОНИЯ</v>
      </c>
      <c r="J11215" s="69" t="str">
        <f>VLOOKUP(C11215,СПРАВОЧНИК!B:D,3,0)</f>
        <v>ИНОМАРКИ</v>
      </c>
      <c r="K11215" s="69" t="str">
        <f>VLOOKUP(СВОД2023[[#This Row],[ФО]],СПРАВОЧНИК!H:P,2,0)</f>
        <v>Центральный ФО</v>
      </c>
    </row>
    <row r="11216" spans="1:11" x14ac:dyDescent="0.2">
      <c r="A11216" t="s">
        <v>600</v>
      </c>
      <c r="B11216" t="s">
        <v>596</v>
      </c>
      <c r="C11216" s="1" t="s">
        <v>533</v>
      </c>
      <c r="D11216" s="1" t="s">
        <v>1900</v>
      </c>
      <c r="E11216" s="2">
        <v>5</v>
      </c>
      <c r="F11216" s="3">
        <v>3</v>
      </c>
      <c r="G11216" s="2">
        <v>17</v>
      </c>
      <c r="H11216" s="3">
        <v>15</v>
      </c>
      <c r="I11216" s="69" t="str">
        <f>VLOOKUP(C11216,СПРАВОЧНИК!B:D,2,0)</f>
        <v>ЯПОНИЯ</v>
      </c>
      <c r="J11216" s="69" t="str">
        <f>VLOOKUP(C11216,СПРАВОЧНИК!B:D,3,0)</f>
        <v>ИНОМАРКИ</v>
      </c>
      <c r="K11216" s="69" t="str">
        <f>VLOOKUP(СВОД2023[[#This Row],[ФО]],СПРАВОЧНИК!H:P,2,0)</f>
        <v>Центральный ФО</v>
      </c>
    </row>
    <row r="11217" spans="1:11" x14ac:dyDescent="0.2">
      <c r="A11217" t="s">
        <v>600</v>
      </c>
      <c r="B11217" t="s">
        <v>596</v>
      </c>
      <c r="C11217" s="1" t="s">
        <v>533</v>
      </c>
      <c r="D11217" s="1" t="s">
        <v>2347</v>
      </c>
      <c r="E11217" s="2"/>
      <c r="F11217" s="3">
        <v>1</v>
      </c>
      <c r="G11217" s="2">
        <v>2</v>
      </c>
      <c r="H11217" s="3">
        <v>3</v>
      </c>
      <c r="I11217" s="69" t="str">
        <f>VLOOKUP(C11217,СПРАВОЧНИК!B:D,2,0)</f>
        <v>ЯПОНИЯ</v>
      </c>
      <c r="J11217" s="69" t="str">
        <f>VLOOKUP(C11217,СПРАВОЧНИК!B:D,3,0)</f>
        <v>ИНОМАРКИ</v>
      </c>
      <c r="K11217" s="69" t="str">
        <f>VLOOKUP(СВОД2023[[#This Row],[ФО]],СПРАВОЧНИК!H:P,2,0)</f>
        <v>Центральный ФО</v>
      </c>
    </row>
    <row r="11218" spans="1:11" x14ac:dyDescent="0.2">
      <c r="A11218" t="s">
        <v>600</v>
      </c>
      <c r="B11218" t="s">
        <v>596</v>
      </c>
      <c r="C11218" s="1" t="s">
        <v>533</v>
      </c>
      <c r="D11218" s="1" t="s">
        <v>549</v>
      </c>
      <c r="E11218" s="2">
        <v>17</v>
      </c>
      <c r="F11218" s="3">
        <v>16</v>
      </c>
      <c r="G11218" s="2">
        <v>108</v>
      </c>
      <c r="H11218" s="3">
        <v>84</v>
      </c>
      <c r="I11218" s="69" t="str">
        <f>VLOOKUP(C11218,СПРАВОЧНИК!B:D,2,0)</f>
        <v>ЯПОНИЯ</v>
      </c>
      <c r="J11218" s="69" t="str">
        <f>VLOOKUP(C11218,СПРАВОЧНИК!B:D,3,0)</f>
        <v>ИНОМАРКИ</v>
      </c>
      <c r="K11218" s="69" t="str">
        <f>VLOOKUP(СВОД2023[[#This Row],[ФО]],СПРАВОЧНИК!H:P,2,0)</f>
        <v>Центральный ФО</v>
      </c>
    </row>
    <row r="11219" spans="1:11" x14ac:dyDescent="0.2">
      <c r="A11219" t="s">
        <v>600</v>
      </c>
      <c r="B11219" t="s">
        <v>596</v>
      </c>
      <c r="C11219" s="1" t="s">
        <v>533</v>
      </c>
      <c r="D11219" s="1" t="s">
        <v>1901</v>
      </c>
      <c r="E11219" s="2">
        <v>4</v>
      </c>
      <c r="F11219" s="3">
        <v>5</v>
      </c>
      <c r="G11219" s="2">
        <v>27</v>
      </c>
      <c r="H11219" s="3">
        <v>15</v>
      </c>
      <c r="I11219" s="69" t="str">
        <f>VLOOKUP(C11219,СПРАВОЧНИК!B:D,2,0)</f>
        <v>ЯПОНИЯ</v>
      </c>
      <c r="J11219" s="69" t="str">
        <f>VLOOKUP(C11219,СПРАВОЧНИК!B:D,3,0)</f>
        <v>ИНОМАРКИ</v>
      </c>
      <c r="K11219" s="69" t="str">
        <f>VLOOKUP(СВОД2023[[#This Row],[ФО]],СПРАВОЧНИК!H:P,2,0)</f>
        <v>Центральный ФО</v>
      </c>
    </row>
    <row r="11220" spans="1:11" x14ac:dyDescent="0.2">
      <c r="A11220" t="s">
        <v>600</v>
      </c>
      <c r="B11220" t="s">
        <v>596</v>
      </c>
      <c r="C11220" s="1" t="s">
        <v>533</v>
      </c>
      <c r="D11220" s="1" t="s">
        <v>1006</v>
      </c>
      <c r="E11220" s="2">
        <v>1</v>
      </c>
      <c r="F11220" s="3"/>
      <c r="G11220" s="2">
        <v>12</v>
      </c>
      <c r="H11220" s="3">
        <v>10</v>
      </c>
      <c r="I11220" s="69" t="str">
        <f>VLOOKUP(C11220,СПРАВОЧНИК!B:D,2,0)</f>
        <v>ЯПОНИЯ</v>
      </c>
      <c r="J11220" s="69" t="str">
        <f>VLOOKUP(C11220,СПРАВОЧНИК!B:D,3,0)</f>
        <v>ИНОМАРКИ</v>
      </c>
      <c r="K11220" s="69" t="str">
        <f>VLOOKUP(СВОД2023[[#This Row],[ФО]],СПРАВОЧНИК!H:P,2,0)</f>
        <v>Центральный ФО</v>
      </c>
    </row>
    <row r="11221" spans="1:11" x14ac:dyDescent="0.2">
      <c r="A11221" t="s">
        <v>600</v>
      </c>
      <c r="B11221" t="s">
        <v>596</v>
      </c>
      <c r="C11221" s="1" t="s">
        <v>533</v>
      </c>
      <c r="D11221" s="1" t="s">
        <v>1902</v>
      </c>
      <c r="E11221" s="2">
        <v>4</v>
      </c>
      <c r="F11221" s="3">
        <v>4</v>
      </c>
      <c r="G11221" s="2">
        <v>29</v>
      </c>
      <c r="H11221" s="3">
        <v>22</v>
      </c>
      <c r="I11221" s="69" t="str">
        <f>VLOOKUP(C11221,СПРАВОЧНИК!B:D,2,0)</f>
        <v>ЯПОНИЯ</v>
      </c>
      <c r="J11221" s="69" t="str">
        <f>VLOOKUP(C11221,СПРАВОЧНИК!B:D,3,0)</f>
        <v>ИНОМАРКИ</v>
      </c>
      <c r="K11221" s="69" t="str">
        <f>VLOOKUP(СВОД2023[[#This Row],[ФО]],СПРАВОЧНИК!H:P,2,0)</f>
        <v>Центральный ФО</v>
      </c>
    </row>
    <row r="11222" spans="1:11" x14ac:dyDescent="0.2">
      <c r="A11222" t="s">
        <v>600</v>
      </c>
      <c r="B11222" t="s">
        <v>596</v>
      </c>
      <c r="C11222" s="1" t="s">
        <v>533</v>
      </c>
      <c r="D11222" s="1" t="s">
        <v>1903</v>
      </c>
      <c r="E11222" s="2">
        <v>4</v>
      </c>
      <c r="F11222" s="3"/>
      <c r="G11222" s="2">
        <v>17</v>
      </c>
      <c r="H11222" s="3">
        <v>17</v>
      </c>
      <c r="I11222" s="69" t="str">
        <f>VLOOKUP(C11222,СПРАВОЧНИК!B:D,2,0)</f>
        <v>ЯПОНИЯ</v>
      </c>
      <c r="J11222" s="69" t="str">
        <f>VLOOKUP(C11222,СПРАВОЧНИК!B:D,3,0)</f>
        <v>ИНОМАРКИ</v>
      </c>
      <c r="K11222" s="69" t="str">
        <f>VLOOKUP(СВОД2023[[#This Row],[ФО]],СПРАВОЧНИК!H:P,2,0)</f>
        <v>Центральный ФО</v>
      </c>
    </row>
    <row r="11223" spans="1:11" x14ac:dyDescent="0.2">
      <c r="A11223" t="s">
        <v>600</v>
      </c>
      <c r="B11223" t="s">
        <v>596</v>
      </c>
      <c r="C11223" s="1" t="s">
        <v>533</v>
      </c>
      <c r="D11223" s="1" t="s">
        <v>1007</v>
      </c>
      <c r="E11223" s="2">
        <v>4</v>
      </c>
      <c r="F11223" s="3">
        <v>5</v>
      </c>
      <c r="G11223" s="2">
        <v>20</v>
      </c>
      <c r="H11223" s="3">
        <v>16</v>
      </c>
      <c r="I11223" s="69" t="str">
        <f>VLOOKUP(C11223,СПРАВОЧНИК!B:D,2,0)</f>
        <v>ЯПОНИЯ</v>
      </c>
      <c r="J11223" s="69" t="str">
        <f>VLOOKUP(C11223,СПРАВОЧНИК!B:D,3,0)</f>
        <v>ИНОМАРКИ</v>
      </c>
      <c r="K11223" s="69" t="str">
        <f>VLOOKUP(СВОД2023[[#This Row],[ФО]],СПРАВОЧНИК!H:P,2,0)</f>
        <v>Центральный ФО</v>
      </c>
    </row>
    <row r="11224" spans="1:11" x14ac:dyDescent="0.2">
      <c r="A11224" t="s">
        <v>600</v>
      </c>
      <c r="B11224" t="s">
        <v>596</v>
      </c>
      <c r="C11224" s="1" t="s">
        <v>533</v>
      </c>
      <c r="D11224" s="1" t="s">
        <v>1904</v>
      </c>
      <c r="E11224" s="2">
        <v>9</v>
      </c>
      <c r="F11224" s="3">
        <v>3</v>
      </c>
      <c r="G11224" s="2">
        <v>35</v>
      </c>
      <c r="H11224" s="3">
        <v>19</v>
      </c>
      <c r="I11224" s="69" t="str">
        <f>VLOOKUP(C11224,СПРАВОЧНИК!B:D,2,0)</f>
        <v>ЯПОНИЯ</v>
      </c>
      <c r="J11224" s="69" t="str">
        <f>VLOOKUP(C11224,СПРАВОЧНИК!B:D,3,0)</f>
        <v>ИНОМАРКИ</v>
      </c>
      <c r="K11224" s="69" t="str">
        <f>VLOOKUP(СВОД2023[[#This Row],[ФО]],СПРАВОЧНИК!H:P,2,0)</f>
        <v>Центральный ФО</v>
      </c>
    </row>
    <row r="11225" spans="1:11" x14ac:dyDescent="0.2">
      <c r="A11225" t="s">
        <v>600</v>
      </c>
      <c r="B11225" t="s">
        <v>596</v>
      </c>
      <c r="C11225" s="1" t="s">
        <v>533</v>
      </c>
      <c r="D11225" s="1" t="s">
        <v>550</v>
      </c>
      <c r="E11225" s="2">
        <v>125</v>
      </c>
      <c r="F11225" s="3">
        <v>70</v>
      </c>
      <c r="G11225" s="2">
        <v>679</v>
      </c>
      <c r="H11225" s="3">
        <v>404</v>
      </c>
      <c r="I11225" s="69" t="str">
        <f>VLOOKUP(C11225,СПРАВОЧНИК!B:D,2,0)</f>
        <v>ЯПОНИЯ</v>
      </c>
      <c r="J11225" s="69" t="str">
        <f>VLOOKUP(C11225,СПРАВОЧНИК!B:D,3,0)</f>
        <v>ИНОМАРКИ</v>
      </c>
      <c r="K11225" s="69" t="str">
        <f>VLOOKUP(СВОД2023[[#This Row],[ФО]],СПРАВОЧНИК!H:P,2,0)</f>
        <v>Центральный ФО</v>
      </c>
    </row>
    <row r="11226" spans="1:11" x14ac:dyDescent="0.2">
      <c r="A11226" t="s">
        <v>600</v>
      </c>
      <c r="B11226" t="s">
        <v>596</v>
      </c>
      <c r="C11226" s="1" t="s">
        <v>533</v>
      </c>
      <c r="D11226" s="1" t="s">
        <v>551</v>
      </c>
      <c r="E11226" s="2">
        <v>24</v>
      </c>
      <c r="F11226" s="3">
        <v>7</v>
      </c>
      <c r="G11226" s="2">
        <v>131</v>
      </c>
      <c r="H11226" s="3">
        <v>62</v>
      </c>
      <c r="I11226" s="69" t="str">
        <f>VLOOKUP(C11226,СПРАВОЧНИК!B:D,2,0)</f>
        <v>ЯПОНИЯ</v>
      </c>
      <c r="J11226" s="69" t="str">
        <f>VLOOKUP(C11226,СПРАВОЧНИК!B:D,3,0)</f>
        <v>ИНОМАРКИ</v>
      </c>
      <c r="K11226" s="69" t="str">
        <f>VLOOKUP(СВОД2023[[#This Row],[ФО]],СПРАВОЧНИК!H:P,2,0)</f>
        <v>Центральный ФО</v>
      </c>
    </row>
    <row r="11227" spans="1:11" x14ac:dyDescent="0.2">
      <c r="A11227" t="s">
        <v>600</v>
      </c>
      <c r="B11227" t="s">
        <v>596</v>
      </c>
      <c r="C11227" s="1" t="s">
        <v>533</v>
      </c>
      <c r="D11227" s="1" t="s">
        <v>1905</v>
      </c>
      <c r="E11227" s="2"/>
      <c r="F11227" s="3">
        <v>1</v>
      </c>
      <c r="G11227" s="2">
        <v>3</v>
      </c>
      <c r="H11227" s="3">
        <v>7</v>
      </c>
      <c r="I11227" s="69" t="str">
        <f>VLOOKUP(C11227,СПРАВОЧНИК!B:D,2,0)</f>
        <v>ЯПОНИЯ</v>
      </c>
      <c r="J11227" s="69" t="str">
        <f>VLOOKUP(C11227,СПРАВОЧНИК!B:D,3,0)</f>
        <v>ИНОМАРКИ</v>
      </c>
      <c r="K11227" s="69" t="str">
        <f>VLOOKUP(СВОД2023[[#This Row],[ФО]],СПРАВОЧНИК!H:P,2,0)</f>
        <v>Центральный ФО</v>
      </c>
    </row>
    <row r="11228" spans="1:11" x14ac:dyDescent="0.2">
      <c r="A11228" t="s">
        <v>600</v>
      </c>
      <c r="B11228" t="s">
        <v>596</v>
      </c>
      <c r="C11228" s="1" t="s">
        <v>533</v>
      </c>
      <c r="D11228" s="1" t="s">
        <v>1906</v>
      </c>
      <c r="E11228" s="2">
        <v>1</v>
      </c>
      <c r="F11228" s="3"/>
      <c r="G11228" s="2">
        <v>3</v>
      </c>
      <c r="H11228" s="3">
        <v>1</v>
      </c>
      <c r="I11228" s="69" t="str">
        <f>VLOOKUP(C11228,СПРАВОЧНИК!B:D,2,0)</f>
        <v>ЯПОНИЯ</v>
      </c>
      <c r="J11228" s="69" t="str">
        <f>VLOOKUP(C11228,СПРАВОЧНИК!B:D,3,0)</f>
        <v>ИНОМАРКИ</v>
      </c>
      <c r="K11228" s="69" t="str">
        <f>VLOOKUP(СВОД2023[[#This Row],[ФО]],СПРАВОЧНИК!H:P,2,0)</f>
        <v>Центральный ФО</v>
      </c>
    </row>
    <row r="11229" spans="1:11" x14ac:dyDescent="0.2">
      <c r="A11229" t="s">
        <v>600</v>
      </c>
      <c r="B11229" t="s">
        <v>596</v>
      </c>
      <c r="C11229" s="1" t="s">
        <v>533</v>
      </c>
      <c r="D11229" s="1" t="s">
        <v>1907</v>
      </c>
      <c r="E11229" s="2">
        <v>9</v>
      </c>
      <c r="F11229" s="3">
        <v>3</v>
      </c>
      <c r="G11229" s="2">
        <v>38</v>
      </c>
      <c r="H11229" s="3">
        <v>13</v>
      </c>
      <c r="I11229" s="69" t="str">
        <f>VLOOKUP(C11229,СПРАВОЧНИК!B:D,2,0)</f>
        <v>ЯПОНИЯ</v>
      </c>
      <c r="J11229" s="69" t="str">
        <f>VLOOKUP(C11229,СПРАВОЧНИК!B:D,3,0)</f>
        <v>ИНОМАРКИ</v>
      </c>
      <c r="K11229" s="69" t="str">
        <f>VLOOKUP(СВОД2023[[#This Row],[ФО]],СПРАВОЧНИК!H:P,2,0)</f>
        <v>Центральный ФО</v>
      </c>
    </row>
    <row r="11230" spans="1:11" x14ac:dyDescent="0.2">
      <c r="A11230" t="s">
        <v>600</v>
      </c>
      <c r="B11230" t="s">
        <v>596</v>
      </c>
      <c r="C11230" s="1" t="s">
        <v>533</v>
      </c>
      <c r="D11230" s="1" t="s">
        <v>1908</v>
      </c>
      <c r="E11230" s="2">
        <v>6</v>
      </c>
      <c r="F11230" s="3">
        <v>8</v>
      </c>
      <c r="G11230" s="2">
        <v>40</v>
      </c>
      <c r="H11230" s="3">
        <v>34</v>
      </c>
      <c r="I11230" s="69" t="str">
        <f>VLOOKUP(C11230,СПРАВОЧНИК!B:D,2,0)</f>
        <v>ЯПОНИЯ</v>
      </c>
      <c r="J11230" s="69" t="str">
        <f>VLOOKUP(C11230,СПРАВОЧНИК!B:D,3,0)</f>
        <v>ИНОМАРКИ</v>
      </c>
      <c r="K11230" s="69" t="str">
        <f>VLOOKUP(СВОД2023[[#This Row],[ФО]],СПРАВОЧНИК!H:P,2,0)</f>
        <v>Центральный ФО</v>
      </c>
    </row>
    <row r="11231" spans="1:11" x14ac:dyDescent="0.2">
      <c r="A11231" t="s">
        <v>600</v>
      </c>
      <c r="B11231" t="s">
        <v>596</v>
      </c>
      <c r="C11231" s="1" t="s">
        <v>533</v>
      </c>
      <c r="D11231" s="1" t="s">
        <v>552</v>
      </c>
      <c r="E11231" s="2">
        <v>868</v>
      </c>
      <c r="F11231" s="3">
        <v>634</v>
      </c>
      <c r="G11231" s="2">
        <v>4888</v>
      </c>
      <c r="H11231" s="3">
        <v>3705</v>
      </c>
      <c r="I11231" s="69" t="str">
        <f>VLOOKUP(C11231,СПРАВОЧНИК!B:D,2,0)</f>
        <v>ЯПОНИЯ</v>
      </c>
      <c r="J11231" s="69" t="str">
        <f>VLOOKUP(C11231,СПРАВОЧНИК!B:D,3,0)</f>
        <v>ИНОМАРКИ</v>
      </c>
      <c r="K11231" s="69" t="str">
        <f>VLOOKUP(СВОД2023[[#This Row],[ФО]],СПРАВОЧНИК!H:P,2,0)</f>
        <v>Центральный ФО</v>
      </c>
    </row>
    <row r="11232" spans="1:11" x14ac:dyDescent="0.2">
      <c r="A11232" t="s">
        <v>600</v>
      </c>
      <c r="B11232" t="s">
        <v>596</v>
      </c>
      <c r="C11232" s="1" t="s">
        <v>533</v>
      </c>
      <c r="D11232" s="1" t="s">
        <v>553</v>
      </c>
      <c r="E11232" s="2">
        <v>24</v>
      </c>
      <c r="F11232" s="3">
        <v>3</v>
      </c>
      <c r="G11232" s="2">
        <v>106</v>
      </c>
      <c r="H11232" s="3">
        <v>28</v>
      </c>
      <c r="I11232" s="69" t="str">
        <f>VLOOKUP(C11232,СПРАВОЧНИК!B:D,2,0)</f>
        <v>ЯПОНИЯ</v>
      </c>
      <c r="J11232" s="69" t="str">
        <f>VLOOKUP(C11232,СПРАВОЧНИК!B:D,3,0)</f>
        <v>ИНОМАРКИ</v>
      </c>
      <c r="K11232" s="69" t="str">
        <f>VLOOKUP(СВОД2023[[#This Row],[ФО]],СПРАВОЧНИК!H:P,2,0)</f>
        <v>Центральный ФО</v>
      </c>
    </row>
    <row r="11233" spans="1:11" x14ac:dyDescent="0.2">
      <c r="A11233" t="s">
        <v>600</v>
      </c>
      <c r="B11233" t="s">
        <v>596</v>
      </c>
      <c r="C11233" s="1" t="s">
        <v>533</v>
      </c>
      <c r="D11233" s="1" t="s">
        <v>554</v>
      </c>
      <c r="E11233" s="2">
        <v>8</v>
      </c>
      <c r="F11233" s="3">
        <v>6</v>
      </c>
      <c r="G11233" s="2">
        <v>59</v>
      </c>
      <c r="H11233" s="3">
        <v>40</v>
      </c>
      <c r="I11233" s="69" t="str">
        <f>VLOOKUP(C11233,СПРАВОЧНИК!B:D,2,0)</f>
        <v>ЯПОНИЯ</v>
      </c>
      <c r="J11233" s="69" t="str">
        <f>VLOOKUP(C11233,СПРАВОЧНИК!B:D,3,0)</f>
        <v>ИНОМАРКИ</v>
      </c>
      <c r="K11233" s="69" t="str">
        <f>VLOOKUP(СВОД2023[[#This Row],[ФО]],СПРАВОЧНИК!H:P,2,0)</f>
        <v>Центральный ФО</v>
      </c>
    </row>
    <row r="11234" spans="1:11" x14ac:dyDescent="0.2">
      <c r="A11234" t="s">
        <v>600</v>
      </c>
      <c r="B11234" t="s">
        <v>596</v>
      </c>
      <c r="C11234" s="1" t="s">
        <v>533</v>
      </c>
      <c r="D11234" s="1" t="s">
        <v>1909</v>
      </c>
      <c r="E11234" s="2"/>
      <c r="F11234" s="3">
        <v>1</v>
      </c>
      <c r="G11234" s="2">
        <v>1</v>
      </c>
      <c r="H11234" s="3">
        <v>2</v>
      </c>
      <c r="I11234" s="69" t="str">
        <f>VLOOKUP(C11234,СПРАВОЧНИК!B:D,2,0)</f>
        <v>ЯПОНИЯ</v>
      </c>
      <c r="J11234" s="69" t="str">
        <f>VLOOKUP(C11234,СПРАВОЧНИК!B:D,3,0)</f>
        <v>ИНОМАРКИ</v>
      </c>
      <c r="K11234" s="69" t="str">
        <f>VLOOKUP(СВОД2023[[#This Row],[ФО]],СПРАВОЧНИК!H:P,2,0)</f>
        <v>Центральный ФО</v>
      </c>
    </row>
    <row r="11235" spans="1:11" x14ac:dyDescent="0.2">
      <c r="A11235" t="s">
        <v>600</v>
      </c>
      <c r="B11235" t="s">
        <v>596</v>
      </c>
      <c r="C11235" s="1" t="s">
        <v>533</v>
      </c>
      <c r="D11235" s="1" t="s">
        <v>555</v>
      </c>
      <c r="E11235" s="2">
        <v>5</v>
      </c>
      <c r="F11235" s="3">
        <v>3</v>
      </c>
      <c r="G11235" s="2">
        <v>25</v>
      </c>
      <c r="H11235" s="3">
        <v>9</v>
      </c>
      <c r="I11235" s="69" t="str">
        <f>VLOOKUP(C11235,СПРАВОЧНИК!B:D,2,0)</f>
        <v>ЯПОНИЯ</v>
      </c>
      <c r="J11235" s="69" t="str">
        <f>VLOOKUP(C11235,СПРАВОЧНИК!B:D,3,0)</f>
        <v>ИНОМАРКИ</v>
      </c>
      <c r="K11235" s="69" t="str">
        <f>VLOOKUP(СВОД2023[[#This Row],[ФО]],СПРАВОЧНИК!H:P,2,0)</f>
        <v>Центральный ФО</v>
      </c>
    </row>
    <row r="11236" spans="1:11" x14ac:dyDescent="0.2">
      <c r="A11236" t="s">
        <v>600</v>
      </c>
      <c r="B11236" t="s">
        <v>596</v>
      </c>
      <c r="C11236" s="1" t="s">
        <v>533</v>
      </c>
      <c r="D11236" s="1" t="s">
        <v>1910</v>
      </c>
      <c r="E11236" s="2"/>
      <c r="F11236" s="3"/>
      <c r="G11236" s="2">
        <v>6</v>
      </c>
      <c r="H11236" s="3">
        <v>1</v>
      </c>
      <c r="I11236" s="69" t="str">
        <f>VLOOKUP(C11236,СПРАВОЧНИК!B:D,2,0)</f>
        <v>ЯПОНИЯ</v>
      </c>
      <c r="J11236" s="69" t="str">
        <f>VLOOKUP(C11236,СПРАВОЧНИК!B:D,3,0)</f>
        <v>ИНОМАРКИ</v>
      </c>
      <c r="K11236" s="69" t="str">
        <f>VLOOKUP(СВОД2023[[#This Row],[ФО]],СПРАВОЧНИК!H:P,2,0)</f>
        <v>Центральный ФО</v>
      </c>
    </row>
    <row r="11237" spans="1:11" x14ac:dyDescent="0.2">
      <c r="A11237" t="s">
        <v>600</v>
      </c>
      <c r="B11237" t="s">
        <v>596</v>
      </c>
      <c r="C11237" s="1" t="s">
        <v>533</v>
      </c>
      <c r="D11237" s="1" t="s">
        <v>1911</v>
      </c>
      <c r="E11237" s="2"/>
      <c r="F11237" s="3">
        <v>1</v>
      </c>
      <c r="G11237" s="2">
        <v>1</v>
      </c>
      <c r="H11237" s="3">
        <v>2</v>
      </c>
      <c r="I11237" s="69" t="str">
        <f>VLOOKUP(C11237,СПРАВОЧНИК!B:D,2,0)</f>
        <v>ЯПОНИЯ</v>
      </c>
      <c r="J11237" s="69" t="str">
        <f>VLOOKUP(C11237,СПРАВОЧНИК!B:D,3,0)</f>
        <v>ИНОМАРКИ</v>
      </c>
      <c r="K11237" s="69" t="str">
        <f>VLOOKUP(СВОД2023[[#This Row],[ФО]],СПРАВОЧНИК!H:P,2,0)</f>
        <v>Центральный ФО</v>
      </c>
    </row>
    <row r="11238" spans="1:11" x14ac:dyDescent="0.2">
      <c r="A11238" t="s">
        <v>600</v>
      </c>
      <c r="B11238" t="s">
        <v>596</v>
      </c>
      <c r="C11238" s="1" t="s">
        <v>533</v>
      </c>
      <c r="D11238" s="1" t="s">
        <v>556</v>
      </c>
      <c r="E11238" s="2">
        <v>17</v>
      </c>
      <c r="F11238" s="3">
        <v>8</v>
      </c>
      <c r="G11238" s="2">
        <v>75</v>
      </c>
      <c r="H11238" s="3">
        <v>57</v>
      </c>
      <c r="I11238" s="69" t="str">
        <f>VLOOKUP(C11238,СПРАВОЧНИК!B:D,2,0)</f>
        <v>ЯПОНИЯ</v>
      </c>
      <c r="J11238" s="69" t="str">
        <f>VLOOKUP(C11238,СПРАВОЧНИК!B:D,3,0)</f>
        <v>ИНОМАРКИ</v>
      </c>
      <c r="K11238" s="69" t="str">
        <f>VLOOKUP(СВОД2023[[#This Row],[ФО]],СПРАВОЧНИК!H:P,2,0)</f>
        <v>Центральный ФО</v>
      </c>
    </row>
    <row r="11239" spans="1:11" x14ac:dyDescent="0.2">
      <c r="A11239" t="s">
        <v>600</v>
      </c>
      <c r="B11239" t="s">
        <v>596</v>
      </c>
      <c r="C11239" s="1" t="s">
        <v>533</v>
      </c>
      <c r="D11239" s="1" t="s">
        <v>1912</v>
      </c>
      <c r="E11239" s="2"/>
      <c r="F11239" s="3">
        <v>1</v>
      </c>
      <c r="G11239" s="2">
        <v>3</v>
      </c>
      <c r="H11239" s="3">
        <v>2</v>
      </c>
      <c r="I11239" s="69" t="str">
        <f>VLOOKUP(C11239,СПРАВОЧНИК!B:D,2,0)</f>
        <v>ЯПОНИЯ</v>
      </c>
      <c r="J11239" s="69" t="str">
        <f>VLOOKUP(C11239,СПРАВОЧНИК!B:D,3,0)</f>
        <v>ИНОМАРКИ</v>
      </c>
      <c r="K11239" s="69" t="str">
        <f>VLOOKUP(СВОД2023[[#This Row],[ФО]],СПРАВОЧНИК!H:P,2,0)</f>
        <v>Центральный ФО</v>
      </c>
    </row>
    <row r="11240" spans="1:11" x14ac:dyDescent="0.2">
      <c r="A11240" t="s">
        <v>600</v>
      </c>
      <c r="B11240" t="s">
        <v>596</v>
      </c>
      <c r="C11240" s="1" t="s">
        <v>533</v>
      </c>
      <c r="D11240" s="1" t="s">
        <v>557</v>
      </c>
      <c r="E11240" s="2">
        <v>28</v>
      </c>
      <c r="F11240" s="3">
        <v>14</v>
      </c>
      <c r="G11240" s="2">
        <v>169</v>
      </c>
      <c r="H11240" s="3">
        <v>97</v>
      </c>
      <c r="I11240" s="69" t="str">
        <f>VLOOKUP(C11240,СПРАВОЧНИК!B:D,2,0)</f>
        <v>ЯПОНИЯ</v>
      </c>
      <c r="J11240" s="69" t="str">
        <f>VLOOKUP(C11240,СПРАВОЧНИК!B:D,3,0)</f>
        <v>ИНОМАРКИ</v>
      </c>
      <c r="K11240" s="69" t="str">
        <f>VLOOKUP(СВОД2023[[#This Row],[ФО]],СПРАВОЧНИК!H:P,2,0)</f>
        <v>Центральный ФО</v>
      </c>
    </row>
    <row r="11241" spans="1:11" x14ac:dyDescent="0.2">
      <c r="A11241" t="s">
        <v>600</v>
      </c>
      <c r="B11241" t="s">
        <v>596</v>
      </c>
      <c r="C11241" s="1" t="s">
        <v>533</v>
      </c>
      <c r="D11241" s="1" t="s">
        <v>1008</v>
      </c>
      <c r="E11241" s="2">
        <v>68</v>
      </c>
      <c r="F11241" s="3">
        <v>30</v>
      </c>
      <c r="G11241" s="2">
        <v>245</v>
      </c>
      <c r="H11241" s="3">
        <v>120</v>
      </c>
      <c r="I11241" s="69" t="str">
        <f>VLOOKUP(C11241,СПРАВОЧНИК!B:D,2,0)</f>
        <v>ЯПОНИЯ</v>
      </c>
      <c r="J11241" s="69" t="str">
        <f>VLOOKUP(C11241,СПРАВОЧНИК!B:D,3,0)</f>
        <v>ИНОМАРКИ</v>
      </c>
      <c r="K11241" s="69" t="str">
        <f>VLOOKUP(СВОД2023[[#This Row],[ФО]],СПРАВОЧНИК!H:P,2,0)</f>
        <v>Центральный ФО</v>
      </c>
    </row>
    <row r="11242" spans="1:11" x14ac:dyDescent="0.2">
      <c r="A11242" t="s">
        <v>600</v>
      </c>
      <c r="B11242" t="s">
        <v>596</v>
      </c>
      <c r="C11242" s="1" t="s">
        <v>533</v>
      </c>
      <c r="D11242" s="1" t="s">
        <v>1913</v>
      </c>
      <c r="E11242" s="2">
        <v>1</v>
      </c>
      <c r="F11242" s="3">
        <v>2</v>
      </c>
      <c r="G11242" s="2">
        <v>7</v>
      </c>
      <c r="H11242" s="3">
        <v>10</v>
      </c>
      <c r="I11242" s="69" t="str">
        <f>VLOOKUP(C11242,СПРАВОЧНИК!B:D,2,0)</f>
        <v>ЯПОНИЯ</v>
      </c>
      <c r="J11242" s="69" t="str">
        <f>VLOOKUP(C11242,СПРАВОЧНИК!B:D,3,0)</f>
        <v>ИНОМАРКИ</v>
      </c>
      <c r="K11242" s="69" t="str">
        <f>VLOOKUP(СВОД2023[[#This Row],[ФО]],СПРАВОЧНИК!H:P,2,0)</f>
        <v>Центральный ФО</v>
      </c>
    </row>
    <row r="11243" spans="1:11" x14ac:dyDescent="0.2">
      <c r="A11243" t="s">
        <v>600</v>
      </c>
      <c r="B11243" t="s">
        <v>596</v>
      </c>
      <c r="C11243" s="1" t="s">
        <v>533</v>
      </c>
      <c r="D11243" s="1" t="s">
        <v>2348</v>
      </c>
      <c r="E11243" s="2">
        <v>2</v>
      </c>
      <c r="F11243" s="3">
        <v>4</v>
      </c>
      <c r="G11243" s="2">
        <v>17</v>
      </c>
      <c r="H11243" s="3">
        <v>10</v>
      </c>
      <c r="I11243" s="69" t="str">
        <f>VLOOKUP(C11243,СПРАВОЧНИК!B:D,2,0)</f>
        <v>ЯПОНИЯ</v>
      </c>
      <c r="J11243" s="69" t="str">
        <f>VLOOKUP(C11243,СПРАВОЧНИК!B:D,3,0)</f>
        <v>ИНОМАРКИ</v>
      </c>
      <c r="K11243" s="69" t="str">
        <f>VLOOKUP(СВОД2023[[#This Row],[ФО]],СПРАВОЧНИК!H:P,2,0)</f>
        <v>Центральный ФО</v>
      </c>
    </row>
    <row r="11244" spans="1:11" x14ac:dyDescent="0.2">
      <c r="A11244" t="s">
        <v>600</v>
      </c>
      <c r="B11244" t="s">
        <v>596</v>
      </c>
      <c r="C11244" s="1" t="s">
        <v>533</v>
      </c>
      <c r="D11244" s="1" t="s">
        <v>558</v>
      </c>
      <c r="E11244" s="2">
        <v>2</v>
      </c>
      <c r="F11244" s="3">
        <v>1</v>
      </c>
      <c r="G11244" s="2">
        <v>13</v>
      </c>
      <c r="H11244" s="3">
        <v>8</v>
      </c>
      <c r="I11244" s="69" t="str">
        <f>VLOOKUP(C11244,СПРАВОЧНИК!B:D,2,0)</f>
        <v>ЯПОНИЯ</v>
      </c>
      <c r="J11244" s="69" t="str">
        <f>VLOOKUP(C11244,СПРАВОЧНИК!B:D,3,0)</f>
        <v>ИНОМАРКИ</v>
      </c>
      <c r="K11244" s="69" t="str">
        <f>VLOOKUP(СВОД2023[[#This Row],[ФО]],СПРАВОЧНИК!H:P,2,0)</f>
        <v>Центральный ФО</v>
      </c>
    </row>
    <row r="11245" spans="1:11" x14ac:dyDescent="0.2">
      <c r="A11245" t="s">
        <v>600</v>
      </c>
      <c r="B11245" t="s">
        <v>596</v>
      </c>
      <c r="C11245" s="1" t="s">
        <v>533</v>
      </c>
      <c r="D11245" s="1" t="s">
        <v>1915</v>
      </c>
      <c r="E11245" s="2"/>
      <c r="F11245" s="3">
        <v>1</v>
      </c>
      <c r="G11245" s="2">
        <v>2</v>
      </c>
      <c r="H11245" s="3">
        <v>4</v>
      </c>
      <c r="I11245" s="69" t="str">
        <f>VLOOKUP(C11245,СПРАВОЧНИК!B:D,2,0)</f>
        <v>ЯПОНИЯ</v>
      </c>
      <c r="J11245" s="69" t="str">
        <f>VLOOKUP(C11245,СПРАВОЧНИК!B:D,3,0)</f>
        <v>ИНОМАРКИ</v>
      </c>
      <c r="K11245" s="69" t="str">
        <f>VLOOKUP(СВОД2023[[#This Row],[ФО]],СПРАВОЧНИК!H:P,2,0)</f>
        <v>Центральный ФО</v>
      </c>
    </row>
    <row r="11246" spans="1:11" x14ac:dyDescent="0.2">
      <c r="A11246" t="s">
        <v>600</v>
      </c>
      <c r="B11246" t="s">
        <v>596</v>
      </c>
      <c r="C11246" s="1" t="s">
        <v>533</v>
      </c>
      <c r="D11246" s="1" t="s">
        <v>1916</v>
      </c>
      <c r="E11246" s="2">
        <v>6</v>
      </c>
      <c r="F11246" s="3">
        <v>6</v>
      </c>
      <c r="G11246" s="2">
        <v>31</v>
      </c>
      <c r="H11246" s="3">
        <v>32</v>
      </c>
      <c r="I11246" s="69" t="str">
        <f>VLOOKUP(C11246,СПРАВОЧНИК!B:D,2,0)</f>
        <v>ЯПОНИЯ</v>
      </c>
      <c r="J11246" s="69" t="str">
        <f>VLOOKUP(C11246,СПРАВОЧНИК!B:D,3,0)</f>
        <v>ИНОМАРКИ</v>
      </c>
      <c r="K11246" s="69" t="str">
        <f>VLOOKUP(СВОД2023[[#This Row],[ФО]],СПРАВОЧНИК!H:P,2,0)</f>
        <v>Центральный ФО</v>
      </c>
    </row>
    <row r="11247" spans="1:11" x14ac:dyDescent="0.2">
      <c r="A11247" t="s">
        <v>600</v>
      </c>
      <c r="B11247" t="s">
        <v>596</v>
      </c>
      <c r="C11247" s="1" t="s">
        <v>533</v>
      </c>
      <c r="D11247" s="1" t="s">
        <v>1917</v>
      </c>
      <c r="E11247" s="2">
        <v>5</v>
      </c>
      <c r="F11247" s="3">
        <v>5</v>
      </c>
      <c r="G11247" s="2">
        <v>48</v>
      </c>
      <c r="H11247" s="3">
        <v>27</v>
      </c>
      <c r="I11247" s="69" t="str">
        <f>VLOOKUP(C11247,СПРАВОЧНИК!B:D,2,0)</f>
        <v>ЯПОНИЯ</v>
      </c>
      <c r="J11247" s="69" t="str">
        <f>VLOOKUP(C11247,СПРАВОЧНИК!B:D,3,0)</f>
        <v>ИНОМАРКИ</v>
      </c>
      <c r="K11247" s="69" t="str">
        <f>VLOOKUP(СВОД2023[[#This Row],[ФО]],СПРАВОЧНИК!H:P,2,0)</f>
        <v>Центральный ФО</v>
      </c>
    </row>
    <row r="11248" spans="1:11" x14ac:dyDescent="0.2">
      <c r="A11248" t="s">
        <v>600</v>
      </c>
      <c r="B11248" t="s">
        <v>596</v>
      </c>
      <c r="C11248" s="1" t="s">
        <v>533</v>
      </c>
      <c r="D11248" s="1" t="s">
        <v>559</v>
      </c>
      <c r="E11248" s="2">
        <v>9</v>
      </c>
      <c r="F11248" s="3">
        <v>2</v>
      </c>
      <c r="G11248" s="2">
        <v>23</v>
      </c>
      <c r="H11248" s="3">
        <v>12</v>
      </c>
      <c r="I11248" s="69" t="str">
        <f>VLOOKUP(C11248,СПРАВОЧНИК!B:D,2,0)</f>
        <v>ЯПОНИЯ</v>
      </c>
      <c r="J11248" s="69" t="str">
        <f>VLOOKUP(C11248,СПРАВОЧНИК!B:D,3,0)</f>
        <v>ИНОМАРКИ</v>
      </c>
      <c r="K11248" s="69" t="str">
        <f>VLOOKUP(СВОД2023[[#This Row],[ФО]],СПРАВОЧНИК!H:P,2,0)</f>
        <v>Центральный ФО</v>
      </c>
    </row>
    <row r="11249" spans="1:11" x14ac:dyDescent="0.2">
      <c r="A11249" t="s">
        <v>600</v>
      </c>
      <c r="B11249" t="s">
        <v>596</v>
      </c>
      <c r="C11249" s="1" t="s">
        <v>533</v>
      </c>
      <c r="D11249" s="1" t="s">
        <v>525</v>
      </c>
      <c r="E11249" s="2">
        <v>33</v>
      </c>
      <c r="F11249" s="3">
        <v>11</v>
      </c>
      <c r="G11249" s="2">
        <v>128</v>
      </c>
      <c r="H11249" s="3">
        <v>46</v>
      </c>
      <c r="I11249" s="69" t="str">
        <f>VLOOKUP(C11249,СПРАВОЧНИК!B:D,2,0)</f>
        <v>ЯПОНИЯ</v>
      </c>
      <c r="J11249" s="69" t="str">
        <f>VLOOKUP(C11249,СПРАВОЧНИК!B:D,3,0)</f>
        <v>ИНОМАРКИ</v>
      </c>
      <c r="K11249" s="69" t="str">
        <f>VLOOKUP(СВОД2023[[#This Row],[ФО]],СПРАВОЧНИК!H:P,2,0)</f>
        <v>Центральный ФО</v>
      </c>
    </row>
    <row r="11250" spans="1:11" x14ac:dyDescent="0.2">
      <c r="A11250" t="s">
        <v>600</v>
      </c>
      <c r="B11250" t="s">
        <v>596</v>
      </c>
      <c r="C11250" s="1" t="s">
        <v>533</v>
      </c>
      <c r="D11250" s="1" t="s">
        <v>1918</v>
      </c>
      <c r="E11250" s="2">
        <v>7</v>
      </c>
      <c r="F11250" s="3">
        <v>5</v>
      </c>
      <c r="G11250" s="2">
        <v>10</v>
      </c>
      <c r="H11250" s="3">
        <v>15</v>
      </c>
      <c r="I11250" s="69" t="str">
        <f>VLOOKUP(C11250,СПРАВОЧНИК!B:D,2,0)</f>
        <v>ЯПОНИЯ</v>
      </c>
      <c r="J11250" s="69" t="str">
        <f>VLOOKUP(C11250,СПРАВОЧНИК!B:D,3,0)</f>
        <v>ИНОМАРКИ</v>
      </c>
      <c r="K11250" s="69" t="str">
        <f>VLOOKUP(СВОД2023[[#This Row],[ФО]],СПРАВОЧНИК!H:P,2,0)</f>
        <v>Центральный ФО</v>
      </c>
    </row>
    <row r="11251" spans="1:11" x14ac:dyDescent="0.2">
      <c r="A11251" t="s">
        <v>600</v>
      </c>
      <c r="B11251" t="s">
        <v>596</v>
      </c>
      <c r="C11251" s="1" t="s">
        <v>533</v>
      </c>
      <c r="D11251" s="1" t="s">
        <v>1919</v>
      </c>
      <c r="E11251" s="2">
        <v>2</v>
      </c>
      <c r="F11251" s="3"/>
      <c r="G11251" s="2">
        <v>2</v>
      </c>
      <c r="H11251" s="3"/>
      <c r="I11251" s="69" t="str">
        <f>VLOOKUP(C11251,СПРАВОЧНИК!B:D,2,0)</f>
        <v>ЯПОНИЯ</v>
      </c>
      <c r="J11251" s="69" t="str">
        <f>VLOOKUP(C11251,СПРАВОЧНИК!B:D,3,0)</f>
        <v>ИНОМАРКИ</v>
      </c>
      <c r="K11251" s="69" t="str">
        <f>VLOOKUP(СВОД2023[[#This Row],[ФО]],СПРАВОЧНИК!H:P,2,0)</f>
        <v>Центральный ФО</v>
      </c>
    </row>
    <row r="11252" spans="1:11" x14ac:dyDescent="0.2">
      <c r="A11252" t="s">
        <v>600</v>
      </c>
      <c r="B11252" t="s">
        <v>596</v>
      </c>
      <c r="C11252" s="1" t="s">
        <v>533</v>
      </c>
      <c r="D11252" s="1" t="s">
        <v>1920</v>
      </c>
      <c r="E11252" s="2"/>
      <c r="F11252" s="3">
        <v>1</v>
      </c>
      <c r="G11252" s="2">
        <v>2</v>
      </c>
      <c r="H11252" s="3">
        <v>2</v>
      </c>
      <c r="I11252" s="69" t="str">
        <f>VLOOKUP(C11252,СПРАВОЧНИК!B:D,2,0)</f>
        <v>ЯПОНИЯ</v>
      </c>
      <c r="J11252" s="69" t="str">
        <f>VLOOKUP(C11252,СПРАВОЧНИК!B:D,3,0)</f>
        <v>ИНОМАРКИ</v>
      </c>
      <c r="K11252" s="69" t="str">
        <f>VLOOKUP(СВОД2023[[#This Row],[ФО]],СПРАВОЧНИК!H:P,2,0)</f>
        <v>Центральный ФО</v>
      </c>
    </row>
    <row r="11253" spans="1:11" x14ac:dyDescent="0.2">
      <c r="A11253" t="s">
        <v>600</v>
      </c>
      <c r="B11253" t="s">
        <v>596</v>
      </c>
      <c r="C11253" s="1" t="s">
        <v>533</v>
      </c>
      <c r="D11253" s="1" t="s">
        <v>1921</v>
      </c>
      <c r="E11253" s="2"/>
      <c r="F11253" s="3">
        <v>5</v>
      </c>
      <c r="G11253" s="2">
        <v>17</v>
      </c>
      <c r="H11253" s="3">
        <v>20</v>
      </c>
      <c r="I11253" s="69" t="str">
        <f>VLOOKUP(C11253,СПРАВОЧНИК!B:D,2,0)</f>
        <v>ЯПОНИЯ</v>
      </c>
      <c r="J11253" s="69" t="str">
        <f>VLOOKUP(C11253,СПРАВОЧНИК!B:D,3,0)</f>
        <v>ИНОМАРКИ</v>
      </c>
      <c r="K11253" s="69" t="str">
        <f>VLOOKUP(СВОД2023[[#This Row],[ФО]],СПРАВОЧНИК!H:P,2,0)</f>
        <v>Центральный ФО</v>
      </c>
    </row>
    <row r="11254" spans="1:11" x14ac:dyDescent="0.2">
      <c r="A11254" t="s">
        <v>600</v>
      </c>
      <c r="B11254" t="s">
        <v>596</v>
      </c>
      <c r="C11254" s="1" t="s">
        <v>533</v>
      </c>
      <c r="D11254" s="1" t="s">
        <v>1922</v>
      </c>
      <c r="E11254" s="2">
        <v>10</v>
      </c>
      <c r="F11254" s="3">
        <v>6</v>
      </c>
      <c r="G11254" s="2">
        <v>53</v>
      </c>
      <c r="H11254" s="3">
        <v>40</v>
      </c>
      <c r="I11254" s="69" t="str">
        <f>VLOOKUP(C11254,СПРАВОЧНИК!B:D,2,0)</f>
        <v>ЯПОНИЯ</v>
      </c>
      <c r="J11254" s="69" t="str">
        <f>VLOOKUP(C11254,СПРАВОЧНИК!B:D,3,0)</f>
        <v>ИНОМАРКИ</v>
      </c>
      <c r="K11254" s="69" t="str">
        <f>VLOOKUP(СВОД2023[[#This Row],[ФО]],СПРАВОЧНИК!H:P,2,0)</f>
        <v>Центральный ФО</v>
      </c>
    </row>
    <row r="11255" spans="1:11" x14ac:dyDescent="0.2">
      <c r="A11255" t="s">
        <v>600</v>
      </c>
      <c r="B11255" t="s">
        <v>596</v>
      </c>
      <c r="C11255" s="1" t="s">
        <v>533</v>
      </c>
      <c r="D11255" s="1" t="s">
        <v>1923</v>
      </c>
      <c r="E11255" s="2">
        <v>1</v>
      </c>
      <c r="F11255" s="3">
        <v>1</v>
      </c>
      <c r="G11255" s="2">
        <v>6</v>
      </c>
      <c r="H11255" s="3">
        <v>2</v>
      </c>
      <c r="I11255" s="69" t="str">
        <f>VLOOKUP(C11255,СПРАВОЧНИК!B:D,2,0)</f>
        <v>ЯПОНИЯ</v>
      </c>
      <c r="J11255" s="69" t="str">
        <f>VLOOKUP(C11255,СПРАВОЧНИК!B:D,3,0)</f>
        <v>ИНОМАРКИ</v>
      </c>
      <c r="K11255" s="69" t="str">
        <f>VLOOKUP(СВОД2023[[#This Row],[ФО]],СПРАВОЧНИК!H:P,2,0)</f>
        <v>Центральный ФО</v>
      </c>
    </row>
    <row r="11256" spans="1:11" x14ac:dyDescent="0.2">
      <c r="A11256" t="s">
        <v>600</v>
      </c>
      <c r="B11256" t="s">
        <v>596</v>
      </c>
      <c r="C11256" s="1" t="s">
        <v>533</v>
      </c>
      <c r="D11256" s="1" t="s">
        <v>560</v>
      </c>
      <c r="E11256" s="2">
        <v>11</v>
      </c>
      <c r="F11256" s="3"/>
      <c r="G11256" s="2">
        <v>40</v>
      </c>
      <c r="H11256" s="3"/>
      <c r="I11256" s="69" t="str">
        <f>VLOOKUP(C11256,СПРАВОЧНИК!B:D,2,0)</f>
        <v>ЯПОНИЯ</v>
      </c>
      <c r="J11256" s="69" t="str">
        <f>VLOOKUP(C11256,СПРАВОЧНИК!B:D,3,0)</f>
        <v>ИНОМАРКИ</v>
      </c>
      <c r="K11256" s="69" t="str">
        <f>VLOOKUP(СВОД2023[[#This Row],[ФО]],СПРАВОЧНИК!H:P,2,0)</f>
        <v>Центральный ФО</v>
      </c>
    </row>
    <row r="11257" spans="1:11" x14ac:dyDescent="0.2">
      <c r="A11257" t="s">
        <v>600</v>
      </c>
      <c r="B11257" t="s">
        <v>596</v>
      </c>
      <c r="C11257" s="1" t="s">
        <v>533</v>
      </c>
      <c r="D11257" s="1" t="s">
        <v>1925</v>
      </c>
      <c r="E11257" s="2">
        <v>1</v>
      </c>
      <c r="F11257" s="3"/>
      <c r="G11257" s="2">
        <v>3</v>
      </c>
      <c r="H11257" s="3">
        <v>1</v>
      </c>
      <c r="I11257" s="69" t="str">
        <f>VLOOKUP(C11257,СПРАВОЧНИК!B:D,2,0)</f>
        <v>ЯПОНИЯ</v>
      </c>
      <c r="J11257" s="69" t="str">
        <f>VLOOKUP(C11257,СПРАВОЧНИК!B:D,3,0)</f>
        <v>ИНОМАРКИ</v>
      </c>
      <c r="K11257" s="69" t="str">
        <f>VLOOKUP(СВОД2023[[#This Row],[ФО]],СПРАВОЧНИК!H:P,2,0)</f>
        <v>Центральный ФО</v>
      </c>
    </row>
    <row r="11258" spans="1:11" x14ac:dyDescent="0.2">
      <c r="A11258" t="s">
        <v>600</v>
      </c>
      <c r="B11258" t="s">
        <v>596</v>
      </c>
      <c r="C11258" s="1" t="s">
        <v>533</v>
      </c>
      <c r="D11258" s="1" t="s">
        <v>1926</v>
      </c>
      <c r="E11258" s="2">
        <v>24</v>
      </c>
      <c r="F11258" s="3">
        <v>20</v>
      </c>
      <c r="G11258" s="2">
        <v>138</v>
      </c>
      <c r="H11258" s="3">
        <v>91</v>
      </c>
      <c r="I11258" s="69" t="str">
        <f>VLOOKUP(C11258,СПРАВОЧНИК!B:D,2,0)</f>
        <v>ЯПОНИЯ</v>
      </c>
      <c r="J11258" s="69" t="str">
        <f>VLOOKUP(C11258,СПРАВОЧНИК!B:D,3,0)</f>
        <v>ИНОМАРКИ</v>
      </c>
      <c r="K11258" s="69" t="str">
        <f>VLOOKUP(СВОД2023[[#This Row],[ФО]],СПРАВОЧНИК!H:P,2,0)</f>
        <v>Центральный ФО</v>
      </c>
    </row>
    <row r="11259" spans="1:11" x14ac:dyDescent="0.2">
      <c r="A11259" t="s">
        <v>600</v>
      </c>
      <c r="B11259" t="s">
        <v>596</v>
      </c>
      <c r="C11259" s="1" t="s">
        <v>533</v>
      </c>
      <c r="D11259" s="1" t="s">
        <v>1009</v>
      </c>
      <c r="E11259" s="2">
        <v>1</v>
      </c>
      <c r="F11259" s="3">
        <v>2</v>
      </c>
      <c r="G11259" s="2">
        <v>4</v>
      </c>
      <c r="H11259" s="3">
        <v>7</v>
      </c>
      <c r="I11259" s="69" t="str">
        <f>VLOOKUP(C11259,СПРАВОЧНИК!B:D,2,0)</f>
        <v>ЯПОНИЯ</v>
      </c>
      <c r="J11259" s="69" t="str">
        <f>VLOOKUP(C11259,СПРАВОЧНИК!B:D,3,0)</f>
        <v>ИНОМАРКИ</v>
      </c>
      <c r="K11259" s="69" t="str">
        <f>VLOOKUP(СВОД2023[[#This Row],[ФО]],СПРАВОЧНИК!H:P,2,0)</f>
        <v>Центральный ФО</v>
      </c>
    </row>
    <row r="11260" spans="1:11" x14ac:dyDescent="0.2">
      <c r="A11260" t="s">
        <v>600</v>
      </c>
      <c r="B11260" t="s">
        <v>596</v>
      </c>
      <c r="C11260" s="1" t="s">
        <v>533</v>
      </c>
      <c r="D11260" s="1" t="s">
        <v>2349</v>
      </c>
      <c r="E11260" s="2">
        <v>1</v>
      </c>
      <c r="F11260" s="3">
        <v>1</v>
      </c>
      <c r="G11260" s="2">
        <v>3</v>
      </c>
      <c r="H11260" s="3">
        <v>3</v>
      </c>
      <c r="I11260" s="69" t="str">
        <f>VLOOKUP(C11260,СПРАВОЧНИК!B:D,2,0)</f>
        <v>ЯПОНИЯ</v>
      </c>
      <c r="J11260" s="69" t="str">
        <f>VLOOKUP(C11260,СПРАВОЧНИК!B:D,3,0)</f>
        <v>ИНОМАРКИ</v>
      </c>
      <c r="K11260" s="69" t="str">
        <f>VLOOKUP(СВОД2023[[#This Row],[ФО]],СПРАВОЧНИК!H:P,2,0)</f>
        <v>Центральный ФО</v>
      </c>
    </row>
    <row r="11261" spans="1:11" x14ac:dyDescent="0.2">
      <c r="A11261" t="s">
        <v>600</v>
      </c>
      <c r="B11261" t="s">
        <v>596</v>
      </c>
      <c r="C11261" s="1" t="s">
        <v>533</v>
      </c>
      <c r="D11261" s="1" t="s">
        <v>1927</v>
      </c>
      <c r="E11261" s="2"/>
      <c r="F11261" s="3"/>
      <c r="G11261" s="2">
        <v>2</v>
      </c>
      <c r="H11261" s="3">
        <v>1</v>
      </c>
      <c r="I11261" s="69" t="str">
        <f>VLOOKUP(C11261,СПРАВОЧНИК!B:D,2,0)</f>
        <v>ЯПОНИЯ</v>
      </c>
      <c r="J11261" s="69" t="str">
        <f>VLOOKUP(C11261,СПРАВОЧНИК!B:D,3,0)</f>
        <v>ИНОМАРКИ</v>
      </c>
      <c r="K11261" s="69" t="str">
        <f>VLOOKUP(СВОД2023[[#This Row],[ФО]],СПРАВОЧНИК!H:P,2,0)</f>
        <v>Центральный ФО</v>
      </c>
    </row>
    <row r="11262" spans="1:11" x14ac:dyDescent="0.2">
      <c r="A11262" t="s">
        <v>600</v>
      </c>
      <c r="B11262" t="s">
        <v>596</v>
      </c>
      <c r="C11262" s="1" t="s">
        <v>533</v>
      </c>
      <c r="D11262" s="1" t="s">
        <v>1010</v>
      </c>
      <c r="E11262" s="2">
        <v>34</v>
      </c>
      <c r="F11262" s="3">
        <v>11</v>
      </c>
      <c r="G11262" s="2">
        <v>231</v>
      </c>
      <c r="H11262" s="3">
        <v>37</v>
      </c>
      <c r="I11262" s="69" t="str">
        <f>VLOOKUP(C11262,СПРАВОЧНИК!B:D,2,0)</f>
        <v>ЯПОНИЯ</v>
      </c>
      <c r="J11262" s="69" t="str">
        <f>VLOOKUP(C11262,СПРАВОЧНИК!B:D,3,0)</f>
        <v>ИНОМАРКИ</v>
      </c>
      <c r="K11262" s="69" t="str">
        <f>VLOOKUP(СВОД2023[[#This Row],[ФО]],СПРАВОЧНИК!H:P,2,0)</f>
        <v>Центральный ФО</v>
      </c>
    </row>
    <row r="11263" spans="1:11" x14ac:dyDescent="0.2">
      <c r="A11263" t="s">
        <v>600</v>
      </c>
      <c r="B11263" t="s">
        <v>596</v>
      </c>
      <c r="C11263" s="1" t="s">
        <v>533</v>
      </c>
      <c r="D11263" s="1" t="s">
        <v>561</v>
      </c>
      <c r="E11263" s="2">
        <v>35</v>
      </c>
      <c r="F11263" s="3">
        <v>21</v>
      </c>
      <c r="G11263" s="2">
        <v>186</v>
      </c>
      <c r="H11263" s="3">
        <v>131</v>
      </c>
      <c r="I11263" s="69" t="str">
        <f>VLOOKUP(C11263,СПРАВОЧНИК!B:D,2,0)</f>
        <v>ЯПОНИЯ</v>
      </c>
      <c r="J11263" s="69" t="str">
        <f>VLOOKUP(C11263,СПРАВОЧНИК!B:D,3,0)</f>
        <v>ИНОМАРКИ</v>
      </c>
      <c r="K11263" s="69" t="str">
        <f>VLOOKUP(СВОД2023[[#This Row],[ФО]],СПРАВОЧНИК!H:P,2,0)</f>
        <v>Центральный ФО</v>
      </c>
    </row>
    <row r="11264" spans="1:11" x14ac:dyDescent="0.2">
      <c r="A11264" t="s">
        <v>600</v>
      </c>
      <c r="B11264" t="s">
        <v>596</v>
      </c>
      <c r="C11264" s="1" t="s">
        <v>533</v>
      </c>
      <c r="D11264" s="1" t="s">
        <v>1928</v>
      </c>
      <c r="E11264" s="2">
        <v>1</v>
      </c>
      <c r="F11264" s="3"/>
      <c r="G11264" s="2">
        <v>7</v>
      </c>
      <c r="H11264" s="3">
        <v>3</v>
      </c>
      <c r="I11264" s="69" t="str">
        <f>VLOOKUP(C11264,СПРАВОЧНИК!B:D,2,0)</f>
        <v>ЯПОНИЯ</v>
      </c>
      <c r="J11264" s="69" t="str">
        <f>VLOOKUP(C11264,СПРАВОЧНИК!B:D,3,0)</f>
        <v>ИНОМАРКИ</v>
      </c>
      <c r="K11264" s="69" t="str">
        <f>VLOOKUP(СВОД2023[[#This Row],[ФО]],СПРАВОЧНИК!H:P,2,0)</f>
        <v>Центральный ФО</v>
      </c>
    </row>
    <row r="11265" spans="1:11" x14ac:dyDescent="0.2">
      <c r="A11265" t="s">
        <v>600</v>
      </c>
      <c r="B11265" t="s">
        <v>596</v>
      </c>
      <c r="C11265" s="1" t="s">
        <v>533</v>
      </c>
      <c r="D11265" s="1" t="s">
        <v>1929</v>
      </c>
      <c r="E11265" s="2">
        <v>15</v>
      </c>
      <c r="F11265" s="3">
        <v>18</v>
      </c>
      <c r="G11265" s="2">
        <v>125</v>
      </c>
      <c r="H11265" s="3">
        <v>99</v>
      </c>
      <c r="I11265" s="69" t="str">
        <f>VLOOKUP(C11265,СПРАВОЧНИК!B:D,2,0)</f>
        <v>ЯПОНИЯ</v>
      </c>
      <c r="J11265" s="69" t="str">
        <f>VLOOKUP(C11265,СПРАВОЧНИК!B:D,3,0)</f>
        <v>ИНОМАРКИ</v>
      </c>
      <c r="K11265" s="69" t="str">
        <f>VLOOKUP(СВОД2023[[#This Row],[ФО]],СПРАВОЧНИК!H:P,2,0)</f>
        <v>Центральный ФО</v>
      </c>
    </row>
    <row r="11266" spans="1:11" x14ac:dyDescent="0.2">
      <c r="A11266" t="s">
        <v>600</v>
      </c>
      <c r="B11266" t="s">
        <v>596</v>
      </c>
      <c r="C11266" s="1" t="s">
        <v>533</v>
      </c>
      <c r="D11266" s="1" t="s">
        <v>1930</v>
      </c>
      <c r="E11266" s="2">
        <v>20</v>
      </c>
      <c r="F11266" s="3">
        <v>12</v>
      </c>
      <c r="G11266" s="2">
        <v>95</v>
      </c>
      <c r="H11266" s="3">
        <v>76</v>
      </c>
      <c r="I11266" s="69" t="str">
        <f>VLOOKUP(C11266,СПРАВОЧНИК!B:D,2,0)</f>
        <v>ЯПОНИЯ</v>
      </c>
      <c r="J11266" s="69" t="str">
        <f>VLOOKUP(C11266,СПРАВОЧНИК!B:D,3,0)</f>
        <v>ИНОМАРКИ</v>
      </c>
      <c r="K11266" s="69" t="str">
        <f>VLOOKUP(СВОД2023[[#This Row],[ФО]],СПРАВОЧНИК!H:P,2,0)</f>
        <v>Центральный ФО</v>
      </c>
    </row>
    <row r="11267" spans="1:11" x14ac:dyDescent="0.2">
      <c r="A11267" t="s">
        <v>600</v>
      </c>
      <c r="B11267" t="s">
        <v>596</v>
      </c>
      <c r="C11267" s="1" t="s">
        <v>533</v>
      </c>
      <c r="D11267" s="1" t="s">
        <v>1931</v>
      </c>
      <c r="E11267" s="2">
        <v>46</v>
      </c>
      <c r="F11267" s="3">
        <v>26</v>
      </c>
      <c r="G11267" s="2">
        <v>266</v>
      </c>
      <c r="H11267" s="3">
        <v>153</v>
      </c>
      <c r="I11267" s="69" t="str">
        <f>VLOOKUP(C11267,СПРАВОЧНИК!B:D,2,0)</f>
        <v>ЯПОНИЯ</v>
      </c>
      <c r="J11267" s="69" t="str">
        <f>VLOOKUP(C11267,СПРАВОЧНИК!B:D,3,0)</f>
        <v>ИНОМАРКИ</v>
      </c>
      <c r="K11267" s="69" t="str">
        <f>VLOOKUP(СВОД2023[[#This Row],[ФО]],СПРАВОЧНИК!H:P,2,0)</f>
        <v>Центральный ФО</v>
      </c>
    </row>
    <row r="11268" spans="1:11" x14ac:dyDescent="0.2">
      <c r="A11268" t="s">
        <v>600</v>
      </c>
      <c r="B11268" t="s">
        <v>596</v>
      </c>
      <c r="C11268" s="1" t="s">
        <v>533</v>
      </c>
      <c r="D11268" s="1" t="s">
        <v>1932</v>
      </c>
      <c r="E11268" s="2">
        <v>1</v>
      </c>
      <c r="F11268" s="3"/>
      <c r="G11268" s="2">
        <v>3</v>
      </c>
      <c r="H11268" s="3">
        <v>1</v>
      </c>
      <c r="I11268" s="69" t="str">
        <f>VLOOKUP(C11268,СПРАВОЧНИК!B:D,2,0)</f>
        <v>ЯПОНИЯ</v>
      </c>
      <c r="J11268" s="69" t="str">
        <f>VLOOKUP(C11268,СПРАВОЧНИК!B:D,3,0)</f>
        <v>ИНОМАРКИ</v>
      </c>
      <c r="K11268" s="69" t="str">
        <f>VLOOKUP(СВОД2023[[#This Row],[ФО]],СПРАВОЧНИК!H:P,2,0)</f>
        <v>Центральный ФО</v>
      </c>
    </row>
    <row r="11269" spans="1:11" x14ac:dyDescent="0.2">
      <c r="A11269" t="s">
        <v>600</v>
      </c>
      <c r="B11269" t="s">
        <v>596</v>
      </c>
      <c r="C11269" s="1" t="s">
        <v>533</v>
      </c>
      <c r="D11269" s="1" t="s">
        <v>562</v>
      </c>
      <c r="E11269" s="2">
        <v>58</v>
      </c>
      <c r="F11269" s="3">
        <v>12</v>
      </c>
      <c r="G11269" s="2">
        <v>225</v>
      </c>
      <c r="H11269" s="3">
        <v>101</v>
      </c>
      <c r="I11269" s="69" t="str">
        <f>VLOOKUP(C11269,СПРАВОЧНИК!B:D,2,0)</f>
        <v>ЯПОНИЯ</v>
      </c>
      <c r="J11269" s="69" t="str">
        <f>VLOOKUP(C11269,СПРАВОЧНИК!B:D,3,0)</f>
        <v>ИНОМАРКИ</v>
      </c>
      <c r="K11269" s="69" t="str">
        <f>VLOOKUP(СВОД2023[[#This Row],[ФО]],СПРАВОЧНИК!H:P,2,0)</f>
        <v>Центральный ФО</v>
      </c>
    </row>
    <row r="11270" spans="1:11" x14ac:dyDescent="0.2">
      <c r="A11270" t="s">
        <v>600</v>
      </c>
      <c r="B11270" t="s">
        <v>596</v>
      </c>
      <c r="C11270" s="1" t="s">
        <v>533</v>
      </c>
      <c r="D11270" s="1" t="s">
        <v>1933</v>
      </c>
      <c r="E11270" s="2">
        <v>1</v>
      </c>
      <c r="F11270" s="3">
        <v>1</v>
      </c>
      <c r="G11270" s="2">
        <v>10</v>
      </c>
      <c r="H11270" s="3">
        <v>5</v>
      </c>
      <c r="I11270" s="69" t="str">
        <f>VLOOKUP(C11270,СПРАВОЧНИК!B:D,2,0)</f>
        <v>ЯПОНИЯ</v>
      </c>
      <c r="J11270" s="69" t="str">
        <f>VLOOKUP(C11270,СПРАВОЧНИК!B:D,3,0)</f>
        <v>ИНОМАРКИ</v>
      </c>
      <c r="K11270" s="69" t="str">
        <f>VLOOKUP(СВОД2023[[#This Row],[ФО]],СПРАВОЧНИК!H:P,2,0)</f>
        <v>Центральный ФО</v>
      </c>
    </row>
    <row r="11271" spans="1:11" x14ac:dyDescent="0.2">
      <c r="A11271" t="s">
        <v>600</v>
      </c>
      <c r="B11271" t="s">
        <v>596</v>
      </c>
      <c r="C11271" s="1" t="s">
        <v>533</v>
      </c>
      <c r="D11271" s="1" t="s">
        <v>1934</v>
      </c>
      <c r="E11271" s="2">
        <v>5</v>
      </c>
      <c r="F11271" s="3">
        <v>5</v>
      </c>
      <c r="G11271" s="2">
        <v>23</v>
      </c>
      <c r="H11271" s="3">
        <v>13</v>
      </c>
      <c r="I11271" s="69" t="str">
        <f>VLOOKUP(C11271,СПРАВОЧНИК!B:D,2,0)</f>
        <v>ЯПОНИЯ</v>
      </c>
      <c r="J11271" s="69" t="str">
        <f>VLOOKUP(C11271,СПРАВОЧНИК!B:D,3,0)</f>
        <v>ИНОМАРКИ</v>
      </c>
      <c r="K11271" s="69" t="str">
        <f>VLOOKUP(СВОД2023[[#This Row],[ФО]],СПРАВОЧНИК!H:P,2,0)</f>
        <v>Центральный ФО</v>
      </c>
    </row>
    <row r="11272" spans="1:11" x14ac:dyDescent="0.2">
      <c r="A11272" t="s">
        <v>600</v>
      </c>
      <c r="B11272" t="s">
        <v>596</v>
      </c>
      <c r="C11272" s="1" t="s">
        <v>533</v>
      </c>
      <c r="D11272" s="1" t="s">
        <v>1935</v>
      </c>
      <c r="E11272" s="2">
        <v>3</v>
      </c>
      <c r="F11272" s="3">
        <v>5</v>
      </c>
      <c r="G11272" s="2">
        <v>13</v>
      </c>
      <c r="H11272" s="3">
        <v>14</v>
      </c>
      <c r="I11272" s="69" t="str">
        <f>VLOOKUP(C11272,СПРАВОЧНИК!B:D,2,0)</f>
        <v>ЯПОНИЯ</v>
      </c>
      <c r="J11272" s="69" t="str">
        <f>VLOOKUP(C11272,СПРАВОЧНИК!B:D,3,0)</f>
        <v>ИНОМАРКИ</v>
      </c>
      <c r="K11272" s="69" t="str">
        <f>VLOOKUP(СВОД2023[[#This Row],[ФО]],СПРАВОЧНИК!H:P,2,0)</f>
        <v>Центральный ФО</v>
      </c>
    </row>
    <row r="11273" spans="1:11" x14ac:dyDescent="0.2">
      <c r="A11273" t="s">
        <v>600</v>
      </c>
      <c r="B11273" t="s">
        <v>596</v>
      </c>
      <c r="C11273" s="1" t="s">
        <v>533</v>
      </c>
      <c r="D11273" s="1" t="s">
        <v>1936</v>
      </c>
      <c r="E11273" s="2">
        <v>22</v>
      </c>
      <c r="F11273" s="3">
        <v>10</v>
      </c>
      <c r="G11273" s="2">
        <v>136</v>
      </c>
      <c r="H11273" s="3">
        <v>62</v>
      </c>
      <c r="I11273" s="69" t="str">
        <f>VLOOKUP(C11273,СПРАВОЧНИК!B:D,2,0)</f>
        <v>ЯПОНИЯ</v>
      </c>
      <c r="J11273" s="69" t="str">
        <f>VLOOKUP(C11273,СПРАВОЧНИК!B:D,3,0)</f>
        <v>ИНОМАРКИ</v>
      </c>
      <c r="K11273" s="69" t="str">
        <f>VLOOKUP(СВОД2023[[#This Row],[ФО]],СПРАВОЧНИК!H:P,2,0)</f>
        <v>Центральный ФО</v>
      </c>
    </row>
    <row r="11274" spans="1:11" x14ac:dyDescent="0.2">
      <c r="A11274" t="s">
        <v>600</v>
      </c>
      <c r="B11274" t="s">
        <v>596</v>
      </c>
      <c r="C11274" s="1" t="s">
        <v>533</v>
      </c>
      <c r="D11274" s="1" t="s">
        <v>563</v>
      </c>
      <c r="E11274" s="2">
        <v>70</v>
      </c>
      <c r="F11274" s="3">
        <v>79</v>
      </c>
      <c r="G11274" s="2">
        <v>446</v>
      </c>
      <c r="H11274" s="3">
        <v>348</v>
      </c>
      <c r="I11274" s="69" t="str">
        <f>VLOOKUP(C11274,СПРАВОЧНИК!B:D,2,0)</f>
        <v>ЯПОНИЯ</v>
      </c>
      <c r="J11274" s="69" t="str">
        <f>VLOOKUP(C11274,СПРАВОЧНИК!B:D,3,0)</f>
        <v>ИНОМАРКИ</v>
      </c>
      <c r="K11274" s="69" t="str">
        <f>VLOOKUP(СВОД2023[[#This Row],[ФО]],СПРАВОЧНИК!H:P,2,0)</f>
        <v>Центральный ФО</v>
      </c>
    </row>
    <row r="11275" spans="1:11" x14ac:dyDescent="0.2">
      <c r="A11275" t="s">
        <v>600</v>
      </c>
      <c r="B11275" t="s">
        <v>596</v>
      </c>
      <c r="C11275" s="1" t="s">
        <v>533</v>
      </c>
      <c r="D11275" s="1" t="s">
        <v>1937</v>
      </c>
      <c r="E11275" s="2">
        <v>2</v>
      </c>
      <c r="F11275" s="3">
        <v>1</v>
      </c>
      <c r="G11275" s="2">
        <v>8</v>
      </c>
      <c r="H11275" s="3">
        <v>11</v>
      </c>
      <c r="I11275" s="69" t="str">
        <f>VLOOKUP(C11275,СПРАВОЧНИК!B:D,2,0)</f>
        <v>ЯПОНИЯ</v>
      </c>
      <c r="J11275" s="69" t="str">
        <f>VLOOKUP(C11275,СПРАВОЧНИК!B:D,3,0)</f>
        <v>ИНОМАРКИ</v>
      </c>
      <c r="K11275" s="69" t="str">
        <f>VLOOKUP(СВОД2023[[#This Row],[ФО]],СПРАВОЧНИК!H:P,2,0)</f>
        <v>Центральный ФО</v>
      </c>
    </row>
    <row r="11276" spans="1:11" x14ac:dyDescent="0.2">
      <c r="A11276" t="s">
        <v>600</v>
      </c>
      <c r="B11276" t="s">
        <v>596</v>
      </c>
      <c r="C11276" s="1" t="s">
        <v>2483</v>
      </c>
      <c r="D11276" s="1" t="s">
        <v>2484</v>
      </c>
      <c r="E11276" s="2"/>
      <c r="F11276" s="3"/>
      <c r="G11276" s="2"/>
      <c r="H11276" s="3">
        <v>1</v>
      </c>
      <c r="I11276" s="69" t="str">
        <f>VLOOKUP(C11276,СПРАВОЧНИК!B:D,2,0)</f>
        <v>ЕВРОПА</v>
      </c>
      <c r="J11276" s="69" t="str">
        <f>VLOOKUP(C11276,СПРАВОЧНИК!B:D,3,0)</f>
        <v>ИНОМАРКИ</v>
      </c>
      <c r="K11276" s="69" t="str">
        <f>VLOOKUP(СВОД2023[[#This Row],[ФО]],СПРАВОЧНИК!H:P,2,0)</f>
        <v>Центральный ФО</v>
      </c>
    </row>
    <row r="11277" spans="1:11" x14ac:dyDescent="0.2">
      <c r="A11277" t="s">
        <v>600</v>
      </c>
      <c r="B11277" t="s">
        <v>596</v>
      </c>
      <c r="C11277" s="1" t="s">
        <v>564</v>
      </c>
      <c r="D11277" s="1" t="s">
        <v>565</v>
      </c>
      <c r="E11277" s="2">
        <v>332</v>
      </c>
      <c r="F11277" s="3">
        <v>321</v>
      </c>
      <c r="G11277" s="2">
        <v>1787</v>
      </c>
      <c r="H11277" s="3">
        <v>1789</v>
      </c>
      <c r="I11277" s="69" t="str">
        <f>VLOOKUP(C11277,СПРАВОЧНИК!B:D,2,0)</f>
        <v>РОССИЯ</v>
      </c>
      <c r="J11277" s="69" t="str">
        <f>VLOOKUP(C11277,СПРАВОЧНИК!B:D,3,0)</f>
        <v>ОТЕЧЕСТВЕННЫЕ</v>
      </c>
      <c r="K11277" s="69" t="str">
        <f>VLOOKUP(СВОД2023[[#This Row],[ФО]],СПРАВОЧНИК!H:P,2,0)</f>
        <v>Центральный ФО</v>
      </c>
    </row>
    <row r="11278" spans="1:11" x14ac:dyDescent="0.2">
      <c r="A11278" t="s">
        <v>600</v>
      </c>
      <c r="B11278" t="s">
        <v>596</v>
      </c>
      <c r="C11278" s="1" t="s">
        <v>564</v>
      </c>
      <c r="D11278" s="1" t="s">
        <v>2351</v>
      </c>
      <c r="E11278" s="2">
        <v>1</v>
      </c>
      <c r="F11278" s="3">
        <v>3</v>
      </c>
      <c r="G11278" s="2">
        <v>5</v>
      </c>
      <c r="H11278" s="3">
        <v>3</v>
      </c>
      <c r="I11278" s="69" t="str">
        <f>VLOOKUP(C11278,СПРАВОЧНИК!B:D,2,0)</f>
        <v>РОССИЯ</v>
      </c>
      <c r="J11278" s="69" t="str">
        <f>VLOOKUP(C11278,СПРАВОЧНИК!B:D,3,0)</f>
        <v>ОТЕЧЕСТВЕННЫЕ</v>
      </c>
      <c r="K11278" s="69" t="str">
        <f>VLOOKUP(СВОД2023[[#This Row],[ФО]],СПРАВОЧНИК!H:P,2,0)</f>
        <v>Центральный ФО</v>
      </c>
    </row>
    <row r="11279" spans="1:11" x14ac:dyDescent="0.2">
      <c r="A11279" t="s">
        <v>600</v>
      </c>
      <c r="B11279" t="s">
        <v>596</v>
      </c>
      <c r="C11279" s="1" t="s">
        <v>564</v>
      </c>
      <c r="D11279" s="1" t="s">
        <v>1938</v>
      </c>
      <c r="E11279" s="2">
        <v>6</v>
      </c>
      <c r="F11279" s="3">
        <v>3</v>
      </c>
      <c r="G11279" s="2">
        <v>16</v>
      </c>
      <c r="H11279" s="3">
        <v>14</v>
      </c>
      <c r="I11279" s="69" t="str">
        <f>VLOOKUP(C11279,СПРАВОЧНИК!B:D,2,0)</f>
        <v>РОССИЯ</v>
      </c>
      <c r="J11279" s="69" t="str">
        <f>VLOOKUP(C11279,СПРАВОЧНИК!B:D,3,0)</f>
        <v>ОТЕЧЕСТВЕННЫЕ</v>
      </c>
      <c r="K11279" s="69" t="str">
        <f>VLOOKUP(СВОД2023[[#This Row],[ФО]],СПРАВОЧНИК!H:P,2,0)</f>
        <v>Центральный ФО</v>
      </c>
    </row>
    <row r="11280" spans="1:11" x14ac:dyDescent="0.2">
      <c r="A11280" t="s">
        <v>600</v>
      </c>
      <c r="B11280" t="s">
        <v>596</v>
      </c>
      <c r="C11280" s="1" t="s">
        <v>564</v>
      </c>
      <c r="D11280" s="1" t="s">
        <v>1939</v>
      </c>
      <c r="E11280" s="2"/>
      <c r="F11280" s="3">
        <v>1</v>
      </c>
      <c r="G11280" s="2">
        <v>3</v>
      </c>
      <c r="H11280" s="3">
        <v>3</v>
      </c>
      <c r="I11280" s="69" t="str">
        <f>VLOOKUP(C11280,СПРАВОЧНИК!B:D,2,0)</f>
        <v>РОССИЯ</v>
      </c>
      <c r="J11280" s="69" t="str">
        <f>VLOOKUP(C11280,СПРАВОЧНИК!B:D,3,0)</f>
        <v>ОТЕЧЕСТВЕННЫЕ</v>
      </c>
      <c r="K11280" s="69" t="str">
        <f>VLOOKUP(СВОД2023[[#This Row],[ФО]],СПРАВОЧНИК!H:P,2,0)</f>
        <v>Центральный ФО</v>
      </c>
    </row>
    <row r="11281" spans="1:11" x14ac:dyDescent="0.2">
      <c r="A11281" t="s">
        <v>600</v>
      </c>
      <c r="B11281" t="s">
        <v>596</v>
      </c>
      <c r="C11281" s="1" t="s">
        <v>564</v>
      </c>
      <c r="D11281" s="1" t="s">
        <v>1940</v>
      </c>
      <c r="E11281" s="2">
        <v>6</v>
      </c>
      <c r="F11281" s="3">
        <v>6</v>
      </c>
      <c r="G11281" s="2">
        <v>28</v>
      </c>
      <c r="H11281" s="3">
        <v>27</v>
      </c>
      <c r="I11281" s="69" t="str">
        <f>VLOOKUP(C11281,СПРАВОЧНИК!B:D,2,0)</f>
        <v>РОССИЯ</v>
      </c>
      <c r="J11281" s="69" t="str">
        <f>VLOOKUP(C11281,СПРАВОЧНИК!B:D,3,0)</f>
        <v>ОТЕЧЕСТВЕННЫЕ</v>
      </c>
      <c r="K11281" s="69" t="str">
        <f>VLOOKUP(СВОД2023[[#This Row],[ФО]],СПРАВОЧНИК!H:P,2,0)</f>
        <v>Центральный ФО</v>
      </c>
    </row>
    <row r="11282" spans="1:11" x14ac:dyDescent="0.2">
      <c r="A11282" t="s">
        <v>600</v>
      </c>
      <c r="B11282" t="s">
        <v>596</v>
      </c>
      <c r="C11282" s="1" t="s">
        <v>564</v>
      </c>
      <c r="D11282" s="1" t="s">
        <v>1941</v>
      </c>
      <c r="E11282" s="2">
        <v>5</v>
      </c>
      <c r="F11282" s="3">
        <v>5</v>
      </c>
      <c r="G11282" s="2">
        <v>21</v>
      </c>
      <c r="H11282" s="3">
        <v>32</v>
      </c>
      <c r="I11282" s="69" t="str">
        <f>VLOOKUP(C11282,СПРАВОЧНИК!B:D,2,0)</f>
        <v>РОССИЯ</v>
      </c>
      <c r="J11282" s="69" t="str">
        <f>VLOOKUP(C11282,СПРАВОЧНИК!B:D,3,0)</f>
        <v>ОТЕЧЕСТВЕННЫЕ</v>
      </c>
      <c r="K11282" s="69" t="str">
        <f>VLOOKUP(СВОД2023[[#This Row],[ФО]],СПРАВОЧНИК!H:P,2,0)</f>
        <v>Центральный ФО</v>
      </c>
    </row>
    <row r="11283" spans="1:11" x14ac:dyDescent="0.2">
      <c r="A11283" t="s">
        <v>600</v>
      </c>
      <c r="B11283" t="s">
        <v>596</v>
      </c>
      <c r="C11283" s="1" t="s">
        <v>564</v>
      </c>
      <c r="D11283" s="1" t="s">
        <v>566</v>
      </c>
      <c r="E11283" s="2">
        <v>416</v>
      </c>
      <c r="F11283" s="3">
        <v>364</v>
      </c>
      <c r="G11283" s="2">
        <v>2559</v>
      </c>
      <c r="H11283" s="3">
        <v>2458</v>
      </c>
      <c r="I11283" s="69" t="str">
        <f>VLOOKUP(C11283,СПРАВОЧНИК!B:D,2,0)</f>
        <v>РОССИЯ</v>
      </c>
      <c r="J11283" s="69" t="str">
        <f>VLOOKUP(C11283,СПРАВОЧНИК!B:D,3,0)</f>
        <v>ОТЕЧЕСТВЕННЫЕ</v>
      </c>
      <c r="K11283" s="69" t="str">
        <f>VLOOKUP(СВОД2023[[#This Row],[ФО]],СПРАВОЧНИК!H:P,2,0)</f>
        <v>Центральный ФО</v>
      </c>
    </row>
    <row r="11284" spans="1:11" x14ac:dyDescent="0.2">
      <c r="A11284" t="s">
        <v>600</v>
      </c>
      <c r="B11284" t="s">
        <v>596</v>
      </c>
      <c r="C11284" s="1" t="s">
        <v>564</v>
      </c>
      <c r="D11284" s="1" t="s">
        <v>1942</v>
      </c>
      <c r="E11284" s="2">
        <v>6</v>
      </c>
      <c r="F11284" s="3">
        <v>9</v>
      </c>
      <c r="G11284" s="2">
        <v>25</v>
      </c>
      <c r="H11284" s="3">
        <v>35</v>
      </c>
      <c r="I11284" s="69" t="str">
        <f>VLOOKUP(C11284,СПРАВОЧНИК!B:D,2,0)</f>
        <v>РОССИЯ</v>
      </c>
      <c r="J11284" s="69" t="str">
        <f>VLOOKUP(C11284,СПРАВОЧНИК!B:D,3,0)</f>
        <v>ОТЕЧЕСТВЕННЫЕ</v>
      </c>
      <c r="K11284" s="69" t="str">
        <f>VLOOKUP(СВОД2023[[#This Row],[ФО]],СПРАВОЧНИК!H:P,2,0)</f>
        <v>Центральный ФО</v>
      </c>
    </row>
    <row r="11285" spans="1:11" x14ac:dyDescent="0.2">
      <c r="A11285" t="s">
        <v>600</v>
      </c>
      <c r="B11285" t="s">
        <v>596</v>
      </c>
      <c r="C11285" s="1" t="s">
        <v>564</v>
      </c>
      <c r="D11285" s="1" t="s">
        <v>2352</v>
      </c>
      <c r="E11285" s="2"/>
      <c r="F11285" s="3"/>
      <c r="G11285" s="2">
        <v>2</v>
      </c>
      <c r="H11285" s="3"/>
      <c r="I11285" s="69" t="str">
        <f>VLOOKUP(C11285,СПРАВОЧНИК!B:D,2,0)</f>
        <v>РОССИЯ</v>
      </c>
      <c r="J11285" s="69" t="str">
        <f>VLOOKUP(C11285,СПРАВОЧНИК!B:D,3,0)</f>
        <v>ОТЕЧЕСТВЕННЫЕ</v>
      </c>
      <c r="K11285" s="69" t="str">
        <f>VLOOKUP(СВОД2023[[#This Row],[ФО]],СПРАВОЧНИК!H:P,2,0)</f>
        <v>Центральный ФО</v>
      </c>
    </row>
    <row r="11286" spans="1:11" x14ac:dyDescent="0.2">
      <c r="A11286" t="s">
        <v>600</v>
      </c>
      <c r="B11286" t="s">
        <v>596</v>
      </c>
      <c r="C11286" s="1" t="s">
        <v>564</v>
      </c>
      <c r="D11286" s="1" t="s">
        <v>1943</v>
      </c>
      <c r="E11286" s="2">
        <v>10</v>
      </c>
      <c r="F11286" s="3">
        <v>8</v>
      </c>
      <c r="G11286" s="2">
        <v>38</v>
      </c>
      <c r="H11286" s="3">
        <v>41</v>
      </c>
      <c r="I11286" s="69" t="str">
        <f>VLOOKUP(C11286,СПРАВОЧНИК!B:D,2,0)</f>
        <v>РОССИЯ</v>
      </c>
      <c r="J11286" s="69" t="str">
        <f>VLOOKUP(C11286,СПРАВОЧНИК!B:D,3,0)</f>
        <v>ОТЕЧЕСТВЕННЫЕ</v>
      </c>
      <c r="K11286" s="69" t="str">
        <f>VLOOKUP(СВОД2023[[#This Row],[ФО]],СПРАВОЧНИК!H:P,2,0)</f>
        <v>Центральный ФО</v>
      </c>
    </row>
    <row r="11287" spans="1:11" x14ac:dyDescent="0.2">
      <c r="A11287" t="s">
        <v>600</v>
      </c>
      <c r="B11287" t="s">
        <v>596</v>
      </c>
      <c r="C11287" s="1" t="s">
        <v>564</v>
      </c>
      <c r="D11287" s="1" t="s">
        <v>1944</v>
      </c>
      <c r="E11287" s="2">
        <v>21</v>
      </c>
      <c r="F11287" s="3">
        <v>15</v>
      </c>
      <c r="G11287" s="2">
        <v>86</v>
      </c>
      <c r="H11287" s="3">
        <v>77</v>
      </c>
      <c r="I11287" s="69" t="str">
        <f>VLOOKUP(C11287,СПРАВОЧНИК!B:D,2,0)</f>
        <v>РОССИЯ</v>
      </c>
      <c r="J11287" s="69" t="str">
        <f>VLOOKUP(C11287,СПРАВОЧНИК!B:D,3,0)</f>
        <v>ОТЕЧЕСТВЕННЫЕ</v>
      </c>
      <c r="K11287" s="69" t="str">
        <f>VLOOKUP(СВОД2023[[#This Row],[ФО]],СПРАВОЧНИК!H:P,2,0)</f>
        <v>Центральный ФО</v>
      </c>
    </row>
    <row r="11288" spans="1:11" x14ac:dyDescent="0.2">
      <c r="A11288" t="s">
        <v>600</v>
      </c>
      <c r="B11288" t="s">
        <v>596</v>
      </c>
      <c r="C11288" s="1" t="s">
        <v>564</v>
      </c>
      <c r="D11288" s="1" t="s">
        <v>567</v>
      </c>
      <c r="E11288" s="2"/>
      <c r="F11288" s="3">
        <v>2</v>
      </c>
      <c r="G11288" s="2">
        <v>2</v>
      </c>
      <c r="H11288" s="3">
        <v>9</v>
      </c>
      <c r="I11288" s="69" t="str">
        <f>VLOOKUP(C11288,СПРАВОЧНИК!B:D,2,0)</f>
        <v>РОССИЯ</v>
      </c>
      <c r="J11288" s="69" t="str">
        <f>VLOOKUP(C11288,СПРАВОЧНИК!B:D,3,0)</f>
        <v>ОТЕЧЕСТВЕННЫЕ</v>
      </c>
      <c r="K11288" s="69" t="str">
        <f>VLOOKUP(СВОД2023[[#This Row],[ФО]],СПРАВОЧНИК!H:P,2,0)</f>
        <v>Центральный ФО</v>
      </c>
    </row>
    <row r="11289" spans="1:11" x14ac:dyDescent="0.2">
      <c r="A11289" t="s">
        <v>600</v>
      </c>
      <c r="B11289" t="s">
        <v>596</v>
      </c>
      <c r="C11289" s="1" t="s">
        <v>568</v>
      </c>
      <c r="D11289" s="1" t="s">
        <v>1011</v>
      </c>
      <c r="E11289" s="2">
        <v>14</v>
      </c>
      <c r="F11289" s="3">
        <v>2</v>
      </c>
      <c r="G11289" s="2">
        <v>93</v>
      </c>
      <c r="H11289" s="3">
        <v>20</v>
      </c>
      <c r="I11289" s="69" t="str">
        <f>VLOOKUP(C11289,СПРАВОЧНИК!B:D,2,0)</f>
        <v>ЕВРОПА</v>
      </c>
      <c r="J11289" s="69" t="str">
        <f>VLOOKUP(C11289,СПРАВОЧНИК!B:D,3,0)</f>
        <v>ИНОМАРКИ</v>
      </c>
      <c r="K11289" s="69" t="str">
        <f>VLOOKUP(СВОД2023[[#This Row],[ФО]],СПРАВОЧНИК!H:P,2,0)</f>
        <v>Центральный ФО</v>
      </c>
    </row>
    <row r="11290" spans="1:11" x14ac:dyDescent="0.2">
      <c r="A11290" t="s">
        <v>600</v>
      </c>
      <c r="B11290" t="s">
        <v>596</v>
      </c>
      <c r="C11290" s="1" t="s">
        <v>568</v>
      </c>
      <c r="D11290" s="1" t="s">
        <v>1945</v>
      </c>
      <c r="E11290" s="2">
        <v>22</v>
      </c>
      <c r="F11290" s="3">
        <v>11</v>
      </c>
      <c r="G11290" s="2">
        <v>124</v>
      </c>
      <c r="H11290" s="3">
        <v>75</v>
      </c>
      <c r="I11290" s="69" t="str">
        <f>VLOOKUP(C11290,СПРАВОЧНИК!B:D,2,0)</f>
        <v>ЕВРОПА</v>
      </c>
      <c r="J11290" s="69" t="str">
        <f>VLOOKUP(C11290,СПРАВОЧНИК!B:D,3,0)</f>
        <v>ИНОМАРКИ</v>
      </c>
      <c r="K11290" s="69" t="str">
        <f>VLOOKUP(СВОД2023[[#This Row],[ФО]],СПРАВОЧНИК!H:P,2,0)</f>
        <v>Центральный ФО</v>
      </c>
    </row>
    <row r="11291" spans="1:11" x14ac:dyDescent="0.2">
      <c r="A11291" t="s">
        <v>600</v>
      </c>
      <c r="B11291" t="s">
        <v>596</v>
      </c>
      <c r="C11291" s="1" t="s">
        <v>568</v>
      </c>
      <c r="D11291" s="1" t="s">
        <v>1012</v>
      </c>
      <c r="E11291" s="2">
        <v>68</v>
      </c>
      <c r="F11291" s="3">
        <v>46</v>
      </c>
      <c r="G11291" s="2">
        <v>314</v>
      </c>
      <c r="H11291" s="3">
        <v>290</v>
      </c>
      <c r="I11291" s="69" t="str">
        <f>VLOOKUP(C11291,СПРАВОЧНИК!B:D,2,0)</f>
        <v>ЕВРОПА</v>
      </c>
      <c r="J11291" s="69" t="str">
        <f>VLOOKUP(C11291,СПРАВОЧНИК!B:D,3,0)</f>
        <v>ИНОМАРКИ</v>
      </c>
      <c r="K11291" s="69" t="str">
        <f>VLOOKUP(СВОД2023[[#This Row],[ФО]],СПРАВОЧНИК!H:P,2,0)</f>
        <v>Центральный ФО</v>
      </c>
    </row>
    <row r="11292" spans="1:11" x14ac:dyDescent="0.2">
      <c r="A11292" t="s">
        <v>600</v>
      </c>
      <c r="B11292" t="s">
        <v>596</v>
      </c>
      <c r="C11292" s="1" t="s">
        <v>568</v>
      </c>
      <c r="D11292" s="1" t="s">
        <v>1013</v>
      </c>
      <c r="E11292" s="2">
        <v>136</v>
      </c>
      <c r="F11292" s="3">
        <v>102</v>
      </c>
      <c r="G11292" s="2">
        <v>760</v>
      </c>
      <c r="H11292" s="3">
        <v>526</v>
      </c>
      <c r="I11292" s="69" t="str">
        <f>VLOOKUP(C11292,СПРАВОЧНИК!B:D,2,0)</f>
        <v>ЕВРОПА</v>
      </c>
      <c r="J11292" s="69" t="str">
        <f>VLOOKUP(C11292,СПРАВОЧНИК!B:D,3,0)</f>
        <v>ИНОМАРКИ</v>
      </c>
      <c r="K11292" s="69" t="str">
        <f>VLOOKUP(СВОД2023[[#This Row],[ФО]],СПРАВОЧНИК!H:P,2,0)</f>
        <v>Центральный ФО</v>
      </c>
    </row>
    <row r="11293" spans="1:11" x14ac:dyDescent="0.2">
      <c r="A11293" t="s">
        <v>600</v>
      </c>
      <c r="B11293" t="s">
        <v>596</v>
      </c>
      <c r="C11293" s="1" t="s">
        <v>568</v>
      </c>
      <c r="D11293" s="1" t="s">
        <v>2353</v>
      </c>
      <c r="E11293" s="2"/>
      <c r="F11293" s="3">
        <v>2</v>
      </c>
      <c r="G11293" s="2">
        <v>1</v>
      </c>
      <c r="H11293" s="3">
        <v>5</v>
      </c>
      <c r="I11293" s="69" t="str">
        <f>VLOOKUP(C11293,СПРАВОЧНИК!B:D,2,0)</f>
        <v>ЕВРОПА</v>
      </c>
      <c r="J11293" s="69" t="str">
        <f>VLOOKUP(C11293,СПРАВОЧНИК!B:D,3,0)</f>
        <v>ИНОМАРКИ</v>
      </c>
      <c r="K11293" s="69" t="str">
        <f>VLOOKUP(СВОД2023[[#This Row],[ФО]],СПРАВОЧНИК!H:P,2,0)</f>
        <v>Центральный ФО</v>
      </c>
    </row>
    <row r="11294" spans="1:11" x14ac:dyDescent="0.2">
      <c r="A11294" t="s">
        <v>600</v>
      </c>
      <c r="B11294" t="s">
        <v>596</v>
      </c>
      <c r="C11294" s="1" t="s">
        <v>568</v>
      </c>
      <c r="D11294" s="1" t="s">
        <v>1946</v>
      </c>
      <c r="E11294" s="2">
        <v>3</v>
      </c>
      <c r="F11294" s="3">
        <v>4</v>
      </c>
      <c r="G11294" s="2">
        <v>17</v>
      </c>
      <c r="H11294" s="3">
        <v>15</v>
      </c>
      <c r="I11294" s="69" t="str">
        <f>VLOOKUP(C11294,СПРАВОЧНИК!B:D,2,0)</f>
        <v>ЕВРОПА</v>
      </c>
      <c r="J11294" s="69" t="str">
        <f>VLOOKUP(C11294,СПРАВОЧНИК!B:D,3,0)</f>
        <v>ИНОМАРКИ</v>
      </c>
      <c r="K11294" s="69" t="str">
        <f>VLOOKUP(СВОД2023[[#This Row],[ФО]],СПРАВОЧНИК!H:P,2,0)</f>
        <v>Центральный ФО</v>
      </c>
    </row>
    <row r="11295" spans="1:11" x14ac:dyDescent="0.2">
      <c r="A11295" t="s">
        <v>600</v>
      </c>
      <c r="B11295" t="s">
        <v>596</v>
      </c>
      <c r="C11295" s="1" t="s">
        <v>568</v>
      </c>
      <c r="D11295" s="1" t="s">
        <v>2354</v>
      </c>
      <c r="E11295" s="2">
        <v>2</v>
      </c>
      <c r="F11295" s="3">
        <v>1</v>
      </c>
      <c r="G11295" s="2">
        <v>11</v>
      </c>
      <c r="H11295" s="3">
        <v>9</v>
      </c>
      <c r="I11295" s="69" t="str">
        <f>VLOOKUP(C11295,СПРАВОЧНИК!B:D,2,0)</f>
        <v>ЕВРОПА</v>
      </c>
      <c r="J11295" s="69" t="str">
        <f>VLOOKUP(C11295,СПРАВОЧНИК!B:D,3,0)</f>
        <v>ИНОМАРКИ</v>
      </c>
      <c r="K11295" s="69" t="str">
        <f>VLOOKUP(СВОД2023[[#This Row],[ФО]],СПРАВОЧНИК!H:P,2,0)</f>
        <v>Центральный ФО</v>
      </c>
    </row>
    <row r="11296" spans="1:11" x14ac:dyDescent="0.2">
      <c r="A11296" t="s">
        <v>600</v>
      </c>
      <c r="B11296" t="s">
        <v>596</v>
      </c>
      <c r="C11296" s="1" t="s">
        <v>568</v>
      </c>
      <c r="D11296" s="1" t="s">
        <v>1015</v>
      </c>
      <c r="E11296" s="2">
        <v>728</v>
      </c>
      <c r="F11296" s="3">
        <v>610</v>
      </c>
      <c r="G11296" s="2">
        <v>4066</v>
      </c>
      <c r="H11296" s="3">
        <v>3215</v>
      </c>
      <c r="I11296" s="69" t="str">
        <f>VLOOKUP(C11296,СПРАВОЧНИК!B:D,2,0)</f>
        <v>ЕВРОПА</v>
      </c>
      <c r="J11296" s="69" t="str">
        <f>VLOOKUP(C11296,СПРАВОЧНИК!B:D,3,0)</f>
        <v>ИНОМАРКИ</v>
      </c>
      <c r="K11296" s="69" t="str">
        <f>VLOOKUP(СВОД2023[[#This Row],[ФО]],СПРАВОЧНИК!H:P,2,0)</f>
        <v>Центральный ФО</v>
      </c>
    </row>
    <row r="11297" spans="1:11" x14ac:dyDescent="0.2">
      <c r="A11297" t="s">
        <v>600</v>
      </c>
      <c r="B11297" t="s">
        <v>596</v>
      </c>
      <c r="C11297" s="1" t="s">
        <v>568</v>
      </c>
      <c r="D11297" s="1" t="s">
        <v>1947</v>
      </c>
      <c r="E11297" s="2">
        <v>73</v>
      </c>
      <c r="F11297" s="3">
        <v>61</v>
      </c>
      <c r="G11297" s="2">
        <v>433</v>
      </c>
      <c r="H11297" s="3">
        <v>334</v>
      </c>
      <c r="I11297" s="69" t="str">
        <f>VLOOKUP(C11297,СПРАВОЧНИК!B:D,2,0)</f>
        <v>ЕВРОПА</v>
      </c>
      <c r="J11297" s="69" t="str">
        <f>VLOOKUP(C11297,СПРАВОЧНИК!B:D,3,0)</f>
        <v>ИНОМАРКИ</v>
      </c>
      <c r="K11297" s="69" t="str">
        <f>VLOOKUP(СВОД2023[[#This Row],[ФО]],СПРАВОЧНИК!H:P,2,0)</f>
        <v>Центральный ФО</v>
      </c>
    </row>
    <row r="11298" spans="1:11" x14ac:dyDescent="0.2">
      <c r="A11298" t="s">
        <v>600</v>
      </c>
      <c r="B11298" t="s">
        <v>596</v>
      </c>
      <c r="C11298" s="1" t="s">
        <v>568</v>
      </c>
      <c r="D11298" s="1" t="s">
        <v>1016</v>
      </c>
      <c r="E11298" s="2"/>
      <c r="F11298" s="3"/>
      <c r="G11298" s="2">
        <v>1</v>
      </c>
      <c r="H11298" s="3"/>
      <c r="I11298" s="69" t="str">
        <f>VLOOKUP(C11298,СПРАВОЧНИК!B:D,2,0)</f>
        <v>ЕВРОПА</v>
      </c>
      <c r="J11298" s="69" t="str">
        <f>VLOOKUP(C11298,СПРАВОЧНИК!B:D,3,0)</f>
        <v>ИНОМАРКИ</v>
      </c>
      <c r="K11298" s="69" t="str">
        <f>VLOOKUP(СВОД2023[[#This Row],[ФО]],СПРАВОЧНИК!H:P,2,0)</f>
        <v>Центральный ФО</v>
      </c>
    </row>
    <row r="11299" spans="1:11" x14ac:dyDescent="0.2">
      <c r="A11299" t="s">
        <v>600</v>
      </c>
      <c r="B11299" t="s">
        <v>596</v>
      </c>
      <c r="C11299" s="1" t="s">
        <v>568</v>
      </c>
      <c r="D11299" s="1" t="s">
        <v>1017</v>
      </c>
      <c r="E11299" s="2">
        <v>6</v>
      </c>
      <c r="F11299" s="3"/>
      <c r="G11299" s="2">
        <v>33</v>
      </c>
      <c r="H11299" s="3"/>
      <c r="I11299" s="69" t="str">
        <f>VLOOKUP(C11299,СПРАВОЧНИК!B:D,2,0)</f>
        <v>ЕВРОПА</v>
      </c>
      <c r="J11299" s="69" t="str">
        <f>VLOOKUP(C11299,СПРАВОЧНИК!B:D,3,0)</f>
        <v>ИНОМАРКИ</v>
      </c>
      <c r="K11299" s="69" t="str">
        <f>VLOOKUP(СВОД2023[[#This Row],[ФО]],СПРАВОЧНИК!H:P,2,0)</f>
        <v>Центральный ФО</v>
      </c>
    </row>
    <row r="11300" spans="1:11" x14ac:dyDescent="0.2">
      <c r="A11300" t="s">
        <v>600</v>
      </c>
      <c r="B11300" t="s">
        <v>596</v>
      </c>
      <c r="C11300" s="1" t="s">
        <v>568</v>
      </c>
      <c r="D11300" s="1" t="s">
        <v>1018</v>
      </c>
      <c r="E11300" s="2">
        <v>3</v>
      </c>
      <c r="F11300" s="3">
        <v>1</v>
      </c>
      <c r="G11300" s="2">
        <v>8</v>
      </c>
      <c r="H11300" s="3">
        <v>1</v>
      </c>
      <c r="I11300" s="69" t="str">
        <f>VLOOKUP(C11300,СПРАВОЧНИК!B:D,2,0)</f>
        <v>ЕВРОПА</v>
      </c>
      <c r="J11300" s="69" t="str">
        <f>VLOOKUP(C11300,СПРАВОЧНИК!B:D,3,0)</f>
        <v>ИНОМАРКИ</v>
      </c>
      <c r="K11300" s="69" t="str">
        <f>VLOOKUP(СВОД2023[[#This Row],[ФО]],СПРАВОЧНИК!H:P,2,0)</f>
        <v>Центральный ФО</v>
      </c>
    </row>
    <row r="11301" spans="1:11" x14ac:dyDescent="0.2">
      <c r="A11301" t="s">
        <v>600</v>
      </c>
      <c r="B11301" t="s">
        <v>596</v>
      </c>
      <c r="C11301" s="1" t="s">
        <v>568</v>
      </c>
      <c r="D11301" s="1" t="s">
        <v>569</v>
      </c>
      <c r="E11301" s="2">
        <v>568</v>
      </c>
      <c r="F11301" s="3">
        <v>432</v>
      </c>
      <c r="G11301" s="2">
        <v>3228</v>
      </c>
      <c r="H11301" s="3">
        <v>2143</v>
      </c>
      <c r="I11301" s="69" t="str">
        <f>VLOOKUP(C11301,СПРАВОЧНИК!B:D,2,0)</f>
        <v>ЕВРОПА</v>
      </c>
      <c r="J11301" s="69" t="str">
        <f>VLOOKUP(C11301,СПРАВОЧНИК!B:D,3,0)</f>
        <v>ИНОМАРКИ</v>
      </c>
      <c r="K11301" s="69" t="str">
        <f>VLOOKUP(СВОД2023[[#This Row],[ФО]],СПРАВОЧНИК!H:P,2,0)</f>
        <v>Центральный ФО</v>
      </c>
    </row>
    <row r="11302" spans="1:11" x14ac:dyDescent="0.2">
      <c r="A11302" t="s">
        <v>600</v>
      </c>
      <c r="B11302" t="s">
        <v>596</v>
      </c>
      <c r="C11302" s="1" t="s">
        <v>568</v>
      </c>
      <c r="D11302" s="1" t="s">
        <v>2485</v>
      </c>
      <c r="E11302" s="2">
        <v>2</v>
      </c>
      <c r="F11302" s="3"/>
      <c r="G11302" s="2">
        <v>3</v>
      </c>
      <c r="H11302" s="3">
        <v>2</v>
      </c>
      <c r="I11302" s="69" t="str">
        <f>VLOOKUP(C11302,СПРАВОЧНИК!B:D,2,0)</f>
        <v>ЕВРОПА</v>
      </c>
      <c r="J11302" s="69" t="str">
        <f>VLOOKUP(C11302,СПРАВОЧНИК!B:D,3,0)</f>
        <v>ИНОМАРКИ</v>
      </c>
      <c r="K11302" s="69" t="str">
        <f>VLOOKUP(СВОД2023[[#This Row],[ФО]],СПРАВОЧНИК!H:P,2,0)</f>
        <v>Центральный ФО</v>
      </c>
    </row>
    <row r="11303" spans="1:11" x14ac:dyDescent="0.2">
      <c r="A11303" t="s">
        <v>600</v>
      </c>
      <c r="B11303" t="s">
        <v>596</v>
      </c>
      <c r="C11303" s="1" t="s">
        <v>568</v>
      </c>
      <c r="D11303" s="1" t="s">
        <v>2728</v>
      </c>
      <c r="E11303" s="2"/>
      <c r="F11303" s="3"/>
      <c r="G11303" s="2">
        <v>1</v>
      </c>
      <c r="H11303" s="3"/>
      <c r="I11303" s="69" t="str">
        <f>VLOOKUP(C11303,СПРАВОЧНИК!B:D,2,0)</f>
        <v>ЕВРОПА</v>
      </c>
      <c r="J11303" s="69" t="str">
        <f>VLOOKUP(C11303,СПРАВОЧНИК!B:D,3,0)</f>
        <v>ИНОМАРКИ</v>
      </c>
      <c r="K11303" s="69" t="str">
        <f>VLOOKUP(СВОД2023[[#This Row],[ФО]],СПРАВОЧНИК!H:P,2,0)</f>
        <v>Центральный ФО</v>
      </c>
    </row>
    <row r="11304" spans="1:11" x14ac:dyDescent="0.2">
      <c r="A11304" t="s">
        <v>600</v>
      </c>
      <c r="B11304" t="s">
        <v>596</v>
      </c>
      <c r="C11304" s="1" t="s">
        <v>568</v>
      </c>
      <c r="D11304" s="1" t="s">
        <v>2355</v>
      </c>
      <c r="E11304" s="2">
        <v>11</v>
      </c>
      <c r="F11304" s="3">
        <v>9</v>
      </c>
      <c r="G11304" s="2">
        <v>50</v>
      </c>
      <c r="H11304" s="3">
        <v>49</v>
      </c>
      <c r="I11304" s="69" t="str">
        <f>VLOOKUP(C11304,СПРАВОЧНИК!B:D,2,0)</f>
        <v>ЕВРОПА</v>
      </c>
      <c r="J11304" s="69" t="str">
        <f>VLOOKUP(C11304,СПРАВОЧНИК!B:D,3,0)</f>
        <v>ИНОМАРКИ</v>
      </c>
      <c r="K11304" s="69" t="str">
        <f>VLOOKUP(СВОД2023[[#This Row],[ФО]],СПРАВОЧНИК!H:P,2,0)</f>
        <v>Центральный ФО</v>
      </c>
    </row>
    <row r="11305" spans="1:11" x14ac:dyDescent="0.2">
      <c r="A11305" t="s">
        <v>600</v>
      </c>
      <c r="B11305" t="s">
        <v>596</v>
      </c>
      <c r="C11305" s="1" t="s">
        <v>568</v>
      </c>
      <c r="D11305" s="1" t="s">
        <v>1019</v>
      </c>
      <c r="E11305" s="2">
        <v>1552</v>
      </c>
      <c r="F11305" s="3">
        <v>1255</v>
      </c>
      <c r="G11305" s="2">
        <v>8505</v>
      </c>
      <c r="H11305" s="3">
        <v>6569</v>
      </c>
      <c r="I11305" s="69" t="str">
        <f>VLOOKUP(C11305,СПРАВОЧНИК!B:D,2,0)</f>
        <v>ЕВРОПА</v>
      </c>
      <c r="J11305" s="69" t="str">
        <f>VLOOKUP(C11305,СПРАВОЧНИК!B:D,3,0)</f>
        <v>ИНОМАРКИ</v>
      </c>
      <c r="K11305" s="69" t="str">
        <f>VLOOKUP(СВОД2023[[#This Row],[ФО]],СПРАВОЧНИК!H:P,2,0)</f>
        <v>Центральный ФО</v>
      </c>
    </row>
    <row r="11306" spans="1:11" x14ac:dyDescent="0.2">
      <c r="A11306" t="s">
        <v>600</v>
      </c>
      <c r="B11306" t="s">
        <v>596</v>
      </c>
      <c r="C11306" s="1" t="s">
        <v>568</v>
      </c>
      <c r="D11306" s="1" t="s">
        <v>1948</v>
      </c>
      <c r="E11306" s="2">
        <v>10</v>
      </c>
      <c r="F11306" s="3">
        <v>6</v>
      </c>
      <c r="G11306" s="2">
        <v>46</v>
      </c>
      <c r="H11306" s="3">
        <v>44</v>
      </c>
      <c r="I11306" s="69" t="str">
        <f>VLOOKUP(C11306,СПРАВОЧНИК!B:D,2,0)</f>
        <v>ЕВРОПА</v>
      </c>
      <c r="J11306" s="69" t="str">
        <f>VLOOKUP(C11306,СПРАВОЧНИК!B:D,3,0)</f>
        <v>ИНОМАРКИ</v>
      </c>
      <c r="K11306" s="69" t="str">
        <f>VLOOKUP(СВОД2023[[#This Row],[ФО]],СПРАВОЧНИК!H:P,2,0)</f>
        <v>Центральный ФО</v>
      </c>
    </row>
    <row r="11307" spans="1:11" x14ac:dyDescent="0.2">
      <c r="A11307" t="s">
        <v>600</v>
      </c>
      <c r="B11307" t="s">
        <v>596</v>
      </c>
      <c r="C11307" s="1" t="s">
        <v>568</v>
      </c>
      <c r="D11307" s="1" t="s">
        <v>2356</v>
      </c>
      <c r="E11307" s="2">
        <v>26</v>
      </c>
      <c r="F11307" s="3">
        <v>20</v>
      </c>
      <c r="G11307" s="2">
        <v>150</v>
      </c>
      <c r="H11307" s="3">
        <v>109</v>
      </c>
      <c r="I11307" s="69" t="str">
        <f>VLOOKUP(C11307,СПРАВОЧНИК!B:D,2,0)</f>
        <v>ЕВРОПА</v>
      </c>
      <c r="J11307" s="69" t="str">
        <f>VLOOKUP(C11307,СПРАВОЧНИК!B:D,3,0)</f>
        <v>ИНОМАРКИ</v>
      </c>
      <c r="K11307" s="69" t="str">
        <f>VLOOKUP(СВОД2023[[#This Row],[ФО]],СПРАВОЧНИК!H:P,2,0)</f>
        <v>Центральный ФО</v>
      </c>
    </row>
    <row r="11308" spans="1:11" x14ac:dyDescent="0.2">
      <c r="A11308" t="s">
        <v>600</v>
      </c>
      <c r="B11308" t="s">
        <v>596</v>
      </c>
      <c r="C11308" s="1" t="s">
        <v>568</v>
      </c>
      <c r="D11308" s="1" t="s">
        <v>1020</v>
      </c>
      <c r="E11308" s="2">
        <v>2436</v>
      </c>
      <c r="F11308" s="3">
        <v>2208</v>
      </c>
      <c r="G11308" s="2">
        <v>16260</v>
      </c>
      <c r="H11308" s="3">
        <v>12514</v>
      </c>
      <c r="I11308" s="69" t="str">
        <f>VLOOKUP(C11308,СПРАВОЧНИК!B:D,2,0)</f>
        <v>ЕВРОПА</v>
      </c>
      <c r="J11308" s="69" t="str">
        <f>VLOOKUP(C11308,СПРАВОЧНИК!B:D,3,0)</f>
        <v>ИНОМАРКИ</v>
      </c>
      <c r="K11308" s="69" t="str">
        <f>VLOOKUP(СВОД2023[[#This Row],[ФО]],СПРАВОЧНИК!H:P,2,0)</f>
        <v>Центральный ФО</v>
      </c>
    </row>
    <row r="11309" spans="1:11" x14ac:dyDescent="0.2">
      <c r="A11309" t="s">
        <v>600</v>
      </c>
      <c r="B11309" t="s">
        <v>596</v>
      </c>
      <c r="C11309" s="1" t="s">
        <v>568</v>
      </c>
      <c r="D11309" s="1" t="s">
        <v>2357</v>
      </c>
      <c r="E11309" s="2"/>
      <c r="F11309" s="3"/>
      <c r="G11309" s="2">
        <v>4</v>
      </c>
      <c r="H11309" s="3"/>
      <c r="I11309" s="69" t="str">
        <f>VLOOKUP(C11309,СПРАВОЧНИК!B:D,2,0)</f>
        <v>ЕВРОПА</v>
      </c>
      <c r="J11309" s="69" t="str">
        <f>VLOOKUP(C11309,СПРАВОЧНИК!B:D,3,0)</f>
        <v>ИНОМАРКИ</v>
      </c>
      <c r="K11309" s="69" t="str">
        <f>VLOOKUP(СВОД2023[[#This Row],[ФО]],СПРАВОЧНИК!H:P,2,0)</f>
        <v>Центральный ФО</v>
      </c>
    </row>
    <row r="11310" spans="1:11" x14ac:dyDescent="0.2">
      <c r="A11310" t="s">
        <v>600</v>
      </c>
      <c r="B11310" t="s">
        <v>596</v>
      </c>
      <c r="C11310" s="1" t="s">
        <v>568</v>
      </c>
      <c r="D11310" s="1" t="s">
        <v>1949</v>
      </c>
      <c r="E11310" s="2"/>
      <c r="F11310" s="3"/>
      <c r="G11310" s="2"/>
      <c r="H11310" s="3">
        <v>1</v>
      </c>
      <c r="I11310" s="69" t="str">
        <f>VLOOKUP(C11310,СПРАВОЧНИК!B:D,2,0)</f>
        <v>ЕВРОПА</v>
      </c>
      <c r="J11310" s="69" t="str">
        <f>VLOOKUP(C11310,СПРАВОЧНИК!B:D,3,0)</f>
        <v>ИНОМАРКИ</v>
      </c>
      <c r="K11310" s="69" t="str">
        <f>VLOOKUP(СВОД2023[[#This Row],[ФО]],СПРАВОЧНИК!H:P,2,0)</f>
        <v>Центральный ФО</v>
      </c>
    </row>
    <row r="11311" spans="1:11" x14ac:dyDescent="0.2">
      <c r="A11311" t="s">
        <v>600</v>
      </c>
      <c r="B11311" t="s">
        <v>596</v>
      </c>
      <c r="C11311" s="1" t="s">
        <v>568</v>
      </c>
      <c r="D11311" s="1" t="s">
        <v>1950</v>
      </c>
      <c r="E11311" s="2">
        <v>13</v>
      </c>
      <c r="F11311" s="3">
        <v>6</v>
      </c>
      <c r="G11311" s="2">
        <v>103</v>
      </c>
      <c r="H11311" s="3">
        <v>59</v>
      </c>
      <c r="I11311" s="69" t="str">
        <f>VLOOKUP(C11311,СПРАВОЧНИК!B:D,2,0)</f>
        <v>ЕВРОПА</v>
      </c>
      <c r="J11311" s="69" t="str">
        <f>VLOOKUP(C11311,СПРАВОЧНИК!B:D,3,0)</f>
        <v>ИНОМАРКИ</v>
      </c>
      <c r="K11311" s="69" t="str">
        <f>VLOOKUP(СВОД2023[[#This Row],[ФО]],СПРАВОЧНИК!H:P,2,0)</f>
        <v>Центральный ФО</v>
      </c>
    </row>
    <row r="11312" spans="1:11" x14ac:dyDescent="0.2">
      <c r="A11312" t="s">
        <v>600</v>
      </c>
      <c r="B11312" t="s">
        <v>596</v>
      </c>
      <c r="C11312" s="1" t="s">
        <v>568</v>
      </c>
      <c r="D11312" s="1" t="s">
        <v>1951</v>
      </c>
      <c r="E11312" s="2">
        <v>72</v>
      </c>
      <c r="F11312" s="3">
        <v>54</v>
      </c>
      <c r="G11312" s="2">
        <v>387</v>
      </c>
      <c r="H11312" s="3">
        <v>287</v>
      </c>
      <c r="I11312" s="69" t="str">
        <f>VLOOKUP(C11312,СПРАВОЧНИК!B:D,2,0)</f>
        <v>ЕВРОПА</v>
      </c>
      <c r="J11312" s="69" t="str">
        <f>VLOOKUP(C11312,СПРАВОЧНИК!B:D,3,0)</f>
        <v>ИНОМАРКИ</v>
      </c>
      <c r="K11312" s="69" t="str">
        <f>VLOOKUP(СВОД2023[[#This Row],[ФО]],СПРАВОЧНИК!H:P,2,0)</f>
        <v>Центральный ФО</v>
      </c>
    </row>
    <row r="11313" spans="1:11" x14ac:dyDescent="0.2">
      <c r="A11313" t="s">
        <v>600</v>
      </c>
      <c r="B11313" t="s">
        <v>596</v>
      </c>
      <c r="C11313" s="1" t="s">
        <v>568</v>
      </c>
      <c r="D11313" s="1" t="s">
        <v>1021</v>
      </c>
      <c r="E11313" s="2">
        <v>32</v>
      </c>
      <c r="F11313" s="3">
        <v>37</v>
      </c>
      <c r="G11313" s="2">
        <v>183</v>
      </c>
      <c r="H11313" s="3">
        <v>155</v>
      </c>
      <c r="I11313" s="69" t="str">
        <f>VLOOKUP(C11313,СПРАВОЧНИК!B:D,2,0)</f>
        <v>ЕВРОПА</v>
      </c>
      <c r="J11313" s="69" t="str">
        <f>VLOOKUP(C11313,СПРАВОЧНИК!B:D,3,0)</f>
        <v>ИНОМАРКИ</v>
      </c>
      <c r="K11313" s="69" t="str">
        <f>VLOOKUP(СВОД2023[[#This Row],[ФО]],СПРАВОЧНИК!H:P,2,0)</f>
        <v>Центральный ФО</v>
      </c>
    </row>
    <row r="11314" spans="1:11" x14ac:dyDescent="0.2">
      <c r="A11314" t="s">
        <v>600</v>
      </c>
      <c r="B11314" t="s">
        <v>596</v>
      </c>
      <c r="C11314" s="1" t="s">
        <v>568</v>
      </c>
      <c r="D11314" s="1" t="s">
        <v>1022</v>
      </c>
      <c r="E11314" s="2">
        <v>987</v>
      </c>
      <c r="F11314" s="3">
        <v>773</v>
      </c>
      <c r="G11314" s="2">
        <v>5676</v>
      </c>
      <c r="H11314" s="3">
        <v>3806</v>
      </c>
      <c r="I11314" s="69" t="str">
        <f>VLOOKUP(C11314,СПРАВОЧНИК!B:D,2,0)</f>
        <v>ЕВРОПА</v>
      </c>
      <c r="J11314" s="69" t="str">
        <f>VLOOKUP(C11314,СПРАВОЧНИК!B:D,3,0)</f>
        <v>ИНОМАРКИ</v>
      </c>
      <c r="K11314" s="69" t="str">
        <f>VLOOKUP(СВОД2023[[#This Row],[ФО]],СПРАВОЧНИК!H:P,2,0)</f>
        <v>Центральный ФО</v>
      </c>
    </row>
    <row r="11315" spans="1:11" x14ac:dyDescent="0.2">
      <c r="A11315" t="s">
        <v>600</v>
      </c>
      <c r="B11315" t="s">
        <v>596</v>
      </c>
      <c r="C11315" s="1" t="s">
        <v>568</v>
      </c>
      <c r="D11315" s="1" t="s">
        <v>1023</v>
      </c>
      <c r="E11315" s="2">
        <v>603</v>
      </c>
      <c r="F11315" s="3">
        <v>390</v>
      </c>
      <c r="G11315" s="2">
        <v>3266</v>
      </c>
      <c r="H11315" s="3">
        <v>2350</v>
      </c>
      <c r="I11315" s="69" t="str">
        <f>VLOOKUP(C11315,СПРАВОЧНИК!B:D,2,0)</f>
        <v>ЕВРОПА</v>
      </c>
      <c r="J11315" s="69" t="str">
        <f>VLOOKUP(C11315,СПРАВОЧНИК!B:D,3,0)</f>
        <v>ИНОМАРКИ</v>
      </c>
      <c r="K11315" s="69" t="str">
        <f>VLOOKUP(СВОД2023[[#This Row],[ФО]],СПРАВОЧНИК!H:P,2,0)</f>
        <v>Центральный ФО</v>
      </c>
    </row>
    <row r="11316" spans="1:11" x14ac:dyDescent="0.2">
      <c r="A11316" t="s">
        <v>600</v>
      </c>
      <c r="B11316" t="s">
        <v>596</v>
      </c>
      <c r="C11316" s="1" t="s">
        <v>568</v>
      </c>
      <c r="D11316" s="1" t="s">
        <v>1952</v>
      </c>
      <c r="E11316" s="2">
        <v>75</v>
      </c>
      <c r="F11316" s="3">
        <v>67</v>
      </c>
      <c r="G11316" s="2">
        <v>517</v>
      </c>
      <c r="H11316" s="3">
        <v>352</v>
      </c>
      <c r="I11316" s="69" t="str">
        <f>VLOOKUP(C11316,СПРАВОЧНИК!B:D,2,0)</f>
        <v>ЕВРОПА</v>
      </c>
      <c r="J11316" s="69" t="str">
        <f>VLOOKUP(C11316,СПРАВОЧНИК!B:D,3,0)</f>
        <v>ИНОМАРКИ</v>
      </c>
      <c r="K11316" s="69" t="str">
        <f>VLOOKUP(СВОД2023[[#This Row],[ФО]],СПРАВОЧНИК!H:P,2,0)</f>
        <v>Центральный ФО</v>
      </c>
    </row>
    <row r="11317" spans="1:11" x14ac:dyDescent="0.2">
      <c r="A11317" t="s">
        <v>600</v>
      </c>
      <c r="B11317" t="s">
        <v>596</v>
      </c>
      <c r="C11317" s="1" t="s">
        <v>568</v>
      </c>
      <c r="D11317" s="1" t="s">
        <v>1024</v>
      </c>
      <c r="E11317" s="2">
        <v>11</v>
      </c>
      <c r="F11317" s="3"/>
      <c r="G11317" s="2">
        <v>33</v>
      </c>
      <c r="H11317" s="3"/>
      <c r="I11317" s="69" t="str">
        <f>VLOOKUP(C11317,СПРАВОЧНИК!B:D,2,0)</f>
        <v>ЕВРОПА</v>
      </c>
      <c r="J11317" s="69" t="str">
        <f>VLOOKUP(C11317,СПРАВОЧНИК!B:D,3,0)</f>
        <v>ИНОМАРКИ</v>
      </c>
      <c r="K11317" s="69" t="str">
        <f>VLOOKUP(СВОД2023[[#This Row],[ФО]],СПРАВОЧНИК!H:P,2,0)</f>
        <v>Центральный ФО</v>
      </c>
    </row>
    <row r="11318" spans="1:11" x14ac:dyDescent="0.2">
      <c r="A11318" t="s">
        <v>600</v>
      </c>
      <c r="B11318" t="s">
        <v>596</v>
      </c>
      <c r="C11318" s="1" t="s">
        <v>568</v>
      </c>
      <c r="D11318" s="1" t="s">
        <v>1953</v>
      </c>
      <c r="E11318" s="2">
        <v>1</v>
      </c>
      <c r="F11318" s="3"/>
      <c r="G11318" s="2">
        <v>1</v>
      </c>
      <c r="H11318" s="3">
        <v>1</v>
      </c>
      <c r="I11318" s="69" t="str">
        <f>VLOOKUP(C11318,СПРАВОЧНИК!B:D,2,0)</f>
        <v>ЕВРОПА</v>
      </c>
      <c r="J11318" s="69" t="str">
        <f>VLOOKUP(C11318,СПРАВОЧНИК!B:D,3,0)</f>
        <v>ИНОМАРКИ</v>
      </c>
      <c r="K11318" s="69" t="str">
        <f>VLOOKUP(СВОД2023[[#This Row],[ФО]],СПРАВОЧНИК!H:P,2,0)</f>
        <v>Центральный ФО</v>
      </c>
    </row>
    <row r="11319" spans="1:11" x14ac:dyDescent="0.2">
      <c r="A11319" t="s">
        <v>600</v>
      </c>
      <c r="B11319" t="s">
        <v>596</v>
      </c>
      <c r="C11319" s="1" t="s">
        <v>568</v>
      </c>
      <c r="D11319" s="1" t="s">
        <v>1954</v>
      </c>
      <c r="E11319" s="2">
        <v>15</v>
      </c>
      <c r="F11319" s="3">
        <v>30</v>
      </c>
      <c r="G11319" s="2">
        <v>116</v>
      </c>
      <c r="H11319" s="3">
        <v>142</v>
      </c>
      <c r="I11319" s="69" t="str">
        <f>VLOOKUP(C11319,СПРАВОЧНИК!B:D,2,0)</f>
        <v>ЕВРОПА</v>
      </c>
      <c r="J11319" s="69" t="str">
        <f>VLOOKUP(C11319,СПРАВОЧНИК!B:D,3,0)</f>
        <v>ИНОМАРКИ</v>
      </c>
      <c r="K11319" s="69" t="str">
        <f>VLOOKUP(СВОД2023[[#This Row],[ФО]],СПРАВОЧНИК!H:P,2,0)</f>
        <v>Центральный ФО</v>
      </c>
    </row>
    <row r="11320" spans="1:11" x14ac:dyDescent="0.2">
      <c r="A11320" t="s">
        <v>600</v>
      </c>
      <c r="B11320" t="s">
        <v>596</v>
      </c>
      <c r="C11320" s="1" t="s">
        <v>568</v>
      </c>
      <c r="D11320" s="1" t="s">
        <v>1025</v>
      </c>
      <c r="E11320" s="2">
        <v>9</v>
      </c>
      <c r="F11320" s="3">
        <v>2</v>
      </c>
      <c r="G11320" s="2">
        <v>35</v>
      </c>
      <c r="H11320" s="3">
        <v>10</v>
      </c>
      <c r="I11320" s="69" t="str">
        <f>VLOOKUP(C11320,СПРАВОЧНИК!B:D,2,0)</f>
        <v>ЕВРОПА</v>
      </c>
      <c r="J11320" s="69" t="str">
        <f>VLOOKUP(C11320,СПРАВОЧНИК!B:D,3,0)</f>
        <v>ИНОМАРКИ</v>
      </c>
      <c r="K11320" s="69" t="str">
        <f>VLOOKUP(СВОД2023[[#This Row],[ФО]],СПРАВОЧНИК!H:P,2,0)</f>
        <v>Центральный ФО</v>
      </c>
    </row>
    <row r="11321" spans="1:11" x14ac:dyDescent="0.2">
      <c r="A11321" t="s">
        <v>600</v>
      </c>
      <c r="B11321" t="s">
        <v>596</v>
      </c>
      <c r="C11321" s="1" t="s">
        <v>568</v>
      </c>
      <c r="D11321" s="1" t="s">
        <v>2358</v>
      </c>
      <c r="E11321" s="2"/>
      <c r="F11321" s="3"/>
      <c r="G11321" s="2">
        <v>3</v>
      </c>
      <c r="H11321" s="3"/>
      <c r="I11321" s="69" t="str">
        <f>VLOOKUP(C11321,СПРАВОЧНИК!B:D,2,0)</f>
        <v>ЕВРОПА</v>
      </c>
      <c r="J11321" s="69" t="str">
        <f>VLOOKUP(C11321,СПРАВОЧНИК!B:D,3,0)</f>
        <v>ИНОМАРКИ</v>
      </c>
      <c r="K11321" s="69" t="str">
        <f>VLOOKUP(СВОД2023[[#This Row],[ФО]],СПРАВОЧНИК!H:P,2,0)</f>
        <v>Центральный ФО</v>
      </c>
    </row>
    <row r="11322" spans="1:11" x14ac:dyDescent="0.2">
      <c r="A11322" t="s">
        <v>600</v>
      </c>
      <c r="B11322" t="s">
        <v>596</v>
      </c>
      <c r="C11322" s="1" t="s">
        <v>568</v>
      </c>
      <c r="D11322" s="1" t="s">
        <v>1026</v>
      </c>
      <c r="E11322" s="2">
        <v>14</v>
      </c>
      <c r="F11322" s="3">
        <v>7</v>
      </c>
      <c r="G11322" s="2">
        <v>98</v>
      </c>
      <c r="H11322" s="3">
        <v>36</v>
      </c>
      <c r="I11322" s="69" t="str">
        <f>VLOOKUP(C11322,СПРАВОЧНИК!B:D,2,0)</f>
        <v>ЕВРОПА</v>
      </c>
      <c r="J11322" s="69" t="str">
        <f>VLOOKUP(C11322,СПРАВОЧНИК!B:D,3,0)</f>
        <v>ИНОМАРКИ</v>
      </c>
      <c r="K11322" s="69" t="str">
        <f>VLOOKUP(СВОД2023[[#This Row],[ФО]],СПРАВОЧНИК!H:P,2,0)</f>
        <v>Центральный ФО</v>
      </c>
    </row>
    <row r="11323" spans="1:11" x14ac:dyDescent="0.2">
      <c r="A11323" t="s">
        <v>600</v>
      </c>
      <c r="B11323" t="s">
        <v>596</v>
      </c>
      <c r="C11323" s="1" t="s">
        <v>568</v>
      </c>
      <c r="D11323" s="1" t="s">
        <v>1027</v>
      </c>
      <c r="E11323" s="2"/>
      <c r="F11323" s="3"/>
      <c r="G11323" s="2">
        <v>2</v>
      </c>
      <c r="H11323" s="3"/>
      <c r="I11323" s="69" t="str">
        <f>VLOOKUP(C11323,СПРАВОЧНИК!B:D,2,0)</f>
        <v>ЕВРОПА</v>
      </c>
      <c r="J11323" s="69" t="str">
        <f>VLOOKUP(C11323,СПРАВОЧНИК!B:D,3,0)</f>
        <v>ИНОМАРКИ</v>
      </c>
      <c r="K11323" s="69" t="str">
        <f>VLOOKUP(СВОД2023[[#This Row],[ФО]],СПРАВОЧНИК!H:P,2,0)</f>
        <v>Центральный ФО</v>
      </c>
    </row>
    <row r="11324" spans="1:11" x14ac:dyDescent="0.2">
      <c r="A11324" t="s">
        <v>600</v>
      </c>
      <c r="B11324" t="s">
        <v>596</v>
      </c>
      <c r="C11324" s="1" t="s">
        <v>568</v>
      </c>
      <c r="D11324" s="1" t="s">
        <v>1028</v>
      </c>
      <c r="E11324" s="2"/>
      <c r="F11324" s="3"/>
      <c r="G11324" s="2">
        <v>1</v>
      </c>
      <c r="H11324" s="3"/>
      <c r="I11324" s="69" t="str">
        <f>VLOOKUP(C11324,СПРАВОЧНИК!B:D,2,0)</f>
        <v>ЕВРОПА</v>
      </c>
      <c r="J11324" s="69" t="str">
        <f>VLOOKUP(C11324,СПРАВОЧНИК!B:D,3,0)</f>
        <v>ИНОМАРКИ</v>
      </c>
      <c r="K11324" s="69" t="str">
        <f>VLOOKUP(СВОД2023[[#This Row],[ФО]],СПРАВОЧНИК!H:P,2,0)</f>
        <v>Центральный ФО</v>
      </c>
    </row>
    <row r="11325" spans="1:11" x14ac:dyDescent="0.2">
      <c r="A11325" t="s">
        <v>600</v>
      </c>
      <c r="B11325" t="s">
        <v>596</v>
      </c>
      <c r="C11325" s="1" t="s">
        <v>568</v>
      </c>
      <c r="D11325" s="1" t="s">
        <v>2359</v>
      </c>
      <c r="E11325" s="2">
        <v>1</v>
      </c>
      <c r="F11325" s="3"/>
      <c r="G11325" s="2">
        <v>6</v>
      </c>
      <c r="H11325" s="3">
        <v>6</v>
      </c>
      <c r="I11325" s="69" t="str">
        <f>VLOOKUP(C11325,СПРАВОЧНИК!B:D,2,0)</f>
        <v>ЕВРОПА</v>
      </c>
      <c r="J11325" s="69" t="str">
        <f>VLOOKUP(C11325,СПРАВОЧНИК!B:D,3,0)</f>
        <v>ИНОМАРКИ</v>
      </c>
      <c r="K11325" s="69" t="str">
        <f>VLOOKUP(СВОД2023[[#This Row],[ФО]],СПРАВОЧНИК!H:P,2,0)</f>
        <v>Центральный ФО</v>
      </c>
    </row>
    <row r="11326" spans="1:11" x14ac:dyDescent="0.2">
      <c r="A11326" t="s">
        <v>600</v>
      </c>
      <c r="B11326" t="s">
        <v>596</v>
      </c>
      <c r="C11326" s="1" t="s">
        <v>568</v>
      </c>
      <c r="D11326" s="1" t="s">
        <v>1029</v>
      </c>
      <c r="E11326" s="2"/>
      <c r="F11326" s="3"/>
      <c r="G11326" s="2">
        <v>1</v>
      </c>
      <c r="H11326" s="3"/>
      <c r="I11326" s="69" t="str">
        <f>VLOOKUP(C11326,СПРАВОЧНИК!B:D,2,0)</f>
        <v>ЕВРОПА</v>
      </c>
      <c r="J11326" s="69" t="str">
        <f>VLOOKUP(C11326,СПРАВОЧНИК!B:D,3,0)</f>
        <v>ИНОМАРКИ</v>
      </c>
      <c r="K11326" s="69" t="str">
        <f>VLOOKUP(СВОД2023[[#This Row],[ФО]],СПРАВОЧНИК!H:P,2,0)</f>
        <v>Центральный ФО</v>
      </c>
    </row>
    <row r="11327" spans="1:11" x14ac:dyDescent="0.2">
      <c r="A11327" t="s">
        <v>600</v>
      </c>
      <c r="B11327" t="s">
        <v>596</v>
      </c>
      <c r="C11327" s="1" t="s">
        <v>570</v>
      </c>
      <c r="D11327" s="1" t="s">
        <v>1955</v>
      </c>
      <c r="E11327" s="2">
        <v>29</v>
      </c>
      <c r="F11327" s="3">
        <v>30</v>
      </c>
      <c r="G11327" s="2">
        <v>182</v>
      </c>
      <c r="H11327" s="3">
        <v>140</v>
      </c>
      <c r="I11327" s="69" t="str">
        <f>VLOOKUP(C11327,СПРАВОЧНИК!B:D,2,0)</f>
        <v>ЕВРОПА</v>
      </c>
      <c r="J11327" s="69" t="str">
        <f>VLOOKUP(C11327,СПРАВОЧНИК!B:D,3,0)</f>
        <v>ИНОМАРКИ</v>
      </c>
      <c r="K11327" s="69" t="str">
        <f>VLOOKUP(СВОД2023[[#This Row],[ФО]],СПРАВОЧНИК!H:P,2,0)</f>
        <v>Центральный ФО</v>
      </c>
    </row>
    <row r="11328" spans="1:11" x14ac:dyDescent="0.2">
      <c r="A11328" t="s">
        <v>600</v>
      </c>
      <c r="B11328" t="s">
        <v>596</v>
      </c>
      <c r="C11328" s="1" t="s">
        <v>570</v>
      </c>
      <c r="D11328" s="1" t="s">
        <v>2360</v>
      </c>
      <c r="E11328" s="2">
        <v>4</v>
      </c>
      <c r="F11328" s="3">
        <v>6</v>
      </c>
      <c r="G11328" s="2">
        <v>18</v>
      </c>
      <c r="H11328" s="3">
        <v>20</v>
      </c>
      <c r="I11328" s="69" t="str">
        <f>VLOOKUP(C11328,СПРАВОЧНИК!B:D,2,0)</f>
        <v>ЕВРОПА</v>
      </c>
      <c r="J11328" s="69" t="str">
        <f>VLOOKUP(C11328,СПРАВОЧНИК!B:D,3,0)</f>
        <v>ИНОМАРКИ</v>
      </c>
      <c r="K11328" s="69" t="str">
        <f>VLOOKUP(СВОД2023[[#This Row],[ФО]],СПРАВОЧНИК!H:P,2,0)</f>
        <v>Центральный ФО</v>
      </c>
    </row>
    <row r="11329" spans="1:11" x14ac:dyDescent="0.2">
      <c r="A11329" t="s">
        <v>600</v>
      </c>
      <c r="B11329" t="s">
        <v>596</v>
      </c>
      <c r="C11329" s="1" t="s">
        <v>570</v>
      </c>
      <c r="D11329" s="1" t="s">
        <v>571</v>
      </c>
      <c r="E11329" s="2">
        <v>121</v>
      </c>
      <c r="F11329" s="3">
        <v>84</v>
      </c>
      <c r="G11329" s="2">
        <v>676</v>
      </c>
      <c r="H11329" s="3">
        <v>500</v>
      </c>
      <c r="I11329" s="69" t="str">
        <f>VLOOKUP(C11329,СПРАВОЧНИК!B:D,2,0)</f>
        <v>ЕВРОПА</v>
      </c>
      <c r="J11329" s="69" t="str">
        <f>VLOOKUP(C11329,СПРАВОЧНИК!B:D,3,0)</f>
        <v>ИНОМАРКИ</v>
      </c>
      <c r="K11329" s="69" t="str">
        <f>VLOOKUP(СВОД2023[[#This Row],[ФО]],СПРАВОЧНИК!H:P,2,0)</f>
        <v>Центральный ФО</v>
      </c>
    </row>
    <row r="11330" spans="1:11" x14ac:dyDescent="0.2">
      <c r="A11330" t="s">
        <v>600</v>
      </c>
      <c r="B11330" t="s">
        <v>596</v>
      </c>
      <c r="C11330" s="1" t="s">
        <v>570</v>
      </c>
      <c r="D11330" s="1" t="s">
        <v>572</v>
      </c>
      <c r="E11330" s="2">
        <v>239</v>
      </c>
      <c r="F11330" s="3">
        <v>142</v>
      </c>
      <c r="G11330" s="2">
        <v>1217</v>
      </c>
      <c r="H11330" s="3">
        <v>847</v>
      </c>
      <c r="I11330" s="69" t="str">
        <f>VLOOKUP(C11330,СПРАВОЧНИК!B:D,2,0)</f>
        <v>ЕВРОПА</v>
      </c>
      <c r="J11330" s="69" t="str">
        <f>VLOOKUP(C11330,СПРАВОЧНИК!B:D,3,0)</f>
        <v>ИНОМАРКИ</v>
      </c>
      <c r="K11330" s="69" t="str">
        <f>VLOOKUP(СВОД2023[[#This Row],[ФО]],СПРАВОЧНИК!H:P,2,0)</f>
        <v>Центральный ФО</v>
      </c>
    </row>
    <row r="11331" spans="1:11" x14ac:dyDescent="0.2">
      <c r="A11331" t="s">
        <v>600</v>
      </c>
      <c r="B11331" t="s">
        <v>596</v>
      </c>
      <c r="C11331" s="1" t="s">
        <v>570</v>
      </c>
      <c r="D11331" s="1" t="s">
        <v>2361</v>
      </c>
      <c r="E11331" s="2">
        <v>8</v>
      </c>
      <c r="F11331" s="3">
        <v>7</v>
      </c>
      <c r="G11331" s="2">
        <v>44</v>
      </c>
      <c r="H11331" s="3">
        <v>27</v>
      </c>
      <c r="I11331" s="69" t="str">
        <f>VLOOKUP(C11331,СПРАВОЧНИК!B:D,2,0)</f>
        <v>ЕВРОПА</v>
      </c>
      <c r="J11331" s="69" t="str">
        <f>VLOOKUP(C11331,СПРАВОЧНИК!B:D,3,0)</f>
        <v>ИНОМАРКИ</v>
      </c>
      <c r="K11331" s="69" t="str">
        <f>VLOOKUP(СВОД2023[[#This Row],[ФО]],СПРАВОЧНИК!H:P,2,0)</f>
        <v>Центральный ФО</v>
      </c>
    </row>
    <row r="11332" spans="1:11" x14ac:dyDescent="0.2">
      <c r="A11332" t="s">
        <v>600</v>
      </c>
      <c r="B11332" t="s">
        <v>596</v>
      </c>
      <c r="C11332" s="1" t="s">
        <v>570</v>
      </c>
      <c r="D11332" s="1" t="s">
        <v>1956</v>
      </c>
      <c r="E11332" s="2">
        <v>137</v>
      </c>
      <c r="F11332" s="3">
        <v>107</v>
      </c>
      <c r="G11332" s="2">
        <v>732</v>
      </c>
      <c r="H11332" s="3">
        <v>559</v>
      </c>
      <c r="I11332" s="69" t="str">
        <f>VLOOKUP(C11332,СПРАВОЧНИК!B:D,2,0)</f>
        <v>ЕВРОПА</v>
      </c>
      <c r="J11332" s="69" t="str">
        <f>VLOOKUP(C11332,СПРАВОЧНИК!B:D,3,0)</f>
        <v>ИНОМАРКИ</v>
      </c>
      <c r="K11332" s="69" t="str">
        <f>VLOOKUP(СВОД2023[[#This Row],[ФО]],СПРАВОЧНИК!H:P,2,0)</f>
        <v>Центральный ФО</v>
      </c>
    </row>
    <row r="11333" spans="1:11" x14ac:dyDescent="0.2">
      <c r="A11333" t="s">
        <v>600</v>
      </c>
      <c r="B11333" t="s">
        <v>596</v>
      </c>
      <c r="C11333" s="1" t="s">
        <v>570</v>
      </c>
      <c r="D11333" s="1" t="s">
        <v>573</v>
      </c>
      <c r="E11333" s="2">
        <v>26</v>
      </c>
      <c r="F11333" s="3">
        <v>20</v>
      </c>
      <c r="G11333" s="2">
        <v>175</v>
      </c>
      <c r="H11333" s="3">
        <v>106</v>
      </c>
      <c r="I11333" s="69" t="str">
        <f>VLOOKUP(C11333,СПРАВОЧНИК!B:D,2,0)</f>
        <v>ЕВРОПА</v>
      </c>
      <c r="J11333" s="69" t="str">
        <f>VLOOKUP(C11333,СПРАВОЧНИК!B:D,3,0)</f>
        <v>ИНОМАРКИ</v>
      </c>
      <c r="K11333" s="69" t="str">
        <f>VLOOKUP(СВОД2023[[#This Row],[ФО]],СПРАВОЧНИК!H:P,2,0)</f>
        <v>Центральный ФО</v>
      </c>
    </row>
    <row r="11334" spans="1:11" x14ac:dyDescent="0.2">
      <c r="A11334" t="s">
        <v>600</v>
      </c>
      <c r="B11334" t="s">
        <v>596</v>
      </c>
      <c r="C11334" s="1" t="s">
        <v>570</v>
      </c>
      <c r="D11334" s="1" t="s">
        <v>1957</v>
      </c>
      <c r="E11334" s="2">
        <v>35</v>
      </c>
      <c r="F11334" s="3">
        <v>48</v>
      </c>
      <c r="G11334" s="2">
        <v>212</v>
      </c>
      <c r="H11334" s="3">
        <v>183</v>
      </c>
      <c r="I11334" s="69" t="str">
        <f>VLOOKUP(C11334,СПРАВОЧНИК!B:D,2,0)</f>
        <v>ЕВРОПА</v>
      </c>
      <c r="J11334" s="69" t="str">
        <f>VLOOKUP(C11334,СПРАВОЧНИК!B:D,3,0)</f>
        <v>ИНОМАРКИ</v>
      </c>
      <c r="K11334" s="69" t="str">
        <f>VLOOKUP(СВОД2023[[#This Row],[ФО]],СПРАВОЧНИК!H:P,2,0)</f>
        <v>Центральный ФО</v>
      </c>
    </row>
    <row r="11335" spans="1:11" x14ac:dyDescent="0.2">
      <c r="A11335" t="s">
        <v>600</v>
      </c>
      <c r="B11335" t="s">
        <v>596</v>
      </c>
      <c r="C11335" s="1" t="s">
        <v>570</v>
      </c>
      <c r="D11335" s="1" t="s">
        <v>2362</v>
      </c>
      <c r="E11335" s="2">
        <v>5</v>
      </c>
      <c r="F11335" s="3">
        <v>6</v>
      </c>
      <c r="G11335" s="2">
        <v>45</v>
      </c>
      <c r="H11335" s="3">
        <v>36</v>
      </c>
      <c r="I11335" s="69" t="str">
        <f>VLOOKUP(C11335,СПРАВОЧНИК!B:D,2,0)</f>
        <v>ЕВРОПА</v>
      </c>
      <c r="J11335" s="69" t="str">
        <f>VLOOKUP(C11335,СПРАВОЧНИК!B:D,3,0)</f>
        <v>ИНОМАРКИ</v>
      </c>
      <c r="K11335" s="69" t="str">
        <f>VLOOKUP(СВОД2023[[#This Row],[ФО]],СПРАВОЧНИК!H:P,2,0)</f>
        <v>Центральный ФО</v>
      </c>
    </row>
    <row r="11336" spans="1:11" x14ac:dyDescent="0.2">
      <c r="A11336" t="s">
        <v>600</v>
      </c>
      <c r="B11336" t="s">
        <v>596</v>
      </c>
      <c r="C11336" s="1" t="s">
        <v>570</v>
      </c>
      <c r="D11336" s="1" t="s">
        <v>574</v>
      </c>
      <c r="E11336" s="2">
        <v>32</v>
      </c>
      <c r="F11336" s="3">
        <v>15</v>
      </c>
      <c r="G11336" s="2">
        <v>198</v>
      </c>
      <c r="H11336" s="3">
        <v>60</v>
      </c>
      <c r="I11336" s="69" t="str">
        <f>VLOOKUP(C11336,СПРАВОЧНИК!B:D,2,0)</f>
        <v>ЕВРОПА</v>
      </c>
      <c r="J11336" s="69" t="str">
        <f>VLOOKUP(C11336,СПРАВОЧНИК!B:D,3,0)</f>
        <v>ИНОМАРКИ</v>
      </c>
      <c r="K11336" s="69" t="str">
        <f>VLOOKUP(СВОД2023[[#This Row],[ФО]],СПРАВОЧНИК!H:P,2,0)</f>
        <v>Центральный ФО</v>
      </c>
    </row>
    <row r="11337" spans="1:11" x14ac:dyDescent="0.2">
      <c r="A11337" t="s">
        <v>600</v>
      </c>
      <c r="B11337" t="s">
        <v>596</v>
      </c>
      <c r="C11337" s="1" t="s">
        <v>570</v>
      </c>
      <c r="D11337" s="1" t="s">
        <v>1958</v>
      </c>
      <c r="E11337" s="2">
        <v>8</v>
      </c>
      <c r="F11337" s="3">
        <v>6</v>
      </c>
      <c r="G11337" s="2">
        <v>71</v>
      </c>
      <c r="H11337" s="3">
        <v>57</v>
      </c>
      <c r="I11337" s="69" t="str">
        <f>VLOOKUP(C11337,СПРАВОЧНИК!B:D,2,0)</f>
        <v>ЕВРОПА</v>
      </c>
      <c r="J11337" s="69" t="str">
        <f>VLOOKUP(C11337,СПРАВОЧНИК!B:D,3,0)</f>
        <v>ИНОМАРКИ</v>
      </c>
      <c r="K11337" s="69" t="str">
        <f>VLOOKUP(СВОД2023[[#This Row],[ФО]],СПРАВОЧНИК!H:P,2,0)</f>
        <v>Центральный ФО</v>
      </c>
    </row>
    <row r="11338" spans="1:11" x14ac:dyDescent="0.2">
      <c r="A11338" t="s">
        <v>600</v>
      </c>
      <c r="B11338" t="s">
        <v>596</v>
      </c>
      <c r="C11338" s="1" t="s">
        <v>570</v>
      </c>
      <c r="D11338" s="1" t="s">
        <v>575</v>
      </c>
      <c r="E11338" s="2">
        <v>57</v>
      </c>
      <c r="F11338" s="3">
        <v>7</v>
      </c>
      <c r="G11338" s="2">
        <v>328</v>
      </c>
      <c r="H11338" s="3">
        <v>95</v>
      </c>
      <c r="I11338" s="69" t="str">
        <f>VLOOKUP(C11338,СПРАВОЧНИК!B:D,2,0)</f>
        <v>ЕВРОПА</v>
      </c>
      <c r="J11338" s="69" t="str">
        <f>VLOOKUP(C11338,СПРАВОЧНИК!B:D,3,0)</f>
        <v>ИНОМАРКИ</v>
      </c>
      <c r="K11338" s="69" t="str">
        <f>VLOOKUP(СВОД2023[[#This Row],[ФО]],СПРАВОЧНИК!H:P,2,0)</f>
        <v>Центральный ФО</v>
      </c>
    </row>
    <row r="11339" spans="1:11" x14ac:dyDescent="0.2">
      <c r="A11339" t="s">
        <v>600</v>
      </c>
      <c r="B11339" t="s">
        <v>596</v>
      </c>
      <c r="C11339" s="1" t="s">
        <v>570</v>
      </c>
      <c r="D11339" s="1" t="s">
        <v>1959</v>
      </c>
      <c r="E11339" s="2">
        <v>3</v>
      </c>
      <c r="F11339" s="3">
        <v>4</v>
      </c>
      <c r="G11339" s="2">
        <v>25</v>
      </c>
      <c r="H11339" s="3">
        <v>20</v>
      </c>
      <c r="I11339" s="69" t="str">
        <f>VLOOKUP(C11339,СПРАВОЧНИК!B:D,2,0)</f>
        <v>ЕВРОПА</v>
      </c>
      <c r="J11339" s="69" t="str">
        <f>VLOOKUP(C11339,СПРАВОЧНИК!B:D,3,0)</f>
        <v>ИНОМАРКИ</v>
      </c>
      <c r="K11339" s="69" t="str">
        <f>VLOOKUP(СВОД2023[[#This Row],[ФО]],СПРАВОЧНИК!H:P,2,0)</f>
        <v>Центральный ФО</v>
      </c>
    </row>
    <row r="11340" spans="1:11" x14ac:dyDescent="0.2">
      <c r="A11340" t="s">
        <v>600</v>
      </c>
      <c r="B11340" t="s">
        <v>596</v>
      </c>
      <c r="C11340" s="1" t="s">
        <v>570</v>
      </c>
      <c r="D11340" s="1" t="s">
        <v>1960</v>
      </c>
      <c r="E11340" s="2"/>
      <c r="F11340" s="3"/>
      <c r="G11340" s="2">
        <v>1</v>
      </c>
      <c r="H11340" s="3">
        <v>3</v>
      </c>
      <c r="I11340" s="69" t="str">
        <f>VLOOKUP(C11340,СПРАВОЧНИК!B:D,2,0)</f>
        <v>ЕВРОПА</v>
      </c>
      <c r="J11340" s="69" t="str">
        <f>VLOOKUP(C11340,СПРАВОЧНИК!B:D,3,0)</f>
        <v>ИНОМАРКИ</v>
      </c>
      <c r="K11340" s="69" t="str">
        <f>VLOOKUP(СВОД2023[[#This Row],[ФО]],СПРАВОЧНИК!H:P,2,0)</f>
        <v>Центральный ФО</v>
      </c>
    </row>
    <row r="11341" spans="1:11" x14ac:dyDescent="0.2">
      <c r="A11341" t="s">
        <v>600</v>
      </c>
      <c r="B11341" t="s">
        <v>596</v>
      </c>
      <c r="C11341" s="1" t="s">
        <v>570</v>
      </c>
      <c r="D11341" s="1" t="s">
        <v>2363</v>
      </c>
      <c r="E11341" s="2">
        <v>10</v>
      </c>
      <c r="F11341" s="3">
        <v>1</v>
      </c>
      <c r="G11341" s="2">
        <v>69</v>
      </c>
      <c r="H11341" s="3">
        <v>4</v>
      </c>
      <c r="I11341" s="69" t="str">
        <f>VLOOKUP(C11341,СПРАВОЧНИК!B:D,2,0)</f>
        <v>ЕВРОПА</v>
      </c>
      <c r="J11341" s="69" t="str">
        <f>VLOOKUP(C11341,СПРАВОЧНИК!B:D,3,0)</f>
        <v>ИНОМАРКИ</v>
      </c>
      <c r="K11341" s="69" t="str">
        <f>VLOOKUP(СВОД2023[[#This Row],[ФО]],СПРАВОЧНИК!H:P,2,0)</f>
        <v>Центральный ФО</v>
      </c>
    </row>
    <row r="11342" spans="1:11" x14ac:dyDescent="0.2">
      <c r="A11342" t="s">
        <v>600</v>
      </c>
      <c r="B11342" t="s">
        <v>596</v>
      </c>
      <c r="C11342" s="1" t="s">
        <v>570</v>
      </c>
      <c r="D11342" s="1" t="s">
        <v>1961</v>
      </c>
      <c r="E11342" s="2"/>
      <c r="F11342" s="3">
        <v>1</v>
      </c>
      <c r="G11342" s="2">
        <v>11</v>
      </c>
      <c r="H11342" s="3">
        <v>23</v>
      </c>
      <c r="I11342" s="69" t="str">
        <f>VLOOKUP(C11342,СПРАВОЧНИК!B:D,2,0)</f>
        <v>ЕВРОПА</v>
      </c>
      <c r="J11342" s="69" t="str">
        <f>VLOOKUP(C11342,СПРАВОЧНИК!B:D,3,0)</f>
        <v>ИНОМАРКИ</v>
      </c>
      <c r="K11342" s="69" t="str">
        <f>VLOOKUP(СВОД2023[[#This Row],[ФО]],СПРАВОЧНИК!H:P,2,0)</f>
        <v>Центральный ФО</v>
      </c>
    </row>
    <row r="11343" spans="1:11" x14ac:dyDescent="0.2">
      <c r="A11343" t="s">
        <v>600</v>
      </c>
      <c r="B11343" t="s">
        <v>596</v>
      </c>
      <c r="C11343" s="1" t="s">
        <v>570</v>
      </c>
      <c r="D11343" s="1" t="s">
        <v>1962</v>
      </c>
      <c r="E11343" s="2">
        <v>8</v>
      </c>
      <c r="F11343" s="3">
        <v>10</v>
      </c>
      <c r="G11343" s="2">
        <v>38</v>
      </c>
      <c r="H11343" s="3">
        <v>49</v>
      </c>
      <c r="I11343" s="69" t="str">
        <f>VLOOKUP(C11343,СПРАВОЧНИК!B:D,2,0)</f>
        <v>ЕВРОПА</v>
      </c>
      <c r="J11343" s="69" t="str">
        <f>VLOOKUP(C11343,СПРАВОЧНИК!B:D,3,0)</f>
        <v>ИНОМАРКИ</v>
      </c>
      <c r="K11343" s="69" t="str">
        <f>VLOOKUP(СВОД2023[[#This Row],[ФО]],СПРАВОЧНИК!H:P,2,0)</f>
        <v>Центральный ФО</v>
      </c>
    </row>
    <row r="11344" spans="1:11" x14ac:dyDescent="0.2">
      <c r="A11344" t="s">
        <v>600</v>
      </c>
      <c r="B11344" t="s">
        <v>596</v>
      </c>
      <c r="C11344" s="1" t="s">
        <v>570</v>
      </c>
      <c r="D11344" s="1" t="s">
        <v>2488</v>
      </c>
      <c r="E11344" s="2">
        <v>2</v>
      </c>
      <c r="F11344" s="3">
        <v>1</v>
      </c>
      <c r="G11344" s="2">
        <v>4</v>
      </c>
      <c r="H11344" s="3">
        <v>3</v>
      </c>
      <c r="I11344" s="69" t="str">
        <f>VLOOKUP(C11344,СПРАВОЧНИК!B:D,2,0)</f>
        <v>ЕВРОПА</v>
      </c>
      <c r="J11344" s="69" t="str">
        <f>VLOOKUP(C11344,СПРАВОЧНИК!B:D,3,0)</f>
        <v>ИНОМАРКИ</v>
      </c>
      <c r="K11344" s="69" t="str">
        <f>VLOOKUP(СВОД2023[[#This Row],[ФО]],СПРАВОЧНИК!H:P,2,0)</f>
        <v>Центральный ФО</v>
      </c>
    </row>
    <row r="11345" spans="1:11" x14ac:dyDescent="0.2">
      <c r="A11345" t="s">
        <v>600</v>
      </c>
      <c r="B11345" t="s">
        <v>596</v>
      </c>
      <c r="C11345" s="1" t="s">
        <v>570</v>
      </c>
      <c r="D11345" s="1" t="s">
        <v>1963</v>
      </c>
      <c r="E11345" s="2">
        <v>15</v>
      </c>
      <c r="F11345" s="3">
        <v>13</v>
      </c>
      <c r="G11345" s="2">
        <v>80</v>
      </c>
      <c r="H11345" s="3">
        <v>74</v>
      </c>
      <c r="I11345" s="69" t="str">
        <f>VLOOKUP(C11345,СПРАВОЧНИК!B:D,2,0)</f>
        <v>ЕВРОПА</v>
      </c>
      <c r="J11345" s="69" t="str">
        <f>VLOOKUP(C11345,СПРАВОЧНИК!B:D,3,0)</f>
        <v>ИНОМАРКИ</v>
      </c>
      <c r="K11345" s="69" t="str">
        <f>VLOOKUP(СВОД2023[[#This Row],[ФО]],СПРАВОЧНИК!H:P,2,0)</f>
        <v>Центральный ФО</v>
      </c>
    </row>
    <row r="11346" spans="1:11" x14ac:dyDescent="0.2">
      <c r="A11346" t="s">
        <v>600</v>
      </c>
      <c r="B11346" t="s">
        <v>596</v>
      </c>
      <c r="C11346" s="1" t="s">
        <v>570</v>
      </c>
      <c r="D11346" s="1" t="s">
        <v>1964</v>
      </c>
      <c r="E11346" s="2">
        <v>21</v>
      </c>
      <c r="F11346" s="3">
        <v>22</v>
      </c>
      <c r="G11346" s="2">
        <v>113</v>
      </c>
      <c r="H11346" s="3">
        <v>125</v>
      </c>
      <c r="I11346" s="69" t="str">
        <f>VLOOKUP(C11346,СПРАВОЧНИК!B:D,2,0)</f>
        <v>ЕВРОПА</v>
      </c>
      <c r="J11346" s="69" t="str">
        <f>VLOOKUP(C11346,СПРАВОЧНИК!B:D,3,0)</f>
        <v>ИНОМАРКИ</v>
      </c>
      <c r="K11346" s="69" t="str">
        <f>VLOOKUP(СВОД2023[[#This Row],[ФО]],СПРАВОЧНИК!H:P,2,0)</f>
        <v>Центральный ФО</v>
      </c>
    </row>
    <row r="11347" spans="1:11" x14ac:dyDescent="0.2">
      <c r="A11347" t="s">
        <v>600</v>
      </c>
      <c r="B11347" t="s">
        <v>596</v>
      </c>
      <c r="C11347" s="1" t="s">
        <v>570</v>
      </c>
      <c r="D11347" s="1" t="s">
        <v>2364</v>
      </c>
      <c r="E11347" s="2"/>
      <c r="F11347" s="3"/>
      <c r="G11347" s="2">
        <v>4</v>
      </c>
      <c r="H11347" s="3">
        <v>4</v>
      </c>
      <c r="I11347" s="69" t="str">
        <f>VLOOKUP(C11347,СПРАВОЧНИК!B:D,2,0)</f>
        <v>ЕВРОПА</v>
      </c>
      <c r="J11347" s="69" t="str">
        <f>VLOOKUP(C11347,СПРАВОЧНИК!B:D,3,0)</f>
        <v>ИНОМАРКИ</v>
      </c>
      <c r="K11347" s="69" t="str">
        <f>VLOOKUP(СВОД2023[[#This Row],[ФО]],СПРАВОЧНИК!H:P,2,0)</f>
        <v>Центральный ФО</v>
      </c>
    </row>
    <row r="11348" spans="1:11" x14ac:dyDescent="0.2">
      <c r="A11348" t="s">
        <v>600</v>
      </c>
      <c r="B11348" t="s">
        <v>596</v>
      </c>
      <c r="C11348" s="1" t="s">
        <v>570</v>
      </c>
      <c r="D11348" s="1" t="s">
        <v>576</v>
      </c>
      <c r="E11348" s="2">
        <v>36</v>
      </c>
      <c r="F11348" s="3">
        <v>33</v>
      </c>
      <c r="G11348" s="2">
        <v>230</v>
      </c>
      <c r="H11348" s="3">
        <v>161</v>
      </c>
      <c r="I11348" s="69" t="str">
        <f>VLOOKUP(C11348,СПРАВОЧНИК!B:D,2,0)</f>
        <v>ЕВРОПА</v>
      </c>
      <c r="J11348" s="69" t="str">
        <f>VLOOKUP(C11348,СПРАВОЧНИК!B:D,3,0)</f>
        <v>ИНОМАРКИ</v>
      </c>
      <c r="K11348" s="69" t="str">
        <f>VLOOKUP(СВОД2023[[#This Row],[ФО]],СПРАВОЧНИК!H:P,2,0)</f>
        <v>Центральный ФО</v>
      </c>
    </row>
    <row r="11349" spans="1:11" x14ac:dyDescent="0.2">
      <c r="A11349" t="s">
        <v>600</v>
      </c>
      <c r="B11349" t="s">
        <v>596</v>
      </c>
      <c r="C11349" s="1" t="s">
        <v>570</v>
      </c>
      <c r="D11349" s="1" t="s">
        <v>577</v>
      </c>
      <c r="E11349" s="2">
        <v>310</v>
      </c>
      <c r="F11349" s="3">
        <v>177</v>
      </c>
      <c r="G11349" s="2">
        <v>1807</v>
      </c>
      <c r="H11349" s="3">
        <v>1034</v>
      </c>
      <c r="I11349" s="69" t="str">
        <f>VLOOKUP(C11349,СПРАВОЧНИК!B:D,2,0)</f>
        <v>ЕВРОПА</v>
      </c>
      <c r="J11349" s="69" t="str">
        <f>VLOOKUP(C11349,СПРАВОЧНИК!B:D,3,0)</f>
        <v>ИНОМАРКИ</v>
      </c>
      <c r="K11349" s="69" t="str">
        <f>VLOOKUP(СВОД2023[[#This Row],[ФО]],СПРАВОЧНИК!H:P,2,0)</f>
        <v>Центральный ФО</v>
      </c>
    </row>
    <row r="11350" spans="1:11" x14ac:dyDescent="0.2">
      <c r="A11350" t="s">
        <v>600</v>
      </c>
      <c r="B11350" t="s">
        <v>596</v>
      </c>
      <c r="C11350" s="1" t="s">
        <v>570</v>
      </c>
      <c r="D11350" s="1" t="s">
        <v>1965</v>
      </c>
      <c r="E11350" s="2">
        <v>124</v>
      </c>
      <c r="F11350" s="3">
        <v>86</v>
      </c>
      <c r="G11350" s="2">
        <v>679</v>
      </c>
      <c r="H11350" s="3">
        <v>498</v>
      </c>
      <c r="I11350" s="69" t="str">
        <f>VLOOKUP(C11350,СПРАВОЧНИК!B:D,2,0)</f>
        <v>ЕВРОПА</v>
      </c>
      <c r="J11350" s="69" t="str">
        <f>VLOOKUP(C11350,СПРАВОЧНИК!B:D,3,0)</f>
        <v>ИНОМАРКИ</v>
      </c>
      <c r="K11350" s="69" t="str">
        <f>VLOOKUP(СВОД2023[[#This Row],[ФО]],СПРАВОЧНИК!H:P,2,0)</f>
        <v>Центральный ФО</v>
      </c>
    </row>
    <row r="11351" spans="1:11" x14ac:dyDescent="0.2">
      <c r="A11351" t="s">
        <v>600</v>
      </c>
      <c r="B11351" t="s">
        <v>596</v>
      </c>
      <c r="C11351" s="1" t="s">
        <v>570</v>
      </c>
      <c r="D11351" s="1" t="s">
        <v>578</v>
      </c>
      <c r="E11351" s="2">
        <v>382</v>
      </c>
      <c r="F11351" s="3">
        <v>296</v>
      </c>
      <c r="G11351" s="2">
        <v>2277</v>
      </c>
      <c r="H11351" s="3">
        <v>1610</v>
      </c>
      <c r="I11351" s="69" t="str">
        <f>VLOOKUP(C11351,СПРАВОЧНИК!B:D,2,0)</f>
        <v>ЕВРОПА</v>
      </c>
      <c r="J11351" s="69" t="str">
        <f>VLOOKUP(C11351,СПРАВОЧНИК!B:D,3,0)</f>
        <v>ИНОМАРКИ</v>
      </c>
      <c r="K11351" s="69" t="str">
        <f>VLOOKUP(СВОД2023[[#This Row],[ФО]],СПРАВОЧНИК!H:P,2,0)</f>
        <v>Центральный ФО</v>
      </c>
    </row>
    <row r="11352" spans="1:11" x14ac:dyDescent="0.2">
      <c r="A11352" t="s">
        <v>600</v>
      </c>
      <c r="B11352" t="s">
        <v>596</v>
      </c>
      <c r="C11352" s="1" t="s">
        <v>579</v>
      </c>
      <c r="D11352" s="1" t="s">
        <v>580</v>
      </c>
      <c r="E11352" s="2">
        <v>2</v>
      </c>
      <c r="F11352" s="3"/>
      <c r="G11352" s="2">
        <v>8</v>
      </c>
      <c r="H11352" s="3"/>
      <c r="I11352" s="69" t="str">
        <f>VLOOKUP(C11352,СПРАВОЧНИК!B:D,2,0)</f>
        <v>КИТАЙ</v>
      </c>
      <c r="J11352" s="69" t="str">
        <f>VLOOKUP(C11352,СПРАВОЧНИК!B:D,3,0)</f>
        <v>ИНОМАРКИ</v>
      </c>
      <c r="K11352" s="69" t="str">
        <f>VLOOKUP(СВОД2023[[#This Row],[ФО]],СПРАВОЧНИК!H:P,2,0)</f>
        <v>Центральный ФО</v>
      </c>
    </row>
    <row r="11353" spans="1:11" x14ac:dyDescent="0.2">
      <c r="A11353" t="s">
        <v>600</v>
      </c>
      <c r="B11353" t="s">
        <v>596</v>
      </c>
      <c r="C11353" s="1" t="s">
        <v>579</v>
      </c>
      <c r="D11353" s="1" t="s">
        <v>581</v>
      </c>
      <c r="E11353" s="2">
        <v>6</v>
      </c>
      <c r="F11353" s="3"/>
      <c r="G11353" s="2">
        <v>10</v>
      </c>
      <c r="H11353" s="3"/>
      <c r="I11353" s="69" t="str">
        <f>VLOOKUP(C11353,СПРАВОЧНИК!B:D,2,0)</f>
        <v>КИТАЙ</v>
      </c>
      <c r="J11353" s="69" t="str">
        <f>VLOOKUP(C11353,СПРАВОЧНИК!B:D,3,0)</f>
        <v>ИНОМАРКИ</v>
      </c>
      <c r="K11353" s="69" t="str">
        <f>VLOOKUP(СВОД2023[[#This Row],[ФО]],СПРАВОЧНИК!H:P,2,0)</f>
        <v>Центральный ФО</v>
      </c>
    </row>
    <row r="11354" spans="1:11" x14ac:dyDescent="0.2">
      <c r="A11354" t="s">
        <v>600</v>
      </c>
      <c r="B11354" t="s">
        <v>596</v>
      </c>
      <c r="C11354" s="1" t="s">
        <v>2489</v>
      </c>
      <c r="D11354" s="1" t="s">
        <v>2729</v>
      </c>
      <c r="E11354" s="2"/>
      <c r="F11354" s="3"/>
      <c r="G11354" s="2">
        <v>1</v>
      </c>
      <c r="H11354" s="3">
        <v>1</v>
      </c>
      <c r="I11354" s="69" t="str">
        <f>VLOOKUP(C11354,СПРАВОЧНИК!B:D,2,0)</f>
        <v>ЕВРОПА</v>
      </c>
      <c r="J11354" s="69" t="str">
        <f>VLOOKUP(C11354,СПРАВОЧНИК!B:D,3,0)</f>
        <v>ИНОМАРКИ</v>
      </c>
      <c r="K11354" s="69" t="str">
        <f>VLOOKUP(СВОД2023[[#This Row],[ФО]],СПРАВОЧНИК!H:P,2,0)</f>
        <v>Центральный ФО</v>
      </c>
    </row>
    <row r="11355" spans="1:11" x14ac:dyDescent="0.2">
      <c r="A11355" t="s">
        <v>600</v>
      </c>
      <c r="B11355" t="s">
        <v>596</v>
      </c>
      <c r="C11355" s="1" t="s">
        <v>2489</v>
      </c>
      <c r="D11355" s="1" t="s">
        <v>2730</v>
      </c>
      <c r="E11355" s="2"/>
      <c r="F11355" s="3"/>
      <c r="G11355" s="2"/>
      <c r="H11355" s="3">
        <v>1</v>
      </c>
      <c r="I11355" s="69" t="str">
        <f>VLOOKUP(C11355,СПРАВОЧНИК!B:D,2,0)</f>
        <v>ЕВРОПА</v>
      </c>
      <c r="J11355" s="69" t="str">
        <f>VLOOKUP(C11355,СПРАВОЧНИК!B:D,3,0)</f>
        <v>ИНОМАРКИ</v>
      </c>
      <c r="K11355" s="69" t="str">
        <f>VLOOKUP(СВОД2023[[#This Row],[ФО]],СПРАВОЧНИК!H:P,2,0)</f>
        <v>Центральный ФО</v>
      </c>
    </row>
    <row r="11356" spans="1:11" x14ac:dyDescent="0.2">
      <c r="A11356" t="s">
        <v>600</v>
      </c>
      <c r="B11356" t="s">
        <v>596</v>
      </c>
      <c r="C11356" s="1" t="s">
        <v>2489</v>
      </c>
      <c r="D11356" s="1" t="s">
        <v>2490</v>
      </c>
      <c r="E11356" s="2"/>
      <c r="F11356" s="3"/>
      <c r="G11356" s="2">
        <v>1</v>
      </c>
      <c r="H11356" s="3"/>
      <c r="I11356" s="69" t="str">
        <f>VLOOKUP(C11356,СПРАВОЧНИК!B:D,2,0)</f>
        <v>ЕВРОПА</v>
      </c>
      <c r="J11356" s="69" t="str">
        <f>VLOOKUP(C11356,СПРАВОЧНИК!B:D,3,0)</f>
        <v>ИНОМАРКИ</v>
      </c>
      <c r="K11356" s="69" t="str">
        <f>VLOOKUP(СВОД2023[[#This Row],[ФО]],СПРАВОЧНИК!H:P,2,0)</f>
        <v>Центральный ФО</v>
      </c>
    </row>
    <row r="11357" spans="1:11" x14ac:dyDescent="0.2">
      <c r="A11357" t="s">
        <v>600</v>
      </c>
      <c r="B11357" t="s">
        <v>596</v>
      </c>
      <c r="C11357" s="1" t="s">
        <v>582</v>
      </c>
      <c r="D11357" s="1" t="s">
        <v>583</v>
      </c>
      <c r="E11357" s="2"/>
      <c r="F11357" s="3"/>
      <c r="G11357" s="2">
        <v>4</v>
      </c>
      <c r="H11357" s="3"/>
      <c r="I11357" s="69" t="str">
        <f>VLOOKUP(C11357,СПРАВОЧНИК!B:D,2,0)</f>
        <v>КИТАЙ</v>
      </c>
      <c r="J11357" s="69" t="str">
        <f>VLOOKUP(C11357,СПРАВОЧНИК!B:D,3,0)</f>
        <v>ИНОМАРКИ</v>
      </c>
      <c r="K11357" s="69" t="str">
        <f>VLOOKUP(СВОД2023[[#This Row],[ФО]],СПРАВОЧНИК!H:P,2,0)</f>
        <v>Центральный ФО</v>
      </c>
    </row>
    <row r="11358" spans="1:11" x14ac:dyDescent="0.2">
      <c r="A11358" t="s">
        <v>600</v>
      </c>
      <c r="B11358" t="s">
        <v>596</v>
      </c>
      <c r="C11358" s="1" t="s">
        <v>1966</v>
      </c>
      <c r="D11358" s="1" t="s">
        <v>1967</v>
      </c>
      <c r="E11358" s="2"/>
      <c r="F11358" s="3"/>
      <c r="G11358" s="2">
        <v>2</v>
      </c>
      <c r="H11358" s="3"/>
      <c r="I11358" s="69" t="str">
        <f>VLOOKUP(C11358,СПРАВОЧНИК!B:D,2,0)</f>
        <v>США</v>
      </c>
      <c r="J11358" s="69" t="str">
        <f>VLOOKUP(C11358,СПРАВОЧНИК!B:D,3,0)</f>
        <v>ИНОМАРКИ</v>
      </c>
      <c r="K11358" s="69" t="str">
        <f>VLOOKUP(СВОД2023[[#This Row],[ФО]],СПРАВОЧНИК!H:P,2,0)</f>
        <v>Центральный ФО</v>
      </c>
    </row>
    <row r="11359" spans="1:11" x14ac:dyDescent="0.2">
      <c r="A11359" t="s">
        <v>600</v>
      </c>
      <c r="B11359" t="s">
        <v>596</v>
      </c>
      <c r="C11359" s="1" t="s">
        <v>584</v>
      </c>
      <c r="D11359" s="1" t="s">
        <v>2731</v>
      </c>
      <c r="E11359" s="2"/>
      <c r="F11359" s="3"/>
      <c r="G11359" s="2"/>
      <c r="H11359" s="3">
        <v>1</v>
      </c>
      <c r="I11359" s="69" t="str">
        <f>VLOOKUP(C11359,СПРАВОЧНИК!B:D,2,0)</f>
        <v>КИТАЙ</v>
      </c>
      <c r="J11359" s="69" t="str">
        <f>VLOOKUP(C11359,СПРАВОЧНИК!B:D,3,0)</f>
        <v>ИНОМАРКИ</v>
      </c>
      <c r="K11359" s="69" t="str">
        <f>VLOOKUP(СВОД2023[[#This Row],[ФО]],СПРАВОЧНИК!H:P,2,0)</f>
        <v>Центральный ФО</v>
      </c>
    </row>
    <row r="11360" spans="1:11" x14ac:dyDescent="0.2">
      <c r="A11360" t="s">
        <v>600</v>
      </c>
      <c r="B11360" t="s">
        <v>596</v>
      </c>
      <c r="C11360" s="1" t="s">
        <v>585</v>
      </c>
      <c r="D11360" s="1" t="s">
        <v>586</v>
      </c>
      <c r="E11360" s="2"/>
      <c r="F11360" s="3">
        <v>1</v>
      </c>
      <c r="G11360" s="2">
        <v>2</v>
      </c>
      <c r="H11360" s="3">
        <v>2</v>
      </c>
      <c r="I11360" s="69" t="str">
        <f>VLOOKUP(C11360,СПРАВОЧНИК!B:D,2,0)</f>
        <v>КИТАЙ</v>
      </c>
      <c r="J11360" s="69" t="str">
        <f>VLOOKUP(C11360,СПРАВОЧНИК!B:D,3,0)</f>
        <v>ИНОМАРКИ</v>
      </c>
      <c r="K11360" s="69" t="str">
        <f>VLOOKUP(СВОД2023[[#This Row],[ФО]],СПРАВОЧНИК!H:P,2,0)</f>
        <v>Центральный ФО</v>
      </c>
    </row>
    <row r="11361" spans="1:11" x14ac:dyDescent="0.2">
      <c r="A11361" t="s">
        <v>600</v>
      </c>
      <c r="B11361" t="s">
        <v>596</v>
      </c>
      <c r="C11361" s="1" t="s">
        <v>585</v>
      </c>
      <c r="D11361" s="1" t="s">
        <v>587</v>
      </c>
      <c r="E11361" s="2">
        <v>1</v>
      </c>
      <c r="F11361" s="3"/>
      <c r="G11361" s="2">
        <v>2</v>
      </c>
      <c r="H11361" s="3"/>
      <c r="I11361" s="69" t="str">
        <f>VLOOKUP(C11361,СПРАВОЧНИК!B:D,2,0)</f>
        <v>КИТАЙ</v>
      </c>
      <c r="J11361" s="69" t="str">
        <f>VLOOKUP(C11361,СПРАВОЧНИК!B:D,3,0)</f>
        <v>ИНОМАРКИ</v>
      </c>
      <c r="K11361" s="69" t="str">
        <f>VLOOKUP(СВОД2023[[#This Row],[ФО]],СПРАВОЧНИК!H:P,2,0)</f>
        <v>Центральный ФО</v>
      </c>
    </row>
    <row r="11362" spans="1:11" x14ac:dyDescent="0.2">
      <c r="A11362" t="s">
        <v>600</v>
      </c>
      <c r="B11362" t="s">
        <v>596</v>
      </c>
      <c r="C11362" s="1" t="s">
        <v>588</v>
      </c>
      <c r="D11362" s="1" t="s">
        <v>589</v>
      </c>
      <c r="E11362" s="2">
        <v>1</v>
      </c>
      <c r="F11362" s="3"/>
      <c r="G11362" s="2">
        <v>1</v>
      </c>
      <c r="H11362" s="3"/>
      <c r="I11362" s="69" t="str">
        <f>VLOOKUP(C11362,СПРАВОЧНИК!B:D,2,0)</f>
        <v>КИТАЙ</v>
      </c>
      <c r="J11362" s="69" t="str">
        <f>VLOOKUP(C11362,СПРАВОЧНИК!B:D,3,0)</f>
        <v>ИНОМАРКИ</v>
      </c>
      <c r="K11362" s="69" t="str">
        <f>VLOOKUP(СВОД2023[[#This Row],[ФО]],СПРАВОЧНИК!H:P,2,0)</f>
        <v>Центральный ФО</v>
      </c>
    </row>
    <row r="11363" spans="1:11" x14ac:dyDescent="0.2">
      <c r="A11363" t="s">
        <v>600</v>
      </c>
      <c r="B11363" t="s">
        <v>596</v>
      </c>
      <c r="C11363" s="1" t="s">
        <v>1083</v>
      </c>
      <c r="D11363" s="1" t="s">
        <v>2365</v>
      </c>
      <c r="E11363" s="2"/>
      <c r="F11363" s="3"/>
      <c r="G11363" s="2">
        <v>6</v>
      </c>
      <c r="H11363" s="3">
        <v>1</v>
      </c>
      <c r="I11363" s="69" t="str">
        <f>VLOOKUP(C11363,СПРАВОЧНИК!B:D,2,0)</f>
        <v>РОССИЯ</v>
      </c>
      <c r="J11363" s="69" t="str">
        <f>VLOOKUP(C11363,СПРАВОЧНИК!B:D,3,0)</f>
        <v>ОТЕЧЕСТВЕННЫЕ</v>
      </c>
      <c r="K11363" s="69" t="str">
        <f>VLOOKUP(СВОД2023[[#This Row],[ФО]],СПРАВОЧНИК!H:P,2,0)</f>
        <v>Центральный ФО</v>
      </c>
    </row>
    <row r="11364" spans="1:11" x14ac:dyDescent="0.2">
      <c r="A11364" t="s">
        <v>600</v>
      </c>
      <c r="B11364" t="s">
        <v>596</v>
      </c>
      <c r="C11364" s="1" t="s">
        <v>1083</v>
      </c>
      <c r="D11364" s="1" t="s">
        <v>1968</v>
      </c>
      <c r="E11364" s="2">
        <v>181</v>
      </c>
      <c r="F11364" s="3">
        <v>135</v>
      </c>
      <c r="G11364" s="2">
        <v>1014</v>
      </c>
      <c r="H11364" s="3">
        <v>815</v>
      </c>
      <c r="I11364" s="69" t="str">
        <f>VLOOKUP(C11364,СПРАВОЧНИК!B:D,2,0)</f>
        <v>РОССИЯ</v>
      </c>
      <c r="J11364" s="69" t="str">
        <f>VLOOKUP(C11364,СПРАВОЧНИК!B:D,3,0)</f>
        <v>ОТЕЧЕСТВЕННЫЕ</v>
      </c>
      <c r="K11364" s="69" t="str">
        <f>VLOOKUP(СВОД2023[[#This Row],[ФО]],СПРАВОЧНИК!H:P,2,0)</f>
        <v>Центральный ФО</v>
      </c>
    </row>
    <row r="11365" spans="1:11" x14ac:dyDescent="0.2">
      <c r="A11365" t="s">
        <v>600</v>
      </c>
      <c r="B11365" t="s">
        <v>596</v>
      </c>
      <c r="C11365" s="1" t="s">
        <v>1083</v>
      </c>
      <c r="D11365" s="1" t="s">
        <v>1969</v>
      </c>
      <c r="E11365" s="2">
        <v>227</v>
      </c>
      <c r="F11365" s="3">
        <v>206</v>
      </c>
      <c r="G11365" s="2">
        <v>1411</v>
      </c>
      <c r="H11365" s="3">
        <v>3088</v>
      </c>
      <c r="I11365" s="69" t="str">
        <f>VLOOKUP(C11365,СПРАВОЧНИК!B:D,2,0)</f>
        <v>РОССИЯ</v>
      </c>
      <c r="J11365" s="69" t="str">
        <f>VLOOKUP(C11365,СПРАВОЧНИК!B:D,3,0)</f>
        <v>ОТЕЧЕСТВЕННЫЕ</v>
      </c>
      <c r="K11365" s="69" t="str">
        <f>VLOOKUP(СВОД2023[[#This Row],[ФО]],СПРАВОЧНИК!H:P,2,0)</f>
        <v>Центральный ФО</v>
      </c>
    </row>
    <row r="11366" spans="1:11" x14ac:dyDescent="0.2">
      <c r="A11366" t="s">
        <v>600</v>
      </c>
      <c r="B11366" t="s">
        <v>596</v>
      </c>
      <c r="C11366" s="1" t="s">
        <v>1083</v>
      </c>
      <c r="D11366" s="1" t="s">
        <v>1970</v>
      </c>
      <c r="E11366" s="2">
        <v>144</v>
      </c>
      <c r="F11366" s="3">
        <v>82</v>
      </c>
      <c r="G11366" s="2">
        <v>805</v>
      </c>
      <c r="H11366" s="3">
        <v>372</v>
      </c>
      <c r="I11366" s="69" t="str">
        <f>VLOOKUP(C11366,СПРАВОЧНИК!B:D,2,0)</f>
        <v>РОССИЯ</v>
      </c>
      <c r="J11366" s="69" t="str">
        <f>VLOOKUP(C11366,СПРАВОЧНИК!B:D,3,0)</f>
        <v>ОТЕЧЕСТВЕННЫЕ</v>
      </c>
      <c r="K11366" s="69" t="str">
        <f>VLOOKUP(СВОД2023[[#This Row],[ФО]],СПРАВОЧНИК!H:P,2,0)</f>
        <v>Центральный ФО</v>
      </c>
    </row>
    <row r="11367" spans="1:11" x14ac:dyDescent="0.2">
      <c r="A11367" t="s">
        <v>600</v>
      </c>
      <c r="B11367" t="s">
        <v>596</v>
      </c>
      <c r="C11367" s="1" t="s">
        <v>1083</v>
      </c>
      <c r="D11367" s="1" t="s">
        <v>1971</v>
      </c>
      <c r="E11367" s="2">
        <v>8</v>
      </c>
      <c r="F11367" s="3">
        <v>16</v>
      </c>
      <c r="G11367" s="2">
        <v>56</v>
      </c>
      <c r="H11367" s="3">
        <v>63</v>
      </c>
      <c r="I11367" s="69" t="str">
        <f>VLOOKUP(C11367,СПРАВОЧНИК!B:D,2,0)</f>
        <v>РОССИЯ</v>
      </c>
      <c r="J11367" s="69" t="str">
        <f>VLOOKUP(C11367,СПРАВОЧНИК!B:D,3,0)</f>
        <v>ОТЕЧЕСТВЕННЫЕ</v>
      </c>
      <c r="K11367" s="69" t="str">
        <f>VLOOKUP(СВОД2023[[#This Row],[ФО]],СПРАВОЧНИК!H:P,2,0)</f>
        <v>Центральный ФО</v>
      </c>
    </row>
    <row r="11368" spans="1:11" x14ac:dyDescent="0.2">
      <c r="A11368" t="s">
        <v>600</v>
      </c>
      <c r="B11368" t="s">
        <v>596</v>
      </c>
      <c r="C11368" s="1" t="s">
        <v>1083</v>
      </c>
      <c r="D11368" s="1" t="s">
        <v>1972</v>
      </c>
      <c r="E11368" s="2">
        <v>37</v>
      </c>
      <c r="F11368" s="3">
        <v>34</v>
      </c>
      <c r="G11368" s="2">
        <v>237</v>
      </c>
      <c r="H11368" s="3">
        <v>114</v>
      </c>
      <c r="I11368" s="69" t="str">
        <f>VLOOKUP(C11368,СПРАВОЧНИК!B:D,2,0)</f>
        <v>РОССИЯ</v>
      </c>
      <c r="J11368" s="69" t="str">
        <f>VLOOKUP(C11368,СПРАВОЧНИК!B:D,3,0)</f>
        <v>ОТЕЧЕСТВЕННЫЕ</v>
      </c>
      <c r="K11368" s="69" t="str">
        <f>VLOOKUP(СВОД2023[[#This Row],[ФО]],СПРАВОЧНИК!H:P,2,0)</f>
        <v>Центральный ФО</v>
      </c>
    </row>
    <row r="11369" spans="1:11" x14ac:dyDescent="0.2">
      <c r="A11369" t="s">
        <v>600</v>
      </c>
      <c r="B11369" t="s">
        <v>596</v>
      </c>
      <c r="C11369" s="1" t="s">
        <v>1083</v>
      </c>
      <c r="D11369" s="1" t="s">
        <v>1973</v>
      </c>
      <c r="E11369" s="2">
        <v>28</v>
      </c>
      <c r="F11369" s="3">
        <v>10</v>
      </c>
      <c r="G11369" s="2">
        <v>184</v>
      </c>
      <c r="H11369" s="3">
        <v>48</v>
      </c>
      <c r="I11369" s="69" t="str">
        <f>VLOOKUP(C11369,СПРАВОЧНИК!B:D,2,0)</f>
        <v>РОССИЯ</v>
      </c>
      <c r="J11369" s="69" t="str">
        <f>VLOOKUP(C11369,СПРАВОЧНИК!B:D,3,0)</f>
        <v>ОТЕЧЕСТВЕННЫЕ</v>
      </c>
      <c r="K11369" s="69" t="str">
        <f>VLOOKUP(СВОД2023[[#This Row],[ФО]],СПРАВОЧНИК!H:P,2,0)</f>
        <v>Центральный ФО</v>
      </c>
    </row>
    <row r="11370" spans="1:11" x14ac:dyDescent="0.2">
      <c r="A11370" t="s">
        <v>600</v>
      </c>
      <c r="B11370" t="s">
        <v>596</v>
      </c>
      <c r="C11370" s="1" t="s">
        <v>1083</v>
      </c>
      <c r="D11370" s="1" t="s">
        <v>2366</v>
      </c>
      <c r="E11370" s="2">
        <v>2</v>
      </c>
      <c r="F11370" s="3"/>
      <c r="G11370" s="2">
        <v>9</v>
      </c>
      <c r="H11370" s="3">
        <v>4</v>
      </c>
      <c r="I11370" s="69" t="str">
        <f>VLOOKUP(C11370,СПРАВОЧНИК!B:D,2,0)</f>
        <v>РОССИЯ</v>
      </c>
      <c r="J11370" s="69" t="str">
        <f>VLOOKUP(C11370,СПРАВОЧНИК!B:D,3,0)</f>
        <v>ОТЕЧЕСТВЕННЫЕ</v>
      </c>
      <c r="K11370" s="69" t="str">
        <f>VLOOKUP(СВОД2023[[#This Row],[ФО]],СПРАВОЧНИК!H:P,2,0)</f>
        <v>Центральный ФО</v>
      </c>
    </row>
    <row r="11371" spans="1:11" x14ac:dyDescent="0.2">
      <c r="A11371" t="s">
        <v>600</v>
      </c>
      <c r="B11371" t="s">
        <v>596</v>
      </c>
      <c r="C11371" s="1" t="s">
        <v>1083</v>
      </c>
      <c r="D11371" s="1" t="s">
        <v>1974</v>
      </c>
      <c r="E11371" s="2">
        <v>3</v>
      </c>
      <c r="F11371" s="3">
        <v>2</v>
      </c>
      <c r="G11371" s="2">
        <v>18</v>
      </c>
      <c r="H11371" s="3">
        <v>18</v>
      </c>
      <c r="I11371" s="69" t="str">
        <f>VLOOKUP(C11371,СПРАВОЧНИК!B:D,2,0)</f>
        <v>РОССИЯ</v>
      </c>
      <c r="J11371" s="69" t="str">
        <f>VLOOKUP(C11371,СПРАВОЧНИК!B:D,3,0)</f>
        <v>ОТЕЧЕСТВЕННЫЕ</v>
      </c>
      <c r="K11371" s="69" t="str">
        <f>VLOOKUP(СВОД2023[[#This Row],[ФО]],СПРАВОЧНИК!H:P,2,0)</f>
        <v>Центральный ФО</v>
      </c>
    </row>
    <row r="11372" spans="1:11" x14ac:dyDescent="0.2">
      <c r="A11372" t="s">
        <v>600</v>
      </c>
      <c r="B11372" t="s">
        <v>596</v>
      </c>
      <c r="C11372" s="1" t="s">
        <v>1083</v>
      </c>
      <c r="D11372" s="1" t="s">
        <v>2495</v>
      </c>
      <c r="E11372" s="2">
        <v>1</v>
      </c>
      <c r="F11372" s="3"/>
      <c r="G11372" s="2">
        <v>4</v>
      </c>
      <c r="H11372" s="3">
        <v>1</v>
      </c>
      <c r="I11372" s="69" t="str">
        <f>VLOOKUP(C11372,СПРАВОЧНИК!B:D,2,0)</f>
        <v>РОССИЯ</v>
      </c>
      <c r="J11372" s="69" t="str">
        <f>VLOOKUP(C11372,СПРАВОЧНИК!B:D,3,0)</f>
        <v>ОТЕЧЕСТВЕННЫЕ</v>
      </c>
      <c r="K11372" s="69" t="str">
        <f>VLOOKUP(СВОД2023[[#This Row],[ФО]],СПРАВОЧНИК!H:P,2,0)</f>
        <v>Центральный ФО</v>
      </c>
    </row>
    <row r="11373" spans="1:11" x14ac:dyDescent="0.2">
      <c r="A11373" t="s">
        <v>600</v>
      </c>
      <c r="B11373" t="s">
        <v>596</v>
      </c>
      <c r="C11373" s="1" t="s">
        <v>1083</v>
      </c>
      <c r="D11373" s="1" t="s">
        <v>1975</v>
      </c>
      <c r="E11373" s="2">
        <v>17</v>
      </c>
      <c r="F11373" s="3">
        <v>17</v>
      </c>
      <c r="G11373" s="2">
        <v>88</v>
      </c>
      <c r="H11373" s="3">
        <v>78</v>
      </c>
      <c r="I11373" s="69" t="str">
        <f>VLOOKUP(C11373,СПРАВОЧНИК!B:D,2,0)</f>
        <v>РОССИЯ</v>
      </c>
      <c r="J11373" s="69" t="str">
        <f>VLOOKUP(C11373,СПРАВОЧНИК!B:D,3,0)</f>
        <v>ОТЕЧЕСТВЕННЫЕ</v>
      </c>
      <c r="K11373" s="69" t="str">
        <f>VLOOKUP(СВОД2023[[#This Row],[ФО]],СПРАВОЧНИК!H:P,2,0)</f>
        <v>Центральный ФО</v>
      </c>
    </row>
    <row r="11374" spans="1:11" x14ac:dyDescent="0.2">
      <c r="A11374" t="s">
        <v>600</v>
      </c>
      <c r="B11374" t="s">
        <v>596</v>
      </c>
      <c r="C11374" s="1" t="s">
        <v>1083</v>
      </c>
      <c r="D11374" s="1" t="s">
        <v>2367</v>
      </c>
      <c r="E11374" s="2"/>
      <c r="F11374" s="3"/>
      <c r="G11374" s="2"/>
      <c r="H11374" s="3">
        <v>1</v>
      </c>
      <c r="I11374" s="69" t="str">
        <f>VLOOKUP(C11374,СПРАВОЧНИК!B:D,2,0)</f>
        <v>РОССИЯ</v>
      </c>
      <c r="J11374" s="69" t="str">
        <f>VLOOKUP(C11374,СПРАВОЧНИК!B:D,3,0)</f>
        <v>ОТЕЧЕСТВЕННЫЕ</v>
      </c>
      <c r="K11374" s="69" t="str">
        <f>VLOOKUP(СВОД2023[[#This Row],[ФО]],СПРАВОЧНИК!H:P,2,0)</f>
        <v>Центральный ФО</v>
      </c>
    </row>
    <row r="11375" spans="1:11" x14ac:dyDescent="0.2">
      <c r="A11375" t="s">
        <v>600</v>
      </c>
      <c r="B11375" t="s">
        <v>596</v>
      </c>
      <c r="C11375" s="1" t="s">
        <v>1084</v>
      </c>
      <c r="D11375" s="1" t="s">
        <v>2607</v>
      </c>
      <c r="E11375" s="2"/>
      <c r="F11375" s="3"/>
      <c r="G11375" s="2"/>
      <c r="H11375" s="3">
        <v>1</v>
      </c>
      <c r="I11375" s="69" t="str">
        <f>VLOOKUP(C11375,СПРАВОЧНИК!B:D,2,0)</f>
        <v>РОССИЯ</v>
      </c>
      <c r="J11375" s="69" t="str">
        <f>VLOOKUP(C11375,СПРАВОЧНИК!B:D,3,0)</f>
        <v>ОТЕЧЕСТВЕННЫЕ</v>
      </c>
      <c r="K11375" s="69" t="str">
        <f>VLOOKUP(СВОД2023[[#This Row],[ФО]],СПРАВОЧНИК!H:P,2,0)</f>
        <v>Центральный ФО</v>
      </c>
    </row>
    <row r="11376" spans="1:11" x14ac:dyDescent="0.2">
      <c r="A11376" t="s">
        <v>600</v>
      </c>
      <c r="B11376" t="s">
        <v>596</v>
      </c>
      <c r="C11376" s="1" t="s">
        <v>1084</v>
      </c>
      <c r="D11376" s="1" t="s">
        <v>2608</v>
      </c>
      <c r="E11376" s="2"/>
      <c r="F11376" s="3"/>
      <c r="G11376" s="2"/>
      <c r="H11376" s="3">
        <v>1</v>
      </c>
      <c r="I11376" s="69" t="str">
        <f>VLOOKUP(C11376,СПРАВОЧНИК!B:D,2,0)</f>
        <v>РОССИЯ</v>
      </c>
      <c r="J11376" s="69" t="str">
        <f>VLOOKUP(C11376,СПРАВОЧНИК!B:D,3,0)</f>
        <v>ОТЕЧЕСТВЕННЫЕ</v>
      </c>
      <c r="K11376" s="69" t="str">
        <f>VLOOKUP(СВОД2023[[#This Row],[ФО]],СПРАВОЧНИК!H:P,2,0)</f>
        <v>Центральный ФО</v>
      </c>
    </row>
    <row r="11377" spans="1:11" x14ac:dyDescent="0.2">
      <c r="A11377" t="s">
        <v>600</v>
      </c>
      <c r="B11377" t="s">
        <v>596</v>
      </c>
      <c r="C11377" s="1" t="s">
        <v>1084</v>
      </c>
      <c r="D11377" s="1" t="s">
        <v>2574</v>
      </c>
      <c r="E11377" s="2">
        <v>1</v>
      </c>
      <c r="F11377" s="3"/>
      <c r="G11377" s="2">
        <v>2</v>
      </c>
      <c r="H11377" s="3"/>
      <c r="I11377" s="69" t="str">
        <f>VLOOKUP(C11377,СПРАВОЧНИК!B:D,2,0)</f>
        <v>РОССИЯ</v>
      </c>
      <c r="J11377" s="69" t="str">
        <f>VLOOKUP(C11377,СПРАВОЧНИК!B:D,3,0)</f>
        <v>ОТЕЧЕСТВЕННЫЕ</v>
      </c>
      <c r="K11377" s="69" t="str">
        <f>VLOOKUP(СВОД2023[[#This Row],[ФО]],СПРАВОЧНИК!H:P,2,0)</f>
        <v>Центральный ФО</v>
      </c>
    </row>
    <row r="11378" spans="1:11" x14ac:dyDescent="0.2">
      <c r="A11378" t="s">
        <v>600</v>
      </c>
      <c r="B11378" t="s">
        <v>596</v>
      </c>
      <c r="C11378" s="1" t="s">
        <v>1085</v>
      </c>
      <c r="D11378" s="1" t="s">
        <v>2526</v>
      </c>
      <c r="E11378" s="2"/>
      <c r="F11378" s="3"/>
      <c r="G11378" s="2"/>
      <c r="H11378" s="3">
        <v>3</v>
      </c>
      <c r="I11378" s="69" t="str">
        <f>VLOOKUP(C11378,СПРАВОЧНИК!B:D,2,0)</f>
        <v>РОССИЯ</v>
      </c>
      <c r="J11378" s="69" t="str">
        <f>VLOOKUP(C11378,СПРАВОЧНИК!B:D,3,0)</f>
        <v>ОТЕЧЕСТВЕННЫЕ</v>
      </c>
      <c r="K11378" s="69" t="str">
        <f>VLOOKUP(СВОД2023[[#This Row],[ФО]],СПРАВОЧНИК!H:P,2,0)</f>
        <v>Центральный ФО</v>
      </c>
    </row>
    <row r="11379" spans="1:11" x14ac:dyDescent="0.2">
      <c r="A11379" t="s">
        <v>600</v>
      </c>
      <c r="B11379" t="s">
        <v>596</v>
      </c>
      <c r="C11379" s="1" t="s">
        <v>1976</v>
      </c>
      <c r="D11379" s="1" t="s">
        <v>2368</v>
      </c>
      <c r="E11379" s="2">
        <v>1</v>
      </c>
      <c r="F11379" s="3"/>
      <c r="G11379" s="2">
        <v>7</v>
      </c>
      <c r="H11379" s="3"/>
      <c r="I11379" s="69" t="str">
        <f>VLOOKUP(C11379,СПРАВОЧНИК!B:D,2,0)</f>
        <v>КИТАЙ</v>
      </c>
      <c r="J11379" s="69" t="str">
        <f>VLOOKUP(C11379,СПРАВОЧНИК!B:D,3,0)</f>
        <v>ИНОМАРКИ</v>
      </c>
      <c r="K11379" s="69" t="str">
        <f>VLOOKUP(СВОД2023[[#This Row],[ФО]],СПРАВОЧНИК!H:P,2,0)</f>
        <v>Центральный ФО</v>
      </c>
    </row>
    <row r="11380" spans="1:11" x14ac:dyDescent="0.2">
      <c r="A11380" t="s">
        <v>600</v>
      </c>
      <c r="B11380" t="s">
        <v>596</v>
      </c>
      <c r="C11380" s="1" t="s">
        <v>1976</v>
      </c>
      <c r="D11380" s="1" t="s">
        <v>1977</v>
      </c>
      <c r="E11380" s="2">
        <v>5</v>
      </c>
      <c r="F11380" s="3">
        <v>16</v>
      </c>
      <c r="G11380" s="2">
        <v>49</v>
      </c>
      <c r="H11380" s="3">
        <v>48</v>
      </c>
      <c r="I11380" s="69" t="str">
        <f>VLOOKUP(C11380,СПРАВОЧНИК!B:D,2,0)</f>
        <v>КИТАЙ</v>
      </c>
      <c r="J11380" s="69" t="str">
        <f>VLOOKUP(C11380,СПРАВОЧНИК!B:D,3,0)</f>
        <v>ИНОМАРКИ</v>
      </c>
      <c r="K11380" s="69" t="str">
        <f>VLOOKUP(СВОД2023[[#This Row],[ФО]],СПРАВОЧНИК!H:P,2,0)</f>
        <v>Центральный ФО</v>
      </c>
    </row>
    <row r="11381" spans="1:11" x14ac:dyDescent="0.2">
      <c r="A11381" t="s">
        <v>600</v>
      </c>
      <c r="B11381" t="s">
        <v>596</v>
      </c>
      <c r="C11381" s="1" t="s">
        <v>1976</v>
      </c>
      <c r="D11381" s="1" t="s">
        <v>2369</v>
      </c>
      <c r="E11381" s="2">
        <v>1</v>
      </c>
      <c r="F11381" s="3">
        <v>2</v>
      </c>
      <c r="G11381" s="2">
        <v>3</v>
      </c>
      <c r="H11381" s="3">
        <v>5</v>
      </c>
      <c r="I11381" s="69" t="str">
        <f>VLOOKUP(C11381,СПРАВОЧНИК!B:D,2,0)</f>
        <v>КИТАЙ</v>
      </c>
      <c r="J11381" s="69" t="str">
        <f>VLOOKUP(C11381,СПРАВОЧНИК!B:D,3,0)</f>
        <v>ИНОМАРКИ</v>
      </c>
      <c r="K11381" s="69" t="str">
        <f>VLOOKUP(СВОД2023[[#This Row],[ФО]],СПРАВОЧНИК!H:P,2,0)</f>
        <v>Центральный ФО</v>
      </c>
    </row>
    <row r="11382" spans="1:11" x14ac:dyDescent="0.2">
      <c r="A11382" t="s">
        <v>600</v>
      </c>
      <c r="B11382" t="s">
        <v>596</v>
      </c>
      <c r="C11382" s="1" t="s">
        <v>2370</v>
      </c>
      <c r="D11382" s="1" t="s">
        <v>2371</v>
      </c>
      <c r="E11382" s="2"/>
      <c r="F11382" s="3"/>
      <c r="G11382" s="2">
        <v>2</v>
      </c>
      <c r="H11382" s="3"/>
      <c r="I11382" s="69" t="str">
        <f>VLOOKUP(C11382,СПРАВОЧНИК!B:D,2,0)</f>
        <v>КИТАЙ</v>
      </c>
      <c r="J11382" s="69" t="str">
        <f>VLOOKUP(C11382,СПРАВОЧНИК!B:D,3,0)</f>
        <v>ИНОМАРКИ</v>
      </c>
      <c r="K11382" s="69" t="str">
        <f>VLOOKUP(СВОД2023[[#This Row],[ФО]],СПРАВОЧНИК!H:P,2,0)</f>
        <v>Центральный ФО</v>
      </c>
    </row>
    <row r="11383" spans="1:11" x14ac:dyDescent="0.2">
      <c r="A11383" t="s">
        <v>600</v>
      </c>
      <c r="B11383" t="s">
        <v>596</v>
      </c>
      <c r="C11383" s="1" t="s">
        <v>2370</v>
      </c>
      <c r="D11383" s="1" t="s">
        <v>2372</v>
      </c>
      <c r="E11383" s="2">
        <v>2</v>
      </c>
      <c r="F11383" s="3"/>
      <c r="G11383" s="2">
        <v>8</v>
      </c>
      <c r="H11383" s="3">
        <v>3</v>
      </c>
      <c r="I11383" s="69" t="str">
        <f>VLOOKUP(C11383,СПРАВОЧНИК!B:D,2,0)</f>
        <v>КИТАЙ</v>
      </c>
      <c r="J11383" s="69" t="str">
        <f>VLOOKUP(C11383,СПРАВОЧНИК!B:D,3,0)</f>
        <v>ИНОМАРКИ</v>
      </c>
      <c r="K11383" s="69" t="str">
        <f>VLOOKUP(СВОД2023[[#This Row],[ФО]],СПРАВОЧНИК!H:P,2,0)</f>
        <v>Центральный ФО</v>
      </c>
    </row>
    <row r="11384" spans="1:11" x14ac:dyDescent="0.2">
      <c r="A11384" t="s">
        <v>600</v>
      </c>
      <c r="B11384" t="s">
        <v>597</v>
      </c>
      <c r="C11384" s="1" t="s">
        <v>2</v>
      </c>
      <c r="D11384" s="1" t="s">
        <v>1978</v>
      </c>
      <c r="E11384" s="2"/>
      <c r="F11384" s="3"/>
      <c r="G11384" s="2">
        <v>1</v>
      </c>
      <c r="H11384" s="3"/>
      <c r="I11384" s="69" t="str">
        <f>VLOOKUP(C11384,СПРАВОЧНИК!B:D,2,0)</f>
        <v>ЯПОНИЯ</v>
      </c>
      <c r="J11384" s="69" t="str">
        <f>VLOOKUP(C11384,СПРАВОЧНИК!B:D,3,0)</f>
        <v>ИНОМАРКИ</v>
      </c>
      <c r="K11384" s="69" t="str">
        <f>VLOOKUP(СВОД2023[[#This Row],[ФО]],СПРАВОЧНИК!H:P,2,0)</f>
        <v>Южный ФО</v>
      </c>
    </row>
    <row r="11385" spans="1:11" x14ac:dyDescent="0.2">
      <c r="A11385" t="s">
        <v>600</v>
      </c>
      <c r="B11385" t="s">
        <v>597</v>
      </c>
      <c r="C11385" s="1" t="s">
        <v>2</v>
      </c>
      <c r="D11385" s="1" t="s">
        <v>3</v>
      </c>
      <c r="E11385" s="2">
        <v>2</v>
      </c>
      <c r="F11385" s="3"/>
      <c r="G11385" s="2">
        <v>5</v>
      </c>
      <c r="H11385" s="3"/>
      <c r="I11385" s="69" t="str">
        <f>VLOOKUP(C11385,СПРАВОЧНИК!B:D,2,0)</f>
        <v>ЯПОНИЯ</v>
      </c>
      <c r="J11385" s="69" t="str">
        <f>VLOOKUP(C11385,СПРАВОЧНИК!B:D,3,0)</f>
        <v>ИНОМАРКИ</v>
      </c>
      <c r="K11385" s="69" t="str">
        <f>VLOOKUP(СВОД2023[[#This Row],[ФО]],СПРАВОЧНИК!H:P,2,0)</f>
        <v>Южный ФО</v>
      </c>
    </row>
    <row r="11386" spans="1:11" x14ac:dyDescent="0.2">
      <c r="A11386" t="s">
        <v>600</v>
      </c>
      <c r="B11386" t="s">
        <v>597</v>
      </c>
      <c r="C11386" s="1" t="s">
        <v>2</v>
      </c>
      <c r="D11386" s="1" t="s">
        <v>2611</v>
      </c>
      <c r="E11386" s="2"/>
      <c r="F11386" s="3"/>
      <c r="G11386" s="2">
        <v>1</v>
      </c>
      <c r="H11386" s="3"/>
      <c r="I11386" s="69" t="str">
        <f>VLOOKUP(C11386,СПРАВОЧНИК!B:D,2,0)</f>
        <v>ЯПОНИЯ</v>
      </c>
      <c r="J11386" s="69" t="str">
        <f>VLOOKUP(C11386,СПРАВОЧНИК!B:D,3,0)</f>
        <v>ИНОМАРКИ</v>
      </c>
      <c r="K11386" s="69" t="str">
        <f>VLOOKUP(СВОД2023[[#This Row],[ФО]],СПРАВОЧНИК!H:P,2,0)</f>
        <v>Южный ФО</v>
      </c>
    </row>
    <row r="11387" spans="1:11" x14ac:dyDescent="0.2">
      <c r="A11387" t="s">
        <v>600</v>
      </c>
      <c r="B11387" t="s">
        <v>597</v>
      </c>
      <c r="C11387" s="1" t="s">
        <v>2</v>
      </c>
      <c r="D11387" s="1" t="s">
        <v>4</v>
      </c>
      <c r="E11387" s="2">
        <v>15</v>
      </c>
      <c r="F11387" s="3">
        <v>2</v>
      </c>
      <c r="G11387" s="2">
        <v>74</v>
      </c>
      <c r="H11387" s="3">
        <v>28</v>
      </c>
      <c r="I11387" s="69" t="str">
        <f>VLOOKUP(C11387,СПРАВОЧНИК!B:D,2,0)</f>
        <v>ЯПОНИЯ</v>
      </c>
      <c r="J11387" s="69" t="str">
        <f>VLOOKUP(C11387,СПРАВОЧНИК!B:D,3,0)</f>
        <v>ИНОМАРКИ</v>
      </c>
      <c r="K11387" s="69" t="str">
        <f>VLOOKUP(СВОД2023[[#This Row],[ФО]],СПРАВОЧНИК!H:P,2,0)</f>
        <v>Южный ФО</v>
      </c>
    </row>
    <row r="11388" spans="1:11" x14ac:dyDescent="0.2">
      <c r="A11388" t="s">
        <v>600</v>
      </c>
      <c r="B11388" t="s">
        <v>597</v>
      </c>
      <c r="C11388" s="1" t="s">
        <v>2</v>
      </c>
      <c r="D11388" s="1" t="s">
        <v>2374</v>
      </c>
      <c r="E11388" s="2"/>
      <c r="F11388" s="3"/>
      <c r="G11388" s="2">
        <v>1</v>
      </c>
      <c r="H11388" s="3"/>
      <c r="I11388" s="69" t="str">
        <f>VLOOKUP(C11388,СПРАВОЧНИК!B:D,2,0)</f>
        <v>ЯПОНИЯ</v>
      </c>
      <c r="J11388" s="69" t="str">
        <f>VLOOKUP(C11388,СПРАВОЧНИК!B:D,3,0)</f>
        <v>ИНОМАРКИ</v>
      </c>
      <c r="K11388" s="69" t="str">
        <f>VLOOKUP(СВОД2023[[#This Row],[ФО]],СПРАВОЧНИК!H:P,2,0)</f>
        <v>Южный ФО</v>
      </c>
    </row>
    <row r="11389" spans="1:11" x14ac:dyDescent="0.2">
      <c r="A11389" t="s">
        <v>600</v>
      </c>
      <c r="B11389" t="s">
        <v>597</v>
      </c>
      <c r="C11389" s="1" t="s">
        <v>2</v>
      </c>
      <c r="D11389" s="1" t="s">
        <v>5</v>
      </c>
      <c r="E11389" s="2">
        <v>7</v>
      </c>
      <c r="F11389" s="3">
        <v>3</v>
      </c>
      <c r="G11389" s="2">
        <v>15</v>
      </c>
      <c r="H11389" s="3">
        <v>11</v>
      </c>
      <c r="I11389" s="69" t="str">
        <f>VLOOKUP(C11389,СПРАВОЧНИК!B:D,2,0)</f>
        <v>ЯПОНИЯ</v>
      </c>
      <c r="J11389" s="69" t="str">
        <f>VLOOKUP(C11389,СПРАВОЧНИК!B:D,3,0)</f>
        <v>ИНОМАРКИ</v>
      </c>
      <c r="K11389" s="69" t="str">
        <f>VLOOKUP(СВОД2023[[#This Row],[ФО]],СПРАВОЧНИК!H:P,2,0)</f>
        <v>Южный ФО</v>
      </c>
    </row>
    <row r="11390" spans="1:11" x14ac:dyDescent="0.2">
      <c r="A11390" t="s">
        <v>600</v>
      </c>
      <c r="B11390" t="s">
        <v>597</v>
      </c>
      <c r="C11390" s="1" t="s">
        <v>2</v>
      </c>
      <c r="D11390" s="1" t="s">
        <v>1295</v>
      </c>
      <c r="E11390" s="2"/>
      <c r="F11390" s="3"/>
      <c r="G11390" s="2">
        <v>1</v>
      </c>
      <c r="H11390" s="3"/>
      <c r="I11390" s="69" t="str">
        <f>VLOOKUP(C11390,СПРАВОЧНИК!B:D,2,0)</f>
        <v>ЯПОНИЯ</v>
      </c>
      <c r="J11390" s="69" t="str">
        <f>VLOOKUP(C11390,СПРАВОЧНИК!B:D,3,0)</f>
        <v>ИНОМАРКИ</v>
      </c>
      <c r="K11390" s="69" t="str">
        <f>VLOOKUP(СВОД2023[[#This Row],[ФО]],СПРАВОЧНИК!H:P,2,0)</f>
        <v>Южный ФО</v>
      </c>
    </row>
    <row r="11391" spans="1:11" x14ac:dyDescent="0.2">
      <c r="A11391" t="s">
        <v>600</v>
      </c>
      <c r="B11391" t="s">
        <v>597</v>
      </c>
      <c r="C11391" s="1" t="s">
        <v>2</v>
      </c>
      <c r="D11391" s="1" t="s">
        <v>1296</v>
      </c>
      <c r="E11391" s="2">
        <v>1</v>
      </c>
      <c r="F11391" s="3">
        <v>1</v>
      </c>
      <c r="G11391" s="2">
        <v>5</v>
      </c>
      <c r="H11391" s="3">
        <v>2</v>
      </c>
      <c r="I11391" s="69" t="str">
        <f>VLOOKUP(C11391,СПРАВОЧНИК!B:D,2,0)</f>
        <v>ЯПОНИЯ</v>
      </c>
      <c r="J11391" s="69" t="str">
        <f>VLOOKUP(C11391,СПРАВОЧНИК!B:D,3,0)</f>
        <v>ИНОМАРКИ</v>
      </c>
      <c r="K11391" s="69" t="str">
        <f>VLOOKUP(СВОД2023[[#This Row],[ФО]],СПРАВОЧНИК!H:P,2,0)</f>
        <v>Южный ФО</v>
      </c>
    </row>
    <row r="11392" spans="1:11" x14ac:dyDescent="0.2">
      <c r="A11392" t="s">
        <v>600</v>
      </c>
      <c r="B11392" t="s">
        <v>597</v>
      </c>
      <c r="C11392" s="1" t="s">
        <v>2</v>
      </c>
      <c r="D11392" s="1" t="s">
        <v>1980</v>
      </c>
      <c r="E11392" s="2"/>
      <c r="F11392" s="3"/>
      <c r="G11392" s="2">
        <v>1</v>
      </c>
      <c r="H11392" s="3"/>
      <c r="I11392" s="69" t="str">
        <f>VLOOKUP(C11392,СПРАВОЧНИК!B:D,2,0)</f>
        <v>ЯПОНИЯ</v>
      </c>
      <c r="J11392" s="69" t="str">
        <f>VLOOKUP(C11392,СПРАВОЧНИК!B:D,3,0)</f>
        <v>ИНОМАРКИ</v>
      </c>
      <c r="K11392" s="69" t="str">
        <f>VLOOKUP(СВОД2023[[#This Row],[ФО]],СПРАВОЧНИК!H:P,2,0)</f>
        <v>Южный ФО</v>
      </c>
    </row>
    <row r="11393" spans="1:11" x14ac:dyDescent="0.2">
      <c r="A11393" t="s">
        <v>600</v>
      </c>
      <c r="B11393" t="s">
        <v>597</v>
      </c>
      <c r="C11393" s="1" t="s">
        <v>2</v>
      </c>
      <c r="D11393" s="1" t="s">
        <v>6</v>
      </c>
      <c r="E11393" s="2"/>
      <c r="F11393" s="3">
        <v>1</v>
      </c>
      <c r="G11393" s="2"/>
      <c r="H11393" s="3">
        <v>2</v>
      </c>
      <c r="I11393" s="69" t="str">
        <f>VLOOKUP(C11393,СПРАВОЧНИК!B:D,2,0)</f>
        <v>ЯПОНИЯ</v>
      </c>
      <c r="J11393" s="69" t="str">
        <f>VLOOKUP(C11393,СПРАВОЧНИК!B:D,3,0)</f>
        <v>ИНОМАРКИ</v>
      </c>
      <c r="K11393" s="69" t="str">
        <f>VLOOKUP(СВОД2023[[#This Row],[ФО]],СПРАВОЧНИК!H:P,2,0)</f>
        <v>Южный ФО</v>
      </c>
    </row>
    <row r="11394" spans="1:11" x14ac:dyDescent="0.2">
      <c r="A11394" t="s">
        <v>600</v>
      </c>
      <c r="B11394" t="s">
        <v>597</v>
      </c>
      <c r="C11394" s="1" t="s">
        <v>2</v>
      </c>
      <c r="D11394" s="1" t="s">
        <v>1297</v>
      </c>
      <c r="E11394" s="2">
        <v>1</v>
      </c>
      <c r="F11394" s="3"/>
      <c r="G11394" s="2">
        <v>10</v>
      </c>
      <c r="H11394" s="3">
        <v>3</v>
      </c>
      <c r="I11394" s="69" t="str">
        <f>VLOOKUP(C11394,СПРАВОЧНИК!B:D,2,0)</f>
        <v>ЯПОНИЯ</v>
      </c>
      <c r="J11394" s="69" t="str">
        <f>VLOOKUP(C11394,СПРАВОЧНИК!B:D,3,0)</f>
        <v>ИНОМАРКИ</v>
      </c>
      <c r="K11394" s="69" t="str">
        <f>VLOOKUP(СВОД2023[[#This Row],[ФО]],СПРАВОЧНИК!H:P,2,0)</f>
        <v>Южный ФО</v>
      </c>
    </row>
    <row r="11395" spans="1:11" x14ac:dyDescent="0.2">
      <c r="A11395" t="s">
        <v>600</v>
      </c>
      <c r="B11395" t="s">
        <v>597</v>
      </c>
      <c r="C11395" s="1" t="s">
        <v>2</v>
      </c>
      <c r="D11395" s="1" t="s">
        <v>1298</v>
      </c>
      <c r="E11395" s="2">
        <v>1</v>
      </c>
      <c r="F11395" s="3">
        <v>1</v>
      </c>
      <c r="G11395" s="2">
        <v>5</v>
      </c>
      <c r="H11395" s="3">
        <v>2</v>
      </c>
      <c r="I11395" s="69" t="str">
        <f>VLOOKUP(C11395,СПРАВОЧНИК!B:D,2,0)</f>
        <v>ЯПОНИЯ</v>
      </c>
      <c r="J11395" s="69" t="str">
        <f>VLOOKUP(C11395,СПРАВОЧНИК!B:D,3,0)</f>
        <v>ИНОМАРКИ</v>
      </c>
      <c r="K11395" s="69" t="str">
        <f>VLOOKUP(СВОД2023[[#This Row],[ФО]],СПРАВОЧНИК!H:P,2,0)</f>
        <v>Южный ФО</v>
      </c>
    </row>
    <row r="11396" spans="1:11" x14ac:dyDescent="0.2">
      <c r="A11396" t="s">
        <v>600</v>
      </c>
      <c r="B11396" t="s">
        <v>597</v>
      </c>
      <c r="C11396" s="1" t="s">
        <v>7</v>
      </c>
      <c r="D11396" s="1" t="s">
        <v>1299</v>
      </c>
      <c r="E11396" s="2">
        <v>1</v>
      </c>
      <c r="F11396" s="3"/>
      <c r="G11396" s="2">
        <v>2</v>
      </c>
      <c r="H11396" s="3"/>
      <c r="I11396" s="69" t="str">
        <f>VLOOKUP(C11396,СПРАВОЧНИК!B:D,2,0)</f>
        <v>ЕВРОПА</v>
      </c>
      <c r="J11396" s="69" t="str">
        <f>VLOOKUP(C11396,СПРАВОЧНИК!B:D,3,0)</f>
        <v>ИНОМАРКИ</v>
      </c>
      <c r="K11396" s="69" t="str">
        <f>VLOOKUP(СВОД2023[[#This Row],[ФО]],СПРАВОЧНИК!H:P,2,0)</f>
        <v>Южный ФО</v>
      </c>
    </row>
    <row r="11397" spans="1:11" x14ac:dyDescent="0.2">
      <c r="A11397" t="s">
        <v>600</v>
      </c>
      <c r="B11397" t="s">
        <v>597</v>
      </c>
      <c r="C11397" s="1" t="s">
        <v>7</v>
      </c>
      <c r="D11397" s="1" t="s">
        <v>2376</v>
      </c>
      <c r="E11397" s="2"/>
      <c r="F11397" s="3"/>
      <c r="G11397" s="2">
        <v>2</v>
      </c>
      <c r="H11397" s="3"/>
      <c r="I11397" s="69" t="str">
        <f>VLOOKUP(C11397,СПРАВОЧНИК!B:D,2,0)</f>
        <v>ЕВРОПА</v>
      </c>
      <c r="J11397" s="69" t="str">
        <f>VLOOKUP(C11397,СПРАВОЧНИК!B:D,3,0)</f>
        <v>ИНОМАРКИ</v>
      </c>
      <c r="K11397" s="69" t="str">
        <f>VLOOKUP(СВОД2023[[#This Row],[ФО]],СПРАВОЧНИК!H:P,2,0)</f>
        <v>Южный ФО</v>
      </c>
    </row>
    <row r="11398" spans="1:11" x14ac:dyDescent="0.2">
      <c r="A11398" t="s">
        <v>600</v>
      </c>
      <c r="B11398" t="s">
        <v>597</v>
      </c>
      <c r="C11398" s="1" t="s">
        <v>7</v>
      </c>
      <c r="D11398" s="1" t="s">
        <v>1300</v>
      </c>
      <c r="E11398" s="2">
        <v>5</v>
      </c>
      <c r="F11398" s="3">
        <v>2</v>
      </c>
      <c r="G11398" s="2">
        <v>15</v>
      </c>
      <c r="H11398" s="3">
        <v>13</v>
      </c>
      <c r="I11398" s="69" t="str">
        <f>VLOOKUP(C11398,СПРАВОЧНИК!B:D,2,0)</f>
        <v>ЕВРОПА</v>
      </c>
      <c r="J11398" s="69" t="str">
        <f>VLOOKUP(C11398,СПРАВОЧНИК!B:D,3,0)</f>
        <v>ИНОМАРКИ</v>
      </c>
      <c r="K11398" s="69" t="str">
        <f>VLOOKUP(СВОД2023[[#This Row],[ФО]],СПРАВОЧНИК!H:P,2,0)</f>
        <v>Южный ФО</v>
      </c>
    </row>
    <row r="11399" spans="1:11" x14ac:dyDescent="0.2">
      <c r="A11399" t="s">
        <v>600</v>
      </c>
      <c r="B11399" t="s">
        <v>597</v>
      </c>
      <c r="C11399" s="1" t="s">
        <v>7</v>
      </c>
      <c r="D11399" s="1" t="s">
        <v>1981</v>
      </c>
      <c r="E11399" s="2">
        <v>1</v>
      </c>
      <c r="F11399" s="3"/>
      <c r="G11399" s="2">
        <v>2</v>
      </c>
      <c r="H11399" s="3"/>
      <c r="I11399" s="69" t="str">
        <f>VLOOKUP(C11399,СПРАВОЧНИК!B:D,2,0)</f>
        <v>ЕВРОПА</v>
      </c>
      <c r="J11399" s="69" t="str">
        <f>VLOOKUP(C11399,СПРАВОЧНИК!B:D,3,0)</f>
        <v>ИНОМАРКИ</v>
      </c>
      <c r="K11399" s="69" t="str">
        <f>VLOOKUP(СВОД2023[[#This Row],[ФО]],СПРАВОЧНИК!H:P,2,0)</f>
        <v>Южный ФО</v>
      </c>
    </row>
    <row r="11400" spans="1:11" x14ac:dyDescent="0.2">
      <c r="A11400" t="s">
        <v>600</v>
      </c>
      <c r="B11400" t="s">
        <v>597</v>
      </c>
      <c r="C11400" s="1" t="s">
        <v>7</v>
      </c>
      <c r="D11400" s="1" t="s">
        <v>1301</v>
      </c>
      <c r="E11400" s="2">
        <v>4</v>
      </c>
      <c r="F11400" s="3">
        <v>3</v>
      </c>
      <c r="G11400" s="2">
        <v>24</v>
      </c>
      <c r="H11400" s="3">
        <v>19</v>
      </c>
      <c r="I11400" s="69" t="str">
        <f>VLOOKUP(C11400,СПРАВОЧНИК!B:D,2,0)</f>
        <v>ЕВРОПА</v>
      </c>
      <c r="J11400" s="69" t="str">
        <f>VLOOKUP(C11400,СПРАВОЧНИК!B:D,3,0)</f>
        <v>ИНОМАРКИ</v>
      </c>
      <c r="K11400" s="69" t="str">
        <f>VLOOKUP(СВОД2023[[#This Row],[ФО]],СПРАВОЧНИК!H:P,2,0)</f>
        <v>Южный ФО</v>
      </c>
    </row>
    <row r="11401" spans="1:11" x14ac:dyDescent="0.2">
      <c r="A11401" t="s">
        <v>600</v>
      </c>
      <c r="B11401" t="s">
        <v>597</v>
      </c>
      <c r="C11401" s="1" t="s">
        <v>7</v>
      </c>
      <c r="D11401" s="1" t="s">
        <v>1982</v>
      </c>
      <c r="E11401" s="2"/>
      <c r="F11401" s="3">
        <v>1</v>
      </c>
      <c r="G11401" s="2">
        <v>11</v>
      </c>
      <c r="H11401" s="3">
        <v>5</v>
      </c>
      <c r="I11401" s="69" t="str">
        <f>VLOOKUP(C11401,СПРАВОЧНИК!B:D,2,0)</f>
        <v>ЕВРОПА</v>
      </c>
      <c r="J11401" s="69" t="str">
        <f>VLOOKUP(C11401,СПРАВОЧНИК!B:D,3,0)</f>
        <v>ИНОМАРКИ</v>
      </c>
      <c r="K11401" s="69" t="str">
        <f>VLOOKUP(СВОД2023[[#This Row],[ФО]],СПРАВОЧНИК!H:P,2,0)</f>
        <v>Южный ФО</v>
      </c>
    </row>
    <row r="11402" spans="1:11" x14ac:dyDescent="0.2">
      <c r="A11402" t="s">
        <v>600</v>
      </c>
      <c r="B11402" t="s">
        <v>597</v>
      </c>
      <c r="C11402" s="1" t="s">
        <v>7</v>
      </c>
      <c r="D11402" s="1" t="s">
        <v>2377</v>
      </c>
      <c r="E11402" s="2"/>
      <c r="F11402" s="3"/>
      <c r="G11402" s="2">
        <v>1</v>
      </c>
      <c r="H11402" s="3"/>
      <c r="I11402" s="69" t="str">
        <f>VLOOKUP(C11402,СПРАВОЧНИК!B:D,2,0)</f>
        <v>ЕВРОПА</v>
      </c>
      <c r="J11402" s="69" t="str">
        <f>VLOOKUP(C11402,СПРАВОЧНИК!B:D,3,0)</f>
        <v>ИНОМАРКИ</v>
      </c>
      <c r="K11402" s="69" t="str">
        <f>VLOOKUP(СВОД2023[[#This Row],[ФО]],СПРАВОЧНИК!H:P,2,0)</f>
        <v>Южный ФО</v>
      </c>
    </row>
    <row r="11403" spans="1:11" x14ac:dyDescent="0.2">
      <c r="A11403" t="s">
        <v>600</v>
      </c>
      <c r="B11403" t="s">
        <v>597</v>
      </c>
      <c r="C11403" s="1" t="s">
        <v>7</v>
      </c>
      <c r="D11403" s="1" t="s">
        <v>1983</v>
      </c>
      <c r="E11403" s="2">
        <v>1</v>
      </c>
      <c r="F11403" s="3">
        <v>1</v>
      </c>
      <c r="G11403" s="2">
        <v>6</v>
      </c>
      <c r="H11403" s="3">
        <v>3</v>
      </c>
      <c r="I11403" s="69" t="str">
        <f>VLOOKUP(C11403,СПРАВОЧНИК!B:D,2,0)</f>
        <v>ЕВРОПА</v>
      </c>
      <c r="J11403" s="69" t="str">
        <f>VLOOKUP(C11403,СПРАВОЧНИК!B:D,3,0)</f>
        <v>ИНОМАРКИ</v>
      </c>
      <c r="K11403" s="69" t="str">
        <f>VLOOKUP(СВОД2023[[#This Row],[ФО]],СПРАВОЧНИК!H:P,2,0)</f>
        <v>Южный ФО</v>
      </c>
    </row>
    <row r="11404" spans="1:11" x14ac:dyDescent="0.2">
      <c r="A11404" t="s">
        <v>600</v>
      </c>
      <c r="B11404" t="s">
        <v>597</v>
      </c>
      <c r="C11404" s="1" t="s">
        <v>7</v>
      </c>
      <c r="D11404" s="1" t="s">
        <v>1984</v>
      </c>
      <c r="E11404" s="2">
        <v>1</v>
      </c>
      <c r="F11404" s="3"/>
      <c r="G11404" s="2">
        <v>1</v>
      </c>
      <c r="H11404" s="3"/>
      <c r="I11404" s="69" t="str">
        <f>VLOOKUP(C11404,СПРАВОЧНИК!B:D,2,0)</f>
        <v>ЕВРОПА</v>
      </c>
      <c r="J11404" s="69" t="str">
        <f>VLOOKUP(C11404,СПРАВОЧНИК!B:D,3,0)</f>
        <v>ИНОМАРКИ</v>
      </c>
      <c r="K11404" s="69" t="str">
        <f>VLOOKUP(СВОД2023[[#This Row],[ФО]],СПРАВОЧНИК!H:P,2,0)</f>
        <v>Южный ФО</v>
      </c>
    </row>
    <row r="11405" spans="1:11" x14ac:dyDescent="0.2">
      <c r="A11405" t="s">
        <v>600</v>
      </c>
      <c r="B11405" t="s">
        <v>597</v>
      </c>
      <c r="C11405" s="1" t="s">
        <v>7</v>
      </c>
      <c r="D11405" s="1" t="s">
        <v>2378</v>
      </c>
      <c r="E11405" s="2"/>
      <c r="F11405" s="3"/>
      <c r="G11405" s="2"/>
      <c r="H11405" s="3">
        <v>1</v>
      </c>
      <c r="I11405" s="69" t="str">
        <f>VLOOKUP(C11405,СПРАВОЧНИК!B:D,2,0)</f>
        <v>ЕВРОПА</v>
      </c>
      <c r="J11405" s="69" t="str">
        <f>VLOOKUP(C11405,СПРАВОЧНИК!B:D,3,0)</f>
        <v>ИНОМАРКИ</v>
      </c>
      <c r="K11405" s="69" t="str">
        <f>VLOOKUP(СВОД2023[[#This Row],[ФО]],СПРАВОЧНИК!H:P,2,0)</f>
        <v>Южный ФО</v>
      </c>
    </row>
    <row r="11406" spans="1:11" x14ac:dyDescent="0.2">
      <c r="A11406" t="s">
        <v>600</v>
      </c>
      <c r="B11406" t="s">
        <v>597</v>
      </c>
      <c r="C11406" s="1" t="s">
        <v>7</v>
      </c>
      <c r="D11406" s="1" t="s">
        <v>1985</v>
      </c>
      <c r="E11406" s="2">
        <v>1</v>
      </c>
      <c r="F11406" s="3"/>
      <c r="G11406" s="2">
        <v>3</v>
      </c>
      <c r="H11406" s="3"/>
      <c r="I11406" s="69" t="str">
        <f>VLOOKUP(C11406,СПРАВОЧНИК!B:D,2,0)</f>
        <v>ЕВРОПА</v>
      </c>
      <c r="J11406" s="69" t="str">
        <f>VLOOKUP(C11406,СПРАВОЧНИК!B:D,3,0)</f>
        <v>ИНОМАРКИ</v>
      </c>
      <c r="K11406" s="69" t="str">
        <f>VLOOKUP(СВОД2023[[#This Row],[ФО]],СПРАВОЧНИК!H:P,2,0)</f>
        <v>Южный ФО</v>
      </c>
    </row>
    <row r="11407" spans="1:11" x14ac:dyDescent="0.2">
      <c r="A11407" t="s">
        <v>600</v>
      </c>
      <c r="B11407" t="s">
        <v>597</v>
      </c>
      <c r="C11407" s="1" t="s">
        <v>7</v>
      </c>
      <c r="D11407" s="1" t="s">
        <v>8</v>
      </c>
      <c r="E11407" s="2">
        <v>5</v>
      </c>
      <c r="F11407" s="3"/>
      <c r="G11407" s="2">
        <v>15</v>
      </c>
      <c r="H11407" s="3">
        <v>1</v>
      </c>
      <c r="I11407" s="69" t="str">
        <f>VLOOKUP(C11407,СПРАВОЧНИК!B:D,2,0)</f>
        <v>ЕВРОПА</v>
      </c>
      <c r="J11407" s="69" t="str">
        <f>VLOOKUP(C11407,СПРАВОЧНИК!B:D,3,0)</f>
        <v>ИНОМАРКИ</v>
      </c>
      <c r="K11407" s="69" t="str">
        <f>VLOOKUP(СВОД2023[[#This Row],[ФО]],СПРАВОЧНИК!H:P,2,0)</f>
        <v>Южный ФО</v>
      </c>
    </row>
    <row r="11408" spans="1:11" x14ac:dyDescent="0.2">
      <c r="A11408" t="s">
        <v>600</v>
      </c>
      <c r="B11408" t="s">
        <v>597</v>
      </c>
      <c r="C11408" s="1" t="s">
        <v>7</v>
      </c>
      <c r="D11408" s="1" t="s">
        <v>1302</v>
      </c>
      <c r="E11408" s="2"/>
      <c r="F11408" s="3">
        <v>1</v>
      </c>
      <c r="G11408" s="2">
        <v>6</v>
      </c>
      <c r="H11408" s="3">
        <v>3</v>
      </c>
      <c r="I11408" s="69" t="str">
        <f>VLOOKUP(C11408,СПРАВОЧНИК!B:D,2,0)</f>
        <v>ЕВРОПА</v>
      </c>
      <c r="J11408" s="69" t="str">
        <f>VLOOKUP(C11408,СПРАВОЧНИК!B:D,3,0)</f>
        <v>ИНОМАРКИ</v>
      </c>
      <c r="K11408" s="69" t="str">
        <f>VLOOKUP(СВОД2023[[#This Row],[ФО]],СПРАВОЧНИК!H:P,2,0)</f>
        <v>Южный ФО</v>
      </c>
    </row>
    <row r="11409" spans="1:11" x14ac:dyDescent="0.2">
      <c r="A11409" t="s">
        <v>600</v>
      </c>
      <c r="B11409" t="s">
        <v>597</v>
      </c>
      <c r="C11409" s="1" t="s">
        <v>7</v>
      </c>
      <c r="D11409" s="1" t="s">
        <v>1986</v>
      </c>
      <c r="E11409" s="2"/>
      <c r="F11409" s="3"/>
      <c r="G11409" s="2"/>
      <c r="H11409" s="3">
        <v>1</v>
      </c>
      <c r="I11409" s="69" t="str">
        <f>VLOOKUP(C11409,СПРАВОЧНИК!B:D,2,0)</f>
        <v>ЕВРОПА</v>
      </c>
      <c r="J11409" s="69" t="str">
        <f>VLOOKUP(C11409,СПРАВОЧНИК!B:D,3,0)</f>
        <v>ИНОМАРКИ</v>
      </c>
      <c r="K11409" s="69" t="str">
        <f>VLOOKUP(СВОД2023[[#This Row],[ФО]],СПРАВОЧНИК!H:P,2,0)</f>
        <v>Южный ФО</v>
      </c>
    </row>
    <row r="11410" spans="1:11" x14ac:dyDescent="0.2">
      <c r="A11410" t="s">
        <v>600</v>
      </c>
      <c r="B11410" t="s">
        <v>597</v>
      </c>
      <c r="C11410" s="1" t="s">
        <v>7</v>
      </c>
      <c r="D11410" s="1" t="s">
        <v>2379</v>
      </c>
      <c r="E11410" s="2"/>
      <c r="F11410" s="3"/>
      <c r="G11410" s="2">
        <v>1</v>
      </c>
      <c r="H11410" s="3"/>
      <c r="I11410" s="69" t="str">
        <f>VLOOKUP(C11410,СПРАВОЧНИК!B:D,2,0)</f>
        <v>ЕВРОПА</v>
      </c>
      <c r="J11410" s="69" t="str">
        <f>VLOOKUP(C11410,СПРАВОЧНИК!B:D,3,0)</f>
        <v>ИНОМАРКИ</v>
      </c>
      <c r="K11410" s="69" t="str">
        <f>VLOOKUP(СВОД2023[[#This Row],[ФО]],СПРАВОЧНИК!H:P,2,0)</f>
        <v>Южный ФО</v>
      </c>
    </row>
    <row r="11411" spans="1:11" x14ac:dyDescent="0.2">
      <c r="A11411" t="s">
        <v>600</v>
      </c>
      <c r="B11411" t="s">
        <v>597</v>
      </c>
      <c r="C11411" s="1" t="s">
        <v>7</v>
      </c>
      <c r="D11411" s="1" t="s">
        <v>1303</v>
      </c>
      <c r="E11411" s="2"/>
      <c r="F11411" s="3"/>
      <c r="G11411" s="2"/>
      <c r="H11411" s="3">
        <v>1</v>
      </c>
      <c r="I11411" s="69" t="str">
        <f>VLOOKUP(C11411,СПРАВОЧНИК!B:D,2,0)</f>
        <v>ЕВРОПА</v>
      </c>
      <c r="J11411" s="69" t="str">
        <f>VLOOKUP(C11411,СПРАВОЧНИК!B:D,3,0)</f>
        <v>ИНОМАРКИ</v>
      </c>
      <c r="K11411" s="69" t="str">
        <f>VLOOKUP(СВОД2023[[#This Row],[ФО]],СПРАВОЧНИК!H:P,2,0)</f>
        <v>Южный ФО</v>
      </c>
    </row>
    <row r="11412" spans="1:11" x14ac:dyDescent="0.2">
      <c r="A11412" t="s">
        <v>600</v>
      </c>
      <c r="B11412" t="s">
        <v>597</v>
      </c>
      <c r="C11412" s="1" t="s">
        <v>7</v>
      </c>
      <c r="D11412" s="1" t="s">
        <v>2380</v>
      </c>
      <c r="E11412" s="2"/>
      <c r="F11412" s="3"/>
      <c r="G11412" s="2"/>
      <c r="H11412" s="3">
        <v>1</v>
      </c>
      <c r="I11412" s="69" t="str">
        <f>VLOOKUP(C11412,СПРАВОЧНИК!B:D,2,0)</f>
        <v>ЕВРОПА</v>
      </c>
      <c r="J11412" s="69" t="str">
        <f>VLOOKUP(C11412,СПРАВОЧНИК!B:D,3,0)</f>
        <v>ИНОМАРКИ</v>
      </c>
      <c r="K11412" s="69" t="str">
        <f>VLOOKUP(СВОД2023[[#This Row],[ФО]],СПРАВОЧНИК!H:P,2,0)</f>
        <v>Южный ФО</v>
      </c>
    </row>
    <row r="11413" spans="1:11" x14ac:dyDescent="0.2">
      <c r="A11413" t="s">
        <v>600</v>
      </c>
      <c r="B11413" t="s">
        <v>597</v>
      </c>
      <c r="C11413" s="1" t="s">
        <v>7</v>
      </c>
      <c r="D11413" s="1" t="s">
        <v>9</v>
      </c>
      <c r="E11413" s="2"/>
      <c r="F11413" s="3">
        <v>1</v>
      </c>
      <c r="G11413" s="2">
        <v>4</v>
      </c>
      <c r="H11413" s="3">
        <v>4</v>
      </c>
      <c r="I11413" s="69" t="str">
        <f>VLOOKUP(C11413,СПРАВОЧНИК!B:D,2,0)</f>
        <v>ЕВРОПА</v>
      </c>
      <c r="J11413" s="69" t="str">
        <f>VLOOKUP(C11413,СПРАВОЧНИК!B:D,3,0)</f>
        <v>ИНОМАРКИ</v>
      </c>
      <c r="K11413" s="69" t="str">
        <f>VLOOKUP(СВОД2023[[#This Row],[ФО]],СПРАВОЧНИК!H:P,2,0)</f>
        <v>Южный ФО</v>
      </c>
    </row>
    <row r="11414" spans="1:11" x14ac:dyDescent="0.2">
      <c r="A11414" t="s">
        <v>600</v>
      </c>
      <c r="B11414" t="s">
        <v>597</v>
      </c>
      <c r="C11414" s="1" t="s">
        <v>7</v>
      </c>
      <c r="D11414" s="1" t="s">
        <v>1987</v>
      </c>
      <c r="E11414" s="2"/>
      <c r="F11414" s="3"/>
      <c r="G11414" s="2">
        <v>6</v>
      </c>
      <c r="H11414" s="3">
        <v>1</v>
      </c>
      <c r="I11414" s="69" t="str">
        <f>VLOOKUP(C11414,СПРАВОЧНИК!B:D,2,0)</f>
        <v>ЕВРОПА</v>
      </c>
      <c r="J11414" s="69" t="str">
        <f>VLOOKUP(C11414,СПРАВОЧНИК!B:D,3,0)</f>
        <v>ИНОМАРКИ</v>
      </c>
      <c r="K11414" s="69" t="str">
        <f>VLOOKUP(СВОД2023[[#This Row],[ФО]],СПРАВОЧНИК!H:P,2,0)</f>
        <v>Южный ФО</v>
      </c>
    </row>
    <row r="11415" spans="1:11" x14ac:dyDescent="0.2">
      <c r="A11415" t="s">
        <v>600</v>
      </c>
      <c r="B11415" t="s">
        <v>597</v>
      </c>
      <c r="C11415" s="1" t="s">
        <v>10</v>
      </c>
      <c r="D11415" s="1" t="s">
        <v>11</v>
      </c>
      <c r="E11415" s="2"/>
      <c r="F11415" s="3"/>
      <c r="G11415" s="2">
        <v>1</v>
      </c>
      <c r="H11415" s="3"/>
      <c r="I11415" s="69" t="str">
        <f>VLOOKUP(C11415,СПРАВОЧНИК!B:D,2,0)</f>
        <v>ЕВРОПА</v>
      </c>
      <c r="J11415" s="69" t="str">
        <f>VLOOKUP(C11415,СПРАВОЧНИК!B:D,3,0)</f>
        <v>ИНОМАРКИ</v>
      </c>
      <c r="K11415" s="69" t="str">
        <f>VLOOKUP(СВОД2023[[#This Row],[ФО]],СПРАВОЧНИК!H:P,2,0)</f>
        <v>Южный ФО</v>
      </c>
    </row>
    <row r="11416" spans="1:11" x14ac:dyDescent="0.2">
      <c r="A11416" t="s">
        <v>600</v>
      </c>
      <c r="B11416" t="s">
        <v>597</v>
      </c>
      <c r="C11416" s="1" t="s">
        <v>1032</v>
      </c>
      <c r="D11416" s="1" t="s">
        <v>1304</v>
      </c>
      <c r="E11416" s="2"/>
      <c r="F11416" s="3"/>
      <c r="G11416" s="2"/>
      <c r="H11416" s="3">
        <v>1</v>
      </c>
      <c r="I11416" s="69" t="str">
        <f>VLOOKUP(C11416,СПРАВОЧНИК!B:D,2,0)</f>
        <v>ЕВРОПА</v>
      </c>
      <c r="J11416" s="69" t="str">
        <f>VLOOKUP(C11416,СПРАВОЧНИК!B:D,3,0)</f>
        <v>ИНОМАРКИ</v>
      </c>
      <c r="K11416" s="69" t="str">
        <f>VLOOKUP(СВОД2023[[#This Row],[ФО]],СПРАВОЧНИК!H:P,2,0)</f>
        <v>Южный ФО</v>
      </c>
    </row>
    <row r="11417" spans="1:11" x14ac:dyDescent="0.2">
      <c r="A11417" t="s">
        <v>600</v>
      </c>
      <c r="B11417" t="s">
        <v>597</v>
      </c>
      <c r="C11417" s="1" t="s">
        <v>1032</v>
      </c>
      <c r="D11417" s="1" t="s">
        <v>1988</v>
      </c>
      <c r="E11417" s="2"/>
      <c r="F11417" s="3"/>
      <c r="G11417" s="2"/>
      <c r="H11417" s="3">
        <v>1</v>
      </c>
      <c r="I11417" s="69" t="str">
        <f>VLOOKUP(C11417,СПРАВОЧНИК!B:D,2,0)</f>
        <v>ЕВРОПА</v>
      </c>
      <c r="J11417" s="69" t="str">
        <f>VLOOKUP(C11417,СПРАВОЧНИК!B:D,3,0)</f>
        <v>ИНОМАРКИ</v>
      </c>
      <c r="K11417" s="69" t="str">
        <f>VLOOKUP(СВОД2023[[#This Row],[ФО]],СПРАВОЧНИК!H:P,2,0)</f>
        <v>Южный ФО</v>
      </c>
    </row>
    <row r="11418" spans="1:11" x14ac:dyDescent="0.2">
      <c r="A11418" t="s">
        <v>600</v>
      </c>
      <c r="B11418" t="s">
        <v>597</v>
      </c>
      <c r="C11418" s="1" t="s">
        <v>1101</v>
      </c>
      <c r="D11418" s="1" t="s">
        <v>1305</v>
      </c>
      <c r="E11418" s="2">
        <v>1</v>
      </c>
      <c r="F11418" s="3"/>
      <c r="G11418" s="2">
        <v>6</v>
      </c>
      <c r="H11418" s="3">
        <v>3</v>
      </c>
      <c r="I11418" s="69" t="str">
        <f>VLOOKUP(C11418,СПРАВОЧНИК!B:D,2,0)</f>
        <v>КОРЕЯ</v>
      </c>
      <c r="J11418" s="69" t="str">
        <f>VLOOKUP(C11418,СПРАВОЧНИК!B:D,3,0)</f>
        <v>ИНОМАРКИ</v>
      </c>
      <c r="K11418" s="69" t="str">
        <f>VLOOKUP(СВОД2023[[#This Row],[ФО]],СПРАВОЧНИК!H:P,2,0)</f>
        <v>Южный ФО</v>
      </c>
    </row>
    <row r="11419" spans="1:11" x14ac:dyDescent="0.2">
      <c r="A11419" t="s">
        <v>600</v>
      </c>
      <c r="B11419" t="s">
        <v>597</v>
      </c>
      <c r="C11419" s="1" t="s">
        <v>15</v>
      </c>
      <c r="D11419" s="1" t="s">
        <v>16</v>
      </c>
      <c r="E11419" s="2">
        <v>1</v>
      </c>
      <c r="F11419" s="3"/>
      <c r="G11419" s="2">
        <v>5</v>
      </c>
      <c r="H11419" s="3">
        <v>1</v>
      </c>
      <c r="I11419" s="69" t="str">
        <f>VLOOKUP(C11419,СПРАВОЧНИК!B:D,2,0)</f>
        <v>ЕВРОПА</v>
      </c>
      <c r="J11419" s="69" t="str">
        <f>VLOOKUP(C11419,СПРАВОЧНИК!B:D,3,0)</f>
        <v>ИНОМАРКИ</v>
      </c>
      <c r="K11419" s="69" t="str">
        <f>VLOOKUP(СВОД2023[[#This Row],[ФО]],СПРАВОЧНИК!H:P,2,0)</f>
        <v>Южный ФО</v>
      </c>
    </row>
    <row r="11420" spans="1:11" x14ac:dyDescent="0.2">
      <c r="A11420" t="s">
        <v>600</v>
      </c>
      <c r="B11420" t="s">
        <v>597</v>
      </c>
      <c r="C11420" s="1" t="s">
        <v>15</v>
      </c>
      <c r="D11420" s="1" t="s">
        <v>1989</v>
      </c>
      <c r="E11420" s="2"/>
      <c r="F11420" s="3"/>
      <c r="G11420" s="2">
        <v>1</v>
      </c>
      <c r="H11420" s="3">
        <v>1</v>
      </c>
      <c r="I11420" s="69" t="str">
        <f>VLOOKUP(C11420,СПРАВОЧНИК!B:D,2,0)</f>
        <v>ЕВРОПА</v>
      </c>
      <c r="J11420" s="69" t="str">
        <f>VLOOKUP(C11420,СПРАВОЧНИК!B:D,3,0)</f>
        <v>ИНОМАРКИ</v>
      </c>
      <c r="K11420" s="69" t="str">
        <f>VLOOKUP(СВОД2023[[#This Row],[ФО]],СПРАВОЧНИК!H:P,2,0)</f>
        <v>Южный ФО</v>
      </c>
    </row>
    <row r="11421" spans="1:11" x14ac:dyDescent="0.2">
      <c r="A11421" t="s">
        <v>600</v>
      </c>
      <c r="B11421" t="s">
        <v>597</v>
      </c>
      <c r="C11421" s="1" t="s">
        <v>18</v>
      </c>
      <c r="D11421" s="1" t="s">
        <v>1306</v>
      </c>
      <c r="E11421" s="2">
        <v>4</v>
      </c>
      <c r="F11421" s="3">
        <v>4</v>
      </c>
      <c r="G11421" s="2">
        <v>36</v>
      </c>
      <c r="H11421" s="3">
        <v>22</v>
      </c>
      <c r="I11421" s="69" t="str">
        <f>VLOOKUP(C11421,СПРАВОЧНИК!B:D,2,0)</f>
        <v>ЕВРОПА</v>
      </c>
      <c r="J11421" s="69" t="str">
        <f>VLOOKUP(C11421,СПРАВОЧНИК!B:D,3,0)</f>
        <v>ИНОМАРКИ</v>
      </c>
      <c r="K11421" s="69" t="str">
        <f>VLOOKUP(СВОД2023[[#This Row],[ФО]],СПРАВОЧНИК!H:P,2,0)</f>
        <v>Южный ФО</v>
      </c>
    </row>
    <row r="11422" spans="1:11" x14ac:dyDescent="0.2">
      <c r="A11422" t="s">
        <v>600</v>
      </c>
      <c r="B11422" t="s">
        <v>597</v>
      </c>
      <c r="C11422" s="1" t="s">
        <v>18</v>
      </c>
      <c r="D11422" s="1" t="s">
        <v>1991</v>
      </c>
      <c r="E11422" s="2">
        <v>7</v>
      </c>
      <c r="F11422" s="3">
        <v>3</v>
      </c>
      <c r="G11422" s="2">
        <v>45</v>
      </c>
      <c r="H11422" s="3">
        <v>30</v>
      </c>
      <c r="I11422" s="69" t="str">
        <f>VLOOKUP(C11422,СПРАВОЧНИК!B:D,2,0)</f>
        <v>ЕВРОПА</v>
      </c>
      <c r="J11422" s="69" t="str">
        <f>VLOOKUP(C11422,СПРАВОЧНИК!B:D,3,0)</f>
        <v>ИНОМАРКИ</v>
      </c>
      <c r="K11422" s="69" t="str">
        <f>VLOOKUP(СВОД2023[[#This Row],[ФО]],СПРАВОЧНИК!H:P,2,0)</f>
        <v>Южный ФО</v>
      </c>
    </row>
    <row r="11423" spans="1:11" x14ac:dyDescent="0.2">
      <c r="A11423" t="s">
        <v>600</v>
      </c>
      <c r="B11423" t="s">
        <v>597</v>
      </c>
      <c r="C11423" s="1" t="s">
        <v>18</v>
      </c>
      <c r="D11423" s="1" t="s">
        <v>1307</v>
      </c>
      <c r="E11423" s="2">
        <v>3</v>
      </c>
      <c r="F11423" s="3">
        <v>2</v>
      </c>
      <c r="G11423" s="2">
        <v>13</v>
      </c>
      <c r="H11423" s="3">
        <v>3</v>
      </c>
      <c r="I11423" s="69" t="str">
        <f>VLOOKUP(C11423,СПРАВОЧНИК!B:D,2,0)</f>
        <v>ЕВРОПА</v>
      </c>
      <c r="J11423" s="69" t="str">
        <f>VLOOKUP(C11423,СПРАВОЧНИК!B:D,3,0)</f>
        <v>ИНОМАРКИ</v>
      </c>
      <c r="K11423" s="69" t="str">
        <f>VLOOKUP(СВОД2023[[#This Row],[ФО]],СПРАВОЧНИК!H:P,2,0)</f>
        <v>Южный ФО</v>
      </c>
    </row>
    <row r="11424" spans="1:11" x14ac:dyDescent="0.2">
      <c r="A11424" t="s">
        <v>600</v>
      </c>
      <c r="B11424" t="s">
        <v>597</v>
      </c>
      <c r="C11424" s="1" t="s">
        <v>18</v>
      </c>
      <c r="D11424" s="1" t="s">
        <v>944</v>
      </c>
      <c r="E11424" s="2">
        <v>106</v>
      </c>
      <c r="F11424" s="3">
        <v>53</v>
      </c>
      <c r="G11424" s="2">
        <v>549</v>
      </c>
      <c r="H11424" s="3">
        <v>288</v>
      </c>
      <c r="I11424" s="69" t="str">
        <f>VLOOKUP(C11424,СПРАВОЧНИК!B:D,2,0)</f>
        <v>ЕВРОПА</v>
      </c>
      <c r="J11424" s="69" t="str">
        <f>VLOOKUP(C11424,СПРАВОЧНИК!B:D,3,0)</f>
        <v>ИНОМАРКИ</v>
      </c>
      <c r="K11424" s="69" t="str">
        <f>VLOOKUP(СВОД2023[[#This Row],[ФО]],СПРАВОЧНИК!H:P,2,0)</f>
        <v>Южный ФО</v>
      </c>
    </row>
    <row r="11425" spans="1:11" x14ac:dyDescent="0.2">
      <c r="A11425" t="s">
        <v>600</v>
      </c>
      <c r="B11425" t="s">
        <v>597</v>
      </c>
      <c r="C11425" s="1" t="s">
        <v>18</v>
      </c>
      <c r="D11425" s="1" t="s">
        <v>945</v>
      </c>
      <c r="E11425" s="2">
        <v>3</v>
      </c>
      <c r="F11425" s="3"/>
      <c r="G11425" s="2">
        <v>10</v>
      </c>
      <c r="H11425" s="3">
        <v>2</v>
      </c>
      <c r="I11425" s="69" t="str">
        <f>VLOOKUP(C11425,СПРАВОЧНИК!B:D,2,0)</f>
        <v>ЕВРОПА</v>
      </c>
      <c r="J11425" s="69" t="str">
        <f>VLOOKUP(C11425,СПРАВОЧНИК!B:D,3,0)</f>
        <v>ИНОМАРКИ</v>
      </c>
      <c r="K11425" s="69" t="str">
        <f>VLOOKUP(СВОД2023[[#This Row],[ФО]],СПРАВОЧНИК!H:P,2,0)</f>
        <v>Южный ФО</v>
      </c>
    </row>
    <row r="11426" spans="1:11" x14ac:dyDescent="0.2">
      <c r="A11426" t="s">
        <v>600</v>
      </c>
      <c r="B11426" t="s">
        <v>597</v>
      </c>
      <c r="C11426" s="1" t="s">
        <v>18</v>
      </c>
      <c r="D11426" s="1" t="s">
        <v>946</v>
      </c>
      <c r="E11426" s="2">
        <v>349</v>
      </c>
      <c r="F11426" s="3">
        <v>167</v>
      </c>
      <c r="G11426" s="2">
        <v>1631</v>
      </c>
      <c r="H11426" s="3">
        <v>878</v>
      </c>
      <c r="I11426" s="69" t="str">
        <f>VLOOKUP(C11426,СПРАВОЧНИК!B:D,2,0)</f>
        <v>ЕВРОПА</v>
      </c>
      <c r="J11426" s="69" t="str">
        <f>VLOOKUP(C11426,СПРАВОЧНИК!B:D,3,0)</f>
        <v>ИНОМАРКИ</v>
      </c>
      <c r="K11426" s="69" t="str">
        <f>VLOOKUP(СВОД2023[[#This Row],[ФО]],СПРАВОЧНИК!H:P,2,0)</f>
        <v>Южный ФО</v>
      </c>
    </row>
    <row r="11427" spans="1:11" x14ac:dyDescent="0.2">
      <c r="A11427" t="s">
        <v>600</v>
      </c>
      <c r="B11427" t="s">
        <v>597</v>
      </c>
      <c r="C11427" s="1" t="s">
        <v>18</v>
      </c>
      <c r="D11427" s="1" t="s">
        <v>947</v>
      </c>
      <c r="E11427" s="2">
        <v>75</v>
      </c>
      <c r="F11427" s="3">
        <v>40</v>
      </c>
      <c r="G11427" s="2">
        <v>394</v>
      </c>
      <c r="H11427" s="3">
        <v>214</v>
      </c>
      <c r="I11427" s="69" t="str">
        <f>VLOOKUP(C11427,СПРАВОЧНИК!B:D,2,0)</f>
        <v>ЕВРОПА</v>
      </c>
      <c r="J11427" s="69" t="str">
        <f>VLOOKUP(C11427,СПРАВОЧНИК!B:D,3,0)</f>
        <v>ИНОМАРКИ</v>
      </c>
      <c r="K11427" s="69" t="str">
        <f>VLOOKUP(СВОД2023[[#This Row],[ФО]],СПРАВОЧНИК!H:P,2,0)</f>
        <v>Южный ФО</v>
      </c>
    </row>
    <row r="11428" spans="1:11" x14ac:dyDescent="0.2">
      <c r="A11428" t="s">
        <v>600</v>
      </c>
      <c r="B11428" t="s">
        <v>597</v>
      </c>
      <c r="C11428" s="1" t="s">
        <v>18</v>
      </c>
      <c r="D11428" s="1" t="s">
        <v>948</v>
      </c>
      <c r="E11428" s="2">
        <v>370</v>
      </c>
      <c r="F11428" s="3">
        <v>168</v>
      </c>
      <c r="G11428" s="2">
        <v>1935</v>
      </c>
      <c r="H11428" s="3">
        <v>965</v>
      </c>
      <c r="I11428" s="69" t="str">
        <f>VLOOKUP(C11428,СПРАВОЧНИК!B:D,2,0)</f>
        <v>ЕВРОПА</v>
      </c>
      <c r="J11428" s="69" t="str">
        <f>VLOOKUP(C11428,СПРАВОЧНИК!B:D,3,0)</f>
        <v>ИНОМАРКИ</v>
      </c>
      <c r="K11428" s="69" t="str">
        <f>VLOOKUP(СВОД2023[[#This Row],[ФО]],СПРАВОЧНИК!H:P,2,0)</f>
        <v>Южный ФО</v>
      </c>
    </row>
    <row r="11429" spans="1:11" x14ac:dyDescent="0.2">
      <c r="A11429" t="s">
        <v>600</v>
      </c>
      <c r="B11429" t="s">
        <v>597</v>
      </c>
      <c r="C11429" s="1" t="s">
        <v>18</v>
      </c>
      <c r="D11429" s="1" t="s">
        <v>949</v>
      </c>
      <c r="E11429" s="2">
        <v>26</v>
      </c>
      <c r="F11429" s="3">
        <v>11</v>
      </c>
      <c r="G11429" s="2">
        <v>143</v>
      </c>
      <c r="H11429" s="3">
        <v>82</v>
      </c>
      <c r="I11429" s="69" t="str">
        <f>VLOOKUP(C11429,СПРАВОЧНИК!B:D,2,0)</f>
        <v>ЕВРОПА</v>
      </c>
      <c r="J11429" s="69" t="str">
        <f>VLOOKUP(C11429,СПРАВОЧНИК!B:D,3,0)</f>
        <v>ИНОМАРКИ</v>
      </c>
      <c r="K11429" s="69" t="str">
        <f>VLOOKUP(СВОД2023[[#This Row],[ФО]],СПРАВОЧНИК!H:P,2,0)</f>
        <v>Южный ФО</v>
      </c>
    </row>
    <row r="11430" spans="1:11" x14ac:dyDescent="0.2">
      <c r="A11430" t="s">
        <v>600</v>
      </c>
      <c r="B11430" t="s">
        <v>597</v>
      </c>
      <c r="C11430" s="1" t="s">
        <v>18</v>
      </c>
      <c r="D11430" s="1" t="s">
        <v>950</v>
      </c>
      <c r="E11430" s="2">
        <v>34</v>
      </c>
      <c r="F11430" s="3">
        <v>31</v>
      </c>
      <c r="G11430" s="2">
        <v>260</v>
      </c>
      <c r="H11430" s="3">
        <v>200</v>
      </c>
      <c r="I11430" s="69" t="str">
        <f>VLOOKUP(C11430,СПРАВОЧНИК!B:D,2,0)</f>
        <v>ЕВРОПА</v>
      </c>
      <c r="J11430" s="69" t="str">
        <f>VLOOKUP(C11430,СПРАВОЧНИК!B:D,3,0)</f>
        <v>ИНОМАРКИ</v>
      </c>
      <c r="K11430" s="69" t="str">
        <f>VLOOKUP(СВОД2023[[#This Row],[ФО]],СПРАВОЧНИК!H:P,2,0)</f>
        <v>Южный ФО</v>
      </c>
    </row>
    <row r="11431" spans="1:11" x14ac:dyDescent="0.2">
      <c r="A11431" t="s">
        <v>600</v>
      </c>
      <c r="B11431" t="s">
        <v>597</v>
      </c>
      <c r="C11431" s="1" t="s">
        <v>18</v>
      </c>
      <c r="D11431" s="1" t="s">
        <v>1308</v>
      </c>
      <c r="E11431" s="2">
        <v>94</v>
      </c>
      <c r="F11431" s="3">
        <v>46</v>
      </c>
      <c r="G11431" s="2">
        <v>433</v>
      </c>
      <c r="H11431" s="3">
        <v>237</v>
      </c>
      <c r="I11431" s="69" t="str">
        <f>VLOOKUP(C11431,СПРАВОЧНИК!B:D,2,0)</f>
        <v>ЕВРОПА</v>
      </c>
      <c r="J11431" s="69" t="str">
        <f>VLOOKUP(C11431,СПРАВОЧНИК!B:D,3,0)</f>
        <v>ИНОМАРКИ</v>
      </c>
      <c r="K11431" s="69" t="str">
        <f>VLOOKUP(СВОД2023[[#This Row],[ФО]],СПРАВОЧНИК!H:P,2,0)</f>
        <v>Южный ФО</v>
      </c>
    </row>
    <row r="11432" spans="1:11" x14ac:dyDescent="0.2">
      <c r="A11432" t="s">
        <v>600</v>
      </c>
      <c r="B11432" t="s">
        <v>597</v>
      </c>
      <c r="C11432" s="1" t="s">
        <v>18</v>
      </c>
      <c r="D11432" s="1" t="s">
        <v>1992</v>
      </c>
      <c r="E11432" s="2"/>
      <c r="F11432" s="3"/>
      <c r="G11432" s="2">
        <v>6</v>
      </c>
      <c r="H11432" s="3">
        <v>2</v>
      </c>
      <c r="I11432" s="69" t="str">
        <f>VLOOKUP(C11432,СПРАВОЧНИК!B:D,2,0)</f>
        <v>ЕВРОПА</v>
      </c>
      <c r="J11432" s="69" t="str">
        <f>VLOOKUP(C11432,СПРАВОЧНИК!B:D,3,0)</f>
        <v>ИНОМАРКИ</v>
      </c>
      <c r="K11432" s="69" t="str">
        <f>VLOOKUP(СВОД2023[[#This Row],[ФО]],СПРАВОЧНИК!H:P,2,0)</f>
        <v>Южный ФО</v>
      </c>
    </row>
    <row r="11433" spans="1:11" x14ac:dyDescent="0.2">
      <c r="A11433" t="s">
        <v>600</v>
      </c>
      <c r="B11433" t="s">
        <v>597</v>
      </c>
      <c r="C11433" s="1" t="s">
        <v>18</v>
      </c>
      <c r="D11433" s="1" t="s">
        <v>1309</v>
      </c>
      <c r="E11433" s="2">
        <v>132</v>
      </c>
      <c r="F11433" s="3">
        <v>72</v>
      </c>
      <c r="G11433" s="2">
        <v>697</v>
      </c>
      <c r="H11433" s="3">
        <v>435</v>
      </c>
      <c r="I11433" s="69" t="str">
        <f>VLOOKUP(C11433,СПРАВОЧНИК!B:D,2,0)</f>
        <v>ЕВРОПА</v>
      </c>
      <c r="J11433" s="69" t="str">
        <f>VLOOKUP(C11433,СПРАВОЧНИК!B:D,3,0)</f>
        <v>ИНОМАРКИ</v>
      </c>
      <c r="K11433" s="69" t="str">
        <f>VLOOKUP(СВОД2023[[#This Row],[ФО]],СПРАВОЧНИК!H:P,2,0)</f>
        <v>Южный ФО</v>
      </c>
    </row>
    <row r="11434" spans="1:11" x14ac:dyDescent="0.2">
      <c r="A11434" t="s">
        <v>600</v>
      </c>
      <c r="B11434" t="s">
        <v>597</v>
      </c>
      <c r="C11434" s="1" t="s">
        <v>18</v>
      </c>
      <c r="D11434" s="1" t="s">
        <v>1310</v>
      </c>
      <c r="E11434" s="2">
        <v>3</v>
      </c>
      <c r="F11434" s="3">
        <v>2</v>
      </c>
      <c r="G11434" s="2">
        <v>12</v>
      </c>
      <c r="H11434" s="3">
        <v>12</v>
      </c>
      <c r="I11434" s="69" t="str">
        <f>VLOOKUP(C11434,СПРАВОЧНИК!B:D,2,0)</f>
        <v>ЕВРОПА</v>
      </c>
      <c r="J11434" s="69" t="str">
        <f>VLOOKUP(C11434,СПРАВОЧНИК!B:D,3,0)</f>
        <v>ИНОМАРКИ</v>
      </c>
      <c r="K11434" s="69" t="str">
        <f>VLOOKUP(СВОД2023[[#This Row],[ФО]],СПРАВОЧНИК!H:P,2,0)</f>
        <v>Южный ФО</v>
      </c>
    </row>
    <row r="11435" spans="1:11" x14ac:dyDescent="0.2">
      <c r="A11435" t="s">
        <v>600</v>
      </c>
      <c r="B11435" t="s">
        <v>597</v>
      </c>
      <c r="C11435" s="1" t="s">
        <v>18</v>
      </c>
      <c r="D11435" s="1" t="s">
        <v>2621</v>
      </c>
      <c r="E11435" s="2"/>
      <c r="F11435" s="3"/>
      <c r="G11435" s="2">
        <v>2</v>
      </c>
      <c r="H11435" s="3"/>
      <c r="I11435" s="69" t="str">
        <f>VLOOKUP(C11435,СПРАВОЧНИК!B:D,2,0)</f>
        <v>ЕВРОПА</v>
      </c>
      <c r="J11435" s="69" t="str">
        <f>VLOOKUP(C11435,СПРАВОЧНИК!B:D,3,0)</f>
        <v>ИНОМАРКИ</v>
      </c>
      <c r="K11435" s="69" t="str">
        <f>VLOOKUP(СВОД2023[[#This Row],[ФО]],СПРАВОЧНИК!H:P,2,0)</f>
        <v>Южный ФО</v>
      </c>
    </row>
    <row r="11436" spans="1:11" x14ac:dyDescent="0.2">
      <c r="A11436" t="s">
        <v>600</v>
      </c>
      <c r="B11436" t="s">
        <v>597</v>
      </c>
      <c r="C11436" s="1" t="s">
        <v>18</v>
      </c>
      <c r="D11436" s="1" t="s">
        <v>951</v>
      </c>
      <c r="E11436" s="2">
        <v>2</v>
      </c>
      <c r="F11436" s="3"/>
      <c r="G11436" s="2">
        <v>4</v>
      </c>
      <c r="H11436" s="3">
        <v>1</v>
      </c>
      <c r="I11436" s="69" t="str">
        <f>VLOOKUP(C11436,СПРАВОЧНИК!B:D,2,0)</f>
        <v>ЕВРОПА</v>
      </c>
      <c r="J11436" s="69" t="str">
        <f>VLOOKUP(C11436,СПРАВОЧНИК!B:D,3,0)</f>
        <v>ИНОМАРКИ</v>
      </c>
      <c r="K11436" s="69" t="str">
        <f>VLOOKUP(СВОД2023[[#This Row],[ФО]],СПРАВОЧНИК!H:P,2,0)</f>
        <v>Южный ФО</v>
      </c>
    </row>
    <row r="11437" spans="1:11" x14ac:dyDescent="0.2">
      <c r="A11437" t="s">
        <v>600</v>
      </c>
      <c r="B11437" t="s">
        <v>597</v>
      </c>
      <c r="C11437" s="1" t="s">
        <v>18</v>
      </c>
      <c r="D11437" s="1" t="s">
        <v>953</v>
      </c>
      <c r="E11437" s="2">
        <v>1</v>
      </c>
      <c r="F11437" s="3"/>
      <c r="G11437" s="2">
        <v>4</v>
      </c>
      <c r="H11437" s="3"/>
      <c r="I11437" s="69" t="str">
        <f>VLOOKUP(C11437,СПРАВОЧНИК!B:D,2,0)</f>
        <v>ЕВРОПА</v>
      </c>
      <c r="J11437" s="69" t="str">
        <f>VLOOKUP(C11437,СПРАВОЧНИК!B:D,3,0)</f>
        <v>ИНОМАРКИ</v>
      </c>
      <c r="K11437" s="69" t="str">
        <f>VLOOKUP(СВОД2023[[#This Row],[ФО]],СПРАВОЧНИК!H:P,2,0)</f>
        <v>Южный ФО</v>
      </c>
    </row>
    <row r="11438" spans="1:11" x14ac:dyDescent="0.2">
      <c r="A11438" t="s">
        <v>600</v>
      </c>
      <c r="B11438" t="s">
        <v>597</v>
      </c>
      <c r="C11438" s="1" t="s">
        <v>18</v>
      </c>
      <c r="D11438" s="1" t="s">
        <v>954</v>
      </c>
      <c r="E11438" s="2">
        <v>57</v>
      </c>
      <c r="F11438" s="3">
        <v>38</v>
      </c>
      <c r="G11438" s="2">
        <v>341</v>
      </c>
      <c r="H11438" s="3">
        <v>191</v>
      </c>
      <c r="I11438" s="69" t="str">
        <f>VLOOKUP(C11438,СПРАВОЧНИК!B:D,2,0)</f>
        <v>ЕВРОПА</v>
      </c>
      <c r="J11438" s="69" t="str">
        <f>VLOOKUP(C11438,СПРАВОЧНИК!B:D,3,0)</f>
        <v>ИНОМАРКИ</v>
      </c>
      <c r="K11438" s="69" t="str">
        <f>VLOOKUP(СВОД2023[[#This Row],[ФО]],СПРАВОЧНИК!H:P,2,0)</f>
        <v>Южный ФО</v>
      </c>
    </row>
    <row r="11439" spans="1:11" x14ac:dyDescent="0.2">
      <c r="A11439" t="s">
        <v>600</v>
      </c>
      <c r="B11439" t="s">
        <v>597</v>
      </c>
      <c r="C11439" s="1" t="s">
        <v>18</v>
      </c>
      <c r="D11439" s="1" t="s">
        <v>956</v>
      </c>
      <c r="E11439" s="2">
        <v>108</v>
      </c>
      <c r="F11439" s="3">
        <v>51</v>
      </c>
      <c r="G11439" s="2">
        <v>662</v>
      </c>
      <c r="H11439" s="3">
        <v>313</v>
      </c>
      <c r="I11439" s="69" t="str">
        <f>VLOOKUP(C11439,СПРАВОЧНИК!B:D,2,0)</f>
        <v>ЕВРОПА</v>
      </c>
      <c r="J11439" s="69" t="str">
        <f>VLOOKUP(C11439,СПРАВОЧНИК!B:D,3,0)</f>
        <v>ИНОМАРКИ</v>
      </c>
      <c r="K11439" s="69" t="str">
        <f>VLOOKUP(СВОД2023[[#This Row],[ФО]],СПРАВОЧНИК!H:P,2,0)</f>
        <v>Южный ФО</v>
      </c>
    </row>
    <row r="11440" spans="1:11" x14ac:dyDescent="0.2">
      <c r="A11440" t="s">
        <v>600</v>
      </c>
      <c r="B11440" t="s">
        <v>597</v>
      </c>
      <c r="C11440" s="1" t="s">
        <v>18</v>
      </c>
      <c r="D11440" s="1" t="s">
        <v>957</v>
      </c>
      <c r="E11440" s="2">
        <v>118</v>
      </c>
      <c r="F11440" s="3">
        <v>58</v>
      </c>
      <c r="G11440" s="2">
        <v>663</v>
      </c>
      <c r="H11440" s="3">
        <v>395</v>
      </c>
      <c r="I11440" s="69" t="str">
        <f>VLOOKUP(C11440,СПРАВОЧНИК!B:D,2,0)</f>
        <v>ЕВРОПА</v>
      </c>
      <c r="J11440" s="69" t="str">
        <f>VLOOKUP(C11440,СПРАВОЧНИК!B:D,3,0)</f>
        <v>ИНОМАРКИ</v>
      </c>
      <c r="K11440" s="69" t="str">
        <f>VLOOKUP(СВОД2023[[#This Row],[ФО]],СПРАВОЧНИК!H:P,2,0)</f>
        <v>Южный ФО</v>
      </c>
    </row>
    <row r="11441" spans="1:11" x14ac:dyDescent="0.2">
      <c r="A11441" t="s">
        <v>600</v>
      </c>
      <c r="B11441" t="s">
        <v>597</v>
      </c>
      <c r="C11441" s="1" t="s">
        <v>18</v>
      </c>
      <c r="D11441" s="1" t="s">
        <v>958</v>
      </c>
      <c r="E11441" s="2">
        <v>24</v>
      </c>
      <c r="F11441" s="3">
        <v>6</v>
      </c>
      <c r="G11441" s="2">
        <v>132</v>
      </c>
      <c r="H11441" s="3">
        <v>49</v>
      </c>
      <c r="I11441" s="69" t="str">
        <f>VLOOKUP(C11441,СПРАВОЧНИК!B:D,2,0)</f>
        <v>ЕВРОПА</v>
      </c>
      <c r="J11441" s="69" t="str">
        <f>VLOOKUP(C11441,СПРАВОЧНИК!B:D,3,0)</f>
        <v>ИНОМАРКИ</v>
      </c>
      <c r="K11441" s="69" t="str">
        <f>VLOOKUP(СВОД2023[[#This Row],[ФО]],СПРАВОЧНИК!H:P,2,0)</f>
        <v>Южный ФО</v>
      </c>
    </row>
    <row r="11442" spans="1:11" x14ac:dyDescent="0.2">
      <c r="A11442" t="s">
        <v>600</v>
      </c>
      <c r="B11442" t="s">
        <v>597</v>
      </c>
      <c r="C11442" s="1" t="s">
        <v>18</v>
      </c>
      <c r="D11442" s="1" t="s">
        <v>959</v>
      </c>
      <c r="E11442" s="2"/>
      <c r="F11442" s="3">
        <v>1</v>
      </c>
      <c r="G11442" s="2">
        <v>4</v>
      </c>
      <c r="H11442" s="3">
        <v>5</v>
      </c>
      <c r="I11442" s="69" t="str">
        <f>VLOOKUP(C11442,СПРАВОЧНИК!B:D,2,0)</f>
        <v>ЕВРОПА</v>
      </c>
      <c r="J11442" s="69" t="str">
        <f>VLOOKUP(C11442,СПРАВОЧНИК!B:D,3,0)</f>
        <v>ИНОМАРКИ</v>
      </c>
      <c r="K11442" s="69" t="str">
        <f>VLOOKUP(СВОД2023[[#This Row],[ФО]],СПРАВОЧНИК!H:P,2,0)</f>
        <v>Южный ФО</v>
      </c>
    </row>
    <row r="11443" spans="1:11" x14ac:dyDescent="0.2">
      <c r="A11443" t="s">
        <v>600</v>
      </c>
      <c r="B11443" t="s">
        <v>597</v>
      </c>
      <c r="C11443" s="1" t="s">
        <v>18</v>
      </c>
      <c r="D11443" s="1" t="s">
        <v>960</v>
      </c>
      <c r="E11443" s="2"/>
      <c r="F11443" s="3"/>
      <c r="G11443" s="2">
        <v>8</v>
      </c>
      <c r="H11443" s="3">
        <v>3</v>
      </c>
      <c r="I11443" s="69" t="str">
        <f>VLOOKUP(C11443,СПРАВОЧНИК!B:D,2,0)</f>
        <v>ЕВРОПА</v>
      </c>
      <c r="J11443" s="69" t="str">
        <f>VLOOKUP(C11443,СПРАВОЧНИК!B:D,3,0)</f>
        <v>ИНОМАРКИ</v>
      </c>
      <c r="K11443" s="69" t="str">
        <f>VLOOKUP(СВОД2023[[#This Row],[ФО]],СПРАВОЧНИК!H:P,2,0)</f>
        <v>Южный ФО</v>
      </c>
    </row>
    <row r="11444" spans="1:11" x14ac:dyDescent="0.2">
      <c r="A11444" t="s">
        <v>600</v>
      </c>
      <c r="B11444" t="s">
        <v>597</v>
      </c>
      <c r="C11444" s="1" t="s">
        <v>18</v>
      </c>
      <c r="D11444" s="1" t="s">
        <v>961</v>
      </c>
      <c r="E11444" s="2"/>
      <c r="F11444" s="3"/>
      <c r="G11444" s="2">
        <v>6</v>
      </c>
      <c r="H11444" s="3">
        <v>1</v>
      </c>
      <c r="I11444" s="69" t="str">
        <f>VLOOKUP(C11444,СПРАВОЧНИК!B:D,2,0)</f>
        <v>ЕВРОПА</v>
      </c>
      <c r="J11444" s="69" t="str">
        <f>VLOOKUP(C11444,СПРАВОЧНИК!B:D,3,0)</f>
        <v>ИНОМАРКИ</v>
      </c>
      <c r="K11444" s="69" t="str">
        <f>VLOOKUP(СВОД2023[[#This Row],[ФО]],СПРАВОЧНИК!H:P,2,0)</f>
        <v>Южный ФО</v>
      </c>
    </row>
    <row r="11445" spans="1:11" x14ac:dyDescent="0.2">
      <c r="A11445" t="s">
        <v>600</v>
      </c>
      <c r="B11445" t="s">
        <v>597</v>
      </c>
      <c r="C11445" s="1" t="s">
        <v>18</v>
      </c>
      <c r="D11445" s="1" t="s">
        <v>962</v>
      </c>
      <c r="E11445" s="2">
        <v>2</v>
      </c>
      <c r="F11445" s="3"/>
      <c r="G11445" s="2">
        <v>6</v>
      </c>
      <c r="H11445" s="3">
        <v>1</v>
      </c>
      <c r="I11445" s="69" t="str">
        <f>VLOOKUP(C11445,СПРАВОЧНИК!B:D,2,0)</f>
        <v>ЕВРОПА</v>
      </c>
      <c r="J11445" s="69" t="str">
        <f>VLOOKUP(C11445,СПРАВОЧНИК!B:D,3,0)</f>
        <v>ИНОМАРКИ</v>
      </c>
      <c r="K11445" s="69" t="str">
        <f>VLOOKUP(СВОД2023[[#This Row],[ФО]],СПРАВОЧНИК!H:P,2,0)</f>
        <v>Южный ФО</v>
      </c>
    </row>
    <row r="11446" spans="1:11" x14ac:dyDescent="0.2">
      <c r="A11446" t="s">
        <v>600</v>
      </c>
      <c r="B11446" t="s">
        <v>597</v>
      </c>
      <c r="C11446" s="1" t="s">
        <v>18</v>
      </c>
      <c r="D11446" s="1" t="s">
        <v>963</v>
      </c>
      <c r="E11446" s="2">
        <v>2</v>
      </c>
      <c r="F11446" s="3"/>
      <c r="G11446" s="2">
        <v>7</v>
      </c>
      <c r="H11446" s="3">
        <v>1</v>
      </c>
      <c r="I11446" s="69" t="str">
        <f>VLOOKUP(C11446,СПРАВОЧНИК!B:D,2,0)</f>
        <v>ЕВРОПА</v>
      </c>
      <c r="J11446" s="69" t="str">
        <f>VLOOKUP(C11446,СПРАВОЧНИК!B:D,3,0)</f>
        <v>ИНОМАРКИ</v>
      </c>
      <c r="K11446" s="69" t="str">
        <f>VLOOKUP(СВОД2023[[#This Row],[ФО]],СПРАВОЧНИК!H:P,2,0)</f>
        <v>Южный ФО</v>
      </c>
    </row>
    <row r="11447" spans="1:11" x14ac:dyDescent="0.2">
      <c r="A11447" t="s">
        <v>600</v>
      </c>
      <c r="B11447" t="s">
        <v>597</v>
      </c>
      <c r="C11447" s="1" t="s">
        <v>18</v>
      </c>
      <c r="D11447" s="1" t="s">
        <v>964</v>
      </c>
      <c r="E11447" s="2">
        <v>3</v>
      </c>
      <c r="F11447" s="3">
        <v>1</v>
      </c>
      <c r="G11447" s="2">
        <v>7</v>
      </c>
      <c r="H11447" s="3">
        <v>3</v>
      </c>
      <c r="I11447" s="69" t="str">
        <f>VLOOKUP(C11447,СПРАВОЧНИК!B:D,2,0)</f>
        <v>ЕВРОПА</v>
      </c>
      <c r="J11447" s="69" t="str">
        <f>VLOOKUP(C11447,СПРАВОЧНИК!B:D,3,0)</f>
        <v>ИНОМАРКИ</v>
      </c>
      <c r="K11447" s="69" t="str">
        <f>VLOOKUP(СВОД2023[[#This Row],[ФО]],СПРАВОЧНИК!H:P,2,0)</f>
        <v>Южный ФО</v>
      </c>
    </row>
    <row r="11448" spans="1:11" x14ac:dyDescent="0.2">
      <c r="A11448" t="s">
        <v>600</v>
      </c>
      <c r="B11448" t="s">
        <v>597</v>
      </c>
      <c r="C11448" s="1" t="s">
        <v>18</v>
      </c>
      <c r="D11448" s="1" t="s">
        <v>965</v>
      </c>
      <c r="E11448" s="2">
        <v>1</v>
      </c>
      <c r="F11448" s="3">
        <v>1</v>
      </c>
      <c r="G11448" s="2">
        <v>4</v>
      </c>
      <c r="H11448" s="3">
        <v>3</v>
      </c>
      <c r="I11448" s="69" t="str">
        <f>VLOOKUP(C11448,СПРАВОЧНИК!B:D,2,0)</f>
        <v>ЕВРОПА</v>
      </c>
      <c r="J11448" s="69" t="str">
        <f>VLOOKUP(C11448,СПРАВОЧНИК!B:D,3,0)</f>
        <v>ИНОМАРКИ</v>
      </c>
      <c r="K11448" s="69" t="str">
        <f>VLOOKUP(СВОД2023[[#This Row],[ФО]],СПРАВОЧНИК!H:P,2,0)</f>
        <v>Южный ФО</v>
      </c>
    </row>
    <row r="11449" spans="1:11" x14ac:dyDescent="0.2">
      <c r="A11449" t="s">
        <v>600</v>
      </c>
      <c r="B11449" t="s">
        <v>597</v>
      </c>
      <c r="C11449" s="1" t="s">
        <v>18</v>
      </c>
      <c r="D11449" s="1" t="s">
        <v>966</v>
      </c>
      <c r="E11449" s="2">
        <v>2</v>
      </c>
      <c r="F11449" s="3"/>
      <c r="G11449" s="2">
        <v>6</v>
      </c>
      <c r="H11449" s="3">
        <v>2</v>
      </c>
      <c r="I11449" s="69" t="str">
        <f>VLOOKUP(C11449,СПРАВОЧНИК!B:D,2,0)</f>
        <v>ЕВРОПА</v>
      </c>
      <c r="J11449" s="69" t="str">
        <f>VLOOKUP(C11449,СПРАВОЧНИК!B:D,3,0)</f>
        <v>ИНОМАРКИ</v>
      </c>
      <c r="K11449" s="69" t="str">
        <f>VLOOKUP(СВОД2023[[#This Row],[ФО]],СПРАВОЧНИК!H:P,2,0)</f>
        <v>Южный ФО</v>
      </c>
    </row>
    <row r="11450" spans="1:11" x14ac:dyDescent="0.2">
      <c r="A11450" t="s">
        <v>600</v>
      </c>
      <c r="B11450" t="s">
        <v>597</v>
      </c>
      <c r="C11450" s="1" t="s">
        <v>18</v>
      </c>
      <c r="D11450" s="1" t="s">
        <v>1311</v>
      </c>
      <c r="E11450" s="2">
        <v>1</v>
      </c>
      <c r="F11450" s="3"/>
      <c r="G11450" s="2">
        <v>7</v>
      </c>
      <c r="H11450" s="3">
        <v>2</v>
      </c>
      <c r="I11450" s="69" t="str">
        <f>VLOOKUP(C11450,СПРАВОЧНИК!B:D,2,0)</f>
        <v>ЕВРОПА</v>
      </c>
      <c r="J11450" s="69" t="str">
        <f>VLOOKUP(C11450,СПРАВОЧНИК!B:D,3,0)</f>
        <v>ИНОМАРКИ</v>
      </c>
      <c r="K11450" s="69" t="str">
        <f>VLOOKUP(СВОД2023[[#This Row],[ФО]],СПРАВОЧНИК!H:P,2,0)</f>
        <v>Южный ФО</v>
      </c>
    </row>
    <row r="11451" spans="1:11" x14ac:dyDescent="0.2">
      <c r="A11451" t="s">
        <v>600</v>
      </c>
      <c r="B11451" t="s">
        <v>597</v>
      </c>
      <c r="C11451" s="1" t="s">
        <v>18</v>
      </c>
      <c r="D11451" s="1" t="s">
        <v>967</v>
      </c>
      <c r="E11451" s="2">
        <v>2</v>
      </c>
      <c r="F11451" s="3"/>
      <c r="G11451" s="2">
        <v>11</v>
      </c>
      <c r="H11451" s="3">
        <v>6</v>
      </c>
      <c r="I11451" s="69" t="str">
        <f>VLOOKUP(C11451,СПРАВОЧНИК!B:D,2,0)</f>
        <v>ЕВРОПА</v>
      </c>
      <c r="J11451" s="69" t="str">
        <f>VLOOKUP(C11451,СПРАВОЧНИК!B:D,3,0)</f>
        <v>ИНОМАРКИ</v>
      </c>
      <c r="K11451" s="69" t="str">
        <f>VLOOKUP(СВОД2023[[#This Row],[ФО]],СПРАВОЧНИК!H:P,2,0)</f>
        <v>Южный ФО</v>
      </c>
    </row>
    <row r="11452" spans="1:11" x14ac:dyDescent="0.2">
      <c r="A11452" t="s">
        <v>600</v>
      </c>
      <c r="B11452" t="s">
        <v>597</v>
      </c>
      <c r="C11452" s="1" t="s">
        <v>18</v>
      </c>
      <c r="D11452" s="1" t="s">
        <v>968</v>
      </c>
      <c r="E11452" s="2">
        <v>1</v>
      </c>
      <c r="F11452" s="3">
        <v>1</v>
      </c>
      <c r="G11452" s="2">
        <v>7</v>
      </c>
      <c r="H11452" s="3">
        <v>2</v>
      </c>
      <c r="I11452" s="69" t="str">
        <f>VLOOKUP(C11452,СПРАВОЧНИК!B:D,2,0)</f>
        <v>ЕВРОПА</v>
      </c>
      <c r="J11452" s="69" t="str">
        <f>VLOOKUP(C11452,СПРАВОЧНИК!B:D,3,0)</f>
        <v>ИНОМАРКИ</v>
      </c>
      <c r="K11452" s="69" t="str">
        <f>VLOOKUP(СВОД2023[[#This Row],[ФО]],СПРАВОЧНИК!H:P,2,0)</f>
        <v>Южный ФО</v>
      </c>
    </row>
    <row r="11453" spans="1:11" x14ac:dyDescent="0.2">
      <c r="A11453" t="s">
        <v>600</v>
      </c>
      <c r="B11453" t="s">
        <v>597</v>
      </c>
      <c r="C11453" s="1" t="s">
        <v>18</v>
      </c>
      <c r="D11453" s="1" t="s">
        <v>969</v>
      </c>
      <c r="E11453" s="2">
        <v>2</v>
      </c>
      <c r="F11453" s="3">
        <v>1</v>
      </c>
      <c r="G11453" s="2">
        <v>6</v>
      </c>
      <c r="H11453" s="3">
        <v>1</v>
      </c>
      <c r="I11453" s="69" t="str">
        <f>VLOOKUP(C11453,СПРАВОЧНИК!B:D,2,0)</f>
        <v>ЕВРОПА</v>
      </c>
      <c r="J11453" s="69" t="str">
        <f>VLOOKUP(C11453,СПРАВОЧНИК!B:D,3,0)</f>
        <v>ИНОМАРКИ</v>
      </c>
      <c r="K11453" s="69" t="str">
        <f>VLOOKUP(СВОД2023[[#This Row],[ФО]],СПРАВОЧНИК!H:P,2,0)</f>
        <v>Южный ФО</v>
      </c>
    </row>
    <row r="11454" spans="1:11" x14ac:dyDescent="0.2">
      <c r="A11454" t="s">
        <v>600</v>
      </c>
      <c r="B11454" t="s">
        <v>597</v>
      </c>
      <c r="C11454" s="1" t="s">
        <v>18</v>
      </c>
      <c r="D11454" s="1" t="s">
        <v>970</v>
      </c>
      <c r="E11454" s="2">
        <v>1</v>
      </c>
      <c r="F11454" s="3">
        <v>3</v>
      </c>
      <c r="G11454" s="2">
        <v>13</v>
      </c>
      <c r="H11454" s="3">
        <v>9</v>
      </c>
      <c r="I11454" s="69" t="str">
        <f>VLOOKUP(C11454,СПРАВОЧНИК!B:D,2,0)</f>
        <v>ЕВРОПА</v>
      </c>
      <c r="J11454" s="69" t="str">
        <f>VLOOKUP(C11454,СПРАВОЧНИК!B:D,3,0)</f>
        <v>ИНОМАРКИ</v>
      </c>
      <c r="K11454" s="69" t="str">
        <f>VLOOKUP(СВОД2023[[#This Row],[ФО]],СПРАВОЧНИК!H:P,2,0)</f>
        <v>Южный ФО</v>
      </c>
    </row>
    <row r="11455" spans="1:11" x14ac:dyDescent="0.2">
      <c r="A11455" t="s">
        <v>600</v>
      </c>
      <c r="B11455" t="s">
        <v>597</v>
      </c>
      <c r="C11455" s="1" t="s">
        <v>18</v>
      </c>
      <c r="D11455" s="1" t="s">
        <v>971</v>
      </c>
      <c r="E11455" s="2">
        <v>2</v>
      </c>
      <c r="F11455" s="3">
        <v>3</v>
      </c>
      <c r="G11455" s="2">
        <v>9</v>
      </c>
      <c r="H11455" s="3">
        <v>4</v>
      </c>
      <c r="I11455" s="69" t="str">
        <f>VLOOKUP(C11455,СПРАВОЧНИК!B:D,2,0)</f>
        <v>ЕВРОПА</v>
      </c>
      <c r="J11455" s="69" t="str">
        <f>VLOOKUP(C11455,СПРАВОЧНИК!B:D,3,0)</f>
        <v>ИНОМАРКИ</v>
      </c>
      <c r="K11455" s="69" t="str">
        <f>VLOOKUP(СВОД2023[[#This Row],[ФО]],СПРАВОЧНИК!H:P,2,0)</f>
        <v>Южный ФО</v>
      </c>
    </row>
    <row r="11456" spans="1:11" x14ac:dyDescent="0.2">
      <c r="A11456" t="s">
        <v>600</v>
      </c>
      <c r="B11456" t="s">
        <v>597</v>
      </c>
      <c r="C11456" s="1" t="s">
        <v>18</v>
      </c>
      <c r="D11456" s="1" t="s">
        <v>972</v>
      </c>
      <c r="E11456" s="2"/>
      <c r="F11456" s="3"/>
      <c r="G11456" s="2">
        <v>10</v>
      </c>
      <c r="H11456" s="3">
        <v>2</v>
      </c>
      <c r="I11456" s="69" t="str">
        <f>VLOOKUP(C11456,СПРАВОЧНИК!B:D,2,0)</f>
        <v>ЕВРОПА</v>
      </c>
      <c r="J11456" s="69" t="str">
        <f>VLOOKUP(C11456,СПРАВОЧНИК!B:D,3,0)</f>
        <v>ИНОМАРКИ</v>
      </c>
      <c r="K11456" s="69" t="str">
        <f>VLOOKUP(СВОД2023[[#This Row],[ФО]],СПРАВОЧНИК!H:P,2,0)</f>
        <v>Южный ФО</v>
      </c>
    </row>
    <row r="11457" spans="1:11" x14ac:dyDescent="0.2">
      <c r="A11457" t="s">
        <v>600</v>
      </c>
      <c r="B11457" t="s">
        <v>597</v>
      </c>
      <c r="C11457" s="1" t="s">
        <v>18</v>
      </c>
      <c r="D11457" s="1" t="s">
        <v>973</v>
      </c>
      <c r="E11457" s="2">
        <v>6</v>
      </c>
      <c r="F11457" s="3"/>
      <c r="G11457" s="2">
        <v>19</v>
      </c>
      <c r="H11457" s="3">
        <v>6</v>
      </c>
      <c r="I11457" s="69" t="str">
        <f>VLOOKUP(C11457,СПРАВОЧНИК!B:D,2,0)</f>
        <v>ЕВРОПА</v>
      </c>
      <c r="J11457" s="69" t="str">
        <f>VLOOKUP(C11457,СПРАВОЧНИК!B:D,3,0)</f>
        <v>ИНОМАРКИ</v>
      </c>
      <c r="K11457" s="69" t="str">
        <f>VLOOKUP(СВОД2023[[#This Row],[ФО]],СПРАВОЧНИК!H:P,2,0)</f>
        <v>Южный ФО</v>
      </c>
    </row>
    <row r="11458" spans="1:11" x14ac:dyDescent="0.2">
      <c r="A11458" t="s">
        <v>600</v>
      </c>
      <c r="B11458" t="s">
        <v>597</v>
      </c>
      <c r="C11458" s="1" t="s">
        <v>18</v>
      </c>
      <c r="D11458" s="1" t="s">
        <v>974</v>
      </c>
      <c r="E11458" s="2">
        <v>17</v>
      </c>
      <c r="F11458" s="3">
        <v>7</v>
      </c>
      <c r="G11458" s="2">
        <v>93</v>
      </c>
      <c r="H11458" s="3">
        <v>33</v>
      </c>
      <c r="I11458" s="69" t="str">
        <f>VLOOKUP(C11458,СПРАВОЧНИК!B:D,2,0)</f>
        <v>ЕВРОПА</v>
      </c>
      <c r="J11458" s="69" t="str">
        <f>VLOOKUP(C11458,СПРАВОЧНИК!B:D,3,0)</f>
        <v>ИНОМАРКИ</v>
      </c>
      <c r="K11458" s="69" t="str">
        <f>VLOOKUP(СВОД2023[[#This Row],[ФО]],СПРАВОЧНИК!H:P,2,0)</f>
        <v>Южный ФО</v>
      </c>
    </row>
    <row r="11459" spans="1:11" x14ac:dyDescent="0.2">
      <c r="A11459" t="s">
        <v>600</v>
      </c>
      <c r="B11459" t="s">
        <v>597</v>
      </c>
      <c r="C11459" s="1" t="s">
        <v>2732</v>
      </c>
      <c r="D11459" s="1" t="s">
        <v>2733</v>
      </c>
      <c r="E11459" s="2"/>
      <c r="F11459" s="3"/>
      <c r="G11459" s="2">
        <v>1</v>
      </c>
      <c r="H11459" s="3"/>
      <c r="I11459" s="69" t="str">
        <f>VLOOKUP(C11459,СПРАВОЧНИК!B:D,2,0)</f>
        <v>ЕВРОПА</v>
      </c>
      <c r="J11459" s="69" t="str">
        <f>VLOOKUP(C11459,СПРАВОЧНИК!B:D,3,0)</f>
        <v>ИНОМАРКИ</v>
      </c>
      <c r="K11459" s="69" t="str">
        <f>VLOOKUP(СВОД2023[[#This Row],[ФО]],СПРАВОЧНИК!H:P,2,0)</f>
        <v>Южный ФО</v>
      </c>
    </row>
    <row r="11460" spans="1:11" x14ac:dyDescent="0.2">
      <c r="A11460" t="s">
        <v>600</v>
      </c>
      <c r="B11460" t="s">
        <v>597</v>
      </c>
      <c r="C11460" s="1" t="s">
        <v>1035</v>
      </c>
      <c r="D11460" s="1" t="s">
        <v>1999</v>
      </c>
      <c r="E11460" s="2">
        <v>2</v>
      </c>
      <c r="F11460" s="3"/>
      <c r="G11460" s="2">
        <v>4</v>
      </c>
      <c r="H11460" s="3"/>
      <c r="I11460" s="69" t="str">
        <f>VLOOKUP(C11460,СПРАВОЧНИК!B:D,2,0)</f>
        <v>РОССИЯ</v>
      </c>
      <c r="J11460" s="69" t="str">
        <f>VLOOKUP(C11460,СПРАВОЧНИК!B:D,3,0)</f>
        <v>ОТЕЧЕСТВЕННЫЕ</v>
      </c>
      <c r="K11460" s="69" t="str">
        <f>VLOOKUP(СВОД2023[[#This Row],[ФО]],СПРАВОЧНИК!H:P,2,0)</f>
        <v>Южный ФО</v>
      </c>
    </row>
    <row r="11461" spans="1:11" x14ac:dyDescent="0.2">
      <c r="A11461" t="s">
        <v>600</v>
      </c>
      <c r="B11461" t="s">
        <v>597</v>
      </c>
      <c r="C11461" s="1" t="s">
        <v>1035</v>
      </c>
      <c r="D11461" s="1" t="s">
        <v>1312</v>
      </c>
      <c r="E11461" s="2">
        <v>1</v>
      </c>
      <c r="F11461" s="3"/>
      <c r="G11461" s="2">
        <v>2</v>
      </c>
      <c r="H11461" s="3">
        <v>1</v>
      </c>
      <c r="I11461" s="69" t="str">
        <f>VLOOKUP(C11461,СПРАВОЧНИК!B:D,2,0)</f>
        <v>РОССИЯ</v>
      </c>
      <c r="J11461" s="69" t="str">
        <f>VLOOKUP(C11461,СПРАВОЧНИК!B:D,3,0)</f>
        <v>ОТЕЧЕСТВЕННЫЕ</v>
      </c>
      <c r="K11461" s="69" t="str">
        <f>VLOOKUP(СВОД2023[[#This Row],[ФО]],СПРАВОЧНИК!H:P,2,0)</f>
        <v>Южный ФО</v>
      </c>
    </row>
    <row r="11462" spans="1:11" x14ac:dyDescent="0.2">
      <c r="A11462" t="s">
        <v>600</v>
      </c>
      <c r="B11462" t="s">
        <v>597</v>
      </c>
      <c r="C11462" s="1" t="s">
        <v>1035</v>
      </c>
      <c r="D11462" s="1" t="s">
        <v>2000</v>
      </c>
      <c r="E11462" s="2">
        <v>2</v>
      </c>
      <c r="F11462" s="3">
        <v>3</v>
      </c>
      <c r="G11462" s="2">
        <v>5</v>
      </c>
      <c r="H11462" s="3">
        <v>5</v>
      </c>
      <c r="I11462" s="69" t="str">
        <f>VLOOKUP(C11462,СПРАВОЧНИК!B:D,2,0)</f>
        <v>РОССИЯ</v>
      </c>
      <c r="J11462" s="69" t="str">
        <f>VLOOKUP(C11462,СПРАВОЧНИК!B:D,3,0)</f>
        <v>ОТЕЧЕСТВЕННЫЕ</v>
      </c>
      <c r="K11462" s="69" t="str">
        <f>VLOOKUP(СВОД2023[[#This Row],[ФО]],СПРАВОЧНИК!H:P,2,0)</f>
        <v>Южный ФО</v>
      </c>
    </row>
    <row r="11463" spans="1:11" x14ac:dyDescent="0.2">
      <c r="A11463" t="s">
        <v>600</v>
      </c>
      <c r="B11463" t="s">
        <v>597</v>
      </c>
      <c r="C11463" s="1" t="s">
        <v>1035</v>
      </c>
      <c r="D11463" s="1" t="s">
        <v>2001</v>
      </c>
      <c r="E11463" s="2">
        <v>5</v>
      </c>
      <c r="F11463" s="3">
        <v>1</v>
      </c>
      <c r="G11463" s="2">
        <v>10</v>
      </c>
      <c r="H11463" s="3">
        <v>6</v>
      </c>
      <c r="I11463" s="69" t="str">
        <f>VLOOKUP(C11463,СПРАВОЧНИК!B:D,2,0)</f>
        <v>РОССИЯ</v>
      </c>
      <c r="J11463" s="69" t="str">
        <f>VLOOKUP(C11463,СПРАВОЧНИК!B:D,3,0)</f>
        <v>ОТЕЧЕСТВЕННЫЕ</v>
      </c>
      <c r="K11463" s="69" t="str">
        <f>VLOOKUP(СВОД2023[[#This Row],[ФО]],СПРАВОЧНИК!H:P,2,0)</f>
        <v>Южный ФО</v>
      </c>
    </row>
    <row r="11464" spans="1:11" x14ac:dyDescent="0.2">
      <c r="A11464" t="s">
        <v>600</v>
      </c>
      <c r="B11464" t="s">
        <v>597</v>
      </c>
      <c r="C11464" s="1" t="s">
        <v>1035</v>
      </c>
      <c r="D11464" s="1" t="s">
        <v>2387</v>
      </c>
      <c r="E11464" s="2">
        <v>2</v>
      </c>
      <c r="F11464" s="3"/>
      <c r="G11464" s="2">
        <v>3</v>
      </c>
      <c r="H11464" s="3"/>
      <c r="I11464" s="69" t="str">
        <f>VLOOKUP(C11464,СПРАВОЧНИК!B:D,2,0)</f>
        <v>РОССИЯ</v>
      </c>
      <c r="J11464" s="69" t="str">
        <f>VLOOKUP(C11464,СПРАВОЧНИК!B:D,3,0)</f>
        <v>ОТЕЧЕСТВЕННЫЕ</v>
      </c>
      <c r="K11464" s="69" t="str">
        <f>VLOOKUP(СВОД2023[[#This Row],[ФО]],СПРАВОЧНИК!H:P,2,0)</f>
        <v>Южный ФО</v>
      </c>
    </row>
    <row r="11465" spans="1:11" x14ac:dyDescent="0.2">
      <c r="A11465" t="s">
        <v>600</v>
      </c>
      <c r="B11465" t="s">
        <v>597</v>
      </c>
      <c r="C11465" s="1" t="s">
        <v>1035</v>
      </c>
      <c r="D11465" s="1" t="s">
        <v>1313</v>
      </c>
      <c r="E11465" s="2">
        <v>123</v>
      </c>
      <c r="F11465" s="3">
        <v>15</v>
      </c>
      <c r="G11465" s="2">
        <v>248</v>
      </c>
      <c r="H11465" s="3">
        <v>48</v>
      </c>
      <c r="I11465" s="69" t="str">
        <f>VLOOKUP(C11465,СПРАВОЧНИК!B:D,2,0)</f>
        <v>РОССИЯ</v>
      </c>
      <c r="J11465" s="69" t="str">
        <f>VLOOKUP(C11465,СПРАВОЧНИК!B:D,3,0)</f>
        <v>ОТЕЧЕСТВЕННЫЕ</v>
      </c>
      <c r="K11465" s="69" t="str">
        <f>VLOOKUP(СВОД2023[[#This Row],[ФО]],СПРАВОЧНИК!H:P,2,0)</f>
        <v>Южный ФО</v>
      </c>
    </row>
    <row r="11466" spans="1:11" x14ac:dyDescent="0.2">
      <c r="A11466" t="s">
        <v>600</v>
      </c>
      <c r="B11466" t="s">
        <v>597</v>
      </c>
      <c r="C11466" s="1" t="s">
        <v>1035</v>
      </c>
      <c r="D11466" s="1" t="s">
        <v>1314</v>
      </c>
      <c r="E11466" s="2">
        <v>104</v>
      </c>
      <c r="F11466" s="3">
        <v>38</v>
      </c>
      <c r="G11466" s="2">
        <v>412</v>
      </c>
      <c r="H11466" s="3">
        <v>183</v>
      </c>
      <c r="I11466" s="69" t="str">
        <f>VLOOKUP(C11466,СПРАВОЧНИК!B:D,2,0)</f>
        <v>РОССИЯ</v>
      </c>
      <c r="J11466" s="69" t="str">
        <f>VLOOKUP(C11466,СПРАВОЧНИК!B:D,3,0)</f>
        <v>ОТЕЧЕСТВЕННЫЕ</v>
      </c>
      <c r="K11466" s="69" t="str">
        <f>VLOOKUP(СВОД2023[[#This Row],[ФО]],СПРАВОЧНИК!H:P,2,0)</f>
        <v>Южный ФО</v>
      </c>
    </row>
    <row r="11467" spans="1:11" x14ac:dyDescent="0.2">
      <c r="A11467" t="s">
        <v>600</v>
      </c>
      <c r="B11467" t="s">
        <v>597</v>
      </c>
      <c r="C11467" s="1" t="s">
        <v>1035</v>
      </c>
      <c r="D11467" s="1" t="s">
        <v>2002</v>
      </c>
      <c r="E11467" s="2"/>
      <c r="F11467" s="3"/>
      <c r="G11467" s="2">
        <v>1</v>
      </c>
      <c r="H11467" s="3"/>
      <c r="I11467" s="69" t="str">
        <f>VLOOKUP(C11467,СПРАВОЧНИК!B:D,2,0)</f>
        <v>РОССИЯ</v>
      </c>
      <c r="J11467" s="69" t="str">
        <f>VLOOKUP(C11467,СПРАВОЧНИК!B:D,3,0)</f>
        <v>ОТЕЧЕСТВЕННЫЕ</v>
      </c>
      <c r="K11467" s="69" t="str">
        <f>VLOOKUP(СВОД2023[[#This Row],[ФО]],СПРАВОЧНИК!H:P,2,0)</f>
        <v>Южный ФО</v>
      </c>
    </row>
    <row r="11468" spans="1:11" x14ac:dyDescent="0.2">
      <c r="A11468" t="s">
        <v>600</v>
      </c>
      <c r="B11468" t="s">
        <v>597</v>
      </c>
      <c r="C11468" s="1" t="s">
        <v>1035</v>
      </c>
      <c r="D11468" s="1" t="s">
        <v>1315</v>
      </c>
      <c r="E11468" s="2"/>
      <c r="F11468" s="3">
        <v>1</v>
      </c>
      <c r="G11468" s="2">
        <v>3</v>
      </c>
      <c r="H11468" s="3">
        <v>4</v>
      </c>
      <c r="I11468" s="69" t="str">
        <f>VLOOKUP(C11468,СПРАВОЧНИК!B:D,2,0)</f>
        <v>РОССИЯ</v>
      </c>
      <c r="J11468" s="69" t="str">
        <f>VLOOKUP(C11468,СПРАВОЧНИК!B:D,3,0)</f>
        <v>ОТЕЧЕСТВЕННЫЕ</v>
      </c>
      <c r="K11468" s="69" t="str">
        <f>VLOOKUP(СВОД2023[[#This Row],[ФО]],СПРАВОЧНИК!H:P,2,0)</f>
        <v>Южный ФО</v>
      </c>
    </row>
    <row r="11469" spans="1:11" x14ac:dyDescent="0.2">
      <c r="A11469" t="s">
        <v>600</v>
      </c>
      <c r="B11469" t="s">
        <v>597</v>
      </c>
      <c r="C11469" s="1" t="s">
        <v>1035</v>
      </c>
      <c r="D11469" s="1" t="s">
        <v>2004</v>
      </c>
      <c r="E11469" s="2"/>
      <c r="F11469" s="3">
        <v>1</v>
      </c>
      <c r="G11469" s="2">
        <v>1</v>
      </c>
      <c r="H11469" s="3">
        <v>1</v>
      </c>
      <c r="I11469" s="69" t="str">
        <f>VLOOKUP(C11469,СПРАВОЧНИК!B:D,2,0)</f>
        <v>РОССИЯ</v>
      </c>
      <c r="J11469" s="69" t="str">
        <f>VLOOKUP(C11469,СПРАВОЧНИК!B:D,3,0)</f>
        <v>ОТЕЧЕСТВЕННЫЕ</v>
      </c>
      <c r="K11469" s="69" t="str">
        <f>VLOOKUP(СВОД2023[[#This Row],[ФО]],СПРАВОЧНИК!H:P,2,0)</f>
        <v>Южный ФО</v>
      </c>
    </row>
    <row r="11470" spans="1:11" x14ac:dyDescent="0.2">
      <c r="A11470" t="s">
        <v>600</v>
      </c>
      <c r="B11470" t="s">
        <v>597</v>
      </c>
      <c r="C11470" s="1" t="s">
        <v>1035</v>
      </c>
      <c r="D11470" s="1" t="s">
        <v>2005</v>
      </c>
      <c r="E11470" s="2"/>
      <c r="F11470" s="3"/>
      <c r="G11470" s="2">
        <v>4</v>
      </c>
      <c r="H11470" s="3">
        <v>3</v>
      </c>
      <c r="I11470" s="69" t="str">
        <f>VLOOKUP(C11470,СПРАВОЧНИК!B:D,2,0)</f>
        <v>РОССИЯ</v>
      </c>
      <c r="J11470" s="69" t="str">
        <f>VLOOKUP(C11470,СПРАВОЧНИК!B:D,3,0)</f>
        <v>ОТЕЧЕСТВЕННЫЕ</v>
      </c>
      <c r="K11470" s="69" t="str">
        <f>VLOOKUP(СВОД2023[[#This Row],[ФО]],СПРАВОЧНИК!H:P,2,0)</f>
        <v>Южный ФО</v>
      </c>
    </row>
    <row r="11471" spans="1:11" x14ac:dyDescent="0.2">
      <c r="A11471" t="s">
        <v>600</v>
      </c>
      <c r="B11471" t="s">
        <v>597</v>
      </c>
      <c r="C11471" s="1" t="s">
        <v>1035</v>
      </c>
      <c r="D11471" s="1" t="s">
        <v>2006</v>
      </c>
      <c r="E11471" s="2">
        <v>3</v>
      </c>
      <c r="F11471" s="3"/>
      <c r="G11471" s="2">
        <v>7</v>
      </c>
      <c r="H11471" s="3">
        <v>2</v>
      </c>
      <c r="I11471" s="69" t="str">
        <f>VLOOKUP(C11471,СПРАВОЧНИК!B:D,2,0)</f>
        <v>РОССИЯ</v>
      </c>
      <c r="J11471" s="69" t="str">
        <f>VLOOKUP(C11471,СПРАВОЧНИК!B:D,3,0)</f>
        <v>ОТЕЧЕСТВЕННЫЕ</v>
      </c>
      <c r="K11471" s="69" t="str">
        <f>VLOOKUP(СВОД2023[[#This Row],[ФО]],СПРАВОЧНИК!H:P,2,0)</f>
        <v>Южный ФО</v>
      </c>
    </row>
    <row r="11472" spans="1:11" x14ac:dyDescent="0.2">
      <c r="A11472" t="s">
        <v>600</v>
      </c>
      <c r="B11472" t="s">
        <v>597</v>
      </c>
      <c r="C11472" s="1" t="s">
        <v>1035</v>
      </c>
      <c r="D11472" s="1" t="s">
        <v>1316</v>
      </c>
      <c r="E11472" s="2">
        <v>7</v>
      </c>
      <c r="F11472" s="3">
        <v>2</v>
      </c>
      <c r="G11472" s="2">
        <v>15</v>
      </c>
      <c r="H11472" s="3">
        <v>5</v>
      </c>
      <c r="I11472" s="69" t="str">
        <f>VLOOKUP(C11472,СПРАВОЧНИК!B:D,2,0)</f>
        <v>РОССИЯ</v>
      </c>
      <c r="J11472" s="69" t="str">
        <f>VLOOKUP(C11472,СПРАВОЧНИК!B:D,3,0)</f>
        <v>ОТЕЧЕСТВЕННЫЕ</v>
      </c>
      <c r="K11472" s="69" t="str">
        <f>VLOOKUP(СВОД2023[[#This Row],[ФО]],СПРАВОЧНИК!H:P,2,0)</f>
        <v>Южный ФО</v>
      </c>
    </row>
    <row r="11473" spans="1:11" x14ac:dyDescent="0.2">
      <c r="A11473" t="s">
        <v>600</v>
      </c>
      <c r="B11473" t="s">
        <v>597</v>
      </c>
      <c r="C11473" s="1" t="s">
        <v>1035</v>
      </c>
      <c r="D11473" s="1" t="s">
        <v>2388</v>
      </c>
      <c r="E11473" s="2"/>
      <c r="F11473" s="3">
        <v>1</v>
      </c>
      <c r="G11473" s="2">
        <v>1</v>
      </c>
      <c r="H11473" s="3">
        <v>2</v>
      </c>
      <c r="I11473" s="69" t="str">
        <f>VLOOKUP(C11473,СПРАВОЧНИК!B:D,2,0)</f>
        <v>РОССИЯ</v>
      </c>
      <c r="J11473" s="69" t="str">
        <f>VLOOKUP(C11473,СПРАВОЧНИК!B:D,3,0)</f>
        <v>ОТЕЧЕСТВЕННЫЕ</v>
      </c>
      <c r="K11473" s="69" t="str">
        <f>VLOOKUP(СВОД2023[[#This Row],[ФО]],СПРАВОЧНИК!H:P,2,0)</f>
        <v>Южный ФО</v>
      </c>
    </row>
    <row r="11474" spans="1:11" x14ac:dyDescent="0.2">
      <c r="A11474" t="s">
        <v>600</v>
      </c>
      <c r="B11474" t="s">
        <v>597</v>
      </c>
      <c r="C11474" s="1" t="s">
        <v>1035</v>
      </c>
      <c r="D11474" s="1" t="s">
        <v>1317</v>
      </c>
      <c r="E11474" s="2">
        <v>59</v>
      </c>
      <c r="F11474" s="3">
        <v>10</v>
      </c>
      <c r="G11474" s="2">
        <v>175</v>
      </c>
      <c r="H11474" s="3">
        <v>66</v>
      </c>
      <c r="I11474" s="69" t="str">
        <f>VLOOKUP(C11474,СПРАВОЧНИК!B:D,2,0)</f>
        <v>РОССИЯ</v>
      </c>
      <c r="J11474" s="69" t="str">
        <f>VLOOKUP(C11474,СПРАВОЧНИК!B:D,3,0)</f>
        <v>ОТЕЧЕСТВЕННЫЕ</v>
      </c>
      <c r="K11474" s="69" t="str">
        <f>VLOOKUP(СВОД2023[[#This Row],[ФО]],СПРАВОЧНИК!H:P,2,0)</f>
        <v>Южный ФО</v>
      </c>
    </row>
    <row r="11475" spans="1:11" x14ac:dyDescent="0.2">
      <c r="A11475" t="s">
        <v>600</v>
      </c>
      <c r="B11475" t="s">
        <v>597</v>
      </c>
      <c r="C11475" s="1" t="s">
        <v>1035</v>
      </c>
      <c r="D11475" s="1" t="s">
        <v>2389</v>
      </c>
      <c r="E11475" s="2"/>
      <c r="F11475" s="3"/>
      <c r="G11475" s="2"/>
      <c r="H11475" s="3">
        <v>1</v>
      </c>
      <c r="I11475" s="69" t="str">
        <f>VLOOKUP(C11475,СПРАВОЧНИК!B:D,2,0)</f>
        <v>РОССИЯ</v>
      </c>
      <c r="J11475" s="69" t="str">
        <f>VLOOKUP(C11475,СПРАВОЧНИК!B:D,3,0)</f>
        <v>ОТЕЧЕСТВЕННЫЕ</v>
      </c>
      <c r="K11475" s="69" t="str">
        <f>VLOOKUP(СВОД2023[[#This Row],[ФО]],СПРАВОЧНИК!H:P,2,0)</f>
        <v>Южный ФО</v>
      </c>
    </row>
    <row r="11476" spans="1:11" x14ac:dyDescent="0.2">
      <c r="A11476" t="s">
        <v>600</v>
      </c>
      <c r="B11476" t="s">
        <v>597</v>
      </c>
      <c r="C11476" s="1" t="s">
        <v>1035</v>
      </c>
      <c r="D11476" s="1" t="s">
        <v>2390</v>
      </c>
      <c r="E11476" s="2"/>
      <c r="F11476" s="3"/>
      <c r="G11476" s="2">
        <v>1</v>
      </c>
      <c r="H11476" s="3"/>
      <c r="I11476" s="69" t="str">
        <f>VLOOKUP(C11476,СПРАВОЧНИК!B:D,2,0)</f>
        <v>РОССИЯ</v>
      </c>
      <c r="J11476" s="69" t="str">
        <f>VLOOKUP(C11476,СПРАВОЧНИК!B:D,3,0)</f>
        <v>ОТЕЧЕСТВЕННЫЕ</v>
      </c>
      <c r="K11476" s="69" t="str">
        <f>VLOOKUP(СВОД2023[[#This Row],[ФО]],СПРАВОЧНИК!H:P,2,0)</f>
        <v>Южный ФО</v>
      </c>
    </row>
    <row r="11477" spans="1:11" x14ac:dyDescent="0.2">
      <c r="A11477" t="s">
        <v>600</v>
      </c>
      <c r="B11477" t="s">
        <v>597</v>
      </c>
      <c r="C11477" s="1" t="s">
        <v>676</v>
      </c>
      <c r="D11477" s="1" t="s">
        <v>2576</v>
      </c>
      <c r="E11477" s="2"/>
      <c r="F11477" s="3"/>
      <c r="G11477" s="2"/>
      <c r="H11477" s="3">
        <v>1</v>
      </c>
      <c r="I11477" s="69" t="str">
        <f>VLOOKUP(C11477,СПРАВОЧНИК!B:D,2,0)</f>
        <v>КИТАЙ</v>
      </c>
      <c r="J11477" s="69" t="str">
        <f>VLOOKUP(C11477,СПРАВОЧНИК!B:D,3,0)</f>
        <v>ИНОМАРКИ</v>
      </c>
      <c r="K11477" s="69" t="str">
        <f>VLOOKUP(СВОД2023[[#This Row],[ФО]],СПРАВОЧНИК!H:P,2,0)</f>
        <v>Южный ФО</v>
      </c>
    </row>
    <row r="11478" spans="1:11" x14ac:dyDescent="0.2">
      <c r="A11478" t="s">
        <v>600</v>
      </c>
      <c r="B11478" t="s">
        <v>597</v>
      </c>
      <c r="C11478" s="1" t="s">
        <v>676</v>
      </c>
      <c r="D11478" s="1" t="s">
        <v>2008</v>
      </c>
      <c r="E11478" s="2"/>
      <c r="F11478" s="3"/>
      <c r="G11478" s="2"/>
      <c r="H11478" s="3">
        <v>1</v>
      </c>
      <c r="I11478" s="69" t="str">
        <f>VLOOKUP(C11478,СПРАВОЧНИК!B:D,2,0)</f>
        <v>КИТАЙ</v>
      </c>
      <c r="J11478" s="69" t="str">
        <f>VLOOKUP(C11478,СПРАВОЧНИК!B:D,3,0)</f>
        <v>ИНОМАРКИ</v>
      </c>
      <c r="K11478" s="69" t="str">
        <f>VLOOKUP(СВОД2023[[#This Row],[ФО]],СПРАВОЧНИК!H:P,2,0)</f>
        <v>Южный ФО</v>
      </c>
    </row>
    <row r="11479" spans="1:11" x14ac:dyDescent="0.2">
      <c r="A11479" t="s">
        <v>600</v>
      </c>
      <c r="B11479" t="s">
        <v>597</v>
      </c>
      <c r="C11479" s="1" t="s">
        <v>676</v>
      </c>
      <c r="D11479" s="1" t="s">
        <v>2734</v>
      </c>
      <c r="E11479" s="2"/>
      <c r="F11479" s="3"/>
      <c r="G11479" s="2">
        <v>1</v>
      </c>
      <c r="H11479" s="3"/>
      <c r="I11479" s="69" t="str">
        <f>VLOOKUP(C11479,СПРАВОЧНИК!B:D,2,0)</f>
        <v>КИТАЙ</v>
      </c>
      <c r="J11479" s="69" t="str">
        <f>VLOOKUP(C11479,СПРАВОЧНИК!B:D,3,0)</f>
        <v>ИНОМАРКИ</v>
      </c>
      <c r="K11479" s="69" t="str">
        <f>VLOOKUP(СВОД2023[[#This Row],[ФО]],СПРАВОЧНИК!H:P,2,0)</f>
        <v>Южный ФО</v>
      </c>
    </row>
    <row r="11480" spans="1:11" x14ac:dyDescent="0.2">
      <c r="A11480" t="s">
        <v>600</v>
      </c>
      <c r="B11480" t="s">
        <v>597</v>
      </c>
      <c r="C11480" s="1" t="s">
        <v>24</v>
      </c>
      <c r="D11480" s="1" t="s">
        <v>2623</v>
      </c>
      <c r="E11480" s="2"/>
      <c r="F11480" s="3"/>
      <c r="G11480" s="2"/>
      <c r="H11480" s="3">
        <v>1</v>
      </c>
      <c r="I11480" s="69" t="str">
        <f>VLOOKUP(C11480,СПРАВОЧНИК!B:D,2,0)</f>
        <v>ЕВРОПА</v>
      </c>
      <c r="J11480" s="69" t="str">
        <f>VLOOKUP(C11480,СПРАВОЧНИК!B:D,3,0)</f>
        <v>ИНОМАРКИ</v>
      </c>
      <c r="K11480" s="69" t="str">
        <f>VLOOKUP(СВОД2023[[#This Row],[ФО]],СПРАВОЧНИК!H:P,2,0)</f>
        <v>Южный ФО</v>
      </c>
    </row>
    <row r="11481" spans="1:11" x14ac:dyDescent="0.2">
      <c r="A11481" t="s">
        <v>600</v>
      </c>
      <c r="B11481" t="s">
        <v>597</v>
      </c>
      <c r="C11481" s="1" t="s">
        <v>24</v>
      </c>
      <c r="D11481" s="1" t="s">
        <v>25</v>
      </c>
      <c r="E11481" s="2">
        <v>4</v>
      </c>
      <c r="F11481" s="3">
        <v>3</v>
      </c>
      <c r="G11481" s="2">
        <v>10</v>
      </c>
      <c r="H11481" s="3">
        <v>8</v>
      </c>
      <c r="I11481" s="69" t="str">
        <f>VLOOKUP(C11481,СПРАВОЧНИК!B:D,2,0)</f>
        <v>ЕВРОПА</v>
      </c>
      <c r="J11481" s="69" t="str">
        <f>VLOOKUP(C11481,СПРАВОЧНИК!B:D,3,0)</f>
        <v>ИНОМАРКИ</v>
      </c>
      <c r="K11481" s="69" t="str">
        <f>VLOOKUP(СВОД2023[[#This Row],[ФО]],СПРАВОЧНИК!H:P,2,0)</f>
        <v>Южный ФО</v>
      </c>
    </row>
    <row r="11482" spans="1:11" x14ac:dyDescent="0.2">
      <c r="A11482" t="s">
        <v>600</v>
      </c>
      <c r="B11482" t="s">
        <v>597</v>
      </c>
      <c r="C11482" s="1" t="s">
        <v>24</v>
      </c>
      <c r="D11482" s="1" t="s">
        <v>26</v>
      </c>
      <c r="E11482" s="2">
        <v>4</v>
      </c>
      <c r="F11482" s="3">
        <v>2</v>
      </c>
      <c r="G11482" s="2">
        <v>26</v>
      </c>
      <c r="H11482" s="3">
        <v>15</v>
      </c>
      <c r="I11482" s="69" t="str">
        <f>VLOOKUP(C11482,СПРАВОЧНИК!B:D,2,0)</f>
        <v>ЕВРОПА</v>
      </c>
      <c r="J11482" s="69" t="str">
        <f>VLOOKUP(C11482,СПРАВОЧНИК!B:D,3,0)</f>
        <v>ИНОМАРКИ</v>
      </c>
      <c r="K11482" s="69" t="str">
        <f>VLOOKUP(СВОД2023[[#This Row],[ФО]],СПРАВОЧНИК!H:P,2,0)</f>
        <v>Южный ФО</v>
      </c>
    </row>
    <row r="11483" spans="1:11" x14ac:dyDescent="0.2">
      <c r="A11483" t="s">
        <v>600</v>
      </c>
      <c r="B11483" t="s">
        <v>597</v>
      </c>
      <c r="C11483" s="1" t="s">
        <v>24</v>
      </c>
      <c r="D11483" s="1" t="s">
        <v>27</v>
      </c>
      <c r="E11483" s="2">
        <v>1</v>
      </c>
      <c r="F11483" s="3"/>
      <c r="G11483" s="2">
        <v>14</v>
      </c>
      <c r="H11483" s="3">
        <v>5</v>
      </c>
      <c r="I11483" s="69" t="str">
        <f>VLOOKUP(C11483,СПРАВОЧНИК!B:D,2,0)</f>
        <v>ЕВРОПА</v>
      </c>
      <c r="J11483" s="69" t="str">
        <f>VLOOKUP(C11483,СПРАВОЧНИК!B:D,3,0)</f>
        <v>ИНОМАРКИ</v>
      </c>
      <c r="K11483" s="69" t="str">
        <f>VLOOKUP(СВОД2023[[#This Row],[ФО]],СПРАВОЧНИК!H:P,2,0)</f>
        <v>Южный ФО</v>
      </c>
    </row>
    <row r="11484" spans="1:11" x14ac:dyDescent="0.2">
      <c r="A11484" t="s">
        <v>600</v>
      </c>
      <c r="B11484" t="s">
        <v>597</v>
      </c>
      <c r="C11484" s="1" t="s">
        <v>24</v>
      </c>
      <c r="D11484" s="1" t="s">
        <v>837</v>
      </c>
      <c r="E11484" s="2"/>
      <c r="F11484" s="3"/>
      <c r="G11484" s="2">
        <v>1</v>
      </c>
      <c r="H11484" s="3">
        <v>1</v>
      </c>
      <c r="I11484" s="69" t="str">
        <f>VLOOKUP(C11484,СПРАВОЧНИК!B:D,2,0)</f>
        <v>ЕВРОПА</v>
      </c>
      <c r="J11484" s="69" t="str">
        <f>VLOOKUP(C11484,СПРАВОЧНИК!B:D,3,0)</f>
        <v>ИНОМАРКИ</v>
      </c>
      <c r="K11484" s="69" t="str">
        <f>VLOOKUP(СВОД2023[[#This Row],[ФО]],СПРАВОЧНИК!H:P,2,0)</f>
        <v>Южный ФО</v>
      </c>
    </row>
    <row r="11485" spans="1:11" x14ac:dyDescent="0.2">
      <c r="A11485" t="s">
        <v>600</v>
      </c>
      <c r="B11485" t="s">
        <v>597</v>
      </c>
      <c r="C11485" s="1" t="s">
        <v>29</v>
      </c>
      <c r="D11485" s="1" t="s">
        <v>31</v>
      </c>
      <c r="E11485" s="2">
        <v>4</v>
      </c>
      <c r="F11485" s="3">
        <v>5</v>
      </c>
      <c r="G11485" s="2">
        <v>37</v>
      </c>
      <c r="H11485" s="3">
        <v>35</v>
      </c>
      <c r="I11485" s="69" t="str">
        <f>VLOOKUP(C11485,СПРАВОЧНИК!B:D,2,0)</f>
        <v>ЕВРОПА</v>
      </c>
      <c r="J11485" s="69" t="str">
        <f>VLOOKUP(C11485,СПРАВОЧНИК!B:D,3,0)</f>
        <v>ИНОМАРКИ</v>
      </c>
      <c r="K11485" s="69" t="str">
        <f>VLOOKUP(СВОД2023[[#This Row],[ФО]],СПРАВОЧНИК!H:P,2,0)</f>
        <v>Южный ФО</v>
      </c>
    </row>
    <row r="11486" spans="1:11" x14ac:dyDescent="0.2">
      <c r="A11486" t="s">
        <v>600</v>
      </c>
      <c r="B11486" t="s">
        <v>597</v>
      </c>
      <c r="C11486" s="1" t="s">
        <v>29</v>
      </c>
      <c r="D11486" s="1" t="s">
        <v>33</v>
      </c>
      <c r="E11486" s="2"/>
      <c r="F11486" s="3"/>
      <c r="G11486" s="2">
        <v>1</v>
      </c>
      <c r="H11486" s="3"/>
      <c r="I11486" s="69" t="str">
        <f>VLOOKUP(C11486,СПРАВОЧНИК!B:D,2,0)</f>
        <v>ЕВРОПА</v>
      </c>
      <c r="J11486" s="69" t="str">
        <f>VLOOKUP(C11486,СПРАВОЧНИК!B:D,3,0)</f>
        <v>ИНОМАРКИ</v>
      </c>
      <c r="K11486" s="69" t="str">
        <f>VLOOKUP(СВОД2023[[#This Row],[ФО]],СПРАВОЧНИК!H:P,2,0)</f>
        <v>Южный ФО</v>
      </c>
    </row>
    <row r="11487" spans="1:11" x14ac:dyDescent="0.2">
      <c r="A11487" t="s">
        <v>600</v>
      </c>
      <c r="B11487" t="s">
        <v>597</v>
      </c>
      <c r="C11487" s="1" t="s">
        <v>29</v>
      </c>
      <c r="D11487" s="1" t="s">
        <v>1318</v>
      </c>
      <c r="E11487" s="2"/>
      <c r="F11487" s="3"/>
      <c r="G11487" s="2">
        <v>6</v>
      </c>
      <c r="H11487" s="3">
        <v>1</v>
      </c>
      <c r="I11487" s="69" t="str">
        <f>VLOOKUP(C11487,СПРАВОЧНИК!B:D,2,0)</f>
        <v>ЕВРОПА</v>
      </c>
      <c r="J11487" s="69" t="str">
        <f>VLOOKUP(C11487,СПРАВОЧНИК!B:D,3,0)</f>
        <v>ИНОМАРКИ</v>
      </c>
      <c r="K11487" s="69" t="str">
        <f>VLOOKUP(СВОД2023[[#This Row],[ФО]],СПРАВОЧНИК!H:P,2,0)</f>
        <v>Южный ФО</v>
      </c>
    </row>
    <row r="11488" spans="1:11" x14ac:dyDescent="0.2">
      <c r="A11488" t="s">
        <v>600</v>
      </c>
      <c r="B11488" t="s">
        <v>597</v>
      </c>
      <c r="C11488" s="1" t="s">
        <v>29</v>
      </c>
      <c r="D11488" s="1" t="s">
        <v>624</v>
      </c>
      <c r="E11488" s="2">
        <v>123</v>
      </c>
      <c r="F11488" s="3">
        <v>63</v>
      </c>
      <c r="G11488" s="2">
        <v>653</v>
      </c>
      <c r="H11488" s="3">
        <v>370</v>
      </c>
      <c r="I11488" s="69" t="str">
        <f>VLOOKUP(C11488,СПРАВОЧНИК!B:D,2,0)</f>
        <v>ЕВРОПА</v>
      </c>
      <c r="J11488" s="69" t="str">
        <f>VLOOKUP(C11488,СПРАВОЧНИК!B:D,3,0)</f>
        <v>ИНОМАРКИ</v>
      </c>
      <c r="K11488" s="69" t="str">
        <f>VLOOKUP(СВОД2023[[#This Row],[ФО]],СПРАВОЧНИК!H:P,2,0)</f>
        <v>Южный ФО</v>
      </c>
    </row>
    <row r="11489" spans="1:11" x14ac:dyDescent="0.2">
      <c r="A11489" t="s">
        <v>600</v>
      </c>
      <c r="B11489" t="s">
        <v>597</v>
      </c>
      <c r="C11489" s="1" t="s">
        <v>29</v>
      </c>
      <c r="D11489" s="1" t="s">
        <v>35</v>
      </c>
      <c r="E11489" s="2">
        <v>7</v>
      </c>
      <c r="F11489" s="3">
        <v>5</v>
      </c>
      <c r="G11489" s="2">
        <v>46</v>
      </c>
      <c r="H11489" s="3">
        <v>35</v>
      </c>
      <c r="I11489" s="69" t="str">
        <f>VLOOKUP(C11489,СПРАВОЧНИК!B:D,2,0)</f>
        <v>ЕВРОПА</v>
      </c>
      <c r="J11489" s="69" t="str">
        <f>VLOOKUP(C11489,СПРАВОЧНИК!B:D,3,0)</f>
        <v>ИНОМАРКИ</v>
      </c>
      <c r="K11489" s="69" t="str">
        <f>VLOOKUP(СВОД2023[[#This Row],[ФО]],СПРАВОЧНИК!H:P,2,0)</f>
        <v>Южный ФО</v>
      </c>
    </row>
    <row r="11490" spans="1:11" x14ac:dyDescent="0.2">
      <c r="A11490" t="s">
        <v>600</v>
      </c>
      <c r="B11490" t="s">
        <v>597</v>
      </c>
      <c r="C11490" s="1" t="s">
        <v>29</v>
      </c>
      <c r="D11490" s="1" t="s">
        <v>838</v>
      </c>
      <c r="E11490" s="2">
        <v>5</v>
      </c>
      <c r="F11490" s="3"/>
      <c r="G11490" s="2">
        <v>25</v>
      </c>
      <c r="H11490" s="3">
        <v>17</v>
      </c>
      <c r="I11490" s="69" t="str">
        <f>VLOOKUP(C11490,СПРАВОЧНИК!B:D,2,0)</f>
        <v>ЕВРОПА</v>
      </c>
      <c r="J11490" s="69" t="str">
        <f>VLOOKUP(C11490,СПРАВОЧНИК!B:D,3,0)</f>
        <v>ИНОМАРКИ</v>
      </c>
      <c r="K11490" s="69" t="str">
        <f>VLOOKUP(СВОД2023[[#This Row],[ФО]],СПРАВОЧНИК!H:P,2,0)</f>
        <v>Южный ФО</v>
      </c>
    </row>
    <row r="11491" spans="1:11" x14ac:dyDescent="0.2">
      <c r="A11491" t="s">
        <v>600</v>
      </c>
      <c r="B11491" t="s">
        <v>597</v>
      </c>
      <c r="C11491" s="1" t="s">
        <v>29</v>
      </c>
      <c r="D11491" s="1" t="s">
        <v>36</v>
      </c>
      <c r="E11491" s="2">
        <v>568</v>
      </c>
      <c r="F11491" s="3">
        <v>298</v>
      </c>
      <c r="G11491" s="2">
        <v>2928</v>
      </c>
      <c r="H11491" s="3">
        <v>1580</v>
      </c>
      <c r="I11491" s="69" t="str">
        <f>VLOOKUP(C11491,СПРАВОЧНИК!B:D,2,0)</f>
        <v>ЕВРОПА</v>
      </c>
      <c r="J11491" s="69" t="str">
        <f>VLOOKUP(C11491,СПРАВОЧНИК!B:D,3,0)</f>
        <v>ИНОМАРКИ</v>
      </c>
      <c r="K11491" s="69" t="str">
        <f>VLOOKUP(СВОД2023[[#This Row],[ФО]],СПРАВОЧНИК!H:P,2,0)</f>
        <v>Южный ФО</v>
      </c>
    </row>
    <row r="11492" spans="1:11" x14ac:dyDescent="0.2">
      <c r="A11492" t="s">
        <v>600</v>
      </c>
      <c r="B11492" t="s">
        <v>597</v>
      </c>
      <c r="C11492" s="1" t="s">
        <v>29</v>
      </c>
      <c r="D11492" s="1" t="s">
        <v>1319</v>
      </c>
      <c r="E11492" s="2">
        <v>6</v>
      </c>
      <c r="F11492" s="3">
        <v>4</v>
      </c>
      <c r="G11492" s="2">
        <v>34</v>
      </c>
      <c r="H11492" s="3">
        <v>17</v>
      </c>
      <c r="I11492" s="69" t="str">
        <f>VLOOKUP(C11492,СПРАВОЧНИК!B:D,2,0)</f>
        <v>ЕВРОПА</v>
      </c>
      <c r="J11492" s="69" t="str">
        <f>VLOOKUP(C11492,СПРАВОЧНИК!B:D,3,0)</f>
        <v>ИНОМАРКИ</v>
      </c>
      <c r="K11492" s="69" t="str">
        <f>VLOOKUP(СВОД2023[[#This Row],[ФО]],СПРАВОЧНИК!H:P,2,0)</f>
        <v>Южный ФО</v>
      </c>
    </row>
    <row r="11493" spans="1:11" x14ac:dyDescent="0.2">
      <c r="A11493" t="s">
        <v>600</v>
      </c>
      <c r="B11493" t="s">
        <v>597</v>
      </c>
      <c r="C11493" s="1" t="s">
        <v>29</v>
      </c>
      <c r="D11493" s="1" t="s">
        <v>37</v>
      </c>
      <c r="E11493" s="2">
        <v>38</v>
      </c>
      <c r="F11493" s="3">
        <v>18</v>
      </c>
      <c r="G11493" s="2">
        <v>179</v>
      </c>
      <c r="H11493" s="3">
        <v>76</v>
      </c>
      <c r="I11493" s="69" t="str">
        <f>VLOOKUP(C11493,СПРАВОЧНИК!B:D,2,0)</f>
        <v>ЕВРОПА</v>
      </c>
      <c r="J11493" s="69" t="str">
        <f>VLOOKUP(C11493,СПРАВОЧНИК!B:D,3,0)</f>
        <v>ИНОМАРКИ</v>
      </c>
      <c r="K11493" s="69" t="str">
        <f>VLOOKUP(СВОД2023[[#This Row],[ФО]],СПРАВОЧНИК!H:P,2,0)</f>
        <v>Южный ФО</v>
      </c>
    </row>
    <row r="11494" spans="1:11" x14ac:dyDescent="0.2">
      <c r="A11494" t="s">
        <v>600</v>
      </c>
      <c r="B11494" t="s">
        <v>597</v>
      </c>
      <c r="C11494" s="1" t="s">
        <v>29</v>
      </c>
      <c r="D11494" s="1" t="s">
        <v>38</v>
      </c>
      <c r="E11494" s="2">
        <v>688</v>
      </c>
      <c r="F11494" s="3">
        <v>356</v>
      </c>
      <c r="G11494" s="2">
        <v>3630</v>
      </c>
      <c r="H11494" s="3">
        <v>2087</v>
      </c>
      <c r="I11494" s="69" t="str">
        <f>VLOOKUP(C11494,СПРАВОЧНИК!B:D,2,0)</f>
        <v>ЕВРОПА</v>
      </c>
      <c r="J11494" s="69" t="str">
        <f>VLOOKUP(C11494,СПРАВОЧНИК!B:D,3,0)</f>
        <v>ИНОМАРКИ</v>
      </c>
      <c r="K11494" s="69" t="str">
        <f>VLOOKUP(СВОД2023[[#This Row],[ФО]],СПРАВОЧНИК!H:P,2,0)</f>
        <v>Южный ФО</v>
      </c>
    </row>
    <row r="11495" spans="1:11" x14ac:dyDescent="0.2">
      <c r="A11495" t="s">
        <v>600</v>
      </c>
      <c r="B11495" t="s">
        <v>597</v>
      </c>
      <c r="C11495" s="1" t="s">
        <v>29</v>
      </c>
      <c r="D11495" s="1" t="s">
        <v>1320</v>
      </c>
      <c r="E11495" s="2">
        <v>16</v>
      </c>
      <c r="F11495" s="3">
        <v>6</v>
      </c>
      <c r="G11495" s="2">
        <v>80</v>
      </c>
      <c r="H11495" s="3">
        <v>50</v>
      </c>
      <c r="I11495" s="69" t="str">
        <f>VLOOKUP(C11495,СПРАВОЧНИК!B:D,2,0)</f>
        <v>ЕВРОПА</v>
      </c>
      <c r="J11495" s="69" t="str">
        <f>VLOOKUP(C11495,СПРАВОЧНИК!B:D,3,0)</f>
        <v>ИНОМАРКИ</v>
      </c>
      <c r="K11495" s="69" t="str">
        <f>VLOOKUP(СВОД2023[[#This Row],[ФО]],СПРАВОЧНИК!H:P,2,0)</f>
        <v>Южный ФО</v>
      </c>
    </row>
    <row r="11496" spans="1:11" x14ac:dyDescent="0.2">
      <c r="A11496" t="s">
        <v>600</v>
      </c>
      <c r="B11496" t="s">
        <v>597</v>
      </c>
      <c r="C11496" s="1" t="s">
        <v>29</v>
      </c>
      <c r="D11496" s="1" t="s">
        <v>1321</v>
      </c>
      <c r="E11496" s="2">
        <v>18</v>
      </c>
      <c r="F11496" s="3">
        <v>14</v>
      </c>
      <c r="G11496" s="2">
        <v>98</v>
      </c>
      <c r="H11496" s="3">
        <v>87</v>
      </c>
      <c r="I11496" s="69" t="str">
        <f>VLOOKUP(C11496,СПРАВОЧНИК!B:D,2,0)</f>
        <v>ЕВРОПА</v>
      </c>
      <c r="J11496" s="69" t="str">
        <f>VLOOKUP(C11496,СПРАВОЧНИК!B:D,3,0)</f>
        <v>ИНОМАРКИ</v>
      </c>
      <c r="K11496" s="69" t="str">
        <f>VLOOKUP(СВОД2023[[#This Row],[ФО]],СПРАВОЧНИК!H:P,2,0)</f>
        <v>Южный ФО</v>
      </c>
    </row>
    <row r="11497" spans="1:11" x14ac:dyDescent="0.2">
      <c r="A11497" t="s">
        <v>600</v>
      </c>
      <c r="B11497" t="s">
        <v>597</v>
      </c>
      <c r="C11497" s="1" t="s">
        <v>29</v>
      </c>
      <c r="D11497" s="1" t="s">
        <v>1322</v>
      </c>
      <c r="E11497" s="2">
        <v>3</v>
      </c>
      <c r="F11497" s="3">
        <v>3</v>
      </c>
      <c r="G11497" s="2">
        <v>16</v>
      </c>
      <c r="H11497" s="3">
        <v>20</v>
      </c>
      <c r="I11497" s="69" t="str">
        <f>VLOOKUP(C11497,СПРАВОЧНИК!B:D,2,0)</f>
        <v>ЕВРОПА</v>
      </c>
      <c r="J11497" s="69" t="str">
        <f>VLOOKUP(C11497,СПРАВОЧНИК!B:D,3,0)</f>
        <v>ИНОМАРКИ</v>
      </c>
      <c r="K11497" s="69" t="str">
        <f>VLOOKUP(СВОД2023[[#This Row],[ФО]],СПРАВОЧНИК!H:P,2,0)</f>
        <v>Южный ФО</v>
      </c>
    </row>
    <row r="11498" spans="1:11" x14ac:dyDescent="0.2">
      <c r="A11498" t="s">
        <v>600</v>
      </c>
      <c r="B11498" t="s">
        <v>597</v>
      </c>
      <c r="C11498" s="1" t="s">
        <v>29</v>
      </c>
      <c r="D11498" s="1" t="s">
        <v>39</v>
      </c>
      <c r="E11498" s="2">
        <v>7</v>
      </c>
      <c r="F11498" s="3">
        <v>4</v>
      </c>
      <c r="G11498" s="2">
        <v>52</v>
      </c>
      <c r="H11498" s="3">
        <v>18</v>
      </c>
      <c r="I11498" s="69" t="str">
        <f>VLOOKUP(C11498,СПРАВОЧНИК!B:D,2,0)</f>
        <v>ЕВРОПА</v>
      </c>
      <c r="J11498" s="69" t="str">
        <f>VLOOKUP(C11498,СПРАВОЧНИК!B:D,3,0)</f>
        <v>ИНОМАРКИ</v>
      </c>
      <c r="K11498" s="69" t="str">
        <f>VLOOKUP(СВОД2023[[#This Row],[ФО]],СПРАВОЧНИК!H:P,2,0)</f>
        <v>Южный ФО</v>
      </c>
    </row>
    <row r="11499" spans="1:11" x14ac:dyDescent="0.2">
      <c r="A11499" t="s">
        <v>600</v>
      </c>
      <c r="B11499" t="s">
        <v>597</v>
      </c>
      <c r="C11499" s="1" t="s">
        <v>29</v>
      </c>
      <c r="D11499" s="1" t="s">
        <v>40</v>
      </c>
      <c r="E11499" s="2">
        <v>110</v>
      </c>
      <c r="F11499" s="3">
        <v>69</v>
      </c>
      <c r="G11499" s="2">
        <v>609</v>
      </c>
      <c r="H11499" s="3">
        <v>405</v>
      </c>
      <c r="I11499" s="69" t="str">
        <f>VLOOKUP(C11499,СПРАВОЧНИК!B:D,2,0)</f>
        <v>ЕВРОПА</v>
      </c>
      <c r="J11499" s="69" t="str">
        <f>VLOOKUP(C11499,СПРАВОЧНИК!B:D,3,0)</f>
        <v>ИНОМАРКИ</v>
      </c>
      <c r="K11499" s="69" t="str">
        <f>VLOOKUP(СВОД2023[[#This Row],[ФО]],СПРАВОЧНИК!H:P,2,0)</f>
        <v>Южный ФО</v>
      </c>
    </row>
    <row r="11500" spans="1:11" x14ac:dyDescent="0.2">
      <c r="A11500" t="s">
        <v>600</v>
      </c>
      <c r="B11500" t="s">
        <v>597</v>
      </c>
      <c r="C11500" s="1" t="s">
        <v>29</v>
      </c>
      <c r="D11500" s="1" t="s">
        <v>41</v>
      </c>
      <c r="E11500" s="2">
        <v>10</v>
      </c>
      <c r="F11500" s="3">
        <v>2</v>
      </c>
      <c r="G11500" s="2">
        <v>55</v>
      </c>
      <c r="H11500" s="3">
        <v>22</v>
      </c>
      <c r="I11500" s="69" t="str">
        <f>VLOOKUP(C11500,СПРАВОЧНИК!B:D,2,0)</f>
        <v>ЕВРОПА</v>
      </c>
      <c r="J11500" s="69" t="str">
        <f>VLOOKUP(C11500,СПРАВОЧНИК!B:D,3,0)</f>
        <v>ИНОМАРКИ</v>
      </c>
      <c r="K11500" s="69" t="str">
        <f>VLOOKUP(СВОД2023[[#This Row],[ФО]],СПРАВОЧНИК!H:P,2,0)</f>
        <v>Южный ФО</v>
      </c>
    </row>
    <row r="11501" spans="1:11" x14ac:dyDescent="0.2">
      <c r="A11501" t="s">
        <v>600</v>
      </c>
      <c r="B11501" t="s">
        <v>597</v>
      </c>
      <c r="C11501" s="1" t="s">
        <v>29</v>
      </c>
      <c r="D11501" s="1" t="s">
        <v>42</v>
      </c>
      <c r="E11501" s="2">
        <v>5</v>
      </c>
      <c r="F11501" s="3">
        <v>1</v>
      </c>
      <c r="G11501" s="2">
        <v>18</v>
      </c>
      <c r="H11501" s="3">
        <v>5</v>
      </c>
      <c r="I11501" s="69" t="str">
        <f>VLOOKUP(C11501,СПРАВОЧНИК!B:D,2,0)</f>
        <v>ЕВРОПА</v>
      </c>
      <c r="J11501" s="69" t="str">
        <f>VLOOKUP(C11501,СПРАВОЧНИК!B:D,3,0)</f>
        <v>ИНОМАРКИ</v>
      </c>
      <c r="K11501" s="69" t="str">
        <f>VLOOKUP(СВОД2023[[#This Row],[ФО]],СПРАВОЧНИК!H:P,2,0)</f>
        <v>Южный ФО</v>
      </c>
    </row>
    <row r="11502" spans="1:11" x14ac:dyDescent="0.2">
      <c r="A11502" t="s">
        <v>600</v>
      </c>
      <c r="B11502" t="s">
        <v>597</v>
      </c>
      <c r="C11502" s="1" t="s">
        <v>29</v>
      </c>
      <c r="D11502" s="1" t="s">
        <v>43</v>
      </c>
      <c r="E11502" s="2">
        <v>5</v>
      </c>
      <c r="F11502" s="3"/>
      <c r="G11502" s="2">
        <v>27</v>
      </c>
      <c r="H11502" s="3">
        <v>10</v>
      </c>
      <c r="I11502" s="69" t="str">
        <f>VLOOKUP(C11502,СПРАВОЧНИК!B:D,2,0)</f>
        <v>ЕВРОПА</v>
      </c>
      <c r="J11502" s="69" t="str">
        <f>VLOOKUP(C11502,СПРАВОЧНИК!B:D,3,0)</f>
        <v>ИНОМАРКИ</v>
      </c>
      <c r="K11502" s="69" t="str">
        <f>VLOOKUP(СВОД2023[[#This Row],[ФО]],СПРАВОЧНИК!H:P,2,0)</f>
        <v>Южный ФО</v>
      </c>
    </row>
    <row r="11503" spans="1:11" x14ac:dyDescent="0.2">
      <c r="A11503" t="s">
        <v>600</v>
      </c>
      <c r="B11503" t="s">
        <v>597</v>
      </c>
      <c r="C11503" s="1" t="s">
        <v>29</v>
      </c>
      <c r="D11503" s="1" t="s">
        <v>44</v>
      </c>
      <c r="E11503" s="2">
        <v>8</v>
      </c>
      <c r="F11503" s="3">
        <v>2</v>
      </c>
      <c r="G11503" s="2">
        <v>27</v>
      </c>
      <c r="H11503" s="3">
        <v>12</v>
      </c>
      <c r="I11503" s="69" t="str">
        <f>VLOOKUP(C11503,СПРАВОЧНИК!B:D,2,0)</f>
        <v>ЕВРОПА</v>
      </c>
      <c r="J11503" s="69" t="str">
        <f>VLOOKUP(C11503,СПРАВОЧНИК!B:D,3,0)</f>
        <v>ИНОМАРКИ</v>
      </c>
      <c r="K11503" s="69" t="str">
        <f>VLOOKUP(СВОД2023[[#This Row],[ФО]],СПРАВОЧНИК!H:P,2,0)</f>
        <v>Южный ФО</v>
      </c>
    </row>
    <row r="11504" spans="1:11" x14ac:dyDescent="0.2">
      <c r="A11504" t="s">
        <v>600</v>
      </c>
      <c r="B11504" t="s">
        <v>597</v>
      </c>
      <c r="C11504" s="1" t="s">
        <v>29</v>
      </c>
      <c r="D11504" s="1" t="s">
        <v>45</v>
      </c>
      <c r="E11504" s="2">
        <v>7</v>
      </c>
      <c r="F11504" s="3">
        <v>4</v>
      </c>
      <c r="G11504" s="2">
        <v>45</v>
      </c>
      <c r="H11504" s="3">
        <v>26</v>
      </c>
      <c r="I11504" s="69" t="str">
        <f>VLOOKUP(C11504,СПРАВОЧНИК!B:D,2,0)</f>
        <v>ЕВРОПА</v>
      </c>
      <c r="J11504" s="69" t="str">
        <f>VLOOKUP(C11504,СПРАВОЧНИК!B:D,3,0)</f>
        <v>ИНОМАРКИ</v>
      </c>
      <c r="K11504" s="69" t="str">
        <f>VLOOKUP(СВОД2023[[#This Row],[ФО]],СПРАВОЧНИК!H:P,2,0)</f>
        <v>Южный ФО</v>
      </c>
    </row>
    <row r="11505" spans="1:11" x14ac:dyDescent="0.2">
      <c r="A11505" t="s">
        <v>600</v>
      </c>
      <c r="B11505" t="s">
        <v>597</v>
      </c>
      <c r="C11505" s="1" t="s">
        <v>29</v>
      </c>
      <c r="D11505" s="1" t="s">
        <v>1323</v>
      </c>
      <c r="E11505" s="2">
        <v>1</v>
      </c>
      <c r="F11505" s="3">
        <v>2</v>
      </c>
      <c r="G11505" s="2">
        <v>3</v>
      </c>
      <c r="H11505" s="3">
        <v>12</v>
      </c>
      <c r="I11505" s="69" t="str">
        <f>VLOOKUP(C11505,СПРАВОЧНИК!B:D,2,0)</f>
        <v>ЕВРОПА</v>
      </c>
      <c r="J11505" s="69" t="str">
        <f>VLOOKUP(C11505,СПРАВОЧНИК!B:D,3,0)</f>
        <v>ИНОМАРКИ</v>
      </c>
      <c r="K11505" s="69" t="str">
        <f>VLOOKUP(СВОД2023[[#This Row],[ФО]],СПРАВОЧНИК!H:P,2,0)</f>
        <v>Южный ФО</v>
      </c>
    </row>
    <row r="11506" spans="1:11" x14ac:dyDescent="0.2">
      <c r="A11506" t="s">
        <v>600</v>
      </c>
      <c r="B11506" t="s">
        <v>597</v>
      </c>
      <c r="C11506" s="1" t="s">
        <v>29</v>
      </c>
      <c r="D11506" s="1" t="s">
        <v>46</v>
      </c>
      <c r="E11506" s="2">
        <v>1</v>
      </c>
      <c r="F11506" s="3">
        <v>1</v>
      </c>
      <c r="G11506" s="2">
        <v>3</v>
      </c>
      <c r="H11506" s="3">
        <v>1</v>
      </c>
      <c r="I11506" s="69" t="str">
        <f>VLOOKUP(C11506,СПРАВОЧНИК!B:D,2,0)</f>
        <v>ЕВРОПА</v>
      </c>
      <c r="J11506" s="69" t="str">
        <f>VLOOKUP(C11506,СПРАВОЧНИК!B:D,3,0)</f>
        <v>ИНОМАРКИ</v>
      </c>
      <c r="K11506" s="69" t="str">
        <f>VLOOKUP(СВОД2023[[#This Row],[ФО]],СПРАВОЧНИК!H:P,2,0)</f>
        <v>Южный ФО</v>
      </c>
    </row>
    <row r="11507" spans="1:11" x14ac:dyDescent="0.2">
      <c r="A11507" t="s">
        <v>600</v>
      </c>
      <c r="B11507" t="s">
        <v>597</v>
      </c>
      <c r="C11507" s="1" t="s">
        <v>29</v>
      </c>
      <c r="D11507" s="1" t="s">
        <v>47</v>
      </c>
      <c r="E11507" s="2">
        <v>108</v>
      </c>
      <c r="F11507" s="3">
        <v>55</v>
      </c>
      <c r="G11507" s="2">
        <v>573</v>
      </c>
      <c r="H11507" s="3">
        <v>289</v>
      </c>
      <c r="I11507" s="69" t="str">
        <f>VLOOKUP(C11507,СПРАВОЧНИК!B:D,2,0)</f>
        <v>ЕВРОПА</v>
      </c>
      <c r="J11507" s="69" t="str">
        <f>VLOOKUP(C11507,СПРАВОЧНИК!B:D,3,0)</f>
        <v>ИНОМАРКИ</v>
      </c>
      <c r="K11507" s="69" t="str">
        <f>VLOOKUP(СВОД2023[[#This Row],[ФО]],СПРАВОЧНИК!H:P,2,0)</f>
        <v>Южный ФО</v>
      </c>
    </row>
    <row r="11508" spans="1:11" x14ac:dyDescent="0.2">
      <c r="A11508" t="s">
        <v>600</v>
      </c>
      <c r="B11508" t="s">
        <v>597</v>
      </c>
      <c r="C11508" s="1" t="s">
        <v>29</v>
      </c>
      <c r="D11508" s="1" t="s">
        <v>48</v>
      </c>
      <c r="E11508" s="2">
        <v>13</v>
      </c>
      <c r="F11508" s="3">
        <v>4</v>
      </c>
      <c r="G11508" s="2">
        <v>72</v>
      </c>
      <c r="H11508" s="3">
        <v>34</v>
      </c>
      <c r="I11508" s="69" t="str">
        <f>VLOOKUP(C11508,СПРАВОЧНИК!B:D,2,0)</f>
        <v>ЕВРОПА</v>
      </c>
      <c r="J11508" s="69" t="str">
        <f>VLOOKUP(C11508,СПРАВОЧНИК!B:D,3,0)</f>
        <v>ИНОМАРКИ</v>
      </c>
      <c r="K11508" s="69" t="str">
        <f>VLOOKUP(СВОД2023[[#This Row],[ФО]],СПРАВОЧНИК!H:P,2,0)</f>
        <v>Южный ФО</v>
      </c>
    </row>
    <row r="11509" spans="1:11" x14ac:dyDescent="0.2">
      <c r="A11509" t="s">
        <v>600</v>
      </c>
      <c r="B11509" t="s">
        <v>597</v>
      </c>
      <c r="C11509" s="1" t="s">
        <v>29</v>
      </c>
      <c r="D11509" s="1" t="s">
        <v>49</v>
      </c>
      <c r="E11509" s="2">
        <v>170</v>
      </c>
      <c r="F11509" s="3">
        <v>61</v>
      </c>
      <c r="G11509" s="2">
        <v>913</v>
      </c>
      <c r="H11509" s="3">
        <v>387</v>
      </c>
      <c r="I11509" s="69" t="str">
        <f>VLOOKUP(C11509,СПРАВОЧНИК!B:D,2,0)</f>
        <v>ЕВРОПА</v>
      </c>
      <c r="J11509" s="69" t="str">
        <f>VLOOKUP(C11509,СПРАВОЧНИК!B:D,3,0)</f>
        <v>ИНОМАРКИ</v>
      </c>
      <c r="K11509" s="69" t="str">
        <f>VLOOKUP(СВОД2023[[#This Row],[ФО]],СПРАВОЧНИК!H:P,2,0)</f>
        <v>Южный ФО</v>
      </c>
    </row>
    <row r="11510" spans="1:11" x14ac:dyDescent="0.2">
      <c r="A11510" t="s">
        <v>600</v>
      </c>
      <c r="B11510" t="s">
        <v>597</v>
      </c>
      <c r="C11510" s="1" t="s">
        <v>29</v>
      </c>
      <c r="D11510" s="1" t="s">
        <v>632</v>
      </c>
      <c r="E11510" s="2">
        <v>2</v>
      </c>
      <c r="F11510" s="3"/>
      <c r="G11510" s="2">
        <v>9</v>
      </c>
      <c r="H11510" s="3">
        <v>1</v>
      </c>
      <c r="I11510" s="69" t="str">
        <f>VLOOKUP(C11510,СПРАВОЧНИК!B:D,2,0)</f>
        <v>ЕВРОПА</v>
      </c>
      <c r="J11510" s="69" t="str">
        <f>VLOOKUP(C11510,СПРАВОЧНИК!B:D,3,0)</f>
        <v>ИНОМАРКИ</v>
      </c>
      <c r="K11510" s="69" t="str">
        <f>VLOOKUP(СВОД2023[[#This Row],[ФО]],СПРАВОЧНИК!H:P,2,0)</f>
        <v>Южный ФО</v>
      </c>
    </row>
    <row r="11511" spans="1:11" x14ac:dyDescent="0.2">
      <c r="A11511" t="s">
        <v>600</v>
      </c>
      <c r="B11511" t="s">
        <v>597</v>
      </c>
      <c r="C11511" s="1" t="s">
        <v>29</v>
      </c>
      <c r="D11511" s="1" t="s">
        <v>50</v>
      </c>
      <c r="E11511" s="2">
        <v>38</v>
      </c>
      <c r="F11511" s="3">
        <v>23</v>
      </c>
      <c r="G11511" s="2">
        <v>248</v>
      </c>
      <c r="H11511" s="3">
        <v>115</v>
      </c>
      <c r="I11511" s="69" t="str">
        <f>VLOOKUP(C11511,СПРАВОЧНИК!B:D,2,0)</f>
        <v>ЕВРОПА</v>
      </c>
      <c r="J11511" s="69" t="str">
        <f>VLOOKUP(C11511,СПРАВОЧНИК!B:D,3,0)</f>
        <v>ИНОМАРКИ</v>
      </c>
      <c r="K11511" s="69" t="str">
        <f>VLOOKUP(СВОД2023[[#This Row],[ФО]],СПРАВОЧНИК!H:P,2,0)</f>
        <v>Южный ФО</v>
      </c>
    </row>
    <row r="11512" spans="1:11" x14ac:dyDescent="0.2">
      <c r="A11512" t="s">
        <v>600</v>
      </c>
      <c r="B11512" t="s">
        <v>597</v>
      </c>
      <c r="C11512" s="1" t="s">
        <v>29</v>
      </c>
      <c r="D11512" s="1" t="s">
        <v>51</v>
      </c>
      <c r="E11512" s="2"/>
      <c r="F11512" s="3"/>
      <c r="G11512" s="2">
        <v>5</v>
      </c>
      <c r="H11512" s="3">
        <v>2</v>
      </c>
      <c r="I11512" s="69" t="str">
        <f>VLOOKUP(C11512,СПРАВОЧНИК!B:D,2,0)</f>
        <v>ЕВРОПА</v>
      </c>
      <c r="J11512" s="69" t="str">
        <f>VLOOKUP(C11512,СПРАВОЧНИК!B:D,3,0)</f>
        <v>ИНОМАРКИ</v>
      </c>
      <c r="K11512" s="69" t="str">
        <f>VLOOKUP(СВОД2023[[#This Row],[ФО]],СПРАВОЧНИК!H:P,2,0)</f>
        <v>Южный ФО</v>
      </c>
    </row>
    <row r="11513" spans="1:11" x14ac:dyDescent="0.2">
      <c r="A11513" t="s">
        <v>600</v>
      </c>
      <c r="B11513" t="s">
        <v>597</v>
      </c>
      <c r="C11513" s="1" t="s">
        <v>29</v>
      </c>
      <c r="D11513" s="1" t="s">
        <v>52</v>
      </c>
      <c r="E11513" s="2">
        <v>364</v>
      </c>
      <c r="F11513" s="3">
        <v>167</v>
      </c>
      <c r="G11513" s="2">
        <v>2011</v>
      </c>
      <c r="H11513" s="3">
        <v>1009</v>
      </c>
      <c r="I11513" s="69" t="str">
        <f>VLOOKUP(C11513,СПРАВОЧНИК!B:D,2,0)</f>
        <v>ЕВРОПА</v>
      </c>
      <c r="J11513" s="69" t="str">
        <f>VLOOKUP(C11513,СПРАВОЧНИК!B:D,3,0)</f>
        <v>ИНОМАРКИ</v>
      </c>
      <c r="K11513" s="69" t="str">
        <f>VLOOKUP(СВОД2023[[#This Row],[ФО]],СПРАВОЧНИК!H:P,2,0)</f>
        <v>Южный ФО</v>
      </c>
    </row>
    <row r="11514" spans="1:11" x14ac:dyDescent="0.2">
      <c r="A11514" t="s">
        <v>600</v>
      </c>
      <c r="B11514" t="s">
        <v>597</v>
      </c>
      <c r="C11514" s="1" t="s">
        <v>29</v>
      </c>
      <c r="D11514" s="1" t="s">
        <v>53</v>
      </c>
      <c r="E11514" s="2">
        <v>8</v>
      </c>
      <c r="F11514" s="3">
        <v>9</v>
      </c>
      <c r="G11514" s="2">
        <v>62</v>
      </c>
      <c r="H11514" s="3">
        <v>56</v>
      </c>
      <c r="I11514" s="69" t="str">
        <f>VLOOKUP(C11514,СПРАВОЧНИК!B:D,2,0)</f>
        <v>ЕВРОПА</v>
      </c>
      <c r="J11514" s="69" t="str">
        <f>VLOOKUP(C11514,СПРАВОЧНИК!B:D,3,0)</f>
        <v>ИНОМАРКИ</v>
      </c>
      <c r="K11514" s="69" t="str">
        <f>VLOOKUP(СВОД2023[[#This Row],[ФО]],СПРАВОЧНИК!H:P,2,0)</f>
        <v>Южный ФО</v>
      </c>
    </row>
    <row r="11515" spans="1:11" x14ac:dyDescent="0.2">
      <c r="A11515" t="s">
        <v>600</v>
      </c>
      <c r="B11515" t="s">
        <v>597</v>
      </c>
      <c r="C11515" s="1" t="s">
        <v>29</v>
      </c>
      <c r="D11515" s="1" t="s">
        <v>54</v>
      </c>
      <c r="E11515" s="2">
        <v>142</v>
      </c>
      <c r="F11515" s="3">
        <v>86</v>
      </c>
      <c r="G11515" s="2">
        <v>854</v>
      </c>
      <c r="H11515" s="3">
        <v>574</v>
      </c>
      <c r="I11515" s="69" t="str">
        <f>VLOOKUP(C11515,СПРАВОЧНИК!B:D,2,0)</f>
        <v>ЕВРОПА</v>
      </c>
      <c r="J11515" s="69" t="str">
        <f>VLOOKUP(C11515,СПРАВОЧНИК!B:D,3,0)</f>
        <v>ИНОМАРКИ</v>
      </c>
      <c r="K11515" s="69" t="str">
        <f>VLOOKUP(СВОД2023[[#This Row],[ФО]],СПРАВОЧНИК!H:P,2,0)</f>
        <v>Южный ФО</v>
      </c>
    </row>
    <row r="11516" spans="1:11" x14ac:dyDescent="0.2">
      <c r="A11516" t="s">
        <v>600</v>
      </c>
      <c r="B11516" t="s">
        <v>597</v>
      </c>
      <c r="C11516" s="1" t="s">
        <v>29</v>
      </c>
      <c r="D11516" s="1" t="s">
        <v>55</v>
      </c>
      <c r="E11516" s="2">
        <v>18</v>
      </c>
      <c r="F11516" s="3">
        <v>8</v>
      </c>
      <c r="G11516" s="2">
        <v>80</v>
      </c>
      <c r="H11516" s="3">
        <v>57</v>
      </c>
      <c r="I11516" s="69" t="str">
        <f>VLOOKUP(C11516,СПРАВОЧНИК!B:D,2,0)</f>
        <v>ЕВРОПА</v>
      </c>
      <c r="J11516" s="69" t="str">
        <f>VLOOKUP(C11516,СПРАВОЧНИК!B:D,3,0)</f>
        <v>ИНОМАРКИ</v>
      </c>
      <c r="K11516" s="69" t="str">
        <f>VLOOKUP(СВОД2023[[#This Row],[ФО]],СПРАВОЧНИК!H:P,2,0)</f>
        <v>Южный ФО</v>
      </c>
    </row>
    <row r="11517" spans="1:11" x14ac:dyDescent="0.2">
      <c r="A11517" t="s">
        <v>600</v>
      </c>
      <c r="B11517" t="s">
        <v>597</v>
      </c>
      <c r="C11517" s="1" t="s">
        <v>29</v>
      </c>
      <c r="D11517" s="1" t="s">
        <v>56</v>
      </c>
      <c r="E11517" s="2">
        <v>37</v>
      </c>
      <c r="F11517" s="3">
        <v>25</v>
      </c>
      <c r="G11517" s="2">
        <v>189</v>
      </c>
      <c r="H11517" s="3">
        <v>112</v>
      </c>
      <c r="I11517" s="69" t="str">
        <f>VLOOKUP(C11517,СПРАВОЧНИК!B:D,2,0)</f>
        <v>ЕВРОПА</v>
      </c>
      <c r="J11517" s="69" t="str">
        <f>VLOOKUP(C11517,СПРАВОЧНИК!B:D,3,0)</f>
        <v>ИНОМАРКИ</v>
      </c>
      <c r="K11517" s="69" t="str">
        <f>VLOOKUP(СВОД2023[[#This Row],[ФО]],СПРАВОЧНИК!H:P,2,0)</f>
        <v>Южный ФО</v>
      </c>
    </row>
    <row r="11518" spans="1:11" x14ac:dyDescent="0.2">
      <c r="A11518" t="s">
        <v>600</v>
      </c>
      <c r="B11518" t="s">
        <v>597</v>
      </c>
      <c r="C11518" s="1" t="s">
        <v>29</v>
      </c>
      <c r="D11518" s="1" t="s">
        <v>2010</v>
      </c>
      <c r="E11518" s="2">
        <v>1</v>
      </c>
      <c r="F11518" s="3"/>
      <c r="G11518" s="2">
        <v>2</v>
      </c>
      <c r="H11518" s="3">
        <v>1</v>
      </c>
      <c r="I11518" s="69" t="str">
        <f>VLOOKUP(C11518,СПРАВОЧНИК!B:D,2,0)</f>
        <v>ЕВРОПА</v>
      </c>
      <c r="J11518" s="69" t="str">
        <f>VLOOKUP(C11518,СПРАВОЧНИК!B:D,3,0)</f>
        <v>ИНОМАРКИ</v>
      </c>
      <c r="K11518" s="69" t="str">
        <f>VLOOKUP(СВОД2023[[#This Row],[ФО]],СПРАВОЧНИК!H:P,2,0)</f>
        <v>Южный ФО</v>
      </c>
    </row>
    <row r="11519" spans="1:11" x14ac:dyDescent="0.2">
      <c r="A11519" t="s">
        <v>600</v>
      </c>
      <c r="B11519" t="s">
        <v>597</v>
      </c>
      <c r="C11519" s="1" t="s">
        <v>29</v>
      </c>
      <c r="D11519" s="1" t="s">
        <v>57</v>
      </c>
      <c r="E11519" s="2">
        <v>6</v>
      </c>
      <c r="F11519" s="3">
        <v>2</v>
      </c>
      <c r="G11519" s="2">
        <v>34</v>
      </c>
      <c r="H11519" s="3">
        <v>8</v>
      </c>
      <c r="I11519" s="69" t="str">
        <f>VLOOKUP(C11519,СПРАВОЧНИК!B:D,2,0)</f>
        <v>ЕВРОПА</v>
      </c>
      <c r="J11519" s="69" t="str">
        <f>VLOOKUP(C11519,СПРАВОЧНИК!B:D,3,0)</f>
        <v>ИНОМАРКИ</v>
      </c>
      <c r="K11519" s="69" t="str">
        <f>VLOOKUP(СВОД2023[[#This Row],[ФО]],СПРАВОЧНИК!H:P,2,0)</f>
        <v>Южный ФО</v>
      </c>
    </row>
    <row r="11520" spans="1:11" x14ac:dyDescent="0.2">
      <c r="A11520" t="s">
        <v>600</v>
      </c>
      <c r="B11520" t="s">
        <v>597</v>
      </c>
      <c r="C11520" s="1" t="s">
        <v>29</v>
      </c>
      <c r="D11520" s="1" t="s">
        <v>58</v>
      </c>
      <c r="E11520" s="2"/>
      <c r="F11520" s="3"/>
      <c r="G11520" s="2">
        <v>3</v>
      </c>
      <c r="H11520" s="3"/>
      <c r="I11520" s="69" t="str">
        <f>VLOOKUP(C11520,СПРАВОЧНИК!B:D,2,0)</f>
        <v>ЕВРОПА</v>
      </c>
      <c r="J11520" s="69" t="str">
        <f>VLOOKUP(C11520,СПРАВОЧНИК!B:D,3,0)</f>
        <v>ИНОМАРКИ</v>
      </c>
      <c r="K11520" s="69" t="str">
        <f>VLOOKUP(СВОД2023[[#This Row],[ФО]],СПРАВОЧНИК!H:P,2,0)</f>
        <v>Южный ФО</v>
      </c>
    </row>
    <row r="11521" spans="1:11" x14ac:dyDescent="0.2">
      <c r="A11521" t="s">
        <v>600</v>
      </c>
      <c r="B11521" t="s">
        <v>597</v>
      </c>
      <c r="C11521" s="1" t="s">
        <v>1324</v>
      </c>
      <c r="D11521" s="1" t="s">
        <v>1325</v>
      </c>
      <c r="E11521" s="2">
        <v>203</v>
      </c>
      <c r="F11521" s="3">
        <v>61</v>
      </c>
      <c r="G11521" s="2">
        <v>1006</v>
      </c>
      <c r="H11521" s="3">
        <v>278</v>
      </c>
      <c r="I11521" s="69" t="str">
        <f>VLOOKUP(C11521,СПРАВОЧНИК!B:D,2,0)</f>
        <v>РОССИЯ</v>
      </c>
      <c r="J11521" s="69" t="str">
        <f>VLOOKUP(C11521,СПРАВОЧНИК!B:D,3,0)</f>
        <v>ОТЕЧЕСТВЕННЫЕ</v>
      </c>
      <c r="K11521" s="69" t="str">
        <f>VLOOKUP(СВОД2023[[#This Row],[ФО]],СПРАВОЧНИК!H:P,2,0)</f>
        <v>Южный ФО</v>
      </c>
    </row>
    <row r="11522" spans="1:11" x14ac:dyDescent="0.2">
      <c r="A11522" t="s">
        <v>600</v>
      </c>
      <c r="B11522" t="s">
        <v>597</v>
      </c>
      <c r="C11522" s="1" t="s">
        <v>1104</v>
      </c>
      <c r="D11522" s="1" t="s">
        <v>2735</v>
      </c>
      <c r="E11522" s="2">
        <v>1</v>
      </c>
      <c r="F11522" s="3">
        <v>1</v>
      </c>
      <c r="G11522" s="2">
        <v>2</v>
      </c>
      <c r="H11522" s="3">
        <v>1</v>
      </c>
      <c r="I11522" s="69" t="str">
        <f>VLOOKUP(C11522,СПРАВОЧНИК!B:D,2,0)</f>
        <v>КИТАЙ</v>
      </c>
      <c r="J11522" s="69" t="str">
        <f>VLOOKUP(C11522,СПРАВОЧНИК!B:D,3,0)</f>
        <v>ИНОМАРКИ</v>
      </c>
      <c r="K11522" s="69" t="str">
        <f>VLOOKUP(СВОД2023[[#This Row],[ФО]],СПРАВОЧНИК!H:P,2,0)</f>
        <v>Южный ФО</v>
      </c>
    </row>
    <row r="11523" spans="1:11" x14ac:dyDescent="0.2">
      <c r="A11523" t="s">
        <v>600</v>
      </c>
      <c r="B11523" t="s">
        <v>597</v>
      </c>
      <c r="C11523" s="1" t="s">
        <v>1104</v>
      </c>
      <c r="D11523" s="1" t="s">
        <v>2392</v>
      </c>
      <c r="E11523" s="2">
        <v>1</v>
      </c>
      <c r="F11523" s="3"/>
      <c r="G11523" s="2">
        <v>6</v>
      </c>
      <c r="H11523" s="3">
        <v>4</v>
      </c>
      <c r="I11523" s="69" t="str">
        <f>VLOOKUP(C11523,СПРАВОЧНИК!B:D,2,0)</f>
        <v>КИТАЙ</v>
      </c>
      <c r="J11523" s="69" t="str">
        <f>VLOOKUP(C11523,СПРАВОЧНИК!B:D,3,0)</f>
        <v>ИНОМАРКИ</v>
      </c>
      <c r="K11523" s="69" t="str">
        <f>VLOOKUP(СВОД2023[[#This Row],[ФО]],СПРАВОЧНИК!H:P,2,0)</f>
        <v>Южный ФО</v>
      </c>
    </row>
    <row r="11524" spans="1:11" x14ac:dyDescent="0.2">
      <c r="A11524" t="s">
        <v>600</v>
      </c>
      <c r="B11524" t="s">
        <v>597</v>
      </c>
      <c r="C11524" s="1" t="s">
        <v>1104</v>
      </c>
      <c r="D11524" s="1" t="s">
        <v>2011</v>
      </c>
      <c r="E11524" s="2">
        <v>4</v>
      </c>
      <c r="F11524" s="3"/>
      <c r="G11524" s="2">
        <v>7</v>
      </c>
      <c r="H11524" s="3">
        <v>2</v>
      </c>
      <c r="I11524" s="69" t="str">
        <f>VLOOKUP(C11524,СПРАВОЧНИК!B:D,2,0)</f>
        <v>КИТАЙ</v>
      </c>
      <c r="J11524" s="69" t="str">
        <f>VLOOKUP(C11524,СПРАВОЧНИК!B:D,3,0)</f>
        <v>ИНОМАРКИ</v>
      </c>
      <c r="K11524" s="69" t="str">
        <f>VLOOKUP(СВОД2023[[#This Row],[ФО]],СПРАВОЧНИК!H:P,2,0)</f>
        <v>Южный ФО</v>
      </c>
    </row>
    <row r="11525" spans="1:11" x14ac:dyDescent="0.2">
      <c r="A11525" t="s">
        <v>600</v>
      </c>
      <c r="B11525" t="s">
        <v>597</v>
      </c>
      <c r="C11525" s="1" t="s">
        <v>1104</v>
      </c>
      <c r="D11525" s="1" t="s">
        <v>2012</v>
      </c>
      <c r="E11525" s="2"/>
      <c r="F11525" s="3">
        <v>1</v>
      </c>
      <c r="G11525" s="2">
        <v>2</v>
      </c>
      <c r="H11525" s="3">
        <v>1</v>
      </c>
      <c r="I11525" s="69" t="str">
        <f>VLOOKUP(C11525,СПРАВОЧНИК!B:D,2,0)</f>
        <v>КИТАЙ</v>
      </c>
      <c r="J11525" s="69" t="str">
        <f>VLOOKUP(C11525,СПРАВОЧНИК!B:D,3,0)</f>
        <v>ИНОМАРКИ</v>
      </c>
      <c r="K11525" s="69" t="str">
        <f>VLOOKUP(СВОД2023[[#This Row],[ФО]],СПРАВОЧНИК!H:P,2,0)</f>
        <v>Южный ФО</v>
      </c>
    </row>
    <row r="11526" spans="1:11" x14ac:dyDescent="0.2">
      <c r="A11526" t="s">
        <v>600</v>
      </c>
      <c r="B11526" t="s">
        <v>597</v>
      </c>
      <c r="C11526" s="1" t="s">
        <v>1104</v>
      </c>
      <c r="D11526" s="1" t="s">
        <v>2013</v>
      </c>
      <c r="E11526" s="2">
        <v>2</v>
      </c>
      <c r="F11526" s="3">
        <v>2</v>
      </c>
      <c r="G11526" s="2">
        <v>7</v>
      </c>
      <c r="H11526" s="3">
        <v>8</v>
      </c>
      <c r="I11526" s="69" t="str">
        <f>VLOOKUP(C11526,СПРАВОЧНИК!B:D,2,0)</f>
        <v>КИТАЙ</v>
      </c>
      <c r="J11526" s="69" t="str">
        <f>VLOOKUP(C11526,СПРАВОЧНИК!B:D,3,0)</f>
        <v>ИНОМАРКИ</v>
      </c>
      <c r="K11526" s="69" t="str">
        <f>VLOOKUP(СВОД2023[[#This Row],[ФО]],СПРАВОЧНИК!H:P,2,0)</f>
        <v>Южный ФО</v>
      </c>
    </row>
    <row r="11527" spans="1:11" x14ac:dyDescent="0.2">
      <c r="A11527" t="s">
        <v>600</v>
      </c>
      <c r="B11527" t="s">
        <v>597</v>
      </c>
      <c r="C11527" s="1" t="s">
        <v>1104</v>
      </c>
      <c r="D11527" s="1" t="s">
        <v>1326</v>
      </c>
      <c r="E11527" s="2">
        <v>6</v>
      </c>
      <c r="F11527" s="3">
        <v>4</v>
      </c>
      <c r="G11527" s="2">
        <v>29</v>
      </c>
      <c r="H11527" s="3">
        <v>30</v>
      </c>
      <c r="I11527" s="69" t="str">
        <f>VLOOKUP(C11527,СПРАВОЧНИК!B:D,2,0)</f>
        <v>КИТАЙ</v>
      </c>
      <c r="J11527" s="69" t="str">
        <f>VLOOKUP(C11527,СПРАВОЧНИК!B:D,3,0)</f>
        <v>ИНОМАРКИ</v>
      </c>
      <c r="K11527" s="69" t="str">
        <f>VLOOKUP(СВОД2023[[#This Row],[ФО]],СПРАВОЧНИК!H:P,2,0)</f>
        <v>Южный ФО</v>
      </c>
    </row>
    <row r="11528" spans="1:11" x14ac:dyDescent="0.2">
      <c r="A11528" t="s">
        <v>600</v>
      </c>
      <c r="B11528" t="s">
        <v>597</v>
      </c>
      <c r="C11528" s="1" t="s">
        <v>1104</v>
      </c>
      <c r="D11528" s="1" t="s">
        <v>2014</v>
      </c>
      <c r="E11528" s="2"/>
      <c r="F11528" s="3">
        <v>1</v>
      </c>
      <c r="G11528" s="2">
        <v>4</v>
      </c>
      <c r="H11528" s="3">
        <v>5</v>
      </c>
      <c r="I11528" s="69" t="str">
        <f>VLOOKUP(C11528,СПРАВОЧНИК!B:D,2,0)</f>
        <v>КИТАЙ</v>
      </c>
      <c r="J11528" s="69" t="str">
        <f>VLOOKUP(C11528,СПРАВОЧНИК!B:D,3,0)</f>
        <v>ИНОМАРКИ</v>
      </c>
      <c r="K11528" s="69" t="str">
        <f>VLOOKUP(СВОД2023[[#This Row],[ФО]],СПРАВОЧНИК!H:P,2,0)</f>
        <v>Южный ФО</v>
      </c>
    </row>
    <row r="11529" spans="1:11" x14ac:dyDescent="0.2">
      <c r="A11529" t="s">
        <v>600</v>
      </c>
      <c r="B11529" t="s">
        <v>597</v>
      </c>
      <c r="C11529" s="1" t="s">
        <v>1104</v>
      </c>
      <c r="D11529" s="1" t="s">
        <v>2015</v>
      </c>
      <c r="E11529" s="2"/>
      <c r="F11529" s="3">
        <v>6</v>
      </c>
      <c r="G11529" s="2">
        <v>17</v>
      </c>
      <c r="H11529" s="3">
        <v>17</v>
      </c>
      <c r="I11529" s="69" t="str">
        <f>VLOOKUP(C11529,СПРАВОЧНИК!B:D,2,0)</f>
        <v>КИТАЙ</v>
      </c>
      <c r="J11529" s="69" t="str">
        <f>VLOOKUP(C11529,СПРАВОЧНИК!B:D,3,0)</f>
        <v>ИНОМАРКИ</v>
      </c>
      <c r="K11529" s="69" t="str">
        <f>VLOOKUP(СВОД2023[[#This Row],[ФО]],СПРАВОЧНИК!H:P,2,0)</f>
        <v>Южный ФО</v>
      </c>
    </row>
    <row r="11530" spans="1:11" x14ac:dyDescent="0.2">
      <c r="A11530" t="s">
        <v>600</v>
      </c>
      <c r="B11530" t="s">
        <v>597</v>
      </c>
      <c r="C11530" s="1" t="s">
        <v>59</v>
      </c>
      <c r="D11530" s="1" t="s">
        <v>2016</v>
      </c>
      <c r="E11530" s="2"/>
      <c r="F11530" s="3"/>
      <c r="G11530" s="2">
        <v>2</v>
      </c>
      <c r="H11530" s="3"/>
      <c r="I11530" s="69" t="str">
        <f>VLOOKUP(C11530,СПРАВОЧНИК!B:D,2,0)</f>
        <v>США</v>
      </c>
      <c r="J11530" s="69" t="str">
        <f>VLOOKUP(C11530,СПРАВОЧНИК!B:D,3,0)</f>
        <v>ИНОМАРКИ</v>
      </c>
      <c r="K11530" s="69" t="str">
        <f>VLOOKUP(СВОД2023[[#This Row],[ФО]],СПРАВОЧНИК!H:P,2,0)</f>
        <v>Южный ФО</v>
      </c>
    </row>
    <row r="11531" spans="1:11" x14ac:dyDescent="0.2">
      <c r="A11531" t="s">
        <v>600</v>
      </c>
      <c r="B11531" t="s">
        <v>597</v>
      </c>
      <c r="C11531" s="1" t="s">
        <v>59</v>
      </c>
      <c r="D11531" s="1" t="s">
        <v>642</v>
      </c>
      <c r="E11531" s="2"/>
      <c r="F11531" s="3"/>
      <c r="G11531" s="2"/>
      <c r="H11531" s="3">
        <v>1</v>
      </c>
      <c r="I11531" s="69" t="str">
        <f>VLOOKUP(C11531,СПРАВОЧНИК!B:D,2,0)</f>
        <v>США</v>
      </c>
      <c r="J11531" s="69" t="str">
        <f>VLOOKUP(C11531,СПРАВОЧНИК!B:D,3,0)</f>
        <v>ИНОМАРКИ</v>
      </c>
      <c r="K11531" s="69" t="str">
        <f>VLOOKUP(СВОД2023[[#This Row],[ФО]],СПРАВОЧНИК!H:P,2,0)</f>
        <v>Южный ФО</v>
      </c>
    </row>
    <row r="11532" spans="1:11" x14ac:dyDescent="0.2">
      <c r="A11532" t="s">
        <v>600</v>
      </c>
      <c r="B11532" t="s">
        <v>597</v>
      </c>
      <c r="C11532" s="1" t="s">
        <v>59</v>
      </c>
      <c r="D11532" s="1" t="s">
        <v>2017</v>
      </c>
      <c r="E11532" s="2"/>
      <c r="F11532" s="3">
        <v>1</v>
      </c>
      <c r="G11532" s="2"/>
      <c r="H11532" s="3">
        <v>1</v>
      </c>
      <c r="I11532" s="69" t="str">
        <f>VLOOKUP(C11532,СПРАВОЧНИК!B:D,2,0)</f>
        <v>США</v>
      </c>
      <c r="J11532" s="69" t="str">
        <f>VLOOKUP(C11532,СПРАВОЧНИК!B:D,3,0)</f>
        <v>ИНОМАРКИ</v>
      </c>
      <c r="K11532" s="69" t="str">
        <f>VLOOKUP(СВОД2023[[#This Row],[ФО]],СПРАВОЧНИК!H:P,2,0)</f>
        <v>Южный ФО</v>
      </c>
    </row>
    <row r="11533" spans="1:11" x14ac:dyDescent="0.2">
      <c r="A11533" t="s">
        <v>600</v>
      </c>
      <c r="B11533" t="s">
        <v>597</v>
      </c>
      <c r="C11533" s="1" t="s">
        <v>59</v>
      </c>
      <c r="D11533" s="1" t="s">
        <v>60</v>
      </c>
      <c r="E11533" s="2">
        <v>2</v>
      </c>
      <c r="F11533" s="3"/>
      <c r="G11533" s="2">
        <v>10</v>
      </c>
      <c r="H11533" s="3">
        <v>3</v>
      </c>
      <c r="I11533" s="69" t="str">
        <f>VLOOKUP(C11533,СПРАВОЧНИК!B:D,2,0)</f>
        <v>США</v>
      </c>
      <c r="J11533" s="69" t="str">
        <f>VLOOKUP(C11533,СПРАВОЧНИК!B:D,3,0)</f>
        <v>ИНОМАРКИ</v>
      </c>
      <c r="K11533" s="69" t="str">
        <f>VLOOKUP(СВОД2023[[#This Row],[ФО]],СПРАВОЧНИК!H:P,2,0)</f>
        <v>Южный ФО</v>
      </c>
    </row>
    <row r="11534" spans="1:11" x14ac:dyDescent="0.2">
      <c r="A11534" t="s">
        <v>600</v>
      </c>
      <c r="B11534" t="s">
        <v>597</v>
      </c>
      <c r="C11534" s="1" t="s">
        <v>59</v>
      </c>
      <c r="D11534" s="1" t="s">
        <v>633</v>
      </c>
      <c r="E11534" s="2"/>
      <c r="F11534" s="3"/>
      <c r="G11534" s="2">
        <v>3</v>
      </c>
      <c r="H11534" s="3"/>
      <c r="I11534" s="69" t="str">
        <f>VLOOKUP(C11534,СПРАВОЧНИК!B:D,2,0)</f>
        <v>США</v>
      </c>
      <c r="J11534" s="69" t="str">
        <f>VLOOKUP(C11534,СПРАВОЧНИК!B:D,3,0)</f>
        <v>ИНОМАРКИ</v>
      </c>
      <c r="K11534" s="69" t="str">
        <f>VLOOKUP(СВОД2023[[#This Row],[ФО]],СПРАВОЧНИК!H:P,2,0)</f>
        <v>Южный ФО</v>
      </c>
    </row>
    <row r="11535" spans="1:11" x14ac:dyDescent="0.2">
      <c r="A11535" t="s">
        <v>600</v>
      </c>
      <c r="B11535" t="s">
        <v>597</v>
      </c>
      <c r="C11535" s="1" t="s">
        <v>59</v>
      </c>
      <c r="D11535" s="1" t="s">
        <v>2019</v>
      </c>
      <c r="E11535" s="2"/>
      <c r="F11535" s="3"/>
      <c r="G11535" s="2">
        <v>2</v>
      </c>
      <c r="H11535" s="3">
        <v>1</v>
      </c>
      <c r="I11535" s="69" t="str">
        <f>VLOOKUP(C11535,СПРАВОЧНИК!B:D,2,0)</f>
        <v>США</v>
      </c>
      <c r="J11535" s="69" t="str">
        <f>VLOOKUP(C11535,СПРАВОЧНИК!B:D,3,0)</f>
        <v>ИНОМАРКИ</v>
      </c>
      <c r="K11535" s="69" t="str">
        <f>VLOOKUP(СВОД2023[[#This Row],[ФО]],СПРАВОЧНИК!H:P,2,0)</f>
        <v>Южный ФО</v>
      </c>
    </row>
    <row r="11536" spans="1:11" x14ac:dyDescent="0.2">
      <c r="A11536" t="s">
        <v>600</v>
      </c>
      <c r="B11536" t="s">
        <v>597</v>
      </c>
      <c r="C11536" s="1" t="s">
        <v>59</v>
      </c>
      <c r="D11536" s="1" t="s">
        <v>2020</v>
      </c>
      <c r="E11536" s="2">
        <v>1</v>
      </c>
      <c r="F11536" s="3"/>
      <c r="G11536" s="2">
        <v>4</v>
      </c>
      <c r="H11536" s="3">
        <v>1</v>
      </c>
      <c r="I11536" s="69" t="str">
        <f>VLOOKUP(C11536,СПРАВОЧНИК!B:D,2,0)</f>
        <v>США</v>
      </c>
      <c r="J11536" s="69" t="str">
        <f>VLOOKUP(C11536,СПРАВОЧНИК!B:D,3,0)</f>
        <v>ИНОМАРКИ</v>
      </c>
      <c r="K11536" s="69" t="str">
        <f>VLOOKUP(СВОД2023[[#This Row],[ФО]],СПРАВОЧНИК!H:P,2,0)</f>
        <v>Южный ФО</v>
      </c>
    </row>
    <row r="11537" spans="1:11" x14ac:dyDescent="0.2">
      <c r="A11537" t="s">
        <v>600</v>
      </c>
      <c r="B11537" t="s">
        <v>597</v>
      </c>
      <c r="C11537" s="1" t="s">
        <v>59</v>
      </c>
      <c r="D11537" s="1" t="s">
        <v>2021</v>
      </c>
      <c r="E11537" s="2"/>
      <c r="F11537" s="3"/>
      <c r="G11537" s="2"/>
      <c r="H11537" s="3">
        <v>2</v>
      </c>
      <c r="I11537" s="69" t="str">
        <f>VLOOKUP(C11537,СПРАВОЧНИК!B:D,2,0)</f>
        <v>США</v>
      </c>
      <c r="J11537" s="69" t="str">
        <f>VLOOKUP(C11537,СПРАВОЧНИК!B:D,3,0)</f>
        <v>ИНОМАРКИ</v>
      </c>
      <c r="K11537" s="69" t="str">
        <f>VLOOKUP(СВОД2023[[#This Row],[ФО]],СПРАВОЧНИК!H:P,2,0)</f>
        <v>Южный ФО</v>
      </c>
    </row>
    <row r="11538" spans="1:11" x14ac:dyDescent="0.2">
      <c r="A11538" t="s">
        <v>600</v>
      </c>
      <c r="B11538" t="s">
        <v>597</v>
      </c>
      <c r="C11538" s="1" t="s">
        <v>59</v>
      </c>
      <c r="D11538" s="1" t="s">
        <v>2022</v>
      </c>
      <c r="E11538" s="2"/>
      <c r="F11538" s="3"/>
      <c r="G11538" s="2">
        <v>1</v>
      </c>
      <c r="H11538" s="3"/>
      <c r="I11538" s="69" t="str">
        <f>VLOOKUP(C11538,СПРАВОЧНИК!B:D,2,0)</f>
        <v>США</v>
      </c>
      <c r="J11538" s="69" t="str">
        <f>VLOOKUP(C11538,СПРАВОЧНИК!B:D,3,0)</f>
        <v>ИНОМАРКИ</v>
      </c>
      <c r="K11538" s="69" t="str">
        <f>VLOOKUP(СВОД2023[[#This Row],[ФО]],СПРАВОЧНИК!H:P,2,0)</f>
        <v>Южный ФО</v>
      </c>
    </row>
    <row r="11539" spans="1:11" x14ac:dyDescent="0.2">
      <c r="A11539" t="s">
        <v>600</v>
      </c>
      <c r="B11539" t="s">
        <v>597</v>
      </c>
      <c r="C11539" s="1" t="s">
        <v>62</v>
      </c>
      <c r="D11539" s="1" t="s">
        <v>2579</v>
      </c>
      <c r="E11539" s="2">
        <v>2</v>
      </c>
      <c r="F11539" s="3"/>
      <c r="G11539" s="2">
        <v>6</v>
      </c>
      <c r="H11539" s="3">
        <v>1</v>
      </c>
      <c r="I11539" s="69" t="str">
        <f>VLOOKUP(C11539,СПРАВОЧНИК!B:D,2,0)</f>
        <v>КИТАЙ</v>
      </c>
      <c r="J11539" s="69" t="str">
        <f>VLOOKUP(C11539,СПРАВОЧНИК!B:D,3,0)</f>
        <v>ИНОМАРКИ</v>
      </c>
      <c r="K11539" s="69" t="str">
        <f>VLOOKUP(СВОД2023[[#This Row],[ФО]],СПРАВОЧНИК!H:P,2,0)</f>
        <v>Южный ФО</v>
      </c>
    </row>
    <row r="11540" spans="1:11" x14ac:dyDescent="0.2">
      <c r="A11540" t="s">
        <v>600</v>
      </c>
      <c r="B11540" t="s">
        <v>597</v>
      </c>
      <c r="C11540" s="1" t="s">
        <v>62</v>
      </c>
      <c r="D11540" s="1" t="s">
        <v>1327</v>
      </c>
      <c r="E11540" s="2">
        <v>57</v>
      </c>
      <c r="F11540" s="3">
        <v>25</v>
      </c>
      <c r="G11540" s="2">
        <v>331</v>
      </c>
      <c r="H11540" s="3">
        <v>136</v>
      </c>
      <c r="I11540" s="69" t="str">
        <f>VLOOKUP(C11540,СПРАВОЧНИК!B:D,2,0)</f>
        <v>КИТАЙ</v>
      </c>
      <c r="J11540" s="69" t="str">
        <f>VLOOKUP(C11540,СПРАВОЧНИК!B:D,3,0)</f>
        <v>ИНОМАРКИ</v>
      </c>
      <c r="K11540" s="69" t="str">
        <f>VLOOKUP(СВОД2023[[#This Row],[ФО]],СПРАВОЧНИК!H:P,2,0)</f>
        <v>Южный ФО</v>
      </c>
    </row>
    <row r="11541" spans="1:11" x14ac:dyDescent="0.2">
      <c r="A11541" t="s">
        <v>600</v>
      </c>
      <c r="B11541" t="s">
        <v>597</v>
      </c>
      <c r="C11541" s="1" t="s">
        <v>62</v>
      </c>
      <c r="D11541" s="1" t="s">
        <v>2580</v>
      </c>
      <c r="E11541" s="2">
        <v>4</v>
      </c>
      <c r="F11541" s="3"/>
      <c r="G11541" s="2">
        <v>7</v>
      </c>
      <c r="H11541" s="3"/>
      <c r="I11541" s="69" t="str">
        <f>VLOOKUP(C11541,СПРАВОЧНИК!B:D,2,0)</f>
        <v>КИТАЙ</v>
      </c>
      <c r="J11541" s="69" t="str">
        <f>VLOOKUP(C11541,СПРАВОЧНИК!B:D,3,0)</f>
        <v>ИНОМАРКИ</v>
      </c>
      <c r="K11541" s="69" t="str">
        <f>VLOOKUP(СВОД2023[[#This Row],[ФО]],СПРАВОЧНИК!H:P,2,0)</f>
        <v>Южный ФО</v>
      </c>
    </row>
    <row r="11542" spans="1:11" x14ac:dyDescent="0.2">
      <c r="A11542" t="s">
        <v>600</v>
      </c>
      <c r="B11542" t="s">
        <v>597</v>
      </c>
      <c r="C11542" s="1" t="s">
        <v>62</v>
      </c>
      <c r="D11542" s="1" t="s">
        <v>2024</v>
      </c>
      <c r="E11542" s="2">
        <v>6</v>
      </c>
      <c r="F11542" s="3">
        <v>4</v>
      </c>
      <c r="G11542" s="2">
        <v>23</v>
      </c>
      <c r="H11542" s="3">
        <v>31</v>
      </c>
      <c r="I11542" s="69" t="str">
        <f>VLOOKUP(C11542,СПРАВОЧНИК!B:D,2,0)</f>
        <v>КИТАЙ</v>
      </c>
      <c r="J11542" s="69" t="str">
        <f>VLOOKUP(C11542,СПРАВОЧНИК!B:D,3,0)</f>
        <v>ИНОМАРКИ</v>
      </c>
      <c r="K11542" s="69" t="str">
        <f>VLOOKUP(СВОД2023[[#This Row],[ФО]],СПРАВОЧНИК!H:P,2,0)</f>
        <v>Южный ФО</v>
      </c>
    </row>
    <row r="11543" spans="1:11" x14ac:dyDescent="0.2">
      <c r="A11543" t="s">
        <v>600</v>
      </c>
      <c r="B11543" t="s">
        <v>597</v>
      </c>
      <c r="C11543" s="1" t="s">
        <v>62</v>
      </c>
      <c r="D11543" s="1" t="s">
        <v>2736</v>
      </c>
      <c r="E11543" s="2">
        <v>1</v>
      </c>
      <c r="F11543" s="3"/>
      <c r="G11543" s="2">
        <v>6</v>
      </c>
      <c r="H11543" s="3"/>
      <c r="I11543" s="69" t="str">
        <f>VLOOKUP(C11543,СПРАВОЧНИК!B:D,2,0)</f>
        <v>КИТАЙ</v>
      </c>
      <c r="J11543" s="69" t="str">
        <f>VLOOKUP(C11543,СПРАВОЧНИК!B:D,3,0)</f>
        <v>ИНОМАРКИ</v>
      </c>
      <c r="K11543" s="69" t="str">
        <f>VLOOKUP(СВОД2023[[#This Row],[ФО]],СПРАВОЧНИК!H:P,2,0)</f>
        <v>Южный ФО</v>
      </c>
    </row>
    <row r="11544" spans="1:11" x14ac:dyDescent="0.2">
      <c r="A11544" t="s">
        <v>600</v>
      </c>
      <c r="B11544" t="s">
        <v>597</v>
      </c>
      <c r="C11544" s="1" t="s">
        <v>62</v>
      </c>
      <c r="D11544" s="1" t="s">
        <v>2737</v>
      </c>
      <c r="E11544" s="2">
        <v>2</v>
      </c>
      <c r="F11544" s="3"/>
      <c r="G11544" s="2">
        <v>3</v>
      </c>
      <c r="H11544" s="3"/>
      <c r="I11544" s="69" t="str">
        <f>VLOOKUP(C11544,СПРАВОЧНИК!B:D,2,0)</f>
        <v>КИТАЙ</v>
      </c>
      <c r="J11544" s="69" t="str">
        <f>VLOOKUP(C11544,СПРАВОЧНИК!B:D,3,0)</f>
        <v>ИНОМАРКИ</v>
      </c>
      <c r="K11544" s="69" t="str">
        <f>VLOOKUP(СВОД2023[[#This Row],[ФО]],СПРАВОЧНИК!H:P,2,0)</f>
        <v>Южный ФО</v>
      </c>
    </row>
    <row r="11545" spans="1:11" x14ac:dyDescent="0.2">
      <c r="A11545" t="s">
        <v>600</v>
      </c>
      <c r="B11545" t="s">
        <v>597</v>
      </c>
      <c r="C11545" s="1" t="s">
        <v>62</v>
      </c>
      <c r="D11545" s="1" t="s">
        <v>2632</v>
      </c>
      <c r="E11545" s="2">
        <v>4</v>
      </c>
      <c r="F11545" s="3"/>
      <c r="G11545" s="2">
        <v>19</v>
      </c>
      <c r="H11545" s="3"/>
      <c r="I11545" s="69" t="str">
        <f>VLOOKUP(C11545,СПРАВОЧНИК!B:D,2,0)</f>
        <v>КИТАЙ</v>
      </c>
      <c r="J11545" s="69" t="str">
        <f>VLOOKUP(C11545,СПРАВОЧНИК!B:D,3,0)</f>
        <v>ИНОМАРКИ</v>
      </c>
      <c r="K11545" s="69" t="str">
        <f>VLOOKUP(СВОД2023[[#This Row],[ФО]],СПРАВОЧНИК!H:P,2,0)</f>
        <v>Южный ФО</v>
      </c>
    </row>
    <row r="11546" spans="1:11" x14ac:dyDescent="0.2">
      <c r="A11546" t="s">
        <v>600</v>
      </c>
      <c r="B11546" t="s">
        <v>597</v>
      </c>
      <c r="C11546" s="1" t="s">
        <v>62</v>
      </c>
      <c r="D11546" s="1" t="s">
        <v>67</v>
      </c>
      <c r="E11546" s="2">
        <v>1</v>
      </c>
      <c r="F11546" s="3"/>
      <c r="G11546" s="2">
        <v>3</v>
      </c>
      <c r="H11546" s="3"/>
      <c r="I11546" s="69" t="str">
        <f>VLOOKUP(C11546,СПРАВОЧНИК!B:D,2,0)</f>
        <v>КИТАЙ</v>
      </c>
      <c r="J11546" s="69" t="str">
        <f>VLOOKUP(C11546,СПРАВОЧНИК!B:D,3,0)</f>
        <v>ИНОМАРКИ</v>
      </c>
      <c r="K11546" s="69" t="str">
        <f>VLOOKUP(СВОД2023[[#This Row],[ФО]],СПРАВОЧНИК!H:P,2,0)</f>
        <v>Южный ФО</v>
      </c>
    </row>
    <row r="11547" spans="1:11" x14ac:dyDescent="0.2">
      <c r="A11547" t="s">
        <v>600</v>
      </c>
      <c r="B11547" t="s">
        <v>597</v>
      </c>
      <c r="C11547" s="1" t="s">
        <v>62</v>
      </c>
      <c r="D11547" s="1" t="s">
        <v>68</v>
      </c>
      <c r="E11547" s="2"/>
      <c r="F11547" s="3"/>
      <c r="G11547" s="2">
        <v>1</v>
      </c>
      <c r="H11547" s="3"/>
      <c r="I11547" s="69" t="str">
        <f>VLOOKUP(C11547,СПРАВОЧНИК!B:D,2,0)</f>
        <v>КИТАЙ</v>
      </c>
      <c r="J11547" s="69" t="str">
        <f>VLOOKUP(C11547,СПРАВОЧНИК!B:D,3,0)</f>
        <v>ИНОМАРКИ</v>
      </c>
      <c r="K11547" s="69" t="str">
        <f>VLOOKUP(СВОД2023[[#This Row],[ФО]],СПРАВОЧНИК!H:P,2,0)</f>
        <v>Южный ФО</v>
      </c>
    </row>
    <row r="11548" spans="1:11" x14ac:dyDescent="0.2">
      <c r="A11548" t="s">
        <v>600</v>
      </c>
      <c r="B11548" t="s">
        <v>597</v>
      </c>
      <c r="C11548" s="1" t="s">
        <v>62</v>
      </c>
      <c r="D11548" s="1" t="s">
        <v>69</v>
      </c>
      <c r="E11548" s="2"/>
      <c r="F11548" s="3"/>
      <c r="G11548" s="2">
        <v>1</v>
      </c>
      <c r="H11548" s="3">
        <v>1</v>
      </c>
      <c r="I11548" s="69" t="str">
        <f>VLOOKUP(C11548,СПРАВОЧНИК!B:D,2,0)</f>
        <v>КИТАЙ</v>
      </c>
      <c r="J11548" s="69" t="str">
        <f>VLOOKUP(C11548,СПРАВОЧНИК!B:D,3,0)</f>
        <v>ИНОМАРКИ</v>
      </c>
      <c r="K11548" s="69" t="str">
        <f>VLOOKUP(СВОД2023[[#This Row],[ФО]],СПРАВОЧНИК!H:P,2,0)</f>
        <v>Южный ФО</v>
      </c>
    </row>
    <row r="11549" spans="1:11" x14ac:dyDescent="0.2">
      <c r="A11549" t="s">
        <v>600</v>
      </c>
      <c r="B11549" t="s">
        <v>597</v>
      </c>
      <c r="C11549" s="1" t="s">
        <v>70</v>
      </c>
      <c r="D11549" s="1" t="s">
        <v>2025</v>
      </c>
      <c r="E11549" s="2"/>
      <c r="F11549" s="3"/>
      <c r="G11549" s="2">
        <v>7</v>
      </c>
      <c r="H11549" s="3">
        <v>3</v>
      </c>
      <c r="I11549" s="69" t="str">
        <f>VLOOKUP(C11549,СПРАВОЧНИК!B:D,2,0)</f>
        <v>США</v>
      </c>
      <c r="J11549" s="69" t="str">
        <f>VLOOKUP(C11549,СПРАВОЧНИК!B:D,3,0)</f>
        <v>ИНОМАРКИ</v>
      </c>
      <c r="K11549" s="69" t="str">
        <f>VLOOKUP(СВОД2023[[#This Row],[ФО]],СПРАВОЧНИК!H:P,2,0)</f>
        <v>Южный ФО</v>
      </c>
    </row>
    <row r="11550" spans="1:11" x14ac:dyDescent="0.2">
      <c r="A11550" t="s">
        <v>600</v>
      </c>
      <c r="B11550" t="s">
        <v>597</v>
      </c>
      <c r="C11550" s="1" t="s">
        <v>70</v>
      </c>
      <c r="D11550" s="1" t="s">
        <v>1328</v>
      </c>
      <c r="E11550" s="2"/>
      <c r="F11550" s="3"/>
      <c r="G11550" s="2">
        <v>3</v>
      </c>
      <c r="H11550" s="3">
        <v>6</v>
      </c>
      <c r="I11550" s="69" t="str">
        <f>VLOOKUP(C11550,СПРАВОЧНИК!B:D,2,0)</f>
        <v>США</v>
      </c>
      <c r="J11550" s="69" t="str">
        <f>VLOOKUP(C11550,СПРАВОЧНИК!B:D,3,0)</f>
        <v>ИНОМАРКИ</v>
      </c>
      <c r="K11550" s="69" t="str">
        <f>VLOOKUP(СВОД2023[[#This Row],[ФО]],СПРАВОЧНИК!H:P,2,0)</f>
        <v>Южный ФО</v>
      </c>
    </row>
    <row r="11551" spans="1:11" x14ac:dyDescent="0.2">
      <c r="A11551" t="s">
        <v>600</v>
      </c>
      <c r="B11551" t="s">
        <v>597</v>
      </c>
      <c r="C11551" s="1" t="s">
        <v>70</v>
      </c>
      <c r="D11551" s="1" t="s">
        <v>2026</v>
      </c>
      <c r="E11551" s="2"/>
      <c r="F11551" s="3"/>
      <c r="G11551" s="2">
        <v>2</v>
      </c>
      <c r="H11551" s="3">
        <v>3</v>
      </c>
      <c r="I11551" s="69" t="str">
        <f>VLOOKUP(C11551,СПРАВОЧНИК!B:D,2,0)</f>
        <v>США</v>
      </c>
      <c r="J11551" s="69" t="str">
        <f>VLOOKUP(C11551,СПРАВОЧНИК!B:D,3,0)</f>
        <v>ИНОМАРКИ</v>
      </c>
      <c r="K11551" s="69" t="str">
        <f>VLOOKUP(СВОД2023[[#This Row],[ФО]],СПРАВОЧНИК!H:P,2,0)</f>
        <v>Южный ФО</v>
      </c>
    </row>
    <row r="11552" spans="1:11" x14ac:dyDescent="0.2">
      <c r="A11552" t="s">
        <v>600</v>
      </c>
      <c r="B11552" t="s">
        <v>597</v>
      </c>
      <c r="C11552" s="1" t="s">
        <v>70</v>
      </c>
      <c r="D11552" s="1" t="s">
        <v>823</v>
      </c>
      <c r="E11552" s="2">
        <v>8</v>
      </c>
      <c r="F11552" s="3">
        <v>3</v>
      </c>
      <c r="G11552" s="2">
        <v>32</v>
      </c>
      <c r="H11552" s="3">
        <v>24</v>
      </c>
      <c r="I11552" s="69" t="str">
        <f>VLOOKUP(C11552,СПРАВОЧНИК!B:D,2,0)</f>
        <v>США</v>
      </c>
      <c r="J11552" s="69" t="str">
        <f>VLOOKUP(C11552,СПРАВОЧНИК!B:D,3,0)</f>
        <v>ИНОМАРКИ</v>
      </c>
      <c r="K11552" s="69" t="str">
        <f>VLOOKUP(СВОД2023[[#This Row],[ФО]],СПРАВОЧНИК!H:P,2,0)</f>
        <v>Южный ФО</v>
      </c>
    </row>
    <row r="11553" spans="1:11" x14ac:dyDescent="0.2">
      <c r="A11553" t="s">
        <v>600</v>
      </c>
      <c r="B11553" t="s">
        <v>597</v>
      </c>
      <c r="C11553" s="1" t="s">
        <v>70</v>
      </c>
      <c r="D11553" s="1" t="s">
        <v>1331</v>
      </c>
      <c r="E11553" s="2"/>
      <c r="F11553" s="3"/>
      <c r="G11553" s="2">
        <v>1</v>
      </c>
      <c r="H11553" s="3"/>
      <c r="I11553" s="69" t="str">
        <f>VLOOKUP(C11553,СПРАВОЧНИК!B:D,2,0)</f>
        <v>США</v>
      </c>
      <c r="J11553" s="69" t="str">
        <f>VLOOKUP(C11553,СПРАВОЧНИК!B:D,3,0)</f>
        <v>ИНОМАРКИ</v>
      </c>
      <c r="K11553" s="69" t="str">
        <f>VLOOKUP(СВОД2023[[#This Row],[ФО]],СПРАВОЧНИК!H:P,2,0)</f>
        <v>Южный ФО</v>
      </c>
    </row>
    <row r="11554" spans="1:11" x14ac:dyDescent="0.2">
      <c r="A11554" t="s">
        <v>600</v>
      </c>
      <c r="B11554" t="s">
        <v>597</v>
      </c>
      <c r="C11554" s="1" t="s">
        <v>70</v>
      </c>
      <c r="D11554" s="1" t="s">
        <v>1332</v>
      </c>
      <c r="E11554" s="2">
        <v>10</v>
      </c>
      <c r="F11554" s="3">
        <v>11</v>
      </c>
      <c r="G11554" s="2">
        <v>48</v>
      </c>
      <c r="H11554" s="3">
        <v>62</v>
      </c>
      <c r="I11554" s="69" t="str">
        <f>VLOOKUP(C11554,СПРАВОЧНИК!B:D,2,0)</f>
        <v>США</v>
      </c>
      <c r="J11554" s="69" t="str">
        <f>VLOOKUP(C11554,СПРАВОЧНИК!B:D,3,0)</f>
        <v>ИНОМАРКИ</v>
      </c>
      <c r="K11554" s="69" t="str">
        <f>VLOOKUP(СВОД2023[[#This Row],[ФО]],СПРАВОЧНИК!H:P,2,0)</f>
        <v>Южный ФО</v>
      </c>
    </row>
    <row r="11555" spans="1:11" x14ac:dyDescent="0.2">
      <c r="A11555" t="s">
        <v>600</v>
      </c>
      <c r="B11555" t="s">
        <v>597</v>
      </c>
      <c r="C11555" s="1" t="s">
        <v>70</v>
      </c>
      <c r="D11555" s="1" t="s">
        <v>1333</v>
      </c>
      <c r="E11555" s="2">
        <v>1</v>
      </c>
      <c r="F11555" s="3">
        <v>1</v>
      </c>
      <c r="G11555" s="2">
        <v>4</v>
      </c>
      <c r="H11555" s="3">
        <v>5</v>
      </c>
      <c r="I11555" s="69" t="str">
        <f>VLOOKUP(C11555,СПРАВОЧНИК!B:D,2,0)</f>
        <v>США</v>
      </c>
      <c r="J11555" s="69" t="str">
        <f>VLOOKUP(C11555,СПРАВОЧНИК!B:D,3,0)</f>
        <v>ИНОМАРКИ</v>
      </c>
      <c r="K11555" s="69" t="str">
        <f>VLOOKUP(СВОД2023[[#This Row],[ФО]],СПРАВОЧНИК!H:P,2,0)</f>
        <v>Южный ФО</v>
      </c>
    </row>
    <row r="11556" spans="1:11" x14ac:dyDescent="0.2">
      <c r="A11556" t="s">
        <v>600</v>
      </c>
      <c r="B11556" t="s">
        <v>597</v>
      </c>
      <c r="C11556" s="1" t="s">
        <v>70</v>
      </c>
      <c r="D11556" s="1" t="s">
        <v>2029</v>
      </c>
      <c r="E11556" s="2"/>
      <c r="F11556" s="3"/>
      <c r="G11556" s="2">
        <v>1</v>
      </c>
      <c r="H11556" s="3">
        <v>1</v>
      </c>
      <c r="I11556" s="69" t="str">
        <f>VLOOKUP(C11556,СПРАВОЧНИК!B:D,2,0)</f>
        <v>США</v>
      </c>
      <c r="J11556" s="69" t="str">
        <f>VLOOKUP(C11556,СПРАВОЧНИК!B:D,3,0)</f>
        <v>ИНОМАРКИ</v>
      </c>
      <c r="K11556" s="69" t="str">
        <f>VLOOKUP(СВОД2023[[#This Row],[ФО]],СПРАВОЧНИК!H:P,2,0)</f>
        <v>Южный ФО</v>
      </c>
    </row>
    <row r="11557" spans="1:11" x14ac:dyDescent="0.2">
      <c r="A11557" t="s">
        <v>600</v>
      </c>
      <c r="B11557" t="s">
        <v>597</v>
      </c>
      <c r="C11557" s="1" t="s">
        <v>70</v>
      </c>
      <c r="D11557" s="1" t="s">
        <v>71</v>
      </c>
      <c r="E11557" s="2"/>
      <c r="F11557" s="3"/>
      <c r="G11557" s="2">
        <v>5</v>
      </c>
      <c r="H11557" s="3">
        <v>2</v>
      </c>
      <c r="I11557" s="69" t="str">
        <f>VLOOKUP(C11557,СПРАВОЧНИК!B:D,2,0)</f>
        <v>США</v>
      </c>
      <c r="J11557" s="69" t="str">
        <f>VLOOKUP(C11557,СПРАВОЧНИК!B:D,3,0)</f>
        <v>ИНОМАРКИ</v>
      </c>
      <c r="K11557" s="69" t="str">
        <f>VLOOKUP(СВОД2023[[#This Row],[ФО]],СПРАВОЧНИК!H:P,2,0)</f>
        <v>Южный ФО</v>
      </c>
    </row>
    <row r="11558" spans="1:11" x14ac:dyDescent="0.2">
      <c r="A11558" t="s">
        <v>600</v>
      </c>
      <c r="B11558" t="s">
        <v>597</v>
      </c>
      <c r="C11558" s="1" t="s">
        <v>70</v>
      </c>
      <c r="D11558" s="1" t="s">
        <v>72</v>
      </c>
      <c r="E11558" s="2">
        <v>2</v>
      </c>
      <c r="F11558" s="3"/>
      <c r="G11558" s="2">
        <v>5</v>
      </c>
      <c r="H11558" s="3">
        <v>5</v>
      </c>
      <c r="I11558" s="69" t="str">
        <f>VLOOKUP(C11558,СПРАВОЧНИК!B:D,2,0)</f>
        <v>США</v>
      </c>
      <c r="J11558" s="69" t="str">
        <f>VLOOKUP(C11558,СПРАВОЧНИК!B:D,3,0)</f>
        <v>ИНОМАРКИ</v>
      </c>
      <c r="K11558" s="69" t="str">
        <f>VLOOKUP(СВОД2023[[#This Row],[ФО]],СПРАВОЧНИК!H:P,2,0)</f>
        <v>Южный ФО</v>
      </c>
    </row>
    <row r="11559" spans="1:11" x14ac:dyDescent="0.2">
      <c r="A11559" t="s">
        <v>600</v>
      </c>
      <c r="B11559" t="s">
        <v>597</v>
      </c>
      <c r="C11559" s="1" t="s">
        <v>70</v>
      </c>
      <c r="D11559" s="1" t="s">
        <v>73</v>
      </c>
      <c r="E11559" s="2"/>
      <c r="F11559" s="3"/>
      <c r="G11559" s="2">
        <v>5</v>
      </c>
      <c r="H11559" s="3">
        <v>1</v>
      </c>
      <c r="I11559" s="69" t="str">
        <f>VLOOKUP(C11559,СПРАВОЧНИК!B:D,2,0)</f>
        <v>США</v>
      </c>
      <c r="J11559" s="69" t="str">
        <f>VLOOKUP(C11559,СПРАВОЧНИК!B:D,3,0)</f>
        <v>ИНОМАРКИ</v>
      </c>
      <c r="K11559" s="69" t="str">
        <f>VLOOKUP(СВОД2023[[#This Row],[ФО]],СПРАВОЧНИК!H:P,2,0)</f>
        <v>Южный ФО</v>
      </c>
    </row>
    <row r="11560" spans="1:11" x14ac:dyDescent="0.2">
      <c r="A11560" t="s">
        <v>600</v>
      </c>
      <c r="B11560" t="s">
        <v>597</v>
      </c>
      <c r="C11560" s="1" t="s">
        <v>70</v>
      </c>
      <c r="D11560" s="1" t="s">
        <v>2394</v>
      </c>
      <c r="E11560" s="2"/>
      <c r="F11560" s="3"/>
      <c r="G11560" s="2"/>
      <c r="H11560" s="3">
        <v>1</v>
      </c>
      <c r="I11560" s="69" t="str">
        <f>VLOOKUP(C11560,СПРАВОЧНИК!B:D,2,0)</f>
        <v>США</v>
      </c>
      <c r="J11560" s="69" t="str">
        <f>VLOOKUP(C11560,СПРАВОЧНИК!B:D,3,0)</f>
        <v>ИНОМАРКИ</v>
      </c>
      <c r="K11560" s="69" t="str">
        <f>VLOOKUP(СВОД2023[[#This Row],[ФО]],СПРАВОЧНИК!H:P,2,0)</f>
        <v>Южный ФО</v>
      </c>
    </row>
    <row r="11561" spans="1:11" x14ac:dyDescent="0.2">
      <c r="A11561" t="s">
        <v>600</v>
      </c>
      <c r="B11561" t="s">
        <v>597</v>
      </c>
      <c r="C11561" s="1" t="s">
        <v>70</v>
      </c>
      <c r="D11561" s="1" t="s">
        <v>74</v>
      </c>
      <c r="E11561" s="2">
        <v>8</v>
      </c>
      <c r="F11561" s="3">
        <v>11</v>
      </c>
      <c r="G11561" s="2">
        <v>75</v>
      </c>
      <c r="H11561" s="3">
        <v>62</v>
      </c>
      <c r="I11561" s="69" t="str">
        <f>VLOOKUP(C11561,СПРАВОЧНИК!B:D,2,0)</f>
        <v>США</v>
      </c>
      <c r="J11561" s="69" t="str">
        <f>VLOOKUP(C11561,СПРАВОЧНИК!B:D,3,0)</f>
        <v>ИНОМАРКИ</v>
      </c>
      <c r="K11561" s="69" t="str">
        <f>VLOOKUP(СВОД2023[[#This Row],[ФО]],СПРАВОЧНИК!H:P,2,0)</f>
        <v>Южный ФО</v>
      </c>
    </row>
    <row r="11562" spans="1:11" x14ac:dyDescent="0.2">
      <c r="A11562" t="s">
        <v>600</v>
      </c>
      <c r="B11562" t="s">
        <v>597</v>
      </c>
      <c r="C11562" s="1" t="s">
        <v>70</v>
      </c>
      <c r="D11562" s="1" t="s">
        <v>2031</v>
      </c>
      <c r="E11562" s="2">
        <v>1</v>
      </c>
      <c r="F11562" s="3"/>
      <c r="G11562" s="2">
        <v>1</v>
      </c>
      <c r="H11562" s="3">
        <v>2</v>
      </c>
      <c r="I11562" s="69" t="str">
        <f>VLOOKUP(C11562,СПРАВОЧНИК!B:D,2,0)</f>
        <v>США</v>
      </c>
      <c r="J11562" s="69" t="str">
        <f>VLOOKUP(C11562,СПРАВОЧНИК!B:D,3,0)</f>
        <v>ИНОМАРКИ</v>
      </c>
      <c r="K11562" s="69" t="str">
        <f>VLOOKUP(СВОД2023[[#This Row],[ФО]],СПРАВОЧНИК!H:P,2,0)</f>
        <v>Южный ФО</v>
      </c>
    </row>
    <row r="11563" spans="1:11" x14ac:dyDescent="0.2">
      <c r="A11563" t="s">
        <v>600</v>
      </c>
      <c r="B11563" t="s">
        <v>597</v>
      </c>
      <c r="C11563" s="1" t="s">
        <v>75</v>
      </c>
      <c r="D11563" s="1" t="s">
        <v>2032</v>
      </c>
      <c r="E11563" s="2">
        <v>5</v>
      </c>
      <c r="F11563" s="3">
        <v>2</v>
      </c>
      <c r="G11563" s="2">
        <v>31</v>
      </c>
      <c r="H11563" s="3">
        <v>6</v>
      </c>
      <c r="I11563" s="69" t="str">
        <f>VLOOKUP(C11563,СПРАВОЧНИК!B:D,2,0)</f>
        <v>КИТАЙ</v>
      </c>
      <c r="J11563" s="69" t="str">
        <f>VLOOKUP(C11563,СПРАВОЧНИК!B:D,3,0)</f>
        <v>ИНОМАРКИ</v>
      </c>
      <c r="K11563" s="69" t="str">
        <f>VLOOKUP(СВОД2023[[#This Row],[ФО]],СПРАВОЧНИК!H:P,2,0)</f>
        <v>Южный ФО</v>
      </c>
    </row>
    <row r="11564" spans="1:11" x14ac:dyDescent="0.2">
      <c r="A11564" t="s">
        <v>600</v>
      </c>
      <c r="B11564" t="s">
        <v>597</v>
      </c>
      <c r="C11564" s="1" t="s">
        <v>75</v>
      </c>
      <c r="D11564" s="1" t="s">
        <v>76</v>
      </c>
      <c r="E11564" s="2">
        <v>19</v>
      </c>
      <c r="F11564" s="3">
        <v>11</v>
      </c>
      <c r="G11564" s="2">
        <v>68</v>
      </c>
      <c r="H11564" s="3">
        <v>61</v>
      </c>
      <c r="I11564" s="69" t="str">
        <f>VLOOKUP(C11564,СПРАВОЧНИК!B:D,2,0)</f>
        <v>КИТАЙ</v>
      </c>
      <c r="J11564" s="69" t="str">
        <f>VLOOKUP(C11564,СПРАВОЧНИК!B:D,3,0)</f>
        <v>ИНОМАРКИ</v>
      </c>
      <c r="K11564" s="69" t="str">
        <f>VLOOKUP(СВОД2023[[#This Row],[ФО]],СПРАВОЧНИК!H:P,2,0)</f>
        <v>Южный ФО</v>
      </c>
    </row>
    <row r="11565" spans="1:11" x14ac:dyDescent="0.2">
      <c r="A11565" t="s">
        <v>600</v>
      </c>
      <c r="B11565" t="s">
        <v>597</v>
      </c>
      <c r="C11565" s="1" t="s">
        <v>75</v>
      </c>
      <c r="D11565" s="1" t="s">
        <v>77</v>
      </c>
      <c r="E11565" s="2">
        <v>6</v>
      </c>
      <c r="F11565" s="3">
        <v>2</v>
      </c>
      <c r="G11565" s="2">
        <v>16</v>
      </c>
      <c r="H11565" s="3">
        <v>9</v>
      </c>
      <c r="I11565" s="69" t="str">
        <f>VLOOKUP(C11565,СПРАВОЧНИК!B:D,2,0)</f>
        <v>КИТАЙ</v>
      </c>
      <c r="J11565" s="69" t="str">
        <f>VLOOKUP(C11565,СПРАВОЧНИК!B:D,3,0)</f>
        <v>ИНОМАРКИ</v>
      </c>
      <c r="K11565" s="69" t="str">
        <f>VLOOKUP(СВОД2023[[#This Row],[ФО]],СПРАВОЧНИК!H:P,2,0)</f>
        <v>Южный ФО</v>
      </c>
    </row>
    <row r="11566" spans="1:11" x14ac:dyDescent="0.2">
      <c r="A11566" t="s">
        <v>600</v>
      </c>
      <c r="B11566" t="s">
        <v>597</v>
      </c>
      <c r="C11566" s="1" t="s">
        <v>75</v>
      </c>
      <c r="D11566" s="1" t="s">
        <v>78</v>
      </c>
      <c r="E11566" s="2">
        <v>8</v>
      </c>
      <c r="F11566" s="3">
        <v>2</v>
      </c>
      <c r="G11566" s="2">
        <v>26</v>
      </c>
      <c r="H11566" s="3">
        <v>13</v>
      </c>
      <c r="I11566" s="69" t="str">
        <f>VLOOKUP(C11566,СПРАВОЧНИК!B:D,2,0)</f>
        <v>КИТАЙ</v>
      </c>
      <c r="J11566" s="69" t="str">
        <f>VLOOKUP(C11566,СПРАВОЧНИК!B:D,3,0)</f>
        <v>ИНОМАРКИ</v>
      </c>
      <c r="K11566" s="69" t="str">
        <f>VLOOKUP(СВОД2023[[#This Row],[ФО]],СПРАВОЧНИК!H:P,2,0)</f>
        <v>Южный ФО</v>
      </c>
    </row>
    <row r="11567" spans="1:11" x14ac:dyDescent="0.2">
      <c r="A11567" t="s">
        <v>600</v>
      </c>
      <c r="B11567" t="s">
        <v>597</v>
      </c>
      <c r="C11567" s="1" t="s">
        <v>75</v>
      </c>
      <c r="D11567" s="1" t="s">
        <v>79</v>
      </c>
      <c r="E11567" s="2">
        <v>1</v>
      </c>
      <c r="F11567" s="3"/>
      <c r="G11567" s="2">
        <v>1</v>
      </c>
      <c r="H11567" s="3"/>
      <c r="I11567" s="69" t="str">
        <f>VLOOKUP(C11567,СПРАВОЧНИК!B:D,2,0)</f>
        <v>КИТАЙ</v>
      </c>
      <c r="J11567" s="69" t="str">
        <f>VLOOKUP(C11567,СПРАВОЧНИК!B:D,3,0)</f>
        <v>ИНОМАРКИ</v>
      </c>
      <c r="K11567" s="69" t="str">
        <f>VLOOKUP(СВОД2023[[#This Row],[ФО]],СПРАВОЧНИК!H:P,2,0)</f>
        <v>Южный ФО</v>
      </c>
    </row>
    <row r="11568" spans="1:11" x14ac:dyDescent="0.2">
      <c r="A11568" t="s">
        <v>600</v>
      </c>
      <c r="B11568" t="s">
        <v>597</v>
      </c>
      <c r="C11568" s="1" t="s">
        <v>75</v>
      </c>
      <c r="D11568" s="1" t="s">
        <v>829</v>
      </c>
      <c r="E11568" s="2">
        <v>1</v>
      </c>
      <c r="F11568" s="3">
        <v>1</v>
      </c>
      <c r="G11568" s="2">
        <v>11</v>
      </c>
      <c r="H11568" s="3">
        <v>4</v>
      </c>
      <c r="I11568" s="69" t="str">
        <f>VLOOKUP(C11568,СПРАВОЧНИК!B:D,2,0)</f>
        <v>КИТАЙ</v>
      </c>
      <c r="J11568" s="69" t="str">
        <f>VLOOKUP(C11568,СПРАВОЧНИК!B:D,3,0)</f>
        <v>ИНОМАРКИ</v>
      </c>
      <c r="K11568" s="69" t="str">
        <f>VLOOKUP(СВОД2023[[#This Row],[ФО]],СПРАВОЧНИК!H:P,2,0)</f>
        <v>Южный ФО</v>
      </c>
    </row>
    <row r="11569" spans="1:11" x14ac:dyDescent="0.2">
      <c r="A11569" t="s">
        <v>600</v>
      </c>
      <c r="B11569" t="s">
        <v>597</v>
      </c>
      <c r="C11569" s="1" t="s">
        <v>75</v>
      </c>
      <c r="D11569" s="1" t="s">
        <v>81</v>
      </c>
      <c r="E11569" s="2"/>
      <c r="F11569" s="3"/>
      <c r="G11569" s="2">
        <v>6</v>
      </c>
      <c r="H11569" s="3"/>
      <c r="I11569" s="69" t="str">
        <f>VLOOKUP(C11569,СПРАВОЧНИК!B:D,2,0)</f>
        <v>КИТАЙ</v>
      </c>
      <c r="J11569" s="69" t="str">
        <f>VLOOKUP(C11569,СПРАВОЧНИК!B:D,3,0)</f>
        <v>ИНОМАРКИ</v>
      </c>
      <c r="K11569" s="69" t="str">
        <f>VLOOKUP(СВОД2023[[#This Row],[ФО]],СПРАВОЧНИК!H:P,2,0)</f>
        <v>Южный ФО</v>
      </c>
    </row>
    <row r="11570" spans="1:11" x14ac:dyDescent="0.2">
      <c r="A11570" t="s">
        <v>600</v>
      </c>
      <c r="B11570" t="s">
        <v>597</v>
      </c>
      <c r="C11570" s="1" t="s">
        <v>75</v>
      </c>
      <c r="D11570" s="1" t="s">
        <v>82</v>
      </c>
      <c r="E11570" s="2">
        <v>1</v>
      </c>
      <c r="F11570" s="3"/>
      <c r="G11570" s="2">
        <v>6</v>
      </c>
      <c r="H11570" s="3"/>
      <c r="I11570" s="69" t="str">
        <f>VLOOKUP(C11570,СПРАВОЧНИК!B:D,2,0)</f>
        <v>КИТАЙ</v>
      </c>
      <c r="J11570" s="69" t="str">
        <f>VLOOKUP(C11570,СПРАВОЧНИК!B:D,3,0)</f>
        <v>ИНОМАРКИ</v>
      </c>
      <c r="K11570" s="69" t="str">
        <f>VLOOKUP(СВОД2023[[#This Row],[ФО]],СПРАВОЧНИК!H:P,2,0)</f>
        <v>Южный ФО</v>
      </c>
    </row>
    <row r="11571" spans="1:11" x14ac:dyDescent="0.2">
      <c r="A11571" t="s">
        <v>600</v>
      </c>
      <c r="B11571" t="s">
        <v>597</v>
      </c>
      <c r="C11571" s="1" t="s">
        <v>2532</v>
      </c>
      <c r="D11571" s="1" t="s">
        <v>2533</v>
      </c>
      <c r="E11571" s="2">
        <v>4</v>
      </c>
      <c r="F11571" s="3"/>
      <c r="G11571" s="2">
        <v>11</v>
      </c>
      <c r="H11571" s="3"/>
      <c r="I11571" s="69" t="str">
        <f>VLOOKUP(C11571,СПРАВОЧНИК!B:D,2,0)</f>
        <v>КИТАЙ</v>
      </c>
      <c r="J11571" s="69" t="str">
        <f>VLOOKUP(C11571,СПРАВОЧНИК!B:D,3,0)</f>
        <v>ИНОМАРКИ</v>
      </c>
      <c r="K11571" s="69" t="str">
        <f>VLOOKUP(СВОД2023[[#This Row],[ФО]],СПРАВОЧНИК!H:P,2,0)</f>
        <v>Южный ФО</v>
      </c>
    </row>
    <row r="11572" spans="1:11" x14ac:dyDescent="0.2">
      <c r="A11572" t="s">
        <v>600</v>
      </c>
      <c r="B11572" t="s">
        <v>597</v>
      </c>
      <c r="C11572" s="1" t="s">
        <v>83</v>
      </c>
      <c r="D11572" s="1" t="s">
        <v>84</v>
      </c>
      <c r="E11572" s="2">
        <v>239</v>
      </c>
      <c r="F11572" s="3">
        <v>85</v>
      </c>
      <c r="G11572" s="2">
        <v>1182</v>
      </c>
      <c r="H11572" s="3">
        <v>462</v>
      </c>
      <c r="I11572" s="69" t="str">
        <f>VLOOKUP(C11572,СПРАВОЧНИК!B:D,2,0)</f>
        <v>КИТАЙ</v>
      </c>
      <c r="J11572" s="69" t="str">
        <f>VLOOKUP(C11572,СПРАВОЧНИК!B:D,3,0)</f>
        <v>ИНОМАРКИ</v>
      </c>
      <c r="K11572" s="69" t="str">
        <f>VLOOKUP(СВОД2023[[#This Row],[ФО]],СПРАВОЧНИК!H:P,2,0)</f>
        <v>Южный ФО</v>
      </c>
    </row>
    <row r="11573" spans="1:11" x14ac:dyDescent="0.2">
      <c r="A11573" t="s">
        <v>600</v>
      </c>
      <c r="B11573" t="s">
        <v>597</v>
      </c>
      <c r="C11573" s="1" t="s">
        <v>83</v>
      </c>
      <c r="D11573" s="1" t="s">
        <v>1335</v>
      </c>
      <c r="E11573" s="2">
        <v>8</v>
      </c>
      <c r="F11573" s="3">
        <v>2</v>
      </c>
      <c r="G11573" s="2">
        <v>25</v>
      </c>
      <c r="H11573" s="3">
        <v>15</v>
      </c>
      <c r="I11573" s="69" t="str">
        <f>VLOOKUP(C11573,СПРАВОЧНИК!B:D,2,0)</f>
        <v>КИТАЙ</v>
      </c>
      <c r="J11573" s="69" t="str">
        <f>VLOOKUP(C11573,СПРАВОЧНИК!B:D,3,0)</f>
        <v>ИНОМАРКИ</v>
      </c>
      <c r="K11573" s="69" t="str">
        <f>VLOOKUP(СВОД2023[[#This Row],[ФО]],СПРАВОЧНИК!H:P,2,0)</f>
        <v>Южный ФО</v>
      </c>
    </row>
    <row r="11574" spans="1:11" x14ac:dyDescent="0.2">
      <c r="A11574" t="s">
        <v>600</v>
      </c>
      <c r="B11574" t="s">
        <v>597</v>
      </c>
      <c r="C11574" s="1" t="s">
        <v>83</v>
      </c>
      <c r="D11574" s="1" t="s">
        <v>85</v>
      </c>
      <c r="E11574" s="2">
        <v>30</v>
      </c>
      <c r="F11574" s="3">
        <v>14</v>
      </c>
      <c r="G11574" s="2">
        <v>127</v>
      </c>
      <c r="H11574" s="3">
        <v>59</v>
      </c>
      <c r="I11574" s="69" t="str">
        <f>VLOOKUP(C11574,СПРАВОЧНИК!B:D,2,0)</f>
        <v>КИТАЙ</v>
      </c>
      <c r="J11574" s="69" t="str">
        <f>VLOOKUP(C11574,СПРАВОЧНИК!B:D,3,0)</f>
        <v>ИНОМАРКИ</v>
      </c>
      <c r="K11574" s="69" t="str">
        <f>VLOOKUP(СВОД2023[[#This Row],[ФО]],СПРАВОЧНИК!H:P,2,0)</f>
        <v>Южный ФО</v>
      </c>
    </row>
    <row r="11575" spans="1:11" x14ac:dyDescent="0.2">
      <c r="A11575" t="s">
        <v>600</v>
      </c>
      <c r="B11575" t="s">
        <v>597</v>
      </c>
      <c r="C11575" s="1" t="s">
        <v>83</v>
      </c>
      <c r="D11575" s="1" t="s">
        <v>2034</v>
      </c>
      <c r="E11575" s="2"/>
      <c r="F11575" s="3">
        <v>1</v>
      </c>
      <c r="G11575" s="2">
        <v>7</v>
      </c>
      <c r="H11575" s="3">
        <v>3</v>
      </c>
      <c r="I11575" s="69" t="str">
        <f>VLOOKUP(C11575,СПРАВОЧНИК!B:D,2,0)</f>
        <v>КИТАЙ</v>
      </c>
      <c r="J11575" s="69" t="str">
        <f>VLOOKUP(C11575,СПРАВОЧНИК!B:D,3,0)</f>
        <v>ИНОМАРКИ</v>
      </c>
      <c r="K11575" s="69" t="str">
        <f>VLOOKUP(СВОД2023[[#This Row],[ФО]],СПРАВОЧНИК!H:P,2,0)</f>
        <v>Южный ФО</v>
      </c>
    </row>
    <row r="11576" spans="1:11" x14ac:dyDescent="0.2">
      <c r="A11576" t="s">
        <v>600</v>
      </c>
      <c r="B11576" t="s">
        <v>597</v>
      </c>
      <c r="C11576" s="1" t="s">
        <v>83</v>
      </c>
      <c r="D11576" s="1" t="s">
        <v>2634</v>
      </c>
      <c r="E11576" s="2">
        <v>8</v>
      </c>
      <c r="F11576" s="3"/>
      <c r="G11576" s="2">
        <v>24</v>
      </c>
      <c r="H11576" s="3">
        <v>1</v>
      </c>
      <c r="I11576" s="69" t="str">
        <f>VLOOKUP(C11576,СПРАВОЧНИК!B:D,2,0)</f>
        <v>КИТАЙ</v>
      </c>
      <c r="J11576" s="69" t="str">
        <f>VLOOKUP(C11576,СПРАВОЧНИК!B:D,3,0)</f>
        <v>ИНОМАРКИ</v>
      </c>
      <c r="K11576" s="69" t="str">
        <f>VLOOKUP(СВОД2023[[#This Row],[ФО]],СПРАВОЧНИК!H:P,2,0)</f>
        <v>Южный ФО</v>
      </c>
    </row>
    <row r="11577" spans="1:11" x14ac:dyDescent="0.2">
      <c r="A11577" t="s">
        <v>600</v>
      </c>
      <c r="B11577" t="s">
        <v>597</v>
      </c>
      <c r="C11577" s="1" t="s">
        <v>83</v>
      </c>
      <c r="D11577" s="1" t="s">
        <v>1336</v>
      </c>
      <c r="E11577" s="2">
        <v>50</v>
      </c>
      <c r="F11577" s="3">
        <v>30</v>
      </c>
      <c r="G11577" s="2">
        <v>270</v>
      </c>
      <c r="H11577" s="3">
        <v>245</v>
      </c>
      <c r="I11577" s="69" t="str">
        <f>VLOOKUP(C11577,СПРАВОЧНИК!B:D,2,0)</f>
        <v>КИТАЙ</v>
      </c>
      <c r="J11577" s="69" t="str">
        <f>VLOOKUP(C11577,СПРАВОЧНИК!B:D,3,0)</f>
        <v>ИНОМАРКИ</v>
      </c>
      <c r="K11577" s="69" t="str">
        <f>VLOOKUP(СВОД2023[[#This Row],[ФО]],СПРАВОЧНИК!H:P,2,0)</f>
        <v>Южный ФО</v>
      </c>
    </row>
    <row r="11578" spans="1:11" x14ac:dyDescent="0.2">
      <c r="A11578" t="s">
        <v>600</v>
      </c>
      <c r="B11578" t="s">
        <v>597</v>
      </c>
      <c r="C11578" s="1" t="s">
        <v>83</v>
      </c>
      <c r="D11578" s="1" t="s">
        <v>2581</v>
      </c>
      <c r="E11578" s="2">
        <v>9</v>
      </c>
      <c r="F11578" s="3"/>
      <c r="G11578" s="2">
        <v>43</v>
      </c>
      <c r="H11578" s="3">
        <v>6</v>
      </c>
      <c r="I11578" s="69" t="str">
        <f>VLOOKUP(C11578,СПРАВОЧНИК!B:D,2,0)</f>
        <v>КИТАЙ</v>
      </c>
      <c r="J11578" s="69" t="str">
        <f>VLOOKUP(C11578,СПРАВОЧНИК!B:D,3,0)</f>
        <v>ИНОМАРКИ</v>
      </c>
      <c r="K11578" s="69" t="str">
        <f>VLOOKUP(СВОД2023[[#This Row],[ФО]],СПРАВОЧНИК!H:P,2,0)</f>
        <v>Южный ФО</v>
      </c>
    </row>
    <row r="11579" spans="1:11" x14ac:dyDescent="0.2">
      <c r="A11579" t="s">
        <v>600</v>
      </c>
      <c r="B11579" t="s">
        <v>597</v>
      </c>
      <c r="C11579" s="1" t="s">
        <v>83</v>
      </c>
      <c r="D11579" s="1" t="s">
        <v>87</v>
      </c>
      <c r="E11579" s="2"/>
      <c r="F11579" s="3"/>
      <c r="G11579" s="2"/>
      <c r="H11579" s="3">
        <v>4</v>
      </c>
      <c r="I11579" s="69" t="str">
        <f>VLOOKUP(C11579,СПРАВОЧНИК!B:D,2,0)</f>
        <v>КИТАЙ</v>
      </c>
      <c r="J11579" s="69" t="str">
        <f>VLOOKUP(C11579,СПРАВОЧНИК!B:D,3,0)</f>
        <v>ИНОМАРКИ</v>
      </c>
      <c r="K11579" s="69" t="str">
        <f>VLOOKUP(СВОД2023[[#This Row],[ФО]],СПРАВОЧНИК!H:P,2,0)</f>
        <v>Южный ФО</v>
      </c>
    </row>
    <row r="11580" spans="1:11" x14ac:dyDescent="0.2">
      <c r="A11580" t="s">
        <v>600</v>
      </c>
      <c r="B11580" t="s">
        <v>597</v>
      </c>
      <c r="C11580" s="1" t="s">
        <v>83</v>
      </c>
      <c r="D11580" s="1" t="s">
        <v>1337</v>
      </c>
      <c r="E11580" s="2">
        <v>48</v>
      </c>
      <c r="F11580" s="3">
        <v>38</v>
      </c>
      <c r="G11580" s="2">
        <v>243</v>
      </c>
      <c r="H11580" s="3">
        <v>174</v>
      </c>
      <c r="I11580" s="69" t="str">
        <f>VLOOKUP(C11580,СПРАВОЧНИК!B:D,2,0)</f>
        <v>КИТАЙ</v>
      </c>
      <c r="J11580" s="69" t="str">
        <f>VLOOKUP(C11580,СПРАВОЧНИК!B:D,3,0)</f>
        <v>ИНОМАРКИ</v>
      </c>
      <c r="K11580" s="69" t="str">
        <f>VLOOKUP(СВОД2023[[#This Row],[ФО]],СПРАВОЧНИК!H:P,2,0)</f>
        <v>Южный ФО</v>
      </c>
    </row>
    <row r="11581" spans="1:11" x14ac:dyDescent="0.2">
      <c r="A11581" t="s">
        <v>600</v>
      </c>
      <c r="B11581" t="s">
        <v>597</v>
      </c>
      <c r="C11581" s="1" t="s">
        <v>83</v>
      </c>
      <c r="D11581" s="1" t="s">
        <v>1338</v>
      </c>
      <c r="E11581" s="2">
        <v>22</v>
      </c>
      <c r="F11581" s="3">
        <v>19</v>
      </c>
      <c r="G11581" s="2">
        <v>145</v>
      </c>
      <c r="H11581" s="3">
        <v>137</v>
      </c>
      <c r="I11581" s="69" t="str">
        <f>VLOOKUP(C11581,СПРАВОЧНИК!B:D,2,0)</f>
        <v>КИТАЙ</v>
      </c>
      <c r="J11581" s="69" t="str">
        <f>VLOOKUP(C11581,СПРАВОЧНИК!B:D,3,0)</f>
        <v>ИНОМАРКИ</v>
      </c>
      <c r="K11581" s="69" t="str">
        <f>VLOOKUP(СВОД2023[[#This Row],[ФО]],СПРАВОЧНИК!H:P,2,0)</f>
        <v>Южный ФО</v>
      </c>
    </row>
    <row r="11582" spans="1:11" x14ac:dyDescent="0.2">
      <c r="A11582" t="s">
        <v>600</v>
      </c>
      <c r="B11582" t="s">
        <v>597</v>
      </c>
      <c r="C11582" s="1" t="s">
        <v>83</v>
      </c>
      <c r="D11582" s="1" t="s">
        <v>89</v>
      </c>
      <c r="E11582" s="2">
        <v>3</v>
      </c>
      <c r="F11582" s="3"/>
      <c r="G11582" s="2">
        <v>12</v>
      </c>
      <c r="H11582" s="3"/>
      <c r="I11582" s="69" t="str">
        <f>VLOOKUP(C11582,СПРАВОЧНИК!B:D,2,0)</f>
        <v>КИТАЙ</v>
      </c>
      <c r="J11582" s="69" t="str">
        <f>VLOOKUP(C11582,СПРАВОЧНИК!B:D,3,0)</f>
        <v>ИНОМАРКИ</v>
      </c>
      <c r="K11582" s="69" t="str">
        <f>VLOOKUP(СВОД2023[[#This Row],[ФО]],СПРАВОЧНИК!H:P,2,0)</f>
        <v>Южный ФО</v>
      </c>
    </row>
    <row r="11583" spans="1:11" x14ac:dyDescent="0.2">
      <c r="A11583" t="s">
        <v>600</v>
      </c>
      <c r="B11583" t="s">
        <v>597</v>
      </c>
      <c r="C11583" s="1" t="s">
        <v>83</v>
      </c>
      <c r="D11583" s="1" t="s">
        <v>2035</v>
      </c>
      <c r="E11583" s="2">
        <v>48</v>
      </c>
      <c r="F11583" s="3">
        <v>24</v>
      </c>
      <c r="G11583" s="2">
        <v>248</v>
      </c>
      <c r="H11583" s="3">
        <v>119</v>
      </c>
      <c r="I11583" s="69" t="str">
        <f>VLOOKUP(C11583,СПРАВОЧНИК!B:D,2,0)</f>
        <v>КИТАЙ</v>
      </c>
      <c r="J11583" s="69" t="str">
        <f>VLOOKUP(C11583,СПРАВОЧНИК!B:D,3,0)</f>
        <v>ИНОМАРКИ</v>
      </c>
      <c r="K11583" s="69" t="str">
        <f>VLOOKUP(СВОД2023[[#This Row],[ФО]],СПРАВОЧНИК!H:P,2,0)</f>
        <v>Южный ФО</v>
      </c>
    </row>
    <row r="11584" spans="1:11" x14ac:dyDescent="0.2">
      <c r="A11584" t="s">
        <v>600</v>
      </c>
      <c r="B11584" t="s">
        <v>597</v>
      </c>
      <c r="C11584" s="1" t="s">
        <v>83</v>
      </c>
      <c r="D11584" s="1" t="s">
        <v>2036</v>
      </c>
      <c r="E11584" s="2">
        <v>6</v>
      </c>
      <c r="F11584" s="3">
        <v>2</v>
      </c>
      <c r="G11584" s="2">
        <v>48</v>
      </c>
      <c r="H11584" s="3">
        <v>4</v>
      </c>
      <c r="I11584" s="69" t="str">
        <f>VLOOKUP(C11584,СПРАВОЧНИК!B:D,2,0)</f>
        <v>КИТАЙ</v>
      </c>
      <c r="J11584" s="69" t="str">
        <f>VLOOKUP(C11584,СПРАВОЧНИК!B:D,3,0)</f>
        <v>ИНОМАРКИ</v>
      </c>
      <c r="K11584" s="69" t="str">
        <f>VLOOKUP(СВОД2023[[#This Row],[ФО]],СПРАВОЧНИК!H:P,2,0)</f>
        <v>Южный ФО</v>
      </c>
    </row>
    <row r="11585" spans="1:11" x14ac:dyDescent="0.2">
      <c r="A11585" t="s">
        <v>600</v>
      </c>
      <c r="B11585" t="s">
        <v>597</v>
      </c>
      <c r="C11585" s="1" t="s">
        <v>83</v>
      </c>
      <c r="D11585" s="1" t="s">
        <v>2738</v>
      </c>
      <c r="E11585" s="2"/>
      <c r="F11585" s="3"/>
      <c r="G11585" s="2">
        <v>1</v>
      </c>
      <c r="H11585" s="3"/>
      <c r="I11585" s="69" t="str">
        <f>VLOOKUP(C11585,СПРАВОЧНИК!B:D,2,0)</f>
        <v>КИТАЙ</v>
      </c>
      <c r="J11585" s="69" t="str">
        <f>VLOOKUP(C11585,СПРАВОЧНИК!B:D,3,0)</f>
        <v>ИНОМАРКИ</v>
      </c>
      <c r="K11585" s="69" t="str">
        <f>VLOOKUP(СВОД2023[[#This Row],[ФО]],СПРАВОЧНИК!H:P,2,0)</f>
        <v>Южный ФО</v>
      </c>
    </row>
    <row r="11586" spans="1:11" x14ac:dyDescent="0.2">
      <c r="A11586" t="s">
        <v>600</v>
      </c>
      <c r="B11586" t="s">
        <v>597</v>
      </c>
      <c r="C11586" s="1" t="s">
        <v>83</v>
      </c>
      <c r="D11586" s="1" t="s">
        <v>1339</v>
      </c>
      <c r="E11586" s="2">
        <v>31</v>
      </c>
      <c r="F11586" s="3">
        <v>6</v>
      </c>
      <c r="G11586" s="2">
        <v>159</v>
      </c>
      <c r="H11586" s="3">
        <v>33</v>
      </c>
      <c r="I11586" s="69" t="str">
        <f>VLOOKUP(C11586,СПРАВОЧНИК!B:D,2,0)</f>
        <v>КИТАЙ</v>
      </c>
      <c r="J11586" s="69" t="str">
        <f>VLOOKUP(C11586,СПРАВОЧНИК!B:D,3,0)</f>
        <v>ИНОМАРКИ</v>
      </c>
      <c r="K11586" s="69" t="str">
        <f>VLOOKUP(СВОД2023[[#This Row],[ФО]],СПРАВОЧНИК!H:P,2,0)</f>
        <v>Южный ФО</v>
      </c>
    </row>
    <row r="11587" spans="1:11" x14ac:dyDescent="0.2">
      <c r="A11587" t="s">
        <v>600</v>
      </c>
      <c r="B11587" t="s">
        <v>597</v>
      </c>
      <c r="C11587" s="1" t="s">
        <v>83</v>
      </c>
      <c r="D11587" s="1" t="s">
        <v>91</v>
      </c>
      <c r="E11587" s="2">
        <v>38</v>
      </c>
      <c r="F11587" s="3">
        <v>19</v>
      </c>
      <c r="G11587" s="2">
        <v>238</v>
      </c>
      <c r="H11587" s="3">
        <v>89</v>
      </c>
      <c r="I11587" s="69" t="str">
        <f>VLOOKUP(C11587,СПРАВОЧНИК!B:D,2,0)</f>
        <v>КИТАЙ</v>
      </c>
      <c r="J11587" s="69" t="str">
        <f>VLOOKUP(C11587,СПРАВОЧНИК!B:D,3,0)</f>
        <v>ИНОМАРКИ</v>
      </c>
      <c r="K11587" s="69" t="str">
        <f>VLOOKUP(СВОД2023[[#This Row],[ФО]],СПРАВОЧНИК!H:P,2,0)</f>
        <v>Южный ФО</v>
      </c>
    </row>
    <row r="11588" spans="1:11" x14ac:dyDescent="0.2">
      <c r="A11588" t="s">
        <v>600</v>
      </c>
      <c r="B11588" t="s">
        <v>597</v>
      </c>
      <c r="C11588" s="1" t="s">
        <v>83</v>
      </c>
      <c r="D11588" s="1" t="s">
        <v>92</v>
      </c>
      <c r="E11588" s="2">
        <v>17</v>
      </c>
      <c r="F11588" s="3"/>
      <c r="G11588" s="2">
        <v>39</v>
      </c>
      <c r="H11588" s="3"/>
      <c r="I11588" s="69" t="str">
        <f>VLOOKUP(C11588,СПРАВОЧНИК!B:D,2,0)</f>
        <v>КИТАЙ</v>
      </c>
      <c r="J11588" s="69" t="str">
        <f>VLOOKUP(C11588,СПРАВОЧНИК!B:D,3,0)</f>
        <v>ИНОМАРКИ</v>
      </c>
      <c r="K11588" s="69" t="str">
        <f>VLOOKUP(СВОД2023[[#This Row],[ФО]],СПРАВОЧНИК!H:P,2,0)</f>
        <v>Южный ФО</v>
      </c>
    </row>
    <row r="11589" spans="1:11" x14ac:dyDescent="0.2">
      <c r="A11589" t="s">
        <v>600</v>
      </c>
      <c r="B11589" t="s">
        <v>597</v>
      </c>
      <c r="C11589" s="1" t="s">
        <v>83</v>
      </c>
      <c r="D11589" s="1" t="s">
        <v>2037</v>
      </c>
      <c r="E11589" s="2">
        <v>1</v>
      </c>
      <c r="F11589" s="3">
        <v>1</v>
      </c>
      <c r="G11589" s="2">
        <v>3</v>
      </c>
      <c r="H11589" s="3">
        <v>3</v>
      </c>
      <c r="I11589" s="69" t="str">
        <f>VLOOKUP(C11589,СПРАВОЧНИК!B:D,2,0)</f>
        <v>КИТАЙ</v>
      </c>
      <c r="J11589" s="69" t="str">
        <f>VLOOKUP(C11589,СПРАВОЧНИК!B:D,3,0)</f>
        <v>ИНОМАРКИ</v>
      </c>
      <c r="K11589" s="69" t="str">
        <f>VLOOKUP(СВОД2023[[#This Row],[ФО]],СПРАВОЧНИК!H:P,2,0)</f>
        <v>Южный ФО</v>
      </c>
    </row>
    <row r="11590" spans="1:11" x14ac:dyDescent="0.2">
      <c r="A11590" t="s">
        <v>600</v>
      </c>
      <c r="B11590" t="s">
        <v>597</v>
      </c>
      <c r="C11590" s="1" t="s">
        <v>83</v>
      </c>
      <c r="D11590" s="1" t="s">
        <v>93</v>
      </c>
      <c r="E11590" s="2">
        <v>14</v>
      </c>
      <c r="F11590" s="3"/>
      <c r="G11590" s="2">
        <v>66</v>
      </c>
      <c r="H11590" s="3">
        <v>11</v>
      </c>
      <c r="I11590" s="69" t="str">
        <f>VLOOKUP(C11590,СПРАВОЧНИК!B:D,2,0)</f>
        <v>КИТАЙ</v>
      </c>
      <c r="J11590" s="69" t="str">
        <f>VLOOKUP(C11590,СПРАВОЧНИК!B:D,3,0)</f>
        <v>ИНОМАРКИ</v>
      </c>
      <c r="K11590" s="69" t="str">
        <f>VLOOKUP(СВОД2023[[#This Row],[ФО]],СПРАВОЧНИК!H:P,2,0)</f>
        <v>Южный ФО</v>
      </c>
    </row>
    <row r="11591" spans="1:11" x14ac:dyDescent="0.2">
      <c r="A11591" t="s">
        <v>600</v>
      </c>
      <c r="B11591" t="s">
        <v>597</v>
      </c>
      <c r="C11591" s="1" t="s">
        <v>83</v>
      </c>
      <c r="D11591" s="1" t="s">
        <v>94</v>
      </c>
      <c r="E11591" s="2">
        <v>46</v>
      </c>
      <c r="F11591" s="3">
        <v>16</v>
      </c>
      <c r="G11591" s="2">
        <v>281</v>
      </c>
      <c r="H11591" s="3">
        <v>84</v>
      </c>
      <c r="I11591" s="69" t="str">
        <f>VLOOKUP(C11591,СПРАВОЧНИК!B:D,2,0)</f>
        <v>КИТАЙ</v>
      </c>
      <c r="J11591" s="69" t="str">
        <f>VLOOKUP(C11591,СПРАВОЧНИК!B:D,3,0)</f>
        <v>ИНОМАРКИ</v>
      </c>
      <c r="K11591" s="69" t="str">
        <f>VLOOKUP(СВОД2023[[#This Row],[ФО]],СПРАВОЧНИК!H:P,2,0)</f>
        <v>Южный ФО</v>
      </c>
    </row>
    <row r="11592" spans="1:11" x14ac:dyDescent="0.2">
      <c r="A11592" t="s">
        <v>600</v>
      </c>
      <c r="B11592" t="s">
        <v>597</v>
      </c>
      <c r="C11592" s="1" t="s">
        <v>83</v>
      </c>
      <c r="D11592" s="1" t="s">
        <v>95</v>
      </c>
      <c r="E11592" s="2">
        <v>6</v>
      </c>
      <c r="F11592" s="3">
        <v>4</v>
      </c>
      <c r="G11592" s="2">
        <v>55</v>
      </c>
      <c r="H11592" s="3">
        <v>27</v>
      </c>
      <c r="I11592" s="69" t="str">
        <f>VLOOKUP(C11592,СПРАВОЧНИК!B:D,2,0)</f>
        <v>КИТАЙ</v>
      </c>
      <c r="J11592" s="69" t="str">
        <f>VLOOKUP(C11592,СПРАВОЧНИК!B:D,3,0)</f>
        <v>ИНОМАРКИ</v>
      </c>
      <c r="K11592" s="69" t="str">
        <f>VLOOKUP(СВОД2023[[#This Row],[ФО]],СПРАВОЧНИК!H:P,2,0)</f>
        <v>Южный ФО</v>
      </c>
    </row>
    <row r="11593" spans="1:11" x14ac:dyDescent="0.2">
      <c r="A11593" t="s">
        <v>600</v>
      </c>
      <c r="B11593" t="s">
        <v>597</v>
      </c>
      <c r="C11593" s="1" t="s">
        <v>83</v>
      </c>
      <c r="D11593" s="1" t="s">
        <v>96</v>
      </c>
      <c r="E11593" s="2">
        <v>24</v>
      </c>
      <c r="F11593" s="3">
        <v>10</v>
      </c>
      <c r="G11593" s="2">
        <v>103</v>
      </c>
      <c r="H11593" s="3">
        <v>32</v>
      </c>
      <c r="I11593" s="69" t="str">
        <f>VLOOKUP(C11593,СПРАВОЧНИК!B:D,2,0)</f>
        <v>КИТАЙ</v>
      </c>
      <c r="J11593" s="69" t="str">
        <f>VLOOKUP(C11593,СПРАВОЧНИК!B:D,3,0)</f>
        <v>ИНОМАРКИ</v>
      </c>
      <c r="K11593" s="69" t="str">
        <f>VLOOKUP(СВОД2023[[#This Row],[ФО]],СПРАВОЧНИК!H:P,2,0)</f>
        <v>Южный ФО</v>
      </c>
    </row>
    <row r="11594" spans="1:11" x14ac:dyDescent="0.2">
      <c r="A11594" t="s">
        <v>600</v>
      </c>
      <c r="B11594" t="s">
        <v>597</v>
      </c>
      <c r="C11594" s="1" t="s">
        <v>83</v>
      </c>
      <c r="D11594" s="1" t="s">
        <v>97</v>
      </c>
      <c r="E11594" s="2">
        <v>6</v>
      </c>
      <c r="F11594" s="3"/>
      <c r="G11594" s="2">
        <v>22</v>
      </c>
      <c r="H11594" s="3"/>
      <c r="I11594" s="69" t="str">
        <f>VLOOKUP(C11594,СПРАВОЧНИК!B:D,2,0)</f>
        <v>КИТАЙ</v>
      </c>
      <c r="J11594" s="69" t="str">
        <f>VLOOKUP(C11594,СПРАВОЧНИК!B:D,3,0)</f>
        <v>ИНОМАРКИ</v>
      </c>
      <c r="K11594" s="69" t="str">
        <f>VLOOKUP(СВОД2023[[#This Row],[ФО]],СПРАВОЧНИК!H:P,2,0)</f>
        <v>Южный ФО</v>
      </c>
    </row>
    <row r="11595" spans="1:11" x14ac:dyDescent="0.2">
      <c r="A11595" t="s">
        <v>600</v>
      </c>
      <c r="B11595" t="s">
        <v>597</v>
      </c>
      <c r="C11595" s="1" t="s">
        <v>83</v>
      </c>
      <c r="D11595" s="1" t="s">
        <v>2500</v>
      </c>
      <c r="E11595" s="2"/>
      <c r="F11595" s="3"/>
      <c r="G11595" s="2">
        <v>2</v>
      </c>
      <c r="H11595" s="3">
        <v>1</v>
      </c>
      <c r="I11595" s="69" t="str">
        <f>VLOOKUP(C11595,СПРАВОЧНИК!B:D,2,0)</f>
        <v>КИТАЙ</v>
      </c>
      <c r="J11595" s="69" t="str">
        <f>VLOOKUP(C11595,СПРАВОЧНИК!B:D,3,0)</f>
        <v>ИНОМАРКИ</v>
      </c>
      <c r="K11595" s="69" t="str">
        <f>VLOOKUP(СВОД2023[[#This Row],[ФО]],СПРАВОЧНИК!H:P,2,0)</f>
        <v>Южный ФО</v>
      </c>
    </row>
    <row r="11596" spans="1:11" x14ac:dyDescent="0.2">
      <c r="A11596" t="s">
        <v>600</v>
      </c>
      <c r="B11596" t="s">
        <v>597</v>
      </c>
      <c r="C11596" s="1" t="s">
        <v>83</v>
      </c>
      <c r="D11596" s="1" t="s">
        <v>2038</v>
      </c>
      <c r="E11596" s="2"/>
      <c r="F11596" s="3"/>
      <c r="G11596" s="2"/>
      <c r="H11596" s="3">
        <v>2</v>
      </c>
      <c r="I11596" s="69" t="str">
        <f>VLOOKUP(C11596,СПРАВОЧНИК!B:D,2,0)</f>
        <v>КИТАЙ</v>
      </c>
      <c r="J11596" s="69" t="str">
        <f>VLOOKUP(C11596,СПРАВОЧНИК!B:D,3,0)</f>
        <v>ИНОМАРКИ</v>
      </c>
      <c r="K11596" s="69" t="str">
        <f>VLOOKUP(СВОД2023[[#This Row],[ФО]],СПРАВОЧНИК!H:P,2,0)</f>
        <v>Южный ФО</v>
      </c>
    </row>
    <row r="11597" spans="1:11" x14ac:dyDescent="0.2">
      <c r="A11597" t="s">
        <v>600</v>
      </c>
      <c r="B11597" t="s">
        <v>597</v>
      </c>
      <c r="C11597" s="1" t="s">
        <v>83</v>
      </c>
      <c r="D11597" s="1" t="s">
        <v>2039</v>
      </c>
      <c r="E11597" s="2">
        <v>1</v>
      </c>
      <c r="F11597" s="3">
        <v>2</v>
      </c>
      <c r="G11597" s="2">
        <v>24</v>
      </c>
      <c r="H11597" s="3">
        <v>16</v>
      </c>
      <c r="I11597" s="69" t="str">
        <f>VLOOKUP(C11597,СПРАВОЧНИК!B:D,2,0)</f>
        <v>КИТАЙ</v>
      </c>
      <c r="J11597" s="69" t="str">
        <f>VLOOKUP(C11597,СПРАВОЧНИК!B:D,3,0)</f>
        <v>ИНОМАРКИ</v>
      </c>
      <c r="K11597" s="69" t="str">
        <f>VLOOKUP(СВОД2023[[#This Row],[ФО]],СПРАВОЧНИК!H:P,2,0)</f>
        <v>Южный ФО</v>
      </c>
    </row>
    <row r="11598" spans="1:11" x14ac:dyDescent="0.2">
      <c r="A11598" t="s">
        <v>600</v>
      </c>
      <c r="B11598" t="s">
        <v>597</v>
      </c>
      <c r="C11598" s="1" t="s">
        <v>83</v>
      </c>
      <c r="D11598" s="1" t="s">
        <v>2040</v>
      </c>
      <c r="E11598" s="2">
        <v>18</v>
      </c>
      <c r="F11598" s="3">
        <v>5</v>
      </c>
      <c r="G11598" s="2">
        <v>71</v>
      </c>
      <c r="H11598" s="3">
        <v>22</v>
      </c>
      <c r="I11598" s="69" t="str">
        <f>VLOOKUP(C11598,СПРАВОЧНИК!B:D,2,0)</f>
        <v>КИТАЙ</v>
      </c>
      <c r="J11598" s="69" t="str">
        <f>VLOOKUP(C11598,СПРАВОЧНИК!B:D,3,0)</f>
        <v>ИНОМАРКИ</v>
      </c>
      <c r="K11598" s="69" t="str">
        <f>VLOOKUP(СВОД2023[[#This Row],[ФО]],СПРАВОЧНИК!H:P,2,0)</f>
        <v>Южный ФО</v>
      </c>
    </row>
    <row r="11599" spans="1:11" x14ac:dyDescent="0.2">
      <c r="A11599" t="s">
        <v>600</v>
      </c>
      <c r="B11599" t="s">
        <v>597</v>
      </c>
      <c r="C11599" s="1" t="s">
        <v>83</v>
      </c>
      <c r="D11599" s="1" t="s">
        <v>2041</v>
      </c>
      <c r="E11599" s="2">
        <v>51</v>
      </c>
      <c r="F11599" s="3">
        <v>18</v>
      </c>
      <c r="G11599" s="2">
        <v>225</v>
      </c>
      <c r="H11599" s="3">
        <v>99</v>
      </c>
      <c r="I11599" s="69" t="str">
        <f>VLOOKUP(C11599,СПРАВОЧНИК!B:D,2,0)</f>
        <v>КИТАЙ</v>
      </c>
      <c r="J11599" s="69" t="str">
        <f>VLOOKUP(C11599,СПРАВОЧНИК!B:D,3,0)</f>
        <v>ИНОМАРКИ</v>
      </c>
      <c r="K11599" s="69" t="str">
        <f>VLOOKUP(СВОД2023[[#This Row],[ФО]],СПРАВОЧНИК!H:P,2,0)</f>
        <v>Южный ФО</v>
      </c>
    </row>
    <row r="11600" spans="1:11" x14ac:dyDescent="0.2">
      <c r="A11600" t="s">
        <v>600</v>
      </c>
      <c r="B11600" t="s">
        <v>597</v>
      </c>
      <c r="C11600" s="1" t="s">
        <v>83</v>
      </c>
      <c r="D11600" s="1" t="s">
        <v>1340</v>
      </c>
      <c r="E11600" s="2">
        <v>38</v>
      </c>
      <c r="F11600" s="3">
        <v>14</v>
      </c>
      <c r="G11600" s="2">
        <v>207</v>
      </c>
      <c r="H11600" s="3">
        <v>73</v>
      </c>
      <c r="I11600" s="69" t="str">
        <f>VLOOKUP(C11600,СПРАВОЧНИК!B:D,2,0)</f>
        <v>КИТАЙ</v>
      </c>
      <c r="J11600" s="69" t="str">
        <f>VLOOKUP(C11600,СПРАВОЧНИК!B:D,3,0)</f>
        <v>ИНОМАРКИ</v>
      </c>
      <c r="K11600" s="69" t="str">
        <f>VLOOKUP(СВОД2023[[#This Row],[ФО]],СПРАВОЧНИК!H:P,2,0)</f>
        <v>Южный ФО</v>
      </c>
    </row>
    <row r="11601" spans="1:11" x14ac:dyDescent="0.2">
      <c r="A11601" t="s">
        <v>600</v>
      </c>
      <c r="B11601" t="s">
        <v>597</v>
      </c>
      <c r="C11601" s="1" t="s">
        <v>83</v>
      </c>
      <c r="D11601" s="1" t="s">
        <v>2635</v>
      </c>
      <c r="E11601" s="2">
        <v>3</v>
      </c>
      <c r="F11601" s="3"/>
      <c r="G11601" s="2">
        <v>21</v>
      </c>
      <c r="H11601" s="3"/>
      <c r="I11601" s="69" t="str">
        <f>VLOOKUP(C11601,СПРАВОЧНИК!B:D,2,0)</f>
        <v>КИТАЙ</v>
      </c>
      <c r="J11601" s="69" t="str">
        <f>VLOOKUP(C11601,СПРАВОЧНИК!B:D,3,0)</f>
        <v>ИНОМАРКИ</v>
      </c>
      <c r="K11601" s="69" t="str">
        <f>VLOOKUP(СВОД2023[[#This Row],[ФО]],СПРАВОЧНИК!H:P,2,0)</f>
        <v>Южный ФО</v>
      </c>
    </row>
    <row r="11602" spans="1:11" x14ac:dyDescent="0.2">
      <c r="A11602" t="s">
        <v>600</v>
      </c>
      <c r="B11602" t="s">
        <v>597</v>
      </c>
      <c r="C11602" s="1" t="s">
        <v>83</v>
      </c>
      <c r="D11602" s="1" t="s">
        <v>98</v>
      </c>
      <c r="E11602" s="2">
        <v>168</v>
      </c>
      <c r="F11602" s="3">
        <v>87</v>
      </c>
      <c r="G11602" s="2">
        <v>819</v>
      </c>
      <c r="H11602" s="3">
        <v>501</v>
      </c>
      <c r="I11602" s="69" t="str">
        <f>VLOOKUP(C11602,СПРАВОЧНИК!B:D,2,0)</f>
        <v>КИТАЙ</v>
      </c>
      <c r="J11602" s="69" t="str">
        <f>VLOOKUP(C11602,СПРАВОЧНИК!B:D,3,0)</f>
        <v>ИНОМАРКИ</v>
      </c>
      <c r="K11602" s="69" t="str">
        <f>VLOOKUP(СВОД2023[[#This Row],[ФО]],СПРАВОЧНИК!H:P,2,0)</f>
        <v>Южный ФО</v>
      </c>
    </row>
    <row r="11603" spans="1:11" x14ac:dyDescent="0.2">
      <c r="A11603" t="s">
        <v>600</v>
      </c>
      <c r="B11603" t="s">
        <v>597</v>
      </c>
      <c r="C11603" s="1" t="s">
        <v>99</v>
      </c>
      <c r="D11603" s="1" t="s">
        <v>2042</v>
      </c>
      <c r="E11603" s="2"/>
      <c r="F11603" s="3">
        <v>1</v>
      </c>
      <c r="G11603" s="2">
        <v>1</v>
      </c>
      <c r="H11603" s="3">
        <v>2</v>
      </c>
      <c r="I11603" s="69" t="str">
        <f>VLOOKUP(C11603,СПРАВОЧНИК!B:D,2,0)</f>
        <v>США</v>
      </c>
      <c r="J11603" s="69" t="str">
        <f>VLOOKUP(C11603,СПРАВОЧНИК!B:D,3,0)</f>
        <v>ИНОМАРКИ</v>
      </c>
      <c r="K11603" s="69" t="str">
        <f>VLOOKUP(СВОД2023[[#This Row],[ФО]],СПРАВОЧНИК!H:P,2,0)</f>
        <v>Южный ФО</v>
      </c>
    </row>
    <row r="11604" spans="1:11" x14ac:dyDescent="0.2">
      <c r="A11604" t="s">
        <v>600</v>
      </c>
      <c r="B11604" t="s">
        <v>597</v>
      </c>
      <c r="C11604" s="1" t="s">
        <v>99</v>
      </c>
      <c r="D11604" s="1" t="s">
        <v>2739</v>
      </c>
      <c r="E11604" s="2"/>
      <c r="F11604" s="3"/>
      <c r="G11604" s="2">
        <v>1</v>
      </c>
      <c r="H11604" s="3">
        <v>1</v>
      </c>
      <c r="I11604" s="69" t="str">
        <f>VLOOKUP(C11604,СПРАВОЧНИК!B:D,2,0)</f>
        <v>США</v>
      </c>
      <c r="J11604" s="69" t="str">
        <f>VLOOKUP(C11604,СПРАВОЧНИК!B:D,3,0)</f>
        <v>ИНОМАРКИ</v>
      </c>
      <c r="K11604" s="69" t="str">
        <f>VLOOKUP(СВОД2023[[#This Row],[ФО]],СПРАВОЧНИК!H:P,2,0)</f>
        <v>Южный ФО</v>
      </c>
    </row>
    <row r="11605" spans="1:11" x14ac:dyDescent="0.2">
      <c r="A11605" t="s">
        <v>600</v>
      </c>
      <c r="B11605" t="s">
        <v>597</v>
      </c>
      <c r="C11605" s="1" t="s">
        <v>99</v>
      </c>
      <c r="D11605" s="1" t="s">
        <v>100</v>
      </c>
      <c r="E11605" s="2">
        <v>5</v>
      </c>
      <c r="F11605" s="3">
        <v>5</v>
      </c>
      <c r="G11605" s="2">
        <v>42</v>
      </c>
      <c r="H11605" s="3">
        <v>30</v>
      </c>
      <c r="I11605" s="69" t="str">
        <f>VLOOKUP(C11605,СПРАВОЧНИК!B:D,2,0)</f>
        <v>США</v>
      </c>
      <c r="J11605" s="69" t="str">
        <f>VLOOKUP(C11605,СПРАВОЧНИК!B:D,3,0)</f>
        <v>ИНОМАРКИ</v>
      </c>
      <c r="K11605" s="69" t="str">
        <f>VLOOKUP(СВОД2023[[#This Row],[ФО]],СПРАВОЧНИК!H:P,2,0)</f>
        <v>Южный ФО</v>
      </c>
    </row>
    <row r="11606" spans="1:11" x14ac:dyDescent="0.2">
      <c r="A11606" t="s">
        <v>600</v>
      </c>
      <c r="B11606" t="s">
        <v>597</v>
      </c>
      <c r="C11606" s="1" t="s">
        <v>99</v>
      </c>
      <c r="D11606" s="1" t="s">
        <v>102</v>
      </c>
      <c r="E11606" s="2">
        <v>31</v>
      </c>
      <c r="F11606" s="3">
        <v>14</v>
      </c>
      <c r="G11606" s="2">
        <v>126</v>
      </c>
      <c r="H11606" s="3">
        <v>47</v>
      </c>
      <c r="I11606" s="69" t="str">
        <f>VLOOKUP(C11606,СПРАВОЧНИК!B:D,2,0)</f>
        <v>США</v>
      </c>
      <c r="J11606" s="69" t="str">
        <f>VLOOKUP(C11606,СПРАВОЧНИК!B:D,3,0)</f>
        <v>ИНОМАРКИ</v>
      </c>
      <c r="K11606" s="69" t="str">
        <f>VLOOKUP(СВОД2023[[#This Row],[ФО]],СПРАВОЧНИК!H:P,2,0)</f>
        <v>Южный ФО</v>
      </c>
    </row>
    <row r="11607" spans="1:11" x14ac:dyDescent="0.2">
      <c r="A11607" t="s">
        <v>600</v>
      </c>
      <c r="B11607" t="s">
        <v>597</v>
      </c>
      <c r="C11607" s="1" t="s">
        <v>99</v>
      </c>
      <c r="D11607" s="1" t="s">
        <v>1341</v>
      </c>
      <c r="E11607" s="2"/>
      <c r="F11607" s="3"/>
      <c r="G11607" s="2">
        <v>1</v>
      </c>
      <c r="H11607" s="3">
        <v>1</v>
      </c>
      <c r="I11607" s="69" t="str">
        <f>VLOOKUP(C11607,СПРАВОЧНИК!B:D,2,0)</f>
        <v>США</v>
      </c>
      <c r="J11607" s="69" t="str">
        <f>VLOOKUP(C11607,СПРАВОЧНИК!B:D,3,0)</f>
        <v>ИНОМАРКИ</v>
      </c>
      <c r="K11607" s="69" t="str">
        <f>VLOOKUP(СВОД2023[[#This Row],[ФО]],СПРАВОЧНИК!H:P,2,0)</f>
        <v>Южный ФО</v>
      </c>
    </row>
    <row r="11608" spans="1:11" x14ac:dyDescent="0.2">
      <c r="A11608" t="s">
        <v>600</v>
      </c>
      <c r="B11608" t="s">
        <v>597</v>
      </c>
      <c r="C11608" s="1" t="s">
        <v>99</v>
      </c>
      <c r="D11608" s="1" t="s">
        <v>2636</v>
      </c>
      <c r="E11608" s="2">
        <v>1</v>
      </c>
      <c r="F11608" s="3"/>
      <c r="G11608" s="2">
        <v>1</v>
      </c>
      <c r="H11608" s="3"/>
      <c r="I11608" s="69" t="str">
        <f>VLOOKUP(C11608,СПРАВОЧНИК!B:D,2,0)</f>
        <v>США</v>
      </c>
      <c r="J11608" s="69" t="str">
        <f>VLOOKUP(C11608,СПРАВОЧНИК!B:D,3,0)</f>
        <v>ИНОМАРКИ</v>
      </c>
      <c r="K11608" s="69" t="str">
        <f>VLOOKUP(СВОД2023[[#This Row],[ФО]],СПРАВОЧНИК!H:P,2,0)</f>
        <v>Южный ФО</v>
      </c>
    </row>
    <row r="11609" spans="1:11" x14ac:dyDescent="0.2">
      <c r="A11609" t="s">
        <v>600</v>
      </c>
      <c r="B11609" t="s">
        <v>597</v>
      </c>
      <c r="C11609" s="1" t="s">
        <v>99</v>
      </c>
      <c r="D11609" s="1" t="s">
        <v>1342</v>
      </c>
      <c r="E11609" s="2">
        <v>1063</v>
      </c>
      <c r="F11609" s="3">
        <v>398</v>
      </c>
      <c r="G11609" s="2">
        <v>5266</v>
      </c>
      <c r="H11609" s="3">
        <v>2005</v>
      </c>
      <c r="I11609" s="69" t="str">
        <f>VLOOKUP(C11609,СПРАВОЧНИК!B:D,2,0)</f>
        <v>США</v>
      </c>
      <c r="J11609" s="69" t="str">
        <f>VLOOKUP(C11609,СПРАВОЧНИК!B:D,3,0)</f>
        <v>ИНОМАРКИ</v>
      </c>
      <c r="K11609" s="69" t="str">
        <f>VLOOKUP(СВОД2023[[#This Row],[ФО]],СПРАВОЧНИК!H:P,2,0)</f>
        <v>Южный ФО</v>
      </c>
    </row>
    <row r="11610" spans="1:11" x14ac:dyDescent="0.2">
      <c r="A11610" t="s">
        <v>600</v>
      </c>
      <c r="B11610" t="s">
        <v>597</v>
      </c>
      <c r="C11610" s="1" t="s">
        <v>99</v>
      </c>
      <c r="D11610" s="1" t="s">
        <v>103</v>
      </c>
      <c r="E11610" s="2">
        <v>86</v>
      </c>
      <c r="F11610" s="3">
        <v>34</v>
      </c>
      <c r="G11610" s="2">
        <v>405</v>
      </c>
      <c r="H11610" s="3">
        <v>207</v>
      </c>
      <c r="I11610" s="69" t="str">
        <f>VLOOKUP(C11610,СПРАВОЧНИК!B:D,2,0)</f>
        <v>США</v>
      </c>
      <c r="J11610" s="69" t="str">
        <f>VLOOKUP(C11610,СПРАВОЧНИК!B:D,3,0)</f>
        <v>ИНОМАРКИ</v>
      </c>
      <c r="K11610" s="69" t="str">
        <f>VLOOKUP(СВОД2023[[#This Row],[ФО]],СПРАВОЧНИК!H:P,2,0)</f>
        <v>Южный ФО</v>
      </c>
    </row>
    <row r="11611" spans="1:11" x14ac:dyDescent="0.2">
      <c r="A11611" t="s">
        <v>600</v>
      </c>
      <c r="B11611" t="s">
        <v>597</v>
      </c>
      <c r="C11611" s="1" t="s">
        <v>99</v>
      </c>
      <c r="D11611" s="1" t="s">
        <v>2043</v>
      </c>
      <c r="E11611" s="2"/>
      <c r="F11611" s="3"/>
      <c r="G11611" s="2">
        <v>3</v>
      </c>
      <c r="H11611" s="3">
        <v>1</v>
      </c>
      <c r="I11611" s="69" t="str">
        <f>VLOOKUP(C11611,СПРАВОЧНИК!B:D,2,0)</f>
        <v>США</v>
      </c>
      <c r="J11611" s="69" t="str">
        <f>VLOOKUP(C11611,СПРАВОЧНИК!B:D,3,0)</f>
        <v>ИНОМАРКИ</v>
      </c>
      <c r="K11611" s="69" t="str">
        <f>VLOOKUP(СВОД2023[[#This Row],[ФО]],СПРАВОЧНИК!H:P,2,0)</f>
        <v>Южный ФО</v>
      </c>
    </row>
    <row r="11612" spans="1:11" x14ac:dyDescent="0.2">
      <c r="A11612" t="s">
        <v>600</v>
      </c>
      <c r="B11612" t="s">
        <v>597</v>
      </c>
      <c r="C11612" s="1" t="s">
        <v>99</v>
      </c>
      <c r="D11612" s="1" t="s">
        <v>1343</v>
      </c>
      <c r="E11612" s="2">
        <v>69</v>
      </c>
      <c r="F11612" s="3">
        <v>31</v>
      </c>
      <c r="G11612" s="2">
        <v>394</v>
      </c>
      <c r="H11612" s="3">
        <v>173</v>
      </c>
      <c r="I11612" s="69" t="str">
        <f>VLOOKUP(C11612,СПРАВОЧНИК!B:D,2,0)</f>
        <v>США</v>
      </c>
      <c r="J11612" s="69" t="str">
        <f>VLOOKUP(C11612,СПРАВОЧНИК!B:D,3,0)</f>
        <v>ИНОМАРКИ</v>
      </c>
      <c r="K11612" s="69" t="str">
        <f>VLOOKUP(СВОД2023[[#This Row],[ФО]],СПРАВОЧНИК!H:P,2,0)</f>
        <v>Южный ФО</v>
      </c>
    </row>
    <row r="11613" spans="1:11" x14ac:dyDescent="0.2">
      <c r="A11613" t="s">
        <v>600</v>
      </c>
      <c r="B11613" t="s">
        <v>597</v>
      </c>
      <c r="C11613" s="1" t="s">
        <v>99</v>
      </c>
      <c r="D11613" s="1" t="s">
        <v>2044</v>
      </c>
      <c r="E11613" s="2">
        <v>17</v>
      </c>
      <c r="F11613" s="3">
        <v>7</v>
      </c>
      <c r="G11613" s="2">
        <v>79</v>
      </c>
      <c r="H11613" s="3">
        <v>22</v>
      </c>
      <c r="I11613" s="69" t="str">
        <f>VLOOKUP(C11613,СПРАВОЧНИК!B:D,2,0)</f>
        <v>США</v>
      </c>
      <c r="J11613" s="69" t="str">
        <f>VLOOKUP(C11613,СПРАВОЧНИК!B:D,3,0)</f>
        <v>ИНОМАРКИ</v>
      </c>
      <c r="K11613" s="69" t="str">
        <f>VLOOKUP(СВОД2023[[#This Row],[ФО]],СПРАВОЧНИК!H:P,2,0)</f>
        <v>Южный ФО</v>
      </c>
    </row>
    <row r="11614" spans="1:11" x14ac:dyDescent="0.2">
      <c r="A11614" t="s">
        <v>600</v>
      </c>
      <c r="B11614" t="s">
        <v>597</v>
      </c>
      <c r="C11614" s="1" t="s">
        <v>99</v>
      </c>
      <c r="D11614" s="1" t="s">
        <v>104</v>
      </c>
      <c r="E11614" s="2"/>
      <c r="F11614" s="3"/>
      <c r="G11614" s="2">
        <v>1</v>
      </c>
      <c r="H11614" s="3"/>
      <c r="I11614" s="69" t="str">
        <f>VLOOKUP(C11614,СПРАВОЧНИК!B:D,2,0)</f>
        <v>США</v>
      </c>
      <c r="J11614" s="69" t="str">
        <f>VLOOKUP(C11614,СПРАВОЧНИК!B:D,3,0)</f>
        <v>ИНОМАРКИ</v>
      </c>
      <c r="K11614" s="69" t="str">
        <f>VLOOKUP(СВОД2023[[#This Row],[ФО]],СПРАВОЧНИК!H:P,2,0)</f>
        <v>Южный ФО</v>
      </c>
    </row>
    <row r="11615" spans="1:11" x14ac:dyDescent="0.2">
      <c r="A11615" t="s">
        <v>600</v>
      </c>
      <c r="B11615" t="s">
        <v>597</v>
      </c>
      <c r="C11615" s="1" t="s">
        <v>99</v>
      </c>
      <c r="D11615" s="1" t="s">
        <v>1344</v>
      </c>
      <c r="E11615" s="2">
        <v>795</v>
      </c>
      <c r="F11615" s="3">
        <v>423</v>
      </c>
      <c r="G11615" s="2">
        <v>4034</v>
      </c>
      <c r="H11615" s="3">
        <v>2243</v>
      </c>
      <c r="I11615" s="69" t="str">
        <f>VLOOKUP(C11615,СПРАВОЧНИК!B:D,2,0)</f>
        <v>США</v>
      </c>
      <c r="J11615" s="69" t="str">
        <f>VLOOKUP(C11615,СПРАВОЧНИК!B:D,3,0)</f>
        <v>ИНОМАРКИ</v>
      </c>
      <c r="K11615" s="69" t="str">
        <f>VLOOKUP(СВОД2023[[#This Row],[ФО]],СПРАВОЧНИК!H:P,2,0)</f>
        <v>Южный ФО</v>
      </c>
    </row>
    <row r="11616" spans="1:11" x14ac:dyDescent="0.2">
      <c r="A11616" t="s">
        <v>600</v>
      </c>
      <c r="B11616" t="s">
        <v>597</v>
      </c>
      <c r="C11616" s="1" t="s">
        <v>99</v>
      </c>
      <c r="D11616" s="1" t="s">
        <v>2045</v>
      </c>
      <c r="E11616" s="2"/>
      <c r="F11616" s="3"/>
      <c r="G11616" s="2">
        <v>1</v>
      </c>
      <c r="H11616" s="3"/>
      <c r="I11616" s="69" t="str">
        <f>VLOOKUP(C11616,СПРАВОЧНИК!B:D,2,0)</f>
        <v>США</v>
      </c>
      <c r="J11616" s="69" t="str">
        <f>VLOOKUP(C11616,СПРАВОЧНИК!B:D,3,0)</f>
        <v>ИНОМАРКИ</v>
      </c>
      <c r="K11616" s="69" t="str">
        <f>VLOOKUP(СВОД2023[[#This Row],[ФО]],СПРАВОЧНИК!H:P,2,0)</f>
        <v>Южный ФО</v>
      </c>
    </row>
    <row r="11617" spans="1:11" x14ac:dyDescent="0.2">
      <c r="A11617" t="s">
        <v>600</v>
      </c>
      <c r="B11617" t="s">
        <v>597</v>
      </c>
      <c r="C11617" s="1" t="s">
        <v>99</v>
      </c>
      <c r="D11617" s="1" t="s">
        <v>2046</v>
      </c>
      <c r="E11617" s="2"/>
      <c r="F11617" s="3"/>
      <c r="G11617" s="2">
        <v>3</v>
      </c>
      <c r="H11617" s="3">
        <v>2</v>
      </c>
      <c r="I11617" s="69" t="str">
        <f>VLOOKUP(C11617,СПРАВОЧНИК!B:D,2,0)</f>
        <v>США</v>
      </c>
      <c r="J11617" s="69" t="str">
        <f>VLOOKUP(C11617,СПРАВОЧНИК!B:D,3,0)</f>
        <v>ИНОМАРКИ</v>
      </c>
      <c r="K11617" s="69" t="str">
        <f>VLOOKUP(СВОД2023[[#This Row],[ФО]],СПРАВОЧНИК!H:P,2,0)</f>
        <v>Южный ФО</v>
      </c>
    </row>
    <row r="11618" spans="1:11" x14ac:dyDescent="0.2">
      <c r="A11618" t="s">
        <v>600</v>
      </c>
      <c r="B11618" t="s">
        <v>597</v>
      </c>
      <c r="C11618" s="1" t="s">
        <v>99</v>
      </c>
      <c r="D11618" s="1" t="s">
        <v>1345</v>
      </c>
      <c r="E11618" s="2"/>
      <c r="F11618" s="3"/>
      <c r="G11618" s="2">
        <v>4</v>
      </c>
      <c r="H11618" s="3">
        <v>1</v>
      </c>
      <c r="I11618" s="69" t="str">
        <f>VLOOKUP(C11618,СПРАВОЧНИК!B:D,2,0)</f>
        <v>США</v>
      </c>
      <c r="J11618" s="69" t="str">
        <f>VLOOKUP(C11618,СПРАВОЧНИК!B:D,3,0)</f>
        <v>ИНОМАРКИ</v>
      </c>
      <c r="K11618" s="69" t="str">
        <f>VLOOKUP(СВОД2023[[#This Row],[ФО]],СПРАВОЧНИК!H:P,2,0)</f>
        <v>Южный ФО</v>
      </c>
    </row>
    <row r="11619" spans="1:11" x14ac:dyDescent="0.2">
      <c r="A11619" t="s">
        <v>600</v>
      </c>
      <c r="B11619" t="s">
        <v>597</v>
      </c>
      <c r="C11619" s="1" t="s">
        <v>99</v>
      </c>
      <c r="D11619" s="1" t="s">
        <v>106</v>
      </c>
      <c r="E11619" s="2">
        <v>4</v>
      </c>
      <c r="F11619" s="3">
        <v>7</v>
      </c>
      <c r="G11619" s="2">
        <v>61</v>
      </c>
      <c r="H11619" s="3">
        <v>24</v>
      </c>
      <c r="I11619" s="69" t="str">
        <f>VLOOKUP(C11619,СПРАВОЧНИК!B:D,2,0)</f>
        <v>США</v>
      </c>
      <c r="J11619" s="69" t="str">
        <f>VLOOKUP(C11619,СПРАВОЧНИК!B:D,3,0)</f>
        <v>ИНОМАРКИ</v>
      </c>
      <c r="K11619" s="69" t="str">
        <f>VLOOKUP(СВОД2023[[#This Row],[ФО]],СПРАВОЧНИК!H:P,2,0)</f>
        <v>Южный ФО</v>
      </c>
    </row>
    <row r="11620" spans="1:11" x14ac:dyDescent="0.2">
      <c r="A11620" t="s">
        <v>600</v>
      </c>
      <c r="B11620" t="s">
        <v>597</v>
      </c>
      <c r="C11620" s="1" t="s">
        <v>99</v>
      </c>
      <c r="D11620" s="1" t="s">
        <v>1347</v>
      </c>
      <c r="E11620" s="2">
        <v>833</v>
      </c>
      <c r="F11620" s="3">
        <v>573</v>
      </c>
      <c r="G11620" s="2">
        <v>4891</v>
      </c>
      <c r="H11620" s="3">
        <v>3663</v>
      </c>
      <c r="I11620" s="69" t="str">
        <f>VLOOKUP(C11620,СПРАВОЧНИК!B:D,2,0)</f>
        <v>США</v>
      </c>
      <c r="J11620" s="69" t="str">
        <f>VLOOKUP(C11620,СПРАВОЧНИК!B:D,3,0)</f>
        <v>ИНОМАРКИ</v>
      </c>
      <c r="K11620" s="69" t="str">
        <f>VLOOKUP(СВОД2023[[#This Row],[ФО]],СПРАВОЧНИК!H:P,2,0)</f>
        <v>Южный ФО</v>
      </c>
    </row>
    <row r="11621" spans="1:11" x14ac:dyDescent="0.2">
      <c r="A11621" t="s">
        <v>600</v>
      </c>
      <c r="B11621" t="s">
        <v>597</v>
      </c>
      <c r="C11621" s="1" t="s">
        <v>99</v>
      </c>
      <c r="D11621" s="1" t="s">
        <v>2638</v>
      </c>
      <c r="E11621" s="2">
        <v>13</v>
      </c>
      <c r="F11621" s="3"/>
      <c r="G11621" s="2">
        <v>50</v>
      </c>
      <c r="H11621" s="3"/>
      <c r="I11621" s="69" t="str">
        <f>VLOOKUP(C11621,СПРАВОЧНИК!B:D,2,0)</f>
        <v>США</v>
      </c>
      <c r="J11621" s="69" t="str">
        <f>VLOOKUP(C11621,СПРАВОЧНИК!B:D,3,0)</f>
        <v>ИНОМАРКИ</v>
      </c>
      <c r="K11621" s="69" t="str">
        <f>VLOOKUP(СВОД2023[[#This Row],[ФО]],СПРАВОЧНИК!H:P,2,0)</f>
        <v>Южный ФО</v>
      </c>
    </row>
    <row r="11622" spans="1:11" x14ac:dyDescent="0.2">
      <c r="A11622" t="s">
        <v>600</v>
      </c>
      <c r="B11622" t="s">
        <v>597</v>
      </c>
      <c r="C11622" s="1" t="s">
        <v>99</v>
      </c>
      <c r="D11622" s="1" t="s">
        <v>1348</v>
      </c>
      <c r="E11622" s="2">
        <v>27</v>
      </c>
      <c r="F11622" s="3">
        <v>11</v>
      </c>
      <c r="G11622" s="2">
        <v>114</v>
      </c>
      <c r="H11622" s="3">
        <v>89</v>
      </c>
      <c r="I11622" s="69" t="str">
        <f>VLOOKUP(C11622,СПРАВОЧНИК!B:D,2,0)</f>
        <v>США</v>
      </c>
      <c r="J11622" s="69" t="str">
        <f>VLOOKUP(C11622,СПРАВОЧНИК!B:D,3,0)</f>
        <v>ИНОМАРКИ</v>
      </c>
      <c r="K11622" s="69" t="str">
        <f>VLOOKUP(СВОД2023[[#This Row],[ФО]],СПРАВОЧНИК!H:P,2,0)</f>
        <v>Южный ФО</v>
      </c>
    </row>
    <row r="11623" spans="1:11" x14ac:dyDescent="0.2">
      <c r="A11623" t="s">
        <v>600</v>
      </c>
      <c r="B11623" t="s">
        <v>597</v>
      </c>
      <c r="C11623" s="1" t="s">
        <v>99</v>
      </c>
      <c r="D11623" s="1" t="s">
        <v>2502</v>
      </c>
      <c r="E11623" s="2"/>
      <c r="F11623" s="3"/>
      <c r="G11623" s="2">
        <v>2</v>
      </c>
      <c r="H11623" s="3"/>
      <c r="I11623" s="69" t="str">
        <f>VLOOKUP(C11623,СПРАВОЧНИК!B:D,2,0)</f>
        <v>США</v>
      </c>
      <c r="J11623" s="69" t="str">
        <f>VLOOKUP(C11623,СПРАВОЧНИК!B:D,3,0)</f>
        <v>ИНОМАРКИ</v>
      </c>
      <c r="K11623" s="69" t="str">
        <f>VLOOKUP(СВОД2023[[#This Row],[ФО]],СПРАВОЧНИК!H:P,2,0)</f>
        <v>Южный ФО</v>
      </c>
    </row>
    <row r="11624" spans="1:11" x14ac:dyDescent="0.2">
      <c r="A11624" t="s">
        <v>600</v>
      </c>
      <c r="B11624" t="s">
        <v>597</v>
      </c>
      <c r="C11624" s="1" t="s">
        <v>99</v>
      </c>
      <c r="D11624" s="1" t="s">
        <v>107</v>
      </c>
      <c r="E11624" s="2">
        <v>3</v>
      </c>
      <c r="F11624" s="3">
        <v>2</v>
      </c>
      <c r="G11624" s="2">
        <v>5</v>
      </c>
      <c r="H11624" s="3">
        <v>8</v>
      </c>
      <c r="I11624" s="69" t="str">
        <f>VLOOKUP(C11624,СПРАВОЧНИК!B:D,2,0)</f>
        <v>США</v>
      </c>
      <c r="J11624" s="69" t="str">
        <f>VLOOKUP(C11624,СПРАВОЧНИК!B:D,3,0)</f>
        <v>ИНОМАРКИ</v>
      </c>
      <c r="K11624" s="69" t="str">
        <f>VLOOKUP(СВОД2023[[#This Row],[ФО]],СПРАВОЧНИК!H:P,2,0)</f>
        <v>Южный ФО</v>
      </c>
    </row>
    <row r="11625" spans="1:11" x14ac:dyDescent="0.2">
      <c r="A11625" t="s">
        <v>600</v>
      </c>
      <c r="B11625" t="s">
        <v>597</v>
      </c>
      <c r="C11625" s="1" t="s">
        <v>99</v>
      </c>
      <c r="D11625" s="1" t="s">
        <v>108</v>
      </c>
      <c r="E11625" s="2">
        <v>13</v>
      </c>
      <c r="F11625" s="3"/>
      <c r="G11625" s="2">
        <v>55</v>
      </c>
      <c r="H11625" s="3">
        <v>3</v>
      </c>
      <c r="I11625" s="69" t="str">
        <f>VLOOKUP(C11625,СПРАВОЧНИК!B:D,2,0)</f>
        <v>США</v>
      </c>
      <c r="J11625" s="69" t="str">
        <f>VLOOKUP(C11625,СПРАВОЧНИК!B:D,3,0)</f>
        <v>ИНОМАРКИ</v>
      </c>
      <c r="K11625" s="69" t="str">
        <f>VLOOKUP(СВОД2023[[#This Row],[ФО]],СПРАВОЧНИК!H:P,2,0)</f>
        <v>Южный ФО</v>
      </c>
    </row>
    <row r="11626" spans="1:11" x14ac:dyDescent="0.2">
      <c r="A11626" t="s">
        <v>600</v>
      </c>
      <c r="B11626" t="s">
        <v>597</v>
      </c>
      <c r="C11626" s="1" t="s">
        <v>99</v>
      </c>
      <c r="D11626" s="1" t="s">
        <v>1349</v>
      </c>
      <c r="E11626" s="2"/>
      <c r="F11626" s="3">
        <v>1</v>
      </c>
      <c r="G11626" s="2">
        <v>1</v>
      </c>
      <c r="H11626" s="3">
        <v>1</v>
      </c>
      <c r="I11626" s="69" t="str">
        <f>VLOOKUP(C11626,СПРАВОЧНИК!B:D,2,0)</f>
        <v>США</v>
      </c>
      <c r="J11626" s="69" t="str">
        <f>VLOOKUP(C11626,СПРАВОЧНИК!B:D,3,0)</f>
        <v>ИНОМАРКИ</v>
      </c>
      <c r="K11626" s="69" t="str">
        <f>VLOOKUP(СВОД2023[[#This Row],[ФО]],СПРАВОЧНИК!H:P,2,0)</f>
        <v>Южный ФО</v>
      </c>
    </row>
    <row r="11627" spans="1:11" x14ac:dyDescent="0.2">
      <c r="A11627" t="s">
        <v>600</v>
      </c>
      <c r="B11627" t="s">
        <v>597</v>
      </c>
      <c r="C11627" s="1" t="s">
        <v>99</v>
      </c>
      <c r="D11627" s="1" t="s">
        <v>109</v>
      </c>
      <c r="E11627" s="2">
        <v>45</v>
      </c>
      <c r="F11627" s="3">
        <v>40</v>
      </c>
      <c r="G11627" s="2">
        <v>263</v>
      </c>
      <c r="H11627" s="3">
        <v>211</v>
      </c>
      <c r="I11627" s="69" t="str">
        <f>VLOOKUP(C11627,СПРАВОЧНИК!B:D,2,0)</f>
        <v>США</v>
      </c>
      <c r="J11627" s="69" t="str">
        <f>VLOOKUP(C11627,СПРАВОЧНИК!B:D,3,0)</f>
        <v>ИНОМАРКИ</v>
      </c>
      <c r="K11627" s="69" t="str">
        <f>VLOOKUP(СВОД2023[[#This Row],[ФО]],СПРАВОЧНИК!H:P,2,0)</f>
        <v>Южный ФО</v>
      </c>
    </row>
    <row r="11628" spans="1:11" x14ac:dyDescent="0.2">
      <c r="A11628" t="s">
        <v>600</v>
      </c>
      <c r="B11628" t="s">
        <v>597</v>
      </c>
      <c r="C11628" s="1" t="s">
        <v>99</v>
      </c>
      <c r="D11628" s="1" t="s">
        <v>2047</v>
      </c>
      <c r="E11628" s="2"/>
      <c r="F11628" s="3"/>
      <c r="G11628" s="2">
        <v>1</v>
      </c>
      <c r="H11628" s="3"/>
      <c r="I11628" s="69" t="str">
        <f>VLOOKUP(C11628,СПРАВОЧНИК!B:D,2,0)</f>
        <v>США</v>
      </c>
      <c r="J11628" s="69" t="str">
        <f>VLOOKUP(C11628,СПРАВОЧНИК!B:D,3,0)</f>
        <v>ИНОМАРКИ</v>
      </c>
      <c r="K11628" s="69" t="str">
        <f>VLOOKUP(СВОД2023[[#This Row],[ФО]],СПРАВОЧНИК!H:P,2,0)</f>
        <v>Южный ФО</v>
      </c>
    </row>
    <row r="11629" spans="1:11" x14ac:dyDescent="0.2">
      <c r="A11629" t="s">
        <v>600</v>
      </c>
      <c r="B11629" t="s">
        <v>597</v>
      </c>
      <c r="C11629" s="1" t="s">
        <v>99</v>
      </c>
      <c r="D11629" s="1" t="s">
        <v>110</v>
      </c>
      <c r="E11629" s="2"/>
      <c r="F11629" s="3"/>
      <c r="G11629" s="2">
        <v>2</v>
      </c>
      <c r="H11629" s="3">
        <v>4</v>
      </c>
      <c r="I11629" s="69" t="str">
        <f>VLOOKUP(C11629,СПРАВОЧНИК!B:D,2,0)</f>
        <v>США</v>
      </c>
      <c r="J11629" s="69" t="str">
        <f>VLOOKUP(C11629,СПРАВОЧНИК!B:D,3,0)</f>
        <v>ИНОМАРКИ</v>
      </c>
      <c r="K11629" s="69" t="str">
        <f>VLOOKUP(СВОД2023[[#This Row],[ФО]],СПРАВОЧНИК!H:P,2,0)</f>
        <v>Южный ФО</v>
      </c>
    </row>
    <row r="11630" spans="1:11" x14ac:dyDescent="0.2">
      <c r="A11630" t="s">
        <v>600</v>
      </c>
      <c r="B11630" t="s">
        <v>597</v>
      </c>
      <c r="C11630" s="1" t="s">
        <v>99</v>
      </c>
      <c r="D11630" s="1" t="s">
        <v>1350</v>
      </c>
      <c r="E11630" s="2">
        <v>505</v>
      </c>
      <c r="F11630" s="3">
        <v>331</v>
      </c>
      <c r="G11630" s="2">
        <v>2855</v>
      </c>
      <c r="H11630" s="3">
        <v>1644</v>
      </c>
      <c r="I11630" s="69" t="str">
        <f>VLOOKUP(C11630,СПРАВОЧНИК!B:D,2,0)</f>
        <v>США</v>
      </c>
      <c r="J11630" s="69" t="str">
        <f>VLOOKUP(C11630,СПРАВОЧНИК!B:D,3,0)</f>
        <v>ИНОМАРКИ</v>
      </c>
      <c r="K11630" s="69" t="str">
        <f>VLOOKUP(СВОД2023[[#This Row],[ФО]],СПРАВОЧНИК!H:P,2,0)</f>
        <v>Южный ФО</v>
      </c>
    </row>
    <row r="11631" spans="1:11" x14ac:dyDescent="0.2">
      <c r="A11631" t="s">
        <v>600</v>
      </c>
      <c r="B11631" t="s">
        <v>597</v>
      </c>
      <c r="C11631" s="1" t="s">
        <v>99</v>
      </c>
      <c r="D11631" s="1" t="s">
        <v>111</v>
      </c>
      <c r="E11631" s="2">
        <v>16</v>
      </c>
      <c r="F11631" s="3">
        <v>1</v>
      </c>
      <c r="G11631" s="2">
        <v>79</v>
      </c>
      <c r="H11631" s="3">
        <v>11</v>
      </c>
      <c r="I11631" s="69" t="str">
        <f>VLOOKUP(C11631,СПРАВОЧНИК!B:D,2,0)</f>
        <v>США</v>
      </c>
      <c r="J11631" s="69" t="str">
        <f>VLOOKUP(C11631,СПРАВОЧНИК!B:D,3,0)</f>
        <v>ИНОМАРКИ</v>
      </c>
      <c r="K11631" s="69" t="str">
        <f>VLOOKUP(СВОД2023[[#This Row],[ФО]],СПРАВОЧНИК!H:P,2,0)</f>
        <v>Южный ФО</v>
      </c>
    </row>
    <row r="11632" spans="1:11" x14ac:dyDescent="0.2">
      <c r="A11632" t="s">
        <v>600</v>
      </c>
      <c r="B11632" t="s">
        <v>597</v>
      </c>
      <c r="C11632" s="1" t="s">
        <v>99</v>
      </c>
      <c r="D11632" s="1" t="s">
        <v>643</v>
      </c>
      <c r="E11632" s="2">
        <v>3</v>
      </c>
      <c r="F11632" s="3">
        <v>3</v>
      </c>
      <c r="G11632" s="2">
        <v>18</v>
      </c>
      <c r="H11632" s="3">
        <v>15</v>
      </c>
      <c r="I11632" s="69" t="str">
        <f>VLOOKUP(C11632,СПРАВОЧНИК!B:D,2,0)</f>
        <v>США</v>
      </c>
      <c r="J11632" s="69" t="str">
        <f>VLOOKUP(C11632,СПРАВОЧНИК!B:D,3,0)</f>
        <v>ИНОМАРКИ</v>
      </c>
      <c r="K11632" s="69" t="str">
        <f>VLOOKUP(СВОД2023[[#This Row],[ФО]],СПРАВОЧНИК!H:P,2,0)</f>
        <v>Южный ФО</v>
      </c>
    </row>
    <row r="11633" spans="1:11" x14ac:dyDescent="0.2">
      <c r="A11633" t="s">
        <v>600</v>
      </c>
      <c r="B11633" t="s">
        <v>597</v>
      </c>
      <c r="C11633" s="1" t="s">
        <v>99</v>
      </c>
      <c r="D11633" s="1" t="s">
        <v>2048</v>
      </c>
      <c r="E11633" s="2"/>
      <c r="F11633" s="3"/>
      <c r="G11633" s="2">
        <v>2</v>
      </c>
      <c r="H11633" s="3">
        <v>2</v>
      </c>
      <c r="I11633" s="69" t="str">
        <f>VLOOKUP(C11633,СПРАВОЧНИК!B:D,2,0)</f>
        <v>США</v>
      </c>
      <c r="J11633" s="69" t="str">
        <f>VLOOKUP(C11633,СПРАВОЧНИК!B:D,3,0)</f>
        <v>ИНОМАРКИ</v>
      </c>
      <c r="K11633" s="69" t="str">
        <f>VLOOKUP(СВОД2023[[#This Row],[ФО]],СПРАВОЧНИК!H:P,2,0)</f>
        <v>Южный ФО</v>
      </c>
    </row>
    <row r="11634" spans="1:11" x14ac:dyDescent="0.2">
      <c r="A11634" t="s">
        <v>600</v>
      </c>
      <c r="B11634" t="s">
        <v>597</v>
      </c>
      <c r="C11634" s="1" t="s">
        <v>99</v>
      </c>
      <c r="D11634" s="1" t="s">
        <v>2049</v>
      </c>
      <c r="E11634" s="2"/>
      <c r="F11634" s="3"/>
      <c r="G11634" s="2">
        <v>2</v>
      </c>
      <c r="H11634" s="3"/>
      <c r="I11634" s="69" t="str">
        <f>VLOOKUP(C11634,СПРАВОЧНИК!B:D,2,0)</f>
        <v>США</v>
      </c>
      <c r="J11634" s="69" t="str">
        <f>VLOOKUP(C11634,СПРАВОЧНИК!B:D,3,0)</f>
        <v>ИНОМАРКИ</v>
      </c>
      <c r="K11634" s="69" t="str">
        <f>VLOOKUP(СВОД2023[[#This Row],[ФО]],СПРАВОЧНИК!H:P,2,0)</f>
        <v>Южный ФО</v>
      </c>
    </row>
    <row r="11635" spans="1:11" x14ac:dyDescent="0.2">
      <c r="A11635" t="s">
        <v>600</v>
      </c>
      <c r="B11635" t="s">
        <v>597</v>
      </c>
      <c r="C11635" s="1" t="s">
        <v>99</v>
      </c>
      <c r="D11635" s="1" t="s">
        <v>2050</v>
      </c>
      <c r="E11635" s="2">
        <v>4</v>
      </c>
      <c r="F11635" s="3"/>
      <c r="G11635" s="2">
        <v>9</v>
      </c>
      <c r="H11635" s="3"/>
      <c r="I11635" s="69" t="str">
        <f>VLOOKUP(C11635,СПРАВОЧНИК!B:D,2,0)</f>
        <v>США</v>
      </c>
      <c r="J11635" s="69" t="str">
        <f>VLOOKUP(C11635,СПРАВОЧНИК!B:D,3,0)</f>
        <v>ИНОМАРКИ</v>
      </c>
      <c r="K11635" s="69" t="str">
        <f>VLOOKUP(СВОД2023[[#This Row],[ФО]],СПРАВОЧНИК!H:P,2,0)</f>
        <v>Южный ФО</v>
      </c>
    </row>
    <row r="11636" spans="1:11" x14ac:dyDescent="0.2">
      <c r="A11636" t="s">
        <v>600</v>
      </c>
      <c r="B11636" t="s">
        <v>597</v>
      </c>
      <c r="C11636" s="1" t="s">
        <v>99</v>
      </c>
      <c r="D11636" s="1" t="s">
        <v>1351</v>
      </c>
      <c r="E11636" s="2"/>
      <c r="F11636" s="3">
        <v>1</v>
      </c>
      <c r="G11636" s="2">
        <v>6</v>
      </c>
      <c r="H11636" s="3">
        <v>2</v>
      </c>
      <c r="I11636" s="69" t="str">
        <f>VLOOKUP(C11636,СПРАВОЧНИК!B:D,2,0)</f>
        <v>США</v>
      </c>
      <c r="J11636" s="69" t="str">
        <f>VLOOKUP(C11636,СПРАВОЧНИК!B:D,3,0)</f>
        <v>ИНОМАРКИ</v>
      </c>
      <c r="K11636" s="69" t="str">
        <f>VLOOKUP(СВОД2023[[#This Row],[ФО]],СПРАВОЧНИК!H:P,2,0)</f>
        <v>Южный ФО</v>
      </c>
    </row>
    <row r="11637" spans="1:11" x14ac:dyDescent="0.2">
      <c r="A11637" t="s">
        <v>600</v>
      </c>
      <c r="B11637" t="s">
        <v>597</v>
      </c>
      <c r="C11637" s="1" t="s">
        <v>99</v>
      </c>
      <c r="D11637" s="1" t="s">
        <v>112</v>
      </c>
      <c r="E11637" s="2">
        <v>60</v>
      </c>
      <c r="F11637" s="3">
        <v>7</v>
      </c>
      <c r="G11637" s="2">
        <v>237</v>
      </c>
      <c r="H11637" s="3">
        <v>18</v>
      </c>
      <c r="I11637" s="69" t="str">
        <f>VLOOKUP(C11637,СПРАВОЧНИК!B:D,2,0)</f>
        <v>США</v>
      </c>
      <c r="J11637" s="69" t="str">
        <f>VLOOKUP(C11637,СПРАВОЧНИК!B:D,3,0)</f>
        <v>ИНОМАРКИ</v>
      </c>
      <c r="K11637" s="69" t="str">
        <f>VLOOKUP(СВОД2023[[#This Row],[ФО]],СПРАВОЧНИК!H:P,2,0)</f>
        <v>Южный ФО</v>
      </c>
    </row>
    <row r="11638" spans="1:11" x14ac:dyDescent="0.2">
      <c r="A11638" t="s">
        <v>600</v>
      </c>
      <c r="B11638" t="s">
        <v>597</v>
      </c>
      <c r="C11638" s="1" t="s">
        <v>99</v>
      </c>
      <c r="D11638" s="1" t="s">
        <v>2639</v>
      </c>
      <c r="E11638" s="2"/>
      <c r="F11638" s="3"/>
      <c r="G11638" s="2"/>
      <c r="H11638" s="3">
        <v>1</v>
      </c>
      <c r="I11638" s="69" t="str">
        <f>VLOOKUP(C11638,СПРАВОЧНИК!B:D,2,0)</f>
        <v>США</v>
      </c>
      <c r="J11638" s="69" t="str">
        <f>VLOOKUP(C11638,СПРАВОЧНИК!B:D,3,0)</f>
        <v>ИНОМАРКИ</v>
      </c>
      <c r="K11638" s="69" t="str">
        <f>VLOOKUP(СВОД2023[[#This Row],[ФО]],СПРАВОЧНИК!H:P,2,0)</f>
        <v>Южный ФО</v>
      </c>
    </row>
    <row r="11639" spans="1:11" x14ac:dyDescent="0.2">
      <c r="A11639" t="s">
        <v>600</v>
      </c>
      <c r="B11639" t="s">
        <v>597</v>
      </c>
      <c r="C11639" s="1" t="s">
        <v>99</v>
      </c>
      <c r="D11639" s="1" t="s">
        <v>644</v>
      </c>
      <c r="E11639" s="2">
        <v>26</v>
      </c>
      <c r="F11639" s="3">
        <v>16</v>
      </c>
      <c r="G11639" s="2">
        <v>151</v>
      </c>
      <c r="H11639" s="3">
        <v>95</v>
      </c>
      <c r="I11639" s="69" t="str">
        <f>VLOOKUP(C11639,СПРАВОЧНИК!B:D,2,0)</f>
        <v>США</v>
      </c>
      <c r="J11639" s="69" t="str">
        <f>VLOOKUP(C11639,СПРАВОЧНИК!B:D,3,0)</f>
        <v>ИНОМАРКИ</v>
      </c>
      <c r="K11639" s="69" t="str">
        <f>VLOOKUP(СВОД2023[[#This Row],[ФО]],СПРАВОЧНИК!H:P,2,0)</f>
        <v>Южный ФО</v>
      </c>
    </row>
    <row r="11640" spans="1:11" x14ac:dyDescent="0.2">
      <c r="A11640" t="s">
        <v>600</v>
      </c>
      <c r="B11640" t="s">
        <v>597</v>
      </c>
      <c r="C11640" s="1" t="s">
        <v>99</v>
      </c>
      <c r="D11640" s="1" t="s">
        <v>113</v>
      </c>
      <c r="E11640" s="2">
        <v>77</v>
      </c>
      <c r="F11640" s="3">
        <v>69</v>
      </c>
      <c r="G11640" s="2">
        <v>415</v>
      </c>
      <c r="H11640" s="3">
        <v>307</v>
      </c>
      <c r="I11640" s="69" t="str">
        <f>VLOOKUP(C11640,СПРАВОЧНИК!B:D,2,0)</f>
        <v>США</v>
      </c>
      <c r="J11640" s="69" t="str">
        <f>VLOOKUP(C11640,СПРАВОЧНИК!B:D,3,0)</f>
        <v>ИНОМАРКИ</v>
      </c>
      <c r="K11640" s="69" t="str">
        <f>VLOOKUP(СВОД2023[[#This Row],[ФО]],СПРАВОЧНИК!H:P,2,0)</f>
        <v>Южный ФО</v>
      </c>
    </row>
    <row r="11641" spans="1:11" x14ac:dyDescent="0.2">
      <c r="A11641" t="s">
        <v>600</v>
      </c>
      <c r="B11641" t="s">
        <v>597</v>
      </c>
      <c r="C11641" s="1" t="s">
        <v>99</v>
      </c>
      <c r="D11641" s="1" t="s">
        <v>114</v>
      </c>
      <c r="E11641" s="2">
        <v>2</v>
      </c>
      <c r="F11641" s="3"/>
      <c r="G11641" s="2">
        <v>5</v>
      </c>
      <c r="H11641" s="3"/>
      <c r="I11641" s="69" t="str">
        <f>VLOOKUP(C11641,СПРАВОЧНИК!B:D,2,0)</f>
        <v>США</v>
      </c>
      <c r="J11641" s="69" t="str">
        <f>VLOOKUP(C11641,СПРАВОЧНИК!B:D,3,0)</f>
        <v>ИНОМАРКИ</v>
      </c>
      <c r="K11641" s="69" t="str">
        <f>VLOOKUP(СВОД2023[[#This Row],[ФО]],СПРАВОЧНИК!H:P,2,0)</f>
        <v>Южный ФО</v>
      </c>
    </row>
    <row r="11642" spans="1:11" x14ac:dyDescent="0.2">
      <c r="A11642" t="s">
        <v>600</v>
      </c>
      <c r="B11642" t="s">
        <v>597</v>
      </c>
      <c r="C11642" s="1" t="s">
        <v>99</v>
      </c>
      <c r="D11642" s="1" t="s">
        <v>2051</v>
      </c>
      <c r="E11642" s="2">
        <v>16</v>
      </c>
      <c r="F11642" s="3">
        <v>2</v>
      </c>
      <c r="G11642" s="2">
        <v>80</v>
      </c>
      <c r="H11642" s="3">
        <v>2</v>
      </c>
      <c r="I11642" s="69" t="str">
        <f>VLOOKUP(C11642,СПРАВОЧНИК!B:D,2,0)</f>
        <v>США</v>
      </c>
      <c r="J11642" s="69" t="str">
        <f>VLOOKUP(C11642,СПРАВОЧНИК!B:D,3,0)</f>
        <v>ИНОМАРКИ</v>
      </c>
      <c r="K11642" s="69" t="str">
        <f>VLOOKUP(СВОД2023[[#This Row],[ФО]],СПРАВОЧНИК!H:P,2,0)</f>
        <v>Южный ФО</v>
      </c>
    </row>
    <row r="11643" spans="1:11" x14ac:dyDescent="0.2">
      <c r="A11643" t="s">
        <v>600</v>
      </c>
      <c r="B11643" t="s">
        <v>597</v>
      </c>
      <c r="C11643" s="1" t="s">
        <v>99</v>
      </c>
      <c r="D11643" s="1" t="s">
        <v>115</v>
      </c>
      <c r="E11643" s="2">
        <v>12</v>
      </c>
      <c r="F11643" s="3">
        <v>7</v>
      </c>
      <c r="G11643" s="2">
        <v>73</v>
      </c>
      <c r="H11643" s="3">
        <v>56</v>
      </c>
      <c r="I11643" s="69" t="str">
        <f>VLOOKUP(C11643,СПРАВОЧНИК!B:D,2,0)</f>
        <v>США</v>
      </c>
      <c r="J11643" s="69" t="str">
        <f>VLOOKUP(C11643,СПРАВОЧНИК!B:D,3,0)</f>
        <v>ИНОМАРКИ</v>
      </c>
      <c r="K11643" s="69" t="str">
        <f>VLOOKUP(СВОД2023[[#This Row],[ФО]],СПРАВОЧНИК!H:P,2,0)</f>
        <v>Южный ФО</v>
      </c>
    </row>
    <row r="11644" spans="1:11" x14ac:dyDescent="0.2">
      <c r="A11644" t="s">
        <v>600</v>
      </c>
      <c r="B11644" t="s">
        <v>597</v>
      </c>
      <c r="C11644" s="1" t="s">
        <v>99</v>
      </c>
      <c r="D11644" s="1" t="s">
        <v>116</v>
      </c>
      <c r="E11644" s="2">
        <v>8</v>
      </c>
      <c r="F11644" s="3">
        <v>3</v>
      </c>
      <c r="G11644" s="2">
        <v>38</v>
      </c>
      <c r="H11644" s="3">
        <v>19</v>
      </c>
      <c r="I11644" s="69" t="str">
        <f>VLOOKUP(C11644,СПРАВОЧНИК!B:D,2,0)</f>
        <v>США</v>
      </c>
      <c r="J11644" s="69" t="str">
        <f>VLOOKUP(C11644,СПРАВОЧНИК!B:D,3,0)</f>
        <v>ИНОМАРКИ</v>
      </c>
      <c r="K11644" s="69" t="str">
        <f>VLOOKUP(СВОД2023[[#This Row],[ФО]],СПРАВОЧНИК!H:P,2,0)</f>
        <v>Южный ФО</v>
      </c>
    </row>
    <row r="11645" spans="1:11" x14ac:dyDescent="0.2">
      <c r="A11645" t="s">
        <v>600</v>
      </c>
      <c r="B11645" t="s">
        <v>597</v>
      </c>
      <c r="C11645" s="1" t="s">
        <v>99</v>
      </c>
      <c r="D11645" s="1" t="s">
        <v>117</v>
      </c>
      <c r="E11645" s="2">
        <v>11</v>
      </c>
      <c r="F11645" s="3">
        <v>7</v>
      </c>
      <c r="G11645" s="2">
        <v>59</v>
      </c>
      <c r="H11645" s="3">
        <v>44</v>
      </c>
      <c r="I11645" s="69" t="str">
        <f>VLOOKUP(C11645,СПРАВОЧНИК!B:D,2,0)</f>
        <v>США</v>
      </c>
      <c r="J11645" s="69" t="str">
        <f>VLOOKUP(C11645,СПРАВОЧНИК!B:D,3,0)</f>
        <v>ИНОМАРКИ</v>
      </c>
      <c r="K11645" s="69" t="str">
        <f>VLOOKUP(СВОД2023[[#This Row],[ФО]],СПРАВОЧНИК!H:P,2,0)</f>
        <v>Южный ФО</v>
      </c>
    </row>
    <row r="11646" spans="1:11" x14ac:dyDescent="0.2">
      <c r="A11646" t="s">
        <v>600</v>
      </c>
      <c r="B11646" t="s">
        <v>597</v>
      </c>
      <c r="C11646" s="1" t="s">
        <v>99</v>
      </c>
      <c r="D11646" s="1" t="s">
        <v>2052</v>
      </c>
      <c r="E11646" s="2">
        <v>2</v>
      </c>
      <c r="F11646" s="3">
        <v>2</v>
      </c>
      <c r="G11646" s="2">
        <v>7</v>
      </c>
      <c r="H11646" s="3">
        <v>6</v>
      </c>
      <c r="I11646" s="69" t="str">
        <f>VLOOKUP(C11646,СПРАВОЧНИК!B:D,2,0)</f>
        <v>США</v>
      </c>
      <c r="J11646" s="69" t="str">
        <f>VLOOKUP(C11646,СПРАВОЧНИК!B:D,3,0)</f>
        <v>ИНОМАРКИ</v>
      </c>
      <c r="K11646" s="69" t="str">
        <f>VLOOKUP(СВОД2023[[#This Row],[ФО]],СПРАВОЧНИК!H:P,2,0)</f>
        <v>Южный ФО</v>
      </c>
    </row>
    <row r="11647" spans="1:11" x14ac:dyDescent="0.2">
      <c r="A11647" t="s">
        <v>600</v>
      </c>
      <c r="B11647" t="s">
        <v>597</v>
      </c>
      <c r="C11647" s="1" t="s">
        <v>99</v>
      </c>
      <c r="D11647" s="1" t="s">
        <v>2641</v>
      </c>
      <c r="E11647" s="2"/>
      <c r="F11647" s="3"/>
      <c r="G11647" s="2">
        <v>1</v>
      </c>
      <c r="H11647" s="3"/>
      <c r="I11647" s="69" t="str">
        <f>VLOOKUP(C11647,СПРАВОЧНИК!B:D,2,0)</f>
        <v>США</v>
      </c>
      <c r="J11647" s="69" t="str">
        <f>VLOOKUP(C11647,СПРАВОЧНИК!B:D,3,0)</f>
        <v>ИНОМАРКИ</v>
      </c>
      <c r="K11647" s="69" t="str">
        <f>VLOOKUP(СВОД2023[[#This Row],[ФО]],СПРАВОЧНИК!H:P,2,0)</f>
        <v>Южный ФО</v>
      </c>
    </row>
    <row r="11648" spans="1:11" x14ac:dyDescent="0.2">
      <c r="A11648" t="s">
        <v>600</v>
      </c>
      <c r="B11648" t="s">
        <v>597</v>
      </c>
      <c r="C11648" s="1" t="s">
        <v>99</v>
      </c>
      <c r="D11648" s="1" t="s">
        <v>1352</v>
      </c>
      <c r="E11648" s="2">
        <v>6</v>
      </c>
      <c r="F11648" s="3">
        <v>5</v>
      </c>
      <c r="G11648" s="2">
        <v>31</v>
      </c>
      <c r="H11648" s="3">
        <v>22</v>
      </c>
      <c r="I11648" s="69" t="str">
        <f>VLOOKUP(C11648,СПРАВОЧНИК!B:D,2,0)</f>
        <v>США</v>
      </c>
      <c r="J11648" s="69" t="str">
        <f>VLOOKUP(C11648,СПРАВОЧНИК!B:D,3,0)</f>
        <v>ИНОМАРКИ</v>
      </c>
      <c r="K11648" s="69" t="str">
        <f>VLOOKUP(СВОД2023[[#This Row],[ФО]],СПРАВОЧНИК!H:P,2,0)</f>
        <v>Южный ФО</v>
      </c>
    </row>
    <row r="11649" spans="1:11" x14ac:dyDescent="0.2">
      <c r="A11649" t="s">
        <v>600</v>
      </c>
      <c r="B11649" t="s">
        <v>597</v>
      </c>
      <c r="C11649" s="1" t="s">
        <v>99</v>
      </c>
      <c r="D11649" s="1" t="s">
        <v>118</v>
      </c>
      <c r="E11649" s="2">
        <v>15</v>
      </c>
      <c r="F11649" s="3">
        <v>5</v>
      </c>
      <c r="G11649" s="2">
        <v>93</v>
      </c>
      <c r="H11649" s="3">
        <v>38</v>
      </c>
      <c r="I11649" s="69" t="str">
        <f>VLOOKUP(C11649,СПРАВОЧНИК!B:D,2,0)</f>
        <v>США</v>
      </c>
      <c r="J11649" s="69" t="str">
        <f>VLOOKUP(C11649,СПРАВОЧНИК!B:D,3,0)</f>
        <v>ИНОМАРКИ</v>
      </c>
      <c r="K11649" s="69" t="str">
        <f>VLOOKUP(СВОД2023[[#This Row],[ФО]],СПРАВОЧНИК!H:P,2,0)</f>
        <v>Южный ФО</v>
      </c>
    </row>
    <row r="11650" spans="1:11" x14ac:dyDescent="0.2">
      <c r="A11650" t="s">
        <v>600</v>
      </c>
      <c r="B11650" t="s">
        <v>597</v>
      </c>
      <c r="C11650" s="1" t="s">
        <v>119</v>
      </c>
      <c r="D11650" s="1" t="s">
        <v>2053</v>
      </c>
      <c r="E11650" s="2">
        <v>4</v>
      </c>
      <c r="F11650" s="3"/>
      <c r="G11650" s="2">
        <v>23</v>
      </c>
      <c r="H11650" s="3">
        <v>4</v>
      </c>
      <c r="I11650" s="69" t="str">
        <f>VLOOKUP(C11650,СПРАВОЧНИК!B:D,2,0)</f>
        <v>США</v>
      </c>
      <c r="J11650" s="69" t="str">
        <f>VLOOKUP(C11650,СПРАВОЧНИК!B:D,3,0)</f>
        <v>ИНОМАРКИ</v>
      </c>
      <c r="K11650" s="69" t="str">
        <f>VLOOKUP(СВОД2023[[#This Row],[ФО]],СПРАВОЧНИК!H:P,2,0)</f>
        <v>Южный ФО</v>
      </c>
    </row>
    <row r="11651" spans="1:11" x14ac:dyDescent="0.2">
      <c r="A11651" t="s">
        <v>600</v>
      </c>
      <c r="B11651" t="s">
        <v>597</v>
      </c>
      <c r="C11651" s="1" t="s">
        <v>119</v>
      </c>
      <c r="D11651" s="1" t="s">
        <v>2054</v>
      </c>
      <c r="E11651" s="2"/>
      <c r="F11651" s="3"/>
      <c r="G11651" s="2"/>
      <c r="H11651" s="3">
        <v>1</v>
      </c>
      <c r="I11651" s="69" t="str">
        <f>VLOOKUP(C11651,СПРАВОЧНИК!B:D,2,0)</f>
        <v>США</v>
      </c>
      <c r="J11651" s="69" t="str">
        <f>VLOOKUP(C11651,СПРАВОЧНИК!B:D,3,0)</f>
        <v>ИНОМАРКИ</v>
      </c>
      <c r="K11651" s="69" t="str">
        <f>VLOOKUP(СВОД2023[[#This Row],[ФО]],СПРАВОЧНИК!H:P,2,0)</f>
        <v>Южный ФО</v>
      </c>
    </row>
    <row r="11652" spans="1:11" x14ac:dyDescent="0.2">
      <c r="A11652" t="s">
        <v>600</v>
      </c>
      <c r="B11652" t="s">
        <v>597</v>
      </c>
      <c r="C11652" s="1" t="s">
        <v>119</v>
      </c>
      <c r="D11652" s="1" t="s">
        <v>1353</v>
      </c>
      <c r="E11652" s="2">
        <v>13</v>
      </c>
      <c r="F11652" s="3">
        <v>6</v>
      </c>
      <c r="G11652" s="2">
        <v>73</v>
      </c>
      <c r="H11652" s="3">
        <v>47</v>
      </c>
      <c r="I11652" s="69" t="str">
        <f>VLOOKUP(C11652,СПРАВОЧНИК!B:D,2,0)</f>
        <v>США</v>
      </c>
      <c r="J11652" s="69" t="str">
        <f>VLOOKUP(C11652,СПРАВОЧНИК!B:D,3,0)</f>
        <v>ИНОМАРКИ</v>
      </c>
      <c r="K11652" s="69" t="str">
        <f>VLOOKUP(СВОД2023[[#This Row],[ФО]],СПРАВОЧНИК!H:P,2,0)</f>
        <v>Южный ФО</v>
      </c>
    </row>
    <row r="11653" spans="1:11" x14ac:dyDescent="0.2">
      <c r="A11653" t="s">
        <v>600</v>
      </c>
      <c r="B11653" t="s">
        <v>597</v>
      </c>
      <c r="C11653" s="1" t="s">
        <v>119</v>
      </c>
      <c r="D11653" s="1" t="s">
        <v>2055</v>
      </c>
      <c r="E11653" s="2"/>
      <c r="F11653" s="3"/>
      <c r="G11653" s="2">
        <v>1</v>
      </c>
      <c r="H11653" s="3"/>
      <c r="I11653" s="69" t="str">
        <f>VLOOKUP(C11653,СПРАВОЧНИК!B:D,2,0)</f>
        <v>США</v>
      </c>
      <c r="J11653" s="69" t="str">
        <f>VLOOKUP(C11653,СПРАВОЧНИК!B:D,3,0)</f>
        <v>ИНОМАРКИ</v>
      </c>
      <c r="K11653" s="69" t="str">
        <f>VLOOKUP(СВОД2023[[#This Row],[ФО]],СПРАВОЧНИК!H:P,2,0)</f>
        <v>Южный ФО</v>
      </c>
    </row>
    <row r="11654" spans="1:11" x14ac:dyDescent="0.2">
      <c r="A11654" t="s">
        <v>600</v>
      </c>
      <c r="B11654" t="s">
        <v>597</v>
      </c>
      <c r="C11654" s="1" t="s">
        <v>119</v>
      </c>
      <c r="D11654" s="1" t="s">
        <v>2056</v>
      </c>
      <c r="E11654" s="2"/>
      <c r="F11654" s="3"/>
      <c r="G11654" s="2">
        <v>5</v>
      </c>
      <c r="H11654" s="3">
        <v>4</v>
      </c>
      <c r="I11654" s="69" t="str">
        <f>VLOOKUP(C11654,СПРАВОЧНИК!B:D,2,0)</f>
        <v>США</v>
      </c>
      <c r="J11654" s="69" t="str">
        <f>VLOOKUP(C11654,СПРАВОЧНИК!B:D,3,0)</f>
        <v>ИНОМАРКИ</v>
      </c>
      <c r="K11654" s="69" t="str">
        <f>VLOOKUP(СВОД2023[[#This Row],[ФО]],СПРАВОЧНИК!H:P,2,0)</f>
        <v>Южный ФО</v>
      </c>
    </row>
    <row r="11655" spans="1:11" x14ac:dyDescent="0.2">
      <c r="A11655" t="s">
        <v>600</v>
      </c>
      <c r="B11655" t="s">
        <v>597</v>
      </c>
      <c r="C11655" s="1" t="s">
        <v>119</v>
      </c>
      <c r="D11655" s="1" t="s">
        <v>1354</v>
      </c>
      <c r="E11655" s="2">
        <v>4</v>
      </c>
      <c r="F11655" s="3">
        <v>3</v>
      </c>
      <c r="G11655" s="2">
        <v>10</v>
      </c>
      <c r="H11655" s="3">
        <v>4</v>
      </c>
      <c r="I11655" s="69" t="str">
        <f>VLOOKUP(C11655,СПРАВОЧНИК!B:D,2,0)</f>
        <v>США</v>
      </c>
      <c r="J11655" s="69" t="str">
        <f>VLOOKUP(C11655,СПРАВОЧНИК!B:D,3,0)</f>
        <v>ИНОМАРКИ</v>
      </c>
      <c r="K11655" s="69" t="str">
        <f>VLOOKUP(СВОД2023[[#This Row],[ФО]],СПРАВОЧНИК!H:P,2,0)</f>
        <v>Южный ФО</v>
      </c>
    </row>
    <row r="11656" spans="1:11" x14ac:dyDescent="0.2">
      <c r="A11656" t="s">
        <v>600</v>
      </c>
      <c r="B11656" t="s">
        <v>597</v>
      </c>
      <c r="C11656" s="1" t="s">
        <v>119</v>
      </c>
      <c r="D11656" s="1" t="s">
        <v>1355</v>
      </c>
      <c r="E11656" s="2">
        <v>3</v>
      </c>
      <c r="F11656" s="3"/>
      <c r="G11656" s="2">
        <v>10</v>
      </c>
      <c r="H11656" s="3">
        <v>3</v>
      </c>
      <c r="I11656" s="69" t="str">
        <f>VLOOKUP(C11656,СПРАВОЧНИК!B:D,2,0)</f>
        <v>США</v>
      </c>
      <c r="J11656" s="69" t="str">
        <f>VLOOKUP(C11656,СПРАВОЧНИК!B:D,3,0)</f>
        <v>ИНОМАРКИ</v>
      </c>
      <c r="K11656" s="69" t="str">
        <f>VLOOKUP(СВОД2023[[#This Row],[ФО]],СПРАВОЧНИК!H:P,2,0)</f>
        <v>Южный ФО</v>
      </c>
    </row>
    <row r="11657" spans="1:11" x14ac:dyDescent="0.2">
      <c r="A11657" t="s">
        <v>600</v>
      </c>
      <c r="B11657" t="s">
        <v>597</v>
      </c>
      <c r="C11657" s="1" t="s">
        <v>119</v>
      </c>
      <c r="D11657" s="1" t="s">
        <v>2057</v>
      </c>
      <c r="E11657" s="2">
        <v>3</v>
      </c>
      <c r="F11657" s="3"/>
      <c r="G11657" s="2">
        <v>3</v>
      </c>
      <c r="H11657" s="3">
        <v>1</v>
      </c>
      <c r="I11657" s="69" t="str">
        <f>VLOOKUP(C11657,СПРАВОЧНИК!B:D,2,0)</f>
        <v>США</v>
      </c>
      <c r="J11657" s="69" t="str">
        <f>VLOOKUP(C11657,СПРАВОЧНИК!B:D,3,0)</f>
        <v>ИНОМАРКИ</v>
      </c>
      <c r="K11657" s="69" t="str">
        <f>VLOOKUP(СВОД2023[[#This Row],[ФО]],СПРАВОЧНИК!H:P,2,0)</f>
        <v>Южный ФО</v>
      </c>
    </row>
    <row r="11658" spans="1:11" x14ac:dyDescent="0.2">
      <c r="A11658" t="s">
        <v>600</v>
      </c>
      <c r="B11658" t="s">
        <v>597</v>
      </c>
      <c r="C11658" s="1" t="s">
        <v>119</v>
      </c>
      <c r="D11658" s="1" t="s">
        <v>2058</v>
      </c>
      <c r="E11658" s="2">
        <v>5</v>
      </c>
      <c r="F11658" s="3">
        <v>2</v>
      </c>
      <c r="G11658" s="2">
        <v>24</v>
      </c>
      <c r="H11658" s="3">
        <v>6</v>
      </c>
      <c r="I11658" s="69" t="str">
        <f>VLOOKUP(C11658,СПРАВОЧНИК!B:D,2,0)</f>
        <v>США</v>
      </c>
      <c r="J11658" s="69" t="str">
        <f>VLOOKUP(C11658,СПРАВОЧНИК!B:D,3,0)</f>
        <v>ИНОМАРКИ</v>
      </c>
      <c r="K11658" s="69" t="str">
        <f>VLOOKUP(СВОД2023[[#This Row],[ФО]],СПРАВОЧНИК!H:P,2,0)</f>
        <v>Южный ФО</v>
      </c>
    </row>
    <row r="11659" spans="1:11" x14ac:dyDescent="0.2">
      <c r="A11659" t="s">
        <v>600</v>
      </c>
      <c r="B11659" t="s">
        <v>597</v>
      </c>
      <c r="C11659" s="1" t="s">
        <v>119</v>
      </c>
      <c r="D11659" s="1" t="s">
        <v>1356</v>
      </c>
      <c r="E11659" s="2"/>
      <c r="F11659" s="3"/>
      <c r="G11659" s="2">
        <v>9</v>
      </c>
      <c r="H11659" s="3">
        <v>2</v>
      </c>
      <c r="I11659" s="69" t="str">
        <f>VLOOKUP(C11659,СПРАВОЧНИК!B:D,2,0)</f>
        <v>США</v>
      </c>
      <c r="J11659" s="69" t="str">
        <f>VLOOKUP(C11659,СПРАВОЧНИК!B:D,3,0)</f>
        <v>ИНОМАРКИ</v>
      </c>
      <c r="K11659" s="69" t="str">
        <f>VLOOKUP(СВОД2023[[#This Row],[ФО]],СПРАВОЧНИК!H:P,2,0)</f>
        <v>Южный ФО</v>
      </c>
    </row>
    <row r="11660" spans="1:11" x14ac:dyDescent="0.2">
      <c r="A11660" t="s">
        <v>600</v>
      </c>
      <c r="B11660" t="s">
        <v>597</v>
      </c>
      <c r="C11660" s="1" t="s">
        <v>119</v>
      </c>
      <c r="D11660" s="1" t="s">
        <v>2059</v>
      </c>
      <c r="E11660" s="2"/>
      <c r="F11660" s="3"/>
      <c r="G11660" s="2">
        <v>2</v>
      </c>
      <c r="H11660" s="3"/>
      <c r="I11660" s="69" t="str">
        <f>VLOOKUP(C11660,СПРАВОЧНИК!B:D,2,0)</f>
        <v>США</v>
      </c>
      <c r="J11660" s="69" t="str">
        <f>VLOOKUP(C11660,СПРАВОЧНИК!B:D,3,0)</f>
        <v>ИНОМАРКИ</v>
      </c>
      <c r="K11660" s="69" t="str">
        <f>VLOOKUP(СВОД2023[[#This Row],[ФО]],СПРАВОЧНИК!H:P,2,0)</f>
        <v>Южный ФО</v>
      </c>
    </row>
    <row r="11661" spans="1:11" x14ac:dyDescent="0.2">
      <c r="A11661" t="s">
        <v>600</v>
      </c>
      <c r="B11661" t="s">
        <v>597</v>
      </c>
      <c r="C11661" s="1" t="s">
        <v>119</v>
      </c>
      <c r="D11661" s="1" t="s">
        <v>645</v>
      </c>
      <c r="E11661" s="2">
        <v>3</v>
      </c>
      <c r="F11661" s="3">
        <v>4</v>
      </c>
      <c r="G11661" s="2">
        <v>28</v>
      </c>
      <c r="H11661" s="3">
        <v>17</v>
      </c>
      <c r="I11661" s="69" t="str">
        <f>VLOOKUP(C11661,СПРАВОЧНИК!B:D,2,0)</f>
        <v>США</v>
      </c>
      <c r="J11661" s="69" t="str">
        <f>VLOOKUP(C11661,СПРАВОЧНИК!B:D,3,0)</f>
        <v>ИНОМАРКИ</v>
      </c>
      <c r="K11661" s="69" t="str">
        <f>VLOOKUP(СВОД2023[[#This Row],[ФО]],СПРАВОЧНИК!H:P,2,0)</f>
        <v>Южный ФО</v>
      </c>
    </row>
    <row r="11662" spans="1:11" x14ac:dyDescent="0.2">
      <c r="A11662" t="s">
        <v>600</v>
      </c>
      <c r="B11662" t="s">
        <v>597</v>
      </c>
      <c r="C11662" s="1" t="s">
        <v>119</v>
      </c>
      <c r="D11662" s="1" t="s">
        <v>1357</v>
      </c>
      <c r="E11662" s="2">
        <v>10</v>
      </c>
      <c r="F11662" s="3">
        <v>9</v>
      </c>
      <c r="G11662" s="2">
        <v>62</v>
      </c>
      <c r="H11662" s="3">
        <v>40</v>
      </c>
      <c r="I11662" s="69" t="str">
        <f>VLOOKUP(C11662,СПРАВОЧНИК!B:D,2,0)</f>
        <v>США</v>
      </c>
      <c r="J11662" s="69" t="str">
        <f>VLOOKUP(C11662,СПРАВОЧНИК!B:D,3,0)</f>
        <v>ИНОМАРКИ</v>
      </c>
      <c r="K11662" s="69" t="str">
        <f>VLOOKUP(СВОД2023[[#This Row],[ФО]],СПРАВОЧНИК!H:P,2,0)</f>
        <v>Южный ФО</v>
      </c>
    </row>
    <row r="11663" spans="1:11" x14ac:dyDescent="0.2">
      <c r="A11663" t="s">
        <v>600</v>
      </c>
      <c r="B11663" t="s">
        <v>597</v>
      </c>
      <c r="C11663" s="1" t="s">
        <v>119</v>
      </c>
      <c r="D11663" s="1" t="s">
        <v>2399</v>
      </c>
      <c r="E11663" s="2"/>
      <c r="F11663" s="3"/>
      <c r="G11663" s="2">
        <v>2</v>
      </c>
      <c r="H11663" s="3">
        <v>1</v>
      </c>
      <c r="I11663" s="69" t="str">
        <f>VLOOKUP(C11663,СПРАВОЧНИК!B:D,2,0)</f>
        <v>США</v>
      </c>
      <c r="J11663" s="69" t="str">
        <f>VLOOKUP(C11663,СПРАВОЧНИК!B:D,3,0)</f>
        <v>ИНОМАРКИ</v>
      </c>
      <c r="K11663" s="69" t="str">
        <f>VLOOKUP(СВОД2023[[#This Row],[ФО]],СПРАВОЧНИК!H:P,2,0)</f>
        <v>Южный ФО</v>
      </c>
    </row>
    <row r="11664" spans="1:11" x14ac:dyDescent="0.2">
      <c r="A11664" t="s">
        <v>600</v>
      </c>
      <c r="B11664" t="s">
        <v>597</v>
      </c>
      <c r="C11664" s="1" t="s">
        <v>119</v>
      </c>
      <c r="D11664" s="1" t="s">
        <v>1358</v>
      </c>
      <c r="E11664" s="2">
        <v>13</v>
      </c>
      <c r="F11664" s="3">
        <v>7</v>
      </c>
      <c r="G11664" s="2">
        <v>66</v>
      </c>
      <c r="H11664" s="3">
        <v>40</v>
      </c>
      <c r="I11664" s="69" t="str">
        <f>VLOOKUP(C11664,СПРАВОЧНИК!B:D,2,0)</f>
        <v>США</v>
      </c>
      <c r="J11664" s="69" t="str">
        <f>VLOOKUP(C11664,СПРАВОЧНИК!B:D,3,0)</f>
        <v>ИНОМАРКИ</v>
      </c>
      <c r="K11664" s="69" t="str">
        <f>VLOOKUP(СВОД2023[[#This Row],[ФО]],СПРАВОЧНИК!H:P,2,0)</f>
        <v>Южный ФО</v>
      </c>
    </row>
    <row r="11665" spans="1:11" x14ac:dyDescent="0.2">
      <c r="A11665" t="s">
        <v>600</v>
      </c>
      <c r="B11665" t="s">
        <v>597</v>
      </c>
      <c r="C11665" s="1" t="s">
        <v>119</v>
      </c>
      <c r="D11665" s="1" t="s">
        <v>2060</v>
      </c>
      <c r="E11665" s="2">
        <v>2</v>
      </c>
      <c r="F11665" s="3"/>
      <c r="G11665" s="2">
        <v>8</v>
      </c>
      <c r="H11665" s="3">
        <v>1</v>
      </c>
      <c r="I11665" s="69" t="str">
        <f>VLOOKUP(C11665,СПРАВОЧНИК!B:D,2,0)</f>
        <v>США</v>
      </c>
      <c r="J11665" s="69" t="str">
        <f>VLOOKUP(C11665,СПРАВОЧНИК!B:D,3,0)</f>
        <v>ИНОМАРКИ</v>
      </c>
      <c r="K11665" s="69" t="str">
        <f>VLOOKUP(СВОД2023[[#This Row],[ФО]],СПРАВОЧНИК!H:P,2,0)</f>
        <v>Южный ФО</v>
      </c>
    </row>
    <row r="11666" spans="1:11" x14ac:dyDescent="0.2">
      <c r="A11666" t="s">
        <v>600</v>
      </c>
      <c r="B11666" t="s">
        <v>597</v>
      </c>
      <c r="C11666" s="1" t="s">
        <v>119</v>
      </c>
      <c r="D11666" s="1" t="s">
        <v>1359</v>
      </c>
      <c r="E11666" s="2">
        <v>5</v>
      </c>
      <c r="F11666" s="3">
        <v>3</v>
      </c>
      <c r="G11666" s="2">
        <v>25</v>
      </c>
      <c r="H11666" s="3">
        <v>9</v>
      </c>
      <c r="I11666" s="69" t="str">
        <f>VLOOKUP(C11666,СПРАВОЧНИК!B:D,2,0)</f>
        <v>США</v>
      </c>
      <c r="J11666" s="69" t="str">
        <f>VLOOKUP(C11666,СПРАВОЧНИК!B:D,3,0)</f>
        <v>ИНОМАРКИ</v>
      </c>
      <c r="K11666" s="69" t="str">
        <f>VLOOKUP(СВОД2023[[#This Row],[ФО]],СПРАВОЧНИК!H:P,2,0)</f>
        <v>Южный ФО</v>
      </c>
    </row>
    <row r="11667" spans="1:11" x14ac:dyDescent="0.2">
      <c r="A11667" t="s">
        <v>600</v>
      </c>
      <c r="B11667" t="s">
        <v>597</v>
      </c>
      <c r="C11667" s="1" t="s">
        <v>119</v>
      </c>
      <c r="D11667" s="1" t="s">
        <v>2400</v>
      </c>
      <c r="E11667" s="2"/>
      <c r="F11667" s="3"/>
      <c r="G11667" s="2">
        <v>3</v>
      </c>
      <c r="H11667" s="3">
        <v>1</v>
      </c>
      <c r="I11667" s="69" t="str">
        <f>VLOOKUP(C11667,СПРАВОЧНИК!B:D,2,0)</f>
        <v>США</v>
      </c>
      <c r="J11667" s="69" t="str">
        <f>VLOOKUP(C11667,СПРАВОЧНИК!B:D,3,0)</f>
        <v>ИНОМАРКИ</v>
      </c>
      <c r="K11667" s="69" t="str">
        <f>VLOOKUP(СВОД2023[[#This Row],[ФО]],СПРАВОЧНИК!H:P,2,0)</f>
        <v>Южный ФО</v>
      </c>
    </row>
    <row r="11668" spans="1:11" x14ac:dyDescent="0.2">
      <c r="A11668" t="s">
        <v>600</v>
      </c>
      <c r="B11668" t="s">
        <v>597</v>
      </c>
      <c r="C11668" s="1" t="s">
        <v>119</v>
      </c>
      <c r="D11668" s="1" t="s">
        <v>120</v>
      </c>
      <c r="E11668" s="2">
        <v>11</v>
      </c>
      <c r="F11668" s="3">
        <v>10</v>
      </c>
      <c r="G11668" s="2">
        <v>43</v>
      </c>
      <c r="H11668" s="3">
        <v>48</v>
      </c>
      <c r="I11668" s="69" t="str">
        <f>VLOOKUP(C11668,СПРАВОЧНИК!B:D,2,0)</f>
        <v>США</v>
      </c>
      <c r="J11668" s="69" t="str">
        <f>VLOOKUP(C11668,СПРАВОЧНИК!B:D,3,0)</f>
        <v>ИНОМАРКИ</v>
      </c>
      <c r="K11668" s="69" t="str">
        <f>VLOOKUP(СВОД2023[[#This Row],[ФО]],СПРАВОЧНИК!H:P,2,0)</f>
        <v>Южный ФО</v>
      </c>
    </row>
    <row r="11669" spans="1:11" x14ac:dyDescent="0.2">
      <c r="A11669" t="s">
        <v>600</v>
      </c>
      <c r="B11669" t="s">
        <v>597</v>
      </c>
      <c r="C11669" s="1" t="s">
        <v>121</v>
      </c>
      <c r="D11669" s="1" t="s">
        <v>2061</v>
      </c>
      <c r="E11669" s="2">
        <v>12</v>
      </c>
      <c r="F11669" s="3">
        <v>10</v>
      </c>
      <c r="G11669" s="2">
        <v>60</v>
      </c>
      <c r="H11669" s="3">
        <v>33</v>
      </c>
      <c r="I11669" s="69" t="str">
        <f>VLOOKUP(C11669,СПРАВОЧНИК!B:D,2,0)</f>
        <v>ЕВРОПА</v>
      </c>
      <c r="J11669" s="69" t="str">
        <f>VLOOKUP(C11669,СПРАВОЧНИК!B:D,3,0)</f>
        <v>ИНОМАРКИ</v>
      </c>
      <c r="K11669" s="69" t="str">
        <f>VLOOKUP(СВОД2023[[#This Row],[ФО]],СПРАВОЧНИК!H:P,2,0)</f>
        <v>Южный ФО</v>
      </c>
    </row>
    <row r="11670" spans="1:11" x14ac:dyDescent="0.2">
      <c r="A11670" t="s">
        <v>600</v>
      </c>
      <c r="B11670" t="s">
        <v>597</v>
      </c>
      <c r="C11670" s="1" t="s">
        <v>121</v>
      </c>
      <c r="D11670" s="1" t="s">
        <v>2062</v>
      </c>
      <c r="E11670" s="2">
        <v>7</v>
      </c>
      <c r="F11670" s="3">
        <v>1</v>
      </c>
      <c r="G11670" s="2">
        <v>35</v>
      </c>
      <c r="H11670" s="3">
        <v>18</v>
      </c>
      <c r="I11670" s="69" t="str">
        <f>VLOOKUP(C11670,СПРАВОЧНИК!B:D,2,0)</f>
        <v>ЕВРОПА</v>
      </c>
      <c r="J11670" s="69" t="str">
        <f>VLOOKUP(C11670,СПРАВОЧНИК!B:D,3,0)</f>
        <v>ИНОМАРКИ</v>
      </c>
      <c r="K11670" s="69" t="str">
        <f>VLOOKUP(СВОД2023[[#This Row],[ФО]],СПРАВОЧНИК!H:P,2,0)</f>
        <v>Южный ФО</v>
      </c>
    </row>
    <row r="11671" spans="1:11" x14ac:dyDescent="0.2">
      <c r="A11671" t="s">
        <v>600</v>
      </c>
      <c r="B11671" t="s">
        <v>597</v>
      </c>
      <c r="C11671" s="1" t="s">
        <v>121</v>
      </c>
      <c r="D11671" s="1" t="s">
        <v>1360</v>
      </c>
      <c r="E11671" s="2">
        <v>33</v>
      </c>
      <c r="F11671" s="3">
        <v>20</v>
      </c>
      <c r="G11671" s="2">
        <v>246</v>
      </c>
      <c r="H11671" s="3">
        <v>126</v>
      </c>
      <c r="I11671" s="69" t="str">
        <f>VLOOKUP(C11671,СПРАВОЧНИК!B:D,2,0)</f>
        <v>ЕВРОПА</v>
      </c>
      <c r="J11671" s="69" t="str">
        <f>VLOOKUP(C11671,СПРАВОЧНИК!B:D,3,0)</f>
        <v>ИНОМАРКИ</v>
      </c>
      <c r="K11671" s="69" t="str">
        <f>VLOOKUP(СВОД2023[[#This Row],[ФО]],СПРАВОЧНИК!H:P,2,0)</f>
        <v>Южный ФО</v>
      </c>
    </row>
    <row r="11672" spans="1:11" x14ac:dyDescent="0.2">
      <c r="A11672" t="s">
        <v>600</v>
      </c>
      <c r="B11672" t="s">
        <v>597</v>
      </c>
      <c r="C11672" s="1" t="s">
        <v>121</v>
      </c>
      <c r="D11672" s="1" t="s">
        <v>122</v>
      </c>
      <c r="E11672" s="2">
        <v>2</v>
      </c>
      <c r="F11672" s="3">
        <v>1</v>
      </c>
      <c r="G11672" s="2">
        <v>5</v>
      </c>
      <c r="H11672" s="3">
        <v>2</v>
      </c>
      <c r="I11672" s="69" t="str">
        <f>VLOOKUP(C11672,СПРАВОЧНИК!B:D,2,0)</f>
        <v>ЕВРОПА</v>
      </c>
      <c r="J11672" s="69" t="str">
        <f>VLOOKUP(C11672,СПРАВОЧНИК!B:D,3,0)</f>
        <v>ИНОМАРКИ</v>
      </c>
      <c r="K11672" s="69" t="str">
        <f>VLOOKUP(СВОД2023[[#This Row],[ФО]],СПРАВОЧНИК!H:P,2,0)</f>
        <v>Южный ФО</v>
      </c>
    </row>
    <row r="11673" spans="1:11" x14ac:dyDescent="0.2">
      <c r="A11673" t="s">
        <v>600</v>
      </c>
      <c r="B11673" t="s">
        <v>597</v>
      </c>
      <c r="C11673" s="1" t="s">
        <v>121</v>
      </c>
      <c r="D11673" s="1" t="s">
        <v>2063</v>
      </c>
      <c r="E11673" s="2">
        <v>17</v>
      </c>
      <c r="F11673" s="3">
        <v>13</v>
      </c>
      <c r="G11673" s="2">
        <v>107</v>
      </c>
      <c r="H11673" s="3">
        <v>53</v>
      </c>
      <c r="I11673" s="69" t="str">
        <f>VLOOKUP(C11673,СПРАВОЧНИК!B:D,2,0)</f>
        <v>ЕВРОПА</v>
      </c>
      <c r="J11673" s="69" t="str">
        <f>VLOOKUP(C11673,СПРАВОЧНИК!B:D,3,0)</f>
        <v>ИНОМАРКИ</v>
      </c>
      <c r="K11673" s="69" t="str">
        <f>VLOOKUP(СВОД2023[[#This Row],[ФО]],СПРАВОЧНИК!H:P,2,0)</f>
        <v>Южный ФО</v>
      </c>
    </row>
    <row r="11674" spans="1:11" x14ac:dyDescent="0.2">
      <c r="A11674" t="s">
        <v>600</v>
      </c>
      <c r="B11674" t="s">
        <v>597</v>
      </c>
      <c r="C11674" s="1" t="s">
        <v>121</v>
      </c>
      <c r="D11674" s="1" t="s">
        <v>2401</v>
      </c>
      <c r="E11674" s="2"/>
      <c r="F11674" s="3"/>
      <c r="G11674" s="2">
        <v>3</v>
      </c>
      <c r="H11674" s="3">
        <v>3</v>
      </c>
      <c r="I11674" s="69" t="str">
        <f>VLOOKUP(C11674,СПРАВОЧНИК!B:D,2,0)</f>
        <v>ЕВРОПА</v>
      </c>
      <c r="J11674" s="69" t="str">
        <f>VLOOKUP(C11674,СПРАВОЧНИК!B:D,3,0)</f>
        <v>ИНОМАРКИ</v>
      </c>
      <c r="K11674" s="69" t="str">
        <f>VLOOKUP(СВОД2023[[#This Row],[ФО]],СПРАВОЧНИК!H:P,2,0)</f>
        <v>Южный ФО</v>
      </c>
    </row>
    <row r="11675" spans="1:11" x14ac:dyDescent="0.2">
      <c r="A11675" t="s">
        <v>600</v>
      </c>
      <c r="B11675" t="s">
        <v>597</v>
      </c>
      <c r="C11675" s="1" t="s">
        <v>121</v>
      </c>
      <c r="D11675" s="1" t="s">
        <v>123</v>
      </c>
      <c r="E11675" s="2">
        <v>213</v>
      </c>
      <c r="F11675" s="3">
        <v>115</v>
      </c>
      <c r="G11675" s="2">
        <v>1048</v>
      </c>
      <c r="H11675" s="3">
        <v>609</v>
      </c>
      <c r="I11675" s="69" t="str">
        <f>VLOOKUP(C11675,СПРАВОЧНИК!B:D,2,0)</f>
        <v>ЕВРОПА</v>
      </c>
      <c r="J11675" s="69" t="str">
        <f>VLOOKUP(C11675,СПРАВОЧНИК!B:D,3,0)</f>
        <v>ИНОМАРКИ</v>
      </c>
      <c r="K11675" s="69" t="str">
        <f>VLOOKUP(СВОД2023[[#This Row],[ФО]],СПРАВОЧНИК!H:P,2,0)</f>
        <v>Южный ФО</v>
      </c>
    </row>
    <row r="11676" spans="1:11" x14ac:dyDescent="0.2">
      <c r="A11676" t="s">
        <v>600</v>
      </c>
      <c r="B11676" t="s">
        <v>597</v>
      </c>
      <c r="C11676" s="1" t="s">
        <v>121</v>
      </c>
      <c r="D11676" s="1" t="s">
        <v>2064</v>
      </c>
      <c r="E11676" s="2">
        <v>1</v>
      </c>
      <c r="F11676" s="3">
        <v>2</v>
      </c>
      <c r="G11676" s="2">
        <v>18</v>
      </c>
      <c r="H11676" s="3">
        <v>7</v>
      </c>
      <c r="I11676" s="69" t="str">
        <f>VLOOKUP(C11676,СПРАВОЧНИК!B:D,2,0)</f>
        <v>ЕВРОПА</v>
      </c>
      <c r="J11676" s="69" t="str">
        <f>VLOOKUP(C11676,СПРАВОЧНИК!B:D,3,0)</f>
        <v>ИНОМАРКИ</v>
      </c>
      <c r="K11676" s="69" t="str">
        <f>VLOOKUP(СВОД2023[[#This Row],[ФО]],СПРАВОЧНИК!H:P,2,0)</f>
        <v>Южный ФО</v>
      </c>
    </row>
    <row r="11677" spans="1:11" x14ac:dyDescent="0.2">
      <c r="A11677" t="s">
        <v>600</v>
      </c>
      <c r="B11677" t="s">
        <v>597</v>
      </c>
      <c r="C11677" s="1" t="s">
        <v>121</v>
      </c>
      <c r="D11677" s="1" t="s">
        <v>1361</v>
      </c>
      <c r="E11677" s="2">
        <v>33</v>
      </c>
      <c r="F11677" s="3">
        <v>12</v>
      </c>
      <c r="G11677" s="2">
        <v>122</v>
      </c>
      <c r="H11677" s="3">
        <v>51</v>
      </c>
      <c r="I11677" s="69" t="str">
        <f>VLOOKUP(C11677,СПРАВОЧНИК!B:D,2,0)</f>
        <v>ЕВРОПА</v>
      </c>
      <c r="J11677" s="69" t="str">
        <f>VLOOKUP(C11677,СПРАВОЧНИК!B:D,3,0)</f>
        <v>ИНОМАРКИ</v>
      </c>
      <c r="K11677" s="69" t="str">
        <f>VLOOKUP(СВОД2023[[#This Row],[ФО]],СПРАВОЧНИК!H:P,2,0)</f>
        <v>Южный ФО</v>
      </c>
    </row>
    <row r="11678" spans="1:11" x14ac:dyDescent="0.2">
      <c r="A11678" t="s">
        <v>600</v>
      </c>
      <c r="B11678" t="s">
        <v>597</v>
      </c>
      <c r="C11678" s="1" t="s">
        <v>121</v>
      </c>
      <c r="D11678" s="1" t="s">
        <v>1362</v>
      </c>
      <c r="E11678" s="2">
        <v>38</v>
      </c>
      <c r="F11678" s="3">
        <v>20</v>
      </c>
      <c r="G11678" s="2">
        <v>184</v>
      </c>
      <c r="H11678" s="3">
        <v>133</v>
      </c>
      <c r="I11678" s="69" t="str">
        <f>VLOOKUP(C11678,СПРАВОЧНИК!B:D,2,0)</f>
        <v>ЕВРОПА</v>
      </c>
      <c r="J11678" s="69" t="str">
        <f>VLOOKUP(C11678,СПРАВОЧНИК!B:D,3,0)</f>
        <v>ИНОМАРКИ</v>
      </c>
      <c r="K11678" s="69" t="str">
        <f>VLOOKUP(СВОД2023[[#This Row],[ФО]],СПРАВОЧНИК!H:P,2,0)</f>
        <v>Южный ФО</v>
      </c>
    </row>
    <row r="11679" spans="1:11" x14ac:dyDescent="0.2">
      <c r="A11679" t="s">
        <v>600</v>
      </c>
      <c r="B11679" t="s">
        <v>597</v>
      </c>
      <c r="C11679" s="1" t="s">
        <v>121</v>
      </c>
      <c r="D11679" s="1" t="s">
        <v>124</v>
      </c>
      <c r="E11679" s="2">
        <v>5</v>
      </c>
      <c r="F11679" s="3"/>
      <c r="G11679" s="2">
        <v>32</v>
      </c>
      <c r="H11679" s="3">
        <v>1</v>
      </c>
      <c r="I11679" s="69" t="str">
        <f>VLOOKUP(C11679,СПРАВОЧНИК!B:D,2,0)</f>
        <v>ЕВРОПА</v>
      </c>
      <c r="J11679" s="69" t="str">
        <f>VLOOKUP(C11679,СПРАВОЧНИК!B:D,3,0)</f>
        <v>ИНОМАРКИ</v>
      </c>
      <c r="K11679" s="69" t="str">
        <f>VLOOKUP(СВОД2023[[#This Row],[ФО]],СПРАВОЧНИК!H:P,2,0)</f>
        <v>Южный ФО</v>
      </c>
    </row>
    <row r="11680" spans="1:11" x14ac:dyDescent="0.2">
      <c r="A11680" t="s">
        <v>600</v>
      </c>
      <c r="B11680" t="s">
        <v>597</v>
      </c>
      <c r="C11680" s="1" t="s">
        <v>121</v>
      </c>
      <c r="D11680" s="1" t="s">
        <v>2065</v>
      </c>
      <c r="E11680" s="2"/>
      <c r="F11680" s="3"/>
      <c r="G11680" s="2">
        <v>2</v>
      </c>
      <c r="H11680" s="3"/>
      <c r="I11680" s="69" t="str">
        <f>VLOOKUP(C11680,СПРАВОЧНИК!B:D,2,0)</f>
        <v>ЕВРОПА</v>
      </c>
      <c r="J11680" s="69" t="str">
        <f>VLOOKUP(C11680,СПРАВОЧНИК!B:D,3,0)</f>
        <v>ИНОМАРКИ</v>
      </c>
      <c r="K11680" s="69" t="str">
        <f>VLOOKUP(СВОД2023[[#This Row],[ФО]],СПРАВОЧНИК!H:P,2,0)</f>
        <v>Южный ФО</v>
      </c>
    </row>
    <row r="11681" spans="1:11" x14ac:dyDescent="0.2">
      <c r="A11681" t="s">
        <v>600</v>
      </c>
      <c r="B11681" t="s">
        <v>597</v>
      </c>
      <c r="C11681" s="1" t="s">
        <v>121</v>
      </c>
      <c r="D11681" s="1" t="s">
        <v>2066</v>
      </c>
      <c r="E11681" s="2">
        <v>3</v>
      </c>
      <c r="F11681" s="3"/>
      <c r="G11681" s="2">
        <v>7</v>
      </c>
      <c r="H11681" s="3">
        <v>2</v>
      </c>
      <c r="I11681" s="69" t="str">
        <f>VLOOKUP(C11681,СПРАВОЧНИК!B:D,2,0)</f>
        <v>ЕВРОПА</v>
      </c>
      <c r="J11681" s="69" t="str">
        <f>VLOOKUP(C11681,СПРАВОЧНИК!B:D,3,0)</f>
        <v>ИНОМАРКИ</v>
      </c>
      <c r="K11681" s="69" t="str">
        <f>VLOOKUP(СВОД2023[[#This Row],[ФО]],СПРАВОЧНИК!H:P,2,0)</f>
        <v>Южный ФО</v>
      </c>
    </row>
    <row r="11682" spans="1:11" x14ac:dyDescent="0.2">
      <c r="A11682" t="s">
        <v>600</v>
      </c>
      <c r="B11682" t="s">
        <v>597</v>
      </c>
      <c r="C11682" s="1" t="s">
        <v>121</v>
      </c>
      <c r="D11682" s="1" t="s">
        <v>1363</v>
      </c>
      <c r="E11682" s="2">
        <v>13</v>
      </c>
      <c r="F11682" s="3">
        <v>7</v>
      </c>
      <c r="G11682" s="2">
        <v>47</v>
      </c>
      <c r="H11682" s="3">
        <v>25</v>
      </c>
      <c r="I11682" s="69" t="str">
        <f>VLOOKUP(C11682,СПРАВОЧНИК!B:D,2,0)</f>
        <v>ЕВРОПА</v>
      </c>
      <c r="J11682" s="69" t="str">
        <f>VLOOKUP(C11682,СПРАВОЧНИК!B:D,3,0)</f>
        <v>ИНОМАРКИ</v>
      </c>
      <c r="K11682" s="69" t="str">
        <f>VLOOKUP(СВОД2023[[#This Row],[ФО]],СПРАВОЧНИК!H:P,2,0)</f>
        <v>Южный ФО</v>
      </c>
    </row>
    <row r="11683" spans="1:11" x14ac:dyDescent="0.2">
      <c r="A11683" t="s">
        <v>600</v>
      </c>
      <c r="B11683" t="s">
        <v>597</v>
      </c>
      <c r="C11683" s="1" t="s">
        <v>121</v>
      </c>
      <c r="D11683" s="1" t="s">
        <v>1364</v>
      </c>
      <c r="E11683" s="2">
        <v>16</v>
      </c>
      <c r="F11683" s="3">
        <v>8</v>
      </c>
      <c r="G11683" s="2">
        <v>99</v>
      </c>
      <c r="H11683" s="3">
        <v>48</v>
      </c>
      <c r="I11683" s="69" t="str">
        <f>VLOOKUP(C11683,СПРАВОЧНИК!B:D,2,0)</f>
        <v>ЕВРОПА</v>
      </c>
      <c r="J11683" s="69" t="str">
        <f>VLOOKUP(C11683,СПРАВОЧНИК!B:D,3,0)</f>
        <v>ИНОМАРКИ</v>
      </c>
      <c r="K11683" s="69" t="str">
        <f>VLOOKUP(СВОД2023[[#This Row],[ФО]],СПРАВОЧНИК!H:P,2,0)</f>
        <v>Южный ФО</v>
      </c>
    </row>
    <row r="11684" spans="1:11" x14ac:dyDescent="0.2">
      <c r="A11684" t="s">
        <v>600</v>
      </c>
      <c r="B11684" t="s">
        <v>597</v>
      </c>
      <c r="C11684" s="1" t="s">
        <v>121</v>
      </c>
      <c r="D11684" s="1" t="s">
        <v>2402</v>
      </c>
      <c r="E11684" s="2">
        <v>2</v>
      </c>
      <c r="F11684" s="3"/>
      <c r="G11684" s="2">
        <v>2</v>
      </c>
      <c r="H11684" s="3"/>
      <c r="I11684" s="69" t="str">
        <f>VLOOKUP(C11684,СПРАВОЧНИК!B:D,2,0)</f>
        <v>ЕВРОПА</v>
      </c>
      <c r="J11684" s="69" t="str">
        <f>VLOOKUP(C11684,СПРАВОЧНИК!B:D,3,0)</f>
        <v>ИНОМАРКИ</v>
      </c>
      <c r="K11684" s="69" t="str">
        <f>VLOOKUP(СВОД2023[[#This Row],[ФО]],СПРАВОЧНИК!H:P,2,0)</f>
        <v>Южный ФО</v>
      </c>
    </row>
    <row r="11685" spans="1:11" x14ac:dyDescent="0.2">
      <c r="A11685" t="s">
        <v>600</v>
      </c>
      <c r="B11685" t="s">
        <v>597</v>
      </c>
      <c r="C11685" s="1" t="s">
        <v>121</v>
      </c>
      <c r="D11685" s="1" t="s">
        <v>2068</v>
      </c>
      <c r="E11685" s="2">
        <v>1</v>
      </c>
      <c r="F11685" s="3"/>
      <c r="G11685" s="2">
        <v>6</v>
      </c>
      <c r="H11685" s="3">
        <v>1</v>
      </c>
      <c r="I11685" s="69" t="str">
        <f>VLOOKUP(C11685,СПРАВОЧНИК!B:D,2,0)</f>
        <v>ЕВРОПА</v>
      </c>
      <c r="J11685" s="69" t="str">
        <f>VLOOKUP(C11685,СПРАВОЧНИК!B:D,3,0)</f>
        <v>ИНОМАРКИ</v>
      </c>
      <c r="K11685" s="69" t="str">
        <f>VLOOKUP(СВОД2023[[#This Row],[ФО]],СПРАВОЧНИК!H:P,2,0)</f>
        <v>Южный ФО</v>
      </c>
    </row>
    <row r="11686" spans="1:11" x14ac:dyDescent="0.2">
      <c r="A11686" t="s">
        <v>600</v>
      </c>
      <c r="B11686" t="s">
        <v>597</v>
      </c>
      <c r="C11686" s="1" t="s">
        <v>121</v>
      </c>
      <c r="D11686" s="1" t="s">
        <v>2740</v>
      </c>
      <c r="E11686" s="2"/>
      <c r="F11686" s="3"/>
      <c r="G11686" s="2">
        <v>1</v>
      </c>
      <c r="H11686" s="3"/>
      <c r="I11686" s="69" t="str">
        <f>VLOOKUP(C11686,СПРАВОЧНИК!B:D,2,0)</f>
        <v>ЕВРОПА</v>
      </c>
      <c r="J11686" s="69" t="str">
        <f>VLOOKUP(C11686,СПРАВОЧНИК!B:D,3,0)</f>
        <v>ИНОМАРКИ</v>
      </c>
      <c r="K11686" s="69" t="str">
        <f>VLOOKUP(СВОД2023[[#This Row],[ФО]],СПРАВОЧНИК!H:P,2,0)</f>
        <v>Южный ФО</v>
      </c>
    </row>
    <row r="11687" spans="1:11" x14ac:dyDescent="0.2">
      <c r="A11687" t="s">
        <v>600</v>
      </c>
      <c r="B11687" t="s">
        <v>597</v>
      </c>
      <c r="C11687" s="1" t="s">
        <v>121</v>
      </c>
      <c r="D11687" s="1" t="s">
        <v>2404</v>
      </c>
      <c r="E11687" s="2">
        <v>1</v>
      </c>
      <c r="F11687" s="3"/>
      <c r="G11687" s="2">
        <v>1</v>
      </c>
      <c r="H11687" s="3"/>
      <c r="I11687" s="69" t="str">
        <f>VLOOKUP(C11687,СПРАВОЧНИК!B:D,2,0)</f>
        <v>ЕВРОПА</v>
      </c>
      <c r="J11687" s="69" t="str">
        <f>VLOOKUP(C11687,СПРАВОЧНИК!B:D,3,0)</f>
        <v>ИНОМАРКИ</v>
      </c>
      <c r="K11687" s="69" t="str">
        <f>VLOOKUP(СВОД2023[[#This Row],[ФО]],СПРАВОЧНИК!H:P,2,0)</f>
        <v>Южный ФО</v>
      </c>
    </row>
    <row r="11688" spans="1:11" x14ac:dyDescent="0.2">
      <c r="A11688" t="s">
        <v>600</v>
      </c>
      <c r="B11688" t="s">
        <v>597</v>
      </c>
      <c r="C11688" s="1" t="s">
        <v>121</v>
      </c>
      <c r="D11688" s="1" t="s">
        <v>2645</v>
      </c>
      <c r="E11688" s="2">
        <v>1</v>
      </c>
      <c r="F11688" s="3">
        <v>1</v>
      </c>
      <c r="G11688" s="2">
        <v>3</v>
      </c>
      <c r="H11688" s="3">
        <v>1</v>
      </c>
      <c r="I11688" s="69" t="str">
        <f>VLOOKUP(C11688,СПРАВОЧНИК!B:D,2,0)</f>
        <v>ЕВРОПА</v>
      </c>
      <c r="J11688" s="69" t="str">
        <f>VLOOKUP(C11688,СПРАВОЧНИК!B:D,3,0)</f>
        <v>ИНОМАРКИ</v>
      </c>
      <c r="K11688" s="69" t="str">
        <f>VLOOKUP(СВОД2023[[#This Row],[ФО]],СПРАВОЧНИК!H:P,2,0)</f>
        <v>Южный ФО</v>
      </c>
    </row>
    <row r="11689" spans="1:11" x14ac:dyDescent="0.2">
      <c r="A11689" t="s">
        <v>600</v>
      </c>
      <c r="B11689" t="s">
        <v>597</v>
      </c>
      <c r="C11689" s="1" t="s">
        <v>121</v>
      </c>
      <c r="D11689" s="1" t="s">
        <v>1365</v>
      </c>
      <c r="E11689" s="2">
        <v>2</v>
      </c>
      <c r="F11689" s="3"/>
      <c r="G11689" s="2">
        <v>12</v>
      </c>
      <c r="H11689" s="3">
        <v>12</v>
      </c>
      <c r="I11689" s="69" t="str">
        <f>VLOOKUP(C11689,СПРАВОЧНИК!B:D,2,0)</f>
        <v>ЕВРОПА</v>
      </c>
      <c r="J11689" s="69" t="str">
        <f>VLOOKUP(C11689,СПРАВОЧНИК!B:D,3,0)</f>
        <v>ИНОМАРКИ</v>
      </c>
      <c r="K11689" s="69" t="str">
        <f>VLOOKUP(СВОД2023[[#This Row],[ФО]],СПРАВОЧНИК!H:P,2,0)</f>
        <v>Южный ФО</v>
      </c>
    </row>
    <row r="11690" spans="1:11" x14ac:dyDescent="0.2">
      <c r="A11690" t="s">
        <v>600</v>
      </c>
      <c r="B11690" t="s">
        <v>597</v>
      </c>
      <c r="C11690" s="1" t="s">
        <v>121</v>
      </c>
      <c r="D11690" s="1" t="s">
        <v>1366</v>
      </c>
      <c r="E11690" s="2">
        <v>4</v>
      </c>
      <c r="F11690" s="3">
        <v>9</v>
      </c>
      <c r="G11690" s="2">
        <v>54</v>
      </c>
      <c r="H11690" s="3">
        <v>30</v>
      </c>
      <c r="I11690" s="69" t="str">
        <f>VLOOKUP(C11690,СПРАВОЧНИК!B:D,2,0)</f>
        <v>ЕВРОПА</v>
      </c>
      <c r="J11690" s="69" t="str">
        <f>VLOOKUP(C11690,СПРАВОЧНИК!B:D,3,0)</f>
        <v>ИНОМАРКИ</v>
      </c>
      <c r="K11690" s="69" t="str">
        <f>VLOOKUP(СВОД2023[[#This Row],[ФО]],СПРАВОЧНИК!H:P,2,0)</f>
        <v>Южный ФО</v>
      </c>
    </row>
    <row r="11691" spans="1:11" x14ac:dyDescent="0.2">
      <c r="A11691" t="s">
        <v>600</v>
      </c>
      <c r="B11691" t="s">
        <v>597</v>
      </c>
      <c r="C11691" s="1" t="s">
        <v>121</v>
      </c>
      <c r="D11691" s="1" t="s">
        <v>1367</v>
      </c>
      <c r="E11691" s="2">
        <v>3</v>
      </c>
      <c r="F11691" s="3">
        <v>2</v>
      </c>
      <c r="G11691" s="2">
        <v>12</v>
      </c>
      <c r="H11691" s="3">
        <v>8</v>
      </c>
      <c r="I11691" s="69" t="str">
        <f>VLOOKUP(C11691,СПРАВОЧНИК!B:D,2,0)</f>
        <v>ЕВРОПА</v>
      </c>
      <c r="J11691" s="69" t="str">
        <f>VLOOKUP(C11691,СПРАВОЧНИК!B:D,3,0)</f>
        <v>ИНОМАРКИ</v>
      </c>
      <c r="K11691" s="69" t="str">
        <f>VLOOKUP(СВОД2023[[#This Row],[ФО]],СПРАВОЧНИК!H:P,2,0)</f>
        <v>Южный ФО</v>
      </c>
    </row>
    <row r="11692" spans="1:11" x14ac:dyDescent="0.2">
      <c r="A11692" t="s">
        <v>600</v>
      </c>
      <c r="B11692" t="s">
        <v>597</v>
      </c>
      <c r="C11692" s="1" t="s">
        <v>121</v>
      </c>
      <c r="D11692" s="1" t="s">
        <v>2405</v>
      </c>
      <c r="E11692" s="2">
        <v>1</v>
      </c>
      <c r="F11692" s="3"/>
      <c r="G11692" s="2">
        <v>4</v>
      </c>
      <c r="H11692" s="3"/>
      <c r="I11692" s="69" t="str">
        <f>VLOOKUP(C11692,СПРАВОЧНИК!B:D,2,0)</f>
        <v>ЕВРОПА</v>
      </c>
      <c r="J11692" s="69" t="str">
        <f>VLOOKUP(C11692,СПРАВОЧНИК!B:D,3,0)</f>
        <v>ИНОМАРКИ</v>
      </c>
      <c r="K11692" s="69" t="str">
        <f>VLOOKUP(СВОД2023[[#This Row],[ФО]],СПРАВОЧНИК!H:P,2,0)</f>
        <v>Южный ФО</v>
      </c>
    </row>
    <row r="11693" spans="1:11" x14ac:dyDescent="0.2">
      <c r="A11693" t="s">
        <v>600</v>
      </c>
      <c r="B11693" t="s">
        <v>597</v>
      </c>
      <c r="C11693" s="1" t="s">
        <v>121</v>
      </c>
      <c r="D11693" s="1" t="s">
        <v>2069</v>
      </c>
      <c r="E11693" s="2">
        <v>2</v>
      </c>
      <c r="F11693" s="3"/>
      <c r="G11693" s="2">
        <v>2</v>
      </c>
      <c r="H11693" s="3"/>
      <c r="I11693" s="69" t="str">
        <f>VLOOKUP(C11693,СПРАВОЧНИК!B:D,2,0)</f>
        <v>ЕВРОПА</v>
      </c>
      <c r="J11693" s="69" t="str">
        <f>VLOOKUP(C11693,СПРАВОЧНИК!B:D,3,0)</f>
        <v>ИНОМАРКИ</v>
      </c>
      <c r="K11693" s="69" t="str">
        <f>VLOOKUP(СВОД2023[[#This Row],[ФО]],СПРАВОЧНИК!H:P,2,0)</f>
        <v>Южный ФО</v>
      </c>
    </row>
    <row r="11694" spans="1:11" x14ac:dyDescent="0.2">
      <c r="A11694" t="s">
        <v>600</v>
      </c>
      <c r="B11694" t="s">
        <v>597</v>
      </c>
      <c r="C11694" s="1" t="s">
        <v>121</v>
      </c>
      <c r="D11694" s="1" t="s">
        <v>2406</v>
      </c>
      <c r="E11694" s="2"/>
      <c r="F11694" s="3">
        <v>1</v>
      </c>
      <c r="G11694" s="2">
        <v>1</v>
      </c>
      <c r="H11694" s="3">
        <v>1</v>
      </c>
      <c r="I11694" s="69" t="str">
        <f>VLOOKUP(C11694,СПРАВОЧНИК!B:D,2,0)</f>
        <v>ЕВРОПА</v>
      </c>
      <c r="J11694" s="69" t="str">
        <f>VLOOKUP(C11694,СПРАВОЧНИК!B:D,3,0)</f>
        <v>ИНОМАРКИ</v>
      </c>
      <c r="K11694" s="69" t="str">
        <f>VLOOKUP(СВОД2023[[#This Row],[ФО]],СПРАВОЧНИК!H:P,2,0)</f>
        <v>Южный ФО</v>
      </c>
    </row>
    <row r="11695" spans="1:11" x14ac:dyDescent="0.2">
      <c r="A11695" t="s">
        <v>600</v>
      </c>
      <c r="B11695" t="s">
        <v>597</v>
      </c>
      <c r="C11695" s="1" t="s">
        <v>121</v>
      </c>
      <c r="D11695" s="1" t="s">
        <v>2070</v>
      </c>
      <c r="E11695" s="2">
        <v>1</v>
      </c>
      <c r="F11695" s="3">
        <v>2</v>
      </c>
      <c r="G11695" s="2">
        <v>1</v>
      </c>
      <c r="H11695" s="3">
        <v>4</v>
      </c>
      <c r="I11695" s="69" t="str">
        <f>VLOOKUP(C11695,СПРАВОЧНИК!B:D,2,0)</f>
        <v>ЕВРОПА</v>
      </c>
      <c r="J11695" s="69" t="str">
        <f>VLOOKUP(C11695,СПРАВОЧНИК!B:D,3,0)</f>
        <v>ИНОМАРКИ</v>
      </c>
      <c r="K11695" s="69" t="str">
        <f>VLOOKUP(СВОД2023[[#This Row],[ФО]],СПРАВОЧНИК!H:P,2,0)</f>
        <v>Южный ФО</v>
      </c>
    </row>
    <row r="11696" spans="1:11" x14ac:dyDescent="0.2">
      <c r="A11696" t="s">
        <v>600</v>
      </c>
      <c r="B11696" t="s">
        <v>597</v>
      </c>
      <c r="C11696" s="1" t="s">
        <v>121</v>
      </c>
      <c r="D11696" s="1" t="s">
        <v>1368</v>
      </c>
      <c r="E11696" s="2">
        <v>2</v>
      </c>
      <c r="F11696" s="3"/>
      <c r="G11696" s="2">
        <v>20</v>
      </c>
      <c r="H11696" s="3">
        <v>8</v>
      </c>
      <c r="I11696" s="69" t="str">
        <f>VLOOKUP(C11696,СПРАВОЧНИК!B:D,2,0)</f>
        <v>ЕВРОПА</v>
      </c>
      <c r="J11696" s="69" t="str">
        <f>VLOOKUP(C11696,СПРАВОЧНИК!B:D,3,0)</f>
        <v>ИНОМАРКИ</v>
      </c>
      <c r="K11696" s="69" t="str">
        <f>VLOOKUP(СВОД2023[[#This Row],[ФО]],СПРАВОЧНИК!H:P,2,0)</f>
        <v>Южный ФО</v>
      </c>
    </row>
    <row r="11697" spans="1:11" x14ac:dyDescent="0.2">
      <c r="A11697" t="s">
        <v>600</v>
      </c>
      <c r="B11697" t="s">
        <v>597</v>
      </c>
      <c r="C11697" s="1" t="s">
        <v>121</v>
      </c>
      <c r="D11697" s="1" t="s">
        <v>2071</v>
      </c>
      <c r="E11697" s="2">
        <v>9</v>
      </c>
      <c r="F11697" s="3">
        <v>4</v>
      </c>
      <c r="G11697" s="2">
        <v>53</v>
      </c>
      <c r="H11697" s="3">
        <v>33</v>
      </c>
      <c r="I11697" s="69" t="str">
        <f>VLOOKUP(C11697,СПРАВОЧНИК!B:D,2,0)</f>
        <v>ЕВРОПА</v>
      </c>
      <c r="J11697" s="69" t="str">
        <f>VLOOKUP(C11697,СПРАВОЧНИК!B:D,3,0)</f>
        <v>ИНОМАРКИ</v>
      </c>
      <c r="K11697" s="69" t="str">
        <f>VLOOKUP(СВОД2023[[#This Row],[ФО]],СПРАВОЧНИК!H:P,2,0)</f>
        <v>Южный ФО</v>
      </c>
    </row>
    <row r="11698" spans="1:11" x14ac:dyDescent="0.2">
      <c r="A11698" t="s">
        <v>600</v>
      </c>
      <c r="B11698" t="s">
        <v>597</v>
      </c>
      <c r="C11698" s="1" t="s">
        <v>127</v>
      </c>
      <c r="D11698" s="1" t="s">
        <v>2741</v>
      </c>
      <c r="E11698" s="2"/>
      <c r="F11698" s="3"/>
      <c r="G11698" s="2">
        <v>1</v>
      </c>
      <c r="H11698" s="3"/>
      <c r="I11698" s="69" t="str">
        <f>VLOOKUP(C11698,СПРАВОЧНИК!B:D,2,0)</f>
        <v>ЕВРОПА</v>
      </c>
      <c r="J11698" s="69" t="str">
        <f>VLOOKUP(C11698,СПРАВОЧНИК!B:D,3,0)</f>
        <v>ИНОМАРКИ</v>
      </c>
      <c r="K11698" s="69" t="str">
        <f>VLOOKUP(СВОД2023[[#This Row],[ФО]],СПРАВОЧНИК!H:P,2,0)</f>
        <v>Южный ФО</v>
      </c>
    </row>
    <row r="11699" spans="1:11" x14ac:dyDescent="0.2">
      <c r="A11699" t="s">
        <v>600</v>
      </c>
      <c r="B11699" t="s">
        <v>597</v>
      </c>
      <c r="C11699" s="1" t="s">
        <v>127</v>
      </c>
      <c r="D11699" s="1" t="s">
        <v>128</v>
      </c>
      <c r="E11699" s="2">
        <v>38</v>
      </c>
      <c r="F11699" s="3">
        <v>1</v>
      </c>
      <c r="G11699" s="2">
        <v>165</v>
      </c>
      <c r="H11699" s="3">
        <v>2</v>
      </c>
      <c r="I11699" s="69" t="str">
        <f>VLOOKUP(C11699,СПРАВОЧНИК!B:D,2,0)</f>
        <v>ЕВРОПА</v>
      </c>
      <c r="J11699" s="69" t="str">
        <f>VLOOKUP(C11699,СПРАВОЧНИК!B:D,3,0)</f>
        <v>ИНОМАРКИ</v>
      </c>
      <c r="K11699" s="69" t="str">
        <f>VLOOKUP(СВОД2023[[#This Row],[ФО]],СПРАВОЧНИК!H:P,2,0)</f>
        <v>Южный ФО</v>
      </c>
    </row>
    <row r="11700" spans="1:11" x14ac:dyDescent="0.2">
      <c r="A11700" t="s">
        <v>600</v>
      </c>
      <c r="B11700" t="s">
        <v>597</v>
      </c>
      <c r="C11700" s="1" t="s">
        <v>127</v>
      </c>
      <c r="D11700" s="1" t="s">
        <v>2072</v>
      </c>
      <c r="E11700" s="2">
        <v>1</v>
      </c>
      <c r="F11700" s="3"/>
      <c r="G11700" s="2">
        <v>11</v>
      </c>
      <c r="H11700" s="3"/>
      <c r="I11700" s="69" t="str">
        <f>VLOOKUP(C11700,СПРАВОЧНИК!B:D,2,0)</f>
        <v>ЕВРОПА</v>
      </c>
      <c r="J11700" s="69" t="str">
        <f>VLOOKUP(C11700,СПРАВОЧНИК!B:D,3,0)</f>
        <v>ИНОМАРКИ</v>
      </c>
      <c r="K11700" s="69" t="str">
        <f>VLOOKUP(СВОД2023[[#This Row],[ФО]],СПРАВОЧНИК!H:P,2,0)</f>
        <v>Южный ФО</v>
      </c>
    </row>
    <row r="11701" spans="1:11" x14ac:dyDescent="0.2">
      <c r="A11701" t="s">
        <v>600</v>
      </c>
      <c r="B11701" t="s">
        <v>597</v>
      </c>
      <c r="C11701" s="1" t="s">
        <v>127</v>
      </c>
      <c r="D11701" s="1" t="s">
        <v>2073</v>
      </c>
      <c r="E11701" s="2">
        <v>220</v>
      </c>
      <c r="F11701" s="3">
        <v>3</v>
      </c>
      <c r="G11701" s="2">
        <v>1007</v>
      </c>
      <c r="H11701" s="3">
        <v>23</v>
      </c>
      <c r="I11701" s="69" t="str">
        <f>VLOOKUP(C11701,СПРАВОЧНИК!B:D,2,0)</f>
        <v>ЕВРОПА</v>
      </c>
      <c r="J11701" s="69" t="str">
        <f>VLOOKUP(C11701,СПРАВОЧНИК!B:D,3,0)</f>
        <v>ИНОМАРКИ</v>
      </c>
      <c r="K11701" s="69" t="str">
        <f>VLOOKUP(СВОД2023[[#This Row],[ФО]],СПРАВОЧНИК!H:P,2,0)</f>
        <v>Южный ФО</v>
      </c>
    </row>
    <row r="11702" spans="1:11" x14ac:dyDescent="0.2">
      <c r="A11702" t="s">
        <v>600</v>
      </c>
      <c r="B11702" t="s">
        <v>597</v>
      </c>
      <c r="C11702" s="1" t="s">
        <v>127</v>
      </c>
      <c r="D11702" s="1" t="s">
        <v>2074</v>
      </c>
      <c r="E11702" s="2">
        <v>23</v>
      </c>
      <c r="F11702" s="3">
        <v>1</v>
      </c>
      <c r="G11702" s="2">
        <v>116</v>
      </c>
      <c r="H11702" s="3">
        <v>5</v>
      </c>
      <c r="I11702" s="69" t="str">
        <f>VLOOKUP(C11702,СПРАВОЧНИК!B:D,2,0)</f>
        <v>ЕВРОПА</v>
      </c>
      <c r="J11702" s="69" t="str">
        <f>VLOOKUP(C11702,СПРАВОЧНИК!B:D,3,0)</f>
        <v>ИНОМАРКИ</v>
      </c>
      <c r="K11702" s="69" t="str">
        <f>VLOOKUP(СВОД2023[[#This Row],[ФО]],СПРАВОЧНИК!H:P,2,0)</f>
        <v>Южный ФО</v>
      </c>
    </row>
    <row r="11703" spans="1:11" x14ac:dyDescent="0.2">
      <c r="A11703" t="s">
        <v>600</v>
      </c>
      <c r="B11703" t="s">
        <v>597</v>
      </c>
      <c r="C11703" s="1" t="s">
        <v>127</v>
      </c>
      <c r="D11703" s="1" t="s">
        <v>2407</v>
      </c>
      <c r="E11703" s="2">
        <v>4</v>
      </c>
      <c r="F11703" s="3"/>
      <c r="G11703" s="2">
        <v>20</v>
      </c>
      <c r="H11703" s="3">
        <v>1</v>
      </c>
      <c r="I11703" s="69" t="str">
        <f>VLOOKUP(C11703,СПРАВОЧНИК!B:D,2,0)</f>
        <v>ЕВРОПА</v>
      </c>
      <c r="J11703" s="69" t="str">
        <f>VLOOKUP(C11703,СПРАВОЧНИК!B:D,3,0)</f>
        <v>ИНОМАРКИ</v>
      </c>
      <c r="K11703" s="69" t="str">
        <f>VLOOKUP(СВОД2023[[#This Row],[ФО]],СПРАВОЧНИК!H:P,2,0)</f>
        <v>Южный ФО</v>
      </c>
    </row>
    <row r="11704" spans="1:11" x14ac:dyDescent="0.2">
      <c r="A11704" t="s">
        <v>600</v>
      </c>
      <c r="B11704" t="s">
        <v>597</v>
      </c>
      <c r="C11704" s="1" t="s">
        <v>127</v>
      </c>
      <c r="D11704" s="1" t="s">
        <v>2075</v>
      </c>
      <c r="E11704" s="2">
        <v>13</v>
      </c>
      <c r="F11704" s="3">
        <v>1</v>
      </c>
      <c r="G11704" s="2">
        <v>61</v>
      </c>
      <c r="H11704" s="3">
        <v>7</v>
      </c>
      <c r="I11704" s="69" t="str">
        <f>VLOOKUP(C11704,СПРАВОЧНИК!B:D,2,0)</f>
        <v>ЕВРОПА</v>
      </c>
      <c r="J11704" s="69" t="str">
        <f>VLOOKUP(C11704,СПРАВОЧНИК!B:D,3,0)</f>
        <v>ИНОМАРКИ</v>
      </c>
      <c r="K11704" s="69" t="str">
        <f>VLOOKUP(СВОД2023[[#This Row],[ФО]],СПРАВОЧНИК!H:P,2,0)</f>
        <v>Южный ФО</v>
      </c>
    </row>
    <row r="11705" spans="1:11" x14ac:dyDescent="0.2">
      <c r="A11705" t="s">
        <v>600</v>
      </c>
      <c r="B11705" t="s">
        <v>597</v>
      </c>
      <c r="C11705" s="1" t="s">
        <v>2076</v>
      </c>
      <c r="D11705" s="1" t="s">
        <v>2077</v>
      </c>
      <c r="E11705" s="2"/>
      <c r="F11705" s="3"/>
      <c r="G11705" s="2"/>
      <c r="H11705" s="3">
        <v>1</v>
      </c>
      <c r="I11705" s="69" t="str">
        <f>VLOOKUP(C11705,СПРАВОЧНИК!B:D,2,0)</f>
        <v>КИТАЙ</v>
      </c>
      <c r="J11705" s="69" t="str">
        <f>VLOOKUP(C11705,СПРАВОЧНИК!B:D,3,0)</f>
        <v>ИНОМАРКИ</v>
      </c>
      <c r="K11705" s="69" t="str">
        <f>VLOOKUP(СВОД2023[[#This Row],[ФО]],СПРАВОЧНИК!H:P,2,0)</f>
        <v>Южный ФО</v>
      </c>
    </row>
    <row r="11706" spans="1:11" x14ac:dyDescent="0.2">
      <c r="A11706" t="s">
        <v>600</v>
      </c>
      <c r="B11706" t="s">
        <v>597</v>
      </c>
      <c r="C11706" s="1" t="s">
        <v>2076</v>
      </c>
      <c r="D11706" s="1" t="s">
        <v>2078</v>
      </c>
      <c r="E11706" s="2">
        <v>4</v>
      </c>
      <c r="F11706" s="3"/>
      <c r="G11706" s="2">
        <v>13</v>
      </c>
      <c r="H11706" s="3">
        <v>2</v>
      </c>
      <c r="I11706" s="69" t="str">
        <f>VLOOKUP(C11706,СПРАВОЧНИК!B:D,2,0)</f>
        <v>КИТАЙ</v>
      </c>
      <c r="J11706" s="69" t="str">
        <f>VLOOKUP(C11706,СПРАВОЧНИК!B:D,3,0)</f>
        <v>ИНОМАРКИ</v>
      </c>
      <c r="K11706" s="69" t="str">
        <f>VLOOKUP(СВОД2023[[#This Row],[ФО]],СПРАВОЧНИК!H:P,2,0)</f>
        <v>Южный ФО</v>
      </c>
    </row>
    <row r="11707" spans="1:11" x14ac:dyDescent="0.2">
      <c r="A11707" t="s">
        <v>600</v>
      </c>
      <c r="B11707" t="s">
        <v>597</v>
      </c>
      <c r="C11707" s="1" t="s">
        <v>129</v>
      </c>
      <c r="D11707" s="1" t="s">
        <v>2742</v>
      </c>
      <c r="E11707" s="2"/>
      <c r="F11707" s="3"/>
      <c r="G11707" s="2"/>
      <c r="H11707" s="3">
        <v>2</v>
      </c>
      <c r="I11707" s="69" t="str">
        <f>VLOOKUP(C11707,СПРАВОЧНИК!B:D,2,0)</f>
        <v>КОРЕЯ</v>
      </c>
      <c r="J11707" s="69" t="str">
        <f>VLOOKUP(C11707,СПРАВОЧНИК!B:D,3,0)</f>
        <v>ИНОМАРКИ</v>
      </c>
      <c r="K11707" s="69" t="str">
        <f>VLOOKUP(СВОД2023[[#This Row],[ФО]],СПРАВОЧНИК!H:P,2,0)</f>
        <v>Южный ФО</v>
      </c>
    </row>
    <row r="11708" spans="1:11" x14ac:dyDescent="0.2">
      <c r="A11708" t="s">
        <v>600</v>
      </c>
      <c r="B11708" t="s">
        <v>597</v>
      </c>
      <c r="C11708" s="1" t="s">
        <v>129</v>
      </c>
      <c r="D11708" s="1" t="s">
        <v>1370</v>
      </c>
      <c r="E11708" s="2">
        <v>38</v>
      </c>
      <c r="F11708" s="3">
        <v>40</v>
      </c>
      <c r="G11708" s="2">
        <v>218</v>
      </c>
      <c r="H11708" s="3">
        <v>153</v>
      </c>
      <c r="I11708" s="69" t="str">
        <f>VLOOKUP(C11708,СПРАВОЧНИК!B:D,2,0)</f>
        <v>КОРЕЯ</v>
      </c>
      <c r="J11708" s="69" t="str">
        <f>VLOOKUP(C11708,СПРАВОЧНИК!B:D,3,0)</f>
        <v>ИНОМАРКИ</v>
      </c>
      <c r="K11708" s="69" t="str">
        <f>VLOOKUP(СВОД2023[[#This Row],[ФО]],СПРАВОЧНИК!H:P,2,0)</f>
        <v>Южный ФО</v>
      </c>
    </row>
    <row r="11709" spans="1:11" x14ac:dyDescent="0.2">
      <c r="A11709" t="s">
        <v>600</v>
      </c>
      <c r="B11709" t="s">
        <v>597</v>
      </c>
      <c r="C11709" s="1" t="s">
        <v>129</v>
      </c>
      <c r="D11709" s="1" t="s">
        <v>2080</v>
      </c>
      <c r="E11709" s="2"/>
      <c r="F11709" s="3"/>
      <c r="G11709" s="2">
        <v>2</v>
      </c>
      <c r="H11709" s="3"/>
      <c r="I11709" s="69" t="str">
        <f>VLOOKUP(C11709,СПРАВОЧНИК!B:D,2,0)</f>
        <v>КОРЕЯ</v>
      </c>
      <c r="J11709" s="69" t="str">
        <f>VLOOKUP(C11709,СПРАВОЧНИК!B:D,3,0)</f>
        <v>ИНОМАРКИ</v>
      </c>
      <c r="K11709" s="69" t="str">
        <f>VLOOKUP(СВОД2023[[#This Row],[ФО]],СПРАВОЧНИК!H:P,2,0)</f>
        <v>Южный ФО</v>
      </c>
    </row>
    <row r="11710" spans="1:11" x14ac:dyDescent="0.2">
      <c r="A11710" t="s">
        <v>600</v>
      </c>
      <c r="B11710" t="s">
        <v>597</v>
      </c>
      <c r="C11710" s="1" t="s">
        <v>129</v>
      </c>
      <c r="D11710" s="1" t="s">
        <v>2081</v>
      </c>
      <c r="E11710" s="2">
        <v>4</v>
      </c>
      <c r="F11710" s="3">
        <v>1</v>
      </c>
      <c r="G11710" s="2">
        <v>11</v>
      </c>
      <c r="H11710" s="3">
        <v>10</v>
      </c>
      <c r="I11710" s="69" t="str">
        <f>VLOOKUP(C11710,СПРАВОЧНИК!B:D,2,0)</f>
        <v>КОРЕЯ</v>
      </c>
      <c r="J11710" s="69" t="str">
        <f>VLOOKUP(C11710,СПРАВОЧНИК!B:D,3,0)</f>
        <v>ИНОМАРКИ</v>
      </c>
      <c r="K11710" s="69" t="str">
        <f>VLOOKUP(СВОД2023[[#This Row],[ФО]],СПРАВОЧНИК!H:P,2,0)</f>
        <v>Южный ФО</v>
      </c>
    </row>
    <row r="11711" spans="1:11" x14ac:dyDescent="0.2">
      <c r="A11711" t="s">
        <v>600</v>
      </c>
      <c r="B11711" t="s">
        <v>597</v>
      </c>
      <c r="C11711" s="1" t="s">
        <v>129</v>
      </c>
      <c r="D11711" s="1" t="s">
        <v>2504</v>
      </c>
      <c r="E11711" s="2"/>
      <c r="F11711" s="3"/>
      <c r="G11711" s="2">
        <v>1</v>
      </c>
      <c r="H11711" s="3">
        <v>1</v>
      </c>
      <c r="I11711" s="69" t="str">
        <f>VLOOKUP(C11711,СПРАВОЧНИК!B:D,2,0)</f>
        <v>КОРЕЯ</v>
      </c>
      <c r="J11711" s="69" t="str">
        <f>VLOOKUP(C11711,СПРАВОЧНИК!B:D,3,0)</f>
        <v>ИНОМАРКИ</v>
      </c>
      <c r="K11711" s="69" t="str">
        <f>VLOOKUP(СВОД2023[[#This Row],[ФО]],СПРАВОЧНИК!H:P,2,0)</f>
        <v>Южный ФО</v>
      </c>
    </row>
    <row r="11712" spans="1:11" x14ac:dyDescent="0.2">
      <c r="A11712" t="s">
        <v>600</v>
      </c>
      <c r="B11712" t="s">
        <v>597</v>
      </c>
      <c r="C11712" s="1" t="s">
        <v>129</v>
      </c>
      <c r="D11712" s="1" t="s">
        <v>1371</v>
      </c>
      <c r="E11712" s="2">
        <v>4</v>
      </c>
      <c r="F11712" s="3"/>
      <c r="G11712" s="2">
        <v>11</v>
      </c>
      <c r="H11712" s="3">
        <v>6</v>
      </c>
      <c r="I11712" s="69" t="str">
        <f>VLOOKUP(C11712,СПРАВОЧНИК!B:D,2,0)</f>
        <v>КОРЕЯ</v>
      </c>
      <c r="J11712" s="69" t="str">
        <f>VLOOKUP(C11712,СПРАВОЧНИК!B:D,3,0)</f>
        <v>ИНОМАРКИ</v>
      </c>
      <c r="K11712" s="69" t="str">
        <f>VLOOKUP(СВОД2023[[#This Row],[ФО]],СПРАВОЧНИК!H:P,2,0)</f>
        <v>Южный ФО</v>
      </c>
    </row>
    <row r="11713" spans="1:11" x14ac:dyDescent="0.2">
      <c r="A11713" t="s">
        <v>600</v>
      </c>
      <c r="B11713" t="s">
        <v>597</v>
      </c>
      <c r="C11713" s="1" t="s">
        <v>129</v>
      </c>
      <c r="D11713" s="1" t="s">
        <v>1372</v>
      </c>
      <c r="E11713" s="2">
        <v>1222</v>
      </c>
      <c r="F11713" s="3">
        <v>402</v>
      </c>
      <c r="G11713" s="2">
        <v>5728</v>
      </c>
      <c r="H11713" s="3">
        <v>574</v>
      </c>
      <c r="I11713" s="69" t="str">
        <f>VLOOKUP(C11713,СПРАВОЧНИК!B:D,2,0)</f>
        <v>КОРЕЯ</v>
      </c>
      <c r="J11713" s="69" t="str">
        <f>VLOOKUP(C11713,СПРАВОЧНИК!B:D,3,0)</f>
        <v>ИНОМАРКИ</v>
      </c>
      <c r="K11713" s="69" t="str">
        <f>VLOOKUP(СВОД2023[[#This Row],[ФО]],СПРАВОЧНИК!H:P,2,0)</f>
        <v>Южный ФО</v>
      </c>
    </row>
    <row r="11714" spans="1:11" x14ac:dyDescent="0.2">
      <c r="A11714" t="s">
        <v>600</v>
      </c>
      <c r="B11714" t="s">
        <v>597</v>
      </c>
      <c r="C11714" s="1" t="s">
        <v>129</v>
      </c>
      <c r="D11714" s="1" t="s">
        <v>1373</v>
      </c>
      <c r="E11714" s="2">
        <v>839</v>
      </c>
      <c r="F11714" s="3">
        <v>585</v>
      </c>
      <c r="G11714" s="2">
        <v>4169</v>
      </c>
      <c r="H11714" s="3">
        <v>2921</v>
      </c>
      <c r="I11714" s="69" t="str">
        <f>VLOOKUP(C11714,СПРАВОЧНИК!B:D,2,0)</f>
        <v>КОРЕЯ</v>
      </c>
      <c r="J11714" s="69" t="str">
        <f>VLOOKUP(C11714,СПРАВОЧНИК!B:D,3,0)</f>
        <v>ИНОМАРКИ</v>
      </c>
      <c r="K11714" s="69" t="str">
        <f>VLOOKUP(СВОД2023[[#This Row],[ФО]],СПРАВОЧНИК!H:P,2,0)</f>
        <v>Южный ФО</v>
      </c>
    </row>
    <row r="11715" spans="1:11" x14ac:dyDescent="0.2">
      <c r="A11715" t="s">
        <v>600</v>
      </c>
      <c r="B11715" t="s">
        <v>597</v>
      </c>
      <c r="C11715" s="1" t="s">
        <v>129</v>
      </c>
      <c r="D11715" s="1" t="s">
        <v>2535</v>
      </c>
      <c r="E11715" s="2">
        <v>1</v>
      </c>
      <c r="F11715" s="3"/>
      <c r="G11715" s="2">
        <v>1</v>
      </c>
      <c r="H11715" s="3"/>
      <c r="I11715" s="69" t="str">
        <f>VLOOKUP(C11715,СПРАВОЧНИК!B:D,2,0)</f>
        <v>КОРЕЯ</v>
      </c>
      <c r="J11715" s="69" t="str">
        <f>VLOOKUP(C11715,СПРАВОЧНИК!B:D,3,0)</f>
        <v>ИНОМАРКИ</v>
      </c>
      <c r="K11715" s="69" t="str">
        <f>VLOOKUP(СВОД2023[[#This Row],[ФО]],СПРАВОЧНИК!H:P,2,0)</f>
        <v>Южный ФО</v>
      </c>
    </row>
    <row r="11716" spans="1:11" x14ac:dyDescent="0.2">
      <c r="A11716" t="s">
        <v>600</v>
      </c>
      <c r="B11716" t="s">
        <v>597</v>
      </c>
      <c r="C11716" s="1" t="s">
        <v>129</v>
      </c>
      <c r="D11716" s="1" t="s">
        <v>1374</v>
      </c>
      <c r="E11716" s="2">
        <v>887</v>
      </c>
      <c r="F11716" s="3">
        <v>650</v>
      </c>
      <c r="G11716" s="2">
        <v>4812</v>
      </c>
      <c r="H11716" s="3">
        <v>3541</v>
      </c>
      <c r="I11716" s="69" t="str">
        <f>VLOOKUP(C11716,СПРАВОЧНИК!B:D,2,0)</f>
        <v>КОРЕЯ</v>
      </c>
      <c r="J11716" s="69" t="str">
        <f>VLOOKUP(C11716,СПРАВОЧНИК!B:D,3,0)</f>
        <v>ИНОМАРКИ</v>
      </c>
      <c r="K11716" s="69" t="str">
        <f>VLOOKUP(СВОД2023[[#This Row],[ФО]],СПРАВОЧНИК!H:P,2,0)</f>
        <v>Южный ФО</v>
      </c>
    </row>
    <row r="11717" spans="1:11" x14ac:dyDescent="0.2">
      <c r="A11717" t="s">
        <v>600</v>
      </c>
      <c r="B11717" t="s">
        <v>597</v>
      </c>
      <c r="C11717" s="1" t="s">
        <v>129</v>
      </c>
      <c r="D11717" s="1" t="s">
        <v>1375</v>
      </c>
      <c r="E11717" s="2">
        <v>59</v>
      </c>
      <c r="F11717" s="3">
        <v>11</v>
      </c>
      <c r="G11717" s="2">
        <v>261</v>
      </c>
      <c r="H11717" s="3">
        <v>77</v>
      </c>
      <c r="I11717" s="69" t="str">
        <f>VLOOKUP(C11717,СПРАВОЧНИК!B:D,2,0)</f>
        <v>КОРЕЯ</v>
      </c>
      <c r="J11717" s="69" t="str">
        <f>VLOOKUP(C11717,СПРАВОЧНИК!B:D,3,0)</f>
        <v>ИНОМАРКИ</v>
      </c>
      <c r="K11717" s="69" t="str">
        <f>VLOOKUP(СВОД2023[[#This Row],[ФО]],СПРАВОЧНИК!H:P,2,0)</f>
        <v>Южный ФО</v>
      </c>
    </row>
    <row r="11718" spans="1:11" x14ac:dyDescent="0.2">
      <c r="A11718" t="s">
        <v>600</v>
      </c>
      <c r="B11718" t="s">
        <v>597</v>
      </c>
      <c r="C11718" s="1" t="s">
        <v>129</v>
      </c>
      <c r="D11718" s="1" t="s">
        <v>2082</v>
      </c>
      <c r="E11718" s="2">
        <v>4</v>
      </c>
      <c r="F11718" s="3"/>
      <c r="G11718" s="2">
        <v>9</v>
      </c>
      <c r="H11718" s="3">
        <v>5</v>
      </c>
      <c r="I11718" s="69" t="str">
        <f>VLOOKUP(C11718,СПРАВОЧНИК!B:D,2,0)</f>
        <v>КОРЕЯ</v>
      </c>
      <c r="J11718" s="69" t="str">
        <f>VLOOKUP(C11718,СПРАВОЧНИК!B:D,3,0)</f>
        <v>ИНОМАРКИ</v>
      </c>
      <c r="K11718" s="69" t="str">
        <f>VLOOKUP(СВОД2023[[#This Row],[ФО]],СПРАВОЧНИК!H:P,2,0)</f>
        <v>Южный ФО</v>
      </c>
    </row>
    <row r="11719" spans="1:11" x14ac:dyDescent="0.2">
      <c r="A11719" t="s">
        <v>600</v>
      </c>
      <c r="B11719" t="s">
        <v>597</v>
      </c>
      <c r="C11719" s="1" t="s">
        <v>129</v>
      </c>
      <c r="D11719" s="1" t="s">
        <v>2083</v>
      </c>
      <c r="E11719" s="2">
        <v>55</v>
      </c>
      <c r="F11719" s="3">
        <v>27</v>
      </c>
      <c r="G11719" s="2">
        <v>258</v>
      </c>
      <c r="H11719" s="3">
        <v>27</v>
      </c>
      <c r="I11719" s="69" t="str">
        <f>VLOOKUP(C11719,СПРАВОЧНИК!B:D,2,0)</f>
        <v>КОРЕЯ</v>
      </c>
      <c r="J11719" s="69" t="str">
        <f>VLOOKUP(C11719,СПРАВОЧНИК!B:D,3,0)</f>
        <v>ИНОМАРКИ</v>
      </c>
      <c r="K11719" s="69" t="str">
        <f>VLOOKUP(СВОД2023[[#This Row],[ФО]],СПРАВОЧНИК!H:P,2,0)</f>
        <v>Южный ФО</v>
      </c>
    </row>
    <row r="11720" spans="1:11" x14ac:dyDescent="0.2">
      <c r="A11720" t="s">
        <v>600</v>
      </c>
      <c r="B11720" t="s">
        <v>597</v>
      </c>
      <c r="C11720" s="1" t="s">
        <v>129</v>
      </c>
      <c r="D11720" s="1" t="s">
        <v>2084</v>
      </c>
      <c r="E11720" s="2">
        <v>1</v>
      </c>
      <c r="F11720" s="3">
        <v>1</v>
      </c>
      <c r="G11720" s="2">
        <v>2</v>
      </c>
      <c r="H11720" s="3">
        <v>5</v>
      </c>
      <c r="I11720" s="69" t="str">
        <f>VLOOKUP(C11720,СПРАВОЧНИК!B:D,2,0)</f>
        <v>КОРЕЯ</v>
      </c>
      <c r="J11720" s="69" t="str">
        <f>VLOOKUP(C11720,СПРАВОЧНИК!B:D,3,0)</f>
        <v>ИНОМАРКИ</v>
      </c>
      <c r="K11720" s="69" t="str">
        <f>VLOOKUP(СВОД2023[[#This Row],[ФО]],СПРАВОЧНИК!H:P,2,0)</f>
        <v>Южный ФО</v>
      </c>
    </row>
    <row r="11721" spans="1:11" x14ac:dyDescent="0.2">
      <c r="A11721" t="s">
        <v>600</v>
      </c>
      <c r="B11721" t="s">
        <v>597</v>
      </c>
      <c r="C11721" s="1" t="s">
        <v>129</v>
      </c>
      <c r="D11721" s="1" t="s">
        <v>130</v>
      </c>
      <c r="E11721" s="2">
        <v>2</v>
      </c>
      <c r="F11721" s="3">
        <v>2</v>
      </c>
      <c r="G11721" s="2">
        <v>15</v>
      </c>
      <c r="H11721" s="3">
        <v>14</v>
      </c>
      <c r="I11721" s="69" t="str">
        <f>VLOOKUP(C11721,СПРАВОЧНИК!B:D,2,0)</f>
        <v>КОРЕЯ</v>
      </c>
      <c r="J11721" s="69" t="str">
        <f>VLOOKUP(C11721,СПРАВОЧНИК!B:D,3,0)</f>
        <v>ИНОМАРКИ</v>
      </c>
      <c r="K11721" s="69" t="str">
        <f>VLOOKUP(СВОД2023[[#This Row],[ФО]],СПРАВОЧНИК!H:P,2,0)</f>
        <v>Южный ФО</v>
      </c>
    </row>
    <row r="11722" spans="1:11" x14ac:dyDescent="0.2">
      <c r="A11722" t="s">
        <v>600</v>
      </c>
      <c r="B11722" t="s">
        <v>597</v>
      </c>
      <c r="C11722" s="1" t="s">
        <v>129</v>
      </c>
      <c r="D11722" s="1" t="s">
        <v>1376</v>
      </c>
      <c r="E11722" s="2">
        <v>58</v>
      </c>
      <c r="F11722" s="3">
        <v>45</v>
      </c>
      <c r="G11722" s="2">
        <v>276</v>
      </c>
      <c r="H11722" s="3">
        <v>234</v>
      </c>
      <c r="I11722" s="69" t="str">
        <f>VLOOKUP(C11722,СПРАВОЧНИК!B:D,2,0)</f>
        <v>КОРЕЯ</v>
      </c>
      <c r="J11722" s="69" t="str">
        <f>VLOOKUP(C11722,СПРАВОЧНИК!B:D,3,0)</f>
        <v>ИНОМАРКИ</v>
      </c>
      <c r="K11722" s="69" t="str">
        <f>VLOOKUP(СВОД2023[[#This Row],[ФО]],СПРАВОЧНИК!H:P,2,0)</f>
        <v>Южный ФО</v>
      </c>
    </row>
    <row r="11723" spans="1:11" x14ac:dyDescent="0.2">
      <c r="A11723" t="s">
        <v>600</v>
      </c>
      <c r="B11723" t="s">
        <v>597</v>
      </c>
      <c r="C11723" s="1" t="s">
        <v>129</v>
      </c>
      <c r="D11723" s="1" t="s">
        <v>1377</v>
      </c>
      <c r="E11723" s="2">
        <v>19</v>
      </c>
      <c r="F11723" s="3">
        <v>9</v>
      </c>
      <c r="G11723" s="2">
        <v>102</v>
      </c>
      <c r="H11723" s="3">
        <v>54</v>
      </c>
      <c r="I11723" s="69" t="str">
        <f>VLOOKUP(C11723,СПРАВОЧНИК!B:D,2,0)</f>
        <v>КОРЕЯ</v>
      </c>
      <c r="J11723" s="69" t="str">
        <f>VLOOKUP(C11723,СПРАВОЧНИК!B:D,3,0)</f>
        <v>ИНОМАРКИ</v>
      </c>
      <c r="K11723" s="69" t="str">
        <f>VLOOKUP(СВОД2023[[#This Row],[ФО]],СПРАВОЧНИК!H:P,2,0)</f>
        <v>Южный ФО</v>
      </c>
    </row>
    <row r="11724" spans="1:11" x14ac:dyDescent="0.2">
      <c r="A11724" t="s">
        <v>600</v>
      </c>
      <c r="B11724" t="s">
        <v>597</v>
      </c>
      <c r="C11724" s="1" t="s">
        <v>129</v>
      </c>
      <c r="D11724" s="1" t="s">
        <v>2085</v>
      </c>
      <c r="E11724" s="2"/>
      <c r="F11724" s="3"/>
      <c r="G11724" s="2">
        <v>3</v>
      </c>
      <c r="H11724" s="3">
        <v>1</v>
      </c>
      <c r="I11724" s="69" t="str">
        <f>VLOOKUP(C11724,СПРАВОЧНИК!B:D,2,0)</f>
        <v>КОРЕЯ</v>
      </c>
      <c r="J11724" s="69" t="str">
        <f>VLOOKUP(C11724,СПРАВОЧНИК!B:D,3,0)</f>
        <v>ИНОМАРКИ</v>
      </c>
      <c r="K11724" s="69" t="str">
        <f>VLOOKUP(СВОД2023[[#This Row],[ФО]],СПРАВОЧНИК!H:P,2,0)</f>
        <v>Южный ФО</v>
      </c>
    </row>
    <row r="11725" spans="1:11" x14ac:dyDescent="0.2">
      <c r="A11725" t="s">
        <v>600</v>
      </c>
      <c r="B11725" t="s">
        <v>597</v>
      </c>
      <c r="C11725" s="1" t="s">
        <v>129</v>
      </c>
      <c r="D11725" s="1" t="s">
        <v>2505</v>
      </c>
      <c r="E11725" s="2"/>
      <c r="F11725" s="3"/>
      <c r="G11725" s="2">
        <v>1</v>
      </c>
      <c r="H11725" s="3">
        <v>1</v>
      </c>
      <c r="I11725" s="69" t="str">
        <f>VLOOKUP(C11725,СПРАВОЧНИК!B:D,2,0)</f>
        <v>КОРЕЯ</v>
      </c>
      <c r="J11725" s="69" t="str">
        <f>VLOOKUP(C11725,СПРАВОЧНИК!B:D,3,0)</f>
        <v>ИНОМАРКИ</v>
      </c>
      <c r="K11725" s="69" t="str">
        <f>VLOOKUP(СВОД2023[[#This Row],[ФО]],СПРАВОЧНИК!H:P,2,0)</f>
        <v>Южный ФО</v>
      </c>
    </row>
    <row r="11726" spans="1:11" x14ac:dyDescent="0.2">
      <c r="A11726" t="s">
        <v>600</v>
      </c>
      <c r="B11726" t="s">
        <v>597</v>
      </c>
      <c r="C11726" s="1" t="s">
        <v>129</v>
      </c>
      <c r="D11726" s="1" t="s">
        <v>2086</v>
      </c>
      <c r="E11726" s="2">
        <v>2</v>
      </c>
      <c r="F11726" s="3"/>
      <c r="G11726" s="2">
        <v>4</v>
      </c>
      <c r="H11726" s="3">
        <v>1</v>
      </c>
      <c r="I11726" s="69" t="str">
        <f>VLOOKUP(C11726,СПРАВОЧНИК!B:D,2,0)</f>
        <v>КОРЕЯ</v>
      </c>
      <c r="J11726" s="69" t="str">
        <f>VLOOKUP(C11726,СПРАВОЧНИК!B:D,3,0)</f>
        <v>ИНОМАРКИ</v>
      </c>
      <c r="K11726" s="69" t="str">
        <f>VLOOKUP(СВОД2023[[#This Row],[ФО]],СПРАВОЧНИК!H:P,2,0)</f>
        <v>Южный ФО</v>
      </c>
    </row>
    <row r="11727" spans="1:11" x14ac:dyDescent="0.2">
      <c r="A11727" t="s">
        <v>600</v>
      </c>
      <c r="B11727" t="s">
        <v>597</v>
      </c>
      <c r="C11727" s="1" t="s">
        <v>129</v>
      </c>
      <c r="D11727" s="1" t="s">
        <v>2743</v>
      </c>
      <c r="E11727" s="2">
        <v>1</v>
      </c>
      <c r="F11727" s="3"/>
      <c r="G11727" s="2">
        <v>1</v>
      </c>
      <c r="H11727" s="3"/>
      <c r="I11727" s="69" t="str">
        <f>VLOOKUP(C11727,СПРАВОЧНИК!B:D,2,0)</f>
        <v>КОРЕЯ</v>
      </c>
      <c r="J11727" s="69" t="str">
        <f>VLOOKUP(C11727,СПРАВОЧНИК!B:D,3,0)</f>
        <v>ИНОМАРКИ</v>
      </c>
      <c r="K11727" s="69" t="str">
        <f>VLOOKUP(СВОД2023[[#This Row],[ФО]],СПРАВОЧНИК!H:P,2,0)</f>
        <v>Южный ФО</v>
      </c>
    </row>
    <row r="11728" spans="1:11" x14ac:dyDescent="0.2">
      <c r="A11728" t="s">
        <v>600</v>
      </c>
      <c r="B11728" t="s">
        <v>597</v>
      </c>
      <c r="C11728" s="1" t="s">
        <v>129</v>
      </c>
      <c r="D11728" s="1" t="s">
        <v>1378</v>
      </c>
      <c r="E11728" s="2">
        <v>3</v>
      </c>
      <c r="F11728" s="3">
        <v>1</v>
      </c>
      <c r="G11728" s="2">
        <v>27</v>
      </c>
      <c r="H11728" s="3">
        <v>18</v>
      </c>
      <c r="I11728" s="69" t="str">
        <f>VLOOKUP(C11728,СПРАВОЧНИК!B:D,2,0)</f>
        <v>КОРЕЯ</v>
      </c>
      <c r="J11728" s="69" t="str">
        <f>VLOOKUP(C11728,СПРАВОЧНИК!B:D,3,0)</f>
        <v>ИНОМАРКИ</v>
      </c>
      <c r="K11728" s="69" t="str">
        <f>VLOOKUP(СВОД2023[[#This Row],[ФО]],СПРАВОЧНИК!H:P,2,0)</f>
        <v>Южный ФО</v>
      </c>
    </row>
    <row r="11729" spans="1:11" x14ac:dyDescent="0.2">
      <c r="A11729" t="s">
        <v>600</v>
      </c>
      <c r="B11729" t="s">
        <v>597</v>
      </c>
      <c r="C11729" s="1" t="s">
        <v>129</v>
      </c>
      <c r="D11729" s="1" t="s">
        <v>1379</v>
      </c>
      <c r="E11729" s="2">
        <v>2</v>
      </c>
      <c r="F11729" s="3"/>
      <c r="G11729" s="2">
        <v>12</v>
      </c>
      <c r="H11729" s="3">
        <v>6</v>
      </c>
      <c r="I11729" s="69" t="str">
        <f>VLOOKUP(C11729,СПРАВОЧНИК!B:D,2,0)</f>
        <v>КОРЕЯ</v>
      </c>
      <c r="J11729" s="69" t="str">
        <f>VLOOKUP(C11729,СПРАВОЧНИК!B:D,3,0)</f>
        <v>ИНОМАРКИ</v>
      </c>
      <c r="K11729" s="69" t="str">
        <f>VLOOKUP(СВОД2023[[#This Row],[ФО]],СПРАВОЧНИК!H:P,2,0)</f>
        <v>Южный ФО</v>
      </c>
    </row>
    <row r="11730" spans="1:11" x14ac:dyDescent="0.2">
      <c r="A11730" t="s">
        <v>600</v>
      </c>
      <c r="B11730" t="s">
        <v>597</v>
      </c>
      <c r="C11730" s="1" t="s">
        <v>131</v>
      </c>
      <c r="D11730" s="1" t="s">
        <v>1380</v>
      </c>
      <c r="E11730" s="2"/>
      <c r="F11730" s="3"/>
      <c r="G11730" s="2"/>
      <c r="H11730" s="3">
        <v>1</v>
      </c>
      <c r="I11730" s="69" t="str">
        <f>VLOOKUP(C11730,СПРАВОЧНИК!B:D,2,0)</f>
        <v>ЯПОНИЯ</v>
      </c>
      <c r="J11730" s="69" t="str">
        <f>VLOOKUP(C11730,СПРАВОЧНИК!B:D,3,0)</f>
        <v>ИНОМАРКИ</v>
      </c>
      <c r="K11730" s="69" t="str">
        <f>VLOOKUP(СВОД2023[[#This Row],[ФО]],СПРАВОЧНИК!H:P,2,0)</f>
        <v>Южный ФО</v>
      </c>
    </row>
    <row r="11731" spans="1:11" x14ac:dyDescent="0.2">
      <c r="A11731" t="s">
        <v>600</v>
      </c>
      <c r="B11731" t="s">
        <v>597</v>
      </c>
      <c r="C11731" s="1" t="s">
        <v>131</v>
      </c>
      <c r="D11731" s="1" t="s">
        <v>1381</v>
      </c>
      <c r="E11731" s="2"/>
      <c r="F11731" s="3"/>
      <c r="G11731" s="2">
        <v>1</v>
      </c>
      <c r="H11731" s="3">
        <v>2</v>
      </c>
      <c r="I11731" s="69" t="str">
        <f>VLOOKUP(C11731,СПРАВОЧНИК!B:D,2,0)</f>
        <v>ЯПОНИЯ</v>
      </c>
      <c r="J11731" s="69" t="str">
        <f>VLOOKUP(C11731,СПРАВОЧНИК!B:D,3,0)</f>
        <v>ИНОМАРКИ</v>
      </c>
      <c r="K11731" s="69" t="str">
        <f>VLOOKUP(СВОД2023[[#This Row],[ФО]],СПРАВОЧНИК!H:P,2,0)</f>
        <v>Южный ФО</v>
      </c>
    </row>
    <row r="11732" spans="1:11" x14ac:dyDescent="0.2">
      <c r="A11732" t="s">
        <v>600</v>
      </c>
      <c r="B11732" t="s">
        <v>597</v>
      </c>
      <c r="C11732" s="1" t="s">
        <v>131</v>
      </c>
      <c r="D11732" s="1" t="s">
        <v>839</v>
      </c>
      <c r="E11732" s="2">
        <v>1</v>
      </c>
      <c r="F11732" s="3">
        <v>2</v>
      </c>
      <c r="G11732" s="2">
        <v>10</v>
      </c>
      <c r="H11732" s="3">
        <v>10</v>
      </c>
      <c r="I11732" s="69" t="str">
        <f>VLOOKUP(C11732,СПРАВОЧНИК!B:D,2,0)</f>
        <v>ЯПОНИЯ</v>
      </c>
      <c r="J11732" s="69" t="str">
        <f>VLOOKUP(C11732,СПРАВОЧНИК!B:D,3,0)</f>
        <v>ИНОМАРКИ</v>
      </c>
      <c r="K11732" s="69" t="str">
        <f>VLOOKUP(СВОД2023[[#This Row],[ФО]],СПРАВОЧНИК!H:P,2,0)</f>
        <v>Южный ФО</v>
      </c>
    </row>
    <row r="11733" spans="1:11" x14ac:dyDescent="0.2">
      <c r="A11733" t="s">
        <v>600</v>
      </c>
      <c r="B11733" t="s">
        <v>597</v>
      </c>
      <c r="C11733" s="1" t="s">
        <v>131</v>
      </c>
      <c r="D11733" s="1" t="s">
        <v>1382</v>
      </c>
      <c r="E11733" s="2">
        <v>1</v>
      </c>
      <c r="F11733" s="3">
        <v>3</v>
      </c>
      <c r="G11733" s="2">
        <v>2</v>
      </c>
      <c r="H11733" s="3">
        <v>5</v>
      </c>
      <c r="I11733" s="69" t="str">
        <f>VLOOKUP(C11733,СПРАВОЧНИК!B:D,2,0)</f>
        <v>ЯПОНИЯ</v>
      </c>
      <c r="J11733" s="69" t="str">
        <f>VLOOKUP(C11733,СПРАВОЧНИК!B:D,3,0)</f>
        <v>ИНОМАРКИ</v>
      </c>
      <c r="K11733" s="69" t="str">
        <f>VLOOKUP(СВОД2023[[#This Row],[ФО]],СПРАВОЧНИК!H:P,2,0)</f>
        <v>Южный ФО</v>
      </c>
    </row>
    <row r="11734" spans="1:11" x14ac:dyDescent="0.2">
      <c r="A11734" t="s">
        <v>600</v>
      </c>
      <c r="B11734" t="s">
        <v>597</v>
      </c>
      <c r="C11734" s="1" t="s">
        <v>131</v>
      </c>
      <c r="D11734" s="1" t="s">
        <v>1383</v>
      </c>
      <c r="E11734" s="2">
        <v>7</v>
      </c>
      <c r="F11734" s="3">
        <v>2</v>
      </c>
      <c r="G11734" s="2">
        <v>30</v>
      </c>
      <c r="H11734" s="3">
        <v>18</v>
      </c>
      <c r="I11734" s="69" t="str">
        <f>VLOOKUP(C11734,СПРАВОЧНИК!B:D,2,0)</f>
        <v>ЯПОНИЯ</v>
      </c>
      <c r="J11734" s="69" t="str">
        <f>VLOOKUP(C11734,СПРАВОЧНИК!B:D,3,0)</f>
        <v>ИНОМАРКИ</v>
      </c>
      <c r="K11734" s="69" t="str">
        <f>VLOOKUP(СВОД2023[[#This Row],[ФО]],СПРАВОЧНИК!H:P,2,0)</f>
        <v>Южный ФО</v>
      </c>
    </row>
    <row r="11735" spans="1:11" x14ac:dyDescent="0.2">
      <c r="A11735" t="s">
        <v>600</v>
      </c>
      <c r="B11735" t="s">
        <v>597</v>
      </c>
      <c r="C11735" s="1" t="s">
        <v>131</v>
      </c>
      <c r="D11735" s="1" t="s">
        <v>1384</v>
      </c>
      <c r="E11735" s="2"/>
      <c r="F11735" s="3"/>
      <c r="G11735" s="2">
        <v>1</v>
      </c>
      <c r="H11735" s="3">
        <v>2</v>
      </c>
      <c r="I11735" s="69" t="str">
        <f>VLOOKUP(C11735,СПРАВОЧНИК!B:D,2,0)</f>
        <v>ЯПОНИЯ</v>
      </c>
      <c r="J11735" s="69" t="str">
        <f>VLOOKUP(C11735,СПРАВОЧНИК!B:D,3,0)</f>
        <v>ИНОМАРКИ</v>
      </c>
      <c r="K11735" s="69" t="str">
        <f>VLOOKUP(СВОД2023[[#This Row],[ФО]],СПРАВОЧНИК!H:P,2,0)</f>
        <v>Южный ФО</v>
      </c>
    </row>
    <row r="11736" spans="1:11" x14ac:dyDescent="0.2">
      <c r="A11736" t="s">
        <v>600</v>
      </c>
      <c r="B11736" t="s">
        <v>597</v>
      </c>
      <c r="C11736" s="1" t="s">
        <v>131</v>
      </c>
      <c r="D11736" s="1" t="s">
        <v>1385</v>
      </c>
      <c r="E11736" s="2"/>
      <c r="F11736" s="3"/>
      <c r="G11736" s="2">
        <v>1</v>
      </c>
      <c r="H11736" s="3">
        <v>1</v>
      </c>
      <c r="I11736" s="69" t="str">
        <f>VLOOKUP(C11736,СПРАВОЧНИК!B:D,2,0)</f>
        <v>ЯПОНИЯ</v>
      </c>
      <c r="J11736" s="69" t="str">
        <f>VLOOKUP(C11736,СПРАВОЧНИК!B:D,3,0)</f>
        <v>ИНОМАРКИ</v>
      </c>
      <c r="K11736" s="69" t="str">
        <f>VLOOKUP(СВОД2023[[#This Row],[ФО]],СПРАВОЧНИК!H:P,2,0)</f>
        <v>Южный ФО</v>
      </c>
    </row>
    <row r="11737" spans="1:11" x14ac:dyDescent="0.2">
      <c r="A11737" t="s">
        <v>600</v>
      </c>
      <c r="B11737" t="s">
        <v>597</v>
      </c>
      <c r="C11737" s="1" t="s">
        <v>131</v>
      </c>
      <c r="D11737" s="1" t="s">
        <v>132</v>
      </c>
      <c r="E11737" s="2">
        <v>1</v>
      </c>
      <c r="F11737" s="3"/>
      <c r="G11737" s="2">
        <v>8</v>
      </c>
      <c r="H11737" s="3">
        <v>3</v>
      </c>
      <c r="I11737" s="69" t="str">
        <f>VLOOKUP(C11737,СПРАВОЧНИК!B:D,2,0)</f>
        <v>ЯПОНИЯ</v>
      </c>
      <c r="J11737" s="69" t="str">
        <f>VLOOKUP(C11737,СПРАВОЧНИК!B:D,3,0)</f>
        <v>ИНОМАРКИ</v>
      </c>
      <c r="K11737" s="69" t="str">
        <f>VLOOKUP(СВОД2023[[#This Row],[ФО]],СПРАВОЧНИК!H:P,2,0)</f>
        <v>Южный ФО</v>
      </c>
    </row>
    <row r="11738" spans="1:11" x14ac:dyDescent="0.2">
      <c r="A11738" t="s">
        <v>600</v>
      </c>
      <c r="B11738" t="s">
        <v>597</v>
      </c>
      <c r="C11738" s="1" t="s">
        <v>131</v>
      </c>
      <c r="D11738" s="1" t="s">
        <v>1386</v>
      </c>
      <c r="E11738" s="2"/>
      <c r="F11738" s="3"/>
      <c r="G11738" s="2">
        <v>8</v>
      </c>
      <c r="H11738" s="3">
        <v>1</v>
      </c>
      <c r="I11738" s="69" t="str">
        <f>VLOOKUP(C11738,СПРАВОЧНИК!B:D,2,0)</f>
        <v>ЯПОНИЯ</v>
      </c>
      <c r="J11738" s="69" t="str">
        <f>VLOOKUP(C11738,СПРАВОЧНИК!B:D,3,0)</f>
        <v>ИНОМАРКИ</v>
      </c>
      <c r="K11738" s="69" t="str">
        <f>VLOOKUP(СВОД2023[[#This Row],[ФО]],СПРАВОЧНИК!H:P,2,0)</f>
        <v>Южный ФО</v>
      </c>
    </row>
    <row r="11739" spans="1:11" x14ac:dyDescent="0.2">
      <c r="A11739" t="s">
        <v>600</v>
      </c>
      <c r="B11739" t="s">
        <v>597</v>
      </c>
      <c r="C11739" s="1" t="s">
        <v>131</v>
      </c>
      <c r="D11739" s="1" t="s">
        <v>1387</v>
      </c>
      <c r="E11739" s="2"/>
      <c r="F11739" s="3"/>
      <c r="G11739" s="2">
        <v>6</v>
      </c>
      <c r="H11739" s="3"/>
      <c r="I11739" s="69" t="str">
        <f>VLOOKUP(C11739,СПРАВОЧНИК!B:D,2,0)</f>
        <v>ЯПОНИЯ</v>
      </c>
      <c r="J11739" s="69" t="str">
        <f>VLOOKUP(C11739,СПРАВОЧНИК!B:D,3,0)</f>
        <v>ИНОМАРКИ</v>
      </c>
      <c r="K11739" s="69" t="str">
        <f>VLOOKUP(СВОД2023[[#This Row],[ФО]],СПРАВОЧНИК!H:P,2,0)</f>
        <v>Южный ФО</v>
      </c>
    </row>
    <row r="11740" spans="1:11" x14ac:dyDescent="0.2">
      <c r="A11740" t="s">
        <v>600</v>
      </c>
      <c r="B11740" t="s">
        <v>597</v>
      </c>
      <c r="C11740" s="1" t="s">
        <v>131</v>
      </c>
      <c r="D11740" s="1" t="s">
        <v>1388</v>
      </c>
      <c r="E11740" s="2"/>
      <c r="F11740" s="3">
        <v>1</v>
      </c>
      <c r="G11740" s="2">
        <v>3</v>
      </c>
      <c r="H11740" s="3">
        <v>5</v>
      </c>
      <c r="I11740" s="69" t="str">
        <f>VLOOKUP(C11740,СПРАВОЧНИК!B:D,2,0)</f>
        <v>ЯПОНИЯ</v>
      </c>
      <c r="J11740" s="69" t="str">
        <f>VLOOKUP(C11740,СПРАВОЧНИК!B:D,3,0)</f>
        <v>ИНОМАРКИ</v>
      </c>
      <c r="K11740" s="69" t="str">
        <f>VLOOKUP(СВОД2023[[#This Row],[ФО]],СПРАВОЧНИК!H:P,2,0)</f>
        <v>Южный ФО</v>
      </c>
    </row>
    <row r="11741" spans="1:11" x14ac:dyDescent="0.2">
      <c r="A11741" t="s">
        <v>600</v>
      </c>
      <c r="B11741" t="s">
        <v>597</v>
      </c>
      <c r="C11741" s="1" t="s">
        <v>131</v>
      </c>
      <c r="D11741" s="1" t="s">
        <v>133</v>
      </c>
      <c r="E11741" s="2"/>
      <c r="F11741" s="3"/>
      <c r="G11741" s="2">
        <v>5</v>
      </c>
      <c r="H11741" s="3">
        <v>1</v>
      </c>
      <c r="I11741" s="69" t="str">
        <f>VLOOKUP(C11741,СПРАВОЧНИК!B:D,2,0)</f>
        <v>ЯПОНИЯ</v>
      </c>
      <c r="J11741" s="69" t="str">
        <f>VLOOKUP(C11741,СПРАВОЧНИК!B:D,3,0)</f>
        <v>ИНОМАРКИ</v>
      </c>
      <c r="K11741" s="69" t="str">
        <f>VLOOKUP(СВОД2023[[#This Row],[ФО]],СПРАВОЧНИК!H:P,2,0)</f>
        <v>Южный ФО</v>
      </c>
    </row>
    <row r="11742" spans="1:11" x14ac:dyDescent="0.2">
      <c r="A11742" t="s">
        <v>600</v>
      </c>
      <c r="B11742" t="s">
        <v>597</v>
      </c>
      <c r="C11742" s="1" t="s">
        <v>131</v>
      </c>
      <c r="D11742" s="1" t="s">
        <v>1389</v>
      </c>
      <c r="E11742" s="2">
        <v>1</v>
      </c>
      <c r="F11742" s="3"/>
      <c r="G11742" s="2">
        <v>5</v>
      </c>
      <c r="H11742" s="3">
        <v>4</v>
      </c>
      <c r="I11742" s="69" t="str">
        <f>VLOOKUP(C11742,СПРАВОЧНИК!B:D,2,0)</f>
        <v>ЯПОНИЯ</v>
      </c>
      <c r="J11742" s="69" t="str">
        <f>VLOOKUP(C11742,СПРАВОЧНИК!B:D,3,0)</f>
        <v>ИНОМАРКИ</v>
      </c>
      <c r="K11742" s="69" t="str">
        <f>VLOOKUP(СВОД2023[[#This Row],[ФО]],СПРАВОЧНИК!H:P,2,0)</f>
        <v>Южный ФО</v>
      </c>
    </row>
    <row r="11743" spans="1:11" x14ac:dyDescent="0.2">
      <c r="A11743" t="s">
        <v>600</v>
      </c>
      <c r="B11743" t="s">
        <v>597</v>
      </c>
      <c r="C11743" s="1" t="s">
        <v>131</v>
      </c>
      <c r="D11743" s="1" t="s">
        <v>2088</v>
      </c>
      <c r="E11743" s="2">
        <v>1</v>
      </c>
      <c r="F11743" s="3">
        <v>1</v>
      </c>
      <c r="G11743" s="2">
        <v>2</v>
      </c>
      <c r="H11743" s="3">
        <v>2</v>
      </c>
      <c r="I11743" s="69" t="str">
        <f>VLOOKUP(C11743,СПРАВОЧНИК!B:D,2,0)</f>
        <v>ЯПОНИЯ</v>
      </c>
      <c r="J11743" s="69" t="str">
        <f>VLOOKUP(C11743,СПРАВОЧНИК!B:D,3,0)</f>
        <v>ИНОМАРКИ</v>
      </c>
      <c r="K11743" s="69" t="str">
        <f>VLOOKUP(СВОД2023[[#This Row],[ФО]],СПРАВОЧНИК!H:P,2,0)</f>
        <v>Южный ФО</v>
      </c>
    </row>
    <row r="11744" spans="1:11" x14ac:dyDescent="0.2">
      <c r="A11744" t="s">
        <v>600</v>
      </c>
      <c r="B11744" t="s">
        <v>597</v>
      </c>
      <c r="C11744" s="1" t="s">
        <v>131</v>
      </c>
      <c r="D11744" s="1" t="s">
        <v>2089</v>
      </c>
      <c r="E11744" s="2"/>
      <c r="F11744" s="3">
        <v>1</v>
      </c>
      <c r="G11744" s="2">
        <v>2</v>
      </c>
      <c r="H11744" s="3">
        <v>2</v>
      </c>
      <c r="I11744" s="69" t="str">
        <f>VLOOKUP(C11744,СПРАВОЧНИК!B:D,2,0)</f>
        <v>ЯПОНИЯ</v>
      </c>
      <c r="J11744" s="69" t="str">
        <f>VLOOKUP(C11744,СПРАВОЧНИК!B:D,3,0)</f>
        <v>ИНОМАРКИ</v>
      </c>
      <c r="K11744" s="69" t="str">
        <f>VLOOKUP(СВОД2023[[#This Row],[ФО]],СПРАВОЧНИК!H:P,2,0)</f>
        <v>Южный ФО</v>
      </c>
    </row>
    <row r="11745" spans="1:11" x14ac:dyDescent="0.2">
      <c r="A11745" t="s">
        <v>600</v>
      </c>
      <c r="B11745" t="s">
        <v>597</v>
      </c>
      <c r="C11745" s="1" t="s">
        <v>131</v>
      </c>
      <c r="D11745" s="1" t="s">
        <v>2408</v>
      </c>
      <c r="E11745" s="2">
        <v>2</v>
      </c>
      <c r="F11745" s="3"/>
      <c r="G11745" s="2">
        <v>8</v>
      </c>
      <c r="H11745" s="3">
        <v>2</v>
      </c>
      <c r="I11745" s="69" t="str">
        <f>VLOOKUP(C11745,СПРАВОЧНИК!B:D,2,0)</f>
        <v>ЯПОНИЯ</v>
      </c>
      <c r="J11745" s="69" t="str">
        <f>VLOOKUP(C11745,СПРАВОЧНИК!B:D,3,0)</f>
        <v>ИНОМАРКИ</v>
      </c>
      <c r="K11745" s="69" t="str">
        <f>VLOOKUP(СВОД2023[[#This Row],[ФО]],СПРАВОЧНИК!H:P,2,0)</f>
        <v>Южный ФО</v>
      </c>
    </row>
    <row r="11746" spans="1:11" x14ac:dyDescent="0.2">
      <c r="A11746" t="s">
        <v>600</v>
      </c>
      <c r="B11746" t="s">
        <v>597</v>
      </c>
      <c r="C11746" s="1" t="s">
        <v>131</v>
      </c>
      <c r="D11746" s="1" t="s">
        <v>134</v>
      </c>
      <c r="E11746" s="2">
        <v>1</v>
      </c>
      <c r="F11746" s="3"/>
      <c r="G11746" s="2">
        <v>4</v>
      </c>
      <c r="H11746" s="3">
        <v>1</v>
      </c>
      <c r="I11746" s="69" t="str">
        <f>VLOOKUP(C11746,СПРАВОЧНИК!B:D,2,0)</f>
        <v>ЯПОНИЯ</v>
      </c>
      <c r="J11746" s="69" t="str">
        <f>VLOOKUP(C11746,СПРАВОЧНИК!B:D,3,0)</f>
        <v>ИНОМАРКИ</v>
      </c>
      <c r="K11746" s="69" t="str">
        <f>VLOOKUP(СВОД2023[[#This Row],[ФО]],СПРАВОЧНИК!H:P,2,0)</f>
        <v>Южный ФО</v>
      </c>
    </row>
    <row r="11747" spans="1:11" x14ac:dyDescent="0.2">
      <c r="A11747" t="s">
        <v>600</v>
      </c>
      <c r="B11747" t="s">
        <v>597</v>
      </c>
      <c r="C11747" s="1" t="s">
        <v>131</v>
      </c>
      <c r="D11747" s="1" t="s">
        <v>135</v>
      </c>
      <c r="E11747" s="2">
        <v>26</v>
      </c>
      <c r="F11747" s="3">
        <v>29</v>
      </c>
      <c r="G11747" s="2">
        <v>149</v>
      </c>
      <c r="H11747" s="3">
        <v>112</v>
      </c>
      <c r="I11747" s="69" t="str">
        <f>VLOOKUP(C11747,СПРАВОЧНИК!B:D,2,0)</f>
        <v>ЯПОНИЯ</v>
      </c>
      <c r="J11747" s="69" t="str">
        <f>VLOOKUP(C11747,СПРАВОЧНИК!B:D,3,0)</f>
        <v>ИНОМАРКИ</v>
      </c>
      <c r="K11747" s="69" t="str">
        <f>VLOOKUP(СВОД2023[[#This Row],[ФО]],СПРАВОЧНИК!H:P,2,0)</f>
        <v>Южный ФО</v>
      </c>
    </row>
    <row r="11748" spans="1:11" x14ac:dyDescent="0.2">
      <c r="A11748" t="s">
        <v>600</v>
      </c>
      <c r="B11748" t="s">
        <v>597</v>
      </c>
      <c r="C11748" s="1" t="s">
        <v>131</v>
      </c>
      <c r="D11748" s="1" t="s">
        <v>136</v>
      </c>
      <c r="E11748" s="2">
        <v>18</v>
      </c>
      <c r="F11748" s="3">
        <v>14</v>
      </c>
      <c r="G11748" s="2">
        <v>96</v>
      </c>
      <c r="H11748" s="3">
        <v>65</v>
      </c>
      <c r="I11748" s="69" t="str">
        <f>VLOOKUP(C11748,СПРАВОЧНИК!B:D,2,0)</f>
        <v>ЯПОНИЯ</v>
      </c>
      <c r="J11748" s="69" t="str">
        <f>VLOOKUP(C11748,СПРАВОЧНИК!B:D,3,0)</f>
        <v>ИНОМАРКИ</v>
      </c>
      <c r="K11748" s="69" t="str">
        <f>VLOOKUP(СВОД2023[[#This Row],[ФО]],СПРАВОЧНИК!H:P,2,0)</f>
        <v>Южный ФО</v>
      </c>
    </row>
    <row r="11749" spans="1:11" x14ac:dyDescent="0.2">
      <c r="A11749" t="s">
        <v>600</v>
      </c>
      <c r="B11749" t="s">
        <v>597</v>
      </c>
      <c r="C11749" s="1" t="s">
        <v>131</v>
      </c>
      <c r="D11749" s="1" t="s">
        <v>1392</v>
      </c>
      <c r="E11749" s="2">
        <v>1</v>
      </c>
      <c r="F11749" s="3"/>
      <c r="G11749" s="2">
        <v>4</v>
      </c>
      <c r="H11749" s="3">
        <v>9</v>
      </c>
      <c r="I11749" s="69" t="str">
        <f>VLOOKUP(C11749,СПРАВОЧНИК!B:D,2,0)</f>
        <v>ЯПОНИЯ</v>
      </c>
      <c r="J11749" s="69" t="str">
        <f>VLOOKUP(C11749,СПРАВОЧНИК!B:D,3,0)</f>
        <v>ИНОМАРКИ</v>
      </c>
      <c r="K11749" s="69" t="str">
        <f>VLOOKUP(СВОД2023[[#This Row],[ФО]],СПРАВОЧНИК!H:P,2,0)</f>
        <v>Южный ФО</v>
      </c>
    </row>
    <row r="11750" spans="1:11" x14ac:dyDescent="0.2">
      <c r="A11750" t="s">
        <v>600</v>
      </c>
      <c r="B11750" t="s">
        <v>597</v>
      </c>
      <c r="C11750" s="1" t="s">
        <v>131</v>
      </c>
      <c r="D11750" s="1" t="s">
        <v>137</v>
      </c>
      <c r="E11750" s="2">
        <v>2</v>
      </c>
      <c r="F11750" s="3">
        <v>1</v>
      </c>
      <c r="G11750" s="2">
        <v>9</v>
      </c>
      <c r="H11750" s="3">
        <v>1</v>
      </c>
      <c r="I11750" s="69" t="str">
        <f>VLOOKUP(C11750,СПРАВОЧНИК!B:D,2,0)</f>
        <v>ЯПОНИЯ</v>
      </c>
      <c r="J11750" s="69" t="str">
        <f>VLOOKUP(C11750,СПРАВОЧНИК!B:D,3,0)</f>
        <v>ИНОМАРКИ</v>
      </c>
      <c r="K11750" s="69" t="str">
        <f>VLOOKUP(СВОД2023[[#This Row],[ФО]],СПРАВОЧНИК!H:P,2,0)</f>
        <v>Южный ФО</v>
      </c>
    </row>
    <row r="11751" spans="1:11" x14ac:dyDescent="0.2">
      <c r="A11751" t="s">
        <v>600</v>
      </c>
      <c r="B11751" t="s">
        <v>597</v>
      </c>
      <c r="C11751" s="1" t="s">
        <v>131</v>
      </c>
      <c r="D11751" s="1" t="s">
        <v>1393</v>
      </c>
      <c r="E11751" s="2"/>
      <c r="F11751" s="3"/>
      <c r="G11751" s="2">
        <v>1</v>
      </c>
      <c r="H11751" s="3"/>
      <c r="I11751" s="69" t="str">
        <f>VLOOKUP(C11751,СПРАВОЧНИК!B:D,2,0)</f>
        <v>ЯПОНИЯ</v>
      </c>
      <c r="J11751" s="69" t="str">
        <f>VLOOKUP(C11751,СПРАВОЧНИК!B:D,3,0)</f>
        <v>ИНОМАРКИ</v>
      </c>
      <c r="K11751" s="69" t="str">
        <f>VLOOKUP(СВОД2023[[#This Row],[ФО]],СПРАВОЧНИК!H:P,2,0)</f>
        <v>Южный ФО</v>
      </c>
    </row>
    <row r="11752" spans="1:11" x14ac:dyDescent="0.2">
      <c r="A11752" t="s">
        <v>600</v>
      </c>
      <c r="B11752" t="s">
        <v>597</v>
      </c>
      <c r="C11752" s="1" t="s">
        <v>131</v>
      </c>
      <c r="D11752" s="1" t="s">
        <v>1394</v>
      </c>
      <c r="E11752" s="2">
        <v>5</v>
      </c>
      <c r="F11752" s="3">
        <v>4</v>
      </c>
      <c r="G11752" s="2">
        <v>30</v>
      </c>
      <c r="H11752" s="3">
        <v>18</v>
      </c>
      <c r="I11752" s="69" t="str">
        <f>VLOOKUP(C11752,СПРАВОЧНИК!B:D,2,0)</f>
        <v>ЯПОНИЯ</v>
      </c>
      <c r="J11752" s="69" t="str">
        <f>VLOOKUP(C11752,СПРАВОЧНИК!B:D,3,0)</f>
        <v>ИНОМАРКИ</v>
      </c>
      <c r="K11752" s="69" t="str">
        <f>VLOOKUP(СВОД2023[[#This Row],[ФО]],СПРАВОЧНИК!H:P,2,0)</f>
        <v>Южный ФО</v>
      </c>
    </row>
    <row r="11753" spans="1:11" x14ac:dyDescent="0.2">
      <c r="A11753" t="s">
        <v>600</v>
      </c>
      <c r="B11753" t="s">
        <v>597</v>
      </c>
      <c r="C11753" s="1" t="s">
        <v>131</v>
      </c>
      <c r="D11753" s="1" t="s">
        <v>1395</v>
      </c>
      <c r="E11753" s="2">
        <v>2</v>
      </c>
      <c r="F11753" s="3">
        <v>3</v>
      </c>
      <c r="G11753" s="2">
        <v>18</v>
      </c>
      <c r="H11753" s="3">
        <v>10</v>
      </c>
      <c r="I11753" s="69" t="str">
        <f>VLOOKUP(C11753,СПРАВОЧНИК!B:D,2,0)</f>
        <v>ЯПОНИЯ</v>
      </c>
      <c r="J11753" s="69" t="str">
        <f>VLOOKUP(C11753,СПРАВОЧНИК!B:D,3,0)</f>
        <v>ИНОМАРКИ</v>
      </c>
      <c r="K11753" s="69" t="str">
        <f>VLOOKUP(СВОД2023[[#This Row],[ФО]],СПРАВОЧНИК!H:P,2,0)</f>
        <v>Южный ФО</v>
      </c>
    </row>
    <row r="11754" spans="1:11" x14ac:dyDescent="0.2">
      <c r="A11754" t="s">
        <v>600</v>
      </c>
      <c r="B11754" t="s">
        <v>597</v>
      </c>
      <c r="C11754" s="1" t="s">
        <v>131</v>
      </c>
      <c r="D11754" s="1" t="s">
        <v>1396</v>
      </c>
      <c r="E11754" s="2">
        <v>7</v>
      </c>
      <c r="F11754" s="3">
        <v>9</v>
      </c>
      <c r="G11754" s="2">
        <v>36</v>
      </c>
      <c r="H11754" s="3">
        <v>45</v>
      </c>
      <c r="I11754" s="69" t="str">
        <f>VLOOKUP(C11754,СПРАВОЧНИК!B:D,2,0)</f>
        <v>ЯПОНИЯ</v>
      </c>
      <c r="J11754" s="69" t="str">
        <f>VLOOKUP(C11754,СПРАВОЧНИК!B:D,3,0)</f>
        <v>ИНОМАРКИ</v>
      </c>
      <c r="K11754" s="69" t="str">
        <f>VLOOKUP(СВОД2023[[#This Row],[ФО]],СПРАВОЧНИК!H:P,2,0)</f>
        <v>Южный ФО</v>
      </c>
    </row>
    <row r="11755" spans="1:11" x14ac:dyDescent="0.2">
      <c r="A11755" t="s">
        <v>600</v>
      </c>
      <c r="B11755" t="s">
        <v>597</v>
      </c>
      <c r="C11755" s="1" t="s">
        <v>131</v>
      </c>
      <c r="D11755" s="1" t="s">
        <v>1397</v>
      </c>
      <c r="E11755" s="2">
        <v>14</v>
      </c>
      <c r="F11755" s="3">
        <v>8</v>
      </c>
      <c r="G11755" s="2">
        <v>87</v>
      </c>
      <c r="H11755" s="3">
        <v>50</v>
      </c>
      <c r="I11755" s="69" t="str">
        <f>VLOOKUP(C11755,СПРАВОЧНИК!B:D,2,0)</f>
        <v>ЯПОНИЯ</v>
      </c>
      <c r="J11755" s="69" t="str">
        <f>VLOOKUP(C11755,СПРАВОЧНИК!B:D,3,0)</f>
        <v>ИНОМАРКИ</v>
      </c>
      <c r="K11755" s="69" t="str">
        <f>VLOOKUP(СВОД2023[[#This Row],[ФО]],СПРАВОЧНИК!H:P,2,0)</f>
        <v>Южный ФО</v>
      </c>
    </row>
    <row r="11756" spans="1:11" x14ac:dyDescent="0.2">
      <c r="A11756" t="s">
        <v>600</v>
      </c>
      <c r="B11756" t="s">
        <v>597</v>
      </c>
      <c r="C11756" s="1" t="s">
        <v>131</v>
      </c>
      <c r="D11756" s="1" t="s">
        <v>1398</v>
      </c>
      <c r="E11756" s="2">
        <v>8</v>
      </c>
      <c r="F11756" s="3"/>
      <c r="G11756" s="2">
        <v>31</v>
      </c>
      <c r="H11756" s="3">
        <v>5</v>
      </c>
      <c r="I11756" s="69" t="str">
        <f>VLOOKUP(C11756,СПРАВОЧНИК!B:D,2,0)</f>
        <v>ЯПОНИЯ</v>
      </c>
      <c r="J11756" s="69" t="str">
        <f>VLOOKUP(C11756,СПРАВОЧНИК!B:D,3,0)</f>
        <v>ИНОМАРКИ</v>
      </c>
      <c r="K11756" s="69" t="str">
        <f>VLOOKUP(СВОД2023[[#This Row],[ФО]],СПРАВОЧНИК!H:P,2,0)</f>
        <v>Южный ФО</v>
      </c>
    </row>
    <row r="11757" spans="1:11" x14ac:dyDescent="0.2">
      <c r="A11757" t="s">
        <v>600</v>
      </c>
      <c r="B11757" t="s">
        <v>597</v>
      </c>
      <c r="C11757" s="1" t="s">
        <v>131</v>
      </c>
      <c r="D11757" s="1" t="s">
        <v>2409</v>
      </c>
      <c r="E11757" s="2"/>
      <c r="F11757" s="3">
        <v>1</v>
      </c>
      <c r="G11757" s="2">
        <v>1</v>
      </c>
      <c r="H11757" s="3">
        <v>1</v>
      </c>
      <c r="I11757" s="69" t="str">
        <f>VLOOKUP(C11757,СПРАВОЧНИК!B:D,2,0)</f>
        <v>ЯПОНИЯ</v>
      </c>
      <c r="J11757" s="69" t="str">
        <f>VLOOKUP(C11757,СПРАВОЧНИК!B:D,3,0)</f>
        <v>ИНОМАРКИ</v>
      </c>
      <c r="K11757" s="69" t="str">
        <f>VLOOKUP(СВОД2023[[#This Row],[ФО]],СПРАВОЧНИК!H:P,2,0)</f>
        <v>Южный ФО</v>
      </c>
    </row>
    <row r="11758" spans="1:11" x14ac:dyDescent="0.2">
      <c r="A11758" t="s">
        <v>600</v>
      </c>
      <c r="B11758" t="s">
        <v>597</v>
      </c>
      <c r="C11758" s="1" t="s">
        <v>131</v>
      </c>
      <c r="D11758" s="1" t="s">
        <v>1399</v>
      </c>
      <c r="E11758" s="2">
        <v>1</v>
      </c>
      <c r="F11758" s="3">
        <v>1</v>
      </c>
      <c r="G11758" s="2">
        <v>3</v>
      </c>
      <c r="H11758" s="3">
        <v>5</v>
      </c>
      <c r="I11758" s="69" t="str">
        <f>VLOOKUP(C11758,СПРАВОЧНИК!B:D,2,0)</f>
        <v>ЯПОНИЯ</v>
      </c>
      <c r="J11758" s="69" t="str">
        <f>VLOOKUP(C11758,СПРАВОЧНИК!B:D,3,0)</f>
        <v>ИНОМАРКИ</v>
      </c>
      <c r="K11758" s="69" t="str">
        <f>VLOOKUP(СВОД2023[[#This Row],[ФО]],СПРАВОЧНИК!H:P,2,0)</f>
        <v>Южный ФО</v>
      </c>
    </row>
    <row r="11759" spans="1:11" x14ac:dyDescent="0.2">
      <c r="A11759" t="s">
        <v>600</v>
      </c>
      <c r="B11759" t="s">
        <v>597</v>
      </c>
      <c r="C11759" s="1" t="s">
        <v>131</v>
      </c>
      <c r="D11759" s="1" t="s">
        <v>1400</v>
      </c>
      <c r="E11759" s="2">
        <v>11</v>
      </c>
      <c r="F11759" s="3">
        <v>10</v>
      </c>
      <c r="G11759" s="2">
        <v>68</v>
      </c>
      <c r="H11759" s="3">
        <v>53</v>
      </c>
      <c r="I11759" s="69" t="str">
        <f>VLOOKUP(C11759,СПРАВОЧНИК!B:D,2,0)</f>
        <v>ЯПОНИЯ</v>
      </c>
      <c r="J11759" s="69" t="str">
        <f>VLOOKUP(C11759,СПРАВОЧНИК!B:D,3,0)</f>
        <v>ИНОМАРКИ</v>
      </c>
      <c r="K11759" s="69" t="str">
        <f>VLOOKUP(СВОД2023[[#This Row],[ФО]],СПРАВОЧНИК!H:P,2,0)</f>
        <v>Южный ФО</v>
      </c>
    </row>
    <row r="11760" spans="1:11" x14ac:dyDescent="0.2">
      <c r="A11760" t="s">
        <v>600</v>
      </c>
      <c r="B11760" t="s">
        <v>597</v>
      </c>
      <c r="C11760" s="1" t="s">
        <v>138</v>
      </c>
      <c r="D11760" s="1" t="s">
        <v>1402</v>
      </c>
      <c r="E11760" s="2">
        <v>28</v>
      </c>
      <c r="F11760" s="3">
        <v>26</v>
      </c>
      <c r="G11760" s="2">
        <v>153</v>
      </c>
      <c r="H11760" s="3">
        <v>137</v>
      </c>
      <c r="I11760" s="69" t="str">
        <f>VLOOKUP(C11760,СПРАВОЧНИК!B:D,2,0)</f>
        <v>ЕВРОПА</v>
      </c>
      <c r="J11760" s="69" t="str">
        <f>VLOOKUP(C11760,СПРАВОЧНИК!B:D,3,0)</f>
        <v>ИНОМАРКИ</v>
      </c>
      <c r="K11760" s="69" t="str">
        <f>VLOOKUP(СВОД2023[[#This Row],[ФО]],СПРАВОЧНИК!H:P,2,0)</f>
        <v>Южный ФО</v>
      </c>
    </row>
    <row r="11761" spans="1:11" x14ac:dyDescent="0.2">
      <c r="A11761" t="s">
        <v>600</v>
      </c>
      <c r="B11761" t="s">
        <v>597</v>
      </c>
      <c r="C11761" s="1" t="s">
        <v>138</v>
      </c>
      <c r="D11761" s="1" t="s">
        <v>139</v>
      </c>
      <c r="E11761" s="2">
        <v>200</v>
      </c>
      <c r="F11761" s="3">
        <v>216</v>
      </c>
      <c r="G11761" s="2">
        <v>1193</v>
      </c>
      <c r="H11761" s="3">
        <v>1118</v>
      </c>
      <c r="I11761" s="69" t="str">
        <f>VLOOKUP(C11761,СПРАВОЧНИК!B:D,2,0)</f>
        <v>ЕВРОПА</v>
      </c>
      <c r="J11761" s="69" t="str">
        <f>VLOOKUP(C11761,СПРАВОЧНИК!B:D,3,0)</f>
        <v>ИНОМАРКИ</v>
      </c>
      <c r="K11761" s="69" t="str">
        <f>VLOOKUP(СВОД2023[[#This Row],[ФО]],СПРАВОЧНИК!H:P,2,0)</f>
        <v>Южный ФО</v>
      </c>
    </row>
    <row r="11762" spans="1:11" x14ac:dyDescent="0.2">
      <c r="A11762" t="s">
        <v>600</v>
      </c>
      <c r="B11762" t="s">
        <v>597</v>
      </c>
      <c r="C11762" s="1" t="s">
        <v>1404</v>
      </c>
      <c r="D11762" s="1" t="s">
        <v>1405</v>
      </c>
      <c r="E11762" s="2"/>
      <c r="F11762" s="3">
        <v>2</v>
      </c>
      <c r="G11762" s="2">
        <v>6</v>
      </c>
      <c r="H11762" s="3">
        <v>4</v>
      </c>
      <c r="I11762" s="69" t="str">
        <f>VLOOKUP(C11762,СПРАВОЧНИК!B:D,2,0)</f>
        <v>КИТАЙ</v>
      </c>
      <c r="J11762" s="69" t="str">
        <f>VLOOKUP(C11762,СПРАВОЧНИК!B:D,3,0)</f>
        <v>ИНОМАРКИ</v>
      </c>
      <c r="K11762" s="69" t="str">
        <f>VLOOKUP(СВОД2023[[#This Row],[ФО]],СПРАВОЧНИК!H:P,2,0)</f>
        <v>Южный ФО</v>
      </c>
    </row>
    <row r="11763" spans="1:11" x14ac:dyDescent="0.2">
      <c r="A11763" t="s">
        <v>600</v>
      </c>
      <c r="B11763" t="s">
        <v>597</v>
      </c>
      <c r="C11763" s="1" t="s">
        <v>1404</v>
      </c>
      <c r="D11763" s="1" t="s">
        <v>2090</v>
      </c>
      <c r="E11763" s="2"/>
      <c r="F11763" s="3">
        <v>1</v>
      </c>
      <c r="G11763" s="2">
        <v>2</v>
      </c>
      <c r="H11763" s="3">
        <v>3</v>
      </c>
      <c r="I11763" s="69" t="str">
        <f>VLOOKUP(C11763,СПРАВОЧНИК!B:D,2,0)</f>
        <v>КИТАЙ</v>
      </c>
      <c r="J11763" s="69" t="str">
        <f>VLOOKUP(C11763,СПРАВОЧНИК!B:D,3,0)</f>
        <v>ИНОМАРКИ</v>
      </c>
      <c r="K11763" s="69" t="str">
        <f>VLOOKUP(СВОД2023[[#This Row],[ФО]],СПРАВОЧНИК!H:P,2,0)</f>
        <v>Южный ФО</v>
      </c>
    </row>
    <row r="11764" spans="1:11" x14ac:dyDescent="0.2">
      <c r="A11764" t="s">
        <v>600</v>
      </c>
      <c r="B11764" t="s">
        <v>597</v>
      </c>
      <c r="C11764" s="1" t="s">
        <v>1404</v>
      </c>
      <c r="D11764" s="1" t="s">
        <v>1406</v>
      </c>
      <c r="E11764" s="2">
        <v>9</v>
      </c>
      <c r="F11764" s="3">
        <v>8</v>
      </c>
      <c r="G11764" s="2">
        <v>48</v>
      </c>
      <c r="H11764" s="3">
        <v>56</v>
      </c>
      <c r="I11764" s="69" t="str">
        <f>VLOOKUP(C11764,СПРАВОЧНИК!B:D,2,0)</f>
        <v>КИТАЙ</v>
      </c>
      <c r="J11764" s="69" t="str">
        <f>VLOOKUP(C11764,СПРАВОЧНИК!B:D,3,0)</f>
        <v>ИНОМАРКИ</v>
      </c>
      <c r="K11764" s="69" t="str">
        <f>VLOOKUP(СВОД2023[[#This Row],[ФО]],СПРАВОЧНИК!H:P,2,0)</f>
        <v>Южный ФО</v>
      </c>
    </row>
    <row r="11765" spans="1:11" x14ac:dyDescent="0.2">
      <c r="A11765" t="s">
        <v>600</v>
      </c>
      <c r="B11765" t="s">
        <v>597</v>
      </c>
      <c r="C11765" s="1" t="s">
        <v>1404</v>
      </c>
      <c r="D11765" s="1" t="s">
        <v>2539</v>
      </c>
      <c r="E11765" s="2"/>
      <c r="F11765" s="3"/>
      <c r="G11765" s="2">
        <v>2</v>
      </c>
      <c r="H11765" s="3"/>
      <c r="I11765" s="69" t="str">
        <f>VLOOKUP(C11765,СПРАВОЧНИК!B:D,2,0)</f>
        <v>КИТАЙ</v>
      </c>
      <c r="J11765" s="69" t="str">
        <f>VLOOKUP(C11765,СПРАВОЧНИК!B:D,3,0)</f>
        <v>ИНОМАРКИ</v>
      </c>
      <c r="K11765" s="69" t="str">
        <f>VLOOKUP(СВОД2023[[#This Row],[ФО]],СПРАВОЧНИК!H:P,2,0)</f>
        <v>Южный ФО</v>
      </c>
    </row>
    <row r="11766" spans="1:11" x14ac:dyDescent="0.2">
      <c r="A11766" t="s">
        <v>600</v>
      </c>
      <c r="B11766" t="s">
        <v>597</v>
      </c>
      <c r="C11766" s="1" t="s">
        <v>1404</v>
      </c>
      <c r="D11766" s="1" t="s">
        <v>2091</v>
      </c>
      <c r="E11766" s="2">
        <v>1</v>
      </c>
      <c r="F11766" s="3">
        <v>2</v>
      </c>
      <c r="G11766" s="2">
        <v>8</v>
      </c>
      <c r="H11766" s="3">
        <v>6</v>
      </c>
      <c r="I11766" s="69" t="str">
        <f>VLOOKUP(C11766,СПРАВОЧНИК!B:D,2,0)</f>
        <v>КИТАЙ</v>
      </c>
      <c r="J11766" s="69" t="str">
        <f>VLOOKUP(C11766,СПРАВОЧНИК!B:D,3,0)</f>
        <v>ИНОМАРКИ</v>
      </c>
      <c r="K11766" s="69" t="str">
        <f>VLOOKUP(СВОД2023[[#This Row],[ФО]],СПРАВОЧНИК!H:P,2,0)</f>
        <v>Южный ФО</v>
      </c>
    </row>
    <row r="11767" spans="1:11" x14ac:dyDescent="0.2">
      <c r="A11767" t="s">
        <v>600</v>
      </c>
      <c r="B11767" t="s">
        <v>597</v>
      </c>
      <c r="C11767" s="1" t="s">
        <v>140</v>
      </c>
      <c r="D11767" s="1" t="s">
        <v>141</v>
      </c>
      <c r="E11767" s="2">
        <v>1</v>
      </c>
      <c r="F11767" s="3"/>
      <c r="G11767" s="2">
        <v>3</v>
      </c>
      <c r="H11767" s="3"/>
      <c r="I11767" s="69" t="str">
        <f>VLOOKUP(C11767,СПРАВОЧНИК!B:D,2,0)</f>
        <v>КИТАЙ</v>
      </c>
      <c r="J11767" s="69" t="str">
        <f>VLOOKUP(C11767,СПРАВОЧНИК!B:D,3,0)</f>
        <v>ИНОМАРКИ</v>
      </c>
      <c r="K11767" s="69" t="str">
        <f>VLOOKUP(СВОД2023[[#This Row],[ФО]],СПРАВОЧНИК!H:P,2,0)</f>
        <v>Южный ФО</v>
      </c>
    </row>
    <row r="11768" spans="1:11" x14ac:dyDescent="0.2">
      <c r="A11768" t="s">
        <v>600</v>
      </c>
      <c r="B11768" t="s">
        <v>597</v>
      </c>
      <c r="C11768" s="1" t="s">
        <v>142</v>
      </c>
      <c r="D11768" s="1" t="s">
        <v>2092</v>
      </c>
      <c r="E11768" s="2">
        <v>2</v>
      </c>
      <c r="F11768" s="3">
        <v>1</v>
      </c>
      <c r="G11768" s="2">
        <v>7</v>
      </c>
      <c r="H11768" s="3">
        <v>1</v>
      </c>
      <c r="I11768" s="69" t="str">
        <f>VLOOKUP(C11768,СПРАВОЧНИК!B:D,2,0)</f>
        <v>США</v>
      </c>
      <c r="J11768" s="69" t="str">
        <f>VLOOKUP(C11768,СПРАВОЧНИК!B:D,3,0)</f>
        <v>ИНОМАРКИ</v>
      </c>
      <c r="K11768" s="69" t="str">
        <f>VLOOKUP(СВОД2023[[#This Row],[ФО]],СПРАВОЧНИК!H:P,2,0)</f>
        <v>Южный ФО</v>
      </c>
    </row>
    <row r="11769" spans="1:11" x14ac:dyDescent="0.2">
      <c r="A11769" t="s">
        <v>600</v>
      </c>
      <c r="B11769" t="s">
        <v>597</v>
      </c>
      <c r="C11769" s="1" t="s">
        <v>142</v>
      </c>
      <c r="D11769" s="1" t="s">
        <v>1408</v>
      </c>
      <c r="E11769" s="2">
        <v>24</v>
      </c>
      <c r="F11769" s="3">
        <v>7</v>
      </c>
      <c r="G11769" s="2">
        <v>115</v>
      </c>
      <c r="H11769" s="3">
        <v>72</v>
      </c>
      <c r="I11769" s="69" t="str">
        <f>VLOOKUP(C11769,СПРАВОЧНИК!B:D,2,0)</f>
        <v>США</v>
      </c>
      <c r="J11769" s="69" t="str">
        <f>VLOOKUP(C11769,СПРАВОЧНИК!B:D,3,0)</f>
        <v>ИНОМАРКИ</v>
      </c>
      <c r="K11769" s="69" t="str">
        <f>VLOOKUP(СВОД2023[[#This Row],[ФО]],СПРАВОЧНИК!H:P,2,0)</f>
        <v>Южный ФО</v>
      </c>
    </row>
    <row r="11770" spans="1:11" x14ac:dyDescent="0.2">
      <c r="A11770" t="s">
        <v>600</v>
      </c>
      <c r="B11770" t="s">
        <v>597</v>
      </c>
      <c r="C11770" s="1" t="s">
        <v>142</v>
      </c>
      <c r="D11770" s="1" t="s">
        <v>143</v>
      </c>
      <c r="E11770" s="2">
        <v>6</v>
      </c>
      <c r="F11770" s="3"/>
      <c r="G11770" s="2">
        <v>16</v>
      </c>
      <c r="H11770" s="3">
        <v>5</v>
      </c>
      <c r="I11770" s="69" t="str">
        <f>VLOOKUP(C11770,СПРАВОЧНИК!B:D,2,0)</f>
        <v>США</v>
      </c>
      <c r="J11770" s="69" t="str">
        <f>VLOOKUP(C11770,СПРАВОЧНИК!B:D,3,0)</f>
        <v>ИНОМАРКИ</v>
      </c>
      <c r="K11770" s="69" t="str">
        <f>VLOOKUP(СВОД2023[[#This Row],[ФО]],СПРАВОЧНИК!H:P,2,0)</f>
        <v>Южный ФО</v>
      </c>
    </row>
    <row r="11771" spans="1:11" x14ac:dyDescent="0.2">
      <c r="A11771" t="s">
        <v>600</v>
      </c>
      <c r="B11771" t="s">
        <v>597</v>
      </c>
      <c r="C11771" s="1" t="s">
        <v>142</v>
      </c>
      <c r="D11771" s="1" t="s">
        <v>144</v>
      </c>
      <c r="E11771" s="2">
        <v>18</v>
      </c>
      <c r="F11771" s="3">
        <v>5</v>
      </c>
      <c r="G11771" s="2">
        <v>113</v>
      </c>
      <c r="H11771" s="3">
        <v>24</v>
      </c>
      <c r="I11771" s="69" t="str">
        <f>VLOOKUP(C11771,СПРАВОЧНИК!B:D,2,0)</f>
        <v>США</v>
      </c>
      <c r="J11771" s="69" t="str">
        <f>VLOOKUP(C11771,СПРАВОЧНИК!B:D,3,0)</f>
        <v>ИНОМАРКИ</v>
      </c>
      <c r="K11771" s="69" t="str">
        <f>VLOOKUP(СВОД2023[[#This Row],[ФО]],СПРАВОЧНИК!H:P,2,0)</f>
        <v>Южный ФО</v>
      </c>
    </row>
    <row r="11772" spans="1:11" x14ac:dyDescent="0.2">
      <c r="A11772" t="s">
        <v>600</v>
      </c>
      <c r="B11772" t="s">
        <v>597</v>
      </c>
      <c r="C11772" s="1" t="s">
        <v>142</v>
      </c>
      <c r="D11772" s="1" t="s">
        <v>2093</v>
      </c>
      <c r="E11772" s="2">
        <v>3</v>
      </c>
      <c r="F11772" s="3"/>
      <c r="G11772" s="2">
        <v>9</v>
      </c>
      <c r="H11772" s="3">
        <v>1</v>
      </c>
      <c r="I11772" s="69" t="str">
        <f>VLOOKUP(C11772,СПРАВОЧНИК!B:D,2,0)</f>
        <v>США</v>
      </c>
      <c r="J11772" s="69" t="str">
        <f>VLOOKUP(C11772,СПРАВОЧНИК!B:D,3,0)</f>
        <v>ИНОМАРКИ</v>
      </c>
      <c r="K11772" s="69" t="str">
        <f>VLOOKUP(СВОД2023[[#This Row],[ФО]],СПРАВОЧНИК!H:P,2,0)</f>
        <v>Южный ФО</v>
      </c>
    </row>
    <row r="11773" spans="1:11" x14ac:dyDescent="0.2">
      <c r="A11773" t="s">
        <v>600</v>
      </c>
      <c r="B11773" t="s">
        <v>597</v>
      </c>
      <c r="C11773" s="1" t="s">
        <v>142</v>
      </c>
      <c r="D11773" s="1" t="s">
        <v>2744</v>
      </c>
      <c r="E11773" s="2"/>
      <c r="F11773" s="3"/>
      <c r="G11773" s="2">
        <v>1</v>
      </c>
      <c r="H11773" s="3"/>
      <c r="I11773" s="69" t="str">
        <f>VLOOKUP(C11773,СПРАВОЧНИК!B:D,2,0)</f>
        <v>США</v>
      </c>
      <c r="J11773" s="69" t="str">
        <f>VLOOKUP(C11773,СПРАВОЧНИК!B:D,3,0)</f>
        <v>ИНОМАРКИ</v>
      </c>
      <c r="K11773" s="69" t="str">
        <f>VLOOKUP(СВОД2023[[#This Row],[ФО]],СПРАВОЧНИК!H:P,2,0)</f>
        <v>Южный ФО</v>
      </c>
    </row>
    <row r="11774" spans="1:11" x14ac:dyDescent="0.2">
      <c r="A11774" t="s">
        <v>600</v>
      </c>
      <c r="B11774" t="s">
        <v>597</v>
      </c>
      <c r="C11774" s="1" t="s">
        <v>142</v>
      </c>
      <c r="D11774" s="1" t="s">
        <v>1410</v>
      </c>
      <c r="E11774" s="2">
        <v>10</v>
      </c>
      <c r="F11774" s="3">
        <v>1</v>
      </c>
      <c r="G11774" s="2">
        <v>36</v>
      </c>
      <c r="H11774" s="3">
        <v>5</v>
      </c>
      <c r="I11774" s="69" t="str">
        <f>VLOOKUP(C11774,СПРАВОЧНИК!B:D,2,0)</f>
        <v>США</v>
      </c>
      <c r="J11774" s="69" t="str">
        <f>VLOOKUP(C11774,СПРАВОЧНИК!B:D,3,0)</f>
        <v>ИНОМАРКИ</v>
      </c>
      <c r="K11774" s="69" t="str">
        <f>VLOOKUP(СВОД2023[[#This Row],[ФО]],СПРАВОЧНИК!H:P,2,0)</f>
        <v>Южный ФО</v>
      </c>
    </row>
    <row r="11775" spans="1:11" x14ac:dyDescent="0.2">
      <c r="A11775" t="s">
        <v>600</v>
      </c>
      <c r="B11775" t="s">
        <v>597</v>
      </c>
      <c r="C11775" s="1" t="s">
        <v>142</v>
      </c>
      <c r="D11775" s="1" t="s">
        <v>2094</v>
      </c>
      <c r="E11775" s="2"/>
      <c r="F11775" s="3">
        <v>1</v>
      </c>
      <c r="G11775" s="2">
        <v>2</v>
      </c>
      <c r="H11775" s="3">
        <v>2</v>
      </c>
      <c r="I11775" s="69" t="str">
        <f>VLOOKUP(C11775,СПРАВОЧНИК!B:D,2,0)</f>
        <v>США</v>
      </c>
      <c r="J11775" s="69" t="str">
        <f>VLOOKUP(C11775,СПРАВОЧНИК!B:D,3,0)</f>
        <v>ИНОМАРКИ</v>
      </c>
      <c r="K11775" s="69" t="str">
        <f>VLOOKUP(СВОД2023[[#This Row],[ФО]],СПРАВОЧНИК!H:P,2,0)</f>
        <v>Южный ФО</v>
      </c>
    </row>
    <row r="11776" spans="1:11" x14ac:dyDescent="0.2">
      <c r="A11776" t="s">
        <v>600</v>
      </c>
      <c r="B11776" t="s">
        <v>597</v>
      </c>
      <c r="C11776" s="1" t="s">
        <v>142</v>
      </c>
      <c r="D11776" s="1" t="s">
        <v>1411</v>
      </c>
      <c r="E11776" s="2">
        <v>4</v>
      </c>
      <c r="F11776" s="3">
        <v>5</v>
      </c>
      <c r="G11776" s="2">
        <v>21</v>
      </c>
      <c r="H11776" s="3">
        <v>22</v>
      </c>
      <c r="I11776" s="69" t="str">
        <f>VLOOKUP(C11776,СПРАВОЧНИК!B:D,2,0)</f>
        <v>США</v>
      </c>
      <c r="J11776" s="69" t="str">
        <f>VLOOKUP(C11776,СПРАВОЧНИК!B:D,3,0)</f>
        <v>ИНОМАРКИ</v>
      </c>
      <c r="K11776" s="69" t="str">
        <f>VLOOKUP(СВОД2023[[#This Row],[ФО]],СПРАВОЧНИК!H:P,2,0)</f>
        <v>Южный ФО</v>
      </c>
    </row>
    <row r="11777" spans="1:11" x14ac:dyDescent="0.2">
      <c r="A11777" t="s">
        <v>600</v>
      </c>
      <c r="B11777" t="s">
        <v>597</v>
      </c>
      <c r="C11777" s="1" t="s">
        <v>142</v>
      </c>
      <c r="D11777" s="1" t="s">
        <v>2649</v>
      </c>
      <c r="E11777" s="2">
        <v>1</v>
      </c>
      <c r="F11777" s="3"/>
      <c r="G11777" s="2">
        <v>1</v>
      </c>
      <c r="H11777" s="3"/>
      <c r="I11777" s="69" t="str">
        <f>VLOOKUP(C11777,СПРАВОЧНИК!B:D,2,0)</f>
        <v>США</v>
      </c>
      <c r="J11777" s="69" t="str">
        <f>VLOOKUP(C11777,СПРАВОЧНИК!B:D,3,0)</f>
        <v>ИНОМАРКИ</v>
      </c>
      <c r="K11777" s="69" t="str">
        <f>VLOOKUP(СВОД2023[[#This Row],[ФО]],СПРАВОЧНИК!H:P,2,0)</f>
        <v>Южный ФО</v>
      </c>
    </row>
    <row r="11778" spans="1:11" x14ac:dyDescent="0.2">
      <c r="A11778" t="s">
        <v>600</v>
      </c>
      <c r="B11778" t="s">
        <v>597</v>
      </c>
      <c r="C11778" s="1" t="s">
        <v>142</v>
      </c>
      <c r="D11778" s="1" t="s">
        <v>1412</v>
      </c>
      <c r="E11778" s="2">
        <v>10</v>
      </c>
      <c r="F11778" s="3">
        <v>6</v>
      </c>
      <c r="G11778" s="2">
        <v>71</v>
      </c>
      <c r="H11778" s="3">
        <v>57</v>
      </c>
      <c r="I11778" s="69" t="str">
        <f>VLOOKUP(C11778,СПРАВОЧНИК!B:D,2,0)</f>
        <v>США</v>
      </c>
      <c r="J11778" s="69" t="str">
        <f>VLOOKUP(C11778,СПРАВОЧНИК!B:D,3,0)</f>
        <v>ИНОМАРКИ</v>
      </c>
      <c r="K11778" s="69" t="str">
        <f>VLOOKUP(СВОД2023[[#This Row],[ФО]],СПРАВОЧНИК!H:P,2,0)</f>
        <v>Южный ФО</v>
      </c>
    </row>
    <row r="11779" spans="1:11" x14ac:dyDescent="0.2">
      <c r="A11779" t="s">
        <v>600</v>
      </c>
      <c r="B11779" t="s">
        <v>597</v>
      </c>
      <c r="C11779" s="1" t="s">
        <v>142</v>
      </c>
      <c r="D11779" s="1" t="s">
        <v>1413</v>
      </c>
      <c r="E11779" s="2"/>
      <c r="F11779" s="3"/>
      <c r="G11779" s="2"/>
      <c r="H11779" s="3">
        <v>1</v>
      </c>
      <c r="I11779" s="69" t="str">
        <f>VLOOKUP(C11779,СПРАВОЧНИК!B:D,2,0)</f>
        <v>США</v>
      </c>
      <c r="J11779" s="69" t="str">
        <f>VLOOKUP(C11779,СПРАВОЧНИК!B:D,3,0)</f>
        <v>ИНОМАРКИ</v>
      </c>
      <c r="K11779" s="69" t="str">
        <f>VLOOKUP(СВОД2023[[#This Row],[ФО]],СПРАВОЧНИК!H:P,2,0)</f>
        <v>Южный ФО</v>
      </c>
    </row>
    <row r="11780" spans="1:11" x14ac:dyDescent="0.2">
      <c r="A11780" t="s">
        <v>600</v>
      </c>
      <c r="B11780" t="s">
        <v>597</v>
      </c>
      <c r="C11780" s="1" t="s">
        <v>142</v>
      </c>
      <c r="D11780" s="1" t="s">
        <v>145</v>
      </c>
      <c r="E11780" s="2"/>
      <c r="F11780" s="3">
        <v>2</v>
      </c>
      <c r="G11780" s="2">
        <v>11</v>
      </c>
      <c r="H11780" s="3">
        <v>5</v>
      </c>
      <c r="I11780" s="69" t="str">
        <f>VLOOKUP(C11780,СПРАВОЧНИК!B:D,2,0)</f>
        <v>США</v>
      </c>
      <c r="J11780" s="69" t="str">
        <f>VLOOKUP(C11780,СПРАВОЧНИК!B:D,3,0)</f>
        <v>ИНОМАРКИ</v>
      </c>
      <c r="K11780" s="69" t="str">
        <f>VLOOKUP(СВОД2023[[#This Row],[ФО]],СПРАВОЧНИК!H:P,2,0)</f>
        <v>Южный ФО</v>
      </c>
    </row>
    <row r="11781" spans="1:11" x14ac:dyDescent="0.2">
      <c r="A11781" t="s">
        <v>600</v>
      </c>
      <c r="B11781" t="s">
        <v>597</v>
      </c>
      <c r="C11781" s="1" t="s">
        <v>142</v>
      </c>
      <c r="D11781" s="1" t="s">
        <v>146</v>
      </c>
      <c r="E11781" s="2">
        <v>25</v>
      </c>
      <c r="F11781" s="3">
        <v>22</v>
      </c>
      <c r="G11781" s="2">
        <v>136</v>
      </c>
      <c r="H11781" s="3">
        <v>116</v>
      </c>
      <c r="I11781" s="69" t="str">
        <f>VLOOKUP(C11781,СПРАВОЧНИК!B:D,2,0)</f>
        <v>США</v>
      </c>
      <c r="J11781" s="69" t="str">
        <f>VLOOKUP(C11781,СПРАВОЧНИК!B:D,3,0)</f>
        <v>ИНОМАРКИ</v>
      </c>
      <c r="K11781" s="69" t="str">
        <f>VLOOKUP(СВОД2023[[#This Row],[ФО]],СПРАВОЧНИК!H:P,2,0)</f>
        <v>Южный ФО</v>
      </c>
    </row>
    <row r="11782" spans="1:11" x14ac:dyDescent="0.2">
      <c r="A11782" t="s">
        <v>600</v>
      </c>
      <c r="B11782" t="s">
        <v>597</v>
      </c>
      <c r="C11782" s="1" t="s">
        <v>142</v>
      </c>
      <c r="D11782" s="1" t="s">
        <v>1414</v>
      </c>
      <c r="E11782" s="2">
        <v>2</v>
      </c>
      <c r="F11782" s="3">
        <v>4</v>
      </c>
      <c r="G11782" s="2">
        <v>18</v>
      </c>
      <c r="H11782" s="3">
        <v>15</v>
      </c>
      <c r="I11782" s="69" t="str">
        <f>VLOOKUP(C11782,СПРАВОЧНИК!B:D,2,0)</f>
        <v>США</v>
      </c>
      <c r="J11782" s="69" t="str">
        <f>VLOOKUP(C11782,СПРАВОЧНИК!B:D,3,0)</f>
        <v>ИНОМАРКИ</v>
      </c>
      <c r="K11782" s="69" t="str">
        <f>VLOOKUP(СВОД2023[[#This Row],[ФО]],СПРАВОЧНИК!H:P,2,0)</f>
        <v>Южный ФО</v>
      </c>
    </row>
    <row r="11783" spans="1:11" x14ac:dyDescent="0.2">
      <c r="A11783" t="s">
        <v>600</v>
      </c>
      <c r="B11783" t="s">
        <v>597</v>
      </c>
      <c r="C11783" s="1" t="s">
        <v>142</v>
      </c>
      <c r="D11783" s="1" t="s">
        <v>1415</v>
      </c>
      <c r="E11783" s="2"/>
      <c r="F11783" s="3"/>
      <c r="G11783" s="2">
        <v>11</v>
      </c>
      <c r="H11783" s="3">
        <v>6</v>
      </c>
      <c r="I11783" s="69" t="str">
        <f>VLOOKUP(C11783,СПРАВОЧНИК!B:D,2,0)</f>
        <v>США</v>
      </c>
      <c r="J11783" s="69" t="str">
        <f>VLOOKUP(C11783,СПРАВОЧНИК!B:D,3,0)</f>
        <v>ИНОМАРКИ</v>
      </c>
      <c r="K11783" s="69" t="str">
        <f>VLOOKUP(СВОД2023[[#This Row],[ФО]],СПРАВОЧНИК!H:P,2,0)</f>
        <v>Южный ФО</v>
      </c>
    </row>
    <row r="11784" spans="1:11" x14ac:dyDescent="0.2">
      <c r="A11784" t="s">
        <v>600</v>
      </c>
      <c r="B11784" t="s">
        <v>597</v>
      </c>
      <c r="C11784" s="1" t="s">
        <v>142</v>
      </c>
      <c r="D11784" s="1" t="s">
        <v>1416</v>
      </c>
      <c r="E11784" s="2"/>
      <c r="F11784" s="3"/>
      <c r="G11784" s="2">
        <v>1</v>
      </c>
      <c r="H11784" s="3">
        <v>1</v>
      </c>
      <c r="I11784" s="69" t="str">
        <f>VLOOKUP(C11784,СПРАВОЧНИК!B:D,2,0)</f>
        <v>США</v>
      </c>
      <c r="J11784" s="69" t="str">
        <f>VLOOKUP(C11784,СПРАВОЧНИК!B:D,3,0)</f>
        <v>ИНОМАРКИ</v>
      </c>
      <c r="K11784" s="69" t="str">
        <f>VLOOKUP(СВОД2023[[#This Row],[ФО]],СПРАВОЧНИК!H:P,2,0)</f>
        <v>Южный ФО</v>
      </c>
    </row>
    <row r="11785" spans="1:11" x14ac:dyDescent="0.2">
      <c r="A11785" t="s">
        <v>600</v>
      </c>
      <c r="B11785" t="s">
        <v>597</v>
      </c>
      <c r="C11785" s="1" t="s">
        <v>147</v>
      </c>
      <c r="D11785" s="1" t="s">
        <v>1417</v>
      </c>
      <c r="E11785" s="2">
        <v>1</v>
      </c>
      <c r="F11785" s="3">
        <v>3</v>
      </c>
      <c r="G11785" s="2">
        <v>16</v>
      </c>
      <c r="H11785" s="3">
        <v>15</v>
      </c>
      <c r="I11785" s="69" t="str">
        <f>VLOOKUP(C11785,СПРАВОЧНИК!B:D,2,0)</f>
        <v>КИТАЙ</v>
      </c>
      <c r="J11785" s="69" t="str">
        <f>VLOOKUP(C11785,СПРАВОЧНИК!B:D,3,0)</f>
        <v>ИНОМАРКИ</v>
      </c>
      <c r="K11785" s="69" t="str">
        <f>VLOOKUP(СВОД2023[[#This Row],[ФО]],СПРАВОЧНИК!H:P,2,0)</f>
        <v>Южный ФО</v>
      </c>
    </row>
    <row r="11786" spans="1:11" x14ac:dyDescent="0.2">
      <c r="A11786" t="s">
        <v>600</v>
      </c>
      <c r="B11786" t="s">
        <v>597</v>
      </c>
      <c r="C11786" s="1" t="s">
        <v>147</v>
      </c>
      <c r="D11786" s="1" t="s">
        <v>148</v>
      </c>
      <c r="E11786" s="2"/>
      <c r="F11786" s="3"/>
      <c r="G11786" s="2">
        <v>1</v>
      </c>
      <c r="H11786" s="3"/>
      <c r="I11786" s="69" t="str">
        <f>VLOOKUP(C11786,СПРАВОЧНИК!B:D,2,0)</f>
        <v>КИТАЙ</v>
      </c>
      <c r="J11786" s="69" t="str">
        <f>VLOOKUP(C11786,СПРАВОЧНИК!B:D,3,0)</f>
        <v>ИНОМАРКИ</v>
      </c>
      <c r="K11786" s="69" t="str">
        <f>VLOOKUP(СВОД2023[[#This Row],[ФО]],СПРАВОЧНИК!H:P,2,0)</f>
        <v>Южный ФО</v>
      </c>
    </row>
    <row r="11787" spans="1:11" x14ac:dyDescent="0.2">
      <c r="A11787" t="s">
        <v>600</v>
      </c>
      <c r="B11787" t="s">
        <v>597</v>
      </c>
      <c r="C11787" s="1" t="s">
        <v>147</v>
      </c>
      <c r="D11787" s="1" t="s">
        <v>2095</v>
      </c>
      <c r="E11787" s="2">
        <v>4</v>
      </c>
      <c r="F11787" s="3">
        <v>2</v>
      </c>
      <c r="G11787" s="2">
        <v>35</v>
      </c>
      <c r="H11787" s="3">
        <v>20</v>
      </c>
      <c r="I11787" s="69" t="str">
        <f>VLOOKUP(C11787,СПРАВОЧНИК!B:D,2,0)</f>
        <v>КИТАЙ</v>
      </c>
      <c r="J11787" s="69" t="str">
        <f>VLOOKUP(C11787,СПРАВОЧНИК!B:D,3,0)</f>
        <v>ИНОМАРКИ</v>
      </c>
      <c r="K11787" s="69" t="str">
        <f>VLOOKUP(СВОД2023[[#This Row],[ФО]],СПРАВОЧНИК!H:P,2,0)</f>
        <v>Южный ФО</v>
      </c>
    </row>
    <row r="11788" spans="1:11" x14ac:dyDescent="0.2">
      <c r="A11788" t="s">
        <v>600</v>
      </c>
      <c r="B11788" t="s">
        <v>597</v>
      </c>
      <c r="C11788" s="1" t="s">
        <v>147</v>
      </c>
      <c r="D11788" s="1" t="s">
        <v>2096</v>
      </c>
      <c r="E11788" s="2"/>
      <c r="F11788" s="3"/>
      <c r="G11788" s="2">
        <v>1</v>
      </c>
      <c r="H11788" s="3"/>
      <c r="I11788" s="69" t="str">
        <f>VLOOKUP(C11788,СПРАВОЧНИК!B:D,2,0)</f>
        <v>КИТАЙ</v>
      </c>
      <c r="J11788" s="69" t="str">
        <f>VLOOKUP(C11788,СПРАВОЧНИК!B:D,3,0)</f>
        <v>ИНОМАРКИ</v>
      </c>
      <c r="K11788" s="69" t="str">
        <f>VLOOKUP(СВОД2023[[#This Row],[ФО]],СПРАВОЧНИК!H:P,2,0)</f>
        <v>Южный ФО</v>
      </c>
    </row>
    <row r="11789" spans="1:11" x14ac:dyDescent="0.2">
      <c r="A11789" t="s">
        <v>600</v>
      </c>
      <c r="B11789" t="s">
        <v>597</v>
      </c>
      <c r="C11789" s="1" t="s">
        <v>147</v>
      </c>
      <c r="D11789" s="1" t="s">
        <v>2097</v>
      </c>
      <c r="E11789" s="2">
        <v>1</v>
      </c>
      <c r="F11789" s="3">
        <v>2</v>
      </c>
      <c r="G11789" s="2">
        <v>11</v>
      </c>
      <c r="H11789" s="3">
        <v>10</v>
      </c>
      <c r="I11789" s="69" t="str">
        <f>VLOOKUP(C11789,СПРАВОЧНИК!B:D,2,0)</f>
        <v>КИТАЙ</v>
      </c>
      <c r="J11789" s="69" t="str">
        <f>VLOOKUP(C11789,СПРАВОЧНИК!B:D,3,0)</f>
        <v>ИНОМАРКИ</v>
      </c>
      <c r="K11789" s="69" t="str">
        <f>VLOOKUP(СВОД2023[[#This Row],[ФО]],СПРАВОЧНИК!H:P,2,0)</f>
        <v>Южный ФО</v>
      </c>
    </row>
    <row r="11790" spans="1:11" x14ac:dyDescent="0.2">
      <c r="A11790" t="s">
        <v>600</v>
      </c>
      <c r="B11790" t="s">
        <v>597</v>
      </c>
      <c r="C11790" s="1" t="s">
        <v>147</v>
      </c>
      <c r="D11790" s="1" t="s">
        <v>149</v>
      </c>
      <c r="E11790" s="2">
        <v>1</v>
      </c>
      <c r="F11790" s="3"/>
      <c r="G11790" s="2">
        <v>1</v>
      </c>
      <c r="H11790" s="3"/>
      <c r="I11790" s="69" t="str">
        <f>VLOOKUP(C11790,СПРАВОЧНИК!B:D,2,0)</f>
        <v>КИТАЙ</v>
      </c>
      <c r="J11790" s="69" t="str">
        <f>VLOOKUP(C11790,СПРАВОЧНИК!B:D,3,0)</f>
        <v>ИНОМАРКИ</v>
      </c>
      <c r="K11790" s="69" t="str">
        <f>VLOOKUP(СВОД2023[[#This Row],[ФО]],СПРАВОЧНИК!H:P,2,0)</f>
        <v>Южный ФО</v>
      </c>
    </row>
    <row r="11791" spans="1:11" x14ac:dyDescent="0.2">
      <c r="A11791" t="s">
        <v>600</v>
      </c>
      <c r="B11791" t="s">
        <v>597</v>
      </c>
      <c r="C11791" s="1" t="s">
        <v>147</v>
      </c>
      <c r="D11791" s="1" t="s">
        <v>2540</v>
      </c>
      <c r="E11791" s="2"/>
      <c r="F11791" s="3"/>
      <c r="G11791" s="2">
        <v>2</v>
      </c>
      <c r="H11791" s="3"/>
      <c r="I11791" s="69" t="str">
        <f>VLOOKUP(C11791,СПРАВОЧНИК!B:D,2,0)</f>
        <v>КИТАЙ</v>
      </c>
      <c r="J11791" s="69" t="str">
        <f>VLOOKUP(C11791,СПРАВОЧНИК!B:D,3,0)</f>
        <v>ИНОМАРКИ</v>
      </c>
      <c r="K11791" s="69" t="str">
        <f>VLOOKUP(СВОД2023[[#This Row],[ФО]],СПРАВОЧНИК!H:P,2,0)</f>
        <v>Южный ФО</v>
      </c>
    </row>
    <row r="11792" spans="1:11" x14ac:dyDescent="0.2">
      <c r="A11792" t="s">
        <v>600</v>
      </c>
      <c r="B11792" t="s">
        <v>597</v>
      </c>
      <c r="C11792" s="1" t="s">
        <v>1418</v>
      </c>
      <c r="D11792" s="1" t="s">
        <v>2098</v>
      </c>
      <c r="E11792" s="2"/>
      <c r="F11792" s="3">
        <v>6</v>
      </c>
      <c r="G11792" s="2">
        <v>16</v>
      </c>
      <c r="H11792" s="3">
        <v>14</v>
      </c>
      <c r="I11792" s="69" t="str">
        <f>VLOOKUP(C11792,СПРАВОЧНИК!B:D,2,0)</f>
        <v>КИТАЙ</v>
      </c>
      <c r="J11792" s="69" t="str">
        <f>VLOOKUP(C11792,СПРАВОЧНИК!B:D,3,0)</f>
        <v>ИНОМАРКИ</v>
      </c>
      <c r="K11792" s="69" t="str">
        <f>VLOOKUP(СВОД2023[[#This Row],[ФО]],СПРАВОЧНИК!H:P,2,0)</f>
        <v>Южный ФО</v>
      </c>
    </row>
    <row r="11793" spans="1:11" x14ac:dyDescent="0.2">
      <c r="A11793" t="s">
        <v>600</v>
      </c>
      <c r="B11793" t="s">
        <v>597</v>
      </c>
      <c r="C11793" s="1" t="s">
        <v>1418</v>
      </c>
      <c r="D11793" s="1" t="s">
        <v>1419</v>
      </c>
      <c r="E11793" s="2">
        <v>9</v>
      </c>
      <c r="F11793" s="3">
        <v>4</v>
      </c>
      <c r="G11793" s="2">
        <v>36</v>
      </c>
      <c r="H11793" s="3">
        <v>28</v>
      </c>
      <c r="I11793" s="69" t="str">
        <f>VLOOKUP(C11793,СПРАВОЧНИК!B:D,2,0)</f>
        <v>КИТАЙ</v>
      </c>
      <c r="J11793" s="69" t="str">
        <f>VLOOKUP(C11793,СПРАВОЧНИК!B:D,3,0)</f>
        <v>ИНОМАРКИ</v>
      </c>
      <c r="K11793" s="69" t="str">
        <f>VLOOKUP(СВОД2023[[#This Row],[ФО]],СПРАВОЧНИК!H:P,2,0)</f>
        <v>Южный ФО</v>
      </c>
    </row>
    <row r="11794" spans="1:11" x14ac:dyDescent="0.2">
      <c r="A11794" t="s">
        <v>600</v>
      </c>
      <c r="B11794" t="s">
        <v>597</v>
      </c>
      <c r="C11794" s="1" t="s">
        <v>1418</v>
      </c>
      <c r="D11794" s="1" t="s">
        <v>1420</v>
      </c>
      <c r="E11794" s="2">
        <v>7</v>
      </c>
      <c r="F11794" s="3">
        <v>2</v>
      </c>
      <c r="G11794" s="2">
        <v>36</v>
      </c>
      <c r="H11794" s="3">
        <v>22</v>
      </c>
      <c r="I11794" s="69" t="str">
        <f>VLOOKUP(C11794,СПРАВОЧНИК!B:D,2,0)</f>
        <v>КИТАЙ</v>
      </c>
      <c r="J11794" s="69" t="str">
        <f>VLOOKUP(C11794,СПРАВОЧНИК!B:D,3,0)</f>
        <v>ИНОМАРКИ</v>
      </c>
      <c r="K11794" s="69" t="str">
        <f>VLOOKUP(СВОД2023[[#This Row],[ФО]],СПРАВОЧНИК!H:P,2,0)</f>
        <v>Южный ФО</v>
      </c>
    </row>
    <row r="11795" spans="1:11" x14ac:dyDescent="0.2">
      <c r="A11795" t="s">
        <v>600</v>
      </c>
      <c r="B11795" t="s">
        <v>597</v>
      </c>
      <c r="C11795" s="1" t="s">
        <v>2100</v>
      </c>
      <c r="D11795" s="1" t="s">
        <v>2101</v>
      </c>
      <c r="E11795" s="2">
        <v>1</v>
      </c>
      <c r="F11795" s="3">
        <v>1</v>
      </c>
      <c r="G11795" s="2">
        <v>9</v>
      </c>
      <c r="H11795" s="3">
        <v>4</v>
      </c>
      <c r="I11795" s="69" t="str">
        <f>VLOOKUP(C11795,СПРАВОЧНИК!B:D,2,0)</f>
        <v>КИТАЙ</v>
      </c>
      <c r="J11795" s="69" t="str">
        <f>VLOOKUP(C11795,СПРАВОЧНИК!B:D,3,0)</f>
        <v>ИНОМАРКИ</v>
      </c>
      <c r="K11795" s="69" t="str">
        <f>VLOOKUP(СВОД2023[[#This Row],[ФО]],СПРАВОЧНИК!H:P,2,0)</f>
        <v>Южный ФО</v>
      </c>
    </row>
    <row r="11796" spans="1:11" x14ac:dyDescent="0.2">
      <c r="A11796" t="s">
        <v>600</v>
      </c>
      <c r="B11796" t="s">
        <v>597</v>
      </c>
      <c r="C11796" s="1" t="s">
        <v>153</v>
      </c>
      <c r="D11796" s="1" t="s">
        <v>155</v>
      </c>
      <c r="E11796" s="2">
        <v>1</v>
      </c>
      <c r="F11796" s="3"/>
      <c r="G11796" s="2">
        <v>1</v>
      </c>
      <c r="H11796" s="3"/>
      <c r="I11796" s="69" t="str">
        <f>VLOOKUP(C11796,СПРАВОЧНИК!B:D,2,0)</f>
        <v>РОССИЯ</v>
      </c>
      <c r="J11796" s="69" t="str">
        <f>VLOOKUP(C11796,СПРАВОЧНИК!B:D,3,0)</f>
        <v>ОТЕЧЕСТВЕННЫЕ</v>
      </c>
      <c r="K11796" s="69" t="str">
        <f>VLOOKUP(СВОД2023[[#This Row],[ФО]],СПРАВОЧНИК!H:P,2,0)</f>
        <v>Южный ФО</v>
      </c>
    </row>
    <row r="11797" spans="1:11" x14ac:dyDescent="0.2">
      <c r="A11797" t="s">
        <v>600</v>
      </c>
      <c r="B11797" t="s">
        <v>597</v>
      </c>
      <c r="C11797" s="1" t="s">
        <v>156</v>
      </c>
      <c r="D11797" s="1" t="s">
        <v>157</v>
      </c>
      <c r="E11797" s="2">
        <v>7</v>
      </c>
      <c r="F11797" s="3"/>
      <c r="G11797" s="2">
        <v>37</v>
      </c>
      <c r="H11797" s="3"/>
      <c r="I11797" s="69" t="str">
        <f>VLOOKUP(C11797,СПРАВОЧНИК!B:D,2,0)</f>
        <v>КИТАЙ</v>
      </c>
      <c r="J11797" s="69" t="str">
        <f>VLOOKUP(C11797,СПРАВОЧНИК!B:D,3,0)</f>
        <v>ИНОМАРКИ</v>
      </c>
      <c r="K11797" s="69" t="str">
        <f>VLOOKUP(СВОД2023[[#This Row],[ФО]],СПРАВОЧНИК!H:P,2,0)</f>
        <v>Южный ФО</v>
      </c>
    </row>
    <row r="11798" spans="1:11" x14ac:dyDescent="0.2">
      <c r="A11798" t="s">
        <v>600</v>
      </c>
      <c r="B11798" t="s">
        <v>597</v>
      </c>
      <c r="C11798" s="1" t="s">
        <v>156</v>
      </c>
      <c r="D11798" s="1" t="s">
        <v>158</v>
      </c>
      <c r="E11798" s="2">
        <v>7</v>
      </c>
      <c r="F11798" s="3">
        <v>3</v>
      </c>
      <c r="G11798" s="2">
        <v>34</v>
      </c>
      <c r="H11798" s="3">
        <v>5</v>
      </c>
      <c r="I11798" s="69" t="str">
        <f>VLOOKUP(C11798,СПРАВОЧНИК!B:D,2,0)</f>
        <v>КИТАЙ</v>
      </c>
      <c r="J11798" s="69" t="str">
        <f>VLOOKUP(C11798,СПРАВОЧНИК!B:D,3,0)</f>
        <v>ИНОМАРКИ</v>
      </c>
      <c r="K11798" s="69" t="str">
        <f>VLOOKUP(СВОД2023[[#This Row],[ФО]],СПРАВОЧНИК!H:P,2,0)</f>
        <v>Южный ФО</v>
      </c>
    </row>
    <row r="11799" spans="1:11" x14ac:dyDescent="0.2">
      <c r="A11799" t="s">
        <v>600</v>
      </c>
      <c r="B11799" t="s">
        <v>597</v>
      </c>
      <c r="C11799" s="1" t="s">
        <v>156</v>
      </c>
      <c r="D11799" s="1" t="s">
        <v>159</v>
      </c>
      <c r="E11799" s="2">
        <v>7</v>
      </c>
      <c r="F11799" s="3"/>
      <c r="G11799" s="2">
        <v>28</v>
      </c>
      <c r="H11799" s="3">
        <v>3</v>
      </c>
      <c r="I11799" s="69" t="str">
        <f>VLOOKUP(C11799,СПРАВОЧНИК!B:D,2,0)</f>
        <v>КИТАЙ</v>
      </c>
      <c r="J11799" s="69" t="str">
        <f>VLOOKUP(C11799,СПРАВОЧНИК!B:D,3,0)</f>
        <v>ИНОМАРКИ</v>
      </c>
      <c r="K11799" s="69" t="str">
        <f>VLOOKUP(СВОД2023[[#This Row],[ФО]],СПРАВОЧНИК!H:P,2,0)</f>
        <v>Южный ФО</v>
      </c>
    </row>
    <row r="11800" spans="1:11" x14ac:dyDescent="0.2">
      <c r="A11800" t="s">
        <v>600</v>
      </c>
      <c r="B11800" t="s">
        <v>597</v>
      </c>
      <c r="C11800" s="1" t="s">
        <v>160</v>
      </c>
      <c r="D11800" s="1" t="s">
        <v>161</v>
      </c>
      <c r="E11800" s="2">
        <v>7</v>
      </c>
      <c r="F11800" s="3">
        <v>2</v>
      </c>
      <c r="G11800" s="2">
        <v>45</v>
      </c>
      <c r="H11800" s="3">
        <v>15</v>
      </c>
      <c r="I11800" s="69" t="str">
        <f>VLOOKUP(C11800,СПРАВОЧНИК!B:D,2,0)</f>
        <v>КИТАЙ</v>
      </c>
      <c r="J11800" s="69" t="str">
        <f>VLOOKUP(C11800,СПРАВОЧНИК!B:D,3,0)</f>
        <v>ИНОМАРКИ</v>
      </c>
      <c r="K11800" s="69" t="str">
        <f>VLOOKUP(СВОД2023[[#This Row],[ФО]],СПРАВОЧНИК!H:P,2,0)</f>
        <v>Южный ФО</v>
      </c>
    </row>
    <row r="11801" spans="1:11" x14ac:dyDescent="0.2">
      <c r="A11801" t="s">
        <v>600</v>
      </c>
      <c r="B11801" t="s">
        <v>597</v>
      </c>
      <c r="C11801" s="1" t="s">
        <v>160</v>
      </c>
      <c r="D11801" s="1" t="s">
        <v>162</v>
      </c>
      <c r="E11801" s="2">
        <v>1</v>
      </c>
      <c r="F11801" s="3"/>
      <c r="G11801" s="2">
        <v>1</v>
      </c>
      <c r="H11801" s="3"/>
      <c r="I11801" s="69" t="str">
        <f>VLOOKUP(C11801,СПРАВОЧНИК!B:D,2,0)</f>
        <v>КИТАЙ</v>
      </c>
      <c r="J11801" s="69" t="str">
        <f>VLOOKUP(C11801,СПРАВОЧНИК!B:D,3,0)</f>
        <v>ИНОМАРКИ</v>
      </c>
      <c r="K11801" s="69" t="str">
        <f>VLOOKUP(СВОД2023[[#This Row],[ФО]],СПРАВОЧНИК!H:P,2,0)</f>
        <v>Южный ФО</v>
      </c>
    </row>
    <row r="11802" spans="1:11" x14ac:dyDescent="0.2">
      <c r="A11802" t="s">
        <v>600</v>
      </c>
      <c r="B11802" t="s">
        <v>597</v>
      </c>
      <c r="C11802" s="1" t="s">
        <v>160</v>
      </c>
      <c r="D11802" s="1" t="s">
        <v>163</v>
      </c>
      <c r="E11802" s="2">
        <v>1</v>
      </c>
      <c r="F11802" s="3"/>
      <c r="G11802" s="2">
        <v>7</v>
      </c>
      <c r="H11802" s="3"/>
      <c r="I11802" s="69" t="str">
        <f>VLOOKUP(C11802,СПРАВОЧНИК!B:D,2,0)</f>
        <v>КИТАЙ</v>
      </c>
      <c r="J11802" s="69" t="str">
        <f>VLOOKUP(C11802,СПРАВОЧНИК!B:D,3,0)</f>
        <v>ИНОМАРКИ</v>
      </c>
      <c r="K11802" s="69" t="str">
        <f>VLOOKUP(СВОД2023[[#This Row],[ФО]],СПРАВОЧНИК!H:P,2,0)</f>
        <v>Южный ФО</v>
      </c>
    </row>
    <row r="11803" spans="1:11" x14ac:dyDescent="0.2">
      <c r="A11803" t="s">
        <v>600</v>
      </c>
      <c r="B11803" t="s">
        <v>597</v>
      </c>
      <c r="C11803" s="1" t="s">
        <v>160</v>
      </c>
      <c r="D11803" s="1" t="s">
        <v>164</v>
      </c>
      <c r="E11803" s="2">
        <v>5</v>
      </c>
      <c r="F11803" s="3">
        <v>2</v>
      </c>
      <c r="G11803" s="2">
        <v>18</v>
      </c>
      <c r="H11803" s="3">
        <v>5</v>
      </c>
      <c r="I11803" s="69" t="str">
        <f>VLOOKUP(C11803,СПРАВОЧНИК!B:D,2,0)</f>
        <v>КИТАЙ</v>
      </c>
      <c r="J11803" s="69" t="str">
        <f>VLOOKUP(C11803,СПРАВОЧНИК!B:D,3,0)</f>
        <v>ИНОМАРКИ</v>
      </c>
      <c r="K11803" s="69" t="str">
        <f>VLOOKUP(СВОД2023[[#This Row],[ФО]],СПРАВОЧНИК!H:P,2,0)</f>
        <v>Южный ФО</v>
      </c>
    </row>
    <row r="11804" spans="1:11" x14ac:dyDescent="0.2">
      <c r="A11804" t="s">
        <v>600</v>
      </c>
      <c r="B11804" t="s">
        <v>597</v>
      </c>
      <c r="C11804" s="1" t="s">
        <v>160</v>
      </c>
      <c r="D11804" s="1" t="s">
        <v>165</v>
      </c>
      <c r="E11804" s="2">
        <v>1</v>
      </c>
      <c r="F11804" s="3">
        <v>4</v>
      </c>
      <c r="G11804" s="2">
        <v>35</v>
      </c>
      <c r="H11804" s="3">
        <v>19</v>
      </c>
      <c r="I11804" s="69" t="str">
        <f>VLOOKUP(C11804,СПРАВОЧНИК!B:D,2,0)</f>
        <v>КИТАЙ</v>
      </c>
      <c r="J11804" s="69" t="str">
        <f>VLOOKUP(C11804,СПРАВОЧНИК!B:D,3,0)</f>
        <v>ИНОМАРКИ</v>
      </c>
      <c r="K11804" s="69" t="str">
        <f>VLOOKUP(СВОД2023[[#This Row],[ФО]],СПРАВОЧНИК!H:P,2,0)</f>
        <v>Южный ФО</v>
      </c>
    </row>
    <row r="11805" spans="1:11" x14ac:dyDescent="0.2">
      <c r="A11805" t="s">
        <v>600</v>
      </c>
      <c r="B11805" t="s">
        <v>597</v>
      </c>
      <c r="C11805" s="1" t="s">
        <v>160</v>
      </c>
      <c r="D11805" s="1" t="s">
        <v>2745</v>
      </c>
      <c r="E11805" s="2"/>
      <c r="F11805" s="3"/>
      <c r="G11805" s="2"/>
      <c r="H11805" s="3">
        <v>1</v>
      </c>
      <c r="I11805" s="69" t="str">
        <f>VLOOKUP(C11805,СПРАВОЧНИК!B:D,2,0)</f>
        <v>КИТАЙ</v>
      </c>
      <c r="J11805" s="69" t="str">
        <f>VLOOKUP(C11805,СПРАВОЧНИК!B:D,3,0)</f>
        <v>ИНОМАРКИ</v>
      </c>
      <c r="K11805" s="69" t="str">
        <f>VLOOKUP(СВОД2023[[#This Row],[ФО]],СПРАВОЧНИК!H:P,2,0)</f>
        <v>Южный ФО</v>
      </c>
    </row>
    <row r="11806" spans="1:11" x14ac:dyDescent="0.2">
      <c r="A11806" t="s">
        <v>600</v>
      </c>
      <c r="B11806" t="s">
        <v>597</v>
      </c>
      <c r="C11806" s="1" t="s">
        <v>160</v>
      </c>
      <c r="D11806" s="1" t="s">
        <v>2103</v>
      </c>
      <c r="E11806" s="2">
        <v>1</v>
      </c>
      <c r="F11806" s="3">
        <v>2</v>
      </c>
      <c r="G11806" s="2">
        <v>3</v>
      </c>
      <c r="H11806" s="3">
        <v>4</v>
      </c>
      <c r="I11806" s="69" t="str">
        <f>VLOOKUP(C11806,СПРАВОЧНИК!B:D,2,0)</f>
        <v>КИТАЙ</v>
      </c>
      <c r="J11806" s="69" t="str">
        <f>VLOOKUP(C11806,СПРАВОЧНИК!B:D,3,0)</f>
        <v>ИНОМАРКИ</v>
      </c>
      <c r="K11806" s="69" t="str">
        <f>VLOOKUP(СВОД2023[[#This Row],[ФО]],СПРАВОЧНИК!H:P,2,0)</f>
        <v>Южный ФО</v>
      </c>
    </row>
    <row r="11807" spans="1:11" x14ac:dyDescent="0.2">
      <c r="A11807" t="s">
        <v>600</v>
      </c>
      <c r="B11807" t="s">
        <v>597</v>
      </c>
      <c r="C11807" s="1" t="s">
        <v>160</v>
      </c>
      <c r="D11807" s="1" t="s">
        <v>1421</v>
      </c>
      <c r="E11807" s="2">
        <v>2</v>
      </c>
      <c r="F11807" s="3">
        <v>3</v>
      </c>
      <c r="G11807" s="2">
        <v>13</v>
      </c>
      <c r="H11807" s="3">
        <v>19</v>
      </c>
      <c r="I11807" s="69" t="str">
        <f>VLOOKUP(C11807,СПРАВОЧНИК!B:D,2,0)</f>
        <v>КИТАЙ</v>
      </c>
      <c r="J11807" s="69" t="str">
        <f>VLOOKUP(C11807,СПРАВОЧНИК!B:D,3,0)</f>
        <v>ИНОМАРКИ</v>
      </c>
      <c r="K11807" s="69" t="str">
        <f>VLOOKUP(СВОД2023[[#This Row],[ФО]],СПРАВОЧНИК!H:P,2,0)</f>
        <v>Южный ФО</v>
      </c>
    </row>
    <row r="11808" spans="1:11" x14ac:dyDescent="0.2">
      <c r="A11808" t="s">
        <v>600</v>
      </c>
      <c r="B11808" t="s">
        <v>597</v>
      </c>
      <c r="C11808" s="1" t="s">
        <v>160</v>
      </c>
      <c r="D11808" s="1" t="s">
        <v>2104</v>
      </c>
      <c r="E11808" s="2">
        <v>1</v>
      </c>
      <c r="F11808" s="3">
        <v>3</v>
      </c>
      <c r="G11808" s="2">
        <v>8</v>
      </c>
      <c r="H11808" s="3">
        <v>7</v>
      </c>
      <c r="I11808" s="69" t="str">
        <f>VLOOKUP(C11808,СПРАВОЧНИК!B:D,2,0)</f>
        <v>КИТАЙ</v>
      </c>
      <c r="J11808" s="69" t="str">
        <f>VLOOKUP(C11808,СПРАВОЧНИК!B:D,3,0)</f>
        <v>ИНОМАРКИ</v>
      </c>
      <c r="K11808" s="69" t="str">
        <f>VLOOKUP(СВОД2023[[#This Row],[ФО]],СПРАВОЧНИК!H:P,2,0)</f>
        <v>Южный ФО</v>
      </c>
    </row>
    <row r="11809" spans="1:11" x14ac:dyDescent="0.2">
      <c r="A11809" t="s">
        <v>600</v>
      </c>
      <c r="B11809" t="s">
        <v>597</v>
      </c>
      <c r="C11809" s="1" t="s">
        <v>160</v>
      </c>
      <c r="D11809" s="1" t="s">
        <v>2105</v>
      </c>
      <c r="E11809" s="2">
        <v>9</v>
      </c>
      <c r="F11809" s="3">
        <v>5</v>
      </c>
      <c r="G11809" s="2">
        <v>44</v>
      </c>
      <c r="H11809" s="3">
        <v>43</v>
      </c>
      <c r="I11809" s="69" t="str">
        <f>VLOOKUP(C11809,СПРАВОЧНИК!B:D,2,0)</f>
        <v>КИТАЙ</v>
      </c>
      <c r="J11809" s="69" t="str">
        <f>VLOOKUP(C11809,СПРАВОЧНИК!B:D,3,0)</f>
        <v>ИНОМАРКИ</v>
      </c>
      <c r="K11809" s="69" t="str">
        <f>VLOOKUP(СВОД2023[[#This Row],[ФО]],СПРАВОЧНИК!H:P,2,0)</f>
        <v>Южный ФО</v>
      </c>
    </row>
    <row r="11810" spans="1:11" x14ac:dyDescent="0.2">
      <c r="A11810" t="s">
        <v>600</v>
      </c>
      <c r="B11810" t="s">
        <v>597</v>
      </c>
      <c r="C11810" s="1" t="s">
        <v>160</v>
      </c>
      <c r="D11810" s="1" t="s">
        <v>1422</v>
      </c>
      <c r="E11810" s="2">
        <v>6</v>
      </c>
      <c r="F11810" s="3">
        <v>4</v>
      </c>
      <c r="G11810" s="2">
        <v>49</v>
      </c>
      <c r="H11810" s="3">
        <v>25</v>
      </c>
      <c r="I11810" s="69" t="str">
        <f>VLOOKUP(C11810,СПРАВОЧНИК!B:D,2,0)</f>
        <v>КИТАЙ</v>
      </c>
      <c r="J11810" s="69" t="str">
        <f>VLOOKUP(C11810,СПРАВОЧНИК!B:D,3,0)</f>
        <v>ИНОМАРКИ</v>
      </c>
      <c r="K11810" s="69" t="str">
        <f>VLOOKUP(СВОД2023[[#This Row],[ФО]],СПРАВОЧНИК!H:P,2,0)</f>
        <v>Южный ФО</v>
      </c>
    </row>
    <row r="11811" spans="1:11" x14ac:dyDescent="0.2">
      <c r="A11811" t="s">
        <v>600</v>
      </c>
      <c r="B11811" t="s">
        <v>597</v>
      </c>
      <c r="C11811" s="1" t="s">
        <v>166</v>
      </c>
      <c r="D11811" s="1" t="s">
        <v>2412</v>
      </c>
      <c r="E11811" s="2"/>
      <c r="F11811" s="3"/>
      <c r="G11811" s="2">
        <v>1</v>
      </c>
      <c r="H11811" s="3"/>
      <c r="I11811" s="69" t="str">
        <f>VLOOKUP(C11811,СПРАВОЧНИК!B:D,2,0)</f>
        <v>ЕВРОПА</v>
      </c>
      <c r="J11811" s="69" t="str">
        <f>VLOOKUP(C11811,СПРАВОЧНИК!B:D,3,0)</f>
        <v>ИНОМАРКИ</v>
      </c>
      <c r="K11811" s="69" t="str">
        <f>VLOOKUP(СВОД2023[[#This Row],[ФО]],СПРАВОЧНИК!H:P,2,0)</f>
        <v>Южный ФО</v>
      </c>
    </row>
    <row r="11812" spans="1:11" x14ac:dyDescent="0.2">
      <c r="A11812" t="s">
        <v>600</v>
      </c>
      <c r="B11812" t="s">
        <v>597</v>
      </c>
      <c r="C11812" s="1" t="s">
        <v>166</v>
      </c>
      <c r="D11812" s="1" t="s">
        <v>169</v>
      </c>
      <c r="E11812" s="2"/>
      <c r="F11812" s="3"/>
      <c r="G11812" s="2">
        <v>1</v>
      </c>
      <c r="H11812" s="3"/>
      <c r="I11812" s="69" t="str">
        <f>VLOOKUP(C11812,СПРАВОЧНИК!B:D,2,0)</f>
        <v>ЕВРОПА</v>
      </c>
      <c r="J11812" s="69" t="str">
        <f>VLOOKUP(C11812,СПРАВОЧНИК!B:D,3,0)</f>
        <v>ИНОМАРКИ</v>
      </c>
      <c r="K11812" s="69" t="str">
        <f>VLOOKUP(СВОД2023[[#This Row],[ФО]],СПРАВОЧНИК!H:P,2,0)</f>
        <v>Южный ФО</v>
      </c>
    </row>
    <row r="11813" spans="1:11" x14ac:dyDescent="0.2">
      <c r="A11813" t="s">
        <v>600</v>
      </c>
      <c r="B11813" t="s">
        <v>597</v>
      </c>
      <c r="C11813" s="1" t="s">
        <v>166</v>
      </c>
      <c r="D11813" s="1" t="s">
        <v>2413</v>
      </c>
      <c r="E11813" s="2"/>
      <c r="F11813" s="3"/>
      <c r="G11813" s="2"/>
      <c r="H11813" s="3">
        <v>1</v>
      </c>
      <c r="I11813" s="69" t="str">
        <f>VLOOKUP(C11813,СПРАВОЧНИК!B:D,2,0)</f>
        <v>ЕВРОПА</v>
      </c>
      <c r="J11813" s="69" t="str">
        <f>VLOOKUP(C11813,СПРАВОЧНИК!B:D,3,0)</f>
        <v>ИНОМАРКИ</v>
      </c>
      <c r="K11813" s="69" t="str">
        <f>VLOOKUP(СВОД2023[[#This Row],[ФО]],СПРАВОЧНИК!H:P,2,0)</f>
        <v>Южный ФО</v>
      </c>
    </row>
    <row r="11814" spans="1:11" x14ac:dyDescent="0.2">
      <c r="A11814" t="s">
        <v>600</v>
      </c>
      <c r="B11814" t="s">
        <v>597</v>
      </c>
      <c r="C11814" s="1" t="s">
        <v>166</v>
      </c>
      <c r="D11814" s="1" t="s">
        <v>2414</v>
      </c>
      <c r="E11814" s="2"/>
      <c r="F11814" s="3"/>
      <c r="G11814" s="2">
        <v>1</v>
      </c>
      <c r="H11814" s="3"/>
      <c r="I11814" s="69" t="str">
        <f>VLOOKUP(C11814,СПРАВОЧНИК!B:D,2,0)</f>
        <v>ЕВРОПА</v>
      </c>
      <c r="J11814" s="69" t="str">
        <f>VLOOKUP(C11814,СПРАВОЧНИК!B:D,3,0)</f>
        <v>ИНОМАРКИ</v>
      </c>
      <c r="K11814" s="69" t="str">
        <f>VLOOKUP(СВОД2023[[#This Row],[ФО]],СПРАВОЧНИК!H:P,2,0)</f>
        <v>Южный ФО</v>
      </c>
    </row>
    <row r="11815" spans="1:11" x14ac:dyDescent="0.2">
      <c r="A11815" t="s">
        <v>600</v>
      </c>
      <c r="B11815" t="s">
        <v>597</v>
      </c>
      <c r="C11815" s="1" t="s">
        <v>166</v>
      </c>
      <c r="D11815" s="1" t="s">
        <v>170</v>
      </c>
      <c r="E11815" s="2"/>
      <c r="F11815" s="3"/>
      <c r="G11815" s="2">
        <v>1</v>
      </c>
      <c r="H11815" s="3"/>
      <c r="I11815" s="69" t="str">
        <f>VLOOKUP(C11815,СПРАВОЧНИК!B:D,2,0)</f>
        <v>ЕВРОПА</v>
      </c>
      <c r="J11815" s="69" t="str">
        <f>VLOOKUP(C11815,СПРАВОЧНИК!B:D,3,0)</f>
        <v>ИНОМАРКИ</v>
      </c>
      <c r="K11815" s="69" t="str">
        <f>VLOOKUP(СВОД2023[[#This Row],[ФО]],СПРАВОЧНИК!H:P,2,0)</f>
        <v>Южный ФО</v>
      </c>
    </row>
    <row r="11816" spans="1:11" x14ac:dyDescent="0.2">
      <c r="A11816" t="s">
        <v>600</v>
      </c>
      <c r="B11816" t="s">
        <v>597</v>
      </c>
      <c r="C11816" s="1" t="s">
        <v>173</v>
      </c>
      <c r="D11816" s="1" t="s">
        <v>1425</v>
      </c>
      <c r="E11816" s="2">
        <v>53</v>
      </c>
      <c r="F11816" s="3">
        <v>45</v>
      </c>
      <c r="G11816" s="2">
        <v>250</v>
      </c>
      <c r="H11816" s="3">
        <v>202</v>
      </c>
      <c r="I11816" s="69" t="str">
        <f>VLOOKUP(C11816,СПРАВОЧНИК!B:D,2,0)</f>
        <v>ЕВРОПА</v>
      </c>
      <c r="J11816" s="69" t="str">
        <f>VLOOKUP(C11816,СПРАВОЧНИК!B:D,3,0)</f>
        <v>ИНОМАРКИ</v>
      </c>
      <c r="K11816" s="69" t="str">
        <f>VLOOKUP(СВОД2023[[#This Row],[ФО]],СПРАВОЧНИК!H:P,2,0)</f>
        <v>Южный ФО</v>
      </c>
    </row>
    <row r="11817" spans="1:11" x14ac:dyDescent="0.2">
      <c r="A11817" t="s">
        <v>600</v>
      </c>
      <c r="B11817" t="s">
        <v>597</v>
      </c>
      <c r="C11817" s="1" t="s">
        <v>173</v>
      </c>
      <c r="D11817" s="1" t="s">
        <v>2109</v>
      </c>
      <c r="E11817" s="2">
        <v>12</v>
      </c>
      <c r="F11817" s="3">
        <v>3</v>
      </c>
      <c r="G11817" s="2">
        <v>45</v>
      </c>
      <c r="H11817" s="3">
        <v>25</v>
      </c>
      <c r="I11817" s="69" t="str">
        <f>VLOOKUP(C11817,СПРАВОЧНИК!B:D,2,0)</f>
        <v>ЕВРОПА</v>
      </c>
      <c r="J11817" s="69" t="str">
        <f>VLOOKUP(C11817,СПРАВОЧНИК!B:D,3,0)</f>
        <v>ИНОМАРКИ</v>
      </c>
      <c r="K11817" s="69" t="str">
        <f>VLOOKUP(СВОД2023[[#This Row],[ФО]],СПРАВОЧНИК!H:P,2,0)</f>
        <v>Южный ФО</v>
      </c>
    </row>
    <row r="11818" spans="1:11" x14ac:dyDescent="0.2">
      <c r="A11818" t="s">
        <v>600</v>
      </c>
      <c r="B11818" t="s">
        <v>597</v>
      </c>
      <c r="C11818" s="1" t="s">
        <v>173</v>
      </c>
      <c r="D11818" s="1" t="s">
        <v>2588</v>
      </c>
      <c r="E11818" s="2">
        <v>2</v>
      </c>
      <c r="F11818" s="3"/>
      <c r="G11818" s="2">
        <v>6</v>
      </c>
      <c r="H11818" s="3"/>
      <c r="I11818" s="69" t="str">
        <f>VLOOKUP(C11818,СПРАВОЧНИК!B:D,2,0)</f>
        <v>ЕВРОПА</v>
      </c>
      <c r="J11818" s="69" t="str">
        <f>VLOOKUP(C11818,СПРАВОЧНИК!B:D,3,0)</f>
        <v>ИНОМАРКИ</v>
      </c>
      <c r="K11818" s="69" t="str">
        <f>VLOOKUP(СВОД2023[[#This Row],[ФО]],СПРАВОЧНИК!H:P,2,0)</f>
        <v>Южный ФО</v>
      </c>
    </row>
    <row r="11819" spans="1:11" x14ac:dyDescent="0.2">
      <c r="A11819" t="s">
        <v>600</v>
      </c>
      <c r="B11819" t="s">
        <v>597</v>
      </c>
      <c r="C11819" s="1" t="s">
        <v>173</v>
      </c>
      <c r="D11819" s="1" t="s">
        <v>2110</v>
      </c>
      <c r="E11819" s="2"/>
      <c r="F11819" s="3"/>
      <c r="G11819" s="2">
        <v>1</v>
      </c>
      <c r="H11819" s="3"/>
      <c r="I11819" s="69" t="str">
        <f>VLOOKUP(C11819,СПРАВОЧНИК!B:D,2,0)</f>
        <v>ЕВРОПА</v>
      </c>
      <c r="J11819" s="69" t="str">
        <f>VLOOKUP(C11819,СПРАВОЧНИК!B:D,3,0)</f>
        <v>ИНОМАРКИ</v>
      </c>
      <c r="K11819" s="69" t="str">
        <f>VLOOKUP(СВОД2023[[#This Row],[ФО]],СПРАВОЧНИК!H:P,2,0)</f>
        <v>Южный ФО</v>
      </c>
    </row>
    <row r="11820" spans="1:11" x14ac:dyDescent="0.2">
      <c r="A11820" t="s">
        <v>600</v>
      </c>
      <c r="B11820" t="s">
        <v>597</v>
      </c>
      <c r="C11820" s="1" t="s">
        <v>173</v>
      </c>
      <c r="D11820" s="1" t="s">
        <v>2111</v>
      </c>
      <c r="E11820" s="2">
        <v>6</v>
      </c>
      <c r="F11820" s="3"/>
      <c r="G11820" s="2">
        <v>16</v>
      </c>
      <c r="H11820" s="3">
        <v>2</v>
      </c>
      <c r="I11820" s="69" t="str">
        <f>VLOOKUP(C11820,СПРАВОЧНИК!B:D,2,0)</f>
        <v>ЕВРОПА</v>
      </c>
      <c r="J11820" s="69" t="str">
        <f>VLOOKUP(C11820,СПРАВОЧНИК!B:D,3,0)</f>
        <v>ИНОМАРКИ</v>
      </c>
      <c r="K11820" s="69" t="str">
        <f>VLOOKUP(СВОД2023[[#This Row],[ФО]],СПРАВОЧНИК!H:P,2,0)</f>
        <v>Южный ФО</v>
      </c>
    </row>
    <row r="11821" spans="1:11" x14ac:dyDescent="0.2">
      <c r="A11821" t="s">
        <v>600</v>
      </c>
      <c r="B11821" t="s">
        <v>597</v>
      </c>
      <c r="C11821" s="1" t="s">
        <v>173</v>
      </c>
      <c r="D11821" s="1" t="s">
        <v>174</v>
      </c>
      <c r="E11821" s="2">
        <v>119</v>
      </c>
      <c r="F11821" s="3">
        <v>32</v>
      </c>
      <c r="G11821" s="2">
        <v>648</v>
      </c>
      <c r="H11821" s="3">
        <v>183</v>
      </c>
      <c r="I11821" s="69" t="str">
        <f>VLOOKUP(C11821,СПРАВОЧНИК!B:D,2,0)</f>
        <v>ЕВРОПА</v>
      </c>
      <c r="J11821" s="69" t="str">
        <f>VLOOKUP(C11821,СПРАВОЧНИК!B:D,3,0)</f>
        <v>ИНОМАРКИ</v>
      </c>
      <c r="K11821" s="69" t="str">
        <f>VLOOKUP(СВОД2023[[#This Row],[ФО]],СПРАВОЧНИК!H:P,2,0)</f>
        <v>Южный ФО</v>
      </c>
    </row>
    <row r="11822" spans="1:11" x14ac:dyDescent="0.2">
      <c r="A11822" t="s">
        <v>600</v>
      </c>
      <c r="B11822" t="s">
        <v>597</v>
      </c>
      <c r="C11822" s="1" t="s">
        <v>173</v>
      </c>
      <c r="D11822" s="1" t="s">
        <v>175</v>
      </c>
      <c r="E11822" s="2">
        <v>4</v>
      </c>
      <c r="F11822" s="3">
        <v>2</v>
      </c>
      <c r="G11822" s="2">
        <v>7</v>
      </c>
      <c r="H11822" s="3">
        <v>4</v>
      </c>
      <c r="I11822" s="69" t="str">
        <f>VLOOKUP(C11822,СПРАВОЧНИК!B:D,2,0)</f>
        <v>ЕВРОПА</v>
      </c>
      <c r="J11822" s="69" t="str">
        <f>VLOOKUP(C11822,СПРАВОЧНИК!B:D,3,0)</f>
        <v>ИНОМАРКИ</v>
      </c>
      <c r="K11822" s="69" t="str">
        <f>VLOOKUP(СВОД2023[[#This Row],[ФО]],СПРАВОЧНИК!H:P,2,0)</f>
        <v>Южный ФО</v>
      </c>
    </row>
    <row r="11823" spans="1:11" x14ac:dyDescent="0.2">
      <c r="A11823" t="s">
        <v>600</v>
      </c>
      <c r="B11823" t="s">
        <v>597</v>
      </c>
      <c r="C11823" s="1" t="s">
        <v>173</v>
      </c>
      <c r="D11823" s="1" t="s">
        <v>2746</v>
      </c>
      <c r="E11823" s="2">
        <v>2</v>
      </c>
      <c r="F11823" s="3"/>
      <c r="G11823" s="2">
        <v>2</v>
      </c>
      <c r="H11823" s="3"/>
      <c r="I11823" s="69" t="str">
        <f>VLOOKUP(C11823,СПРАВОЧНИК!B:D,2,0)</f>
        <v>ЕВРОПА</v>
      </c>
      <c r="J11823" s="69" t="str">
        <f>VLOOKUP(C11823,СПРАВОЧНИК!B:D,3,0)</f>
        <v>ИНОМАРКИ</v>
      </c>
      <c r="K11823" s="69" t="str">
        <f>VLOOKUP(СВОД2023[[#This Row],[ФО]],СПРАВОЧНИК!H:P,2,0)</f>
        <v>Южный ФО</v>
      </c>
    </row>
    <row r="11824" spans="1:11" x14ac:dyDescent="0.2">
      <c r="A11824" t="s">
        <v>600</v>
      </c>
      <c r="B11824" t="s">
        <v>597</v>
      </c>
      <c r="C11824" s="1" t="s">
        <v>173</v>
      </c>
      <c r="D11824" s="1" t="s">
        <v>1426</v>
      </c>
      <c r="E11824" s="2">
        <v>6</v>
      </c>
      <c r="F11824" s="3">
        <v>2</v>
      </c>
      <c r="G11824" s="2">
        <v>28</v>
      </c>
      <c r="H11824" s="3">
        <v>10</v>
      </c>
      <c r="I11824" s="69" t="str">
        <f>VLOOKUP(C11824,СПРАВОЧНИК!B:D,2,0)</f>
        <v>ЕВРОПА</v>
      </c>
      <c r="J11824" s="69" t="str">
        <f>VLOOKUP(C11824,СПРАВОЧНИК!B:D,3,0)</f>
        <v>ИНОМАРКИ</v>
      </c>
      <c r="K11824" s="69" t="str">
        <f>VLOOKUP(СВОД2023[[#This Row],[ФО]],СПРАВОЧНИК!H:P,2,0)</f>
        <v>Южный ФО</v>
      </c>
    </row>
    <row r="11825" spans="1:11" x14ac:dyDescent="0.2">
      <c r="A11825" t="s">
        <v>600</v>
      </c>
      <c r="B11825" t="s">
        <v>597</v>
      </c>
      <c r="C11825" s="1" t="s">
        <v>173</v>
      </c>
      <c r="D11825" s="1" t="s">
        <v>176</v>
      </c>
      <c r="E11825" s="2">
        <v>1</v>
      </c>
      <c r="F11825" s="3">
        <v>1</v>
      </c>
      <c r="G11825" s="2">
        <v>4</v>
      </c>
      <c r="H11825" s="3">
        <v>2</v>
      </c>
      <c r="I11825" s="69" t="str">
        <f>VLOOKUP(C11825,СПРАВОЧНИК!B:D,2,0)</f>
        <v>ЕВРОПА</v>
      </c>
      <c r="J11825" s="69" t="str">
        <f>VLOOKUP(C11825,СПРАВОЧНИК!B:D,3,0)</f>
        <v>ИНОМАРКИ</v>
      </c>
      <c r="K11825" s="69" t="str">
        <f>VLOOKUP(СВОД2023[[#This Row],[ФО]],СПРАВОЧНИК!H:P,2,0)</f>
        <v>Южный ФО</v>
      </c>
    </row>
    <row r="11826" spans="1:11" x14ac:dyDescent="0.2">
      <c r="A11826" t="s">
        <v>600</v>
      </c>
      <c r="B11826" t="s">
        <v>597</v>
      </c>
      <c r="C11826" s="1" t="s">
        <v>173</v>
      </c>
      <c r="D11826" s="1" t="s">
        <v>2114</v>
      </c>
      <c r="E11826" s="2">
        <v>1</v>
      </c>
      <c r="F11826" s="3"/>
      <c r="G11826" s="2">
        <v>7</v>
      </c>
      <c r="H11826" s="3"/>
      <c r="I11826" s="69" t="str">
        <f>VLOOKUP(C11826,СПРАВОЧНИК!B:D,2,0)</f>
        <v>ЕВРОПА</v>
      </c>
      <c r="J11826" s="69" t="str">
        <f>VLOOKUP(C11826,СПРАВОЧНИК!B:D,3,0)</f>
        <v>ИНОМАРКИ</v>
      </c>
      <c r="K11826" s="69" t="str">
        <f>VLOOKUP(СВОД2023[[#This Row],[ФО]],СПРАВОЧНИК!H:P,2,0)</f>
        <v>Южный ФО</v>
      </c>
    </row>
    <row r="11827" spans="1:11" x14ac:dyDescent="0.2">
      <c r="A11827" t="s">
        <v>600</v>
      </c>
      <c r="B11827" t="s">
        <v>597</v>
      </c>
      <c r="C11827" s="1" t="s">
        <v>173</v>
      </c>
      <c r="D11827" s="1" t="s">
        <v>2507</v>
      </c>
      <c r="E11827" s="2">
        <v>3</v>
      </c>
      <c r="F11827" s="3"/>
      <c r="G11827" s="2">
        <v>8</v>
      </c>
      <c r="H11827" s="3"/>
      <c r="I11827" s="69" t="str">
        <f>VLOOKUP(C11827,СПРАВОЧНИК!B:D,2,0)</f>
        <v>ЕВРОПА</v>
      </c>
      <c r="J11827" s="69" t="str">
        <f>VLOOKUP(C11827,СПРАВОЧНИК!B:D,3,0)</f>
        <v>ИНОМАРКИ</v>
      </c>
      <c r="K11827" s="69" t="str">
        <f>VLOOKUP(СВОД2023[[#This Row],[ФО]],СПРАВОЧНИК!H:P,2,0)</f>
        <v>Южный ФО</v>
      </c>
    </row>
    <row r="11828" spans="1:11" x14ac:dyDescent="0.2">
      <c r="A11828" t="s">
        <v>600</v>
      </c>
      <c r="B11828" t="s">
        <v>597</v>
      </c>
      <c r="C11828" s="1" t="s">
        <v>173</v>
      </c>
      <c r="D11828" s="1" t="s">
        <v>2115</v>
      </c>
      <c r="E11828" s="2"/>
      <c r="F11828" s="3"/>
      <c r="G11828" s="2"/>
      <c r="H11828" s="3">
        <v>2</v>
      </c>
      <c r="I11828" s="69" t="str">
        <f>VLOOKUP(C11828,СПРАВОЧНИК!B:D,2,0)</f>
        <v>ЕВРОПА</v>
      </c>
      <c r="J11828" s="69" t="str">
        <f>VLOOKUP(C11828,СПРАВОЧНИК!B:D,3,0)</f>
        <v>ИНОМАРКИ</v>
      </c>
      <c r="K11828" s="69" t="str">
        <f>VLOOKUP(СВОД2023[[#This Row],[ФО]],СПРАВОЧНИК!H:P,2,0)</f>
        <v>Южный ФО</v>
      </c>
    </row>
    <row r="11829" spans="1:11" x14ac:dyDescent="0.2">
      <c r="A11829" t="s">
        <v>600</v>
      </c>
      <c r="B11829" t="s">
        <v>597</v>
      </c>
      <c r="C11829" s="1" t="s">
        <v>173</v>
      </c>
      <c r="D11829" s="1" t="s">
        <v>2116</v>
      </c>
      <c r="E11829" s="2"/>
      <c r="F11829" s="3"/>
      <c r="G11829" s="2">
        <v>6</v>
      </c>
      <c r="H11829" s="3"/>
      <c r="I11829" s="69" t="str">
        <f>VLOOKUP(C11829,СПРАВОЧНИК!B:D,2,0)</f>
        <v>ЕВРОПА</v>
      </c>
      <c r="J11829" s="69" t="str">
        <f>VLOOKUP(C11829,СПРАВОЧНИК!B:D,3,0)</f>
        <v>ИНОМАРКИ</v>
      </c>
      <c r="K11829" s="69" t="str">
        <f>VLOOKUP(СВОД2023[[#This Row],[ФО]],СПРАВОЧНИК!H:P,2,0)</f>
        <v>Южный ФО</v>
      </c>
    </row>
    <row r="11830" spans="1:11" x14ac:dyDescent="0.2">
      <c r="A11830" t="s">
        <v>600</v>
      </c>
      <c r="B11830" t="s">
        <v>597</v>
      </c>
      <c r="C11830" s="1" t="s">
        <v>173</v>
      </c>
      <c r="D11830" s="1" t="s">
        <v>2117</v>
      </c>
      <c r="E11830" s="2">
        <v>1</v>
      </c>
      <c r="F11830" s="3"/>
      <c r="G11830" s="2">
        <v>2</v>
      </c>
      <c r="H11830" s="3">
        <v>1</v>
      </c>
      <c r="I11830" s="69" t="str">
        <f>VLOOKUP(C11830,СПРАВОЧНИК!B:D,2,0)</f>
        <v>ЕВРОПА</v>
      </c>
      <c r="J11830" s="69" t="str">
        <f>VLOOKUP(C11830,СПРАВОЧНИК!B:D,3,0)</f>
        <v>ИНОМАРКИ</v>
      </c>
      <c r="K11830" s="69" t="str">
        <f>VLOOKUP(СВОД2023[[#This Row],[ФО]],СПРАВОЧНИК!H:P,2,0)</f>
        <v>Южный ФО</v>
      </c>
    </row>
    <row r="11831" spans="1:11" x14ac:dyDescent="0.2">
      <c r="A11831" t="s">
        <v>600</v>
      </c>
      <c r="B11831" t="s">
        <v>597</v>
      </c>
      <c r="C11831" s="1" t="s">
        <v>173</v>
      </c>
      <c r="D11831" s="1" t="s">
        <v>1427</v>
      </c>
      <c r="E11831" s="2">
        <v>24</v>
      </c>
      <c r="F11831" s="3">
        <v>4</v>
      </c>
      <c r="G11831" s="2">
        <v>84</v>
      </c>
      <c r="H11831" s="3">
        <v>25</v>
      </c>
      <c r="I11831" s="69" t="str">
        <f>VLOOKUP(C11831,СПРАВОЧНИК!B:D,2,0)</f>
        <v>ЕВРОПА</v>
      </c>
      <c r="J11831" s="69" t="str">
        <f>VLOOKUP(C11831,СПРАВОЧНИК!B:D,3,0)</f>
        <v>ИНОМАРКИ</v>
      </c>
      <c r="K11831" s="69" t="str">
        <f>VLOOKUP(СВОД2023[[#This Row],[ФО]],СПРАВОЧНИК!H:P,2,0)</f>
        <v>Южный ФО</v>
      </c>
    </row>
    <row r="11832" spans="1:11" x14ac:dyDescent="0.2">
      <c r="A11832" t="s">
        <v>600</v>
      </c>
      <c r="B11832" t="s">
        <v>597</v>
      </c>
      <c r="C11832" s="1" t="s">
        <v>173</v>
      </c>
      <c r="D11832" s="1" t="s">
        <v>2118</v>
      </c>
      <c r="E11832" s="2">
        <v>2</v>
      </c>
      <c r="F11832" s="3">
        <v>3</v>
      </c>
      <c r="G11832" s="2">
        <v>18</v>
      </c>
      <c r="H11832" s="3">
        <v>13</v>
      </c>
      <c r="I11832" s="69" t="str">
        <f>VLOOKUP(C11832,СПРАВОЧНИК!B:D,2,0)</f>
        <v>ЕВРОПА</v>
      </c>
      <c r="J11832" s="69" t="str">
        <f>VLOOKUP(C11832,СПРАВОЧНИК!B:D,3,0)</f>
        <v>ИНОМАРКИ</v>
      </c>
      <c r="K11832" s="69" t="str">
        <f>VLOOKUP(СВОД2023[[#This Row],[ФО]],СПРАВОЧНИК!H:P,2,0)</f>
        <v>Южный ФО</v>
      </c>
    </row>
    <row r="11833" spans="1:11" x14ac:dyDescent="0.2">
      <c r="A11833" t="s">
        <v>600</v>
      </c>
      <c r="B11833" t="s">
        <v>597</v>
      </c>
      <c r="C11833" s="1" t="s">
        <v>173</v>
      </c>
      <c r="D11833" s="1" t="s">
        <v>2119</v>
      </c>
      <c r="E11833" s="2"/>
      <c r="F11833" s="3">
        <v>2</v>
      </c>
      <c r="G11833" s="2">
        <v>1</v>
      </c>
      <c r="H11833" s="3">
        <v>3</v>
      </c>
      <c r="I11833" s="69" t="str">
        <f>VLOOKUP(C11833,СПРАВОЧНИК!B:D,2,0)</f>
        <v>ЕВРОПА</v>
      </c>
      <c r="J11833" s="69" t="str">
        <f>VLOOKUP(C11833,СПРАВОЧНИК!B:D,3,0)</f>
        <v>ИНОМАРКИ</v>
      </c>
      <c r="K11833" s="69" t="str">
        <f>VLOOKUP(СВОД2023[[#This Row],[ФО]],СПРАВОЧНИК!H:P,2,0)</f>
        <v>Южный ФО</v>
      </c>
    </row>
    <row r="11834" spans="1:11" x14ac:dyDescent="0.2">
      <c r="A11834" t="s">
        <v>600</v>
      </c>
      <c r="B11834" t="s">
        <v>597</v>
      </c>
      <c r="C11834" s="1" t="s">
        <v>173</v>
      </c>
      <c r="D11834" s="1" t="s">
        <v>2120</v>
      </c>
      <c r="E11834" s="2">
        <v>3</v>
      </c>
      <c r="F11834" s="3">
        <v>1</v>
      </c>
      <c r="G11834" s="2">
        <v>18</v>
      </c>
      <c r="H11834" s="3">
        <v>10</v>
      </c>
      <c r="I11834" s="69" t="str">
        <f>VLOOKUP(C11834,СПРАВОЧНИК!B:D,2,0)</f>
        <v>ЕВРОПА</v>
      </c>
      <c r="J11834" s="69" t="str">
        <f>VLOOKUP(C11834,СПРАВОЧНИК!B:D,3,0)</f>
        <v>ИНОМАРКИ</v>
      </c>
      <c r="K11834" s="69" t="str">
        <f>VLOOKUP(СВОД2023[[#This Row],[ФО]],СПРАВОЧНИК!H:P,2,0)</f>
        <v>Южный ФО</v>
      </c>
    </row>
    <row r="11835" spans="1:11" x14ac:dyDescent="0.2">
      <c r="A11835" t="s">
        <v>600</v>
      </c>
      <c r="B11835" t="s">
        <v>597</v>
      </c>
      <c r="C11835" s="1" t="s">
        <v>173</v>
      </c>
      <c r="D11835" s="1" t="s">
        <v>1428</v>
      </c>
      <c r="E11835" s="2">
        <v>6</v>
      </c>
      <c r="F11835" s="3">
        <v>8</v>
      </c>
      <c r="G11835" s="2">
        <v>55</v>
      </c>
      <c r="H11835" s="3">
        <v>25</v>
      </c>
      <c r="I11835" s="69" t="str">
        <f>VLOOKUP(C11835,СПРАВОЧНИК!B:D,2,0)</f>
        <v>ЕВРОПА</v>
      </c>
      <c r="J11835" s="69" t="str">
        <f>VLOOKUP(C11835,СПРАВОЧНИК!B:D,3,0)</f>
        <v>ИНОМАРКИ</v>
      </c>
      <c r="K11835" s="69" t="str">
        <f>VLOOKUP(СВОД2023[[#This Row],[ФО]],СПРАВОЧНИК!H:P,2,0)</f>
        <v>Южный ФО</v>
      </c>
    </row>
    <row r="11836" spans="1:11" x14ac:dyDescent="0.2">
      <c r="A11836" t="s">
        <v>600</v>
      </c>
      <c r="B11836" t="s">
        <v>597</v>
      </c>
      <c r="C11836" s="1" t="s">
        <v>173</v>
      </c>
      <c r="D11836" s="1" t="s">
        <v>1429</v>
      </c>
      <c r="E11836" s="2">
        <v>31</v>
      </c>
      <c r="F11836" s="3">
        <v>19</v>
      </c>
      <c r="G11836" s="2">
        <v>171</v>
      </c>
      <c r="H11836" s="3">
        <v>104</v>
      </c>
      <c r="I11836" s="69" t="str">
        <f>VLOOKUP(C11836,СПРАВОЧНИК!B:D,2,0)</f>
        <v>ЕВРОПА</v>
      </c>
      <c r="J11836" s="69" t="str">
        <f>VLOOKUP(C11836,СПРАВОЧНИК!B:D,3,0)</f>
        <v>ИНОМАРКИ</v>
      </c>
      <c r="K11836" s="69" t="str">
        <f>VLOOKUP(СВОД2023[[#This Row],[ФО]],СПРАВОЧНИК!H:P,2,0)</f>
        <v>Южный ФО</v>
      </c>
    </row>
    <row r="11837" spans="1:11" x14ac:dyDescent="0.2">
      <c r="A11837" t="s">
        <v>600</v>
      </c>
      <c r="B11837" t="s">
        <v>597</v>
      </c>
      <c r="C11837" s="1" t="s">
        <v>173</v>
      </c>
      <c r="D11837" s="1" t="s">
        <v>2747</v>
      </c>
      <c r="E11837" s="2"/>
      <c r="F11837" s="3">
        <v>1</v>
      </c>
      <c r="G11837" s="2">
        <v>3</v>
      </c>
      <c r="H11837" s="3">
        <v>2</v>
      </c>
      <c r="I11837" s="69" t="str">
        <f>VLOOKUP(C11837,СПРАВОЧНИК!B:D,2,0)</f>
        <v>ЕВРОПА</v>
      </c>
      <c r="J11837" s="69" t="str">
        <f>VLOOKUP(C11837,СПРАВОЧНИК!B:D,3,0)</f>
        <v>ИНОМАРКИ</v>
      </c>
      <c r="K11837" s="69" t="str">
        <f>VLOOKUP(СВОД2023[[#This Row],[ФО]],СПРАВОЧНИК!H:P,2,0)</f>
        <v>Южный ФО</v>
      </c>
    </row>
    <row r="11838" spans="1:11" x14ac:dyDescent="0.2">
      <c r="A11838" t="s">
        <v>600</v>
      </c>
      <c r="B11838" t="s">
        <v>597</v>
      </c>
      <c r="C11838" s="1" t="s">
        <v>173</v>
      </c>
      <c r="D11838" s="1" t="s">
        <v>2121</v>
      </c>
      <c r="E11838" s="2">
        <v>1</v>
      </c>
      <c r="F11838" s="3"/>
      <c r="G11838" s="2">
        <v>7</v>
      </c>
      <c r="H11838" s="3">
        <v>2</v>
      </c>
      <c r="I11838" s="69" t="str">
        <f>VLOOKUP(C11838,СПРАВОЧНИК!B:D,2,0)</f>
        <v>ЕВРОПА</v>
      </c>
      <c r="J11838" s="69" t="str">
        <f>VLOOKUP(C11838,СПРАВОЧНИК!B:D,3,0)</f>
        <v>ИНОМАРКИ</v>
      </c>
      <c r="K11838" s="69" t="str">
        <f>VLOOKUP(СВОД2023[[#This Row],[ФО]],СПРАВОЧНИК!H:P,2,0)</f>
        <v>Южный ФО</v>
      </c>
    </row>
    <row r="11839" spans="1:11" x14ac:dyDescent="0.2">
      <c r="A11839" t="s">
        <v>600</v>
      </c>
      <c r="B11839" t="s">
        <v>597</v>
      </c>
      <c r="C11839" s="1" t="s">
        <v>173</v>
      </c>
      <c r="D11839" s="1" t="s">
        <v>2122</v>
      </c>
      <c r="E11839" s="2"/>
      <c r="F11839" s="3">
        <v>1</v>
      </c>
      <c r="G11839" s="2"/>
      <c r="H11839" s="3">
        <v>2</v>
      </c>
      <c r="I11839" s="69" t="str">
        <f>VLOOKUP(C11839,СПРАВОЧНИК!B:D,2,0)</f>
        <v>ЕВРОПА</v>
      </c>
      <c r="J11839" s="69" t="str">
        <f>VLOOKUP(C11839,СПРАВОЧНИК!B:D,3,0)</f>
        <v>ИНОМАРКИ</v>
      </c>
      <c r="K11839" s="69" t="str">
        <f>VLOOKUP(СВОД2023[[#This Row],[ФО]],СПРАВОЧНИК!H:P,2,0)</f>
        <v>Южный ФО</v>
      </c>
    </row>
    <row r="11840" spans="1:11" x14ac:dyDescent="0.2">
      <c r="A11840" t="s">
        <v>600</v>
      </c>
      <c r="B11840" t="s">
        <v>597</v>
      </c>
      <c r="C11840" s="1" t="s">
        <v>173</v>
      </c>
      <c r="D11840" s="1" t="s">
        <v>2123</v>
      </c>
      <c r="E11840" s="2">
        <v>5</v>
      </c>
      <c r="F11840" s="3"/>
      <c r="G11840" s="2">
        <v>23</v>
      </c>
      <c r="H11840" s="3">
        <v>2</v>
      </c>
      <c r="I11840" s="69" t="str">
        <f>VLOOKUP(C11840,СПРАВОЧНИК!B:D,2,0)</f>
        <v>ЕВРОПА</v>
      </c>
      <c r="J11840" s="69" t="str">
        <f>VLOOKUP(C11840,СПРАВОЧНИК!B:D,3,0)</f>
        <v>ИНОМАРКИ</v>
      </c>
      <c r="K11840" s="69" t="str">
        <f>VLOOKUP(СВОД2023[[#This Row],[ФО]],СПРАВОЧНИК!H:P,2,0)</f>
        <v>Южный ФО</v>
      </c>
    </row>
    <row r="11841" spans="1:11" x14ac:dyDescent="0.2">
      <c r="A11841" t="s">
        <v>600</v>
      </c>
      <c r="B11841" t="s">
        <v>597</v>
      </c>
      <c r="C11841" s="1" t="s">
        <v>173</v>
      </c>
      <c r="D11841" s="1" t="s">
        <v>2124</v>
      </c>
      <c r="E11841" s="2">
        <v>1</v>
      </c>
      <c r="F11841" s="3">
        <v>5</v>
      </c>
      <c r="G11841" s="2">
        <v>12</v>
      </c>
      <c r="H11841" s="3">
        <v>9</v>
      </c>
      <c r="I11841" s="69" t="str">
        <f>VLOOKUP(C11841,СПРАВОЧНИК!B:D,2,0)</f>
        <v>ЕВРОПА</v>
      </c>
      <c r="J11841" s="69" t="str">
        <f>VLOOKUP(C11841,СПРАВОЧНИК!B:D,3,0)</f>
        <v>ИНОМАРКИ</v>
      </c>
      <c r="K11841" s="69" t="str">
        <f>VLOOKUP(СВОД2023[[#This Row],[ФО]],СПРАВОЧНИК!H:P,2,0)</f>
        <v>Южный ФО</v>
      </c>
    </row>
    <row r="11842" spans="1:11" x14ac:dyDescent="0.2">
      <c r="A11842" t="s">
        <v>600</v>
      </c>
      <c r="B11842" t="s">
        <v>597</v>
      </c>
      <c r="C11842" s="1" t="s">
        <v>173</v>
      </c>
      <c r="D11842" s="1" t="s">
        <v>2125</v>
      </c>
      <c r="E11842" s="2">
        <v>4</v>
      </c>
      <c r="F11842" s="3">
        <v>2</v>
      </c>
      <c r="G11842" s="2">
        <v>19</v>
      </c>
      <c r="H11842" s="3">
        <v>11</v>
      </c>
      <c r="I11842" s="69" t="str">
        <f>VLOOKUP(C11842,СПРАВОЧНИК!B:D,2,0)</f>
        <v>ЕВРОПА</v>
      </c>
      <c r="J11842" s="69" t="str">
        <f>VLOOKUP(C11842,СПРАВОЧНИК!B:D,3,0)</f>
        <v>ИНОМАРКИ</v>
      </c>
      <c r="K11842" s="69" t="str">
        <f>VLOOKUP(СВОД2023[[#This Row],[ФО]],СПРАВОЧНИК!H:P,2,0)</f>
        <v>Южный ФО</v>
      </c>
    </row>
    <row r="11843" spans="1:11" x14ac:dyDescent="0.2">
      <c r="A11843" t="s">
        <v>600</v>
      </c>
      <c r="B11843" t="s">
        <v>597</v>
      </c>
      <c r="C11843" s="1" t="s">
        <v>173</v>
      </c>
      <c r="D11843" s="1" t="s">
        <v>1430</v>
      </c>
      <c r="E11843" s="2">
        <v>9</v>
      </c>
      <c r="F11843" s="3">
        <v>4</v>
      </c>
      <c r="G11843" s="2">
        <v>38</v>
      </c>
      <c r="H11843" s="3">
        <v>10</v>
      </c>
      <c r="I11843" s="69" t="str">
        <f>VLOOKUP(C11843,СПРАВОЧНИК!B:D,2,0)</f>
        <v>ЕВРОПА</v>
      </c>
      <c r="J11843" s="69" t="str">
        <f>VLOOKUP(C11843,СПРАВОЧНИК!B:D,3,0)</f>
        <v>ИНОМАРКИ</v>
      </c>
      <c r="K11843" s="69" t="str">
        <f>VLOOKUP(СВОД2023[[#This Row],[ФО]],СПРАВОЧНИК!H:P,2,0)</f>
        <v>Южный ФО</v>
      </c>
    </row>
    <row r="11844" spans="1:11" x14ac:dyDescent="0.2">
      <c r="A11844" t="s">
        <v>600</v>
      </c>
      <c r="B11844" t="s">
        <v>597</v>
      </c>
      <c r="C11844" s="1" t="s">
        <v>173</v>
      </c>
      <c r="D11844" s="1" t="s">
        <v>2126</v>
      </c>
      <c r="E11844" s="2">
        <v>1</v>
      </c>
      <c r="F11844" s="3"/>
      <c r="G11844" s="2">
        <v>9</v>
      </c>
      <c r="H11844" s="3">
        <v>5</v>
      </c>
      <c r="I11844" s="69" t="str">
        <f>VLOOKUP(C11844,СПРАВОЧНИК!B:D,2,0)</f>
        <v>ЕВРОПА</v>
      </c>
      <c r="J11844" s="69" t="str">
        <f>VLOOKUP(C11844,СПРАВОЧНИК!B:D,3,0)</f>
        <v>ИНОМАРКИ</v>
      </c>
      <c r="K11844" s="69" t="str">
        <f>VLOOKUP(СВОД2023[[#This Row],[ФО]],СПРАВОЧНИК!H:P,2,0)</f>
        <v>Южный ФО</v>
      </c>
    </row>
    <row r="11845" spans="1:11" x14ac:dyDescent="0.2">
      <c r="A11845" t="s">
        <v>600</v>
      </c>
      <c r="B11845" t="s">
        <v>597</v>
      </c>
      <c r="C11845" s="1" t="s">
        <v>173</v>
      </c>
      <c r="D11845" s="1" t="s">
        <v>2127</v>
      </c>
      <c r="E11845" s="2">
        <v>4</v>
      </c>
      <c r="F11845" s="3"/>
      <c r="G11845" s="2">
        <v>94</v>
      </c>
      <c r="H11845" s="3">
        <v>5</v>
      </c>
      <c r="I11845" s="69" t="str">
        <f>VLOOKUP(C11845,СПРАВОЧНИК!B:D,2,0)</f>
        <v>ЕВРОПА</v>
      </c>
      <c r="J11845" s="69" t="str">
        <f>VLOOKUP(C11845,СПРАВОЧНИК!B:D,3,0)</f>
        <v>ИНОМАРКИ</v>
      </c>
      <c r="K11845" s="69" t="str">
        <f>VLOOKUP(СВОД2023[[#This Row],[ФО]],СПРАВОЧНИК!H:P,2,0)</f>
        <v>Южный ФО</v>
      </c>
    </row>
    <row r="11846" spans="1:11" x14ac:dyDescent="0.2">
      <c r="A11846" t="s">
        <v>600</v>
      </c>
      <c r="B11846" t="s">
        <v>597</v>
      </c>
      <c r="C11846" s="1" t="s">
        <v>2748</v>
      </c>
      <c r="D11846" s="1" t="s">
        <v>2749</v>
      </c>
      <c r="E11846" s="2"/>
      <c r="F11846" s="3"/>
      <c r="G11846" s="2"/>
      <c r="H11846" s="3">
        <v>1</v>
      </c>
      <c r="I11846" s="69" t="str">
        <f>VLOOKUP(C11846,СПРАВОЧНИК!B:D,2,0)</f>
        <v>ЕВРОПА</v>
      </c>
      <c r="J11846" s="69" t="str">
        <f>VLOOKUP(C11846,СПРАВОЧНИК!B:D,3,0)</f>
        <v>ИНОМАРКИ</v>
      </c>
      <c r="K11846" s="69" t="str">
        <f>VLOOKUP(СВОД2023[[#This Row],[ФО]],СПРАВОЧНИК!H:P,2,0)</f>
        <v>Южный ФО</v>
      </c>
    </row>
    <row r="11847" spans="1:11" x14ac:dyDescent="0.2">
      <c r="A11847" t="s">
        <v>600</v>
      </c>
      <c r="B11847" t="s">
        <v>597</v>
      </c>
      <c r="C11847" s="1" t="s">
        <v>177</v>
      </c>
      <c r="D11847" s="1" t="s">
        <v>2128</v>
      </c>
      <c r="E11847" s="2"/>
      <c r="F11847" s="3"/>
      <c r="G11847" s="2">
        <v>2</v>
      </c>
      <c r="H11847" s="3">
        <v>5</v>
      </c>
      <c r="I11847" s="69" t="str">
        <f>VLOOKUP(C11847,СПРАВОЧНИК!B:D,2,0)</f>
        <v>США</v>
      </c>
      <c r="J11847" s="69" t="str">
        <f>VLOOKUP(C11847,СПРАВОЧНИК!B:D,3,0)</f>
        <v>ИНОМАРКИ</v>
      </c>
      <c r="K11847" s="69" t="str">
        <f>VLOOKUP(СВОД2023[[#This Row],[ФО]],СПРАВОЧНИК!H:P,2,0)</f>
        <v>Южный ФО</v>
      </c>
    </row>
    <row r="11848" spans="1:11" x14ac:dyDescent="0.2">
      <c r="A11848" t="s">
        <v>600</v>
      </c>
      <c r="B11848" t="s">
        <v>597</v>
      </c>
      <c r="C11848" s="1" t="s">
        <v>177</v>
      </c>
      <c r="D11848" s="1" t="s">
        <v>178</v>
      </c>
      <c r="E11848" s="2">
        <v>1</v>
      </c>
      <c r="F11848" s="3"/>
      <c r="G11848" s="2">
        <v>6</v>
      </c>
      <c r="H11848" s="3">
        <v>3</v>
      </c>
      <c r="I11848" s="69" t="str">
        <f>VLOOKUP(C11848,СПРАВОЧНИК!B:D,2,0)</f>
        <v>США</v>
      </c>
      <c r="J11848" s="69" t="str">
        <f>VLOOKUP(C11848,СПРАВОЧНИК!B:D,3,0)</f>
        <v>ИНОМАРКИ</v>
      </c>
      <c r="K11848" s="69" t="str">
        <f>VLOOKUP(СВОД2023[[#This Row],[ФО]],СПРАВОЧНИК!H:P,2,0)</f>
        <v>Южный ФО</v>
      </c>
    </row>
    <row r="11849" spans="1:11" x14ac:dyDescent="0.2">
      <c r="A11849" t="s">
        <v>600</v>
      </c>
      <c r="B11849" t="s">
        <v>597</v>
      </c>
      <c r="C11849" s="1" t="s">
        <v>177</v>
      </c>
      <c r="D11849" s="1" t="s">
        <v>2417</v>
      </c>
      <c r="E11849" s="2"/>
      <c r="F11849" s="3"/>
      <c r="G11849" s="2">
        <v>2</v>
      </c>
      <c r="H11849" s="3">
        <v>2</v>
      </c>
      <c r="I11849" s="69" t="str">
        <f>VLOOKUP(C11849,СПРАВОЧНИК!B:D,2,0)</f>
        <v>США</v>
      </c>
      <c r="J11849" s="69" t="str">
        <f>VLOOKUP(C11849,СПРАВОЧНИК!B:D,3,0)</f>
        <v>ИНОМАРКИ</v>
      </c>
      <c r="K11849" s="69" t="str">
        <f>VLOOKUP(СВОД2023[[#This Row],[ФО]],СПРАВОЧНИК!H:P,2,0)</f>
        <v>Южный ФО</v>
      </c>
    </row>
    <row r="11850" spans="1:11" x14ac:dyDescent="0.2">
      <c r="A11850" t="s">
        <v>600</v>
      </c>
      <c r="B11850" t="s">
        <v>597</v>
      </c>
      <c r="C11850" s="1" t="s">
        <v>177</v>
      </c>
      <c r="D11850" s="1" t="s">
        <v>2129</v>
      </c>
      <c r="E11850" s="2">
        <v>1</v>
      </c>
      <c r="F11850" s="3">
        <v>1</v>
      </c>
      <c r="G11850" s="2">
        <v>4</v>
      </c>
      <c r="H11850" s="3">
        <v>4</v>
      </c>
      <c r="I11850" s="69" t="str">
        <f>VLOOKUP(C11850,СПРАВОЧНИК!B:D,2,0)</f>
        <v>США</v>
      </c>
      <c r="J11850" s="69" t="str">
        <f>VLOOKUP(C11850,СПРАВОЧНИК!B:D,3,0)</f>
        <v>ИНОМАРКИ</v>
      </c>
      <c r="K11850" s="69" t="str">
        <f>VLOOKUP(СВОД2023[[#This Row],[ФО]],СПРАВОЧНИК!H:P,2,0)</f>
        <v>Южный ФО</v>
      </c>
    </row>
    <row r="11851" spans="1:11" x14ac:dyDescent="0.2">
      <c r="A11851" t="s">
        <v>600</v>
      </c>
      <c r="B11851" t="s">
        <v>597</v>
      </c>
      <c r="C11851" s="1" t="s">
        <v>177</v>
      </c>
      <c r="D11851" s="1" t="s">
        <v>2130</v>
      </c>
      <c r="E11851" s="2"/>
      <c r="F11851" s="3">
        <v>1</v>
      </c>
      <c r="G11851" s="2"/>
      <c r="H11851" s="3">
        <v>2</v>
      </c>
      <c r="I11851" s="69" t="str">
        <f>VLOOKUP(C11851,СПРАВОЧНИК!B:D,2,0)</f>
        <v>США</v>
      </c>
      <c r="J11851" s="69" t="str">
        <f>VLOOKUP(C11851,СПРАВОЧНИК!B:D,3,0)</f>
        <v>ИНОМАРКИ</v>
      </c>
      <c r="K11851" s="69" t="str">
        <f>VLOOKUP(СВОД2023[[#This Row],[ФО]],СПРАВОЧНИК!H:P,2,0)</f>
        <v>Южный ФО</v>
      </c>
    </row>
    <row r="11852" spans="1:11" x14ac:dyDescent="0.2">
      <c r="A11852" t="s">
        <v>600</v>
      </c>
      <c r="B11852" t="s">
        <v>597</v>
      </c>
      <c r="C11852" s="1" t="s">
        <v>177</v>
      </c>
      <c r="D11852" s="1" t="s">
        <v>2131</v>
      </c>
      <c r="E11852" s="2">
        <v>1</v>
      </c>
      <c r="F11852" s="3"/>
      <c r="G11852" s="2">
        <v>2</v>
      </c>
      <c r="H11852" s="3">
        <v>3</v>
      </c>
      <c r="I11852" s="69" t="str">
        <f>VLOOKUP(C11852,СПРАВОЧНИК!B:D,2,0)</f>
        <v>США</v>
      </c>
      <c r="J11852" s="69" t="str">
        <f>VLOOKUP(C11852,СПРАВОЧНИК!B:D,3,0)</f>
        <v>ИНОМАРКИ</v>
      </c>
      <c r="K11852" s="69" t="str">
        <f>VLOOKUP(СВОД2023[[#This Row],[ФО]],СПРАВОЧНИК!H:P,2,0)</f>
        <v>Южный ФО</v>
      </c>
    </row>
    <row r="11853" spans="1:11" x14ac:dyDescent="0.2">
      <c r="A11853" t="s">
        <v>600</v>
      </c>
      <c r="B11853" t="s">
        <v>597</v>
      </c>
      <c r="C11853" s="1" t="s">
        <v>177</v>
      </c>
      <c r="D11853" s="1" t="s">
        <v>2418</v>
      </c>
      <c r="E11853" s="2">
        <v>1</v>
      </c>
      <c r="F11853" s="3">
        <v>1</v>
      </c>
      <c r="G11853" s="2">
        <v>9</v>
      </c>
      <c r="H11853" s="3">
        <v>3</v>
      </c>
      <c r="I11853" s="69" t="str">
        <f>VLOOKUP(C11853,СПРАВОЧНИК!B:D,2,0)</f>
        <v>США</v>
      </c>
      <c r="J11853" s="69" t="str">
        <f>VLOOKUP(C11853,СПРАВОЧНИК!B:D,3,0)</f>
        <v>ИНОМАРКИ</v>
      </c>
      <c r="K11853" s="69" t="str">
        <f>VLOOKUP(СВОД2023[[#This Row],[ФО]],СПРАВОЧНИК!H:P,2,0)</f>
        <v>Южный ФО</v>
      </c>
    </row>
    <row r="11854" spans="1:11" x14ac:dyDescent="0.2">
      <c r="A11854" t="s">
        <v>600</v>
      </c>
      <c r="B11854" t="s">
        <v>597</v>
      </c>
      <c r="C11854" s="1" t="s">
        <v>177</v>
      </c>
      <c r="D11854" s="1" t="s">
        <v>821</v>
      </c>
      <c r="E11854" s="2">
        <v>28</v>
      </c>
      <c r="F11854" s="3">
        <v>14</v>
      </c>
      <c r="G11854" s="2">
        <v>141</v>
      </c>
      <c r="H11854" s="3">
        <v>59</v>
      </c>
      <c r="I11854" s="69" t="str">
        <f>VLOOKUP(C11854,СПРАВОЧНИК!B:D,2,0)</f>
        <v>США</v>
      </c>
      <c r="J11854" s="69" t="str">
        <f>VLOOKUP(C11854,СПРАВОЧНИК!B:D,3,0)</f>
        <v>ИНОМАРКИ</v>
      </c>
      <c r="K11854" s="69" t="str">
        <f>VLOOKUP(СВОД2023[[#This Row],[ФО]],СПРАВОЧНИК!H:P,2,0)</f>
        <v>Южный ФО</v>
      </c>
    </row>
    <row r="11855" spans="1:11" x14ac:dyDescent="0.2">
      <c r="A11855" t="s">
        <v>600</v>
      </c>
      <c r="B11855" t="s">
        <v>597</v>
      </c>
      <c r="C11855" s="1" t="s">
        <v>177</v>
      </c>
      <c r="D11855" s="1" t="s">
        <v>179</v>
      </c>
      <c r="E11855" s="2">
        <v>5</v>
      </c>
      <c r="F11855" s="3"/>
      <c r="G11855" s="2">
        <v>24</v>
      </c>
      <c r="H11855" s="3">
        <v>6</v>
      </c>
      <c r="I11855" s="69" t="str">
        <f>VLOOKUP(C11855,СПРАВОЧНИК!B:D,2,0)</f>
        <v>США</v>
      </c>
      <c r="J11855" s="69" t="str">
        <f>VLOOKUP(C11855,СПРАВОЧНИК!B:D,3,0)</f>
        <v>ИНОМАРКИ</v>
      </c>
      <c r="K11855" s="69" t="str">
        <f>VLOOKUP(СВОД2023[[#This Row],[ФО]],СПРАВОЧНИК!H:P,2,0)</f>
        <v>Южный ФО</v>
      </c>
    </row>
    <row r="11856" spans="1:11" x14ac:dyDescent="0.2">
      <c r="A11856" t="s">
        <v>600</v>
      </c>
      <c r="B11856" t="s">
        <v>597</v>
      </c>
      <c r="C11856" s="1" t="s">
        <v>177</v>
      </c>
      <c r="D11856" s="1" t="s">
        <v>180</v>
      </c>
      <c r="E11856" s="2">
        <v>54</v>
      </c>
      <c r="F11856" s="3">
        <v>10</v>
      </c>
      <c r="G11856" s="2">
        <v>228</v>
      </c>
      <c r="H11856" s="3">
        <v>64</v>
      </c>
      <c r="I11856" s="69" t="str">
        <f>VLOOKUP(C11856,СПРАВОЧНИК!B:D,2,0)</f>
        <v>США</v>
      </c>
      <c r="J11856" s="69" t="str">
        <f>VLOOKUP(C11856,СПРАВОЧНИК!B:D,3,0)</f>
        <v>ИНОМАРКИ</v>
      </c>
      <c r="K11856" s="69" t="str">
        <f>VLOOKUP(СВОД2023[[#This Row],[ФО]],СПРАВОЧНИК!H:P,2,0)</f>
        <v>Южный ФО</v>
      </c>
    </row>
    <row r="11857" spans="1:11" x14ac:dyDescent="0.2">
      <c r="A11857" t="s">
        <v>600</v>
      </c>
      <c r="B11857" t="s">
        <v>597</v>
      </c>
      <c r="C11857" s="1" t="s">
        <v>177</v>
      </c>
      <c r="D11857" s="1" t="s">
        <v>1431</v>
      </c>
      <c r="E11857" s="2">
        <v>22</v>
      </c>
      <c r="F11857" s="3">
        <v>17</v>
      </c>
      <c r="G11857" s="2">
        <v>134</v>
      </c>
      <c r="H11857" s="3">
        <v>71</v>
      </c>
      <c r="I11857" s="69" t="str">
        <f>VLOOKUP(C11857,СПРАВОЧНИК!B:D,2,0)</f>
        <v>США</v>
      </c>
      <c r="J11857" s="69" t="str">
        <f>VLOOKUP(C11857,СПРАВОЧНИК!B:D,3,0)</f>
        <v>ИНОМАРКИ</v>
      </c>
      <c r="K11857" s="69" t="str">
        <f>VLOOKUP(СВОД2023[[#This Row],[ФО]],СПРАВОЧНИК!H:P,2,0)</f>
        <v>Южный ФО</v>
      </c>
    </row>
    <row r="11858" spans="1:11" x14ac:dyDescent="0.2">
      <c r="A11858" t="s">
        <v>600</v>
      </c>
      <c r="B11858" t="s">
        <v>597</v>
      </c>
      <c r="C11858" s="1" t="s">
        <v>177</v>
      </c>
      <c r="D11858" s="1" t="s">
        <v>1432</v>
      </c>
      <c r="E11858" s="2"/>
      <c r="F11858" s="3"/>
      <c r="G11858" s="2">
        <v>1</v>
      </c>
      <c r="H11858" s="3">
        <v>1</v>
      </c>
      <c r="I11858" s="69" t="str">
        <f>VLOOKUP(C11858,СПРАВОЧНИК!B:D,2,0)</f>
        <v>США</v>
      </c>
      <c r="J11858" s="69" t="str">
        <f>VLOOKUP(C11858,СПРАВОЧНИК!B:D,3,0)</f>
        <v>ИНОМАРКИ</v>
      </c>
      <c r="K11858" s="69" t="str">
        <f>VLOOKUP(СВОД2023[[#This Row],[ФО]],СПРАВОЧНИК!H:P,2,0)</f>
        <v>Южный ФО</v>
      </c>
    </row>
    <row r="11859" spans="1:11" x14ac:dyDescent="0.2">
      <c r="A11859" t="s">
        <v>600</v>
      </c>
      <c r="B11859" t="s">
        <v>597</v>
      </c>
      <c r="C11859" s="1" t="s">
        <v>177</v>
      </c>
      <c r="D11859" s="1" t="s">
        <v>181</v>
      </c>
      <c r="E11859" s="2"/>
      <c r="F11859" s="3">
        <v>3</v>
      </c>
      <c r="G11859" s="2">
        <v>7</v>
      </c>
      <c r="H11859" s="3">
        <v>10</v>
      </c>
      <c r="I11859" s="69" t="str">
        <f>VLOOKUP(C11859,СПРАВОЧНИК!B:D,2,0)</f>
        <v>США</v>
      </c>
      <c r="J11859" s="69" t="str">
        <f>VLOOKUP(C11859,СПРАВОЧНИК!B:D,3,0)</f>
        <v>ИНОМАРКИ</v>
      </c>
      <c r="K11859" s="69" t="str">
        <f>VLOOKUP(СВОД2023[[#This Row],[ФО]],СПРАВОЧНИК!H:P,2,0)</f>
        <v>Южный ФО</v>
      </c>
    </row>
    <row r="11860" spans="1:11" x14ac:dyDescent="0.2">
      <c r="A11860" t="s">
        <v>600</v>
      </c>
      <c r="B11860" t="s">
        <v>597</v>
      </c>
      <c r="C11860" s="1" t="s">
        <v>177</v>
      </c>
      <c r="D11860" s="1" t="s">
        <v>182</v>
      </c>
      <c r="E11860" s="2">
        <v>38</v>
      </c>
      <c r="F11860" s="3">
        <v>25</v>
      </c>
      <c r="G11860" s="2">
        <v>206</v>
      </c>
      <c r="H11860" s="3">
        <v>130</v>
      </c>
      <c r="I11860" s="69" t="str">
        <f>VLOOKUP(C11860,СПРАВОЧНИК!B:D,2,0)</f>
        <v>США</v>
      </c>
      <c r="J11860" s="69" t="str">
        <f>VLOOKUP(C11860,СПРАВОЧНИК!B:D,3,0)</f>
        <v>ИНОМАРКИ</v>
      </c>
      <c r="K11860" s="69" t="str">
        <f>VLOOKUP(СВОД2023[[#This Row],[ФО]],СПРАВОЧНИК!H:P,2,0)</f>
        <v>Южный ФО</v>
      </c>
    </row>
    <row r="11861" spans="1:11" x14ac:dyDescent="0.2">
      <c r="A11861" t="s">
        <v>600</v>
      </c>
      <c r="B11861" t="s">
        <v>597</v>
      </c>
      <c r="C11861" s="1" t="s">
        <v>177</v>
      </c>
      <c r="D11861" s="1" t="s">
        <v>1433</v>
      </c>
      <c r="E11861" s="2"/>
      <c r="F11861" s="3"/>
      <c r="G11861" s="2">
        <v>1</v>
      </c>
      <c r="H11861" s="3">
        <v>1</v>
      </c>
      <c r="I11861" s="69" t="str">
        <f>VLOOKUP(C11861,СПРАВОЧНИК!B:D,2,0)</f>
        <v>США</v>
      </c>
      <c r="J11861" s="69" t="str">
        <f>VLOOKUP(C11861,СПРАВОЧНИК!B:D,3,0)</f>
        <v>ИНОМАРКИ</v>
      </c>
      <c r="K11861" s="69" t="str">
        <f>VLOOKUP(СВОД2023[[#This Row],[ФО]],СПРАВОЧНИК!H:P,2,0)</f>
        <v>Южный ФО</v>
      </c>
    </row>
    <row r="11862" spans="1:11" x14ac:dyDescent="0.2">
      <c r="A11862" t="s">
        <v>600</v>
      </c>
      <c r="B11862" t="s">
        <v>597</v>
      </c>
      <c r="C11862" s="1" t="s">
        <v>177</v>
      </c>
      <c r="D11862" s="1" t="s">
        <v>183</v>
      </c>
      <c r="E11862" s="2">
        <v>223</v>
      </c>
      <c r="F11862" s="3">
        <v>88</v>
      </c>
      <c r="G11862" s="2">
        <v>1072</v>
      </c>
      <c r="H11862" s="3">
        <v>513</v>
      </c>
      <c r="I11862" s="69" t="str">
        <f>VLOOKUP(C11862,СПРАВОЧНИК!B:D,2,0)</f>
        <v>США</v>
      </c>
      <c r="J11862" s="69" t="str">
        <f>VLOOKUP(C11862,СПРАВОЧНИК!B:D,3,0)</f>
        <v>ИНОМАРКИ</v>
      </c>
      <c r="K11862" s="69" t="str">
        <f>VLOOKUP(СВОД2023[[#This Row],[ФО]],СПРАВОЧНИК!H:P,2,0)</f>
        <v>Южный ФО</v>
      </c>
    </row>
    <row r="11863" spans="1:11" x14ac:dyDescent="0.2">
      <c r="A11863" t="s">
        <v>600</v>
      </c>
      <c r="B11863" t="s">
        <v>597</v>
      </c>
      <c r="C11863" s="1" t="s">
        <v>177</v>
      </c>
      <c r="D11863" s="1" t="s">
        <v>2132</v>
      </c>
      <c r="E11863" s="2">
        <v>1</v>
      </c>
      <c r="F11863" s="3"/>
      <c r="G11863" s="2">
        <v>1</v>
      </c>
      <c r="H11863" s="3"/>
      <c r="I11863" s="69" t="str">
        <f>VLOOKUP(C11863,СПРАВОЧНИК!B:D,2,0)</f>
        <v>США</v>
      </c>
      <c r="J11863" s="69" t="str">
        <f>VLOOKUP(C11863,СПРАВОЧНИК!B:D,3,0)</f>
        <v>ИНОМАРКИ</v>
      </c>
      <c r="K11863" s="69" t="str">
        <f>VLOOKUP(СВОД2023[[#This Row],[ФО]],СПРАВОЧНИК!H:P,2,0)</f>
        <v>Южный ФО</v>
      </c>
    </row>
    <row r="11864" spans="1:11" x14ac:dyDescent="0.2">
      <c r="A11864" t="s">
        <v>600</v>
      </c>
      <c r="B11864" t="s">
        <v>597</v>
      </c>
      <c r="C11864" s="1" t="s">
        <v>177</v>
      </c>
      <c r="D11864" s="1" t="s">
        <v>1434</v>
      </c>
      <c r="E11864" s="2">
        <v>95</v>
      </c>
      <c r="F11864" s="3">
        <v>36</v>
      </c>
      <c r="G11864" s="2">
        <v>453</v>
      </c>
      <c r="H11864" s="3">
        <v>227</v>
      </c>
      <c r="I11864" s="69" t="str">
        <f>VLOOKUP(C11864,СПРАВОЧНИК!B:D,2,0)</f>
        <v>США</v>
      </c>
      <c r="J11864" s="69" t="str">
        <f>VLOOKUP(C11864,СПРАВОЧНИК!B:D,3,0)</f>
        <v>ИНОМАРКИ</v>
      </c>
      <c r="K11864" s="69" t="str">
        <f>VLOOKUP(СВОД2023[[#This Row],[ФО]],СПРАВОЧНИК!H:P,2,0)</f>
        <v>Южный ФО</v>
      </c>
    </row>
    <row r="11865" spans="1:11" x14ac:dyDescent="0.2">
      <c r="A11865" t="s">
        <v>600</v>
      </c>
      <c r="B11865" t="s">
        <v>597</v>
      </c>
      <c r="C11865" s="1" t="s">
        <v>177</v>
      </c>
      <c r="D11865" s="1" t="s">
        <v>2420</v>
      </c>
      <c r="E11865" s="2">
        <v>3</v>
      </c>
      <c r="F11865" s="3"/>
      <c r="G11865" s="2">
        <v>4</v>
      </c>
      <c r="H11865" s="3"/>
      <c r="I11865" s="69" t="str">
        <f>VLOOKUP(C11865,СПРАВОЧНИК!B:D,2,0)</f>
        <v>США</v>
      </c>
      <c r="J11865" s="69" t="str">
        <f>VLOOKUP(C11865,СПРАВОЧНИК!B:D,3,0)</f>
        <v>ИНОМАРКИ</v>
      </c>
      <c r="K11865" s="69" t="str">
        <f>VLOOKUP(СВОД2023[[#This Row],[ФО]],СПРАВОЧНИК!H:P,2,0)</f>
        <v>Южный ФО</v>
      </c>
    </row>
    <row r="11866" spans="1:11" x14ac:dyDescent="0.2">
      <c r="A11866" t="s">
        <v>600</v>
      </c>
      <c r="B11866" t="s">
        <v>597</v>
      </c>
      <c r="C11866" s="1" t="s">
        <v>177</v>
      </c>
      <c r="D11866" s="1" t="s">
        <v>646</v>
      </c>
      <c r="E11866" s="2">
        <v>1690</v>
      </c>
      <c r="F11866" s="3">
        <v>1061</v>
      </c>
      <c r="G11866" s="2">
        <v>9290</v>
      </c>
      <c r="H11866" s="3">
        <v>5905</v>
      </c>
      <c r="I11866" s="69" t="str">
        <f>VLOOKUP(C11866,СПРАВОЧНИК!B:D,2,0)</f>
        <v>США</v>
      </c>
      <c r="J11866" s="69" t="str">
        <f>VLOOKUP(C11866,СПРАВОЧНИК!B:D,3,0)</f>
        <v>ИНОМАРКИ</v>
      </c>
      <c r="K11866" s="69" t="str">
        <f>VLOOKUP(СВОД2023[[#This Row],[ФО]],СПРАВОЧНИК!H:P,2,0)</f>
        <v>Южный ФО</v>
      </c>
    </row>
    <row r="11867" spans="1:11" x14ac:dyDescent="0.2">
      <c r="A11867" t="s">
        <v>600</v>
      </c>
      <c r="B11867" t="s">
        <v>597</v>
      </c>
      <c r="C11867" s="1" t="s">
        <v>177</v>
      </c>
      <c r="D11867" s="1" t="s">
        <v>1435</v>
      </c>
      <c r="E11867" s="2"/>
      <c r="F11867" s="3"/>
      <c r="G11867" s="2"/>
      <c r="H11867" s="3">
        <v>2</v>
      </c>
      <c r="I11867" s="69" t="str">
        <f>VLOOKUP(C11867,СПРАВОЧНИК!B:D,2,0)</f>
        <v>США</v>
      </c>
      <c r="J11867" s="69" t="str">
        <f>VLOOKUP(C11867,СПРАВОЧНИК!B:D,3,0)</f>
        <v>ИНОМАРКИ</v>
      </c>
      <c r="K11867" s="69" t="str">
        <f>VLOOKUP(СВОД2023[[#This Row],[ФО]],СПРАВОЧНИК!H:P,2,0)</f>
        <v>Южный ФО</v>
      </c>
    </row>
    <row r="11868" spans="1:11" x14ac:dyDescent="0.2">
      <c r="A11868" t="s">
        <v>600</v>
      </c>
      <c r="B11868" t="s">
        <v>597</v>
      </c>
      <c r="C11868" s="1" t="s">
        <v>177</v>
      </c>
      <c r="D11868" s="1" t="s">
        <v>2133</v>
      </c>
      <c r="E11868" s="2">
        <v>61</v>
      </c>
      <c r="F11868" s="3">
        <v>15</v>
      </c>
      <c r="G11868" s="2">
        <v>228</v>
      </c>
      <c r="H11868" s="3">
        <v>69</v>
      </c>
      <c r="I11868" s="69" t="str">
        <f>VLOOKUP(C11868,СПРАВОЧНИК!B:D,2,0)</f>
        <v>США</v>
      </c>
      <c r="J11868" s="69" t="str">
        <f>VLOOKUP(C11868,СПРАВОЧНИК!B:D,3,0)</f>
        <v>ИНОМАРКИ</v>
      </c>
      <c r="K11868" s="69" t="str">
        <f>VLOOKUP(СВОД2023[[#This Row],[ФО]],СПРАВОЧНИК!H:P,2,0)</f>
        <v>Южный ФО</v>
      </c>
    </row>
    <row r="11869" spans="1:11" x14ac:dyDescent="0.2">
      <c r="A11869" t="s">
        <v>600</v>
      </c>
      <c r="B11869" t="s">
        <v>597</v>
      </c>
      <c r="C11869" s="1" t="s">
        <v>177</v>
      </c>
      <c r="D11869" s="1" t="s">
        <v>2508</v>
      </c>
      <c r="E11869" s="2"/>
      <c r="F11869" s="3">
        <v>1</v>
      </c>
      <c r="G11869" s="2">
        <v>1</v>
      </c>
      <c r="H11869" s="3">
        <v>2</v>
      </c>
      <c r="I11869" s="69" t="str">
        <f>VLOOKUP(C11869,СПРАВОЧНИК!B:D,2,0)</f>
        <v>США</v>
      </c>
      <c r="J11869" s="69" t="str">
        <f>VLOOKUP(C11869,СПРАВОЧНИК!B:D,3,0)</f>
        <v>ИНОМАРКИ</v>
      </c>
      <c r="K11869" s="69" t="str">
        <f>VLOOKUP(СВОД2023[[#This Row],[ФО]],СПРАВОЧНИК!H:P,2,0)</f>
        <v>Южный ФО</v>
      </c>
    </row>
    <row r="11870" spans="1:11" x14ac:dyDescent="0.2">
      <c r="A11870" t="s">
        <v>600</v>
      </c>
      <c r="B11870" t="s">
        <v>597</v>
      </c>
      <c r="C11870" s="1" t="s">
        <v>177</v>
      </c>
      <c r="D11870" s="1" t="s">
        <v>1436</v>
      </c>
      <c r="E11870" s="2"/>
      <c r="F11870" s="3"/>
      <c r="G11870" s="2">
        <v>2</v>
      </c>
      <c r="H11870" s="3">
        <v>1</v>
      </c>
      <c r="I11870" s="69" t="str">
        <f>VLOOKUP(C11870,СПРАВОЧНИК!B:D,2,0)</f>
        <v>США</v>
      </c>
      <c r="J11870" s="69" t="str">
        <f>VLOOKUP(C11870,СПРАВОЧНИК!B:D,3,0)</f>
        <v>ИНОМАРКИ</v>
      </c>
      <c r="K11870" s="69" t="str">
        <f>VLOOKUP(СВОД2023[[#This Row],[ФО]],СПРАВОЧНИК!H:P,2,0)</f>
        <v>Южный ФО</v>
      </c>
    </row>
    <row r="11871" spans="1:11" x14ac:dyDescent="0.2">
      <c r="A11871" t="s">
        <v>600</v>
      </c>
      <c r="B11871" t="s">
        <v>597</v>
      </c>
      <c r="C11871" s="1" t="s">
        <v>177</v>
      </c>
      <c r="D11871" s="1" t="s">
        <v>2134</v>
      </c>
      <c r="E11871" s="2"/>
      <c r="F11871" s="3"/>
      <c r="G11871" s="2">
        <v>1</v>
      </c>
      <c r="H11871" s="3">
        <v>1</v>
      </c>
      <c r="I11871" s="69" t="str">
        <f>VLOOKUP(C11871,СПРАВОЧНИК!B:D,2,0)</f>
        <v>США</v>
      </c>
      <c r="J11871" s="69" t="str">
        <f>VLOOKUP(C11871,СПРАВОЧНИК!B:D,3,0)</f>
        <v>ИНОМАРКИ</v>
      </c>
      <c r="K11871" s="69" t="str">
        <f>VLOOKUP(СВОД2023[[#This Row],[ФО]],СПРАВОЧНИК!H:P,2,0)</f>
        <v>Южный ФО</v>
      </c>
    </row>
    <row r="11872" spans="1:11" x14ac:dyDescent="0.2">
      <c r="A11872" t="s">
        <v>600</v>
      </c>
      <c r="B11872" t="s">
        <v>597</v>
      </c>
      <c r="C11872" s="1" t="s">
        <v>177</v>
      </c>
      <c r="D11872" s="1" t="s">
        <v>184</v>
      </c>
      <c r="E11872" s="2">
        <v>275</v>
      </c>
      <c r="F11872" s="3">
        <v>96</v>
      </c>
      <c r="G11872" s="2">
        <v>1268</v>
      </c>
      <c r="H11872" s="3">
        <v>528</v>
      </c>
      <c r="I11872" s="69" t="str">
        <f>VLOOKUP(C11872,СПРАВОЧНИК!B:D,2,0)</f>
        <v>США</v>
      </c>
      <c r="J11872" s="69" t="str">
        <f>VLOOKUP(C11872,СПРАВОЧНИК!B:D,3,0)</f>
        <v>ИНОМАРКИ</v>
      </c>
      <c r="K11872" s="69" t="str">
        <f>VLOOKUP(СВОД2023[[#This Row],[ФО]],СПРАВОЧНИК!H:P,2,0)</f>
        <v>Южный ФО</v>
      </c>
    </row>
    <row r="11873" spans="1:11" x14ac:dyDescent="0.2">
      <c r="A11873" t="s">
        <v>600</v>
      </c>
      <c r="B11873" t="s">
        <v>597</v>
      </c>
      <c r="C11873" s="1" t="s">
        <v>177</v>
      </c>
      <c r="D11873" s="1" t="s">
        <v>1437</v>
      </c>
      <c r="E11873" s="2">
        <v>22</v>
      </c>
      <c r="F11873" s="3">
        <v>13</v>
      </c>
      <c r="G11873" s="2">
        <v>103</v>
      </c>
      <c r="H11873" s="3">
        <v>76</v>
      </c>
      <c r="I11873" s="69" t="str">
        <f>VLOOKUP(C11873,СПРАВОЧНИК!B:D,2,0)</f>
        <v>США</v>
      </c>
      <c r="J11873" s="69" t="str">
        <f>VLOOKUP(C11873,СПРАВОЧНИК!B:D,3,0)</f>
        <v>ИНОМАРКИ</v>
      </c>
      <c r="K11873" s="69" t="str">
        <f>VLOOKUP(СВОД2023[[#This Row],[ФО]],СПРАВОЧНИК!H:P,2,0)</f>
        <v>Южный ФО</v>
      </c>
    </row>
    <row r="11874" spans="1:11" x14ac:dyDescent="0.2">
      <c r="A11874" t="s">
        <v>600</v>
      </c>
      <c r="B11874" t="s">
        <v>597</v>
      </c>
      <c r="C11874" s="1" t="s">
        <v>177</v>
      </c>
      <c r="D11874" s="1" t="s">
        <v>2135</v>
      </c>
      <c r="E11874" s="2">
        <v>3</v>
      </c>
      <c r="F11874" s="3"/>
      <c r="G11874" s="2">
        <v>5</v>
      </c>
      <c r="H11874" s="3">
        <v>1</v>
      </c>
      <c r="I11874" s="69" t="str">
        <f>VLOOKUP(C11874,СПРАВОЧНИК!B:D,2,0)</f>
        <v>США</v>
      </c>
      <c r="J11874" s="69" t="str">
        <f>VLOOKUP(C11874,СПРАВОЧНИК!B:D,3,0)</f>
        <v>ИНОМАРКИ</v>
      </c>
      <c r="K11874" s="69" t="str">
        <f>VLOOKUP(СВОД2023[[#This Row],[ФО]],СПРАВОЧНИК!H:P,2,0)</f>
        <v>Южный ФО</v>
      </c>
    </row>
    <row r="11875" spans="1:11" x14ac:dyDescent="0.2">
      <c r="A11875" t="s">
        <v>600</v>
      </c>
      <c r="B11875" t="s">
        <v>597</v>
      </c>
      <c r="C11875" s="1" t="s">
        <v>177</v>
      </c>
      <c r="D11875" s="1" t="s">
        <v>1438</v>
      </c>
      <c r="E11875" s="2"/>
      <c r="F11875" s="3"/>
      <c r="G11875" s="2">
        <v>1</v>
      </c>
      <c r="H11875" s="3"/>
      <c r="I11875" s="69" t="str">
        <f>VLOOKUP(C11875,СПРАВОЧНИК!B:D,2,0)</f>
        <v>США</v>
      </c>
      <c r="J11875" s="69" t="str">
        <f>VLOOKUP(C11875,СПРАВОЧНИК!B:D,3,0)</f>
        <v>ИНОМАРКИ</v>
      </c>
      <c r="K11875" s="69" t="str">
        <f>VLOOKUP(СВОД2023[[#This Row],[ФО]],СПРАВОЧНИК!H:P,2,0)</f>
        <v>Южный ФО</v>
      </c>
    </row>
    <row r="11876" spans="1:11" x14ac:dyDescent="0.2">
      <c r="A11876" t="s">
        <v>600</v>
      </c>
      <c r="B11876" t="s">
        <v>597</v>
      </c>
      <c r="C11876" s="1" t="s">
        <v>177</v>
      </c>
      <c r="D11876" s="1" t="s">
        <v>2136</v>
      </c>
      <c r="E11876" s="2">
        <v>3</v>
      </c>
      <c r="F11876" s="3">
        <v>1</v>
      </c>
      <c r="G11876" s="2">
        <v>27</v>
      </c>
      <c r="H11876" s="3">
        <v>17</v>
      </c>
      <c r="I11876" s="69" t="str">
        <f>VLOOKUP(C11876,СПРАВОЧНИК!B:D,2,0)</f>
        <v>США</v>
      </c>
      <c r="J11876" s="69" t="str">
        <f>VLOOKUP(C11876,СПРАВОЧНИК!B:D,3,0)</f>
        <v>ИНОМАРКИ</v>
      </c>
      <c r="K11876" s="69" t="str">
        <f>VLOOKUP(СВОД2023[[#This Row],[ФО]],СПРАВОЧНИК!H:P,2,0)</f>
        <v>Южный ФО</v>
      </c>
    </row>
    <row r="11877" spans="1:11" x14ac:dyDescent="0.2">
      <c r="A11877" t="s">
        <v>600</v>
      </c>
      <c r="B11877" t="s">
        <v>597</v>
      </c>
      <c r="C11877" s="1" t="s">
        <v>177</v>
      </c>
      <c r="D11877" s="1" t="s">
        <v>1440</v>
      </c>
      <c r="E11877" s="2">
        <v>127</v>
      </c>
      <c r="F11877" s="3">
        <v>45</v>
      </c>
      <c r="G11877" s="2">
        <v>605</v>
      </c>
      <c r="H11877" s="3">
        <v>282</v>
      </c>
      <c r="I11877" s="69" t="str">
        <f>VLOOKUP(C11877,СПРАВОЧНИК!B:D,2,0)</f>
        <v>США</v>
      </c>
      <c r="J11877" s="69" t="str">
        <f>VLOOKUP(C11877,СПРАВОЧНИК!B:D,3,0)</f>
        <v>ИНОМАРКИ</v>
      </c>
      <c r="K11877" s="69" t="str">
        <f>VLOOKUP(СВОД2023[[#This Row],[ФО]],СПРАВОЧНИК!H:P,2,0)</f>
        <v>Южный ФО</v>
      </c>
    </row>
    <row r="11878" spans="1:11" x14ac:dyDescent="0.2">
      <c r="A11878" t="s">
        <v>600</v>
      </c>
      <c r="B11878" t="s">
        <v>597</v>
      </c>
      <c r="C11878" s="1" t="s">
        <v>177</v>
      </c>
      <c r="D11878" s="1" t="s">
        <v>1441</v>
      </c>
      <c r="E11878" s="2">
        <v>3</v>
      </c>
      <c r="F11878" s="3">
        <v>4</v>
      </c>
      <c r="G11878" s="2">
        <v>38</v>
      </c>
      <c r="H11878" s="3">
        <v>34</v>
      </c>
      <c r="I11878" s="69" t="str">
        <f>VLOOKUP(C11878,СПРАВОЧНИК!B:D,2,0)</f>
        <v>США</v>
      </c>
      <c r="J11878" s="69" t="str">
        <f>VLOOKUP(C11878,СПРАВОЧНИК!B:D,3,0)</f>
        <v>ИНОМАРКИ</v>
      </c>
      <c r="K11878" s="69" t="str">
        <f>VLOOKUP(СВОД2023[[#This Row],[ФО]],СПРАВОЧНИК!H:P,2,0)</f>
        <v>Южный ФО</v>
      </c>
    </row>
    <row r="11879" spans="1:11" x14ac:dyDescent="0.2">
      <c r="A11879" t="s">
        <v>600</v>
      </c>
      <c r="B11879" t="s">
        <v>597</v>
      </c>
      <c r="C11879" s="1" t="s">
        <v>177</v>
      </c>
      <c r="D11879" s="1" t="s">
        <v>185</v>
      </c>
      <c r="E11879" s="2">
        <v>321</v>
      </c>
      <c r="F11879" s="3">
        <v>175</v>
      </c>
      <c r="G11879" s="2">
        <v>1731</v>
      </c>
      <c r="H11879" s="3">
        <v>1010</v>
      </c>
      <c r="I11879" s="69" t="str">
        <f>VLOOKUP(C11879,СПРАВОЧНИК!B:D,2,0)</f>
        <v>США</v>
      </c>
      <c r="J11879" s="69" t="str">
        <f>VLOOKUP(C11879,СПРАВОЧНИК!B:D,3,0)</f>
        <v>ИНОМАРКИ</v>
      </c>
      <c r="K11879" s="69" t="str">
        <f>VLOOKUP(СВОД2023[[#This Row],[ФО]],СПРАВОЧНИК!H:P,2,0)</f>
        <v>Южный ФО</v>
      </c>
    </row>
    <row r="11880" spans="1:11" x14ac:dyDescent="0.2">
      <c r="A11880" t="s">
        <v>600</v>
      </c>
      <c r="B11880" t="s">
        <v>597</v>
      </c>
      <c r="C11880" s="1" t="s">
        <v>177</v>
      </c>
      <c r="D11880" s="1" t="s">
        <v>186</v>
      </c>
      <c r="E11880" s="2">
        <v>39</v>
      </c>
      <c r="F11880" s="3">
        <v>22</v>
      </c>
      <c r="G11880" s="2">
        <v>199</v>
      </c>
      <c r="H11880" s="3">
        <v>87</v>
      </c>
      <c r="I11880" s="69" t="str">
        <f>VLOOKUP(C11880,СПРАВОЧНИК!B:D,2,0)</f>
        <v>США</v>
      </c>
      <c r="J11880" s="69" t="str">
        <f>VLOOKUP(C11880,СПРАВОЧНИК!B:D,3,0)</f>
        <v>ИНОМАРКИ</v>
      </c>
      <c r="K11880" s="69" t="str">
        <f>VLOOKUP(СВОД2023[[#This Row],[ФО]],СПРАВОЧНИК!H:P,2,0)</f>
        <v>Южный ФО</v>
      </c>
    </row>
    <row r="11881" spans="1:11" x14ac:dyDescent="0.2">
      <c r="A11881" t="s">
        <v>600</v>
      </c>
      <c r="B11881" t="s">
        <v>597</v>
      </c>
      <c r="C11881" s="1" t="s">
        <v>177</v>
      </c>
      <c r="D11881" s="1" t="s">
        <v>187</v>
      </c>
      <c r="E11881" s="2">
        <v>1</v>
      </c>
      <c r="F11881" s="3"/>
      <c r="G11881" s="2">
        <v>1</v>
      </c>
      <c r="H11881" s="3"/>
      <c r="I11881" s="69" t="str">
        <f>VLOOKUP(C11881,СПРАВОЧНИК!B:D,2,0)</f>
        <v>США</v>
      </c>
      <c r="J11881" s="69" t="str">
        <f>VLOOKUP(C11881,СПРАВОЧНИК!B:D,3,0)</f>
        <v>ИНОМАРКИ</v>
      </c>
      <c r="K11881" s="69" t="str">
        <f>VLOOKUP(СВОД2023[[#This Row],[ФО]],СПРАВОЧНИК!H:P,2,0)</f>
        <v>Южный ФО</v>
      </c>
    </row>
    <row r="11882" spans="1:11" x14ac:dyDescent="0.2">
      <c r="A11882" t="s">
        <v>600</v>
      </c>
      <c r="B11882" t="s">
        <v>597</v>
      </c>
      <c r="C11882" s="1" t="s">
        <v>177</v>
      </c>
      <c r="D11882" s="1" t="s">
        <v>2137</v>
      </c>
      <c r="E11882" s="2">
        <v>3</v>
      </c>
      <c r="F11882" s="3">
        <v>3</v>
      </c>
      <c r="G11882" s="2">
        <v>17</v>
      </c>
      <c r="H11882" s="3">
        <v>12</v>
      </c>
      <c r="I11882" s="69" t="str">
        <f>VLOOKUP(C11882,СПРАВОЧНИК!B:D,2,0)</f>
        <v>США</v>
      </c>
      <c r="J11882" s="69" t="str">
        <f>VLOOKUP(C11882,СПРАВОЧНИК!B:D,3,0)</f>
        <v>ИНОМАРКИ</v>
      </c>
      <c r="K11882" s="69" t="str">
        <f>VLOOKUP(СВОД2023[[#This Row],[ФО]],СПРАВОЧНИК!H:P,2,0)</f>
        <v>Южный ФО</v>
      </c>
    </row>
    <row r="11883" spans="1:11" x14ac:dyDescent="0.2">
      <c r="A11883" t="s">
        <v>600</v>
      </c>
      <c r="B11883" t="s">
        <v>597</v>
      </c>
      <c r="C11883" s="1" t="s">
        <v>177</v>
      </c>
      <c r="D11883" s="1" t="s">
        <v>1442</v>
      </c>
      <c r="E11883" s="2"/>
      <c r="F11883" s="3">
        <v>2</v>
      </c>
      <c r="G11883" s="2">
        <v>11</v>
      </c>
      <c r="H11883" s="3">
        <v>5</v>
      </c>
      <c r="I11883" s="69" t="str">
        <f>VLOOKUP(C11883,СПРАВОЧНИК!B:D,2,0)</f>
        <v>США</v>
      </c>
      <c r="J11883" s="69" t="str">
        <f>VLOOKUP(C11883,СПРАВОЧНИК!B:D,3,0)</f>
        <v>ИНОМАРКИ</v>
      </c>
      <c r="K11883" s="69" t="str">
        <f>VLOOKUP(СВОД2023[[#This Row],[ФО]],СПРАВОЧНИК!H:P,2,0)</f>
        <v>Южный ФО</v>
      </c>
    </row>
    <row r="11884" spans="1:11" x14ac:dyDescent="0.2">
      <c r="A11884" t="s">
        <v>600</v>
      </c>
      <c r="B11884" t="s">
        <v>597</v>
      </c>
      <c r="C11884" s="1" t="s">
        <v>177</v>
      </c>
      <c r="D11884" s="1" t="s">
        <v>2138</v>
      </c>
      <c r="E11884" s="2">
        <v>1</v>
      </c>
      <c r="F11884" s="3"/>
      <c r="G11884" s="2">
        <v>5</v>
      </c>
      <c r="H11884" s="3">
        <v>5</v>
      </c>
      <c r="I11884" s="69" t="str">
        <f>VLOOKUP(C11884,СПРАВОЧНИК!B:D,2,0)</f>
        <v>США</v>
      </c>
      <c r="J11884" s="69" t="str">
        <f>VLOOKUP(C11884,СПРАВОЧНИК!B:D,3,0)</f>
        <v>ИНОМАРКИ</v>
      </c>
      <c r="K11884" s="69" t="str">
        <f>VLOOKUP(СВОД2023[[#This Row],[ФО]],СПРАВОЧНИК!H:P,2,0)</f>
        <v>Южный ФО</v>
      </c>
    </row>
    <row r="11885" spans="1:11" x14ac:dyDescent="0.2">
      <c r="A11885" t="s">
        <v>600</v>
      </c>
      <c r="B11885" t="s">
        <v>597</v>
      </c>
      <c r="C11885" s="1" t="s">
        <v>177</v>
      </c>
      <c r="D11885" s="1" t="s">
        <v>2139</v>
      </c>
      <c r="E11885" s="2">
        <v>29</v>
      </c>
      <c r="F11885" s="3">
        <v>10</v>
      </c>
      <c r="G11885" s="2">
        <v>117</v>
      </c>
      <c r="H11885" s="3">
        <v>53</v>
      </c>
      <c r="I11885" s="69" t="str">
        <f>VLOOKUP(C11885,СПРАВОЧНИК!B:D,2,0)</f>
        <v>США</v>
      </c>
      <c r="J11885" s="69" t="str">
        <f>VLOOKUP(C11885,СПРАВОЧНИК!B:D,3,0)</f>
        <v>ИНОМАРКИ</v>
      </c>
      <c r="K11885" s="69" t="str">
        <f>VLOOKUP(СВОД2023[[#This Row],[ФО]],СПРАВОЧНИК!H:P,2,0)</f>
        <v>Южный ФО</v>
      </c>
    </row>
    <row r="11886" spans="1:11" x14ac:dyDescent="0.2">
      <c r="A11886" t="s">
        <v>600</v>
      </c>
      <c r="B11886" t="s">
        <v>597</v>
      </c>
      <c r="C11886" s="1" t="s">
        <v>177</v>
      </c>
      <c r="D11886" s="1" t="s">
        <v>1443</v>
      </c>
      <c r="E11886" s="2">
        <v>19</v>
      </c>
      <c r="F11886" s="3">
        <v>14</v>
      </c>
      <c r="G11886" s="2">
        <v>106</v>
      </c>
      <c r="H11886" s="3">
        <v>67</v>
      </c>
      <c r="I11886" s="69" t="str">
        <f>VLOOKUP(C11886,СПРАВОЧНИК!B:D,2,0)</f>
        <v>США</v>
      </c>
      <c r="J11886" s="69" t="str">
        <f>VLOOKUP(C11886,СПРАВОЧНИК!B:D,3,0)</f>
        <v>ИНОМАРКИ</v>
      </c>
      <c r="K11886" s="69" t="str">
        <f>VLOOKUP(СВОД2023[[#This Row],[ФО]],СПРАВОЧНИК!H:P,2,0)</f>
        <v>Южный ФО</v>
      </c>
    </row>
    <row r="11887" spans="1:11" x14ac:dyDescent="0.2">
      <c r="A11887" t="s">
        <v>600</v>
      </c>
      <c r="B11887" t="s">
        <v>597</v>
      </c>
      <c r="C11887" s="1" t="s">
        <v>177</v>
      </c>
      <c r="D11887" s="1" t="s">
        <v>1444</v>
      </c>
      <c r="E11887" s="2"/>
      <c r="F11887" s="3"/>
      <c r="G11887" s="2">
        <v>1</v>
      </c>
      <c r="H11887" s="3"/>
      <c r="I11887" s="69" t="str">
        <f>VLOOKUP(C11887,СПРАВОЧНИК!B:D,2,0)</f>
        <v>США</v>
      </c>
      <c r="J11887" s="69" t="str">
        <f>VLOOKUP(C11887,СПРАВОЧНИК!B:D,3,0)</f>
        <v>ИНОМАРКИ</v>
      </c>
      <c r="K11887" s="69" t="str">
        <f>VLOOKUP(СВОД2023[[#This Row],[ФО]],СПРАВОЧНИК!H:P,2,0)</f>
        <v>Южный ФО</v>
      </c>
    </row>
    <row r="11888" spans="1:11" x14ac:dyDescent="0.2">
      <c r="A11888" t="s">
        <v>600</v>
      </c>
      <c r="B11888" t="s">
        <v>597</v>
      </c>
      <c r="C11888" s="1" t="s">
        <v>177</v>
      </c>
      <c r="D11888" s="1" t="s">
        <v>2509</v>
      </c>
      <c r="E11888" s="2"/>
      <c r="F11888" s="3"/>
      <c r="G11888" s="2">
        <v>1</v>
      </c>
      <c r="H11888" s="3"/>
      <c r="I11888" s="69" t="str">
        <f>VLOOKUP(C11888,СПРАВОЧНИК!B:D,2,0)</f>
        <v>США</v>
      </c>
      <c r="J11888" s="69" t="str">
        <f>VLOOKUP(C11888,СПРАВОЧНИК!B:D,3,0)</f>
        <v>ИНОМАРКИ</v>
      </c>
      <c r="K11888" s="69" t="str">
        <f>VLOOKUP(СВОД2023[[#This Row],[ФО]],СПРАВОЧНИК!H:P,2,0)</f>
        <v>Южный ФО</v>
      </c>
    </row>
    <row r="11889" spans="1:11" x14ac:dyDescent="0.2">
      <c r="A11889" t="s">
        <v>600</v>
      </c>
      <c r="B11889" t="s">
        <v>597</v>
      </c>
      <c r="C11889" s="1" t="s">
        <v>177</v>
      </c>
      <c r="D11889" s="1" t="s">
        <v>2140</v>
      </c>
      <c r="E11889" s="2">
        <v>1</v>
      </c>
      <c r="F11889" s="3"/>
      <c r="G11889" s="2">
        <v>3</v>
      </c>
      <c r="H11889" s="3"/>
      <c r="I11889" s="69" t="str">
        <f>VLOOKUP(C11889,СПРАВОЧНИК!B:D,2,0)</f>
        <v>США</v>
      </c>
      <c r="J11889" s="69" t="str">
        <f>VLOOKUP(C11889,СПРАВОЧНИК!B:D,3,0)</f>
        <v>ИНОМАРКИ</v>
      </c>
      <c r="K11889" s="69" t="str">
        <f>VLOOKUP(СВОД2023[[#This Row],[ФО]],СПРАВОЧНИК!H:P,2,0)</f>
        <v>Южный ФО</v>
      </c>
    </row>
    <row r="11890" spans="1:11" x14ac:dyDescent="0.2">
      <c r="A11890" t="s">
        <v>600</v>
      </c>
      <c r="B11890" t="s">
        <v>597</v>
      </c>
      <c r="C11890" s="1" t="s">
        <v>177</v>
      </c>
      <c r="D11890" s="1" t="s">
        <v>1445</v>
      </c>
      <c r="E11890" s="2">
        <v>2</v>
      </c>
      <c r="F11890" s="3">
        <v>6</v>
      </c>
      <c r="G11890" s="2">
        <v>13</v>
      </c>
      <c r="H11890" s="3">
        <v>23</v>
      </c>
      <c r="I11890" s="69" t="str">
        <f>VLOOKUP(C11890,СПРАВОЧНИК!B:D,2,0)</f>
        <v>США</v>
      </c>
      <c r="J11890" s="69" t="str">
        <f>VLOOKUP(C11890,СПРАВОЧНИК!B:D,3,0)</f>
        <v>ИНОМАРКИ</v>
      </c>
      <c r="K11890" s="69" t="str">
        <f>VLOOKUP(СВОД2023[[#This Row],[ФО]],СПРАВОЧНИК!H:P,2,0)</f>
        <v>Южный ФО</v>
      </c>
    </row>
    <row r="11891" spans="1:11" x14ac:dyDescent="0.2">
      <c r="A11891" t="s">
        <v>600</v>
      </c>
      <c r="B11891" t="s">
        <v>597</v>
      </c>
      <c r="C11891" s="1" t="s">
        <v>177</v>
      </c>
      <c r="D11891" s="1" t="s">
        <v>1446</v>
      </c>
      <c r="E11891" s="2">
        <v>1</v>
      </c>
      <c r="F11891" s="3"/>
      <c r="G11891" s="2">
        <v>1</v>
      </c>
      <c r="H11891" s="3"/>
      <c r="I11891" s="69" t="str">
        <f>VLOOKUP(C11891,СПРАВОЧНИК!B:D,2,0)</f>
        <v>США</v>
      </c>
      <c r="J11891" s="69" t="str">
        <f>VLOOKUP(C11891,СПРАВОЧНИК!B:D,3,0)</f>
        <v>ИНОМАРКИ</v>
      </c>
      <c r="K11891" s="69" t="str">
        <f>VLOOKUP(СВОД2023[[#This Row],[ФО]],СПРАВОЧНИК!H:P,2,0)</f>
        <v>Южный ФО</v>
      </c>
    </row>
    <row r="11892" spans="1:11" x14ac:dyDescent="0.2">
      <c r="A11892" t="s">
        <v>600</v>
      </c>
      <c r="B11892" t="s">
        <v>597</v>
      </c>
      <c r="C11892" s="1" t="s">
        <v>177</v>
      </c>
      <c r="D11892" s="1" t="s">
        <v>2141</v>
      </c>
      <c r="E11892" s="2"/>
      <c r="F11892" s="3"/>
      <c r="G11892" s="2"/>
      <c r="H11892" s="3">
        <v>2</v>
      </c>
      <c r="I11892" s="69" t="str">
        <f>VLOOKUP(C11892,СПРАВОЧНИК!B:D,2,0)</f>
        <v>США</v>
      </c>
      <c r="J11892" s="69" t="str">
        <f>VLOOKUP(C11892,СПРАВОЧНИК!B:D,3,0)</f>
        <v>ИНОМАРКИ</v>
      </c>
      <c r="K11892" s="69" t="str">
        <f>VLOOKUP(СВОД2023[[#This Row],[ФО]],СПРАВОЧНИК!H:P,2,0)</f>
        <v>Южный ФО</v>
      </c>
    </row>
    <row r="11893" spans="1:11" x14ac:dyDescent="0.2">
      <c r="A11893" t="s">
        <v>600</v>
      </c>
      <c r="B11893" t="s">
        <v>597</v>
      </c>
      <c r="C11893" s="1" t="s">
        <v>177</v>
      </c>
      <c r="D11893" s="1" t="s">
        <v>1447</v>
      </c>
      <c r="E11893" s="2"/>
      <c r="F11893" s="3"/>
      <c r="G11893" s="2"/>
      <c r="H11893" s="3">
        <v>1</v>
      </c>
      <c r="I11893" s="69" t="str">
        <f>VLOOKUP(C11893,СПРАВОЧНИК!B:D,2,0)</f>
        <v>США</v>
      </c>
      <c r="J11893" s="69" t="str">
        <f>VLOOKUP(C11893,СПРАВОЧНИК!B:D,3,0)</f>
        <v>ИНОМАРКИ</v>
      </c>
      <c r="K11893" s="69" t="str">
        <f>VLOOKUP(СВОД2023[[#This Row],[ФО]],СПРАВОЧНИК!H:P,2,0)</f>
        <v>Южный ФО</v>
      </c>
    </row>
    <row r="11894" spans="1:11" x14ac:dyDescent="0.2">
      <c r="A11894" t="s">
        <v>600</v>
      </c>
      <c r="B11894" t="s">
        <v>597</v>
      </c>
      <c r="C11894" s="1" t="s">
        <v>177</v>
      </c>
      <c r="D11894" s="1" t="s">
        <v>2661</v>
      </c>
      <c r="E11894" s="2"/>
      <c r="F11894" s="3"/>
      <c r="G11894" s="2">
        <v>1</v>
      </c>
      <c r="H11894" s="3"/>
      <c r="I11894" s="69" t="str">
        <f>VLOOKUP(C11894,СПРАВОЧНИК!B:D,2,0)</f>
        <v>США</v>
      </c>
      <c r="J11894" s="69" t="str">
        <f>VLOOKUP(C11894,СПРАВОЧНИК!B:D,3,0)</f>
        <v>ИНОМАРКИ</v>
      </c>
      <c r="K11894" s="69" t="str">
        <f>VLOOKUP(СВОД2023[[#This Row],[ФО]],СПРАВОЧНИК!H:P,2,0)</f>
        <v>Южный ФО</v>
      </c>
    </row>
    <row r="11895" spans="1:11" x14ac:dyDescent="0.2">
      <c r="A11895" t="s">
        <v>600</v>
      </c>
      <c r="B11895" t="s">
        <v>597</v>
      </c>
      <c r="C11895" s="1" t="s">
        <v>177</v>
      </c>
      <c r="D11895" s="1" t="s">
        <v>2142</v>
      </c>
      <c r="E11895" s="2"/>
      <c r="F11895" s="3"/>
      <c r="G11895" s="2">
        <v>1</v>
      </c>
      <c r="H11895" s="3">
        <v>1</v>
      </c>
      <c r="I11895" s="69" t="str">
        <f>VLOOKUP(C11895,СПРАВОЧНИК!B:D,2,0)</f>
        <v>США</v>
      </c>
      <c r="J11895" s="69" t="str">
        <f>VLOOKUP(C11895,СПРАВОЧНИК!B:D,3,0)</f>
        <v>ИНОМАРКИ</v>
      </c>
      <c r="K11895" s="69" t="str">
        <f>VLOOKUP(СВОД2023[[#This Row],[ФО]],СПРАВОЧНИК!H:P,2,0)</f>
        <v>Южный ФО</v>
      </c>
    </row>
    <row r="11896" spans="1:11" x14ac:dyDescent="0.2">
      <c r="A11896" t="s">
        <v>600</v>
      </c>
      <c r="B11896" t="s">
        <v>597</v>
      </c>
      <c r="C11896" s="1" t="s">
        <v>2422</v>
      </c>
      <c r="D11896" s="1" t="s">
        <v>2423</v>
      </c>
      <c r="E11896" s="2"/>
      <c r="F11896" s="3"/>
      <c r="G11896" s="2">
        <v>2</v>
      </c>
      <c r="H11896" s="3"/>
      <c r="I11896" s="69" t="str">
        <f>VLOOKUP(C11896,СПРАВОЧНИК!B:D,2,0)</f>
        <v>ЕВРОПА</v>
      </c>
      <c r="J11896" s="69" t="str">
        <f>VLOOKUP(C11896,СПРАВОЧНИК!B:D,3,0)</f>
        <v>ИНОМАРКИ</v>
      </c>
      <c r="K11896" s="69" t="str">
        <f>VLOOKUP(СВОД2023[[#This Row],[ФО]],СПРАВОЧНИК!H:P,2,0)</f>
        <v>Южный ФО</v>
      </c>
    </row>
    <row r="11897" spans="1:11" x14ac:dyDescent="0.2">
      <c r="A11897" t="s">
        <v>600</v>
      </c>
      <c r="B11897" t="s">
        <v>597</v>
      </c>
      <c r="C11897" s="1" t="s">
        <v>2750</v>
      </c>
      <c r="D11897" s="1" t="s">
        <v>2751</v>
      </c>
      <c r="E11897" s="2">
        <v>1</v>
      </c>
      <c r="F11897" s="3"/>
      <c r="G11897" s="2">
        <v>1</v>
      </c>
      <c r="H11897" s="3">
        <v>2</v>
      </c>
      <c r="I11897" s="69" t="str">
        <f>VLOOKUP(C11897,СПРАВОЧНИК!B:D,2,0)</f>
        <v>КИТАЙ</v>
      </c>
      <c r="J11897" s="69" t="str">
        <f>VLOOKUP(C11897,СПРАВОЧНИК!B:D,3,0)</f>
        <v>ИНОМАРКИ</v>
      </c>
      <c r="K11897" s="69" t="str">
        <f>VLOOKUP(СВОД2023[[#This Row],[ФО]],СПРАВОЧНИК!H:P,2,0)</f>
        <v>Южный ФО</v>
      </c>
    </row>
    <row r="11898" spans="1:11" x14ac:dyDescent="0.2">
      <c r="A11898" t="s">
        <v>600</v>
      </c>
      <c r="B11898" t="s">
        <v>597</v>
      </c>
      <c r="C11898" s="1" t="s">
        <v>188</v>
      </c>
      <c r="D11898" s="1" t="s">
        <v>189</v>
      </c>
      <c r="E11898" s="2"/>
      <c r="F11898" s="3"/>
      <c r="G11898" s="2">
        <v>1</v>
      </c>
      <c r="H11898" s="3"/>
      <c r="I11898" s="69" t="str">
        <f>VLOOKUP(C11898,СПРАВОЧНИК!B:D,2,0)</f>
        <v>КИТАЙ</v>
      </c>
      <c r="J11898" s="69" t="str">
        <f>VLOOKUP(C11898,СПРАВОЧНИК!B:D,3,0)</f>
        <v>ИНОМАРКИ</v>
      </c>
      <c r="K11898" s="69" t="str">
        <f>VLOOKUP(СВОД2023[[#This Row],[ФО]],СПРАВОЧНИК!H:P,2,0)</f>
        <v>Южный ФО</v>
      </c>
    </row>
    <row r="11899" spans="1:11" x14ac:dyDescent="0.2">
      <c r="A11899" t="s">
        <v>600</v>
      </c>
      <c r="B11899" t="s">
        <v>597</v>
      </c>
      <c r="C11899" s="1" t="s">
        <v>188</v>
      </c>
      <c r="D11899" s="1" t="s">
        <v>190</v>
      </c>
      <c r="E11899" s="2"/>
      <c r="F11899" s="3"/>
      <c r="G11899" s="2">
        <v>2</v>
      </c>
      <c r="H11899" s="3">
        <v>1</v>
      </c>
      <c r="I11899" s="69" t="str">
        <f>VLOOKUP(C11899,СПРАВОЧНИК!B:D,2,0)</f>
        <v>КИТАЙ</v>
      </c>
      <c r="J11899" s="69" t="str">
        <f>VLOOKUP(C11899,СПРАВОЧНИК!B:D,3,0)</f>
        <v>ИНОМАРКИ</v>
      </c>
      <c r="K11899" s="69" t="str">
        <f>VLOOKUP(СВОД2023[[#This Row],[ФО]],СПРАВОЧНИК!H:P,2,0)</f>
        <v>Южный ФО</v>
      </c>
    </row>
    <row r="11900" spans="1:11" x14ac:dyDescent="0.2">
      <c r="A11900" t="s">
        <v>600</v>
      </c>
      <c r="B11900" t="s">
        <v>597</v>
      </c>
      <c r="C11900" s="1" t="s">
        <v>188</v>
      </c>
      <c r="D11900" s="1" t="s">
        <v>191</v>
      </c>
      <c r="E11900" s="2"/>
      <c r="F11900" s="3"/>
      <c r="G11900" s="2">
        <v>1</v>
      </c>
      <c r="H11900" s="3"/>
      <c r="I11900" s="69" t="str">
        <f>VLOOKUP(C11900,СПРАВОЧНИК!B:D,2,0)</f>
        <v>КИТАЙ</v>
      </c>
      <c r="J11900" s="69" t="str">
        <f>VLOOKUP(C11900,СПРАВОЧНИК!B:D,3,0)</f>
        <v>ИНОМАРКИ</v>
      </c>
      <c r="K11900" s="69" t="str">
        <f>VLOOKUP(СВОД2023[[#This Row],[ФО]],СПРАВОЧНИК!H:P,2,0)</f>
        <v>Южный ФО</v>
      </c>
    </row>
    <row r="11901" spans="1:11" x14ac:dyDescent="0.2">
      <c r="A11901" t="s">
        <v>600</v>
      </c>
      <c r="B11901" t="s">
        <v>597</v>
      </c>
      <c r="C11901" s="1" t="s">
        <v>188</v>
      </c>
      <c r="D11901" s="1" t="s">
        <v>192</v>
      </c>
      <c r="E11901" s="2">
        <v>1</v>
      </c>
      <c r="F11901" s="3"/>
      <c r="G11901" s="2">
        <v>9</v>
      </c>
      <c r="H11901" s="3">
        <v>2</v>
      </c>
      <c r="I11901" s="69" t="str">
        <f>VLOOKUP(C11901,СПРАВОЧНИК!B:D,2,0)</f>
        <v>КИТАЙ</v>
      </c>
      <c r="J11901" s="69" t="str">
        <f>VLOOKUP(C11901,СПРАВОЧНИК!B:D,3,0)</f>
        <v>ИНОМАРКИ</v>
      </c>
      <c r="K11901" s="69" t="str">
        <f>VLOOKUP(СВОД2023[[#This Row],[ФО]],СПРАВОЧНИК!H:P,2,0)</f>
        <v>Южный ФО</v>
      </c>
    </row>
    <row r="11902" spans="1:11" x14ac:dyDescent="0.2">
      <c r="A11902" t="s">
        <v>600</v>
      </c>
      <c r="B11902" t="s">
        <v>597</v>
      </c>
      <c r="C11902" s="1" t="s">
        <v>193</v>
      </c>
      <c r="D11902" s="1" t="s">
        <v>1448</v>
      </c>
      <c r="E11902" s="2"/>
      <c r="F11902" s="3"/>
      <c r="G11902" s="2">
        <v>1</v>
      </c>
      <c r="H11902" s="3">
        <v>3</v>
      </c>
      <c r="I11902" s="69" t="str">
        <f>VLOOKUP(C11902,СПРАВОЧНИК!B:D,2,0)</f>
        <v>РОССИЯ</v>
      </c>
      <c r="J11902" s="69" t="str">
        <f>VLOOKUP(C11902,СПРАВОЧНИК!B:D,3,0)</f>
        <v>ОТЕЧЕСТВЕННЫЕ</v>
      </c>
      <c r="K11902" s="69" t="str">
        <f>VLOOKUP(СВОД2023[[#This Row],[ФО]],СПРАВОЧНИК!H:P,2,0)</f>
        <v>Южный ФО</v>
      </c>
    </row>
    <row r="11903" spans="1:11" x14ac:dyDescent="0.2">
      <c r="A11903" t="s">
        <v>600</v>
      </c>
      <c r="B11903" t="s">
        <v>597</v>
      </c>
      <c r="C11903" s="1" t="s">
        <v>193</v>
      </c>
      <c r="D11903" s="1" t="s">
        <v>1449</v>
      </c>
      <c r="E11903" s="2">
        <v>1</v>
      </c>
      <c r="F11903" s="3"/>
      <c r="G11903" s="2">
        <v>1</v>
      </c>
      <c r="H11903" s="3"/>
      <c r="I11903" s="69" t="str">
        <f>VLOOKUP(C11903,СПРАВОЧНИК!B:D,2,0)</f>
        <v>РОССИЯ</v>
      </c>
      <c r="J11903" s="69" t="str">
        <f>VLOOKUP(C11903,СПРАВОЧНИК!B:D,3,0)</f>
        <v>ОТЕЧЕСТВЕННЫЕ</v>
      </c>
      <c r="K11903" s="69" t="str">
        <f>VLOOKUP(СВОД2023[[#This Row],[ФО]],СПРАВОЧНИК!H:P,2,0)</f>
        <v>Южный ФО</v>
      </c>
    </row>
    <row r="11904" spans="1:11" x14ac:dyDescent="0.2">
      <c r="A11904" t="s">
        <v>600</v>
      </c>
      <c r="B11904" t="s">
        <v>597</v>
      </c>
      <c r="C11904" s="1" t="s">
        <v>193</v>
      </c>
      <c r="D11904" s="1" t="s">
        <v>2144</v>
      </c>
      <c r="E11904" s="2">
        <v>1</v>
      </c>
      <c r="F11904" s="3"/>
      <c r="G11904" s="2">
        <v>1</v>
      </c>
      <c r="H11904" s="3"/>
      <c r="I11904" s="69" t="str">
        <f>VLOOKUP(C11904,СПРАВОЧНИК!B:D,2,0)</f>
        <v>РОССИЯ</v>
      </c>
      <c r="J11904" s="69" t="str">
        <f>VLOOKUP(C11904,СПРАВОЧНИК!B:D,3,0)</f>
        <v>ОТЕЧЕСТВЕННЫЕ</v>
      </c>
      <c r="K11904" s="69" t="str">
        <f>VLOOKUP(СВОД2023[[#This Row],[ФО]],СПРАВОЧНИК!H:P,2,0)</f>
        <v>Южный ФО</v>
      </c>
    </row>
    <row r="11905" spans="1:11" x14ac:dyDescent="0.2">
      <c r="A11905" t="s">
        <v>600</v>
      </c>
      <c r="B11905" t="s">
        <v>597</v>
      </c>
      <c r="C11905" s="1" t="s">
        <v>193</v>
      </c>
      <c r="D11905" s="1" t="s">
        <v>1450</v>
      </c>
      <c r="E11905" s="2">
        <v>150</v>
      </c>
      <c r="F11905" s="3">
        <v>30</v>
      </c>
      <c r="G11905" s="2">
        <v>401</v>
      </c>
      <c r="H11905" s="3">
        <v>141</v>
      </c>
      <c r="I11905" s="69" t="str">
        <f>VLOOKUP(C11905,СПРАВОЧНИК!B:D,2,0)</f>
        <v>РОССИЯ</v>
      </c>
      <c r="J11905" s="69" t="str">
        <f>VLOOKUP(C11905,СПРАВОЧНИК!B:D,3,0)</f>
        <v>ОТЕЧЕСТВЕННЫЕ</v>
      </c>
      <c r="K11905" s="69" t="str">
        <f>VLOOKUP(СВОД2023[[#This Row],[ФО]],СПРАВОЧНИК!H:P,2,0)</f>
        <v>Южный ФО</v>
      </c>
    </row>
    <row r="11906" spans="1:11" x14ac:dyDescent="0.2">
      <c r="A11906" t="s">
        <v>600</v>
      </c>
      <c r="B11906" t="s">
        <v>597</v>
      </c>
      <c r="C11906" s="1" t="s">
        <v>193</v>
      </c>
      <c r="D11906" s="1" t="s">
        <v>1451</v>
      </c>
      <c r="E11906" s="2">
        <v>104</v>
      </c>
      <c r="F11906" s="3">
        <v>67</v>
      </c>
      <c r="G11906" s="2">
        <v>437</v>
      </c>
      <c r="H11906" s="3">
        <v>307</v>
      </c>
      <c r="I11906" s="69" t="str">
        <f>VLOOKUP(C11906,СПРАВОЧНИК!B:D,2,0)</f>
        <v>РОССИЯ</v>
      </c>
      <c r="J11906" s="69" t="str">
        <f>VLOOKUP(C11906,СПРАВОЧНИК!B:D,3,0)</f>
        <v>ОТЕЧЕСТВЕННЫЕ</v>
      </c>
      <c r="K11906" s="69" t="str">
        <f>VLOOKUP(СВОД2023[[#This Row],[ФО]],СПРАВОЧНИК!H:P,2,0)</f>
        <v>Южный ФО</v>
      </c>
    </row>
    <row r="11907" spans="1:11" x14ac:dyDescent="0.2">
      <c r="A11907" t="s">
        <v>600</v>
      </c>
      <c r="B11907" t="s">
        <v>597</v>
      </c>
      <c r="C11907" s="1" t="s">
        <v>193</v>
      </c>
      <c r="D11907" s="1" t="s">
        <v>1452</v>
      </c>
      <c r="E11907" s="2">
        <v>367</v>
      </c>
      <c r="F11907" s="3">
        <v>193</v>
      </c>
      <c r="G11907" s="2">
        <v>1783</v>
      </c>
      <c r="H11907" s="3">
        <v>1060</v>
      </c>
      <c r="I11907" s="69" t="str">
        <f>VLOOKUP(C11907,СПРАВОЧНИК!B:D,2,0)</f>
        <v>РОССИЯ</v>
      </c>
      <c r="J11907" s="69" t="str">
        <f>VLOOKUP(C11907,СПРАВОЧНИК!B:D,3,0)</f>
        <v>ОТЕЧЕСТВЕННЫЕ</v>
      </c>
      <c r="K11907" s="69" t="str">
        <f>VLOOKUP(СВОД2023[[#This Row],[ФО]],СПРАВОЧНИК!H:P,2,0)</f>
        <v>Южный ФО</v>
      </c>
    </row>
    <row r="11908" spans="1:11" x14ac:dyDescent="0.2">
      <c r="A11908" t="s">
        <v>600</v>
      </c>
      <c r="B11908" t="s">
        <v>597</v>
      </c>
      <c r="C11908" s="1" t="s">
        <v>193</v>
      </c>
      <c r="D11908" s="1" t="s">
        <v>2145</v>
      </c>
      <c r="E11908" s="2"/>
      <c r="F11908" s="3"/>
      <c r="G11908" s="2">
        <v>1</v>
      </c>
      <c r="H11908" s="3"/>
      <c r="I11908" s="69" t="str">
        <f>VLOOKUP(C11908,СПРАВОЧНИК!B:D,2,0)</f>
        <v>РОССИЯ</v>
      </c>
      <c r="J11908" s="69" t="str">
        <f>VLOOKUP(C11908,СПРАВОЧНИК!B:D,3,0)</f>
        <v>ОТЕЧЕСТВЕННЫЕ</v>
      </c>
      <c r="K11908" s="69" t="str">
        <f>VLOOKUP(СВОД2023[[#This Row],[ФО]],СПРАВОЧНИК!H:P,2,0)</f>
        <v>Южный ФО</v>
      </c>
    </row>
    <row r="11909" spans="1:11" x14ac:dyDescent="0.2">
      <c r="A11909" t="s">
        <v>600</v>
      </c>
      <c r="B11909" t="s">
        <v>597</v>
      </c>
      <c r="C11909" s="1" t="s">
        <v>193</v>
      </c>
      <c r="D11909" s="1" t="s">
        <v>1453</v>
      </c>
      <c r="E11909" s="2">
        <v>10</v>
      </c>
      <c r="F11909" s="3">
        <v>6</v>
      </c>
      <c r="G11909" s="2">
        <v>35</v>
      </c>
      <c r="H11909" s="3">
        <v>30</v>
      </c>
      <c r="I11909" s="69" t="str">
        <f>VLOOKUP(C11909,СПРАВОЧНИК!B:D,2,0)</f>
        <v>РОССИЯ</v>
      </c>
      <c r="J11909" s="69" t="str">
        <f>VLOOKUP(C11909,СПРАВОЧНИК!B:D,3,0)</f>
        <v>ОТЕЧЕСТВЕННЫЕ</v>
      </c>
      <c r="K11909" s="69" t="str">
        <f>VLOOKUP(СВОД2023[[#This Row],[ФО]],СПРАВОЧНИК!H:P,2,0)</f>
        <v>Южный ФО</v>
      </c>
    </row>
    <row r="11910" spans="1:11" x14ac:dyDescent="0.2">
      <c r="A11910" t="s">
        <v>600</v>
      </c>
      <c r="B11910" t="s">
        <v>597</v>
      </c>
      <c r="C11910" s="1" t="s">
        <v>193</v>
      </c>
      <c r="D11910" s="1" t="s">
        <v>2146</v>
      </c>
      <c r="E11910" s="2"/>
      <c r="F11910" s="3"/>
      <c r="G11910" s="2">
        <v>1</v>
      </c>
      <c r="H11910" s="3"/>
      <c r="I11910" s="69" t="str">
        <f>VLOOKUP(C11910,СПРАВОЧНИК!B:D,2,0)</f>
        <v>РОССИЯ</v>
      </c>
      <c r="J11910" s="69" t="str">
        <f>VLOOKUP(C11910,СПРАВОЧНИК!B:D,3,0)</f>
        <v>ОТЕЧЕСТВЕННЫЕ</v>
      </c>
      <c r="K11910" s="69" t="str">
        <f>VLOOKUP(СВОД2023[[#This Row],[ФО]],СПРАВОЧНИК!H:P,2,0)</f>
        <v>Южный ФО</v>
      </c>
    </row>
    <row r="11911" spans="1:11" x14ac:dyDescent="0.2">
      <c r="A11911" t="s">
        <v>600</v>
      </c>
      <c r="B11911" t="s">
        <v>597</v>
      </c>
      <c r="C11911" s="1" t="s">
        <v>193</v>
      </c>
      <c r="D11911" s="1" t="s">
        <v>1454</v>
      </c>
      <c r="E11911" s="2"/>
      <c r="F11911" s="3"/>
      <c r="G11911" s="2">
        <v>2</v>
      </c>
      <c r="H11911" s="3"/>
      <c r="I11911" s="69" t="str">
        <f>VLOOKUP(C11911,СПРАВОЧНИК!B:D,2,0)</f>
        <v>РОССИЯ</v>
      </c>
      <c r="J11911" s="69" t="str">
        <f>VLOOKUP(C11911,СПРАВОЧНИК!B:D,3,0)</f>
        <v>ОТЕЧЕСТВЕННЫЕ</v>
      </c>
      <c r="K11911" s="69" t="str">
        <f>VLOOKUP(СВОД2023[[#This Row],[ФО]],СПРАВОЧНИК!H:P,2,0)</f>
        <v>Южный ФО</v>
      </c>
    </row>
    <row r="11912" spans="1:11" x14ac:dyDescent="0.2">
      <c r="A11912" t="s">
        <v>600</v>
      </c>
      <c r="B11912" t="s">
        <v>597</v>
      </c>
      <c r="C11912" s="1" t="s">
        <v>193</v>
      </c>
      <c r="D11912" s="1" t="s">
        <v>1455</v>
      </c>
      <c r="E11912" s="2">
        <v>5</v>
      </c>
      <c r="F11912" s="3">
        <v>4</v>
      </c>
      <c r="G11912" s="2">
        <v>10</v>
      </c>
      <c r="H11912" s="3">
        <v>12</v>
      </c>
      <c r="I11912" s="69" t="str">
        <f>VLOOKUP(C11912,СПРАВОЧНИК!B:D,2,0)</f>
        <v>РОССИЯ</v>
      </c>
      <c r="J11912" s="69" t="str">
        <f>VLOOKUP(C11912,СПРАВОЧНИК!B:D,3,0)</f>
        <v>ОТЕЧЕСТВЕННЫЕ</v>
      </c>
      <c r="K11912" s="69" t="str">
        <f>VLOOKUP(СВОД2023[[#This Row],[ФО]],СПРАВОЧНИК!H:P,2,0)</f>
        <v>Южный ФО</v>
      </c>
    </row>
    <row r="11913" spans="1:11" x14ac:dyDescent="0.2">
      <c r="A11913" t="s">
        <v>600</v>
      </c>
      <c r="B11913" t="s">
        <v>597</v>
      </c>
      <c r="C11913" s="1" t="s">
        <v>193</v>
      </c>
      <c r="D11913" s="1" t="s">
        <v>1456</v>
      </c>
      <c r="E11913" s="2">
        <v>35</v>
      </c>
      <c r="F11913" s="3">
        <v>19</v>
      </c>
      <c r="G11913" s="2">
        <v>99</v>
      </c>
      <c r="H11913" s="3">
        <v>69</v>
      </c>
      <c r="I11913" s="69" t="str">
        <f>VLOOKUP(C11913,СПРАВОЧНИК!B:D,2,0)</f>
        <v>РОССИЯ</v>
      </c>
      <c r="J11913" s="69" t="str">
        <f>VLOOKUP(C11913,СПРАВОЧНИК!B:D,3,0)</f>
        <v>ОТЕЧЕСТВЕННЫЕ</v>
      </c>
      <c r="K11913" s="69" t="str">
        <f>VLOOKUP(СВОД2023[[#This Row],[ФО]],СПРАВОЧНИК!H:P,2,0)</f>
        <v>Южный ФО</v>
      </c>
    </row>
    <row r="11914" spans="1:11" x14ac:dyDescent="0.2">
      <c r="A11914" t="s">
        <v>600</v>
      </c>
      <c r="B11914" t="s">
        <v>597</v>
      </c>
      <c r="C11914" s="1" t="s">
        <v>193</v>
      </c>
      <c r="D11914" s="1" t="s">
        <v>2541</v>
      </c>
      <c r="E11914" s="2"/>
      <c r="F11914" s="3"/>
      <c r="G11914" s="2">
        <v>1</v>
      </c>
      <c r="H11914" s="3"/>
      <c r="I11914" s="69" t="str">
        <f>VLOOKUP(C11914,СПРАВОЧНИК!B:D,2,0)</f>
        <v>РОССИЯ</v>
      </c>
      <c r="J11914" s="69" t="str">
        <f>VLOOKUP(C11914,СПРАВОЧНИК!B:D,3,0)</f>
        <v>ОТЕЧЕСТВЕННЫЕ</v>
      </c>
      <c r="K11914" s="69" t="str">
        <f>VLOOKUP(СВОД2023[[#This Row],[ФО]],СПРАВОЧНИК!H:P,2,0)</f>
        <v>Южный ФО</v>
      </c>
    </row>
    <row r="11915" spans="1:11" x14ac:dyDescent="0.2">
      <c r="A11915" t="s">
        <v>600</v>
      </c>
      <c r="B11915" t="s">
        <v>597</v>
      </c>
      <c r="C11915" s="1" t="s">
        <v>193</v>
      </c>
      <c r="D11915" s="1" t="s">
        <v>1457</v>
      </c>
      <c r="E11915" s="2"/>
      <c r="F11915" s="3"/>
      <c r="G11915" s="2">
        <v>3</v>
      </c>
      <c r="H11915" s="3">
        <v>1</v>
      </c>
      <c r="I11915" s="69" t="str">
        <f>VLOOKUP(C11915,СПРАВОЧНИК!B:D,2,0)</f>
        <v>РОССИЯ</v>
      </c>
      <c r="J11915" s="69" t="str">
        <f>VLOOKUP(C11915,СПРАВОЧНИК!B:D,3,0)</f>
        <v>ОТЕЧЕСТВЕННЫЕ</v>
      </c>
      <c r="K11915" s="69" t="str">
        <f>VLOOKUP(СВОД2023[[#This Row],[ФО]],СПРАВОЧНИК!H:P,2,0)</f>
        <v>Южный ФО</v>
      </c>
    </row>
    <row r="11916" spans="1:11" x14ac:dyDescent="0.2">
      <c r="A11916" t="s">
        <v>600</v>
      </c>
      <c r="B11916" t="s">
        <v>597</v>
      </c>
      <c r="C11916" s="1" t="s">
        <v>193</v>
      </c>
      <c r="D11916" s="1" t="s">
        <v>2148</v>
      </c>
      <c r="E11916" s="2"/>
      <c r="F11916" s="3"/>
      <c r="G11916" s="2">
        <v>1</v>
      </c>
      <c r="H11916" s="3">
        <v>1</v>
      </c>
      <c r="I11916" s="69" t="str">
        <f>VLOOKUP(C11916,СПРАВОЧНИК!B:D,2,0)</f>
        <v>РОССИЯ</v>
      </c>
      <c r="J11916" s="69" t="str">
        <f>VLOOKUP(C11916,СПРАВОЧНИК!B:D,3,0)</f>
        <v>ОТЕЧЕСТВЕННЫЕ</v>
      </c>
      <c r="K11916" s="69" t="str">
        <f>VLOOKUP(СВОД2023[[#This Row],[ФО]],СПРАВОЧНИК!H:P,2,0)</f>
        <v>Южный ФО</v>
      </c>
    </row>
    <row r="11917" spans="1:11" x14ac:dyDescent="0.2">
      <c r="A11917" t="s">
        <v>600</v>
      </c>
      <c r="B11917" t="s">
        <v>597</v>
      </c>
      <c r="C11917" s="1" t="s">
        <v>193</v>
      </c>
      <c r="D11917" s="1" t="s">
        <v>824</v>
      </c>
      <c r="E11917" s="2">
        <v>1</v>
      </c>
      <c r="F11917" s="3">
        <v>1</v>
      </c>
      <c r="G11917" s="2">
        <v>3</v>
      </c>
      <c r="H11917" s="3">
        <v>2</v>
      </c>
      <c r="I11917" s="69" t="str">
        <f>VLOOKUP(C11917,СПРАВОЧНИК!B:D,2,0)</f>
        <v>РОССИЯ</v>
      </c>
      <c r="J11917" s="69" t="str">
        <f>VLOOKUP(C11917,СПРАВОЧНИК!B:D,3,0)</f>
        <v>ОТЕЧЕСТВЕННЫЕ</v>
      </c>
      <c r="K11917" s="69" t="str">
        <f>VLOOKUP(СВОД2023[[#This Row],[ФО]],СПРАВОЧНИК!H:P,2,0)</f>
        <v>Южный ФО</v>
      </c>
    </row>
    <row r="11918" spans="1:11" x14ac:dyDescent="0.2">
      <c r="A11918" t="s">
        <v>600</v>
      </c>
      <c r="B11918" t="s">
        <v>597</v>
      </c>
      <c r="C11918" s="1" t="s">
        <v>193</v>
      </c>
      <c r="D11918" s="1" t="s">
        <v>1458</v>
      </c>
      <c r="E11918" s="2">
        <v>12</v>
      </c>
      <c r="F11918" s="3">
        <v>5</v>
      </c>
      <c r="G11918" s="2">
        <v>70</v>
      </c>
      <c r="H11918" s="3">
        <v>48</v>
      </c>
      <c r="I11918" s="69" t="str">
        <f>VLOOKUP(C11918,СПРАВОЧНИК!B:D,2,0)</f>
        <v>РОССИЯ</v>
      </c>
      <c r="J11918" s="69" t="str">
        <f>VLOOKUP(C11918,СПРАВОЧНИК!B:D,3,0)</f>
        <v>ОТЕЧЕСТВЕННЫЕ</v>
      </c>
      <c r="K11918" s="69" t="str">
        <f>VLOOKUP(СВОД2023[[#This Row],[ФО]],СПРАВОЧНИК!H:P,2,0)</f>
        <v>Южный ФО</v>
      </c>
    </row>
    <row r="11919" spans="1:11" x14ac:dyDescent="0.2">
      <c r="A11919" t="s">
        <v>600</v>
      </c>
      <c r="B11919" t="s">
        <v>597</v>
      </c>
      <c r="C11919" s="1" t="s">
        <v>195</v>
      </c>
      <c r="D11919" s="1" t="s">
        <v>196</v>
      </c>
      <c r="E11919" s="2">
        <v>21</v>
      </c>
      <c r="F11919" s="3">
        <v>17</v>
      </c>
      <c r="G11919" s="2">
        <v>123</v>
      </c>
      <c r="H11919" s="3">
        <v>80</v>
      </c>
      <c r="I11919" s="69" t="str">
        <f>VLOOKUP(C11919,СПРАВОЧНИК!B:D,2,0)</f>
        <v>КИТАЙ</v>
      </c>
      <c r="J11919" s="69" t="str">
        <f>VLOOKUP(C11919,СПРАВОЧНИК!B:D,3,0)</f>
        <v>ИНОМАРКИ</v>
      </c>
      <c r="K11919" s="69" t="str">
        <f>VLOOKUP(СВОД2023[[#This Row],[ФО]],СПРАВОЧНИК!H:P,2,0)</f>
        <v>Южный ФО</v>
      </c>
    </row>
    <row r="11920" spans="1:11" x14ac:dyDescent="0.2">
      <c r="A11920" t="s">
        <v>600</v>
      </c>
      <c r="B11920" t="s">
        <v>597</v>
      </c>
      <c r="C11920" s="1" t="s">
        <v>195</v>
      </c>
      <c r="D11920" s="1" t="s">
        <v>197</v>
      </c>
      <c r="E11920" s="2">
        <v>10</v>
      </c>
      <c r="F11920" s="3">
        <v>3</v>
      </c>
      <c r="G11920" s="2">
        <v>39</v>
      </c>
      <c r="H11920" s="3">
        <v>8</v>
      </c>
      <c r="I11920" s="69" t="str">
        <f>VLOOKUP(C11920,СПРАВОЧНИК!B:D,2,0)</f>
        <v>КИТАЙ</v>
      </c>
      <c r="J11920" s="69" t="str">
        <f>VLOOKUP(C11920,СПРАВОЧНИК!B:D,3,0)</f>
        <v>ИНОМАРКИ</v>
      </c>
      <c r="K11920" s="69" t="str">
        <f>VLOOKUP(СВОД2023[[#This Row],[ФО]],СПРАВОЧНИК!H:P,2,0)</f>
        <v>Южный ФО</v>
      </c>
    </row>
    <row r="11921" spans="1:11" x14ac:dyDescent="0.2">
      <c r="A11921" t="s">
        <v>600</v>
      </c>
      <c r="B11921" t="s">
        <v>597</v>
      </c>
      <c r="C11921" s="1" t="s">
        <v>195</v>
      </c>
      <c r="D11921" s="1" t="s">
        <v>1460</v>
      </c>
      <c r="E11921" s="2">
        <v>245</v>
      </c>
      <c r="F11921" s="3">
        <v>32</v>
      </c>
      <c r="G11921" s="2">
        <v>1068</v>
      </c>
      <c r="H11921" s="3">
        <v>167</v>
      </c>
      <c r="I11921" s="69" t="str">
        <f>VLOOKUP(C11921,СПРАВОЧНИК!B:D,2,0)</f>
        <v>КИТАЙ</v>
      </c>
      <c r="J11921" s="69" t="str">
        <f>VLOOKUP(C11921,СПРАВОЧНИК!B:D,3,0)</f>
        <v>ИНОМАРКИ</v>
      </c>
      <c r="K11921" s="69" t="str">
        <f>VLOOKUP(СВОД2023[[#This Row],[ФО]],СПРАВОЧНИК!H:P,2,0)</f>
        <v>Южный ФО</v>
      </c>
    </row>
    <row r="11922" spans="1:11" x14ac:dyDescent="0.2">
      <c r="A11922" t="s">
        <v>600</v>
      </c>
      <c r="B11922" t="s">
        <v>597</v>
      </c>
      <c r="C11922" s="1" t="s">
        <v>195</v>
      </c>
      <c r="D11922" s="1" t="s">
        <v>198</v>
      </c>
      <c r="E11922" s="2">
        <v>28</v>
      </c>
      <c r="F11922" s="3">
        <v>8</v>
      </c>
      <c r="G11922" s="2">
        <v>161</v>
      </c>
      <c r="H11922" s="3">
        <v>59</v>
      </c>
      <c r="I11922" s="69" t="str">
        <f>VLOOKUP(C11922,СПРАВОЧНИК!B:D,2,0)</f>
        <v>КИТАЙ</v>
      </c>
      <c r="J11922" s="69" t="str">
        <f>VLOOKUP(C11922,СПРАВОЧНИК!B:D,3,0)</f>
        <v>ИНОМАРКИ</v>
      </c>
      <c r="K11922" s="69" t="str">
        <f>VLOOKUP(СВОД2023[[#This Row],[ФО]],СПРАВОЧНИК!H:P,2,0)</f>
        <v>Южный ФО</v>
      </c>
    </row>
    <row r="11923" spans="1:11" x14ac:dyDescent="0.2">
      <c r="A11923" t="s">
        <v>600</v>
      </c>
      <c r="B11923" t="s">
        <v>597</v>
      </c>
      <c r="C11923" s="1" t="s">
        <v>195</v>
      </c>
      <c r="D11923" s="1" t="s">
        <v>199</v>
      </c>
      <c r="E11923" s="2">
        <v>95</v>
      </c>
      <c r="F11923" s="3">
        <v>78</v>
      </c>
      <c r="G11923" s="2">
        <v>598</v>
      </c>
      <c r="H11923" s="3">
        <v>432</v>
      </c>
      <c r="I11923" s="69" t="str">
        <f>VLOOKUP(C11923,СПРАВОЧНИК!B:D,2,0)</f>
        <v>КИТАЙ</v>
      </c>
      <c r="J11923" s="69" t="str">
        <f>VLOOKUP(C11923,СПРАВОЧНИК!B:D,3,0)</f>
        <v>ИНОМАРКИ</v>
      </c>
      <c r="K11923" s="69" t="str">
        <f>VLOOKUP(СВОД2023[[#This Row],[ФО]],СПРАВОЧНИК!H:P,2,0)</f>
        <v>Южный ФО</v>
      </c>
    </row>
    <row r="11924" spans="1:11" x14ac:dyDescent="0.2">
      <c r="A11924" t="s">
        <v>600</v>
      </c>
      <c r="B11924" t="s">
        <v>597</v>
      </c>
      <c r="C11924" s="1" t="s">
        <v>195</v>
      </c>
      <c r="D11924" s="1" t="s">
        <v>200</v>
      </c>
      <c r="E11924" s="2">
        <v>86</v>
      </c>
      <c r="F11924" s="3">
        <v>6</v>
      </c>
      <c r="G11924" s="2">
        <v>431</v>
      </c>
      <c r="H11924" s="3">
        <v>38</v>
      </c>
      <c r="I11924" s="69" t="str">
        <f>VLOOKUP(C11924,СПРАВОЧНИК!B:D,2,0)</f>
        <v>КИТАЙ</v>
      </c>
      <c r="J11924" s="69" t="str">
        <f>VLOOKUP(C11924,СПРАВОЧНИК!B:D,3,0)</f>
        <v>ИНОМАРКИ</v>
      </c>
      <c r="K11924" s="69" t="str">
        <f>VLOOKUP(СВОД2023[[#This Row],[ФО]],СПРАВОЧНИК!H:P,2,0)</f>
        <v>Южный ФО</v>
      </c>
    </row>
    <row r="11925" spans="1:11" x14ac:dyDescent="0.2">
      <c r="A11925" t="s">
        <v>600</v>
      </c>
      <c r="B11925" t="s">
        <v>597</v>
      </c>
      <c r="C11925" s="1" t="s">
        <v>195</v>
      </c>
      <c r="D11925" s="1" t="s">
        <v>2752</v>
      </c>
      <c r="E11925" s="2">
        <v>6</v>
      </c>
      <c r="F11925" s="3"/>
      <c r="G11925" s="2">
        <v>13</v>
      </c>
      <c r="H11925" s="3"/>
      <c r="I11925" s="69" t="str">
        <f>VLOOKUP(C11925,СПРАВОЧНИК!B:D,2,0)</f>
        <v>КИТАЙ</v>
      </c>
      <c r="J11925" s="69" t="str">
        <f>VLOOKUP(C11925,СПРАВОЧНИК!B:D,3,0)</f>
        <v>ИНОМАРКИ</v>
      </c>
      <c r="K11925" s="69" t="str">
        <f>VLOOKUP(СВОД2023[[#This Row],[ФО]],СПРАВОЧНИК!H:P,2,0)</f>
        <v>Южный ФО</v>
      </c>
    </row>
    <row r="11926" spans="1:11" x14ac:dyDescent="0.2">
      <c r="A11926" t="s">
        <v>600</v>
      </c>
      <c r="B11926" t="s">
        <v>597</v>
      </c>
      <c r="C11926" s="1" t="s">
        <v>195</v>
      </c>
      <c r="D11926" s="1" t="s">
        <v>201</v>
      </c>
      <c r="E11926" s="2">
        <v>29</v>
      </c>
      <c r="F11926" s="3">
        <v>22</v>
      </c>
      <c r="G11926" s="2">
        <v>195</v>
      </c>
      <c r="H11926" s="3">
        <v>93</v>
      </c>
      <c r="I11926" s="69" t="str">
        <f>VLOOKUP(C11926,СПРАВОЧНИК!B:D,2,0)</f>
        <v>КИТАЙ</v>
      </c>
      <c r="J11926" s="69" t="str">
        <f>VLOOKUP(C11926,СПРАВОЧНИК!B:D,3,0)</f>
        <v>ИНОМАРКИ</v>
      </c>
      <c r="K11926" s="69" t="str">
        <f>VLOOKUP(СВОД2023[[#This Row],[ФО]],СПРАВОЧНИК!H:P,2,0)</f>
        <v>Южный ФО</v>
      </c>
    </row>
    <row r="11927" spans="1:11" x14ac:dyDescent="0.2">
      <c r="A11927" t="s">
        <v>600</v>
      </c>
      <c r="B11927" t="s">
        <v>597</v>
      </c>
      <c r="C11927" s="1" t="s">
        <v>195</v>
      </c>
      <c r="D11927" s="1" t="s">
        <v>2753</v>
      </c>
      <c r="E11927" s="2"/>
      <c r="F11927" s="3"/>
      <c r="G11927" s="2">
        <v>1</v>
      </c>
      <c r="H11927" s="3"/>
      <c r="I11927" s="69" t="str">
        <f>VLOOKUP(C11927,СПРАВОЧНИК!B:D,2,0)</f>
        <v>КИТАЙ</v>
      </c>
      <c r="J11927" s="69" t="str">
        <f>VLOOKUP(C11927,СПРАВОЧНИК!B:D,3,0)</f>
        <v>ИНОМАРКИ</v>
      </c>
      <c r="K11927" s="69" t="str">
        <f>VLOOKUP(СВОД2023[[#This Row],[ФО]],СПРАВОЧНИК!H:P,2,0)</f>
        <v>Южный ФО</v>
      </c>
    </row>
    <row r="11928" spans="1:11" x14ac:dyDescent="0.2">
      <c r="A11928" t="s">
        <v>600</v>
      </c>
      <c r="B11928" t="s">
        <v>597</v>
      </c>
      <c r="C11928" s="1" t="s">
        <v>195</v>
      </c>
      <c r="D11928" s="1" t="s">
        <v>2150</v>
      </c>
      <c r="E11928" s="2">
        <v>11</v>
      </c>
      <c r="F11928" s="3">
        <v>7</v>
      </c>
      <c r="G11928" s="2">
        <v>36</v>
      </c>
      <c r="H11928" s="3">
        <v>38</v>
      </c>
      <c r="I11928" s="69" t="str">
        <f>VLOOKUP(C11928,СПРАВОЧНИК!B:D,2,0)</f>
        <v>КИТАЙ</v>
      </c>
      <c r="J11928" s="69" t="str">
        <f>VLOOKUP(C11928,СПРАВОЧНИК!B:D,3,0)</f>
        <v>ИНОМАРКИ</v>
      </c>
      <c r="K11928" s="69" t="str">
        <f>VLOOKUP(СВОД2023[[#This Row],[ФО]],СПРАВОЧНИК!H:P,2,0)</f>
        <v>Южный ФО</v>
      </c>
    </row>
    <row r="11929" spans="1:11" x14ac:dyDescent="0.2">
      <c r="A11929" t="s">
        <v>600</v>
      </c>
      <c r="B11929" t="s">
        <v>597</v>
      </c>
      <c r="C11929" s="1" t="s">
        <v>195</v>
      </c>
      <c r="D11929" s="1" t="s">
        <v>2754</v>
      </c>
      <c r="E11929" s="2">
        <v>1</v>
      </c>
      <c r="F11929" s="3"/>
      <c r="G11929" s="2">
        <v>2</v>
      </c>
      <c r="H11929" s="3"/>
      <c r="I11929" s="69" t="str">
        <f>VLOOKUP(C11929,СПРАВОЧНИК!B:D,2,0)</f>
        <v>КИТАЙ</v>
      </c>
      <c r="J11929" s="69" t="str">
        <f>VLOOKUP(C11929,СПРАВОЧНИК!B:D,3,0)</f>
        <v>ИНОМАРКИ</v>
      </c>
      <c r="K11929" s="69" t="str">
        <f>VLOOKUP(СВОД2023[[#This Row],[ФО]],СПРАВОЧНИК!H:P,2,0)</f>
        <v>Южный ФО</v>
      </c>
    </row>
    <row r="11930" spans="1:11" x14ac:dyDescent="0.2">
      <c r="A11930" t="s">
        <v>600</v>
      </c>
      <c r="B11930" t="s">
        <v>597</v>
      </c>
      <c r="C11930" s="1" t="s">
        <v>195</v>
      </c>
      <c r="D11930" s="1" t="s">
        <v>203</v>
      </c>
      <c r="E11930" s="2">
        <v>1</v>
      </c>
      <c r="F11930" s="3">
        <v>1</v>
      </c>
      <c r="G11930" s="2">
        <v>4</v>
      </c>
      <c r="H11930" s="3">
        <v>2</v>
      </c>
      <c r="I11930" s="69" t="str">
        <f>VLOOKUP(C11930,СПРАВОЧНИК!B:D,2,0)</f>
        <v>КИТАЙ</v>
      </c>
      <c r="J11930" s="69" t="str">
        <f>VLOOKUP(C11930,СПРАВОЧНИК!B:D,3,0)</f>
        <v>ИНОМАРКИ</v>
      </c>
      <c r="K11930" s="69" t="str">
        <f>VLOOKUP(СВОД2023[[#This Row],[ФО]],СПРАВОЧНИК!H:P,2,0)</f>
        <v>Южный ФО</v>
      </c>
    </row>
    <row r="11931" spans="1:11" x14ac:dyDescent="0.2">
      <c r="A11931" t="s">
        <v>600</v>
      </c>
      <c r="B11931" t="s">
        <v>597</v>
      </c>
      <c r="C11931" s="1" t="s">
        <v>195</v>
      </c>
      <c r="D11931" s="1" t="s">
        <v>2755</v>
      </c>
      <c r="E11931" s="2">
        <v>2</v>
      </c>
      <c r="F11931" s="3"/>
      <c r="G11931" s="2">
        <v>5</v>
      </c>
      <c r="H11931" s="3"/>
      <c r="I11931" s="69" t="str">
        <f>VLOOKUP(C11931,СПРАВОЧНИК!B:D,2,0)</f>
        <v>КИТАЙ</v>
      </c>
      <c r="J11931" s="69" t="str">
        <f>VLOOKUP(C11931,СПРАВОЧНИК!B:D,3,0)</f>
        <v>ИНОМАРКИ</v>
      </c>
      <c r="K11931" s="69" t="str">
        <f>VLOOKUP(СВОД2023[[#This Row],[ФО]],СПРАВОЧНИК!H:P,2,0)</f>
        <v>Южный ФО</v>
      </c>
    </row>
    <row r="11932" spans="1:11" x14ac:dyDescent="0.2">
      <c r="A11932" t="s">
        <v>600</v>
      </c>
      <c r="B11932" t="s">
        <v>597</v>
      </c>
      <c r="C11932" s="1" t="s">
        <v>195</v>
      </c>
      <c r="D11932" s="1" t="s">
        <v>2510</v>
      </c>
      <c r="E11932" s="2"/>
      <c r="F11932" s="3"/>
      <c r="G11932" s="2">
        <v>3</v>
      </c>
      <c r="H11932" s="3"/>
      <c r="I11932" s="69" t="str">
        <f>VLOOKUP(C11932,СПРАВОЧНИК!B:D,2,0)</f>
        <v>КИТАЙ</v>
      </c>
      <c r="J11932" s="69" t="str">
        <f>VLOOKUP(C11932,СПРАВОЧНИК!B:D,3,0)</f>
        <v>ИНОМАРКИ</v>
      </c>
      <c r="K11932" s="69" t="str">
        <f>VLOOKUP(СВОД2023[[#This Row],[ФО]],СПРАВОЧНИК!H:P,2,0)</f>
        <v>Южный ФО</v>
      </c>
    </row>
    <row r="11933" spans="1:11" x14ac:dyDescent="0.2">
      <c r="A11933" t="s">
        <v>600</v>
      </c>
      <c r="B11933" t="s">
        <v>597</v>
      </c>
      <c r="C11933" s="1" t="s">
        <v>195</v>
      </c>
      <c r="D11933" s="1" t="s">
        <v>2589</v>
      </c>
      <c r="E11933" s="2">
        <v>6</v>
      </c>
      <c r="F11933" s="3"/>
      <c r="G11933" s="2">
        <v>26</v>
      </c>
      <c r="H11933" s="3"/>
      <c r="I11933" s="69" t="str">
        <f>VLOOKUP(C11933,СПРАВОЧНИК!B:D,2,0)</f>
        <v>КИТАЙ</v>
      </c>
      <c r="J11933" s="69" t="str">
        <f>VLOOKUP(C11933,СПРАВОЧНИК!B:D,3,0)</f>
        <v>ИНОМАРКИ</v>
      </c>
      <c r="K11933" s="69" t="str">
        <f>VLOOKUP(СВОД2023[[#This Row],[ФО]],СПРАВОЧНИК!H:P,2,0)</f>
        <v>Южный ФО</v>
      </c>
    </row>
    <row r="11934" spans="1:11" x14ac:dyDescent="0.2">
      <c r="A11934" t="s">
        <v>600</v>
      </c>
      <c r="B11934" t="s">
        <v>597</v>
      </c>
      <c r="C11934" s="1" t="s">
        <v>195</v>
      </c>
      <c r="D11934" s="1" t="s">
        <v>1461</v>
      </c>
      <c r="E11934" s="2">
        <v>175</v>
      </c>
      <c r="F11934" s="3">
        <v>51</v>
      </c>
      <c r="G11934" s="2">
        <v>869</v>
      </c>
      <c r="H11934" s="3">
        <v>292</v>
      </c>
      <c r="I11934" s="69" t="str">
        <f>VLOOKUP(C11934,СПРАВОЧНИК!B:D,2,0)</f>
        <v>КИТАЙ</v>
      </c>
      <c r="J11934" s="69" t="str">
        <f>VLOOKUP(C11934,СПРАВОЧНИК!B:D,3,0)</f>
        <v>ИНОМАРКИ</v>
      </c>
      <c r="K11934" s="69" t="str">
        <f>VLOOKUP(СВОД2023[[#This Row],[ФО]],СПРАВОЧНИК!H:P,2,0)</f>
        <v>Южный ФО</v>
      </c>
    </row>
    <row r="11935" spans="1:11" x14ac:dyDescent="0.2">
      <c r="A11935" t="s">
        <v>600</v>
      </c>
      <c r="B11935" t="s">
        <v>597</v>
      </c>
      <c r="C11935" s="1" t="s">
        <v>195</v>
      </c>
      <c r="D11935" s="1" t="s">
        <v>1462</v>
      </c>
      <c r="E11935" s="2">
        <v>102</v>
      </c>
      <c r="F11935" s="3">
        <v>38</v>
      </c>
      <c r="G11935" s="2">
        <v>521</v>
      </c>
      <c r="H11935" s="3">
        <v>240</v>
      </c>
      <c r="I11935" s="69" t="str">
        <f>VLOOKUP(C11935,СПРАВОЧНИК!B:D,2,0)</f>
        <v>КИТАЙ</v>
      </c>
      <c r="J11935" s="69" t="str">
        <f>VLOOKUP(C11935,СПРАВОЧНИК!B:D,3,0)</f>
        <v>ИНОМАРКИ</v>
      </c>
      <c r="K11935" s="69" t="str">
        <f>VLOOKUP(СВОД2023[[#This Row],[ФО]],СПРАВОЧНИК!H:P,2,0)</f>
        <v>Южный ФО</v>
      </c>
    </row>
    <row r="11936" spans="1:11" x14ac:dyDescent="0.2">
      <c r="A11936" t="s">
        <v>600</v>
      </c>
      <c r="B11936" t="s">
        <v>597</v>
      </c>
      <c r="C11936" s="1" t="s">
        <v>195</v>
      </c>
      <c r="D11936" s="1" t="s">
        <v>204</v>
      </c>
      <c r="E11936" s="2"/>
      <c r="F11936" s="3"/>
      <c r="G11936" s="2">
        <v>3</v>
      </c>
      <c r="H11936" s="3"/>
      <c r="I11936" s="69" t="str">
        <f>VLOOKUP(C11936,СПРАВОЧНИК!B:D,2,0)</f>
        <v>КИТАЙ</v>
      </c>
      <c r="J11936" s="69" t="str">
        <f>VLOOKUP(C11936,СПРАВОЧНИК!B:D,3,0)</f>
        <v>ИНОМАРКИ</v>
      </c>
      <c r="K11936" s="69" t="str">
        <f>VLOOKUP(СВОД2023[[#This Row],[ФО]],СПРАВОЧНИК!H:P,2,0)</f>
        <v>Южный ФО</v>
      </c>
    </row>
    <row r="11937" spans="1:11" x14ac:dyDescent="0.2">
      <c r="A11937" t="s">
        <v>600</v>
      </c>
      <c r="B11937" t="s">
        <v>597</v>
      </c>
      <c r="C11937" s="1" t="s">
        <v>195</v>
      </c>
      <c r="D11937" s="1" t="s">
        <v>206</v>
      </c>
      <c r="E11937" s="2">
        <v>4</v>
      </c>
      <c r="F11937" s="3">
        <v>1</v>
      </c>
      <c r="G11937" s="2">
        <v>49</v>
      </c>
      <c r="H11937" s="3">
        <v>12</v>
      </c>
      <c r="I11937" s="69" t="str">
        <f>VLOOKUP(C11937,СПРАВОЧНИК!B:D,2,0)</f>
        <v>КИТАЙ</v>
      </c>
      <c r="J11937" s="69" t="str">
        <f>VLOOKUP(C11937,СПРАВОЧНИК!B:D,3,0)</f>
        <v>ИНОМАРКИ</v>
      </c>
      <c r="K11937" s="69" t="str">
        <f>VLOOKUP(СВОД2023[[#This Row],[ФО]],СПРАВОЧНИК!H:P,2,0)</f>
        <v>Южный ФО</v>
      </c>
    </row>
    <row r="11938" spans="1:11" x14ac:dyDescent="0.2">
      <c r="A11938" t="s">
        <v>600</v>
      </c>
      <c r="B11938" t="s">
        <v>597</v>
      </c>
      <c r="C11938" s="1" t="s">
        <v>195</v>
      </c>
      <c r="D11938" s="1" t="s">
        <v>1463</v>
      </c>
      <c r="E11938" s="2">
        <v>9</v>
      </c>
      <c r="F11938" s="3">
        <v>4</v>
      </c>
      <c r="G11938" s="2">
        <v>64</v>
      </c>
      <c r="H11938" s="3">
        <v>18</v>
      </c>
      <c r="I11938" s="69" t="str">
        <f>VLOOKUP(C11938,СПРАВОЧНИК!B:D,2,0)</f>
        <v>КИТАЙ</v>
      </c>
      <c r="J11938" s="69" t="str">
        <f>VLOOKUP(C11938,СПРАВОЧНИК!B:D,3,0)</f>
        <v>ИНОМАРКИ</v>
      </c>
      <c r="K11938" s="69" t="str">
        <f>VLOOKUP(СВОД2023[[#This Row],[ФО]],СПРАВОЧНИК!H:P,2,0)</f>
        <v>Южный ФО</v>
      </c>
    </row>
    <row r="11939" spans="1:11" x14ac:dyDescent="0.2">
      <c r="A11939" t="s">
        <v>600</v>
      </c>
      <c r="B11939" t="s">
        <v>597</v>
      </c>
      <c r="C11939" s="1" t="s">
        <v>195</v>
      </c>
      <c r="D11939" s="1" t="s">
        <v>207</v>
      </c>
      <c r="E11939" s="2">
        <v>1</v>
      </c>
      <c r="F11939" s="3"/>
      <c r="G11939" s="2">
        <v>2</v>
      </c>
      <c r="H11939" s="3"/>
      <c r="I11939" s="69" t="str">
        <f>VLOOKUP(C11939,СПРАВОЧНИК!B:D,2,0)</f>
        <v>КИТАЙ</v>
      </c>
      <c r="J11939" s="69" t="str">
        <f>VLOOKUP(C11939,СПРАВОЧНИК!B:D,3,0)</f>
        <v>ИНОМАРКИ</v>
      </c>
      <c r="K11939" s="69" t="str">
        <f>VLOOKUP(СВОД2023[[#This Row],[ФО]],СПРАВОЧНИК!H:P,2,0)</f>
        <v>Южный ФО</v>
      </c>
    </row>
    <row r="11940" spans="1:11" x14ac:dyDescent="0.2">
      <c r="A11940" t="s">
        <v>600</v>
      </c>
      <c r="B11940" t="s">
        <v>597</v>
      </c>
      <c r="C11940" s="1" t="s">
        <v>195</v>
      </c>
      <c r="D11940" s="1" t="s">
        <v>208</v>
      </c>
      <c r="E11940" s="2">
        <v>1</v>
      </c>
      <c r="F11940" s="3"/>
      <c r="G11940" s="2">
        <v>3</v>
      </c>
      <c r="H11940" s="3"/>
      <c r="I11940" s="69" t="str">
        <f>VLOOKUP(C11940,СПРАВОЧНИК!B:D,2,0)</f>
        <v>КИТАЙ</v>
      </c>
      <c r="J11940" s="69" t="str">
        <f>VLOOKUP(C11940,СПРАВОЧНИК!B:D,3,0)</f>
        <v>ИНОМАРКИ</v>
      </c>
      <c r="K11940" s="69" t="str">
        <f>VLOOKUP(СВОД2023[[#This Row],[ФО]],СПРАВОЧНИК!H:P,2,0)</f>
        <v>Южный ФО</v>
      </c>
    </row>
    <row r="11941" spans="1:11" x14ac:dyDescent="0.2">
      <c r="A11941" t="s">
        <v>600</v>
      </c>
      <c r="B11941" t="s">
        <v>597</v>
      </c>
      <c r="C11941" s="1" t="s">
        <v>195</v>
      </c>
      <c r="D11941" s="1" t="s">
        <v>2756</v>
      </c>
      <c r="E11941" s="2"/>
      <c r="F11941" s="3"/>
      <c r="G11941" s="2">
        <v>1</v>
      </c>
      <c r="H11941" s="3"/>
      <c r="I11941" s="69" t="str">
        <f>VLOOKUP(C11941,СПРАВОЧНИК!B:D,2,0)</f>
        <v>КИТАЙ</v>
      </c>
      <c r="J11941" s="69" t="str">
        <f>VLOOKUP(C11941,СПРАВОЧНИК!B:D,3,0)</f>
        <v>ИНОМАРКИ</v>
      </c>
      <c r="K11941" s="69" t="str">
        <f>VLOOKUP(СВОД2023[[#This Row],[ФО]],СПРАВОЧНИК!H:P,2,0)</f>
        <v>Южный ФО</v>
      </c>
    </row>
    <row r="11942" spans="1:11" x14ac:dyDescent="0.2">
      <c r="A11942" t="s">
        <v>600</v>
      </c>
      <c r="B11942" t="s">
        <v>597</v>
      </c>
      <c r="C11942" s="1" t="s">
        <v>209</v>
      </c>
      <c r="D11942" s="1" t="s">
        <v>210</v>
      </c>
      <c r="E11942" s="2">
        <v>5</v>
      </c>
      <c r="F11942" s="3">
        <v>5</v>
      </c>
      <c r="G11942" s="2">
        <v>44</v>
      </c>
      <c r="H11942" s="3">
        <v>25</v>
      </c>
      <c r="I11942" s="69" t="str">
        <f>VLOOKUP(C11942,СПРАВОЧНИК!B:D,2,0)</f>
        <v>КОРЕЯ</v>
      </c>
      <c r="J11942" s="69" t="str">
        <f>VLOOKUP(C11942,СПРАВОЧНИК!B:D,3,0)</f>
        <v>ИНОМАРКИ</v>
      </c>
      <c r="K11942" s="69" t="str">
        <f>VLOOKUP(СВОД2023[[#This Row],[ФО]],СПРАВОЧНИК!H:P,2,0)</f>
        <v>Южный ФО</v>
      </c>
    </row>
    <row r="11943" spans="1:11" x14ac:dyDescent="0.2">
      <c r="A11943" t="s">
        <v>600</v>
      </c>
      <c r="B11943" t="s">
        <v>597</v>
      </c>
      <c r="C11943" s="1" t="s">
        <v>209</v>
      </c>
      <c r="D11943" s="1" t="s">
        <v>211</v>
      </c>
      <c r="E11943" s="2">
        <v>8</v>
      </c>
      <c r="F11943" s="3">
        <v>1</v>
      </c>
      <c r="G11943" s="2">
        <v>46</v>
      </c>
      <c r="H11943" s="3">
        <v>20</v>
      </c>
      <c r="I11943" s="69" t="str">
        <f>VLOOKUP(C11943,СПРАВОЧНИК!B:D,2,0)</f>
        <v>КОРЕЯ</v>
      </c>
      <c r="J11943" s="69" t="str">
        <f>VLOOKUP(C11943,СПРАВОЧНИК!B:D,3,0)</f>
        <v>ИНОМАРКИ</v>
      </c>
      <c r="K11943" s="69" t="str">
        <f>VLOOKUP(СВОД2023[[#This Row],[ФО]],СПРАВОЧНИК!H:P,2,0)</f>
        <v>Южный ФО</v>
      </c>
    </row>
    <row r="11944" spans="1:11" x14ac:dyDescent="0.2">
      <c r="A11944" t="s">
        <v>600</v>
      </c>
      <c r="B11944" t="s">
        <v>597</v>
      </c>
      <c r="C11944" s="1" t="s">
        <v>209</v>
      </c>
      <c r="D11944" s="1" t="s">
        <v>212</v>
      </c>
      <c r="E11944" s="2"/>
      <c r="F11944" s="3"/>
      <c r="G11944" s="2">
        <v>9</v>
      </c>
      <c r="H11944" s="3">
        <v>8</v>
      </c>
      <c r="I11944" s="69" t="str">
        <f>VLOOKUP(C11944,СПРАВОЧНИК!B:D,2,0)</f>
        <v>КОРЕЯ</v>
      </c>
      <c r="J11944" s="69" t="str">
        <f>VLOOKUP(C11944,СПРАВОЧНИК!B:D,3,0)</f>
        <v>ИНОМАРКИ</v>
      </c>
      <c r="K11944" s="69" t="str">
        <f>VLOOKUP(СВОД2023[[#This Row],[ФО]],СПРАВОЧНИК!H:P,2,0)</f>
        <v>Южный ФО</v>
      </c>
    </row>
    <row r="11945" spans="1:11" x14ac:dyDescent="0.2">
      <c r="A11945" t="s">
        <v>600</v>
      </c>
      <c r="B11945" t="s">
        <v>597</v>
      </c>
      <c r="C11945" s="1" t="s">
        <v>209</v>
      </c>
      <c r="D11945" s="1" t="s">
        <v>213</v>
      </c>
      <c r="E11945" s="2">
        <v>1</v>
      </c>
      <c r="F11945" s="3">
        <v>3</v>
      </c>
      <c r="G11945" s="2">
        <v>11</v>
      </c>
      <c r="H11945" s="3">
        <v>8</v>
      </c>
      <c r="I11945" s="69" t="str">
        <f>VLOOKUP(C11945,СПРАВОЧНИК!B:D,2,0)</f>
        <v>КОРЕЯ</v>
      </c>
      <c r="J11945" s="69" t="str">
        <f>VLOOKUP(C11945,СПРАВОЧНИК!B:D,3,0)</f>
        <v>ИНОМАРКИ</v>
      </c>
      <c r="K11945" s="69" t="str">
        <f>VLOOKUP(СВОД2023[[#This Row],[ФО]],СПРАВОЧНИК!H:P,2,0)</f>
        <v>Южный ФО</v>
      </c>
    </row>
    <row r="11946" spans="1:11" x14ac:dyDescent="0.2">
      <c r="A11946" t="s">
        <v>600</v>
      </c>
      <c r="B11946" t="s">
        <v>597</v>
      </c>
      <c r="C11946" s="1" t="s">
        <v>209</v>
      </c>
      <c r="D11946" s="1" t="s">
        <v>214</v>
      </c>
      <c r="E11946" s="2">
        <v>12</v>
      </c>
      <c r="F11946" s="3">
        <v>3</v>
      </c>
      <c r="G11946" s="2">
        <v>58</v>
      </c>
      <c r="H11946" s="3">
        <v>10</v>
      </c>
      <c r="I11946" s="69" t="str">
        <f>VLOOKUP(C11946,СПРАВОЧНИК!B:D,2,0)</f>
        <v>КОРЕЯ</v>
      </c>
      <c r="J11946" s="69" t="str">
        <f>VLOOKUP(C11946,СПРАВОЧНИК!B:D,3,0)</f>
        <v>ИНОМАРКИ</v>
      </c>
      <c r="K11946" s="69" t="str">
        <f>VLOOKUP(СВОД2023[[#This Row],[ФО]],СПРАВОЧНИК!H:P,2,0)</f>
        <v>Южный ФО</v>
      </c>
    </row>
    <row r="11947" spans="1:11" x14ac:dyDescent="0.2">
      <c r="A11947" t="s">
        <v>600</v>
      </c>
      <c r="B11947" t="s">
        <v>597</v>
      </c>
      <c r="C11947" s="1" t="s">
        <v>1088</v>
      </c>
      <c r="D11947" s="1" t="s">
        <v>2151</v>
      </c>
      <c r="E11947" s="2"/>
      <c r="F11947" s="3">
        <v>2</v>
      </c>
      <c r="G11947" s="2"/>
      <c r="H11947" s="3">
        <v>3</v>
      </c>
      <c r="I11947" s="69" t="str">
        <f>VLOOKUP(C11947,СПРАВОЧНИК!B:D,2,0)</f>
        <v>ЯПОНИЯ</v>
      </c>
      <c r="J11947" s="69" t="str">
        <f>VLOOKUP(C11947,СПРАВОЧНИК!B:D,3,0)</f>
        <v>ИНОМАРКИ</v>
      </c>
      <c r="K11947" s="69" t="str">
        <f>VLOOKUP(СВОД2023[[#This Row],[ФО]],СПРАВОЧНИК!H:P,2,0)</f>
        <v>Южный ФО</v>
      </c>
    </row>
    <row r="11948" spans="1:11" x14ac:dyDescent="0.2">
      <c r="A11948" t="s">
        <v>600</v>
      </c>
      <c r="B11948" t="s">
        <v>597</v>
      </c>
      <c r="C11948" s="1" t="s">
        <v>1088</v>
      </c>
      <c r="D11948" s="1" t="s">
        <v>2757</v>
      </c>
      <c r="E11948" s="2"/>
      <c r="F11948" s="3"/>
      <c r="G11948" s="2">
        <v>1</v>
      </c>
      <c r="H11948" s="3">
        <v>1</v>
      </c>
      <c r="I11948" s="69" t="str">
        <f>VLOOKUP(C11948,СПРАВОЧНИК!B:D,2,0)</f>
        <v>ЯПОНИЯ</v>
      </c>
      <c r="J11948" s="69" t="str">
        <f>VLOOKUP(C11948,СПРАВОЧНИК!B:D,3,0)</f>
        <v>ИНОМАРКИ</v>
      </c>
      <c r="K11948" s="69" t="str">
        <f>VLOOKUP(СВОД2023[[#This Row],[ФО]],СПРАВОЧНИК!H:P,2,0)</f>
        <v>Южный ФО</v>
      </c>
    </row>
    <row r="11949" spans="1:11" x14ac:dyDescent="0.2">
      <c r="A11949" t="s">
        <v>600</v>
      </c>
      <c r="B11949" t="s">
        <v>597</v>
      </c>
      <c r="C11949" s="1" t="s">
        <v>1088</v>
      </c>
      <c r="D11949" s="1" t="s">
        <v>2667</v>
      </c>
      <c r="E11949" s="2"/>
      <c r="F11949" s="3"/>
      <c r="G11949" s="2">
        <v>1</v>
      </c>
      <c r="H11949" s="3">
        <v>6</v>
      </c>
      <c r="I11949" s="69" t="str">
        <f>VLOOKUP(C11949,СПРАВОЧНИК!B:D,2,0)</f>
        <v>ЯПОНИЯ</v>
      </c>
      <c r="J11949" s="69" t="str">
        <f>VLOOKUP(C11949,СПРАВОЧНИК!B:D,3,0)</f>
        <v>ИНОМАРКИ</v>
      </c>
      <c r="K11949" s="69" t="str">
        <f>VLOOKUP(СВОД2023[[#This Row],[ФО]],СПРАВОЧНИК!H:P,2,0)</f>
        <v>Южный ФО</v>
      </c>
    </row>
    <row r="11950" spans="1:11" x14ac:dyDescent="0.2">
      <c r="A11950" t="s">
        <v>600</v>
      </c>
      <c r="B11950" t="s">
        <v>597</v>
      </c>
      <c r="C11950" s="1" t="s">
        <v>215</v>
      </c>
      <c r="D11950" s="1" t="s">
        <v>216</v>
      </c>
      <c r="E11950" s="2"/>
      <c r="F11950" s="3"/>
      <c r="G11950" s="2">
        <v>2</v>
      </c>
      <c r="H11950" s="3"/>
      <c r="I11950" s="69" t="str">
        <f>VLOOKUP(C11950,СПРАВОЧНИК!B:D,2,0)</f>
        <v>США</v>
      </c>
      <c r="J11950" s="69" t="str">
        <f>VLOOKUP(C11950,СПРАВОЧНИК!B:D,3,0)</f>
        <v>ИНОМАРКИ</v>
      </c>
      <c r="K11950" s="69" t="str">
        <f>VLOOKUP(СВОД2023[[#This Row],[ФО]],СПРАВОЧНИК!H:P,2,0)</f>
        <v>Южный ФО</v>
      </c>
    </row>
    <row r="11951" spans="1:11" x14ac:dyDescent="0.2">
      <c r="A11951" t="s">
        <v>600</v>
      </c>
      <c r="B11951" t="s">
        <v>597</v>
      </c>
      <c r="C11951" s="1" t="s">
        <v>215</v>
      </c>
      <c r="D11951" s="1" t="s">
        <v>2427</v>
      </c>
      <c r="E11951" s="2"/>
      <c r="F11951" s="3"/>
      <c r="G11951" s="2">
        <v>2</v>
      </c>
      <c r="H11951" s="3">
        <v>1</v>
      </c>
      <c r="I11951" s="69" t="str">
        <f>VLOOKUP(C11951,СПРАВОЧНИК!B:D,2,0)</f>
        <v>США</v>
      </c>
      <c r="J11951" s="69" t="str">
        <f>VLOOKUP(C11951,СПРАВОЧНИК!B:D,3,0)</f>
        <v>ИНОМАРКИ</v>
      </c>
      <c r="K11951" s="69" t="str">
        <f>VLOOKUP(СВОД2023[[#This Row],[ФО]],СПРАВОЧНИК!H:P,2,0)</f>
        <v>Южный ФО</v>
      </c>
    </row>
    <row r="11952" spans="1:11" x14ac:dyDescent="0.2">
      <c r="A11952" t="s">
        <v>600</v>
      </c>
      <c r="B11952" t="s">
        <v>597</v>
      </c>
      <c r="C11952" s="1" t="s">
        <v>215</v>
      </c>
      <c r="D11952" s="1" t="s">
        <v>1464</v>
      </c>
      <c r="E11952" s="2"/>
      <c r="F11952" s="3">
        <v>2</v>
      </c>
      <c r="G11952" s="2">
        <v>4</v>
      </c>
      <c r="H11952" s="3">
        <v>3</v>
      </c>
      <c r="I11952" s="69" t="str">
        <f>VLOOKUP(C11952,СПРАВОЧНИК!B:D,2,0)</f>
        <v>США</v>
      </c>
      <c r="J11952" s="69" t="str">
        <f>VLOOKUP(C11952,СПРАВОЧНИК!B:D,3,0)</f>
        <v>ИНОМАРКИ</v>
      </c>
      <c r="K11952" s="69" t="str">
        <f>VLOOKUP(СВОД2023[[#This Row],[ФО]],СПРАВОЧНИК!H:P,2,0)</f>
        <v>Южный ФО</v>
      </c>
    </row>
    <row r="11953" spans="1:11" x14ac:dyDescent="0.2">
      <c r="A11953" t="s">
        <v>600</v>
      </c>
      <c r="B11953" t="s">
        <v>597</v>
      </c>
      <c r="C11953" s="1" t="s">
        <v>215</v>
      </c>
      <c r="D11953" s="1" t="s">
        <v>1465</v>
      </c>
      <c r="E11953" s="2"/>
      <c r="F11953" s="3"/>
      <c r="G11953" s="2">
        <v>1</v>
      </c>
      <c r="H11953" s="3"/>
      <c r="I11953" s="69" t="str">
        <f>VLOOKUP(C11953,СПРАВОЧНИК!B:D,2,0)</f>
        <v>США</v>
      </c>
      <c r="J11953" s="69" t="str">
        <f>VLOOKUP(C11953,СПРАВОЧНИК!B:D,3,0)</f>
        <v>ИНОМАРКИ</v>
      </c>
      <c r="K11953" s="69" t="str">
        <f>VLOOKUP(СВОД2023[[#This Row],[ФО]],СПРАВОЧНИК!H:P,2,0)</f>
        <v>Южный ФО</v>
      </c>
    </row>
    <row r="11954" spans="1:11" x14ac:dyDescent="0.2">
      <c r="A11954" t="s">
        <v>600</v>
      </c>
      <c r="B11954" t="s">
        <v>597</v>
      </c>
      <c r="C11954" s="1" t="s">
        <v>215</v>
      </c>
      <c r="D11954" s="1" t="s">
        <v>217</v>
      </c>
      <c r="E11954" s="2">
        <v>3</v>
      </c>
      <c r="F11954" s="3">
        <v>1</v>
      </c>
      <c r="G11954" s="2">
        <v>12</v>
      </c>
      <c r="H11954" s="3">
        <v>2</v>
      </c>
      <c r="I11954" s="69" t="str">
        <f>VLOOKUP(C11954,СПРАВОЧНИК!B:D,2,0)</f>
        <v>США</v>
      </c>
      <c r="J11954" s="69" t="str">
        <f>VLOOKUP(C11954,СПРАВОЧНИК!B:D,3,0)</f>
        <v>ИНОМАРКИ</v>
      </c>
      <c r="K11954" s="69" t="str">
        <f>VLOOKUP(СВОД2023[[#This Row],[ФО]],СПРАВОЧНИК!H:P,2,0)</f>
        <v>Южный ФО</v>
      </c>
    </row>
    <row r="11955" spans="1:11" x14ac:dyDescent="0.2">
      <c r="A11955" t="s">
        <v>600</v>
      </c>
      <c r="B11955" t="s">
        <v>597</v>
      </c>
      <c r="C11955" s="1" t="s">
        <v>215</v>
      </c>
      <c r="D11955" s="1" t="s">
        <v>2152</v>
      </c>
      <c r="E11955" s="2">
        <v>1</v>
      </c>
      <c r="F11955" s="3"/>
      <c r="G11955" s="2">
        <v>1</v>
      </c>
      <c r="H11955" s="3"/>
      <c r="I11955" s="69" t="str">
        <f>VLOOKUP(C11955,СПРАВОЧНИК!B:D,2,0)</f>
        <v>США</v>
      </c>
      <c r="J11955" s="69" t="str">
        <f>VLOOKUP(C11955,СПРАВОЧНИК!B:D,3,0)</f>
        <v>ИНОМАРКИ</v>
      </c>
      <c r="K11955" s="69" t="str">
        <f>VLOOKUP(СВОД2023[[#This Row],[ФО]],СПРАВОЧНИК!H:P,2,0)</f>
        <v>Южный ФО</v>
      </c>
    </row>
    <row r="11956" spans="1:11" x14ac:dyDescent="0.2">
      <c r="A11956" t="s">
        <v>600</v>
      </c>
      <c r="B11956" t="s">
        <v>597</v>
      </c>
      <c r="C11956" s="1" t="s">
        <v>215</v>
      </c>
      <c r="D11956" s="1" t="s">
        <v>218</v>
      </c>
      <c r="E11956" s="2">
        <v>3</v>
      </c>
      <c r="F11956" s="3"/>
      <c r="G11956" s="2">
        <v>9</v>
      </c>
      <c r="H11956" s="3"/>
      <c r="I11956" s="69" t="str">
        <f>VLOOKUP(C11956,СПРАВОЧНИК!B:D,2,0)</f>
        <v>США</v>
      </c>
      <c r="J11956" s="69" t="str">
        <f>VLOOKUP(C11956,СПРАВОЧНИК!B:D,3,0)</f>
        <v>ИНОМАРКИ</v>
      </c>
      <c r="K11956" s="69" t="str">
        <f>VLOOKUP(СВОД2023[[#This Row],[ФО]],СПРАВОЧНИК!H:P,2,0)</f>
        <v>Южный ФО</v>
      </c>
    </row>
    <row r="11957" spans="1:11" x14ac:dyDescent="0.2">
      <c r="A11957" t="s">
        <v>600</v>
      </c>
      <c r="B11957" t="s">
        <v>597</v>
      </c>
      <c r="C11957" s="1" t="s">
        <v>657</v>
      </c>
      <c r="D11957" s="1" t="s">
        <v>1466</v>
      </c>
      <c r="E11957" s="2">
        <v>2</v>
      </c>
      <c r="F11957" s="3">
        <v>1</v>
      </c>
      <c r="G11957" s="2">
        <v>11</v>
      </c>
      <c r="H11957" s="3">
        <v>5</v>
      </c>
      <c r="I11957" s="69" t="str">
        <f>VLOOKUP(C11957,СПРАВОЧНИК!B:D,2,0)</f>
        <v>КИТАЙ</v>
      </c>
      <c r="J11957" s="69" t="str">
        <f>VLOOKUP(C11957,СПРАВОЧНИК!B:D,3,0)</f>
        <v>ИНОМАРКИ</v>
      </c>
      <c r="K11957" s="69" t="str">
        <f>VLOOKUP(СВОД2023[[#This Row],[ФО]],СПРАВОЧНИК!H:P,2,0)</f>
        <v>Южный ФО</v>
      </c>
    </row>
    <row r="11958" spans="1:11" x14ac:dyDescent="0.2">
      <c r="A11958" t="s">
        <v>600</v>
      </c>
      <c r="B11958" t="s">
        <v>597</v>
      </c>
      <c r="C11958" s="1" t="s">
        <v>657</v>
      </c>
      <c r="D11958" s="1" t="s">
        <v>2669</v>
      </c>
      <c r="E11958" s="2">
        <v>1</v>
      </c>
      <c r="F11958" s="3"/>
      <c r="G11958" s="2">
        <v>3</v>
      </c>
      <c r="H11958" s="3">
        <v>1</v>
      </c>
      <c r="I11958" s="69" t="str">
        <f>VLOOKUP(C11958,СПРАВОЧНИК!B:D,2,0)</f>
        <v>КИТАЙ</v>
      </c>
      <c r="J11958" s="69" t="str">
        <f>VLOOKUP(C11958,СПРАВОЧНИК!B:D,3,0)</f>
        <v>ИНОМАРКИ</v>
      </c>
      <c r="K11958" s="69" t="str">
        <f>VLOOKUP(СВОД2023[[#This Row],[ФО]],СПРАВОЧНИК!H:P,2,0)</f>
        <v>Южный ФО</v>
      </c>
    </row>
    <row r="11959" spans="1:11" x14ac:dyDescent="0.2">
      <c r="A11959" t="s">
        <v>600</v>
      </c>
      <c r="B11959" t="s">
        <v>597</v>
      </c>
      <c r="C11959" s="1" t="s">
        <v>657</v>
      </c>
      <c r="D11959" s="1" t="s">
        <v>2153</v>
      </c>
      <c r="E11959" s="2">
        <v>2</v>
      </c>
      <c r="F11959" s="3"/>
      <c r="G11959" s="2">
        <v>13</v>
      </c>
      <c r="H11959" s="3"/>
      <c r="I11959" s="69" t="str">
        <f>VLOOKUP(C11959,СПРАВОЧНИК!B:D,2,0)</f>
        <v>КИТАЙ</v>
      </c>
      <c r="J11959" s="69" t="str">
        <f>VLOOKUP(C11959,СПРАВОЧНИК!B:D,3,0)</f>
        <v>ИНОМАРКИ</v>
      </c>
      <c r="K11959" s="69" t="str">
        <f>VLOOKUP(СВОД2023[[#This Row],[ФО]],СПРАВОЧНИК!H:P,2,0)</f>
        <v>Южный ФО</v>
      </c>
    </row>
    <row r="11960" spans="1:11" x14ac:dyDescent="0.2">
      <c r="A11960" t="s">
        <v>600</v>
      </c>
      <c r="B11960" t="s">
        <v>597</v>
      </c>
      <c r="C11960" s="1" t="s">
        <v>657</v>
      </c>
      <c r="D11960" s="1" t="s">
        <v>1467</v>
      </c>
      <c r="E11960" s="2">
        <v>27</v>
      </c>
      <c r="F11960" s="3">
        <v>19</v>
      </c>
      <c r="G11960" s="2">
        <v>152</v>
      </c>
      <c r="H11960" s="3">
        <v>90</v>
      </c>
      <c r="I11960" s="69" t="str">
        <f>VLOOKUP(C11960,СПРАВОЧНИК!B:D,2,0)</f>
        <v>КИТАЙ</v>
      </c>
      <c r="J11960" s="69" t="str">
        <f>VLOOKUP(C11960,СПРАВОЧНИК!B:D,3,0)</f>
        <v>ИНОМАРКИ</v>
      </c>
      <c r="K11960" s="69" t="str">
        <f>VLOOKUP(СВОД2023[[#This Row],[ФО]],СПРАВОЧНИК!H:P,2,0)</f>
        <v>Южный ФО</v>
      </c>
    </row>
    <row r="11961" spans="1:11" x14ac:dyDescent="0.2">
      <c r="A11961" t="s">
        <v>600</v>
      </c>
      <c r="B11961" t="s">
        <v>597</v>
      </c>
      <c r="C11961" s="1" t="s">
        <v>657</v>
      </c>
      <c r="D11961" s="1" t="s">
        <v>2154</v>
      </c>
      <c r="E11961" s="2">
        <v>4</v>
      </c>
      <c r="F11961" s="3"/>
      <c r="G11961" s="2">
        <v>19</v>
      </c>
      <c r="H11961" s="3">
        <v>10</v>
      </c>
      <c r="I11961" s="69" t="str">
        <f>VLOOKUP(C11961,СПРАВОЧНИК!B:D,2,0)</f>
        <v>КИТАЙ</v>
      </c>
      <c r="J11961" s="69" t="str">
        <f>VLOOKUP(C11961,СПРАВОЧНИК!B:D,3,0)</f>
        <v>ИНОМАРКИ</v>
      </c>
      <c r="K11961" s="69" t="str">
        <f>VLOOKUP(СВОД2023[[#This Row],[ФО]],СПРАВОЧНИК!H:P,2,0)</f>
        <v>Южный ФО</v>
      </c>
    </row>
    <row r="11962" spans="1:11" x14ac:dyDescent="0.2">
      <c r="A11962" t="s">
        <v>600</v>
      </c>
      <c r="B11962" t="s">
        <v>597</v>
      </c>
      <c r="C11962" s="1" t="s">
        <v>657</v>
      </c>
      <c r="D11962" s="1" t="s">
        <v>2155</v>
      </c>
      <c r="E11962" s="2"/>
      <c r="F11962" s="3"/>
      <c r="G11962" s="2">
        <v>6</v>
      </c>
      <c r="H11962" s="3">
        <v>1</v>
      </c>
      <c r="I11962" s="69" t="str">
        <f>VLOOKUP(C11962,СПРАВОЧНИК!B:D,2,0)</f>
        <v>КИТАЙ</v>
      </c>
      <c r="J11962" s="69" t="str">
        <f>VLOOKUP(C11962,СПРАВОЧНИК!B:D,3,0)</f>
        <v>ИНОМАРКИ</v>
      </c>
      <c r="K11962" s="69" t="str">
        <f>VLOOKUP(СВОД2023[[#This Row],[ФО]],СПРАВОЧНИК!H:P,2,0)</f>
        <v>Южный ФО</v>
      </c>
    </row>
    <row r="11963" spans="1:11" x14ac:dyDescent="0.2">
      <c r="A11963" t="s">
        <v>600</v>
      </c>
      <c r="B11963" t="s">
        <v>597</v>
      </c>
      <c r="C11963" s="1" t="s">
        <v>657</v>
      </c>
      <c r="D11963" s="1" t="s">
        <v>2156</v>
      </c>
      <c r="E11963" s="2"/>
      <c r="F11963" s="3"/>
      <c r="G11963" s="2">
        <v>2</v>
      </c>
      <c r="H11963" s="3"/>
      <c r="I11963" s="69" t="str">
        <f>VLOOKUP(C11963,СПРАВОЧНИК!B:D,2,0)</f>
        <v>КИТАЙ</v>
      </c>
      <c r="J11963" s="69" t="str">
        <f>VLOOKUP(C11963,СПРАВОЧНИК!B:D,3,0)</f>
        <v>ИНОМАРКИ</v>
      </c>
      <c r="K11963" s="69" t="str">
        <f>VLOOKUP(СВОД2023[[#This Row],[ФО]],СПРАВОЧНИК!H:P,2,0)</f>
        <v>Южный ФО</v>
      </c>
    </row>
    <row r="11964" spans="1:11" x14ac:dyDescent="0.2">
      <c r="A11964" t="s">
        <v>600</v>
      </c>
      <c r="B11964" t="s">
        <v>597</v>
      </c>
      <c r="C11964" s="1" t="s">
        <v>657</v>
      </c>
      <c r="D11964" s="1" t="s">
        <v>2158</v>
      </c>
      <c r="E11964" s="2"/>
      <c r="F11964" s="3"/>
      <c r="G11964" s="2">
        <v>1</v>
      </c>
      <c r="H11964" s="3">
        <v>2</v>
      </c>
      <c r="I11964" s="69" t="str">
        <f>VLOOKUP(C11964,СПРАВОЧНИК!B:D,2,0)</f>
        <v>КИТАЙ</v>
      </c>
      <c r="J11964" s="69" t="str">
        <f>VLOOKUP(C11964,СПРАВОЧНИК!B:D,3,0)</f>
        <v>ИНОМАРКИ</v>
      </c>
      <c r="K11964" s="69" t="str">
        <f>VLOOKUP(СВОД2023[[#This Row],[ФО]],СПРАВОЧНИК!H:P,2,0)</f>
        <v>Южный ФО</v>
      </c>
    </row>
    <row r="11965" spans="1:11" x14ac:dyDescent="0.2">
      <c r="A11965" t="s">
        <v>600</v>
      </c>
      <c r="B11965" t="s">
        <v>597</v>
      </c>
      <c r="C11965" s="1" t="s">
        <v>657</v>
      </c>
      <c r="D11965" s="1" t="s">
        <v>1468</v>
      </c>
      <c r="E11965" s="2">
        <v>107</v>
      </c>
      <c r="F11965" s="3">
        <v>66</v>
      </c>
      <c r="G11965" s="2">
        <v>526</v>
      </c>
      <c r="H11965" s="3">
        <v>363</v>
      </c>
      <c r="I11965" s="69" t="str">
        <f>VLOOKUP(C11965,СПРАВОЧНИК!B:D,2,0)</f>
        <v>КИТАЙ</v>
      </c>
      <c r="J11965" s="69" t="str">
        <f>VLOOKUP(C11965,СПРАВОЧНИК!B:D,3,0)</f>
        <v>ИНОМАРКИ</v>
      </c>
      <c r="K11965" s="69" t="str">
        <f>VLOOKUP(СВОД2023[[#This Row],[ФО]],СПРАВОЧНИК!H:P,2,0)</f>
        <v>Южный ФО</v>
      </c>
    </row>
    <row r="11966" spans="1:11" x14ac:dyDescent="0.2">
      <c r="A11966" t="s">
        <v>600</v>
      </c>
      <c r="B11966" t="s">
        <v>597</v>
      </c>
      <c r="C11966" s="1" t="s">
        <v>657</v>
      </c>
      <c r="D11966" s="1" t="s">
        <v>2159</v>
      </c>
      <c r="E11966" s="2">
        <v>3</v>
      </c>
      <c r="F11966" s="3"/>
      <c r="G11966" s="2">
        <v>12</v>
      </c>
      <c r="H11966" s="3">
        <v>1</v>
      </c>
      <c r="I11966" s="69" t="str">
        <f>VLOOKUP(C11966,СПРАВОЧНИК!B:D,2,0)</f>
        <v>КИТАЙ</v>
      </c>
      <c r="J11966" s="69" t="str">
        <f>VLOOKUP(C11966,СПРАВОЧНИК!B:D,3,0)</f>
        <v>ИНОМАРКИ</v>
      </c>
      <c r="K11966" s="69" t="str">
        <f>VLOOKUP(СВОД2023[[#This Row],[ФО]],СПРАВОЧНИК!H:P,2,0)</f>
        <v>Южный ФО</v>
      </c>
    </row>
    <row r="11967" spans="1:11" x14ac:dyDescent="0.2">
      <c r="A11967" t="s">
        <v>600</v>
      </c>
      <c r="B11967" t="s">
        <v>597</v>
      </c>
      <c r="C11967" s="1" t="s">
        <v>657</v>
      </c>
      <c r="D11967" s="1" t="s">
        <v>1469</v>
      </c>
      <c r="E11967" s="2">
        <v>29</v>
      </c>
      <c r="F11967" s="3">
        <v>8</v>
      </c>
      <c r="G11967" s="2">
        <v>118</v>
      </c>
      <c r="H11967" s="3">
        <v>52</v>
      </c>
      <c r="I11967" s="69" t="str">
        <f>VLOOKUP(C11967,СПРАВОЧНИК!B:D,2,0)</f>
        <v>КИТАЙ</v>
      </c>
      <c r="J11967" s="69" t="str">
        <f>VLOOKUP(C11967,СПРАВОЧНИК!B:D,3,0)</f>
        <v>ИНОМАРКИ</v>
      </c>
      <c r="K11967" s="69" t="str">
        <f>VLOOKUP(СВОД2023[[#This Row],[ФО]],СПРАВОЧНИК!H:P,2,0)</f>
        <v>Южный ФО</v>
      </c>
    </row>
    <row r="11968" spans="1:11" x14ac:dyDescent="0.2">
      <c r="A11968" t="s">
        <v>600</v>
      </c>
      <c r="B11968" t="s">
        <v>597</v>
      </c>
      <c r="C11968" s="1" t="s">
        <v>657</v>
      </c>
      <c r="D11968" s="1" t="s">
        <v>2430</v>
      </c>
      <c r="E11968" s="2">
        <v>9</v>
      </c>
      <c r="F11968" s="3"/>
      <c r="G11968" s="2">
        <v>48</v>
      </c>
      <c r="H11968" s="3">
        <v>2</v>
      </c>
      <c r="I11968" s="69" t="str">
        <f>VLOOKUP(C11968,СПРАВОЧНИК!B:D,2,0)</f>
        <v>КИТАЙ</v>
      </c>
      <c r="J11968" s="69" t="str">
        <f>VLOOKUP(C11968,СПРАВОЧНИК!B:D,3,0)</f>
        <v>ИНОМАРКИ</v>
      </c>
      <c r="K11968" s="69" t="str">
        <f>VLOOKUP(СВОД2023[[#This Row],[ФО]],СПРАВОЧНИК!H:P,2,0)</f>
        <v>Южный ФО</v>
      </c>
    </row>
    <row r="11969" spans="1:11" x14ac:dyDescent="0.2">
      <c r="A11969" t="s">
        <v>600</v>
      </c>
      <c r="B11969" t="s">
        <v>597</v>
      </c>
      <c r="C11969" s="1" t="s">
        <v>2758</v>
      </c>
      <c r="D11969" s="1" t="s">
        <v>2759</v>
      </c>
      <c r="E11969" s="2"/>
      <c r="F11969" s="3"/>
      <c r="G11969" s="2">
        <v>1</v>
      </c>
      <c r="H11969" s="3"/>
      <c r="I11969" s="69" t="str">
        <f>VLOOKUP(C11969,СПРАВОЧНИК!B:D,2,0)</f>
        <v>КИТАЙ</v>
      </c>
      <c r="J11969" s="69" t="str">
        <f>VLOOKUP(C11969,СПРАВОЧНИК!B:D,3,0)</f>
        <v>ИНОМАРКИ</v>
      </c>
      <c r="K11969" s="69" t="str">
        <f>VLOOKUP(СВОД2023[[#This Row],[ФО]],СПРАВОЧНИК!H:P,2,0)</f>
        <v>Южный ФО</v>
      </c>
    </row>
    <row r="11970" spans="1:11" x14ac:dyDescent="0.2">
      <c r="A11970" t="s">
        <v>600</v>
      </c>
      <c r="B11970" t="s">
        <v>597</v>
      </c>
      <c r="C11970" s="1" t="s">
        <v>2160</v>
      </c>
      <c r="D11970" s="1" t="s">
        <v>2161</v>
      </c>
      <c r="E11970" s="2">
        <v>5</v>
      </c>
      <c r="F11970" s="3">
        <v>8</v>
      </c>
      <c r="G11970" s="2">
        <v>25</v>
      </c>
      <c r="H11970" s="3">
        <v>33</v>
      </c>
      <c r="I11970" s="69" t="str">
        <f>VLOOKUP(C11970,СПРАВОЧНИК!B:D,2,0)</f>
        <v>КИТАЙ</v>
      </c>
      <c r="J11970" s="69" t="str">
        <f>VLOOKUP(C11970,СПРАВОЧНИК!B:D,3,0)</f>
        <v>ИНОМАРКИ</v>
      </c>
      <c r="K11970" s="69" t="str">
        <f>VLOOKUP(СВОД2023[[#This Row],[ФО]],СПРАВОЧНИК!H:P,2,0)</f>
        <v>Южный ФО</v>
      </c>
    </row>
    <row r="11971" spans="1:11" x14ac:dyDescent="0.2">
      <c r="A11971" t="s">
        <v>600</v>
      </c>
      <c r="B11971" t="s">
        <v>597</v>
      </c>
      <c r="C11971" s="1" t="s">
        <v>2160</v>
      </c>
      <c r="D11971" s="1" t="s">
        <v>2162</v>
      </c>
      <c r="E11971" s="2">
        <v>2</v>
      </c>
      <c r="F11971" s="3"/>
      <c r="G11971" s="2">
        <v>7</v>
      </c>
      <c r="H11971" s="3">
        <v>1</v>
      </c>
      <c r="I11971" s="69" t="str">
        <f>VLOOKUP(C11971,СПРАВОЧНИК!B:D,2,0)</f>
        <v>КИТАЙ</v>
      </c>
      <c r="J11971" s="69" t="str">
        <f>VLOOKUP(C11971,СПРАВОЧНИК!B:D,3,0)</f>
        <v>ИНОМАРКИ</v>
      </c>
      <c r="K11971" s="69" t="str">
        <f>VLOOKUP(СВОД2023[[#This Row],[ФО]],СПРАВОЧНИК!H:P,2,0)</f>
        <v>Южный ФО</v>
      </c>
    </row>
    <row r="11972" spans="1:11" x14ac:dyDescent="0.2">
      <c r="A11972" t="s">
        <v>600</v>
      </c>
      <c r="B11972" t="s">
        <v>597</v>
      </c>
      <c r="C11972" s="1" t="s">
        <v>2160</v>
      </c>
      <c r="D11972" s="1" t="s">
        <v>2163</v>
      </c>
      <c r="E11972" s="2"/>
      <c r="F11972" s="3">
        <v>1</v>
      </c>
      <c r="G11972" s="2">
        <v>6</v>
      </c>
      <c r="H11972" s="3">
        <v>4</v>
      </c>
      <c r="I11972" s="69" t="str">
        <f>VLOOKUP(C11972,СПРАВОЧНИК!B:D,2,0)</f>
        <v>КИТАЙ</v>
      </c>
      <c r="J11972" s="69" t="str">
        <f>VLOOKUP(C11972,СПРАВОЧНИК!B:D,3,0)</f>
        <v>ИНОМАРКИ</v>
      </c>
      <c r="K11972" s="69" t="str">
        <f>VLOOKUP(СВОД2023[[#This Row],[ФО]],СПРАВОЧНИК!H:P,2,0)</f>
        <v>Южный ФО</v>
      </c>
    </row>
    <row r="11973" spans="1:11" x14ac:dyDescent="0.2">
      <c r="A11973" t="s">
        <v>600</v>
      </c>
      <c r="B11973" t="s">
        <v>597</v>
      </c>
      <c r="C11973" s="1" t="s">
        <v>2164</v>
      </c>
      <c r="D11973" s="1" t="s">
        <v>2165</v>
      </c>
      <c r="E11973" s="2">
        <v>2</v>
      </c>
      <c r="F11973" s="3"/>
      <c r="G11973" s="2">
        <v>7</v>
      </c>
      <c r="H11973" s="3">
        <v>3</v>
      </c>
      <c r="I11973" s="69" t="str">
        <f>VLOOKUP(C11973,СПРАВОЧНИК!B:D,2,0)</f>
        <v>КИТАЙ</v>
      </c>
      <c r="J11973" s="69" t="str">
        <f>VLOOKUP(C11973,СПРАВОЧНИК!B:D,3,0)</f>
        <v>ИНОМАРКИ</v>
      </c>
      <c r="K11973" s="69" t="str">
        <f>VLOOKUP(СВОД2023[[#This Row],[ФО]],СПРАВОЧНИК!H:P,2,0)</f>
        <v>Южный ФО</v>
      </c>
    </row>
    <row r="11974" spans="1:11" x14ac:dyDescent="0.2">
      <c r="A11974" t="s">
        <v>600</v>
      </c>
      <c r="B11974" t="s">
        <v>597</v>
      </c>
      <c r="C11974" s="1" t="s">
        <v>2164</v>
      </c>
      <c r="D11974" s="1" t="s">
        <v>2166</v>
      </c>
      <c r="E11974" s="2"/>
      <c r="F11974" s="3">
        <v>1</v>
      </c>
      <c r="G11974" s="2">
        <v>3</v>
      </c>
      <c r="H11974" s="3">
        <v>9</v>
      </c>
      <c r="I11974" s="69" t="str">
        <f>VLOOKUP(C11974,СПРАВОЧНИК!B:D,2,0)</f>
        <v>КИТАЙ</v>
      </c>
      <c r="J11974" s="69" t="str">
        <f>VLOOKUP(C11974,СПРАВОЧНИК!B:D,3,0)</f>
        <v>ИНОМАРКИ</v>
      </c>
      <c r="K11974" s="69" t="str">
        <f>VLOOKUP(СВОД2023[[#This Row],[ФО]],СПРАВОЧНИК!H:P,2,0)</f>
        <v>Южный ФО</v>
      </c>
    </row>
    <row r="11975" spans="1:11" x14ac:dyDescent="0.2">
      <c r="A11975" t="s">
        <v>600</v>
      </c>
      <c r="B11975" t="s">
        <v>597</v>
      </c>
      <c r="C11975" s="1" t="s">
        <v>219</v>
      </c>
      <c r="D11975" s="1" t="s">
        <v>220</v>
      </c>
      <c r="E11975" s="2">
        <v>2</v>
      </c>
      <c r="F11975" s="3"/>
      <c r="G11975" s="2">
        <v>7</v>
      </c>
      <c r="H11975" s="3"/>
      <c r="I11975" s="69" t="str">
        <f>VLOOKUP(C11975,СПРАВОЧНИК!B:D,2,0)</f>
        <v>КИТАЙ</v>
      </c>
      <c r="J11975" s="69" t="str">
        <f>VLOOKUP(C11975,СПРАВОЧНИК!B:D,3,0)</f>
        <v>ИНОМАРКИ</v>
      </c>
      <c r="K11975" s="69" t="str">
        <f>VLOOKUP(СВОД2023[[#This Row],[ФО]],СПРАВОЧНИК!H:P,2,0)</f>
        <v>Южный ФО</v>
      </c>
    </row>
    <row r="11976" spans="1:11" x14ac:dyDescent="0.2">
      <c r="A11976" t="s">
        <v>600</v>
      </c>
      <c r="B11976" t="s">
        <v>597</v>
      </c>
      <c r="C11976" s="1" t="s">
        <v>219</v>
      </c>
      <c r="D11976" s="1" t="s">
        <v>221</v>
      </c>
      <c r="E11976" s="2">
        <v>41</v>
      </c>
      <c r="F11976" s="3">
        <v>18</v>
      </c>
      <c r="G11976" s="2">
        <v>179</v>
      </c>
      <c r="H11976" s="3">
        <v>75</v>
      </c>
      <c r="I11976" s="69" t="str">
        <f>VLOOKUP(C11976,СПРАВОЧНИК!B:D,2,0)</f>
        <v>КИТАЙ</v>
      </c>
      <c r="J11976" s="69" t="str">
        <f>VLOOKUP(C11976,СПРАВОЧНИК!B:D,3,0)</f>
        <v>ИНОМАРКИ</v>
      </c>
      <c r="K11976" s="69" t="str">
        <f>VLOOKUP(СВОД2023[[#This Row],[ФО]],СПРАВОЧНИК!H:P,2,0)</f>
        <v>Южный ФО</v>
      </c>
    </row>
    <row r="11977" spans="1:11" x14ac:dyDescent="0.2">
      <c r="A11977" t="s">
        <v>600</v>
      </c>
      <c r="B11977" t="s">
        <v>597</v>
      </c>
      <c r="C11977" s="1" t="s">
        <v>219</v>
      </c>
      <c r="D11977" s="1" t="s">
        <v>222</v>
      </c>
      <c r="E11977" s="2">
        <v>49</v>
      </c>
      <c r="F11977" s="3">
        <v>15</v>
      </c>
      <c r="G11977" s="2">
        <v>174</v>
      </c>
      <c r="H11977" s="3">
        <v>68</v>
      </c>
      <c r="I11977" s="69" t="str">
        <f>VLOOKUP(C11977,СПРАВОЧНИК!B:D,2,0)</f>
        <v>КИТАЙ</v>
      </c>
      <c r="J11977" s="69" t="str">
        <f>VLOOKUP(C11977,СПРАВОЧНИК!B:D,3,0)</f>
        <v>ИНОМАРКИ</v>
      </c>
      <c r="K11977" s="69" t="str">
        <f>VLOOKUP(СВОД2023[[#This Row],[ФО]],СПРАВОЧНИК!H:P,2,0)</f>
        <v>Южный ФО</v>
      </c>
    </row>
    <row r="11978" spans="1:11" x14ac:dyDescent="0.2">
      <c r="A11978" t="s">
        <v>600</v>
      </c>
      <c r="B11978" t="s">
        <v>597</v>
      </c>
      <c r="C11978" s="1" t="s">
        <v>219</v>
      </c>
      <c r="D11978" s="1" t="s">
        <v>1470</v>
      </c>
      <c r="E11978" s="2">
        <v>5</v>
      </c>
      <c r="F11978" s="3">
        <v>2</v>
      </c>
      <c r="G11978" s="2">
        <v>25</v>
      </c>
      <c r="H11978" s="3">
        <v>9</v>
      </c>
      <c r="I11978" s="69" t="str">
        <f>VLOOKUP(C11978,СПРАВОЧНИК!B:D,2,0)</f>
        <v>КИТАЙ</v>
      </c>
      <c r="J11978" s="69" t="str">
        <f>VLOOKUP(C11978,СПРАВОЧНИК!B:D,3,0)</f>
        <v>ИНОМАРКИ</v>
      </c>
      <c r="K11978" s="69" t="str">
        <f>VLOOKUP(СВОД2023[[#This Row],[ФО]],СПРАВОЧНИК!H:P,2,0)</f>
        <v>Южный ФО</v>
      </c>
    </row>
    <row r="11979" spans="1:11" x14ac:dyDescent="0.2">
      <c r="A11979" t="s">
        <v>600</v>
      </c>
      <c r="B11979" t="s">
        <v>597</v>
      </c>
      <c r="C11979" s="1" t="s">
        <v>219</v>
      </c>
      <c r="D11979" s="1" t="s">
        <v>2760</v>
      </c>
      <c r="E11979" s="2">
        <v>2</v>
      </c>
      <c r="F11979" s="3"/>
      <c r="G11979" s="2">
        <v>4</v>
      </c>
      <c r="H11979" s="3"/>
      <c r="I11979" s="69" t="str">
        <f>VLOOKUP(C11979,СПРАВОЧНИК!B:D,2,0)</f>
        <v>КИТАЙ</v>
      </c>
      <c r="J11979" s="69" t="str">
        <f>VLOOKUP(C11979,СПРАВОЧНИК!B:D,3,0)</f>
        <v>ИНОМАРКИ</v>
      </c>
      <c r="K11979" s="69" t="str">
        <f>VLOOKUP(СВОД2023[[#This Row],[ФО]],СПРАВОЧНИК!H:P,2,0)</f>
        <v>Южный ФО</v>
      </c>
    </row>
    <row r="11980" spans="1:11" x14ac:dyDescent="0.2">
      <c r="A11980" t="s">
        <v>600</v>
      </c>
      <c r="B11980" t="s">
        <v>597</v>
      </c>
      <c r="C11980" s="1" t="s">
        <v>219</v>
      </c>
      <c r="D11980" s="1" t="s">
        <v>223</v>
      </c>
      <c r="E11980" s="2">
        <v>4</v>
      </c>
      <c r="F11980" s="3">
        <v>1</v>
      </c>
      <c r="G11980" s="2">
        <v>15</v>
      </c>
      <c r="H11980" s="3">
        <v>3</v>
      </c>
      <c r="I11980" s="69" t="str">
        <f>VLOOKUP(C11980,СПРАВОЧНИК!B:D,2,0)</f>
        <v>КИТАЙ</v>
      </c>
      <c r="J11980" s="69" t="str">
        <f>VLOOKUP(C11980,СПРАВОЧНИК!B:D,3,0)</f>
        <v>ИНОМАРКИ</v>
      </c>
      <c r="K11980" s="69" t="str">
        <f>VLOOKUP(СВОД2023[[#This Row],[ФО]],СПРАВОЧНИК!H:P,2,0)</f>
        <v>Южный ФО</v>
      </c>
    </row>
    <row r="11981" spans="1:11" x14ac:dyDescent="0.2">
      <c r="A11981" t="s">
        <v>600</v>
      </c>
      <c r="B11981" t="s">
        <v>597</v>
      </c>
      <c r="C11981" s="1" t="s">
        <v>219</v>
      </c>
      <c r="D11981" s="1" t="s">
        <v>224</v>
      </c>
      <c r="E11981" s="2">
        <v>18</v>
      </c>
      <c r="F11981" s="3">
        <v>10</v>
      </c>
      <c r="G11981" s="2">
        <v>85</v>
      </c>
      <c r="H11981" s="3">
        <v>51</v>
      </c>
      <c r="I11981" s="69" t="str">
        <f>VLOOKUP(C11981,СПРАВОЧНИК!B:D,2,0)</f>
        <v>КИТАЙ</v>
      </c>
      <c r="J11981" s="69" t="str">
        <f>VLOOKUP(C11981,СПРАВОЧНИК!B:D,3,0)</f>
        <v>ИНОМАРКИ</v>
      </c>
      <c r="K11981" s="69" t="str">
        <f>VLOOKUP(СВОД2023[[#This Row],[ФО]],СПРАВОЧНИК!H:P,2,0)</f>
        <v>Южный ФО</v>
      </c>
    </row>
    <row r="11982" spans="1:11" x14ac:dyDescent="0.2">
      <c r="A11982" t="s">
        <v>600</v>
      </c>
      <c r="B11982" t="s">
        <v>597</v>
      </c>
      <c r="C11982" s="1" t="s">
        <v>219</v>
      </c>
      <c r="D11982" s="1" t="s">
        <v>2167</v>
      </c>
      <c r="E11982" s="2">
        <v>1</v>
      </c>
      <c r="F11982" s="3"/>
      <c r="G11982" s="2">
        <v>2</v>
      </c>
      <c r="H11982" s="3"/>
      <c r="I11982" s="69" t="str">
        <f>VLOOKUP(C11982,СПРАВОЧНИК!B:D,2,0)</f>
        <v>КИТАЙ</v>
      </c>
      <c r="J11982" s="69" t="str">
        <f>VLOOKUP(C11982,СПРАВОЧНИК!B:D,3,0)</f>
        <v>ИНОМАРКИ</v>
      </c>
      <c r="K11982" s="69" t="str">
        <f>VLOOKUP(СВОД2023[[#This Row],[ФО]],СПРАВОЧНИК!H:P,2,0)</f>
        <v>Южный ФО</v>
      </c>
    </row>
    <row r="11983" spans="1:11" x14ac:dyDescent="0.2">
      <c r="A11983" t="s">
        <v>600</v>
      </c>
      <c r="B11983" t="s">
        <v>597</v>
      </c>
      <c r="C11983" s="1" t="s">
        <v>219</v>
      </c>
      <c r="D11983" s="1" t="s">
        <v>225</v>
      </c>
      <c r="E11983" s="2">
        <v>9</v>
      </c>
      <c r="F11983" s="3">
        <v>3</v>
      </c>
      <c r="G11983" s="2">
        <v>57</v>
      </c>
      <c r="H11983" s="3">
        <v>24</v>
      </c>
      <c r="I11983" s="69" t="str">
        <f>VLOOKUP(C11983,СПРАВОЧНИК!B:D,2,0)</f>
        <v>КИТАЙ</v>
      </c>
      <c r="J11983" s="69" t="str">
        <f>VLOOKUP(C11983,СПРАВОЧНИК!B:D,3,0)</f>
        <v>ИНОМАРКИ</v>
      </c>
      <c r="K11983" s="69" t="str">
        <f>VLOOKUP(СВОД2023[[#This Row],[ФО]],СПРАВОЧНИК!H:P,2,0)</f>
        <v>Южный ФО</v>
      </c>
    </row>
    <row r="11984" spans="1:11" x14ac:dyDescent="0.2">
      <c r="A11984" t="s">
        <v>600</v>
      </c>
      <c r="B11984" t="s">
        <v>597</v>
      </c>
      <c r="C11984" s="1" t="s">
        <v>219</v>
      </c>
      <c r="D11984" s="1" t="s">
        <v>226</v>
      </c>
      <c r="E11984" s="2">
        <v>33</v>
      </c>
      <c r="F11984" s="3">
        <v>5</v>
      </c>
      <c r="G11984" s="2">
        <v>144</v>
      </c>
      <c r="H11984" s="3">
        <v>29</v>
      </c>
      <c r="I11984" s="69" t="str">
        <f>VLOOKUP(C11984,СПРАВОЧНИК!B:D,2,0)</f>
        <v>КИТАЙ</v>
      </c>
      <c r="J11984" s="69" t="str">
        <f>VLOOKUP(C11984,СПРАВОЧНИК!B:D,3,0)</f>
        <v>ИНОМАРКИ</v>
      </c>
      <c r="K11984" s="69" t="str">
        <f>VLOOKUP(СВОД2023[[#This Row],[ФО]],СПРАВОЧНИК!H:P,2,0)</f>
        <v>Южный ФО</v>
      </c>
    </row>
    <row r="11985" spans="1:11" x14ac:dyDescent="0.2">
      <c r="A11985" t="s">
        <v>600</v>
      </c>
      <c r="B11985" t="s">
        <v>597</v>
      </c>
      <c r="C11985" s="1" t="s">
        <v>219</v>
      </c>
      <c r="D11985" s="1" t="s">
        <v>227</v>
      </c>
      <c r="E11985" s="2"/>
      <c r="F11985" s="3"/>
      <c r="G11985" s="2">
        <v>1</v>
      </c>
      <c r="H11985" s="3"/>
      <c r="I11985" s="69" t="str">
        <f>VLOOKUP(C11985,СПРАВОЧНИК!B:D,2,0)</f>
        <v>КИТАЙ</v>
      </c>
      <c r="J11985" s="69" t="str">
        <f>VLOOKUP(C11985,СПРАВОЧНИК!B:D,3,0)</f>
        <v>ИНОМАРКИ</v>
      </c>
      <c r="K11985" s="69" t="str">
        <f>VLOOKUP(СВОД2023[[#This Row],[ФО]],СПРАВОЧНИК!H:P,2,0)</f>
        <v>Южный ФО</v>
      </c>
    </row>
    <row r="11986" spans="1:11" x14ac:dyDescent="0.2">
      <c r="A11986" t="s">
        <v>600</v>
      </c>
      <c r="B11986" t="s">
        <v>597</v>
      </c>
      <c r="C11986" s="1" t="s">
        <v>2168</v>
      </c>
      <c r="D11986" s="1" t="s">
        <v>2169</v>
      </c>
      <c r="E11986" s="2">
        <v>2</v>
      </c>
      <c r="F11986" s="3">
        <v>2</v>
      </c>
      <c r="G11986" s="2">
        <v>8</v>
      </c>
      <c r="H11986" s="3">
        <v>6</v>
      </c>
      <c r="I11986" s="69" t="str">
        <f>VLOOKUP(C11986,СПРАВОЧНИК!B:D,2,0)</f>
        <v>КИТАЙ</v>
      </c>
      <c r="J11986" s="69" t="str">
        <f>VLOOKUP(C11986,СПРАВОЧНИК!B:D,3,0)</f>
        <v>ИНОМАРКИ</v>
      </c>
      <c r="K11986" s="69" t="str">
        <f>VLOOKUP(СВОД2023[[#This Row],[ФО]],СПРАВОЧНИК!H:P,2,0)</f>
        <v>Южный ФО</v>
      </c>
    </row>
    <row r="11987" spans="1:11" x14ac:dyDescent="0.2">
      <c r="A11987" t="s">
        <v>600</v>
      </c>
      <c r="B11987" t="s">
        <v>597</v>
      </c>
      <c r="C11987" s="1" t="s">
        <v>2168</v>
      </c>
      <c r="D11987" s="1" t="s">
        <v>2170</v>
      </c>
      <c r="E11987" s="2">
        <v>1</v>
      </c>
      <c r="F11987" s="3">
        <v>1</v>
      </c>
      <c r="G11987" s="2">
        <v>5</v>
      </c>
      <c r="H11987" s="3">
        <v>5</v>
      </c>
      <c r="I11987" s="69" t="str">
        <f>VLOOKUP(C11987,СПРАВОЧНИК!B:D,2,0)</f>
        <v>КИТАЙ</v>
      </c>
      <c r="J11987" s="69" t="str">
        <f>VLOOKUP(C11987,СПРАВОЧНИК!B:D,3,0)</f>
        <v>ИНОМАРКИ</v>
      </c>
      <c r="K11987" s="69" t="str">
        <f>VLOOKUP(СВОД2023[[#This Row],[ФО]],СПРАВОЧНИК!H:P,2,0)</f>
        <v>Южный ФО</v>
      </c>
    </row>
    <row r="11988" spans="1:11" x14ac:dyDescent="0.2">
      <c r="A11988" t="s">
        <v>600</v>
      </c>
      <c r="B11988" t="s">
        <v>597</v>
      </c>
      <c r="C11988" s="1" t="s">
        <v>230</v>
      </c>
      <c r="D11988" s="1" t="s">
        <v>231</v>
      </c>
      <c r="E11988" s="2">
        <v>229</v>
      </c>
      <c r="F11988" s="3">
        <v>107</v>
      </c>
      <c r="G11988" s="2">
        <v>1209</v>
      </c>
      <c r="H11988" s="3">
        <v>558</v>
      </c>
      <c r="I11988" s="69" t="str">
        <f>VLOOKUP(C11988,СПРАВОЧНИК!B:D,2,0)</f>
        <v>ЯПОНИЯ</v>
      </c>
      <c r="J11988" s="69" t="str">
        <f>VLOOKUP(C11988,СПРАВОЧНИК!B:D,3,0)</f>
        <v>ИНОМАРКИ</v>
      </c>
      <c r="K11988" s="69" t="str">
        <f>VLOOKUP(СВОД2023[[#This Row],[ФО]],СПРАВОЧНИК!H:P,2,0)</f>
        <v>Южный ФО</v>
      </c>
    </row>
    <row r="11989" spans="1:11" x14ac:dyDescent="0.2">
      <c r="A11989" t="s">
        <v>600</v>
      </c>
      <c r="B11989" t="s">
        <v>597</v>
      </c>
      <c r="C11989" s="1" t="s">
        <v>230</v>
      </c>
      <c r="D11989" s="1" t="s">
        <v>1471</v>
      </c>
      <c r="E11989" s="2">
        <v>5</v>
      </c>
      <c r="F11989" s="3">
        <v>2</v>
      </c>
      <c r="G11989" s="2">
        <v>37</v>
      </c>
      <c r="H11989" s="3">
        <v>16</v>
      </c>
      <c r="I11989" s="69" t="str">
        <f>VLOOKUP(C11989,СПРАВОЧНИК!B:D,2,0)</f>
        <v>ЯПОНИЯ</v>
      </c>
      <c r="J11989" s="69" t="str">
        <f>VLOOKUP(C11989,СПРАВОЧНИК!B:D,3,0)</f>
        <v>ИНОМАРКИ</v>
      </c>
      <c r="K11989" s="69" t="str">
        <f>VLOOKUP(СВОД2023[[#This Row],[ФО]],СПРАВОЧНИК!H:P,2,0)</f>
        <v>Южный ФО</v>
      </c>
    </row>
    <row r="11990" spans="1:11" x14ac:dyDescent="0.2">
      <c r="A11990" t="s">
        <v>600</v>
      </c>
      <c r="B11990" t="s">
        <v>597</v>
      </c>
      <c r="C11990" s="1" t="s">
        <v>230</v>
      </c>
      <c r="D11990" s="1" t="s">
        <v>1472</v>
      </c>
      <c r="E11990" s="2">
        <v>3</v>
      </c>
      <c r="F11990" s="3">
        <v>1</v>
      </c>
      <c r="G11990" s="2">
        <v>8</v>
      </c>
      <c r="H11990" s="3">
        <v>5</v>
      </c>
      <c r="I11990" s="69" t="str">
        <f>VLOOKUP(C11990,СПРАВОЧНИК!B:D,2,0)</f>
        <v>ЯПОНИЯ</v>
      </c>
      <c r="J11990" s="69" t="str">
        <f>VLOOKUP(C11990,СПРАВОЧНИК!B:D,3,0)</f>
        <v>ИНОМАРКИ</v>
      </c>
      <c r="K11990" s="69" t="str">
        <f>VLOOKUP(СВОД2023[[#This Row],[ФО]],СПРАВОЧНИК!H:P,2,0)</f>
        <v>Южный ФО</v>
      </c>
    </row>
    <row r="11991" spans="1:11" x14ac:dyDescent="0.2">
      <c r="A11991" t="s">
        <v>600</v>
      </c>
      <c r="B11991" t="s">
        <v>597</v>
      </c>
      <c r="C11991" s="1" t="s">
        <v>230</v>
      </c>
      <c r="D11991" s="1" t="s">
        <v>1473</v>
      </c>
      <c r="E11991" s="2"/>
      <c r="F11991" s="3"/>
      <c r="G11991" s="2">
        <v>3</v>
      </c>
      <c r="H11991" s="3">
        <v>4</v>
      </c>
      <c r="I11991" s="69" t="str">
        <f>VLOOKUP(C11991,СПРАВОЧНИК!B:D,2,0)</f>
        <v>ЯПОНИЯ</v>
      </c>
      <c r="J11991" s="69" t="str">
        <f>VLOOKUP(C11991,СПРАВОЧНИК!B:D,3,0)</f>
        <v>ИНОМАРКИ</v>
      </c>
      <c r="K11991" s="69" t="str">
        <f>VLOOKUP(СВОД2023[[#This Row],[ФО]],СПРАВОЧНИК!H:P,2,0)</f>
        <v>Южный ФО</v>
      </c>
    </row>
    <row r="11992" spans="1:11" x14ac:dyDescent="0.2">
      <c r="A11992" t="s">
        <v>600</v>
      </c>
      <c r="B11992" t="s">
        <v>597</v>
      </c>
      <c r="C11992" s="1" t="s">
        <v>230</v>
      </c>
      <c r="D11992" s="1" t="s">
        <v>1475</v>
      </c>
      <c r="E11992" s="2">
        <v>2</v>
      </c>
      <c r="F11992" s="3">
        <v>2</v>
      </c>
      <c r="G11992" s="2">
        <v>16</v>
      </c>
      <c r="H11992" s="3">
        <v>20</v>
      </c>
      <c r="I11992" s="69" t="str">
        <f>VLOOKUP(C11992,СПРАВОЧНИК!B:D,2,0)</f>
        <v>ЯПОНИЯ</v>
      </c>
      <c r="J11992" s="69" t="str">
        <f>VLOOKUP(C11992,СПРАВОЧНИК!B:D,3,0)</f>
        <v>ИНОМАРКИ</v>
      </c>
      <c r="K11992" s="69" t="str">
        <f>VLOOKUP(СВОД2023[[#This Row],[ФО]],СПРАВОЧНИК!H:P,2,0)</f>
        <v>Южный ФО</v>
      </c>
    </row>
    <row r="11993" spans="1:11" x14ac:dyDescent="0.2">
      <c r="A11993" t="s">
        <v>600</v>
      </c>
      <c r="B11993" t="s">
        <v>597</v>
      </c>
      <c r="C11993" s="1" t="s">
        <v>230</v>
      </c>
      <c r="D11993" s="1" t="s">
        <v>638</v>
      </c>
      <c r="E11993" s="2">
        <v>4</v>
      </c>
      <c r="F11993" s="3">
        <v>2</v>
      </c>
      <c r="G11993" s="2">
        <v>29</v>
      </c>
      <c r="H11993" s="3">
        <v>32</v>
      </c>
      <c r="I11993" s="69" t="str">
        <f>VLOOKUP(C11993,СПРАВОЧНИК!B:D,2,0)</f>
        <v>ЯПОНИЯ</v>
      </c>
      <c r="J11993" s="69" t="str">
        <f>VLOOKUP(C11993,СПРАВОЧНИК!B:D,3,0)</f>
        <v>ИНОМАРКИ</v>
      </c>
      <c r="K11993" s="69" t="str">
        <f>VLOOKUP(СВОД2023[[#This Row],[ФО]],СПРАВОЧНИК!H:P,2,0)</f>
        <v>Южный ФО</v>
      </c>
    </row>
    <row r="11994" spans="1:11" x14ac:dyDescent="0.2">
      <c r="A11994" t="s">
        <v>600</v>
      </c>
      <c r="B11994" t="s">
        <v>597</v>
      </c>
      <c r="C11994" s="1" t="s">
        <v>230</v>
      </c>
      <c r="D11994" s="1" t="s">
        <v>232</v>
      </c>
      <c r="E11994" s="2">
        <v>398</v>
      </c>
      <c r="F11994" s="3">
        <v>227</v>
      </c>
      <c r="G11994" s="2">
        <v>2138</v>
      </c>
      <c r="H11994" s="3">
        <v>1289</v>
      </c>
      <c r="I11994" s="69" t="str">
        <f>VLOOKUP(C11994,СПРАВОЧНИК!B:D,2,0)</f>
        <v>ЯПОНИЯ</v>
      </c>
      <c r="J11994" s="69" t="str">
        <f>VLOOKUP(C11994,СПРАВОЧНИК!B:D,3,0)</f>
        <v>ИНОМАРКИ</v>
      </c>
      <c r="K11994" s="69" t="str">
        <f>VLOOKUP(СВОД2023[[#This Row],[ФО]],СПРАВОЧНИК!H:P,2,0)</f>
        <v>Южный ФО</v>
      </c>
    </row>
    <row r="11995" spans="1:11" x14ac:dyDescent="0.2">
      <c r="A11995" t="s">
        <v>600</v>
      </c>
      <c r="B11995" t="s">
        <v>597</v>
      </c>
      <c r="C11995" s="1" t="s">
        <v>230</v>
      </c>
      <c r="D11995" s="1" t="s">
        <v>1476</v>
      </c>
      <c r="E11995" s="2"/>
      <c r="F11995" s="3"/>
      <c r="G11995" s="2">
        <v>6</v>
      </c>
      <c r="H11995" s="3">
        <v>3</v>
      </c>
      <c r="I11995" s="69" t="str">
        <f>VLOOKUP(C11995,СПРАВОЧНИК!B:D,2,0)</f>
        <v>ЯПОНИЯ</v>
      </c>
      <c r="J11995" s="69" t="str">
        <f>VLOOKUP(C11995,СПРАВОЧНИК!B:D,3,0)</f>
        <v>ИНОМАРКИ</v>
      </c>
      <c r="K11995" s="69" t="str">
        <f>VLOOKUP(СВОД2023[[#This Row],[ФО]],СПРАВОЧНИК!H:P,2,0)</f>
        <v>Южный ФО</v>
      </c>
    </row>
    <row r="11996" spans="1:11" x14ac:dyDescent="0.2">
      <c r="A11996" t="s">
        <v>600</v>
      </c>
      <c r="B11996" t="s">
        <v>597</v>
      </c>
      <c r="C11996" s="1" t="s">
        <v>230</v>
      </c>
      <c r="D11996" s="1" t="s">
        <v>1477</v>
      </c>
      <c r="E11996" s="2">
        <v>4</v>
      </c>
      <c r="F11996" s="3">
        <v>1</v>
      </c>
      <c r="G11996" s="2">
        <v>21</v>
      </c>
      <c r="H11996" s="3">
        <v>10</v>
      </c>
      <c r="I11996" s="69" t="str">
        <f>VLOOKUP(C11996,СПРАВОЧНИК!B:D,2,0)</f>
        <v>ЯПОНИЯ</v>
      </c>
      <c r="J11996" s="69" t="str">
        <f>VLOOKUP(C11996,СПРАВОЧНИК!B:D,3,0)</f>
        <v>ИНОМАРКИ</v>
      </c>
      <c r="K11996" s="69" t="str">
        <f>VLOOKUP(СВОД2023[[#This Row],[ФО]],СПРАВОЧНИК!H:P,2,0)</f>
        <v>Южный ФО</v>
      </c>
    </row>
    <row r="11997" spans="1:11" x14ac:dyDescent="0.2">
      <c r="A11997" t="s">
        <v>600</v>
      </c>
      <c r="B11997" t="s">
        <v>597</v>
      </c>
      <c r="C11997" s="1" t="s">
        <v>230</v>
      </c>
      <c r="D11997" s="1" t="s">
        <v>1478</v>
      </c>
      <c r="E11997" s="2">
        <v>4</v>
      </c>
      <c r="F11997" s="3">
        <v>2</v>
      </c>
      <c r="G11997" s="2">
        <v>20</v>
      </c>
      <c r="H11997" s="3">
        <v>11</v>
      </c>
      <c r="I11997" s="69" t="str">
        <f>VLOOKUP(C11997,СПРАВОЧНИК!B:D,2,0)</f>
        <v>ЯПОНИЯ</v>
      </c>
      <c r="J11997" s="69" t="str">
        <f>VLOOKUP(C11997,СПРАВОЧНИК!B:D,3,0)</f>
        <v>ИНОМАРКИ</v>
      </c>
      <c r="K11997" s="69" t="str">
        <f>VLOOKUP(СВОД2023[[#This Row],[ФО]],СПРАВОЧНИК!H:P,2,0)</f>
        <v>Южный ФО</v>
      </c>
    </row>
    <row r="11998" spans="1:11" x14ac:dyDescent="0.2">
      <c r="A11998" t="s">
        <v>600</v>
      </c>
      <c r="B11998" t="s">
        <v>597</v>
      </c>
      <c r="C11998" s="1" t="s">
        <v>230</v>
      </c>
      <c r="D11998" s="1" t="s">
        <v>233</v>
      </c>
      <c r="E11998" s="2">
        <v>195</v>
      </c>
      <c r="F11998" s="3">
        <v>85</v>
      </c>
      <c r="G11998" s="2">
        <v>1002</v>
      </c>
      <c r="H11998" s="3">
        <v>462</v>
      </c>
      <c r="I11998" s="69" t="str">
        <f>VLOOKUP(C11998,СПРАВОЧНИК!B:D,2,0)</f>
        <v>ЯПОНИЯ</v>
      </c>
      <c r="J11998" s="69" t="str">
        <f>VLOOKUP(C11998,СПРАВОЧНИК!B:D,3,0)</f>
        <v>ИНОМАРКИ</v>
      </c>
      <c r="K11998" s="69" t="str">
        <f>VLOOKUP(СВОД2023[[#This Row],[ФО]],СПРАВОЧНИК!H:P,2,0)</f>
        <v>Южный ФО</v>
      </c>
    </row>
    <row r="11999" spans="1:11" x14ac:dyDescent="0.2">
      <c r="A11999" t="s">
        <v>600</v>
      </c>
      <c r="B11999" t="s">
        <v>597</v>
      </c>
      <c r="C11999" s="1" t="s">
        <v>230</v>
      </c>
      <c r="D11999" s="1" t="s">
        <v>1480</v>
      </c>
      <c r="E11999" s="2">
        <v>3</v>
      </c>
      <c r="F11999" s="3">
        <v>3</v>
      </c>
      <c r="G11999" s="2">
        <v>8</v>
      </c>
      <c r="H11999" s="3">
        <v>9</v>
      </c>
      <c r="I11999" s="69" t="str">
        <f>VLOOKUP(C11999,СПРАВОЧНИК!B:D,2,0)</f>
        <v>ЯПОНИЯ</v>
      </c>
      <c r="J11999" s="69" t="str">
        <f>VLOOKUP(C11999,СПРАВОЧНИК!B:D,3,0)</f>
        <v>ИНОМАРКИ</v>
      </c>
      <c r="K11999" s="69" t="str">
        <f>VLOOKUP(СВОД2023[[#This Row],[ФО]],СПРАВОЧНИК!H:P,2,0)</f>
        <v>Южный ФО</v>
      </c>
    </row>
    <row r="12000" spans="1:11" x14ac:dyDescent="0.2">
      <c r="A12000" t="s">
        <v>600</v>
      </c>
      <c r="B12000" t="s">
        <v>597</v>
      </c>
      <c r="C12000" s="1" t="s">
        <v>230</v>
      </c>
      <c r="D12000" s="1" t="s">
        <v>1481</v>
      </c>
      <c r="E12000" s="2"/>
      <c r="F12000" s="3">
        <v>3</v>
      </c>
      <c r="G12000" s="2">
        <v>13</v>
      </c>
      <c r="H12000" s="3">
        <v>11</v>
      </c>
      <c r="I12000" s="69" t="str">
        <f>VLOOKUP(C12000,СПРАВОЧНИК!B:D,2,0)</f>
        <v>ЯПОНИЯ</v>
      </c>
      <c r="J12000" s="69" t="str">
        <f>VLOOKUP(C12000,СПРАВОЧНИК!B:D,3,0)</f>
        <v>ИНОМАРКИ</v>
      </c>
      <c r="K12000" s="69" t="str">
        <f>VLOOKUP(СВОД2023[[#This Row],[ФО]],СПРАВОЧНИК!H:P,2,0)</f>
        <v>Южный ФО</v>
      </c>
    </row>
    <row r="12001" spans="1:11" x14ac:dyDescent="0.2">
      <c r="A12001" t="s">
        <v>600</v>
      </c>
      <c r="B12001" t="s">
        <v>597</v>
      </c>
      <c r="C12001" s="1" t="s">
        <v>230</v>
      </c>
      <c r="D12001" s="1" t="s">
        <v>1482</v>
      </c>
      <c r="E12001" s="2">
        <v>6</v>
      </c>
      <c r="F12001" s="3">
        <v>1</v>
      </c>
      <c r="G12001" s="2">
        <v>23</v>
      </c>
      <c r="H12001" s="3">
        <v>7</v>
      </c>
      <c r="I12001" s="69" t="str">
        <f>VLOOKUP(C12001,СПРАВОЧНИК!B:D,2,0)</f>
        <v>ЯПОНИЯ</v>
      </c>
      <c r="J12001" s="69" t="str">
        <f>VLOOKUP(C12001,СПРАВОЧНИК!B:D,3,0)</f>
        <v>ИНОМАРКИ</v>
      </c>
      <c r="K12001" s="69" t="str">
        <f>VLOOKUP(СВОД2023[[#This Row],[ФО]],СПРАВОЧНИК!H:P,2,0)</f>
        <v>Южный ФО</v>
      </c>
    </row>
    <row r="12002" spans="1:11" x14ac:dyDescent="0.2">
      <c r="A12002" t="s">
        <v>600</v>
      </c>
      <c r="B12002" t="s">
        <v>597</v>
      </c>
      <c r="C12002" s="1" t="s">
        <v>230</v>
      </c>
      <c r="D12002" s="1" t="s">
        <v>1483</v>
      </c>
      <c r="E12002" s="2">
        <v>71</v>
      </c>
      <c r="F12002" s="3">
        <v>4</v>
      </c>
      <c r="G12002" s="2">
        <v>430</v>
      </c>
      <c r="H12002" s="3">
        <v>18</v>
      </c>
      <c r="I12002" s="69" t="str">
        <f>VLOOKUP(C12002,СПРАВОЧНИК!B:D,2,0)</f>
        <v>ЯПОНИЯ</v>
      </c>
      <c r="J12002" s="69" t="str">
        <f>VLOOKUP(C12002,СПРАВОЧНИК!B:D,3,0)</f>
        <v>ИНОМАРКИ</v>
      </c>
      <c r="K12002" s="69" t="str">
        <f>VLOOKUP(СВОД2023[[#This Row],[ФО]],СПРАВОЧНИК!H:P,2,0)</f>
        <v>Южный ФО</v>
      </c>
    </row>
    <row r="12003" spans="1:11" x14ac:dyDescent="0.2">
      <c r="A12003" t="s">
        <v>600</v>
      </c>
      <c r="B12003" t="s">
        <v>597</v>
      </c>
      <c r="C12003" s="1" t="s">
        <v>230</v>
      </c>
      <c r="D12003" s="1" t="s">
        <v>234</v>
      </c>
      <c r="E12003" s="2">
        <v>153</v>
      </c>
      <c r="F12003" s="3">
        <v>79</v>
      </c>
      <c r="G12003" s="2">
        <v>707</v>
      </c>
      <c r="H12003" s="3">
        <v>407</v>
      </c>
      <c r="I12003" s="69" t="str">
        <f>VLOOKUP(C12003,СПРАВОЧНИК!B:D,2,0)</f>
        <v>ЯПОНИЯ</v>
      </c>
      <c r="J12003" s="69" t="str">
        <f>VLOOKUP(C12003,СПРАВОЧНИК!B:D,3,0)</f>
        <v>ИНОМАРКИ</v>
      </c>
      <c r="K12003" s="69" t="str">
        <f>VLOOKUP(СВОД2023[[#This Row],[ФО]],СПРАВОЧНИК!H:P,2,0)</f>
        <v>Южный ФО</v>
      </c>
    </row>
    <row r="12004" spans="1:11" x14ac:dyDescent="0.2">
      <c r="A12004" t="s">
        <v>600</v>
      </c>
      <c r="B12004" t="s">
        <v>597</v>
      </c>
      <c r="C12004" s="1" t="s">
        <v>230</v>
      </c>
      <c r="D12004" s="1" t="s">
        <v>235</v>
      </c>
      <c r="E12004" s="2">
        <v>193</v>
      </c>
      <c r="F12004" s="3">
        <v>65</v>
      </c>
      <c r="G12004" s="2">
        <v>783</v>
      </c>
      <c r="H12004" s="3">
        <v>317</v>
      </c>
      <c r="I12004" s="69" t="str">
        <f>VLOOKUP(C12004,СПРАВОЧНИК!B:D,2,0)</f>
        <v>ЯПОНИЯ</v>
      </c>
      <c r="J12004" s="69" t="str">
        <f>VLOOKUP(C12004,СПРАВОЧНИК!B:D,3,0)</f>
        <v>ИНОМАРКИ</v>
      </c>
      <c r="K12004" s="69" t="str">
        <f>VLOOKUP(СВОД2023[[#This Row],[ФО]],СПРАВОЧНИК!H:P,2,0)</f>
        <v>Южный ФО</v>
      </c>
    </row>
    <row r="12005" spans="1:11" x14ac:dyDescent="0.2">
      <c r="A12005" t="s">
        <v>600</v>
      </c>
      <c r="B12005" t="s">
        <v>597</v>
      </c>
      <c r="C12005" s="1" t="s">
        <v>230</v>
      </c>
      <c r="D12005" s="1" t="s">
        <v>1484</v>
      </c>
      <c r="E12005" s="2">
        <v>5</v>
      </c>
      <c r="F12005" s="3">
        <v>3</v>
      </c>
      <c r="G12005" s="2">
        <v>16</v>
      </c>
      <c r="H12005" s="3">
        <v>9</v>
      </c>
      <c r="I12005" s="69" t="str">
        <f>VLOOKUP(C12005,СПРАВОЧНИК!B:D,2,0)</f>
        <v>ЯПОНИЯ</v>
      </c>
      <c r="J12005" s="69" t="str">
        <f>VLOOKUP(C12005,СПРАВОЧНИК!B:D,3,0)</f>
        <v>ИНОМАРКИ</v>
      </c>
      <c r="K12005" s="69" t="str">
        <f>VLOOKUP(СВОД2023[[#This Row],[ФО]],СПРАВОЧНИК!H:P,2,0)</f>
        <v>Южный ФО</v>
      </c>
    </row>
    <row r="12006" spans="1:11" x14ac:dyDescent="0.2">
      <c r="A12006" t="s">
        <v>600</v>
      </c>
      <c r="B12006" t="s">
        <v>597</v>
      </c>
      <c r="C12006" s="1" t="s">
        <v>230</v>
      </c>
      <c r="D12006" s="1" t="s">
        <v>1485</v>
      </c>
      <c r="E12006" s="2"/>
      <c r="F12006" s="3">
        <v>1</v>
      </c>
      <c r="G12006" s="2">
        <v>2</v>
      </c>
      <c r="H12006" s="3">
        <v>1</v>
      </c>
      <c r="I12006" s="69" t="str">
        <f>VLOOKUP(C12006,СПРАВОЧНИК!B:D,2,0)</f>
        <v>ЯПОНИЯ</v>
      </c>
      <c r="J12006" s="69" t="str">
        <f>VLOOKUP(C12006,СПРАВОЧНИК!B:D,3,0)</f>
        <v>ИНОМАРКИ</v>
      </c>
      <c r="K12006" s="69" t="str">
        <f>VLOOKUP(СВОД2023[[#This Row],[ФО]],СПРАВОЧНИК!H:P,2,0)</f>
        <v>Южный ФО</v>
      </c>
    </row>
    <row r="12007" spans="1:11" x14ac:dyDescent="0.2">
      <c r="A12007" t="s">
        <v>600</v>
      </c>
      <c r="B12007" t="s">
        <v>597</v>
      </c>
      <c r="C12007" s="1" t="s">
        <v>230</v>
      </c>
      <c r="D12007" s="1" t="s">
        <v>237</v>
      </c>
      <c r="E12007" s="2"/>
      <c r="F12007" s="3"/>
      <c r="G12007" s="2">
        <v>1</v>
      </c>
      <c r="H12007" s="3"/>
      <c r="I12007" s="69" t="str">
        <f>VLOOKUP(C12007,СПРАВОЧНИК!B:D,2,0)</f>
        <v>ЯПОНИЯ</v>
      </c>
      <c r="J12007" s="69" t="str">
        <f>VLOOKUP(C12007,СПРАВОЧНИК!B:D,3,0)</f>
        <v>ИНОМАРКИ</v>
      </c>
      <c r="K12007" s="69" t="str">
        <f>VLOOKUP(СВОД2023[[#This Row],[ФО]],СПРАВОЧНИК!H:P,2,0)</f>
        <v>Южный ФО</v>
      </c>
    </row>
    <row r="12008" spans="1:11" x14ac:dyDescent="0.2">
      <c r="A12008" t="s">
        <v>600</v>
      </c>
      <c r="B12008" t="s">
        <v>597</v>
      </c>
      <c r="C12008" s="1" t="s">
        <v>230</v>
      </c>
      <c r="D12008" s="1" t="s">
        <v>238</v>
      </c>
      <c r="E12008" s="2"/>
      <c r="F12008" s="3"/>
      <c r="G12008" s="2">
        <v>1</v>
      </c>
      <c r="H12008" s="3"/>
      <c r="I12008" s="69" t="str">
        <f>VLOOKUP(C12008,СПРАВОЧНИК!B:D,2,0)</f>
        <v>ЯПОНИЯ</v>
      </c>
      <c r="J12008" s="69" t="str">
        <f>VLOOKUP(C12008,СПРАВОЧНИК!B:D,3,0)</f>
        <v>ИНОМАРКИ</v>
      </c>
      <c r="K12008" s="69" t="str">
        <f>VLOOKUP(СВОД2023[[#This Row],[ФО]],СПРАВОЧНИК!H:P,2,0)</f>
        <v>Южный ФО</v>
      </c>
    </row>
    <row r="12009" spans="1:11" x14ac:dyDescent="0.2">
      <c r="A12009" t="s">
        <v>600</v>
      </c>
      <c r="B12009" t="s">
        <v>597</v>
      </c>
      <c r="C12009" s="1" t="s">
        <v>230</v>
      </c>
      <c r="D12009" s="1" t="s">
        <v>1486</v>
      </c>
      <c r="E12009" s="2">
        <v>3</v>
      </c>
      <c r="F12009" s="3">
        <v>2</v>
      </c>
      <c r="G12009" s="2">
        <v>9</v>
      </c>
      <c r="H12009" s="3">
        <v>4</v>
      </c>
      <c r="I12009" s="69" t="str">
        <f>VLOOKUP(C12009,СПРАВОЧНИК!B:D,2,0)</f>
        <v>ЯПОНИЯ</v>
      </c>
      <c r="J12009" s="69" t="str">
        <f>VLOOKUP(C12009,СПРАВОЧНИК!B:D,3,0)</f>
        <v>ИНОМАРКИ</v>
      </c>
      <c r="K12009" s="69" t="str">
        <f>VLOOKUP(СВОД2023[[#This Row],[ФО]],СПРАВОЧНИК!H:P,2,0)</f>
        <v>Южный ФО</v>
      </c>
    </row>
    <row r="12010" spans="1:11" x14ac:dyDescent="0.2">
      <c r="A12010" t="s">
        <v>600</v>
      </c>
      <c r="B12010" t="s">
        <v>597</v>
      </c>
      <c r="C12010" s="1" t="s">
        <v>230</v>
      </c>
      <c r="D12010" s="1" t="s">
        <v>239</v>
      </c>
      <c r="E12010" s="2"/>
      <c r="F12010" s="3"/>
      <c r="G12010" s="2">
        <v>1</v>
      </c>
      <c r="H12010" s="3"/>
      <c r="I12010" s="69" t="str">
        <f>VLOOKUP(C12010,СПРАВОЧНИК!B:D,2,0)</f>
        <v>ЯПОНИЯ</v>
      </c>
      <c r="J12010" s="69" t="str">
        <f>VLOOKUP(C12010,СПРАВОЧНИК!B:D,3,0)</f>
        <v>ИНОМАРКИ</v>
      </c>
      <c r="K12010" s="69" t="str">
        <f>VLOOKUP(СВОД2023[[#This Row],[ФО]],СПРАВОЧНИК!H:P,2,0)</f>
        <v>Южный ФО</v>
      </c>
    </row>
    <row r="12011" spans="1:11" x14ac:dyDescent="0.2">
      <c r="A12011" t="s">
        <v>600</v>
      </c>
      <c r="B12011" t="s">
        <v>597</v>
      </c>
      <c r="C12011" s="1" t="s">
        <v>230</v>
      </c>
      <c r="D12011" s="1" t="s">
        <v>639</v>
      </c>
      <c r="E12011" s="2">
        <v>23</v>
      </c>
      <c r="F12011" s="3">
        <v>3</v>
      </c>
      <c r="G12011" s="2">
        <v>93</v>
      </c>
      <c r="H12011" s="3">
        <v>53</v>
      </c>
      <c r="I12011" s="69" t="str">
        <f>VLOOKUP(C12011,СПРАВОЧНИК!B:D,2,0)</f>
        <v>ЯПОНИЯ</v>
      </c>
      <c r="J12011" s="69" t="str">
        <f>VLOOKUP(C12011,СПРАВОЧНИК!B:D,3,0)</f>
        <v>ИНОМАРКИ</v>
      </c>
      <c r="K12011" s="69" t="str">
        <f>VLOOKUP(СВОД2023[[#This Row],[ФО]],СПРАВОЧНИК!H:P,2,0)</f>
        <v>Южный ФО</v>
      </c>
    </row>
    <row r="12012" spans="1:11" x14ac:dyDescent="0.2">
      <c r="A12012" t="s">
        <v>600</v>
      </c>
      <c r="B12012" t="s">
        <v>597</v>
      </c>
      <c r="C12012" s="1" t="s">
        <v>230</v>
      </c>
      <c r="D12012" s="1" t="s">
        <v>1487</v>
      </c>
      <c r="E12012" s="2">
        <v>7</v>
      </c>
      <c r="F12012" s="3">
        <v>7</v>
      </c>
      <c r="G12012" s="2">
        <v>26</v>
      </c>
      <c r="H12012" s="3">
        <v>19</v>
      </c>
      <c r="I12012" s="69" t="str">
        <f>VLOOKUP(C12012,СПРАВОЧНИК!B:D,2,0)</f>
        <v>ЯПОНИЯ</v>
      </c>
      <c r="J12012" s="69" t="str">
        <f>VLOOKUP(C12012,СПРАВОЧНИК!B:D,3,0)</f>
        <v>ИНОМАРКИ</v>
      </c>
      <c r="K12012" s="69" t="str">
        <f>VLOOKUP(СВОД2023[[#This Row],[ФО]],СПРАВОЧНИК!H:P,2,0)</f>
        <v>Южный ФО</v>
      </c>
    </row>
    <row r="12013" spans="1:11" x14ac:dyDescent="0.2">
      <c r="A12013" t="s">
        <v>600</v>
      </c>
      <c r="B12013" t="s">
        <v>597</v>
      </c>
      <c r="C12013" s="1" t="s">
        <v>230</v>
      </c>
      <c r="D12013" s="1" t="s">
        <v>1488</v>
      </c>
      <c r="E12013" s="2"/>
      <c r="F12013" s="3"/>
      <c r="G12013" s="2">
        <v>1</v>
      </c>
      <c r="H12013" s="3">
        <v>1</v>
      </c>
      <c r="I12013" s="69" t="str">
        <f>VLOOKUP(C12013,СПРАВОЧНИК!B:D,2,0)</f>
        <v>ЯПОНИЯ</v>
      </c>
      <c r="J12013" s="69" t="str">
        <f>VLOOKUP(C12013,СПРАВОЧНИК!B:D,3,0)</f>
        <v>ИНОМАРКИ</v>
      </c>
      <c r="K12013" s="69" t="str">
        <f>VLOOKUP(СВОД2023[[#This Row],[ФО]],СПРАВОЧНИК!H:P,2,0)</f>
        <v>Южный ФО</v>
      </c>
    </row>
    <row r="12014" spans="1:11" x14ac:dyDescent="0.2">
      <c r="A12014" t="s">
        <v>600</v>
      </c>
      <c r="B12014" t="s">
        <v>597</v>
      </c>
      <c r="C12014" s="1" t="s">
        <v>230</v>
      </c>
      <c r="D12014" s="1" t="s">
        <v>647</v>
      </c>
      <c r="E12014" s="2"/>
      <c r="F12014" s="3"/>
      <c r="G12014" s="2"/>
      <c r="H12014" s="3">
        <v>5</v>
      </c>
      <c r="I12014" s="69" t="str">
        <f>VLOOKUP(C12014,СПРАВОЧНИК!B:D,2,0)</f>
        <v>ЯПОНИЯ</v>
      </c>
      <c r="J12014" s="69" t="str">
        <f>VLOOKUP(C12014,СПРАВОЧНИК!B:D,3,0)</f>
        <v>ИНОМАРКИ</v>
      </c>
      <c r="K12014" s="69" t="str">
        <f>VLOOKUP(СВОД2023[[#This Row],[ФО]],СПРАВОЧНИК!H:P,2,0)</f>
        <v>Южный ФО</v>
      </c>
    </row>
    <row r="12015" spans="1:11" x14ac:dyDescent="0.2">
      <c r="A12015" t="s">
        <v>600</v>
      </c>
      <c r="B12015" t="s">
        <v>597</v>
      </c>
      <c r="C12015" s="1" t="s">
        <v>230</v>
      </c>
      <c r="D12015" s="1" t="s">
        <v>240</v>
      </c>
      <c r="E12015" s="2"/>
      <c r="F12015" s="3"/>
      <c r="G12015" s="2">
        <v>1</v>
      </c>
      <c r="H12015" s="3">
        <v>1</v>
      </c>
      <c r="I12015" s="69" t="str">
        <f>VLOOKUP(C12015,СПРАВОЧНИК!B:D,2,0)</f>
        <v>ЯПОНИЯ</v>
      </c>
      <c r="J12015" s="69" t="str">
        <f>VLOOKUP(C12015,СПРАВОЧНИК!B:D,3,0)</f>
        <v>ИНОМАРКИ</v>
      </c>
      <c r="K12015" s="69" t="str">
        <f>VLOOKUP(СВОД2023[[#This Row],[ФО]],СПРАВОЧНИК!H:P,2,0)</f>
        <v>Южный ФО</v>
      </c>
    </row>
    <row r="12016" spans="1:11" x14ac:dyDescent="0.2">
      <c r="A12016" t="s">
        <v>600</v>
      </c>
      <c r="B12016" t="s">
        <v>597</v>
      </c>
      <c r="C12016" s="1" t="s">
        <v>230</v>
      </c>
      <c r="D12016" s="1" t="s">
        <v>1489</v>
      </c>
      <c r="E12016" s="2"/>
      <c r="F12016" s="3"/>
      <c r="G12016" s="2">
        <v>1</v>
      </c>
      <c r="H12016" s="3">
        <v>1</v>
      </c>
      <c r="I12016" s="69" t="str">
        <f>VLOOKUP(C12016,СПРАВОЧНИК!B:D,2,0)</f>
        <v>ЯПОНИЯ</v>
      </c>
      <c r="J12016" s="69" t="str">
        <f>VLOOKUP(C12016,СПРАВОЧНИК!B:D,3,0)</f>
        <v>ИНОМАРКИ</v>
      </c>
      <c r="K12016" s="69" t="str">
        <f>VLOOKUP(СВОД2023[[#This Row],[ФО]],СПРАВОЧНИК!H:P,2,0)</f>
        <v>Южный ФО</v>
      </c>
    </row>
    <row r="12017" spans="1:11" x14ac:dyDescent="0.2">
      <c r="A12017" t="s">
        <v>600</v>
      </c>
      <c r="B12017" t="s">
        <v>597</v>
      </c>
      <c r="C12017" s="1" t="s">
        <v>230</v>
      </c>
      <c r="D12017" s="1" t="s">
        <v>242</v>
      </c>
      <c r="E12017" s="2">
        <v>34</v>
      </c>
      <c r="F12017" s="3">
        <v>16</v>
      </c>
      <c r="G12017" s="2">
        <v>169</v>
      </c>
      <c r="H12017" s="3">
        <v>95</v>
      </c>
      <c r="I12017" s="69" t="str">
        <f>VLOOKUP(C12017,СПРАВОЧНИК!B:D,2,0)</f>
        <v>ЯПОНИЯ</v>
      </c>
      <c r="J12017" s="69" t="str">
        <f>VLOOKUP(C12017,СПРАВОЧНИК!B:D,3,0)</f>
        <v>ИНОМАРКИ</v>
      </c>
      <c r="K12017" s="69" t="str">
        <f>VLOOKUP(СВОД2023[[#This Row],[ФО]],СПРАВОЧНИК!H:P,2,0)</f>
        <v>Южный ФО</v>
      </c>
    </row>
    <row r="12018" spans="1:11" x14ac:dyDescent="0.2">
      <c r="A12018" t="s">
        <v>600</v>
      </c>
      <c r="B12018" t="s">
        <v>597</v>
      </c>
      <c r="C12018" s="1" t="s">
        <v>230</v>
      </c>
      <c r="D12018" s="1" t="s">
        <v>243</v>
      </c>
      <c r="E12018" s="2">
        <v>19</v>
      </c>
      <c r="F12018" s="3">
        <v>8</v>
      </c>
      <c r="G12018" s="2">
        <v>78</v>
      </c>
      <c r="H12018" s="3">
        <v>49</v>
      </c>
      <c r="I12018" s="69" t="str">
        <f>VLOOKUP(C12018,СПРАВОЧНИК!B:D,2,0)</f>
        <v>ЯПОНИЯ</v>
      </c>
      <c r="J12018" s="69" t="str">
        <f>VLOOKUP(C12018,СПРАВОЧНИК!B:D,3,0)</f>
        <v>ИНОМАРКИ</v>
      </c>
      <c r="K12018" s="69" t="str">
        <f>VLOOKUP(СВОД2023[[#This Row],[ФО]],СПРАВОЧНИК!H:P,2,0)</f>
        <v>Южный ФО</v>
      </c>
    </row>
    <row r="12019" spans="1:11" x14ac:dyDescent="0.2">
      <c r="A12019" t="s">
        <v>600</v>
      </c>
      <c r="B12019" t="s">
        <v>597</v>
      </c>
      <c r="C12019" s="1" t="s">
        <v>230</v>
      </c>
      <c r="D12019" s="1" t="s">
        <v>1490</v>
      </c>
      <c r="E12019" s="2">
        <v>2</v>
      </c>
      <c r="F12019" s="3">
        <v>1</v>
      </c>
      <c r="G12019" s="2">
        <v>11</v>
      </c>
      <c r="H12019" s="3">
        <v>5</v>
      </c>
      <c r="I12019" s="69" t="str">
        <f>VLOOKUP(C12019,СПРАВОЧНИК!B:D,2,0)</f>
        <v>ЯПОНИЯ</v>
      </c>
      <c r="J12019" s="69" t="str">
        <f>VLOOKUP(C12019,СПРАВОЧНИК!B:D,3,0)</f>
        <v>ИНОМАРКИ</v>
      </c>
      <c r="K12019" s="69" t="str">
        <f>VLOOKUP(СВОД2023[[#This Row],[ФО]],СПРАВОЧНИК!H:P,2,0)</f>
        <v>Южный ФО</v>
      </c>
    </row>
    <row r="12020" spans="1:11" x14ac:dyDescent="0.2">
      <c r="A12020" t="s">
        <v>600</v>
      </c>
      <c r="B12020" t="s">
        <v>597</v>
      </c>
      <c r="C12020" s="1" t="s">
        <v>230</v>
      </c>
      <c r="D12020" s="1" t="s">
        <v>1491</v>
      </c>
      <c r="E12020" s="2">
        <v>6</v>
      </c>
      <c r="F12020" s="3">
        <v>7</v>
      </c>
      <c r="G12020" s="2">
        <v>22</v>
      </c>
      <c r="H12020" s="3">
        <v>32</v>
      </c>
      <c r="I12020" s="69" t="str">
        <f>VLOOKUP(C12020,СПРАВОЧНИК!B:D,2,0)</f>
        <v>ЯПОНИЯ</v>
      </c>
      <c r="J12020" s="69" t="str">
        <f>VLOOKUP(C12020,СПРАВОЧНИК!B:D,3,0)</f>
        <v>ИНОМАРКИ</v>
      </c>
      <c r="K12020" s="69" t="str">
        <f>VLOOKUP(СВОД2023[[#This Row],[ФО]],СПРАВОЧНИК!H:P,2,0)</f>
        <v>Южный ФО</v>
      </c>
    </row>
    <row r="12021" spans="1:11" x14ac:dyDescent="0.2">
      <c r="A12021" t="s">
        <v>600</v>
      </c>
      <c r="B12021" t="s">
        <v>597</v>
      </c>
      <c r="C12021" s="1" t="s">
        <v>230</v>
      </c>
      <c r="D12021" s="1" t="s">
        <v>244</v>
      </c>
      <c r="E12021" s="2">
        <v>5</v>
      </c>
      <c r="F12021" s="3"/>
      <c r="G12021" s="2">
        <v>17</v>
      </c>
      <c r="H12021" s="3">
        <v>9</v>
      </c>
      <c r="I12021" s="69" t="str">
        <f>VLOOKUP(C12021,СПРАВОЧНИК!B:D,2,0)</f>
        <v>ЯПОНИЯ</v>
      </c>
      <c r="J12021" s="69" t="str">
        <f>VLOOKUP(C12021,СПРАВОЧНИК!B:D,3,0)</f>
        <v>ИНОМАРКИ</v>
      </c>
      <c r="K12021" s="69" t="str">
        <f>VLOOKUP(СВОД2023[[#This Row],[ФО]],СПРАВОЧНИК!H:P,2,0)</f>
        <v>Южный ФО</v>
      </c>
    </row>
    <row r="12022" spans="1:11" x14ac:dyDescent="0.2">
      <c r="A12022" t="s">
        <v>600</v>
      </c>
      <c r="B12022" t="s">
        <v>597</v>
      </c>
      <c r="C12022" s="1" t="s">
        <v>230</v>
      </c>
      <c r="D12022" s="1" t="s">
        <v>1492</v>
      </c>
      <c r="E12022" s="2">
        <v>24</v>
      </c>
      <c r="F12022" s="3">
        <v>14</v>
      </c>
      <c r="G12022" s="2">
        <v>126</v>
      </c>
      <c r="H12022" s="3">
        <v>91</v>
      </c>
      <c r="I12022" s="69" t="str">
        <f>VLOOKUP(C12022,СПРАВОЧНИК!B:D,2,0)</f>
        <v>ЯПОНИЯ</v>
      </c>
      <c r="J12022" s="69" t="str">
        <f>VLOOKUP(C12022,СПРАВОЧНИК!B:D,3,0)</f>
        <v>ИНОМАРКИ</v>
      </c>
      <c r="K12022" s="69" t="str">
        <f>VLOOKUP(СВОД2023[[#This Row],[ФО]],СПРАВОЧНИК!H:P,2,0)</f>
        <v>Южный ФО</v>
      </c>
    </row>
    <row r="12023" spans="1:11" x14ac:dyDescent="0.2">
      <c r="A12023" t="s">
        <v>600</v>
      </c>
      <c r="B12023" t="s">
        <v>597</v>
      </c>
      <c r="C12023" s="1" t="s">
        <v>230</v>
      </c>
      <c r="D12023" s="1" t="s">
        <v>1493</v>
      </c>
      <c r="E12023" s="2">
        <v>1</v>
      </c>
      <c r="F12023" s="3">
        <v>2</v>
      </c>
      <c r="G12023" s="2">
        <v>25</v>
      </c>
      <c r="H12023" s="3">
        <v>4</v>
      </c>
      <c r="I12023" s="69" t="str">
        <f>VLOOKUP(C12023,СПРАВОЧНИК!B:D,2,0)</f>
        <v>ЯПОНИЯ</v>
      </c>
      <c r="J12023" s="69" t="str">
        <f>VLOOKUP(C12023,СПРАВОЧНИК!B:D,3,0)</f>
        <v>ИНОМАРКИ</v>
      </c>
      <c r="K12023" s="69" t="str">
        <f>VLOOKUP(СВОД2023[[#This Row],[ФО]],СПРАВОЧНИК!H:P,2,0)</f>
        <v>Южный ФО</v>
      </c>
    </row>
    <row r="12024" spans="1:11" x14ac:dyDescent="0.2">
      <c r="A12024" t="s">
        <v>600</v>
      </c>
      <c r="B12024" t="s">
        <v>597</v>
      </c>
      <c r="C12024" s="1" t="s">
        <v>230</v>
      </c>
      <c r="D12024" s="1" t="s">
        <v>1494</v>
      </c>
      <c r="E12024" s="2">
        <v>10</v>
      </c>
      <c r="F12024" s="3">
        <v>3</v>
      </c>
      <c r="G12024" s="2">
        <v>18</v>
      </c>
      <c r="H12024" s="3">
        <v>12</v>
      </c>
      <c r="I12024" s="69" t="str">
        <f>VLOOKUP(C12024,СПРАВОЧНИК!B:D,2,0)</f>
        <v>ЯПОНИЯ</v>
      </c>
      <c r="J12024" s="69" t="str">
        <f>VLOOKUP(C12024,СПРАВОЧНИК!B:D,3,0)</f>
        <v>ИНОМАРКИ</v>
      </c>
      <c r="K12024" s="69" t="str">
        <f>VLOOKUP(СВОД2023[[#This Row],[ФО]],СПРАВОЧНИК!H:P,2,0)</f>
        <v>Южный ФО</v>
      </c>
    </row>
    <row r="12025" spans="1:11" x14ac:dyDescent="0.2">
      <c r="A12025" t="s">
        <v>600</v>
      </c>
      <c r="B12025" t="s">
        <v>597</v>
      </c>
      <c r="C12025" s="1" t="s">
        <v>230</v>
      </c>
      <c r="D12025" s="1" t="s">
        <v>1495</v>
      </c>
      <c r="E12025" s="2">
        <v>6</v>
      </c>
      <c r="F12025" s="3">
        <v>4</v>
      </c>
      <c r="G12025" s="2">
        <v>26</v>
      </c>
      <c r="H12025" s="3">
        <v>27</v>
      </c>
      <c r="I12025" s="69" t="str">
        <f>VLOOKUP(C12025,СПРАВОЧНИК!B:D,2,0)</f>
        <v>ЯПОНИЯ</v>
      </c>
      <c r="J12025" s="69" t="str">
        <f>VLOOKUP(C12025,СПРАВОЧНИК!B:D,3,0)</f>
        <v>ИНОМАРКИ</v>
      </c>
      <c r="K12025" s="69" t="str">
        <f>VLOOKUP(СВОД2023[[#This Row],[ФО]],СПРАВОЧНИК!H:P,2,0)</f>
        <v>Южный ФО</v>
      </c>
    </row>
    <row r="12026" spans="1:11" x14ac:dyDescent="0.2">
      <c r="A12026" t="s">
        <v>600</v>
      </c>
      <c r="B12026" t="s">
        <v>597</v>
      </c>
      <c r="C12026" s="1" t="s">
        <v>230</v>
      </c>
      <c r="D12026" s="1" t="s">
        <v>1496</v>
      </c>
      <c r="E12026" s="2">
        <v>6</v>
      </c>
      <c r="F12026" s="3">
        <v>9</v>
      </c>
      <c r="G12026" s="2">
        <v>52</v>
      </c>
      <c r="H12026" s="3">
        <v>48</v>
      </c>
      <c r="I12026" s="69" t="str">
        <f>VLOOKUP(C12026,СПРАВОЧНИК!B:D,2,0)</f>
        <v>ЯПОНИЯ</v>
      </c>
      <c r="J12026" s="69" t="str">
        <f>VLOOKUP(C12026,СПРАВОЧНИК!B:D,3,0)</f>
        <v>ИНОМАРКИ</v>
      </c>
      <c r="K12026" s="69" t="str">
        <f>VLOOKUP(СВОД2023[[#This Row],[ФО]],СПРАВОЧНИК!H:P,2,0)</f>
        <v>Южный ФО</v>
      </c>
    </row>
    <row r="12027" spans="1:11" x14ac:dyDescent="0.2">
      <c r="A12027" t="s">
        <v>600</v>
      </c>
      <c r="B12027" t="s">
        <v>597</v>
      </c>
      <c r="C12027" s="1" t="s">
        <v>230</v>
      </c>
      <c r="D12027" s="1" t="s">
        <v>1497</v>
      </c>
      <c r="E12027" s="2"/>
      <c r="F12027" s="3">
        <v>2</v>
      </c>
      <c r="G12027" s="2">
        <v>7</v>
      </c>
      <c r="H12027" s="3">
        <v>5</v>
      </c>
      <c r="I12027" s="69" t="str">
        <f>VLOOKUP(C12027,СПРАВОЧНИК!B:D,2,0)</f>
        <v>ЯПОНИЯ</v>
      </c>
      <c r="J12027" s="69" t="str">
        <f>VLOOKUP(C12027,СПРАВОЧНИК!B:D,3,0)</f>
        <v>ИНОМАРКИ</v>
      </c>
      <c r="K12027" s="69" t="str">
        <f>VLOOKUP(СВОД2023[[#This Row],[ФО]],СПРАВОЧНИК!H:P,2,0)</f>
        <v>Южный ФО</v>
      </c>
    </row>
    <row r="12028" spans="1:11" x14ac:dyDescent="0.2">
      <c r="A12028" t="s">
        <v>600</v>
      </c>
      <c r="B12028" t="s">
        <v>597</v>
      </c>
      <c r="C12028" s="1" t="s">
        <v>230</v>
      </c>
      <c r="D12028" s="1" t="s">
        <v>245</v>
      </c>
      <c r="E12028" s="2">
        <v>25</v>
      </c>
      <c r="F12028" s="3">
        <v>7</v>
      </c>
      <c r="G12028" s="2">
        <v>106</v>
      </c>
      <c r="H12028" s="3">
        <v>43</v>
      </c>
      <c r="I12028" s="69" t="str">
        <f>VLOOKUP(C12028,СПРАВОЧНИК!B:D,2,0)</f>
        <v>ЯПОНИЯ</v>
      </c>
      <c r="J12028" s="69" t="str">
        <f>VLOOKUP(C12028,СПРАВОЧНИК!B:D,3,0)</f>
        <v>ИНОМАРКИ</v>
      </c>
      <c r="K12028" s="69" t="str">
        <f>VLOOKUP(СВОД2023[[#This Row],[ФО]],СПРАВОЧНИК!H:P,2,0)</f>
        <v>Южный ФО</v>
      </c>
    </row>
    <row r="12029" spans="1:11" x14ac:dyDescent="0.2">
      <c r="A12029" t="s">
        <v>600</v>
      </c>
      <c r="B12029" t="s">
        <v>597</v>
      </c>
      <c r="C12029" s="1" t="s">
        <v>230</v>
      </c>
      <c r="D12029" s="1" t="s">
        <v>246</v>
      </c>
      <c r="E12029" s="2">
        <v>24</v>
      </c>
      <c r="F12029" s="3">
        <v>9</v>
      </c>
      <c r="G12029" s="2">
        <v>158</v>
      </c>
      <c r="H12029" s="3">
        <v>63</v>
      </c>
      <c r="I12029" s="69" t="str">
        <f>VLOOKUP(C12029,СПРАВОЧНИК!B:D,2,0)</f>
        <v>ЯПОНИЯ</v>
      </c>
      <c r="J12029" s="69" t="str">
        <f>VLOOKUP(C12029,СПРАВОЧНИК!B:D,3,0)</f>
        <v>ИНОМАРКИ</v>
      </c>
      <c r="K12029" s="69" t="str">
        <f>VLOOKUP(СВОД2023[[#This Row],[ФО]],СПРАВОЧНИК!H:P,2,0)</f>
        <v>Южный ФО</v>
      </c>
    </row>
    <row r="12030" spans="1:11" x14ac:dyDescent="0.2">
      <c r="A12030" t="s">
        <v>600</v>
      </c>
      <c r="B12030" t="s">
        <v>597</v>
      </c>
      <c r="C12030" s="1" t="s">
        <v>230</v>
      </c>
      <c r="D12030" s="1" t="s">
        <v>1498</v>
      </c>
      <c r="E12030" s="2">
        <v>2</v>
      </c>
      <c r="F12030" s="3">
        <v>1</v>
      </c>
      <c r="G12030" s="2">
        <v>9</v>
      </c>
      <c r="H12030" s="3">
        <v>11</v>
      </c>
      <c r="I12030" s="69" t="str">
        <f>VLOOKUP(C12030,СПРАВОЧНИК!B:D,2,0)</f>
        <v>ЯПОНИЯ</v>
      </c>
      <c r="J12030" s="69" t="str">
        <f>VLOOKUP(C12030,СПРАВОЧНИК!B:D,3,0)</f>
        <v>ИНОМАРКИ</v>
      </c>
      <c r="K12030" s="69" t="str">
        <f>VLOOKUP(СВОД2023[[#This Row],[ФО]],СПРАВОЧНИК!H:P,2,0)</f>
        <v>Южный ФО</v>
      </c>
    </row>
    <row r="12031" spans="1:11" x14ac:dyDescent="0.2">
      <c r="A12031" t="s">
        <v>600</v>
      </c>
      <c r="B12031" t="s">
        <v>597</v>
      </c>
      <c r="C12031" s="1" t="s">
        <v>230</v>
      </c>
      <c r="D12031" s="1" t="s">
        <v>247</v>
      </c>
      <c r="E12031" s="2">
        <v>16</v>
      </c>
      <c r="F12031" s="3">
        <v>7</v>
      </c>
      <c r="G12031" s="2">
        <v>79</v>
      </c>
      <c r="H12031" s="3">
        <v>38</v>
      </c>
      <c r="I12031" s="69" t="str">
        <f>VLOOKUP(C12031,СПРАВОЧНИК!B:D,2,0)</f>
        <v>ЯПОНИЯ</v>
      </c>
      <c r="J12031" s="69" t="str">
        <f>VLOOKUP(C12031,СПРАВОЧНИК!B:D,3,0)</f>
        <v>ИНОМАРКИ</v>
      </c>
      <c r="K12031" s="69" t="str">
        <f>VLOOKUP(СВОД2023[[#This Row],[ФО]],СПРАВОЧНИК!H:P,2,0)</f>
        <v>Южный ФО</v>
      </c>
    </row>
    <row r="12032" spans="1:11" x14ac:dyDescent="0.2">
      <c r="A12032" t="s">
        <v>600</v>
      </c>
      <c r="B12032" t="s">
        <v>597</v>
      </c>
      <c r="C12032" s="1" t="s">
        <v>230</v>
      </c>
      <c r="D12032" s="1" t="s">
        <v>1499</v>
      </c>
      <c r="E12032" s="2">
        <v>3</v>
      </c>
      <c r="F12032" s="3">
        <v>2</v>
      </c>
      <c r="G12032" s="2">
        <v>23</v>
      </c>
      <c r="H12032" s="3">
        <v>21</v>
      </c>
      <c r="I12032" s="69" t="str">
        <f>VLOOKUP(C12032,СПРАВОЧНИК!B:D,2,0)</f>
        <v>ЯПОНИЯ</v>
      </c>
      <c r="J12032" s="69" t="str">
        <f>VLOOKUP(C12032,СПРАВОЧНИК!B:D,3,0)</f>
        <v>ИНОМАРКИ</v>
      </c>
      <c r="K12032" s="69" t="str">
        <f>VLOOKUP(СВОД2023[[#This Row],[ФО]],СПРАВОЧНИК!H:P,2,0)</f>
        <v>Южный ФО</v>
      </c>
    </row>
    <row r="12033" spans="1:11" x14ac:dyDescent="0.2">
      <c r="A12033" t="s">
        <v>600</v>
      </c>
      <c r="B12033" t="s">
        <v>597</v>
      </c>
      <c r="C12033" s="1" t="s">
        <v>230</v>
      </c>
      <c r="D12033" s="1" t="s">
        <v>1500</v>
      </c>
      <c r="E12033" s="2">
        <v>1</v>
      </c>
      <c r="F12033" s="3"/>
      <c r="G12033" s="2">
        <v>6</v>
      </c>
      <c r="H12033" s="3">
        <v>2</v>
      </c>
      <c r="I12033" s="69" t="str">
        <f>VLOOKUP(C12033,СПРАВОЧНИК!B:D,2,0)</f>
        <v>ЯПОНИЯ</v>
      </c>
      <c r="J12033" s="69" t="str">
        <f>VLOOKUP(C12033,СПРАВОЧНИК!B:D,3,0)</f>
        <v>ИНОМАРКИ</v>
      </c>
      <c r="K12033" s="69" t="str">
        <f>VLOOKUP(СВОД2023[[#This Row],[ФО]],СПРАВОЧНИК!H:P,2,0)</f>
        <v>Южный ФО</v>
      </c>
    </row>
    <row r="12034" spans="1:11" x14ac:dyDescent="0.2">
      <c r="A12034" t="s">
        <v>600</v>
      </c>
      <c r="B12034" t="s">
        <v>597</v>
      </c>
      <c r="C12034" s="1" t="s">
        <v>230</v>
      </c>
      <c r="D12034" s="1" t="s">
        <v>640</v>
      </c>
      <c r="E12034" s="2">
        <v>3</v>
      </c>
      <c r="F12034" s="3">
        <v>1</v>
      </c>
      <c r="G12034" s="2">
        <v>9</v>
      </c>
      <c r="H12034" s="3">
        <v>7</v>
      </c>
      <c r="I12034" s="69" t="str">
        <f>VLOOKUP(C12034,СПРАВОЧНИК!B:D,2,0)</f>
        <v>ЯПОНИЯ</v>
      </c>
      <c r="J12034" s="69" t="str">
        <f>VLOOKUP(C12034,СПРАВОЧНИК!B:D,3,0)</f>
        <v>ИНОМАРКИ</v>
      </c>
      <c r="K12034" s="69" t="str">
        <f>VLOOKUP(СВОД2023[[#This Row],[ФО]],СПРАВОЧНИК!H:P,2,0)</f>
        <v>Южный ФО</v>
      </c>
    </row>
    <row r="12035" spans="1:11" x14ac:dyDescent="0.2">
      <c r="A12035" t="s">
        <v>600</v>
      </c>
      <c r="B12035" t="s">
        <v>597</v>
      </c>
      <c r="C12035" s="1" t="s">
        <v>230</v>
      </c>
      <c r="D12035" s="1" t="s">
        <v>1501</v>
      </c>
      <c r="E12035" s="2">
        <v>1</v>
      </c>
      <c r="F12035" s="3">
        <v>1</v>
      </c>
      <c r="G12035" s="2">
        <v>1</v>
      </c>
      <c r="H12035" s="3">
        <v>1</v>
      </c>
      <c r="I12035" s="69" t="str">
        <f>VLOOKUP(C12035,СПРАВОЧНИК!B:D,2,0)</f>
        <v>ЯПОНИЯ</v>
      </c>
      <c r="J12035" s="69" t="str">
        <f>VLOOKUP(C12035,СПРАВОЧНИК!B:D,3,0)</f>
        <v>ИНОМАРКИ</v>
      </c>
      <c r="K12035" s="69" t="str">
        <f>VLOOKUP(СВОД2023[[#This Row],[ФО]],СПРАВОЧНИК!H:P,2,0)</f>
        <v>Южный ФО</v>
      </c>
    </row>
    <row r="12036" spans="1:11" x14ac:dyDescent="0.2">
      <c r="A12036" t="s">
        <v>600</v>
      </c>
      <c r="B12036" t="s">
        <v>597</v>
      </c>
      <c r="C12036" s="1" t="s">
        <v>230</v>
      </c>
      <c r="D12036" s="1" t="s">
        <v>1502</v>
      </c>
      <c r="E12036" s="2">
        <v>4</v>
      </c>
      <c r="F12036" s="3"/>
      <c r="G12036" s="2">
        <v>10</v>
      </c>
      <c r="H12036" s="3">
        <v>3</v>
      </c>
      <c r="I12036" s="69" t="str">
        <f>VLOOKUP(C12036,СПРАВОЧНИК!B:D,2,0)</f>
        <v>ЯПОНИЯ</v>
      </c>
      <c r="J12036" s="69" t="str">
        <f>VLOOKUP(C12036,СПРАВОЧНИК!B:D,3,0)</f>
        <v>ИНОМАРКИ</v>
      </c>
      <c r="K12036" s="69" t="str">
        <f>VLOOKUP(СВОД2023[[#This Row],[ФО]],СПРАВОЧНИК!H:P,2,0)</f>
        <v>Южный ФО</v>
      </c>
    </row>
    <row r="12037" spans="1:11" x14ac:dyDescent="0.2">
      <c r="A12037" t="s">
        <v>600</v>
      </c>
      <c r="B12037" t="s">
        <v>597</v>
      </c>
      <c r="C12037" s="1" t="s">
        <v>230</v>
      </c>
      <c r="D12037" s="1" t="s">
        <v>248</v>
      </c>
      <c r="E12037" s="2">
        <v>21</v>
      </c>
      <c r="F12037" s="3">
        <v>12</v>
      </c>
      <c r="G12037" s="2">
        <v>117</v>
      </c>
      <c r="H12037" s="3">
        <v>67</v>
      </c>
      <c r="I12037" s="69" t="str">
        <f>VLOOKUP(C12037,СПРАВОЧНИК!B:D,2,0)</f>
        <v>ЯПОНИЯ</v>
      </c>
      <c r="J12037" s="69" t="str">
        <f>VLOOKUP(C12037,СПРАВОЧНИК!B:D,3,0)</f>
        <v>ИНОМАРКИ</v>
      </c>
      <c r="K12037" s="69" t="str">
        <f>VLOOKUP(СВОД2023[[#This Row],[ФО]],СПРАВОЧНИК!H:P,2,0)</f>
        <v>Южный ФО</v>
      </c>
    </row>
    <row r="12038" spans="1:11" x14ac:dyDescent="0.2">
      <c r="A12038" t="s">
        <v>600</v>
      </c>
      <c r="B12038" t="s">
        <v>597</v>
      </c>
      <c r="C12038" s="1" t="s">
        <v>230</v>
      </c>
      <c r="D12038" s="1" t="s">
        <v>1503</v>
      </c>
      <c r="E12038" s="2">
        <v>2</v>
      </c>
      <c r="F12038" s="3">
        <v>1</v>
      </c>
      <c r="G12038" s="2">
        <v>10</v>
      </c>
      <c r="H12038" s="3">
        <v>5</v>
      </c>
      <c r="I12038" s="69" t="str">
        <f>VLOOKUP(C12038,СПРАВОЧНИК!B:D,2,0)</f>
        <v>ЯПОНИЯ</v>
      </c>
      <c r="J12038" s="69" t="str">
        <f>VLOOKUP(C12038,СПРАВОЧНИК!B:D,3,0)</f>
        <v>ИНОМАРКИ</v>
      </c>
      <c r="K12038" s="69" t="str">
        <f>VLOOKUP(СВОД2023[[#This Row],[ФО]],СПРАВОЧНИК!H:P,2,0)</f>
        <v>Южный ФО</v>
      </c>
    </row>
    <row r="12039" spans="1:11" x14ac:dyDescent="0.2">
      <c r="A12039" t="s">
        <v>600</v>
      </c>
      <c r="B12039" t="s">
        <v>597</v>
      </c>
      <c r="C12039" s="1" t="s">
        <v>230</v>
      </c>
      <c r="D12039" s="1" t="s">
        <v>249</v>
      </c>
      <c r="E12039" s="2">
        <v>93</v>
      </c>
      <c r="F12039" s="3">
        <v>35</v>
      </c>
      <c r="G12039" s="2">
        <v>515</v>
      </c>
      <c r="H12039" s="3">
        <v>180</v>
      </c>
      <c r="I12039" s="69" t="str">
        <f>VLOOKUP(C12039,СПРАВОЧНИК!B:D,2,0)</f>
        <v>ЯПОНИЯ</v>
      </c>
      <c r="J12039" s="69" t="str">
        <f>VLOOKUP(C12039,СПРАВОЧНИК!B:D,3,0)</f>
        <v>ИНОМАРКИ</v>
      </c>
      <c r="K12039" s="69" t="str">
        <f>VLOOKUP(СВОД2023[[#This Row],[ФО]],СПРАВОЧНИК!H:P,2,0)</f>
        <v>Южный ФО</v>
      </c>
    </row>
    <row r="12040" spans="1:11" x14ac:dyDescent="0.2">
      <c r="A12040" t="s">
        <v>600</v>
      </c>
      <c r="B12040" t="s">
        <v>597</v>
      </c>
      <c r="C12040" s="1" t="s">
        <v>230</v>
      </c>
      <c r="D12040" s="1" t="s">
        <v>1504</v>
      </c>
      <c r="E12040" s="2">
        <v>30</v>
      </c>
      <c r="F12040" s="3">
        <v>9</v>
      </c>
      <c r="G12040" s="2">
        <v>149</v>
      </c>
      <c r="H12040" s="3">
        <v>89</v>
      </c>
      <c r="I12040" s="69" t="str">
        <f>VLOOKUP(C12040,СПРАВОЧНИК!B:D,2,0)</f>
        <v>ЯПОНИЯ</v>
      </c>
      <c r="J12040" s="69" t="str">
        <f>VLOOKUP(C12040,СПРАВОЧНИК!B:D,3,0)</f>
        <v>ИНОМАРКИ</v>
      </c>
      <c r="K12040" s="69" t="str">
        <f>VLOOKUP(СВОД2023[[#This Row],[ФО]],СПРАВОЧНИК!H:P,2,0)</f>
        <v>Южный ФО</v>
      </c>
    </row>
    <row r="12041" spans="1:11" x14ac:dyDescent="0.2">
      <c r="A12041" t="s">
        <v>600</v>
      </c>
      <c r="B12041" t="s">
        <v>597</v>
      </c>
      <c r="C12041" s="1" t="s">
        <v>230</v>
      </c>
      <c r="D12041" s="1" t="s">
        <v>1505</v>
      </c>
      <c r="E12041" s="2"/>
      <c r="F12041" s="3"/>
      <c r="G12041" s="2">
        <v>1</v>
      </c>
      <c r="H12041" s="3">
        <v>1</v>
      </c>
      <c r="I12041" s="69" t="str">
        <f>VLOOKUP(C12041,СПРАВОЧНИК!B:D,2,0)</f>
        <v>ЯПОНИЯ</v>
      </c>
      <c r="J12041" s="69" t="str">
        <f>VLOOKUP(C12041,СПРАВОЧНИК!B:D,3,0)</f>
        <v>ИНОМАРКИ</v>
      </c>
      <c r="K12041" s="69" t="str">
        <f>VLOOKUP(СВОД2023[[#This Row],[ФО]],СПРАВОЧНИК!H:P,2,0)</f>
        <v>Южный ФО</v>
      </c>
    </row>
    <row r="12042" spans="1:11" x14ac:dyDescent="0.2">
      <c r="A12042" t="s">
        <v>600</v>
      </c>
      <c r="B12042" t="s">
        <v>597</v>
      </c>
      <c r="C12042" s="1" t="s">
        <v>230</v>
      </c>
      <c r="D12042" s="1" t="s">
        <v>1507</v>
      </c>
      <c r="E12042" s="2">
        <v>4</v>
      </c>
      <c r="F12042" s="3"/>
      <c r="G12042" s="2">
        <v>10</v>
      </c>
      <c r="H12042" s="3">
        <v>5</v>
      </c>
      <c r="I12042" s="69" t="str">
        <f>VLOOKUP(C12042,СПРАВОЧНИК!B:D,2,0)</f>
        <v>ЯПОНИЯ</v>
      </c>
      <c r="J12042" s="69" t="str">
        <f>VLOOKUP(C12042,СПРАВОЧНИК!B:D,3,0)</f>
        <v>ИНОМАРКИ</v>
      </c>
      <c r="K12042" s="69" t="str">
        <f>VLOOKUP(СВОД2023[[#This Row],[ФО]],СПРАВОЧНИК!H:P,2,0)</f>
        <v>Южный ФО</v>
      </c>
    </row>
    <row r="12043" spans="1:11" x14ac:dyDescent="0.2">
      <c r="A12043" t="s">
        <v>600</v>
      </c>
      <c r="B12043" t="s">
        <v>597</v>
      </c>
      <c r="C12043" s="1" t="s">
        <v>230</v>
      </c>
      <c r="D12043" s="1" t="s">
        <v>1508</v>
      </c>
      <c r="E12043" s="2"/>
      <c r="F12043" s="3">
        <v>1</v>
      </c>
      <c r="G12043" s="2">
        <v>1</v>
      </c>
      <c r="H12043" s="3">
        <v>2</v>
      </c>
      <c r="I12043" s="69" t="str">
        <f>VLOOKUP(C12043,СПРАВОЧНИК!B:D,2,0)</f>
        <v>ЯПОНИЯ</v>
      </c>
      <c r="J12043" s="69" t="str">
        <f>VLOOKUP(C12043,СПРАВОЧНИК!B:D,3,0)</f>
        <v>ИНОМАРКИ</v>
      </c>
      <c r="K12043" s="69" t="str">
        <f>VLOOKUP(СВОД2023[[#This Row],[ФО]],СПРАВОЧНИК!H:P,2,0)</f>
        <v>Южный ФО</v>
      </c>
    </row>
    <row r="12044" spans="1:11" x14ac:dyDescent="0.2">
      <c r="A12044" t="s">
        <v>600</v>
      </c>
      <c r="B12044" t="s">
        <v>597</v>
      </c>
      <c r="C12044" s="1" t="s">
        <v>230</v>
      </c>
      <c r="D12044" s="1" t="s">
        <v>250</v>
      </c>
      <c r="E12044" s="2">
        <v>25</v>
      </c>
      <c r="F12044" s="3">
        <v>6</v>
      </c>
      <c r="G12044" s="2">
        <v>141</v>
      </c>
      <c r="H12044" s="3">
        <v>47</v>
      </c>
      <c r="I12044" s="69" t="str">
        <f>VLOOKUP(C12044,СПРАВОЧНИК!B:D,2,0)</f>
        <v>ЯПОНИЯ</v>
      </c>
      <c r="J12044" s="69" t="str">
        <f>VLOOKUP(C12044,СПРАВОЧНИК!B:D,3,0)</f>
        <v>ИНОМАРКИ</v>
      </c>
      <c r="K12044" s="69" t="str">
        <f>VLOOKUP(СВОД2023[[#This Row],[ФО]],СПРАВОЧНИК!H:P,2,0)</f>
        <v>Южный ФО</v>
      </c>
    </row>
    <row r="12045" spans="1:11" x14ac:dyDescent="0.2">
      <c r="A12045" t="s">
        <v>600</v>
      </c>
      <c r="B12045" t="s">
        <v>597</v>
      </c>
      <c r="C12045" s="1" t="s">
        <v>230</v>
      </c>
      <c r="D12045" s="1" t="s">
        <v>1509</v>
      </c>
      <c r="E12045" s="2"/>
      <c r="F12045" s="3">
        <v>1</v>
      </c>
      <c r="G12045" s="2">
        <v>1</v>
      </c>
      <c r="H12045" s="3">
        <v>1</v>
      </c>
      <c r="I12045" s="69" t="str">
        <f>VLOOKUP(C12045,СПРАВОЧНИК!B:D,2,0)</f>
        <v>ЯПОНИЯ</v>
      </c>
      <c r="J12045" s="69" t="str">
        <f>VLOOKUP(C12045,СПРАВОЧНИК!B:D,3,0)</f>
        <v>ИНОМАРКИ</v>
      </c>
      <c r="K12045" s="69" t="str">
        <f>VLOOKUP(СВОД2023[[#This Row],[ФО]],СПРАВОЧНИК!H:P,2,0)</f>
        <v>Южный ФО</v>
      </c>
    </row>
    <row r="12046" spans="1:11" x14ac:dyDescent="0.2">
      <c r="A12046" t="s">
        <v>600</v>
      </c>
      <c r="B12046" t="s">
        <v>597</v>
      </c>
      <c r="C12046" s="1" t="s">
        <v>230</v>
      </c>
      <c r="D12046" s="1" t="s">
        <v>1510</v>
      </c>
      <c r="E12046" s="2">
        <v>2</v>
      </c>
      <c r="F12046" s="3"/>
      <c r="G12046" s="2">
        <v>5</v>
      </c>
      <c r="H12046" s="3">
        <v>3</v>
      </c>
      <c r="I12046" s="69" t="str">
        <f>VLOOKUP(C12046,СПРАВОЧНИК!B:D,2,0)</f>
        <v>ЯПОНИЯ</v>
      </c>
      <c r="J12046" s="69" t="str">
        <f>VLOOKUP(C12046,СПРАВОЧНИК!B:D,3,0)</f>
        <v>ИНОМАРКИ</v>
      </c>
      <c r="K12046" s="69" t="str">
        <f>VLOOKUP(СВОД2023[[#This Row],[ФО]],СПРАВОЧНИК!H:P,2,0)</f>
        <v>Южный ФО</v>
      </c>
    </row>
    <row r="12047" spans="1:11" x14ac:dyDescent="0.2">
      <c r="A12047" t="s">
        <v>600</v>
      </c>
      <c r="B12047" t="s">
        <v>597</v>
      </c>
      <c r="C12047" s="1" t="s">
        <v>251</v>
      </c>
      <c r="D12047" s="1" t="s">
        <v>252</v>
      </c>
      <c r="E12047" s="2"/>
      <c r="F12047" s="3"/>
      <c r="G12047" s="2">
        <v>3</v>
      </c>
      <c r="H12047" s="3"/>
      <c r="I12047" s="69" t="str">
        <f>VLOOKUP(C12047,СПРАВОЧНИК!B:D,2,0)</f>
        <v>КИТАЙ</v>
      </c>
      <c r="J12047" s="69" t="str">
        <f>VLOOKUP(C12047,СПРАВОЧНИК!B:D,3,0)</f>
        <v>ИНОМАРКИ</v>
      </c>
      <c r="K12047" s="69" t="str">
        <f>VLOOKUP(СВОД2023[[#This Row],[ФО]],СПРАВОЧНИК!H:P,2,0)</f>
        <v>Южный ФО</v>
      </c>
    </row>
    <row r="12048" spans="1:11" x14ac:dyDescent="0.2">
      <c r="A12048" t="s">
        <v>600</v>
      </c>
      <c r="B12048" t="s">
        <v>597</v>
      </c>
      <c r="C12048" s="1" t="s">
        <v>251</v>
      </c>
      <c r="D12048" s="1" t="s">
        <v>253</v>
      </c>
      <c r="E12048" s="2">
        <v>1</v>
      </c>
      <c r="F12048" s="3"/>
      <c r="G12048" s="2">
        <v>1</v>
      </c>
      <c r="H12048" s="3"/>
      <c r="I12048" s="69" t="str">
        <f>VLOOKUP(C12048,СПРАВОЧНИК!B:D,2,0)</f>
        <v>КИТАЙ</v>
      </c>
      <c r="J12048" s="69" t="str">
        <f>VLOOKUP(C12048,СПРАВОЧНИК!B:D,3,0)</f>
        <v>ИНОМАРКИ</v>
      </c>
      <c r="K12048" s="69" t="str">
        <f>VLOOKUP(СВОД2023[[#This Row],[ФО]],СПРАВОЧНИК!H:P,2,0)</f>
        <v>Южный ФО</v>
      </c>
    </row>
    <row r="12049" spans="1:11" x14ac:dyDescent="0.2">
      <c r="A12049" t="s">
        <v>600</v>
      </c>
      <c r="B12049" t="s">
        <v>597</v>
      </c>
      <c r="C12049" s="1" t="s">
        <v>1511</v>
      </c>
      <c r="D12049" s="1" t="s">
        <v>2174</v>
      </c>
      <c r="E12049" s="2"/>
      <c r="F12049" s="3"/>
      <c r="G12049" s="2">
        <v>1</v>
      </c>
      <c r="H12049" s="3"/>
      <c r="I12049" s="69" t="str">
        <f>VLOOKUP(C12049,СПРАВОЧНИК!B:D,2,0)</f>
        <v>ЕВРОПА</v>
      </c>
      <c r="J12049" s="69" t="str">
        <f>VLOOKUP(C12049,СПРАВОЧНИК!B:D,3,0)</f>
        <v>ИНОМАРКИ</v>
      </c>
      <c r="K12049" s="69" t="str">
        <f>VLOOKUP(СВОД2023[[#This Row],[ФО]],СПРАВОЧНИК!H:P,2,0)</f>
        <v>Южный ФО</v>
      </c>
    </row>
    <row r="12050" spans="1:11" x14ac:dyDescent="0.2">
      <c r="A12050" t="s">
        <v>600</v>
      </c>
      <c r="B12050" t="s">
        <v>597</v>
      </c>
      <c r="C12050" s="1" t="s">
        <v>1511</v>
      </c>
      <c r="D12050" s="1" t="s">
        <v>1512</v>
      </c>
      <c r="E12050" s="2">
        <v>7</v>
      </c>
      <c r="F12050" s="3">
        <v>9</v>
      </c>
      <c r="G12050" s="2">
        <v>36</v>
      </c>
      <c r="H12050" s="3">
        <v>29</v>
      </c>
      <c r="I12050" s="69" t="str">
        <f>VLOOKUP(C12050,СПРАВОЧНИК!B:D,2,0)</f>
        <v>ЕВРОПА</v>
      </c>
      <c r="J12050" s="69" t="str">
        <f>VLOOKUP(C12050,СПРАВОЧНИК!B:D,3,0)</f>
        <v>ИНОМАРКИ</v>
      </c>
      <c r="K12050" s="69" t="str">
        <f>VLOOKUP(СВОД2023[[#This Row],[ФО]],СПРАВОЧНИК!H:P,2,0)</f>
        <v>Южный ФО</v>
      </c>
    </row>
    <row r="12051" spans="1:11" x14ac:dyDescent="0.2">
      <c r="A12051" t="s">
        <v>600</v>
      </c>
      <c r="B12051" t="s">
        <v>597</v>
      </c>
      <c r="C12051" s="1" t="s">
        <v>1511</v>
      </c>
      <c r="D12051" s="1" t="s">
        <v>1513</v>
      </c>
      <c r="E12051" s="2">
        <v>3</v>
      </c>
      <c r="F12051" s="3">
        <v>6</v>
      </c>
      <c r="G12051" s="2">
        <v>27</v>
      </c>
      <c r="H12051" s="3">
        <v>26</v>
      </c>
      <c r="I12051" s="69" t="str">
        <f>VLOOKUP(C12051,СПРАВОЧНИК!B:D,2,0)</f>
        <v>ЕВРОПА</v>
      </c>
      <c r="J12051" s="69" t="str">
        <f>VLOOKUP(C12051,СПРАВОЧНИК!B:D,3,0)</f>
        <v>ИНОМАРКИ</v>
      </c>
      <c r="K12051" s="69" t="str">
        <f>VLOOKUP(СВОД2023[[#This Row],[ФО]],СПРАВОЧНИК!H:P,2,0)</f>
        <v>Южный ФО</v>
      </c>
    </row>
    <row r="12052" spans="1:11" x14ac:dyDescent="0.2">
      <c r="A12052" t="s">
        <v>600</v>
      </c>
      <c r="B12052" t="s">
        <v>597</v>
      </c>
      <c r="C12052" s="1" t="s">
        <v>1511</v>
      </c>
      <c r="D12052" s="1" t="s">
        <v>2175</v>
      </c>
      <c r="E12052" s="2"/>
      <c r="F12052" s="3"/>
      <c r="G12052" s="2">
        <v>1</v>
      </c>
      <c r="H12052" s="3"/>
      <c r="I12052" s="69" t="str">
        <f>VLOOKUP(C12052,СПРАВОЧНИК!B:D,2,0)</f>
        <v>ЕВРОПА</v>
      </c>
      <c r="J12052" s="69" t="str">
        <f>VLOOKUP(C12052,СПРАВОЧНИК!B:D,3,0)</f>
        <v>ИНОМАРКИ</v>
      </c>
      <c r="K12052" s="69" t="str">
        <f>VLOOKUP(СВОД2023[[#This Row],[ФО]],СПРАВОЧНИК!H:P,2,0)</f>
        <v>Южный ФО</v>
      </c>
    </row>
    <row r="12053" spans="1:11" x14ac:dyDescent="0.2">
      <c r="A12053" t="s">
        <v>600</v>
      </c>
      <c r="B12053" t="s">
        <v>597</v>
      </c>
      <c r="C12053" s="1" t="s">
        <v>257</v>
      </c>
      <c r="D12053" s="1" t="s">
        <v>2176</v>
      </c>
      <c r="E12053" s="2">
        <v>3</v>
      </c>
      <c r="F12053" s="3">
        <v>3</v>
      </c>
      <c r="G12053" s="2">
        <v>17</v>
      </c>
      <c r="H12053" s="3">
        <v>14</v>
      </c>
      <c r="I12053" s="69" t="str">
        <f>VLOOKUP(C12053,СПРАВОЧНИК!B:D,2,0)</f>
        <v>КОРЕЯ</v>
      </c>
      <c r="J12053" s="69" t="str">
        <f>VLOOKUP(C12053,СПРАВОЧНИК!B:D,3,0)</f>
        <v>ИНОМАРКИ</v>
      </c>
      <c r="K12053" s="69" t="str">
        <f>VLOOKUP(СВОД2023[[#This Row],[ФО]],СПРАВОЧНИК!H:P,2,0)</f>
        <v>Южный ФО</v>
      </c>
    </row>
    <row r="12054" spans="1:11" x14ac:dyDescent="0.2">
      <c r="A12054" t="s">
        <v>600</v>
      </c>
      <c r="B12054" t="s">
        <v>597</v>
      </c>
      <c r="C12054" s="1" t="s">
        <v>257</v>
      </c>
      <c r="D12054" s="1" t="s">
        <v>976</v>
      </c>
      <c r="E12054" s="2">
        <v>35</v>
      </c>
      <c r="F12054" s="3">
        <v>15</v>
      </c>
      <c r="G12054" s="2">
        <v>160</v>
      </c>
      <c r="H12054" s="3">
        <v>80</v>
      </c>
      <c r="I12054" s="69" t="str">
        <f>VLOOKUP(C12054,СПРАВОЧНИК!B:D,2,0)</f>
        <v>КОРЕЯ</v>
      </c>
      <c r="J12054" s="69" t="str">
        <f>VLOOKUP(C12054,СПРАВОЧНИК!B:D,3,0)</f>
        <v>ИНОМАРКИ</v>
      </c>
      <c r="K12054" s="69" t="str">
        <f>VLOOKUP(СВОД2023[[#This Row],[ФО]],СПРАВОЧНИК!H:P,2,0)</f>
        <v>Южный ФО</v>
      </c>
    </row>
    <row r="12055" spans="1:11" x14ac:dyDescent="0.2">
      <c r="A12055" t="s">
        <v>600</v>
      </c>
      <c r="B12055" t="s">
        <v>597</v>
      </c>
      <c r="C12055" s="1" t="s">
        <v>257</v>
      </c>
      <c r="D12055" s="1" t="s">
        <v>2512</v>
      </c>
      <c r="E12055" s="2">
        <v>1</v>
      </c>
      <c r="F12055" s="3"/>
      <c r="G12055" s="2">
        <v>5</v>
      </c>
      <c r="H12055" s="3">
        <v>1</v>
      </c>
      <c r="I12055" s="69" t="str">
        <f>VLOOKUP(C12055,СПРАВОЧНИК!B:D,2,0)</f>
        <v>КОРЕЯ</v>
      </c>
      <c r="J12055" s="69" t="str">
        <f>VLOOKUP(C12055,СПРАВОЧНИК!B:D,3,0)</f>
        <v>ИНОМАРКИ</v>
      </c>
      <c r="K12055" s="69" t="str">
        <f>VLOOKUP(СВОД2023[[#This Row],[ФО]],СПРАВОЧНИК!H:P,2,0)</f>
        <v>Южный ФО</v>
      </c>
    </row>
    <row r="12056" spans="1:11" x14ac:dyDescent="0.2">
      <c r="A12056" t="s">
        <v>600</v>
      </c>
      <c r="B12056" t="s">
        <v>597</v>
      </c>
      <c r="C12056" s="1" t="s">
        <v>257</v>
      </c>
      <c r="D12056" s="1" t="s">
        <v>2177</v>
      </c>
      <c r="E12056" s="2"/>
      <c r="F12056" s="3">
        <v>1</v>
      </c>
      <c r="G12056" s="2">
        <v>3</v>
      </c>
      <c r="H12056" s="3">
        <v>2</v>
      </c>
      <c r="I12056" s="69" t="str">
        <f>VLOOKUP(C12056,СПРАВОЧНИК!B:D,2,0)</f>
        <v>КОРЕЯ</v>
      </c>
      <c r="J12056" s="69" t="str">
        <f>VLOOKUP(C12056,СПРАВОЧНИК!B:D,3,0)</f>
        <v>ИНОМАРКИ</v>
      </c>
      <c r="K12056" s="69" t="str">
        <f>VLOOKUP(СВОД2023[[#This Row],[ФО]],СПРАВОЧНИК!H:P,2,0)</f>
        <v>Южный ФО</v>
      </c>
    </row>
    <row r="12057" spans="1:11" x14ac:dyDescent="0.2">
      <c r="A12057" t="s">
        <v>600</v>
      </c>
      <c r="B12057" t="s">
        <v>597</v>
      </c>
      <c r="C12057" s="1" t="s">
        <v>257</v>
      </c>
      <c r="D12057" s="1" t="s">
        <v>977</v>
      </c>
      <c r="E12057" s="2">
        <v>343</v>
      </c>
      <c r="F12057" s="3">
        <v>257</v>
      </c>
      <c r="G12057" s="2">
        <v>1873</v>
      </c>
      <c r="H12057" s="3">
        <v>1415</v>
      </c>
      <c r="I12057" s="69" t="str">
        <f>VLOOKUP(C12057,СПРАВОЧНИК!B:D,2,0)</f>
        <v>КОРЕЯ</v>
      </c>
      <c r="J12057" s="69" t="str">
        <f>VLOOKUP(C12057,СПРАВОЧНИК!B:D,3,0)</f>
        <v>ИНОМАРКИ</v>
      </c>
      <c r="K12057" s="69" t="str">
        <f>VLOOKUP(СВОД2023[[#This Row],[ФО]],СПРАВОЧНИК!H:P,2,0)</f>
        <v>Южный ФО</v>
      </c>
    </row>
    <row r="12058" spans="1:11" x14ac:dyDescent="0.2">
      <c r="A12058" t="s">
        <v>600</v>
      </c>
      <c r="B12058" t="s">
        <v>597</v>
      </c>
      <c r="C12058" s="1" t="s">
        <v>257</v>
      </c>
      <c r="D12058" s="1" t="s">
        <v>1514</v>
      </c>
      <c r="E12058" s="2">
        <v>10</v>
      </c>
      <c r="F12058" s="3">
        <v>5</v>
      </c>
      <c r="G12058" s="2">
        <v>57</v>
      </c>
      <c r="H12058" s="3">
        <v>53</v>
      </c>
      <c r="I12058" s="69" t="str">
        <f>VLOOKUP(C12058,СПРАВОЧНИК!B:D,2,0)</f>
        <v>КОРЕЯ</v>
      </c>
      <c r="J12058" s="69" t="str">
        <f>VLOOKUP(C12058,СПРАВОЧНИК!B:D,3,0)</f>
        <v>ИНОМАРКИ</v>
      </c>
      <c r="K12058" s="69" t="str">
        <f>VLOOKUP(СВОД2023[[#This Row],[ФО]],СПРАВОЧНИК!H:P,2,0)</f>
        <v>Южный ФО</v>
      </c>
    </row>
    <row r="12059" spans="1:11" x14ac:dyDescent="0.2">
      <c r="A12059" t="s">
        <v>600</v>
      </c>
      <c r="B12059" t="s">
        <v>597</v>
      </c>
      <c r="C12059" s="1" t="s">
        <v>257</v>
      </c>
      <c r="D12059" s="1" t="s">
        <v>1515</v>
      </c>
      <c r="E12059" s="2">
        <v>4</v>
      </c>
      <c r="F12059" s="3">
        <v>5</v>
      </c>
      <c r="G12059" s="2">
        <v>33</v>
      </c>
      <c r="H12059" s="3">
        <v>28</v>
      </c>
      <c r="I12059" s="69" t="str">
        <f>VLOOKUP(C12059,СПРАВОЧНИК!B:D,2,0)</f>
        <v>КОРЕЯ</v>
      </c>
      <c r="J12059" s="69" t="str">
        <f>VLOOKUP(C12059,СПРАВОЧНИК!B:D,3,0)</f>
        <v>ИНОМАРКИ</v>
      </c>
      <c r="K12059" s="69" t="str">
        <f>VLOOKUP(СВОД2023[[#This Row],[ФО]],СПРАВОЧНИК!H:P,2,0)</f>
        <v>Южный ФО</v>
      </c>
    </row>
    <row r="12060" spans="1:11" x14ac:dyDescent="0.2">
      <c r="A12060" t="s">
        <v>600</v>
      </c>
      <c r="B12060" t="s">
        <v>597</v>
      </c>
      <c r="C12060" s="1" t="s">
        <v>257</v>
      </c>
      <c r="D12060" s="1" t="s">
        <v>209</v>
      </c>
      <c r="E12060" s="2">
        <v>13</v>
      </c>
      <c r="F12060" s="3">
        <v>6</v>
      </c>
      <c r="G12060" s="2">
        <v>81</v>
      </c>
      <c r="H12060" s="3">
        <v>44</v>
      </c>
      <c r="I12060" s="69" t="str">
        <f>VLOOKUP(C12060,СПРАВОЧНИК!B:D,2,0)</f>
        <v>КОРЕЯ</v>
      </c>
      <c r="J12060" s="69" t="str">
        <f>VLOOKUP(C12060,СПРАВОЧНИК!B:D,3,0)</f>
        <v>ИНОМАРКИ</v>
      </c>
      <c r="K12060" s="69" t="str">
        <f>VLOOKUP(СВОД2023[[#This Row],[ФО]],СПРАВОЧНИК!H:P,2,0)</f>
        <v>Южный ФО</v>
      </c>
    </row>
    <row r="12061" spans="1:11" x14ac:dyDescent="0.2">
      <c r="A12061" t="s">
        <v>600</v>
      </c>
      <c r="B12061" t="s">
        <v>597</v>
      </c>
      <c r="C12061" s="1" t="s">
        <v>257</v>
      </c>
      <c r="D12061" s="1" t="s">
        <v>1516</v>
      </c>
      <c r="E12061" s="2">
        <v>382</v>
      </c>
      <c r="F12061" s="3">
        <v>216</v>
      </c>
      <c r="G12061" s="2">
        <v>1899</v>
      </c>
      <c r="H12061" s="3">
        <v>1208</v>
      </c>
      <c r="I12061" s="69" t="str">
        <f>VLOOKUP(C12061,СПРАВОЧНИК!B:D,2,0)</f>
        <v>КОРЕЯ</v>
      </c>
      <c r="J12061" s="69" t="str">
        <f>VLOOKUP(C12061,СПРАВОЧНИК!B:D,3,0)</f>
        <v>ИНОМАРКИ</v>
      </c>
      <c r="K12061" s="69" t="str">
        <f>VLOOKUP(СВОД2023[[#This Row],[ФО]],СПРАВОЧНИК!H:P,2,0)</f>
        <v>Южный ФО</v>
      </c>
    </row>
    <row r="12062" spans="1:11" x14ac:dyDescent="0.2">
      <c r="A12062" t="s">
        <v>600</v>
      </c>
      <c r="B12062" t="s">
        <v>597</v>
      </c>
      <c r="C12062" s="1" t="s">
        <v>257</v>
      </c>
      <c r="D12062" s="1" t="s">
        <v>978</v>
      </c>
      <c r="E12062" s="2">
        <v>6</v>
      </c>
      <c r="F12062" s="3">
        <v>4</v>
      </c>
      <c r="G12062" s="2">
        <v>53</v>
      </c>
      <c r="H12062" s="3">
        <v>21</v>
      </c>
      <c r="I12062" s="69" t="str">
        <f>VLOOKUP(C12062,СПРАВОЧНИК!B:D,2,0)</f>
        <v>КОРЕЯ</v>
      </c>
      <c r="J12062" s="69" t="str">
        <f>VLOOKUP(C12062,СПРАВОЧНИК!B:D,3,0)</f>
        <v>ИНОМАРКИ</v>
      </c>
      <c r="K12062" s="69" t="str">
        <f>VLOOKUP(СВОД2023[[#This Row],[ФО]],СПРАВОЧНИК!H:P,2,0)</f>
        <v>Южный ФО</v>
      </c>
    </row>
    <row r="12063" spans="1:11" x14ac:dyDescent="0.2">
      <c r="A12063" t="s">
        <v>600</v>
      </c>
      <c r="B12063" t="s">
        <v>597</v>
      </c>
      <c r="C12063" s="1" t="s">
        <v>257</v>
      </c>
      <c r="D12063" s="1" t="s">
        <v>258</v>
      </c>
      <c r="E12063" s="2">
        <v>246</v>
      </c>
      <c r="F12063" s="3">
        <v>26</v>
      </c>
      <c r="G12063" s="2">
        <v>1238</v>
      </c>
      <c r="H12063" s="3">
        <v>153</v>
      </c>
      <c r="I12063" s="69" t="str">
        <f>VLOOKUP(C12063,СПРАВОЧНИК!B:D,2,0)</f>
        <v>КОРЕЯ</v>
      </c>
      <c r="J12063" s="69" t="str">
        <f>VLOOKUP(C12063,СПРАВОЧНИК!B:D,3,0)</f>
        <v>ИНОМАРКИ</v>
      </c>
      <c r="K12063" s="69" t="str">
        <f>VLOOKUP(СВОД2023[[#This Row],[ФО]],СПРАВОЧНИК!H:P,2,0)</f>
        <v>Южный ФО</v>
      </c>
    </row>
    <row r="12064" spans="1:11" x14ac:dyDescent="0.2">
      <c r="A12064" t="s">
        <v>600</v>
      </c>
      <c r="B12064" t="s">
        <v>597</v>
      </c>
      <c r="C12064" s="1" t="s">
        <v>257</v>
      </c>
      <c r="D12064" s="1" t="s">
        <v>259</v>
      </c>
      <c r="E12064" s="2"/>
      <c r="F12064" s="3"/>
      <c r="G12064" s="2">
        <v>3</v>
      </c>
      <c r="H12064" s="3"/>
      <c r="I12064" s="69" t="str">
        <f>VLOOKUP(C12064,СПРАВОЧНИК!B:D,2,0)</f>
        <v>КОРЕЯ</v>
      </c>
      <c r="J12064" s="69" t="str">
        <f>VLOOKUP(C12064,СПРАВОЧНИК!B:D,3,0)</f>
        <v>ИНОМАРКИ</v>
      </c>
      <c r="K12064" s="69" t="str">
        <f>VLOOKUP(СВОД2023[[#This Row],[ФО]],СПРАВОЧНИК!H:P,2,0)</f>
        <v>Южный ФО</v>
      </c>
    </row>
    <row r="12065" spans="1:11" x14ac:dyDescent="0.2">
      <c r="A12065" t="s">
        <v>600</v>
      </c>
      <c r="B12065" t="s">
        <v>597</v>
      </c>
      <c r="C12065" s="1" t="s">
        <v>257</v>
      </c>
      <c r="D12065" s="1" t="s">
        <v>260</v>
      </c>
      <c r="E12065" s="2">
        <v>614</v>
      </c>
      <c r="F12065" s="3">
        <v>277</v>
      </c>
      <c r="G12065" s="2">
        <v>3233</v>
      </c>
      <c r="H12065" s="3">
        <v>1396</v>
      </c>
      <c r="I12065" s="69" t="str">
        <f>VLOOKUP(C12065,СПРАВОЧНИК!B:D,2,0)</f>
        <v>КОРЕЯ</v>
      </c>
      <c r="J12065" s="69" t="str">
        <f>VLOOKUP(C12065,СПРАВОЧНИК!B:D,3,0)</f>
        <v>ИНОМАРКИ</v>
      </c>
      <c r="K12065" s="69" t="str">
        <f>VLOOKUP(СВОД2023[[#This Row],[ФО]],СПРАВОЧНИК!H:P,2,0)</f>
        <v>Южный ФО</v>
      </c>
    </row>
    <row r="12066" spans="1:11" x14ac:dyDescent="0.2">
      <c r="A12066" t="s">
        <v>600</v>
      </c>
      <c r="B12066" t="s">
        <v>597</v>
      </c>
      <c r="C12066" s="1" t="s">
        <v>257</v>
      </c>
      <c r="D12066" s="1" t="s">
        <v>626</v>
      </c>
      <c r="E12066" s="2"/>
      <c r="F12066" s="3"/>
      <c r="G12066" s="2"/>
      <c r="H12066" s="3">
        <v>2</v>
      </c>
      <c r="I12066" s="69" t="str">
        <f>VLOOKUP(C12066,СПРАВОЧНИК!B:D,2,0)</f>
        <v>КОРЕЯ</v>
      </c>
      <c r="J12066" s="69" t="str">
        <f>VLOOKUP(C12066,СПРАВОЧНИК!B:D,3,0)</f>
        <v>ИНОМАРКИ</v>
      </c>
      <c r="K12066" s="69" t="str">
        <f>VLOOKUP(СВОД2023[[#This Row],[ФО]],СПРАВОЧНИК!H:P,2,0)</f>
        <v>Южный ФО</v>
      </c>
    </row>
    <row r="12067" spans="1:11" x14ac:dyDescent="0.2">
      <c r="A12067" t="s">
        <v>600</v>
      </c>
      <c r="B12067" t="s">
        <v>597</v>
      </c>
      <c r="C12067" s="1" t="s">
        <v>257</v>
      </c>
      <c r="D12067" s="1" t="s">
        <v>2431</v>
      </c>
      <c r="E12067" s="2">
        <v>1</v>
      </c>
      <c r="F12067" s="3"/>
      <c r="G12067" s="2">
        <v>4</v>
      </c>
      <c r="H12067" s="3"/>
      <c r="I12067" s="69" t="str">
        <f>VLOOKUP(C12067,СПРАВОЧНИК!B:D,2,0)</f>
        <v>КОРЕЯ</v>
      </c>
      <c r="J12067" s="69" t="str">
        <f>VLOOKUP(C12067,СПРАВОЧНИК!B:D,3,0)</f>
        <v>ИНОМАРКИ</v>
      </c>
      <c r="K12067" s="69" t="str">
        <f>VLOOKUP(СВОД2023[[#This Row],[ФО]],СПРАВОЧНИК!H:P,2,0)</f>
        <v>Южный ФО</v>
      </c>
    </row>
    <row r="12068" spans="1:11" x14ac:dyDescent="0.2">
      <c r="A12068" t="s">
        <v>600</v>
      </c>
      <c r="B12068" t="s">
        <v>597</v>
      </c>
      <c r="C12068" s="1" t="s">
        <v>257</v>
      </c>
      <c r="D12068" s="1" t="s">
        <v>1517</v>
      </c>
      <c r="E12068" s="2">
        <v>6</v>
      </c>
      <c r="F12068" s="3">
        <v>3</v>
      </c>
      <c r="G12068" s="2">
        <v>38</v>
      </c>
      <c r="H12068" s="3">
        <v>27</v>
      </c>
      <c r="I12068" s="69" t="str">
        <f>VLOOKUP(C12068,СПРАВОЧНИК!B:D,2,0)</f>
        <v>КОРЕЯ</v>
      </c>
      <c r="J12068" s="69" t="str">
        <f>VLOOKUP(C12068,СПРАВОЧНИК!B:D,3,0)</f>
        <v>ИНОМАРКИ</v>
      </c>
      <c r="K12068" s="69" t="str">
        <f>VLOOKUP(СВОД2023[[#This Row],[ФО]],СПРАВОЧНИК!H:P,2,0)</f>
        <v>Южный ФО</v>
      </c>
    </row>
    <row r="12069" spans="1:11" x14ac:dyDescent="0.2">
      <c r="A12069" t="s">
        <v>600</v>
      </c>
      <c r="B12069" t="s">
        <v>597</v>
      </c>
      <c r="C12069" s="1" t="s">
        <v>257</v>
      </c>
      <c r="D12069" s="1" t="s">
        <v>261</v>
      </c>
      <c r="E12069" s="2"/>
      <c r="F12069" s="3"/>
      <c r="G12069" s="2">
        <v>3</v>
      </c>
      <c r="H12069" s="3">
        <v>1</v>
      </c>
      <c r="I12069" s="69" t="str">
        <f>VLOOKUP(C12069,СПРАВОЧНИК!B:D,2,0)</f>
        <v>КОРЕЯ</v>
      </c>
      <c r="J12069" s="69" t="str">
        <f>VLOOKUP(C12069,СПРАВОЧНИК!B:D,3,0)</f>
        <v>ИНОМАРКИ</v>
      </c>
      <c r="K12069" s="69" t="str">
        <f>VLOOKUP(СВОД2023[[#This Row],[ФО]],СПРАВОЧНИК!H:P,2,0)</f>
        <v>Южный ФО</v>
      </c>
    </row>
    <row r="12070" spans="1:11" x14ac:dyDescent="0.2">
      <c r="A12070" t="s">
        <v>600</v>
      </c>
      <c r="B12070" t="s">
        <v>597</v>
      </c>
      <c r="C12070" s="1" t="s">
        <v>257</v>
      </c>
      <c r="D12070" s="1" t="s">
        <v>262</v>
      </c>
      <c r="E12070" s="2">
        <v>14</v>
      </c>
      <c r="F12070" s="3">
        <v>3</v>
      </c>
      <c r="G12070" s="2">
        <v>83</v>
      </c>
      <c r="H12070" s="3">
        <v>7</v>
      </c>
      <c r="I12070" s="69" t="str">
        <f>VLOOKUP(C12070,СПРАВОЧНИК!B:D,2,0)</f>
        <v>КОРЕЯ</v>
      </c>
      <c r="J12070" s="69" t="str">
        <f>VLOOKUP(C12070,СПРАВОЧНИК!B:D,3,0)</f>
        <v>ИНОМАРКИ</v>
      </c>
      <c r="K12070" s="69" t="str">
        <f>VLOOKUP(СВОД2023[[#This Row],[ФО]],СПРАВОЧНИК!H:P,2,0)</f>
        <v>Южный ФО</v>
      </c>
    </row>
    <row r="12071" spans="1:11" x14ac:dyDescent="0.2">
      <c r="A12071" t="s">
        <v>600</v>
      </c>
      <c r="B12071" t="s">
        <v>597</v>
      </c>
      <c r="C12071" s="1" t="s">
        <v>257</v>
      </c>
      <c r="D12071" s="1" t="s">
        <v>1518</v>
      </c>
      <c r="E12071" s="2">
        <v>71</v>
      </c>
      <c r="F12071" s="3">
        <v>35</v>
      </c>
      <c r="G12071" s="2">
        <v>337</v>
      </c>
      <c r="H12071" s="3">
        <v>176</v>
      </c>
      <c r="I12071" s="69" t="str">
        <f>VLOOKUP(C12071,СПРАВОЧНИК!B:D,2,0)</f>
        <v>КОРЕЯ</v>
      </c>
      <c r="J12071" s="69" t="str">
        <f>VLOOKUP(C12071,СПРАВОЧНИК!B:D,3,0)</f>
        <v>ИНОМАРКИ</v>
      </c>
      <c r="K12071" s="69" t="str">
        <f>VLOOKUP(СВОД2023[[#This Row],[ФО]],СПРАВОЧНИК!H:P,2,0)</f>
        <v>Южный ФО</v>
      </c>
    </row>
    <row r="12072" spans="1:11" x14ac:dyDescent="0.2">
      <c r="A12072" t="s">
        <v>600</v>
      </c>
      <c r="B12072" t="s">
        <v>597</v>
      </c>
      <c r="C12072" s="1" t="s">
        <v>257</v>
      </c>
      <c r="D12072" s="1" t="s">
        <v>263</v>
      </c>
      <c r="E12072" s="2">
        <v>544</v>
      </c>
      <c r="F12072" s="3">
        <v>153</v>
      </c>
      <c r="G12072" s="2">
        <v>2565</v>
      </c>
      <c r="H12072" s="3">
        <v>937</v>
      </c>
      <c r="I12072" s="69" t="str">
        <f>VLOOKUP(C12072,СПРАВОЧНИК!B:D,2,0)</f>
        <v>КОРЕЯ</v>
      </c>
      <c r="J12072" s="69" t="str">
        <f>VLOOKUP(C12072,СПРАВОЧНИК!B:D,3,0)</f>
        <v>ИНОМАРКИ</v>
      </c>
      <c r="K12072" s="69" t="str">
        <f>VLOOKUP(СВОД2023[[#This Row],[ФО]],СПРАВОЧНИК!H:P,2,0)</f>
        <v>Южный ФО</v>
      </c>
    </row>
    <row r="12073" spans="1:11" x14ac:dyDescent="0.2">
      <c r="A12073" t="s">
        <v>600</v>
      </c>
      <c r="B12073" t="s">
        <v>597</v>
      </c>
      <c r="C12073" s="1" t="s">
        <v>257</v>
      </c>
      <c r="D12073" s="1" t="s">
        <v>264</v>
      </c>
      <c r="E12073" s="2">
        <v>362</v>
      </c>
      <c r="F12073" s="3">
        <v>123</v>
      </c>
      <c r="G12073" s="2">
        <v>1812</v>
      </c>
      <c r="H12073" s="3">
        <v>636</v>
      </c>
      <c r="I12073" s="69" t="str">
        <f>VLOOKUP(C12073,СПРАВОЧНИК!B:D,2,0)</f>
        <v>КОРЕЯ</v>
      </c>
      <c r="J12073" s="69" t="str">
        <f>VLOOKUP(C12073,СПРАВОЧНИК!B:D,3,0)</f>
        <v>ИНОМАРКИ</v>
      </c>
      <c r="K12073" s="69" t="str">
        <f>VLOOKUP(СВОД2023[[#This Row],[ФО]],СПРАВОЧНИК!H:P,2,0)</f>
        <v>Южный ФО</v>
      </c>
    </row>
    <row r="12074" spans="1:11" x14ac:dyDescent="0.2">
      <c r="A12074" t="s">
        <v>600</v>
      </c>
      <c r="B12074" t="s">
        <v>597</v>
      </c>
      <c r="C12074" s="1" t="s">
        <v>257</v>
      </c>
      <c r="D12074" s="1" t="s">
        <v>265</v>
      </c>
      <c r="E12074" s="2">
        <v>5</v>
      </c>
      <c r="F12074" s="3"/>
      <c r="G12074" s="2">
        <v>33</v>
      </c>
      <c r="H12074" s="3">
        <v>1</v>
      </c>
      <c r="I12074" s="69" t="str">
        <f>VLOOKUP(C12074,СПРАВОЧНИК!B:D,2,0)</f>
        <v>КОРЕЯ</v>
      </c>
      <c r="J12074" s="69" t="str">
        <f>VLOOKUP(C12074,СПРАВОЧНИК!B:D,3,0)</f>
        <v>ИНОМАРКИ</v>
      </c>
      <c r="K12074" s="69" t="str">
        <f>VLOOKUP(СВОД2023[[#This Row],[ФО]],СПРАВОЧНИК!H:P,2,0)</f>
        <v>Южный ФО</v>
      </c>
    </row>
    <row r="12075" spans="1:11" x14ac:dyDescent="0.2">
      <c r="A12075" t="s">
        <v>600</v>
      </c>
      <c r="B12075" t="s">
        <v>597</v>
      </c>
      <c r="C12075" s="1" t="s">
        <v>257</v>
      </c>
      <c r="D12075" s="1" t="s">
        <v>1519</v>
      </c>
      <c r="E12075" s="2">
        <v>1</v>
      </c>
      <c r="F12075" s="3"/>
      <c r="G12075" s="2">
        <v>3</v>
      </c>
      <c r="H12075" s="3">
        <v>1</v>
      </c>
      <c r="I12075" s="69" t="str">
        <f>VLOOKUP(C12075,СПРАВОЧНИК!B:D,2,0)</f>
        <v>КОРЕЯ</v>
      </c>
      <c r="J12075" s="69" t="str">
        <f>VLOOKUP(C12075,СПРАВОЧНИК!B:D,3,0)</f>
        <v>ИНОМАРКИ</v>
      </c>
      <c r="K12075" s="69" t="str">
        <f>VLOOKUP(СВОД2023[[#This Row],[ФО]],СПРАВОЧНИК!H:P,2,0)</f>
        <v>Южный ФО</v>
      </c>
    </row>
    <row r="12076" spans="1:11" x14ac:dyDescent="0.2">
      <c r="A12076" t="s">
        <v>600</v>
      </c>
      <c r="B12076" t="s">
        <v>597</v>
      </c>
      <c r="C12076" s="1" t="s">
        <v>257</v>
      </c>
      <c r="D12076" s="1" t="s">
        <v>2178</v>
      </c>
      <c r="E12076" s="2">
        <v>20</v>
      </c>
      <c r="F12076" s="3"/>
      <c r="G12076" s="2">
        <v>79</v>
      </c>
      <c r="H12076" s="3">
        <v>7</v>
      </c>
      <c r="I12076" s="69" t="str">
        <f>VLOOKUP(C12076,СПРАВОЧНИК!B:D,2,0)</f>
        <v>КОРЕЯ</v>
      </c>
      <c r="J12076" s="69" t="str">
        <f>VLOOKUP(C12076,СПРАВОЧНИК!B:D,3,0)</f>
        <v>ИНОМАРКИ</v>
      </c>
      <c r="K12076" s="69" t="str">
        <f>VLOOKUP(СВОД2023[[#This Row],[ФО]],СПРАВОЧНИК!H:P,2,0)</f>
        <v>Южный ФО</v>
      </c>
    </row>
    <row r="12077" spans="1:11" x14ac:dyDescent="0.2">
      <c r="A12077" t="s">
        <v>600</v>
      </c>
      <c r="B12077" t="s">
        <v>597</v>
      </c>
      <c r="C12077" s="1" t="s">
        <v>257</v>
      </c>
      <c r="D12077" s="1" t="s">
        <v>979</v>
      </c>
      <c r="E12077" s="2">
        <v>32</v>
      </c>
      <c r="F12077" s="3">
        <v>20</v>
      </c>
      <c r="G12077" s="2">
        <v>169</v>
      </c>
      <c r="H12077" s="3">
        <v>99</v>
      </c>
      <c r="I12077" s="69" t="str">
        <f>VLOOKUP(C12077,СПРАВОЧНИК!B:D,2,0)</f>
        <v>КОРЕЯ</v>
      </c>
      <c r="J12077" s="69" t="str">
        <f>VLOOKUP(C12077,СПРАВОЧНИК!B:D,3,0)</f>
        <v>ИНОМАРКИ</v>
      </c>
      <c r="K12077" s="69" t="str">
        <f>VLOOKUP(СВОД2023[[#This Row],[ФО]],СПРАВОЧНИК!H:P,2,0)</f>
        <v>Южный ФО</v>
      </c>
    </row>
    <row r="12078" spans="1:11" x14ac:dyDescent="0.2">
      <c r="A12078" t="s">
        <v>600</v>
      </c>
      <c r="B12078" t="s">
        <v>597</v>
      </c>
      <c r="C12078" s="1" t="s">
        <v>257</v>
      </c>
      <c r="D12078" s="1" t="s">
        <v>980</v>
      </c>
      <c r="E12078" s="2">
        <v>187</v>
      </c>
      <c r="F12078" s="3">
        <v>90</v>
      </c>
      <c r="G12078" s="2">
        <v>1009</v>
      </c>
      <c r="H12078" s="3">
        <v>487</v>
      </c>
      <c r="I12078" s="69" t="str">
        <f>VLOOKUP(C12078,СПРАВОЧНИК!B:D,2,0)</f>
        <v>КОРЕЯ</v>
      </c>
      <c r="J12078" s="69" t="str">
        <f>VLOOKUP(C12078,СПРАВОЧНИК!B:D,3,0)</f>
        <v>ИНОМАРКИ</v>
      </c>
      <c r="K12078" s="69" t="str">
        <f>VLOOKUP(СВОД2023[[#This Row],[ФО]],СПРАВОЧНИК!H:P,2,0)</f>
        <v>Южный ФО</v>
      </c>
    </row>
    <row r="12079" spans="1:11" x14ac:dyDescent="0.2">
      <c r="A12079" t="s">
        <v>600</v>
      </c>
      <c r="B12079" t="s">
        <v>597</v>
      </c>
      <c r="C12079" s="1" t="s">
        <v>257</v>
      </c>
      <c r="D12079" s="1" t="s">
        <v>1520</v>
      </c>
      <c r="E12079" s="2">
        <v>86</v>
      </c>
      <c r="F12079" s="3">
        <v>44</v>
      </c>
      <c r="G12079" s="2">
        <v>462</v>
      </c>
      <c r="H12079" s="3">
        <v>271</v>
      </c>
      <c r="I12079" s="69" t="str">
        <f>VLOOKUP(C12079,СПРАВОЧНИК!B:D,2,0)</f>
        <v>КОРЕЯ</v>
      </c>
      <c r="J12079" s="69" t="str">
        <f>VLOOKUP(C12079,СПРАВОЧНИК!B:D,3,0)</f>
        <v>ИНОМАРКИ</v>
      </c>
      <c r="K12079" s="69" t="str">
        <f>VLOOKUP(СВОД2023[[#This Row],[ФО]],СПРАВОЧНИК!H:P,2,0)</f>
        <v>Южный ФО</v>
      </c>
    </row>
    <row r="12080" spans="1:11" x14ac:dyDescent="0.2">
      <c r="A12080" t="s">
        <v>600</v>
      </c>
      <c r="B12080" t="s">
        <v>597</v>
      </c>
      <c r="C12080" s="1" t="s">
        <v>257</v>
      </c>
      <c r="D12080" s="1" t="s">
        <v>981</v>
      </c>
      <c r="E12080" s="2">
        <v>262</v>
      </c>
      <c r="F12080" s="3">
        <v>150</v>
      </c>
      <c r="G12080" s="2">
        <v>1411</v>
      </c>
      <c r="H12080" s="3">
        <v>842</v>
      </c>
      <c r="I12080" s="69" t="str">
        <f>VLOOKUP(C12080,СПРАВОЧНИК!B:D,2,0)</f>
        <v>КОРЕЯ</v>
      </c>
      <c r="J12080" s="69" t="str">
        <f>VLOOKUP(C12080,СПРАВОЧНИК!B:D,3,0)</f>
        <v>ИНОМАРКИ</v>
      </c>
      <c r="K12080" s="69" t="str">
        <f>VLOOKUP(СВОД2023[[#This Row],[ФО]],СПРАВОЧНИК!H:P,2,0)</f>
        <v>Южный ФО</v>
      </c>
    </row>
    <row r="12081" spans="1:11" x14ac:dyDescent="0.2">
      <c r="A12081" t="s">
        <v>600</v>
      </c>
      <c r="B12081" t="s">
        <v>597</v>
      </c>
      <c r="C12081" s="1" t="s">
        <v>257</v>
      </c>
      <c r="D12081" s="1" t="s">
        <v>1521</v>
      </c>
      <c r="E12081" s="2">
        <v>4</v>
      </c>
      <c r="F12081" s="3">
        <v>5</v>
      </c>
      <c r="G12081" s="2">
        <v>49</v>
      </c>
      <c r="H12081" s="3">
        <v>33</v>
      </c>
      <c r="I12081" s="69" t="str">
        <f>VLOOKUP(C12081,СПРАВОЧНИК!B:D,2,0)</f>
        <v>КОРЕЯ</v>
      </c>
      <c r="J12081" s="69" t="str">
        <f>VLOOKUP(C12081,СПРАВОЧНИК!B:D,3,0)</f>
        <v>ИНОМАРКИ</v>
      </c>
      <c r="K12081" s="69" t="str">
        <f>VLOOKUP(СВОД2023[[#This Row],[ФО]],СПРАВОЧНИК!H:P,2,0)</f>
        <v>Южный ФО</v>
      </c>
    </row>
    <row r="12082" spans="1:11" x14ac:dyDescent="0.2">
      <c r="A12082" t="s">
        <v>600</v>
      </c>
      <c r="B12082" t="s">
        <v>597</v>
      </c>
      <c r="C12082" s="1" t="s">
        <v>257</v>
      </c>
      <c r="D12082" s="1" t="s">
        <v>1522</v>
      </c>
      <c r="E12082" s="2">
        <v>2</v>
      </c>
      <c r="F12082" s="3">
        <v>7</v>
      </c>
      <c r="G12082" s="2">
        <v>30</v>
      </c>
      <c r="H12082" s="3">
        <v>24</v>
      </c>
      <c r="I12082" s="69" t="str">
        <f>VLOOKUP(C12082,СПРАВОЧНИК!B:D,2,0)</f>
        <v>КОРЕЯ</v>
      </c>
      <c r="J12082" s="69" t="str">
        <f>VLOOKUP(C12082,СПРАВОЧНИК!B:D,3,0)</f>
        <v>ИНОМАРКИ</v>
      </c>
      <c r="K12082" s="69" t="str">
        <f>VLOOKUP(СВОД2023[[#This Row],[ФО]],СПРАВОЧНИК!H:P,2,0)</f>
        <v>Южный ФО</v>
      </c>
    </row>
    <row r="12083" spans="1:11" x14ac:dyDescent="0.2">
      <c r="A12083" t="s">
        <v>600</v>
      </c>
      <c r="B12083" t="s">
        <v>597</v>
      </c>
      <c r="C12083" s="1" t="s">
        <v>257</v>
      </c>
      <c r="D12083" s="1" t="s">
        <v>2179</v>
      </c>
      <c r="E12083" s="2"/>
      <c r="F12083" s="3"/>
      <c r="G12083" s="2">
        <v>7</v>
      </c>
      <c r="H12083" s="3">
        <v>7</v>
      </c>
      <c r="I12083" s="69" t="str">
        <f>VLOOKUP(C12083,СПРАВОЧНИК!B:D,2,0)</f>
        <v>КОРЕЯ</v>
      </c>
      <c r="J12083" s="69" t="str">
        <f>VLOOKUP(C12083,СПРАВОЧНИК!B:D,3,0)</f>
        <v>ИНОМАРКИ</v>
      </c>
      <c r="K12083" s="69" t="str">
        <f>VLOOKUP(СВОД2023[[#This Row],[ФО]],СПРАВОЧНИК!H:P,2,0)</f>
        <v>Южный ФО</v>
      </c>
    </row>
    <row r="12084" spans="1:11" x14ac:dyDescent="0.2">
      <c r="A12084" t="s">
        <v>600</v>
      </c>
      <c r="B12084" t="s">
        <v>597</v>
      </c>
      <c r="C12084" s="1" t="s">
        <v>257</v>
      </c>
      <c r="D12084" s="1" t="s">
        <v>2180</v>
      </c>
      <c r="E12084" s="2">
        <v>2</v>
      </c>
      <c r="F12084" s="3"/>
      <c r="G12084" s="2">
        <v>3</v>
      </c>
      <c r="H12084" s="3">
        <v>2</v>
      </c>
      <c r="I12084" s="69" t="str">
        <f>VLOOKUP(C12084,СПРАВОЧНИК!B:D,2,0)</f>
        <v>КОРЕЯ</v>
      </c>
      <c r="J12084" s="69" t="str">
        <f>VLOOKUP(C12084,СПРАВОЧНИК!B:D,3,0)</f>
        <v>ИНОМАРКИ</v>
      </c>
      <c r="K12084" s="69" t="str">
        <f>VLOOKUP(СВОД2023[[#This Row],[ФО]],СПРАВОЧНИК!H:P,2,0)</f>
        <v>Южный ФО</v>
      </c>
    </row>
    <row r="12085" spans="1:11" x14ac:dyDescent="0.2">
      <c r="A12085" t="s">
        <v>600</v>
      </c>
      <c r="B12085" t="s">
        <v>597</v>
      </c>
      <c r="C12085" s="1" t="s">
        <v>257</v>
      </c>
      <c r="D12085" s="1" t="s">
        <v>982</v>
      </c>
      <c r="E12085" s="2">
        <v>57</v>
      </c>
      <c r="F12085" s="3">
        <v>5</v>
      </c>
      <c r="G12085" s="2">
        <v>391</v>
      </c>
      <c r="H12085" s="3">
        <v>19</v>
      </c>
      <c r="I12085" s="69" t="str">
        <f>VLOOKUP(C12085,СПРАВОЧНИК!B:D,2,0)</f>
        <v>КОРЕЯ</v>
      </c>
      <c r="J12085" s="69" t="str">
        <f>VLOOKUP(C12085,СПРАВОЧНИК!B:D,3,0)</f>
        <v>ИНОМАРКИ</v>
      </c>
      <c r="K12085" s="69" t="str">
        <f>VLOOKUP(СВОД2023[[#This Row],[ФО]],СПРАВОЧНИК!H:P,2,0)</f>
        <v>Южный ФО</v>
      </c>
    </row>
    <row r="12086" spans="1:11" x14ac:dyDescent="0.2">
      <c r="A12086" t="s">
        <v>600</v>
      </c>
      <c r="B12086" t="s">
        <v>597</v>
      </c>
      <c r="C12086" s="1" t="s">
        <v>257</v>
      </c>
      <c r="D12086" s="1" t="s">
        <v>2181</v>
      </c>
      <c r="E12086" s="2">
        <v>3</v>
      </c>
      <c r="F12086" s="3"/>
      <c r="G12086" s="2">
        <v>9</v>
      </c>
      <c r="H12086" s="3">
        <v>3</v>
      </c>
      <c r="I12086" s="69" t="str">
        <f>VLOOKUP(C12086,СПРАВОЧНИК!B:D,2,0)</f>
        <v>КОРЕЯ</v>
      </c>
      <c r="J12086" s="69" t="str">
        <f>VLOOKUP(C12086,СПРАВОЧНИК!B:D,3,0)</f>
        <v>ИНОМАРКИ</v>
      </c>
      <c r="K12086" s="69" t="str">
        <f>VLOOKUP(СВОД2023[[#This Row],[ФО]],СПРАВОЧНИК!H:P,2,0)</f>
        <v>Южный ФО</v>
      </c>
    </row>
    <row r="12087" spans="1:11" x14ac:dyDescent="0.2">
      <c r="A12087" t="s">
        <v>600</v>
      </c>
      <c r="B12087" t="s">
        <v>597</v>
      </c>
      <c r="C12087" s="1" t="s">
        <v>257</v>
      </c>
      <c r="D12087" s="1" t="s">
        <v>1523</v>
      </c>
      <c r="E12087" s="2">
        <v>13</v>
      </c>
      <c r="F12087" s="3">
        <v>5</v>
      </c>
      <c r="G12087" s="2">
        <v>58</v>
      </c>
      <c r="H12087" s="3">
        <v>24</v>
      </c>
      <c r="I12087" s="69" t="str">
        <f>VLOOKUP(C12087,СПРАВОЧНИК!B:D,2,0)</f>
        <v>КОРЕЯ</v>
      </c>
      <c r="J12087" s="69" t="str">
        <f>VLOOKUP(C12087,СПРАВОЧНИК!B:D,3,0)</f>
        <v>ИНОМАРКИ</v>
      </c>
      <c r="K12087" s="69" t="str">
        <f>VLOOKUP(СВОД2023[[#This Row],[ФО]],СПРАВОЧНИК!H:P,2,0)</f>
        <v>Южный ФО</v>
      </c>
    </row>
    <row r="12088" spans="1:11" x14ac:dyDescent="0.2">
      <c r="A12088" t="s">
        <v>600</v>
      </c>
      <c r="B12088" t="s">
        <v>597</v>
      </c>
      <c r="C12088" s="1" t="s">
        <v>257</v>
      </c>
      <c r="D12088" s="1" t="s">
        <v>2182</v>
      </c>
      <c r="E12088" s="2"/>
      <c r="F12088" s="3">
        <v>2</v>
      </c>
      <c r="G12088" s="2">
        <v>3</v>
      </c>
      <c r="H12088" s="3">
        <v>6</v>
      </c>
      <c r="I12088" s="69" t="str">
        <f>VLOOKUP(C12088,СПРАВОЧНИК!B:D,2,0)</f>
        <v>КОРЕЯ</v>
      </c>
      <c r="J12088" s="69" t="str">
        <f>VLOOKUP(C12088,СПРАВОЧНИК!B:D,3,0)</f>
        <v>ИНОМАРКИ</v>
      </c>
      <c r="K12088" s="69" t="str">
        <f>VLOOKUP(СВОД2023[[#This Row],[ФО]],СПРАВОЧНИК!H:P,2,0)</f>
        <v>Южный ФО</v>
      </c>
    </row>
    <row r="12089" spans="1:11" x14ac:dyDescent="0.2">
      <c r="A12089" t="s">
        <v>600</v>
      </c>
      <c r="B12089" t="s">
        <v>597</v>
      </c>
      <c r="C12089" s="1" t="s">
        <v>257</v>
      </c>
      <c r="D12089" s="1" t="s">
        <v>983</v>
      </c>
      <c r="E12089" s="2">
        <v>1774</v>
      </c>
      <c r="F12089" s="3">
        <v>1420</v>
      </c>
      <c r="G12089" s="2">
        <v>9930</v>
      </c>
      <c r="H12089" s="3">
        <v>7657</v>
      </c>
      <c r="I12089" s="69" t="str">
        <f>VLOOKUP(C12089,СПРАВОЧНИК!B:D,2,0)</f>
        <v>КОРЕЯ</v>
      </c>
      <c r="J12089" s="69" t="str">
        <f>VLOOKUP(C12089,СПРАВОЧНИК!B:D,3,0)</f>
        <v>ИНОМАРКИ</v>
      </c>
      <c r="K12089" s="69" t="str">
        <f>VLOOKUP(СВОД2023[[#This Row],[ФО]],СПРАВОЧНИК!H:P,2,0)</f>
        <v>Южный ФО</v>
      </c>
    </row>
    <row r="12090" spans="1:11" x14ac:dyDescent="0.2">
      <c r="A12090" t="s">
        <v>600</v>
      </c>
      <c r="B12090" t="s">
        <v>597</v>
      </c>
      <c r="C12090" s="1" t="s">
        <v>257</v>
      </c>
      <c r="D12090" s="1" t="s">
        <v>1524</v>
      </c>
      <c r="E12090" s="2">
        <v>9</v>
      </c>
      <c r="F12090" s="3">
        <v>9</v>
      </c>
      <c r="G12090" s="2">
        <v>58</v>
      </c>
      <c r="H12090" s="3">
        <v>32</v>
      </c>
      <c r="I12090" s="69" t="str">
        <f>VLOOKUP(C12090,СПРАВОЧНИК!B:D,2,0)</f>
        <v>КОРЕЯ</v>
      </c>
      <c r="J12090" s="69" t="str">
        <f>VLOOKUP(C12090,СПРАВОЧНИК!B:D,3,0)</f>
        <v>ИНОМАРКИ</v>
      </c>
      <c r="K12090" s="69" t="str">
        <f>VLOOKUP(СВОД2023[[#This Row],[ФО]],СПРАВОЧНИК!H:P,2,0)</f>
        <v>Южный ФО</v>
      </c>
    </row>
    <row r="12091" spans="1:11" x14ac:dyDescent="0.2">
      <c r="A12091" t="s">
        <v>600</v>
      </c>
      <c r="B12091" t="s">
        <v>597</v>
      </c>
      <c r="C12091" s="1" t="s">
        <v>257</v>
      </c>
      <c r="D12091" s="1" t="s">
        <v>1525</v>
      </c>
      <c r="E12091" s="2">
        <v>5</v>
      </c>
      <c r="F12091" s="3">
        <v>6</v>
      </c>
      <c r="G12091" s="2">
        <v>34</v>
      </c>
      <c r="H12091" s="3">
        <v>27</v>
      </c>
      <c r="I12091" s="69" t="str">
        <f>VLOOKUP(C12091,СПРАВОЧНИК!B:D,2,0)</f>
        <v>КОРЕЯ</v>
      </c>
      <c r="J12091" s="69" t="str">
        <f>VLOOKUP(C12091,СПРАВОЧНИК!B:D,3,0)</f>
        <v>ИНОМАРКИ</v>
      </c>
      <c r="K12091" s="69" t="str">
        <f>VLOOKUP(СВОД2023[[#This Row],[ФО]],СПРАВОЧНИК!H:P,2,0)</f>
        <v>Южный ФО</v>
      </c>
    </row>
    <row r="12092" spans="1:11" x14ac:dyDescent="0.2">
      <c r="A12092" t="s">
        <v>600</v>
      </c>
      <c r="B12092" t="s">
        <v>597</v>
      </c>
      <c r="C12092" s="1" t="s">
        <v>257</v>
      </c>
      <c r="D12092" s="1" t="s">
        <v>2183</v>
      </c>
      <c r="E12092" s="2">
        <v>6</v>
      </c>
      <c r="F12092" s="3">
        <v>9</v>
      </c>
      <c r="G12092" s="2">
        <v>41</v>
      </c>
      <c r="H12092" s="3">
        <v>33</v>
      </c>
      <c r="I12092" s="69" t="str">
        <f>VLOOKUP(C12092,СПРАВОЧНИК!B:D,2,0)</f>
        <v>КОРЕЯ</v>
      </c>
      <c r="J12092" s="69" t="str">
        <f>VLOOKUP(C12092,СПРАВОЧНИК!B:D,3,0)</f>
        <v>ИНОМАРКИ</v>
      </c>
      <c r="K12092" s="69" t="str">
        <f>VLOOKUP(СВОД2023[[#This Row],[ФО]],СПРАВОЧНИК!H:P,2,0)</f>
        <v>Южный ФО</v>
      </c>
    </row>
    <row r="12093" spans="1:11" x14ac:dyDescent="0.2">
      <c r="A12093" t="s">
        <v>600</v>
      </c>
      <c r="B12093" t="s">
        <v>597</v>
      </c>
      <c r="C12093" s="1" t="s">
        <v>257</v>
      </c>
      <c r="D12093" s="1" t="s">
        <v>984</v>
      </c>
      <c r="E12093" s="2">
        <v>485</v>
      </c>
      <c r="F12093" s="3">
        <v>134</v>
      </c>
      <c r="G12093" s="2">
        <v>2190</v>
      </c>
      <c r="H12093" s="3">
        <v>765</v>
      </c>
      <c r="I12093" s="69" t="str">
        <f>VLOOKUP(C12093,СПРАВОЧНИК!B:D,2,0)</f>
        <v>КОРЕЯ</v>
      </c>
      <c r="J12093" s="69" t="str">
        <f>VLOOKUP(C12093,СПРАВОЧНИК!B:D,3,0)</f>
        <v>ИНОМАРКИ</v>
      </c>
      <c r="K12093" s="69" t="str">
        <f>VLOOKUP(СВОД2023[[#This Row],[ФО]],СПРАВОЧНИК!H:P,2,0)</f>
        <v>Южный ФО</v>
      </c>
    </row>
    <row r="12094" spans="1:11" x14ac:dyDescent="0.2">
      <c r="A12094" t="s">
        <v>600</v>
      </c>
      <c r="B12094" t="s">
        <v>597</v>
      </c>
      <c r="C12094" s="1" t="s">
        <v>257</v>
      </c>
      <c r="D12094" s="1" t="s">
        <v>1526</v>
      </c>
      <c r="E12094" s="2">
        <v>15</v>
      </c>
      <c r="F12094" s="3">
        <v>3</v>
      </c>
      <c r="G12094" s="2">
        <v>91</v>
      </c>
      <c r="H12094" s="3">
        <v>25</v>
      </c>
      <c r="I12094" s="69" t="str">
        <f>VLOOKUP(C12094,СПРАВОЧНИК!B:D,2,0)</f>
        <v>КОРЕЯ</v>
      </c>
      <c r="J12094" s="69" t="str">
        <f>VLOOKUP(C12094,СПРАВОЧНИК!B:D,3,0)</f>
        <v>ИНОМАРКИ</v>
      </c>
      <c r="K12094" s="69" t="str">
        <f>VLOOKUP(СВОД2023[[#This Row],[ФО]],СПРАВОЧНИК!H:P,2,0)</f>
        <v>Южный ФО</v>
      </c>
    </row>
    <row r="12095" spans="1:11" x14ac:dyDescent="0.2">
      <c r="A12095" t="s">
        <v>600</v>
      </c>
      <c r="B12095" t="s">
        <v>597</v>
      </c>
      <c r="C12095" s="1" t="s">
        <v>257</v>
      </c>
      <c r="D12095" s="1" t="s">
        <v>985</v>
      </c>
      <c r="E12095" s="2">
        <v>1</v>
      </c>
      <c r="F12095" s="3"/>
      <c r="G12095" s="2">
        <v>1</v>
      </c>
      <c r="H12095" s="3"/>
      <c r="I12095" s="69" t="str">
        <f>VLOOKUP(C12095,СПРАВОЧНИК!B:D,2,0)</f>
        <v>КОРЕЯ</v>
      </c>
      <c r="J12095" s="69" t="str">
        <f>VLOOKUP(C12095,СПРАВОЧНИК!B:D,3,0)</f>
        <v>ИНОМАРКИ</v>
      </c>
      <c r="K12095" s="69" t="str">
        <f>VLOOKUP(СВОД2023[[#This Row],[ФО]],СПРАВОЧНИК!H:P,2,0)</f>
        <v>Южный ФО</v>
      </c>
    </row>
    <row r="12096" spans="1:11" x14ac:dyDescent="0.2">
      <c r="A12096" t="s">
        <v>600</v>
      </c>
      <c r="B12096" t="s">
        <v>597</v>
      </c>
      <c r="C12096" s="1" t="s">
        <v>257</v>
      </c>
      <c r="D12096" s="1" t="s">
        <v>1527</v>
      </c>
      <c r="E12096" s="2">
        <v>1</v>
      </c>
      <c r="F12096" s="3"/>
      <c r="G12096" s="2">
        <v>5</v>
      </c>
      <c r="H12096" s="3">
        <v>2</v>
      </c>
      <c r="I12096" s="69" t="str">
        <f>VLOOKUP(C12096,СПРАВОЧНИК!B:D,2,0)</f>
        <v>КОРЕЯ</v>
      </c>
      <c r="J12096" s="69" t="str">
        <f>VLOOKUP(C12096,СПРАВОЧНИК!B:D,3,0)</f>
        <v>ИНОМАРКИ</v>
      </c>
      <c r="K12096" s="69" t="str">
        <f>VLOOKUP(СВОД2023[[#This Row],[ФО]],СПРАВОЧНИК!H:P,2,0)</f>
        <v>Южный ФО</v>
      </c>
    </row>
    <row r="12097" spans="1:11" x14ac:dyDescent="0.2">
      <c r="A12097" t="s">
        <v>600</v>
      </c>
      <c r="B12097" t="s">
        <v>597</v>
      </c>
      <c r="C12097" s="1" t="s">
        <v>257</v>
      </c>
      <c r="D12097" s="1" t="s">
        <v>2184</v>
      </c>
      <c r="E12097" s="2">
        <v>18</v>
      </c>
      <c r="F12097" s="3">
        <v>9</v>
      </c>
      <c r="G12097" s="2">
        <v>90</v>
      </c>
      <c r="H12097" s="3">
        <v>72</v>
      </c>
      <c r="I12097" s="69" t="str">
        <f>VLOOKUP(C12097,СПРАВОЧНИК!B:D,2,0)</f>
        <v>КОРЕЯ</v>
      </c>
      <c r="J12097" s="69" t="str">
        <f>VLOOKUP(C12097,СПРАВОЧНИК!B:D,3,0)</f>
        <v>ИНОМАРКИ</v>
      </c>
      <c r="K12097" s="69" t="str">
        <f>VLOOKUP(СВОД2023[[#This Row],[ФО]],СПРАВОЧНИК!H:P,2,0)</f>
        <v>Южный ФО</v>
      </c>
    </row>
    <row r="12098" spans="1:11" x14ac:dyDescent="0.2">
      <c r="A12098" t="s">
        <v>600</v>
      </c>
      <c r="B12098" t="s">
        <v>597</v>
      </c>
      <c r="C12098" s="1" t="s">
        <v>257</v>
      </c>
      <c r="D12098" s="1" t="s">
        <v>2185</v>
      </c>
      <c r="E12098" s="2">
        <v>1</v>
      </c>
      <c r="F12098" s="3">
        <v>2</v>
      </c>
      <c r="G12098" s="2">
        <v>7</v>
      </c>
      <c r="H12098" s="3">
        <v>7</v>
      </c>
      <c r="I12098" s="69" t="str">
        <f>VLOOKUP(C12098,СПРАВОЧНИК!B:D,2,0)</f>
        <v>КОРЕЯ</v>
      </c>
      <c r="J12098" s="69" t="str">
        <f>VLOOKUP(C12098,СПРАВОЧНИК!B:D,3,0)</f>
        <v>ИНОМАРКИ</v>
      </c>
      <c r="K12098" s="69" t="str">
        <f>VLOOKUP(СВОД2023[[#This Row],[ФО]],СПРАВОЧНИК!H:P,2,0)</f>
        <v>Южный ФО</v>
      </c>
    </row>
    <row r="12099" spans="1:11" x14ac:dyDescent="0.2">
      <c r="A12099" t="s">
        <v>600</v>
      </c>
      <c r="B12099" t="s">
        <v>597</v>
      </c>
      <c r="C12099" s="1" t="s">
        <v>266</v>
      </c>
      <c r="D12099" s="1" t="s">
        <v>1528</v>
      </c>
      <c r="E12099" s="2">
        <v>10</v>
      </c>
      <c r="F12099" s="3">
        <v>10</v>
      </c>
      <c r="G12099" s="2">
        <v>68</v>
      </c>
      <c r="H12099" s="3">
        <v>48</v>
      </c>
      <c r="I12099" s="69" t="str">
        <f>VLOOKUP(C12099,СПРАВОЧНИК!B:D,2,0)</f>
        <v>ЯПОНИЯ</v>
      </c>
      <c r="J12099" s="69" t="str">
        <f>VLOOKUP(C12099,СПРАВОЧНИК!B:D,3,0)</f>
        <v>ИНОМАРКИ</v>
      </c>
      <c r="K12099" s="69" t="str">
        <f>VLOOKUP(СВОД2023[[#This Row],[ФО]],СПРАВОЧНИК!H:P,2,0)</f>
        <v>Южный ФО</v>
      </c>
    </row>
    <row r="12100" spans="1:11" x14ac:dyDescent="0.2">
      <c r="A12100" t="s">
        <v>600</v>
      </c>
      <c r="B12100" t="s">
        <v>597</v>
      </c>
      <c r="C12100" s="1" t="s">
        <v>266</v>
      </c>
      <c r="D12100" s="1" t="s">
        <v>2186</v>
      </c>
      <c r="E12100" s="2"/>
      <c r="F12100" s="3"/>
      <c r="G12100" s="2">
        <v>2</v>
      </c>
      <c r="H12100" s="3">
        <v>2</v>
      </c>
      <c r="I12100" s="69" t="str">
        <f>VLOOKUP(C12100,СПРАВОЧНИК!B:D,2,0)</f>
        <v>ЯПОНИЯ</v>
      </c>
      <c r="J12100" s="69" t="str">
        <f>VLOOKUP(C12100,СПРАВОЧНИК!B:D,3,0)</f>
        <v>ИНОМАРКИ</v>
      </c>
      <c r="K12100" s="69" t="str">
        <f>VLOOKUP(СВОД2023[[#This Row],[ФО]],СПРАВОЧНИК!H:P,2,0)</f>
        <v>Южный ФО</v>
      </c>
    </row>
    <row r="12101" spans="1:11" x14ac:dyDescent="0.2">
      <c r="A12101" t="s">
        <v>600</v>
      </c>
      <c r="B12101" t="s">
        <v>597</v>
      </c>
      <c r="C12101" s="1" t="s">
        <v>266</v>
      </c>
      <c r="D12101" s="1" t="s">
        <v>1529</v>
      </c>
      <c r="E12101" s="2">
        <v>13</v>
      </c>
      <c r="F12101" s="3">
        <v>5</v>
      </c>
      <c r="G12101" s="2">
        <v>58</v>
      </c>
      <c r="H12101" s="3">
        <v>21</v>
      </c>
      <c r="I12101" s="69" t="str">
        <f>VLOOKUP(C12101,СПРАВОЧНИК!B:D,2,0)</f>
        <v>ЯПОНИЯ</v>
      </c>
      <c r="J12101" s="69" t="str">
        <f>VLOOKUP(C12101,СПРАВОЧНИК!B:D,3,0)</f>
        <v>ИНОМАРКИ</v>
      </c>
      <c r="K12101" s="69" t="str">
        <f>VLOOKUP(СВОД2023[[#This Row],[ФО]],СПРАВОЧНИК!H:P,2,0)</f>
        <v>Южный ФО</v>
      </c>
    </row>
    <row r="12102" spans="1:11" x14ac:dyDescent="0.2">
      <c r="A12102" t="s">
        <v>600</v>
      </c>
      <c r="B12102" t="s">
        <v>597</v>
      </c>
      <c r="C12102" s="1" t="s">
        <v>266</v>
      </c>
      <c r="D12102" s="1" t="s">
        <v>1530</v>
      </c>
      <c r="E12102" s="2">
        <v>6</v>
      </c>
      <c r="F12102" s="3">
        <v>1</v>
      </c>
      <c r="G12102" s="2">
        <v>19</v>
      </c>
      <c r="H12102" s="3">
        <v>5</v>
      </c>
      <c r="I12102" s="69" t="str">
        <f>VLOOKUP(C12102,СПРАВОЧНИК!B:D,2,0)</f>
        <v>ЯПОНИЯ</v>
      </c>
      <c r="J12102" s="69" t="str">
        <f>VLOOKUP(C12102,СПРАВОЧНИК!B:D,3,0)</f>
        <v>ИНОМАРКИ</v>
      </c>
      <c r="K12102" s="69" t="str">
        <f>VLOOKUP(СВОД2023[[#This Row],[ФО]],СПРАВОЧНИК!H:P,2,0)</f>
        <v>Южный ФО</v>
      </c>
    </row>
    <row r="12103" spans="1:11" x14ac:dyDescent="0.2">
      <c r="A12103" t="s">
        <v>600</v>
      </c>
      <c r="B12103" t="s">
        <v>597</v>
      </c>
      <c r="C12103" s="1" t="s">
        <v>266</v>
      </c>
      <c r="D12103" s="1" t="s">
        <v>2187</v>
      </c>
      <c r="E12103" s="2"/>
      <c r="F12103" s="3"/>
      <c r="G12103" s="2">
        <v>5</v>
      </c>
      <c r="H12103" s="3"/>
      <c r="I12103" s="69" t="str">
        <f>VLOOKUP(C12103,СПРАВОЧНИК!B:D,2,0)</f>
        <v>ЯПОНИЯ</v>
      </c>
      <c r="J12103" s="69" t="str">
        <f>VLOOKUP(C12103,СПРАВОЧНИК!B:D,3,0)</f>
        <v>ИНОМАРКИ</v>
      </c>
      <c r="K12103" s="69" t="str">
        <f>VLOOKUP(СВОД2023[[#This Row],[ФО]],СПРАВОЧНИК!H:P,2,0)</f>
        <v>Южный ФО</v>
      </c>
    </row>
    <row r="12104" spans="1:11" x14ac:dyDescent="0.2">
      <c r="A12104" t="s">
        <v>600</v>
      </c>
      <c r="B12104" t="s">
        <v>597</v>
      </c>
      <c r="C12104" s="1" t="s">
        <v>266</v>
      </c>
      <c r="D12104" s="1" t="s">
        <v>2188</v>
      </c>
      <c r="E12104" s="2"/>
      <c r="F12104" s="3"/>
      <c r="G12104" s="2">
        <v>1</v>
      </c>
      <c r="H12104" s="3"/>
      <c r="I12104" s="69" t="str">
        <f>VLOOKUP(C12104,СПРАВОЧНИК!B:D,2,0)</f>
        <v>ЯПОНИЯ</v>
      </c>
      <c r="J12104" s="69" t="str">
        <f>VLOOKUP(C12104,СПРАВОЧНИК!B:D,3,0)</f>
        <v>ИНОМАРКИ</v>
      </c>
      <c r="K12104" s="69" t="str">
        <f>VLOOKUP(СВОД2023[[#This Row],[ФО]],СПРАВОЧНИК!H:P,2,0)</f>
        <v>Южный ФО</v>
      </c>
    </row>
    <row r="12105" spans="1:11" x14ac:dyDescent="0.2">
      <c r="A12105" t="s">
        <v>600</v>
      </c>
      <c r="B12105" t="s">
        <v>597</v>
      </c>
      <c r="C12105" s="1" t="s">
        <v>266</v>
      </c>
      <c r="D12105" s="1" t="s">
        <v>1531</v>
      </c>
      <c r="E12105" s="2">
        <v>3</v>
      </c>
      <c r="F12105" s="3">
        <v>5</v>
      </c>
      <c r="G12105" s="2">
        <v>25</v>
      </c>
      <c r="H12105" s="3">
        <v>12</v>
      </c>
      <c r="I12105" s="69" t="str">
        <f>VLOOKUP(C12105,СПРАВОЧНИК!B:D,2,0)</f>
        <v>ЯПОНИЯ</v>
      </c>
      <c r="J12105" s="69" t="str">
        <f>VLOOKUP(C12105,СПРАВОЧНИК!B:D,3,0)</f>
        <v>ИНОМАРКИ</v>
      </c>
      <c r="K12105" s="69" t="str">
        <f>VLOOKUP(СВОД2023[[#This Row],[ФО]],СПРАВОЧНИК!H:P,2,0)</f>
        <v>Южный ФО</v>
      </c>
    </row>
    <row r="12106" spans="1:11" x14ac:dyDescent="0.2">
      <c r="A12106" t="s">
        <v>600</v>
      </c>
      <c r="B12106" t="s">
        <v>597</v>
      </c>
      <c r="C12106" s="1" t="s">
        <v>266</v>
      </c>
      <c r="D12106" s="1" t="s">
        <v>1532</v>
      </c>
      <c r="E12106" s="2">
        <v>16</v>
      </c>
      <c r="F12106" s="3">
        <v>17</v>
      </c>
      <c r="G12106" s="2">
        <v>108</v>
      </c>
      <c r="H12106" s="3">
        <v>72</v>
      </c>
      <c r="I12106" s="69" t="str">
        <f>VLOOKUP(C12106,СПРАВОЧНИК!B:D,2,0)</f>
        <v>ЯПОНИЯ</v>
      </c>
      <c r="J12106" s="69" t="str">
        <f>VLOOKUP(C12106,СПРАВОЧНИК!B:D,3,0)</f>
        <v>ИНОМАРКИ</v>
      </c>
      <c r="K12106" s="69" t="str">
        <f>VLOOKUP(СВОД2023[[#This Row],[ФО]],СПРАВОЧНИК!H:P,2,0)</f>
        <v>Южный ФО</v>
      </c>
    </row>
    <row r="12107" spans="1:11" x14ac:dyDescent="0.2">
      <c r="A12107" t="s">
        <v>600</v>
      </c>
      <c r="B12107" t="s">
        <v>597</v>
      </c>
      <c r="C12107" s="1" t="s">
        <v>266</v>
      </c>
      <c r="D12107" s="1" t="s">
        <v>1533</v>
      </c>
      <c r="E12107" s="2">
        <v>2</v>
      </c>
      <c r="F12107" s="3"/>
      <c r="G12107" s="2">
        <v>14</v>
      </c>
      <c r="H12107" s="3">
        <v>2</v>
      </c>
      <c r="I12107" s="69" t="str">
        <f>VLOOKUP(C12107,СПРАВОЧНИК!B:D,2,0)</f>
        <v>ЯПОНИЯ</v>
      </c>
      <c r="J12107" s="69" t="str">
        <f>VLOOKUP(C12107,СПРАВОЧНИК!B:D,3,0)</f>
        <v>ИНОМАРКИ</v>
      </c>
      <c r="K12107" s="69" t="str">
        <f>VLOOKUP(СВОД2023[[#This Row],[ФО]],СПРАВОЧНИК!H:P,2,0)</f>
        <v>Южный ФО</v>
      </c>
    </row>
    <row r="12108" spans="1:11" x14ac:dyDescent="0.2">
      <c r="A12108" t="s">
        <v>600</v>
      </c>
      <c r="B12108" t="s">
        <v>597</v>
      </c>
      <c r="C12108" s="1" t="s">
        <v>266</v>
      </c>
      <c r="D12108" s="1" t="s">
        <v>2189</v>
      </c>
      <c r="E12108" s="2"/>
      <c r="F12108" s="3"/>
      <c r="G12108" s="2">
        <v>2</v>
      </c>
      <c r="H12108" s="3"/>
      <c r="I12108" s="69" t="str">
        <f>VLOOKUP(C12108,СПРАВОЧНИК!B:D,2,0)</f>
        <v>ЯПОНИЯ</v>
      </c>
      <c r="J12108" s="69" t="str">
        <f>VLOOKUP(C12108,СПРАВОЧНИК!B:D,3,0)</f>
        <v>ИНОМАРКИ</v>
      </c>
      <c r="K12108" s="69" t="str">
        <f>VLOOKUP(СВОД2023[[#This Row],[ФО]],СПРАВОЧНИК!H:P,2,0)</f>
        <v>Южный ФО</v>
      </c>
    </row>
    <row r="12109" spans="1:11" x14ac:dyDescent="0.2">
      <c r="A12109" t="s">
        <v>600</v>
      </c>
      <c r="B12109" t="s">
        <v>597</v>
      </c>
      <c r="C12109" s="1" t="s">
        <v>266</v>
      </c>
      <c r="D12109" s="1" t="s">
        <v>267</v>
      </c>
      <c r="E12109" s="2">
        <v>10</v>
      </c>
      <c r="F12109" s="3">
        <v>5</v>
      </c>
      <c r="G12109" s="2">
        <v>73</v>
      </c>
      <c r="H12109" s="3">
        <v>29</v>
      </c>
      <c r="I12109" s="69" t="str">
        <f>VLOOKUP(C12109,СПРАВОЧНИК!B:D,2,0)</f>
        <v>ЯПОНИЯ</v>
      </c>
      <c r="J12109" s="69" t="str">
        <f>VLOOKUP(C12109,СПРАВОЧНИК!B:D,3,0)</f>
        <v>ИНОМАРКИ</v>
      </c>
      <c r="K12109" s="69" t="str">
        <f>VLOOKUP(СВОД2023[[#This Row],[ФО]],СПРАВОЧНИК!H:P,2,0)</f>
        <v>Южный ФО</v>
      </c>
    </row>
    <row r="12110" spans="1:11" x14ac:dyDescent="0.2">
      <c r="A12110" t="s">
        <v>600</v>
      </c>
      <c r="B12110" t="s">
        <v>597</v>
      </c>
      <c r="C12110" s="1" t="s">
        <v>266</v>
      </c>
      <c r="D12110" s="1" t="s">
        <v>622</v>
      </c>
      <c r="E12110" s="2">
        <v>1</v>
      </c>
      <c r="F12110" s="3">
        <v>1</v>
      </c>
      <c r="G12110" s="2">
        <v>7</v>
      </c>
      <c r="H12110" s="3">
        <v>3</v>
      </c>
      <c r="I12110" s="69" t="str">
        <f>VLOOKUP(C12110,СПРАВОЧНИК!B:D,2,0)</f>
        <v>ЯПОНИЯ</v>
      </c>
      <c r="J12110" s="69" t="str">
        <f>VLOOKUP(C12110,СПРАВОЧНИК!B:D,3,0)</f>
        <v>ИНОМАРКИ</v>
      </c>
      <c r="K12110" s="69" t="str">
        <f>VLOOKUP(СВОД2023[[#This Row],[ФО]],СПРАВОЧНИК!H:P,2,0)</f>
        <v>Южный ФО</v>
      </c>
    </row>
    <row r="12111" spans="1:11" x14ac:dyDescent="0.2">
      <c r="A12111" t="s">
        <v>600</v>
      </c>
      <c r="B12111" t="s">
        <v>597</v>
      </c>
      <c r="C12111" s="1" t="s">
        <v>266</v>
      </c>
      <c r="D12111" s="1" t="s">
        <v>1534</v>
      </c>
      <c r="E12111" s="2">
        <v>3</v>
      </c>
      <c r="F12111" s="3"/>
      <c r="G12111" s="2">
        <v>13</v>
      </c>
      <c r="H12111" s="3">
        <v>4</v>
      </c>
      <c r="I12111" s="69" t="str">
        <f>VLOOKUP(C12111,СПРАВОЧНИК!B:D,2,0)</f>
        <v>ЯПОНИЯ</v>
      </c>
      <c r="J12111" s="69" t="str">
        <f>VLOOKUP(C12111,СПРАВОЧНИК!B:D,3,0)</f>
        <v>ИНОМАРКИ</v>
      </c>
      <c r="K12111" s="69" t="str">
        <f>VLOOKUP(СВОД2023[[#This Row],[ФО]],СПРАВОЧНИК!H:P,2,0)</f>
        <v>Южный ФО</v>
      </c>
    </row>
    <row r="12112" spans="1:11" x14ac:dyDescent="0.2">
      <c r="A12112" t="s">
        <v>600</v>
      </c>
      <c r="B12112" t="s">
        <v>597</v>
      </c>
      <c r="C12112" s="1" t="s">
        <v>266</v>
      </c>
      <c r="D12112" s="1" t="s">
        <v>1535</v>
      </c>
      <c r="E12112" s="2">
        <v>1</v>
      </c>
      <c r="F12112" s="3"/>
      <c r="G12112" s="2">
        <v>12</v>
      </c>
      <c r="H12112" s="3">
        <v>1</v>
      </c>
      <c r="I12112" s="69" t="str">
        <f>VLOOKUP(C12112,СПРАВОЧНИК!B:D,2,0)</f>
        <v>ЯПОНИЯ</v>
      </c>
      <c r="J12112" s="69" t="str">
        <f>VLOOKUP(C12112,СПРАВОЧНИК!B:D,3,0)</f>
        <v>ИНОМАРКИ</v>
      </c>
      <c r="K12112" s="69" t="str">
        <f>VLOOKUP(СВОД2023[[#This Row],[ФО]],СПРАВОЧНИК!H:P,2,0)</f>
        <v>Южный ФО</v>
      </c>
    </row>
    <row r="12113" spans="1:11" x14ac:dyDescent="0.2">
      <c r="A12113" t="s">
        <v>600</v>
      </c>
      <c r="B12113" t="s">
        <v>597</v>
      </c>
      <c r="C12113" s="1" t="s">
        <v>266</v>
      </c>
      <c r="D12113" s="1" t="s">
        <v>1536</v>
      </c>
      <c r="E12113" s="2"/>
      <c r="F12113" s="3">
        <v>1</v>
      </c>
      <c r="G12113" s="2">
        <v>5</v>
      </c>
      <c r="H12113" s="3">
        <v>6</v>
      </c>
      <c r="I12113" s="69" t="str">
        <f>VLOOKUP(C12113,СПРАВОЧНИК!B:D,2,0)</f>
        <v>ЯПОНИЯ</v>
      </c>
      <c r="J12113" s="69" t="str">
        <f>VLOOKUP(C12113,СПРАВОЧНИК!B:D,3,0)</f>
        <v>ИНОМАРКИ</v>
      </c>
      <c r="K12113" s="69" t="str">
        <f>VLOOKUP(СВОД2023[[#This Row],[ФО]],СПРАВОЧНИК!H:P,2,0)</f>
        <v>Южный ФО</v>
      </c>
    </row>
    <row r="12114" spans="1:11" x14ac:dyDescent="0.2">
      <c r="A12114" t="s">
        <v>600</v>
      </c>
      <c r="B12114" t="s">
        <v>597</v>
      </c>
      <c r="C12114" s="1" t="s">
        <v>266</v>
      </c>
      <c r="D12114" s="1" t="s">
        <v>268</v>
      </c>
      <c r="E12114" s="2">
        <v>30</v>
      </c>
      <c r="F12114" s="3">
        <v>12</v>
      </c>
      <c r="G12114" s="2">
        <v>123</v>
      </c>
      <c r="H12114" s="3">
        <v>74</v>
      </c>
      <c r="I12114" s="69" t="str">
        <f>VLOOKUP(C12114,СПРАВОЧНИК!B:D,2,0)</f>
        <v>ЯПОНИЯ</v>
      </c>
      <c r="J12114" s="69" t="str">
        <f>VLOOKUP(C12114,СПРАВОЧНИК!B:D,3,0)</f>
        <v>ИНОМАРКИ</v>
      </c>
      <c r="K12114" s="69" t="str">
        <f>VLOOKUP(СВОД2023[[#This Row],[ФО]],СПРАВОЧНИК!H:P,2,0)</f>
        <v>Южный ФО</v>
      </c>
    </row>
    <row r="12115" spans="1:11" x14ac:dyDescent="0.2">
      <c r="A12115" t="s">
        <v>600</v>
      </c>
      <c r="B12115" t="s">
        <v>597</v>
      </c>
      <c r="C12115" s="1" t="s">
        <v>266</v>
      </c>
      <c r="D12115" s="1" t="s">
        <v>269</v>
      </c>
      <c r="E12115" s="2"/>
      <c r="F12115" s="3"/>
      <c r="G12115" s="2">
        <v>5</v>
      </c>
      <c r="H12115" s="3"/>
      <c r="I12115" s="69" t="str">
        <f>VLOOKUP(C12115,СПРАВОЧНИК!B:D,2,0)</f>
        <v>ЯПОНИЯ</v>
      </c>
      <c r="J12115" s="69" t="str">
        <f>VLOOKUP(C12115,СПРАВОЧНИК!B:D,3,0)</f>
        <v>ИНОМАРКИ</v>
      </c>
      <c r="K12115" s="69" t="str">
        <f>VLOOKUP(СВОД2023[[#This Row],[ФО]],СПРАВОЧНИК!H:P,2,0)</f>
        <v>Южный ФО</v>
      </c>
    </row>
    <row r="12116" spans="1:11" x14ac:dyDescent="0.2">
      <c r="A12116" t="s">
        <v>600</v>
      </c>
      <c r="B12116" t="s">
        <v>597</v>
      </c>
      <c r="C12116" s="1" t="s">
        <v>266</v>
      </c>
      <c r="D12116" s="1" t="s">
        <v>270</v>
      </c>
      <c r="E12116" s="2">
        <v>5</v>
      </c>
      <c r="F12116" s="3">
        <v>2</v>
      </c>
      <c r="G12116" s="2">
        <v>33</v>
      </c>
      <c r="H12116" s="3">
        <v>11</v>
      </c>
      <c r="I12116" s="69" t="str">
        <f>VLOOKUP(C12116,СПРАВОЧНИК!B:D,2,0)</f>
        <v>ЯПОНИЯ</v>
      </c>
      <c r="J12116" s="69" t="str">
        <f>VLOOKUP(C12116,СПРАВОЧНИК!B:D,3,0)</f>
        <v>ИНОМАРКИ</v>
      </c>
      <c r="K12116" s="69" t="str">
        <f>VLOOKUP(СВОД2023[[#This Row],[ФО]],СПРАВОЧНИК!H:P,2,0)</f>
        <v>Южный ФО</v>
      </c>
    </row>
    <row r="12117" spans="1:11" x14ac:dyDescent="0.2">
      <c r="A12117" t="s">
        <v>600</v>
      </c>
      <c r="B12117" t="s">
        <v>597</v>
      </c>
      <c r="C12117" s="1" t="s">
        <v>266</v>
      </c>
      <c r="D12117" s="1" t="s">
        <v>1537</v>
      </c>
      <c r="E12117" s="2">
        <v>91</v>
      </c>
      <c r="F12117" s="3">
        <v>59</v>
      </c>
      <c r="G12117" s="2">
        <v>523</v>
      </c>
      <c r="H12117" s="3">
        <v>312</v>
      </c>
      <c r="I12117" s="69" t="str">
        <f>VLOOKUP(C12117,СПРАВОЧНИК!B:D,2,0)</f>
        <v>ЯПОНИЯ</v>
      </c>
      <c r="J12117" s="69" t="str">
        <f>VLOOKUP(C12117,СПРАВОЧНИК!B:D,3,0)</f>
        <v>ИНОМАРКИ</v>
      </c>
      <c r="K12117" s="69" t="str">
        <f>VLOOKUP(СВОД2023[[#This Row],[ФО]],СПРАВОЧНИК!H:P,2,0)</f>
        <v>Южный ФО</v>
      </c>
    </row>
    <row r="12118" spans="1:11" x14ac:dyDescent="0.2">
      <c r="A12118" t="s">
        <v>600</v>
      </c>
      <c r="B12118" t="s">
        <v>597</v>
      </c>
      <c r="C12118" s="1" t="s">
        <v>266</v>
      </c>
      <c r="D12118" s="1" t="s">
        <v>271</v>
      </c>
      <c r="E12118" s="2">
        <v>20</v>
      </c>
      <c r="F12118" s="3">
        <v>17</v>
      </c>
      <c r="G12118" s="2">
        <v>130</v>
      </c>
      <c r="H12118" s="3">
        <v>108</v>
      </c>
      <c r="I12118" s="69" t="str">
        <f>VLOOKUP(C12118,СПРАВОЧНИК!B:D,2,0)</f>
        <v>ЯПОНИЯ</v>
      </c>
      <c r="J12118" s="69" t="str">
        <f>VLOOKUP(C12118,СПРАВОЧНИК!B:D,3,0)</f>
        <v>ИНОМАРКИ</v>
      </c>
      <c r="K12118" s="69" t="str">
        <f>VLOOKUP(СВОД2023[[#This Row],[ФО]],СПРАВОЧНИК!H:P,2,0)</f>
        <v>Южный ФО</v>
      </c>
    </row>
    <row r="12119" spans="1:11" x14ac:dyDescent="0.2">
      <c r="A12119" t="s">
        <v>600</v>
      </c>
      <c r="B12119" t="s">
        <v>597</v>
      </c>
      <c r="C12119" s="1" t="s">
        <v>272</v>
      </c>
      <c r="D12119" s="1" t="s">
        <v>2761</v>
      </c>
      <c r="E12119" s="2">
        <v>1</v>
      </c>
      <c r="F12119" s="3"/>
      <c r="G12119" s="2">
        <v>1</v>
      </c>
      <c r="H12119" s="3"/>
      <c r="I12119" s="69" t="str">
        <f>VLOOKUP(C12119,СПРАВОЧНИК!B:D,2,0)</f>
        <v>ИРАН</v>
      </c>
      <c r="J12119" s="69" t="str">
        <f>VLOOKUP(C12119,СПРАВОЧНИК!B:D,3,0)</f>
        <v>ИНОМАРКИ</v>
      </c>
      <c r="K12119" s="69" t="str">
        <f>VLOOKUP(СВОД2023[[#This Row],[ФО]],СПРАВОЧНИК!H:P,2,0)</f>
        <v>Южный ФО</v>
      </c>
    </row>
    <row r="12120" spans="1:11" x14ac:dyDescent="0.2">
      <c r="A12120" t="s">
        <v>600</v>
      </c>
      <c r="B12120" t="s">
        <v>597</v>
      </c>
      <c r="C12120" s="1" t="s">
        <v>272</v>
      </c>
      <c r="D12120" s="1" t="s">
        <v>1538</v>
      </c>
      <c r="E12120" s="2">
        <v>50</v>
      </c>
      <c r="F12120" s="3">
        <v>9</v>
      </c>
      <c r="G12120" s="2">
        <v>204</v>
      </c>
      <c r="H12120" s="3">
        <v>59</v>
      </c>
      <c r="I12120" s="69" t="str">
        <f>VLOOKUP(C12120,СПРАВОЧНИК!B:D,2,0)</f>
        <v>ИРАН</v>
      </c>
      <c r="J12120" s="69" t="str">
        <f>VLOOKUP(C12120,СПРАВОЧНИК!B:D,3,0)</f>
        <v>ИНОМАРКИ</v>
      </c>
      <c r="K12120" s="69" t="str">
        <f>VLOOKUP(СВОД2023[[#This Row],[ФО]],СПРАВОЧНИК!H:P,2,0)</f>
        <v>Южный ФО</v>
      </c>
    </row>
    <row r="12121" spans="1:11" x14ac:dyDescent="0.2">
      <c r="A12121" t="s">
        <v>600</v>
      </c>
      <c r="B12121" t="s">
        <v>597</v>
      </c>
      <c r="C12121" s="1" t="s">
        <v>274</v>
      </c>
      <c r="D12121" s="1" t="s">
        <v>1264</v>
      </c>
      <c r="E12121" s="2"/>
      <c r="F12121" s="3"/>
      <c r="G12121" s="2">
        <v>1</v>
      </c>
      <c r="H12121" s="3">
        <v>1</v>
      </c>
      <c r="I12121" s="69" t="str">
        <f>VLOOKUP(C12121,СПРАВОЧНИК!B:D,2,0)</f>
        <v>ЯПОНИЯ</v>
      </c>
      <c r="J12121" s="69" t="str">
        <f>VLOOKUP(C12121,СПРАВОЧНИК!B:D,3,0)</f>
        <v>ИНОМАРКИ</v>
      </c>
      <c r="K12121" s="69" t="str">
        <f>VLOOKUP(СВОД2023[[#This Row],[ФО]],СПРАВОЧНИК!H:P,2,0)</f>
        <v>Южный ФО</v>
      </c>
    </row>
    <row r="12122" spans="1:11" x14ac:dyDescent="0.2">
      <c r="A12122" t="s">
        <v>600</v>
      </c>
      <c r="B12122" t="s">
        <v>597</v>
      </c>
      <c r="C12122" s="1" t="s">
        <v>274</v>
      </c>
      <c r="D12122" s="1" t="s">
        <v>1539</v>
      </c>
      <c r="E12122" s="2"/>
      <c r="F12122" s="3"/>
      <c r="G12122" s="2">
        <v>4</v>
      </c>
      <c r="H12122" s="3">
        <v>4</v>
      </c>
      <c r="I12122" s="69" t="str">
        <f>VLOOKUP(C12122,СПРАВОЧНИК!B:D,2,0)</f>
        <v>ЯПОНИЯ</v>
      </c>
      <c r="J12122" s="69" t="str">
        <f>VLOOKUP(C12122,СПРАВОЧНИК!B:D,3,0)</f>
        <v>ИНОМАРКИ</v>
      </c>
      <c r="K12122" s="69" t="str">
        <f>VLOOKUP(СВОД2023[[#This Row],[ФО]],СПРАВОЧНИК!H:P,2,0)</f>
        <v>Южный ФО</v>
      </c>
    </row>
    <row r="12123" spans="1:11" x14ac:dyDescent="0.2">
      <c r="A12123" t="s">
        <v>600</v>
      </c>
      <c r="B12123" t="s">
        <v>597</v>
      </c>
      <c r="C12123" s="1" t="s">
        <v>274</v>
      </c>
      <c r="D12123" s="1" t="s">
        <v>1540</v>
      </c>
      <c r="E12123" s="2">
        <v>1</v>
      </c>
      <c r="F12123" s="3">
        <v>2</v>
      </c>
      <c r="G12123" s="2">
        <v>3</v>
      </c>
      <c r="H12123" s="3">
        <v>4</v>
      </c>
      <c r="I12123" s="69" t="str">
        <f>VLOOKUP(C12123,СПРАВОЧНИК!B:D,2,0)</f>
        <v>ЯПОНИЯ</v>
      </c>
      <c r="J12123" s="69" t="str">
        <f>VLOOKUP(C12123,СПРАВОЧНИК!B:D,3,0)</f>
        <v>ИНОМАРКИ</v>
      </c>
      <c r="K12123" s="69" t="str">
        <f>VLOOKUP(СВОД2023[[#This Row],[ФО]],СПРАВОЧНИК!H:P,2,0)</f>
        <v>Южный ФО</v>
      </c>
    </row>
    <row r="12124" spans="1:11" x14ac:dyDescent="0.2">
      <c r="A12124" t="s">
        <v>600</v>
      </c>
      <c r="B12124" t="s">
        <v>597</v>
      </c>
      <c r="C12124" s="1" t="s">
        <v>274</v>
      </c>
      <c r="D12124" s="1" t="s">
        <v>1541</v>
      </c>
      <c r="E12124" s="2">
        <v>1</v>
      </c>
      <c r="F12124" s="3">
        <v>1</v>
      </c>
      <c r="G12124" s="2">
        <v>6</v>
      </c>
      <c r="H12124" s="3">
        <v>8</v>
      </c>
      <c r="I12124" s="69" t="str">
        <f>VLOOKUP(C12124,СПРАВОЧНИК!B:D,2,0)</f>
        <v>ЯПОНИЯ</v>
      </c>
      <c r="J12124" s="69" t="str">
        <f>VLOOKUP(C12124,СПРАВОЧНИК!B:D,3,0)</f>
        <v>ИНОМАРКИ</v>
      </c>
      <c r="K12124" s="69" t="str">
        <f>VLOOKUP(СВОД2023[[#This Row],[ФО]],СПРАВОЧНИК!H:P,2,0)</f>
        <v>Южный ФО</v>
      </c>
    </row>
    <row r="12125" spans="1:11" x14ac:dyDescent="0.2">
      <c r="A12125" t="s">
        <v>600</v>
      </c>
      <c r="B12125" t="s">
        <v>597</v>
      </c>
      <c r="C12125" s="1" t="s">
        <v>274</v>
      </c>
      <c r="D12125" s="1" t="s">
        <v>1542</v>
      </c>
      <c r="E12125" s="2">
        <v>1</v>
      </c>
      <c r="F12125" s="3"/>
      <c r="G12125" s="2">
        <v>3</v>
      </c>
      <c r="H12125" s="3">
        <v>3</v>
      </c>
      <c r="I12125" s="69" t="str">
        <f>VLOOKUP(C12125,СПРАВОЧНИК!B:D,2,0)</f>
        <v>ЯПОНИЯ</v>
      </c>
      <c r="J12125" s="69" t="str">
        <f>VLOOKUP(C12125,СПРАВОЧНИК!B:D,3,0)</f>
        <v>ИНОМАРКИ</v>
      </c>
      <c r="K12125" s="69" t="str">
        <f>VLOOKUP(СВОД2023[[#This Row],[ФО]],СПРАВОЧНИК!H:P,2,0)</f>
        <v>Южный ФО</v>
      </c>
    </row>
    <row r="12126" spans="1:11" x14ac:dyDescent="0.2">
      <c r="A12126" t="s">
        <v>600</v>
      </c>
      <c r="B12126" t="s">
        <v>597</v>
      </c>
      <c r="C12126" s="1" t="s">
        <v>274</v>
      </c>
      <c r="D12126" s="1" t="s">
        <v>1543</v>
      </c>
      <c r="E12126" s="2"/>
      <c r="F12126" s="3"/>
      <c r="G12126" s="2">
        <v>1</v>
      </c>
      <c r="H12126" s="3">
        <v>2</v>
      </c>
      <c r="I12126" s="69" t="str">
        <f>VLOOKUP(C12126,СПРАВОЧНИК!B:D,2,0)</f>
        <v>ЯПОНИЯ</v>
      </c>
      <c r="J12126" s="69" t="str">
        <f>VLOOKUP(C12126,СПРАВОЧНИК!B:D,3,0)</f>
        <v>ИНОМАРКИ</v>
      </c>
      <c r="K12126" s="69" t="str">
        <f>VLOOKUP(СВОД2023[[#This Row],[ФО]],СПРАВОЧНИК!H:P,2,0)</f>
        <v>Южный ФО</v>
      </c>
    </row>
    <row r="12127" spans="1:11" x14ac:dyDescent="0.2">
      <c r="A12127" t="s">
        <v>600</v>
      </c>
      <c r="B12127" t="s">
        <v>597</v>
      </c>
      <c r="C12127" s="1" t="s">
        <v>274</v>
      </c>
      <c r="D12127" s="1" t="s">
        <v>275</v>
      </c>
      <c r="E12127" s="2"/>
      <c r="F12127" s="3"/>
      <c r="G12127" s="2">
        <v>3</v>
      </c>
      <c r="H12127" s="3">
        <v>2</v>
      </c>
      <c r="I12127" s="69" t="str">
        <f>VLOOKUP(C12127,СПРАВОЧНИК!B:D,2,0)</f>
        <v>ЯПОНИЯ</v>
      </c>
      <c r="J12127" s="69" t="str">
        <f>VLOOKUP(C12127,СПРАВОЧНИК!B:D,3,0)</f>
        <v>ИНОМАРКИ</v>
      </c>
      <c r="K12127" s="69" t="str">
        <f>VLOOKUP(СВОД2023[[#This Row],[ФО]],СПРАВОЧНИК!H:P,2,0)</f>
        <v>Южный ФО</v>
      </c>
    </row>
    <row r="12128" spans="1:11" x14ac:dyDescent="0.2">
      <c r="A12128" t="s">
        <v>600</v>
      </c>
      <c r="B12128" t="s">
        <v>597</v>
      </c>
      <c r="C12128" s="1" t="s">
        <v>274</v>
      </c>
      <c r="D12128" s="1" t="s">
        <v>1544</v>
      </c>
      <c r="E12128" s="2">
        <v>3</v>
      </c>
      <c r="F12128" s="3"/>
      <c r="G12128" s="2">
        <v>10</v>
      </c>
      <c r="H12128" s="3">
        <v>10</v>
      </c>
      <c r="I12128" s="69" t="str">
        <f>VLOOKUP(C12128,СПРАВОЧНИК!B:D,2,0)</f>
        <v>ЯПОНИЯ</v>
      </c>
      <c r="J12128" s="69" t="str">
        <f>VLOOKUP(C12128,СПРАВОЧНИК!B:D,3,0)</f>
        <v>ИНОМАРКИ</v>
      </c>
      <c r="K12128" s="69" t="str">
        <f>VLOOKUP(СВОД2023[[#This Row],[ФО]],СПРАВОЧНИК!H:P,2,0)</f>
        <v>Южный ФО</v>
      </c>
    </row>
    <row r="12129" spans="1:11" x14ac:dyDescent="0.2">
      <c r="A12129" t="s">
        <v>600</v>
      </c>
      <c r="B12129" t="s">
        <v>597</v>
      </c>
      <c r="C12129" s="1" t="s">
        <v>274</v>
      </c>
      <c r="D12129" s="1" t="s">
        <v>1545</v>
      </c>
      <c r="E12129" s="2"/>
      <c r="F12129" s="3"/>
      <c r="G12129" s="2">
        <v>10</v>
      </c>
      <c r="H12129" s="3">
        <v>4</v>
      </c>
      <c r="I12129" s="69" t="str">
        <f>VLOOKUP(C12129,СПРАВОЧНИК!B:D,2,0)</f>
        <v>ЯПОНИЯ</v>
      </c>
      <c r="J12129" s="69" t="str">
        <f>VLOOKUP(C12129,СПРАВОЧНИК!B:D,3,0)</f>
        <v>ИНОМАРКИ</v>
      </c>
      <c r="K12129" s="69" t="str">
        <f>VLOOKUP(СВОД2023[[#This Row],[ФО]],СПРАВОЧНИК!H:P,2,0)</f>
        <v>Южный ФО</v>
      </c>
    </row>
    <row r="12130" spans="1:11" x14ac:dyDescent="0.2">
      <c r="A12130" t="s">
        <v>600</v>
      </c>
      <c r="B12130" t="s">
        <v>597</v>
      </c>
      <c r="C12130" s="1" t="s">
        <v>274</v>
      </c>
      <c r="D12130" s="1" t="s">
        <v>1546</v>
      </c>
      <c r="E12130" s="2">
        <v>4</v>
      </c>
      <c r="F12130" s="3">
        <v>1</v>
      </c>
      <c r="G12130" s="2">
        <v>16</v>
      </c>
      <c r="H12130" s="3">
        <v>11</v>
      </c>
      <c r="I12130" s="69" t="str">
        <f>VLOOKUP(C12130,СПРАВОЧНИК!B:D,2,0)</f>
        <v>ЯПОНИЯ</v>
      </c>
      <c r="J12130" s="69" t="str">
        <f>VLOOKUP(C12130,СПРАВОЧНИК!B:D,3,0)</f>
        <v>ИНОМАРКИ</v>
      </c>
      <c r="K12130" s="69" t="str">
        <f>VLOOKUP(СВОД2023[[#This Row],[ФО]],СПРАВОЧНИК!H:P,2,0)</f>
        <v>Южный ФО</v>
      </c>
    </row>
    <row r="12131" spans="1:11" x14ac:dyDescent="0.2">
      <c r="A12131" t="s">
        <v>600</v>
      </c>
      <c r="B12131" t="s">
        <v>597</v>
      </c>
      <c r="C12131" s="1" t="s">
        <v>274</v>
      </c>
      <c r="D12131" s="1" t="s">
        <v>1547</v>
      </c>
      <c r="E12131" s="2"/>
      <c r="F12131" s="3"/>
      <c r="G12131" s="2">
        <v>2</v>
      </c>
      <c r="H12131" s="3"/>
      <c r="I12131" s="69" t="str">
        <f>VLOOKUP(C12131,СПРАВОЧНИК!B:D,2,0)</f>
        <v>ЯПОНИЯ</v>
      </c>
      <c r="J12131" s="69" t="str">
        <f>VLOOKUP(C12131,СПРАВОЧНИК!B:D,3,0)</f>
        <v>ИНОМАРКИ</v>
      </c>
      <c r="K12131" s="69" t="str">
        <f>VLOOKUP(СВОД2023[[#This Row],[ФО]],СПРАВОЧНИК!H:P,2,0)</f>
        <v>Южный ФО</v>
      </c>
    </row>
    <row r="12132" spans="1:11" x14ac:dyDescent="0.2">
      <c r="A12132" t="s">
        <v>600</v>
      </c>
      <c r="B12132" t="s">
        <v>597</v>
      </c>
      <c r="C12132" s="1" t="s">
        <v>274</v>
      </c>
      <c r="D12132" s="1" t="s">
        <v>1548</v>
      </c>
      <c r="E12132" s="2"/>
      <c r="F12132" s="3"/>
      <c r="G12132" s="2">
        <v>2</v>
      </c>
      <c r="H12132" s="3">
        <v>3</v>
      </c>
      <c r="I12132" s="69" t="str">
        <f>VLOOKUP(C12132,СПРАВОЧНИК!B:D,2,0)</f>
        <v>ЯПОНИЯ</v>
      </c>
      <c r="J12132" s="69" t="str">
        <f>VLOOKUP(C12132,СПРАВОЧНИК!B:D,3,0)</f>
        <v>ИНОМАРКИ</v>
      </c>
      <c r="K12132" s="69" t="str">
        <f>VLOOKUP(СВОД2023[[#This Row],[ФО]],СПРАВОЧНИК!H:P,2,0)</f>
        <v>Южный ФО</v>
      </c>
    </row>
    <row r="12133" spans="1:11" x14ac:dyDescent="0.2">
      <c r="A12133" t="s">
        <v>600</v>
      </c>
      <c r="B12133" t="s">
        <v>597</v>
      </c>
      <c r="C12133" s="1" t="s">
        <v>1054</v>
      </c>
      <c r="D12133" s="1" t="s">
        <v>1549</v>
      </c>
      <c r="E12133" s="2">
        <v>40</v>
      </c>
      <c r="F12133" s="3">
        <v>3</v>
      </c>
      <c r="G12133" s="2">
        <v>97</v>
      </c>
      <c r="H12133" s="3">
        <v>30</v>
      </c>
      <c r="I12133" s="69" t="str">
        <f>VLOOKUP(C12133,СПРАВОЧНИК!B:D,2,0)</f>
        <v>РОССИЯ</v>
      </c>
      <c r="J12133" s="69" t="str">
        <f>VLOOKUP(C12133,СПРАВОЧНИК!B:D,3,0)</f>
        <v>ОТЕЧЕСТВЕННЫЕ</v>
      </c>
      <c r="K12133" s="69" t="str">
        <f>VLOOKUP(СВОД2023[[#This Row],[ФО]],СПРАВОЧНИК!H:P,2,0)</f>
        <v>Южный ФО</v>
      </c>
    </row>
    <row r="12134" spans="1:11" x14ac:dyDescent="0.2">
      <c r="A12134" t="s">
        <v>600</v>
      </c>
      <c r="B12134" t="s">
        <v>597</v>
      </c>
      <c r="C12134" s="1" t="s">
        <v>1054</v>
      </c>
      <c r="D12134" s="1" t="s">
        <v>1550</v>
      </c>
      <c r="E12134" s="2">
        <v>39</v>
      </c>
      <c r="F12134" s="3">
        <v>57</v>
      </c>
      <c r="G12134" s="2">
        <v>209</v>
      </c>
      <c r="H12134" s="3">
        <v>240</v>
      </c>
      <c r="I12134" s="69" t="str">
        <f>VLOOKUP(C12134,СПРАВОЧНИК!B:D,2,0)</f>
        <v>РОССИЯ</v>
      </c>
      <c r="J12134" s="69" t="str">
        <f>VLOOKUP(C12134,СПРАВОЧНИК!B:D,3,0)</f>
        <v>ОТЕЧЕСТВЕННЫЕ</v>
      </c>
      <c r="K12134" s="69" t="str">
        <f>VLOOKUP(СВОД2023[[#This Row],[ФО]],СПРАВОЧНИК!H:P,2,0)</f>
        <v>Южный ФО</v>
      </c>
    </row>
    <row r="12135" spans="1:11" x14ac:dyDescent="0.2">
      <c r="A12135" t="s">
        <v>600</v>
      </c>
      <c r="B12135" t="s">
        <v>597</v>
      </c>
      <c r="C12135" s="1" t="s">
        <v>1054</v>
      </c>
      <c r="D12135" s="1" t="s">
        <v>2432</v>
      </c>
      <c r="E12135" s="2">
        <v>40</v>
      </c>
      <c r="F12135" s="3">
        <v>1</v>
      </c>
      <c r="G12135" s="2">
        <v>59</v>
      </c>
      <c r="H12135" s="3">
        <v>1</v>
      </c>
      <c r="I12135" s="69" t="str">
        <f>VLOOKUP(C12135,СПРАВОЧНИК!B:D,2,0)</f>
        <v>РОССИЯ</v>
      </c>
      <c r="J12135" s="69" t="str">
        <f>VLOOKUP(C12135,СПРАВОЧНИК!B:D,3,0)</f>
        <v>ОТЕЧЕСТВЕННЫЕ</v>
      </c>
      <c r="K12135" s="69" t="str">
        <f>VLOOKUP(СВОД2023[[#This Row],[ФО]],СПРАВОЧНИК!H:P,2,0)</f>
        <v>Южный ФО</v>
      </c>
    </row>
    <row r="12136" spans="1:11" x14ac:dyDescent="0.2">
      <c r="A12136" t="s">
        <v>600</v>
      </c>
      <c r="B12136" t="s">
        <v>597</v>
      </c>
      <c r="C12136" s="1" t="s">
        <v>1054</v>
      </c>
      <c r="D12136" s="1" t="s">
        <v>2546</v>
      </c>
      <c r="E12136" s="2"/>
      <c r="F12136" s="3"/>
      <c r="G12136" s="2">
        <v>1</v>
      </c>
      <c r="H12136" s="3"/>
      <c r="I12136" s="69" t="str">
        <f>VLOOKUP(C12136,СПРАВОЧНИК!B:D,2,0)</f>
        <v>РОССИЯ</v>
      </c>
      <c r="J12136" s="69" t="str">
        <f>VLOOKUP(C12136,СПРАВОЧНИК!B:D,3,0)</f>
        <v>ОТЕЧЕСТВЕННЫЕ</v>
      </c>
      <c r="K12136" s="69" t="str">
        <f>VLOOKUP(СВОД2023[[#This Row],[ФО]],СПРАВОЧНИК!H:P,2,0)</f>
        <v>Южный ФО</v>
      </c>
    </row>
    <row r="12137" spans="1:11" x14ac:dyDescent="0.2">
      <c r="A12137" t="s">
        <v>600</v>
      </c>
      <c r="B12137" t="s">
        <v>597</v>
      </c>
      <c r="C12137" s="1" t="s">
        <v>276</v>
      </c>
      <c r="D12137" s="1" t="s">
        <v>2762</v>
      </c>
      <c r="E12137" s="2"/>
      <c r="F12137" s="3"/>
      <c r="G12137" s="2">
        <v>2</v>
      </c>
      <c r="H12137" s="3"/>
      <c r="I12137" s="69" t="str">
        <f>VLOOKUP(C12137,СПРАВОЧНИК!B:D,2,0)</f>
        <v>КИТАЙ</v>
      </c>
      <c r="J12137" s="69" t="str">
        <f>VLOOKUP(C12137,СПРАВОЧНИК!B:D,3,0)</f>
        <v>ИНОМАРКИ</v>
      </c>
      <c r="K12137" s="69" t="str">
        <f>VLOOKUP(СВОД2023[[#This Row],[ФО]],СПРАВОЧНИК!H:P,2,0)</f>
        <v>Южный ФО</v>
      </c>
    </row>
    <row r="12138" spans="1:11" x14ac:dyDescent="0.2">
      <c r="A12138" t="s">
        <v>600</v>
      </c>
      <c r="B12138" t="s">
        <v>597</v>
      </c>
      <c r="C12138" s="1" t="s">
        <v>276</v>
      </c>
      <c r="D12138" s="1" t="s">
        <v>2191</v>
      </c>
      <c r="E12138" s="2"/>
      <c r="F12138" s="3"/>
      <c r="G12138" s="2">
        <v>10</v>
      </c>
      <c r="H12138" s="3">
        <v>7</v>
      </c>
      <c r="I12138" s="69" t="str">
        <f>VLOOKUP(C12138,СПРАВОЧНИК!B:D,2,0)</f>
        <v>КИТАЙ</v>
      </c>
      <c r="J12138" s="69" t="str">
        <f>VLOOKUP(C12138,СПРАВОЧНИК!B:D,3,0)</f>
        <v>ИНОМАРКИ</v>
      </c>
      <c r="K12138" s="69" t="str">
        <f>VLOOKUP(СВОД2023[[#This Row],[ФО]],СПРАВОЧНИК!H:P,2,0)</f>
        <v>Южный ФО</v>
      </c>
    </row>
    <row r="12139" spans="1:11" x14ac:dyDescent="0.2">
      <c r="A12139" t="s">
        <v>600</v>
      </c>
      <c r="B12139" t="s">
        <v>597</v>
      </c>
      <c r="C12139" s="1" t="s">
        <v>276</v>
      </c>
      <c r="D12139" s="1" t="s">
        <v>2192</v>
      </c>
      <c r="E12139" s="2">
        <v>6</v>
      </c>
      <c r="F12139" s="3"/>
      <c r="G12139" s="2">
        <v>18</v>
      </c>
      <c r="H12139" s="3"/>
      <c r="I12139" s="69" t="str">
        <f>VLOOKUP(C12139,СПРАВОЧНИК!B:D,2,0)</f>
        <v>КИТАЙ</v>
      </c>
      <c r="J12139" s="69" t="str">
        <f>VLOOKUP(C12139,СПРАВОЧНИК!B:D,3,0)</f>
        <v>ИНОМАРКИ</v>
      </c>
      <c r="K12139" s="69" t="str">
        <f>VLOOKUP(СВОД2023[[#This Row],[ФО]],СПРАВОЧНИК!H:P,2,0)</f>
        <v>Южный ФО</v>
      </c>
    </row>
    <row r="12140" spans="1:11" x14ac:dyDescent="0.2">
      <c r="A12140" t="s">
        <v>600</v>
      </c>
      <c r="B12140" t="s">
        <v>597</v>
      </c>
      <c r="C12140" s="1" t="s">
        <v>276</v>
      </c>
      <c r="D12140" s="1" t="s">
        <v>279</v>
      </c>
      <c r="E12140" s="2">
        <v>3</v>
      </c>
      <c r="F12140" s="3"/>
      <c r="G12140" s="2">
        <v>5</v>
      </c>
      <c r="H12140" s="3">
        <v>2</v>
      </c>
      <c r="I12140" s="69" t="str">
        <f>VLOOKUP(C12140,СПРАВОЧНИК!B:D,2,0)</f>
        <v>КИТАЙ</v>
      </c>
      <c r="J12140" s="69" t="str">
        <f>VLOOKUP(C12140,СПРАВОЧНИК!B:D,3,0)</f>
        <v>ИНОМАРКИ</v>
      </c>
      <c r="K12140" s="69" t="str">
        <f>VLOOKUP(СВОД2023[[#This Row],[ФО]],СПРАВОЧНИК!H:P,2,0)</f>
        <v>Южный ФО</v>
      </c>
    </row>
    <row r="12141" spans="1:11" x14ac:dyDescent="0.2">
      <c r="A12141" t="s">
        <v>600</v>
      </c>
      <c r="B12141" t="s">
        <v>597</v>
      </c>
      <c r="C12141" s="1" t="s">
        <v>276</v>
      </c>
      <c r="D12141" s="1" t="s">
        <v>280</v>
      </c>
      <c r="E12141" s="2">
        <v>2</v>
      </c>
      <c r="F12141" s="3"/>
      <c r="G12141" s="2">
        <v>10</v>
      </c>
      <c r="H12141" s="3"/>
      <c r="I12141" s="69" t="str">
        <f>VLOOKUP(C12141,СПРАВОЧНИК!B:D,2,0)</f>
        <v>КИТАЙ</v>
      </c>
      <c r="J12141" s="69" t="str">
        <f>VLOOKUP(C12141,СПРАВОЧНИК!B:D,3,0)</f>
        <v>ИНОМАРКИ</v>
      </c>
      <c r="K12141" s="69" t="str">
        <f>VLOOKUP(СВОД2023[[#This Row],[ФО]],СПРАВОЧНИК!H:P,2,0)</f>
        <v>Южный ФО</v>
      </c>
    </row>
    <row r="12142" spans="1:11" x14ac:dyDescent="0.2">
      <c r="A12142" t="s">
        <v>600</v>
      </c>
      <c r="B12142" t="s">
        <v>597</v>
      </c>
      <c r="C12142" s="1" t="s">
        <v>276</v>
      </c>
      <c r="D12142" s="1" t="s">
        <v>2763</v>
      </c>
      <c r="E12142" s="2">
        <v>1</v>
      </c>
      <c r="F12142" s="3"/>
      <c r="G12142" s="2">
        <v>2</v>
      </c>
      <c r="H12142" s="3"/>
      <c r="I12142" s="69" t="str">
        <f>VLOOKUP(C12142,СПРАВОЧНИК!B:D,2,0)</f>
        <v>КИТАЙ</v>
      </c>
      <c r="J12142" s="69" t="str">
        <f>VLOOKUP(C12142,СПРАВОЧНИК!B:D,3,0)</f>
        <v>ИНОМАРКИ</v>
      </c>
      <c r="K12142" s="69" t="str">
        <f>VLOOKUP(СВОД2023[[#This Row],[ФО]],СПРАВОЧНИК!H:P,2,0)</f>
        <v>Южный ФО</v>
      </c>
    </row>
    <row r="12143" spans="1:11" x14ac:dyDescent="0.2">
      <c r="A12143" t="s">
        <v>600</v>
      </c>
      <c r="B12143" t="s">
        <v>597</v>
      </c>
      <c r="C12143" s="1" t="s">
        <v>276</v>
      </c>
      <c r="D12143" s="1" t="s">
        <v>282</v>
      </c>
      <c r="E12143" s="2"/>
      <c r="F12143" s="3">
        <v>1</v>
      </c>
      <c r="G12143" s="2">
        <v>3</v>
      </c>
      <c r="H12143" s="3">
        <v>1</v>
      </c>
      <c r="I12143" s="69" t="str">
        <f>VLOOKUP(C12143,СПРАВОЧНИК!B:D,2,0)</f>
        <v>КИТАЙ</v>
      </c>
      <c r="J12143" s="69" t="str">
        <f>VLOOKUP(C12143,СПРАВОЧНИК!B:D,3,0)</f>
        <v>ИНОМАРКИ</v>
      </c>
      <c r="K12143" s="69" t="str">
        <f>VLOOKUP(СВОД2023[[#This Row],[ФО]],СПРАВОЧНИК!H:P,2,0)</f>
        <v>Южный ФО</v>
      </c>
    </row>
    <row r="12144" spans="1:11" x14ac:dyDescent="0.2">
      <c r="A12144" t="s">
        <v>600</v>
      </c>
      <c r="B12144" t="s">
        <v>597</v>
      </c>
      <c r="C12144" s="1" t="s">
        <v>276</v>
      </c>
      <c r="D12144" s="1" t="s">
        <v>2193</v>
      </c>
      <c r="E12144" s="2"/>
      <c r="F12144" s="3"/>
      <c r="G12144" s="2">
        <v>2</v>
      </c>
      <c r="H12144" s="3"/>
      <c r="I12144" s="69" t="str">
        <f>VLOOKUP(C12144,СПРАВОЧНИК!B:D,2,0)</f>
        <v>КИТАЙ</v>
      </c>
      <c r="J12144" s="69" t="str">
        <f>VLOOKUP(C12144,СПРАВОЧНИК!B:D,3,0)</f>
        <v>ИНОМАРКИ</v>
      </c>
      <c r="K12144" s="69" t="str">
        <f>VLOOKUP(СВОД2023[[#This Row],[ФО]],СПРАВОЧНИК!H:P,2,0)</f>
        <v>Южный ФО</v>
      </c>
    </row>
    <row r="12145" spans="1:11" x14ac:dyDescent="0.2">
      <c r="A12145" t="s">
        <v>600</v>
      </c>
      <c r="B12145" t="s">
        <v>597</v>
      </c>
      <c r="C12145" s="1" t="s">
        <v>276</v>
      </c>
      <c r="D12145" s="1" t="s">
        <v>283</v>
      </c>
      <c r="E12145" s="2">
        <v>9</v>
      </c>
      <c r="F12145" s="3"/>
      <c r="G12145" s="2">
        <v>35</v>
      </c>
      <c r="H12145" s="3">
        <v>3</v>
      </c>
      <c r="I12145" s="69" t="str">
        <f>VLOOKUP(C12145,СПРАВОЧНИК!B:D,2,0)</f>
        <v>КИТАЙ</v>
      </c>
      <c r="J12145" s="69" t="str">
        <f>VLOOKUP(C12145,СПРАВОЧНИК!B:D,3,0)</f>
        <v>ИНОМАРКИ</v>
      </c>
      <c r="K12145" s="69" t="str">
        <f>VLOOKUP(СВОД2023[[#This Row],[ФО]],СПРАВОЧНИК!H:P,2,0)</f>
        <v>Южный ФО</v>
      </c>
    </row>
    <row r="12146" spans="1:11" x14ac:dyDescent="0.2">
      <c r="A12146" t="s">
        <v>600</v>
      </c>
      <c r="B12146" t="s">
        <v>597</v>
      </c>
      <c r="C12146" s="1" t="s">
        <v>276</v>
      </c>
      <c r="D12146" s="1" t="s">
        <v>284</v>
      </c>
      <c r="E12146" s="2">
        <v>1</v>
      </c>
      <c r="F12146" s="3">
        <v>1</v>
      </c>
      <c r="G12146" s="2">
        <v>3</v>
      </c>
      <c r="H12146" s="3">
        <v>3</v>
      </c>
      <c r="I12146" s="69" t="str">
        <f>VLOOKUP(C12146,СПРАВОЧНИК!B:D,2,0)</f>
        <v>КИТАЙ</v>
      </c>
      <c r="J12146" s="69" t="str">
        <f>VLOOKUP(C12146,СПРАВОЧНИК!B:D,3,0)</f>
        <v>ИНОМАРКИ</v>
      </c>
      <c r="K12146" s="69" t="str">
        <f>VLOOKUP(СВОД2023[[#This Row],[ФО]],СПРАВОЧНИК!H:P,2,0)</f>
        <v>Южный ФО</v>
      </c>
    </row>
    <row r="12147" spans="1:11" x14ac:dyDescent="0.2">
      <c r="A12147" t="s">
        <v>600</v>
      </c>
      <c r="B12147" t="s">
        <v>597</v>
      </c>
      <c r="C12147" s="1" t="s">
        <v>276</v>
      </c>
      <c r="D12147" s="1" t="s">
        <v>2194</v>
      </c>
      <c r="E12147" s="2">
        <v>2</v>
      </c>
      <c r="F12147" s="3">
        <v>1</v>
      </c>
      <c r="G12147" s="2">
        <v>6</v>
      </c>
      <c r="H12147" s="3">
        <v>5</v>
      </c>
      <c r="I12147" s="69" t="str">
        <f>VLOOKUP(C12147,СПРАВОЧНИК!B:D,2,0)</f>
        <v>КИТАЙ</v>
      </c>
      <c r="J12147" s="69" t="str">
        <f>VLOOKUP(C12147,СПРАВОЧНИК!B:D,3,0)</f>
        <v>ИНОМАРКИ</v>
      </c>
      <c r="K12147" s="69" t="str">
        <f>VLOOKUP(СВОД2023[[#This Row],[ФО]],СПРАВОЧНИК!H:P,2,0)</f>
        <v>Южный ФО</v>
      </c>
    </row>
    <row r="12148" spans="1:11" x14ac:dyDescent="0.2">
      <c r="A12148" t="s">
        <v>600</v>
      </c>
      <c r="B12148" t="s">
        <v>597</v>
      </c>
      <c r="C12148" s="1" t="s">
        <v>285</v>
      </c>
      <c r="D12148" s="1" t="s">
        <v>286</v>
      </c>
      <c r="E12148" s="2"/>
      <c r="F12148" s="3">
        <v>1</v>
      </c>
      <c r="G12148" s="2">
        <v>15</v>
      </c>
      <c r="H12148" s="3">
        <v>10</v>
      </c>
      <c r="I12148" s="69" t="str">
        <f>VLOOKUP(C12148,СПРАВОЧНИК!B:D,2,0)</f>
        <v>ЕВРОПА</v>
      </c>
      <c r="J12148" s="69" t="str">
        <f>VLOOKUP(C12148,СПРАВОЧНИК!B:D,3,0)</f>
        <v>ИНОМАРКИ</v>
      </c>
      <c r="K12148" s="69" t="str">
        <f>VLOOKUP(СВОД2023[[#This Row],[ФО]],СПРАВОЧНИК!H:P,2,0)</f>
        <v>Южный ФО</v>
      </c>
    </row>
    <row r="12149" spans="1:11" x14ac:dyDescent="0.2">
      <c r="A12149" t="s">
        <v>600</v>
      </c>
      <c r="B12149" t="s">
        <v>597</v>
      </c>
      <c r="C12149" s="1" t="s">
        <v>285</v>
      </c>
      <c r="D12149" s="1" t="s">
        <v>287</v>
      </c>
      <c r="E12149" s="2">
        <v>13</v>
      </c>
      <c r="F12149" s="3">
        <v>3</v>
      </c>
      <c r="G12149" s="2">
        <v>65</v>
      </c>
      <c r="H12149" s="3">
        <v>25</v>
      </c>
      <c r="I12149" s="69" t="str">
        <f>VLOOKUP(C12149,СПРАВОЧНИК!B:D,2,0)</f>
        <v>ЕВРОПА</v>
      </c>
      <c r="J12149" s="69" t="str">
        <f>VLOOKUP(C12149,СПРАВОЧНИК!B:D,3,0)</f>
        <v>ИНОМАРКИ</v>
      </c>
      <c r="K12149" s="69" t="str">
        <f>VLOOKUP(СВОД2023[[#This Row],[ФО]],СПРАВОЧНИК!H:P,2,0)</f>
        <v>Южный ФО</v>
      </c>
    </row>
    <row r="12150" spans="1:11" x14ac:dyDescent="0.2">
      <c r="A12150" t="s">
        <v>600</v>
      </c>
      <c r="B12150" t="s">
        <v>597</v>
      </c>
      <c r="C12150" s="1" t="s">
        <v>285</v>
      </c>
      <c r="D12150" s="1" t="s">
        <v>288</v>
      </c>
      <c r="E12150" s="2">
        <v>1</v>
      </c>
      <c r="F12150" s="3"/>
      <c r="G12150" s="2">
        <v>4</v>
      </c>
      <c r="H12150" s="3">
        <v>2</v>
      </c>
      <c r="I12150" s="69" t="str">
        <f>VLOOKUP(C12150,СПРАВОЧНИК!B:D,2,0)</f>
        <v>ЕВРОПА</v>
      </c>
      <c r="J12150" s="69" t="str">
        <f>VLOOKUP(C12150,СПРАВОЧНИК!B:D,3,0)</f>
        <v>ИНОМАРКИ</v>
      </c>
      <c r="K12150" s="69" t="str">
        <f>VLOOKUP(СВОД2023[[#This Row],[ФО]],СПРАВОЧНИК!H:P,2,0)</f>
        <v>Южный ФО</v>
      </c>
    </row>
    <row r="12151" spans="1:11" x14ac:dyDescent="0.2">
      <c r="A12151" t="s">
        <v>600</v>
      </c>
      <c r="B12151" t="s">
        <v>597</v>
      </c>
      <c r="C12151" s="1" t="s">
        <v>285</v>
      </c>
      <c r="D12151" s="1" t="s">
        <v>289</v>
      </c>
      <c r="E12151" s="2">
        <v>1</v>
      </c>
      <c r="F12151" s="3">
        <v>1</v>
      </c>
      <c r="G12151" s="2">
        <v>6</v>
      </c>
      <c r="H12151" s="3">
        <v>4</v>
      </c>
      <c r="I12151" s="69" t="str">
        <f>VLOOKUP(C12151,СПРАВОЧНИК!B:D,2,0)</f>
        <v>ЕВРОПА</v>
      </c>
      <c r="J12151" s="69" t="str">
        <f>VLOOKUP(C12151,СПРАВОЧНИК!B:D,3,0)</f>
        <v>ИНОМАРКИ</v>
      </c>
      <c r="K12151" s="69" t="str">
        <f>VLOOKUP(СВОД2023[[#This Row],[ФО]],СПРАВОЧНИК!H:P,2,0)</f>
        <v>Южный ФО</v>
      </c>
    </row>
    <row r="12152" spans="1:11" x14ac:dyDescent="0.2">
      <c r="A12152" t="s">
        <v>600</v>
      </c>
      <c r="B12152" t="s">
        <v>597</v>
      </c>
      <c r="C12152" s="1" t="s">
        <v>285</v>
      </c>
      <c r="D12152" s="1" t="s">
        <v>1552</v>
      </c>
      <c r="E12152" s="2">
        <v>4</v>
      </c>
      <c r="F12152" s="3">
        <v>5</v>
      </c>
      <c r="G12152" s="2">
        <v>22</v>
      </c>
      <c r="H12152" s="3">
        <v>18</v>
      </c>
      <c r="I12152" s="69" t="str">
        <f>VLOOKUP(C12152,СПРАВОЧНИК!B:D,2,0)</f>
        <v>ЕВРОПА</v>
      </c>
      <c r="J12152" s="69" t="str">
        <f>VLOOKUP(C12152,СПРАВОЧНИК!B:D,3,0)</f>
        <v>ИНОМАРКИ</v>
      </c>
      <c r="K12152" s="69" t="str">
        <f>VLOOKUP(СВОД2023[[#This Row],[ФО]],СПРАВОЧНИК!H:P,2,0)</f>
        <v>Южный ФО</v>
      </c>
    </row>
    <row r="12153" spans="1:11" x14ac:dyDescent="0.2">
      <c r="A12153" t="s">
        <v>600</v>
      </c>
      <c r="B12153" t="s">
        <v>597</v>
      </c>
      <c r="C12153" s="1" t="s">
        <v>285</v>
      </c>
      <c r="D12153" s="1" t="s">
        <v>1553</v>
      </c>
      <c r="E12153" s="2">
        <v>5</v>
      </c>
      <c r="F12153" s="3">
        <v>1</v>
      </c>
      <c r="G12153" s="2">
        <v>30</v>
      </c>
      <c r="H12153" s="3">
        <v>16</v>
      </c>
      <c r="I12153" s="69" t="str">
        <f>VLOOKUP(C12153,СПРАВОЧНИК!B:D,2,0)</f>
        <v>ЕВРОПА</v>
      </c>
      <c r="J12153" s="69" t="str">
        <f>VLOOKUP(C12153,СПРАВОЧНИК!B:D,3,0)</f>
        <v>ИНОМАРКИ</v>
      </c>
      <c r="K12153" s="69" t="str">
        <f>VLOOKUP(СВОД2023[[#This Row],[ФО]],СПРАВОЧНИК!H:P,2,0)</f>
        <v>Южный ФО</v>
      </c>
    </row>
    <row r="12154" spans="1:11" x14ac:dyDescent="0.2">
      <c r="A12154" t="s">
        <v>600</v>
      </c>
      <c r="B12154" t="s">
        <v>597</v>
      </c>
      <c r="C12154" s="1" t="s">
        <v>285</v>
      </c>
      <c r="D12154" s="1" t="s">
        <v>290</v>
      </c>
      <c r="E12154" s="2">
        <v>22</v>
      </c>
      <c r="F12154" s="3">
        <v>8</v>
      </c>
      <c r="G12154" s="2">
        <v>115</v>
      </c>
      <c r="H12154" s="3">
        <v>74</v>
      </c>
      <c r="I12154" s="69" t="str">
        <f>VLOOKUP(C12154,СПРАВОЧНИК!B:D,2,0)</f>
        <v>ЕВРОПА</v>
      </c>
      <c r="J12154" s="69" t="str">
        <f>VLOOKUP(C12154,СПРАВОЧНИК!B:D,3,0)</f>
        <v>ИНОМАРКИ</v>
      </c>
      <c r="K12154" s="69" t="str">
        <f>VLOOKUP(СВОД2023[[#This Row],[ФО]],СПРАВОЧНИК!H:P,2,0)</f>
        <v>Южный ФО</v>
      </c>
    </row>
    <row r="12155" spans="1:11" x14ac:dyDescent="0.2">
      <c r="A12155" t="s">
        <v>600</v>
      </c>
      <c r="B12155" t="s">
        <v>597</v>
      </c>
      <c r="C12155" s="1" t="s">
        <v>285</v>
      </c>
      <c r="D12155" s="1" t="s">
        <v>1554</v>
      </c>
      <c r="E12155" s="2">
        <v>4</v>
      </c>
      <c r="F12155" s="3">
        <v>7</v>
      </c>
      <c r="G12155" s="2">
        <v>50</v>
      </c>
      <c r="H12155" s="3">
        <v>34</v>
      </c>
      <c r="I12155" s="69" t="str">
        <f>VLOOKUP(C12155,СПРАВОЧНИК!B:D,2,0)</f>
        <v>ЕВРОПА</v>
      </c>
      <c r="J12155" s="69" t="str">
        <f>VLOOKUP(C12155,СПРАВОЧНИК!B:D,3,0)</f>
        <v>ИНОМАРКИ</v>
      </c>
      <c r="K12155" s="69" t="str">
        <f>VLOOKUP(СВОД2023[[#This Row],[ФО]],СПРАВОЧНИК!H:P,2,0)</f>
        <v>Южный ФО</v>
      </c>
    </row>
    <row r="12156" spans="1:11" x14ac:dyDescent="0.2">
      <c r="A12156" t="s">
        <v>600</v>
      </c>
      <c r="B12156" t="s">
        <v>597</v>
      </c>
      <c r="C12156" s="1" t="s">
        <v>285</v>
      </c>
      <c r="D12156" s="1" t="s">
        <v>2434</v>
      </c>
      <c r="E12156" s="2"/>
      <c r="F12156" s="3"/>
      <c r="G12156" s="2">
        <v>4</v>
      </c>
      <c r="H12156" s="3">
        <v>2</v>
      </c>
      <c r="I12156" s="69" t="str">
        <f>VLOOKUP(C12156,СПРАВОЧНИК!B:D,2,0)</f>
        <v>ЕВРОПА</v>
      </c>
      <c r="J12156" s="69" t="str">
        <f>VLOOKUP(C12156,СПРАВОЧНИК!B:D,3,0)</f>
        <v>ИНОМАРКИ</v>
      </c>
      <c r="K12156" s="69" t="str">
        <f>VLOOKUP(СВОД2023[[#This Row],[ФО]],СПРАВОЧНИК!H:P,2,0)</f>
        <v>Южный ФО</v>
      </c>
    </row>
    <row r="12157" spans="1:11" x14ac:dyDescent="0.2">
      <c r="A12157" t="s">
        <v>600</v>
      </c>
      <c r="B12157" t="s">
        <v>597</v>
      </c>
      <c r="C12157" s="1" t="s">
        <v>285</v>
      </c>
      <c r="D12157" s="1" t="s">
        <v>2435</v>
      </c>
      <c r="E12157" s="2"/>
      <c r="F12157" s="3"/>
      <c r="G12157" s="2">
        <v>2</v>
      </c>
      <c r="H12157" s="3">
        <v>1</v>
      </c>
      <c r="I12157" s="69" t="str">
        <f>VLOOKUP(C12157,СПРАВОЧНИК!B:D,2,0)</f>
        <v>ЕВРОПА</v>
      </c>
      <c r="J12157" s="69" t="str">
        <f>VLOOKUP(C12157,СПРАВОЧНИК!B:D,3,0)</f>
        <v>ИНОМАРКИ</v>
      </c>
      <c r="K12157" s="69" t="str">
        <f>VLOOKUP(СВОД2023[[#This Row],[ФО]],СПРАВОЧНИК!H:P,2,0)</f>
        <v>Южный ФО</v>
      </c>
    </row>
    <row r="12158" spans="1:11" x14ac:dyDescent="0.2">
      <c r="A12158" t="s">
        <v>600</v>
      </c>
      <c r="B12158" t="s">
        <v>597</v>
      </c>
      <c r="C12158" s="1" t="s">
        <v>285</v>
      </c>
      <c r="D12158" s="1" t="s">
        <v>1555</v>
      </c>
      <c r="E12158" s="2">
        <v>6</v>
      </c>
      <c r="F12158" s="3">
        <v>9</v>
      </c>
      <c r="G12158" s="2">
        <v>34</v>
      </c>
      <c r="H12158" s="3">
        <v>36</v>
      </c>
      <c r="I12158" s="69" t="str">
        <f>VLOOKUP(C12158,СПРАВОЧНИК!B:D,2,0)</f>
        <v>ЕВРОПА</v>
      </c>
      <c r="J12158" s="69" t="str">
        <f>VLOOKUP(C12158,СПРАВОЧНИК!B:D,3,0)</f>
        <v>ИНОМАРКИ</v>
      </c>
      <c r="K12158" s="69" t="str">
        <f>VLOOKUP(СВОД2023[[#This Row],[ФО]],СПРАВОЧНИК!H:P,2,0)</f>
        <v>Южный ФО</v>
      </c>
    </row>
    <row r="12159" spans="1:11" x14ac:dyDescent="0.2">
      <c r="A12159" t="s">
        <v>600</v>
      </c>
      <c r="B12159" t="s">
        <v>597</v>
      </c>
      <c r="C12159" s="1" t="s">
        <v>291</v>
      </c>
      <c r="D12159" s="1" t="s">
        <v>292</v>
      </c>
      <c r="E12159" s="2">
        <v>27</v>
      </c>
      <c r="F12159" s="3">
        <v>6</v>
      </c>
      <c r="G12159" s="2">
        <v>94</v>
      </c>
      <c r="H12159" s="3">
        <v>51</v>
      </c>
      <c r="I12159" s="69" t="str">
        <f>VLOOKUP(C12159,СПРАВОЧНИК!B:D,2,0)</f>
        <v>США</v>
      </c>
      <c r="J12159" s="69" t="str">
        <f>VLOOKUP(C12159,СПРАВОЧНИК!B:D,3,0)</f>
        <v>ИНОМАРКИ</v>
      </c>
      <c r="K12159" s="69" t="str">
        <f>VLOOKUP(СВОД2023[[#This Row],[ФО]],СПРАВОЧНИК!H:P,2,0)</f>
        <v>Южный ФО</v>
      </c>
    </row>
    <row r="12160" spans="1:11" x14ac:dyDescent="0.2">
      <c r="A12160" t="s">
        <v>600</v>
      </c>
      <c r="B12160" t="s">
        <v>597</v>
      </c>
      <c r="C12160" s="1" t="s">
        <v>291</v>
      </c>
      <c r="D12160" s="1" t="s">
        <v>1556</v>
      </c>
      <c r="E12160" s="2">
        <v>1</v>
      </c>
      <c r="F12160" s="3"/>
      <c r="G12160" s="2">
        <v>2</v>
      </c>
      <c r="H12160" s="3"/>
      <c r="I12160" s="69" t="str">
        <f>VLOOKUP(C12160,СПРАВОЧНИК!B:D,2,0)</f>
        <v>США</v>
      </c>
      <c r="J12160" s="69" t="str">
        <f>VLOOKUP(C12160,СПРАВОЧНИК!B:D,3,0)</f>
        <v>ИНОМАРКИ</v>
      </c>
      <c r="K12160" s="69" t="str">
        <f>VLOOKUP(СВОД2023[[#This Row],[ФО]],СПРАВОЧНИК!H:P,2,0)</f>
        <v>Южный ФО</v>
      </c>
    </row>
    <row r="12161" spans="1:11" x14ac:dyDescent="0.2">
      <c r="A12161" t="s">
        <v>600</v>
      </c>
      <c r="B12161" t="s">
        <v>597</v>
      </c>
      <c r="C12161" s="1" t="s">
        <v>291</v>
      </c>
      <c r="D12161" s="1" t="s">
        <v>293</v>
      </c>
      <c r="E12161" s="2">
        <v>29</v>
      </c>
      <c r="F12161" s="3">
        <v>3</v>
      </c>
      <c r="G12161" s="2">
        <v>138</v>
      </c>
      <c r="H12161" s="3">
        <v>23</v>
      </c>
      <c r="I12161" s="69" t="str">
        <f>VLOOKUP(C12161,СПРАВОЧНИК!B:D,2,0)</f>
        <v>США</v>
      </c>
      <c r="J12161" s="69" t="str">
        <f>VLOOKUP(C12161,СПРАВОЧНИК!B:D,3,0)</f>
        <v>ИНОМАРКИ</v>
      </c>
      <c r="K12161" s="69" t="str">
        <f>VLOOKUP(СВОД2023[[#This Row],[ФО]],СПРАВОЧНИК!H:P,2,0)</f>
        <v>Южный ФО</v>
      </c>
    </row>
    <row r="12162" spans="1:11" x14ac:dyDescent="0.2">
      <c r="A12162" t="s">
        <v>600</v>
      </c>
      <c r="B12162" t="s">
        <v>597</v>
      </c>
      <c r="C12162" s="1" t="s">
        <v>291</v>
      </c>
      <c r="D12162" s="1" t="s">
        <v>294</v>
      </c>
      <c r="E12162" s="2">
        <v>51</v>
      </c>
      <c r="F12162" s="3">
        <v>28</v>
      </c>
      <c r="G12162" s="2">
        <v>301</v>
      </c>
      <c r="H12162" s="3">
        <v>176</v>
      </c>
      <c r="I12162" s="69" t="str">
        <f>VLOOKUP(C12162,СПРАВОЧНИК!B:D,2,0)</f>
        <v>США</v>
      </c>
      <c r="J12162" s="69" t="str">
        <f>VLOOKUP(C12162,СПРАВОЧНИК!B:D,3,0)</f>
        <v>ИНОМАРКИ</v>
      </c>
      <c r="K12162" s="69" t="str">
        <f>VLOOKUP(СВОД2023[[#This Row],[ФО]],СПРАВОЧНИК!H:P,2,0)</f>
        <v>Южный ФО</v>
      </c>
    </row>
    <row r="12163" spans="1:11" x14ac:dyDescent="0.2">
      <c r="A12163" t="s">
        <v>600</v>
      </c>
      <c r="B12163" t="s">
        <v>597</v>
      </c>
      <c r="C12163" s="1" t="s">
        <v>291</v>
      </c>
      <c r="D12163" s="1" t="s">
        <v>1557</v>
      </c>
      <c r="E12163" s="2">
        <v>5</v>
      </c>
      <c r="F12163" s="3">
        <v>2</v>
      </c>
      <c r="G12163" s="2">
        <v>23</v>
      </c>
      <c r="H12163" s="3">
        <v>16</v>
      </c>
      <c r="I12163" s="69" t="str">
        <f>VLOOKUP(C12163,СПРАВОЧНИК!B:D,2,0)</f>
        <v>США</v>
      </c>
      <c r="J12163" s="69" t="str">
        <f>VLOOKUP(C12163,СПРАВОЧНИК!B:D,3,0)</f>
        <v>ИНОМАРКИ</v>
      </c>
      <c r="K12163" s="69" t="str">
        <f>VLOOKUP(СВОД2023[[#This Row],[ФО]],СПРАВОЧНИК!H:P,2,0)</f>
        <v>Южный ФО</v>
      </c>
    </row>
    <row r="12164" spans="1:11" x14ac:dyDescent="0.2">
      <c r="A12164" t="s">
        <v>600</v>
      </c>
      <c r="B12164" t="s">
        <v>597</v>
      </c>
      <c r="C12164" s="1" t="s">
        <v>291</v>
      </c>
      <c r="D12164" s="1" t="s">
        <v>2764</v>
      </c>
      <c r="E12164" s="2"/>
      <c r="F12164" s="3"/>
      <c r="G12164" s="2">
        <v>1</v>
      </c>
      <c r="H12164" s="3"/>
      <c r="I12164" s="69" t="str">
        <f>VLOOKUP(C12164,СПРАВОЧНИК!B:D,2,0)</f>
        <v>США</v>
      </c>
      <c r="J12164" s="69" t="str">
        <f>VLOOKUP(C12164,СПРАВОЧНИК!B:D,3,0)</f>
        <v>ИНОМАРКИ</v>
      </c>
      <c r="K12164" s="69" t="str">
        <f>VLOOKUP(СВОД2023[[#This Row],[ФО]],СПРАВОЧНИК!H:P,2,0)</f>
        <v>Южный ФО</v>
      </c>
    </row>
    <row r="12165" spans="1:11" x14ac:dyDescent="0.2">
      <c r="A12165" t="s">
        <v>600</v>
      </c>
      <c r="B12165" t="s">
        <v>597</v>
      </c>
      <c r="C12165" s="1" t="s">
        <v>291</v>
      </c>
      <c r="D12165" s="1" t="s">
        <v>1558</v>
      </c>
      <c r="E12165" s="2">
        <v>3</v>
      </c>
      <c r="F12165" s="3"/>
      <c r="G12165" s="2">
        <v>17</v>
      </c>
      <c r="H12165" s="3"/>
      <c r="I12165" s="69" t="str">
        <f>VLOOKUP(C12165,СПРАВОЧНИК!B:D,2,0)</f>
        <v>США</v>
      </c>
      <c r="J12165" s="69" t="str">
        <f>VLOOKUP(C12165,СПРАВОЧНИК!B:D,3,0)</f>
        <v>ИНОМАРКИ</v>
      </c>
      <c r="K12165" s="69" t="str">
        <f>VLOOKUP(СВОД2023[[#This Row],[ФО]],СПРАВОЧНИК!H:P,2,0)</f>
        <v>Южный ФО</v>
      </c>
    </row>
    <row r="12166" spans="1:11" x14ac:dyDescent="0.2">
      <c r="A12166" t="s">
        <v>600</v>
      </c>
      <c r="B12166" t="s">
        <v>597</v>
      </c>
      <c r="C12166" s="1" t="s">
        <v>291</v>
      </c>
      <c r="D12166" s="1" t="s">
        <v>295</v>
      </c>
      <c r="E12166" s="2">
        <v>9</v>
      </c>
      <c r="F12166" s="3">
        <v>1</v>
      </c>
      <c r="G12166" s="2">
        <v>56</v>
      </c>
      <c r="H12166" s="3">
        <v>2</v>
      </c>
      <c r="I12166" s="69" t="str">
        <f>VLOOKUP(C12166,СПРАВОЧНИК!B:D,2,0)</f>
        <v>США</v>
      </c>
      <c r="J12166" s="69" t="str">
        <f>VLOOKUP(C12166,СПРАВОЧНИК!B:D,3,0)</f>
        <v>ИНОМАРКИ</v>
      </c>
      <c r="K12166" s="69" t="str">
        <f>VLOOKUP(СВОД2023[[#This Row],[ФО]],СПРАВОЧНИК!H:P,2,0)</f>
        <v>Южный ФО</v>
      </c>
    </row>
    <row r="12167" spans="1:11" x14ac:dyDescent="0.2">
      <c r="A12167" t="s">
        <v>600</v>
      </c>
      <c r="B12167" t="s">
        <v>597</v>
      </c>
      <c r="C12167" s="1" t="s">
        <v>291</v>
      </c>
      <c r="D12167" s="1" t="s">
        <v>296</v>
      </c>
      <c r="E12167" s="2">
        <v>36</v>
      </c>
      <c r="F12167" s="3">
        <v>12</v>
      </c>
      <c r="G12167" s="2">
        <v>158</v>
      </c>
      <c r="H12167" s="3">
        <v>79</v>
      </c>
      <c r="I12167" s="69" t="str">
        <f>VLOOKUP(C12167,СПРАВОЧНИК!B:D,2,0)</f>
        <v>США</v>
      </c>
      <c r="J12167" s="69" t="str">
        <f>VLOOKUP(C12167,СПРАВОЧНИК!B:D,3,0)</f>
        <v>ИНОМАРКИ</v>
      </c>
      <c r="K12167" s="69" t="str">
        <f>VLOOKUP(СВОД2023[[#This Row],[ФО]],СПРАВОЧНИК!H:P,2,0)</f>
        <v>Южный ФО</v>
      </c>
    </row>
    <row r="12168" spans="1:11" x14ac:dyDescent="0.2">
      <c r="A12168" t="s">
        <v>600</v>
      </c>
      <c r="B12168" t="s">
        <v>597</v>
      </c>
      <c r="C12168" s="1" t="s">
        <v>569</v>
      </c>
      <c r="D12168" s="1" t="s">
        <v>826</v>
      </c>
      <c r="E12168" s="2">
        <v>1</v>
      </c>
      <c r="F12168" s="3"/>
      <c r="G12168" s="2">
        <v>2</v>
      </c>
      <c r="H12168" s="3"/>
      <c r="I12168" s="69" t="str">
        <f>VLOOKUP(C12168,СПРАВОЧНИК!B:D,2,0)</f>
        <v>КИТАЙ</v>
      </c>
      <c r="J12168" s="69" t="str">
        <f>VLOOKUP(C12168,СПРАВОЧНИК!B:D,3,0)</f>
        <v>ИНОМАРКИ</v>
      </c>
      <c r="K12168" s="69" t="str">
        <f>VLOOKUP(СВОД2023[[#This Row],[ФО]],СПРАВОЧНИК!H:P,2,0)</f>
        <v>Южный ФО</v>
      </c>
    </row>
    <row r="12169" spans="1:11" x14ac:dyDescent="0.2">
      <c r="A12169" t="s">
        <v>600</v>
      </c>
      <c r="B12169" t="s">
        <v>597</v>
      </c>
      <c r="C12169" s="1" t="s">
        <v>569</v>
      </c>
      <c r="D12169" s="1" t="s">
        <v>827</v>
      </c>
      <c r="E12169" s="2">
        <v>2</v>
      </c>
      <c r="F12169" s="3"/>
      <c r="G12169" s="2">
        <v>3</v>
      </c>
      <c r="H12169" s="3"/>
      <c r="I12169" s="69" t="str">
        <f>VLOOKUP(C12169,СПРАВОЧНИК!B:D,2,0)</f>
        <v>КИТАЙ</v>
      </c>
      <c r="J12169" s="69" t="str">
        <f>VLOOKUP(C12169,СПРАВОЧНИК!B:D,3,0)</f>
        <v>ИНОМАРКИ</v>
      </c>
      <c r="K12169" s="69" t="str">
        <f>VLOOKUP(СВОД2023[[#This Row],[ФО]],СПРАВОЧНИК!H:P,2,0)</f>
        <v>Южный ФО</v>
      </c>
    </row>
    <row r="12170" spans="1:11" x14ac:dyDescent="0.2">
      <c r="A12170" t="s">
        <v>600</v>
      </c>
      <c r="B12170" t="s">
        <v>597</v>
      </c>
      <c r="C12170" s="1" t="s">
        <v>299</v>
      </c>
      <c r="D12170" s="1" t="s">
        <v>300</v>
      </c>
      <c r="E12170" s="2">
        <v>1</v>
      </c>
      <c r="F12170" s="3"/>
      <c r="G12170" s="2">
        <v>1</v>
      </c>
      <c r="H12170" s="3"/>
      <c r="I12170" s="69" t="str">
        <f>VLOOKUP(C12170,СПРАВОЧНИК!B:D,2,0)</f>
        <v>КИТАЙ</v>
      </c>
      <c r="J12170" s="69" t="str">
        <f>VLOOKUP(C12170,СПРАВОЧНИК!B:D,3,0)</f>
        <v>ИНОМАРКИ</v>
      </c>
      <c r="K12170" s="69" t="str">
        <f>VLOOKUP(СВОД2023[[#This Row],[ФО]],СПРАВОЧНИК!H:P,2,0)</f>
        <v>Южный ФО</v>
      </c>
    </row>
    <row r="12171" spans="1:11" x14ac:dyDescent="0.2">
      <c r="A12171" t="s">
        <v>600</v>
      </c>
      <c r="B12171" t="s">
        <v>597</v>
      </c>
      <c r="C12171" s="1" t="s">
        <v>301</v>
      </c>
      <c r="D12171" s="1" t="s">
        <v>2198</v>
      </c>
      <c r="E12171" s="2">
        <v>7</v>
      </c>
      <c r="F12171" s="3">
        <v>4</v>
      </c>
      <c r="G12171" s="2">
        <v>32</v>
      </c>
      <c r="H12171" s="3">
        <v>21</v>
      </c>
      <c r="I12171" s="69" t="str">
        <f>VLOOKUP(C12171,СПРАВОЧНИК!B:D,2,0)</f>
        <v>КОРЕЯ</v>
      </c>
      <c r="J12171" s="69" t="str">
        <f>VLOOKUP(C12171,СПРАВОЧНИК!B:D,3,0)</f>
        <v>ИНОМАРКИ</v>
      </c>
      <c r="K12171" s="69" t="str">
        <f>VLOOKUP(СВОД2023[[#This Row],[ФО]],СПРАВОЧНИК!H:P,2,0)</f>
        <v>Южный ФО</v>
      </c>
    </row>
    <row r="12172" spans="1:11" x14ac:dyDescent="0.2">
      <c r="A12172" t="s">
        <v>600</v>
      </c>
      <c r="B12172" t="s">
        <v>597</v>
      </c>
      <c r="C12172" s="1" t="s">
        <v>301</v>
      </c>
      <c r="D12172" s="1" t="s">
        <v>1559</v>
      </c>
      <c r="E12172" s="2">
        <v>5</v>
      </c>
      <c r="F12172" s="3"/>
      <c r="G12172" s="2">
        <v>16</v>
      </c>
      <c r="H12172" s="3">
        <v>4</v>
      </c>
      <c r="I12172" s="69" t="str">
        <f>VLOOKUP(C12172,СПРАВОЧНИК!B:D,2,0)</f>
        <v>КОРЕЯ</v>
      </c>
      <c r="J12172" s="69" t="str">
        <f>VLOOKUP(C12172,СПРАВОЧНИК!B:D,3,0)</f>
        <v>ИНОМАРКИ</v>
      </c>
      <c r="K12172" s="69" t="str">
        <f>VLOOKUP(СВОД2023[[#This Row],[ФО]],СПРАВОЧНИК!H:P,2,0)</f>
        <v>Южный ФО</v>
      </c>
    </row>
    <row r="12173" spans="1:11" x14ac:dyDescent="0.2">
      <c r="A12173" t="s">
        <v>600</v>
      </c>
      <c r="B12173" t="s">
        <v>597</v>
      </c>
      <c r="C12173" s="1" t="s">
        <v>301</v>
      </c>
      <c r="D12173" s="1" t="s">
        <v>2438</v>
      </c>
      <c r="E12173" s="2">
        <v>1</v>
      </c>
      <c r="F12173" s="3"/>
      <c r="G12173" s="2">
        <v>2</v>
      </c>
      <c r="H12173" s="3"/>
      <c r="I12173" s="69" t="str">
        <f>VLOOKUP(C12173,СПРАВОЧНИК!B:D,2,0)</f>
        <v>КОРЕЯ</v>
      </c>
      <c r="J12173" s="69" t="str">
        <f>VLOOKUP(C12173,СПРАВОЧНИК!B:D,3,0)</f>
        <v>ИНОМАРКИ</v>
      </c>
      <c r="K12173" s="69" t="str">
        <f>VLOOKUP(СВОД2023[[#This Row],[ФО]],СПРАВОЧНИК!H:P,2,0)</f>
        <v>Южный ФО</v>
      </c>
    </row>
    <row r="12174" spans="1:11" x14ac:dyDescent="0.2">
      <c r="A12174" t="s">
        <v>600</v>
      </c>
      <c r="B12174" t="s">
        <v>597</v>
      </c>
      <c r="C12174" s="1" t="s">
        <v>301</v>
      </c>
      <c r="D12174" s="1" t="s">
        <v>986</v>
      </c>
      <c r="E12174" s="2">
        <v>29</v>
      </c>
      <c r="F12174" s="3">
        <v>12</v>
      </c>
      <c r="G12174" s="2">
        <v>175</v>
      </c>
      <c r="H12174" s="3">
        <v>67</v>
      </c>
      <c r="I12174" s="69" t="str">
        <f>VLOOKUP(C12174,СПРАВОЧНИК!B:D,2,0)</f>
        <v>КОРЕЯ</v>
      </c>
      <c r="J12174" s="69" t="str">
        <f>VLOOKUP(C12174,СПРАВОЧНИК!B:D,3,0)</f>
        <v>ИНОМАРКИ</v>
      </c>
      <c r="K12174" s="69" t="str">
        <f>VLOOKUP(СВОД2023[[#This Row],[ФО]],СПРАВОЧНИК!H:P,2,0)</f>
        <v>Южный ФО</v>
      </c>
    </row>
    <row r="12175" spans="1:11" x14ac:dyDescent="0.2">
      <c r="A12175" t="s">
        <v>600</v>
      </c>
      <c r="B12175" t="s">
        <v>597</v>
      </c>
      <c r="C12175" s="1" t="s">
        <v>301</v>
      </c>
      <c r="D12175" s="1" t="s">
        <v>987</v>
      </c>
      <c r="E12175" s="2">
        <v>106</v>
      </c>
      <c r="F12175" s="3">
        <v>30</v>
      </c>
      <c r="G12175" s="2">
        <v>573</v>
      </c>
      <c r="H12175" s="3">
        <v>139</v>
      </c>
      <c r="I12175" s="69" t="str">
        <f>VLOOKUP(C12175,СПРАВОЧНИК!B:D,2,0)</f>
        <v>КОРЕЯ</v>
      </c>
      <c r="J12175" s="69" t="str">
        <f>VLOOKUP(C12175,СПРАВОЧНИК!B:D,3,0)</f>
        <v>ИНОМАРКИ</v>
      </c>
      <c r="K12175" s="69" t="str">
        <f>VLOOKUP(СВОД2023[[#This Row],[ФО]],СПРАВОЧНИК!H:P,2,0)</f>
        <v>Южный ФО</v>
      </c>
    </row>
    <row r="12176" spans="1:11" x14ac:dyDescent="0.2">
      <c r="A12176" t="s">
        <v>600</v>
      </c>
      <c r="B12176" t="s">
        <v>597</v>
      </c>
      <c r="C12176" s="1" t="s">
        <v>301</v>
      </c>
      <c r="D12176" s="1" t="s">
        <v>988</v>
      </c>
      <c r="E12176" s="2">
        <v>728</v>
      </c>
      <c r="F12176" s="3">
        <v>452</v>
      </c>
      <c r="G12176" s="2">
        <v>3908</v>
      </c>
      <c r="H12176" s="3">
        <v>2481</v>
      </c>
      <c r="I12176" s="69" t="str">
        <f>VLOOKUP(C12176,СПРАВОЧНИК!B:D,2,0)</f>
        <v>КОРЕЯ</v>
      </c>
      <c r="J12176" s="69" t="str">
        <f>VLOOKUP(C12176,СПРАВОЧНИК!B:D,3,0)</f>
        <v>ИНОМАРКИ</v>
      </c>
      <c r="K12176" s="69" t="str">
        <f>VLOOKUP(СВОД2023[[#This Row],[ФО]],СПРАВОЧНИК!H:P,2,0)</f>
        <v>Южный ФО</v>
      </c>
    </row>
    <row r="12177" spans="1:11" x14ac:dyDescent="0.2">
      <c r="A12177" t="s">
        <v>600</v>
      </c>
      <c r="B12177" t="s">
        <v>597</v>
      </c>
      <c r="C12177" s="1" t="s">
        <v>301</v>
      </c>
      <c r="D12177" s="1" t="s">
        <v>989</v>
      </c>
      <c r="E12177" s="2">
        <v>477</v>
      </c>
      <c r="F12177" s="3">
        <v>265</v>
      </c>
      <c r="G12177" s="2">
        <v>2802</v>
      </c>
      <c r="H12177" s="3">
        <v>1459</v>
      </c>
      <c r="I12177" s="69" t="str">
        <f>VLOOKUP(C12177,СПРАВОЧНИК!B:D,2,0)</f>
        <v>КОРЕЯ</v>
      </c>
      <c r="J12177" s="69" t="str">
        <f>VLOOKUP(C12177,СПРАВОЧНИК!B:D,3,0)</f>
        <v>ИНОМАРКИ</v>
      </c>
      <c r="K12177" s="69" t="str">
        <f>VLOOKUP(СВОД2023[[#This Row],[ФО]],СПРАВОЧНИК!H:P,2,0)</f>
        <v>Южный ФО</v>
      </c>
    </row>
    <row r="12178" spans="1:11" x14ac:dyDescent="0.2">
      <c r="A12178" t="s">
        <v>600</v>
      </c>
      <c r="B12178" t="s">
        <v>597</v>
      </c>
      <c r="C12178" s="1" t="s">
        <v>301</v>
      </c>
      <c r="D12178" s="1" t="s">
        <v>2199</v>
      </c>
      <c r="E12178" s="2">
        <v>12</v>
      </c>
      <c r="F12178" s="3">
        <v>4</v>
      </c>
      <c r="G12178" s="2">
        <v>55</v>
      </c>
      <c r="H12178" s="3">
        <v>20</v>
      </c>
      <c r="I12178" s="69" t="str">
        <f>VLOOKUP(C12178,СПРАВОЧНИК!B:D,2,0)</f>
        <v>КОРЕЯ</v>
      </c>
      <c r="J12178" s="69" t="str">
        <f>VLOOKUP(C12178,СПРАВОЧНИК!B:D,3,0)</f>
        <v>ИНОМАРКИ</v>
      </c>
      <c r="K12178" s="69" t="str">
        <f>VLOOKUP(СВОД2023[[#This Row],[ФО]],СПРАВОЧНИК!H:P,2,0)</f>
        <v>Южный ФО</v>
      </c>
    </row>
    <row r="12179" spans="1:11" x14ac:dyDescent="0.2">
      <c r="A12179" t="s">
        <v>600</v>
      </c>
      <c r="B12179" t="s">
        <v>597</v>
      </c>
      <c r="C12179" s="1" t="s">
        <v>301</v>
      </c>
      <c r="D12179" s="1" t="s">
        <v>2200</v>
      </c>
      <c r="E12179" s="2">
        <v>1</v>
      </c>
      <c r="F12179" s="3"/>
      <c r="G12179" s="2">
        <v>1</v>
      </c>
      <c r="H12179" s="3"/>
      <c r="I12179" s="69" t="str">
        <f>VLOOKUP(C12179,СПРАВОЧНИК!B:D,2,0)</f>
        <v>КОРЕЯ</v>
      </c>
      <c r="J12179" s="69" t="str">
        <f>VLOOKUP(C12179,СПРАВОЧНИК!B:D,3,0)</f>
        <v>ИНОМАРКИ</v>
      </c>
      <c r="K12179" s="69" t="str">
        <f>VLOOKUP(СВОД2023[[#This Row],[ФО]],СПРАВОЧНИК!H:P,2,0)</f>
        <v>Южный ФО</v>
      </c>
    </row>
    <row r="12180" spans="1:11" x14ac:dyDescent="0.2">
      <c r="A12180" t="s">
        <v>600</v>
      </c>
      <c r="B12180" t="s">
        <v>597</v>
      </c>
      <c r="C12180" s="1" t="s">
        <v>301</v>
      </c>
      <c r="D12180" s="1" t="s">
        <v>990</v>
      </c>
      <c r="E12180" s="2">
        <v>46</v>
      </c>
      <c r="F12180" s="3">
        <v>7</v>
      </c>
      <c r="G12180" s="2">
        <v>218</v>
      </c>
      <c r="H12180" s="3">
        <v>25</v>
      </c>
      <c r="I12180" s="69" t="str">
        <f>VLOOKUP(C12180,СПРАВОЧНИК!B:D,2,0)</f>
        <v>КОРЕЯ</v>
      </c>
      <c r="J12180" s="69" t="str">
        <f>VLOOKUP(C12180,СПРАВОЧНИК!B:D,3,0)</f>
        <v>ИНОМАРКИ</v>
      </c>
      <c r="K12180" s="69" t="str">
        <f>VLOOKUP(СВОД2023[[#This Row],[ФО]],СПРАВОЧНИК!H:P,2,0)</f>
        <v>Южный ФО</v>
      </c>
    </row>
    <row r="12181" spans="1:11" x14ac:dyDescent="0.2">
      <c r="A12181" t="s">
        <v>600</v>
      </c>
      <c r="B12181" t="s">
        <v>597</v>
      </c>
      <c r="C12181" s="1" t="s">
        <v>301</v>
      </c>
      <c r="D12181" s="1" t="s">
        <v>2201</v>
      </c>
      <c r="E12181" s="2">
        <v>4</v>
      </c>
      <c r="F12181" s="3">
        <v>1</v>
      </c>
      <c r="G12181" s="2">
        <v>12</v>
      </c>
      <c r="H12181" s="3">
        <v>6</v>
      </c>
      <c r="I12181" s="69" t="str">
        <f>VLOOKUP(C12181,СПРАВОЧНИК!B:D,2,0)</f>
        <v>КОРЕЯ</v>
      </c>
      <c r="J12181" s="69" t="str">
        <f>VLOOKUP(C12181,СПРАВОЧНИК!B:D,3,0)</f>
        <v>ИНОМАРКИ</v>
      </c>
      <c r="K12181" s="69" t="str">
        <f>VLOOKUP(СВОД2023[[#This Row],[ФО]],СПРАВОЧНИК!H:P,2,0)</f>
        <v>Южный ФО</v>
      </c>
    </row>
    <row r="12182" spans="1:11" x14ac:dyDescent="0.2">
      <c r="A12182" t="s">
        <v>600</v>
      </c>
      <c r="B12182" t="s">
        <v>597</v>
      </c>
      <c r="C12182" s="1" t="s">
        <v>301</v>
      </c>
      <c r="D12182" s="1" t="s">
        <v>302</v>
      </c>
      <c r="E12182" s="2">
        <v>13</v>
      </c>
      <c r="F12182" s="3"/>
      <c r="G12182" s="2">
        <v>82</v>
      </c>
      <c r="H12182" s="3">
        <v>3</v>
      </c>
      <c r="I12182" s="69" t="str">
        <f>VLOOKUP(C12182,СПРАВОЧНИК!B:D,2,0)</f>
        <v>КОРЕЯ</v>
      </c>
      <c r="J12182" s="69" t="str">
        <f>VLOOKUP(C12182,СПРАВОЧНИК!B:D,3,0)</f>
        <v>ИНОМАРКИ</v>
      </c>
      <c r="K12182" s="69" t="str">
        <f>VLOOKUP(СВОД2023[[#This Row],[ФО]],СПРАВОЧНИК!H:P,2,0)</f>
        <v>Южный ФО</v>
      </c>
    </row>
    <row r="12183" spans="1:11" x14ac:dyDescent="0.2">
      <c r="A12183" t="s">
        <v>600</v>
      </c>
      <c r="B12183" t="s">
        <v>597</v>
      </c>
      <c r="C12183" s="1" t="s">
        <v>301</v>
      </c>
      <c r="D12183" s="1" t="s">
        <v>303</v>
      </c>
      <c r="E12183" s="2">
        <v>133</v>
      </c>
      <c r="F12183" s="3">
        <v>60</v>
      </c>
      <c r="G12183" s="2">
        <v>652</v>
      </c>
      <c r="H12183" s="3">
        <v>349</v>
      </c>
      <c r="I12183" s="69" t="str">
        <f>VLOOKUP(C12183,СПРАВОЧНИК!B:D,2,0)</f>
        <v>КОРЕЯ</v>
      </c>
      <c r="J12183" s="69" t="str">
        <f>VLOOKUP(C12183,СПРАВОЧНИК!B:D,3,0)</f>
        <v>ИНОМАРКИ</v>
      </c>
      <c r="K12183" s="69" t="str">
        <f>VLOOKUP(СВОД2023[[#This Row],[ФО]],СПРАВОЧНИК!H:P,2,0)</f>
        <v>Южный ФО</v>
      </c>
    </row>
    <row r="12184" spans="1:11" x14ac:dyDescent="0.2">
      <c r="A12184" t="s">
        <v>600</v>
      </c>
      <c r="B12184" t="s">
        <v>597</v>
      </c>
      <c r="C12184" s="1" t="s">
        <v>301</v>
      </c>
      <c r="D12184" s="1" t="s">
        <v>304</v>
      </c>
      <c r="E12184" s="2"/>
      <c r="F12184" s="3"/>
      <c r="G12184" s="2">
        <v>30</v>
      </c>
      <c r="H12184" s="3"/>
      <c r="I12184" s="69" t="str">
        <f>VLOOKUP(C12184,СПРАВОЧНИК!B:D,2,0)</f>
        <v>КОРЕЯ</v>
      </c>
      <c r="J12184" s="69" t="str">
        <f>VLOOKUP(C12184,СПРАВОЧНИК!B:D,3,0)</f>
        <v>ИНОМАРКИ</v>
      </c>
      <c r="K12184" s="69" t="str">
        <f>VLOOKUP(СВОД2023[[#This Row],[ФО]],СПРАВОЧНИК!H:P,2,0)</f>
        <v>Южный ФО</v>
      </c>
    </row>
    <row r="12185" spans="1:11" x14ac:dyDescent="0.2">
      <c r="A12185" t="s">
        <v>600</v>
      </c>
      <c r="B12185" t="s">
        <v>597</v>
      </c>
      <c r="C12185" s="1" t="s">
        <v>301</v>
      </c>
      <c r="D12185" s="1" t="s">
        <v>305</v>
      </c>
      <c r="E12185" s="2"/>
      <c r="F12185" s="3"/>
      <c r="G12185" s="2">
        <v>5</v>
      </c>
      <c r="H12185" s="3"/>
      <c r="I12185" s="69" t="str">
        <f>VLOOKUP(C12185,СПРАВОЧНИК!B:D,2,0)</f>
        <v>КОРЕЯ</v>
      </c>
      <c r="J12185" s="69" t="str">
        <f>VLOOKUP(C12185,СПРАВОЧНИК!B:D,3,0)</f>
        <v>ИНОМАРКИ</v>
      </c>
      <c r="K12185" s="69" t="str">
        <f>VLOOKUP(СВОД2023[[#This Row],[ФО]],СПРАВОЧНИК!H:P,2,0)</f>
        <v>Южный ФО</v>
      </c>
    </row>
    <row r="12186" spans="1:11" x14ac:dyDescent="0.2">
      <c r="A12186" t="s">
        <v>600</v>
      </c>
      <c r="B12186" t="s">
        <v>597</v>
      </c>
      <c r="C12186" s="1" t="s">
        <v>301</v>
      </c>
      <c r="D12186" s="1" t="s">
        <v>307</v>
      </c>
      <c r="E12186" s="2">
        <v>1</v>
      </c>
      <c r="F12186" s="3">
        <v>1</v>
      </c>
      <c r="G12186" s="2">
        <v>11</v>
      </c>
      <c r="H12186" s="3">
        <v>12</v>
      </c>
      <c r="I12186" s="69" t="str">
        <f>VLOOKUP(C12186,СПРАВОЧНИК!B:D,2,0)</f>
        <v>КОРЕЯ</v>
      </c>
      <c r="J12186" s="69" t="str">
        <f>VLOOKUP(C12186,СПРАВОЧНИК!B:D,3,0)</f>
        <v>ИНОМАРКИ</v>
      </c>
      <c r="K12186" s="69" t="str">
        <f>VLOOKUP(СВОД2023[[#This Row],[ФО]],СПРАВОЧНИК!H:P,2,0)</f>
        <v>Южный ФО</v>
      </c>
    </row>
    <row r="12187" spans="1:11" x14ac:dyDescent="0.2">
      <c r="A12187" t="s">
        <v>600</v>
      </c>
      <c r="B12187" t="s">
        <v>597</v>
      </c>
      <c r="C12187" s="1" t="s">
        <v>301</v>
      </c>
      <c r="D12187" s="1" t="s">
        <v>308</v>
      </c>
      <c r="E12187" s="2">
        <v>1</v>
      </c>
      <c r="F12187" s="3"/>
      <c r="G12187" s="2">
        <v>2</v>
      </c>
      <c r="H12187" s="3"/>
      <c r="I12187" s="69" t="str">
        <f>VLOOKUP(C12187,СПРАВОЧНИК!B:D,2,0)</f>
        <v>КОРЕЯ</v>
      </c>
      <c r="J12187" s="69" t="str">
        <f>VLOOKUP(C12187,СПРАВОЧНИК!B:D,3,0)</f>
        <v>ИНОМАРКИ</v>
      </c>
      <c r="K12187" s="69" t="str">
        <f>VLOOKUP(СВОД2023[[#This Row],[ФО]],СПРАВОЧНИК!H:P,2,0)</f>
        <v>Южный ФО</v>
      </c>
    </row>
    <row r="12188" spans="1:11" x14ac:dyDescent="0.2">
      <c r="A12188" t="s">
        <v>600</v>
      </c>
      <c r="B12188" t="s">
        <v>597</v>
      </c>
      <c r="C12188" s="1" t="s">
        <v>301</v>
      </c>
      <c r="D12188" s="1" t="s">
        <v>2202</v>
      </c>
      <c r="E12188" s="2"/>
      <c r="F12188" s="3"/>
      <c r="G12188" s="2">
        <v>1</v>
      </c>
      <c r="H12188" s="3"/>
      <c r="I12188" s="69" t="str">
        <f>VLOOKUP(C12188,СПРАВОЧНИК!B:D,2,0)</f>
        <v>КОРЕЯ</v>
      </c>
      <c r="J12188" s="69" t="str">
        <f>VLOOKUP(C12188,СПРАВОЧНИК!B:D,3,0)</f>
        <v>ИНОМАРКИ</v>
      </c>
      <c r="K12188" s="69" t="str">
        <f>VLOOKUP(СВОД2023[[#This Row],[ФО]],СПРАВОЧНИК!H:P,2,0)</f>
        <v>Южный ФО</v>
      </c>
    </row>
    <row r="12189" spans="1:11" x14ac:dyDescent="0.2">
      <c r="A12189" t="s">
        <v>600</v>
      </c>
      <c r="B12189" t="s">
        <v>597</v>
      </c>
      <c r="C12189" s="1" t="s">
        <v>301</v>
      </c>
      <c r="D12189" s="1" t="s">
        <v>1562</v>
      </c>
      <c r="E12189" s="2">
        <v>455</v>
      </c>
      <c r="F12189" s="3">
        <v>226</v>
      </c>
      <c r="G12189" s="2">
        <v>2637</v>
      </c>
      <c r="H12189" s="3">
        <v>1273</v>
      </c>
      <c r="I12189" s="69" t="str">
        <f>VLOOKUP(C12189,СПРАВОЧНИК!B:D,2,0)</f>
        <v>КОРЕЯ</v>
      </c>
      <c r="J12189" s="69" t="str">
        <f>VLOOKUP(C12189,СПРАВОЧНИК!B:D,3,0)</f>
        <v>ИНОМАРКИ</v>
      </c>
      <c r="K12189" s="69" t="str">
        <f>VLOOKUP(СВОД2023[[#This Row],[ФО]],СПРАВОЧНИК!H:P,2,0)</f>
        <v>Южный ФО</v>
      </c>
    </row>
    <row r="12190" spans="1:11" x14ac:dyDescent="0.2">
      <c r="A12190" t="s">
        <v>600</v>
      </c>
      <c r="B12190" t="s">
        <v>597</v>
      </c>
      <c r="C12190" s="1" t="s">
        <v>301</v>
      </c>
      <c r="D12190" s="1" t="s">
        <v>309</v>
      </c>
      <c r="E12190" s="2">
        <v>39</v>
      </c>
      <c r="F12190" s="3">
        <v>5</v>
      </c>
      <c r="G12190" s="2">
        <v>215</v>
      </c>
      <c r="H12190" s="3">
        <v>61</v>
      </c>
      <c r="I12190" s="69" t="str">
        <f>VLOOKUP(C12190,СПРАВОЧНИК!B:D,2,0)</f>
        <v>КОРЕЯ</v>
      </c>
      <c r="J12190" s="69" t="str">
        <f>VLOOKUP(C12190,СПРАВОЧНИК!B:D,3,0)</f>
        <v>ИНОМАРКИ</v>
      </c>
      <c r="K12190" s="69" t="str">
        <f>VLOOKUP(СВОД2023[[#This Row],[ФО]],СПРАВОЧНИК!H:P,2,0)</f>
        <v>Южный ФО</v>
      </c>
    </row>
    <row r="12191" spans="1:11" x14ac:dyDescent="0.2">
      <c r="A12191" t="s">
        <v>600</v>
      </c>
      <c r="B12191" t="s">
        <v>597</v>
      </c>
      <c r="C12191" s="1" t="s">
        <v>301</v>
      </c>
      <c r="D12191" s="1" t="s">
        <v>991</v>
      </c>
      <c r="E12191" s="2">
        <v>1</v>
      </c>
      <c r="F12191" s="3"/>
      <c r="G12191" s="2">
        <v>5</v>
      </c>
      <c r="H12191" s="3"/>
      <c r="I12191" s="69" t="str">
        <f>VLOOKUP(C12191,СПРАВОЧНИК!B:D,2,0)</f>
        <v>КОРЕЯ</v>
      </c>
      <c r="J12191" s="69" t="str">
        <f>VLOOKUP(C12191,СПРАВОЧНИК!B:D,3,0)</f>
        <v>ИНОМАРКИ</v>
      </c>
      <c r="K12191" s="69" t="str">
        <f>VLOOKUP(СВОД2023[[#This Row],[ФО]],СПРАВОЧНИК!H:P,2,0)</f>
        <v>Южный ФО</v>
      </c>
    </row>
    <row r="12192" spans="1:11" x14ac:dyDescent="0.2">
      <c r="A12192" t="s">
        <v>600</v>
      </c>
      <c r="B12192" t="s">
        <v>597</v>
      </c>
      <c r="C12192" s="1" t="s">
        <v>301</v>
      </c>
      <c r="D12192" s="1" t="s">
        <v>1563</v>
      </c>
      <c r="E12192" s="2">
        <v>4</v>
      </c>
      <c r="F12192" s="3">
        <v>5</v>
      </c>
      <c r="G12192" s="2">
        <v>32</v>
      </c>
      <c r="H12192" s="3">
        <v>26</v>
      </c>
      <c r="I12192" s="69" t="str">
        <f>VLOOKUP(C12192,СПРАВОЧНИК!B:D,2,0)</f>
        <v>КОРЕЯ</v>
      </c>
      <c r="J12192" s="69" t="str">
        <f>VLOOKUP(C12192,СПРАВОЧНИК!B:D,3,0)</f>
        <v>ИНОМАРКИ</v>
      </c>
      <c r="K12192" s="69" t="str">
        <f>VLOOKUP(СВОД2023[[#This Row],[ФО]],СПРАВОЧНИК!H:P,2,0)</f>
        <v>Южный ФО</v>
      </c>
    </row>
    <row r="12193" spans="1:11" x14ac:dyDescent="0.2">
      <c r="A12193" t="s">
        <v>600</v>
      </c>
      <c r="B12193" t="s">
        <v>597</v>
      </c>
      <c r="C12193" s="1" t="s">
        <v>301</v>
      </c>
      <c r="D12193" s="1" t="s">
        <v>310</v>
      </c>
      <c r="E12193" s="2">
        <v>150</v>
      </c>
      <c r="F12193" s="3">
        <v>91</v>
      </c>
      <c r="G12193" s="2">
        <v>741</v>
      </c>
      <c r="H12193" s="3">
        <v>524</v>
      </c>
      <c r="I12193" s="69" t="str">
        <f>VLOOKUP(C12193,СПРАВОЧНИК!B:D,2,0)</f>
        <v>КОРЕЯ</v>
      </c>
      <c r="J12193" s="69" t="str">
        <f>VLOOKUP(C12193,СПРАВОЧНИК!B:D,3,0)</f>
        <v>ИНОМАРКИ</v>
      </c>
      <c r="K12193" s="69" t="str">
        <f>VLOOKUP(СВОД2023[[#This Row],[ФО]],СПРАВОЧНИК!H:P,2,0)</f>
        <v>Южный ФО</v>
      </c>
    </row>
    <row r="12194" spans="1:11" x14ac:dyDescent="0.2">
      <c r="A12194" t="s">
        <v>600</v>
      </c>
      <c r="B12194" t="s">
        <v>597</v>
      </c>
      <c r="C12194" s="1" t="s">
        <v>301</v>
      </c>
      <c r="D12194" s="1" t="s">
        <v>1564</v>
      </c>
      <c r="E12194" s="2">
        <v>9</v>
      </c>
      <c r="F12194" s="3">
        <v>3</v>
      </c>
      <c r="G12194" s="2">
        <v>28</v>
      </c>
      <c r="H12194" s="3">
        <v>12</v>
      </c>
      <c r="I12194" s="69" t="str">
        <f>VLOOKUP(C12194,СПРАВОЧНИК!B:D,2,0)</f>
        <v>КОРЕЯ</v>
      </c>
      <c r="J12194" s="69" t="str">
        <f>VLOOKUP(C12194,СПРАВОЧНИК!B:D,3,0)</f>
        <v>ИНОМАРКИ</v>
      </c>
      <c r="K12194" s="69" t="str">
        <f>VLOOKUP(СВОД2023[[#This Row],[ФО]],СПРАВОЧНИК!H:P,2,0)</f>
        <v>Южный ФО</v>
      </c>
    </row>
    <row r="12195" spans="1:11" x14ac:dyDescent="0.2">
      <c r="A12195" t="s">
        <v>600</v>
      </c>
      <c r="B12195" t="s">
        <v>597</v>
      </c>
      <c r="C12195" s="1" t="s">
        <v>301</v>
      </c>
      <c r="D12195" s="1" t="s">
        <v>1565</v>
      </c>
      <c r="E12195" s="2">
        <v>2</v>
      </c>
      <c r="F12195" s="3">
        <v>1</v>
      </c>
      <c r="G12195" s="2">
        <v>15</v>
      </c>
      <c r="H12195" s="3">
        <v>7</v>
      </c>
      <c r="I12195" s="69" t="str">
        <f>VLOOKUP(C12195,СПРАВОЧНИК!B:D,2,0)</f>
        <v>КОРЕЯ</v>
      </c>
      <c r="J12195" s="69" t="str">
        <f>VLOOKUP(C12195,СПРАВОЧНИК!B:D,3,0)</f>
        <v>ИНОМАРКИ</v>
      </c>
      <c r="K12195" s="69" t="str">
        <f>VLOOKUP(СВОД2023[[#This Row],[ФО]],СПРАВОЧНИК!H:P,2,0)</f>
        <v>Южный ФО</v>
      </c>
    </row>
    <row r="12196" spans="1:11" x14ac:dyDescent="0.2">
      <c r="A12196" t="s">
        <v>600</v>
      </c>
      <c r="B12196" t="s">
        <v>597</v>
      </c>
      <c r="C12196" s="1" t="s">
        <v>301</v>
      </c>
      <c r="D12196" s="1" t="s">
        <v>1566</v>
      </c>
      <c r="E12196" s="2">
        <v>7</v>
      </c>
      <c r="F12196" s="3">
        <v>1</v>
      </c>
      <c r="G12196" s="2">
        <v>49</v>
      </c>
      <c r="H12196" s="3">
        <v>21</v>
      </c>
      <c r="I12196" s="69" t="str">
        <f>VLOOKUP(C12196,СПРАВОЧНИК!B:D,2,0)</f>
        <v>КОРЕЯ</v>
      </c>
      <c r="J12196" s="69" t="str">
        <f>VLOOKUP(C12196,СПРАВОЧНИК!B:D,3,0)</f>
        <v>ИНОМАРКИ</v>
      </c>
      <c r="K12196" s="69" t="str">
        <f>VLOOKUP(СВОД2023[[#This Row],[ФО]],СПРАВОЧНИК!H:P,2,0)</f>
        <v>Южный ФО</v>
      </c>
    </row>
    <row r="12197" spans="1:11" x14ac:dyDescent="0.2">
      <c r="A12197" t="s">
        <v>600</v>
      </c>
      <c r="B12197" t="s">
        <v>597</v>
      </c>
      <c r="C12197" s="1" t="s">
        <v>301</v>
      </c>
      <c r="D12197" s="1" t="s">
        <v>1567</v>
      </c>
      <c r="E12197" s="2">
        <v>1</v>
      </c>
      <c r="F12197" s="3"/>
      <c r="G12197" s="2">
        <v>6</v>
      </c>
      <c r="H12197" s="3">
        <v>5</v>
      </c>
      <c r="I12197" s="69" t="str">
        <f>VLOOKUP(C12197,СПРАВОЧНИК!B:D,2,0)</f>
        <v>КОРЕЯ</v>
      </c>
      <c r="J12197" s="69" t="str">
        <f>VLOOKUP(C12197,СПРАВОЧНИК!B:D,3,0)</f>
        <v>ИНОМАРКИ</v>
      </c>
      <c r="K12197" s="69" t="str">
        <f>VLOOKUP(СВОД2023[[#This Row],[ФО]],СПРАВОЧНИК!H:P,2,0)</f>
        <v>Южный ФО</v>
      </c>
    </row>
    <row r="12198" spans="1:11" x14ac:dyDescent="0.2">
      <c r="A12198" t="s">
        <v>600</v>
      </c>
      <c r="B12198" t="s">
        <v>597</v>
      </c>
      <c r="C12198" s="1" t="s">
        <v>301</v>
      </c>
      <c r="D12198" s="1" t="s">
        <v>993</v>
      </c>
      <c r="E12198" s="2">
        <v>1609</v>
      </c>
      <c r="F12198" s="3">
        <v>1338</v>
      </c>
      <c r="G12198" s="2">
        <v>9286</v>
      </c>
      <c r="H12198" s="3">
        <v>6827</v>
      </c>
      <c r="I12198" s="69" t="str">
        <f>VLOOKUP(C12198,СПРАВОЧНИК!B:D,2,0)</f>
        <v>КОРЕЯ</v>
      </c>
      <c r="J12198" s="69" t="str">
        <f>VLOOKUP(C12198,СПРАВОЧНИК!B:D,3,0)</f>
        <v>ИНОМАРКИ</v>
      </c>
      <c r="K12198" s="69" t="str">
        <f>VLOOKUP(СВОД2023[[#This Row],[ФО]],СПРАВОЧНИК!H:P,2,0)</f>
        <v>Южный ФО</v>
      </c>
    </row>
    <row r="12199" spans="1:11" x14ac:dyDescent="0.2">
      <c r="A12199" t="s">
        <v>600</v>
      </c>
      <c r="B12199" t="s">
        <v>597</v>
      </c>
      <c r="C12199" s="1" t="s">
        <v>301</v>
      </c>
      <c r="D12199" s="1" t="s">
        <v>994</v>
      </c>
      <c r="E12199" s="2">
        <v>47</v>
      </c>
      <c r="F12199" s="3">
        <v>13</v>
      </c>
      <c r="G12199" s="2">
        <v>262</v>
      </c>
      <c r="H12199" s="3">
        <v>98</v>
      </c>
      <c r="I12199" s="69" t="str">
        <f>VLOOKUP(C12199,СПРАВОЧНИК!B:D,2,0)</f>
        <v>КОРЕЯ</v>
      </c>
      <c r="J12199" s="69" t="str">
        <f>VLOOKUP(C12199,СПРАВОЧНИК!B:D,3,0)</f>
        <v>ИНОМАРКИ</v>
      </c>
      <c r="K12199" s="69" t="str">
        <f>VLOOKUP(СВОД2023[[#This Row],[ФО]],СПРАВОЧНИК!H:P,2,0)</f>
        <v>Южный ФО</v>
      </c>
    </row>
    <row r="12200" spans="1:11" x14ac:dyDescent="0.2">
      <c r="A12200" t="s">
        <v>600</v>
      </c>
      <c r="B12200" t="s">
        <v>597</v>
      </c>
      <c r="C12200" s="1" t="s">
        <v>301</v>
      </c>
      <c r="D12200" s="1" t="s">
        <v>1568</v>
      </c>
      <c r="E12200" s="2">
        <v>20</v>
      </c>
      <c r="F12200" s="3">
        <v>10</v>
      </c>
      <c r="G12200" s="2">
        <v>88</v>
      </c>
      <c r="H12200" s="3">
        <v>55</v>
      </c>
      <c r="I12200" s="69" t="str">
        <f>VLOOKUP(C12200,СПРАВОЧНИК!B:D,2,0)</f>
        <v>КОРЕЯ</v>
      </c>
      <c r="J12200" s="69" t="str">
        <f>VLOOKUP(C12200,СПРАВОЧНИК!B:D,3,0)</f>
        <v>ИНОМАРКИ</v>
      </c>
      <c r="K12200" s="69" t="str">
        <f>VLOOKUP(СВОД2023[[#This Row],[ФО]],СПРАВОЧНИК!H:P,2,0)</f>
        <v>Южный ФО</v>
      </c>
    </row>
    <row r="12201" spans="1:11" x14ac:dyDescent="0.2">
      <c r="A12201" t="s">
        <v>600</v>
      </c>
      <c r="B12201" t="s">
        <v>597</v>
      </c>
      <c r="C12201" s="1" t="s">
        <v>301</v>
      </c>
      <c r="D12201" s="1" t="s">
        <v>2203</v>
      </c>
      <c r="E12201" s="2">
        <v>10</v>
      </c>
      <c r="F12201" s="3">
        <v>7</v>
      </c>
      <c r="G12201" s="2">
        <v>68</v>
      </c>
      <c r="H12201" s="3">
        <v>50</v>
      </c>
      <c r="I12201" s="69" t="str">
        <f>VLOOKUP(C12201,СПРАВОЧНИК!B:D,2,0)</f>
        <v>КОРЕЯ</v>
      </c>
      <c r="J12201" s="69" t="str">
        <f>VLOOKUP(C12201,СПРАВОЧНИК!B:D,3,0)</f>
        <v>ИНОМАРКИ</v>
      </c>
      <c r="K12201" s="69" t="str">
        <f>VLOOKUP(СВОД2023[[#This Row],[ФО]],СПРАВОЧНИК!H:P,2,0)</f>
        <v>Южный ФО</v>
      </c>
    </row>
    <row r="12202" spans="1:11" x14ac:dyDescent="0.2">
      <c r="A12202" t="s">
        <v>600</v>
      </c>
      <c r="B12202" t="s">
        <v>597</v>
      </c>
      <c r="C12202" s="1" t="s">
        <v>301</v>
      </c>
      <c r="D12202" s="1" t="s">
        <v>995</v>
      </c>
      <c r="E12202" s="2">
        <v>430</v>
      </c>
      <c r="F12202" s="3">
        <v>140</v>
      </c>
      <c r="G12202" s="2">
        <v>1950</v>
      </c>
      <c r="H12202" s="3">
        <v>838</v>
      </c>
      <c r="I12202" s="69" t="str">
        <f>VLOOKUP(C12202,СПРАВОЧНИК!B:D,2,0)</f>
        <v>КОРЕЯ</v>
      </c>
      <c r="J12202" s="69" t="str">
        <f>VLOOKUP(C12202,СПРАВОЧНИК!B:D,3,0)</f>
        <v>ИНОМАРКИ</v>
      </c>
      <c r="K12202" s="69" t="str">
        <f>VLOOKUP(СВОД2023[[#This Row],[ФО]],СПРАВОЧНИК!H:P,2,0)</f>
        <v>Южный ФО</v>
      </c>
    </row>
    <row r="12203" spans="1:11" x14ac:dyDescent="0.2">
      <c r="A12203" t="s">
        <v>600</v>
      </c>
      <c r="B12203" t="s">
        <v>597</v>
      </c>
      <c r="C12203" s="1" t="s">
        <v>301</v>
      </c>
      <c r="D12203" s="1" t="s">
        <v>996</v>
      </c>
      <c r="E12203" s="2">
        <v>155</v>
      </c>
      <c r="F12203" s="3">
        <v>112</v>
      </c>
      <c r="G12203" s="2">
        <v>919</v>
      </c>
      <c r="H12203" s="3">
        <v>510</v>
      </c>
      <c r="I12203" s="69" t="str">
        <f>VLOOKUP(C12203,СПРАВОЧНИК!B:D,2,0)</f>
        <v>КОРЕЯ</v>
      </c>
      <c r="J12203" s="69" t="str">
        <f>VLOOKUP(C12203,СПРАВОЧНИК!B:D,3,0)</f>
        <v>ИНОМАРКИ</v>
      </c>
      <c r="K12203" s="69" t="str">
        <f>VLOOKUP(СВОД2023[[#This Row],[ФО]],СПРАВОЧНИК!H:P,2,0)</f>
        <v>Южный ФО</v>
      </c>
    </row>
    <row r="12204" spans="1:11" x14ac:dyDescent="0.2">
      <c r="A12204" t="s">
        <v>600</v>
      </c>
      <c r="B12204" t="s">
        <v>597</v>
      </c>
      <c r="C12204" s="1" t="s">
        <v>301</v>
      </c>
      <c r="D12204" s="1" t="s">
        <v>1569</v>
      </c>
      <c r="E12204" s="2">
        <v>266</v>
      </c>
      <c r="F12204" s="3">
        <v>174</v>
      </c>
      <c r="G12204" s="2">
        <v>1359</v>
      </c>
      <c r="H12204" s="3">
        <v>1068</v>
      </c>
      <c r="I12204" s="69" t="str">
        <f>VLOOKUP(C12204,СПРАВОЧНИК!B:D,2,0)</f>
        <v>КОРЕЯ</v>
      </c>
      <c r="J12204" s="69" t="str">
        <f>VLOOKUP(C12204,СПРАВОЧНИК!B:D,3,0)</f>
        <v>ИНОМАРКИ</v>
      </c>
      <c r="K12204" s="69" t="str">
        <f>VLOOKUP(СВОД2023[[#This Row],[ФО]],СПРАВОЧНИК!H:P,2,0)</f>
        <v>Южный ФО</v>
      </c>
    </row>
    <row r="12205" spans="1:11" x14ac:dyDescent="0.2">
      <c r="A12205" t="s">
        <v>600</v>
      </c>
      <c r="B12205" t="s">
        <v>597</v>
      </c>
      <c r="C12205" s="1" t="s">
        <v>301</v>
      </c>
      <c r="D12205" s="1" t="s">
        <v>997</v>
      </c>
      <c r="E12205" s="2">
        <v>808</v>
      </c>
      <c r="F12205" s="3">
        <v>344</v>
      </c>
      <c r="G12205" s="2">
        <v>4236</v>
      </c>
      <c r="H12205" s="3">
        <v>2006</v>
      </c>
      <c r="I12205" s="69" t="str">
        <f>VLOOKUP(C12205,СПРАВОЧНИК!B:D,2,0)</f>
        <v>КОРЕЯ</v>
      </c>
      <c r="J12205" s="69" t="str">
        <f>VLOOKUP(C12205,СПРАВОЧНИК!B:D,3,0)</f>
        <v>ИНОМАРКИ</v>
      </c>
      <c r="K12205" s="69" t="str">
        <f>VLOOKUP(СВОД2023[[#This Row],[ФО]],СПРАВОЧНИК!H:P,2,0)</f>
        <v>Южный ФО</v>
      </c>
    </row>
    <row r="12206" spans="1:11" x14ac:dyDescent="0.2">
      <c r="A12206" t="s">
        <v>600</v>
      </c>
      <c r="B12206" t="s">
        <v>597</v>
      </c>
      <c r="C12206" s="1" t="s">
        <v>301</v>
      </c>
      <c r="D12206" s="1" t="s">
        <v>998</v>
      </c>
      <c r="E12206" s="2">
        <v>23</v>
      </c>
      <c r="F12206" s="3">
        <v>22</v>
      </c>
      <c r="G12206" s="2">
        <v>111</v>
      </c>
      <c r="H12206" s="3">
        <v>80</v>
      </c>
      <c r="I12206" s="69" t="str">
        <f>VLOOKUP(C12206,СПРАВОЧНИК!B:D,2,0)</f>
        <v>КОРЕЯ</v>
      </c>
      <c r="J12206" s="69" t="str">
        <f>VLOOKUP(C12206,СПРАВОЧНИК!B:D,3,0)</f>
        <v>ИНОМАРКИ</v>
      </c>
      <c r="K12206" s="69" t="str">
        <f>VLOOKUP(СВОД2023[[#This Row],[ФО]],СПРАВОЧНИК!H:P,2,0)</f>
        <v>Южный ФО</v>
      </c>
    </row>
    <row r="12207" spans="1:11" x14ac:dyDescent="0.2">
      <c r="A12207" t="s">
        <v>600</v>
      </c>
      <c r="B12207" t="s">
        <v>597</v>
      </c>
      <c r="C12207" s="1" t="s">
        <v>301</v>
      </c>
      <c r="D12207" s="1" t="s">
        <v>1570</v>
      </c>
      <c r="E12207" s="2">
        <v>5</v>
      </c>
      <c r="F12207" s="3"/>
      <c r="G12207" s="2">
        <v>25</v>
      </c>
      <c r="H12207" s="3"/>
      <c r="I12207" s="69" t="str">
        <f>VLOOKUP(C12207,СПРАВОЧНИК!B:D,2,0)</f>
        <v>КОРЕЯ</v>
      </c>
      <c r="J12207" s="69" t="str">
        <f>VLOOKUP(C12207,СПРАВОЧНИК!B:D,3,0)</f>
        <v>ИНОМАРКИ</v>
      </c>
      <c r="K12207" s="69" t="str">
        <f>VLOOKUP(СВОД2023[[#This Row],[ФО]],СПРАВОЧНИК!H:P,2,0)</f>
        <v>Южный ФО</v>
      </c>
    </row>
    <row r="12208" spans="1:11" x14ac:dyDescent="0.2">
      <c r="A12208" t="s">
        <v>600</v>
      </c>
      <c r="B12208" t="s">
        <v>597</v>
      </c>
      <c r="C12208" s="1" t="s">
        <v>301</v>
      </c>
      <c r="D12208" s="1" t="s">
        <v>1571</v>
      </c>
      <c r="E12208" s="2">
        <v>27</v>
      </c>
      <c r="F12208" s="3">
        <v>19</v>
      </c>
      <c r="G12208" s="2">
        <v>136</v>
      </c>
      <c r="H12208" s="3">
        <v>81</v>
      </c>
      <c r="I12208" s="69" t="str">
        <f>VLOOKUP(C12208,СПРАВОЧНИК!B:D,2,0)</f>
        <v>КОРЕЯ</v>
      </c>
      <c r="J12208" s="69" t="str">
        <f>VLOOKUP(C12208,СПРАВОЧНИК!B:D,3,0)</f>
        <v>ИНОМАРКИ</v>
      </c>
      <c r="K12208" s="69" t="str">
        <f>VLOOKUP(СВОД2023[[#This Row],[ФО]],СПРАВОЧНИК!H:P,2,0)</f>
        <v>Южный ФО</v>
      </c>
    </row>
    <row r="12209" spans="1:11" x14ac:dyDescent="0.2">
      <c r="A12209" t="s">
        <v>600</v>
      </c>
      <c r="B12209" t="s">
        <v>597</v>
      </c>
      <c r="C12209" s="1" t="s">
        <v>301</v>
      </c>
      <c r="D12209" s="1" t="s">
        <v>2674</v>
      </c>
      <c r="E12209" s="2"/>
      <c r="F12209" s="3"/>
      <c r="G12209" s="2">
        <v>1</v>
      </c>
      <c r="H12209" s="3">
        <v>1</v>
      </c>
      <c r="I12209" s="69" t="str">
        <f>VLOOKUP(C12209,СПРАВОЧНИК!B:D,2,0)</f>
        <v>КОРЕЯ</v>
      </c>
      <c r="J12209" s="69" t="str">
        <f>VLOOKUP(C12209,СПРАВОЧНИК!B:D,3,0)</f>
        <v>ИНОМАРКИ</v>
      </c>
      <c r="K12209" s="69" t="str">
        <f>VLOOKUP(СВОД2023[[#This Row],[ФО]],СПРАВОЧНИК!H:P,2,0)</f>
        <v>Южный ФО</v>
      </c>
    </row>
    <row r="12210" spans="1:11" x14ac:dyDescent="0.2">
      <c r="A12210" t="s">
        <v>600</v>
      </c>
      <c r="B12210" t="s">
        <v>597</v>
      </c>
      <c r="C12210" s="1" t="s">
        <v>311</v>
      </c>
      <c r="D12210" s="1" t="s">
        <v>2205</v>
      </c>
      <c r="E12210" s="2">
        <v>1</v>
      </c>
      <c r="F12210" s="3"/>
      <c r="G12210" s="2">
        <v>3</v>
      </c>
      <c r="H12210" s="3">
        <v>2</v>
      </c>
      <c r="I12210" s="69" t="str">
        <f>VLOOKUP(C12210,СПРАВОЧНИК!B:D,2,0)</f>
        <v>РОССИЯ</v>
      </c>
      <c r="J12210" s="69" t="str">
        <f>VLOOKUP(C12210,СПРАВОЧНИК!B:D,3,0)</f>
        <v>ОТЕЧЕСТВЕННЫЕ</v>
      </c>
      <c r="K12210" s="69" t="str">
        <f>VLOOKUP(СВОД2023[[#This Row],[ФО]],СПРАВОЧНИК!H:P,2,0)</f>
        <v>Южный ФО</v>
      </c>
    </row>
    <row r="12211" spans="1:11" x14ac:dyDescent="0.2">
      <c r="A12211" t="s">
        <v>600</v>
      </c>
      <c r="B12211" t="s">
        <v>597</v>
      </c>
      <c r="C12211" s="1" t="s">
        <v>311</v>
      </c>
      <c r="D12211" s="1" t="s">
        <v>1572</v>
      </c>
      <c r="E12211" s="2">
        <v>391</v>
      </c>
      <c r="F12211" s="3">
        <v>213</v>
      </c>
      <c r="G12211" s="2">
        <v>1910</v>
      </c>
      <c r="H12211" s="3">
        <v>1153</v>
      </c>
      <c r="I12211" s="69" t="str">
        <f>VLOOKUP(C12211,СПРАВОЧНИК!B:D,2,0)</f>
        <v>РОССИЯ</v>
      </c>
      <c r="J12211" s="69" t="str">
        <f>VLOOKUP(C12211,СПРАВОЧНИК!B:D,3,0)</f>
        <v>ОТЕЧЕСТВЕННЫЕ</v>
      </c>
      <c r="K12211" s="69" t="str">
        <f>VLOOKUP(СВОД2023[[#This Row],[ФО]],СПРАВОЧНИК!H:P,2,0)</f>
        <v>Южный ФО</v>
      </c>
    </row>
    <row r="12212" spans="1:11" x14ac:dyDescent="0.2">
      <c r="A12212" t="s">
        <v>600</v>
      </c>
      <c r="B12212" t="s">
        <v>597</v>
      </c>
      <c r="C12212" s="1" t="s">
        <v>311</v>
      </c>
      <c r="D12212" s="1" t="s">
        <v>1573</v>
      </c>
      <c r="E12212" s="2">
        <v>592</v>
      </c>
      <c r="F12212" s="3">
        <v>290</v>
      </c>
      <c r="G12212" s="2">
        <v>2995</v>
      </c>
      <c r="H12212" s="3">
        <v>1657</v>
      </c>
      <c r="I12212" s="69" t="str">
        <f>VLOOKUP(C12212,СПРАВОЧНИК!B:D,2,0)</f>
        <v>РОССИЯ</v>
      </c>
      <c r="J12212" s="69" t="str">
        <f>VLOOKUP(C12212,СПРАВОЧНИК!B:D,3,0)</f>
        <v>ОТЕЧЕСТВЕННЫЕ</v>
      </c>
      <c r="K12212" s="69" t="str">
        <f>VLOOKUP(СВОД2023[[#This Row],[ФО]],СПРАВОЧНИК!H:P,2,0)</f>
        <v>Южный ФО</v>
      </c>
    </row>
    <row r="12213" spans="1:11" x14ac:dyDescent="0.2">
      <c r="A12213" t="s">
        <v>600</v>
      </c>
      <c r="B12213" t="s">
        <v>597</v>
      </c>
      <c r="C12213" s="1" t="s">
        <v>311</v>
      </c>
      <c r="D12213" s="1" t="s">
        <v>1574</v>
      </c>
      <c r="E12213" s="2">
        <v>489</v>
      </c>
      <c r="F12213" s="3">
        <v>353</v>
      </c>
      <c r="G12213" s="2">
        <v>2602</v>
      </c>
      <c r="H12213" s="3">
        <v>1749</v>
      </c>
      <c r="I12213" s="69" t="str">
        <f>VLOOKUP(C12213,СПРАВОЧНИК!B:D,2,0)</f>
        <v>РОССИЯ</v>
      </c>
      <c r="J12213" s="69" t="str">
        <f>VLOOKUP(C12213,СПРАВОЧНИК!B:D,3,0)</f>
        <v>ОТЕЧЕСТВЕННЫЕ</v>
      </c>
      <c r="K12213" s="69" t="str">
        <f>VLOOKUP(СВОД2023[[#This Row],[ФО]],СПРАВОЧНИК!H:P,2,0)</f>
        <v>Южный ФО</v>
      </c>
    </row>
    <row r="12214" spans="1:11" x14ac:dyDescent="0.2">
      <c r="A12214" t="s">
        <v>600</v>
      </c>
      <c r="B12214" t="s">
        <v>597</v>
      </c>
      <c r="C12214" s="1" t="s">
        <v>311</v>
      </c>
      <c r="D12214" s="1" t="s">
        <v>1575</v>
      </c>
      <c r="E12214" s="2"/>
      <c r="F12214" s="3"/>
      <c r="G12214" s="2"/>
      <c r="H12214" s="3">
        <v>11</v>
      </c>
      <c r="I12214" s="69" t="str">
        <f>VLOOKUP(C12214,СПРАВОЧНИК!B:D,2,0)</f>
        <v>РОССИЯ</v>
      </c>
      <c r="J12214" s="69" t="str">
        <f>VLOOKUP(C12214,СПРАВОЧНИК!B:D,3,0)</f>
        <v>ОТЕЧЕСТВЕННЫЕ</v>
      </c>
      <c r="K12214" s="69" t="str">
        <f>VLOOKUP(СВОД2023[[#This Row],[ФО]],СПРАВОЧНИК!H:P,2,0)</f>
        <v>Южный ФО</v>
      </c>
    </row>
    <row r="12215" spans="1:11" x14ac:dyDescent="0.2">
      <c r="A12215" t="s">
        <v>600</v>
      </c>
      <c r="B12215" t="s">
        <v>597</v>
      </c>
      <c r="C12215" s="1" t="s">
        <v>311</v>
      </c>
      <c r="D12215" s="1" t="s">
        <v>1576</v>
      </c>
      <c r="E12215" s="2">
        <v>827</v>
      </c>
      <c r="F12215" s="3">
        <v>223</v>
      </c>
      <c r="G12215" s="2">
        <v>2792</v>
      </c>
      <c r="H12215" s="3">
        <v>1099</v>
      </c>
      <c r="I12215" s="69" t="str">
        <f>VLOOKUP(C12215,СПРАВОЧНИК!B:D,2,0)</f>
        <v>РОССИЯ</v>
      </c>
      <c r="J12215" s="69" t="str">
        <f>VLOOKUP(C12215,СПРАВОЧНИК!B:D,3,0)</f>
        <v>ОТЕЧЕСТВЕННЫЕ</v>
      </c>
      <c r="K12215" s="69" t="str">
        <f>VLOOKUP(СВОД2023[[#This Row],[ФО]],СПРАВОЧНИК!H:P,2,0)</f>
        <v>Южный ФО</v>
      </c>
    </row>
    <row r="12216" spans="1:11" x14ac:dyDescent="0.2">
      <c r="A12216" t="s">
        <v>600</v>
      </c>
      <c r="B12216" t="s">
        <v>597</v>
      </c>
      <c r="C12216" s="1" t="s">
        <v>311</v>
      </c>
      <c r="D12216" s="1" t="s">
        <v>1577</v>
      </c>
      <c r="E12216" s="2">
        <v>92</v>
      </c>
      <c r="F12216" s="3">
        <v>24</v>
      </c>
      <c r="G12216" s="2">
        <v>307</v>
      </c>
      <c r="H12216" s="3">
        <v>111</v>
      </c>
      <c r="I12216" s="69" t="str">
        <f>VLOOKUP(C12216,СПРАВОЧНИК!B:D,2,0)</f>
        <v>РОССИЯ</v>
      </c>
      <c r="J12216" s="69" t="str">
        <f>VLOOKUP(C12216,СПРАВОЧНИК!B:D,3,0)</f>
        <v>ОТЕЧЕСТВЕННЫЕ</v>
      </c>
      <c r="K12216" s="69" t="str">
        <f>VLOOKUP(СВОД2023[[#This Row],[ФО]],СПРАВОЧНИК!H:P,2,0)</f>
        <v>Южный ФО</v>
      </c>
    </row>
    <row r="12217" spans="1:11" x14ac:dyDescent="0.2">
      <c r="A12217" t="s">
        <v>600</v>
      </c>
      <c r="B12217" t="s">
        <v>597</v>
      </c>
      <c r="C12217" s="1" t="s">
        <v>311</v>
      </c>
      <c r="D12217" s="1" t="s">
        <v>1578</v>
      </c>
      <c r="E12217" s="2">
        <v>193</v>
      </c>
      <c r="F12217" s="3">
        <v>37</v>
      </c>
      <c r="G12217" s="2">
        <v>530</v>
      </c>
      <c r="H12217" s="3">
        <v>205</v>
      </c>
      <c r="I12217" s="69" t="str">
        <f>VLOOKUP(C12217,СПРАВОЧНИК!B:D,2,0)</f>
        <v>РОССИЯ</v>
      </c>
      <c r="J12217" s="69" t="str">
        <f>VLOOKUP(C12217,СПРАВОЧНИК!B:D,3,0)</f>
        <v>ОТЕЧЕСТВЕННЫЕ</v>
      </c>
      <c r="K12217" s="69" t="str">
        <f>VLOOKUP(СВОД2023[[#This Row],[ФО]],СПРАВОЧНИК!H:P,2,0)</f>
        <v>Южный ФО</v>
      </c>
    </row>
    <row r="12218" spans="1:11" x14ac:dyDescent="0.2">
      <c r="A12218" t="s">
        <v>600</v>
      </c>
      <c r="B12218" t="s">
        <v>597</v>
      </c>
      <c r="C12218" s="1" t="s">
        <v>311</v>
      </c>
      <c r="D12218" s="1" t="s">
        <v>1579</v>
      </c>
      <c r="E12218" s="2">
        <v>818</v>
      </c>
      <c r="F12218" s="3">
        <v>435</v>
      </c>
      <c r="G12218" s="2">
        <v>3961</v>
      </c>
      <c r="H12218" s="3">
        <v>2367</v>
      </c>
      <c r="I12218" s="69" t="str">
        <f>VLOOKUP(C12218,СПРАВОЧНИК!B:D,2,0)</f>
        <v>РОССИЯ</v>
      </c>
      <c r="J12218" s="69" t="str">
        <f>VLOOKUP(C12218,СПРАВОЧНИК!B:D,3,0)</f>
        <v>ОТЕЧЕСТВЕННЫЕ</v>
      </c>
      <c r="K12218" s="69" t="str">
        <f>VLOOKUP(СВОД2023[[#This Row],[ФО]],СПРАВОЧНИК!H:P,2,0)</f>
        <v>Южный ФО</v>
      </c>
    </row>
    <row r="12219" spans="1:11" x14ac:dyDescent="0.2">
      <c r="A12219" t="s">
        <v>600</v>
      </c>
      <c r="B12219" t="s">
        <v>597</v>
      </c>
      <c r="C12219" s="1" t="s">
        <v>311</v>
      </c>
      <c r="D12219" s="1" t="s">
        <v>1580</v>
      </c>
      <c r="E12219" s="2">
        <v>795</v>
      </c>
      <c r="F12219" s="3">
        <v>457</v>
      </c>
      <c r="G12219" s="2">
        <v>3895</v>
      </c>
      <c r="H12219" s="3">
        <v>2486</v>
      </c>
      <c r="I12219" s="69" t="str">
        <f>VLOOKUP(C12219,СПРАВОЧНИК!B:D,2,0)</f>
        <v>РОССИЯ</v>
      </c>
      <c r="J12219" s="69" t="str">
        <f>VLOOKUP(C12219,СПРАВОЧНИК!B:D,3,0)</f>
        <v>ОТЕЧЕСТВЕННЫЕ</v>
      </c>
      <c r="K12219" s="69" t="str">
        <f>VLOOKUP(СВОД2023[[#This Row],[ФО]],СПРАВОЧНИК!H:P,2,0)</f>
        <v>Южный ФО</v>
      </c>
    </row>
    <row r="12220" spans="1:11" x14ac:dyDescent="0.2">
      <c r="A12220" t="s">
        <v>600</v>
      </c>
      <c r="B12220" t="s">
        <v>597</v>
      </c>
      <c r="C12220" s="1" t="s">
        <v>311</v>
      </c>
      <c r="D12220" s="1" t="s">
        <v>1581</v>
      </c>
      <c r="E12220" s="2">
        <v>2026</v>
      </c>
      <c r="F12220" s="3">
        <v>859</v>
      </c>
      <c r="G12220" s="2">
        <v>8544</v>
      </c>
      <c r="H12220" s="3">
        <v>3901</v>
      </c>
      <c r="I12220" s="69" t="str">
        <f>VLOOKUP(C12220,СПРАВОЧНИК!B:D,2,0)</f>
        <v>РОССИЯ</v>
      </c>
      <c r="J12220" s="69" t="str">
        <f>VLOOKUP(C12220,СПРАВОЧНИК!B:D,3,0)</f>
        <v>ОТЕЧЕСТВЕННЫЕ</v>
      </c>
      <c r="K12220" s="69" t="str">
        <f>VLOOKUP(СВОД2023[[#This Row],[ФО]],СПРАВОЧНИК!H:P,2,0)</f>
        <v>Южный ФО</v>
      </c>
    </row>
    <row r="12221" spans="1:11" x14ac:dyDescent="0.2">
      <c r="A12221" t="s">
        <v>600</v>
      </c>
      <c r="B12221" t="s">
        <v>597</v>
      </c>
      <c r="C12221" s="1" t="s">
        <v>311</v>
      </c>
      <c r="D12221" s="1" t="s">
        <v>1582</v>
      </c>
      <c r="E12221" s="2">
        <v>3116</v>
      </c>
      <c r="F12221" s="3">
        <v>1947</v>
      </c>
      <c r="G12221" s="2">
        <v>16382</v>
      </c>
      <c r="H12221" s="3">
        <v>10660</v>
      </c>
      <c r="I12221" s="69" t="str">
        <f>VLOOKUP(C12221,СПРАВОЧНИК!B:D,2,0)</f>
        <v>РОССИЯ</v>
      </c>
      <c r="J12221" s="69" t="str">
        <f>VLOOKUP(C12221,СПРАВОЧНИК!B:D,3,0)</f>
        <v>ОТЕЧЕСТВЕННЫЕ</v>
      </c>
      <c r="K12221" s="69" t="str">
        <f>VLOOKUP(СВОД2023[[#This Row],[ФО]],СПРАВОЧНИК!H:P,2,0)</f>
        <v>Южный ФО</v>
      </c>
    </row>
    <row r="12222" spans="1:11" x14ac:dyDescent="0.2">
      <c r="A12222" t="s">
        <v>600</v>
      </c>
      <c r="B12222" t="s">
        <v>597</v>
      </c>
      <c r="C12222" s="1" t="s">
        <v>311</v>
      </c>
      <c r="D12222" s="1" t="s">
        <v>1583</v>
      </c>
      <c r="E12222" s="2">
        <v>412</v>
      </c>
      <c r="F12222" s="3">
        <v>111</v>
      </c>
      <c r="G12222" s="2">
        <v>1960</v>
      </c>
      <c r="H12222" s="3">
        <v>874</v>
      </c>
      <c r="I12222" s="69" t="str">
        <f>VLOOKUP(C12222,СПРАВОЧНИК!B:D,2,0)</f>
        <v>РОССИЯ</v>
      </c>
      <c r="J12222" s="69" t="str">
        <f>VLOOKUP(C12222,СПРАВОЧНИК!B:D,3,0)</f>
        <v>ОТЕЧЕСТВЕННЫЕ</v>
      </c>
      <c r="K12222" s="69" t="str">
        <f>VLOOKUP(СВОД2023[[#This Row],[ФО]],СПРАВОЧНИК!H:P,2,0)</f>
        <v>Южный ФО</v>
      </c>
    </row>
    <row r="12223" spans="1:11" x14ac:dyDescent="0.2">
      <c r="A12223" t="s">
        <v>600</v>
      </c>
      <c r="B12223" t="s">
        <v>597</v>
      </c>
      <c r="C12223" s="1" t="s">
        <v>311</v>
      </c>
      <c r="D12223" s="1" t="s">
        <v>1584</v>
      </c>
      <c r="E12223" s="2">
        <v>2346</v>
      </c>
      <c r="F12223" s="3">
        <v>1273</v>
      </c>
      <c r="G12223" s="2">
        <v>12109</v>
      </c>
      <c r="H12223" s="3">
        <v>6874</v>
      </c>
      <c r="I12223" s="69" t="str">
        <f>VLOOKUP(C12223,СПРАВОЧНИК!B:D,2,0)</f>
        <v>РОССИЯ</v>
      </c>
      <c r="J12223" s="69" t="str">
        <f>VLOOKUP(C12223,СПРАВОЧНИК!B:D,3,0)</f>
        <v>ОТЕЧЕСТВЕННЫЕ</v>
      </c>
      <c r="K12223" s="69" t="str">
        <f>VLOOKUP(СВОД2023[[#This Row],[ФО]],СПРАВОЧНИК!H:P,2,0)</f>
        <v>Южный ФО</v>
      </c>
    </row>
    <row r="12224" spans="1:11" x14ac:dyDescent="0.2">
      <c r="A12224" t="s">
        <v>600</v>
      </c>
      <c r="B12224" t="s">
        <v>597</v>
      </c>
      <c r="C12224" s="1" t="s">
        <v>311</v>
      </c>
      <c r="D12224" s="1" t="s">
        <v>1585</v>
      </c>
      <c r="E12224" s="2">
        <v>1976</v>
      </c>
      <c r="F12224" s="3">
        <v>1309</v>
      </c>
      <c r="G12224" s="2">
        <v>10536</v>
      </c>
      <c r="H12224" s="3">
        <v>6977</v>
      </c>
      <c r="I12224" s="69" t="str">
        <f>VLOOKUP(C12224,СПРАВОЧНИК!B:D,2,0)</f>
        <v>РОССИЯ</v>
      </c>
      <c r="J12224" s="69" t="str">
        <f>VLOOKUP(C12224,СПРАВОЧНИК!B:D,3,0)</f>
        <v>ОТЕЧЕСТВЕННЫЕ</v>
      </c>
      <c r="K12224" s="69" t="str">
        <f>VLOOKUP(СВОД2023[[#This Row],[ФО]],СПРАВОЧНИК!H:P,2,0)</f>
        <v>Южный ФО</v>
      </c>
    </row>
    <row r="12225" spans="1:11" x14ac:dyDescent="0.2">
      <c r="A12225" t="s">
        <v>600</v>
      </c>
      <c r="B12225" t="s">
        <v>597</v>
      </c>
      <c r="C12225" s="1" t="s">
        <v>311</v>
      </c>
      <c r="D12225" s="1" t="s">
        <v>1586</v>
      </c>
      <c r="E12225" s="2">
        <v>630</v>
      </c>
      <c r="F12225" s="3">
        <v>323</v>
      </c>
      <c r="G12225" s="2">
        <v>3450</v>
      </c>
      <c r="H12225" s="3">
        <v>1681</v>
      </c>
      <c r="I12225" s="69" t="str">
        <f>VLOOKUP(C12225,СПРАВОЧНИК!B:D,2,0)</f>
        <v>РОССИЯ</v>
      </c>
      <c r="J12225" s="69" t="str">
        <f>VLOOKUP(C12225,СПРАВОЧНИК!B:D,3,0)</f>
        <v>ОТЕЧЕСТВЕННЫЕ</v>
      </c>
      <c r="K12225" s="69" t="str">
        <f>VLOOKUP(СВОД2023[[#This Row],[ФО]],СПРАВОЧНИК!H:P,2,0)</f>
        <v>Южный ФО</v>
      </c>
    </row>
    <row r="12226" spans="1:11" x14ac:dyDescent="0.2">
      <c r="A12226" t="s">
        <v>600</v>
      </c>
      <c r="B12226" t="s">
        <v>597</v>
      </c>
      <c r="C12226" s="1" t="s">
        <v>311</v>
      </c>
      <c r="D12226" s="1" t="s">
        <v>1587</v>
      </c>
      <c r="E12226" s="2">
        <v>1193</v>
      </c>
      <c r="F12226" s="3">
        <v>881</v>
      </c>
      <c r="G12226" s="2">
        <v>6609</v>
      </c>
      <c r="H12226" s="3">
        <v>4894</v>
      </c>
      <c r="I12226" s="69" t="str">
        <f>VLOOKUP(C12226,СПРАВОЧНИК!B:D,2,0)</f>
        <v>РОССИЯ</v>
      </c>
      <c r="J12226" s="69" t="str">
        <f>VLOOKUP(C12226,СПРАВОЧНИК!B:D,3,0)</f>
        <v>ОТЕЧЕСТВЕННЫЕ</v>
      </c>
      <c r="K12226" s="69" t="str">
        <f>VLOOKUP(СВОД2023[[#This Row],[ФО]],СПРАВОЧНИК!H:P,2,0)</f>
        <v>Южный ФО</v>
      </c>
    </row>
    <row r="12227" spans="1:11" x14ac:dyDescent="0.2">
      <c r="A12227" t="s">
        <v>600</v>
      </c>
      <c r="B12227" t="s">
        <v>597</v>
      </c>
      <c r="C12227" s="1" t="s">
        <v>311</v>
      </c>
      <c r="D12227" s="1" t="s">
        <v>1588</v>
      </c>
      <c r="E12227" s="2">
        <v>178</v>
      </c>
      <c r="F12227" s="3">
        <v>109</v>
      </c>
      <c r="G12227" s="2">
        <v>968</v>
      </c>
      <c r="H12227" s="3">
        <v>660</v>
      </c>
      <c r="I12227" s="69" t="str">
        <f>VLOOKUP(C12227,СПРАВОЧНИК!B:D,2,0)</f>
        <v>РОССИЯ</v>
      </c>
      <c r="J12227" s="69" t="str">
        <f>VLOOKUP(C12227,СПРАВОЧНИК!B:D,3,0)</f>
        <v>ОТЕЧЕСТВЕННЫЕ</v>
      </c>
      <c r="K12227" s="69" t="str">
        <f>VLOOKUP(СВОД2023[[#This Row],[ФО]],СПРАВОЧНИК!H:P,2,0)</f>
        <v>Южный ФО</v>
      </c>
    </row>
    <row r="12228" spans="1:11" x14ac:dyDescent="0.2">
      <c r="A12228" t="s">
        <v>600</v>
      </c>
      <c r="B12228" t="s">
        <v>597</v>
      </c>
      <c r="C12228" s="1" t="s">
        <v>311</v>
      </c>
      <c r="D12228" s="1" t="s">
        <v>1589</v>
      </c>
      <c r="E12228" s="2">
        <v>1872</v>
      </c>
      <c r="F12228" s="3">
        <v>1495</v>
      </c>
      <c r="G12228" s="2">
        <v>10235</v>
      </c>
      <c r="H12228" s="3">
        <v>8175</v>
      </c>
      <c r="I12228" s="69" t="str">
        <f>VLOOKUP(C12228,СПРАВОЧНИК!B:D,2,0)</f>
        <v>РОССИЯ</v>
      </c>
      <c r="J12228" s="69" t="str">
        <f>VLOOKUP(C12228,СПРАВОЧНИК!B:D,3,0)</f>
        <v>ОТЕЧЕСТВЕННЫЕ</v>
      </c>
      <c r="K12228" s="69" t="str">
        <f>VLOOKUP(СВОД2023[[#This Row],[ФО]],СПРАВОЧНИК!H:P,2,0)</f>
        <v>Южный ФО</v>
      </c>
    </row>
    <row r="12229" spans="1:11" x14ac:dyDescent="0.2">
      <c r="A12229" t="s">
        <v>600</v>
      </c>
      <c r="B12229" t="s">
        <v>597</v>
      </c>
      <c r="C12229" s="1" t="s">
        <v>311</v>
      </c>
      <c r="D12229" s="1" t="s">
        <v>1590</v>
      </c>
      <c r="E12229" s="2">
        <v>1460</v>
      </c>
      <c r="F12229" s="3">
        <v>814</v>
      </c>
      <c r="G12229" s="2">
        <v>7606</v>
      </c>
      <c r="H12229" s="3">
        <v>4801</v>
      </c>
      <c r="I12229" s="69" t="str">
        <f>VLOOKUP(C12229,СПРАВОЧНИК!B:D,2,0)</f>
        <v>РОССИЯ</v>
      </c>
      <c r="J12229" s="69" t="str">
        <f>VLOOKUP(C12229,СПРАВОЧНИК!B:D,3,0)</f>
        <v>ОТЕЧЕСТВЕННЫЕ</v>
      </c>
      <c r="K12229" s="69" t="str">
        <f>VLOOKUP(СВОД2023[[#This Row],[ФО]],СПРАВОЧНИК!H:P,2,0)</f>
        <v>Южный ФО</v>
      </c>
    </row>
    <row r="12230" spans="1:11" x14ac:dyDescent="0.2">
      <c r="A12230" t="s">
        <v>600</v>
      </c>
      <c r="B12230" t="s">
        <v>597</v>
      </c>
      <c r="C12230" s="1" t="s">
        <v>311</v>
      </c>
      <c r="D12230" s="1" t="s">
        <v>1591</v>
      </c>
      <c r="E12230" s="2">
        <v>4</v>
      </c>
      <c r="F12230" s="3">
        <v>5</v>
      </c>
      <c r="G12230" s="2">
        <v>33</v>
      </c>
      <c r="H12230" s="3">
        <v>39</v>
      </c>
      <c r="I12230" s="69" t="str">
        <f>VLOOKUP(C12230,СПРАВОЧНИК!B:D,2,0)</f>
        <v>РОССИЯ</v>
      </c>
      <c r="J12230" s="69" t="str">
        <f>VLOOKUP(C12230,СПРАВОЧНИК!B:D,3,0)</f>
        <v>ОТЕЧЕСТВЕННЫЕ</v>
      </c>
      <c r="K12230" s="69" t="str">
        <f>VLOOKUP(СВОД2023[[#This Row],[ФО]],СПРАВОЧНИК!H:P,2,0)</f>
        <v>Южный ФО</v>
      </c>
    </row>
    <row r="12231" spans="1:11" x14ac:dyDescent="0.2">
      <c r="A12231" t="s">
        <v>600</v>
      </c>
      <c r="B12231" t="s">
        <v>597</v>
      </c>
      <c r="C12231" s="1" t="s">
        <v>311</v>
      </c>
      <c r="D12231" s="1" t="s">
        <v>312</v>
      </c>
      <c r="E12231" s="2">
        <v>1519</v>
      </c>
      <c r="F12231" s="3">
        <v>1112</v>
      </c>
      <c r="G12231" s="2">
        <v>8632</v>
      </c>
      <c r="H12231" s="3">
        <v>6978</v>
      </c>
      <c r="I12231" s="69" t="str">
        <f>VLOOKUP(C12231,СПРАВОЧНИК!B:D,2,0)</f>
        <v>РОССИЯ</v>
      </c>
      <c r="J12231" s="69" t="str">
        <f>VLOOKUP(C12231,СПРАВОЧНИК!B:D,3,0)</f>
        <v>ОТЕЧЕСТВЕННЫЕ</v>
      </c>
      <c r="K12231" s="69" t="str">
        <f>VLOOKUP(СВОД2023[[#This Row],[ФО]],СПРАВОЧНИК!H:P,2,0)</f>
        <v>Южный ФО</v>
      </c>
    </row>
    <row r="12232" spans="1:11" x14ac:dyDescent="0.2">
      <c r="A12232" t="s">
        <v>600</v>
      </c>
      <c r="B12232" t="s">
        <v>597</v>
      </c>
      <c r="C12232" s="1" t="s">
        <v>311</v>
      </c>
      <c r="D12232" s="1" t="s">
        <v>313</v>
      </c>
      <c r="E12232" s="2">
        <v>84</v>
      </c>
      <c r="F12232" s="3">
        <v>40</v>
      </c>
      <c r="G12232" s="2">
        <v>459</v>
      </c>
      <c r="H12232" s="3">
        <v>231</v>
      </c>
      <c r="I12232" s="69" t="str">
        <f>VLOOKUP(C12232,СПРАВОЧНИК!B:D,2,0)</f>
        <v>РОССИЯ</v>
      </c>
      <c r="J12232" s="69" t="str">
        <f>VLOOKUP(C12232,СПРАВОЧНИК!B:D,3,0)</f>
        <v>ОТЕЧЕСТВЕННЫЕ</v>
      </c>
      <c r="K12232" s="69" t="str">
        <f>VLOOKUP(СВОД2023[[#This Row],[ФО]],СПРАВОЧНИК!H:P,2,0)</f>
        <v>Южный ФО</v>
      </c>
    </row>
    <row r="12233" spans="1:11" x14ac:dyDescent="0.2">
      <c r="A12233" t="s">
        <v>600</v>
      </c>
      <c r="B12233" t="s">
        <v>597</v>
      </c>
      <c r="C12233" s="1" t="s">
        <v>311</v>
      </c>
      <c r="D12233" s="1" t="s">
        <v>2206</v>
      </c>
      <c r="E12233" s="2">
        <v>1</v>
      </c>
      <c r="F12233" s="3">
        <v>2</v>
      </c>
      <c r="G12233" s="2">
        <v>7</v>
      </c>
      <c r="H12233" s="3">
        <v>5</v>
      </c>
      <c r="I12233" s="69" t="str">
        <f>VLOOKUP(C12233,СПРАВОЧНИК!B:D,2,0)</f>
        <v>РОССИЯ</v>
      </c>
      <c r="J12233" s="69" t="str">
        <f>VLOOKUP(C12233,СПРАВОЧНИК!B:D,3,0)</f>
        <v>ОТЕЧЕСТВЕННЫЕ</v>
      </c>
      <c r="K12233" s="69" t="str">
        <f>VLOOKUP(СВОД2023[[#This Row],[ФО]],СПРАВОЧНИК!H:P,2,0)</f>
        <v>Южный ФО</v>
      </c>
    </row>
    <row r="12234" spans="1:11" x14ac:dyDescent="0.2">
      <c r="A12234" t="s">
        <v>600</v>
      </c>
      <c r="B12234" t="s">
        <v>597</v>
      </c>
      <c r="C12234" s="1" t="s">
        <v>311</v>
      </c>
      <c r="D12234" s="1" t="s">
        <v>314</v>
      </c>
      <c r="E12234" s="2">
        <v>176</v>
      </c>
      <c r="F12234" s="3">
        <v>131</v>
      </c>
      <c r="G12234" s="2">
        <v>1058</v>
      </c>
      <c r="H12234" s="3">
        <v>887</v>
      </c>
      <c r="I12234" s="69" t="str">
        <f>VLOOKUP(C12234,СПРАВОЧНИК!B:D,2,0)</f>
        <v>РОССИЯ</v>
      </c>
      <c r="J12234" s="69" t="str">
        <f>VLOOKUP(C12234,СПРАВОЧНИК!B:D,3,0)</f>
        <v>ОТЕЧЕСТВЕННЫЕ</v>
      </c>
      <c r="K12234" s="69" t="str">
        <f>VLOOKUP(СВОД2023[[#This Row],[ФО]],СПРАВОЧНИК!H:P,2,0)</f>
        <v>Южный ФО</v>
      </c>
    </row>
    <row r="12235" spans="1:11" x14ac:dyDescent="0.2">
      <c r="A12235" t="s">
        <v>600</v>
      </c>
      <c r="B12235" t="s">
        <v>597</v>
      </c>
      <c r="C12235" s="1" t="s">
        <v>311</v>
      </c>
      <c r="D12235" s="1" t="s">
        <v>1592</v>
      </c>
      <c r="E12235" s="2">
        <v>1521</v>
      </c>
      <c r="F12235" s="3">
        <v>949</v>
      </c>
      <c r="G12235" s="2">
        <v>8162</v>
      </c>
      <c r="H12235" s="3">
        <v>5593</v>
      </c>
      <c r="I12235" s="69" t="str">
        <f>VLOOKUP(C12235,СПРАВОЧНИК!B:D,2,0)</f>
        <v>РОССИЯ</v>
      </c>
      <c r="J12235" s="69" t="str">
        <f>VLOOKUP(C12235,СПРАВОЧНИК!B:D,3,0)</f>
        <v>ОТЕЧЕСТВЕННЫЕ</v>
      </c>
      <c r="K12235" s="69" t="str">
        <f>VLOOKUP(СВОД2023[[#This Row],[ФО]],СПРАВОЧНИК!H:P,2,0)</f>
        <v>Южный ФО</v>
      </c>
    </row>
    <row r="12236" spans="1:11" x14ac:dyDescent="0.2">
      <c r="A12236" t="s">
        <v>600</v>
      </c>
      <c r="B12236" t="s">
        <v>597</v>
      </c>
      <c r="C12236" s="1" t="s">
        <v>311</v>
      </c>
      <c r="D12236" s="1" t="s">
        <v>1593</v>
      </c>
      <c r="E12236" s="2">
        <v>279</v>
      </c>
      <c r="F12236" s="3">
        <v>131</v>
      </c>
      <c r="G12236" s="2">
        <v>1375</v>
      </c>
      <c r="H12236" s="3">
        <v>791</v>
      </c>
      <c r="I12236" s="69" t="str">
        <f>VLOOKUP(C12236,СПРАВОЧНИК!B:D,2,0)</f>
        <v>РОССИЯ</v>
      </c>
      <c r="J12236" s="69" t="str">
        <f>VLOOKUP(C12236,СПРАВОЧНИК!B:D,3,0)</f>
        <v>ОТЕЧЕСТВЕННЫЕ</v>
      </c>
      <c r="K12236" s="69" t="str">
        <f>VLOOKUP(СВОД2023[[#This Row],[ФО]],СПРАВОЧНИК!H:P,2,0)</f>
        <v>Южный ФО</v>
      </c>
    </row>
    <row r="12237" spans="1:11" x14ac:dyDescent="0.2">
      <c r="A12237" t="s">
        <v>600</v>
      </c>
      <c r="B12237" t="s">
        <v>597</v>
      </c>
      <c r="C12237" s="1" t="s">
        <v>311</v>
      </c>
      <c r="D12237" s="1" t="s">
        <v>1594</v>
      </c>
      <c r="E12237" s="2">
        <v>826</v>
      </c>
      <c r="F12237" s="3">
        <v>550</v>
      </c>
      <c r="G12237" s="2">
        <v>4476</v>
      </c>
      <c r="H12237" s="3">
        <v>3208</v>
      </c>
      <c r="I12237" s="69" t="str">
        <f>VLOOKUP(C12237,СПРАВОЧНИК!B:D,2,0)</f>
        <v>РОССИЯ</v>
      </c>
      <c r="J12237" s="69" t="str">
        <f>VLOOKUP(C12237,СПРАВОЧНИК!B:D,3,0)</f>
        <v>ОТЕЧЕСТВЕННЫЕ</v>
      </c>
      <c r="K12237" s="69" t="str">
        <f>VLOOKUP(СВОД2023[[#This Row],[ФО]],СПРАВОЧНИК!H:P,2,0)</f>
        <v>Южный ФО</v>
      </c>
    </row>
    <row r="12238" spans="1:11" x14ac:dyDescent="0.2">
      <c r="A12238" t="s">
        <v>600</v>
      </c>
      <c r="B12238" t="s">
        <v>597</v>
      </c>
      <c r="C12238" s="1" t="s">
        <v>311</v>
      </c>
      <c r="D12238" s="1" t="s">
        <v>315</v>
      </c>
      <c r="E12238" s="2">
        <v>1250</v>
      </c>
      <c r="F12238" s="3">
        <v>853</v>
      </c>
      <c r="G12238" s="2">
        <v>6952</v>
      </c>
      <c r="H12238" s="3">
        <v>4826</v>
      </c>
      <c r="I12238" s="69" t="str">
        <f>VLOOKUP(C12238,СПРАВОЧНИК!B:D,2,0)</f>
        <v>РОССИЯ</v>
      </c>
      <c r="J12238" s="69" t="str">
        <f>VLOOKUP(C12238,СПРАВОЧНИК!B:D,3,0)</f>
        <v>ОТЕЧЕСТВЕННЫЕ</v>
      </c>
      <c r="K12238" s="69" t="str">
        <f>VLOOKUP(СВОД2023[[#This Row],[ФО]],СПРАВОЧНИК!H:P,2,0)</f>
        <v>Южный ФО</v>
      </c>
    </row>
    <row r="12239" spans="1:11" x14ac:dyDescent="0.2">
      <c r="A12239" t="s">
        <v>600</v>
      </c>
      <c r="B12239" t="s">
        <v>597</v>
      </c>
      <c r="C12239" s="1" t="s">
        <v>311</v>
      </c>
      <c r="D12239" s="1" t="s">
        <v>316</v>
      </c>
      <c r="E12239" s="2">
        <v>346</v>
      </c>
      <c r="F12239" s="3">
        <v>237</v>
      </c>
      <c r="G12239" s="2">
        <v>1938</v>
      </c>
      <c r="H12239" s="3">
        <v>1287</v>
      </c>
      <c r="I12239" s="69" t="str">
        <f>VLOOKUP(C12239,СПРАВОЧНИК!B:D,2,0)</f>
        <v>РОССИЯ</v>
      </c>
      <c r="J12239" s="69" t="str">
        <f>VLOOKUP(C12239,СПРАВОЧНИК!B:D,3,0)</f>
        <v>ОТЕЧЕСТВЕННЫЕ</v>
      </c>
      <c r="K12239" s="69" t="str">
        <f>VLOOKUP(СВОД2023[[#This Row],[ФО]],СПРАВОЧНИК!H:P,2,0)</f>
        <v>Южный ФО</v>
      </c>
    </row>
    <row r="12240" spans="1:11" x14ac:dyDescent="0.2">
      <c r="A12240" t="s">
        <v>600</v>
      </c>
      <c r="B12240" t="s">
        <v>597</v>
      </c>
      <c r="C12240" s="1" t="s">
        <v>311</v>
      </c>
      <c r="D12240" s="1" t="s">
        <v>317</v>
      </c>
      <c r="E12240" s="2">
        <v>10</v>
      </c>
      <c r="F12240" s="3">
        <v>11</v>
      </c>
      <c r="G12240" s="2">
        <v>45</v>
      </c>
      <c r="H12240" s="3">
        <v>53</v>
      </c>
      <c r="I12240" s="69" t="str">
        <f>VLOOKUP(C12240,СПРАВОЧНИК!B:D,2,0)</f>
        <v>РОССИЯ</v>
      </c>
      <c r="J12240" s="69" t="str">
        <f>VLOOKUP(C12240,СПРАВОЧНИК!B:D,3,0)</f>
        <v>ОТЕЧЕСТВЕННЫЕ</v>
      </c>
      <c r="K12240" s="69" t="str">
        <f>VLOOKUP(СВОД2023[[#This Row],[ФО]],СПРАВОЧНИК!H:P,2,0)</f>
        <v>Южный ФО</v>
      </c>
    </row>
    <row r="12241" spans="1:11" x14ac:dyDescent="0.2">
      <c r="A12241" t="s">
        <v>600</v>
      </c>
      <c r="B12241" t="s">
        <v>597</v>
      </c>
      <c r="C12241" s="1" t="s">
        <v>311</v>
      </c>
      <c r="D12241" s="1" t="s">
        <v>1595</v>
      </c>
      <c r="E12241" s="2">
        <v>88</v>
      </c>
      <c r="F12241" s="3">
        <v>65</v>
      </c>
      <c r="G12241" s="2">
        <v>490</v>
      </c>
      <c r="H12241" s="3">
        <v>375</v>
      </c>
      <c r="I12241" s="69" t="str">
        <f>VLOOKUP(C12241,СПРАВОЧНИК!B:D,2,0)</f>
        <v>РОССИЯ</v>
      </c>
      <c r="J12241" s="69" t="str">
        <f>VLOOKUP(C12241,СПРАВОЧНИК!B:D,3,0)</f>
        <v>ОТЕЧЕСТВЕННЫЕ</v>
      </c>
      <c r="K12241" s="69" t="str">
        <f>VLOOKUP(СВОД2023[[#This Row],[ФО]],СПРАВОЧНИК!H:P,2,0)</f>
        <v>Южный ФО</v>
      </c>
    </row>
    <row r="12242" spans="1:11" x14ac:dyDescent="0.2">
      <c r="A12242" t="s">
        <v>600</v>
      </c>
      <c r="B12242" t="s">
        <v>597</v>
      </c>
      <c r="C12242" s="1" t="s">
        <v>311</v>
      </c>
      <c r="D12242" s="1" t="s">
        <v>318</v>
      </c>
      <c r="E12242" s="2">
        <v>53</v>
      </c>
      <c r="F12242" s="3">
        <v>39</v>
      </c>
      <c r="G12242" s="2">
        <v>355</v>
      </c>
      <c r="H12242" s="3">
        <v>184</v>
      </c>
      <c r="I12242" s="69" t="str">
        <f>VLOOKUP(C12242,СПРАВОЧНИК!B:D,2,0)</f>
        <v>РОССИЯ</v>
      </c>
      <c r="J12242" s="69" t="str">
        <f>VLOOKUP(C12242,СПРАВОЧНИК!B:D,3,0)</f>
        <v>ОТЕЧЕСТВЕННЫЕ</v>
      </c>
      <c r="K12242" s="69" t="str">
        <f>VLOOKUP(СВОД2023[[#This Row],[ФО]],СПРАВОЧНИК!H:P,2,0)</f>
        <v>Южный ФО</v>
      </c>
    </row>
    <row r="12243" spans="1:11" x14ac:dyDescent="0.2">
      <c r="A12243" t="s">
        <v>600</v>
      </c>
      <c r="B12243" t="s">
        <v>597</v>
      </c>
      <c r="C12243" s="1" t="s">
        <v>311</v>
      </c>
      <c r="D12243" s="1" t="s">
        <v>1596</v>
      </c>
      <c r="E12243" s="2">
        <v>79</v>
      </c>
      <c r="F12243" s="3">
        <v>52</v>
      </c>
      <c r="G12243" s="2">
        <v>429</v>
      </c>
      <c r="H12243" s="3">
        <v>334</v>
      </c>
      <c r="I12243" s="69" t="str">
        <f>VLOOKUP(C12243,СПРАВОЧНИК!B:D,2,0)</f>
        <v>РОССИЯ</v>
      </c>
      <c r="J12243" s="69" t="str">
        <f>VLOOKUP(C12243,СПРАВОЧНИК!B:D,3,0)</f>
        <v>ОТЕЧЕСТВЕННЫЕ</v>
      </c>
      <c r="K12243" s="69" t="str">
        <f>VLOOKUP(СВОД2023[[#This Row],[ФО]],СПРАВОЧНИК!H:P,2,0)</f>
        <v>Южный ФО</v>
      </c>
    </row>
    <row r="12244" spans="1:11" x14ac:dyDescent="0.2">
      <c r="A12244" t="s">
        <v>600</v>
      </c>
      <c r="B12244" t="s">
        <v>597</v>
      </c>
      <c r="C12244" s="1" t="s">
        <v>311</v>
      </c>
      <c r="D12244" s="1" t="s">
        <v>2207</v>
      </c>
      <c r="E12244" s="2">
        <v>1</v>
      </c>
      <c r="F12244" s="3"/>
      <c r="G12244" s="2">
        <v>2</v>
      </c>
      <c r="H12244" s="3"/>
      <c r="I12244" s="69" t="str">
        <f>VLOOKUP(C12244,СПРАВОЧНИК!B:D,2,0)</f>
        <v>РОССИЯ</v>
      </c>
      <c r="J12244" s="69" t="str">
        <f>VLOOKUP(C12244,СПРАВОЧНИК!B:D,3,0)</f>
        <v>ОТЕЧЕСТВЕННЫЕ</v>
      </c>
      <c r="K12244" s="69" t="str">
        <f>VLOOKUP(СВОД2023[[#This Row],[ФО]],СПРАВОЧНИК!H:P,2,0)</f>
        <v>Южный ФО</v>
      </c>
    </row>
    <row r="12245" spans="1:11" x14ac:dyDescent="0.2">
      <c r="A12245" t="s">
        <v>600</v>
      </c>
      <c r="B12245" t="s">
        <v>597</v>
      </c>
      <c r="C12245" s="1" t="s">
        <v>311</v>
      </c>
      <c r="D12245" s="1" t="s">
        <v>320</v>
      </c>
      <c r="E12245" s="2">
        <v>435</v>
      </c>
      <c r="F12245" s="3">
        <v>383</v>
      </c>
      <c r="G12245" s="2">
        <v>2680</v>
      </c>
      <c r="H12245" s="3">
        <v>2076</v>
      </c>
      <c r="I12245" s="69" t="str">
        <f>VLOOKUP(C12245,СПРАВОЧНИК!B:D,2,0)</f>
        <v>РОССИЯ</v>
      </c>
      <c r="J12245" s="69" t="str">
        <f>VLOOKUP(C12245,СПРАВОЧНИК!B:D,3,0)</f>
        <v>ОТЕЧЕСТВЕННЫЕ</v>
      </c>
      <c r="K12245" s="69" t="str">
        <f>VLOOKUP(СВОД2023[[#This Row],[ФО]],СПРАВОЧНИК!H:P,2,0)</f>
        <v>Южный ФО</v>
      </c>
    </row>
    <row r="12246" spans="1:11" x14ac:dyDescent="0.2">
      <c r="A12246" t="s">
        <v>600</v>
      </c>
      <c r="B12246" t="s">
        <v>597</v>
      </c>
      <c r="C12246" s="1" t="s">
        <v>311</v>
      </c>
      <c r="D12246" s="1" t="s">
        <v>627</v>
      </c>
      <c r="E12246" s="2"/>
      <c r="F12246" s="3"/>
      <c r="G12246" s="2">
        <v>4</v>
      </c>
      <c r="H12246" s="3">
        <v>1</v>
      </c>
      <c r="I12246" s="69" t="str">
        <f>VLOOKUP(C12246,СПРАВОЧНИК!B:D,2,0)</f>
        <v>РОССИЯ</v>
      </c>
      <c r="J12246" s="69" t="str">
        <f>VLOOKUP(C12246,СПРАВОЧНИК!B:D,3,0)</f>
        <v>ОТЕЧЕСТВЕННЫЕ</v>
      </c>
      <c r="K12246" s="69" t="str">
        <f>VLOOKUP(СВОД2023[[#This Row],[ФО]],СПРАВОЧНИК!H:P,2,0)</f>
        <v>Южный ФО</v>
      </c>
    </row>
    <row r="12247" spans="1:11" x14ac:dyDescent="0.2">
      <c r="A12247" t="s">
        <v>600</v>
      </c>
      <c r="B12247" t="s">
        <v>597</v>
      </c>
      <c r="C12247" s="1" t="s">
        <v>311</v>
      </c>
      <c r="D12247" s="1" t="s">
        <v>321</v>
      </c>
      <c r="E12247" s="2">
        <v>672</v>
      </c>
      <c r="F12247" s="3">
        <v>444</v>
      </c>
      <c r="G12247" s="2">
        <v>3534</v>
      </c>
      <c r="H12247" s="3">
        <v>2336</v>
      </c>
      <c r="I12247" s="69" t="str">
        <f>VLOOKUP(C12247,СПРАВОЧНИК!B:D,2,0)</f>
        <v>РОССИЯ</v>
      </c>
      <c r="J12247" s="69" t="str">
        <f>VLOOKUP(C12247,СПРАВОЧНИК!B:D,3,0)</f>
        <v>ОТЕЧЕСТВЕННЫЕ</v>
      </c>
      <c r="K12247" s="69" t="str">
        <f>VLOOKUP(СВОД2023[[#This Row],[ФО]],СПРАВОЧНИК!H:P,2,0)</f>
        <v>Южный ФО</v>
      </c>
    </row>
    <row r="12248" spans="1:11" x14ac:dyDescent="0.2">
      <c r="A12248" t="s">
        <v>600</v>
      </c>
      <c r="B12248" t="s">
        <v>597</v>
      </c>
      <c r="C12248" s="1" t="s">
        <v>311</v>
      </c>
      <c r="D12248" s="1" t="s">
        <v>322</v>
      </c>
      <c r="E12248" s="2">
        <v>156</v>
      </c>
      <c r="F12248" s="3">
        <v>91</v>
      </c>
      <c r="G12248" s="2">
        <v>782</v>
      </c>
      <c r="H12248" s="3">
        <v>539</v>
      </c>
      <c r="I12248" s="69" t="str">
        <f>VLOOKUP(C12248,СПРАВОЧНИК!B:D,2,0)</f>
        <v>РОССИЯ</v>
      </c>
      <c r="J12248" s="69" t="str">
        <f>VLOOKUP(C12248,СПРАВОЧНИК!B:D,3,0)</f>
        <v>ОТЕЧЕСТВЕННЫЕ</v>
      </c>
      <c r="K12248" s="69" t="str">
        <f>VLOOKUP(СВОД2023[[#This Row],[ФО]],СПРАВОЧНИК!H:P,2,0)</f>
        <v>Южный ФО</v>
      </c>
    </row>
    <row r="12249" spans="1:11" x14ac:dyDescent="0.2">
      <c r="A12249" t="s">
        <v>600</v>
      </c>
      <c r="B12249" t="s">
        <v>597</v>
      </c>
      <c r="C12249" s="1" t="s">
        <v>323</v>
      </c>
      <c r="D12249" s="1" t="s">
        <v>324</v>
      </c>
      <c r="E12249" s="2">
        <v>1</v>
      </c>
      <c r="F12249" s="3"/>
      <c r="G12249" s="2">
        <v>2</v>
      </c>
      <c r="H12249" s="3"/>
      <c r="I12249" s="69" t="str">
        <f>VLOOKUP(C12249,СПРАВОЧНИК!B:D,2,0)</f>
        <v>ЕВРОПА</v>
      </c>
      <c r="J12249" s="69" t="str">
        <f>VLOOKUP(C12249,СПРАВОЧНИК!B:D,3,0)</f>
        <v>ИНОМАРКИ</v>
      </c>
      <c r="K12249" s="69" t="str">
        <f>VLOOKUP(СВОД2023[[#This Row],[ФО]],СПРАВОЧНИК!H:P,2,0)</f>
        <v>Южный ФО</v>
      </c>
    </row>
    <row r="12250" spans="1:11" x14ac:dyDescent="0.2">
      <c r="A12250" t="s">
        <v>600</v>
      </c>
      <c r="B12250" t="s">
        <v>597</v>
      </c>
      <c r="C12250" s="1" t="s">
        <v>323</v>
      </c>
      <c r="D12250" s="1" t="s">
        <v>325</v>
      </c>
      <c r="E12250" s="2">
        <v>1</v>
      </c>
      <c r="F12250" s="3">
        <v>1</v>
      </c>
      <c r="G12250" s="2">
        <v>1</v>
      </c>
      <c r="H12250" s="3">
        <v>3</v>
      </c>
      <c r="I12250" s="69" t="str">
        <f>VLOOKUP(C12250,СПРАВОЧНИК!B:D,2,0)</f>
        <v>ЕВРОПА</v>
      </c>
      <c r="J12250" s="69" t="str">
        <f>VLOOKUP(C12250,СПРАВОЧНИК!B:D,3,0)</f>
        <v>ИНОМАРКИ</v>
      </c>
      <c r="K12250" s="69" t="str">
        <f>VLOOKUP(СВОД2023[[#This Row],[ФО]],СПРАВОЧНИК!H:P,2,0)</f>
        <v>Южный ФО</v>
      </c>
    </row>
    <row r="12251" spans="1:11" x14ac:dyDescent="0.2">
      <c r="A12251" t="s">
        <v>600</v>
      </c>
      <c r="B12251" t="s">
        <v>597</v>
      </c>
      <c r="C12251" s="1" t="s">
        <v>323</v>
      </c>
      <c r="D12251" s="1" t="s">
        <v>326</v>
      </c>
      <c r="E12251" s="2">
        <v>1</v>
      </c>
      <c r="F12251" s="3">
        <v>2</v>
      </c>
      <c r="G12251" s="2">
        <v>3</v>
      </c>
      <c r="H12251" s="3">
        <v>4</v>
      </c>
      <c r="I12251" s="69" t="str">
        <f>VLOOKUP(C12251,СПРАВОЧНИК!B:D,2,0)</f>
        <v>ЕВРОПА</v>
      </c>
      <c r="J12251" s="69" t="str">
        <f>VLOOKUP(C12251,СПРАВОЧНИК!B:D,3,0)</f>
        <v>ИНОМАРКИ</v>
      </c>
      <c r="K12251" s="69" t="str">
        <f>VLOOKUP(СВОД2023[[#This Row],[ФО]],СПРАВОЧНИК!H:P,2,0)</f>
        <v>Южный ФО</v>
      </c>
    </row>
    <row r="12252" spans="1:11" x14ac:dyDescent="0.2">
      <c r="A12252" t="s">
        <v>600</v>
      </c>
      <c r="B12252" t="s">
        <v>597</v>
      </c>
      <c r="C12252" s="1" t="s">
        <v>1598</v>
      </c>
      <c r="D12252" s="1" t="s">
        <v>1599</v>
      </c>
      <c r="E12252" s="2">
        <v>2</v>
      </c>
      <c r="F12252" s="3"/>
      <c r="G12252" s="2">
        <v>4</v>
      </c>
      <c r="H12252" s="3">
        <v>1</v>
      </c>
      <c r="I12252" s="69" t="str">
        <f>VLOOKUP(C12252,СПРАВОЧНИК!B:D,2,0)</f>
        <v>ЕВРОПА</v>
      </c>
      <c r="J12252" s="69" t="str">
        <f>VLOOKUP(C12252,СПРАВОЧНИК!B:D,3,0)</f>
        <v>ИНОМАРКИ</v>
      </c>
      <c r="K12252" s="69" t="str">
        <f>VLOOKUP(СВОД2023[[#This Row],[ФО]],СПРАВОЧНИК!H:P,2,0)</f>
        <v>Южный ФО</v>
      </c>
    </row>
    <row r="12253" spans="1:11" x14ac:dyDescent="0.2">
      <c r="A12253" t="s">
        <v>600</v>
      </c>
      <c r="B12253" t="s">
        <v>597</v>
      </c>
      <c r="C12253" s="1" t="s">
        <v>1598</v>
      </c>
      <c r="D12253" s="1" t="s">
        <v>2208</v>
      </c>
      <c r="E12253" s="2"/>
      <c r="F12253" s="3">
        <v>1</v>
      </c>
      <c r="G12253" s="2">
        <v>1</v>
      </c>
      <c r="H12253" s="3">
        <v>3</v>
      </c>
      <c r="I12253" s="69" t="str">
        <f>VLOOKUP(C12253,СПРАВОЧНИК!B:D,2,0)</f>
        <v>ЕВРОПА</v>
      </c>
      <c r="J12253" s="69" t="str">
        <f>VLOOKUP(C12253,СПРАВОЧНИК!B:D,3,0)</f>
        <v>ИНОМАРКИ</v>
      </c>
      <c r="K12253" s="69" t="str">
        <f>VLOOKUP(СВОД2023[[#This Row],[ФО]],СПРАВОЧНИК!H:P,2,0)</f>
        <v>Южный ФО</v>
      </c>
    </row>
    <row r="12254" spans="1:11" x14ac:dyDescent="0.2">
      <c r="A12254" t="s">
        <v>600</v>
      </c>
      <c r="B12254" t="s">
        <v>597</v>
      </c>
      <c r="C12254" s="1" t="s">
        <v>1598</v>
      </c>
      <c r="D12254" s="1" t="s">
        <v>2209</v>
      </c>
      <c r="E12254" s="2"/>
      <c r="F12254" s="3"/>
      <c r="G12254" s="2">
        <v>1</v>
      </c>
      <c r="H12254" s="3"/>
      <c r="I12254" s="69" t="str">
        <f>VLOOKUP(C12254,СПРАВОЧНИК!B:D,2,0)</f>
        <v>ЕВРОПА</v>
      </c>
      <c r="J12254" s="69" t="str">
        <f>VLOOKUP(C12254,СПРАВОЧНИК!B:D,3,0)</f>
        <v>ИНОМАРКИ</v>
      </c>
      <c r="K12254" s="69" t="str">
        <f>VLOOKUP(СВОД2023[[#This Row],[ФО]],СПРАВОЧНИК!H:P,2,0)</f>
        <v>Южный ФО</v>
      </c>
    </row>
    <row r="12255" spans="1:11" x14ac:dyDescent="0.2">
      <c r="A12255" t="s">
        <v>600</v>
      </c>
      <c r="B12255" t="s">
        <v>597</v>
      </c>
      <c r="C12255" s="1" t="s">
        <v>1598</v>
      </c>
      <c r="D12255" s="1" t="s">
        <v>2678</v>
      </c>
      <c r="E12255" s="2">
        <v>1</v>
      </c>
      <c r="F12255" s="3"/>
      <c r="G12255" s="2">
        <v>1</v>
      </c>
      <c r="H12255" s="3"/>
      <c r="I12255" s="69" t="str">
        <f>VLOOKUP(C12255,СПРАВОЧНИК!B:D,2,0)</f>
        <v>ЕВРОПА</v>
      </c>
      <c r="J12255" s="69" t="str">
        <f>VLOOKUP(C12255,СПРАВОЧНИК!B:D,3,0)</f>
        <v>ИНОМАРКИ</v>
      </c>
      <c r="K12255" s="69" t="str">
        <f>VLOOKUP(СВОД2023[[#This Row],[ФО]],СПРАВОЧНИК!H:P,2,0)</f>
        <v>Южный ФО</v>
      </c>
    </row>
    <row r="12256" spans="1:11" x14ac:dyDescent="0.2">
      <c r="A12256" t="s">
        <v>600</v>
      </c>
      <c r="B12256" t="s">
        <v>597</v>
      </c>
      <c r="C12256" s="1" t="s">
        <v>1598</v>
      </c>
      <c r="D12256" s="1" t="s">
        <v>2211</v>
      </c>
      <c r="E12256" s="2"/>
      <c r="F12256" s="3"/>
      <c r="G12256" s="2"/>
      <c r="H12256" s="3">
        <v>1</v>
      </c>
      <c r="I12256" s="69" t="str">
        <f>VLOOKUP(C12256,СПРАВОЧНИК!B:D,2,0)</f>
        <v>ЕВРОПА</v>
      </c>
      <c r="J12256" s="69" t="str">
        <f>VLOOKUP(C12256,СПРАВОЧНИК!B:D,3,0)</f>
        <v>ИНОМАРКИ</v>
      </c>
      <c r="K12256" s="69" t="str">
        <f>VLOOKUP(СВОД2023[[#This Row],[ФО]],СПРАВОЧНИК!H:P,2,0)</f>
        <v>Южный ФО</v>
      </c>
    </row>
    <row r="12257" spans="1:11" x14ac:dyDescent="0.2">
      <c r="A12257" t="s">
        <v>600</v>
      </c>
      <c r="B12257" t="s">
        <v>597</v>
      </c>
      <c r="C12257" s="1" t="s">
        <v>1598</v>
      </c>
      <c r="D12257" s="1" t="s">
        <v>2765</v>
      </c>
      <c r="E12257" s="2"/>
      <c r="F12257" s="3"/>
      <c r="G12257" s="2">
        <v>1</v>
      </c>
      <c r="H12257" s="3"/>
      <c r="I12257" s="69" t="str">
        <f>VLOOKUP(C12257,СПРАВОЧНИК!B:D,2,0)</f>
        <v>ЕВРОПА</v>
      </c>
      <c r="J12257" s="69" t="str">
        <f>VLOOKUP(C12257,СПРАВОЧНИК!B:D,3,0)</f>
        <v>ИНОМАРКИ</v>
      </c>
      <c r="K12257" s="69" t="str">
        <f>VLOOKUP(СВОД2023[[#This Row],[ФО]],СПРАВОЧНИК!H:P,2,0)</f>
        <v>Южный ФО</v>
      </c>
    </row>
    <row r="12258" spans="1:11" x14ac:dyDescent="0.2">
      <c r="A12258" t="s">
        <v>600</v>
      </c>
      <c r="B12258" t="s">
        <v>597</v>
      </c>
      <c r="C12258" s="1" t="s">
        <v>1598</v>
      </c>
      <c r="D12258" s="1" t="s">
        <v>2439</v>
      </c>
      <c r="E12258" s="2">
        <v>1</v>
      </c>
      <c r="F12258" s="3"/>
      <c r="G12258" s="2">
        <v>1</v>
      </c>
      <c r="H12258" s="3"/>
      <c r="I12258" s="69" t="str">
        <f>VLOOKUP(C12258,СПРАВОЧНИК!B:D,2,0)</f>
        <v>ЕВРОПА</v>
      </c>
      <c r="J12258" s="69" t="str">
        <f>VLOOKUP(C12258,СПРАВОЧНИК!B:D,3,0)</f>
        <v>ИНОМАРКИ</v>
      </c>
      <c r="K12258" s="69" t="str">
        <f>VLOOKUP(СВОД2023[[#This Row],[ФО]],СПРАВОЧНИК!H:P,2,0)</f>
        <v>Южный ФО</v>
      </c>
    </row>
    <row r="12259" spans="1:11" x14ac:dyDescent="0.2">
      <c r="A12259" t="s">
        <v>600</v>
      </c>
      <c r="B12259" t="s">
        <v>597</v>
      </c>
      <c r="C12259" s="1" t="s">
        <v>1598</v>
      </c>
      <c r="D12259" s="1" t="s">
        <v>2440</v>
      </c>
      <c r="E12259" s="2">
        <v>1</v>
      </c>
      <c r="F12259" s="3"/>
      <c r="G12259" s="2">
        <v>4</v>
      </c>
      <c r="H12259" s="3"/>
      <c r="I12259" s="69" t="str">
        <f>VLOOKUP(C12259,СПРАВОЧНИК!B:D,2,0)</f>
        <v>ЕВРОПА</v>
      </c>
      <c r="J12259" s="69" t="str">
        <f>VLOOKUP(C12259,СПРАВОЧНИК!B:D,3,0)</f>
        <v>ИНОМАРКИ</v>
      </c>
      <c r="K12259" s="69" t="str">
        <f>VLOOKUP(СВОД2023[[#This Row],[ФО]],СПРАВОЧНИК!H:P,2,0)</f>
        <v>Южный ФО</v>
      </c>
    </row>
    <row r="12260" spans="1:11" x14ac:dyDescent="0.2">
      <c r="A12260" t="s">
        <v>600</v>
      </c>
      <c r="B12260" t="s">
        <v>597</v>
      </c>
      <c r="C12260" s="1" t="s">
        <v>1598</v>
      </c>
      <c r="D12260" s="1" t="s">
        <v>1600</v>
      </c>
      <c r="E12260" s="2"/>
      <c r="F12260" s="3"/>
      <c r="G12260" s="2">
        <v>4</v>
      </c>
      <c r="H12260" s="3">
        <v>2</v>
      </c>
      <c r="I12260" s="69" t="str">
        <f>VLOOKUP(C12260,СПРАВОЧНИК!B:D,2,0)</f>
        <v>ЕВРОПА</v>
      </c>
      <c r="J12260" s="69" t="str">
        <f>VLOOKUP(C12260,СПРАВОЧНИК!B:D,3,0)</f>
        <v>ИНОМАРКИ</v>
      </c>
      <c r="K12260" s="69" t="str">
        <f>VLOOKUP(СВОД2023[[#This Row],[ФО]],СПРАВОЧНИК!H:P,2,0)</f>
        <v>Южный ФО</v>
      </c>
    </row>
    <row r="12261" spans="1:11" x14ac:dyDescent="0.2">
      <c r="A12261" t="s">
        <v>600</v>
      </c>
      <c r="B12261" t="s">
        <v>597</v>
      </c>
      <c r="C12261" s="1" t="s">
        <v>327</v>
      </c>
      <c r="D12261" s="1" t="s">
        <v>328</v>
      </c>
      <c r="E12261" s="2">
        <v>11</v>
      </c>
      <c r="F12261" s="3">
        <v>7</v>
      </c>
      <c r="G12261" s="2">
        <v>54</v>
      </c>
      <c r="H12261" s="3">
        <v>29</v>
      </c>
      <c r="I12261" s="69" t="str">
        <f>VLOOKUP(C12261,СПРАВОЧНИК!B:D,2,0)</f>
        <v>ЕВРОПА</v>
      </c>
      <c r="J12261" s="69" t="str">
        <f>VLOOKUP(C12261,СПРАВОЧНИК!B:D,3,0)</f>
        <v>ИНОМАРКИ</v>
      </c>
      <c r="K12261" s="69" t="str">
        <f>VLOOKUP(СВОД2023[[#This Row],[ФО]],СПРАВОЧНИК!H:P,2,0)</f>
        <v>Южный ФО</v>
      </c>
    </row>
    <row r="12262" spans="1:11" x14ac:dyDescent="0.2">
      <c r="A12262" t="s">
        <v>600</v>
      </c>
      <c r="B12262" t="s">
        <v>597</v>
      </c>
      <c r="C12262" s="1" t="s">
        <v>327</v>
      </c>
      <c r="D12262" s="1" t="s">
        <v>329</v>
      </c>
      <c r="E12262" s="2">
        <v>54</v>
      </c>
      <c r="F12262" s="3">
        <v>36</v>
      </c>
      <c r="G12262" s="2">
        <v>351</v>
      </c>
      <c r="H12262" s="3">
        <v>243</v>
      </c>
      <c r="I12262" s="69" t="str">
        <f>VLOOKUP(C12262,СПРАВОЧНИК!B:D,2,0)</f>
        <v>ЕВРОПА</v>
      </c>
      <c r="J12262" s="69" t="str">
        <f>VLOOKUP(C12262,СПРАВОЧНИК!B:D,3,0)</f>
        <v>ИНОМАРКИ</v>
      </c>
      <c r="K12262" s="69" t="str">
        <f>VLOOKUP(СВОД2023[[#This Row],[ФО]],СПРАВОЧНИК!H:P,2,0)</f>
        <v>Южный ФО</v>
      </c>
    </row>
    <row r="12263" spans="1:11" x14ac:dyDescent="0.2">
      <c r="A12263" t="s">
        <v>600</v>
      </c>
      <c r="B12263" t="s">
        <v>597</v>
      </c>
      <c r="C12263" s="1" t="s">
        <v>327</v>
      </c>
      <c r="D12263" s="1" t="s">
        <v>330</v>
      </c>
      <c r="E12263" s="2">
        <v>14</v>
      </c>
      <c r="F12263" s="3">
        <v>8</v>
      </c>
      <c r="G12263" s="2">
        <v>77</v>
      </c>
      <c r="H12263" s="3">
        <v>43</v>
      </c>
      <c r="I12263" s="69" t="str">
        <f>VLOOKUP(C12263,СПРАВОЧНИК!B:D,2,0)</f>
        <v>ЕВРОПА</v>
      </c>
      <c r="J12263" s="69" t="str">
        <f>VLOOKUP(C12263,СПРАВОЧНИК!B:D,3,0)</f>
        <v>ИНОМАРКИ</v>
      </c>
      <c r="K12263" s="69" t="str">
        <f>VLOOKUP(СВОД2023[[#This Row],[ФО]],СПРАВОЧНИК!H:P,2,0)</f>
        <v>Южный ФО</v>
      </c>
    </row>
    <row r="12264" spans="1:11" x14ac:dyDescent="0.2">
      <c r="A12264" t="s">
        <v>600</v>
      </c>
      <c r="B12264" t="s">
        <v>597</v>
      </c>
      <c r="C12264" s="1" t="s">
        <v>327</v>
      </c>
      <c r="D12264" s="1" t="s">
        <v>1601</v>
      </c>
      <c r="E12264" s="2">
        <v>70</v>
      </c>
      <c r="F12264" s="3">
        <v>26</v>
      </c>
      <c r="G12264" s="2">
        <v>310</v>
      </c>
      <c r="H12264" s="3">
        <v>186</v>
      </c>
      <c r="I12264" s="69" t="str">
        <f>VLOOKUP(C12264,СПРАВОЧНИК!B:D,2,0)</f>
        <v>ЕВРОПА</v>
      </c>
      <c r="J12264" s="69" t="str">
        <f>VLOOKUP(C12264,СПРАВОЧНИК!B:D,3,0)</f>
        <v>ИНОМАРКИ</v>
      </c>
      <c r="K12264" s="69" t="str">
        <f>VLOOKUP(СВОД2023[[#This Row],[ФО]],СПРАВОЧНИК!H:P,2,0)</f>
        <v>Южный ФО</v>
      </c>
    </row>
    <row r="12265" spans="1:11" x14ac:dyDescent="0.2">
      <c r="A12265" t="s">
        <v>600</v>
      </c>
      <c r="B12265" t="s">
        <v>597</v>
      </c>
      <c r="C12265" s="1" t="s">
        <v>327</v>
      </c>
      <c r="D12265" s="1" t="s">
        <v>331</v>
      </c>
      <c r="E12265" s="2">
        <v>75</v>
      </c>
      <c r="F12265" s="3">
        <v>60</v>
      </c>
      <c r="G12265" s="2">
        <v>459</v>
      </c>
      <c r="H12265" s="3">
        <v>318</v>
      </c>
      <c r="I12265" s="69" t="str">
        <f>VLOOKUP(C12265,СПРАВОЧНИК!B:D,2,0)</f>
        <v>ЕВРОПА</v>
      </c>
      <c r="J12265" s="69" t="str">
        <f>VLOOKUP(C12265,СПРАВОЧНИК!B:D,3,0)</f>
        <v>ИНОМАРКИ</v>
      </c>
      <c r="K12265" s="69" t="str">
        <f>VLOOKUP(СВОД2023[[#This Row],[ФО]],СПРАВОЧНИК!H:P,2,0)</f>
        <v>Южный ФО</v>
      </c>
    </row>
    <row r="12266" spans="1:11" x14ac:dyDescent="0.2">
      <c r="A12266" t="s">
        <v>600</v>
      </c>
      <c r="B12266" t="s">
        <v>597</v>
      </c>
      <c r="C12266" s="1" t="s">
        <v>327</v>
      </c>
      <c r="D12266" s="1" t="s">
        <v>332</v>
      </c>
      <c r="E12266" s="2">
        <v>47</v>
      </c>
      <c r="F12266" s="3">
        <v>29</v>
      </c>
      <c r="G12266" s="2">
        <v>314</v>
      </c>
      <c r="H12266" s="3">
        <v>165</v>
      </c>
      <c r="I12266" s="69" t="str">
        <f>VLOOKUP(C12266,СПРАВОЧНИК!B:D,2,0)</f>
        <v>ЕВРОПА</v>
      </c>
      <c r="J12266" s="69" t="str">
        <f>VLOOKUP(C12266,СПРАВОЧНИК!B:D,3,0)</f>
        <v>ИНОМАРКИ</v>
      </c>
      <c r="K12266" s="69" t="str">
        <f>VLOOKUP(СВОД2023[[#This Row],[ФО]],СПРАВОЧНИК!H:P,2,0)</f>
        <v>Южный ФО</v>
      </c>
    </row>
    <row r="12267" spans="1:11" x14ac:dyDescent="0.2">
      <c r="A12267" t="s">
        <v>600</v>
      </c>
      <c r="B12267" t="s">
        <v>597</v>
      </c>
      <c r="C12267" s="1" t="s">
        <v>327</v>
      </c>
      <c r="D12267" s="1" t="s">
        <v>333</v>
      </c>
      <c r="E12267" s="2">
        <v>75</v>
      </c>
      <c r="F12267" s="3">
        <v>48</v>
      </c>
      <c r="G12267" s="2">
        <v>441</v>
      </c>
      <c r="H12267" s="3">
        <v>303</v>
      </c>
      <c r="I12267" s="69" t="str">
        <f>VLOOKUP(C12267,СПРАВОЧНИК!B:D,2,0)</f>
        <v>ЕВРОПА</v>
      </c>
      <c r="J12267" s="69" t="str">
        <f>VLOOKUP(C12267,СПРАВОЧНИК!B:D,3,0)</f>
        <v>ИНОМАРКИ</v>
      </c>
      <c r="K12267" s="69" t="str">
        <f>VLOOKUP(СВОД2023[[#This Row],[ФО]],СПРАВОЧНИК!H:P,2,0)</f>
        <v>Южный ФО</v>
      </c>
    </row>
    <row r="12268" spans="1:11" x14ac:dyDescent="0.2">
      <c r="A12268" t="s">
        <v>600</v>
      </c>
      <c r="B12268" t="s">
        <v>597</v>
      </c>
      <c r="C12268" s="1" t="s">
        <v>327</v>
      </c>
      <c r="D12268" s="1" t="s">
        <v>334</v>
      </c>
      <c r="E12268" s="2">
        <v>16</v>
      </c>
      <c r="F12268" s="3">
        <v>5</v>
      </c>
      <c r="G12268" s="2">
        <v>78</v>
      </c>
      <c r="H12268" s="3">
        <v>29</v>
      </c>
      <c r="I12268" s="69" t="str">
        <f>VLOOKUP(C12268,СПРАВОЧНИК!B:D,2,0)</f>
        <v>ЕВРОПА</v>
      </c>
      <c r="J12268" s="69" t="str">
        <f>VLOOKUP(C12268,СПРАВОЧНИК!B:D,3,0)</f>
        <v>ИНОМАРКИ</v>
      </c>
      <c r="K12268" s="69" t="str">
        <f>VLOOKUP(СВОД2023[[#This Row],[ФО]],СПРАВОЧНИК!H:P,2,0)</f>
        <v>Южный ФО</v>
      </c>
    </row>
    <row r="12269" spans="1:11" x14ac:dyDescent="0.2">
      <c r="A12269" t="s">
        <v>600</v>
      </c>
      <c r="B12269" t="s">
        <v>597</v>
      </c>
      <c r="C12269" s="1" t="s">
        <v>2213</v>
      </c>
      <c r="D12269" s="1" t="s">
        <v>2214</v>
      </c>
      <c r="E12269" s="2">
        <v>2</v>
      </c>
      <c r="F12269" s="3"/>
      <c r="G12269" s="2">
        <v>6</v>
      </c>
      <c r="H12269" s="3">
        <v>1</v>
      </c>
      <c r="I12269" s="69" t="str">
        <f>VLOOKUP(C12269,СПРАВОЧНИК!B:D,2,0)</f>
        <v>КИТАЙ</v>
      </c>
      <c r="J12269" s="69" t="str">
        <f>VLOOKUP(C12269,СПРАВОЧНИК!B:D,3,0)</f>
        <v>ИНОМАРКИ</v>
      </c>
      <c r="K12269" s="69" t="str">
        <f>VLOOKUP(СВОД2023[[#This Row],[ФО]],СПРАВОЧНИК!H:P,2,0)</f>
        <v>Южный ФО</v>
      </c>
    </row>
    <row r="12270" spans="1:11" x14ac:dyDescent="0.2">
      <c r="A12270" t="s">
        <v>600</v>
      </c>
      <c r="B12270" t="s">
        <v>597</v>
      </c>
      <c r="C12270" s="1" t="s">
        <v>336</v>
      </c>
      <c r="D12270" s="1" t="s">
        <v>337</v>
      </c>
      <c r="E12270" s="2">
        <v>8</v>
      </c>
      <c r="F12270" s="3">
        <v>2</v>
      </c>
      <c r="G12270" s="2">
        <v>49</v>
      </c>
      <c r="H12270" s="3">
        <v>15</v>
      </c>
      <c r="I12270" s="69" t="str">
        <f>VLOOKUP(C12270,СПРАВОЧНИК!B:D,2,0)</f>
        <v>ЯПОНИЯ</v>
      </c>
      <c r="J12270" s="69" t="str">
        <f>VLOOKUP(C12270,СПРАВОЧНИК!B:D,3,0)</f>
        <v>ИНОМАРКИ</v>
      </c>
      <c r="K12270" s="69" t="str">
        <f>VLOOKUP(СВОД2023[[#This Row],[ФО]],СПРАВОЧНИК!H:P,2,0)</f>
        <v>Южный ФО</v>
      </c>
    </row>
    <row r="12271" spans="1:11" x14ac:dyDescent="0.2">
      <c r="A12271" t="s">
        <v>600</v>
      </c>
      <c r="B12271" t="s">
        <v>597</v>
      </c>
      <c r="C12271" s="1" t="s">
        <v>336</v>
      </c>
      <c r="D12271" s="1" t="s">
        <v>338</v>
      </c>
      <c r="E12271" s="2">
        <v>36</v>
      </c>
      <c r="F12271" s="3">
        <v>26</v>
      </c>
      <c r="G12271" s="2">
        <v>279</v>
      </c>
      <c r="H12271" s="3">
        <v>176</v>
      </c>
      <c r="I12271" s="69" t="str">
        <f>VLOOKUP(C12271,СПРАВОЧНИК!B:D,2,0)</f>
        <v>ЯПОНИЯ</v>
      </c>
      <c r="J12271" s="69" t="str">
        <f>VLOOKUP(C12271,СПРАВОЧНИК!B:D,3,0)</f>
        <v>ИНОМАРКИ</v>
      </c>
      <c r="K12271" s="69" t="str">
        <f>VLOOKUP(СВОД2023[[#This Row],[ФО]],СПРАВОЧНИК!H:P,2,0)</f>
        <v>Южный ФО</v>
      </c>
    </row>
    <row r="12272" spans="1:11" x14ac:dyDescent="0.2">
      <c r="A12272" t="s">
        <v>600</v>
      </c>
      <c r="B12272" t="s">
        <v>597</v>
      </c>
      <c r="C12272" s="1" t="s">
        <v>336</v>
      </c>
      <c r="D12272" s="1" t="s">
        <v>1602</v>
      </c>
      <c r="E12272" s="2">
        <v>69</v>
      </c>
      <c r="F12272" s="3">
        <v>34</v>
      </c>
      <c r="G12272" s="2">
        <v>318</v>
      </c>
      <c r="H12272" s="3">
        <v>203</v>
      </c>
      <c r="I12272" s="69" t="str">
        <f>VLOOKUP(C12272,СПРАВОЧНИК!B:D,2,0)</f>
        <v>ЯПОНИЯ</v>
      </c>
      <c r="J12272" s="69" t="str">
        <f>VLOOKUP(C12272,СПРАВОЧНИК!B:D,3,0)</f>
        <v>ИНОМАРКИ</v>
      </c>
      <c r="K12272" s="69" t="str">
        <f>VLOOKUP(СВОД2023[[#This Row],[ФО]],СПРАВОЧНИК!H:P,2,0)</f>
        <v>Южный ФО</v>
      </c>
    </row>
    <row r="12273" spans="1:11" x14ac:dyDescent="0.2">
      <c r="A12273" t="s">
        <v>600</v>
      </c>
      <c r="B12273" t="s">
        <v>597</v>
      </c>
      <c r="C12273" s="1" t="s">
        <v>336</v>
      </c>
      <c r="D12273" s="1" t="s">
        <v>339</v>
      </c>
      <c r="E12273" s="2">
        <v>37</v>
      </c>
      <c r="F12273" s="3">
        <v>16</v>
      </c>
      <c r="G12273" s="2">
        <v>165</v>
      </c>
      <c r="H12273" s="3">
        <v>98</v>
      </c>
      <c r="I12273" s="69" t="str">
        <f>VLOOKUP(C12273,СПРАВОЧНИК!B:D,2,0)</f>
        <v>ЯПОНИЯ</v>
      </c>
      <c r="J12273" s="69" t="str">
        <f>VLOOKUP(C12273,СПРАВОЧНИК!B:D,3,0)</f>
        <v>ИНОМАРКИ</v>
      </c>
      <c r="K12273" s="69" t="str">
        <f>VLOOKUP(СВОД2023[[#This Row],[ФО]],СПРАВОЧНИК!H:P,2,0)</f>
        <v>Южный ФО</v>
      </c>
    </row>
    <row r="12274" spans="1:11" x14ac:dyDescent="0.2">
      <c r="A12274" t="s">
        <v>600</v>
      </c>
      <c r="B12274" t="s">
        <v>597</v>
      </c>
      <c r="C12274" s="1" t="s">
        <v>336</v>
      </c>
      <c r="D12274" s="1" t="s">
        <v>1603</v>
      </c>
      <c r="E12274" s="2"/>
      <c r="F12274" s="3"/>
      <c r="G12274" s="2">
        <v>5</v>
      </c>
      <c r="H12274" s="3"/>
      <c r="I12274" s="69" t="str">
        <f>VLOOKUP(C12274,СПРАВОЧНИК!B:D,2,0)</f>
        <v>ЯПОНИЯ</v>
      </c>
      <c r="J12274" s="69" t="str">
        <f>VLOOKUP(C12274,СПРАВОЧНИК!B:D,3,0)</f>
        <v>ИНОМАРКИ</v>
      </c>
      <c r="K12274" s="69" t="str">
        <f>VLOOKUP(СВОД2023[[#This Row],[ФО]],СПРАВОЧНИК!H:P,2,0)</f>
        <v>Южный ФО</v>
      </c>
    </row>
    <row r="12275" spans="1:11" x14ac:dyDescent="0.2">
      <c r="A12275" t="s">
        <v>600</v>
      </c>
      <c r="B12275" t="s">
        <v>597</v>
      </c>
      <c r="C12275" s="1" t="s">
        <v>336</v>
      </c>
      <c r="D12275" s="1" t="s">
        <v>340</v>
      </c>
      <c r="E12275" s="2">
        <v>61</v>
      </c>
      <c r="F12275" s="3">
        <v>38</v>
      </c>
      <c r="G12275" s="2">
        <v>348</v>
      </c>
      <c r="H12275" s="3">
        <v>180</v>
      </c>
      <c r="I12275" s="69" t="str">
        <f>VLOOKUP(C12275,СПРАВОЧНИК!B:D,2,0)</f>
        <v>ЯПОНИЯ</v>
      </c>
      <c r="J12275" s="69" t="str">
        <f>VLOOKUP(C12275,СПРАВОЧНИК!B:D,3,0)</f>
        <v>ИНОМАРКИ</v>
      </c>
      <c r="K12275" s="69" t="str">
        <f>VLOOKUP(СВОД2023[[#This Row],[ФО]],СПРАВОЧНИК!H:P,2,0)</f>
        <v>Южный ФО</v>
      </c>
    </row>
    <row r="12276" spans="1:11" x14ac:dyDescent="0.2">
      <c r="A12276" t="s">
        <v>600</v>
      </c>
      <c r="B12276" t="s">
        <v>597</v>
      </c>
      <c r="C12276" s="1" t="s">
        <v>336</v>
      </c>
      <c r="D12276" s="1" t="s">
        <v>341</v>
      </c>
      <c r="E12276" s="2"/>
      <c r="F12276" s="3"/>
      <c r="G12276" s="2">
        <v>1</v>
      </c>
      <c r="H12276" s="3"/>
      <c r="I12276" s="69" t="str">
        <f>VLOOKUP(C12276,СПРАВОЧНИК!B:D,2,0)</f>
        <v>ЯПОНИЯ</v>
      </c>
      <c r="J12276" s="69" t="str">
        <f>VLOOKUP(C12276,СПРАВОЧНИК!B:D,3,0)</f>
        <v>ИНОМАРКИ</v>
      </c>
      <c r="K12276" s="69" t="str">
        <f>VLOOKUP(СВОД2023[[#This Row],[ФО]],СПРАВОЧНИК!H:P,2,0)</f>
        <v>Южный ФО</v>
      </c>
    </row>
    <row r="12277" spans="1:11" x14ac:dyDescent="0.2">
      <c r="A12277" t="s">
        <v>600</v>
      </c>
      <c r="B12277" t="s">
        <v>597</v>
      </c>
      <c r="C12277" s="1" t="s">
        <v>336</v>
      </c>
      <c r="D12277" s="1" t="s">
        <v>342</v>
      </c>
      <c r="E12277" s="2">
        <v>19</v>
      </c>
      <c r="F12277" s="3">
        <v>11</v>
      </c>
      <c r="G12277" s="2">
        <v>111</v>
      </c>
      <c r="H12277" s="3">
        <v>82</v>
      </c>
      <c r="I12277" s="69" t="str">
        <f>VLOOKUP(C12277,СПРАВОЧНИК!B:D,2,0)</f>
        <v>ЯПОНИЯ</v>
      </c>
      <c r="J12277" s="69" t="str">
        <f>VLOOKUP(C12277,СПРАВОЧНИК!B:D,3,0)</f>
        <v>ИНОМАРКИ</v>
      </c>
      <c r="K12277" s="69" t="str">
        <f>VLOOKUP(СВОД2023[[#This Row],[ФО]],СПРАВОЧНИК!H:P,2,0)</f>
        <v>Южный ФО</v>
      </c>
    </row>
    <row r="12278" spans="1:11" x14ac:dyDescent="0.2">
      <c r="A12278" t="s">
        <v>600</v>
      </c>
      <c r="B12278" t="s">
        <v>597</v>
      </c>
      <c r="C12278" s="1" t="s">
        <v>336</v>
      </c>
      <c r="D12278" s="1" t="s">
        <v>343</v>
      </c>
      <c r="E12278" s="2">
        <v>72</v>
      </c>
      <c r="F12278" s="3">
        <v>51</v>
      </c>
      <c r="G12278" s="2">
        <v>371</v>
      </c>
      <c r="H12278" s="3">
        <v>268</v>
      </c>
      <c r="I12278" s="69" t="str">
        <f>VLOOKUP(C12278,СПРАВОЧНИК!B:D,2,0)</f>
        <v>ЯПОНИЯ</v>
      </c>
      <c r="J12278" s="69" t="str">
        <f>VLOOKUP(C12278,СПРАВОЧНИК!B:D,3,0)</f>
        <v>ИНОМАРКИ</v>
      </c>
      <c r="K12278" s="69" t="str">
        <f>VLOOKUP(СВОД2023[[#This Row],[ФО]],СПРАВОЧНИК!H:P,2,0)</f>
        <v>Южный ФО</v>
      </c>
    </row>
    <row r="12279" spans="1:11" x14ac:dyDescent="0.2">
      <c r="A12279" t="s">
        <v>600</v>
      </c>
      <c r="B12279" t="s">
        <v>597</v>
      </c>
      <c r="C12279" s="1" t="s">
        <v>336</v>
      </c>
      <c r="D12279" s="1" t="s">
        <v>344</v>
      </c>
      <c r="E12279" s="2">
        <v>68</v>
      </c>
      <c r="F12279" s="3">
        <v>46</v>
      </c>
      <c r="G12279" s="2">
        <v>325</v>
      </c>
      <c r="H12279" s="3">
        <v>195</v>
      </c>
      <c r="I12279" s="69" t="str">
        <f>VLOOKUP(C12279,СПРАВОЧНИК!B:D,2,0)</f>
        <v>ЯПОНИЯ</v>
      </c>
      <c r="J12279" s="69" t="str">
        <f>VLOOKUP(C12279,СПРАВОЧНИК!B:D,3,0)</f>
        <v>ИНОМАРКИ</v>
      </c>
      <c r="K12279" s="69" t="str">
        <f>VLOOKUP(СВОД2023[[#This Row],[ФО]],СПРАВОЧНИК!H:P,2,0)</f>
        <v>Южный ФО</v>
      </c>
    </row>
    <row r="12280" spans="1:11" x14ac:dyDescent="0.2">
      <c r="A12280" t="s">
        <v>600</v>
      </c>
      <c r="B12280" t="s">
        <v>597</v>
      </c>
      <c r="C12280" s="1" t="s">
        <v>336</v>
      </c>
      <c r="D12280" s="1" t="s">
        <v>849</v>
      </c>
      <c r="E12280" s="2">
        <v>2</v>
      </c>
      <c r="F12280" s="3">
        <v>1</v>
      </c>
      <c r="G12280" s="2">
        <v>6</v>
      </c>
      <c r="H12280" s="3">
        <v>4</v>
      </c>
      <c r="I12280" s="69" t="str">
        <f>VLOOKUP(C12280,СПРАВОЧНИК!B:D,2,0)</f>
        <v>ЯПОНИЯ</v>
      </c>
      <c r="J12280" s="69" t="str">
        <f>VLOOKUP(C12280,СПРАВОЧНИК!B:D,3,0)</f>
        <v>ИНОМАРКИ</v>
      </c>
      <c r="K12280" s="69" t="str">
        <f>VLOOKUP(СВОД2023[[#This Row],[ФО]],СПРАВОЧНИК!H:P,2,0)</f>
        <v>Южный ФО</v>
      </c>
    </row>
    <row r="12281" spans="1:11" x14ac:dyDescent="0.2">
      <c r="A12281" t="s">
        <v>600</v>
      </c>
      <c r="B12281" t="s">
        <v>597</v>
      </c>
      <c r="C12281" s="1" t="s">
        <v>336</v>
      </c>
      <c r="D12281" s="1" t="s">
        <v>345</v>
      </c>
      <c r="E12281" s="2">
        <v>212</v>
      </c>
      <c r="F12281" s="3">
        <v>87</v>
      </c>
      <c r="G12281" s="2">
        <v>1014</v>
      </c>
      <c r="H12281" s="3">
        <v>489</v>
      </c>
      <c r="I12281" s="69" t="str">
        <f>VLOOKUP(C12281,СПРАВОЧНИК!B:D,2,0)</f>
        <v>ЯПОНИЯ</v>
      </c>
      <c r="J12281" s="69" t="str">
        <f>VLOOKUP(C12281,СПРАВОЧНИК!B:D,3,0)</f>
        <v>ИНОМАРКИ</v>
      </c>
      <c r="K12281" s="69" t="str">
        <f>VLOOKUP(СВОД2023[[#This Row],[ФО]],СПРАВОЧНИК!H:P,2,0)</f>
        <v>Южный ФО</v>
      </c>
    </row>
    <row r="12282" spans="1:11" x14ac:dyDescent="0.2">
      <c r="A12282" t="s">
        <v>600</v>
      </c>
      <c r="B12282" t="s">
        <v>597</v>
      </c>
      <c r="C12282" s="1" t="s">
        <v>336</v>
      </c>
      <c r="D12282" s="1" t="s">
        <v>1604</v>
      </c>
      <c r="E12282" s="2">
        <v>4</v>
      </c>
      <c r="F12282" s="3">
        <v>6</v>
      </c>
      <c r="G12282" s="2">
        <v>8</v>
      </c>
      <c r="H12282" s="3">
        <v>13</v>
      </c>
      <c r="I12282" s="69" t="str">
        <f>VLOOKUP(C12282,СПРАВОЧНИК!B:D,2,0)</f>
        <v>ЯПОНИЯ</v>
      </c>
      <c r="J12282" s="69" t="str">
        <f>VLOOKUP(C12282,СПРАВОЧНИК!B:D,3,0)</f>
        <v>ИНОМАРКИ</v>
      </c>
      <c r="K12282" s="69" t="str">
        <f>VLOOKUP(СВОД2023[[#This Row],[ФО]],СПРАВОЧНИК!H:P,2,0)</f>
        <v>Южный ФО</v>
      </c>
    </row>
    <row r="12283" spans="1:11" x14ac:dyDescent="0.2">
      <c r="A12283" t="s">
        <v>600</v>
      </c>
      <c r="B12283" t="s">
        <v>597</v>
      </c>
      <c r="C12283" s="1" t="s">
        <v>336</v>
      </c>
      <c r="D12283" s="1" t="s">
        <v>1605</v>
      </c>
      <c r="E12283" s="2"/>
      <c r="F12283" s="3"/>
      <c r="G12283" s="2">
        <v>2</v>
      </c>
      <c r="H12283" s="3">
        <v>1</v>
      </c>
      <c r="I12283" s="69" t="str">
        <f>VLOOKUP(C12283,СПРАВОЧНИК!B:D,2,0)</f>
        <v>ЯПОНИЯ</v>
      </c>
      <c r="J12283" s="69" t="str">
        <f>VLOOKUP(C12283,СПРАВОЧНИК!B:D,3,0)</f>
        <v>ИНОМАРКИ</v>
      </c>
      <c r="K12283" s="69" t="str">
        <f>VLOOKUP(СВОД2023[[#This Row],[ФО]],СПРАВОЧНИК!H:P,2,0)</f>
        <v>Южный ФО</v>
      </c>
    </row>
    <row r="12284" spans="1:11" x14ac:dyDescent="0.2">
      <c r="A12284" t="s">
        <v>600</v>
      </c>
      <c r="B12284" t="s">
        <v>597</v>
      </c>
      <c r="C12284" s="1" t="s">
        <v>336</v>
      </c>
      <c r="D12284" s="1" t="s">
        <v>346</v>
      </c>
      <c r="E12284" s="2">
        <v>9</v>
      </c>
      <c r="F12284" s="3">
        <v>4</v>
      </c>
      <c r="G12284" s="2">
        <v>32</v>
      </c>
      <c r="H12284" s="3">
        <v>15</v>
      </c>
      <c r="I12284" s="69" t="str">
        <f>VLOOKUP(C12284,СПРАВОЧНИК!B:D,2,0)</f>
        <v>ЯПОНИЯ</v>
      </c>
      <c r="J12284" s="69" t="str">
        <f>VLOOKUP(C12284,СПРАВОЧНИК!B:D,3,0)</f>
        <v>ИНОМАРКИ</v>
      </c>
      <c r="K12284" s="69" t="str">
        <f>VLOOKUP(СВОД2023[[#This Row],[ФО]],СПРАВОЧНИК!H:P,2,0)</f>
        <v>Южный ФО</v>
      </c>
    </row>
    <row r="12285" spans="1:11" x14ac:dyDescent="0.2">
      <c r="A12285" t="s">
        <v>600</v>
      </c>
      <c r="B12285" t="s">
        <v>597</v>
      </c>
      <c r="C12285" s="1" t="s">
        <v>347</v>
      </c>
      <c r="D12285" s="1" t="s">
        <v>348</v>
      </c>
      <c r="E12285" s="2"/>
      <c r="F12285" s="3"/>
      <c r="G12285" s="2">
        <v>2</v>
      </c>
      <c r="H12285" s="3"/>
      <c r="I12285" s="69" t="str">
        <f>VLOOKUP(C12285,СПРАВОЧНИК!B:D,2,0)</f>
        <v>КИТАЙ</v>
      </c>
      <c r="J12285" s="69" t="str">
        <f>VLOOKUP(C12285,СПРАВОЧНИК!B:D,3,0)</f>
        <v>ИНОМАРКИ</v>
      </c>
      <c r="K12285" s="69" t="str">
        <f>VLOOKUP(СВОД2023[[#This Row],[ФО]],СПРАВОЧНИК!H:P,2,0)</f>
        <v>Южный ФО</v>
      </c>
    </row>
    <row r="12286" spans="1:11" x14ac:dyDescent="0.2">
      <c r="A12286" t="s">
        <v>600</v>
      </c>
      <c r="B12286" t="s">
        <v>597</v>
      </c>
      <c r="C12286" s="1" t="s">
        <v>1606</v>
      </c>
      <c r="D12286" s="1" t="s">
        <v>2215</v>
      </c>
      <c r="E12286" s="2">
        <v>64</v>
      </c>
      <c r="F12286" s="3">
        <v>47</v>
      </c>
      <c r="G12286" s="2">
        <v>318</v>
      </c>
      <c r="H12286" s="3">
        <v>214</v>
      </c>
      <c r="I12286" s="69" t="str">
        <f>VLOOKUP(C12286,СПРАВОЧНИК!B:D,2,0)</f>
        <v>КИТАЙ</v>
      </c>
      <c r="J12286" s="69" t="str">
        <f>VLOOKUP(C12286,СПРАВОЧНИК!B:D,3,0)</f>
        <v>ИНОМАРКИ</v>
      </c>
      <c r="K12286" s="69" t="str">
        <f>VLOOKUP(СВОД2023[[#This Row],[ФО]],СПРАВОЧНИК!H:P,2,0)</f>
        <v>Южный ФО</v>
      </c>
    </row>
    <row r="12287" spans="1:11" x14ac:dyDescent="0.2">
      <c r="A12287" t="s">
        <v>600</v>
      </c>
      <c r="B12287" t="s">
        <v>597</v>
      </c>
      <c r="C12287" s="1" t="s">
        <v>1606</v>
      </c>
      <c r="D12287" s="1" t="s">
        <v>1607</v>
      </c>
      <c r="E12287" s="2">
        <v>5</v>
      </c>
      <c r="F12287" s="3">
        <v>7</v>
      </c>
      <c r="G12287" s="2">
        <v>42</v>
      </c>
      <c r="H12287" s="3">
        <v>34</v>
      </c>
      <c r="I12287" s="69" t="str">
        <f>VLOOKUP(C12287,СПРАВОЧНИК!B:D,2,0)</f>
        <v>КИТАЙ</v>
      </c>
      <c r="J12287" s="69" t="str">
        <f>VLOOKUP(C12287,СПРАВОЧНИК!B:D,3,0)</f>
        <v>ИНОМАРКИ</v>
      </c>
      <c r="K12287" s="69" t="str">
        <f>VLOOKUP(СВОД2023[[#This Row],[ФО]],СПРАВОЧНИК!H:P,2,0)</f>
        <v>Южный ФО</v>
      </c>
    </row>
    <row r="12288" spans="1:11" x14ac:dyDescent="0.2">
      <c r="A12288" t="s">
        <v>600</v>
      </c>
      <c r="B12288" t="s">
        <v>597</v>
      </c>
      <c r="C12288" s="1" t="s">
        <v>1606</v>
      </c>
      <c r="D12288" s="1" t="s">
        <v>2216</v>
      </c>
      <c r="E12288" s="2">
        <v>1</v>
      </c>
      <c r="F12288" s="3"/>
      <c r="G12288" s="2">
        <v>7</v>
      </c>
      <c r="H12288" s="3">
        <v>2</v>
      </c>
      <c r="I12288" s="69" t="str">
        <f>VLOOKUP(C12288,СПРАВОЧНИК!B:D,2,0)</f>
        <v>КИТАЙ</v>
      </c>
      <c r="J12288" s="69" t="str">
        <f>VLOOKUP(C12288,СПРАВОЧНИК!B:D,3,0)</f>
        <v>ИНОМАРКИ</v>
      </c>
      <c r="K12288" s="69" t="str">
        <f>VLOOKUP(СВОД2023[[#This Row],[ФО]],СПРАВОЧНИК!H:P,2,0)</f>
        <v>Южный ФО</v>
      </c>
    </row>
    <row r="12289" spans="1:11" x14ac:dyDescent="0.2">
      <c r="A12289" t="s">
        <v>600</v>
      </c>
      <c r="B12289" t="s">
        <v>597</v>
      </c>
      <c r="C12289" s="1" t="s">
        <v>1606</v>
      </c>
      <c r="D12289" s="1" t="s">
        <v>2514</v>
      </c>
      <c r="E12289" s="2">
        <v>1</v>
      </c>
      <c r="F12289" s="3"/>
      <c r="G12289" s="2">
        <v>1</v>
      </c>
      <c r="H12289" s="3"/>
      <c r="I12289" s="69" t="str">
        <f>VLOOKUP(C12289,СПРАВОЧНИК!B:D,2,0)</f>
        <v>КИТАЙ</v>
      </c>
      <c r="J12289" s="69" t="str">
        <f>VLOOKUP(C12289,СПРАВОЧНИК!B:D,3,0)</f>
        <v>ИНОМАРКИ</v>
      </c>
      <c r="K12289" s="69" t="str">
        <f>VLOOKUP(СВОД2023[[#This Row],[ФО]],СПРАВОЧНИК!H:P,2,0)</f>
        <v>Южный ФО</v>
      </c>
    </row>
    <row r="12290" spans="1:11" x14ac:dyDescent="0.2">
      <c r="A12290" t="s">
        <v>600</v>
      </c>
      <c r="B12290" t="s">
        <v>597</v>
      </c>
      <c r="C12290" s="1" t="s">
        <v>1606</v>
      </c>
      <c r="D12290" s="1" t="s">
        <v>2217</v>
      </c>
      <c r="E12290" s="2">
        <v>4</v>
      </c>
      <c r="F12290" s="3"/>
      <c r="G12290" s="2">
        <v>13</v>
      </c>
      <c r="H12290" s="3">
        <v>7</v>
      </c>
      <c r="I12290" s="69" t="str">
        <f>VLOOKUP(C12290,СПРАВОЧНИК!B:D,2,0)</f>
        <v>КИТАЙ</v>
      </c>
      <c r="J12290" s="69" t="str">
        <f>VLOOKUP(C12290,СПРАВОЧНИК!B:D,3,0)</f>
        <v>ИНОМАРКИ</v>
      </c>
      <c r="K12290" s="69" t="str">
        <f>VLOOKUP(СВОД2023[[#This Row],[ФО]],СПРАВОЧНИК!H:P,2,0)</f>
        <v>Южный ФО</v>
      </c>
    </row>
    <row r="12291" spans="1:11" x14ac:dyDescent="0.2">
      <c r="A12291" t="s">
        <v>600</v>
      </c>
      <c r="B12291" t="s">
        <v>597</v>
      </c>
      <c r="C12291" s="1" t="s">
        <v>1606</v>
      </c>
      <c r="D12291" s="1" t="s">
        <v>1608</v>
      </c>
      <c r="E12291" s="2">
        <v>6</v>
      </c>
      <c r="F12291" s="3">
        <v>3</v>
      </c>
      <c r="G12291" s="2">
        <v>42</v>
      </c>
      <c r="H12291" s="3">
        <v>34</v>
      </c>
      <c r="I12291" s="69" t="str">
        <f>VLOOKUP(C12291,СПРАВОЧНИК!B:D,2,0)</f>
        <v>КИТАЙ</v>
      </c>
      <c r="J12291" s="69" t="str">
        <f>VLOOKUP(C12291,СПРАВОЧНИК!B:D,3,0)</f>
        <v>ИНОМАРКИ</v>
      </c>
      <c r="K12291" s="69" t="str">
        <f>VLOOKUP(СВОД2023[[#This Row],[ФО]],СПРАВОЧНИК!H:P,2,0)</f>
        <v>Южный ФО</v>
      </c>
    </row>
    <row r="12292" spans="1:11" x14ac:dyDescent="0.2">
      <c r="A12292" t="s">
        <v>600</v>
      </c>
      <c r="B12292" t="s">
        <v>597</v>
      </c>
      <c r="C12292" s="1" t="s">
        <v>1606</v>
      </c>
      <c r="D12292" s="1" t="s">
        <v>1609</v>
      </c>
      <c r="E12292" s="2">
        <v>27</v>
      </c>
      <c r="F12292" s="3">
        <v>23</v>
      </c>
      <c r="G12292" s="2">
        <v>158</v>
      </c>
      <c r="H12292" s="3">
        <v>122</v>
      </c>
      <c r="I12292" s="69" t="str">
        <f>VLOOKUP(C12292,СПРАВОЧНИК!B:D,2,0)</f>
        <v>КИТАЙ</v>
      </c>
      <c r="J12292" s="69" t="str">
        <f>VLOOKUP(C12292,СПРАВОЧНИК!B:D,3,0)</f>
        <v>ИНОМАРКИ</v>
      </c>
      <c r="K12292" s="69" t="str">
        <f>VLOOKUP(СВОД2023[[#This Row],[ФО]],СПРАВОЧНИК!H:P,2,0)</f>
        <v>Южный ФО</v>
      </c>
    </row>
    <row r="12293" spans="1:11" x14ac:dyDescent="0.2">
      <c r="A12293" t="s">
        <v>600</v>
      </c>
      <c r="B12293" t="s">
        <v>597</v>
      </c>
      <c r="C12293" s="1" t="s">
        <v>1606</v>
      </c>
      <c r="D12293" s="1" t="s">
        <v>1610</v>
      </c>
      <c r="E12293" s="2">
        <v>84</v>
      </c>
      <c r="F12293" s="3">
        <v>63</v>
      </c>
      <c r="G12293" s="2">
        <v>488</v>
      </c>
      <c r="H12293" s="3">
        <v>369</v>
      </c>
      <c r="I12293" s="69" t="str">
        <f>VLOOKUP(C12293,СПРАВОЧНИК!B:D,2,0)</f>
        <v>КИТАЙ</v>
      </c>
      <c r="J12293" s="69" t="str">
        <f>VLOOKUP(C12293,СПРАВОЧНИК!B:D,3,0)</f>
        <v>ИНОМАРКИ</v>
      </c>
      <c r="K12293" s="69" t="str">
        <f>VLOOKUP(СВОД2023[[#This Row],[ФО]],СПРАВОЧНИК!H:P,2,0)</f>
        <v>Южный ФО</v>
      </c>
    </row>
    <row r="12294" spans="1:11" x14ac:dyDescent="0.2">
      <c r="A12294" t="s">
        <v>600</v>
      </c>
      <c r="B12294" t="s">
        <v>597</v>
      </c>
      <c r="C12294" s="1" t="s">
        <v>1606</v>
      </c>
      <c r="D12294" s="1" t="s">
        <v>2218</v>
      </c>
      <c r="E12294" s="2">
        <v>4</v>
      </c>
      <c r="F12294" s="3">
        <v>1</v>
      </c>
      <c r="G12294" s="2">
        <v>25</v>
      </c>
      <c r="H12294" s="3">
        <v>9</v>
      </c>
      <c r="I12294" s="69" t="str">
        <f>VLOOKUP(C12294,СПРАВОЧНИК!B:D,2,0)</f>
        <v>КИТАЙ</v>
      </c>
      <c r="J12294" s="69" t="str">
        <f>VLOOKUP(C12294,СПРАВОЧНИК!B:D,3,0)</f>
        <v>ИНОМАРКИ</v>
      </c>
      <c r="K12294" s="69" t="str">
        <f>VLOOKUP(СВОД2023[[#This Row],[ФО]],СПРАВОЧНИК!H:P,2,0)</f>
        <v>Южный ФО</v>
      </c>
    </row>
    <row r="12295" spans="1:11" x14ac:dyDescent="0.2">
      <c r="A12295" t="s">
        <v>600</v>
      </c>
      <c r="B12295" t="s">
        <v>597</v>
      </c>
      <c r="C12295" s="1" t="s">
        <v>1606</v>
      </c>
      <c r="D12295" s="1" t="s">
        <v>1611</v>
      </c>
      <c r="E12295" s="2">
        <v>53</v>
      </c>
      <c r="F12295" s="3">
        <v>51</v>
      </c>
      <c r="G12295" s="2">
        <v>281</v>
      </c>
      <c r="H12295" s="3">
        <v>225</v>
      </c>
      <c r="I12295" s="69" t="str">
        <f>VLOOKUP(C12295,СПРАВОЧНИК!B:D,2,0)</f>
        <v>КИТАЙ</v>
      </c>
      <c r="J12295" s="69" t="str">
        <f>VLOOKUP(C12295,СПРАВОЧНИК!B:D,3,0)</f>
        <v>ИНОМАРКИ</v>
      </c>
      <c r="K12295" s="69" t="str">
        <f>VLOOKUP(СВОД2023[[#This Row],[ФО]],СПРАВОЧНИК!H:P,2,0)</f>
        <v>Южный ФО</v>
      </c>
    </row>
    <row r="12296" spans="1:11" x14ac:dyDescent="0.2">
      <c r="A12296" t="s">
        <v>600</v>
      </c>
      <c r="B12296" t="s">
        <v>597</v>
      </c>
      <c r="C12296" s="1" t="s">
        <v>1606</v>
      </c>
      <c r="D12296" s="1" t="s">
        <v>1612</v>
      </c>
      <c r="E12296" s="2">
        <v>128</v>
      </c>
      <c r="F12296" s="3">
        <v>126</v>
      </c>
      <c r="G12296" s="2">
        <v>711</v>
      </c>
      <c r="H12296" s="3">
        <v>618</v>
      </c>
      <c r="I12296" s="69" t="str">
        <f>VLOOKUP(C12296,СПРАВОЧНИК!B:D,2,0)</f>
        <v>КИТАЙ</v>
      </c>
      <c r="J12296" s="69" t="str">
        <f>VLOOKUP(C12296,СПРАВОЧНИК!B:D,3,0)</f>
        <v>ИНОМАРКИ</v>
      </c>
      <c r="K12296" s="69" t="str">
        <f>VLOOKUP(СВОД2023[[#This Row],[ФО]],СПРАВОЧНИК!H:P,2,0)</f>
        <v>Южный ФО</v>
      </c>
    </row>
    <row r="12297" spans="1:11" x14ac:dyDescent="0.2">
      <c r="A12297" t="s">
        <v>600</v>
      </c>
      <c r="B12297" t="s">
        <v>597</v>
      </c>
      <c r="C12297" s="1" t="s">
        <v>350</v>
      </c>
      <c r="D12297" s="1" t="s">
        <v>351</v>
      </c>
      <c r="E12297" s="2"/>
      <c r="F12297" s="3">
        <v>1</v>
      </c>
      <c r="G12297" s="2">
        <v>5</v>
      </c>
      <c r="H12297" s="3">
        <v>1</v>
      </c>
      <c r="I12297" s="69" t="str">
        <f>VLOOKUP(C12297,СПРАВОЧНИК!B:D,2,0)</f>
        <v>США</v>
      </c>
      <c r="J12297" s="69" t="str">
        <f>VLOOKUP(C12297,СПРАВОЧНИК!B:D,3,0)</f>
        <v>ИНОМАРКИ</v>
      </c>
      <c r="K12297" s="69" t="str">
        <f>VLOOKUP(СВОД2023[[#This Row],[ФО]],СПРАВОЧНИК!H:P,2,0)</f>
        <v>Южный ФО</v>
      </c>
    </row>
    <row r="12298" spans="1:11" x14ac:dyDescent="0.2">
      <c r="A12298" t="s">
        <v>600</v>
      </c>
      <c r="B12298" t="s">
        <v>597</v>
      </c>
      <c r="C12298" s="1" t="s">
        <v>350</v>
      </c>
      <c r="D12298" s="1" t="s">
        <v>2219</v>
      </c>
      <c r="E12298" s="2">
        <v>2</v>
      </c>
      <c r="F12298" s="3"/>
      <c r="G12298" s="2">
        <v>3</v>
      </c>
      <c r="H12298" s="3">
        <v>2</v>
      </c>
      <c r="I12298" s="69" t="str">
        <f>VLOOKUP(C12298,СПРАВОЧНИК!B:D,2,0)</f>
        <v>США</v>
      </c>
      <c r="J12298" s="69" t="str">
        <f>VLOOKUP(C12298,СПРАВОЧНИК!B:D,3,0)</f>
        <v>ИНОМАРКИ</v>
      </c>
      <c r="K12298" s="69" t="str">
        <f>VLOOKUP(СВОД2023[[#This Row],[ФО]],СПРАВОЧНИК!H:P,2,0)</f>
        <v>Южный ФО</v>
      </c>
    </row>
    <row r="12299" spans="1:11" x14ac:dyDescent="0.2">
      <c r="A12299" t="s">
        <v>600</v>
      </c>
      <c r="B12299" t="s">
        <v>597</v>
      </c>
      <c r="C12299" s="1" t="s">
        <v>350</v>
      </c>
      <c r="D12299" s="1" t="s">
        <v>352</v>
      </c>
      <c r="E12299" s="2"/>
      <c r="F12299" s="3"/>
      <c r="G12299" s="2">
        <v>2</v>
      </c>
      <c r="H12299" s="3"/>
      <c r="I12299" s="69" t="str">
        <f>VLOOKUP(C12299,СПРАВОЧНИК!B:D,2,0)</f>
        <v>США</v>
      </c>
      <c r="J12299" s="69" t="str">
        <f>VLOOKUP(C12299,СПРАВОЧНИК!B:D,3,0)</f>
        <v>ИНОМАРКИ</v>
      </c>
      <c r="K12299" s="69" t="str">
        <f>VLOOKUP(СВОД2023[[#This Row],[ФО]],СПРАВОЧНИК!H:P,2,0)</f>
        <v>Южный ФО</v>
      </c>
    </row>
    <row r="12300" spans="1:11" x14ac:dyDescent="0.2">
      <c r="A12300" t="s">
        <v>600</v>
      </c>
      <c r="B12300" t="s">
        <v>597</v>
      </c>
      <c r="C12300" s="1" t="s">
        <v>350</v>
      </c>
      <c r="D12300" s="1" t="s">
        <v>2682</v>
      </c>
      <c r="E12300" s="2"/>
      <c r="F12300" s="3"/>
      <c r="G12300" s="2">
        <v>1</v>
      </c>
      <c r="H12300" s="3"/>
      <c r="I12300" s="69" t="str">
        <f>VLOOKUP(C12300,СПРАВОЧНИК!B:D,2,0)</f>
        <v>США</v>
      </c>
      <c r="J12300" s="69" t="str">
        <f>VLOOKUP(C12300,СПРАВОЧНИК!B:D,3,0)</f>
        <v>ИНОМАРКИ</v>
      </c>
      <c r="K12300" s="69" t="str">
        <f>VLOOKUP(СВОД2023[[#This Row],[ФО]],СПРАВОЧНИК!H:P,2,0)</f>
        <v>Южный ФО</v>
      </c>
    </row>
    <row r="12301" spans="1:11" x14ac:dyDescent="0.2">
      <c r="A12301" t="s">
        <v>600</v>
      </c>
      <c r="B12301" t="s">
        <v>597</v>
      </c>
      <c r="C12301" s="1" t="s">
        <v>350</v>
      </c>
      <c r="D12301" s="1" t="s">
        <v>353</v>
      </c>
      <c r="E12301" s="2">
        <v>1</v>
      </c>
      <c r="F12301" s="3">
        <v>1</v>
      </c>
      <c r="G12301" s="2">
        <v>4</v>
      </c>
      <c r="H12301" s="3">
        <v>2</v>
      </c>
      <c r="I12301" s="69" t="str">
        <f>VLOOKUP(C12301,СПРАВОЧНИК!B:D,2,0)</f>
        <v>США</v>
      </c>
      <c r="J12301" s="69" t="str">
        <f>VLOOKUP(C12301,СПРАВОЧНИК!B:D,3,0)</f>
        <v>ИНОМАРКИ</v>
      </c>
      <c r="K12301" s="69" t="str">
        <f>VLOOKUP(СВОД2023[[#This Row],[ФО]],СПРАВОЧНИК!H:P,2,0)</f>
        <v>Южный ФО</v>
      </c>
    </row>
    <row r="12302" spans="1:11" x14ac:dyDescent="0.2">
      <c r="A12302" t="s">
        <v>600</v>
      </c>
      <c r="B12302" t="s">
        <v>597</v>
      </c>
      <c r="C12302" s="1" t="s">
        <v>350</v>
      </c>
      <c r="D12302" s="1" t="s">
        <v>1613</v>
      </c>
      <c r="E12302" s="2">
        <v>3</v>
      </c>
      <c r="F12302" s="3"/>
      <c r="G12302" s="2">
        <v>4</v>
      </c>
      <c r="H12302" s="3">
        <v>1</v>
      </c>
      <c r="I12302" s="69" t="str">
        <f>VLOOKUP(C12302,СПРАВОЧНИК!B:D,2,0)</f>
        <v>США</v>
      </c>
      <c r="J12302" s="69" t="str">
        <f>VLOOKUP(C12302,СПРАВОЧНИК!B:D,3,0)</f>
        <v>ИНОМАРКИ</v>
      </c>
      <c r="K12302" s="69" t="str">
        <f>VLOOKUP(СВОД2023[[#This Row],[ФО]],СПРАВОЧНИК!H:P,2,0)</f>
        <v>Южный ФО</v>
      </c>
    </row>
    <row r="12303" spans="1:11" x14ac:dyDescent="0.2">
      <c r="A12303" t="s">
        <v>600</v>
      </c>
      <c r="B12303" t="s">
        <v>597</v>
      </c>
      <c r="C12303" s="1" t="s">
        <v>350</v>
      </c>
      <c r="D12303" s="1" t="s">
        <v>2221</v>
      </c>
      <c r="E12303" s="2"/>
      <c r="F12303" s="3"/>
      <c r="G12303" s="2">
        <v>4</v>
      </c>
      <c r="H12303" s="3"/>
      <c r="I12303" s="69" t="str">
        <f>VLOOKUP(C12303,СПРАВОЧНИК!B:D,2,0)</f>
        <v>США</v>
      </c>
      <c r="J12303" s="69" t="str">
        <f>VLOOKUP(C12303,СПРАВОЧНИК!B:D,3,0)</f>
        <v>ИНОМАРКИ</v>
      </c>
      <c r="K12303" s="69" t="str">
        <f>VLOOKUP(СВОД2023[[#This Row],[ФО]],СПРАВОЧНИК!H:P,2,0)</f>
        <v>Южный ФО</v>
      </c>
    </row>
    <row r="12304" spans="1:11" x14ac:dyDescent="0.2">
      <c r="A12304" t="s">
        <v>600</v>
      </c>
      <c r="B12304" t="s">
        <v>597</v>
      </c>
      <c r="C12304" s="1" t="s">
        <v>350</v>
      </c>
      <c r="D12304" s="1" t="s">
        <v>354</v>
      </c>
      <c r="E12304" s="2"/>
      <c r="F12304" s="3"/>
      <c r="G12304" s="2">
        <v>1</v>
      </c>
      <c r="H12304" s="3"/>
      <c r="I12304" s="69" t="str">
        <f>VLOOKUP(C12304,СПРАВОЧНИК!B:D,2,0)</f>
        <v>США</v>
      </c>
      <c r="J12304" s="69" t="str">
        <f>VLOOKUP(C12304,СПРАВОЧНИК!B:D,3,0)</f>
        <v>ИНОМАРКИ</v>
      </c>
      <c r="K12304" s="69" t="str">
        <f>VLOOKUP(СВОД2023[[#This Row],[ФО]],СПРАВОЧНИК!H:P,2,0)</f>
        <v>Южный ФО</v>
      </c>
    </row>
    <row r="12305" spans="1:11" x14ac:dyDescent="0.2">
      <c r="A12305" t="s">
        <v>600</v>
      </c>
      <c r="B12305" t="s">
        <v>597</v>
      </c>
      <c r="C12305" s="1" t="s">
        <v>350</v>
      </c>
      <c r="D12305" s="1" t="s">
        <v>2515</v>
      </c>
      <c r="E12305" s="2"/>
      <c r="F12305" s="3">
        <v>1</v>
      </c>
      <c r="G12305" s="2">
        <v>1</v>
      </c>
      <c r="H12305" s="3">
        <v>1</v>
      </c>
      <c r="I12305" s="69" t="str">
        <f>VLOOKUP(C12305,СПРАВОЧНИК!B:D,2,0)</f>
        <v>США</v>
      </c>
      <c r="J12305" s="69" t="str">
        <f>VLOOKUP(C12305,СПРАВОЧНИК!B:D,3,0)</f>
        <v>ИНОМАРКИ</v>
      </c>
      <c r="K12305" s="69" t="str">
        <f>VLOOKUP(СВОД2023[[#This Row],[ФО]],СПРАВОЧНИК!H:P,2,0)</f>
        <v>Южный ФО</v>
      </c>
    </row>
    <row r="12306" spans="1:11" x14ac:dyDescent="0.2">
      <c r="A12306" t="s">
        <v>600</v>
      </c>
      <c r="B12306" t="s">
        <v>597</v>
      </c>
      <c r="C12306" s="1" t="s">
        <v>350</v>
      </c>
      <c r="D12306" s="1" t="s">
        <v>1614</v>
      </c>
      <c r="E12306" s="2"/>
      <c r="F12306" s="3"/>
      <c r="G12306" s="2"/>
      <c r="H12306" s="3">
        <v>1</v>
      </c>
      <c r="I12306" s="69" t="str">
        <f>VLOOKUP(C12306,СПРАВОЧНИК!B:D,2,0)</f>
        <v>США</v>
      </c>
      <c r="J12306" s="69" t="str">
        <f>VLOOKUP(C12306,СПРАВОЧНИК!B:D,3,0)</f>
        <v>ИНОМАРКИ</v>
      </c>
      <c r="K12306" s="69" t="str">
        <f>VLOOKUP(СВОД2023[[#This Row],[ФО]],СПРАВОЧНИК!H:P,2,0)</f>
        <v>Южный ФО</v>
      </c>
    </row>
    <row r="12307" spans="1:11" x14ac:dyDescent="0.2">
      <c r="A12307" t="s">
        <v>600</v>
      </c>
      <c r="B12307" t="s">
        <v>597</v>
      </c>
      <c r="C12307" s="1" t="s">
        <v>350</v>
      </c>
      <c r="D12307" s="1" t="s">
        <v>355</v>
      </c>
      <c r="E12307" s="2">
        <v>3</v>
      </c>
      <c r="F12307" s="3">
        <v>1</v>
      </c>
      <c r="G12307" s="2">
        <v>15</v>
      </c>
      <c r="H12307" s="3">
        <v>15</v>
      </c>
      <c r="I12307" s="69" t="str">
        <f>VLOOKUP(C12307,СПРАВОЧНИК!B:D,2,0)</f>
        <v>США</v>
      </c>
      <c r="J12307" s="69" t="str">
        <f>VLOOKUP(C12307,СПРАВОЧНИК!B:D,3,0)</f>
        <v>ИНОМАРКИ</v>
      </c>
      <c r="K12307" s="69" t="str">
        <f>VLOOKUP(СВОД2023[[#This Row],[ФО]],СПРАВОЧНИК!H:P,2,0)</f>
        <v>Южный ФО</v>
      </c>
    </row>
    <row r="12308" spans="1:11" x14ac:dyDescent="0.2">
      <c r="A12308" t="s">
        <v>600</v>
      </c>
      <c r="B12308" t="s">
        <v>597</v>
      </c>
      <c r="C12308" s="1" t="s">
        <v>350</v>
      </c>
      <c r="D12308" s="1" t="s">
        <v>1615</v>
      </c>
      <c r="E12308" s="2">
        <v>5</v>
      </c>
      <c r="F12308" s="3">
        <v>1</v>
      </c>
      <c r="G12308" s="2">
        <v>21</v>
      </c>
      <c r="H12308" s="3">
        <v>12</v>
      </c>
      <c r="I12308" s="69" t="str">
        <f>VLOOKUP(C12308,СПРАВОЧНИК!B:D,2,0)</f>
        <v>США</v>
      </c>
      <c r="J12308" s="69" t="str">
        <f>VLOOKUP(C12308,СПРАВОЧНИК!B:D,3,0)</f>
        <v>ИНОМАРКИ</v>
      </c>
      <c r="K12308" s="69" t="str">
        <f>VLOOKUP(СВОД2023[[#This Row],[ФО]],СПРАВОЧНИК!H:P,2,0)</f>
        <v>Южный ФО</v>
      </c>
    </row>
    <row r="12309" spans="1:11" x14ac:dyDescent="0.2">
      <c r="A12309" t="s">
        <v>600</v>
      </c>
      <c r="B12309" t="s">
        <v>597</v>
      </c>
      <c r="C12309" s="1" t="s">
        <v>1061</v>
      </c>
      <c r="D12309" s="1" t="s">
        <v>2222</v>
      </c>
      <c r="E12309" s="2">
        <v>1</v>
      </c>
      <c r="F12309" s="3"/>
      <c r="G12309" s="2">
        <v>2</v>
      </c>
      <c r="H12309" s="3"/>
      <c r="I12309" s="69" t="str">
        <f>VLOOKUP(C12309,СПРАВОЧНИК!B:D,2,0)</f>
        <v>РОССИЯ</v>
      </c>
      <c r="J12309" s="69" t="str">
        <f>VLOOKUP(C12309,СПРАВОЧНИК!B:D,3,0)</f>
        <v>ОТЕЧЕСТВЕННЫЕ</v>
      </c>
      <c r="K12309" s="69" t="str">
        <f>VLOOKUP(СВОД2023[[#This Row],[ФО]],СПРАВОЧНИК!H:P,2,0)</f>
        <v>Южный ФО</v>
      </c>
    </row>
    <row r="12310" spans="1:11" x14ac:dyDescent="0.2">
      <c r="A12310" t="s">
        <v>600</v>
      </c>
      <c r="B12310" t="s">
        <v>597</v>
      </c>
      <c r="C12310" s="1" t="s">
        <v>1061</v>
      </c>
      <c r="D12310" s="1" t="s">
        <v>2223</v>
      </c>
      <c r="E12310" s="2"/>
      <c r="F12310" s="3"/>
      <c r="G12310" s="2"/>
      <c r="H12310" s="3">
        <v>2</v>
      </c>
      <c r="I12310" s="69" t="str">
        <f>VLOOKUP(C12310,СПРАВОЧНИК!B:D,2,0)</f>
        <v>РОССИЯ</v>
      </c>
      <c r="J12310" s="69" t="str">
        <f>VLOOKUP(C12310,СПРАВОЧНИК!B:D,3,0)</f>
        <v>ОТЕЧЕСТВЕННЫЕ</v>
      </c>
      <c r="K12310" s="69" t="str">
        <f>VLOOKUP(СВОД2023[[#This Row],[ФО]],СПРАВОЧНИК!H:P,2,0)</f>
        <v>Южный ФО</v>
      </c>
    </row>
    <row r="12311" spans="1:11" x14ac:dyDescent="0.2">
      <c r="A12311" t="s">
        <v>600</v>
      </c>
      <c r="B12311" t="s">
        <v>597</v>
      </c>
      <c r="C12311" s="1" t="s">
        <v>1061</v>
      </c>
      <c r="D12311" s="1" t="s">
        <v>2224</v>
      </c>
      <c r="E12311" s="2"/>
      <c r="F12311" s="3"/>
      <c r="G12311" s="2"/>
      <c r="H12311" s="3">
        <v>1</v>
      </c>
      <c r="I12311" s="69" t="str">
        <f>VLOOKUP(C12311,СПРАВОЧНИК!B:D,2,0)</f>
        <v>РОССИЯ</v>
      </c>
      <c r="J12311" s="69" t="str">
        <f>VLOOKUP(C12311,СПРАВОЧНИК!B:D,3,0)</f>
        <v>ОТЕЧЕСТВЕННЫЕ</v>
      </c>
      <c r="K12311" s="69" t="str">
        <f>VLOOKUP(СВОД2023[[#This Row],[ФО]],СПРАВОЧНИК!H:P,2,0)</f>
        <v>Южный ФО</v>
      </c>
    </row>
    <row r="12312" spans="1:11" x14ac:dyDescent="0.2">
      <c r="A12312" t="s">
        <v>600</v>
      </c>
      <c r="B12312" t="s">
        <v>597</v>
      </c>
      <c r="C12312" s="1" t="s">
        <v>1061</v>
      </c>
      <c r="D12312" s="1" t="s">
        <v>1616</v>
      </c>
      <c r="E12312" s="2">
        <v>14</v>
      </c>
      <c r="F12312" s="3">
        <v>8</v>
      </c>
      <c r="G12312" s="2">
        <v>59</v>
      </c>
      <c r="H12312" s="3">
        <v>43</v>
      </c>
      <c r="I12312" s="69" t="str">
        <f>VLOOKUP(C12312,СПРАВОЧНИК!B:D,2,0)</f>
        <v>РОССИЯ</v>
      </c>
      <c r="J12312" s="69" t="str">
        <f>VLOOKUP(C12312,СПРАВОЧНИК!B:D,3,0)</f>
        <v>ОТЕЧЕСТВЕННЫЕ</v>
      </c>
      <c r="K12312" s="69" t="str">
        <f>VLOOKUP(СВОД2023[[#This Row],[ФО]],СПРАВОЧНИК!H:P,2,0)</f>
        <v>Южный ФО</v>
      </c>
    </row>
    <row r="12313" spans="1:11" x14ac:dyDescent="0.2">
      <c r="A12313" t="s">
        <v>600</v>
      </c>
      <c r="B12313" t="s">
        <v>597</v>
      </c>
      <c r="C12313" s="1" t="s">
        <v>1061</v>
      </c>
      <c r="D12313" s="1" t="s">
        <v>2766</v>
      </c>
      <c r="E12313" s="2"/>
      <c r="F12313" s="3"/>
      <c r="G12313" s="2">
        <v>1</v>
      </c>
      <c r="H12313" s="3"/>
      <c r="I12313" s="69" t="str">
        <f>VLOOKUP(C12313,СПРАВОЧНИК!B:D,2,0)</f>
        <v>РОССИЯ</v>
      </c>
      <c r="J12313" s="69" t="str">
        <f>VLOOKUP(C12313,СПРАВОЧНИК!B:D,3,0)</f>
        <v>ОТЕЧЕСТВЕННЫЕ</v>
      </c>
      <c r="K12313" s="69" t="str">
        <f>VLOOKUP(СВОД2023[[#This Row],[ФО]],СПРАВОЧНИК!H:P,2,0)</f>
        <v>Южный ФО</v>
      </c>
    </row>
    <row r="12314" spans="1:11" x14ac:dyDescent="0.2">
      <c r="A12314" t="s">
        <v>600</v>
      </c>
      <c r="B12314" t="s">
        <v>597</v>
      </c>
      <c r="C12314" s="1" t="s">
        <v>1617</v>
      </c>
      <c r="D12314" s="1" t="s">
        <v>1618</v>
      </c>
      <c r="E12314" s="2">
        <v>6</v>
      </c>
      <c r="F12314" s="3">
        <v>6</v>
      </c>
      <c r="G12314" s="2">
        <v>22</v>
      </c>
      <c r="H12314" s="3">
        <v>22</v>
      </c>
      <c r="I12314" s="69" t="str">
        <f>VLOOKUP(C12314,СПРАВОЧНИК!B:D,2,0)</f>
        <v>КИТАЙ</v>
      </c>
      <c r="J12314" s="69" t="str">
        <f>VLOOKUP(C12314,СПРАВОЧНИК!B:D,3,0)</f>
        <v>ИНОМАРКИ</v>
      </c>
      <c r="K12314" s="69" t="str">
        <f>VLOOKUP(СВОД2023[[#This Row],[ФО]],СПРАВОЧНИК!H:P,2,0)</f>
        <v>Южный ФО</v>
      </c>
    </row>
    <row r="12315" spans="1:11" x14ac:dyDescent="0.2">
      <c r="A12315" t="s">
        <v>600</v>
      </c>
      <c r="B12315" t="s">
        <v>597</v>
      </c>
      <c r="C12315" s="1" t="s">
        <v>2767</v>
      </c>
      <c r="D12315" s="1" t="s">
        <v>2768</v>
      </c>
      <c r="E12315" s="2"/>
      <c r="F12315" s="3"/>
      <c r="G12315" s="2">
        <v>1</v>
      </c>
      <c r="H12315" s="3"/>
      <c r="I12315" s="69" t="str">
        <f>VLOOKUP(C12315,СПРАВОЧНИК!B:D,2,0)</f>
        <v>ИНДИЯ</v>
      </c>
      <c r="J12315" s="69" t="str">
        <f>VLOOKUP(C12315,СПРАВОЧНИК!B:D,3,0)</f>
        <v>ИНОМАРКИ</v>
      </c>
      <c r="K12315" s="69" t="str">
        <f>VLOOKUP(СВОД2023[[#This Row],[ФО]],СПРАВОЧНИК!H:P,2,0)</f>
        <v>Южный ФО</v>
      </c>
    </row>
    <row r="12316" spans="1:11" x14ac:dyDescent="0.2">
      <c r="A12316" t="s">
        <v>600</v>
      </c>
      <c r="B12316" t="s">
        <v>597</v>
      </c>
      <c r="C12316" s="1" t="s">
        <v>356</v>
      </c>
      <c r="D12316" s="1" t="s">
        <v>1619</v>
      </c>
      <c r="E12316" s="2"/>
      <c r="F12316" s="3"/>
      <c r="G12316" s="2">
        <v>4</v>
      </c>
      <c r="H12316" s="3">
        <v>1</v>
      </c>
      <c r="I12316" s="69" t="str">
        <f>VLOOKUP(C12316,СПРАВОЧНИК!B:D,2,0)</f>
        <v>ЕВРОПА</v>
      </c>
      <c r="J12316" s="69" t="str">
        <f>VLOOKUP(C12316,СПРАВОЧНИК!B:D,3,0)</f>
        <v>ИНОМАРКИ</v>
      </c>
      <c r="K12316" s="69" t="str">
        <f>VLOOKUP(СВОД2023[[#This Row],[ФО]],СПРАВОЧНИК!H:P,2,0)</f>
        <v>Южный ФО</v>
      </c>
    </row>
    <row r="12317" spans="1:11" x14ac:dyDescent="0.2">
      <c r="A12317" t="s">
        <v>600</v>
      </c>
      <c r="B12317" t="s">
        <v>597</v>
      </c>
      <c r="C12317" s="1" t="s">
        <v>356</v>
      </c>
      <c r="D12317" s="1" t="s">
        <v>2226</v>
      </c>
      <c r="E12317" s="2"/>
      <c r="F12317" s="3"/>
      <c r="G12317" s="2">
        <v>1</v>
      </c>
      <c r="H12317" s="3">
        <v>4</v>
      </c>
      <c r="I12317" s="69" t="str">
        <f>VLOOKUP(C12317,СПРАВОЧНИК!B:D,2,0)</f>
        <v>ЕВРОПА</v>
      </c>
      <c r="J12317" s="69" t="str">
        <f>VLOOKUP(C12317,СПРАВОЧНИК!B:D,3,0)</f>
        <v>ИНОМАРКИ</v>
      </c>
      <c r="K12317" s="69" t="str">
        <f>VLOOKUP(СВОД2023[[#This Row],[ФО]],СПРАВОЧНИК!H:P,2,0)</f>
        <v>Южный ФО</v>
      </c>
    </row>
    <row r="12318" spans="1:11" x14ac:dyDescent="0.2">
      <c r="A12318" t="s">
        <v>600</v>
      </c>
      <c r="B12318" t="s">
        <v>597</v>
      </c>
      <c r="C12318" s="1" t="s">
        <v>356</v>
      </c>
      <c r="D12318" s="1" t="s">
        <v>358</v>
      </c>
      <c r="E12318" s="2">
        <v>2</v>
      </c>
      <c r="F12318" s="3">
        <v>2</v>
      </c>
      <c r="G12318" s="2">
        <v>12</v>
      </c>
      <c r="H12318" s="3">
        <v>7</v>
      </c>
      <c r="I12318" s="69" t="str">
        <f>VLOOKUP(C12318,СПРАВОЧНИК!B:D,2,0)</f>
        <v>ЕВРОПА</v>
      </c>
      <c r="J12318" s="69" t="str">
        <f>VLOOKUP(C12318,СПРАВОЧНИК!B:D,3,0)</f>
        <v>ИНОМАРКИ</v>
      </c>
      <c r="K12318" s="69" t="str">
        <f>VLOOKUP(СВОД2023[[#This Row],[ФО]],СПРАВОЧНИК!H:P,2,0)</f>
        <v>Южный ФО</v>
      </c>
    </row>
    <row r="12319" spans="1:11" x14ac:dyDescent="0.2">
      <c r="A12319" t="s">
        <v>600</v>
      </c>
      <c r="B12319" t="s">
        <v>597</v>
      </c>
      <c r="C12319" s="1" t="s">
        <v>356</v>
      </c>
      <c r="D12319" s="1" t="s">
        <v>2769</v>
      </c>
      <c r="E12319" s="2"/>
      <c r="F12319" s="3"/>
      <c r="G12319" s="2">
        <v>1</v>
      </c>
      <c r="H12319" s="3"/>
      <c r="I12319" s="69" t="str">
        <f>VLOOKUP(C12319,СПРАВОЧНИК!B:D,2,0)</f>
        <v>ЕВРОПА</v>
      </c>
      <c r="J12319" s="69" t="str">
        <f>VLOOKUP(C12319,СПРАВОЧНИК!B:D,3,0)</f>
        <v>ИНОМАРКИ</v>
      </c>
      <c r="K12319" s="69" t="str">
        <f>VLOOKUP(СВОД2023[[#This Row],[ФО]],СПРАВОЧНИК!H:P,2,0)</f>
        <v>Южный ФО</v>
      </c>
    </row>
    <row r="12320" spans="1:11" x14ac:dyDescent="0.2">
      <c r="A12320" t="s">
        <v>600</v>
      </c>
      <c r="B12320" t="s">
        <v>597</v>
      </c>
      <c r="C12320" s="1" t="s">
        <v>356</v>
      </c>
      <c r="D12320" s="1" t="s">
        <v>1620</v>
      </c>
      <c r="E12320" s="2">
        <v>1</v>
      </c>
      <c r="F12320" s="3"/>
      <c r="G12320" s="2">
        <v>7</v>
      </c>
      <c r="H12320" s="3">
        <v>4</v>
      </c>
      <c r="I12320" s="69" t="str">
        <f>VLOOKUP(C12320,СПРАВОЧНИК!B:D,2,0)</f>
        <v>ЕВРОПА</v>
      </c>
      <c r="J12320" s="69" t="str">
        <f>VLOOKUP(C12320,СПРАВОЧНИК!B:D,3,0)</f>
        <v>ИНОМАРКИ</v>
      </c>
      <c r="K12320" s="69" t="str">
        <f>VLOOKUP(СВОД2023[[#This Row],[ФО]],СПРАВОЧНИК!H:P,2,0)</f>
        <v>Южный ФО</v>
      </c>
    </row>
    <row r="12321" spans="1:11" x14ac:dyDescent="0.2">
      <c r="A12321" t="s">
        <v>600</v>
      </c>
      <c r="B12321" t="s">
        <v>597</v>
      </c>
      <c r="C12321" s="1" t="s">
        <v>2228</v>
      </c>
      <c r="D12321" s="1" t="s">
        <v>2229</v>
      </c>
      <c r="E12321" s="2"/>
      <c r="F12321" s="3"/>
      <c r="G12321" s="2"/>
      <c r="H12321" s="3">
        <v>2</v>
      </c>
      <c r="I12321" s="69" t="str">
        <f>VLOOKUP(C12321,СПРАВОЧНИК!B:D,2,0)</f>
        <v>ЕВРОПА</v>
      </c>
      <c r="J12321" s="69" t="str">
        <f>VLOOKUP(C12321,СПРАВОЧНИК!B:D,3,0)</f>
        <v>ИНОМАРКИ</v>
      </c>
      <c r="K12321" s="69" t="str">
        <f>VLOOKUP(СВОД2023[[#This Row],[ФО]],СПРАВОЧНИК!H:P,2,0)</f>
        <v>Южный ФО</v>
      </c>
    </row>
    <row r="12322" spans="1:11" x14ac:dyDescent="0.2">
      <c r="A12322" t="s">
        <v>600</v>
      </c>
      <c r="B12322" t="s">
        <v>597</v>
      </c>
      <c r="C12322" s="1" t="s">
        <v>2228</v>
      </c>
      <c r="D12322" s="1" t="s">
        <v>2230</v>
      </c>
      <c r="E12322" s="2"/>
      <c r="F12322" s="3"/>
      <c r="G12322" s="2"/>
      <c r="H12322" s="3">
        <v>1</v>
      </c>
      <c r="I12322" s="69" t="str">
        <f>VLOOKUP(C12322,СПРАВОЧНИК!B:D,2,0)</f>
        <v>ЕВРОПА</v>
      </c>
      <c r="J12322" s="69" t="str">
        <f>VLOOKUP(C12322,СПРАВОЧНИК!B:D,3,0)</f>
        <v>ИНОМАРКИ</v>
      </c>
      <c r="K12322" s="69" t="str">
        <f>VLOOKUP(СВОД2023[[#This Row],[ФО]],СПРАВОЧНИК!H:P,2,0)</f>
        <v>Южный ФО</v>
      </c>
    </row>
    <row r="12323" spans="1:11" x14ac:dyDescent="0.2">
      <c r="A12323" t="s">
        <v>600</v>
      </c>
      <c r="B12323" t="s">
        <v>597</v>
      </c>
      <c r="C12323" s="1" t="s">
        <v>359</v>
      </c>
      <c r="D12323" s="1" t="s">
        <v>360</v>
      </c>
      <c r="E12323" s="2">
        <v>4</v>
      </c>
      <c r="F12323" s="3">
        <v>3</v>
      </c>
      <c r="G12323" s="2">
        <v>25</v>
      </c>
      <c r="H12323" s="3">
        <v>17</v>
      </c>
      <c r="I12323" s="69" t="str">
        <f>VLOOKUP(C12323,СПРАВОЧНИК!B:D,2,0)</f>
        <v>ЯПОНИЯ</v>
      </c>
      <c r="J12323" s="69" t="str">
        <f>VLOOKUP(C12323,СПРАВОЧНИК!B:D,3,0)</f>
        <v>ИНОМАРКИ</v>
      </c>
      <c r="K12323" s="69" t="str">
        <f>VLOOKUP(СВОД2023[[#This Row],[ФО]],СПРАВОЧНИК!H:P,2,0)</f>
        <v>Южный ФО</v>
      </c>
    </row>
    <row r="12324" spans="1:11" x14ac:dyDescent="0.2">
      <c r="A12324" t="s">
        <v>600</v>
      </c>
      <c r="B12324" t="s">
        <v>597</v>
      </c>
      <c r="C12324" s="1" t="s">
        <v>359</v>
      </c>
      <c r="D12324" s="1" t="s">
        <v>1621</v>
      </c>
      <c r="E12324" s="2">
        <v>1</v>
      </c>
      <c r="F12324" s="3"/>
      <c r="G12324" s="2">
        <v>1</v>
      </c>
      <c r="H12324" s="3">
        <v>2</v>
      </c>
      <c r="I12324" s="69" t="str">
        <f>VLOOKUP(C12324,СПРАВОЧНИК!B:D,2,0)</f>
        <v>ЯПОНИЯ</v>
      </c>
      <c r="J12324" s="69" t="str">
        <f>VLOOKUP(C12324,СПРАВОЧНИК!B:D,3,0)</f>
        <v>ИНОМАРКИ</v>
      </c>
      <c r="K12324" s="69" t="str">
        <f>VLOOKUP(СВОД2023[[#This Row],[ФО]],СПРАВОЧНИК!H:P,2,0)</f>
        <v>Южный ФО</v>
      </c>
    </row>
    <row r="12325" spans="1:11" x14ac:dyDescent="0.2">
      <c r="A12325" t="s">
        <v>600</v>
      </c>
      <c r="B12325" t="s">
        <v>597</v>
      </c>
      <c r="C12325" s="1" t="s">
        <v>359</v>
      </c>
      <c r="D12325" s="1" t="s">
        <v>1622</v>
      </c>
      <c r="E12325" s="2">
        <v>21</v>
      </c>
      <c r="F12325" s="3">
        <v>17</v>
      </c>
      <c r="G12325" s="2">
        <v>138</v>
      </c>
      <c r="H12325" s="3">
        <v>102</v>
      </c>
      <c r="I12325" s="69" t="str">
        <f>VLOOKUP(C12325,СПРАВОЧНИК!B:D,2,0)</f>
        <v>ЯПОНИЯ</v>
      </c>
      <c r="J12325" s="69" t="str">
        <f>VLOOKUP(C12325,СПРАВОЧНИК!B:D,3,0)</f>
        <v>ИНОМАРКИ</v>
      </c>
      <c r="K12325" s="69" t="str">
        <f>VLOOKUP(СВОД2023[[#This Row],[ФО]],СПРАВОЧНИК!H:P,2,0)</f>
        <v>Южный ФО</v>
      </c>
    </row>
    <row r="12326" spans="1:11" x14ac:dyDescent="0.2">
      <c r="A12326" t="s">
        <v>600</v>
      </c>
      <c r="B12326" t="s">
        <v>597</v>
      </c>
      <c r="C12326" s="1" t="s">
        <v>359</v>
      </c>
      <c r="D12326" s="1" t="s">
        <v>1623</v>
      </c>
      <c r="E12326" s="2">
        <v>2</v>
      </c>
      <c r="F12326" s="3">
        <v>2</v>
      </c>
      <c r="G12326" s="2">
        <v>25</v>
      </c>
      <c r="H12326" s="3">
        <v>12</v>
      </c>
      <c r="I12326" s="69" t="str">
        <f>VLOOKUP(C12326,СПРАВОЧНИК!B:D,2,0)</f>
        <v>ЯПОНИЯ</v>
      </c>
      <c r="J12326" s="69" t="str">
        <f>VLOOKUP(C12326,СПРАВОЧНИК!B:D,3,0)</f>
        <v>ИНОМАРКИ</v>
      </c>
      <c r="K12326" s="69" t="str">
        <f>VLOOKUP(СВОД2023[[#This Row],[ФО]],СПРАВОЧНИК!H:P,2,0)</f>
        <v>Южный ФО</v>
      </c>
    </row>
    <row r="12327" spans="1:11" x14ac:dyDescent="0.2">
      <c r="A12327" t="s">
        <v>600</v>
      </c>
      <c r="B12327" t="s">
        <v>597</v>
      </c>
      <c r="C12327" s="1" t="s">
        <v>359</v>
      </c>
      <c r="D12327" s="1" t="s">
        <v>1624</v>
      </c>
      <c r="E12327" s="2">
        <v>4</v>
      </c>
      <c r="F12327" s="3">
        <v>4</v>
      </c>
      <c r="G12327" s="2">
        <v>33</v>
      </c>
      <c r="H12327" s="3">
        <v>31</v>
      </c>
      <c r="I12327" s="69" t="str">
        <f>VLOOKUP(C12327,СПРАВОЧНИК!B:D,2,0)</f>
        <v>ЯПОНИЯ</v>
      </c>
      <c r="J12327" s="69" t="str">
        <f>VLOOKUP(C12327,СПРАВОЧНИК!B:D,3,0)</f>
        <v>ИНОМАРКИ</v>
      </c>
      <c r="K12327" s="69" t="str">
        <f>VLOOKUP(СВОД2023[[#This Row],[ФО]],СПРАВОЧНИК!H:P,2,0)</f>
        <v>Южный ФО</v>
      </c>
    </row>
    <row r="12328" spans="1:11" x14ac:dyDescent="0.2">
      <c r="A12328" t="s">
        <v>600</v>
      </c>
      <c r="B12328" t="s">
        <v>597</v>
      </c>
      <c r="C12328" s="1" t="s">
        <v>359</v>
      </c>
      <c r="D12328" s="1" t="s">
        <v>1625</v>
      </c>
      <c r="E12328" s="2">
        <v>2</v>
      </c>
      <c r="F12328" s="3">
        <v>2</v>
      </c>
      <c r="G12328" s="2">
        <v>6</v>
      </c>
      <c r="H12328" s="3">
        <v>5</v>
      </c>
      <c r="I12328" s="69" t="str">
        <f>VLOOKUP(C12328,СПРАВОЧНИК!B:D,2,0)</f>
        <v>ЯПОНИЯ</v>
      </c>
      <c r="J12328" s="69" t="str">
        <f>VLOOKUP(C12328,СПРАВОЧНИК!B:D,3,0)</f>
        <v>ИНОМАРКИ</v>
      </c>
      <c r="K12328" s="69" t="str">
        <f>VLOOKUP(СВОД2023[[#This Row],[ФО]],СПРАВОЧНИК!H:P,2,0)</f>
        <v>Южный ФО</v>
      </c>
    </row>
    <row r="12329" spans="1:11" x14ac:dyDescent="0.2">
      <c r="A12329" t="s">
        <v>600</v>
      </c>
      <c r="B12329" t="s">
        <v>597</v>
      </c>
      <c r="C12329" s="1" t="s">
        <v>359</v>
      </c>
      <c r="D12329" s="1" t="s">
        <v>1626</v>
      </c>
      <c r="E12329" s="2"/>
      <c r="F12329" s="3">
        <v>1</v>
      </c>
      <c r="G12329" s="2"/>
      <c r="H12329" s="3">
        <v>3</v>
      </c>
      <c r="I12329" s="69" t="str">
        <f>VLOOKUP(C12329,СПРАВОЧНИК!B:D,2,0)</f>
        <v>ЯПОНИЯ</v>
      </c>
      <c r="J12329" s="69" t="str">
        <f>VLOOKUP(C12329,СПРАВОЧНИК!B:D,3,0)</f>
        <v>ИНОМАРКИ</v>
      </c>
      <c r="K12329" s="69" t="str">
        <f>VLOOKUP(СВОД2023[[#This Row],[ФО]],СПРАВОЧНИК!H:P,2,0)</f>
        <v>Южный ФО</v>
      </c>
    </row>
    <row r="12330" spans="1:11" x14ac:dyDescent="0.2">
      <c r="A12330" t="s">
        <v>600</v>
      </c>
      <c r="B12330" t="s">
        <v>597</v>
      </c>
      <c r="C12330" s="1" t="s">
        <v>359</v>
      </c>
      <c r="D12330" s="1" t="s">
        <v>361</v>
      </c>
      <c r="E12330" s="2">
        <v>13</v>
      </c>
      <c r="F12330" s="3">
        <v>2</v>
      </c>
      <c r="G12330" s="2">
        <v>71</v>
      </c>
      <c r="H12330" s="3">
        <v>16</v>
      </c>
      <c r="I12330" s="69" t="str">
        <f>VLOOKUP(C12330,СПРАВОЧНИК!B:D,2,0)</f>
        <v>ЯПОНИЯ</v>
      </c>
      <c r="J12330" s="69" t="str">
        <f>VLOOKUP(C12330,СПРАВОЧНИК!B:D,3,0)</f>
        <v>ИНОМАРКИ</v>
      </c>
      <c r="K12330" s="69" t="str">
        <f>VLOOKUP(СВОД2023[[#This Row],[ФО]],СПРАВОЧНИК!H:P,2,0)</f>
        <v>Южный ФО</v>
      </c>
    </row>
    <row r="12331" spans="1:11" x14ac:dyDescent="0.2">
      <c r="A12331" t="s">
        <v>600</v>
      </c>
      <c r="B12331" t="s">
        <v>597</v>
      </c>
      <c r="C12331" s="1" t="s">
        <v>359</v>
      </c>
      <c r="D12331" s="1" t="s">
        <v>362</v>
      </c>
      <c r="E12331" s="2">
        <v>5</v>
      </c>
      <c r="F12331" s="3">
        <v>2</v>
      </c>
      <c r="G12331" s="2">
        <v>25</v>
      </c>
      <c r="H12331" s="3">
        <v>7</v>
      </c>
      <c r="I12331" s="69" t="str">
        <f>VLOOKUP(C12331,СПРАВОЧНИК!B:D,2,0)</f>
        <v>ЯПОНИЯ</v>
      </c>
      <c r="J12331" s="69" t="str">
        <f>VLOOKUP(C12331,СПРАВОЧНИК!B:D,3,0)</f>
        <v>ИНОМАРКИ</v>
      </c>
      <c r="K12331" s="69" t="str">
        <f>VLOOKUP(СВОД2023[[#This Row],[ФО]],СПРАВОЧНИК!H:P,2,0)</f>
        <v>Южный ФО</v>
      </c>
    </row>
    <row r="12332" spans="1:11" x14ac:dyDescent="0.2">
      <c r="A12332" t="s">
        <v>600</v>
      </c>
      <c r="B12332" t="s">
        <v>597</v>
      </c>
      <c r="C12332" s="1" t="s">
        <v>359</v>
      </c>
      <c r="D12332" s="1" t="s">
        <v>363</v>
      </c>
      <c r="E12332" s="2">
        <v>226</v>
      </c>
      <c r="F12332" s="3">
        <v>95</v>
      </c>
      <c r="G12332" s="2">
        <v>1168</v>
      </c>
      <c r="H12332" s="3">
        <v>529</v>
      </c>
      <c r="I12332" s="69" t="str">
        <f>VLOOKUP(C12332,СПРАВОЧНИК!B:D,2,0)</f>
        <v>ЯПОНИЯ</v>
      </c>
      <c r="J12332" s="69" t="str">
        <f>VLOOKUP(C12332,СПРАВОЧНИК!B:D,3,0)</f>
        <v>ИНОМАРКИ</v>
      </c>
      <c r="K12332" s="69" t="str">
        <f>VLOOKUP(СВОД2023[[#This Row],[ФО]],СПРАВОЧНИК!H:P,2,0)</f>
        <v>Южный ФО</v>
      </c>
    </row>
    <row r="12333" spans="1:11" x14ac:dyDescent="0.2">
      <c r="A12333" t="s">
        <v>600</v>
      </c>
      <c r="B12333" t="s">
        <v>597</v>
      </c>
      <c r="C12333" s="1" t="s">
        <v>359</v>
      </c>
      <c r="D12333" s="1" t="s">
        <v>1627</v>
      </c>
      <c r="E12333" s="2">
        <v>113</v>
      </c>
      <c r="F12333" s="3">
        <v>70</v>
      </c>
      <c r="G12333" s="2">
        <v>655</v>
      </c>
      <c r="H12333" s="3">
        <v>395</v>
      </c>
      <c r="I12333" s="69" t="str">
        <f>VLOOKUP(C12333,СПРАВОЧНИК!B:D,2,0)</f>
        <v>ЯПОНИЯ</v>
      </c>
      <c r="J12333" s="69" t="str">
        <f>VLOOKUP(C12333,СПРАВОЧНИК!B:D,3,0)</f>
        <v>ИНОМАРКИ</v>
      </c>
      <c r="K12333" s="69" t="str">
        <f>VLOOKUP(СВОД2023[[#This Row],[ФО]],СПРАВОЧНИК!H:P,2,0)</f>
        <v>Южный ФО</v>
      </c>
    </row>
    <row r="12334" spans="1:11" x14ac:dyDescent="0.2">
      <c r="A12334" t="s">
        <v>600</v>
      </c>
      <c r="B12334" t="s">
        <v>597</v>
      </c>
      <c r="C12334" s="1" t="s">
        <v>359</v>
      </c>
      <c r="D12334" s="1" t="s">
        <v>365</v>
      </c>
      <c r="E12334" s="2">
        <v>3</v>
      </c>
      <c r="F12334" s="3"/>
      <c r="G12334" s="2">
        <v>23</v>
      </c>
      <c r="H12334" s="3"/>
      <c r="I12334" s="69" t="str">
        <f>VLOOKUP(C12334,СПРАВОЧНИК!B:D,2,0)</f>
        <v>ЯПОНИЯ</v>
      </c>
      <c r="J12334" s="69" t="str">
        <f>VLOOKUP(C12334,СПРАВОЧНИК!B:D,3,0)</f>
        <v>ИНОМАРКИ</v>
      </c>
      <c r="K12334" s="69" t="str">
        <f>VLOOKUP(СВОД2023[[#This Row],[ФО]],СПРАВОЧНИК!H:P,2,0)</f>
        <v>Южный ФО</v>
      </c>
    </row>
    <row r="12335" spans="1:11" x14ac:dyDescent="0.2">
      <c r="A12335" t="s">
        <v>600</v>
      </c>
      <c r="B12335" t="s">
        <v>597</v>
      </c>
      <c r="C12335" s="1" t="s">
        <v>359</v>
      </c>
      <c r="D12335" s="1" t="s">
        <v>366</v>
      </c>
      <c r="E12335" s="2">
        <v>18</v>
      </c>
      <c r="F12335" s="3">
        <v>8</v>
      </c>
      <c r="G12335" s="2">
        <v>101</v>
      </c>
      <c r="H12335" s="3">
        <v>41</v>
      </c>
      <c r="I12335" s="69" t="str">
        <f>VLOOKUP(C12335,СПРАВОЧНИК!B:D,2,0)</f>
        <v>ЯПОНИЯ</v>
      </c>
      <c r="J12335" s="69" t="str">
        <f>VLOOKUP(C12335,СПРАВОЧНИК!B:D,3,0)</f>
        <v>ИНОМАРКИ</v>
      </c>
      <c r="K12335" s="69" t="str">
        <f>VLOOKUP(СВОД2023[[#This Row],[ФО]],СПРАВОЧНИК!H:P,2,0)</f>
        <v>Южный ФО</v>
      </c>
    </row>
    <row r="12336" spans="1:11" x14ac:dyDescent="0.2">
      <c r="A12336" t="s">
        <v>600</v>
      </c>
      <c r="B12336" t="s">
        <v>597</v>
      </c>
      <c r="C12336" s="1" t="s">
        <v>359</v>
      </c>
      <c r="D12336" s="1" t="s">
        <v>834</v>
      </c>
      <c r="E12336" s="2">
        <v>68</v>
      </c>
      <c r="F12336" s="3">
        <v>74</v>
      </c>
      <c r="G12336" s="2">
        <v>399</v>
      </c>
      <c r="H12336" s="3">
        <v>336</v>
      </c>
      <c r="I12336" s="69" t="str">
        <f>VLOOKUP(C12336,СПРАВОЧНИК!B:D,2,0)</f>
        <v>ЯПОНИЯ</v>
      </c>
      <c r="J12336" s="69" t="str">
        <f>VLOOKUP(C12336,СПРАВОЧНИК!B:D,3,0)</f>
        <v>ИНОМАРКИ</v>
      </c>
      <c r="K12336" s="69" t="str">
        <f>VLOOKUP(СВОД2023[[#This Row],[ФО]],СПРАВОЧНИК!H:P,2,0)</f>
        <v>Южный ФО</v>
      </c>
    </row>
    <row r="12337" spans="1:11" x14ac:dyDescent="0.2">
      <c r="A12337" t="s">
        <v>600</v>
      </c>
      <c r="B12337" t="s">
        <v>597</v>
      </c>
      <c r="C12337" s="1" t="s">
        <v>359</v>
      </c>
      <c r="D12337" s="1" t="s">
        <v>1628</v>
      </c>
      <c r="E12337" s="2"/>
      <c r="F12337" s="3"/>
      <c r="G12337" s="2">
        <v>1</v>
      </c>
      <c r="H12337" s="3">
        <v>3</v>
      </c>
      <c r="I12337" s="69" t="str">
        <f>VLOOKUP(C12337,СПРАВОЧНИК!B:D,2,0)</f>
        <v>ЯПОНИЯ</v>
      </c>
      <c r="J12337" s="69" t="str">
        <f>VLOOKUP(C12337,СПРАВОЧНИК!B:D,3,0)</f>
        <v>ИНОМАРКИ</v>
      </c>
      <c r="K12337" s="69" t="str">
        <f>VLOOKUP(СВОД2023[[#This Row],[ФО]],СПРАВОЧНИК!H:P,2,0)</f>
        <v>Южный ФО</v>
      </c>
    </row>
    <row r="12338" spans="1:11" x14ac:dyDescent="0.2">
      <c r="A12338" t="s">
        <v>600</v>
      </c>
      <c r="B12338" t="s">
        <v>597</v>
      </c>
      <c r="C12338" s="1" t="s">
        <v>359</v>
      </c>
      <c r="D12338" s="1" t="s">
        <v>2231</v>
      </c>
      <c r="E12338" s="2">
        <v>1</v>
      </c>
      <c r="F12338" s="3"/>
      <c r="G12338" s="2">
        <v>4</v>
      </c>
      <c r="H12338" s="3">
        <v>3</v>
      </c>
      <c r="I12338" s="69" t="str">
        <f>VLOOKUP(C12338,СПРАВОЧНИК!B:D,2,0)</f>
        <v>ЯПОНИЯ</v>
      </c>
      <c r="J12338" s="69" t="str">
        <f>VLOOKUP(C12338,СПРАВОЧНИК!B:D,3,0)</f>
        <v>ИНОМАРКИ</v>
      </c>
      <c r="K12338" s="69" t="str">
        <f>VLOOKUP(СВОД2023[[#This Row],[ФО]],СПРАВОЧНИК!H:P,2,0)</f>
        <v>Южный ФО</v>
      </c>
    </row>
    <row r="12339" spans="1:11" x14ac:dyDescent="0.2">
      <c r="A12339" t="s">
        <v>600</v>
      </c>
      <c r="B12339" t="s">
        <v>597</v>
      </c>
      <c r="C12339" s="1" t="s">
        <v>359</v>
      </c>
      <c r="D12339" s="1" t="s">
        <v>1629</v>
      </c>
      <c r="E12339" s="2">
        <v>2</v>
      </c>
      <c r="F12339" s="3">
        <v>1</v>
      </c>
      <c r="G12339" s="2">
        <v>6</v>
      </c>
      <c r="H12339" s="3">
        <v>2</v>
      </c>
      <c r="I12339" s="69" t="str">
        <f>VLOOKUP(C12339,СПРАВОЧНИК!B:D,2,0)</f>
        <v>ЯПОНИЯ</v>
      </c>
      <c r="J12339" s="69" t="str">
        <f>VLOOKUP(C12339,СПРАВОЧНИК!B:D,3,0)</f>
        <v>ИНОМАРКИ</v>
      </c>
      <c r="K12339" s="69" t="str">
        <f>VLOOKUP(СВОД2023[[#This Row],[ФО]],СПРАВОЧНИК!H:P,2,0)</f>
        <v>Южный ФО</v>
      </c>
    </row>
    <row r="12340" spans="1:11" x14ac:dyDescent="0.2">
      <c r="A12340" t="s">
        <v>600</v>
      </c>
      <c r="B12340" t="s">
        <v>597</v>
      </c>
      <c r="C12340" s="1" t="s">
        <v>359</v>
      </c>
      <c r="D12340" s="1" t="s">
        <v>1630</v>
      </c>
      <c r="E12340" s="2">
        <v>31</v>
      </c>
      <c r="F12340" s="3">
        <v>26</v>
      </c>
      <c r="G12340" s="2">
        <v>156</v>
      </c>
      <c r="H12340" s="3">
        <v>151</v>
      </c>
      <c r="I12340" s="69" t="str">
        <f>VLOOKUP(C12340,СПРАВОЧНИК!B:D,2,0)</f>
        <v>ЯПОНИЯ</v>
      </c>
      <c r="J12340" s="69" t="str">
        <f>VLOOKUP(C12340,СПРАВОЧНИК!B:D,3,0)</f>
        <v>ИНОМАРКИ</v>
      </c>
      <c r="K12340" s="69" t="str">
        <f>VLOOKUP(СВОД2023[[#This Row],[ФО]],СПРАВОЧНИК!H:P,2,0)</f>
        <v>Южный ФО</v>
      </c>
    </row>
    <row r="12341" spans="1:11" x14ac:dyDescent="0.2">
      <c r="A12341" t="s">
        <v>600</v>
      </c>
      <c r="B12341" t="s">
        <v>597</v>
      </c>
      <c r="C12341" s="1" t="s">
        <v>359</v>
      </c>
      <c r="D12341" s="1" t="s">
        <v>367</v>
      </c>
      <c r="E12341" s="2">
        <v>2</v>
      </c>
      <c r="F12341" s="3">
        <v>2</v>
      </c>
      <c r="G12341" s="2">
        <v>17</v>
      </c>
      <c r="H12341" s="3">
        <v>9</v>
      </c>
      <c r="I12341" s="69" t="str">
        <f>VLOOKUP(C12341,СПРАВОЧНИК!B:D,2,0)</f>
        <v>ЯПОНИЯ</v>
      </c>
      <c r="J12341" s="69" t="str">
        <f>VLOOKUP(C12341,СПРАВОЧНИК!B:D,3,0)</f>
        <v>ИНОМАРКИ</v>
      </c>
      <c r="K12341" s="69" t="str">
        <f>VLOOKUP(СВОД2023[[#This Row],[ФО]],СПРАВОЧНИК!H:P,2,0)</f>
        <v>Южный ФО</v>
      </c>
    </row>
    <row r="12342" spans="1:11" x14ac:dyDescent="0.2">
      <c r="A12342" t="s">
        <v>600</v>
      </c>
      <c r="B12342" t="s">
        <v>597</v>
      </c>
      <c r="C12342" s="1" t="s">
        <v>359</v>
      </c>
      <c r="D12342" s="1" t="s">
        <v>1631</v>
      </c>
      <c r="E12342" s="2"/>
      <c r="F12342" s="3">
        <v>1</v>
      </c>
      <c r="G12342" s="2"/>
      <c r="H12342" s="3">
        <v>3</v>
      </c>
      <c r="I12342" s="69" t="str">
        <f>VLOOKUP(C12342,СПРАВОЧНИК!B:D,2,0)</f>
        <v>ЯПОНИЯ</v>
      </c>
      <c r="J12342" s="69" t="str">
        <f>VLOOKUP(C12342,СПРАВОЧНИК!B:D,3,0)</f>
        <v>ИНОМАРКИ</v>
      </c>
      <c r="K12342" s="69" t="str">
        <f>VLOOKUP(СВОД2023[[#This Row],[ФО]],СПРАВОЧНИК!H:P,2,0)</f>
        <v>Южный ФО</v>
      </c>
    </row>
    <row r="12343" spans="1:11" x14ac:dyDescent="0.2">
      <c r="A12343" t="s">
        <v>600</v>
      </c>
      <c r="B12343" t="s">
        <v>597</v>
      </c>
      <c r="C12343" s="1" t="s">
        <v>359</v>
      </c>
      <c r="D12343" s="1" t="s">
        <v>1632</v>
      </c>
      <c r="E12343" s="2">
        <v>2</v>
      </c>
      <c r="F12343" s="3">
        <v>2</v>
      </c>
      <c r="G12343" s="2">
        <v>6</v>
      </c>
      <c r="H12343" s="3">
        <v>5</v>
      </c>
      <c r="I12343" s="69" t="str">
        <f>VLOOKUP(C12343,СПРАВОЧНИК!B:D,2,0)</f>
        <v>ЯПОНИЯ</v>
      </c>
      <c r="J12343" s="69" t="str">
        <f>VLOOKUP(C12343,СПРАВОЧНИК!B:D,3,0)</f>
        <v>ИНОМАРКИ</v>
      </c>
      <c r="K12343" s="69" t="str">
        <f>VLOOKUP(СВОД2023[[#This Row],[ФО]],СПРАВОЧНИК!H:P,2,0)</f>
        <v>Южный ФО</v>
      </c>
    </row>
    <row r="12344" spans="1:11" x14ac:dyDescent="0.2">
      <c r="A12344" t="s">
        <v>600</v>
      </c>
      <c r="B12344" t="s">
        <v>597</v>
      </c>
      <c r="C12344" s="1" t="s">
        <v>359</v>
      </c>
      <c r="D12344" s="1" t="s">
        <v>368</v>
      </c>
      <c r="E12344" s="2">
        <v>26</v>
      </c>
      <c r="F12344" s="3">
        <v>14</v>
      </c>
      <c r="G12344" s="2">
        <v>110</v>
      </c>
      <c r="H12344" s="3">
        <v>65</v>
      </c>
      <c r="I12344" s="69" t="str">
        <f>VLOOKUP(C12344,СПРАВОЧНИК!B:D,2,0)</f>
        <v>ЯПОНИЯ</v>
      </c>
      <c r="J12344" s="69" t="str">
        <f>VLOOKUP(C12344,СПРАВОЧНИК!B:D,3,0)</f>
        <v>ИНОМАРКИ</v>
      </c>
      <c r="K12344" s="69" t="str">
        <f>VLOOKUP(СВОД2023[[#This Row],[ФО]],СПРАВОЧНИК!H:P,2,0)</f>
        <v>Южный ФО</v>
      </c>
    </row>
    <row r="12345" spans="1:11" x14ac:dyDescent="0.2">
      <c r="A12345" t="s">
        <v>600</v>
      </c>
      <c r="B12345" t="s">
        <v>597</v>
      </c>
      <c r="C12345" s="1" t="s">
        <v>359</v>
      </c>
      <c r="D12345" s="1" t="s">
        <v>369</v>
      </c>
      <c r="E12345" s="2">
        <v>548</v>
      </c>
      <c r="F12345" s="3">
        <v>334</v>
      </c>
      <c r="G12345" s="2">
        <v>3086</v>
      </c>
      <c r="H12345" s="3">
        <v>1790</v>
      </c>
      <c r="I12345" s="69" t="str">
        <f>VLOOKUP(C12345,СПРАВОЧНИК!B:D,2,0)</f>
        <v>ЯПОНИЯ</v>
      </c>
      <c r="J12345" s="69" t="str">
        <f>VLOOKUP(C12345,СПРАВОЧНИК!B:D,3,0)</f>
        <v>ИНОМАРКИ</v>
      </c>
      <c r="K12345" s="69" t="str">
        <f>VLOOKUP(СВОД2023[[#This Row],[ФО]],СПРАВОЧНИК!H:P,2,0)</f>
        <v>Южный ФО</v>
      </c>
    </row>
    <row r="12346" spans="1:11" x14ac:dyDescent="0.2">
      <c r="A12346" t="s">
        <v>600</v>
      </c>
      <c r="B12346" t="s">
        <v>597</v>
      </c>
      <c r="C12346" s="1" t="s">
        <v>359</v>
      </c>
      <c r="D12346" s="1" t="s">
        <v>1633</v>
      </c>
      <c r="E12346" s="2">
        <v>53</v>
      </c>
      <c r="F12346" s="3">
        <v>27</v>
      </c>
      <c r="G12346" s="2">
        <v>280</v>
      </c>
      <c r="H12346" s="3">
        <v>160</v>
      </c>
      <c r="I12346" s="69" t="str">
        <f>VLOOKUP(C12346,СПРАВОЧНИК!B:D,2,0)</f>
        <v>ЯПОНИЯ</v>
      </c>
      <c r="J12346" s="69" t="str">
        <f>VLOOKUP(C12346,СПРАВОЧНИК!B:D,3,0)</f>
        <v>ИНОМАРКИ</v>
      </c>
      <c r="K12346" s="69" t="str">
        <f>VLOOKUP(СВОД2023[[#This Row],[ФО]],СПРАВОЧНИК!H:P,2,0)</f>
        <v>Южный ФО</v>
      </c>
    </row>
    <row r="12347" spans="1:11" x14ac:dyDescent="0.2">
      <c r="A12347" t="s">
        <v>600</v>
      </c>
      <c r="B12347" t="s">
        <v>597</v>
      </c>
      <c r="C12347" s="1" t="s">
        <v>359</v>
      </c>
      <c r="D12347" s="1" t="s">
        <v>1634</v>
      </c>
      <c r="E12347" s="2">
        <v>33</v>
      </c>
      <c r="F12347" s="3">
        <v>7</v>
      </c>
      <c r="G12347" s="2">
        <v>138</v>
      </c>
      <c r="H12347" s="3">
        <v>54</v>
      </c>
      <c r="I12347" s="69" t="str">
        <f>VLOOKUP(C12347,СПРАВОЧНИК!B:D,2,0)</f>
        <v>ЯПОНИЯ</v>
      </c>
      <c r="J12347" s="69" t="str">
        <f>VLOOKUP(C12347,СПРАВОЧНИК!B:D,3,0)</f>
        <v>ИНОМАРКИ</v>
      </c>
      <c r="K12347" s="69" t="str">
        <f>VLOOKUP(СВОД2023[[#This Row],[ФО]],СПРАВОЧНИК!H:P,2,0)</f>
        <v>Южный ФО</v>
      </c>
    </row>
    <row r="12348" spans="1:11" x14ac:dyDescent="0.2">
      <c r="A12348" t="s">
        <v>600</v>
      </c>
      <c r="B12348" t="s">
        <v>597</v>
      </c>
      <c r="C12348" s="1" t="s">
        <v>359</v>
      </c>
      <c r="D12348" s="1" t="s">
        <v>370</v>
      </c>
      <c r="E12348" s="2">
        <v>521</v>
      </c>
      <c r="F12348" s="3">
        <v>302</v>
      </c>
      <c r="G12348" s="2">
        <v>2767</v>
      </c>
      <c r="H12348" s="3">
        <v>1472</v>
      </c>
      <c r="I12348" s="69" t="str">
        <f>VLOOKUP(C12348,СПРАВОЧНИК!B:D,2,0)</f>
        <v>ЯПОНИЯ</v>
      </c>
      <c r="J12348" s="69" t="str">
        <f>VLOOKUP(C12348,СПРАВОЧНИК!B:D,3,0)</f>
        <v>ИНОМАРКИ</v>
      </c>
      <c r="K12348" s="69" t="str">
        <f>VLOOKUP(СВОД2023[[#This Row],[ФО]],СПРАВОЧНИК!H:P,2,0)</f>
        <v>Южный ФО</v>
      </c>
    </row>
    <row r="12349" spans="1:11" x14ac:dyDescent="0.2">
      <c r="A12349" t="s">
        <v>600</v>
      </c>
      <c r="B12349" t="s">
        <v>597</v>
      </c>
      <c r="C12349" s="1" t="s">
        <v>359</v>
      </c>
      <c r="D12349" s="1" t="s">
        <v>1635</v>
      </c>
      <c r="E12349" s="2">
        <v>81</v>
      </c>
      <c r="F12349" s="3">
        <v>43</v>
      </c>
      <c r="G12349" s="2">
        <v>384</v>
      </c>
      <c r="H12349" s="3">
        <v>198</v>
      </c>
      <c r="I12349" s="69" t="str">
        <f>VLOOKUP(C12349,СПРАВОЧНИК!B:D,2,0)</f>
        <v>ЯПОНИЯ</v>
      </c>
      <c r="J12349" s="69" t="str">
        <f>VLOOKUP(C12349,СПРАВОЧНИК!B:D,3,0)</f>
        <v>ИНОМАРКИ</v>
      </c>
      <c r="K12349" s="69" t="str">
        <f>VLOOKUP(СВОД2023[[#This Row],[ФО]],СПРАВОЧНИК!H:P,2,0)</f>
        <v>Южный ФО</v>
      </c>
    </row>
    <row r="12350" spans="1:11" x14ac:dyDescent="0.2">
      <c r="A12350" t="s">
        <v>600</v>
      </c>
      <c r="B12350" t="s">
        <v>597</v>
      </c>
      <c r="C12350" s="1" t="s">
        <v>359</v>
      </c>
      <c r="D12350" s="1" t="s">
        <v>2232</v>
      </c>
      <c r="E12350" s="2"/>
      <c r="F12350" s="3">
        <v>1</v>
      </c>
      <c r="G12350" s="2">
        <v>5</v>
      </c>
      <c r="H12350" s="3">
        <v>1</v>
      </c>
      <c r="I12350" s="69" t="str">
        <f>VLOOKUP(C12350,СПРАВОЧНИК!B:D,2,0)</f>
        <v>ЯПОНИЯ</v>
      </c>
      <c r="J12350" s="69" t="str">
        <f>VLOOKUP(C12350,СПРАВОЧНИК!B:D,3,0)</f>
        <v>ИНОМАРКИ</v>
      </c>
      <c r="K12350" s="69" t="str">
        <f>VLOOKUP(СВОД2023[[#This Row],[ФО]],СПРАВОЧНИК!H:P,2,0)</f>
        <v>Южный ФО</v>
      </c>
    </row>
    <row r="12351" spans="1:11" x14ac:dyDescent="0.2">
      <c r="A12351" t="s">
        <v>600</v>
      </c>
      <c r="B12351" t="s">
        <v>597</v>
      </c>
      <c r="C12351" s="1" t="s">
        <v>359</v>
      </c>
      <c r="D12351" s="1" t="s">
        <v>371</v>
      </c>
      <c r="E12351" s="2"/>
      <c r="F12351" s="3"/>
      <c r="G12351" s="2">
        <v>1</v>
      </c>
      <c r="H12351" s="3"/>
      <c r="I12351" s="69" t="str">
        <f>VLOOKUP(C12351,СПРАВОЧНИК!B:D,2,0)</f>
        <v>ЯПОНИЯ</v>
      </c>
      <c r="J12351" s="69" t="str">
        <f>VLOOKUP(C12351,СПРАВОЧНИК!B:D,3,0)</f>
        <v>ИНОМАРКИ</v>
      </c>
      <c r="K12351" s="69" t="str">
        <f>VLOOKUP(СВОД2023[[#This Row],[ФО]],СПРАВОЧНИК!H:P,2,0)</f>
        <v>Южный ФО</v>
      </c>
    </row>
    <row r="12352" spans="1:11" x14ac:dyDescent="0.2">
      <c r="A12352" t="s">
        <v>600</v>
      </c>
      <c r="B12352" t="s">
        <v>597</v>
      </c>
      <c r="C12352" s="1" t="s">
        <v>359</v>
      </c>
      <c r="D12352" s="1" t="s">
        <v>372</v>
      </c>
      <c r="E12352" s="2"/>
      <c r="F12352" s="3"/>
      <c r="G12352" s="2">
        <v>2</v>
      </c>
      <c r="H12352" s="3">
        <v>3</v>
      </c>
      <c r="I12352" s="69" t="str">
        <f>VLOOKUP(C12352,СПРАВОЧНИК!B:D,2,0)</f>
        <v>ЯПОНИЯ</v>
      </c>
      <c r="J12352" s="69" t="str">
        <f>VLOOKUP(C12352,СПРАВОЧНИК!B:D,3,0)</f>
        <v>ИНОМАРКИ</v>
      </c>
      <c r="K12352" s="69" t="str">
        <f>VLOOKUP(СВОД2023[[#This Row],[ФО]],СПРАВОЧНИК!H:P,2,0)</f>
        <v>Южный ФО</v>
      </c>
    </row>
    <row r="12353" spans="1:11" x14ac:dyDescent="0.2">
      <c r="A12353" t="s">
        <v>600</v>
      </c>
      <c r="B12353" t="s">
        <v>597</v>
      </c>
      <c r="C12353" s="1" t="s">
        <v>359</v>
      </c>
      <c r="D12353" s="1" t="s">
        <v>1638</v>
      </c>
      <c r="E12353" s="2">
        <v>1</v>
      </c>
      <c r="F12353" s="3">
        <v>3</v>
      </c>
      <c r="G12353" s="2">
        <v>15</v>
      </c>
      <c r="H12353" s="3">
        <v>23</v>
      </c>
      <c r="I12353" s="69" t="str">
        <f>VLOOKUP(C12353,СПРАВОЧНИК!B:D,2,0)</f>
        <v>ЯПОНИЯ</v>
      </c>
      <c r="J12353" s="69" t="str">
        <f>VLOOKUP(C12353,СПРАВОЧНИК!B:D,3,0)</f>
        <v>ИНОМАРКИ</v>
      </c>
      <c r="K12353" s="69" t="str">
        <f>VLOOKUP(СВОД2023[[#This Row],[ФО]],СПРАВОЧНИК!H:P,2,0)</f>
        <v>Южный ФО</v>
      </c>
    </row>
    <row r="12354" spans="1:11" x14ac:dyDescent="0.2">
      <c r="A12354" t="s">
        <v>600</v>
      </c>
      <c r="B12354" t="s">
        <v>597</v>
      </c>
      <c r="C12354" s="1" t="s">
        <v>359</v>
      </c>
      <c r="D12354" s="1" t="s">
        <v>975</v>
      </c>
      <c r="E12354" s="2">
        <v>30</v>
      </c>
      <c r="F12354" s="3">
        <v>26</v>
      </c>
      <c r="G12354" s="2">
        <v>173</v>
      </c>
      <c r="H12354" s="3">
        <v>133</v>
      </c>
      <c r="I12354" s="69" t="str">
        <f>VLOOKUP(C12354,СПРАВОЧНИК!B:D,2,0)</f>
        <v>ЯПОНИЯ</v>
      </c>
      <c r="J12354" s="69" t="str">
        <f>VLOOKUP(C12354,СПРАВОЧНИК!B:D,3,0)</f>
        <v>ИНОМАРКИ</v>
      </c>
      <c r="K12354" s="69" t="str">
        <f>VLOOKUP(СВОД2023[[#This Row],[ФО]],СПРАВОЧНИК!H:P,2,0)</f>
        <v>Южный ФО</v>
      </c>
    </row>
    <row r="12355" spans="1:11" x14ac:dyDescent="0.2">
      <c r="A12355" t="s">
        <v>600</v>
      </c>
      <c r="B12355" t="s">
        <v>597</v>
      </c>
      <c r="C12355" s="1" t="s">
        <v>359</v>
      </c>
      <c r="D12355" s="1" t="s">
        <v>2233</v>
      </c>
      <c r="E12355" s="2">
        <v>1</v>
      </c>
      <c r="F12355" s="3"/>
      <c r="G12355" s="2">
        <v>1</v>
      </c>
      <c r="H12355" s="3">
        <v>2</v>
      </c>
      <c r="I12355" s="69" t="str">
        <f>VLOOKUP(C12355,СПРАВОЧНИК!B:D,2,0)</f>
        <v>ЯПОНИЯ</v>
      </c>
      <c r="J12355" s="69" t="str">
        <f>VLOOKUP(C12355,СПРАВОЧНИК!B:D,3,0)</f>
        <v>ИНОМАРКИ</v>
      </c>
      <c r="K12355" s="69" t="str">
        <f>VLOOKUP(СВОД2023[[#This Row],[ФО]],СПРАВОЧНИК!H:P,2,0)</f>
        <v>Южный ФО</v>
      </c>
    </row>
    <row r="12356" spans="1:11" x14ac:dyDescent="0.2">
      <c r="A12356" t="s">
        <v>600</v>
      </c>
      <c r="B12356" t="s">
        <v>597</v>
      </c>
      <c r="C12356" s="1" t="s">
        <v>359</v>
      </c>
      <c r="D12356" s="1" t="s">
        <v>373</v>
      </c>
      <c r="E12356" s="2">
        <v>1</v>
      </c>
      <c r="F12356" s="3"/>
      <c r="G12356" s="2">
        <v>4</v>
      </c>
      <c r="H12356" s="3"/>
      <c r="I12356" s="69" t="str">
        <f>VLOOKUP(C12356,СПРАВОЧНИК!B:D,2,0)</f>
        <v>ЯПОНИЯ</v>
      </c>
      <c r="J12356" s="69" t="str">
        <f>VLOOKUP(C12356,СПРАВОЧНИК!B:D,3,0)</f>
        <v>ИНОМАРКИ</v>
      </c>
      <c r="K12356" s="69" t="str">
        <f>VLOOKUP(СВОД2023[[#This Row],[ФО]],СПРАВОЧНИК!H:P,2,0)</f>
        <v>Южный ФО</v>
      </c>
    </row>
    <row r="12357" spans="1:11" x14ac:dyDescent="0.2">
      <c r="A12357" t="s">
        <v>600</v>
      </c>
      <c r="B12357" t="s">
        <v>597</v>
      </c>
      <c r="C12357" s="1" t="s">
        <v>359</v>
      </c>
      <c r="D12357" s="1" t="s">
        <v>374</v>
      </c>
      <c r="E12357" s="2">
        <v>4</v>
      </c>
      <c r="F12357" s="3">
        <v>1</v>
      </c>
      <c r="G12357" s="2">
        <v>15</v>
      </c>
      <c r="H12357" s="3">
        <v>4</v>
      </c>
      <c r="I12357" s="69" t="str">
        <f>VLOOKUP(C12357,СПРАВОЧНИК!B:D,2,0)</f>
        <v>ЯПОНИЯ</v>
      </c>
      <c r="J12357" s="69" t="str">
        <f>VLOOKUP(C12357,СПРАВОЧНИК!B:D,3,0)</f>
        <v>ИНОМАРКИ</v>
      </c>
      <c r="K12357" s="69" t="str">
        <f>VLOOKUP(СВОД2023[[#This Row],[ФО]],СПРАВОЧНИК!H:P,2,0)</f>
        <v>Южный ФО</v>
      </c>
    </row>
    <row r="12358" spans="1:11" x14ac:dyDescent="0.2">
      <c r="A12358" t="s">
        <v>600</v>
      </c>
      <c r="B12358" t="s">
        <v>597</v>
      </c>
      <c r="C12358" s="1" t="s">
        <v>359</v>
      </c>
      <c r="D12358" s="1" t="s">
        <v>2234</v>
      </c>
      <c r="E12358" s="2"/>
      <c r="F12358" s="3"/>
      <c r="G12358" s="2">
        <v>4</v>
      </c>
      <c r="H12358" s="3">
        <v>3</v>
      </c>
      <c r="I12358" s="69" t="str">
        <f>VLOOKUP(C12358,СПРАВОЧНИК!B:D,2,0)</f>
        <v>ЯПОНИЯ</v>
      </c>
      <c r="J12358" s="69" t="str">
        <f>VLOOKUP(C12358,СПРАВОЧНИК!B:D,3,0)</f>
        <v>ИНОМАРКИ</v>
      </c>
      <c r="K12358" s="69" t="str">
        <f>VLOOKUP(СВОД2023[[#This Row],[ФО]],СПРАВОЧНИК!H:P,2,0)</f>
        <v>Южный ФО</v>
      </c>
    </row>
    <row r="12359" spans="1:11" x14ac:dyDescent="0.2">
      <c r="A12359" t="s">
        <v>600</v>
      </c>
      <c r="B12359" t="s">
        <v>597</v>
      </c>
      <c r="C12359" s="1" t="s">
        <v>359</v>
      </c>
      <c r="D12359" s="1" t="s">
        <v>1639</v>
      </c>
      <c r="E12359" s="2">
        <v>18</v>
      </c>
      <c r="F12359" s="3">
        <v>14</v>
      </c>
      <c r="G12359" s="2">
        <v>82</v>
      </c>
      <c r="H12359" s="3">
        <v>70</v>
      </c>
      <c r="I12359" s="69" t="str">
        <f>VLOOKUP(C12359,СПРАВОЧНИК!B:D,2,0)</f>
        <v>ЯПОНИЯ</v>
      </c>
      <c r="J12359" s="69" t="str">
        <f>VLOOKUP(C12359,СПРАВОЧНИК!B:D,3,0)</f>
        <v>ИНОМАРКИ</v>
      </c>
      <c r="K12359" s="69" t="str">
        <f>VLOOKUP(СВОД2023[[#This Row],[ФО]],СПРАВОЧНИК!H:P,2,0)</f>
        <v>Южный ФО</v>
      </c>
    </row>
    <row r="12360" spans="1:11" x14ac:dyDescent="0.2">
      <c r="A12360" t="s">
        <v>600</v>
      </c>
      <c r="B12360" t="s">
        <v>597</v>
      </c>
      <c r="C12360" s="1" t="s">
        <v>359</v>
      </c>
      <c r="D12360" s="1" t="s">
        <v>1640</v>
      </c>
      <c r="E12360" s="2"/>
      <c r="F12360" s="3"/>
      <c r="G12360" s="2">
        <v>4</v>
      </c>
      <c r="H12360" s="3">
        <v>3</v>
      </c>
      <c r="I12360" s="69" t="str">
        <f>VLOOKUP(C12360,СПРАВОЧНИК!B:D,2,0)</f>
        <v>ЯПОНИЯ</v>
      </c>
      <c r="J12360" s="69" t="str">
        <f>VLOOKUP(C12360,СПРАВОЧНИК!B:D,3,0)</f>
        <v>ИНОМАРКИ</v>
      </c>
      <c r="K12360" s="69" t="str">
        <f>VLOOKUP(СВОД2023[[#This Row],[ФО]],СПРАВОЧНИК!H:P,2,0)</f>
        <v>Южный ФО</v>
      </c>
    </row>
    <row r="12361" spans="1:11" x14ac:dyDescent="0.2">
      <c r="A12361" t="s">
        <v>600</v>
      </c>
      <c r="B12361" t="s">
        <v>597</v>
      </c>
      <c r="C12361" s="1" t="s">
        <v>359</v>
      </c>
      <c r="D12361" s="1" t="s">
        <v>2235</v>
      </c>
      <c r="E12361" s="2">
        <v>6</v>
      </c>
      <c r="F12361" s="3">
        <v>7</v>
      </c>
      <c r="G12361" s="2">
        <v>35</v>
      </c>
      <c r="H12361" s="3">
        <v>39</v>
      </c>
      <c r="I12361" s="69" t="str">
        <f>VLOOKUP(C12361,СПРАВОЧНИК!B:D,2,0)</f>
        <v>ЯПОНИЯ</v>
      </c>
      <c r="J12361" s="69" t="str">
        <f>VLOOKUP(C12361,СПРАВОЧНИК!B:D,3,0)</f>
        <v>ИНОМАРКИ</v>
      </c>
      <c r="K12361" s="69" t="str">
        <f>VLOOKUP(СВОД2023[[#This Row],[ФО]],СПРАВОЧНИК!H:P,2,0)</f>
        <v>Южный ФО</v>
      </c>
    </row>
    <row r="12362" spans="1:11" x14ac:dyDescent="0.2">
      <c r="A12362" t="s">
        <v>600</v>
      </c>
      <c r="B12362" t="s">
        <v>597</v>
      </c>
      <c r="C12362" s="1" t="s">
        <v>359</v>
      </c>
      <c r="D12362" s="1" t="s">
        <v>2553</v>
      </c>
      <c r="E12362" s="2"/>
      <c r="F12362" s="3"/>
      <c r="G12362" s="2">
        <v>1</v>
      </c>
      <c r="H12362" s="3">
        <v>1</v>
      </c>
      <c r="I12362" s="69" t="str">
        <f>VLOOKUP(C12362,СПРАВОЧНИК!B:D,2,0)</f>
        <v>ЯПОНИЯ</v>
      </c>
      <c r="J12362" s="69" t="str">
        <f>VLOOKUP(C12362,СПРАВОЧНИК!B:D,3,0)</f>
        <v>ИНОМАРКИ</v>
      </c>
      <c r="K12362" s="69" t="str">
        <f>VLOOKUP(СВОД2023[[#This Row],[ФО]],СПРАВОЧНИК!H:P,2,0)</f>
        <v>Южный ФО</v>
      </c>
    </row>
    <row r="12363" spans="1:11" x14ac:dyDescent="0.2">
      <c r="A12363" t="s">
        <v>600</v>
      </c>
      <c r="B12363" t="s">
        <v>597</v>
      </c>
      <c r="C12363" s="1" t="s">
        <v>359</v>
      </c>
      <c r="D12363" s="1" t="s">
        <v>1641</v>
      </c>
      <c r="E12363" s="2"/>
      <c r="F12363" s="3"/>
      <c r="G12363" s="2">
        <v>1</v>
      </c>
      <c r="H12363" s="3">
        <v>1</v>
      </c>
      <c r="I12363" s="69" t="str">
        <f>VLOOKUP(C12363,СПРАВОЧНИК!B:D,2,0)</f>
        <v>ЯПОНИЯ</v>
      </c>
      <c r="J12363" s="69" t="str">
        <f>VLOOKUP(C12363,СПРАВОЧНИК!B:D,3,0)</f>
        <v>ИНОМАРКИ</v>
      </c>
      <c r="K12363" s="69" t="str">
        <f>VLOOKUP(СВОД2023[[#This Row],[ФО]],СПРАВОЧНИК!H:P,2,0)</f>
        <v>Южный ФО</v>
      </c>
    </row>
    <row r="12364" spans="1:11" x14ac:dyDescent="0.2">
      <c r="A12364" t="s">
        <v>600</v>
      </c>
      <c r="B12364" t="s">
        <v>597</v>
      </c>
      <c r="C12364" s="1" t="s">
        <v>359</v>
      </c>
      <c r="D12364" s="1" t="s">
        <v>1642</v>
      </c>
      <c r="E12364" s="2">
        <v>10</v>
      </c>
      <c r="F12364" s="3">
        <v>4</v>
      </c>
      <c r="G12364" s="2">
        <v>37</v>
      </c>
      <c r="H12364" s="3">
        <v>23</v>
      </c>
      <c r="I12364" s="69" t="str">
        <f>VLOOKUP(C12364,СПРАВОЧНИК!B:D,2,0)</f>
        <v>ЯПОНИЯ</v>
      </c>
      <c r="J12364" s="69" t="str">
        <f>VLOOKUP(C12364,СПРАВОЧНИК!B:D,3,0)</f>
        <v>ИНОМАРКИ</v>
      </c>
      <c r="K12364" s="69" t="str">
        <f>VLOOKUP(СВОД2023[[#This Row],[ФО]],СПРАВОЧНИК!H:P,2,0)</f>
        <v>Южный ФО</v>
      </c>
    </row>
    <row r="12365" spans="1:11" x14ac:dyDescent="0.2">
      <c r="A12365" t="s">
        <v>600</v>
      </c>
      <c r="B12365" t="s">
        <v>597</v>
      </c>
      <c r="C12365" s="1" t="s">
        <v>359</v>
      </c>
      <c r="D12365" s="1" t="s">
        <v>1643</v>
      </c>
      <c r="E12365" s="2"/>
      <c r="F12365" s="3"/>
      <c r="G12365" s="2">
        <v>2</v>
      </c>
      <c r="H12365" s="3"/>
      <c r="I12365" s="69" t="str">
        <f>VLOOKUP(C12365,СПРАВОЧНИК!B:D,2,0)</f>
        <v>ЯПОНИЯ</v>
      </c>
      <c r="J12365" s="69" t="str">
        <f>VLOOKUP(C12365,СПРАВОЧНИК!B:D,3,0)</f>
        <v>ИНОМАРКИ</v>
      </c>
      <c r="K12365" s="69" t="str">
        <f>VLOOKUP(СВОД2023[[#This Row],[ФО]],СПРАВОЧНИК!H:P,2,0)</f>
        <v>Южный ФО</v>
      </c>
    </row>
    <row r="12366" spans="1:11" x14ac:dyDescent="0.2">
      <c r="A12366" t="s">
        <v>600</v>
      </c>
      <c r="B12366" t="s">
        <v>597</v>
      </c>
      <c r="C12366" s="1" t="s">
        <v>359</v>
      </c>
      <c r="D12366" s="1" t="s">
        <v>1644</v>
      </c>
      <c r="E12366" s="2">
        <v>1</v>
      </c>
      <c r="F12366" s="3">
        <v>1</v>
      </c>
      <c r="G12366" s="2">
        <v>2</v>
      </c>
      <c r="H12366" s="3">
        <v>1</v>
      </c>
      <c r="I12366" s="69" t="str">
        <f>VLOOKUP(C12366,СПРАВОЧНИК!B:D,2,0)</f>
        <v>ЯПОНИЯ</v>
      </c>
      <c r="J12366" s="69" t="str">
        <f>VLOOKUP(C12366,СПРАВОЧНИК!B:D,3,0)</f>
        <v>ИНОМАРКИ</v>
      </c>
      <c r="K12366" s="69" t="str">
        <f>VLOOKUP(СВОД2023[[#This Row],[ФО]],СПРАВОЧНИК!H:P,2,0)</f>
        <v>Южный ФО</v>
      </c>
    </row>
    <row r="12367" spans="1:11" x14ac:dyDescent="0.2">
      <c r="A12367" t="s">
        <v>600</v>
      </c>
      <c r="B12367" t="s">
        <v>597</v>
      </c>
      <c r="C12367" s="1" t="s">
        <v>359</v>
      </c>
      <c r="D12367" s="1" t="s">
        <v>1645</v>
      </c>
      <c r="E12367" s="2">
        <v>6</v>
      </c>
      <c r="F12367" s="3">
        <v>3</v>
      </c>
      <c r="G12367" s="2">
        <v>51</v>
      </c>
      <c r="H12367" s="3">
        <v>32</v>
      </c>
      <c r="I12367" s="69" t="str">
        <f>VLOOKUP(C12367,СПРАВОЧНИК!B:D,2,0)</f>
        <v>ЯПОНИЯ</v>
      </c>
      <c r="J12367" s="69" t="str">
        <f>VLOOKUP(C12367,СПРАВОЧНИК!B:D,3,0)</f>
        <v>ИНОМАРКИ</v>
      </c>
      <c r="K12367" s="69" t="str">
        <f>VLOOKUP(СВОД2023[[#This Row],[ФО]],СПРАВОЧНИК!H:P,2,0)</f>
        <v>Южный ФО</v>
      </c>
    </row>
    <row r="12368" spans="1:11" x14ac:dyDescent="0.2">
      <c r="A12368" t="s">
        <v>600</v>
      </c>
      <c r="B12368" t="s">
        <v>597</v>
      </c>
      <c r="C12368" s="1" t="s">
        <v>359</v>
      </c>
      <c r="D12368" s="1" t="s">
        <v>1646</v>
      </c>
      <c r="E12368" s="2">
        <v>1</v>
      </c>
      <c r="F12368" s="3">
        <v>5</v>
      </c>
      <c r="G12368" s="2">
        <v>15</v>
      </c>
      <c r="H12368" s="3">
        <v>21</v>
      </c>
      <c r="I12368" s="69" t="str">
        <f>VLOOKUP(C12368,СПРАВОЧНИК!B:D,2,0)</f>
        <v>ЯПОНИЯ</v>
      </c>
      <c r="J12368" s="69" t="str">
        <f>VLOOKUP(C12368,СПРАВОЧНИК!B:D,3,0)</f>
        <v>ИНОМАРКИ</v>
      </c>
      <c r="K12368" s="69" t="str">
        <f>VLOOKUP(СВОД2023[[#This Row],[ФО]],СПРАВОЧНИК!H:P,2,0)</f>
        <v>Южный ФО</v>
      </c>
    </row>
    <row r="12369" spans="1:11" x14ac:dyDescent="0.2">
      <c r="A12369" t="s">
        <v>600</v>
      </c>
      <c r="B12369" t="s">
        <v>597</v>
      </c>
      <c r="C12369" s="1" t="s">
        <v>359</v>
      </c>
      <c r="D12369" s="1" t="s">
        <v>1647</v>
      </c>
      <c r="E12369" s="2">
        <v>11</v>
      </c>
      <c r="F12369" s="3">
        <v>7</v>
      </c>
      <c r="G12369" s="2">
        <v>48</v>
      </c>
      <c r="H12369" s="3">
        <v>44</v>
      </c>
      <c r="I12369" s="69" t="str">
        <f>VLOOKUP(C12369,СПРАВОЧНИК!B:D,2,0)</f>
        <v>ЯПОНИЯ</v>
      </c>
      <c r="J12369" s="69" t="str">
        <f>VLOOKUP(C12369,СПРАВОЧНИК!B:D,3,0)</f>
        <v>ИНОМАРКИ</v>
      </c>
      <c r="K12369" s="69" t="str">
        <f>VLOOKUP(СВОД2023[[#This Row],[ФО]],СПРАВОЧНИК!H:P,2,0)</f>
        <v>Южный ФО</v>
      </c>
    </row>
    <row r="12370" spans="1:11" x14ac:dyDescent="0.2">
      <c r="A12370" t="s">
        <v>600</v>
      </c>
      <c r="B12370" t="s">
        <v>597</v>
      </c>
      <c r="C12370" s="1" t="s">
        <v>375</v>
      </c>
      <c r="D12370" s="1" t="s">
        <v>376</v>
      </c>
      <c r="E12370" s="2"/>
      <c r="F12370" s="3"/>
      <c r="G12370" s="2">
        <v>1</v>
      </c>
      <c r="H12370" s="3"/>
      <c r="I12370" s="69" t="str">
        <f>VLOOKUP(C12370,СПРАВОЧНИК!B:D,2,0)</f>
        <v>ЕВРОПА</v>
      </c>
      <c r="J12370" s="69" t="str">
        <f>VLOOKUP(C12370,СПРАВОЧНИК!B:D,3,0)</f>
        <v>ИНОМАРКИ</v>
      </c>
      <c r="K12370" s="69" t="str">
        <f>VLOOKUP(СВОД2023[[#This Row],[ФО]],СПРАВОЧНИК!H:P,2,0)</f>
        <v>Южный ФО</v>
      </c>
    </row>
    <row r="12371" spans="1:11" x14ac:dyDescent="0.2">
      <c r="A12371" t="s">
        <v>600</v>
      </c>
      <c r="B12371" t="s">
        <v>597</v>
      </c>
      <c r="C12371" s="1" t="s">
        <v>375</v>
      </c>
      <c r="D12371" s="1" t="s">
        <v>2770</v>
      </c>
      <c r="E12371" s="2"/>
      <c r="F12371" s="3"/>
      <c r="G12371" s="2"/>
      <c r="H12371" s="3">
        <v>2</v>
      </c>
      <c r="I12371" s="69" t="str">
        <f>VLOOKUP(C12371,СПРАВОЧНИК!B:D,2,0)</f>
        <v>ЕВРОПА</v>
      </c>
      <c r="J12371" s="69" t="str">
        <f>VLOOKUP(C12371,СПРАВОЧНИК!B:D,3,0)</f>
        <v>ИНОМАРКИ</v>
      </c>
      <c r="K12371" s="69" t="str">
        <f>VLOOKUP(СВОД2023[[#This Row],[ФО]],СПРАВОЧНИК!H:P,2,0)</f>
        <v>Южный ФО</v>
      </c>
    </row>
    <row r="12372" spans="1:11" x14ac:dyDescent="0.2">
      <c r="A12372" t="s">
        <v>600</v>
      </c>
      <c r="B12372" t="s">
        <v>597</v>
      </c>
      <c r="C12372" s="1" t="s">
        <v>377</v>
      </c>
      <c r="D12372" s="1" t="s">
        <v>378</v>
      </c>
      <c r="E12372" s="2">
        <v>106</v>
      </c>
      <c r="F12372" s="3">
        <v>35</v>
      </c>
      <c r="G12372" s="2">
        <v>564</v>
      </c>
      <c r="H12372" s="3">
        <v>261</v>
      </c>
      <c r="I12372" s="69" t="str">
        <f>VLOOKUP(C12372,СПРАВОЧНИК!B:D,2,0)</f>
        <v>ЕВРОПА</v>
      </c>
      <c r="J12372" s="69" t="str">
        <f>VLOOKUP(C12372,СПРАВОЧНИК!B:D,3,0)</f>
        <v>ИНОМАРКИ</v>
      </c>
      <c r="K12372" s="69" t="str">
        <f>VLOOKUP(СВОД2023[[#This Row],[ФО]],СПРАВОЧНИК!H:P,2,0)</f>
        <v>Южный ФО</v>
      </c>
    </row>
    <row r="12373" spans="1:11" x14ac:dyDescent="0.2">
      <c r="A12373" t="s">
        <v>600</v>
      </c>
      <c r="B12373" t="s">
        <v>597</v>
      </c>
      <c r="C12373" s="1" t="s">
        <v>377</v>
      </c>
      <c r="D12373" s="1" t="s">
        <v>379</v>
      </c>
      <c r="E12373" s="2">
        <v>4</v>
      </c>
      <c r="F12373" s="3">
        <v>3</v>
      </c>
      <c r="G12373" s="2">
        <v>35</v>
      </c>
      <c r="H12373" s="3">
        <v>22</v>
      </c>
      <c r="I12373" s="69" t="str">
        <f>VLOOKUP(C12373,СПРАВОЧНИК!B:D,2,0)</f>
        <v>ЕВРОПА</v>
      </c>
      <c r="J12373" s="69" t="str">
        <f>VLOOKUP(C12373,СПРАВОЧНИК!B:D,3,0)</f>
        <v>ИНОМАРКИ</v>
      </c>
      <c r="K12373" s="69" t="str">
        <f>VLOOKUP(СВОД2023[[#This Row],[ФО]],СПРАВОЧНИК!H:P,2,0)</f>
        <v>Южный ФО</v>
      </c>
    </row>
    <row r="12374" spans="1:11" x14ac:dyDescent="0.2">
      <c r="A12374" t="s">
        <v>600</v>
      </c>
      <c r="B12374" t="s">
        <v>597</v>
      </c>
      <c r="C12374" s="1" t="s">
        <v>377</v>
      </c>
      <c r="D12374" s="1" t="s">
        <v>1648</v>
      </c>
      <c r="E12374" s="2">
        <v>66</v>
      </c>
      <c r="F12374" s="3">
        <v>18</v>
      </c>
      <c r="G12374" s="2">
        <v>241</v>
      </c>
      <c r="H12374" s="3">
        <v>106</v>
      </c>
      <c r="I12374" s="69" t="str">
        <f>VLOOKUP(C12374,СПРАВОЧНИК!B:D,2,0)</f>
        <v>ЕВРОПА</v>
      </c>
      <c r="J12374" s="69" t="str">
        <f>VLOOKUP(C12374,СПРАВОЧНИК!B:D,3,0)</f>
        <v>ИНОМАРКИ</v>
      </c>
      <c r="K12374" s="69" t="str">
        <f>VLOOKUP(СВОД2023[[#This Row],[ФО]],СПРАВОЧНИК!H:P,2,0)</f>
        <v>Южный ФО</v>
      </c>
    </row>
    <row r="12375" spans="1:11" x14ac:dyDescent="0.2">
      <c r="A12375" t="s">
        <v>600</v>
      </c>
      <c r="B12375" t="s">
        <v>597</v>
      </c>
      <c r="C12375" s="1" t="s">
        <v>377</v>
      </c>
      <c r="D12375" s="1" t="s">
        <v>380</v>
      </c>
      <c r="E12375" s="2">
        <v>463</v>
      </c>
      <c r="F12375" s="3">
        <v>254</v>
      </c>
      <c r="G12375" s="2">
        <v>2423</v>
      </c>
      <c r="H12375" s="3">
        <v>1400</v>
      </c>
      <c r="I12375" s="69" t="str">
        <f>VLOOKUP(C12375,СПРАВОЧНИК!B:D,2,0)</f>
        <v>ЕВРОПА</v>
      </c>
      <c r="J12375" s="69" t="str">
        <f>VLOOKUP(C12375,СПРАВОЧНИК!B:D,3,0)</f>
        <v>ИНОМАРКИ</v>
      </c>
      <c r="K12375" s="69" t="str">
        <f>VLOOKUP(СВОД2023[[#This Row],[ФО]],СПРАВОЧНИК!H:P,2,0)</f>
        <v>Южный ФО</v>
      </c>
    </row>
    <row r="12376" spans="1:11" x14ac:dyDescent="0.2">
      <c r="A12376" t="s">
        <v>600</v>
      </c>
      <c r="B12376" t="s">
        <v>597</v>
      </c>
      <c r="C12376" s="1" t="s">
        <v>377</v>
      </c>
      <c r="D12376" s="1" t="s">
        <v>381</v>
      </c>
      <c r="E12376" s="2">
        <v>58</v>
      </c>
      <c r="F12376" s="3">
        <v>30</v>
      </c>
      <c r="G12376" s="2">
        <v>303</v>
      </c>
      <c r="H12376" s="3">
        <v>143</v>
      </c>
      <c r="I12376" s="69" t="str">
        <f>VLOOKUP(C12376,СПРАВОЧНИК!B:D,2,0)</f>
        <v>ЕВРОПА</v>
      </c>
      <c r="J12376" s="69" t="str">
        <f>VLOOKUP(C12376,СПРАВОЧНИК!B:D,3,0)</f>
        <v>ИНОМАРКИ</v>
      </c>
      <c r="K12376" s="69" t="str">
        <f>VLOOKUP(СВОД2023[[#This Row],[ФО]],СПРАВОЧНИК!H:P,2,0)</f>
        <v>Южный ФО</v>
      </c>
    </row>
    <row r="12377" spans="1:11" x14ac:dyDescent="0.2">
      <c r="A12377" t="s">
        <v>600</v>
      </c>
      <c r="B12377" t="s">
        <v>597</v>
      </c>
      <c r="C12377" s="1" t="s">
        <v>377</v>
      </c>
      <c r="D12377" s="1" t="s">
        <v>1649</v>
      </c>
      <c r="E12377" s="2">
        <v>2</v>
      </c>
      <c r="F12377" s="3">
        <v>3</v>
      </c>
      <c r="G12377" s="2">
        <v>12</v>
      </c>
      <c r="H12377" s="3">
        <v>19</v>
      </c>
      <c r="I12377" s="69" t="str">
        <f>VLOOKUP(C12377,СПРАВОЧНИК!B:D,2,0)</f>
        <v>ЕВРОПА</v>
      </c>
      <c r="J12377" s="69" t="str">
        <f>VLOOKUP(C12377,СПРАВОЧНИК!B:D,3,0)</f>
        <v>ИНОМАРКИ</v>
      </c>
      <c r="K12377" s="69" t="str">
        <f>VLOOKUP(СВОД2023[[#This Row],[ФО]],СПРАВОЧНИК!H:P,2,0)</f>
        <v>Южный ФО</v>
      </c>
    </row>
    <row r="12378" spans="1:11" x14ac:dyDescent="0.2">
      <c r="A12378" t="s">
        <v>600</v>
      </c>
      <c r="B12378" t="s">
        <v>597</v>
      </c>
      <c r="C12378" s="1" t="s">
        <v>377</v>
      </c>
      <c r="D12378" s="1" t="s">
        <v>1650</v>
      </c>
      <c r="E12378" s="2">
        <v>18</v>
      </c>
      <c r="F12378" s="3">
        <v>12</v>
      </c>
      <c r="G12378" s="2">
        <v>95</v>
      </c>
      <c r="H12378" s="3">
        <v>68</v>
      </c>
      <c r="I12378" s="69" t="str">
        <f>VLOOKUP(C12378,СПРАВОЧНИК!B:D,2,0)</f>
        <v>ЕВРОПА</v>
      </c>
      <c r="J12378" s="69" t="str">
        <f>VLOOKUP(C12378,СПРАВОЧНИК!B:D,3,0)</f>
        <v>ИНОМАРКИ</v>
      </c>
      <c r="K12378" s="69" t="str">
        <f>VLOOKUP(СВОД2023[[#This Row],[ФО]],СПРАВОЧНИК!H:P,2,0)</f>
        <v>Южный ФО</v>
      </c>
    </row>
    <row r="12379" spans="1:11" x14ac:dyDescent="0.2">
      <c r="A12379" t="s">
        <v>600</v>
      </c>
      <c r="B12379" t="s">
        <v>597</v>
      </c>
      <c r="C12379" s="1" t="s">
        <v>377</v>
      </c>
      <c r="D12379" s="1" t="s">
        <v>1651</v>
      </c>
      <c r="E12379" s="2">
        <v>12</v>
      </c>
      <c r="F12379" s="3">
        <v>9</v>
      </c>
      <c r="G12379" s="2">
        <v>52</v>
      </c>
      <c r="H12379" s="3">
        <v>37</v>
      </c>
      <c r="I12379" s="69" t="str">
        <f>VLOOKUP(C12379,СПРАВОЧНИК!B:D,2,0)</f>
        <v>ЕВРОПА</v>
      </c>
      <c r="J12379" s="69" t="str">
        <f>VLOOKUP(C12379,СПРАВОЧНИК!B:D,3,0)</f>
        <v>ИНОМАРКИ</v>
      </c>
      <c r="K12379" s="69" t="str">
        <f>VLOOKUP(СВОД2023[[#This Row],[ФО]],СПРАВОЧНИК!H:P,2,0)</f>
        <v>Южный ФО</v>
      </c>
    </row>
    <row r="12380" spans="1:11" x14ac:dyDescent="0.2">
      <c r="A12380" t="s">
        <v>600</v>
      </c>
      <c r="B12380" t="s">
        <v>597</v>
      </c>
      <c r="C12380" s="1" t="s">
        <v>377</v>
      </c>
      <c r="D12380" s="1" t="s">
        <v>382</v>
      </c>
      <c r="E12380" s="2">
        <v>37</v>
      </c>
      <c r="F12380" s="3">
        <v>28</v>
      </c>
      <c r="G12380" s="2">
        <v>197</v>
      </c>
      <c r="H12380" s="3">
        <v>130</v>
      </c>
      <c r="I12380" s="69" t="str">
        <f>VLOOKUP(C12380,СПРАВОЧНИК!B:D,2,0)</f>
        <v>ЕВРОПА</v>
      </c>
      <c r="J12380" s="69" t="str">
        <f>VLOOKUP(C12380,СПРАВОЧНИК!B:D,3,0)</f>
        <v>ИНОМАРКИ</v>
      </c>
      <c r="K12380" s="69" t="str">
        <f>VLOOKUP(СВОД2023[[#This Row],[ФО]],СПРАВОЧНИК!H:P,2,0)</f>
        <v>Южный ФО</v>
      </c>
    </row>
    <row r="12381" spans="1:11" x14ac:dyDescent="0.2">
      <c r="A12381" t="s">
        <v>600</v>
      </c>
      <c r="B12381" t="s">
        <v>597</v>
      </c>
      <c r="C12381" s="1" t="s">
        <v>377</v>
      </c>
      <c r="D12381" s="1" t="s">
        <v>383</v>
      </c>
      <c r="E12381" s="2">
        <v>668</v>
      </c>
      <c r="F12381" s="3">
        <v>374</v>
      </c>
      <c r="G12381" s="2">
        <v>3533</v>
      </c>
      <c r="H12381" s="3">
        <v>2151</v>
      </c>
      <c r="I12381" s="69" t="str">
        <f>VLOOKUP(C12381,СПРАВОЧНИК!B:D,2,0)</f>
        <v>ЕВРОПА</v>
      </c>
      <c r="J12381" s="69" t="str">
        <f>VLOOKUP(C12381,СПРАВОЧНИК!B:D,3,0)</f>
        <v>ИНОМАРКИ</v>
      </c>
      <c r="K12381" s="69" t="str">
        <f>VLOOKUP(СВОД2023[[#This Row],[ФО]],СПРАВОЧНИК!H:P,2,0)</f>
        <v>Южный ФО</v>
      </c>
    </row>
    <row r="12382" spans="1:11" x14ac:dyDescent="0.2">
      <c r="A12382" t="s">
        <v>600</v>
      </c>
      <c r="B12382" t="s">
        <v>597</v>
      </c>
      <c r="C12382" s="1" t="s">
        <v>377</v>
      </c>
      <c r="D12382" s="1" t="s">
        <v>384</v>
      </c>
      <c r="E12382" s="2">
        <v>52</v>
      </c>
      <c r="F12382" s="3">
        <v>20</v>
      </c>
      <c r="G12382" s="2">
        <v>271</v>
      </c>
      <c r="H12382" s="3">
        <v>203</v>
      </c>
      <c r="I12382" s="69" t="str">
        <f>VLOOKUP(C12382,СПРАВОЧНИК!B:D,2,0)</f>
        <v>ЕВРОПА</v>
      </c>
      <c r="J12382" s="69" t="str">
        <f>VLOOKUP(C12382,СПРАВОЧНИК!B:D,3,0)</f>
        <v>ИНОМАРКИ</v>
      </c>
      <c r="K12382" s="69" t="str">
        <f>VLOOKUP(СВОД2023[[#This Row],[ФО]],СПРАВОЧНИК!H:P,2,0)</f>
        <v>Южный ФО</v>
      </c>
    </row>
    <row r="12383" spans="1:11" x14ac:dyDescent="0.2">
      <c r="A12383" t="s">
        <v>600</v>
      </c>
      <c r="B12383" t="s">
        <v>597</v>
      </c>
      <c r="C12383" s="1" t="s">
        <v>377</v>
      </c>
      <c r="D12383" s="1" t="s">
        <v>385</v>
      </c>
      <c r="E12383" s="2">
        <v>43</v>
      </c>
      <c r="F12383" s="3">
        <v>25</v>
      </c>
      <c r="G12383" s="2">
        <v>248</v>
      </c>
      <c r="H12383" s="3">
        <v>146</v>
      </c>
      <c r="I12383" s="69" t="str">
        <f>VLOOKUP(C12383,СПРАВОЧНИК!B:D,2,0)</f>
        <v>ЕВРОПА</v>
      </c>
      <c r="J12383" s="69" t="str">
        <f>VLOOKUP(C12383,СПРАВОЧНИК!B:D,3,0)</f>
        <v>ИНОМАРКИ</v>
      </c>
      <c r="K12383" s="69" t="str">
        <f>VLOOKUP(СВОД2023[[#This Row],[ФО]],СПРАВОЧНИК!H:P,2,0)</f>
        <v>Южный ФО</v>
      </c>
    </row>
    <row r="12384" spans="1:11" x14ac:dyDescent="0.2">
      <c r="A12384" t="s">
        <v>600</v>
      </c>
      <c r="B12384" t="s">
        <v>597</v>
      </c>
      <c r="C12384" s="1" t="s">
        <v>377</v>
      </c>
      <c r="D12384" s="1" t="s">
        <v>386</v>
      </c>
      <c r="E12384" s="2">
        <v>4</v>
      </c>
      <c r="F12384" s="3">
        <v>8</v>
      </c>
      <c r="G12384" s="2">
        <v>44</v>
      </c>
      <c r="H12384" s="3">
        <v>23</v>
      </c>
      <c r="I12384" s="69" t="str">
        <f>VLOOKUP(C12384,СПРАВОЧНИК!B:D,2,0)</f>
        <v>ЕВРОПА</v>
      </c>
      <c r="J12384" s="69" t="str">
        <f>VLOOKUP(C12384,СПРАВОЧНИК!B:D,3,0)</f>
        <v>ИНОМАРКИ</v>
      </c>
      <c r="K12384" s="69" t="str">
        <f>VLOOKUP(СВОД2023[[#This Row],[ФО]],СПРАВОЧНИК!H:P,2,0)</f>
        <v>Южный ФО</v>
      </c>
    </row>
    <row r="12385" spans="1:11" x14ac:dyDescent="0.2">
      <c r="A12385" t="s">
        <v>600</v>
      </c>
      <c r="B12385" t="s">
        <v>597</v>
      </c>
      <c r="C12385" s="1" t="s">
        <v>377</v>
      </c>
      <c r="D12385" s="1" t="s">
        <v>387</v>
      </c>
      <c r="E12385" s="2">
        <v>66</v>
      </c>
      <c r="F12385" s="3">
        <v>45</v>
      </c>
      <c r="G12385" s="2">
        <v>437</v>
      </c>
      <c r="H12385" s="3">
        <v>259</v>
      </c>
      <c r="I12385" s="69" t="str">
        <f>VLOOKUP(C12385,СПРАВОЧНИК!B:D,2,0)</f>
        <v>ЕВРОПА</v>
      </c>
      <c r="J12385" s="69" t="str">
        <f>VLOOKUP(C12385,СПРАВОЧНИК!B:D,3,0)</f>
        <v>ИНОМАРКИ</v>
      </c>
      <c r="K12385" s="69" t="str">
        <f>VLOOKUP(СВОД2023[[#This Row],[ФО]],СПРАВОЧНИК!H:P,2,0)</f>
        <v>Южный ФО</v>
      </c>
    </row>
    <row r="12386" spans="1:11" x14ac:dyDescent="0.2">
      <c r="A12386" t="s">
        <v>600</v>
      </c>
      <c r="B12386" t="s">
        <v>597</v>
      </c>
      <c r="C12386" s="1" t="s">
        <v>377</v>
      </c>
      <c r="D12386" s="1" t="s">
        <v>388</v>
      </c>
      <c r="E12386" s="2">
        <v>67</v>
      </c>
      <c r="F12386" s="3">
        <v>38</v>
      </c>
      <c r="G12386" s="2">
        <v>461</v>
      </c>
      <c r="H12386" s="3">
        <v>271</v>
      </c>
      <c r="I12386" s="69" t="str">
        <f>VLOOKUP(C12386,СПРАВОЧНИК!B:D,2,0)</f>
        <v>ЕВРОПА</v>
      </c>
      <c r="J12386" s="69" t="str">
        <f>VLOOKUP(C12386,СПРАВОЧНИК!B:D,3,0)</f>
        <v>ИНОМАРКИ</v>
      </c>
      <c r="K12386" s="69" t="str">
        <f>VLOOKUP(СВОД2023[[#This Row],[ФО]],СПРАВОЧНИК!H:P,2,0)</f>
        <v>Южный ФО</v>
      </c>
    </row>
    <row r="12387" spans="1:11" x14ac:dyDescent="0.2">
      <c r="A12387" t="s">
        <v>600</v>
      </c>
      <c r="B12387" t="s">
        <v>597</v>
      </c>
      <c r="C12387" s="1" t="s">
        <v>377</v>
      </c>
      <c r="D12387" s="1" t="s">
        <v>1652</v>
      </c>
      <c r="E12387" s="2">
        <v>64</v>
      </c>
      <c r="F12387" s="3">
        <v>30</v>
      </c>
      <c r="G12387" s="2">
        <v>351</v>
      </c>
      <c r="H12387" s="3">
        <v>210</v>
      </c>
      <c r="I12387" s="69" t="str">
        <f>VLOOKUP(C12387,СПРАВОЧНИК!B:D,2,0)</f>
        <v>ЕВРОПА</v>
      </c>
      <c r="J12387" s="69" t="str">
        <f>VLOOKUP(C12387,СПРАВОЧНИК!B:D,3,0)</f>
        <v>ИНОМАРКИ</v>
      </c>
      <c r="K12387" s="69" t="str">
        <f>VLOOKUP(СВОД2023[[#This Row],[ФО]],СПРАВОЧНИК!H:P,2,0)</f>
        <v>Южный ФО</v>
      </c>
    </row>
    <row r="12388" spans="1:11" x14ac:dyDescent="0.2">
      <c r="A12388" t="s">
        <v>600</v>
      </c>
      <c r="B12388" t="s">
        <v>597</v>
      </c>
      <c r="C12388" s="1" t="s">
        <v>377</v>
      </c>
      <c r="D12388" s="1" t="s">
        <v>389</v>
      </c>
      <c r="E12388" s="2">
        <v>89</v>
      </c>
      <c r="F12388" s="3">
        <v>57</v>
      </c>
      <c r="G12388" s="2">
        <v>492</v>
      </c>
      <c r="H12388" s="3">
        <v>306</v>
      </c>
      <c r="I12388" s="69" t="str">
        <f>VLOOKUP(C12388,СПРАВОЧНИК!B:D,2,0)</f>
        <v>ЕВРОПА</v>
      </c>
      <c r="J12388" s="69" t="str">
        <f>VLOOKUP(C12388,СПРАВОЧНИК!B:D,3,0)</f>
        <v>ИНОМАРКИ</v>
      </c>
      <c r="K12388" s="69" t="str">
        <f>VLOOKUP(СВОД2023[[#This Row],[ФО]],СПРАВОЧНИК!H:P,2,0)</f>
        <v>Южный ФО</v>
      </c>
    </row>
    <row r="12389" spans="1:11" x14ac:dyDescent="0.2">
      <c r="A12389" t="s">
        <v>600</v>
      </c>
      <c r="B12389" t="s">
        <v>597</v>
      </c>
      <c r="C12389" s="1" t="s">
        <v>377</v>
      </c>
      <c r="D12389" s="1" t="s">
        <v>390</v>
      </c>
      <c r="E12389" s="2">
        <v>37</v>
      </c>
      <c r="F12389" s="3">
        <v>30</v>
      </c>
      <c r="G12389" s="2">
        <v>240</v>
      </c>
      <c r="H12389" s="3">
        <v>161</v>
      </c>
      <c r="I12389" s="69" t="str">
        <f>VLOOKUP(C12389,СПРАВОЧНИК!B:D,2,0)</f>
        <v>ЕВРОПА</v>
      </c>
      <c r="J12389" s="69" t="str">
        <f>VLOOKUP(C12389,СПРАВОЧНИК!B:D,3,0)</f>
        <v>ИНОМАРКИ</v>
      </c>
      <c r="K12389" s="69" t="str">
        <f>VLOOKUP(СВОД2023[[#This Row],[ФО]],СПРАВОЧНИК!H:P,2,0)</f>
        <v>Южный ФО</v>
      </c>
    </row>
    <row r="12390" spans="1:11" x14ac:dyDescent="0.2">
      <c r="A12390" t="s">
        <v>600</v>
      </c>
      <c r="B12390" t="s">
        <v>597</v>
      </c>
      <c r="C12390" s="1" t="s">
        <v>377</v>
      </c>
      <c r="D12390" s="1" t="s">
        <v>2516</v>
      </c>
      <c r="E12390" s="2"/>
      <c r="F12390" s="3"/>
      <c r="G12390" s="2">
        <v>2</v>
      </c>
      <c r="H12390" s="3"/>
      <c r="I12390" s="69" t="str">
        <f>VLOOKUP(C12390,СПРАВОЧНИК!B:D,2,0)</f>
        <v>ЕВРОПА</v>
      </c>
      <c r="J12390" s="69" t="str">
        <f>VLOOKUP(C12390,СПРАВОЧНИК!B:D,3,0)</f>
        <v>ИНОМАРКИ</v>
      </c>
      <c r="K12390" s="69" t="str">
        <f>VLOOKUP(СВОД2023[[#This Row],[ФО]],СПРАВОЧНИК!H:P,2,0)</f>
        <v>Южный ФО</v>
      </c>
    </row>
    <row r="12391" spans="1:11" x14ac:dyDescent="0.2">
      <c r="A12391" t="s">
        <v>600</v>
      </c>
      <c r="B12391" t="s">
        <v>597</v>
      </c>
      <c r="C12391" s="1" t="s">
        <v>377</v>
      </c>
      <c r="D12391" s="1" t="s">
        <v>1653</v>
      </c>
      <c r="E12391" s="2">
        <v>2</v>
      </c>
      <c r="F12391" s="3">
        <v>2</v>
      </c>
      <c r="G12391" s="2">
        <v>12</v>
      </c>
      <c r="H12391" s="3">
        <v>8</v>
      </c>
      <c r="I12391" s="69" t="str">
        <f>VLOOKUP(C12391,СПРАВОЧНИК!B:D,2,0)</f>
        <v>ЕВРОПА</v>
      </c>
      <c r="J12391" s="69" t="str">
        <f>VLOOKUP(C12391,СПРАВОЧНИК!B:D,3,0)</f>
        <v>ИНОМАРКИ</v>
      </c>
      <c r="K12391" s="69" t="str">
        <f>VLOOKUP(СВОД2023[[#This Row],[ФО]],СПРАВОЧНИК!H:P,2,0)</f>
        <v>Южный ФО</v>
      </c>
    </row>
    <row r="12392" spans="1:11" x14ac:dyDescent="0.2">
      <c r="A12392" t="s">
        <v>600</v>
      </c>
      <c r="B12392" t="s">
        <v>597</v>
      </c>
      <c r="C12392" s="1" t="s">
        <v>377</v>
      </c>
      <c r="D12392" s="1" t="s">
        <v>1654</v>
      </c>
      <c r="E12392" s="2"/>
      <c r="F12392" s="3">
        <v>1</v>
      </c>
      <c r="G12392" s="2">
        <v>2</v>
      </c>
      <c r="H12392" s="3">
        <v>3</v>
      </c>
      <c r="I12392" s="69" t="str">
        <f>VLOOKUP(C12392,СПРАВОЧНИК!B:D,2,0)</f>
        <v>ЕВРОПА</v>
      </c>
      <c r="J12392" s="69" t="str">
        <f>VLOOKUP(C12392,СПРАВОЧНИК!B:D,3,0)</f>
        <v>ИНОМАРКИ</v>
      </c>
      <c r="K12392" s="69" t="str">
        <f>VLOOKUP(СВОД2023[[#This Row],[ФО]],СПРАВОЧНИК!H:P,2,0)</f>
        <v>Южный ФО</v>
      </c>
    </row>
    <row r="12393" spans="1:11" x14ac:dyDescent="0.2">
      <c r="A12393" t="s">
        <v>600</v>
      </c>
      <c r="B12393" t="s">
        <v>597</v>
      </c>
      <c r="C12393" s="1" t="s">
        <v>377</v>
      </c>
      <c r="D12393" s="1" t="s">
        <v>2237</v>
      </c>
      <c r="E12393" s="2"/>
      <c r="F12393" s="3"/>
      <c r="G12393" s="2">
        <v>1</v>
      </c>
      <c r="H12393" s="3"/>
      <c r="I12393" s="69" t="str">
        <f>VLOOKUP(C12393,СПРАВОЧНИК!B:D,2,0)</f>
        <v>ЕВРОПА</v>
      </c>
      <c r="J12393" s="69" t="str">
        <f>VLOOKUP(C12393,СПРАВОЧНИК!B:D,3,0)</f>
        <v>ИНОМАРКИ</v>
      </c>
      <c r="K12393" s="69" t="str">
        <f>VLOOKUP(СВОД2023[[#This Row],[ФО]],СПРАВОЧНИК!H:P,2,0)</f>
        <v>Южный ФО</v>
      </c>
    </row>
    <row r="12394" spans="1:11" x14ac:dyDescent="0.2">
      <c r="A12394" t="s">
        <v>600</v>
      </c>
      <c r="B12394" t="s">
        <v>597</v>
      </c>
      <c r="C12394" s="1" t="s">
        <v>377</v>
      </c>
      <c r="D12394" s="1" t="s">
        <v>391</v>
      </c>
      <c r="E12394" s="2"/>
      <c r="F12394" s="3"/>
      <c r="G12394" s="2">
        <v>1</v>
      </c>
      <c r="H12394" s="3"/>
      <c r="I12394" s="69" t="str">
        <f>VLOOKUP(C12394,СПРАВОЧНИК!B:D,2,0)</f>
        <v>ЕВРОПА</v>
      </c>
      <c r="J12394" s="69" t="str">
        <f>VLOOKUP(C12394,СПРАВОЧНИК!B:D,3,0)</f>
        <v>ИНОМАРКИ</v>
      </c>
      <c r="K12394" s="69" t="str">
        <f>VLOOKUP(СВОД2023[[#This Row],[ФО]],СПРАВОЧНИК!H:P,2,0)</f>
        <v>Южный ФО</v>
      </c>
    </row>
    <row r="12395" spans="1:11" x14ac:dyDescent="0.2">
      <c r="A12395" t="s">
        <v>600</v>
      </c>
      <c r="B12395" t="s">
        <v>597</v>
      </c>
      <c r="C12395" s="1" t="s">
        <v>377</v>
      </c>
      <c r="D12395" s="1" t="s">
        <v>393</v>
      </c>
      <c r="E12395" s="2"/>
      <c r="F12395" s="3"/>
      <c r="G12395" s="2">
        <v>3</v>
      </c>
      <c r="H12395" s="3"/>
      <c r="I12395" s="69" t="str">
        <f>VLOOKUP(C12395,СПРАВОЧНИК!B:D,2,0)</f>
        <v>ЕВРОПА</v>
      </c>
      <c r="J12395" s="69" t="str">
        <f>VLOOKUP(C12395,СПРАВОЧНИК!B:D,3,0)</f>
        <v>ИНОМАРКИ</v>
      </c>
      <c r="K12395" s="69" t="str">
        <f>VLOOKUP(СВОД2023[[#This Row],[ФО]],СПРАВОЧНИК!H:P,2,0)</f>
        <v>Южный ФО</v>
      </c>
    </row>
    <row r="12396" spans="1:11" x14ac:dyDescent="0.2">
      <c r="A12396" t="s">
        <v>600</v>
      </c>
      <c r="B12396" t="s">
        <v>597</v>
      </c>
      <c r="C12396" s="1" t="s">
        <v>377</v>
      </c>
      <c r="D12396" s="1" t="s">
        <v>395</v>
      </c>
      <c r="E12396" s="2">
        <v>1</v>
      </c>
      <c r="F12396" s="3"/>
      <c r="G12396" s="2">
        <v>1</v>
      </c>
      <c r="H12396" s="3"/>
      <c r="I12396" s="69" t="str">
        <f>VLOOKUP(C12396,СПРАВОЧНИК!B:D,2,0)</f>
        <v>ЕВРОПА</v>
      </c>
      <c r="J12396" s="69" t="str">
        <f>VLOOKUP(C12396,СПРАВОЧНИК!B:D,3,0)</f>
        <v>ИНОМАРКИ</v>
      </c>
      <c r="K12396" s="69" t="str">
        <f>VLOOKUP(СВОД2023[[#This Row],[ФО]],СПРАВОЧНИК!H:P,2,0)</f>
        <v>Южный ФО</v>
      </c>
    </row>
    <row r="12397" spans="1:11" x14ac:dyDescent="0.2">
      <c r="A12397" t="s">
        <v>600</v>
      </c>
      <c r="B12397" t="s">
        <v>597</v>
      </c>
      <c r="C12397" s="1" t="s">
        <v>377</v>
      </c>
      <c r="D12397" s="1" t="s">
        <v>1655</v>
      </c>
      <c r="E12397" s="2">
        <v>9</v>
      </c>
      <c r="F12397" s="3">
        <v>5</v>
      </c>
      <c r="G12397" s="2">
        <v>21</v>
      </c>
      <c r="H12397" s="3">
        <v>15</v>
      </c>
      <c r="I12397" s="69" t="str">
        <f>VLOOKUP(C12397,СПРАВОЧНИК!B:D,2,0)</f>
        <v>ЕВРОПА</v>
      </c>
      <c r="J12397" s="69" t="str">
        <f>VLOOKUP(C12397,СПРАВОЧНИК!B:D,3,0)</f>
        <v>ИНОМАРКИ</v>
      </c>
      <c r="K12397" s="69" t="str">
        <f>VLOOKUP(СВОД2023[[#This Row],[ФО]],СПРАВОЧНИК!H:P,2,0)</f>
        <v>Южный ФО</v>
      </c>
    </row>
    <row r="12398" spans="1:11" x14ac:dyDescent="0.2">
      <c r="A12398" t="s">
        <v>600</v>
      </c>
      <c r="B12398" t="s">
        <v>597</v>
      </c>
      <c r="C12398" s="1" t="s">
        <v>377</v>
      </c>
      <c r="D12398" s="1" t="s">
        <v>1656</v>
      </c>
      <c r="E12398" s="2">
        <v>152</v>
      </c>
      <c r="F12398" s="3">
        <v>70</v>
      </c>
      <c r="G12398" s="2">
        <v>740</v>
      </c>
      <c r="H12398" s="3">
        <v>458</v>
      </c>
      <c r="I12398" s="69" t="str">
        <f>VLOOKUP(C12398,СПРАВОЧНИК!B:D,2,0)</f>
        <v>ЕВРОПА</v>
      </c>
      <c r="J12398" s="69" t="str">
        <f>VLOOKUP(C12398,СПРАВОЧНИК!B:D,3,0)</f>
        <v>ИНОМАРКИ</v>
      </c>
      <c r="K12398" s="69" t="str">
        <f>VLOOKUP(СВОД2023[[#This Row],[ФО]],СПРАВОЧНИК!H:P,2,0)</f>
        <v>Южный ФО</v>
      </c>
    </row>
    <row r="12399" spans="1:11" x14ac:dyDescent="0.2">
      <c r="A12399" t="s">
        <v>600</v>
      </c>
      <c r="B12399" t="s">
        <v>597</v>
      </c>
      <c r="C12399" s="1" t="s">
        <v>377</v>
      </c>
      <c r="D12399" s="1" t="s">
        <v>1657</v>
      </c>
      <c r="E12399" s="2">
        <v>2</v>
      </c>
      <c r="F12399" s="3">
        <v>2</v>
      </c>
      <c r="G12399" s="2">
        <v>27</v>
      </c>
      <c r="H12399" s="3">
        <v>13</v>
      </c>
      <c r="I12399" s="69" t="str">
        <f>VLOOKUP(C12399,СПРАВОЧНИК!B:D,2,0)</f>
        <v>ЕВРОПА</v>
      </c>
      <c r="J12399" s="69" t="str">
        <f>VLOOKUP(C12399,СПРАВОЧНИК!B:D,3,0)</f>
        <v>ИНОМАРКИ</v>
      </c>
      <c r="K12399" s="69" t="str">
        <f>VLOOKUP(СВОД2023[[#This Row],[ФО]],СПРАВОЧНИК!H:P,2,0)</f>
        <v>Южный ФО</v>
      </c>
    </row>
    <row r="12400" spans="1:11" x14ac:dyDescent="0.2">
      <c r="A12400" t="s">
        <v>600</v>
      </c>
      <c r="B12400" t="s">
        <v>597</v>
      </c>
      <c r="C12400" s="1" t="s">
        <v>377</v>
      </c>
      <c r="D12400" s="1" t="s">
        <v>396</v>
      </c>
      <c r="E12400" s="2">
        <v>204</v>
      </c>
      <c r="F12400" s="3">
        <v>150</v>
      </c>
      <c r="G12400" s="2">
        <v>1092</v>
      </c>
      <c r="H12400" s="3">
        <v>845</v>
      </c>
      <c r="I12400" s="69" t="str">
        <f>VLOOKUP(C12400,СПРАВОЧНИК!B:D,2,0)</f>
        <v>ЕВРОПА</v>
      </c>
      <c r="J12400" s="69" t="str">
        <f>VLOOKUP(C12400,СПРАВОЧНИК!B:D,3,0)</f>
        <v>ИНОМАРКИ</v>
      </c>
      <c r="K12400" s="69" t="str">
        <f>VLOOKUP(СВОД2023[[#This Row],[ФО]],СПРАВОЧНИК!H:P,2,0)</f>
        <v>Южный ФО</v>
      </c>
    </row>
    <row r="12401" spans="1:11" x14ac:dyDescent="0.2">
      <c r="A12401" t="s">
        <v>600</v>
      </c>
      <c r="B12401" t="s">
        <v>597</v>
      </c>
      <c r="C12401" s="1" t="s">
        <v>377</v>
      </c>
      <c r="D12401" s="1" t="s">
        <v>1658</v>
      </c>
      <c r="E12401" s="2">
        <v>13</v>
      </c>
      <c r="F12401" s="3">
        <v>5</v>
      </c>
      <c r="G12401" s="2">
        <v>40</v>
      </c>
      <c r="H12401" s="3">
        <v>27</v>
      </c>
      <c r="I12401" s="69" t="str">
        <f>VLOOKUP(C12401,СПРАВОЧНИК!B:D,2,0)</f>
        <v>ЕВРОПА</v>
      </c>
      <c r="J12401" s="69" t="str">
        <f>VLOOKUP(C12401,СПРАВОЧНИК!B:D,3,0)</f>
        <v>ИНОМАРКИ</v>
      </c>
      <c r="K12401" s="69" t="str">
        <f>VLOOKUP(СВОД2023[[#This Row],[ФО]],СПРАВОЧНИК!H:P,2,0)</f>
        <v>Южный ФО</v>
      </c>
    </row>
    <row r="12402" spans="1:11" x14ac:dyDescent="0.2">
      <c r="A12402" t="s">
        <v>600</v>
      </c>
      <c r="B12402" t="s">
        <v>597</v>
      </c>
      <c r="C12402" s="1" t="s">
        <v>377</v>
      </c>
      <c r="D12402" s="1" t="s">
        <v>397</v>
      </c>
      <c r="E12402" s="2">
        <v>4</v>
      </c>
      <c r="F12402" s="3">
        <v>2</v>
      </c>
      <c r="G12402" s="2">
        <v>15</v>
      </c>
      <c r="H12402" s="3">
        <v>19</v>
      </c>
      <c r="I12402" s="69" t="str">
        <f>VLOOKUP(C12402,СПРАВОЧНИК!B:D,2,0)</f>
        <v>ЕВРОПА</v>
      </c>
      <c r="J12402" s="69" t="str">
        <f>VLOOKUP(C12402,СПРАВОЧНИК!B:D,3,0)</f>
        <v>ИНОМАРКИ</v>
      </c>
      <c r="K12402" s="69" t="str">
        <f>VLOOKUP(СВОД2023[[#This Row],[ФО]],СПРАВОЧНИК!H:P,2,0)</f>
        <v>Южный ФО</v>
      </c>
    </row>
    <row r="12403" spans="1:11" x14ac:dyDescent="0.2">
      <c r="A12403" t="s">
        <v>600</v>
      </c>
      <c r="B12403" t="s">
        <v>597</v>
      </c>
      <c r="C12403" s="1" t="s">
        <v>1659</v>
      </c>
      <c r="D12403" s="1" t="s">
        <v>2444</v>
      </c>
      <c r="E12403" s="2"/>
      <c r="F12403" s="3"/>
      <c r="G12403" s="2">
        <v>1</v>
      </c>
      <c r="H12403" s="3"/>
      <c r="I12403" s="69" t="str">
        <f>VLOOKUP(C12403,СПРАВОЧНИК!B:D,2,0)</f>
        <v>США</v>
      </c>
      <c r="J12403" s="69" t="str">
        <f>VLOOKUP(C12403,СПРАВОЧНИК!B:D,3,0)</f>
        <v>ИНОМАРКИ</v>
      </c>
      <c r="K12403" s="69" t="str">
        <f>VLOOKUP(СВОД2023[[#This Row],[ФО]],СПРАВОЧНИК!H:P,2,0)</f>
        <v>Южный ФО</v>
      </c>
    </row>
    <row r="12404" spans="1:11" x14ac:dyDescent="0.2">
      <c r="A12404" t="s">
        <v>600</v>
      </c>
      <c r="B12404" t="s">
        <v>597</v>
      </c>
      <c r="C12404" s="1" t="s">
        <v>1659</v>
      </c>
      <c r="D12404" s="1" t="s">
        <v>1660</v>
      </c>
      <c r="E12404" s="2"/>
      <c r="F12404" s="3"/>
      <c r="G12404" s="2"/>
      <c r="H12404" s="3">
        <v>3</v>
      </c>
      <c r="I12404" s="69" t="str">
        <f>VLOOKUP(C12404,СПРАВОЧНИК!B:D,2,0)</f>
        <v>США</v>
      </c>
      <c r="J12404" s="69" t="str">
        <f>VLOOKUP(C12404,СПРАВОЧНИК!B:D,3,0)</f>
        <v>ИНОМАРКИ</v>
      </c>
      <c r="K12404" s="69" t="str">
        <f>VLOOKUP(СВОД2023[[#This Row],[ФО]],СПРАВОЧНИК!H:P,2,0)</f>
        <v>Южный ФО</v>
      </c>
    </row>
    <row r="12405" spans="1:11" x14ac:dyDescent="0.2">
      <c r="A12405" t="s">
        <v>600</v>
      </c>
      <c r="B12405" t="s">
        <v>597</v>
      </c>
      <c r="C12405" s="1" t="s">
        <v>1659</v>
      </c>
      <c r="D12405" s="1" t="s">
        <v>2445</v>
      </c>
      <c r="E12405" s="2"/>
      <c r="F12405" s="3"/>
      <c r="G12405" s="2">
        <v>1</v>
      </c>
      <c r="H12405" s="3"/>
      <c r="I12405" s="69" t="str">
        <f>VLOOKUP(C12405,СПРАВОЧНИК!B:D,2,0)</f>
        <v>США</v>
      </c>
      <c r="J12405" s="69" t="str">
        <f>VLOOKUP(C12405,СПРАВОЧНИК!B:D,3,0)</f>
        <v>ИНОМАРКИ</v>
      </c>
      <c r="K12405" s="69" t="str">
        <f>VLOOKUP(СВОД2023[[#This Row],[ФО]],СПРАВОЧНИК!H:P,2,0)</f>
        <v>Южный ФО</v>
      </c>
    </row>
    <row r="12406" spans="1:11" x14ac:dyDescent="0.2">
      <c r="A12406" t="s">
        <v>600</v>
      </c>
      <c r="B12406" t="s">
        <v>597</v>
      </c>
      <c r="C12406" s="1" t="s">
        <v>1659</v>
      </c>
      <c r="D12406" s="1" t="s">
        <v>2242</v>
      </c>
      <c r="E12406" s="2"/>
      <c r="F12406" s="3"/>
      <c r="G12406" s="2">
        <v>1</v>
      </c>
      <c r="H12406" s="3">
        <v>1</v>
      </c>
      <c r="I12406" s="69" t="str">
        <f>VLOOKUP(C12406,СПРАВОЧНИК!B:D,2,0)</f>
        <v>США</v>
      </c>
      <c r="J12406" s="69" t="str">
        <f>VLOOKUP(C12406,СПРАВОЧНИК!B:D,3,0)</f>
        <v>ИНОМАРКИ</v>
      </c>
      <c r="K12406" s="69" t="str">
        <f>VLOOKUP(СВОД2023[[#This Row],[ФО]],СПРАВОЧНИК!H:P,2,0)</f>
        <v>Южный ФО</v>
      </c>
    </row>
    <row r="12407" spans="1:11" x14ac:dyDescent="0.2">
      <c r="A12407" t="s">
        <v>600</v>
      </c>
      <c r="B12407" t="s">
        <v>597</v>
      </c>
      <c r="C12407" s="1" t="s">
        <v>1659</v>
      </c>
      <c r="D12407" s="1" t="s">
        <v>2243</v>
      </c>
      <c r="E12407" s="2"/>
      <c r="F12407" s="3"/>
      <c r="G12407" s="2">
        <v>1</v>
      </c>
      <c r="H12407" s="3"/>
      <c r="I12407" s="69" t="str">
        <f>VLOOKUP(C12407,СПРАВОЧНИК!B:D,2,0)</f>
        <v>США</v>
      </c>
      <c r="J12407" s="69" t="str">
        <f>VLOOKUP(C12407,СПРАВОЧНИК!B:D,3,0)</f>
        <v>ИНОМАРКИ</v>
      </c>
      <c r="K12407" s="69" t="str">
        <f>VLOOKUP(СВОД2023[[#This Row],[ФО]],СПРАВОЧНИК!H:P,2,0)</f>
        <v>Южный ФО</v>
      </c>
    </row>
    <row r="12408" spans="1:11" x14ac:dyDescent="0.2">
      <c r="A12408" t="s">
        <v>600</v>
      </c>
      <c r="B12408" t="s">
        <v>597</v>
      </c>
      <c r="C12408" s="1" t="s">
        <v>1659</v>
      </c>
      <c r="D12408" s="1" t="s">
        <v>2592</v>
      </c>
      <c r="E12408" s="2"/>
      <c r="F12408" s="3"/>
      <c r="G12408" s="2"/>
      <c r="H12408" s="3">
        <v>2</v>
      </c>
      <c r="I12408" s="69" t="str">
        <f>VLOOKUP(C12408,СПРАВОЧНИК!B:D,2,0)</f>
        <v>США</v>
      </c>
      <c r="J12408" s="69" t="str">
        <f>VLOOKUP(C12408,СПРАВОЧНИК!B:D,3,0)</f>
        <v>ИНОМАРКИ</v>
      </c>
      <c r="K12408" s="69" t="str">
        <f>VLOOKUP(СВОД2023[[#This Row],[ФО]],СПРАВОЧНИК!H:P,2,0)</f>
        <v>Южный ФО</v>
      </c>
    </row>
    <row r="12409" spans="1:11" x14ac:dyDescent="0.2">
      <c r="A12409" t="s">
        <v>600</v>
      </c>
      <c r="B12409" t="s">
        <v>597</v>
      </c>
      <c r="C12409" s="1" t="s">
        <v>1659</v>
      </c>
      <c r="D12409" s="1" t="s">
        <v>2447</v>
      </c>
      <c r="E12409" s="2"/>
      <c r="F12409" s="3">
        <v>1</v>
      </c>
      <c r="G12409" s="2"/>
      <c r="H12409" s="3">
        <v>1</v>
      </c>
      <c r="I12409" s="69" t="str">
        <f>VLOOKUP(C12409,СПРАВОЧНИК!B:D,2,0)</f>
        <v>США</v>
      </c>
      <c r="J12409" s="69" t="str">
        <f>VLOOKUP(C12409,СПРАВОЧНИК!B:D,3,0)</f>
        <v>ИНОМАРКИ</v>
      </c>
      <c r="K12409" s="69" t="str">
        <f>VLOOKUP(СВОД2023[[#This Row],[ФО]],СПРАВОЧНИК!H:P,2,0)</f>
        <v>Южный ФО</v>
      </c>
    </row>
    <row r="12410" spans="1:11" x14ac:dyDescent="0.2">
      <c r="A12410" t="s">
        <v>600</v>
      </c>
      <c r="B12410" t="s">
        <v>597</v>
      </c>
      <c r="C12410" s="1" t="s">
        <v>398</v>
      </c>
      <c r="D12410" s="1" t="s">
        <v>2771</v>
      </c>
      <c r="E12410" s="2"/>
      <c r="F12410" s="3"/>
      <c r="G12410" s="2">
        <v>1</v>
      </c>
      <c r="H12410" s="3"/>
      <c r="I12410" s="69" t="str">
        <f>VLOOKUP(C12410,СПРАВОЧНИК!B:D,2,0)</f>
        <v>КИТАЙ</v>
      </c>
      <c r="J12410" s="69" t="str">
        <f>VLOOKUP(C12410,СПРАВОЧНИК!B:D,3,0)</f>
        <v>ИНОМАРКИ</v>
      </c>
      <c r="K12410" s="69" t="str">
        <f>VLOOKUP(СВОД2023[[#This Row],[ФО]],СПРАВОЧНИК!H:P,2,0)</f>
        <v>Южный ФО</v>
      </c>
    </row>
    <row r="12411" spans="1:11" x14ac:dyDescent="0.2">
      <c r="A12411" t="s">
        <v>600</v>
      </c>
      <c r="B12411" t="s">
        <v>597</v>
      </c>
      <c r="C12411" s="1" t="s">
        <v>398</v>
      </c>
      <c r="D12411" s="1" t="s">
        <v>2692</v>
      </c>
      <c r="E12411" s="2"/>
      <c r="F12411" s="3"/>
      <c r="G12411" s="2">
        <v>8</v>
      </c>
      <c r="H12411" s="3"/>
      <c r="I12411" s="69" t="str">
        <f>VLOOKUP(C12411,СПРАВОЧНИК!B:D,2,0)</f>
        <v>КИТАЙ</v>
      </c>
      <c r="J12411" s="69" t="str">
        <f>VLOOKUP(C12411,СПРАВОЧНИК!B:D,3,0)</f>
        <v>ИНОМАРКИ</v>
      </c>
      <c r="K12411" s="69" t="str">
        <f>VLOOKUP(СВОД2023[[#This Row],[ФО]],СПРАВОЧНИК!H:P,2,0)</f>
        <v>Южный ФО</v>
      </c>
    </row>
    <row r="12412" spans="1:11" x14ac:dyDescent="0.2">
      <c r="A12412" t="s">
        <v>600</v>
      </c>
      <c r="B12412" t="s">
        <v>597</v>
      </c>
      <c r="C12412" s="1" t="s">
        <v>398</v>
      </c>
      <c r="D12412" s="1" t="s">
        <v>399</v>
      </c>
      <c r="E12412" s="2"/>
      <c r="F12412" s="3"/>
      <c r="G12412" s="2">
        <v>2</v>
      </c>
      <c r="H12412" s="3"/>
      <c r="I12412" s="69" t="str">
        <f>VLOOKUP(C12412,СПРАВОЧНИК!B:D,2,0)</f>
        <v>КИТАЙ</v>
      </c>
      <c r="J12412" s="69" t="str">
        <f>VLOOKUP(C12412,СПРАВОЧНИК!B:D,3,0)</f>
        <v>ИНОМАРКИ</v>
      </c>
      <c r="K12412" s="69" t="str">
        <f>VLOOKUP(СВОД2023[[#This Row],[ФО]],СПРАВОЧНИК!H:P,2,0)</f>
        <v>Южный ФО</v>
      </c>
    </row>
    <row r="12413" spans="1:11" x14ac:dyDescent="0.2">
      <c r="A12413" t="s">
        <v>600</v>
      </c>
      <c r="B12413" t="s">
        <v>597</v>
      </c>
      <c r="C12413" s="1" t="s">
        <v>398</v>
      </c>
      <c r="D12413" s="1" t="s">
        <v>2244</v>
      </c>
      <c r="E12413" s="2">
        <v>6</v>
      </c>
      <c r="F12413" s="3"/>
      <c r="G12413" s="2">
        <v>19</v>
      </c>
      <c r="H12413" s="3">
        <v>1</v>
      </c>
      <c r="I12413" s="69" t="str">
        <f>VLOOKUP(C12413,СПРАВОЧНИК!B:D,2,0)</f>
        <v>КИТАЙ</v>
      </c>
      <c r="J12413" s="69" t="str">
        <f>VLOOKUP(C12413,СПРАВОЧНИК!B:D,3,0)</f>
        <v>ИНОМАРКИ</v>
      </c>
      <c r="K12413" s="69" t="str">
        <f>VLOOKUP(СВОД2023[[#This Row],[ФО]],СПРАВОЧНИК!H:P,2,0)</f>
        <v>Южный ФО</v>
      </c>
    </row>
    <row r="12414" spans="1:11" x14ac:dyDescent="0.2">
      <c r="A12414" t="s">
        <v>600</v>
      </c>
      <c r="B12414" t="s">
        <v>597</v>
      </c>
      <c r="C12414" s="1" t="s">
        <v>398</v>
      </c>
      <c r="D12414" s="1" t="s">
        <v>400</v>
      </c>
      <c r="E12414" s="2">
        <v>3</v>
      </c>
      <c r="F12414" s="3"/>
      <c r="G12414" s="2">
        <v>11</v>
      </c>
      <c r="H12414" s="3"/>
      <c r="I12414" s="69" t="str">
        <f>VLOOKUP(C12414,СПРАВОЧНИК!B:D,2,0)</f>
        <v>КИТАЙ</v>
      </c>
      <c r="J12414" s="69" t="str">
        <f>VLOOKUP(C12414,СПРАВОЧНИК!B:D,3,0)</f>
        <v>ИНОМАРКИ</v>
      </c>
      <c r="K12414" s="69" t="str">
        <f>VLOOKUP(СВОД2023[[#This Row],[ФО]],СПРАВОЧНИК!H:P,2,0)</f>
        <v>Южный ФО</v>
      </c>
    </row>
    <row r="12415" spans="1:11" x14ac:dyDescent="0.2">
      <c r="A12415" t="s">
        <v>600</v>
      </c>
      <c r="B12415" t="s">
        <v>597</v>
      </c>
      <c r="C12415" s="1" t="s">
        <v>398</v>
      </c>
      <c r="D12415" s="1" t="s">
        <v>2695</v>
      </c>
      <c r="E12415" s="2"/>
      <c r="F12415" s="3"/>
      <c r="G12415" s="2">
        <v>1</v>
      </c>
      <c r="H12415" s="3"/>
      <c r="I12415" s="69" t="str">
        <f>VLOOKUP(C12415,СПРАВОЧНИК!B:D,2,0)</f>
        <v>КИТАЙ</v>
      </c>
      <c r="J12415" s="69" t="str">
        <f>VLOOKUP(C12415,СПРАВОЧНИК!B:D,3,0)</f>
        <v>ИНОМАРКИ</v>
      </c>
      <c r="K12415" s="69" t="str">
        <f>VLOOKUP(СВОД2023[[#This Row],[ФО]],СПРАВОЧНИК!H:P,2,0)</f>
        <v>Южный ФО</v>
      </c>
    </row>
    <row r="12416" spans="1:11" x14ac:dyDescent="0.2">
      <c r="A12416" t="s">
        <v>600</v>
      </c>
      <c r="B12416" t="s">
        <v>597</v>
      </c>
      <c r="C12416" s="1" t="s">
        <v>398</v>
      </c>
      <c r="D12416" s="1" t="s">
        <v>2696</v>
      </c>
      <c r="E12416" s="2"/>
      <c r="F12416" s="3"/>
      <c r="G12416" s="2"/>
      <c r="H12416" s="3">
        <v>1</v>
      </c>
      <c r="I12416" s="69" t="str">
        <f>VLOOKUP(C12416,СПРАВОЧНИК!B:D,2,0)</f>
        <v>КИТАЙ</v>
      </c>
      <c r="J12416" s="69" t="str">
        <f>VLOOKUP(C12416,СПРАВОЧНИК!B:D,3,0)</f>
        <v>ИНОМАРКИ</v>
      </c>
      <c r="K12416" s="69" t="str">
        <f>VLOOKUP(СВОД2023[[#This Row],[ФО]],СПРАВОЧНИК!H:P,2,0)</f>
        <v>Южный ФО</v>
      </c>
    </row>
    <row r="12417" spans="1:11" x14ac:dyDescent="0.2">
      <c r="A12417" t="s">
        <v>600</v>
      </c>
      <c r="B12417" t="s">
        <v>597</v>
      </c>
      <c r="C12417" s="1" t="s">
        <v>398</v>
      </c>
      <c r="D12417" s="1" t="s">
        <v>401</v>
      </c>
      <c r="E12417" s="2"/>
      <c r="F12417" s="3"/>
      <c r="G12417" s="2">
        <v>1</v>
      </c>
      <c r="H12417" s="3"/>
      <c r="I12417" s="69" t="str">
        <f>VLOOKUP(C12417,СПРАВОЧНИК!B:D,2,0)</f>
        <v>КИТАЙ</v>
      </c>
      <c r="J12417" s="69" t="str">
        <f>VLOOKUP(C12417,СПРАВОЧНИК!B:D,3,0)</f>
        <v>ИНОМАРКИ</v>
      </c>
      <c r="K12417" s="69" t="str">
        <f>VLOOKUP(СВОД2023[[#This Row],[ФО]],СПРАВОЧНИК!H:P,2,0)</f>
        <v>Южный ФО</v>
      </c>
    </row>
    <row r="12418" spans="1:11" x14ac:dyDescent="0.2">
      <c r="A12418" t="s">
        <v>600</v>
      </c>
      <c r="B12418" t="s">
        <v>597</v>
      </c>
      <c r="C12418" s="1" t="s">
        <v>398</v>
      </c>
      <c r="D12418" s="1" t="s">
        <v>2245</v>
      </c>
      <c r="E12418" s="2">
        <v>1</v>
      </c>
      <c r="F12418" s="3"/>
      <c r="G12418" s="2">
        <v>3</v>
      </c>
      <c r="H12418" s="3"/>
      <c r="I12418" s="69" t="str">
        <f>VLOOKUP(C12418,СПРАВОЧНИК!B:D,2,0)</f>
        <v>КИТАЙ</v>
      </c>
      <c r="J12418" s="69" t="str">
        <f>VLOOKUP(C12418,СПРАВОЧНИК!B:D,3,0)</f>
        <v>ИНОМАРКИ</v>
      </c>
      <c r="K12418" s="69" t="str">
        <f>VLOOKUP(СВОД2023[[#This Row],[ФО]],СПРАВОЧНИК!H:P,2,0)</f>
        <v>Южный ФО</v>
      </c>
    </row>
    <row r="12419" spans="1:11" x14ac:dyDescent="0.2">
      <c r="A12419" t="s">
        <v>600</v>
      </c>
      <c r="B12419" t="s">
        <v>597</v>
      </c>
      <c r="C12419" s="1" t="s">
        <v>402</v>
      </c>
      <c r="D12419" s="1" t="s">
        <v>403</v>
      </c>
      <c r="E12419" s="2">
        <v>103</v>
      </c>
      <c r="F12419" s="3">
        <v>44</v>
      </c>
      <c r="G12419" s="2">
        <v>501</v>
      </c>
      <c r="H12419" s="3">
        <v>249</v>
      </c>
      <c r="I12419" s="69" t="str">
        <f>VLOOKUP(C12419,СПРАВОЧНИК!B:D,2,0)</f>
        <v>ЕВРОПА</v>
      </c>
      <c r="J12419" s="69" t="str">
        <f>VLOOKUP(C12419,СПРАВОЧНИК!B:D,3,0)</f>
        <v>ИНОМАРКИ</v>
      </c>
      <c r="K12419" s="69" t="str">
        <f>VLOOKUP(СВОД2023[[#This Row],[ФО]],СПРАВОЧНИК!H:P,2,0)</f>
        <v>Южный ФО</v>
      </c>
    </row>
    <row r="12420" spans="1:11" x14ac:dyDescent="0.2">
      <c r="A12420" t="s">
        <v>600</v>
      </c>
      <c r="B12420" t="s">
        <v>597</v>
      </c>
      <c r="C12420" s="1" t="s">
        <v>404</v>
      </c>
      <c r="D12420" s="1" t="s">
        <v>405</v>
      </c>
      <c r="E12420" s="2">
        <v>14</v>
      </c>
      <c r="F12420" s="3">
        <v>6</v>
      </c>
      <c r="G12420" s="2">
        <v>55</v>
      </c>
      <c r="H12420" s="3">
        <v>46</v>
      </c>
      <c r="I12420" s="69" t="str">
        <f>VLOOKUP(C12420,СПРАВОЧНИК!B:D,2,0)</f>
        <v>ЯПОНИЯ</v>
      </c>
      <c r="J12420" s="69" t="str">
        <f>VLOOKUP(C12420,СПРАВОЧНИК!B:D,3,0)</f>
        <v>ИНОМАРКИ</v>
      </c>
      <c r="K12420" s="69" t="str">
        <f>VLOOKUP(СВОД2023[[#This Row],[ФО]],СПРАВОЧНИК!H:P,2,0)</f>
        <v>Южный ФО</v>
      </c>
    </row>
    <row r="12421" spans="1:11" x14ac:dyDescent="0.2">
      <c r="A12421" t="s">
        <v>600</v>
      </c>
      <c r="B12421" t="s">
        <v>597</v>
      </c>
      <c r="C12421" s="1" t="s">
        <v>404</v>
      </c>
      <c r="D12421" s="1" t="s">
        <v>1661</v>
      </c>
      <c r="E12421" s="2"/>
      <c r="F12421" s="3">
        <v>2</v>
      </c>
      <c r="G12421" s="2">
        <v>7</v>
      </c>
      <c r="H12421" s="3">
        <v>8</v>
      </c>
      <c r="I12421" s="69" t="str">
        <f>VLOOKUP(C12421,СПРАВОЧНИК!B:D,2,0)</f>
        <v>ЯПОНИЯ</v>
      </c>
      <c r="J12421" s="69" t="str">
        <f>VLOOKUP(C12421,СПРАВОЧНИК!B:D,3,0)</f>
        <v>ИНОМАРКИ</v>
      </c>
      <c r="K12421" s="69" t="str">
        <f>VLOOKUP(СВОД2023[[#This Row],[ФО]],СПРАВОЧНИК!H:P,2,0)</f>
        <v>Южный ФО</v>
      </c>
    </row>
    <row r="12422" spans="1:11" x14ac:dyDescent="0.2">
      <c r="A12422" t="s">
        <v>600</v>
      </c>
      <c r="B12422" t="s">
        <v>597</v>
      </c>
      <c r="C12422" s="1" t="s">
        <v>404</v>
      </c>
      <c r="D12422" s="1" t="s">
        <v>406</v>
      </c>
      <c r="E12422" s="2">
        <v>104</v>
      </c>
      <c r="F12422" s="3">
        <v>61</v>
      </c>
      <c r="G12422" s="2">
        <v>546</v>
      </c>
      <c r="H12422" s="3">
        <v>335</v>
      </c>
      <c r="I12422" s="69" t="str">
        <f>VLOOKUP(C12422,СПРАВОЧНИК!B:D,2,0)</f>
        <v>ЯПОНИЯ</v>
      </c>
      <c r="J12422" s="69" t="str">
        <f>VLOOKUP(C12422,СПРАВОЧНИК!B:D,3,0)</f>
        <v>ИНОМАРКИ</v>
      </c>
      <c r="K12422" s="69" t="str">
        <f>VLOOKUP(СВОД2023[[#This Row],[ФО]],СПРАВОЧНИК!H:P,2,0)</f>
        <v>Южный ФО</v>
      </c>
    </row>
    <row r="12423" spans="1:11" x14ac:dyDescent="0.2">
      <c r="A12423" t="s">
        <v>600</v>
      </c>
      <c r="B12423" t="s">
        <v>597</v>
      </c>
      <c r="C12423" s="1" t="s">
        <v>404</v>
      </c>
      <c r="D12423" s="1" t="s">
        <v>1662</v>
      </c>
      <c r="E12423" s="2">
        <v>73</v>
      </c>
      <c r="F12423" s="3">
        <v>46</v>
      </c>
      <c r="G12423" s="2">
        <v>323</v>
      </c>
      <c r="H12423" s="3">
        <v>222</v>
      </c>
      <c r="I12423" s="69" t="str">
        <f>VLOOKUP(C12423,СПРАВОЧНИК!B:D,2,0)</f>
        <v>ЯПОНИЯ</v>
      </c>
      <c r="J12423" s="69" t="str">
        <f>VLOOKUP(C12423,СПРАВОЧНИК!B:D,3,0)</f>
        <v>ИНОМАРКИ</v>
      </c>
      <c r="K12423" s="69" t="str">
        <f>VLOOKUP(СВОД2023[[#This Row],[ФО]],СПРАВОЧНИК!H:P,2,0)</f>
        <v>Южный ФО</v>
      </c>
    </row>
    <row r="12424" spans="1:11" x14ac:dyDescent="0.2">
      <c r="A12424" t="s">
        <v>600</v>
      </c>
      <c r="B12424" t="s">
        <v>597</v>
      </c>
      <c r="C12424" s="1" t="s">
        <v>404</v>
      </c>
      <c r="D12424" s="1" t="s">
        <v>1663</v>
      </c>
      <c r="E12424" s="2"/>
      <c r="F12424" s="3"/>
      <c r="G12424" s="2">
        <v>1</v>
      </c>
      <c r="H12424" s="3"/>
      <c r="I12424" s="69" t="str">
        <f>VLOOKUP(C12424,СПРАВОЧНИК!B:D,2,0)</f>
        <v>ЯПОНИЯ</v>
      </c>
      <c r="J12424" s="69" t="str">
        <f>VLOOKUP(C12424,СПРАВОЧНИК!B:D,3,0)</f>
        <v>ИНОМАРКИ</v>
      </c>
      <c r="K12424" s="69" t="str">
        <f>VLOOKUP(СВОД2023[[#This Row],[ФО]],СПРАВОЧНИК!H:P,2,0)</f>
        <v>Южный ФО</v>
      </c>
    </row>
    <row r="12425" spans="1:11" x14ac:dyDescent="0.2">
      <c r="A12425" t="s">
        <v>600</v>
      </c>
      <c r="B12425" t="s">
        <v>597</v>
      </c>
      <c r="C12425" s="1" t="s">
        <v>404</v>
      </c>
      <c r="D12425" s="1" t="s">
        <v>1664</v>
      </c>
      <c r="E12425" s="2">
        <v>11</v>
      </c>
      <c r="F12425" s="3">
        <v>8</v>
      </c>
      <c r="G12425" s="2">
        <v>66</v>
      </c>
      <c r="H12425" s="3">
        <v>37</v>
      </c>
      <c r="I12425" s="69" t="str">
        <f>VLOOKUP(C12425,СПРАВОЧНИК!B:D,2,0)</f>
        <v>ЯПОНИЯ</v>
      </c>
      <c r="J12425" s="69" t="str">
        <f>VLOOKUP(C12425,СПРАВОЧНИК!B:D,3,0)</f>
        <v>ИНОМАРКИ</v>
      </c>
      <c r="K12425" s="69" t="str">
        <f>VLOOKUP(СВОД2023[[#This Row],[ФО]],СПРАВОЧНИК!H:P,2,0)</f>
        <v>Южный ФО</v>
      </c>
    </row>
    <row r="12426" spans="1:11" x14ac:dyDescent="0.2">
      <c r="A12426" t="s">
        <v>600</v>
      </c>
      <c r="B12426" t="s">
        <v>597</v>
      </c>
      <c r="C12426" s="1" t="s">
        <v>404</v>
      </c>
      <c r="D12426" s="1" t="s">
        <v>1665</v>
      </c>
      <c r="E12426" s="2">
        <v>110</v>
      </c>
      <c r="F12426" s="3">
        <v>84</v>
      </c>
      <c r="G12426" s="2">
        <v>609</v>
      </c>
      <c r="H12426" s="3">
        <v>449</v>
      </c>
      <c r="I12426" s="69" t="str">
        <f>VLOOKUP(C12426,СПРАВОЧНИК!B:D,2,0)</f>
        <v>ЯПОНИЯ</v>
      </c>
      <c r="J12426" s="69" t="str">
        <f>VLOOKUP(C12426,СПРАВОЧНИК!B:D,3,0)</f>
        <v>ИНОМАРКИ</v>
      </c>
      <c r="K12426" s="69" t="str">
        <f>VLOOKUP(СВОД2023[[#This Row],[ФО]],СПРАВОЧНИК!H:P,2,0)</f>
        <v>Южный ФО</v>
      </c>
    </row>
    <row r="12427" spans="1:11" x14ac:dyDescent="0.2">
      <c r="A12427" t="s">
        <v>600</v>
      </c>
      <c r="B12427" t="s">
        <v>597</v>
      </c>
      <c r="C12427" s="1" t="s">
        <v>404</v>
      </c>
      <c r="D12427" s="1" t="s">
        <v>1667</v>
      </c>
      <c r="E12427" s="2">
        <v>2</v>
      </c>
      <c r="F12427" s="3"/>
      <c r="G12427" s="2">
        <v>26</v>
      </c>
      <c r="H12427" s="3">
        <v>18</v>
      </c>
      <c r="I12427" s="69" t="str">
        <f>VLOOKUP(C12427,СПРАВОЧНИК!B:D,2,0)</f>
        <v>ЯПОНИЯ</v>
      </c>
      <c r="J12427" s="69" t="str">
        <f>VLOOKUP(C12427,СПРАВОЧНИК!B:D,3,0)</f>
        <v>ИНОМАРКИ</v>
      </c>
      <c r="K12427" s="69" t="str">
        <f>VLOOKUP(СВОД2023[[#This Row],[ФО]],СПРАВОЧНИК!H:P,2,0)</f>
        <v>Южный ФО</v>
      </c>
    </row>
    <row r="12428" spans="1:11" x14ac:dyDescent="0.2">
      <c r="A12428" t="s">
        <v>600</v>
      </c>
      <c r="B12428" t="s">
        <v>597</v>
      </c>
      <c r="C12428" s="1" t="s">
        <v>404</v>
      </c>
      <c r="D12428" s="1" t="s">
        <v>1668</v>
      </c>
      <c r="E12428" s="2">
        <v>4</v>
      </c>
      <c r="F12428" s="3">
        <v>8</v>
      </c>
      <c r="G12428" s="2">
        <v>23</v>
      </c>
      <c r="H12428" s="3">
        <v>29</v>
      </c>
      <c r="I12428" s="69" t="str">
        <f>VLOOKUP(C12428,СПРАВОЧНИК!B:D,2,0)</f>
        <v>ЯПОНИЯ</v>
      </c>
      <c r="J12428" s="69" t="str">
        <f>VLOOKUP(C12428,СПРАВОЧНИК!B:D,3,0)</f>
        <v>ИНОМАРКИ</v>
      </c>
      <c r="K12428" s="69" t="str">
        <f>VLOOKUP(СВОД2023[[#This Row],[ФО]],СПРАВОЧНИК!H:P,2,0)</f>
        <v>Южный ФО</v>
      </c>
    </row>
    <row r="12429" spans="1:11" x14ac:dyDescent="0.2">
      <c r="A12429" t="s">
        <v>600</v>
      </c>
      <c r="B12429" t="s">
        <v>597</v>
      </c>
      <c r="C12429" s="1" t="s">
        <v>404</v>
      </c>
      <c r="D12429" s="1" t="s">
        <v>1669</v>
      </c>
      <c r="E12429" s="2">
        <v>4</v>
      </c>
      <c r="F12429" s="3">
        <v>4</v>
      </c>
      <c r="G12429" s="2">
        <v>31</v>
      </c>
      <c r="H12429" s="3">
        <v>27</v>
      </c>
      <c r="I12429" s="69" t="str">
        <f>VLOOKUP(C12429,СПРАВОЧНИК!B:D,2,0)</f>
        <v>ЯПОНИЯ</v>
      </c>
      <c r="J12429" s="69" t="str">
        <f>VLOOKUP(C12429,СПРАВОЧНИК!B:D,3,0)</f>
        <v>ИНОМАРКИ</v>
      </c>
      <c r="K12429" s="69" t="str">
        <f>VLOOKUP(СВОД2023[[#This Row],[ФО]],СПРАВОЧНИК!H:P,2,0)</f>
        <v>Южный ФО</v>
      </c>
    </row>
    <row r="12430" spans="1:11" x14ac:dyDescent="0.2">
      <c r="A12430" t="s">
        <v>600</v>
      </c>
      <c r="B12430" t="s">
        <v>597</v>
      </c>
      <c r="C12430" s="1" t="s">
        <v>404</v>
      </c>
      <c r="D12430" s="1" t="s">
        <v>407</v>
      </c>
      <c r="E12430" s="2">
        <v>24</v>
      </c>
      <c r="F12430" s="3">
        <v>2</v>
      </c>
      <c r="G12430" s="2">
        <v>87</v>
      </c>
      <c r="H12430" s="3">
        <v>18</v>
      </c>
      <c r="I12430" s="69" t="str">
        <f>VLOOKUP(C12430,СПРАВОЧНИК!B:D,2,0)</f>
        <v>ЯПОНИЯ</v>
      </c>
      <c r="J12430" s="69" t="str">
        <f>VLOOKUP(C12430,СПРАВОЧНИК!B:D,3,0)</f>
        <v>ИНОМАРКИ</v>
      </c>
      <c r="K12430" s="69" t="str">
        <f>VLOOKUP(СВОД2023[[#This Row],[ФО]],СПРАВОЧНИК!H:P,2,0)</f>
        <v>Южный ФО</v>
      </c>
    </row>
    <row r="12431" spans="1:11" x14ac:dyDescent="0.2">
      <c r="A12431" t="s">
        <v>600</v>
      </c>
      <c r="B12431" t="s">
        <v>597</v>
      </c>
      <c r="C12431" s="1" t="s">
        <v>404</v>
      </c>
      <c r="D12431" s="1" t="s">
        <v>1670</v>
      </c>
      <c r="E12431" s="2">
        <v>12</v>
      </c>
      <c r="F12431" s="3">
        <v>11</v>
      </c>
      <c r="G12431" s="2">
        <v>66</v>
      </c>
      <c r="H12431" s="3">
        <v>48</v>
      </c>
      <c r="I12431" s="69" t="str">
        <f>VLOOKUP(C12431,СПРАВОЧНИК!B:D,2,0)</f>
        <v>ЯПОНИЯ</v>
      </c>
      <c r="J12431" s="69" t="str">
        <f>VLOOKUP(C12431,СПРАВОЧНИК!B:D,3,0)</f>
        <v>ИНОМАРКИ</v>
      </c>
      <c r="K12431" s="69" t="str">
        <f>VLOOKUP(СВОД2023[[#This Row],[ФО]],СПРАВОЧНИК!H:P,2,0)</f>
        <v>Южный ФО</v>
      </c>
    </row>
    <row r="12432" spans="1:11" x14ac:dyDescent="0.2">
      <c r="A12432" t="s">
        <v>600</v>
      </c>
      <c r="B12432" t="s">
        <v>597</v>
      </c>
      <c r="C12432" s="1" t="s">
        <v>404</v>
      </c>
      <c r="D12432" s="1" t="s">
        <v>1671</v>
      </c>
      <c r="E12432" s="2">
        <v>2</v>
      </c>
      <c r="F12432" s="3">
        <v>1</v>
      </c>
      <c r="G12432" s="2">
        <v>3</v>
      </c>
      <c r="H12432" s="3">
        <v>1</v>
      </c>
      <c r="I12432" s="69" t="str">
        <f>VLOOKUP(C12432,СПРАВОЧНИК!B:D,2,0)</f>
        <v>ЯПОНИЯ</v>
      </c>
      <c r="J12432" s="69" t="str">
        <f>VLOOKUP(C12432,СПРАВОЧНИК!B:D,3,0)</f>
        <v>ИНОМАРКИ</v>
      </c>
      <c r="K12432" s="69" t="str">
        <f>VLOOKUP(СВОД2023[[#This Row],[ФО]],СПРАВОЧНИК!H:P,2,0)</f>
        <v>Южный ФО</v>
      </c>
    </row>
    <row r="12433" spans="1:11" x14ac:dyDescent="0.2">
      <c r="A12433" t="s">
        <v>600</v>
      </c>
      <c r="B12433" t="s">
        <v>597</v>
      </c>
      <c r="C12433" s="1" t="s">
        <v>404</v>
      </c>
      <c r="D12433" s="1" t="s">
        <v>1672</v>
      </c>
      <c r="E12433" s="2"/>
      <c r="F12433" s="3"/>
      <c r="G12433" s="2">
        <v>5</v>
      </c>
      <c r="H12433" s="3">
        <v>1</v>
      </c>
      <c r="I12433" s="69" t="str">
        <f>VLOOKUP(C12433,СПРАВОЧНИК!B:D,2,0)</f>
        <v>ЯПОНИЯ</v>
      </c>
      <c r="J12433" s="69" t="str">
        <f>VLOOKUP(C12433,СПРАВОЧНИК!B:D,3,0)</f>
        <v>ИНОМАРКИ</v>
      </c>
      <c r="K12433" s="69" t="str">
        <f>VLOOKUP(СВОД2023[[#This Row],[ФО]],СПРАВОЧНИК!H:P,2,0)</f>
        <v>Южный ФО</v>
      </c>
    </row>
    <row r="12434" spans="1:11" x14ac:dyDescent="0.2">
      <c r="A12434" t="s">
        <v>600</v>
      </c>
      <c r="B12434" t="s">
        <v>597</v>
      </c>
      <c r="C12434" s="1" t="s">
        <v>404</v>
      </c>
      <c r="D12434" s="1" t="s">
        <v>1673</v>
      </c>
      <c r="E12434" s="2"/>
      <c r="F12434" s="3"/>
      <c r="G12434" s="2">
        <v>2</v>
      </c>
      <c r="H12434" s="3">
        <v>1</v>
      </c>
      <c r="I12434" s="69" t="str">
        <f>VLOOKUP(C12434,СПРАВОЧНИК!B:D,2,0)</f>
        <v>ЯПОНИЯ</v>
      </c>
      <c r="J12434" s="69" t="str">
        <f>VLOOKUP(C12434,СПРАВОЧНИК!B:D,3,0)</f>
        <v>ИНОМАРКИ</v>
      </c>
      <c r="K12434" s="69" t="str">
        <f>VLOOKUP(СВОД2023[[#This Row],[ФО]],СПРАВОЧНИК!H:P,2,0)</f>
        <v>Южный ФО</v>
      </c>
    </row>
    <row r="12435" spans="1:11" x14ac:dyDescent="0.2">
      <c r="A12435" t="s">
        <v>600</v>
      </c>
      <c r="B12435" t="s">
        <v>597</v>
      </c>
      <c r="C12435" s="1" t="s">
        <v>404</v>
      </c>
      <c r="D12435" s="1" t="s">
        <v>2246</v>
      </c>
      <c r="E12435" s="2"/>
      <c r="F12435" s="3"/>
      <c r="G12435" s="2">
        <v>1</v>
      </c>
      <c r="H12435" s="3"/>
      <c r="I12435" s="69" t="str">
        <f>VLOOKUP(C12435,СПРАВОЧНИК!B:D,2,0)</f>
        <v>ЯПОНИЯ</v>
      </c>
      <c r="J12435" s="69" t="str">
        <f>VLOOKUP(C12435,СПРАВОЧНИК!B:D,3,0)</f>
        <v>ИНОМАРКИ</v>
      </c>
      <c r="K12435" s="69" t="str">
        <f>VLOOKUP(СВОД2023[[#This Row],[ФО]],СПРАВОЧНИК!H:P,2,0)</f>
        <v>Южный ФО</v>
      </c>
    </row>
    <row r="12436" spans="1:11" x14ac:dyDescent="0.2">
      <c r="A12436" t="s">
        <v>600</v>
      </c>
      <c r="B12436" t="s">
        <v>597</v>
      </c>
      <c r="C12436" s="1" t="s">
        <v>404</v>
      </c>
      <c r="D12436" s="1" t="s">
        <v>1674</v>
      </c>
      <c r="E12436" s="2">
        <v>2</v>
      </c>
      <c r="F12436" s="3">
        <v>1</v>
      </c>
      <c r="G12436" s="2">
        <v>4</v>
      </c>
      <c r="H12436" s="3">
        <v>3</v>
      </c>
      <c r="I12436" s="69" t="str">
        <f>VLOOKUP(C12436,СПРАВОЧНИК!B:D,2,0)</f>
        <v>ЯПОНИЯ</v>
      </c>
      <c r="J12436" s="69" t="str">
        <f>VLOOKUP(C12436,СПРАВОЧНИК!B:D,3,0)</f>
        <v>ИНОМАРКИ</v>
      </c>
      <c r="K12436" s="69" t="str">
        <f>VLOOKUP(СВОД2023[[#This Row],[ФО]],СПРАВОЧНИК!H:P,2,0)</f>
        <v>Южный ФО</v>
      </c>
    </row>
    <row r="12437" spans="1:11" x14ac:dyDescent="0.2">
      <c r="A12437" t="s">
        <v>600</v>
      </c>
      <c r="B12437" t="s">
        <v>597</v>
      </c>
      <c r="C12437" s="1" t="s">
        <v>404</v>
      </c>
      <c r="D12437" s="1" t="s">
        <v>1675</v>
      </c>
      <c r="E12437" s="2">
        <v>103</v>
      </c>
      <c r="F12437" s="3">
        <v>77</v>
      </c>
      <c r="G12437" s="2">
        <v>484</v>
      </c>
      <c r="H12437" s="3">
        <v>354</v>
      </c>
      <c r="I12437" s="69" t="str">
        <f>VLOOKUP(C12437,СПРАВОЧНИК!B:D,2,0)</f>
        <v>ЯПОНИЯ</v>
      </c>
      <c r="J12437" s="69" t="str">
        <f>VLOOKUP(C12437,СПРАВОЧНИК!B:D,3,0)</f>
        <v>ИНОМАРКИ</v>
      </c>
      <c r="K12437" s="69" t="str">
        <f>VLOOKUP(СВОД2023[[#This Row],[ФО]],СПРАВОЧНИК!H:P,2,0)</f>
        <v>Южный ФО</v>
      </c>
    </row>
    <row r="12438" spans="1:11" x14ac:dyDescent="0.2">
      <c r="A12438" t="s">
        <v>600</v>
      </c>
      <c r="B12438" t="s">
        <v>597</v>
      </c>
      <c r="C12438" s="1" t="s">
        <v>404</v>
      </c>
      <c r="D12438" s="1" t="s">
        <v>1676</v>
      </c>
      <c r="E12438" s="2">
        <v>37</v>
      </c>
      <c r="F12438" s="3">
        <v>10</v>
      </c>
      <c r="G12438" s="2">
        <v>174</v>
      </c>
      <c r="H12438" s="3">
        <v>70</v>
      </c>
      <c r="I12438" s="69" t="str">
        <f>VLOOKUP(C12438,СПРАВОЧНИК!B:D,2,0)</f>
        <v>ЯПОНИЯ</v>
      </c>
      <c r="J12438" s="69" t="str">
        <f>VLOOKUP(C12438,СПРАВОЧНИК!B:D,3,0)</f>
        <v>ИНОМАРКИ</v>
      </c>
      <c r="K12438" s="69" t="str">
        <f>VLOOKUP(СВОД2023[[#This Row],[ФО]],СПРАВОЧНИК!H:P,2,0)</f>
        <v>Южный ФО</v>
      </c>
    </row>
    <row r="12439" spans="1:11" x14ac:dyDescent="0.2">
      <c r="A12439" t="s">
        <v>600</v>
      </c>
      <c r="B12439" t="s">
        <v>597</v>
      </c>
      <c r="C12439" s="1" t="s">
        <v>404</v>
      </c>
      <c r="D12439" s="1" t="s">
        <v>1677</v>
      </c>
      <c r="E12439" s="2"/>
      <c r="F12439" s="3">
        <v>1</v>
      </c>
      <c r="G12439" s="2">
        <v>2</v>
      </c>
      <c r="H12439" s="3">
        <v>2</v>
      </c>
      <c r="I12439" s="69" t="str">
        <f>VLOOKUP(C12439,СПРАВОЧНИК!B:D,2,0)</f>
        <v>ЯПОНИЯ</v>
      </c>
      <c r="J12439" s="69" t="str">
        <f>VLOOKUP(C12439,СПРАВОЧНИК!B:D,3,0)</f>
        <v>ИНОМАРКИ</v>
      </c>
      <c r="K12439" s="69" t="str">
        <f>VLOOKUP(СВОД2023[[#This Row],[ФО]],СПРАВОЧНИК!H:P,2,0)</f>
        <v>Южный ФО</v>
      </c>
    </row>
    <row r="12440" spans="1:11" x14ac:dyDescent="0.2">
      <c r="A12440" t="s">
        <v>600</v>
      </c>
      <c r="B12440" t="s">
        <v>597</v>
      </c>
      <c r="C12440" s="1" t="s">
        <v>404</v>
      </c>
      <c r="D12440" s="1" t="s">
        <v>1678</v>
      </c>
      <c r="E12440" s="2">
        <v>6</v>
      </c>
      <c r="F12440" s="3">
        <v>2</v>
      </c>
      <c r="G12440" s="2">
        <v>22</v>
      </c>
      <c r="H12440" s="3">
        <v>16</v>
      </c>
      <c r="I12440" s="69" t="str">
        <f>VLOOKUP(C12440,СПРАВОЧНИК!B:D,2,0)</f>
        <v>ЯПОНИЯ</v>
      </c>
      <c r="J12440" s="69" t="str">
        <f>VLOOKUP(C12440,СПРАВОЧНИК!B:D,3,0)</f>
        <v>ИНОМАРКИ</v>
      </c>
      <c r="K12440" s="69" t="str">
        <f>VLOOKUP(СВОД2023[[#This Row],[ФО]],СПРАВОЧНИК!H:P,2,0)</f>
        <v>Южный ФО</v>
      </c>
    </row>
    <row r="12441" spans="1:11" x14ac:dyDescent="0.2">
      <c r="A12441" t="s">
        <v>600</v>
      </c>
      <c r="B12441" t="s">
        <v>597</v>
      </c>
      <c r="C12441" s="1" t="s">
        <v>404</v>
      </c>
      <c r="D12441" s="1" t="s">
        <v>1679</v>
      </c>
      <c r="E12441" s="2">
        <v>782</v>
      </c>
      <c r="F12441" s="3">
        <v>486</v>
      </c>
      <c r="G12441" s="2">
        <v>4172</v>
      </c>
      <c r="H12441" s="3">
        <v>2509</v>
      </c>
      <c r="I12441" s="69" t="str">
        <f>VLOOKUP(C12441,СПРАВОЧНИК!B:D,2,0)</f>
        <v>ЯПОНИЯ</v>
      </c>
      <c r="J12441" s="69" t="str">
        <f>VLOOKUP(C12441,СПРАВОЧНИК!B:D,3,0)</f>
        <v>ИНОМАРКИ</v>
      </c>
      <c r="K12441" s="69" t="str">
        <f>VLOOKUP(СВОД2023[[#This Row],[ФО]],СПРАВОЧНИК!H:P,2,0)</f>
        <v>Южный ФО</v>
      </c>
    </row>
    <row r="12442" spans="1:11" x14ac:dyDescent="0.2">
      <c r="A12442" t="s">
        <v>600</v>
      </c>
      <c r="B12442" t="s">
        <v>597</v>
      </c>
      <c r="C12442" s="1" t="s">
        <v>404</v>
      </c>
      <c r="D12442" s="1" t="s">
        <v>1680</v>
      </c>
      <c r="E12442" s="2">
        <v>1</v>
      </c>
      <c r="F12442" s="3">
        <v>6</v>
      </c>
      <c r="G12442" s="2">
        <v>22</v>
      </c>
      <c r="H12442" s="3">
        <v>16</v>
      </c>
      <c r="I12442" s="69" t="str">
        <f>VLOOKUP(C12442,СПРАВОЧНИК!B:D,2,0)</f>
        <v>ЯПОНИЯ</v>
      </c>
      <c r="J12442" s="69" t="str">
        <f>VLOOKUP(C12442,СПРАВОЧНИК!B:D,3,0)</f>
        <v>ИНОМАРКИ</v>
      </c>
      <c r="K12442" s="69" t="str">
        <f>VLOOKUP(СВОД2023[[#This Row],[ФО]],СПРАВОЧНИК!H:P,2,0)</f>
        <v>Южный ФО</v>
      </c>
    </row>
    <row r="12443" spans="1:11" x14ac:dyDescent="0.2">
      <c r="A12443" t="s">
        <v>600</v>
      </c>
      <c r="B12443" t="s">
        <v>597</v>
      </c>
      <c r="C12443" s="1" t="s">
        <v>404</v>
      </c>
      <c r="D12443" s="1" t="s">
        <v>1681</v>
      </c>
      <c r="E12443" s="2">
        <v>4</v>
      </c>
      <c r="F12443" s="3">
        <v>5</v>
      </c>
      <c r="G12443" s="2">
        <v>30</v>
      </c>
      <c r="H12443" s="3">
        <v>22</v>
      </c>
      <c r="I12443" s="69" t="str">
        <f>VLOOKUP(C12443,СПРАВОЧНИК!B:D,2,0)</f>
        <v>ЯПОНИЯ</v>
      </c>
      <c r="J12443" s="69" t="str">
        <f>VLOOKUP(C12443,СПРАВОЧНИК!B:D,3,0)</f>
        <v>ИНОМАРКИ</v>
      </c>
      <c r="K12443" s="69" t="str">
        <f>VLOOKUP(СВОД2023[[#This Row],[ФО]],СПРАВОЧНИК!H:P,2,0)</f>
        <v>Южный ФО</v>
      </c>
    </row>
    <row r="12444" spans="1:11" x14ac:dyDescent="0.2">
      <c r="A12444" t="s">
        <v>600</v>
      </c>
      <c r="B12444" t="s">
        <v>597</v>
      </c>
      <c r="C12444" s="1" t="s">
        <v>404</v>
      </c>
      <c r="D12444" s="1" t="s">
        <v>1682</v>
      </c>
      <c r="E12444" s="2">
        <v>7</v>
      </c>
      <c r="F12444" s="3">
        <v>9</v>
      </c>
      <c r="G12444" s="2">
        <v>38</v>
      </c>
      <c r="H12444" s="3">
        <v>36</v>
      </c>
      <c r="I12444" s="69" t="str">
        <f>VLOOKUP(C12444,СПРАВОЧНИК!B:D,2,0)</f>
        <v>ЯПОНИЯ</v>
      </c>
      <c r="J12444" s="69" t="str">
        <f>VLOOKUP(C12444,СПРАВОЧНИК!B:D,3,0)</f>
        <v>ИНОМАРКИ</v>
      </c>
      <c r="K12444" s="69" t="str">
        <f>VLOOKUP(СВОД2023[[#This Row],[ФО]],СПРАВОЧНИК!H:P,2,0)</f>
        <v>Южный ФО</v>
      </c>
    </row>
    <row r="12445" spans="1:11" x14ac:dyDescent="0.2">
      <c r="A12445" t="s">
        <v>600</v>
      </c>
      <c r="B12445" t="s">
        <v>597</v>
      </c>
      <c r="C12445" s="1" t="s">
        <v>404</v>
      </c>
      <c r="D12445" s="1" t="s">
        <v>408</v>
      </c>
      <c r="E12445" s="2">
        <v>38</v>
      </c>
      <c r="F12445" s="3">
        <v>15</v>
      </c>
      <c r="G12445" s="2">
        <v>181</v>
      </c>
      <c r="H12445" s="3">
        <v>130</v>
      </c>
      <c r="I12445" s="69" t="str">
        <f>VLOOKUP(C12445,СПРАВОЧНИК!B:D,2,0)</f>
        <v>ЯПОНИЯ</v>
      </c>
      <c r="J12445" s="69" t="str">
        <f>VLOOKUP(C12445,СПРАВОЧНИК!B:D,3,0)</f>
        <v>ИНОМАРКИ</v>
      </c>
      <c r="K12445" s="69" t="str">
        <f>VLOOKUP(СВОД2023[[#This Row],[ФО]],СПРАВОЧНИК!H:P,2,0)</f>
        <v>Южный ФО</v>
      </c>
    </row>
    <row r="12446" spans="1:11" x14ac:dyDescent="0.2">
      <c r="A12446" t="s">
        <v>600</v>
      </c>
      <c r="B12446" t="s">
        <v>597</v>
      </c>
      <c r="C12446" s="1" t="s">
        <v>404</v>
      </c>
      <c r="D12446" s="1" t="s">
        <v>1683</v>
      </c>
      <c r="E12446" s="2">
        <v>4</v>
      </c>
      <c r="F12446" s="3"/>
      <c r="G12446" s="2">
        <v>13</v>
      </c>
      <c r="H12446" s="3">
        <v>9</v>
      </c>
      <c r="I12446" s="69" t="str">
        <f>VLOOKUP(C12446,СПРАВОЧНИК!B:D,2,0)</f>
        <v>ЯПОНИЯ</v>
      </c>
      <c r="J12446" s="69" t="str">
        <f>VLOOKUP(C12446,СПРАВОЧНИК!B:D,3,0)</f>
        <v>ИНОМАРКИ</v>
      </c>
      <c r="K12446" s="69" t="str">
        <f>VLOOKUP(СВОД2023[[#This Row],[ФО]],СПРАВОЧНИК!H:P,2,0)</f>
        <v>Южный ФО</v>
      </c>
    </row>
    <row r="12447" spans="1:11" x14ac:dyDescent="0.2">
      <c r="A12447" t="s">
        <v>600</v>
      </c>
      <c r="B12447" t="s">
        <v>597</v>
      </c>
      <c r="C12447" s="1" t="s">
        <v>404</v>
      </c>
      <c r="D12447" s="1" t="s">
        <v>843</v>
      </c>
      <c r="E12447" s="2"/>
      <c r="F12447" s="3"/>
      <c r="G12447" s="2">
        <v>1</v>
      </c>
      <c r="H12447" s="3">
        <v>2</v>
      </c>
      <c r="I12447" s="69" t="str">
        <f>VLOOKUP(C12447,СПРАВОЧНИК!B:D,2,0)</f>
        <v>ЯПОНИЯ</v>
      </c>
      <c r="J12447" s="69" t="str">
        <f>VLOOKUP(C12447,СПРАВОЧНИК!B:D,3,0)</f>
        <v>ИНОМАРКИ</v>
      </c>
      <c r="K12447" s="69" t="str">
        <f>VLOOKUP(СВОД2023[[#This Row],[ФО]],СПРАВОЧНИК!H:P,2,0)</f>
        <v>Южный ФО</v>
      </c>
    </row>
    <row r="12448" spans="1:11" x14ac:dyDescent="0.2">
      <c r="A12448" t="s">
        <v>600</v>
      </c>
      <c r="B12448" t="s">
        <v>597</v>
      </c>
      <c r="C12448" s="1" t="s">
        <v>404</v>
      </c>
      <c r="D12448" s="1" t="s">
        <v>410</v>
      </c>
      <c r="E12448" s="2">
        <v>1</v>
      </c>
      <c r="F12448" s="3"/>
      <c r="G12448" s="2">
        <v>6</v>
      </c>
      <c r="H12448" s="3"/>
      <c r="I12448" s="69" t="str">
        <f>VLOOKUP(C12448,СПРАВОЧНИК!B:D,2,0)</f>
        <v>ЯПОНИЯ</v>
      </c>
      <c r="J12448" s="69" t="str">
        <f>VLOOKUP(C12448,СПРАВОЧНИК!B:D,3,0)</f>
        <v>ИНОМАРКИ</v>
      </c>
      <c r="K12448" s="69" t="str">
        <f>VLOOKUP(СВОД2023[[#This Row],[ФО]],СПРАВОЧНИК!H:P,2,0)</f>
        <v>Южный ФО</v>
      </c>
    </row>
    <row r="12449" spans="1:11" x14ac:dyDescent="0.2">
      <c r="A12449" t="s">
        <v>600</v>
      </c>
      <c r="B12449" t="s">
        <v>597</v>
      </c>
      <c r="C12449" s="1" t="s">
        <v>404</v>
      </c>
      <c r="D12449" s="1" t="s">
        <v>411</v>
      </c>
      <c r="E12449" s="2">
        <v>27</v>
      </c>
      <c r="F12449" s="3">
        <v>13</v>
      </c>
      <c r="G12449" s="2">
        <v>123</v>
      </c>
      <c r="H12449" s="3">
        <v>90</v>
      </c>
      <c r="I12449" s="69" t="str">
        <f>VLOOKUP(C12449,СПРАВОЧНИК!B:D,2,0)</f>
        <v>ЯПОНИЯ</v>
      </c>
      <c r="J12449" s="69" t="str">
        <f>VLOOKUP(C12449,СПРАВОЧНИК!B:D,3,0)</f>
        <v>ИНОМАРКИ</v>
      </c>
      <c r="K12449" s="69" t="str">
        <f>VLOOKUP(СВОД2023[[#This Row],[ФО]],СПРАВОЧНИК!H:P,2,0)</f>
        <v>Южный ФО</v>
      </c>
    </row>
    <row r="12450" spans="1:11" x14ac:dyDescent="0.2">
      <c r="A12450" t="s">
        <v>600</v>
      </c>
      <c r="B12450" t="s">
        <v>597</v>
      </c>
      <c r="C12450" s="1" t="s">
        <v>404</v>
      </c>
      <c r="D12450" s="1" t="s">
        <v>2247</v>
      </c>
      <c r="E12450" s="2"/>
      <c r="F12450" s="3"/>
      <c r="G12450" s="2">
        <v>5</v>
      </c>
      <c r="H12450" s="3"/>
      <c r="I12450" s="69" t="str">
        <f>VLOOKUP(C12450,СПРАВОЧНИК!B:D,2,0)</f>
        <v>ЯПОНИЯ</v>
      </c>
      <c r="J12450" s="69" t="str">
        <f>VLOOKUP(C12450,СПРАВОЧНИК!B:D,3,0)</f>
        <v>ИНОМАРКИ</v>
      </c>
      <c r="K12450" s="69" t="str">
        <f>VLOOKUP(СВОД2023[[#This Row],[ФО]],СПРАВОЧНИК!H:P,2,0)</f>
        <v>Южный ФО</v>
      </c>
    </row>
    <row r="12451" spans="1:11" x14ac:dyDescent="0.2">
      <c r="A12451" t="s">
        <v>600</v>
      </c>
      <c r="B12451" t="s">
        <v>597</v>
      </c>
      <c r="C12451" s="1" t="s">
        <v>404</v>
      </c>
      <c r="D12451" s="1" t="s">
        <v>412</v>
      </c>
      <c r="E12451" s="2">
        <v>359</v>
      </c>
      <c r="F12451" s="3">
        <v>125</v>
      </c>
      <c r="G12451" s="2">
        <v>1854</v>
      </c>
      <c r="H12451" s="3">
        <v>775</v>
      </c>
      <c r="I12451" s="69" t="str">
        <f>VLOOKUP(C12451,СПРАВОЧНИК!B:D,2,0)</f>
        <v>ЯПОНИЯ</v>
      </c>
      <c r="J12451" s="69" t="str">
        <f>VLOOKUP(C12451,СПРАВОЧНИК!B:D,3,0)</f>
        <v>ИНОМАРКИ</v>
      </c>
      <c r="K12451" s="69" t="str">
        <f>VLOOKUP(СВОД2023[[#This Row],[ФО]],СПРАВОЧНИК!H:P,2,0)</f>
        <v>Южный ФО</v>
      </c>
    </row>
    <row r="12452" spans="1:11" x14ac:dyDescent="0.2">
      <c r="A12452" t="s">
        <v>600</v>
      </c>
      <c r="B12452" t="s">
        <v>597</v>
      </c>
      <c r="C12452" s="1" t="s">
        <v>404</v>
      </c>
      <c r="D12452" s="1" t="s">
        <v>413</v>
      </c>
      <c r="E12452" s="2">
        <v>207</v>
      </c>
      <c r="F12452" s="3">
        <v>99</v>
      </c>
      <c r="G12452" s="2">
        <v>1065</v>
      </c>
      <c r="H12452" s="3">
        <v>520</v>
      </c>
      <c r="I12452" s="69" t="str">
        <f>VLOOKUP(C12452,СПРАВОЧНИК!B:D,2,0)</f>
        <v>ЯПОНИЯ</v>
      </c>
      <c r="J12452" s="69" t="str">
        <f>VLOOKUP(C12452,СПРАВОЧНИК!B:D,3,0)</f>
        <v>ИНОМАРКИ</v>
      </c>
      <c r="K12452" s="69" t="str">
        <f>VLOOKUP(СВОД2023[[#This Row],[ФО]],СПРАВОЧНИК!H:P,2,0)</f>
        <v>Южный ФО</v>
      </c>
    </row>
    <row r="12453" spans="1:11" x14ac:dyDescent="0.2">
      <c r="A12453" t="s">
        <v>600</v>
      </c>
      <c r="B12453" t="s">
        <v>597</v>
      </c>
      <c r="C12453" s="1" t="s">
        <v>404</v>
      </c>
      <c r="D12453" s="1" t="s">
        <v>1684</v>
      </c>
      <c r="E12453" s="2">
        <v>24</v>
      </c>
      <c r="F12453" s="3">
        <v>12</v>
      </c>
      <c r="G12453" s="2">
        <v>126</v>
      </c>
      <c r="H12453" s="3">
        <v>73</v>
      </c>
      <c r="I12453" s="69" t="str">
        <f>VLOOKUP(C12453,СПРАВОЧНИК!B:D,2,0)</f>
        <v>ЯПОНИЯ</v>
      </c>
      <c r="J12453" s="69" t="str">
        <f>VLOOKUP(C12453,СПРАВОЧНИК!B:D,3,0)</f>
        <v>ИНОМАРКИ</v>
      </c>
      <c r="K12453" s="69" t="str">
        <f>VLOOKUP(СВОД2023[[#This Row],[ФО]],СПРАВОЧНИК!H:P,2,0)</f>
        <v>Южный ФО</v>
      </c>
    </row>
    <row r="12454" spans="1:11" x14ac:dyDescent="0.2">
      <c r="A12454" t="s">
        <v>600</v>
      </c>
      <c r="B12454" t="s">
        <v>597</v>
      </c>
      <c r="C12454" s="1" t="s">
        <v>404</v>
      </c>
      <c r="D12454" s="1" t="s">
        <v>1685</v>
      </c>
      <c r="E12454" s="2">
        <v>11</v>
      </c>
      <c r="F12454" s="3">
        <v>7</v>
      </c>
      <c r="G12454" s="2">
        <v>76</v>
      </c>
      <c r="H12454" s="3">
        <v>55</v>
      </c>
      <c r="I12454" s="69" t="str">
        <f>VLOOKUP(C12454,СПРАВОЧНИК!B:D,2,0)</f>
        <v>ЯПОНИЯ</v>
      </c>
      <c r="J12454" s="69" t="str">
        <f>VLOOKUP(C12454,СПРАВОЧНИК!B:D,3,0)</f>
        <v>ИНОМАРКИ</v>
      </c>
      <c r="K12454" s="69" t="str">
        <f>VLOOKUP(СВОД2023[[#This Row],[ФО]],СПРАВОЧНИК!H:P,2,0)</f>
        <v>Южный ФО</v>
      </c>
    </row>
    <row r="12455" spans="1:11" x14ac:dyDescent="0.2">
      <c r="A12455" t="s">
        <v>600</v>
      </c>
      <c r="B12455" t="s">
        <v>597</v>
      </c>
      <c r="C12455" s="1" t="s">
        <v>404</v>
      </c>
      <c r="D12455" s="1" t="s">
        <v>1686</v>
      </c>
      <c r="E12455" s="2">
        <v>13</v>
      </c>
      <c r="F12455" s="3">
        <v>8</v>
      </c>
      <c r="G12455" s="2">
        <v>58</v>
      </c>
      <c r="H12455" s="3">
        <v>64</v>
      </c>
      <c r="I12455" s="69" t="str">
        <f>VLOOKUP(C12455,СПРАВОЧНИК!B:D,2,0)</f>
        <v>ЯПОНИЯ</v>
      </c>
      <c r="J12455" s="69" t="str">
        <f>VLOOKUP(C12455,СПРАВОЧНИК!B:D,3,0)</f>
        <v>ИНОМАРКИ</v>
      </c>
      <c r="K12455" s="69" t="str">
        <f>VLOOKUP(СВОД2023[[#This Row],[ФО]],СПРАВОЧНИК!H:P,2,0)</f>
        <v>Южный ФО</v>
      </c>
    </row>
    <row r="12456" spans="1:11" x14ac:dyDescent="0.2">
      <c r="A12456" t="s">
        <v>600</v>
      </c>
      <c r="B12456" t="s">
        <v>597</v>
      </c>
      <c r="C12456" s="1" t="s">
        <v>404</v>
      </c>
      <c r="D12456" s="1" t="s">
        <v>414</v>
      </c>
      <c r="E12456" s="2">
        <v>101</v>
      </c>
      <c r="F12456" s="3">
        <v>55</v>
      </c>
      <c r="G12456" s="2">
        <v>626</v>
      </c>
      <c r="H12456" s="3">
        <v>343</v>
      </c>
      <c r="I12456" s="69" t="str">
        <f>VLOOKUP(C12456,СПРАВОЧНИК!B:D,2,0)</f>
        <v>ЯПОНИЯ</v>
      </c>
      <c r="J12456" s="69" t="str">
        <f>VLOOKUP(C12456,СПРАВОЧНИК!B:D,3,0)</f>
        <v>ИНОМАРКИ</v>
      </c>
      <c r="K12456" s="69" t="str">
        <f>VLOOKUP(СВОД2023[[#This Row],[ФО]],СПРАВОЧНИК!H:P,2,0)</f>
        <v>Южный ФО</v>
      </c>
    </row>
    <row r="12457" spans="1:11" x14ac:dyDescent="0.2">
      <c r="A12457" t="s">
        <v>600</v>
      </c>
      <c r="B12457" t="s">
        <v>597</v>
      </c>
      <c r="C12457" s="1" t="s">
        <v>404</v>
      </c>
      <c r="D12457" s="1" t="s">
        <v>415</v>
      </c>
      <c r="E12457" s="2">
        <v>8</v>
      </c>
      <c r="F12457" s="3">
        <v>6</v>
      </c>
      <c r="G12457" s="2">
        <v>57</v>
      </c>
      <c r="H12457" s="3">
        <v>41</v>
      </c>
      <c r="I12457" s="69" t="str">
        <f>VLOOKUP(C12457,СПРАВОЧНИК!B:D,2,0)</f>
        <v>ЯПОНИЯ</v>
      </c>
      <c r="J12457" s="69" t="str">
        <f>VLOOKUP(C12457,СПРАВОЧНИК!B:D,3,0)</f>
        <v>ИНОМАРКИ</v>
      </c>
      <c r="K12457" s="69" t="str">
        <f>VLOOKUP(СВОД2023[[#This Row],[ФО]],СПРАВОЧНИК!H:P,2,0)</f>
        <v>Южный ФО</v>
      </c>
    </row>
    <row r="12458" spans="1:11" x14ac:dyDescent="0.2">
      <c r="A12458" t="s">
        <v>600</v>
      </c>
      <c r="B12458" t="s">
        <v>597</v>
      </c>
      <c r="C12458" s="1" t="s">
        <v>404</v>
      </c>
      <c r="D12458" s="1" t="s">
        <v>1687</v>
      </c>
      <c r="E12458" s="2">
        <v>4</v>
      </c>
      <c r="F12458" s="3"/>
      <c r="G12458" s="2">
        <v>9</v>
      </c>
      <c r="H12458" s="3">
        <v>2</v>
      </c>
      <c r="I12458" s="69" t="str">
        <f>VLOOKUP(C12458,СПРАВОЧНИК!B:D,2,0)</f>
        <v>ЯПОНИЯ</v>
      </c>
      <c r="J12458" s="69" t="str">
        <f>VLOOKUP(C12458,СПРАВОЧНИК!B:D,3,0)</f>
        <v>ИНОМАРКИ</v>
      </c>
      <c r="K12458" s="69" t="str">
        <f>VLOOKUP(СВОД2023[[#This Row],[ФО]],СПРАВОЧНИК!H:P,2,0)</f>
        <v>Южный ФО</v>
      </c>
    </row>
    <row r="12459" spans="1:11" x14ac:dyDescent="0.2">
      <c r="A12459" t="s">
        <v>600</v>
      </c>
      <c r="B12459" t="s">
        <v>597</v>
      </c>
      <c r="C12459" s="1" t="s">
        <v>404</v>
      </c>
      <c r="D12459" s="1" t="s">
        <v>1688</v>
      </c>
      <c r="E12459" s="2">
        <v>1</v>
      </c>
      <c r="F12459" s="3">
        <v>1</v>
      </c>
      <c r="G12459" s="2">
        <v>9</v>
      </c>
      <c r="H12459" s="3">
        <v>7</v>
      </c>
      <c r="I12459" s="69" t="str">
        <f>VLOOKUP(C12459,СПРАВОЧНИК!B:D,2,0)</f>
        <v>ЯПОНИЯ</v>
      </c>
      <c r="J12459" s="69" t="str">
        <f>VLOOKUP(C12459,СПРАВОЧНИК!B:D,3,0)</f>
        <v>ИНОМАРКИ</v>
      </c>
      <c r="K12459" s="69" t="str">
        <f>VLOOKUP(СВОД2023[[#This Row],[ФО]],СПРАВОЧНИК!H:P,2,0)</f>
        <v>Южный ФО</v>
      </c>
    </row>
    <row r="12460" spans="1:11" x14ac:dyDescent="0.2">
      <c r="A12460" t="s">
        <v>600</v>
      </c>
      <c r="B12460" t="s">
        <v>597</v>
      </c>
      <c r="C12460" s="1" t="s">
        <v>404</v>
      </c>
      <c r="D12460" s="1" t="s">
        <v>1689</v>
      </c>
      <c r="E12460" s="2">
        <v>1</v>
      </c>
      <c r="F12460" s="3">
        <v>2</v>
      </c>
      <c r="G12460" s="2">
        <v>11</v>
      </c>
      <c r="H12460" s="3">
        <v>7</v>
      </c>
      <c r="I12460" s="69" t="str">
        <f>VLOOKUP(C12460,СПРАВОЧНИК!B:D,2,0)</f>
        <v>ЯПОНИЯ</v>
      </c>
      <c r="J12460" s="69" t="str">
        <f>VLOOKUP(C12460,СПРАВОЧНИК!B:D,3,0)</f>
        <v>ИНОМАРКИ</v>
      </c>
      <c r="K12460" s="69" t="str">
        <f>VLOOKUP(СВОД2023[[#This Row],[ФО]],СПРАВОЧНИК!H:P,2,0)</f>
        <v>Южный ФО</v>
      </c>
    </row>
    <row r="12461" spans="1:11" x14ac:dyDescent="0.2">
      <c r="A12461" t="s">
        <v>600</v>
      </c>
      <c r="B12461" t="s">
        <v>597</v>
      </c>
      <c r="C12461" s="1" t="s">
        <v>404</v>
      </c>
      <c r="D12461" s="1" t="s">
        <v>1690</v>
      </c>
      <c r="E12461" s="2">
        <v>25</v>
      </c>
      <c r="F12461" s="3">
        <v>13</v>
      </c>
      <c r="G12461" s="2">
        <v>121</v>
      </c>
      <c r="H12461" s="3">
        <v>74</v>
      </c>
      <c r="I12461" s="69" t="str">
        <f>VLOOKUP(C12461,СПРАВОЧНИК!B:D,2,0)</f>
        <v>ЯПОНИЯ</v>
      </c>
      <c r="J12461" s="69" t="str">
        <f>VLOOKUP(C12461,СПРАВОЧНИК!B:D,3,0)</f>
        <v>ИНОМАРКИ</v>
      </c>
      <c r="K12461" s="69" t="str">
        <f>VLOOKUP(СВОД2023[[#This Row],[ФО]],СПРАВОЧНИК!H:P,2,0)</f>
        <v>Южный ФО</v>
      </c>
    </row>
    <row r="12462" spans="1:11" x14ac:dyDescent="0.2">
      <c r="A12462" t="s">
        <v>600</v>
      </c>
      <c r="B12462" t="s">
        <v>597</v>
      </c>
      <c r="C12462" s="1" t="s">
        <v>404</v>
      </c>
      <c r="D12462" s="1" t="s">
        <v>1691</v>
      </c>
      <c r="E12462" s="2">
        <v>5</v>
      </c>
      <c r="F12462" s="3">
        <v>5</v>
      </c>
      <c r="G12462" s="2">
        <v>35</v>
      </c>
      <c r="H12462" s="3">
        <v>27</v>
      </c>
      <c r="I12462" s="69" t="str">
        <f>VLOOKUP(C12462,СПРАВОЧНИК!B:D,2,0)</f>
        <v>ЯПОНИЯ</v>
      </c>
      <c r="J12462" s="69" t="str">
        <f>VLOOKUP(C12462,СПРАВОЧНИК!B:D,3,0)</f>
        <v>ИНОМАРКИ</v>
      </c>
      <c r="K12462" s="69" t="str">
        <f>VLOOKUP(СВОД2023[[#This Row],[ФО]],СПРАВОЧНИК!H:P,2,0)</f>
        <v>Южный ФО</v>
      </c>
    </row>
    <row r="12463" spans="1:11" x14ac:dyDescent="0.2">
      <c r="A12463" t="s">
        <v>600</v>
      </c>
      <c r="B12463" t="s">
        <v>597</v>
      </c>
      <c r="C12463" s="1" t="s">
        <v>404</v>
      </c>
      <c r="D12463" s="1" t="s">
        <v>2248</v>
      </c>
      <c r="E12463" s="2">
        <v>1</v>
      </c>
      <c r="F12463" s="3"/>
      <c r="G12463" s="2">
        <v>1</v>
      </c>
      <c r="H12463" s="3"/>
      <c r="I12463" s="69" t="str">
        <f>VLOOKUP(C12463,СПРАВОЧНИК!B:D,2,0)</f>
        <v>ЯПОНИЯ</v>
      </c>
      <c r="J12463" s="69" t="str">
        <f>VLOOKUP(C12463,СПРАВОЧНИК!B:D,3,0)</f>
        <v>ИНОМАРКИ</v>
      </c>
      <c r="K12463" s="69" t="str">
        <f>VLOOKUP(СВОД2023[[#This Row],[ФО]],СПРАВОЧНИК!H:P,2,0)</f>
        <v>Южный ФО</v>
      </c>
    </row>
    <row r="12464" spans="1:11" x14ac:dyDescent="0.2">
      <c r="A12464" t="s">
        <v>600</v>
      </c>
      <c r="B12464" t="s">
        <v>597</v>
      </c>
      <c r="C12464" s="1" t="s">
        <v>404</v>
      </c>
      <c r="D12464" s="1" t="s">
        <v>1692</v>
      </c>
      <c r="E12464" s="2">
        <v>3</v>
      </c>
      <c r="F12464" s="3"/>
      <c r="G12464" s="2">
        <v>8</v>
      </c>
      <c r="H12464" s="3">
        <v>2</v>
      </c>
      <c r="I12464" s="69" t="str">
        <f>VLOOKUP(C12464,СПРАВОЧНИК!B:D,2,0)</f>
        <v>ЯПОНИЯ</v>
      </c>
      <c r="J12464" s="69" t="str">
        <f>VLOOKUP(C12464,СПРАВОЧНИК!B:D,3,0)</f>
        <v>ИНОМАРКИ</v>
      </c>
      <c r="K12464" s="69" t="str">
        <f>VLOOKUP(СВОД2023[[#This Row],[ФО]],СПРАВОЧНИК!H:P,2,0)</f>
        <v>Южный ФО</v>
      </c>
    </row>
    <row r="12465" spans="1:11" x14ac:dyDescent="0.2">
      <c r="A12465" t="s">
        <v>600</v>
      </c>
      <c r="B12465" t="s">
        <v>597</v>
      </c>
      <c r="C12465" s="1" t="s">
        <v>1694</v>
      </c>
      <c r="D12465" s="1" t="s">
        <v>1695</v>
      </c>
      <c r="E12465" s="2"/>
      <c r="F12465" s="3">
        <v>1</v>
      </c>
      <c r="G12465" s="2"/>
      <c r="H12465" s="3">
        <v>1</v>
      </c>
      <c r="I12465" s="69" t="str">
        <f>VLOOKUP(C12465,СПРАВОЧНИК!B:D,2,0)</f>
        <v>ЯПОНИЯ</v>
      </c>
      <c r="J12465" s="69" t="str">
        <f>VLOOKUP(C12465,СПРАВОЧНИК!B:D,3,0)</f>
        <v>ИНОМАРКИ</v>
      </c>
      <c r="K12465" s="69" t="str">
        <f>VLOOKUP(СВОД2023[[#This Row],[ФО]],СПРАВОЧНИК!H:P,2,0)</f>
        <v>Южный ФО</v>
      </c>
    </row>
    <row r="12466" spans="1:11" x14ac:dyDescent="0.2">
      <c r="A12466" t="s">
        <v>600</v>
      </c>
      <c r="B12466" t="s">
        <v>597</v>
      </c>
      <c r="C12466" s="1" t="s">
        <v>418</v>
      </c>
      <c r="D12466" s="1" t="s">
        <v>1698</v>
      </c>
      <c r="E12466" s="2">
        <v>409</v>
      </c>
      <c r="F12466" s="3">
        <v>311</v>
      </c>
      <c r="G12466" s="2">
        <v>2226</v>
      </c>
      <c r="H12466" s="3">
        <v>1544</v>
      </c>
      <c r="I12466" s="69" t="str">
        <f>VLOOKUP(C12466,СПРАВОЧНИК!B:D,2,0)</f>
        <v>ЯПОНИЯ</v>
      </c>
      <c r="J12466" s="69" t="str">
        <f>VLOOKUP(C12466,СПРАВОЧНИК!B:D,3,0)</f>
        <v>ИНОМАРКИ</v>
      </c>
      <c r="K12466" s="69" t="str">
        <f>VLOOKUP(СВОД2023[[#This Row],[ФО]],СПРАВОЧНИК!H:P,2,0)</f>
        <v>Южный ФО</v>
      </c>
    </row>
    <row r="12467" spans="1:11" x14ac:dyDescent="0.2">
      <c r="A12467" t="s">
        <v>600</v>
      </c>
      <c r="B12467" t="s">
        <v>597</v>
      </c>
      <c r="C12467" s="1" t="s">
        <v>418</v>
      </c>
      <c r="D12467" s="1" t="s">
        <v>1699</v>
      </c>
      <c r="E12467" s="2">
        <v>162</v>
      </c>
      <c r="F12467" s="3">
        <v>145</v>
      </c>
      <c r="G12467" s="2">
        <v>898</v>
      </c>
      <c r="H12467" s="3">
        <v>777</v>
      </c>
      <c r="I12467" s="69" t="str">
        <f>VLOOKUP(C12467,СПРАВОЧНИК!B:D,2,0)</f>
        <v>ЯПОНИЯ</v>
      </c>
      <c r="J12467" s="69" t="str">
        <f>VLOOKUP(C12467,СПРАВОЧНИК!B:D,3,0)</f>
        <v>ИНОМАРКИ</v>
      </c>
      <c r="K12467" s="69" t="str">
        <f>VLOOKUP(СВОД2023[[#This Row],[ФО]],СПРАВОЧНИК!H:P,2,0)</f>
        <v>Южный ФО</v>
      </c>
    </row>
    <row r="12468" spans="1:11" x14ac:dyDescent="0.2">
      <c r="A12468" t="s">
        <v>600</v>
      </c>
      <c r="B12468" t="s">
        <v>597</v>
      </c>
      <c r="C12468" s="1" t="s">
        <v>418</v>
      </c>
      <c r="D12468" s="1" t="s">
        <v>1700</v>
      </c>
      <c r="E12468" s="2">
        <v>17</v>
      </c>
      <c r="F12468" s="3">
        <v>4</v>
      </c>
      <c r="G12468" s="2">
        <v>54</v>
      </c>
      <c r="H12468" s="3">
        <v>22</v>
      </c>
      <c r="I12468" s="69" t="str">
        <f>VLOOKUP(C12468,СПРАВОЧНИК!B:D,2,0)</f>
        <v>ЯПОНИЯ</v>
      </c>
      <c r="J12468" s="69" t="str">
        <f>VLOOKUP(C12468,СПРАВОЧНИК!B:D,3,0)</f>
        <v>ИНОМАРКИ</v>
      </c>
      <c r="K12468" s="69" t="str">
        <f>VLOOKUP(СВОД2023[[#This Row],[ФО]],СПРАВОЧНИК!H:P,2,0)</f>
        <v>Южный ФО</v>
      </c>
    </row>
    <row r="12469" spans="1:11" x14ac:dyDescent="0.2">
      <c r="A12469" t="s">
        <v>600</v>
      </c>
      <c r="B12469" t="s">
        <v>597</v>
      </c>
      <c r="C12469" s="1" t="s">
        <v>418</v>
      </c>
      <c r="D12469" s="1" t="s">
        <v>419</v>
      </c>
      <c r="E12469" s="2">
        <v>16</v>
      </c>
      <c r="F12469" s="3">
        <v>1</v>
      </c>
      <c r="G12469" s="2">
        <v>67</v>
      </c>
      <c r="H12469" s="3">
        <v>10</v>
      </c>
      <c r="I12469" s="69" t="str">
        <f>VLOOKUP(C12469,СПРАВОЧНИК!B:D,2,0)</f>
        <v>ЯПОНИЯ</v>
      </c>
      <c r="J12469" s="69" t="str">
        <f>VLOOKUP(C12469,СПРАВОЧНИК!B:D,3,0)</f>
        <v>ИНОМАРКИ</v>
      </c>
      <c r="K12469" s="69" t="str">
        <f>VLOOKUP(СВОД2023[[#This Row],[ФО]],СПРАВОЧНИК!H:P,2,0)</f>
        <v>Южный ФО</v>
      </c>
    </row>
    <row r="12470" spans="1:11" x14ac:dyDescent="0.2">
      <c r="A12470" t="s">
        <v>600</v>
      </c>
      <c r="B12470" t="s">
        <v>597</v>
      </c>
      <c r="C12470" s="1" t="s">
        <v>418</v>
      </c>
      <c r="D12470" s="1" t="s">
        <v>1701</v>
      </c>
      <c r="E12470" s="2"/>
      <c r="F12470" s="3"/>
      <c r="G12470" s="2">
        <v>6</v>
      </c>
      <c r="H12470" s="3">
        <v>1</v>
      </c>
      <c r="I12470" s="69" t="str">
        <f>VLOOKUP(C12470,СПРАВОЧНИК!B:D,2,0)</f>
        <v>ЯПОНИЯ</v>
      </c>
      <c r="J12470" s="69" t="str">
        <f>VLOOKUP(C12470,СПРАВОЧНИК!B:D,3,0)</f>
        <v>ИНОМАРКИ</v>
      </c>
      <c r="K12470" s="69" t="str">
        <f>VLOOKUP(СВОД2023[[#This Row],[ФО]],СПРАВОЧНИК!H:P,2,0)</f>
        <v>Южный ФО</v>
      </c>
    </row>
    <row r="12471" spans="1:11" x14ac:dyDescent="0.2">
      <c r="A12471" t="s">
        <v>600</v>
      </c>
      <c r="B12471" t="s">
        <v>597</v>
      </c>
      <c r="C12471" s="1" t="s">
        <v>418</v>
      </c>
      <c r="D12471" s="1" t="s">
        <v>1702</v>
      </c>
      <c r="E12471" s="2">
        <v>10</v>
      </c>
      <c r="F12471" s="3">
        <v>9</v>
      </c>
      <c r="G12471" s="2">
        <v>47</v>
      </c>
      <c r="H12471" s="3">
        <v>51</v>
      </c>
      <c r="I12471" s="69" t="str">
        <f>VLOOKUP(C12471,СПРАВОЧНИК!B:D,2,0)</f>
        <v>ЯПОНИЯ</v>
      </c>
      <c r="J12471" s="69" t="str">
        <f>VLOOKUP(C12471,СПРАВОЧНИК!B:D,3,0)</f>
        <v>ИНОМАРКИ</v>
      </c>
      <c r="K12471" s="69" t="str">
        <f>VLOOKUP(СВОД2023[[#This Row],[ФО]],СПРАВОЧНИК!H:P,2,0)</f>
        <v>Южный ФО</v>
      </c>
    </row>
    <row r="12472" spans="1:11" x14ac:dyDescent="0.2">
      <c r="A12472" t="s">
        <v>600</v>
      </c>
      <c r="B12472" t="s">
        <v>597</v>
      </c>
      <c r="C12472" s="1" t="s">
        <v>418</v>
      </c>
      <c r="D12472" s="1" t="s">
        <v>1703</v>
      </c>
      <c r="E12472" s="2">
        <v>3</v>
      </c>
      <c r="F12472" s="3">
        <v>2</v>
      </c>
      <c r="G12472" s="2">
        <v>29</v>
      </c>
      <c r="H12472" s="3">
        <v>15</v>
      </c>
      <c r="I12472" s="69" t="str">
        <f>VLOOKUP(C12472,СПРАВОЧНИК!B:D,2,0)</f>
        <v>ЯПОНИЯ</v>
      </c>
      <c r="J12472" s="69" t="str">
        <f>VLOOKUP(C12472,СПРАВОЧНИК!B:D,3,0)</f>
        <v>ИНОМАРКИ</v>
      </c>
      <c r="K12472" s="69" t="str">
        <f>VLOOKUP(СВОД2023[[#This Row],[ФО]],СПРАВОЧНИК!H:P,2,0)</f>
        <v>Южный ФО</v>
      </c>
    </row>
    <row r="12473" spans="1:11" x14ac:dyDescent="0.2">
      <c r="A12473" t="s">
        <v>600</v>
      </c>
      <c r="B12473" t="s">
        <v>597</v>
      </c>
      <c r="C12473" s="1" t="s">
        <v>418</v>
      </c>
      <c r="D12473" s="1" t="s">
        <v>1704</v>
      </c>
      <c r="E12473" s="2">
        <v>29</v>
      </c>
      <c r="F12473" s="3">
        <v>21</v>
      </c>
      <c r="G12473" s="2">
        <v>195</v>
      </c>
      <c r="H12473" s="3">
        <v>134</v>
      </c>
      <c r="I12473" s="69" t="str">
        <f>VLOOKUP(C12473,СПРАВОЧНИК!B:D,2,0)</f>
        <v>ЯПОНИЯ</v>
      </c>
      <c r="J12473" s="69" t="str">
        <f>VLOOKUP(C12473,СПРАВОЧНИК!B:D,3,0)</f>
        <v>ИНОМАРКИ</v>
      </c>
      <c r="K12473" s="69" t="str">
        <f>VLOOKUP(СВОД2023[[#This Row],[ФО]],СПРАВОЧНИК!H:P,2,0)</f>
        <v>Южный ФО</v>
      </c>
    </row>
    <row r="12474" spans="1:11" x14ac:dyDescent="0.2">
      <c r="A12474" t="s">
        <v>600</v>
      </c>
      <c r="B12474" t="s">
        <v>597</v>
      </c>
      <c r="C12474" s="1" t="s">
        <v>418</v>
      </c>
      <c r="D12474" s="1" t="s">
        <v>1705</v>
      </c>
      <c r="E12474" s="2"/>
      <c r="F12474" s="3"/>
      <c r="G12474" s="2">
        <v>3</v>
      </c>
      <c r="H12474" s="3"/>
      <c r="I12474" s="69" t="str">
        <f>VLOOKUP(C12474,СПРАВОЧНИК!B:D,2,0)</f>
        <v>ЯПОНИЯ</v>
      </c>
      <c r="J12474" s="69" t="str">
        <f>VLOOKUP(C12474,СПРАВОЧНИК!B:D,3,0)</f>
        <v>ИНОМАРКИ</v>
      </c>
      <c r="K12474" s="69" t="str">
        <f>VLOOKUP(СВОД2023[[#This Row],[ФО]],СПРАВОЧНИК!H:P,2,0)</f>
        <v>Южный ФО</v>
      </c>
    </row>
    <row r="12475" spans="1:11" x14ac:dyDescent="0.2">
      <c r="A12475" t="s">
        <v>600</v>
      </c>
      <c r="B12475" t="s">
        <v>597</v>
      </c>
      <c r="C12475" s="1" t="s">
        <v>418</v>
      </c>
      <c r="D12475" s="1" t="s">
        <v>1706</v>
      </c>
      <c r="E12475" s="2">
        <v>6</v>
      </c>
      <c r="F12475" s="3">
        <v>4</v>
      </c>
      <c r="G12475" s="2">
        <v>26</v>
      </c>
      <c r="H12475" s="3">
        <v>23</v>
      </c>
      <c r="I12475" s="69" t="str">
        <f>VLOOKUP(C12475,СПРАВОЧНИК!B:D,2,0)</f>
        <v>ЯПОНИЯ</v>
      </c>
      <c r="J12475" s="69" t="str">
        <f>VLOOKUP(C12475,СПРАВОЧНИК!B:D,3,0)</f>
        <v>ИНОМАРКИ</v>
      </c>
      <c r="K12475" s="69" t="str">
        <f>VLOOKUP(СВОД2023[[#This Row],[ФО]],СПРАВОЧНИК!H:P,2,0)</f>
        <v>Южный ФО</v>
      </c>
    </row>
    <row r="12476" spans="1:11" x14ac:dyDescent="0.2">
      <c r="A12476" t="s">
        <v>600</v>
      </c>
      <c r="B12476" t="s">
        <v>597</v>
      </c>
      <c r="C12476" s="1" t="s">
        <v>418</v>
      </c>
      <c r="D12476" s="1" t="s">
        <v>1707</v>
      </c>
      <c r="E12476" s="2">
        <v>19</v>
      </c>
      <c r="F12476" s="3">
        <v>8</v>
      </c>
      <c r="G12476" s="2">
        <v>108</v>
      </c>
      <c r="H12476" s="3">
        <v>100</v>
      </c>
      <c r="I12476" s="69" t="str">
        <f>VLOOKUP(C12476,СПРАВОЧНИК!B:D,2,0)</f>
        <v>ЯПОНИЯ</v>
      </c>
      <c r="J12476" s="69" t="str">
        <f>VLOOKUP(C12476,СПРАВОЧНИК!B:D,3,0)</f>
        <v>ИНОМАРКИ</v>
      </c>
      <c r="K12476" s="69" t="str">
        <f>VLOOKUP(СВОД2023[[#This Row],[ФО]],СПРАВОЧНИК!H:P,2,0)</f>
        <v>Южный ФО</v>
      </c>
    </row>
    <row r="12477" spans="1:11" x14ac:dyDescent="0.2">
      <c r="A12477" t="s">
        <v>600</v>
      </c>
      <c r="B12477" t="s">
        <v>597</v>
      </c>
      <c r="C12477" s="1" t="s">
        <v>418</v>
      </c>
      <c r="D12477" s="1" t="s">
        <v>1708</v>
      </c>
      <c r="E12477" s="2"/>
      <c r="F12477" s="3"/>
      <c r="G12477" s="2"/>
      <c r="H12477" s="3">
        <v>3</v>
      </c>
      <c r="I12477" s="69" t="str">
        <f>VLOOKUP(C12477,СПРАВОЧНИК!B:D,2,0)</f>
        <v>ЯПОНИЯ</v>
      </c>
      <c r="J12477" s="69" t="str">
        <f>VLOOKUP(C12477,СПРАВОЧНИК!B:D,3,0)</f>
        <v>ИНОМАРКИ</v>
      </c>
      <c r="K12477" s="69" t="str">
        <f>VLOOKUP(СВОД2023[[#This Row],[ФО]],СПРАВОЧНИК!H:P,2,0)</f>
        <v>Южный ФО</v>
      </c>
    </row>
    <row r="12478" spans="1:11" x14ac:dyDescent="0.2">
      <c r="A12478" t="s">
        <v>600</v>
      </c>
      <c r="B12478" t="s">
        <v>597</v>
      </c>
      <c r="C12478" s="1" t="s">
        <v>418</v>
      </c>
      <c r="D12478" s="1" t="s">
        <v>1709</v>
      </c>
      <c r="E12478" s="2"/>
      <c r="F12478" s="3"/>
      <c r="G12478" s="2"/>
      <c r="H12478" s="3">
        <v>1</v>
      </c>
      <c r="I12478" s="69" t="str">
        <f>VLOOKUP(C12478,СПРАВОЧНИК!B:D,2,0)</f>
        <v>ЯПОНИЯ</v>
      </c>
      <c r="J12478" s="69" t="str">
        <f>VLOOKUP(C12478,СПРАВОЧНИК!B:D,3,0)</f>
        <v>ИНОМАРКИ</v>
      </c>
      <c r="K12478" s="69" t="str">
        <f>VLOOKUP(СВОД2023[[#This Row],[ФО]],СПРАВОЧНИК!H:P,2,0)</f>
        <v>Южный ФО</v>
      </c>
    </row>
    <row r="12479" spans="1:11" x14ac:dyDescent="0.2">
      <c r="A12479" t="s">
        <v>600</v>
      </c>
      <c r="B12479" t="s">
        <v>597</v>
      </c>
      <c r="C12479" s="1" t="s">
        <v>418</v>
      </c>
      <c r="D12479" s="1" t="s">
        <v>1710</v>
      </c>
      <c r="E12479" s="2">
        <v>42</v>
      </c>
      <c r="F12479" s="3">
        <v>39</v>
      </c>
      <c r="G12479" s="2">
        <v>243</v>
      </c>
      <c r="H12479" s="3">
        <v>197</v>
      </c>
      <c r="I12479" s="69" t="str">
        <f>VLOOKUP(C12479,СПРАВОЧНИК!B:D,2,0)</f>
        <v>ЯПОНИЯ</v>
      </c>
      <c r="J12479" s="69" t="str">
        <f>VLOOKUP(C12479,СПРАВОЧНИК!B:D,3,0)</f>
        <v>ИНОМАРКИ</v>
      </c>
      <c r="K12479" s="69" t="str">
        <f>VLOOKUP(СВОД2023[[#This Row],[ФО]],СПРАВОЧНИК!H:P,2,0)</f>
        <v>Южный ФО</v>
      </c>
    </row>
    <row r="12480" spans="1:11" x14ac:dyDescent="0.2">
      <c r="A12480" t="s">
        <v>600</v>
      </c>
      <c r="B12480" t="s">
        <v>597</v>
      </c>
      <c r="C12480" s="1" t="s">
        <v>418</v>
      </c>
      <c r="D12480" s="1" t="s">
        <v>1403</v>
      </c>
      <c r="E12480" s="2">
        <v>1</v>
      </c>
      <c r="F12480" s="3">
        <v>2</v>
      </c>
      <c r="G12480" s="2">
        <v>7</v>
      </c>
      <c r="H12480" s="3">
        <v>12</v>
      </c>
      <c r="I12480" s="69" t="str">
        <f>VLOOKUP(C12480,СПРАВОЧНИК!B:D,2,0)</f>
        <v>ЯПОНИЯ</v>
      </c>
      <c r="J12480" s="69" t="str">
        <f>VLOOKUP(C12480,СПРАВОЧНИК!B:D,3,0)</f>
        <v>ИНОМАРКИ</v>
      </c>
      <c r="K12480" s="69" t="str">
        <f>VLOOKUP(СВОД2023[[#This Row],[ФО]],СПРАВОЧНИК!H:P,2,0)</f>
        <v>Южный ФО</v>
      </c>
    </row>
    <row r="12481" spans="1:11" x14ac:dyDescent="0.2">
      <c r="A12481" t="s">
        <v>600</v>
      </c>
      <c r="B12481" t="s">
        <v>597</v>
      </c>
      <c r="C12481" s="1" t="s">
        <v>418</v>
      </c>
      <c r="D12481" s="1" t="s">
        <v>420</v>
      </c>
      <c r="E12481" s="2">
        <v>30</v>
      </c>
      <c r="F12481" s="3">
        <v>8</v>
      </c>
      <c r="G12481" s="2">
        <v>119</v>
      </c>
      <c r="H12481" s="3">
        <v>59</v>
      </c>
      <c r="I12481" s="69" t="str">
        <f>VLOOKUP(C12481,СПРАВОЧНИК!B:D,2,0)</f>
        <v>ЯПОНИЯ</v>
      </c>
      <c r="J12481" s="69" t="str">
        <f>VLOOKUP(C12481,СПРАВОЧНИК!B:D,3,0)</f>
        <v>ИНОМАРКИ</v>
      </c>
      <c r="K12481" s="69" t="str">
        <f>VLOOKUP(СВОД2023[[#This Row],[ФО]],СПРАВОЧНИК!H:P,2,0)</f>
        <v>Южный ФО</v>
      </c>
    </row>
    <row r="12482" spans="1:11" x14ac:dyDescent="0.2">
      <c r="A12482" t="s">
        <v>600</v>
      </c>
      <c r="B12482" t="s">
        <v>597</v>
      </c>
      <c r="C12482" s="1" t="s">
        <v>418</v>
      </c>
      <c r="D12482" s="1" t="s">
        <v>1711</v>
      </c>
      <c r="E12482" s="2"/>
      <c r="F12482" s="3">
        <v>1</v>
      </c>
      <c r="G12482" s="2">
        <v>3</v>
      </c>
      <c r="H12482" s="3">
        <v>2</v>
      </c>
      <c r="I12482" s="69" t="str">
        <f>VLOOKUP(C12482,СПРАВОЧНИК!B:D,2,0)</f>
        <v>ЯПОНИЯ</v>
      </c>
      <c r="J12482" s="69" t="str">
        <f>VLOOKUP(C12482,СПРАВОЧНИК!B:D,3,0)</f>
        <v>ИНОМАРКИ</v>
      </c>
      <c r="K12482" s="69" t="str">
        <f>VLOOKUP(СВОД2023[[#This Row],[ФО]],СПРАВОЧНИК!H:P,2,0)</f>
        <v>Южный ФО</v>
      </c>
    </row>
    <row r="12483" spans="1:11" x14ac:dyDescent="0.2">
      <c r="A12483" t="s">
        <v>600</v>
      </c>
      <c r="B12483" t="s">
        <v>597</v>
      </c>
      <c r="C12483" s="1" t="s">
        <v>418</v>
      </c>
      <c r="D12483" s="1" t="s">
        <v>1712</v>
      </c>
      <c r="E12483" s="2">
        <v>37</v>
      </c>
      <c r="F12483" s="3">
        <v>4</v>
      </c>
      <c r="G12483" s="2">
        <v>170</v>
      </c>
      <c r="H12483" s="3">
        <v>26</v>
      </c>
      <c r="I12483" s="69" t="str">
        <f>VLOOKUP(C12483,СПРАВОЧНИК!B:D,2,0)</f>
        <v>ЯПОНИЯ</v>
      </c>
      <c r="J12483" s="69" t="str">
        <f>VLOOKUP(C12483,СПРАВОЧНИК!B:D,3,0)</f>
        <v>ИНОМАРКИ</v>
      </c>
      <c r="K12483" s="69" t="str">
        <f>VLOOKUP(СВОД2023[[#This Row],[ФО]],СПРАВОЧНИК!H:P,2,0)</f>
        <v>Южный ФО</v>
      </c>
    </row>
    <row r="12484" spans="1:11" x14ac:dyDescent="0.2">
      <c r="A12484" t="s">
        <v>600</v>
      </c>
      <c r="B12484" t="s">
        <v>597</v>
      </c>
      <c r="C12484" s="1" t="s">
        <v>418</v>
      </c>
      <c r="D12484" s="1" t="s">
        <v>1713</v>
      </c>
      <c r="E12484" s="2"/>
      <c r="F12484" s="3"/>
      <c r="G12484" s="2">
        <v>1</v>
      </c>
      <c r="H12484" s="3">
        <v>2</v>
      </c>
      <c r="I12484" s="69" t="str">
        <f>VLOOKUP(C12484,СПРАВОЧНИК!B:D,2,0)</f>
        <v>ЯПОНИЯ</v>
      </c>
      <c r="J12484" s="69" t="str">
        <f>VLOOKUP(C12484,СПРАВОЧНИК!B:D,3,0)</f>
        <v>ИНОМАРКИ</v>
      </c>
      <c r="K12484" s="69" t="str">
        <f>VLOOKUP(СВОД2023[[#This Row],[ФО]],СПРАВОЧНИК!H:P,2,0)</f>
        <v>Южный ФО</v>
      </c>
    </row>
    <row r="12485" spans="1:11" x14ac:dyDescent="0.2">
      <c r="A12485" t="s">
        <v>600</v>
      </c>
      <c r="B12485" t="s">
        <v>597</v>
      </c>
      <c r="C12485" s="1" t="s">
        <v>418</v>
      </c>
      <c r="D12485" s="1" t="s">
        <v>1714</v>
      </c>
      <c r="E12485" s="2"/>
      <c r="F12485" s="3"/>
      <c r="G12485" s="2">
        <v>1</v>
      </c>
      <c r="H12485" s="3"/>
      <c r="I12485" s="69" t="str">
        <f>VLOOKUP(C12485,СПРАВОЧНИК!B:D,2,0)</f>
        <v>ЯПОНИЯ</v>
      </c>
      <c r="J12485" s="69" t="str">
        <f>VLOOKUP(C12485,СПРАВОЧНИК!B:D,3,0)</f>
        <v>ИНОМАРКИ</v>
      </c>
      <c r="K12485" s="69" t="str">
        <f>VLOOKUP(СВОД2023[[#This Row],[ФО]],СПРАВОЧНИК!H:P,2,0)</f>
        <v>Южный ФО</v>
      </c>
    </row>
    <row r="12486" spans="1:11" x14ac:dyDescent="0.2">
      <c r="A12486" t="s">
        <v>600</v>
      </c>
      <c r="B12486" t="s">
        <v>597</v>
      </c>
      <c r="C12486" s="1" t="s">
        <v>418</v>
      </c>
      <c r="D12486" s="1" t="s">
        <v>1715</v>
      </c>
      <c r="E12486" s="2">
        <v>13</v>
      </c>
      <c r="F12486" s="3"/>
      <c r="G12486" s="2">
        <v>63</v>
      </c>
      <c r="H12486" s="3">
        <v>21</v>
      </c>
      <c r="I12486" s="69" t="str">
        <f>VLOOKUP(C12486,СПРАВОЧНИК!B:D,2,0)</f>
        <v>ЯПОНИЯ</v>
      </c>
      <c r="J12486" s="69" t="str">
        <f>VLOOKUP(C12486,СПРАВОЧНИК!B:D,3,0)</f>
        <v>ИНОМАРКИ</v>
      </c>
      <c r="K12486" s="69" t="str">
        <f>VLOOKUP(СВОД2023[[#This Row],[ФО]],СПРАВОЧНИК!H:P,2,0)</f>
        <v>Южный ФО</v>
      </c>
    </row>
    <row r="12487" spans="1:11" x14ac:dyDescent="0.2">
      <c r="A12487" t="s">
        <v>600</v>
      </c>
      <c r="B12487" t="s">
        <v>597</v>
      </c>
      <c r="C12487" s="1" t="s">
        <v>418</v>
      </c>
      <c r="D12487" s="1" t="s">
        <v>1716</v>
      </c>
      <c r="E12487" s="2">
        <v>2</v>
      </c>
      <c r="F12487" s="3">
        <v>2</v>
      </c>
      <c r="G12487" s="2">
        <v>15</v>
      </c>
      <c r="H12487" s="3">
        <v>8</v>
      </c>
      <c r="I12487" s="69" t="str">
        <f>VLOOKUP(C12487,СПРАВОЧНИК!B:D,2,0)</f>
        <v>ЯПОНИЯ</v>
      </c>
      <c r="J12487" s="69" t="str">
        <f>VLOOKUP(C12487,СПРАВОЧНИК!B:D,3,0)</f>
        <v>ИНОМАРКИ</v>
      </c>
      <c r="K12487" s="69" t="str">
        <f>VLOOKUP(СВОД2023[[#This Row],[ФО]],СПРАВОЧНИК!H:P,2,0)</f>
        <v>Южный ФО</v>
      </c>
    </row>
    <row r="12488" spans="1:11" x14ac:dyDescent="0.2">
      <c r="A12488" t="s">
        <v>600</v>
      </c>
      <c r="B12488" t="s">
        <v>597</v>
      </c>
      <c r="C12488" s="1" t="s">
        <v>418</v>
      </c>
      <c r="D12488" s="1" t="s">
        <v>421</v>
      </c>
      <c r="E12488" s="2">
        <v>1</v>
      </c>
      <c r="F12488" s="3"/>
      <c r="G12488" s="2">
        <v>5</v>
      </c>
      <c r="H12488" s="3">
        <v>6</v>
      </c>
      <c r="I12488" s="69" t="str">
        <f>VLOOKUP(C12488,СПРАВОЧНИК!B:D,2,0)</f>
        <v>ЯПОНИЯ</v>
      </c>
      <c r="J12488" s="69" t="str">
        <f>VLOOKUP(C12488,СПРАВОЧНИК!B:D,3,0)</f>
        <v>ИНОМАРКИ</v>
      </c>
      <c r="K12488" s="69" t="str">
        <f>VLOOKUP(СВОД2023[[#This Row],[ФО]],СПРАВОЧНИК!H:P,2,0)</f>
        <v>Южный ФО</v>
      </c>
    </row>
    <row r="12489" spans="1:11" x14ac:dyDescent="0.2">
      <c r="A12489" t="s">
        <v>600</v>
      </c>
      <c r="B12489" t="s">
        <v>597</v>
      </c>
      <c r="C12489" s="1" t="s">
        <v>418</v>
      </c>
      <c r="D12489" s="1" t="s">
        <v>1717</v>
      </c>
      <c r="E12489" s="2">
        <v>1</v>
      </c>
      <c r="F12489" s="3">
        <v>4</v>
      </c>
      <c r="G12489" s="2">
        <v>7</v>
      </c>
      <c r="H12489" s="3">
        <v>12</v>
      </c>
      <c r="I12489" s="69" t="str">
        <f>VLOOKUP(C12489,СПРАВОЧНИК!B:D,2,0)</f>
        <v>ЯПОНИЯ</v>
      </c>
      <c r="J12489" s="69" t="str">
        <f>VLOOKUP(C12489,СПРАВОЧНИК!B:D,3,0)</f>
        <v>ИНОМАРКИ</v>
      </c>
      <c r="K12489" s="69" t="str">
        <f>VLOOKUP(СВОД2023[[#This Row],[ФО]],СПРАВОЧНИК!H:P,2,0)</f>
        <v>Южный ФО</v>
      </c>
    </row>
    <row r="12490" spans="1:11" x14ac:dyDescent="0.2">
      <c r="A12490" t="s">
        <v>600</v>
      </c>
      <c r="B12490" t="s">
        <v>597</v>
      </c>
      <c r="C12490" s="1" t="s">
        <v>418</v>
      </c>
      <c r="D12490" s="1" t="s">
        <v>422</v>
      </c>
      <c r="E12490" s="2">
        <v>197</v>
      </c>
      <c r="F12490" s="3">
        <v>128</v>
      </c>
      <c r="G12490" s="2">
        <v>1107</v>
      </c>
      <c r="H12490" s="3">
        <v>586</v>
      </c>
      <c r="I12490" s="69" t="str">
        <f>VLOOKUP(C12490,СПРАВОЧНИК!B:D,2,0)</f>
        <v>ЯПОНИЯ</v>
      </c>
      <c r="J12490" s="69" t="str">
        <f>VLOOKUP(C12490,СПРАВОЧНИК!B:D,3,0)</f>
        <v>ИНОМАРКИ</v>
      </c>
      <c r="K12490" s="69" t="str">
        <f>VLOOKUP(СВОД2023[[#This Row],[ФО]],СПРАВОЧНИК!H:P,2,0)</f>
        <v>Южный ФО</v>
      </c>
    </row>
    <row r="12491" spans="1:11" x14ac:dyDescent="0.2">
      <c r="A12491" t="s">
        <v>600</v>
      </c>
      <c r="B12491" t="s">
        <v>597</v>
      </c>
      <c r="C12491" s="1" t="s">
        <v>418</v>
      </c>
      <c r="D12491" s="1" t="s">
        <v>423</v>
      </c>
      <c r="E12491" s="2">
        <v>11</v>
      </c>
      <c r="F12491" s="3">
        <v>1</v>
      </c>
      <c r="G12491" s="2">
        <v>37</v>
      </c>
      <c r="H12491" s="3">
        <v>16</v>
      </c>
      <c r="I12491" s="69" t="str">
        <f>VLOOKUP(C12491,СПРАВОЧНИК!B:D,2,0)</f>
        <v>ЯПОНИЯ</v>
      </c>
      <c r="J12491" s="69" t="str">
        <f>VLOOKUP(C12491,СПРАВОЧНИК!B:D,3,0)</f>
        <v>ИНОМАРКИ</v>
      </c>
      <c r="K12491" s="69" t="str">
        <f>VLOOKUP(СВОД2023[[#This Row],[ФО]],СПРАВОЧНИК!H:P,2,0)</f>
        <v>Южный ФО</v>
      </c>
    </row>
    <row r="12492" spans="1:11" x14ac:dyDescent="0.2">
      <c r="A12492" t="s">
        <v>600</v>
      </c>
      <c r="B12492" t="s">
        <v>597</v>
      </c>
      <c r="C12492" s="1" t="s">
        <v>418</v>
      </c>
      <c r="D12492" s="1" t="s">
        <v>1718</v>
      </c>
      <c r="E12492" s="2">
        <v>3</v>
      </c>
      <c r="F12492" s="3">
        <v>2</v>
      </c>
      <c r="G12492" s="2">
        <v>15</v>
      </c>
      <c r="H12492" s="3">
        <v>13</v>
      </c>
      <c r="I12492" s="69" t="str">
        <f>VLOOKUP(C12492,СПРАВОЧНИК!B:D,2,0)</f>
        <v>ЯПОНИЯ</v>
      </c>
      <c r="J12492" s="69" t="str">
        <f>VLOOKUP(C12492,СПРАВОЧНИК!B:D,3,0)</f>
        <v>ИНОМАРКИ</v>
      </c>
      <c r="K12492" s="69" t="str">
        <f>VLOOKUP(СВОД2023[[#This Row],[ФО]],СПРАВОЧНИК!H:P,2,0)</f>
        <v>Южный ФО</v>
      </c>
    </row>
    <row r="12493" spans="1:11" x14ac:dyDescent="0.2">
      <c r="A12493" t="s">
        <v>600</v>
      </c>
      <c r="B12493" t="s">
        <v>597</v>
      </c>
      <c r="C12493" s="1" t="s">
        <v>418</v>
      </c>
      <c r="D12493" s="1" t="s">
        <v>1720</v>
      </c>
      <c r="E12493" s="2">
        <v>7</v>
      </c>
      <c r="F12493" s="3">
        <v>2</v>
      </c>
      <c r="G12493" s="2">
        <v>46</v>
      </c>
      <c r="H12493" s="3">
        <v>41</v>
      </c>
      <c r="I12493" s="69" t="str">
        <f>VLOOKUP(C12493,СПРАВОЧНИК!B:D,2,0)</f>
        <v>ЯПОНИЯ</v>
      </c>
      <c r="J12493" s="69" t="str">
        <f>VLOOKUP(C12493,СПРАВОЧНИК!B:D,3,0)</f>
        <v>ИНОМАРКИ</v>
      </c>
      <c r="K12493" s="69" t="str">
        <f>VLOOKUP(СВОД2023[[#This Row],[ФО]],СПРАВОЧНИК!H:P,2,0)</f>
        <v>Южный ФО</v>
      </c>
    </row>
    <row r="12494" spans="1:11" x14ac:dyDescent="0.2">
      <c r="A12494" t="s">
        <v>600</v>
      </c>
      <c r="B12494" t="s">
        <v>597</v>
      </c>
      <c r="C12494" s="1" t="s">
        <v>418</v>
      </c>
      <c r="D12494" s="1" t="s">
        <v>424</v>
      </c>
      <c r="E12494" s="2">
        <v>88</v>
      </c>
      <c r="F12494" s="3">
        <v>48</v>
      </c>
      <c r="G12494" s="2">
        <v>416</v>
      </c>
      <c r="H12494" s="3">
        <v>343</v>
      </c>
      <c r="I12494" s="69" t="str">
        <f>VLOOKUP(C12494,СПРАВОЧНИК!B:D,2,0)</f>
        <v>ЯПОНИЯ</v>
      </c>
      <c r="J12494" s="69" t="str">
        <f>VLOOKUP(C12494,СПРАВОЧНИК!B:D,3,0)</f>
        <v>ИНОМАРКИ</v>
      </c>
      <c r="K12494" s="69" t="str">
        <f>VLOOKUP(СВОД2023[[#This Row],[ФО]],СПРАВОЧНИК!H:P,2,0)</f>
        <v>Южный ФО</v>
      </c>
    </row>
    <row r="12495" spans="1:11" x14ac:dyDescent="0.2">
      <c r="A12495" t="s">
        <v>600</v>
      </c>
      <c r="B12495" t="s">
        <v>597</v>
      </c>
      <c r="C12495" s="1" t="s">
        <v>418</v>
      </c>
      <c r="D12495" s="1" t="s">
        <v>1721</v>
      </c>
      <c r="E12495" s="2"/>
      <c r="F12495" s="3"/>
      <c r="G12495" s="2">
        <v>2</v>
      </c>
      <c r="H12495" s="3">
        <v>3</v>
      </c>
      <c r="I12495" s="69" t="str">
        <f>VLOOKUP(C12495,СПРАВОЧНИК!B:D,2,0)</f>
        <v>ЯПОНИЯ</v>
      </c>
      <c r="J12495" s="69" t="str">
        <f>VLOOKUP(C12495,СПРАВОЧНИК!B:D,3,0)</f>
        <v>ИНОМАРКИ</v>
      </c>
      <c r="K12495" s="69" t="str">
        <f>VLOOKUP(СВОД2023[[#This Row],[ФО]],СПРАВОЧНИК!H:P,2,0)</f>
        <v>Южный ФО</v>
      </c>
    </row>
    <row r="12496" spans="1:11" x14ac:dyDescent="0.2">
      <c r="A12496" t="s">
        <v>600</v>
      </c>
      <c r="B12496" t="s">
        <v>597</v>
      </c>
      <c r="C12496" s="1" t="s">
        <v>418</v>
      </c>
      <c r="D12496" s="1" t="s">
        <v>1722</v>
      </c>
      <c r="E12496" s="2">
        <v>88</v>
      </c>
      <c r="F12496" s="3">
        <v>61</v>
      </c>
      <c r="G12496" s="2">
        <v>439</v>
      </c>
      <c r="H12496" s="3">
        <v>363</v>
      </c>
      <c r="I12496" s="69" t="str">
        <f>VLOOKUP(C12496,СПРАВОЧНИК!B:D,2,0)</f>
        <v>ЯПОНИЯ</v>
      </c>
      <c r="J12496" s="69" t="str">
        <f>VLOOKUP(C12496,СПРАВОЧНИК!B:D,3,0)</f>
        <v>ИНОМАРКИ</v>
      </c>
      <c r="K12496" s="69" t="str">
        <f>VLOOKUP(СВОД2023[[#This Row],[ФО]],СПРАВОЧНИК!H:P,2,0)</f>
        <v>Южный ФО</v>
      </c>
    </row>
    <row r="12497" spans="1:11" x14ac:dyDescent="0.2">
      <c r="A12497" t="s">
        <v>600</v>
      </c>
      <c r="B12497" t="s">
        <v>597</v>
      </c>
      <c r="C12497" s="1" t="s">
        <v>418</v>
      </c>
      <c r="D12497" s="1" t="s">
        <v>425</v>
      </c>
      <c r="E12497" s="2">
        <v>45</v>
      </c>
      <c r="F12497" s="3">
        <v>29</v>
      </c>
      <c r="G12497" s="2">
        <v>253</v>
      </c>
      <c r="H12497" s="3">
        <v>176</v>
      </c>
      <c r="I12497" s="69" t="str">
        <f>VLOOKUP(C12497,СПРАВОЧНИК!B:D,2,0)</f>
        <v>ЯПОНИЯ</v>
      </c>
      <c r="J12497" s="69" t="str">
        <f>VLOOKUP(C12497,СПРАВОЧНИК!B:D,3,0)</f>
        <v>ИНОМАРКИ</v>
      </c>
      <c r="K12497" s="69" t="str">
        <f>VLOOKUP(СВОД2023[[#This Row],[ФО]],СПРАВОЧНИК!H:P,2,0)</f>
        <v>Южный ФО</v>
      </c>
    </row>
    <row r="12498" spans="1:11" x14ac:dyDescent="0.2">
      <c r="A12498" t="s">
        <v>600</v>
      </c>
      <c r="B12498" t="s">
        <v>597</v>
      </c>
      <c r="C12498" s="1" t="s">
        <v>418</v>
      </c>
      <c r="D12498" s="1" t="s">
        <v>1723</v>
      </c>
      <c r="E12498" s="2">
        <v>86</v>
      </c>
      <c r="F12498" s="3">
        <v>57</v>
      </c>
      <c r="G12498" s="2">
        <v>457</v>
      </c>
      <c r="H12498" s="3">
        <v>286</v>
      </c>
      <c r="I12498" s="69" t="str">
        <f>VLOOKUP(C12498,СПРАВОЧНИК!B:D,2,0)</f>
        <v>ЯПОНИЯ</v>
      </c>
      <c r="J12498" s="69" t="str">
        <f>VLOOKUP(C12498,СПРАВОЧНИК!B:D,3,0)</f>
        <v>ИНОМАРКИ</v>
      </c>
      <c r="K12498" s="69" t="str">
        <f>VLOOKUP(СВОД2023[[#This Row],[ФО]],СПРАВОЧНИК!H:P,2,0)</f>
        <v>Южный ФО</v>
      </c>
    </row>
    <row r="12499" spans="1:11" x14ac:dyDescent="0.2">
      <c r="A12499" t="s">
        <v>600</v>
      </c>
      <c r="B12499" t="s">
        <v>597</v>
      </c>
      <c r="C12499" s="1" t="s">
        <v>418</v>
      </c>
      <c r="D12499" s="1" t="s">
        <v>1724</v>
      </c>
      <c r="E12499" s="2">
        <v>1</v>
      </c>
      <c r="F12499" s="3"/>
      <c r="G12499" s="2">
        <v>3</v>
      </c>
      <c r="H12499" s="3">
        <v>2</v>
      </c>
      <c r="I12499" s="69" t="str">
        <f>VLOOKUP(C12499,СПРАВОЧНИК!B:D,2,0)</f>
        <v>ЯПОНИЯ</v>
      </c>
      <c r="J12499" s="69" t="str">
        <f>VLOOKUP(C12499,СПРАВОЧНИК!B:D,3,0)</f>
        <v>ИНОМАРКИ</v>
      </c>
      <c r="K12499" s="69" t="str">
        <f>VLOOKUP(СВОД2023[[#This Row],[ФО]],СПРАВОЧНИК!H:P,2,0)</f>
        <v>Южный ФО</v>
      </c>
    </row>
    <row r="12500" spans="1:11" x14ac:dyDescent="0.2">
      <c r="A12500" t="s">
        <v>600</v>
      </c>
      <c r="B12500" t="s">
        <v>597</v>
      </c>
      <c r="C12500" s="1" t="s">
        <v>418</v>
      </c>
      <c r="D12500" s="1" t="s">
        <v>1725</v>
      </c>
      <c r="E12500" s="2">
        <v>2</v>
      </c>
      <c r="F12500" s="3">
        <v>1</v>
      </c>
      <c r="G12500" s="2">
        <v>11</v>
      </c>
      <c r="H12500" s="3">
        <v>14</v>
      </c>
      <c r="I12500" s="69" t="str">
        <f>VLOOKUP(C12500,СПРАВОЧНИК!B:D,2,0)</f>
        <v>ЯПОНИЯ</v>
      </c>
      <c r="J12500" s="69" t="str">
        <f>VLOOKUP(C12500,СПРАВОЧНИК!B:D,3,0)</f>
        <v>ИНОМАРКИ</v>
      </c>
      <c r="K12500" s="69" t="str">
        <f>VLOOKUP(СВОД2023[[#This Row],[ФО]],СПРАВОЧНИК!H:P,2,0)</f>
        <v>Южный ФО</v>
      </c>
    </row>
    <row r="12501" spans="1:11" x14ac:dyDescent="0.2">
      <c r="A12501" t="s">
        <v>600</v>
      </c>
      <c r="B12501" t="s">
        <v>597</v>
      </c>
      <c r="C12501" s="1" t="s">
        <v>418</v>
      </c>
      <c r="D12501" s="1" t="s">
        <v>426</v>
      </c>
      <c r="E12501" s="2">
        <v>77</v>
      </c>
      <c r="F12501" s="3">
        <v>31</v>
      </c>
      <c r="G12501" s="2">
        <v>376</v>
      </c>
      <c r="H12501" s="3">
        <v>227</v>
      </c>
      <c r="I12501" s="69" t="str">
        <f>VLOOKUP(C12501,СПРАВОЧНИК!B:D,2,0)</f>
        <v>ЯПОНИЯ</v>
      </c>
      <c r="J12501" s="69" t="str">
        <f>VLOOKUP(C12501,СПРАВОЧНИК!B:D,3,0)</f>
        <v>ИНОМАРКИ</v>
      </c>
      <c r="K12501" s="69" t="str">
        <f>VLOOKUP(СВОД2023[[#This Row],[ФО]],СПРАВОЧНИК!H:P,2,0)</f>
        <v>Южный ФО</v>
      </c>
    </row>
    <row r="12502" spans="1:11" x14ac:dyDescent="0.2">
      <c r="A12502" t="s">
        <v>600</v>
      </c>
      <c r="B12502" t="s">
        <v>597</v>
      </c>
      <c r="C12502" s="1" t="s">
        <v>418</v>
      </c>
      <c r="D12502" s="1" t="s">
        <v>2250</v>
      </c>
      <c r="E12502" s="2"/>
      <c r="F12502" s="3">
        <v>1</v>
      </c>
      <c r="G12502" s="2">
        <v>2</v>
      </c>
      <c r="H12502" s="3">
        <v>2</v>
      </c>
      <c r="I12502" s="69" t="str">
        <f>VLOOKUP(C12502,СПРАВОЧНИК!B:D,2,0)</f>
        <v>ЯПОНИЯ</v>
      </c>
      <c r="J12502" s="69" t="str">
        <f>VLOOKUP(C12502,СПРАВОЧНИК!B:D,3,0)</f>
        <v>ИНОМАРКИ</v>
      </c>
      <c r="K12502" s="69" t="str">
        <f>VLOOKUP(СВОД2023[[#This Row],[ФО]],СПРАВОЧНИК!H:P,2,0)</f>
        <v>Южный ФО</v>
      </c>
    </row>
    <row r="12503" spans="1:11" x14ac:dyDescent="0.2">
      <c r="A12503" t="s">
        <v>600</v>
      </c>
      <c r="B12503" t="s">
        <v>597</v>
      </c>
      <c r="C12503" s="1" t="s">
        <v>418</v>
      </c>
      <c r="D12503" s="1" t="s">
        <v>2251</v>
      </c>
      <c r="E12503" s="2"/>
      <c r="F12503" s="3"/>
      <c r="G12503" s="2">
        <v>4</v>
      </c>
      <c r="H12503" s="3"/>
      <c r="I12503" s="69" t="str">
        <f>VLOOKUP(C12503,СПРАВОЧНИК!B:D,2,0)</f>
        <v>ЯПОНИЯ</v>
      </c>
      <c r="J12503" s="69" t="str">
        <f>VLOOKUP(C12503,СПРАВОЧНИК!B:D,3,0)</f>
        <v>ИНОМАРКИ</v>
      </c>
      <c r="K12503" s="69" t="str">
        <f>VLOOKUP(СВОД2023[[#This Row],[ФО]],СПРАВОЧНИК!H:P,2,0)</f>
        <v>Южный ФО</v>
      </c>
    </row>
    <row r="12504" spans="1:11" x14ac:dyDescent="0.2">
      <c r="A12504" t="s">
        <v>600</v>
      </c>
      <c r="B12504" t="s">
        <v>597</v>
      </c>
      <c r="C12504" s="1" t="s">
        <v>418</v>
      </c>
      <c r="D12504" s="1" t="s">
        <v>2560</v>
      </c>
      <c r="E12504" s="2"/>
      <c r="F12504" s="3"/>
      <c r="G12504" s="2"/>
      <c r="H12504" s="3">
        <v>2</v>
      </c>
      <c r="I12504" s="69" t="str">
        <f>VLOOKUP(C12504,СПРАВОЧНИК!B:D,2,0)</f>
        <v>ЯПОНИЯ</v>
      </c>
      <c r="J12504" s="69" t="str">
        <f>VLOOKUP(C12504,СПРАВОЧНИК!B:D,3,0)</f>
        <v>ИНОМАРКИ</v>
      </c>
      <c r="K12504" s="69" t="str">
        <f>VLOOKUP(СВОД2023[[#This Row],[ФО]],СПРАВОЧНИК!H:P,2,0)</f>
        <v>Южный ФО</v>
      </c>
    </row>
    <row r="12505" spans="1:11" x14ac:dyDescent="0.2">
      <c r="A12505" t="s">
        <v>600</v>
      </c>
      <c r="B12505" t="s">
        <v>597</v>
      </c>
      <c r="C12505" s="1" t="s">
        <v>418</v>
      </c>
      <c r="D12505" s="1" t="s">
        <v>1726</v>
      </c>
      <c r="E12505" s="2">
        <v>1</v>
      </c>
      <c r="F12505" s="3"/>
      <c r="G12505" s="2">
        <v>8</v>
      </c>
      <c r="H12505" s="3">
        <v>4</v>
      </c>
      <c r="I12505" s="69" t="str">
        <f>VLOOKUP(C12505,СПРАВОЧНИК!B:D,2,0)</f>
        <v>ЯПОНИЯ</v>
      </c>
      <c r="J12505" s="69" t="str">
        <f>VLOOKUP(C12505,СПРАВОЧНИК!B:D,3,0)</f>
        <v>ИНОМАРКИ</v>
      </c>
      <c r="K12505" s="69" t="str">
        <f>VLOOKUP(СВОД2023[[#This Row],[ФО]],СПРАВОЧНИК!H:P,2,0)</f>
        <v>Южный ФО</v>
      </c>
    </row>
    <row r="12506" spans="1:11" x14ac:dyDescent="0.2">
      <c r="A12506" t="s">
        <v>600</v>
      </c>
      <c r="B12506" t="s">
        <v>597</v>
      </c>
      <c r="C12506" s="1" t="s">
        <v>418</v>
      </c>
      <c r="D12506" s="1" t="s">
        <v>1727</v>
      </c>
      <c r="E12506" s="2">
        <v>1</v>
      </c>
      <c r="F12506" s="3"/>
      <c r="G12506" s="2">
        <v>1</v>
      </c>
      <c r="H12506" s="3"/>
      <c r="I12506" s="69" t="str">
        <f>VLOOKUP(C12506,СПРАВОЧНИК!B:D,2,0)</f>
        <v>ЯПОНИЯ</v>
      </c>
      <c r="J12506" s="69" t="str">
        <f>VLOOKUP(C12506,СПРАВОЧНИК!B:D,3,0)</f>
        <v>ИНОМАРКИ</v>
      </c>
      <c r="K12506" s="69" t="str">
        <f>VLOOKUP(СВОД2023[[#This Row],[ФО]],СПРАВОЧНИК!H:P,2,0)</f>
        <v>Южный ФО</v>
      </c>
    </row>
    <row r="12507" spans="1:11" x14ac:dyDescent="0.2">
      <c r="A12507" t="s">
        <v>600</v>
      </c>
      <c r="B12507" t="s">
        <v>597</v>
      </c>
      <c r="C12507" s="1" t="s">
        <v>418</v>
      </c>
      <c r="D12507" s="1" t="s">
        <v>1728</v>
      </c>
      <c r="E12507" s="2">
        <v>4</v>
      </c>
      <c r="F12507" s="3">
        <v>4</v>
      </c>
      <c r="G12507" s="2">
        <v>34</v>
      </c>
      <c r="H12507" s="3">
        <v>23</v>
      </c>
      <c r="I12507" s="69" t="str">
        <f>VLOOKUP(C12507,СПРАВОЧНИК!B:D,2,0)</f>
        <v>ЯПОНИЯ</v>
      </c>
      <c r="J12507" s="69" t="str">
        <f>VLOOKUP(C12507,СПРАВОЧНИК!B:D,3,0)</f>
        <v>ИНОМАРКИ</v>
      </c>
      <c r="K12507" s="69" t="str">
        <f>VLOOKUP(СВОД2023[[#This Row],[ФО]],СПРАВОЧНИК!H:P,2,0)</f>
        <v>Южный ФО</v>
      </c>
    </row>
    <row r="12508" spans="1:11" x14ac:dyDescent="0.2">
      <c r="A12508" t="s">
        <v>600</v>
      </c>
      <c r="B12508" t="s">
        <v>597</v>
      </c>
      <c r="C12508" s="1" t="s">
        <v>418</v>
      </c>
      <c r="D12508" s="1" t="s">
        <v>1729</v>
      </c>
      <c r="E12508" s="2">
        <v>5</v>
      </c>
      <c r="F12508" s="3">
        <v>1</v>
      </c>
      <c r="G12508" s="2">
        <v>21</v>
      </c>
      <c r="H12508" s="3">
        <v>7</v>
      </c>
      <c r="I12508" s="69" t="str">
        <f>VLOOKUP(C12508,СПРАВОЧНИК!B:D,2,0)</f>
        <v>ЯПОНИЯ</v>
      </c>
      <c r="J12508" s="69" t="str">
        <f>VLOOKUP(C12508,СПРАВОЧНИК!B:D,3,0)</f>
        <v>ИНОМАРКИ</v>
      </c>
      <c r="K12508" s="69" t="str">
        <f>VLOOKUP(СВОД2023[[#This Row],[ФО]],СПРАВОЧНИК!H:P,2,0)</f>
        <v>Южный ФО</v>
      </c>
    </row>
    <row r="12509" spans="1:11" x14ac:dyDescent="0.2">
      <c r="A12509" t="s">
        <v>600</v>
      </c>
      <c r="B12509" t="s">
        <v>597</v>
      </c>
      <c r="C12509" s="1" t="s">
        <v>418</v>
      </c>
      <c r="D12509" s="1" t="s">
        <v>1730</v>
      </c>
      <c r="E12509" s="2">
        <v>13</v>
      </c>
      <c r="F12509" s="3">
        <v>15</v>
      </c>
      <c r="G12509" s="2">
        <v>111</v>
      </c>
      <c r="H12509" s="3">
        <v>87</v>
      </c>
      <c r="I12509" s="69" t="str">
        <f>VLOOKUP(C12509,СПРАВОЧНИК!B:D,2,0)</f>
        <v>ЯПОНИЯ</v>
      </c>
      <c r="J12509" s="69" t="str">
        <f>VLOOKUP(C12509,СПРАВОЧНИК!B:D,3,0)</f>
        <v>ИНОМАРКИ</v>
      </c>
      <c r="K12509" s="69" t="str">
        <f>VLOOKUP(СВОД2023[[#This Row],[ФО]],СПРАВОЧНИК!H:P,2,0)</f>
        <v>Южный ФО</v>
      </c>
    </row>
    <row r="12510" spans="1:11" x14ac:dyDescent="0.2">
      <c r="A12510" t="s">
        <v>600</v>
      </c>
      <c r="B12510" t="s">
        <v>597</v>
      </c>
      <c r="C12510" s="1" t="s">
        <v>418</v>
      </c>
      <c r="D12510" s="1" t="s">
        <v>427</v>
      </c>
      <c r="E12510" s="2"/>
      <c r="F12510" s="3"/>
      <c r="G12510" s="2">
        <v>5</v>
      </c>
      <c r="H12510" s="3">
        <v>4</v>
      </c>
      <c r="I12510" s="69" t="str">
        <f>VLOOKUP(C12510,СПРАВОЧНИК!B:D,2,0)</f>
        <v>ЯПОНИЯ</v>
      </c>
      <c r="J12510" s="69" t="str">
        <f>VLOOKUP(C12510,СПРАВОЧНИК!B:D,3,0)</f>
        <v>ИНОМАРКИ</v>
      </c>
      <c r="K12510" s="69" t="str">
        <f>VLOOKUP(СВОД2023[[#This Row],[ФО]],СПРАВОЧНИК!H:P,2,0)</f>
        <v>Южный ФО</v>
      </c>
    </row>
    <row r="12511" spans="1:11" x14ac:dyDescent="0.2">
      <c r="A12511" t="s">
        <v>600</v>
      </c>
      <c r="B12511" t="s">
        <v>597</v>
      </c>
      <c r="C12511" s="1" t="s">
        <v>418</v>
      </c>
      <c r="D12511" s="1" t="s">
        <v>428</v>
      </c>
      <c r="E12511" s="2">
        <v>329</v>
      </c>
      <c r="F12511" s="3">
        <v>118</v>
      </c>
      <c r="G12511" s="2">
        <v>1511</v>
      </c>
      <c r="H12511" s="3">
        <v>786</v>
      </c>
      <c r="I12511" s="69" t="str">
        <f>VLOOKUP(C12511,СПРАВОЧНИК!B:D,2,0)</f>
        <v>ЯПОНИЯ</v>
      </c>
      <c r="J12511" s="69" t="str">
        <f>VLOOKUP(C12511,СПРАВОЧНИК!B:D,3,0)</f>
        <v>ИНОМАРКИ</v>
      </c>
      <c r="K12511" s="69" t="str">
        <f>VLOOKUP(СВОД2023[[#This Row],[ФО]],СПРАВОЧНИК!H:P,2,0)</f>
        <v>Южный ФО</v>
      </c>
    </row>
    <row r="12512" spans="1:11" x14ac:dyDescent="0.2">
      <c r="A12512" t="s">
        <v>600</v>
      </c>
      <c r="B12512" t="s">
        <v>597</v>
      </c>
      <c r="C12512" s="1" t="s">
        <v>418</v>
      </c>
      <c r="D12512" s="1" t="s">
        <v>828</v>
      </c>
      <c r="E12512" s="2">
        <v>2</v>
      </c>
      <c r="F12512" s="3">
        <v>2</v>
      </c>
      <c r="G12512" s="2">
        <v>21</v>
      </c>
      <c r="H12512" s="3">
        <v>3</v>
      </c>
      <c r="I12512" s="69" t="str">
        <f>VLOOKUP(C12512,СПРАВОЧНИК!B:D,2,0)</f>
        <v>ЯПОНИЯ</v>
      </c>
      <c r="J12512" s="69" t="str">
        <f>VLOOKUP(C12512,СПРАВОЧНИК!B:D,3,0)</f>
        <v>ИНОМАРКИ</v>
      </c>
      <c r="K12512" s="69" t="str">
        <f>VLOOKUP(СВОД2023[[#This Row],[ФО]],СПРАВОЧНИК!H:P,2,0)</f>
        <v>Южный ФО</v>
      </c>
    </row>
    <row r="12513" spans="1:11" x14ac:dyDescent="0.2">
      <c r="A12513" t="s">
        <v>600</v>
      </c>
      <c r="B12513" t="s">
        <v>597</v>
      </c>
      <c r="C12513" s="1" t="s">
        <v>418</v>
      </c>
      <c r="D12513" s="1" t="s">
        <v>1731</v>
      </c>
      <c r="E12513" s="2"/>
      <c r="F12513" s="3">
        <v>2</v>
      </c>
      <c r="G12513" s="2">
        <v>6</v>
      </c>
      <c r="H12513" s="3">
        <v>6</v>
      </c>
      <c r="I12513" s="69" t="str">
        <f>VLOOKUP(C12513,СПРАВОЧНИК!B:D,2,0)</f>
        <v>ЯПОНИЯ</v>
      </c>
      <c r="J12513" s="69" t="str">
        <f>VLOOKUP(C12513,СПРАВОЧНИК!B:D,3,0)</f>
        <v>ИНОМАРКИ</v>
      </c>
      <c r="K12513" s="69" t="str">
        <f>VLOOKUP(СВОД2023[[#This Row],[ФО]],СПРАВОЧНИК!H:P,2,0)</f>
        <v>Южный ФО</v>
      </c>
    </row>
    <row r="12514" spans="1:11" x14ac:dyDescent="0.2">
      <c r="A12514" t="s">
        <v>600</v>
      </c>
      <c r="B12514" t="s">
        <v>597</v>
      </c>
      <c r="C12514" s="1" t="s">
        <v>418</v>
      </c>
      <c r="D12514" s="1" t="s">
        <v>429</v>
      </c>
      <c r="E12514" s="2">
        <v>69</v>
      </c>
      <c r="F12514" s="3">
        <v>34</v>
      </c>
      <c r="G12514" s="2">
        <v>376</v>
      </c>
      <c r="H12514" s="3">
        <v>237</v>
      </c>
      <c r="I12514" s="69" t="str">
        <f>VLOOKUP(C12514,СПРАВОЧНИК!B:D,2,0)</f>
        <v>ЯПОНИЯ</v>
      </c>
      <c r="J12514" s="69" t="str">
        <f>VLOOKUP(C12514,СПРАВОЧНИК!B:D,3,0)</f>
        <v>ИНОМАРКИ</v>
      </c>
      <c r="K12514" s="69" t="str">
        <f>VLOOKUP(СВОД2023[[#This Row],[ФО]],СПРАВОЧНИК!H:P,2,0)</f>
        <v>Южный ФО</v>
      </c>
    </row>
    <row r="12515" spans="1:11" x14ac:dyDescent="0.2">
      <c r="A12515" t="s">
        <v>600</v>
      </c>
      <c r="B12515" t="s">
        <v>597</v>
      </c>
      <c r="C12515" s="1" t="s">
        <v>418</v>
      </c>
      <c r="D12515" s="1" t="s">
        <v>430</v>
      </c>
      <c r="E12515" s="2">
        <v>46</v>
      </c>
      <c r="F12515" s="3">
        <v>29</v>
      </c>
      <c r="G12515" s="2">
        <v>212</v>
      </c>
      <c r="H12515" s="3">
        <v>184</v>
      </c>
      <c r="I12515" s="69" t="str">
        <f>VLOOKUP(C12515,СПРАВОЧНИК!B:D,2,0)</f>
        <v>ЯПОНИЯ</v>
      </c>
      <c r="J12515" s="69" t="str">
        <f>VLOOKUP(C12515,СПРАВОЧНИК!B:D,3,0)</f>
        <v>ИНОМАРКИ</v>
      </c>
      <c r="K12515" s="69" t="str">
        <f>VLOOKUP(СВОД2023[[#This Row],[ФО]],СПРАВОЧНИК!H:P,2,0)</f>
        <v>Южный ФО</v>
      </c>
    </row>
    <row r="12516" spans="1:11" x14ac:dyDescent="0.2">
      <c r="A12516" t="s">
        <v>600</v>
      </c>
      <c r="B12516" t="s">
        <v>597</v>
      </c>
      <c r="C12516" s="1" t="s">
        <v>418</v>
      </c>
      <c r="D12516" s="1" t="s">
        <v>1732</v>
      </c>
      <c r="E12516" s="2">
        <v>1</v>
      </c>
      <c r="F12516" s="3"/>
      <c r="G12516" s="2">
        <v>3</v>
      </c>
      <c r="H12516" s="3">
        <v>1</v>
      </c>
      <c r="I12516" s="69" t="str">
        <f>VLOOKUP(C12516,СПРАВОЧНИК!B:D,2,0)</f>
        <v>ЯПОНИЯ</v>
      </c>
      <c r="J12516" s="69" t="str">
        <f>VLOOKUP(C12516,СПРАВОЧНИК!B:D,3,0)</f>
        <v>ИНОМАРКИ</v>
      </c>
      <c r="K12516" s="69" t="str">
        <f>VLOOKUP(СВОД2023[[#This Row],[ФО]],СПРАВОЧНИК!H:P,2,0)</f>
        <v>Южный ФО</v>
      </c>
    </row>
    <row r="12517" spans="1:11" x14ac:dyDescent="0.2">
      <c r="A12517" t="s">
        <v>600</v>
      </c>
      <c r="B12517" t="s">
        <v>597</v>
      </c>
      <c r="C12517" s="1" t="s">
        <v>418</v>
      </c>
      <c r="D12517" s="1" t="s">
        <v>2252</v>
      </c>
      <c r="E12517" s="2">
        <v>1</v>
      </c>
      <c r="F12517" s="3"/>
      <c r="G12517" s="2">
        <v>3</v>
      </c>
      <c r="H12517" s="3">
        <v>3</v>
      </c>
      <c r="I12517" s="69" t="str">
        <f>VLOOKUP(C12517,СПРАВОЧНИК!B:D,2,0)</f>
        <v>ЯПОНИЯ</v>
      </c>
      <c r="J12517" s="69" t="str">
        <f>VLOOKUP(C12517,СПРАВОЧНИК!B:D,3,0)</f>
        <v>ИНОМАРКИ</v>
      </c>
      <c r="K12517" s="69" t="str">
        <f>VLOOKUP(СВОД2023[[#This Row],[ФО]],СПРАВОЧНИК!H:P,2,0)</f>
        <v>Южный ФО</v>
      </c>
    </row>
    <row r="12518" spans="1:11" x14ac:dyDescent="0.2">
      <c r="A12518" t="s">
        <v>600</v>
      </c>
      <c r="B12518" t="s">
        <v>597</v>
      </c>
      <c r="C12518" s="1" t="s">
        <v>418</v>
      </c>
      <c r="D12518" s="1" t="s">
        <v>1733</v>
      </c>
      <c r="E12518" s="2">
        <v>9</v>
      </c>
      <c r="F12518" s="3">
        <v>3</v>
      </c>
      <c r="G12518" s="2">
        <v>26</v>
      </c>
      <c r="H12518" s="3">
        <v>19</v>
      </c>
      <c r="I12518" s="69" t="str">
        <f>VLOOKUP(C12518,СПРАВОЧНИК!B:D,2,0)</f>
        <v>ЯПОНИЯ</v>
      </c>
      <c r="J12518" s="69" t="str">
        <f>VLOOKUP(C12518,СПРАВОЧНИК!B:D,3,0)</f>
        <v>ИНОМАРКИ</v>
      </c>
      <c r="K12518" s="69" t="str">
        <f>VLOOKUP(СВОД2023[[#This Row],[ФО]],СПРАВОЧНИК!H:P,2,0)</f>
        <v>Южный ФО</v>
      </c>
    </row>
    <row r="12519" spans="1:11" x14ac:dyDescent="0.2">
      <c r="A12519" t="s">
        <v>600</v>
      </c>
      <c r="B12519" t="s">
        <v>597</v>
      </c>
      <c r="C12519" s="1" t="s">
        <v>418</v>
      </c>
      <c r="D12519" s="1" t="s">
        <v>1734</v>
      </c>
      <c r="E12519" s="2">
        <v>12</v>
      </c>
      <c r="F12519" s="3">
        <v>6</v>
      </c>
      <c r="G12519" s="2">
        <v>70</v>
      </c>
      <c r="H12519" s="3">
        <v>49</v>
      </c>
      <c r="I12519" s="69" t="str">
        <f>VLOOKUP(C12519,СПРАВОЧНИК!B:D,2,0)</f>
        <v>ЯПОНИЯ</v>
      </c>
      <c r="J12519" s="69" t="str">
        <f>VLOOKUP(C12519,СПРАВОЧНИК!B:D,3,0)</f>
        <v>ИНОМАРКИ</v>
      </c>
      <c r="K12519" s="69" t="str">
        <f>VLOOKUP(СВОД2023[[#This Row],[ФО]],СПРАВОЧНИК!H:P,2,0)</f>
        <v>Южный ФО</v>
      </c>
    </row>
    <row r="12520" spans="1:11" x14ac:dyDescent="0.2">
      <c r="A12520" t="s">
        <v>600</v>
      </c>
      <c r="B12520" t="s">
        <v>597</v>
      </c>
      <c r="C12520" s="1" t="s">
        <v>418</v>
      </c>
      <c r="D12520" s="1" t="s">
        <v>1735</v>
      </c>
      <c r="E12520" s="2">
        <v>2</v>
      </c>
      <c r="F12520" s="3">
        <v>3</v>
      </c>
      <c r="G12520" s="2">
        <v>23</v>
      </c>
      <c r="H12520" s="3">
        <v>17</v>
      </c>
      <c r="I12520" s="69" t="str">
        <f>VLOOKUP(C12520,СПРАВОЧНИК!B:D,2,0)</f>
        <v>ЯПОНИЯ</v>
      </c>
      <c r="J12520" s="69" t="str">
        <f>VLOOKUP(C12520,СПРАВОЧНИК!B:D,3,0)</f>
        <v>ИНОМАРКИ</v>
      </c>
      <c r="K12520" s="69" t="str">
        <f>VLOOKUP(СВОД2023[[#This Row],[ФО]],СПРАВОЧНИК!H:P,2,0)</f>
        <v>Южный ФО</v>
      </c>
    </row>
    <row r="12521" spans="1:11" x14ac:dyDescent="0.2">
      <c r="A12521" t="s">
        <v>600</v>
      </c>
      <c r="B12521" t="s">
        <v>597</v>
      </c>
      <c r="C12521" s="1" t="s">
        <v>418</v>
      </c>
      <c r="D12521" s="1" t="s">
        <v>1737</v>
      </c>
      <c r="E12521" s="2">
        <v>200</v>
      </c>
      <c r="F12521" s="3">
        <v>121</v>
      </c>
      <c r="G12521" s="2">
        <v>1034</v>
      </c>
      <c r="H12521" s="3">
        <v>678</v>
      </c>
      <c r="I12521" s="69" t="str">
        <f>VLOOKUP(C12521,СПРАВОЧНИК!B:D,2,0)</f>
        <v>ЯПОНИЯ</v>
      </c>
      <c r="J12521" s="69" t="str">
        <f>VLOOKUP(C12521,СПРАВОЧНИК!B:D,3,0)</f>
        <v>ИНОМАРКИ</v>
      </c>
      <c r="K12521" s="69" t="str">
        <f>VLOOKUP(СВОД2023[[#This Row],[ФО]],СПРАВОЧНИК!H:P,2,0)</f>
        <v>Южный ФО</v>
      </c>
    </row>
    <row r="12522" spans="1:11" x14ac:dyDescent="0.2">
      <c r="A12522" t="s">
        <v>600</v>
      </c>
      <c r="B12522" t="s">
        <v>597</v>
      </c>
      <c r="C12522" s="1" t="s">
        <v>418</v>
      </c>
      <c r="D12522" s="1" t="s">
        <v>1738</v>
      </c>
      <c r="E12522" s="2">
        <v>6</v>
      </c>
      <c r="F12522" s="3">
        <v>4</v>
      </c>
      <c r="G12522" s="2">
        <v>50</v>
      </c>
      <c r="H12522" s="3">
        <v>51</v>
      </c>
      <c r="I12522" s="69" t="str">
        <f>VLOOKUP(C12522,СПРАВОЧНИК!B:D,2,0)</f>
        <v>ЯПОНИЯ</v>
      </c>
      <c r="J12522" s="69" t="str">
        <f>VLOOKUP(C12522,СПРАВОЧНИК!B:D,3,0)</f>
        <v>ИНОМАРКИ</v>
      </c>
      <c r="K12522" s="69" t="str">
        <f>VLOOKUP(СВОД2023[[#This Row],[ФО]],СПРАВОЧНИК!H:P,2,0)</f>
        <v>Южный ФО</v>
      </c>
    </row>
    <row r="12523" spans="1:11" x14ac:dyDescent="0.2">
      <c r="A12523" t="s">
        <v>600</v>
      </c>
      <c r="B12523" t="s">
        <v>597</v>
      </c>
      <c r="C12523" s="1" t="s">
        <v>418</v>
      </c>
      <c r="D12523" s="1" t="s">
        <v>431</v>
      </c>
      <c r="E12523" s="2">
        <v>515</v>
      </c>
      <c r="F12523" s="3">
        <v>264</v>
      </c>
      <c r="G12523" s="2">
        <v>2828</v>
      </c>
      <c r="H12523" s="3">
        <v>1471</v>
      </c>
      <c r="I12523" s="69" t="str">
        <f>VLOOKUP(C12523,СПРАВОЧНИК!B:D,2,0)</f>
        <v>ЯПОНИЯ</v>
      </c>
      <c r="J12523" s="69" t="str">
        <f>VLOOKUP(C12523,СПРАВОЧНИК!B:D,3,0)</f>
        <v>ИНОМАРКИ</v>
      </c>
      <c r="K12523" s="69" t="str">
        <f>VLOOKUP(СВОД2023[[#This Row],[ФО]],СПРАВОЧНИК!H:P,2,0)</f>
        <v>Южный ФО</v>
      </c>
    </row>
    <row r="12524" spans="1:11" x14ac:dyDescent="0.2">
      <c r="A12524" t="s">
        <v>600</v>
      </c>
      <c r="B12524" t="s">
        <v>597</v>
      </c>
      <c r="C12524" s="1" t="s">
        <v>418</v>
      </c>
      <c r="D12524" s="1" t="s">
        <v>2253</v>
      </c>
      <c r="E12524" s="2">
        <v>7</v>
      </c>
      <c r="F12524" s="3"/>
      <c r="G12524" s="2">
        <v>41</v>
      </c>
      <c r="H12524" s="3">
        <v>2</v>
      </c>
      <c r="I12524" s="69" t="str">
        <f>VLOOKUP(C12524,СПРАВОЧНИК!B:D,2,0)</f>
        <v>ЯПОНИЯ</v>
      </c>
      <c r="J12524" s="69" t="str">
        <f>VLOOKUP(C12524,СПРАВОЧНИК!B:D,3,0)</f>
        <v>ИНОМАРКИ</v>
      </c>
      <c r="K12524" s="69" t="str">
        <f>VLOOKUP(СВОД2023[[#This Row],[ФО]],СПРАВОЧНИК!H:P,2,0)</f>
        <v>Южный ФО</v>
      </c>
    </row>
    <row r="12525" spans="1:11" x14ac:dyDescent="0.2">
      <c r="A12525" t="s">
        <v>600</v>
      </c>
      <c r="B12525" t="s">
        <v>597</v>
      </c>
      <c r="C12525" s="1" t="s">
        <v>418</v>
      </c>
      <c r="D12525" s="1" t="s">
        <v>1740</v>
      </c>
      <c r="E12525" s="2">
        <v>3</v>
      </c>
      <c r="F12525" s="3">
        <v>1</v>
      </c>
      <c r="G12525" s="2">
        <v>13</v>
      </c>
      <c r="H12525" s="3">
        <v>16</v>
      </c>
      <c r="I12525" s="69" t="str">
        <f>VLOOKUP(C12525,СПРАВОЧНИК!B:D,2,0)</f>
        <v>ЯПОНИЯ</v>
      </c>
      <c r="J12525" s="69" t="str">
        <f>VLOOKUP(C12525,СПРАВОЧНИК!B:D,3,0)</f>
        <v>ИНОМАРКИ</v>
      </c>
      <c r="K12525" s="69" t="str">
        <f>VLOOKUP(СВОД2023[[#This Row],[ФО]],СПРАВОЧНИК!H:P,2,0)</f>
        <v>Южный ФО</v>
      </c>
    </row>
    <row r="12526" spans="1:11" x14ac:dyDescent="0.2">
      <c r="A12526" t="s">
        <v>600</v>
      </c>
      <c r="B12526" t="s">
        <v>597</v>
      </c>
      <c r="C12526" s="1" t="s">
        <v>418</v>
      </c>
      <c r="D12526" s="1" t="s">
        <v>432</v>
      </c>
      <c r="E12526" s="2">
        <v>128</v>
      </c>
      <c r="F12526" s="3">
        <v>7</v>
      </c>
      <c r="G12526" s="2">
        <v>471</v>
      </c>
      <c r="H12526" s="3">
        <v>16</v>
      </c>
      <c r="I12526" s="69" t="str">
        <f>VLOOKUP(C12526,СПРАВОЧНИК!B:D,2,0)</f>
        <v>ЯПОНИЯ</v>
      </c>
      <c r="J12526" s="69" t="str">
        <f>VLOOKUP(C12526,СПРАВОЧНИК!B:D,3,0)</f>
        <v>ИНОМАРКИ</v>
      </c>
      <c r="K12526" s="69" t="str">
        <f>VLOOKUP(СВОД2023[[#This Row],[ФО]],СПРАВОЧНИК!H:P,2,0)</f>
        <v>Южный ФО</v>
      </c>
    </row>
    <row r="12527" spans="1:11" x14ac:dyDescent="0.2">
      <c r="A12527" t="s">
        <v>600</v>
      </c>
      <c r="B12527" t="s">
        <v>597</v>
      </c>
      <c r="C12527" s="1" t="s">
        <v>418</v>
      </c>
      <c r="D12527" s="1" t="s">
        <v>1741</v>
      </c>
      <c r="E12527" s="2"/>
      <c r="F12527" s="3"/>
      <c r="G12527" s="2">
        <v>2</v>
      </c>
      <c r="H12527" s="3">
        <v>5</v>
      </c>
      <c r="I12527" s="69" t="str">
        <f>VLOOKUP(C12527,СПРАВОЧНИК!B:D,2,0)</f>
        <v>ЯПОНИЯ</v>
      </c>
      <c r="J12527" s="69" t="str">
        <f>VLOOKUP(C12527,СПРАВОЧНИК!B:D,3,0)</f>
        <v>ИНОМАРКИ</v>
      </c>
      <c r="K12527" s="69" t="str">
        <f>VLOOKUP(СВОД2023[[#This Row],[ФО]],СПРАВОЧНИК!H:P,2,0)</f>
        <v>Южный ФО</v>
      </c>
    </row>
    <row r="12528" spans="1:11" x14ac:dyDescent="0.2">
      <c r="A12528" t="s">
        <v>600</v>
      </c>
      <c r="B12528" t="s">
        <v>597</v>
      </c>
      <c r="C12528" s="1" t="s">
        <v>418</v>
      </c>
      <c r="D12528" s="1" t="s">
        <v>1742</v>
      </c>
      <c r="E12528" s="2">
        <v>2</v>
      </c>
      <c r="F12528" s="3"/>
      <c r="G12528" s="2">
        <v>8</v>
      </c>
      <c r="H12528" s="3">
        <v>10</v>
      </c>
      <c r="I12528" s="69" t="str">
        <f>VLOOKUP(C12528,СПРАВОЧНИК!B:D,2,0)</f>
        <v>ЯПОНИЯ</v>
      </c>
      <c r="J12528" s="69" t="str">
        <f>VLOOKUP(C12528,СПРАВОЧНИК!B:D,3,0)</f>
        <v>ИНОМАРКИ</v>
      </c>
      <c r="K12528" s="69" t="str">
        <f>VLOOKUP(СВОД2023[[#This Row],[ФО]],СПРАВОЧНИК!H:P,2,0)</f>
        <v>Южный ФО</v>
      </c>
    </row>
    <row r="12529" spans="1:11" x14ac:dyDescent="0.2">
      <c r="A12529" t="s">
        <v>600</v>
      </c>
      <c r="B12529" t="s">
        <v>597</v>
      </c>
      <c r="C12529" s="1" t="s">
        <v>418</v>
      </c>
      <c r="D12529" s="1" t="s">
        <v>830</v>
      </c>
      <c r="E12529" s="2">
        <v>24</v>
      </c>
      <c r="F12529" s="3">
        <v>23</v>
      </c>
      <c r="G12529" s="2">
        <v>123</v>
      </c>
      <c r="H12529" s="3">
        <v>80</v>
      </c>
      <c r="I12529" s="69" t="str">
        <f>VLOOKUP(C12529,СПРАВОЧНИК!B:D,2,0)</f>
        <v>ЯПОНИЯ</v>
      </c>
      <c r="J12529" s="69" t="str">
        <f>VLOOKUP(C12529,СПРАВОЧНИК!B:D,3,0)</f>
        <v>ИНОМАРКИ</v>
      </c>
      <c r="K12529" s="69" t="str">
        <f>VLOOKUP(СВОД2023[[#This Row],[ФО]],СПРАВОЧНИК!H:P,2,0)</f>
        <v>Южный ФО</v>
      </c>
    </row>
    <row r="12530" spans="1:11" x14ac:dyDescent="0.2">
      <c r="A12530" t="s">
        <v>600</v>
      </c>
      <c r="B12530" t="s">
        <v>597</v>
      </c>
      <c r="C12530" s="1" t="s">
        <v>418</v>
      </c>
      <c r="D12530" s="1" t="s">
        <v>433</v>
      </c>
      <c r="E12530" s="2">
        <v>144</v>
      </c>
      <c r="F12530" s="3">
        <v>82</v>
      </c>
      <c r="G12530" s="2">
        <v>691</v>
      </c>
      <c r="H12530" s="3">
        <v>453</v>
      </c>
      <c r="I12530" s="69" t="str">
        <f>VLOOKUP(C12530,СПРАВОЧНИК!B:D,2,0)</f>
        <v>ЯПОНИЯ</v>
      </c>
      <c r="J12530" s="69" t="str">
        <f>VLOOKUP(C12530,СПРАВОЧНИК!B:D,3,0)</f>
        <v>ИНОМАРКИ</v>
      </c>
      <c r="K12530" s="69" t="str">
        <f>VLOOKUP(СВОД2023[[#This Row],[ФО]],СПРАВОЧНИК!H:P,2,0)</f>
        <v>Южный ФО</v>
      </c>
    </row>
    <row r="12531" spans="1:11" x14ac:dyDescent="0.2">
      <c r="A12531" t="s">
        <v>600</v>
      </c>
      <c r="B12531" t="s">
        <v>597</v>
      </c>
      <c r="C12531" s="1" t="s">
        <v>418</v>
      </c>
      <c r="D12531" s="1" t="s">
        <v>1743</v>
      </c>
      <c r="E12531" s="2"/>
      <c r="F12531" s="3"/>
      <c r="G12531" s="2">
        <v>2</v>
      </c>
      <c r="H12531" s="3">
        <v>1</v>
      </c>
      <c r="I12531" s="69" t="str">
        <f>VLOOKUP(C12531,СПРАВОЧНИК!B:D,2,0)</f>
        <v>ЯПОНИЯ</v>
      </c>
      <c r="J12531" s="69" t="str">
        <f>VLOOKUP(C12531,СПРАВОЧНИК!B:D,3,0)</f>
        <v>ИНОМАРКИ</v>
      </c>
      <c r="K12531" s="69" t="str">
        <f>VLOOKUP(СВОД2023[[#This Row],[ФО]],СПРАВОЧНИК!H:P,2,0)</f>
        <v>Южный ФО</v>
      </c>
    </row>
    <row r="12532" spans="1:11" x14ac:dyDescent="0.2">
      <c r="A12532" t="s">
        <v>600</v>
      </c>
      <c r="B12532" t="s">
        <v>597</v>
      </c>
      <c r="C12532" s="1" t="s">
        <v>418</v>
      </c>
      <c r="D12532" s="1" t="s">
        <v>1744</v>
      </c>
      <c r="E12532" s="2">
        <v>13</v>
      </c>
      <c r="F12532" s="3">
        <v>13</v>
      </c>
      <c r="G12532" s="2">
        <v>96</v>
      </c>
      <c r="H12532" s="3">
        <v>56</v>
      </c>
      <c r="I12532" s="69" t="str">
        <f>VLOOKUP(C12532,СПРАВОЧНИК!B:D,2,0)</f>
        <v>ЯПОНИЯ</v>
      </c>
      <c r="J12532" s="69" t="str">
        <f>VLOOKUP(C12532,СПРАВОЧНИК!B:D,3,0)</f>
        <v>ИНОМАРКИ</v>
      </c>
      <c r="K12532" s="69" t="str">
        <f>VLOOKUP(СВОД2023[[#This Row],[ФО]],СПРАВОЧНИК!H:P,2,0)</f>
        <v>Южный ФО</v>
      </c>
    </row>
    <row r="12533" spans="1:11" x14ac:dyDescent="0.2">
      <c r="A12533" t="s">
        <v>600</v>
      </c>
      <c r="B12533" t="s">
        <v>597</v>
      </c>
      <c r="C12533" s="1" t="s">
        <v>418</v>
      </c>
      <c r="D12533" s="1" t="s">
        <v>1745</v>
      </c>
      <c r="E12533" s="2">
        <v>1</v>
      </c>
      <c r="F12533" s="3"/>
      <c r="G12533" s="2">
        <v>3</v>
      </c>
      <c r="H12533" s="3">
        <v>4</v>
      </c>
      <c r="I12533" s="69" t="str">
        <f>VLOOKUP(C12533,СПРАВОЧНИК!B:D,2,0)</f>
        <v>ЯПОНИЯ</v>
      </c>
      <c r="J12533" s="69" t="str">
        <f>VLOOKUP(C12533,СПРАВОЧНИК!B:D,3,0)</f>
        <v>ИНОМАРКИ</v>
      </c>
      <c r="K12533" s="69" t="str">
        <f>VLOOKUP(СВОД2023[[#This Row],[ФО]],СПРАВОЧНИК!H:P,2,0)</f>
        <v>Южный ФО</v>
      </c>
    </row>
    <row r="12534" spans="1:11" x14ac:dyDescent="0.2">
      <c r="A12534" t="s">
        <v>600</v>
      </c>
      <c r="B12534" t="s">
        <v>597</v>
      </c>
      <c r="C12534" s="1" t="s">
        <v>418</v>
      </c>
      <c r="D12534" s="1" t="s">
        <v>1746</v>
      </c>
      <c r="E12534" s="2">
        <v>92</v>
      </c>
      <c r="F12534" s="3">
        <v>69</v>
      </c>
      <c r="G12534" s="2">
        <v>473</v>
      </c>
      <c r="H12534" s="3">
        <v>413</v>
      </c>
      <c r="I12534" s="69" t="str">
        <f>VLOOKUP(C12534,СПРАВОЧНИК!B:D,2,0)</f>
        <v>ЯПОНИЯ</v>
      </c>
      <c r="J12534" s="69" t="str">
        <f>VLOOKUP(C12534,СПРАВОЧНИК!B:D,3,0)</f>
        <v>ИНОМАРКИ</v>
      </c>
      <c r="K12534" s="69" t="str">
        <f>VLOOKUP(СВОД2023[[#This Row],[ФО]],СПРАВОЧНИК!H:P,2,0)</f>
        <v>Южный ФО</v>
      </c>
    </row>
    <row r="12535" spans="1:11" x14ac:dyDescent="0.2">
      <c r="A12535" t="s">
        <v>600</v>
      </c>
      <c r="B12535" t="s">
        <v>597</v>
      </c>
      <c r="C12535" s="1" t="s">
        <v>418</v>
      </c>
      <c r="D12535" s="1" t="s">
        <v>1748</v>
      </c>
      <c r="E12535" s="2">
        <v>185</v>
      </c>
      <c r="F12535" s="3">
        <v>137</v>
      </c>
      <c r="G12535" s="2">
        <v>1124</v>
      </c>
      <c r="H12535" s="3">
        <v>701</v>
      </c>
      <c r="I12535" s="69" t="str">
        <f>VLOOKUP(C12535,СПРАВОЧНИК!B:D,2,0)</f>
        <v>ЯПОНИЯ</v>
      </c>
      <c r="J12535" s="69" t="str">
        <f>VLOOKUP(C12535,СПРАВОЧНИК!B:D,3,0)</f>
        <v>ИНОМАРКИ</v>
      </c>
      <c r="K12535" s="69" t="str">
        <f>VLOOKUP(СВОД2023[[#This Row],[ФО]],СПРАВОЧНИК!H:P,2,0)</f>
        <v>Южный ФО</v>
      </c>
    </row>
    <row r="12536" spans="1:11" x14ac:dyDescent="0.2">
      <c r="A12536" t="s">
        <v>600</v>
      </c>
      <c r="B12536" t="s">
        <v>597</v>
      </c>
      <c r="C12536" s="1" t="s">
        <v>418</v>
      </c>
      <c r="D12536" s="1" t="s">
        <v>434</v>
      </c>
      <c r="E12536" s="2">
        <v>59</v>
      </c>
      <c r="F12536" s="3">
        <v>50</v>
      </c>
      <c r="G12536" s="2">
        <v>365</v>
      </c>
      <c r="H12536" s="3">
        <v>266</v>
      </c>
      <c r="I12536" s="69" t="str">
        <f>VLOOKUP(C12536,СПРАВОЧНИК!B:D,2,0)</f>
        <v>ЯПОНИЯ</v>
      </c>
      <c r="J12536" s="69" t="str">
        <f>VLOOKUP(C12536,СПРАВОЧНИК!B:D,3,0)</f>
        <v>ИНОМАРКИ</v>
      </c>
      <c r="K12536" s="69" t="str">
        <f>VLOOKUP(СВОД2023[[#This Row],[ФО]],СПРАВОЧНИК!H:P,2,0)</f>
        <v>Южный ФО</v>
      </c>
    </row>
    <row r="12537" spans="1:11" x14ac:dyDescent="0.2">
      <c r="A12537" t="s">
        <v>600</v>
      </c>
      <c r="B12537" t="s">
        <v>597</v>
      </c>
      <c r="C12537" s="1" t="s">
        <v>418</v>
      </c>
      <c r="D12537" s="1" t="s">
        <v>1749</v>
      </c>
      <c r="E12537" s="2">
        <v>196</v>
      </c>
      <c r="F12537" s="3">
        <v>97</v>
      </c>
      <c r="G12537" s="2">
        <v>1042</v>
      </c>
      <c r="H12537" s="3">
        <v>580</v>
      </c>
      <c r="I12537" s="69" t="str">
        <f>VLOOKUP(C12537,СПРАВОЧНИК!B:D,2,0)</f>
        <v>ЯПОНИЯ</v>
      </c>
      <c r="J12537" s="69" t="str">
        <f>VLOOKUP(C12537,СПРАВОЧНИК!B:D,3,0)</f>
        <v>ИНОМАРКИ</v>
      </c>
      <c r="K12537" s="69" t="str">
        <f>VLOOKUP(СВОД2023[[#This Row],[ФО]],СПРАВОЧНИК!H:P,2,0)</f>
        <v>Южный ФО</v>
      </c>
    </row>
    <row r="12538" spans="1:11" x14ac:dyDescent="0.2">
      <c r="A12538" t="s">
        <v>600</v>
      </c>
      <c r="B12538" t="s">
        <v>597</v>
      </c>
      <c r="C12538" s="1" t="s">
        <v>418</v>
      </c>
      <c r="D12538" s="1" t="s">
        <v>844</v>
      </c>
      <c r="E12538" s="2">
        <v>9</v>
      </c>
      <c r="F12538" s="3"/>
      <c r="G12538" s="2">
        <v>20</v>
      </c>
      <c r="H12538" s="3">
        <v>1</v>
      </c>
      <c r="I12538" s="69" t="str">
        <f>VLOOKUP(C12538,СПРАВОЧНИК!B:D,2,0)</f>
        <v>ЯПОНИЯ</v>
      </c>
      <c r="J12538" s="69" t="str">
        <f>VLOOKUP(C12538,СПРАВОЧНИК!B:D,3,0)</f>
        <v>ИНОМАРКИ</v>
      </c>
      <c r="K12538" s="69" t="str">
        <f>VLOOKUP(СВОД2023[[#This Row],[ФО]],СПРАВОЧНИК!H:P,2,0)</f>
        <v>Южный ФО</v>
      </c>
    </row>
    <row r="12539" spans="1:11" x14ac:dyDescent="0.2">
      <c r="A12539" t="s">
        <v>600</v>
      </c>
      <c r="B12539" t="s">
        <v>597</v>
      </c>
      <c r="C12539" s="1" t="s">
        <v>418</v>
      </c>
      <c r="D12539" s="1" t="s">
        <v>1750</v>
      </c>
      <c r="E12539" s="2">
        <v>24</v>
      </c>
      <c r="F12539" s="3">
        <v>29</v>
      </c>
      <c r="G12539" s="2">
        <v>156</v>
      </c>
      <c r="H12539" s="3">
        <v>134</v>
      </c>
      <c r="I12539" s="69" t="str">
        <f>VLOOKUP(C12539,СПРАВОЧНИК!B:D,2,0)</f>
        <v>ЯПОНИЯ</v>
      </c>
      <c r="J12539" s="69" t="str">
        <f>VLOOKUP(C12539,СПРАВОЧНИК!B:D,3,0)</f>
        <v>ИНОМАРКИ</v>
      </c>
      <c r="K12539" s="69" t="str">
        <f>VLOOKUP(СВОД2023[[#This Row],[ФО]],СПРАВОЧНИК!H:P,2,0)</f>
        <v>Южный ФО</v>
      </c>
    </row>
    <row r="12540" spans="1:11" x14ac:dyDescent="0.2">
      <c r="A12540" t="s">
        <v>600</v>
      </c>
      <c r="B12540" t="s">
        <v>597</v>
      </c>
      <c r="C12540" s="1" t="s">
        <v>418</v>
      </c>
      <c r="D12540" s="1" t="s">
        <v>435</v>
      </c>
      <c r="E12540" s="2">
        <v>6</v>
      </c>
      <c r="F12540" s="3"/>
      <c r="G12540" s="2">
        <v>24</v>
      </c>
      <c r="H12540" s="3"/>
      <c r="I12540" s="69" t="str">
        <f>VLOOKUP(C12540,СПРАВОЧНИК!B:D,2,0)</f>
        <v>ЯПОНИЯ</v>
      </c>
      <c r="J12540" s="69" t="str">
        <f>VLOOKUP(C12540,СПРАВОЧНИК!B:D,3,0)</f>
        <v>ИНОМАРКИ</v>
      </c>
      <c r="K12540" s="69" t="str">
        <f>VLOOKUP(СВОД2023[[#This Row],[ФО]],СПРАВОЧНИК!H:P,2,0)</f>
        <v>Южный ФО</v>
      </c>
    </row>
    <row r="12541" spans="1:11" x14ac:dyDescent="0.2">
      <c r="A12541" t="s">
        <v>600</v>
      </c>
      <c r="B12541" t="s">
        <v>597</v>
      </c>
      <c r="C12541" s="1" t="s">
        <v>418</v>
      </c>
      <c r="D12541" s="1" t="s">
        <v>436</v>
      </c>
      <c r="E12541" s="2">
        <v>362</v>
      </c>
      <c r="F12541" s="3">
        <v>156</v>
      </c>
      <c r="G12541" s="2">
        <v>1787</v>
      </c>
      <c r="H12541" s="3">
        <v>949</v>
      </c>
      <c r="I12541" s="69" t="str">
        <f>VLOOKUP(C12541,СПРАВОЧНИК!B:D,2,0)</f>
        <v>ЯПОНИЯ</v>
      </c>
      <c r="J12541" s="69" t="str">
        <f>VLOOKUP(C12541,СПРАВОЧНИК!B:D,3,0)</f>
        <v>ИНОМАРКИ</v>
      </c>
      <c r="K12541" s="69" t="str">
        <f>VLOOKUP(СВОД2023[[#This Row],[ФО]],СПРАВОЧНИК!H:P,2,0)</f>
        <v>Южный ФО</v>
      </c>
    </row>
    <row r="12542" spans="1:11" x14ac:dyDescent="0.2">
      <c r="A12542" t="s">
        <v>600</v>
      </c>
      <c r="B12542" t="s">
        <v>597</v>
      </c>
      <c r="C12542" s="1" t="s">
        <v>2254</v>
      </c>
      <c r="D12542" s="1" t="s">
        <v>2449</v>
      </c>
      <c r="E12542" s="2"/>
      <c r="F12542" s="3"/>
      <c r="G12542" s="2">
        <v>1</v>
      </c>
      <c r="H12542" s="3"/>
      <c r="I12542" s="69" t="str">
        <f>VLOOKUP(C12542,СПРАВОЧНИК!B:D,2,0)</f>
        <v>США</v>
      </c>
      <c r="J12542" s="69" t="str">
        <f>VLOOKUP(C12542,СПРАВОЧНИК!B:D,3,0)</f>
        <v>ИНОМАРКИ</v>
      </c>
      <c r="K12542" s="69" t="str">
        <f>VLOOKUP(СВОД2023[[#This Row],[ФО]],СПРАВОЧНИК!H:P,2,0)</f>
        <v>Южный ФО</v>
      </c>
    </row>
    <row r="12543" spans="1:11" x14ac:dyDescent="0.2">
      <c r="A12543" t="s">
        <v>600</v>
      </c>
      <c r="B12543" t="s">
        <v>597</v>
      </c>
      <c r="C12543" s="1" t="s">
        <v>437</v>
      </c>
      <c r="D12543" s="1" t="s">
        <v>438</v>
      </c>
      <c r="E12543" s="2">
        <v>11</v>
      </c>
      <c r="F12543" s="3"/>
      <c r="G12543" s="2">
        <v>30</v>
      </c>
      <c r="H12543" s="3"/>
      <c r="I12543" s="69" t="str">
        <f>VLOOKUP(C12543,СПРАВОЧНИК!B:D,2,0)</f>
        <v>КИТАЙ</v>
      </c>
      <c r="J12543" s="69" t="str">
        <f>VLOOKUP(C12543,СПРАВОЧНИК!B:D,3,0)</f>
        <v>ИНОМАРКИ</v>
      </c>
      <c r="K12543" s="69" t="str">
        <f>VLOOKUP(СВОД2023[[#This Row],[ФО]],СПРАВОЧНИК!H:P,2,0)</f>
        <v>Южный ФО</v>
      </c>
    </row>
    <row r="12544" spans="1:11" x14ac:dyDescent="0.2">
      <c r="A12544" t="s">
        <v>600</v>
      </c>
      <c r="B12544" t="s">
        <v>597</v>
      </c>
      <c r="C12544" s="1" t="s">
        <v>439</v>
      </c>
      <c r="D12544" s="1" t="s">
        <v>1751</v>
      </c>
      <c r="E12544" s="2">
        <v>2</v>
      </c>
      <c r="F12544" s="3">
        <v>3</v>
      </c>
      <c r="G12544" s="2">
        <v>22</v>
      </c>
      <c r="H12544" s="3">
        <v>13</v>
      </c>
      <c r="I12544" s="69" t="str">
        <f>VLOOKUP(C12544,СПРАВОЧНИК!B:D,2,0)</f>
        <v>ЕВРОПА</v>
      </c>
      <c r="J12544" s="69" t="str">
        <f>VLOOKUP(C12544,СПРАВОЧНИК!B:D,3,0)</f>
        <v>ИНОМАРКИ</v>
      </c>
      <c r="K12544" s="69" t="str">
        <f>VLOOKUP(СВОД2023[[#This Row],[ФО]],СПРАВОЧНИК!H:P,2,0)</f>
        <v>Южный ФО</v>
      </c>
    </row>
    <row r="12545" spans="1:11" x14ac:dyDescent="0.2">
      <c r="A12545" t="s">
        <v>600</v>
      </c>
      <c r="B12545" t="s">
        <v>597</v>
      </c>
      <c r="C12545" s="1" t="s">
        <v>439</v>
      </c>
      <c r="D12545" s="1" t="s">
        <v>2257</v>
      </c>
      <c r="E12545" s="2"/>
      <c r="F12545" s="3"/>
      <c r="G12545" s="2">
        <v>1</v>
      </c>
      <c r="H12545" s="3">
        <v>2</v>
      </c>
      <c r="I12545" s="69" t="str">
        <f>VLOOKUP(C12545,СПРАВОЧНИК!B:D,2,0)</f>
        <v>ЕВРОПА</v>
      </c>
      <c r="J12545" s="69" t="str">
        <f>VLOOKUP(C12545,СПРАВОЧНИК!B:D,3,0)</f>
        <v>ИНОМАРКИ</v>
      </c>
      <c r="K12545" s="69" t="str">
        <f>VLOOKUP(СВОД2023[[#This Row],[ФО]],СПРАВОЧНИК!H:P,2,0)</f>
        <v>Южный ФО</v>
      </c>
    </row>
    <row r="12546" spans="1:11" x14ac:dyDescent="0.2">
      <c r="A12546" t="s">
        <v>600</v>
      </c>
      <c r="B12546" t="s">
        <v>597</v>
      </c>
      <c r="C12546" s="1" t="s">
        <v>439</v>
      </c>
      <c r="D12546" s="1" t="s">
        <v>1752</v>
      </c>
      <c r="E12546" s="2">
        <v>47</v>
      </c>
      <c r="F12546" s="3">
        <v>16</v>
      </c>
      <c r="G12546" s="2">
        <v>225</v>
      </c>
      <c r="H12546" s="3">
        <v>139</v>
      </c>
      <c r="I12546" s="69" t="str">
        <f>VLOOKUP(C12546,СПРАВОЧНИК!B:D,2,0)</f>
        <v>ЕВРОПА</v>
      </c>
      <c r="J12546" s="69" t="str">
        <f>VLOOKUP(C12546,СПРАВОЧНИК!B:D,3,0)</f>
        <v>ИНОМАРКИ</v>
      </c>
      <c r="K12546" s="69" t="str">
        <f>VLOOKUP(СВОД2023[[#This Row],[ФО]],СПРАВОЧНИК!H:P,2,0)</f>
        <v>Южный ФО</v>
      </c>
    </row>
    <row r="12547" spans="1:11" x14ac:dyDescent="0.2">
      <c r="A12547" t="s">
        <v>600</v>
      </c>
      <c r="B12547" t="s">
        <v>597</v>
      </c>
      <c r="C12547" s="1" t="s">
        <v>439</v>
      </c>
      <c r="D12547" s="1" t="s">
        <v>2258</v>
      </c>
      <c r="E12547" s="2">
        <v>18</v>
      </c>
      <c r="F12547" s="3">
        <v>8</v>
      </c>
      <c r="G12547" s="2">
        <v>66</v>
      </c>
      <c r="H12547" s="3">
        <v>34</v>
      </c>
      <c r="I12547" s="69" t="str">
        <f>VLOOKUP(C12547,СПРАВОЧНИК!B:D,2,0)</f>
        <v>ЕВРОПА</v>
      </c>
      <c r="J12547" s="69" t="str">
        <f>VLOOKUP(C12547,СПРАВОЧНИК!B:D,3,0)</f>
        <v>ИНОМАРКИ</v>
      </c>
      <c r="K12547" s="69" t="str">
        <f>VLOOKUP(СВОД2023[[#This Row],[ФО]],СПРАВОЧНИК!H:P,2,0)</f>
        <v>Южный ФО</v>
      </c>
    </row>
    <row r="12548" spans="1:11" x14ac:dyDescent="0.2">
      <c r="A12548" t="s">
        <v>600</v>
      </c>
      <c r="B12548" t="s">
        <v>597</v>
      </c>
      <c r="C12548" s="1" t="s">
        <v>439</v>
      </c>
      <c r="D12548" s="1" t="s">
        <v>440</v>
      </c>
      <c r="E12548" s="2">
        <v>1416</v>
      </c>
      <c r="F12548" s="3">
        <v>677</v>
      </c>
      <c r="G12548" s="2">
        <v>6901</v>
      </c>
      <c r="H12548" s="3">
        <v>3583</v>
      </c>
      <c r="I12548" s="69" t="str">
        <f>VLOOKUP(C12548,СПРАВОЧНИК!B:D,2,0)</f>
        <v>ЕВРОПА</v>
      </c>
      <c r="J12548" s="69" t="str">
        <f>VLOOKUP(C12548,СПРАВОЧНИК!B:D,3,0)</f>
        <v>ИНОМАРКИ</v>
      </c>
      <c r="K12548" s="69" t="str">
        <f>VLOOKUP(СВОД2023[[#This Row],[ФО]],СПРАВОЧНИК!H:P,2,0)</f>
        <v>Южный ФО</v>
      </c>
    </row>
    <row r="12549" spans="1:11" x14ac:dyDescent="0.2">
      <c r="A12549" t="s">
        <v>600</v>
      </c>
      <c r="B12549" t="s">
        <v>597</v>
      </c>
      <c r="C12549" s="1" t="s">
        <v>439</v>
      </c>
      <c r="D12549" s="1" t="s">
        <v>2259</v>
      </c>
      <c r="E12549" s="2">
        <v>2</v>
      </c>
      <c r="F12549" s="3"/>
      <c r="G12549" s="2">
        <v>12</v>
      </c>
      <c r="H12549" s="3">
        <v>4</v>
      </c>
      <c r="I12549" s="69" t="str">
        <f>VLOOKUP(C12549,СПРАВОЧНИК!B:D,2,0)</f>
        <v>ЕВРОПА</v>
      </c>
      <c r="J12549" s="69" t="str">
        <f>VLOOKUP(C12549,СПРАВОЧНИК!B:D,3,0)</f>
        <v>ИНОМАРКИ</v>
      </c>
      <c r="K12549" s="69" t="str">
        <f>VLOOKUP(СВОД2023[[#This Row],[ФО]],СПРАВОЧНИК!H:P,2,0)</f>
        <v>Южный ФО</v>
      </c>
    </row>
    <row r="12550" spans="1:11" x14ac:dyDescent="0.2">
      <c r="A12550" t="s">
        <v>600</v>
      </c>
      <c r="B12550" t="s">
        <v>597</v>
      </c>
      <c r="C12550" s="1" t="s">
        <v>439</v>
      </c>
      <c r="D12550" s="1" t="s">
        <v>2772</v>
      </c>
      <c r="E12550" s="2"/>
      <c r="F12550" s="3"/>
      <c r="G12550" s="2"/>
      <c r="H12550" s="3">
        <v>1</v>
      </c>
      <c r="I12550" s="69" t="str">
        <f>VLOOKUP(C12550,СПРАВОЧНИК!B:D,2,0)</f>
        <v>ЕВРОПА</v>
      </c>
      <c r="J12550" s="69" t="str">
        <f>VLOOKUP(C12550,СПРАВОЧНИК!B:D,3,0)</f>
        <v>ИНОМАРКИ</v>
      </c>
      <c r="K12550" s="69" t="str">
        <f>VLOOKUP(СВОД2023[[#This Row],[ФО]],СПРАВОЧНИК!H:P,2,0)</f>
        <v>Южный ФО</v>
      </c>
    </row>
    <row r="12551" spans="1:11" x14ac:dyDescent="0.2">
      <c r="A12551" t="s">
        <v>600</v>
      </c>
      <c r="B12551" t="s">
        <v>597</v>
      </c>
      <c r="C12551" s="1" t="s">
        <v>439</v>
      </c>
      <c r="D12551" s="1" t="s">
        <v>1753</v>
      </c>
      <c r="E12551" s="2">
        <v>8</v>
      </c>
      <c r="F12551" s="3">
        <v>11</v>
      </c>
      <c r="G12551" s="2">
        <v>94</v>
      </c>
      <c r="H12551" s="3">
        <v>69</v>
      </c>
      <c r="I12551" s="69" t="str">
        <f>VLOOKUP(C12551,СПРАВОЧНИК!B:D,2,0)</f>
        <v>ЕВРОПА</v>
      </c>
      <c r="J12551" s="69" t="str">
        <f>VLOOKUP(C12551,СПРАВОЧНИК!B:D,3,0)</f>
        <v>ИНОМАРКИ</v>
      </c>
      <c r="K12551" s="69" t="str">
        <f>VLOOKUP(СВОД2023[[#This Row],[ФО]],СПРАВОЧНИК!H:P,2,0)</f>
        <v>Южный ФО</v>
      </c>
    </row>
    <row r="12552" spans="1:11" x14ac:dyDescent="0.2">
      <c r="A12552" t="s">
        <v>600</v>
      </c>
      <c r="B12552" t="s">
        <v>597</v>
      </c>
      <c r="C12552" s="1" t="s">
        <v>439</v>
      </c>
      <c r="D12552" s="1" t="s">
        <v>441</v>
      </c>
      <c r="E12552" s="2">
        <v>3</v>
      </c>
      <c r="F12552" s="3"/>
      <c r="G12552" s="2">
        <v>21</v>
      </c>
      <c r="H12552" s="3">
        <v>2</v>
      </c>
      <c r="I12552" s="69" t="str">
        <f>VLOOKUP(C12552,СПРАВОЧНИК!B:D,2,0)</f>
        <v>ЕВРОПА</v>
      </c>
      <c r="J12552" s="69" t="str">
        <f>VLOOKUP(C12552,СПРАВОЧНИК!B:D,3,0)</f>
        <v>ИНОМАРКИ</v>
      </c>
      <c r="K12552" s="69" t="str">
        <f>VLOOKUP(СВОД2023[[#This Row],[ФО]],СПРАВОЧНИК!H:P,2,0)</f>
        <v>Южный ФО</v>
      </c>
    </row>
    <row r="12553" spans="1:11" x14ac:dyDescent="0.2">
      <c r="A12553" t="s">
        <v>600</v>
      </c>
      <c r="B12553" t="s">
        <v>597</v>
      </c>
      <c r="C12553" s="1" t="s">
        <v>439</v>
      </c>
      <c r="D12553" s="1" t="s">
        <v>1754</v>
      </c>
      <c r="E12553" s="2">
        <v>65</v>
      </c>
      <c r="F12553" s="3">
        <v>30</v>
      </c>
      <c r="G12553" s="2">
        <v>363</v>
      </c>
      <c r="H12553" s="3">
        <v>169</v>
      </c>
      <c r="I12553" s="69" t="str">
        <f>VLOOKUP(C12553,СПРАВОЧНИК!B:D,2,0)</f>
        <v>ЕВРОПА</v>
      </c>
      <c r="J12553" s="69" t="str">
        <f>VLOOKUP(C12553,СПРАВОЧНИК!B:D,3,0)</f>
        <v>ИНОМАРКИ</v>
      </c>
      <c r="K12553" s="69" t="str">
        <f>VLOOKUP(СВОД2023[[#This Row],[ФО]],СПРАВОЧНИК!H:P,2,0)</f>
        <v>Южный ФО</v>
      </c>
    </row>
    <row r="12554" spans="1:11" x14ac:dyDescent="0.2">
      <c r="A12554" t="s">
        <v>600</v>
      </c>
      <c r="B12554" t="s">
        <v>597</v>
      </c>
      <c r="C12554" s="1" t="s">
        <v>439</v>
      </c>
      <c r="D12554" s="1" t="s">
        <v>2260</v>
      </c>
      <c r="E12554" s="2">
        <v>65</v>
      </c>
      <c r="F12554" s="3">
        <v>16</v>
      </c>
      <c r="G12554" s="2">
        <v>246</v>
      </c>
      <c r="H12554" s="3">
        <v>79</v>
      </c>
      <c r="I12554" s="69" t="str">
        <f>VLOOKUP(C12554,СПРАВОЧНИК!B:D,2,0)</f>
        <v>ЕВРОПА</v>
      </c>
      <c r="J12554" s="69" t="str">
        <f>VLOOKUP(C12554,СПРАВОЧНИК!B:D,3,0)</f>
        <v>ИНОМАРКИ</v>
      </c>
      <c r="K12554" s="69" t="str">
        <f>VLOOKUP(СВОД2023[[#This Row],[ФО]],СПРАВОЧНИК!H:P,2,0)</f>
        <v>Южный ФО</v>
      </c>
    </row>
    <row r="12555" spans="1:11" x14ac:dyDescent="0.2">
      <c r="A12555" t="s">
        <v>600</v>
      </c>
      <c r="B12555" t="s">
        <v>597</v>
      </c>
      <c r="C12555" s="1" t="s">
        <v>439</v>
      </c>
      <c r="D12555" s="1" t="s">
        <v>1755</v>
      </c>
      <c r="E12555" s="2">
        <v>76</v>
      </c>
      <c r="F12555" s="3">
        <v>41</v>
      </c>
      <c r="G12555" s="2">
        <v>304</v>
      </c>
      <c r="H12555" s="3">
        <v>183</v>
      </c>
      <c r="I12555" s="69" t="str">
        <f>VLOOKUP(C12555,СПРАВОЧНИК!B:D,2,0)</f>
        <v>ЕВРОПА</v>
      </c>
      <c r="J12555" s="69" t="str">
        <f>VLOOKUP(C12555,СПРАВОЧНИК!B:D,3,0)</f>
        <v>ИНОМАРКИ</v>
      </c>
      <c r="K12555" s="69" t="str">
        <f>VLOOKUP(СВОД2023[[#This Row],[ФО]],СПРАВОЧНИК!H:P,2,0)</f>
        <v>Южный ФО</v>
      </c>
    </row>
    <row r="12556" spans="1:11" x14ac:dyDescent="0.2">
      <c r="A12556" t="s">
        <v>600</v>
      </c>
      <c r="B12556" t="s">
        <v>597</v>
      </c>
      <c r="C12556" s="1" t="s">
        <v>439</v>
      </c>
      <c r="D12556" s="1" t="s">
        <v>442</v>
      </c>
      <c r="E12556" s="2">
        <v>64</v>
      </c>
      <c r="F12556" s="3">
        <v>23</v>
      </c>
      <c r="G12556" s="2">
        <v>275</v>
      </c>
      <c r="H12556" s="3">
        <v>149</v>
      </c>
      <c r="I12556" s="69" t="str">
        <f>VLOOKUP(C12556,СПРАВОЧНИК!B:D,2,0)</f>
        <v>ЕВРОПА</v>
      </c>
      <c r="J12556" s="69" t="str">
        <f>VLOOKUP(C12556,СПРАВОЧНИК!B:D,3,0)</f>
        <v>ИНОМАРКИ</v>
      </c>
      <c r="K12556" s="69" t="str">
        <f>VLOOKUP(СВОД2023[[#This Row],[ФО]],СПРАВОЧНИК!H:P,2,0)</f>
        <v>Южный ФО</v>
      </c>
    </row>
    <row r="12557" spans="1:11" x14ac:dyDescent="0.2">
      <c r="A12557" t="s">
        <v>600</v>
      </c>
      <c r="B12557" t="s">
        <v>597</v>
      </c>
      <c r="C12557" s="1" t="s">
        <v>439</v>
      </c>
      <c r="D12557" s="1" t="s">
        <v>1756</v>
      </c>
      <c r="E12557" s="2">
        <v>3</v>
      </c>
      <c r="F12557" s="3">
        <v>1</v>
      </c>
      <c r="G12557" s="2">
        <v>18</v>
      </c>
      <c r="H12557" s="3">
        <v>10</v>
      </c>
      <c r="I12557" s="69" t="str">
        <f>VLOOKUP(C12557,СПРАВОЧНИК!B:D,2,0)</f>
        <v>ЕВРОПА</v>
      </c>
      <c r="J12557" s="69" t="str">
        <f>VLOOKUP(C12557,СПРАВОЧНИК!B:D,3,0)</f>
        <v>ИНОМАРКИ</v>
      </c>
      <c r="K12557" s="69" t="str">
        <f>VLOOKUP(СВОД2023[[#This Row],[ФО]],СПРАВОЧНИК!H:P,2,0)</f>
        <v>Южный ФО</v>
      </c>
    </row>
    <row r="12558" spans="1:11" x14ac:dyDescent="0.2">
      <c r="A12558" t="s">
        <v>600</v>
      </c>
      <c r="B12558" t="s">
        <v>597</v>
      </c>
      <c r="C12558" s="1" t="s">
        <v>439</v>
      </c>
      <c r="D12558" s="1" t="s">
        <v>1757</v>
      </c>
      <c r="E12558" s="2">
        <v>135</v>
      </c>
      <c r="F12558" s="3">
        <v>68</v>
      </c>
      <c r="G12558" s="2">
        <v>697</v>
      </c>
      <c r="H12558" s="3">
        <v>315</v>
      </c>
      <c r="I12558" s="69" t="str">
        <f>VLOOKUP(C12558,СПРАВОЧНИК!B:D,2,0)</f>
        <v>ЕВРОПА</v>
      </c>
      <c r="J12558" s="69" t="str">
        <f>VLOOKUP(C12558,СПРАВОЧНИК!B:D,3,0)</f>
        <v>ИНОМАРКИ</v>
      </c>
      <c r="K12558" s="69" t="str">
        <f>VLOOKUP(СВОД2023[[#This Row],[ФО]],СПРАВОЧНИК!H:P,2,0)</f>
        <v>Южный ФО</v>
      </c>
    </row>
    <row r="12559" spans="1:11" x14ac:dyDescent="0.2">
      <c r="A12559" t="s">
        <v>600</v>
      </c>
      <c r="B12559" t="s">
        <v>597</v>
      </c>
      <c r="C12559" s="1" t="s">
        <v>439</v>
      </c>
      <c r="D12559" s="1" t="s">
        <v>845</v>
      </c>
      <c r="E12559" s="2">
        <v>272</v>
      </c>
      <c r="F12559" s="3">
        <v>209</v>
      </c>
      <c r="G12559" s="2">
        <v>1538</v>
      </c>
      <c r="H12559" s="3">
        <v>1044</v>
      </c>
      <c r="I12559" s="69" t="str">
        <f>VLOOKUP(C12559,СПРАВОЧНИК!B:D,2,0)</f>
        <v>ЕВРОПА</v>
      </c>
      <c r="J12559" s="69" t="str">
        <f>VLOOKUP(C12559,СПРАВОЧНИК!B:D,3,0)</f>
        <v>ИНОМАРКИ</v>
      </c>
      <c r="K12559" s="69" t="str">
        <f>VLOOKUP(СВОД2023[[#This Row],[ФО]],СПРАВОЧНИК!H:P,2,0)</f>
        <v>Южный ФО</v>
      </c>
    </row>
    <row r="12560" spans="1:11" x14ac:dyDescent="0.2">
      <c r="A12560" t="s">
        <v>600</v>
      </c>
      <c r="B12560" t="s">
        <v>597</v>
      </c>
      <c r="C12560" s="1" t="s">
        <v>439</v>
      </c>
      <c r="D12560" s="1" t="s">
        <v>443</v>
      </c>
      <c r="E12560" s="2">
        <v>1</v>
      </c>
      <c r="F12560" s="3">
        <v>1</v>
      </c>
      <c r="G12560" s="2">
        <v>10</v>
      </c>
      <c r="H12560" s="3">
        <v>2</v>
      </c>
      <c r="I12560" s="69" t="str">
        <f>VLOOKUP(C12560,СПРАВОЧНИК!B:D,2,0)</f>
        <v>ЕВРОПА</v>
      </c>
      <c r="J12560" s="69" t="str">
        <f>VLOOKUP(C12560,СПРАВОЧНИК!B:D,3,0)</f>
        <v>ИНОМАРКИ</v>
      </c>
      <c r="K12560" s="69" t="str">
        <f>VLOOKUP(СВОД2023[[#This Row],[ФО]],СПРАВОЧНИК!H:P,2,0)</f>
        <v>Южный ФО</v>
      </c>
    </row>
    <row r="12561" spans="1:11" x14ac:dyDescent="0.2">
      <c r="A12561" t="s">
        <v>600</v>
      </c>
      <c r="B12561" t="s">
        <v>597</v>
      </c>
      <c r="C12561" s="1" t="s">
        <v>439</v>
      </c>
      <c r="D12561" s="1" t="s">
        <v>2262</v>
      </c>
      <c r="E12561" s="2"/>
      <c r="F12561" s="3"/>
      <c r="G12561" s="2"/>
      <c r="H12561" s="3">
        <v>1</v>
      </c>
      <c r="I12561" s="69" t="str">
        <f>VLOOKUP(C12561,СПРАВОЧНИК!B:D,2,0)</f>
        <v>ЕВРОПА</v>
      </c>
      <c r="J12561" s="69" t="str">
        <f>VLOOKUP(C12561,СПРАВОЧНИК!B:D,3,0)</f>
        <v>ИНОМАРКИ</v>
      </c>
      <c r="K12561" s="69" t="str">
        <f>VLOOKUP(СВОД2023[[#This Row],[ФО]],СПРАВОЧНИК!H:P,2,0)</f>
        <v>Южный ФО</v>
      </c>
    </row>
    <row r="12562" spans="1:11" x14ac:dyDescent="0.2">
      <c r="A12562" t="s">
        <v>600</v>
      </c>
      <c r="B12562" t="s">
        <v>597</v>
      </c>
      <c r="C12562" s="1" t="s">
        <v>439</v>
      </c>
      <c r="D12562" s="1" t="s">
        <v>1758</v>
      </c>
      <c r="E12562" s="2">
        <v>6</v>
      </c>
      <c r="F12562" s="3">
        <v>9</v>
      </c>
      <c r="G12562" s="2">
        <v>57</v>
      </c>
      <c r="H12562" s="3">
        <v>54</v>
      </c>
      <c r="I12562" s="69" t="str">
        <f>VLOOKUP(C12562,СПРАВОЧНИК!B:D,2,0)</f>
        <v>ЕВРОПА</v>
      </c>
      <c r="J12562" s="69" t="str">
        <f>VLOOKUP(C12562,СПРАВОЧНИК!B:D,3,0)</f>
        <v>ИНОМАРКИ</v>
      </c>
      <c r="K12562" s="69" t="str">
        <f>VLOOKUP(СВОД2023[[#This Row],[ФО]],СПРАВОЧНИК!H:P,2,0)</f>
        <v>Южный ФО</v>
      </c>
    </row>
    <row r="12563" spans="1:11" x14ac:dyDescent="0.2">
      <c r="A12563" t="s">
        <v>600</v>
      </c>
      <c r="B12563" t="s">
        <v>597</v>
      </c>
      <c r="C12563" s="1" t="s">
        <v>439</v>
      </c>
      <c r="D12563" s="1" t="s">
        <v>2263</v>
      </c>
      <c r="E12563" s="2">
        <v>14</v>
      </c>
      <c r="F12563" s="3">
        <v>2</v>
      </c>
      <c r="G12563" s="2">
        <v>21</v>
      </c>
      <c r="H12563" s="3">
        <v>10</v>
      </c>
      <c r="I12563" s="69" t="str">
        <f>VLOOKUP(C12563,СПРАВОЧНИК!B:D,2,0)</f>
        <v>ЕВРОПА</v>
      </c>
      <c r="J12563" s="69" t="str">
        <f>VLOOKUP(C12563,СПРАВОЧНИК!B:D,3,0)</f>
        <v>ИНОМАРКИ</v>
      </c>
      <c r="K12563" s="69" t="str">
        <f>VLOOKUP(СВОД2023[[#This Row],[ФО]],СПРАВОЧНИК!H:P,2,0)</f>
        <v>Южный ФО</v>
      </c>
    </row>
    <row r="12564" spans="1:11" x14ac:dyDescent="0.2">
      <c r="A12564" t="s">
        <v>600</v>
      </c>
      <c r="B12564" t="s">
        <v>597</v>
      </c>
      <c r="C12564" s="1" t="s">
        <v>439</v>
      </c>
      <c r="D12564" s="1" t="s">
        <v>2453</v>
      </c>
      <c r="E12564" s="2"/>
      <c r="F12564" s="3"/>
      <c r="G12564" s="2">
        <v>4</v>
      </c>
      <c r="H12564" s="3"/>
      <c r="I12564" s="69" t="str">
        <f>VLOOKUP(C12564,СПРАВОЧНИК!B:D,2,0)</f>
        <v>ЕВРОПА</v>
      </c>
      <c r="J12564" s="69" t="str">
        <f>VLOOKUP(C12564,СПРАВОЧНИК!B:D,3,0)</f>
        <v>ИНОМАРКИ</v>
      </c>
      <c r="K12564" s="69" t="str">
        <f>VLOOKUP(СВОД2023[[#This Row],[ФО]],СПРАВОЧНИК!H:P,2,0)</f>
        <v>Южный ФО</v>
      </c>
    </row>
    <row r="12565" spans="1:11" x14ac:dyDescent="0.2">
      <c r="A12565" t="s">
        <v>600</v>
      </c>
      <c r="B12565" t="s">
        <v>597</v>
      </c>
      <c r="C12565" s="1" t="s">
        <v>439</v>
      </c>
      <c r="D12565" s="1" t="s">
        <v>2264</v>
      </c>
      <c r="E12565" s="2">
        <v>11</v>
      </c>
      <c r="F12565" s="3"/>
      <c r="G12565" s="2">
        <v>25</v>
      </c>
      <c r="H12565" s="3">
        <v>4</v>
      </c>
      <c r="I12565" s="69" t="str">
        <f>VLOOKUP(C12565,СПРАВОЧНИК!B:D,2,0)</f>
        <v>ЕВРОПА</v>
      </c>
      <c r="J12565" s="69" t="str">
        <f>VLOOKUP(C12565,СПРАВОЧНИК!B:D,3,0)</f>
        <v>ИНОМАРКИ</v>
      </c>
      <c r="K12565" s="69" t="str">
        <f>VLOOKUP(СВОД2023[[#This Row],[ФО]],СПРАВОЧНИК!H:P,2,0)</f>
        <v>Южный ФО</v>
      </c>
    </row>
    <row r="12566" spans="1:11" x14ac:dyDescent="0.2">
      <c r="A12566" t="s">
        <v>600</v>
      </c>
      <c r="B12566" t="s">
        <v>597</v>
      </c>
      <c r="C12566" s="1" t="s">
        <v>439</v>
      </c>
      <c r="D12566" s="1" t="s">
        <v>2265</v>
      </c>
      <c r="E12566" s="2">
        <v>4</v>
      </c>
      <c r="F12566" s="3"/>
      <c r="G12566" s="2">
        <v>23</v>
      </c>
      <c r="H12566" s="3">
        <v>12</v>
      </c>
      <c r="I12566" s="69" t="str">
        <f>VLOOKUP(C12566,СПРАВОЧНИК!B:D,2,0)</f>
        <v>ЕВРОПА</v>
      </c>
      <c r="J12566" s="69" t="str">
        <f>VLOOKUP(C12566,СПРАВОЧНИК!B:D,3,0)</f>
        <v>ИНОМАРКИ</v>
      </c>
      <c r="K12566" s="69" t="str">
        <f>VLOOKUP(СВОД2023[[#This Row],[ФО]],СПРАВОЧНИК!H:P,2,0)</f>
        <v>Южный ФО</v>
      </c>
    </row>
    <row r="12567" spans="1:11" x14ac:dyDescent="0.2">
      <c r="A12567" t="s">
        <v>600</v>
      </c>
      <c r="B12567" t="s">
        <v>597</v>
      </c>
      <c r="C12567" s="1" t="s">
        <v>439</v>
      </c>
      <c r="D12567" s="1" t="s">
        <v>2773</v>
      </c>
      <c r="E12567" s="2"/>
      <c r="F12567" s="3"/>
      <c r="G12567" s="2">
        <v>1</v>
      </c>
      <c r="H12567" s="3"/>
      <c r="I12567" s="69" t="str">
        <f>VLOOKUP(C12567,СПРАВОЧНИК!B:D,2,0)</f>
        <v>ЕВРОПА</v>
      </c>
      <c r="J12567" s="69" t="str">
        <f>VLOOKUP(C12567,СПРАВОЧНИК!B:D,3,0)</f>
        <v>ИНОМАРКИ</v>
      </c>
      <c r="K12567" s="69" t="str">
        <f>VLOOKUP(СВОД2023[[#This Row],[ФО]],СПРАВОЧНИК!H:P,2,0)</f>
        <v>Южный ФО</v>
      </c>
    </row>
    <row r="12568" spans="1:11" x14ac:dyDescent="0.2">
      <c r="A12568" t="s">
        <v>600</v>
      </c>
      <c r="B12568" t="s">
        <v>597</v>
      </c>
      <c r="C12568" s="1" t="s">
        <v>439</v>
      </c>
      <c r="D12568" s="1" t="s">
        <v>2266</v>
      </c>
      <c r="E12568" s="2">
        <v>3</v>
      </c>
      <c r="F12568" s="3">
        <v>5</v>
      </c>
      <c r="G12568" s="2">
        <v>24</v>
      </c>
      <c r="H12568" s="3">
        <v>26</v>
      </c>
      <c r="I12568" s="69" t="str">
        <f>VLOOKUP(C12568,СПРАВОЧНИК!B:D,2,0)</f>
        <v>ЕВРОПА</v>
      </c>
      <c r="J12568" s="69" t="str">
        <f>VLOOKUP(C12568,СПРАВОЧНИК!B:D,3,0)</f>
        <v>ИНОМАРКИ</v>
      </c>
      <c r="K12568" s="69" t="str">
        <f>VLOOKUP(СВОД2023[[#This Row],[ФО]],СПРАВОЧНИК!H:P,2,0)</f>
        <v>Южный ФО</v>
      </c>
    </row>
    <row r="12569" spans="1:11" x14ac:dyDescent="0.2">
      <c r="A12569" t="s">
        <v>600</v>
      </c>
      <c r="B12569" t="s">
        <v>597</v>
      </c>
      <c r="C12569" s="1" t="s">
        <v>439</v>
      </c>
      <c r="D12569" s="1" t="s">
        <v>1759</v>
      </c>
      <c r="E12569" s="2">
        <v>472</v>
      </c>
      <c r="F12569" s="3">
        <v>156</v>
      </c>
      <c r="G12569" s="2">
        <v>2030</v>
      </c>
      <c r="H12569" s="3">
        <v>915</v>
      </c>
      <c r="I12569" s="69" t="str">
        <f>VLOOKUP(C12569,СПРАВОЧНИК!B:D,2,0)</f>
        <v>ЕВРОПА</v>
      </c>
      <c r="J12569" s="69" t="str">
        <f>VLOOKUP(C12569,СПРАВОЧНИК!B:D,3,0)</f>
        <v>ИНОМАРКИ</v>
      </c>
      <c r="K12569" s="69" t="str">
        <f>VLOOKUP(СВОД2023[[#This Row],[ФО]],СПРАВОЧНИК!H:P,2,0)</f>
        <v>Южный ФО</v>
      </c>
    </row>
    <row r="12570" spans="1:11" x14ac:dyDescent="0.2">
      <c r="A12570" t="s">
        <v>600</v>
      </c>
      <c r="B12570" t="s">
        <v>597</v>
      </c>
      <c r="C12570" s="1" t="s">
        <v>439</v>
      </c>
      <c r="D12570" s="1" t="s">
        <v>1760</v>
      </c>
      <c r="E12570" s="2">
        <v>450</v>
      </c>
      <c r="F12570" s="3">
        <v>76</v>
      </c>
      <c r="G12570" s="2">
        <v>1350</v>
      </c>
      <c r="H12570" s="3">
        <v>390</v>
      </c>
      <c r="I12570" s="69" t="str">
        <f>VLOOKUP(C12570,СПРАВОЧНИК!B:D,2,0)</f>
        <v>ЕВРОПА</v>
      </c>
      <c r="J12570" s="69" t="str">
        <f>VLOOKUP(C12570,СПРАВОЧНИК!B:D,3,0)</f>
        <v>ИНОМАРКИ</v>
      </c>
      <c r="K12570" s="69" t="str">
        <f>VLOOKUP(СВОД2023[[#This Row],[ФО]],СПРАВОЧНИК!H:P,2,0)</f>
        <v>Южный ФО</v>
      </c>
    </row>
    <row r="12571" spans="1:11" x14ac:dyDescent="0.2">
      <c r="A12571" t="s">
        <v>600</v>
      </c>
      <c r="B12571" t="s">
        <v>597</v>
      </c>
      <c r="C12571" s="1" t="s">
        <v>445</v>
      </c>
      <c r="D12571" s="1" t="s">
        <v>1761</v>
      </c>
      <c r="E12571" s="2">
        <v>2</v>
      </c>
      <c r="F12571" s="3"/>
      <c r="G12571" s="2">
        <v>5</v>
      </c>
      <c r="H12571" s="3">
        <v>4</v>
      </c>
      <c r="I12571" s="69" t="str">
        <f>VLOOKUP(C12571,СПРАВОЧНИК!B:D,2,0)</f>
        <v>ЕВРОПА</v>
      </c>
      <c r="J12571" s="69" t="str">
        <f>VLOOKUP(C12571,СПРАВОЧНИК!B:D,3,0)</f>
        <v>ИНОМАРКИ</v>
      </c>
      <c r="K12571" s="69" t="str">
        <f>VLOOKUP(СВОД2023[[#This Row],[ФО]],СПРАВОЧНИК!H:P,2,0)</f>
        <v>Южный ФО</v>
      </c>
    </row>
    <row r="12572" spans="1:11" x14ac:dyDescent="0.2">
      <c r="A12572" t="s">
        <v>600</v>
      </c>
      <c r="B12572" t="s">
        <v>597</v>
      </c>
      <c r="C12572" s="1" t="s">
        <v>445</v>
      </c>
      <c r="D12572" s="1" t="s">
        <v>2267</v>
      </c>
      <c r="E12572" s="2">
        <v>1</v>
      </c>
      <c r="F12572" s="3">
        <v>2</v>
      </c>
      <c r="G12572" s="2">
        <v>2</v>
      </c>
      <c r="H12572" s="3">
        <v>4</v>
      </c>
      <c r="I12572" s="69" t="str">
        <f>VLOOKUP(C12572,СПРАВОЧНИК!B:D,2,0)</f>
        <v>ЕВРОПА</v>
      </c>
      <c r="J12572" s="69" t="str">
        <f>VLOOKUP(C12572,СПРАВОЧНИК!B:D,3,0)</f>
        <v>ИНОМАРКИ</v>
      </c>
      <c r="K12572" s="69" t="str">
        <f>VLOOKUP(СВОД2023[[#This Row],[ФО]],СПРАВОЧНИК!H:P,2,0)</f>
        <v>Южный ФО</v>
      </c>
    </row>
    <row r="12573" spans="1:11" x14ac:dyDescent="0.2">
      <c r="A12573" t="s">
        <v>600</v>
      </c>
      <c r="B12573" t="s">
        <v>597</v>
      </c>
      <c r="C12573" s="1" t="s">
        <v>445</v>
      </c>
      <c r="D12573" s="1" t="s">
        <v>1762</v>
      </c>
      <c r="E12573" s="2">
        <v>30</v>
      </c>
      <c r="F12573" s="3">
        <v>20</v>
      </c>
      <c r="G12573" s="2">
        <v>188</v>
      </c>
      <c r="H12573" s="3">
        <v>105</v>
      </c>
      <c r="I12573" s="69" t="str">
        <f>VLOOKUP(C12573,СПРАВОЧНИК!B:D,2,0)</f>
        <v>ЕВРОПА</v>
      </c>
      <c r="J12573" s="69" t="str">
        <f>VLOOKUP(C12573,СПРАВОЧНИК!B:D,3,0)</f>
        <v>ИНОМАРКИ</v>
      </c>
      <c r="K12573" s="69" t="str">
        <f>VLOOKUP(СВОД2023[[#This Row],[ФО]],СПРАВОЧНИК!H:P,2,0)</f>
        <v>Южный ФО</v>
      </c>
    </row>
    <row r="12574" spans="1:11" x14ac:dyDescent="0.2">
      <c r="A12574" t="s">
        <v>600</v>
      </c>
      <c r="B12574" t="s">
        <v>597</v>
      </c>
      <c r="C12574" s="1" t="s">
        <v>445</v>
      </c>
      <c r="D12574" s="1" t="s">
        <v>2454</v>
      </c>
      <c r="E12574" s="2"/>
      <c r="F12574" s="3"/>
      <c r="G12574" s="2">
        <v>1</v>
      </c>
      <c r="H12574" s="3"/>
      <c r="I12574" s="69" t="str">
        <f>VLOOKUP(C12574,СПРАВОЧНИК!B:D,2,0)</f>
        <v>ЕВРОПА</v>
      </c>
      <c r="J12574" s="69" t="str">
        <f>VLOOKUP(C12574,СПРАВОЧНИК!B:D,3,0)</f>
        <v>ИНОМАРКИ</v>
      </c>
      <c r="K12574" s="69" t="str">
        <f>VLOOKUP(СВОД2023[[#This Row],[ФО]],СПРАВОЧНИК!H:P,2,0)</f>
        <v>Южный ФО</v>
      </c>
    </row>
    <row r="12575" spans="1:11" x14ac:dyDescent="0.2">
      <c r="A12575" t="s">
        <v>600</v>
      </c>
      <c r="B12575" t="s">
        <v>597</v>
      </c>
      <c r="C12575" s="1" t="s">
        <v>445</v>
      </c>
      <c r="D12575" s="1" t="s">
        <v>446</v>
      </c>
      <c r="E12575" s="2">
        <v>6</v>
      </c>
      <c r="F12575" s="3">
        <v>6</v>
      </c>
      <c r="G12575" s="2">
        <v>32</v>
      </c>
      <c r="H12575" s="3">
        <v>16</v>
      </c>
      <c r="I12575" s="69" t="str">
        <f>VLOOKUP(C12575,СПРАВОЧНИК!B:D,2,0)</f>
        <v>ЕВРОПА</v>
      </c>
      <c r="J12575" s="69" t="str">
        <f>VLOOKUP(C12575,СПРАВОЧНИК!B:D,3,0)</f>
        <v>ИНОМАРКИ</v>
      </c>
      <c r="K12575" s="69" t="str">
        <f>VLOOKUP(СВОД2023[[#This Row],[ФО]],СПРАВОЧНИК!H:P,2,0)</f>
        <v>Южный ФО</v>
      </c>
    </row>
    <row r="12576" spans="1:11" x14ac:dyDescent="0.2">
      <c r="A12576" t="s">
        <v>600</v>
      </c>
      <c r="B12576" t="s">
        <v>597</v>
      </c>
      <c r="C12576" s="1" t="s">
        <v>445</v>
      </c>
      <c r="D12576" s="1" t="s">
        <v>2455</v>
      </c>
      <c r="E12576" s="2">
        <v>1</v>
      </c>
      <c r="F12576" s="3"/>
      <c r="G12576" s="2">
        <v>3</v>
      </c>
      <c r="H12576" s="3">
        <v>1</v>
      </c>
      <c r="I12576" s="69" t="str">
        <f>VLOOKUP(C12576,СПРАВОЧНИК!B:D,2,0)</f>
        <v>ЕВРОПА</v>
      </c>
      <c r="J12576" s="69" t="str">
        <f>VLOOKUP(C12576,СПРАВОЧНИК!B:D,3,0)</f>
        <v>ИНОМАРКИ</v>
      </c>
      <c r="K12576" s="69" t="str">
        <f>VLOOKUP(СВОД2023[[#This Row],[ФО]],СПРАВОЧНИК!H:P,2,0)</f>
        <v>Южный ФО</v>
      </c>
    </row>
    <row r="12577" spans="1:11" x14ac:dyDescent="0.2">
      <c r="A12577" t="s">
        <v>600</v>
      </c>
      <c r="B12577" t="s">
        <v>597</v>
      </c>
      <c r="C12577" s="1" t="s">
        <v>445</v>
      </c>
      <c r="D12577" s="1" t="s">
        <v>1763</v>
      </c>
      <c r="E12577" s="2">
        <v>151</v>
      </c>
      <c r="F12577" s="3">
        <v>95</v>
      </c>
      <c r="G12577" s="2">
        <v>766</v>
      </c>
      <c r="H12577" s="3">
        <v>547</v>
      </c>
      <c r="I12577" s="69" t="str">
        <f>VLOOKUP(C12577,СПРАВОЧНИК!B:D,2,0)</f>
        <v>ЕВРОПА</v>
      </c>
      <c r="J12577" s="69" t="str">
        <f>VLOOKUP(C12577,СПРАВОЧНИК!B:D,3,0)</f>
        <v>ИНОМАРКИ</v>
      </c>
      <c r="K12577" s="69" t="str">
        <f>VLOOKUP(СВОД2023[[#This Row],[ФО]],СПРАВОЧНИК!H:P,2,0)</f>
        <v>Южный ФО</v>
      </c>
    </row>
    <row r="12578" spans="1:11" x14ac:dyDescent="0.2">
      <c r="A12578" t="s">
        <v>600</v>
      </c>
      <c r="B12578" t="s">
        <v>597</v>
      </c>
      <c r="C12578" s="1" t="s">
        <v>445</v>
      </c>
      <c r="D12578" s="1" t="s">
        <v>1764</v>
      </c>
      <c r="E12578" s="2">
        <v>3</v>
      </c>
      <c r="F12578" s="3">
        <v>1</v>
      </c>
      <c r="G12578" s="2">
        <v>12</v>
      </c>
      <c r="H12578" s="3">
        <v>10</v>
      </c>
      <c r="I12578" s="69" t="str">
        <f>VLOOKUP(C12578,СПРАВОЧНИК!B:D,2,0)</f>
        <v>ЕВРОПА</v>
      </c>
      <c r="J12578" s="69" t="str">
        <f>VLOOKUP(C12578,СПРАВОЧНИК!B:D,3,0)</f>
        <v>ИНОМАРКИ</v>
      </c>
      <c r="K12578" s="69" t="str">
        <f>VLOOKUP(СВОД2023[[#This Row],[ФО]],СПРАВОЧНИК!H:P,2,0)</f>
        <v>Южный ФО</v>
      </c>
    </row>
    <row r="12579" spans="1:11" x14ac:dyDescent="0.2">
      <c r="A12579" t="s">
        <v>600</v>
      </c>
      <c r="B12579" t="s">
        <v>597</v>
      </c>
      <c r="C12579" s="1" t="s">
        <v>445</v>
      </c>
      <c r="D12579" s="1" t="s">
        <v>1765</v>
      </c>
      <c r="E12579" s="2">
        <v>67</v>
      </c>
      <c r="F12579" s="3">
        <v>48</v>
      </c>
      <c r="G12579" s="2">
        <v>335</v>
      </c>
      <c r="H12579" s="3">
        <v>244</v>
      </c>
      <c r="I12579" s="69" t="str">
        <f>VLOOKUP(C12579,СПРАВОЧНИК!B:D,2,0)</f>
        <v>ЕВРОПА</v>
      </c>
      <c r="J12579" s="69" t="str">
        <f>VLOOKUP(C12579,СПРАВОЧНИК!B:D,3,0)</f>
        <v>ИНОМАРКИ</v>
      </c>
      <c r="K12579" s="69" t="str">
        <f>VLOOKUP(СВОД2023[[#This Row],[ФО]],СПРАВОЧНИК!H:P,2,0)</f>
        <v>Южный ФО</v>
      </c>
    </row>
    <row r="12580" spans="1:11" x14ac:dyDescent="0.2">
      <c r="A12580" t="s">
        <v>600</v>
      </c>
      <c r="B12580" t="s">
        <v>597</v>
      </c>
      <c r="C12580" s="1" t="s">
        <v>445</v>
      </c>
      <c r="D12580" s="1" t="s">
        <v>1766</v>
      </c>
      <c r="E12580" s="2">
        <v>3</v>
      </c>
      <c r="F12580" s="3">
        <v>1</v>
      </c>
      <c r="G12580" s="2">
        <v>12</v>
      </c>
      <c r="H12580" s="3">
        <v>4</v>
      </c>
      <c r="I12580" s="69" t="str">
        <f>VLOOKUP(C12580,СПРАВОЧНИК!B:D,2,0)</f>
        <v>ЕВРОПА</v>
      </c>
      <c r="J12580" s="69" t="str">
        <f>VLOOKUP(C12580,СПРАВОЧНИК!B:D,3,0)</f>
        <v>ИНОМАРКИ</v>
      </c>
      <c r="K12580" s="69" t="str">
        <f>VLOOKUP(СВОД2023[[#This Row],[ФО]],СПРАВОЧНИК!H:P,2,0)</f>
        <v>Южный ФО</v>
      </c>
    </row>
    <row r="12581" spans="1:11" x14ac:dyDescent="0.2">
      <c r="A12581" t="s">
        <v>600</v>
      </c>
      <c r="B12581" t="s">
        <v>597</v>
      </c>
      <c r="C12581" s="1" t="s">
        <v>445</v>
      </c>
      <c r="D12581" s="1" t="s">
        <v>447</v>
      </c>
      <c r="E12581" s="2">
        <v>4</v>
      </c>
      <c r="F12581" s="3">
        <v>1</v>
      </c>
      <c r="G12581" s="2">
        <v>49</v>
      </c>
      <c r="H12581" s="3">
        <v>28</v>
      </c>
      <c r="I12581" s="69" t="str">
        <f>VLOOKUP(C12581,СПРАВОЧНИК!B:D,2,0)</f>
        <v>ЕВРОПА</v>
      </c>
      <c r="J12581" s="69" t="str">
        <f>VLOOKUP(C12581,СПРАВОЧНИК!B:D,3,0)</f>
        <v>ИНОМАРКИ</v>
      </c>
      <c r="K12581" s="69" t="str">
        <f>VLOOKUP(СВОД2023[[#This Row],[ФО]],СПРАВОЧНИК!H:P,2,0)</f>
        <v>Южный ФО</v>
      </c>
    </row>
    <row r="12582" spans="1:11" x14ac:dyDescent="0.2">
      <c r="A12582" t="s">
        <v>600</v>
      </c>
      <c r="B12582" t="s">
        <v>597</v>
      </c>
      <c r="C12582" s="1" t="s">
        <v>445</v>
      </c>
      <c r="D12582" s="1" t="s">
        <v>448</v>
      </c>
      <c r="E12582" s="2">
        <v>38</v>
      </c>
      <c r="F12582" s="3">
        <v>15</v>
      </c>
      <c r="G12582" s="2">
        <v>225</v>
      </c>
      <c r="H12582" s="3">
        <v>96</v>
      </c>
      <c r="I12582" s="69" t="str">
        <f>VLOOKUP(C12582,СПРАВОЧНИК!B:D,2,0)</f>
        <v>ЕВРОПА</v>
      </c>
      <c r="J12582" s="69" t="str">
        <f>VLOOKUP(C12582,СПРАВОЧНИК!B:D,3,0)</f>
        <v>ИНОМАРКИ</v>
      </c>
      <c r="K12582" s="69" t="str">
        <f>VLOOKUP(СВОД2023[[#This Row],[ФО]],СПРАВОЧНИК!H:P,2,0)</f>
        <v>Южный ФО</v>
      </c>
    </row>
    <row r="12583" spans="1:11" x14ac:dyDescent="0.2">
      <c r="A12583" t="s">
        <v>600</v>
      </c>
      <c r="B12583" t="s">
        <v>597</v>
      </c>
      <c r="C12583" s="1" t="s">
        <v>445</v>
      </c>
      <c r="D12583" s="1" t="s">
        <v>2268</v>
      </c>
      <c r="E12583" s="2">
        <v>17</v>
      </c>
      <c r="F12583" s="3">
        <v>3</v>
      </c>
      <c r="G12583" s="2">
        <v>88</v>
      </c>
      <c r="H12583" s="3">
        <v>25</v>
      </c>
      <c r="I12583" s="69" t="str">
        <f>VLOOKUP(C12583,СПРАВОЧНИК!B:D,2,0)</f>
        <v>ЕВРОПА</v>
      </c>
      <c r="J12583" s="69" t="str">
        <f>VLOOKUP(C12583,СПРАВОЧНИК!B:D,3,0)</f>
        <v>ИНОМАРКИ</v>
      </c>
      <c r="K12583" s="69" t="str">
        <f>VLOOKUP(СВОД2023[[#This Row],[ФО]],СПРАВОЧНИК!H:P,2,0)</f>
        <v>Южный ФО</v>
      </c>
    </row>
    <row r="12584" spans="1:11" x14ac:dyDescent="0.2">
      <c r="A12584" t="s">
        <v>600</v>
      </c>
      <c r="B12584" t="s">
        <v>597</v>
      </c>
      <c r="C12584" s="1" t="s">
        <v>445</v>
      </c>
      <c r="D12584" s="1" t="s">
        <v>2269</v>
      </c>
      <c r="E12584" s="2">
        <v>1</v>
      </c>
      <c r="F12584" s="3"/>
      <c r="G12584" s="2">
        <v>1</v>
      </c>
      <c r="H12584" s="3"/>
      <c r="I12584" s="69" t="str">
        <f>VLOOKUP(C12584,СПРАВОЧНИК!B:D,2,0)</f>
        <v>ЕВРОПА</v>
      </c>
      <c r="J12584" s="69" t="str">
        <f>VLOOKUP(C12584,СПРАВОЧНИК!B:D,3,0)</f>
        <v>ИНОМАРКИ</v>
      </c>
      <c r="K12584" s="69" t="str">
        <f>VLOOKUP(СВОД2023[[#This Row],[ФО]],СПРАВОЧНИК!H:P,2,0)</f>
        <v>Южный ФО</v>
      </c>
    </row>
    <row r="12585" spans="1:11" x14ac:dyDescent="0.2">
      <c r="A12585" t="s">
        <v>600</v>
      </c>
      <c r="B12585" t="s">
        <v>597</v>
      </c>
      <c r="C12585" s="1" t="s">
        <v>445</v>
      </c>
      <c r="D12585" s="1" t="s">
        <v>1767</v>
      </c>
      <c r="E12585" s="2">
        <v>3</v>
      </c>
      <c r="F12585" s="3">
        <v>1</v>
      </c>
      <c r="G12585" s="2">
        <v>16</v>
      </c>
      <c r="H12585" s="3">
        <v>5</v>
      </c>
      <c r="I12585" s="69" t="str">
        <f>VLOOKUP(C12585,СПРАВОЧНИК!B:D,2,0)</f>
        <v>ЕВРОПА</v>
      </c>
      <c r="J12585" s="69" t="str">
        <f>VLOOKUP(C12585,СПРАВОЧНИК!B:D,3,0)</f>
        <v>ИНОМАРКИ</v>
      </c>
      <c r="K12585" s="69" t="str">
        <f>VLOOKUP(СВОД2023[[#This Row],[ФО]],СПРАВОЧНИК!H:P,2,0)</f>
        <v>Южный ФО</v>
      </c>
    </row>
    <row r="12586" spans="1:11" x14ac:dyDescent="0.2">
      <c r="A12586" t="s">
        <v>600</v>
      </c>
      <c r="B12586" t="s">
        <v>597</v>
      </c>
      <c r="C12586" s="1" t="s">
        <v>445</v>
      </c>
      <c r="D12586" s="1" t="s">
        <v>1768</v>
      </c>
      <c r="E12586" s="2">
        <v>159</v>
      </c>
      <c r="F12586" s="3">
        <v>75</v>
      </c>
      <c r="G12586" s="2">
        <v>616</v>
      </c>
      <c r="H12586" s="3">
        <v>380</v>
      </c>
      <c r="I12586" s="69" t="str">
        <f>VLOOKUP(C12586,СПРАВОЧНИК!B:D,2,0)</f>
        <v>ЕВРОПА</v>
      </c>
      <c r="J12586" s="69" t="str">
        <f>VLOOKUP(C12586,СПРАВОЧНИК!B:D,3,0)</f>
        <v>ИНОМАРКИ</v>
      </c>
      <c r="K12586" s="69" t="str">
        <f>VLOOKUP(СВОД2023[[#This Row],[ФО]],СПРАВОЧНИК!H:P,2,0)</f>
        <v>Южный ФО</v>
      </c>
    </row>
    <row r="12587" spans="1:11" x14ac:dyDescent="0.2">
      <c r="A12587" t="s">
        <v>600</v>
      </c>
      <c r="B12587" t="s">
        <v>597</v>
      </c>
      <c r="C12587" s="1" t="s">
        <v>445</v>
      </c>
      <c r="D12587" s="1" t="s">
        <v>2270</v>
      </c>
      <c r="E12587" s="2">
        <v>5</v>
      </c>
      <c r="F12587" s="3">
        <v>4</v>
      </c>
      <c r="G12587" s="2">
        <v>20</v>
      </c>
      <c r="H12587" s="3">
        <v>15</v>
      </c>
      <c r="I12587" s="69" t="str">
        <f>VLOOKUP(C12587,СПРАВОЧНИК!B:D,2,0)</f>
        <v>ЕВРОПА</v>
      </c>
      <c r="J12587" s="69" t="str">
        <f>VLOOKUP(C12587,СПРАВОЧНИК!B:D,3,0)</f>
        <v>ИНОМАРКИ</v>
      </c>
      <c r="K12587" s="69" t="str">
        <f>VLOOKUP(СВОД2023[[#This Row],[ФО]],СПРАВОЧНИК!H:P,2,0)</f>
        <v>Южный ФО</v>
      </c>
    </row>
    <row r="12588" spans="1:11" x14ac:dyDescent="0.2">
      <c r="A12588" t="s">
        <v>600</v>
      </c>
      <c r="B12588" t="s">
        <v>597</v>
      </c>
      <c r="C12588" s="1" t="s">
        <v>445</v>
      </c>
      <c r="D12588" s="1" t="s">
        <v>1769</v>
      </c>
      <c r="E12588" s="2">
        <v>294</v>
      </c>
      <c r="F12588" s="3">
        <v>194</v>
      </c>
      <c r="G12588" s="2">
        <v>1629</v>
      </c>
      <c r="H12588" s="3">
        <v>1008</v>
      </c>
      <c r="I12588" s="69" t="str">
        <f>VLOOKUP(C12588,СПРАВОЧНИК!B:D,2,0)</f>
        <v>ЕВРОПА</v>
      </c>
      <c r="J12588" s="69" t="str">
        <f>VLOOKUP(C12588,СПРАВОЧНИК!B:D,3,0)</f>
        <v>ИНОМАРКИ</v>
      </c>
      <c r="K12588" s="69" t="str">
        <f>VLOOKUP(СВОД2023[[#This Row],[ФО]],СПРАВОЧНИК!H:P,2,0)</f>
        <v>Южный ФО</v>
      </c>
    </row>
    <row r="12589" spans="1:11" x14ac:dyDescent="0.2">
      <c r="A12589" t="s">
        <v>600</v>
      </c>
      <c r="B12589" t="s">
        <v>597</v>
      </c>
      <c r="C12589" s="1" t="s">
        <v>445</v>
      </c>
      <c r="D12589" s="1" t="s">
        <v>2456</v>
      </c>
      <c r="E12589" s="2">
        <v>4</v>
      </c>
      <c r="F12589" s="3"/>
      <c r="G12589" s="2">
        <v>8</v>
      </c>
      <c r="H12589" s="3">
        <v>1</v>
      </c>
      <c r="I12589" s="69" t="str">
        <f>VLOOKUP(C12589,СПРАВОЧНИК!B:D,2,0)</f>
        <v>ЕВРОПА</v>
      </c>
      <c r="J12589" s="69" t="str">
        <f>VLOOKUP(C12589,СПРАВОЧНИК!B:D,3,0)</f>
        <v>ИНОМАРКИ</v>
      </c>
      <c r="K12589" s="69" t="str">
        <f>VLOOKUP(СВОД2023[[#This Row],[ФО]],СПРАВОЧНИК!H:P,2,0)</f>
        <v>Южный ФО</v>
      </c>
    </row>
    <row r="12590" spans="1:11" x14ac:dyDescent="0.2">
      <c r="A12590" t="s">
        <v>600</v>
      </c>
      <c r="B12590" t="s">
        <v>597</v>
      </c>
      <c r="C12590" s="1" t="s">
        <v>445</v>
      </c>
      <c r="D12590" s="1" t="s">
        <v>1770</v>
      </c>
      <c r="E12590" s="2">
        <v>15</v>
      </c>
      <c r="F12590" s="3">
        <v>9</v>
      </c>
      <c r="G12590" s="2">
        <v>55</v>
      </c>
      <c r="H12590" s="3">
        <v>32</v>
      </c>
      <c r="I12590" s="69" t="str">
        <f>VLOOKUP(C12590,СПРАВОЧНИК!B:D,2,0)</f>
        <v>ЕВРОПА</v>
      </c>
      <c r="J12590" s="69" t="str">
        <f>VLOOKUP(C12590,СПРАВОЧНИК!B:D,3,0)</f>
        <v>ИНОМАРКИ</v>
      </c>
      <c r="K12590" s="69" t="str">
        <f>VLOOKUP(СВОД2023[[#This Row],[ФО]],СПРАВОЧНИК!H:P,2,0)</f>
        <v>Южный ФО</v>
      </c>
    </row>
    <row r="12591" spans="1:11" x14ac:dyDescent="0.2">
      <c r="A12591" t="s">
        <v>600</v>
      </c>
      <c r="B12591" t="s">
        <v>597</v>
      </c>
      <c r="C12591" s="1" t="s">
        <v>445</v>
      </c>
      <c r="D12591" s="1" t="s">
        <v>2271</v>
      </c>
      <c r="E12591" s="2">
        <v>3</v>
      </c>
      <c r="F12591" s="3">
        <v>2</v>
      </c>
      <c r="G12591" s="2">
        <v>11</v>
      </c>
      <c r="H12591" s="3">
        <v>8</v>
      </c>
      <c r="I12591" s="69" t="str">
        <f>VLOOKUP(C12591,СПРАВОЧНИК!B:D,2,0)</f>
        <v>ЕВРОПА</v>
      </c>
      <c r="J12591" s="69" t="str">
        <f>VLOOKUP(C12591,СПРАВОЧНИК!B:D,3,0)</f>
        <v>ИНОМАРКИ</v>
      </c>
      <c r="K12591" s="69" t="str">
        <f>VLOOKUP(СВОД2023[[#This Row],[ФО]],СПРАВОЧНИК!H:P,2,0)</f>
        <v>Южный ФО</v>
      </c>
    </row>
    <row r="12592" spans="1:11" x14ac:dyDescent="0.2">
      <c r="A12592" t="s">
        <v>600</v>
      </c>
      <c r="B12592" t="s">
        <v>597</v>
      </c>
      <c r="C12592" s="1" t="s">
        <v>445</v>
      </c>
      <c r="D12592" s="1" t="s">
        <v>2272</v>
      </c>
      <c r="E12592" s="2">
        <v>6</v>
      </c>
      <c r="F12592" s="3">
        <v>4</v>
      </c>
      <c r="G12592" s="2">
        <v>31</v>
      </c>
      <c r="H12592" s="3">
        <v>12</v>
      </c>
      <c r="I12592" s="69" t="str">
        <f>VLOOKUP(C12592,СПРАВОЧНИК!B:D,2,0)</f>
        <v>ЕВРОПА</v>
      </c>
      <c r="J12592" s="69" t="str">
        <f>VLOOKUP(C12592,СПРАВОЧНИК!B:D,3,0)</f>
        <v>ИНОМАРКИ</v>
      </c>
      <c r="K12592" s="69" t="str">
        <f>VLOOKUP(СВОД2023[[#This Row],[ФО]],СПРАВОЧНИК!H:P,2,0)</f>
        <v>Южный ФО</v>
      </c>
    </row>
    <row r="12593" spans="1:11" x14ac:dyDescent="0.2">
      <c r="A12593" t="s">
        <v>600</v>
      </c>
      <c r="B12593" t="s">
        <v>597</v>
      </c>
      <c r="C12593" s="1" t="s">
        <v>445</v>
      </c>
      <c r="D12593" s="1" t="s">
        <v>1771</v>
      </c>
      <c r="E12593" s="2">
        <v>18</v>
      </c>
      <c r="F12593" s="3">
        <v>16</v>
      </c>
      <c r="G12593" s="2">
        <v>96</v>
      </c>
      <c r="H12593" s="3">
        <v>54</v>
      </c>
      <c r="I12593" s="69" t="str">
        <f>VLOOKUP(C12593,СПРАВОЧНИК!B:D,2,0)</f>
        <v>ЕВРОПА</v>
      </c>
      <c r="J12593" s="69" t="str">
        <f>VLOOKUP(C12593,СПРАВОЧНИК!B:D,3,0)</f>
        <v>ИНОМАРКИ</v>
      </c>
      <c r="K12593" s="69" t="str">
        <f>VLOOKUP(СВОД2023[[#This Row],[ФО]],СПРАВОЧНИК!H:P,2,0)</f>
        <v>Южный ФО</v>
      </c>
    </row>
    <row r="12594" spans="1:11" x14ac:dyDescent="0.2">
      <c r="A12594" t="s">
        <v>600</v>
      </c>
      <c r="B12594" t="s">
        <v>597</v>
      </c>
      <c r="C12594" s="1" t="s">
        <v>445</v>
      </c>
      <c r="D12594" s="1" t="s">
        <v>1772</v>
      </c>
      <c r="E12594" s="2">
        <v>42</v>
      </c>
      <c r="F12594" s="3">
        <v>17</v>
      </c>
      <c r="G12594" s="2">
        <v>205</v>
      </c>
      <c r="H12594" s="3">
        <v>116</v>
      </c>
      <c r="I12594" s="69" t="str">
        <f>VLOOKUP(C12594,СПРАВОЧНИК!B:D,2,0)</f>
        <v>ЕВРОПА</v>
      </c>
      <c r="J12594" s="69" t="str">
        <f>VLOOKUP(C12594,СПРАВОЧНИК!B:D,3,0)</f>
        <v>ИНОМАРКИ</v>
      </c>
      <c r="K12594" s="69" t="str">
        <f>VLOOKUP(СВОД2023[[#This Row],[ФО]],СПРАВОЧНИК!H:P,2,0)</f>
        <v>Южный ФО</v>
      </c>
    </row>
    <row r="12595" spans="1:11" x14ac:dyDescent="0.2">
      <c r="A12595" t="s">
        <v>600</v>
      </c>
      <c r="B12595" t="s">
        <v>597</v>
      </c>
      <c r="C12595" s="1" t="s">
        <v>445</v>
      </c>
      <c r="D12595" s="1" t="s">
        <v>449</v>
      </c>
      <c r="E12595" s="2">
        <v>50</v>
      </c>
      <c r="F12595" s="3">
        <v>33</v>
      </c>
      <c r="G12595" s="2">
        <v>249</v>
      </c>
      <c r="H12595" s="3">
        <v>157</v>
      </c>
      <c r="I12595" s="69" t="str">
        <f>VLOOKUP(C12595,СПРАВОЧНИК!B:D,2,0)</f>
        <v>ЕВРОПА</v>
      </c>
      <c r="J12595" s="69" t="str">
        <f>VLOOKUP(C12595,СПРАВОЧНИК!B:D,3,0)</f>
        <v>ИНОМАРКИ</v>
      </c>
      <c r="K12595" s="69" t="str">
        <f>VLOOKUP(СВОД2023[[#This Row],[ФО]],СПРАВОЧНИК!H:P,2,0)</f>
        <v>Южный ФО</v>
      </c>
    </row>
    <row r="12596" spans="1:11" x14ac:dyDescent="0.2">
      <c r="A12596" t="s">
        <v>600</v>
      </c>
      <c r="B12596" t="s">
        <v>597</v>
      </c>
      <c r="C12596" s="1" t="s">
        <v>445</v>
      </c>
      <c r="D12596" s="1" t="s">
        <v>450</v>
      </c>
      <c r="E12596" s="2">
        <v>10</v>
      </c>
      <c r="F12596" s="3"/>
      <c r="G12596" s="2">
        <v>37</v>
      </c>
      <c r="H12596" s="3">
        <v>2</v>
      </c>
      <c r="I12596" s="69" t="str">
        <f>VLOOKUP(C12596,СПРАВОЧНИК!B:D,2,0)</f>
        <v>ЕВРОПА</v>
      </c>
      <c r="J12596" s="69" t="str">
        <f>VLOOKUP(C12596,СПРАВОЧНИК!B:D,3,0)</f>
        <v>ИНОМАРКИ</v>
      </c>
      <c r="K12596" s="69" t="str">
        <f>VLOOKUP(СВОД2023[[#This Row],[ФО]],СПРАВОЧНИК!H:P,2,0)</f>
        <v>Южный ФО</v>
      </c>
    </row>
    <row r="12597" spans="1:11" x14ac:dyDescent="0.2">
      <c r="A12597" t="s">
        <v>600</v>
      </c>
      <c r="B12597" t="s">
        <v>597</v>
      </c>
      <c r="C12597" s="1" t="s">
        <v>445</v>
      </c>
      <c r="D12597" s="1" t="s">
        <v>2562</v>
      </c>
      <c r="E12597" s="2"/>
      <c r="F12597" s="3"/>
      <c r="G12597" s="2">
        <v>1</v>
      </c>
      <c r="H12597" s="3"/>
      <c r="I12597" s="69" t="str">
        <f>VLOOKUP(C12597,СПРАВОЧНИК!B:D,2,0)</f>
        <v>ЕВРОПА</v>
      </c>
      <c r="J12597" s="69" t="str">
        <f>VLOOKUP(C12597,СПРАВОЧНИК!B:D,3,0)</f>
        <v>ИНОМАРКИ</v>
      </c>
      <c r="K12597" s="69" t="str">
        <f>VLOOKUP(СВОД2023[[#This Row],[ФО]],СПРАВОЧНИК!H:P,2,0)</f>
        <v>Южный ФО</v>
      </c>
    </row>
    <row r="12598" spans="1:11" x14ac:dyDescent="0.2">
      <c r="A12598" t="s">
        <v>600</v>
      </c>
      <c r="B12598" t="s">
        <v>597</v>
      </c>
      <c r="C12598" s="1" t="s">
        <v>445</v>
      </c>
      <c r="D12598" s="1" t="s">
        <v>636</v>
      </c>
      <c r="E12598" s="2">
        <v>10</v>
      </c>
      <c r="F12598" s="3">
        <v>8</v>
      </c>
      <c r="G12598" s="2">
        <v>59</v>
      </c>
      <c r="H12598" s="3">
        <v>31</v>
      </c>
      <c r="I12598" s="69" t="str">
        <f>VLOOKUP(C12598,СПРАВОЧНИК!B:D,2,0)</f>
        <v>ЕВРОПА</v>
      </c>
      <c r="J12598" s="69" t="str">
        <f>VLOOKUP(C12598,СПРАВОЧНИК!B:D,3,0)</f>
        <v>ИНОМАРКИ</v>
      </c>
      <c r="K12598" s="69" t="str">
        <f>VLOOKUP(СВОД2023[[#This Row],[ФО]],СПРАВОЧНИК!H:P,2,0)</f>
        <v>Южный ФО</v>
      </c>
    </row>
    <row r="12599" spans="1:11" x14ac:dyDescent="0.2">
      <c r="A12599" t="s">
        <v>600</v>
      </c>
      <c r="B12599" t="s">
        <v>597</v>
      </c>
      <c r="C12599" s="1" t="s">
        <v>445</v>
      </c>
      <c r="D12599" s="1" t="s">
        <v>1773</v>
      </c>
      <c r="E12599" s="2">
        <v>2</v>
      </c>
      <c r="F12599" s="3">
        <v>1</v>
      </c>
      <c r="G12599" s="2">
        <v>14</v>
      </c>
      <c r="H12599" s="3">
        <v>2</v>
      </c>
      <c r="I12599" s="69" t="str">
        <f>VLOOKUP(C12599,СПРАВОЧНИК!B:D,2,0)</f>
        <v>ЕВРОПА</v>
      </c>
      <c r="J12599" s="69" t="str">
        <f>VLOOKUP(C12599,СПРАВОЧНИК!B:D,3,0)</f>
        <v>ИНОМАРКИ</v>
      </c>
      <c r="K12599" s="69" t="str">
        <f>VLOOKUP(СВОД2023[[#This Row],[ФО]],СПРАВОЧНИК!H:P,2,0)</f>
        <v>Южный ФО</v>
      </c>
    </row>
    <row r="12600" spans="1:11" x14ac:dyDescent="0.2">
      <c r="A12600" t="s">
        <v>600</v>
      </c>
      <c r="B12600" t="s">
        <v>597</v>
      </c>
      <c r="C12600" s="1" t="s">
        <v>445</v>
      </c>
      <c r="D12600" s="1" t="s">
        <v>1774</v>
      </c>
      <c r="E12600" s="2">
        <v>5</v>
      </c>
      <c r="F12600" s="3">
        <v>1</v>
      </c>
      <c r="G12600" s="2">
        <v>35</v>
      </c>
      <c r="H12600" s="3">
        <v>19</v>
      </c>
      <c r="I12600" s="69" t="str">
        <f>VLOOKUP(C12600,СПРАВОЧНИК!B:D,2,0)</f>
        <v>ЕВРОПА</v>
      </c>
      <c r="J12600" s="69" t="str">
        <f>VLOOKUP(C12600,СПРАВОЧНИК!B:D,3,0)</f>
        <v>ИНОМАРКИ</v>
      </c>
      <c r="K12600" s="69" t="str">
        <f>VLOOKUP(СВОД2023[[#This Row],[ФО]],СПРАВОЧНИК!H:P,2,0)</f>
        <v>Южный ФО</v>
      </c>
    </row>
    <row r="12601" spans="1:11" x14ac:dyDescent="0.2">
      <c r="A12601" t="s">
        <v>600</v>
      </c>
      <c r="B12601" t="s">
        <v>597</v>
      </c>
      <c r="C12601" s="1" t="s">
        <v>445</v>
      </c>
      <c r="D12601" s="1" t="s">
        <v>2273</v>
      </c>
      <c r="E12601" s="2"/>
      <c r="F12601" s="3"/>
      <c r="G12601" s="2"/>
      <c r="H12601" s="3">
        <v>4</v>
      </c>
      <c r="I12601" s="69" t="str">
        <f>VLOOKUP(C12601,СПРАВОЧНИК!B:D,2,0)</f>
        <v>ЕВРОПА</v>
      </c>
      <c r="J12601" s="69" t="str">
        <f>VLOOKUP(C12601,СПРАВОЧНИК!B:D,3,0)</f>
        <v>ИНОМАРКИ</v>
      </c>
      <c r="K12601" s="69" t="str">
        <f>VLOOKUP(СВОД2023[[#This Row],[ФО]],СПРАВОЧНИК!H:P,2,0)</f>
        <v>Южный ФО</v>
      </c>
    </row>
    <row r="12602" spans="1:11" x14ac:dyDescent="0.2">
      <c r="A12602" t="s">
        <v>600</v>
      </c>
      <c r="B12602" t="s">
        <v>597</v>
      </c>
      <c r="C12602" s="1" t="s">
        <v>445</v>
      </c>
      <c r="D12602" s="1" t="s">
        <v>2274</v>
      </c>
      <c r="E12602" s="2">
        <v>2</v>
      </c>
      <c r="F12602" s="3">
        <v>1</v>
      </c>
      <c r="G12602" s="2">
        <v>7</v>
      </c>
      <c r="H12602" s="3">
        <v>5</v>
      </c>
      <c r="I12602" s="69" t="str">
        <f>VLOOKUP(C12602,СПРАВОЧНИК!B:D,2,0)</f>
        <v>ЕВРОПА</v>
      </c>
      <c r="J12602" s="69" t="str">
        <f>VLOOKUP(C12602,СПРАВОЧНИК!B:D,3,0)</f>
        <v>ИНОМАРКИ</v>
      </c>
      <c r="K12602" s="69" t="str">
        <f>VLOOKUP(СВОД2023[[#This Row],[ФО]],СПРАВОЧНИК!H:P,2,0)</f>
        <v>Южный ФО</v>
      </c>
    </row>
    <row r="12603" spans="1:11" x14ac:dyDescent="0.2">
      <c r="A12603" t="s">
        <v>600</v>
      </c>
      <c r="B12603" t="s">
        <v>597</v>
      </c>
      <c r="C12603" s="1" t="s">
        <v>445</v>
      </c>
      <c r="D12603" s="1" t="s">
        <v>2774</v>
      </c>
      <c r="E12603" s="2"/>
      <c r="F12603" s="3"/>
      <c r="G12603" s="2"/>
      <c r="H12603" s="3">
        <v>6</v>
      </c>
      <c r="I12603" s="69" t="str">
        <f>VLOOKUP(C12603,СПРАВОЧНИК!B:D,2,0)</f>
        <v>ЕВРОПА</v>
      </c>
      <c r="J12603" s="69" t="str">
        <f>VLOOKUP(C12603,СПРАВОЧНИК!B:D,3,0)</f>
        <v>ИНОМАРКИ</v>
      </c>
      <c r="K12603" s="69" t="str">
        <f>VLOOKUP(СВОД2023[[#This Row],[ФО]],СПРАВОЧНИК!H:P,2,0)</f>
        <v>Южный ФО</v>
      </c>
    </row>
    <row r="12604" spans="1:11" x14ac:dyDescent="0.2">
      <c r="A12604" t="s">
        <v>600</v>
      </c>
      <c r="B12604" t="s">
        <v>597</v>
      </c>
      <c r="C12604" s="1" t="s">
        <v>445</v>
      </c>
      <c r="D12604" s="1" t="s">
        <v>2275</v>
      </c>
      <c r="E12604" s="2">
        <v>1</v>
      </c>
      <c r="F12604" s="3"/>
      <c r="G12604" s="2">
        <v>4</v>
      </c>
      <c r="H12604" s="3">
        <v>3</v>
      </c>
      <c r="I12604" s="69" t="str">
        <f>VLOOKUP(C12604,СПРАВОЧНИК!B:D,2,0)</f>
        <v>ЕВРОПА</v>
      </c>
      <c r="J12604" s="69" t="str">
        <f>VLOOKUP(C12604,СПРАВОЧНИК!B:D,3,0)</f>
        <v>ИНОМАРКИ</v>
      </c>
      <c r="K12604" s="69" t="str">
        <f>VLOOKUP(СВОД2023[[#This Row],[ФО]],СПРАВОЧНИК!H:P,2,0)</f>
        <v>Южный ФО</v>
      </c>
    </row>
    <row r="12605" spans="1:11" x14ac:dyDescent="0.2">
      <c r="A12605" t="s">
        <v>600</v>
      </c>
      <c r="B12605" t="s">
        <v>597</v>
      </c>
      <c r="C12605" s="1" t="s">
        <v>1775</v>
      </c>
      <c r="D12605" s="1" t="s">
        <v>2518</v>
      </c>
      <c r="E12605" s="2"/>
      <c r="F12605" s="3"/>
      <c r="G12605" s="2">
        <v>2</v>
      </c>
      <c r="H12605" s="3"/>
      <c r="I12605" s="69" t="str">
        <f>VLOOKUP(C12605,СПРАВОЧНИК!B:D,2,0)</f>
        <v>США</v>
      </c>
      <c r="J12605" s="69" t="str">
        <f>VLOOKUP(C12605,СПРАВОЧНИК!B:D,3,0)</f>
        <v>ИНОМАРКИ</v>
      </c>
      <c r="K12605" s="69" t="str">
        <f>VLOOKUP(СВОД2023[[#This Row],[ФО]],СПРАВОЧНИК!H:P,2,0)</f>
        <v>Южный ФО</v>
      </c>
    </row>
    <row r="12606" spans="1:11" x14ac:dyDescent="0.2">
      <c r="A12606" t="s">
        <v>600</v>
      </c>
      <c r="B12606" t="s">
        <v>597</v>
      </c>
      <c r="C12606" s="1" t="s">
        <v>1775</v>
      </c>
      <c r="D12606" s="1" t="s">
        <v>2277</v>
      </c>
      <c r="E12606" s="2">
        <v>7</v>
      </c>
      <c r="F12606" s="3">
        <v>1</v>
      </c>
      <c r="G12606" s="2">
        <v>17</v>
      </c>
      <c r="H12606" s="3">
        <v>8</v>
      </c>
      <c r="I12606" s="69" t="str">
        <f>VLOOKUP(C12606,СПРАВОЧНИК!B:D,2,0)</f>
        <v>США</v>
      </c>
      <c r="J12606" s="69" t="str">
        <f>VLOOKUP(C12606,СПРАВОЧНИК!B:D,3,0)</f>
        <v>ИНОМАРКИ</v>
      </c>
      <c r="K12606" s="69" t="str">
        <f>VLOOKUP(СВОД2023[[#This Row],[ФО]],СПРАВОЧНИК!H:P,2,0)</f>
        <v>Южный ФО</v>
      </c>
    </row>
    <row r="12607" spans="1:11" x14ac:dyDescent="0.2">
      <c r="A12607" t="s">
        <v>600</v>
      </c>
      <c r="B12607" t="s">
        <v>597</v>
      </c>
      <c r="C12607" s="1" t="s">
        <v>1775</v>
      </c>
      <c r="D12607" s="1" t="s">
        <v>2278</v>
      </c>
      <c r="E12607" s="2">
        <v>1</v>
      </c>
      <c r="F12607" s="3"/>
      <c r="G12607" s="2">
        <v>1</v>
      </c>
      <c r="H12607" s="3"/>
      <c r="I12607" s="69" t="str">
        <f>VLOOKUP(C12607,СПРАВОЧНИК!B:D,2,0)</f>
        <v>США</v>
      </c>
      <c r="J12607" s="69" t="str">
        <f>VLOOKUP(C12607,СПРАВОЧНИК!B:D,3,0)</f>
        <v>ИНОМАРКИ</v>
      </c>
      <c r="K12607" s="69" t="str">
        <f>VLOOKUP(СВОД2023[[#This Row],[ФО]],СПРАВОЧНИК!H:P,2,0)</f>
        <v>Южный ФО</v>
      </c>
    </row>
    <row r="12608" spans="1:11" x14ac:dyDescent="0.2">
      <c r="A12608" t="s">
        <v>600</v>
      </c>
      <c r="B12608" t="s">
        <v>597</v>
      </c>
      <c r="C12608" s="1" t="s">
        <v>1775</v>
      </c>
      <c r="D12608" s="1" t="s">
        <v>2279</v>
      </c>
      <c r="E12608" s="2"/>
      <c r="F12608" s="3"/>
      <c r="G12608" s="2">
        <v>5</v>
      </c>
      <c r="H12608" s="3">
        <v>4</v>
      </c>
      <c r="I12608" s="69" t="str">
        <f>VLOOKUP(C12608,СПРАВОЧНИК!B:D,2,0)</f>
        <v>США</v>
      </c>
      <c r="J12608" s="69" t="str">
        <f>VLOOKUP(C12608,СПРАВОЧНИК!B:D,3,0)</f>
        <v>ИНОМАРКИ</v>
      </c>
      <c r="K12608" s="69" t="str">
        <f>VLOOKUP(СВОД2023[[#This Row],[ФО]],СПРАВОЧНИК!H:P,2,0)</f>
        <v>Южный ФО</v>
      </c>
    </row>
    <row r="12609" spans="1:11" x14ac:dyDescent="0.2">
      <c r="A12609" t="s">
        <v>600</v>
      </c>
      <c r="B12609" t="s">
        <v>597</v>
      </c>
      <c r="C12609" s="1" t="s">
        <v>1775</v>
      </c>
      <c r="D12609" s="1" t="s">
        <v>2595</v>
      </c>
      <c r="E12609" s="2"/>
      <c r="F12609" s="3"/>
      <c r="G12609" s="2"/>
      <c r="H12609" s="3">
        <v>1</v>
      </c>
      <c r="I12609" s="69" t="str">
        <f>VLOOKUP(C12609,СПРАВОЧНИК!B:D,2,0)</f>
        <v>США</v>
      </c>
      <c r="J12609" s="69" t="str">
        <f>VLOOKUP(C12609,СПРАВОЧНИК!B:D,3,0)</f>
        <v>ИНОМАРКИ</v>
      </c>
      <c r="K12609" s="69" t="str">
        <f>VLOOKUP(СВОД2023[[#This Row],[ФО]],СПРАВОЧНИК!H:P,2,0)</f>
        <v>Южный ФО</v>
      </c>
    </row>
    <row r="12610" spans="1:11" x14ac:dyDescent="0.2">
      <c r="A12610" t="s">
        <v>600</v>
      </c>
      <c r="B12610" t="s">
        <v>597</v>
      </c>
      <c r="C12610" s="1" t="s">
        <v>1775</v>
      </c>
      <c r="D12610" s="1" t="s">
        <v>2775</v>
      </c>
      <c r="E12610" s="2"/>
      <c r="F12610" s="3"/>
      <c r="G12610" s="2">
        <v>1</v>
      </c>
      <c r="H12610" s="3"/>
      <c r="I12610" s="69" t="str">
        <f>VLOOKUP(C12610,СПРАВОЧНИК!B:D,2,0)</f>
        <v>США</v>
      </c>
      <c r="J12610" s="69" t="str">
        <f>VLOOKUP(C12610,СПРАВОЧНИК!B:D,3,0)</f>
        <v>ИНОМАРКИ</v>
      </c>
      <c r="K12610" s="69" t="str">
        <f>VLOOKUP(СВОД2023[[#This Row],[ФО]],СПРАВОЧНИК!H:P,2,0)</f>
        <v>Южный ФО</v>
      </c>
    </row>
    <row r="12611" spans="1:11" x14ac:dyDescent="0.2">
      <c r="A12611" t="s">
        <v>600</v>
      </c>
      <c r="B12611" t="s">
        <v>597</v>
      </c>
      <c r="C12611" s="1" t="s">
        <v>1775</v>
      </c>
      <c r="D12611" s="1" t="s">
        <v>1776</v>
      </c>
      <c r="E12611" s="2"/>
      <c r="F12611" s="3">
        <v>1</v>
      </c>
      <c r="G12611" s="2"/>
      <c r="H12611" s="3">
        <v>1</v>
      </c>
      <c r="I12611" s="69" t="str">
        <f>VLOOKUP(C12611,СПРАВОЧНИК!B:D,2,0)</f>
        <v>США</v>
      </c>
      <c r="J12611" s="69" t="str">
        <f>VLOOKUP(C12611,СПРАВОЧНИК!B:D,3,0)</f>
        <v>ИНОМАРКИ</v>
      </c>
      <c r="K12611" s="69" t="str">
        <f>VLOOKUP(СВОД2023[[#This Row],[ФО]],СПРАВОЧНИК!H:P,2,0)</f>
        <v>Южный ФО</v>
      </c>
    </row>
    <row r="12612" spans="1:11" x14ac:dyDescent="0.2">
      <c r="A12612" t="s">
        <v>600</v>
      </c>
      <c r="B12612" t="s">
        <v>597</v>
      </c>
      <c r="C12612" s="1" t="s">
        <v>1291</v>
      </c>
      <c r="D12612" s="1" t="s">
        <v>2776</v>
      </c>
      <c r="E12612" s="2">
        <v>1</v>
      </c>
      <c r="F12612" s="3"/>
      <c r="G12612" s="2">
        <v>1</v>
      </c>
      <c r="H12612" s="3"/>
      <c r="I12612" s="69" t="str">
        <f>VLOOKUP(C12612,СПРАВОЧНИК!B:D,2,0)</f>
        <v>КИТАЙ</v>
      </c>
      <c r="J12612" s="69" t="str">
        <f>VLOOKUP(C12612,СПРАВОЧНИК!B:D,3,0)</f>
        <v>ИНОМАРКИ</v>
      </c>
      <c r="K12612" s="69" t="str">
        <f>VLOOKUP(СВОД2023[[#This Row],[ФО]],СПРАВОЧНИК!H:P,2,0)</f>
        <v>Южный ФО</v>
      </c>
    </row>
    <row r="12613" spans="1:11" x14ac:dyDescent="0.2">
      <c r="A12613" t="s">
        <v>600</v>
      </c>
      <c r="B12613" t="s">
        <v>597</v>
      </c>
      <c r="C12613" s="1" t="s">
        <v>1777</v>
      </c>
      <c r="D12613" s="1" t="s">
        <v>2281</v>
      </c>
      <c r="E12613" s="2">
        <v>1</v>
      </c>
      <c r="F12613" s="3"/>
      <c r="G12613" s="2">
        <v>1</v>
      </c>
      <c r="H12613" s="3">
        <v>1</v>
      </c>
      <c r="I12613" s="69" t="str">
        <f>VLOOKUP(C12613,СПРАВОЧНИК!B:D,2,0)</f>
        <v>США</v>
      </c>
      <c r="J12613" s="69" t="str">
        <f>VLOOKUP(C12613,СПРАВОЧНИК!B:D,3,0)</f>
        <v>ИНОМАРКИ</v>
      </c>
      <c r="K12613" s="69" t="str">
        <f>VLOOKUP(СВОД2023[[#This Row],[ФО]],СПРАВОЧНИК!H:P,2,0)</f>
        <v>Южный ФО</v>
      </c>
    </row>
    <row r="12614" spans="1:11" x14ac:dyDescent="0.2">
      <c r="A12614" t="s">
        <v>600</v>
      </c>
      <c r="B12614" t="s">
        <v>597</v>
      </c>
      <c r="C12614" s="1" t="s">
        <v>1777</v>
      </c>
      <c r="D12614" s="1" t="s">
        <v>2458</v>
      </c>
      <c r="E12614" s="2"/>
      <c r="F12614" s="3">
        <v>1</v>
      </c>
      <c r="G12614" s="2"/>
      <c r="H12614" s="3">
        <v>2</v>
      </c>
      <c r="I12614" s="69" t="str">
        <f>VLOOKUP(C12614,СПРАВОЧНИК!B:D,2,0)</f>
        <v>США</v>
      </c>
      <c r="J12614" s="69" t="str">
        <f>VLOOKUP(C12614,СПРАВОЧНИК!B:D,3,0)</f>
        <v>ИНОМАРКИ</v>
      </c>
      <c r="K12614" s="69" t="str">
        <f>VLOOKUP(СВОД2023[[#This Row],[ФО]],СПРАВОЧНИК!H:P,2,0)</f>
        <v>Южный ФО</v>
      </c>
    </row>
    <row r="12615" spans="1:11" x14ac:dyDescent="0.2">
      <c r="A12615" t="s">
        <v>600</v>
      </c>
      <c r="B12615" t="s">
        <v>597</v>
      </c>
      <c r="C12615" s="1" t="s">
        <v>1777</v>
      </c>
      <c r="D12615" s="1" t="s">
        <v>2282</v>
      </c>
      <c r="E12615" s="2"/>
      <c r="F12615" s="3">
        <v>1</v>
      </c>
      <c r="G12615" s="2">
        <v>1</v>
      </c>
      <c r="H12615" s="3">
        <v>2</v>
      </c>
      <c r="I12615" s="69" t="str">
        <f>VLOOKUP(C12615,СПРАВОЧНИК!B:D,2,0)</f>
        <v>США</v>
      </c>
      <c r="J12615" s="69" t="str">
        <f>VLOOKUP(C12615,СПРАВОЧНИК!B:D,3,0)</f>
        <v>ИНОМАРКИ</v>
      </c>
      <c r="K12615" s="69" t="str">
        <f>VLOOKUP(СВОД2023[[#This Row],[ФО]],СПРАВОЧНИК!H:P,2,0)</f>
        <v>Южный ФО</v>
      </c>
    </row>
    <row r="12616" spans="1:11" x14ac:dyDescent="0.2">
      <c r="A12616" t="s">
        <v>600</v>
      </c>
      <c r="B12616" t="s">
        <v>597</v>
      </c>
      <c r="C12616" s="1" t="s">
        <v>1777</v>
      </c>
      <c r="D12616" s="1" t="s">
        <v>2704</v>
      </c>
      <c r="E12616" s="2"/>
      <c r="F12616" s="3"/>
      <c r="G12616" s="2"/>
      <c r="H12616" s="3">
        <v>2</v>
      </c>
      <c r="I12616" s="69" t="str">
        <f>VLOOKUP(C12616,СПРАВОЧНИК!B:D,2,0)</f>
        <v>США</v>
      </c>
      <c r="J12616" s="69" t="str">
        <f>VLOOKUP(C12616,СПРАВОЧНИК!B:D,3,0)</f>
        <v>ИНОМАРКИ</v>
      </c>
      <c r="K12616" s="69" t="str">
        <f>VLOOKUP(СВОД2023[[#This Row],[ФО]],СПРАВОЧНИК!H:P,2,0)</f>
        <v>Южный ФО</v>
      </c>
    </row>
    <row r="12617" spans="1:11" x14ac:dyDescent="0.2">
      <c r="A12617" t="s">
        <v>600</v>
      </c>
      <c r="B12617" t="s">
        <v>597</v>
      </c>
      <c r="C12617" s="1" t="s">
        <v>1777</v>
      </c>
      <c r="D12617" s="1" t="s">
        <v>2706</v>
      </c>
      <c r="E12617" s="2"/>
      <c r="F12617" s="3"/>
      <c r="G12617" s="2">
        <v>2</v>
      </c>
      <c r="H12617" s="3">
        <v>1</v>
      </c>
      <c r="I12617" s="69" t="str">
        <f>VLOOKUP(C12617,СПРАВОЧНИК!B:D,2,0)</f>
        <v>США</v>
      </c>
      <c r="J12617" s="69" t="str">
        <f>VLOOKUP(C12617,СПРАВОЧНИК!B:D,3,0)</f>
        <v>ИНОМАРКИ</v>
      </c>
      <c r="K12617" s="69" t="str">
        <f>VLOOKUP(СВОД2023[[#This Row],[ФО]],СПРАВОЧНИК!H:P,2,0)</f>
        <v>Южный ФО</v>
      </c>
    </row>
    <row r="12618" spans="1:11" x14ac:dyDescent="0.2">
      <c r="A12618" t="s">
        <v>600</v>
      </c>
      <c r="B12618" t="s">
        <v>597</v>
      </c>
      <c r="C12618" s="1" t="s">
        <v>1777</v>
      </c>
      <c r="D12618" s="1" t="s">
        <v>2707</v>
      </c>
      <c r="E12618" s="2"/>
      <c r="F12618" s="3"/>
      <c r="G12618" s="2">
        <v>1</v>
      </c>
      <c r="H12618" s="3">
        <v>1</v>
      </c>
      <c r="I12618" s="69" t="str">
        <f>VLOOKUP(C12618,СПРАВОЧНИК!B:D,2,0)</f>
        <v>США</v>
      </c>
      <c r="J12618" s="69" t="str">
        <f>VLOOKUP(C12618,СПРАВОЧНИК!B:D,3,0)</f>
        <v>ИНОМАРКИ</v>
      </c>
      <c r="K12618" s="69" t="str">
        <f>VLOOKUP(СВОД2023[[#This Row],[ФО]],СПРАВОЧНИК!H:P,2,0)</f>
        <v>Южный ФО</v>
      </c>
    </row>
    <row r="12619" spans="1:11" x14ac:dyDescent="0.2">
      <c r="A12619" t="s">
        <v>600</v>
      </c>
      <c r="B12619" t="s">
        <v>597</v>
      </c>
      <c r="C12619" s="1" t="s">
        <v>1777</v>
      </c>
      <c r="D12619" s="1" t="s">
        <v>2285</v>
      </c>
      <c r="E12619" s="2"/>
      <c r="F12619" s="3"/>
      <c r="G12619" s="2">
        <v>1</v>
      </c>
      <c r="H12619" s="3">
        <v>1</v>
      </c>
      <c r="I12619" s="69" t="str">
        <f>VLOOKUP(C12619,СПРАВОЧНИК!B:D,2,0)</f>
        <v>США</v>
      </c>
      <c r="J12619" s="69" t="str">
        <f>VLOOKUP(C12619,СПРАВОЧНИК!B:D,3,0)</f>
        <v>ИНОМАРКИ</v>
      </c>
      <c r="K12619" s="69" t="str">
        <f>VLOOKUP(СВОД2023[[#This Row],[ФО]],СПРАВОЧНИК!H:P,2,0)</f>
        <v>Южный ФО</v>
      </c>
    </row>
    <row r="12620" spans="1:11" x14ac:dyDescent="0.2">
      <c r="A12620" t="s">
        <v>600</v>
      </c>
      <c r="B12620" t="s">
        <v>597</v>
      </c>
      <c r="C12620" s="1" t="s">
        <v>1777</v>
      </c>
      <c r="D12620" s="1" t="s">
        <v>2461</v>
      </c>
      <c r="E12620" s="2"/>
      <c r="F12620" s="3"/>
      <c r="G12620" s="2"/>
      <c r="H12620" s="3">
        <v>1</v>
      </c>
      <c r="I12620" s="69" t="str">
        <f>VLOOKUP(C12620,СПРАВОЧНИК!B:D,2,0)</f>
        <v>США</v>
      </c>
      <c r="J12620" s="69" t="str">
        <f>VLOOKUP(C12620,СПРАВОЧНИК!B:D,3,0)</f>
        <v>ИНОМАРКИ</v>
      </c>
      <c r="K12620" s="69" t="str">
        <f>VLOOKUP(СВОД2023[[#This Row],[ФО]],СПРАВОЧНИК!H:P,2,0)</f>
        <v>Южный ФО</v>
      </c>
    </row>
    <row r="12621" spans="1:11" x14ac:dyDescent="0.2">
      <c r="A12621" t="s">
        <v>600</v>
      </c>
      <c r="B12621" t="s">
        <v>597</v>
      </c>
      <c r="C12621" s="1" t="s">
        <v>1777</v>
      </c>
      <c r="D12621" s="1" t="s">
        <v>1778</v>
      </c>
      <c r="E12621" s="2">
        <v>10</v>
      </c>
      <c r="F12621" s="3">
        <v>5</v>
      </c>
      <c r="G12621" s="2">
        <v>43</v>
      </c>
      <c r="H12621" s="3">
        <v>23</v>
      </c>
      <c r="I12621" s="69" t="str">
        <f>VLOOKUP(C12621,СПРАВОЧНИК!B:D,2,0)</f>
        <v>США</v>
      </c>
      <c r="J12621" s="69" t="str">
        <f>VLOOKUP(C12621,СПРАВОЧНИК!B:D,3,0)</f>
        <v>ИНОМАРКИ</v>
      </c>
      <c r="K12621" s="69" t="str">
        <f>VLOOKUP(СВОД2023[[#This Row],[ФО]],СПРАВОЧНИК!H:P,2,0)</f>
        <v>Южный ФО</v>
      </c>
    </row>
    <row r="12622" spans="1:11" x14ac:dyDescent="0.2">
      <c r="A12622" t="s">
        <v>600</v>
      </c>
      <c r="B12622" t="s">
        <v>597</v>
      </c>
      <c r="C12622" s="1" t="s">
        <v>453</v>
      </c>
      <c r="D12622" s="1" t="s">
        <v>454</v>
      </c>
      <c r="E12622" s="2">
        <v>1</v>
      </c>
      <c r="F12622" s="3">
        <v>3</v>
      </c>
      <c r="G12622" s="2">
        <v>13</v>
      </c>
      <c r="H12622" s="3">
        <v>8</v>
      </c>
      <c r="I12622" s="69" t="str">
        <f>VLOOKUP(C12622,СПРАВОЧНИК!B:D,2,0)</f>
        <v>ЕВРОПА</v>
      </c>
      <c r="J12622" s="69" t="str">
        <f>VLOOKUP(C12622,СПРАВОЧНИК!B:D,3,0)</f>
        <v>ИНОМАРКИ</v>
      </c>
      <c r="K12622" s="69" t="str">
        <f>VLOOKUP(СВОД2023[[#This Row],[ФО]],СПРАВОЧНИК!H:P,2,0)</f>
        <v>Южный ФО</v>
      </c>
    </row>
    <row r="12623" spans="1:11" x14ac:dyDescent="0.2">
      <c r="A12623" t="s">
        <v>600</v>
      </c>
      <c r="B12623" t="s">
        <v>597</v>
      </c>
      <c r="C12623" s="1" t="s">
        <v>453</v>
      </c>
      <c r="D12623" s="1" t="s">
        <v>455</v>
      </c>
      <c r="E12623" s="2">
        <v>100</v>
      </c>
      <c r="F12623" s="3">
        <v>61</v>
      </c>
      <c r="G12623" s="2">
        <v>633</v>
      </c>
      <c r="H12623" s="3">
        <v>396</v>
      </c>
      <c r="I12623" s="69" t="str">
        <f>VLOOKUP(C12623,СПРАВОЧНИК!B:D,2,0)</f>
        <v>ЕВРОПА</v>
      </c>
      <c r="J12623" s="69" t="str">
        <f>VLOOKUP(C12623,СПРАВОЧНИК!B:D,3,0)</f>
        <v>ИНОМАРКИ</v>
      </c>
      <c r="K12623" s="69" t="str">
        <f>VLOOKUP(СВОД2023[[#This Row],[ФО]],СПРАВОЧНИК!H:P,2,0)</f>
        <v>Южный ФО</v>
      </c>
    </row>
    <row r="12624" spans="1:11" x14ac:dyDescent="0.2">
      <c r="A12624" t="s">
        <v>600</v>
      </c>
      <c r="B12624" t="s">
        <v>597</v>
      </c>
      <c r="C12624" s="1" t="s">
        <v>453</v>
      </c>
      <c r="D12624" s="1" t="s">
        <v>456</v>
      </c>
      <c r="E12624" s="2">
        <v>2</v>
      </c>
      <c r="F12624" s="3">
        <v>2</v>
      </c>
      <c r="G12624" s="2">
        <v>9</v>
      </c>
      <c r="H12624" s="3">
        <v>5</v>
      </c>
      <c r="I12624" s="69" t="str">
        <f>VLOOKUP(C12624,СПРАВОЧНИК!B:D,2,0)</f>
        <v>ЕВРОПА</v>
      </c>
      <c r="J12624" s="69" t="str">
        <f>VLOOKUP(C12624,СПРАВОЧНИК!B:D,3,0)</f>
        <v>ИНОМАРКИ</v>
      </c>
      <c r="K12624" s="69" t="str">
        <f>VLOOKUP(СВОД2023[[#This Row],[ФО]],СПРАВОЧНИК!H:P,2,0)</f>
        <v>Южный ФО</v>
      </c>
    </row>
    <row r="12625" spans="1:11" x14ac:dyDescent="0.2">
      <c r="A12625" t="s">
        <v>600</v>
      </c>
      <c r="B12625" t="s">
        <v>597</v>
      </c>
      <c r="C12625" s="1" t="s">
        <v>453</v>
      </c>
      <c r="D12625" s="1" t="s">
        <v>457</v>
      </c>
      <c r="E12625" s="2">
        <v>24</v>
      </c>
      <c r="F12625" s="3">
        <v>18</v>
      </c>
      <c r="G12625" s="2">
        <v>152</v>
      </c>
      <c r="H12625" s="3">
        <v>93</v>
      </c>
      <c r="I12625" s="69" t="str">
        <f>VLOOKUP(C12625,СПРАВОЧНИК!B:D,2,0)</f>
        <v>ЕВРОПА</v>
      </c>
      <c r="J12625" s="69" t="str">
        <f>VLOOKUP(C12625,СПРАВОЧНИК!B:D,3,0)</f>
        <v>ИНОМАРКИ</v>
      </c>
      <c r="K12625" s="69" t="str">
        <f>VLOOKUP(СВОД2023[[#This Row],[ФО]],СПРАВОЧНИК!H:P,2,0)</f>
        <v>Южный ФО</v>
      </c>
    </row>
    <row r="12626" spans="1:11" x14ac:dyDescent="0.2">
      <c r="A12626" t="s">
        <v>600</v>
      </c>
      <c r="B12626" t="s">
        <v>597</v>
      </c>
      <c r="C12626" s="1" t="s">
        <v>453</v>
      </c>
      <c r="D12626" s="1" t="s">
        <v>458</v>
      </c>
      <c r="E12626" s="2">
        <v>15</v>
      </c>
      <c r="F12626" s="3">
        <v>8</v>
      </c>
      <c r="G12626" s="2">
        <v>102</v>
      </c>
      <c r="H12626" s="3">
        <v>75</v>
      </c>
      <c r="I12626" s="69" t="str">
        <f>VLOOKUP(C12626,СПРАВОЧНИК!B:D,2,0)</f>
        <v>ЕВРОПА</v>
      </c>
      <c r="J12626" s="69" t="str">
        <f>VLOOKUP(C12626,СПРАВОЧНИК!B:D,3,0)</f>
        <v>ИНОМАРКИ</v>
      </c>
      <c r="K12626" s="69" t="str">
        <f>VLOOKUP(СВОД2023[[#This Row],[ФО]],СПРАВОЧНИК!H:P,2,0)</f>
        <v>Южный ФО</v>
      </c>
    </row>
    <row r="12627" spans="1:11" x14ac:dyDescent="0.2">
      <c r="A12627" t="s">
        <v>600</v>
      </c>
      <c r="B12627" t="s">
        <v>597</v>
      </c>
      <c r="C12627" s="1" t="s">
        <v>453</v>
      </c>
      <c r="D12627" s="1" t="s">
        <v>831</v>
      </c>
      <c r="E12627" s="2">
        <v>4</v>
      </c>
      <c r="F12627" s="3"/>
      <c r="G12627" s="2">
        <v>5</v>
      </c>
      <c r="H12627" s="3">
        <v>1</v>
      </c>
      <c r="I12627" s="69" t="str">
        <f>VLOOKUP(C12627,СПРАВОЧНИК!B:D,2,0)</f>
        <v>ЕВРОПА</v>
      </c>
      <c r="J12627" s="69" t="str">
        <f>VLOOKUP(C12627,СПРАВОЧНИК!B:D,3,0)</f>
        <v>ИНОМАРКИ</v>
      </c>
      <c r="K12627" s="69" t="str">
        <f>VLOOKUP(СВОД2023[[#This Row],[ФО]],СПРАВОЧНИК!H:P,2,0)</f>
        <v>Южный ФО</v>
      </c>
    </row>
    <row r="12628" spans="1:11" x14ac:dyDescent="0.2">
      <c r="A12628" t="s">
        <v>600</v>
      </c>
      <c r="B12628" t="s">
        <v>597</v>
      </c>
      <c r="C12628" s="1" t="s">
        <v>453</v>
      </c>
      <c r="D12628" s="1" t="s">
        <v>459</v>
      </c>
      <c r="E12628" s="2"/>
      <c r="F12628" s="3">
        <v>3</v>
      </c>
      <c r="G12628" s="2">
        <v>19</v>
      </c>
      <c r="H12628" s="3">
        <v>15</v>
      </c>
      <c r="I12628" s="69" t="str">
        <f>VLOOKUP(C12628,СПРАВОЧНИК!B:D,2,0)</f>
        <v>ЕВРОПА</v>
      </c>
      <c r="J12628" s="69" t="str">
        <f>VLOOKUP(C12628,СПРАВОЧНИК!B:D,3,0)</f>
        <v>ИНОМАРКИ</v>
      </c>
      <c r="K12628" s="69" t="str">
        <f>VLOOKUP(СВОД2023[[#This Row],[ФО]],СПРАВОЧНИК!H:P,2,0)</f>
        <v>Южный ФО</v>
      </c>
    </row>
    <row r="12629" spans="1:11" x14ac:dyDescent="0.2">
      <c r="A12629" t="s">
        <v>600</v>
      </c>
      <c r="B12629" t="s">
        <v>597</v>
      </c>
      <c r="C12629" s="1" t="s">
        <v>453</v>
      </c>
      <c r="D12629" s="1" t="s">
        <v>460</v>
      </c>
      <c r="E12629" s="2"/>
      <c r="F12629" s="3">
        <v>3</v>
      </c>
      <c r="G12629" s="2">
        <v>3</v>
      </c>
      <c r="H12629" s="3">
        <v>6</v>
      </c>
      <c r="I12629" s="69" t="str">
        <f>VLOOKUP(C12629,СПРАВОЧНИК!B:D,2,0)</f>
        <v>ЕВРОПА</v>
      </c>
      <c r="J12629" s="69" t="str">
        <f>VLOOKUP(C12629,СПРАВОЧНИК!B:D,3,0)</f>
        <v>ИНОМАРКИ</v>
      </c>
      <c r="K12629" s="69" t="str">
        <f>VLOOKUP(СВОД2023[[#This Row],[ФО]],СПРАВОЧНИК!H:P,2,0)</f>
        <v>Южный ФО</v>
      </c>
    </row>
    <row r="12630" spans="1:11" x14ac:dyDescent="0.2">
      <c r="A12630" t="s">
        <v>600</v>
      </c>
      <c r="B12630" t="s">
        <v>597</v>
      </c>
      <c r="C12630" s="1" t="s">
        <v>453</v>
      </c>
      <c r="D12630" s="1" t="s">
        <v>2287</v>
      </c>
      <c r="E12630" s="2">
        <v>1</v>
      </c>
      <c r="F12630" s="3">
        <v>1</v>
      </c>
      <c r="G12630" s="2">
        <v>1</v>
      </c>
      <c r="H12630" s="3">
        <v>2</v>
      </c>
      <c r="I12630" s="69" t="str">
        <f>VLOOKUP(C12630,СПРАВОЧНИК!B:D,2,0)</f>
        <v>ЕВРОПА</v>
      </c>
      <c r="J12630" s="69" t="str">
        <f>VLOOKUP(C12630,СПРАВОЧНИК!B:D,3,0)</f>
        <v>ИНОМАРКИ</v>
      </c>
      <c r="K12630" s="69" t="str">
        <f>VLOOKUP(СВОД2023[[#This Row],[ФО]],СПРАВОЧНИК!H:P,2,0)</f>
        <v>Южный ФО</v>
      </c>
    </row>
    <row r="12631" spans="1:11" x14ac:dyDescent="0.2">
      <c r="A12631" t="s">
        <v>600</v>
      </c>
      <c r="B12631" t="s">
        <v>597</v>
      </c>
      <c r="C12631" s="1" t="s">
        <v>453</v>
      </c>
      <c r="D12631" s="1" t="s">
        <v>2288</v>
      </c>
      <c r="E12631" s="2"/>
      <c r="F12631" s="3"/>
      <c r="G12631" s="2">
        <v>1</v>
      </c>
      <c r="H12631" s="3"/>
      <c r="I12631" s="69" t="str">
        <f>VLOOKUP(C12631,СПРАВОЧНИК!B:D,2,0)</f>
        <v>ЕВРОПА</v>
      </c>
      <c r="J12631" s="69" t="str">
        <f>VLOOKUP(C12631,СПРАВОЧНИК!B:D,3,0)</f>
        <v>ИНОМАРКИ</v>
      </c>
      <c r="K12631" s="69" t="str">
        <f>VLOOKUP(СВОД2023[[#This Row],[ФО]],СПРАВОЧНИК!H:P,2,0)</f>
        <v>Южный ФО</v>
      </c>
    </row>
    <row r="12632" spans="1:11" x14ac:dyDescent="0.2">
      <c r="A12632" t="s">
        <v>600</v>
      </c>
      <c r="B12632" t="s">
        <v>597</v>
      </c>
      <c r="C12632" s="1" t="s">
        <v>453</v>
      </c>
      <c r="D12632" s="1" t="s">
        <v>461</v>
      </c>
      <c r="E12632" s="2">
        <v>5</v>
      </c>
      <c r="F12632" s="3">
        <v>4</v>
      </c>
      <c r="G12632" s="2">
        <v>8</v>
      </c>
      <c r="H12632" s="3">
        <v>11</v>
      </c>
      <c r="I12632" s="69" t="str">
        <f>VLOOKUP(C12632,СПРАВОЧНИК!B:D,2,0)</f>
        <v>ЕВРОПА</v>
      </c>
      <c r="J12632" s="69" t="str">
        <f>VLOOKUP(C12632,СПРАВОЧНИК!B:D,3,0)</f>
        <v>ИНОМАРКИ</v>
      </c>
      <c r="K12632" s="69" t="str">
        <f>VLOOKUP(СВОД2023[[#This Row],[ФО]],СПРАВОЧНИК!H:P,2,0)</f>
        <v>Южный ФО</v>
      </c>
    </row>
    <row r="12633" spans="1:11" x14ac:dyDescent="0.2">
      <c r="A12633" t="s">
        <v>600</v>
      </c>
      <c r="B12633" t="s">
        <v>597</v>
      </c>
      <c r="C12633" s="1" t="s">
        <v>1779</v>
      </c>
      <c r="D12633" s="1" t="s">
        <v>2289</v>
      </c>
      <c r="E12633" s="2"/>
      <c r="F12633" s="3">
        <v>1</v>
      </c>
      <c r="G12633" s="2">
        <v>2</v>
      </c>
      <c r="H12633" s="3">
        <v>1</v>
      </c>
      <c r="I12633" s="69" t="str">
        <f>VLOOKUP(C12633,СПРАВОЧНИК!B:D,2,0)</f>
        <v>ЯПОНИЯ</v>
      </c>
      <c r="J12633" s="69" t="str">
        <f>VLOOKUP(C12633,СПРАВОЧНИК!B:D,3,0)</f>
        <v>ИНОМАРКИ</v>
      </c>
      <c r="K12633" s="69" t="str">
        <f>VLOOKUP(СВОД2023[[#This Row],[ФО]],СПРАВОЧНИК!H:P,2,0)</f>
        <v>Южный ФО</v>
      </c>
    </row>
    <row r="12634" spans="1:11" x14ac:dyDescent="0.2">
      <c r="A12634" t="s">
        <v>600</v>
      </c>
      <c r="B12634" t="s">
        <v>597</v>
      </c>
      <c r="C12634" s="1" t="s">
        <v>1779</v>
      </c>
      <c r="D12634" s="1" t="s">
        <v>1780</v>
      </c>
      <c r="E12634" s="2">
        <v>1</v>
      </c>
      <c r="F12634" s="3">
        <v>2</v>
      </c>
      <c r="G12634" s="2">
        <v>7</v>
      </c>
      <c r="H12634" s="3">
        <v>4</v>
      </c>
      <c r="I12634" s="69" t="str">
        <f>VLOOKUP(C12634,СПРАВОЧНИК!B:D,2,0)</f>
        <v>ЯПОНИЯ</v>
      </c>
      <c r="J12634" s="69" t="str">
        <f>VLOOKUP(C12634,СПРАВОЧНИК!B:D,3,0)</f>
        <v>ИНОМАРКИ</v>
      </c>
      <c r="K12634" s="69" t="str">
        <f>VLOOKUP(СВОД2023[[#This Row],[ФО]],СПРАВОЧНИК!H:P,2,0)</f>
        <v>Южный ФО</v>
      </c>
    </row>
    <row r="12635" spans="1:11" x14ac:dyDescent="0.2">
      <c r="A12635" t="s">
        <v>600</v>
      </c>
      <c r="B12635" t="s">
        <v>597</v>
      </c>
      <c r="C12635" s="1" t="s">
        <v>462</v>
      </c>
      <c r="D12635" s="1" t="s">
        <v>2291</v>
      </c>
      <c r="E12635" s="2">
        <v>5</v>
      </c>
      <c r="F12635" s="3">
        <v>4</v>
      </c>
      <c r="G12635" s="2">
        <v>46</v>
      </c>
      <c r="H12635" s="3">
        <v>41</v>
      </c>
      <c r="I12635" s="69" t="str">
        <f>VLOOKUP(C12635,СПРАВОЧНИК!B:D,2,0)</f>
        <v>КОРЕЯ</v>
      </c>
      <c r="J12635" s="69" t="str">
        <f>VLOOKUP(C12635,СПРАВОЧНИК!B:D,3,0)</f>
        <v>ИНОМАРКИ</v>
      </c>
      <c r="K12635" s="69" t="str">
        <f>VLOOKUP(СВОД2023[[#This Row],[ФО]],СПРАВОЧНИК!H:P,2,0)</f>
        <v>Южный ФО</v>
      </c>
    </row>
    <row r="12636" spans="1:11" x14ac:dyDescent="0.2">
      <c r="A12636" t="s">
        <v>600</v>
      </c>
      <c r="B12636" t="s">
        <v>597</v>
      </c>
      <c r="C12636" s="1" t="s">
        <v>462</v>
      </c>
      <c r="D12636" s="1" t="s">
        <v>2292</v>
      </c>
      <c r="E12636" s="2">
        <v>12</v>
      </c>
      <c r="F12636" s="3">
        <v>5</v>
      </c>
      <c r="G12636" s="2">
        <v>83</v>
      </c>
      <c r="H12636" s="3">
        <v>58</v>
      </c>
      <c r="I12636" s="69" t="str">
        <f>VLOOKUP(C12636,СПРАВОЧНИК!B:D,2,0)</f>
        <v>КОРЕЯ</v>
      </c>
      <c r="J12636" s="69" t="str">
        <f>VLOOKUP(C12636,СПРАВОЧНИК!B:D,3,0)</f>
        <v>ИНОМАРКИ</v>
      </c>
      <c r="K12636" s="69" t="str">
        <f>VLOOKUP(СВОД2023[[#This Row],[ФО]],СПРАВОЧНИК!H:P,2,0)</f>
        <v>Южный ФО</v>
      </c>
    </row>
    <row r="12637" spans="1:11" x14ac:dyDescent="0.2">
      <c r="A12637" t="s">
        <v>600</v>
      </c>
      <c r="B12637" t="s">
        <v>597</v>
      </c>
      <c r="C12637" s="1" t="s">
        <v>462</v>
      </c>
      <c r="D12637" s="1" t="s">
        <v>1781</v>
      </c>
      <c r="E12637" s="2">
        <v>14</v>
      </c>
      <c r="F12637" s="3">
        <v>12</v>
      </c>
      <c r="G12637" s="2">
        <v>79</v>
      </c>
      <c r="H12637" s="3">
        <v>77</v>
      </c>
      <c r="I12637" s="69" t="str">
        <f>VLOOKUP(C12637,СПРАВОЧНИК!B:D,2,0)</f>
        <v>КОРЕЯ</v>
      </c>
      <c r="J12637" s="69" t="str">
        <f>VLOOKUP(C12637,СПРАВОЧНИК!B:D,3,0)</f>
        <v>ИНОМАРКИ</v>
      </c>
      <c r="K12637" s="69" t="str">
        <f>VLOOKUP(СВОД2023[[#This Row],[ФО]],СПРАВОЧНИК!H:P,2,0)</f>
        <v>Южный ФО</v>
      </c>
    </row>
    <row r="12638" spans="1:11" x14ac:dyDescent="0.2">
      <c r="A12638" t="s">
        <v>600</v>
      </c>
      <c r="B12638" t="s">
        <v>597</v>
      </c>
      <c r="C12638" s="1" t="s">
        <v>462</v>
      </c>
      <c r="D12638" s="1" t="s">
        <v>1782</v>
      </c>
      <c r="E12638" s="2">
        <v>21</v>
      </c>
      <c r="F12638" s="3">
        <v>10</v>
      </c>
      <c r="G12638" s="2">
        <v>105</v>
      </c>
      <c r="H12638" s="3">
        <v>52</v>
      </c>
      <c r="I12638" s="69" t="str">
        <f>VLOOKUP(C12638,СПРАВОЧНИК!B:D,2,0)</f>
        <v>КОРЕЯ</v>
      </c>
      <c r="J12638" s="69" t="str">
        <f>VLOOKUP(C12638,СПРАВОЧНИК!B:D,3,0)</f>
        <v>ИНОМАРКИ</v>
      </c>
      <c r="K12638" s="69" t="str">
        <f>VLOOKUP(СВОД2023[[#This Row],[ФО]],СПРАВОЧНИК!H:P,2,0)</f>
        <v>Южный ФО</v>
      </c>
    </row>
    <row r="12639" spans="1:11" x14ac:dyDescent="0.2">
      <c r="A12639" t="s">
        <v>600</v>
      </c>
      <c r="B12639" t="s">
        <v>597</v>
      </c>
      <c r="C12639" s="1" t="s">
        <v>462</v>
      </c>
      <c r="D12639" s="1" t="s">
        <v>463</v>
      </c>
      <c r="E12639" s="2">
        <v>9</v>
      </c>
      <c r="F12639" s="3">
        <v>4</v>
      </c>
      <c r="G12639" s="2">
        <v>54</v>
      </c>
      <c r="H12639" s="3">
        <v>39</v>
      </c>
      <c r="I12639" s="69" t="str">
        <f>VLOOKUP(C12639,СПРАВОЧНИК!B:D,2,0)</f>
        <v>КОРЕЯ</v>
      </c>
      <c r="J12639" s="69" t="str">
        <f>VLOOKUP(C12639,СПРАВОЧНИК!B:D,3,0)</f>
        <v>ИНОМАРКИ</v>
      </c>
      <c r="K12639" s="69" t="str">
        <f>VLOOKUP(СВОД2023[[#This Row],[ФО]],СПРАВОЧНИК!H:P,2,0)</f>
        <v>Южный ФО</v>
      </c>
    </row>
    <row r="12640" spans="1:11" x14ac:dyDescent="0.2">
      <c r="A12640" t="s">
        <v>600</v>
      </c>
      <c r="B12640" t="s">
        <v>597</v>
      </c>
      <c r="C12640" s="1" t="s">
        <v>464</v>
      </c>
      <c r="D12640" s="1" t="s">
        <v>465</v>
      </c>
      <c r="E12640" s="2">
        <v>49</v>
      </c>
      <c r="F12640" s="3">
        <v>35</v>
      </c>
      <c r="G12640" s="2">
        <v>271</v>
      </c>
      <c r="H12640" s="3">
        <v>129</v>
      </c>
      <c r="I12640" s="69" t="str">
        <f>VLOOKUP(C12640,СПРАВОЧНИК!B:D,2,0)</f>
        <v>ЕВРОПА</v>
      </c>
      <c r="J12640" s="69" t="str">
        <f>VLOOKUP(C12640,СПРАВОЧНИК!B:D,3,0)</f>
        <v>ИНОМАРКИ</v>
      </c>
      <c r="K12640" s="69" t="str">
        <f>VLOOKUP(СВОД2023[[#This Row],[ФО]],СПРАВОЧНИК!H:P,2,0)</f>
        <v>Южный ФО</v>
      </c>
    </row>
    <row r="12641" spans="1:11" x14ac:dyDescent="0.2">
      <c r="A12641" t="s">
        <v>600</v>
      </c>
      <c r="B12641" t="s">
        <v>597</v>
      </c>
      <c r="C12641" s="1" t="s">
        <v>464</v>
      </c>
      <c r="D12641" s="1" t="s">
        <v>650</v>
      </c>
      <c r="E12641" s="2">
        <v>55</v>
      </c>
      <c r="F12641" s="3">
        <v>18</v>
      </c>
      <c r="G12641" s="2">
        <v>267</v>
      </c>
      <c r="H12641" s="3">
        <v>120</v>
      </c>
      <c r="I12641" s="69" t="str">
        <f>VLOOKUP(C12641,СПРАВОЧНИК!B:D,2,0)</f>
        <v>ЕВРОПА</v>
      </c>
      <c r="J12641" s="69" t="str">
        <f>VLOOKUP(C12641,СПРАВОЧНИК!B:D,3,0)</f>
        <v>ИНОМАРКИ</v>
      </c>
      <c r="K12641" s="69" t="str">
        <f>VLOOKUP(СВОД2023[[#This Row],[ФО]],СПРАВОЧНИК!H:P,2,0)</f>
        <v>Южный ФО</v>
      </c>
    </row>
    <row r="12642" spans="1:11" x14ac:dyDescent="0.2">
      <c r="A12642" t="s">
        <v>600</v>
      </c>
      <c r="B12642" t="s">
        <v>597</v>
      </c>
      <c r="C12642" s="1" t="s">
        <v>464</v>
      </c>
      <c r="D12642" s="1" t="s">
        <v>466</v>
      </c>
      <c r="E12642" s="2">
        <v>409</v>
      </c>
      <c r="F12642" s="3">
        <v>298</v>
      </c>
      <c r="G12642" s="2">
        <v>2302</v>
      </c>
      <c r="H12642" s="3">
        <v>1620</v>
      </c>
      <c r="I12642" s="69" t="str">
        <f>VLOOKUP(C12642,СПРАВОЧНИК!B:D,2,0)</f>
        <v>ЕВРОПА</v>
      </c>
      <c r="J12642" s="69" t="str">
        <f>VLOOKUP(C12642,СПРАВОЧНИК!B:D,3,0)</f>
        <v>ИНОМАРКИ</v>
      </c>
      <c r="K12642" s="69" t="str">
        <f>VLOOKUP(СВОД2023[[#This Row],[ФО]],СПРАВОЧНИК!H:P,2,0)</f>
        <v>Южный ФО</v>
      </c>
    </row>
    <row r="12643" spans="1:11" x14ac:dyDescent="0.2">
      <c r="A12643" t="s">
        <v>600</v>
      </c>
      <c r="B12643" t="s">
        <v>597</v>
      </c>
      <c r="C12643" s="1" t="s">
        <v>464</v>
      </c>
      <c r="D12643" s="1" t="s">
        <v>1783</v>
      </c>
      <c r="E12643" s="2">
        <v>79</v>
      </c>
      <c r="F12643" s="3">
        <v>39</v>
      </c>
      <c r="G12643" s="2">
        <v>450</v>
      </c>
      <c r="H12643" s="3">
        <v>265</v>
      </c>
      <c r="I12643" s="69" t="str">
        <f>VLOOKUP(C12643,СПРАВОЧНИК!B:D,2,0)</f>
        <v>ЕВРОПА</v>
      </c>
      <c r="J12643" s="69" t="str">
        <f>VLOOKUP(C12643,СПРАВОЧНИК!B:D,3,0)</f>
        <v>ИНОМАРКИ</v>
      </c>
      <c r="K12643" s="69" t="str">
        <f>VLOOKUP(СВОД2023[[#This Row],[ФО]],СПРАВОЧНИК!H:P,2,0)</f>
        <v>Южный ФО</v>
      </c>
    </row>
    <row r="12644" spans="1:11" x14ac:dyDescent="0.2">
      <c r="A12644" t="s">
        <v>600</v>
      </c>
      <c r="B12644" t="s">
        <v>597</v>
      </c>
      <c r="C12644" s="1" t="s">
        <v>464</v>
      </c>
      <c r="D12644" s="1" t="s">
        <v>1785</v>
      </c>
      <c r="E12644" s="2">
        <v>26</v>
      </c>
      <c r="F12644" s="3">
        <v>5</v>
      </c>
      <c r="G12644" s="2">
        <v>85</v>
      </c>
      <c r="H12644" s="3">
        <v>34</v>
      </c>
      <c r="I12644" s="69" t="str">
        <f>VLOOKUP(C12644,СПРАВОЧНИК!B:D,2,0)</f>
        <v>ЕВРОПА</v>
      </c>
      <c r="J12644" s="69" t="str">
        <f>VLOOKUP(C12644,СПРАВОЧНИК!B:D,3,0)</f>
        <v>ИНОМАРКИ</v>
      </c>
      <c r="K12644" s="69" t="str">
        <f>VLOOKUP(СВОД2023[[#This Row],[ФО]],СПРАВОЧНИК!H:P,2,0)</f>
        <v>Южный ФО</v>
      </c>
    </row>
    <row r="12645" spans="1:11" x14ac:dyDescent="0.2">
      <c r="A12645" t="s">
        <v>600</v>
      </c>
      <c r="B12645" t="s">
        <v>597</v>
      </c>
      <c r="C12645" s="1" t="s">
        <v>464</v>
      </c>
      <c r="D12645" s="1" t="s">
        <v>2293</v>
      </c>
      <c r="E12645" s="2">
        <v>7</v>
      </c>
      <c r="F12645" s="3">
        <v>2</v>
      </c>
      <c r="G12645" s="2">
        <v>47</v>
      </c>
      <c r="H12645" s="3">
        <v>6</v>
      </c>
      <c r="I12645" s="69" t="str">
        <f>VLOOKUP(C12645,СПРАВОЧНИК!B:D,2,0)</f>
        <v>ЕВРОПА</v>
      </c>
      <c r="J12645" s="69" t="str">
        <f>VLOOKUP(C12645,СПРАВОЧНИК!B:D,3,0)</f>
        <v>ИНОМАРКИ</v>
      </c>
      <c r="K12645" s="69" t="str">
        <f>VLOOKUP(СВОД2023[[#This Row],[ФО]],СПРАВОЧНИК!H:P,2,0)</f>
        <v>Южный ФО</v>
      </c>
    </row>
    <row r="12646" spans="1:11" x14ac:dyDescent="0.2">
      <c r="A12646" t="s">
        <v>600</v>
      </c>
      <c r="B12646" t="s">
        <v>597</v>
      </c>
      <c r="C12646" s="1" t="s">
        <v>464</v>
      </c>
      <c r="D12646" s="1" t="s">
        <v>467</v>
      </c>
      <c r="E12646" s="2">
        <v>126</v>
      </c>
      <c r="F12646" s="3">
        <v>97</v>
      </c>
      <c r="G12646" s="2">
        <v>676</v>
      </c>
      <c r="H12646" s="3">
        <v>477</v>
      </c>
      <c r="I12646" s="69" t="str">
        <f>VLOOKUP(C12646,СПРАВОЧНИК!B:D,2,0)</f>
        <v>ЕВРОПА</v>
      </c>
      <c r="J12646" s="69" t="str">
        <f>VLOOKUP(C12646,СПРАВОЧНИК!B:D,3,0)</f>
        <v>ИНОМАРКИ</v>
      </c>
      <c r="K12646" s="69" t="str">
        <f>VLOOKUP(СВОД2023[[#This Row],[ФО]],СПРАВОЧНИК!H:P,2,0)</f>
        <v>Южный ФО</v>
      </c>
    </row>
    <row r="12647" spans="1:11" x14ac:dyDescent="0.2">
      <c r="A12647" t="s">
        <v>600</v>
      </c>
      <c r="B12647" t="s">
        <v>597</v>
      </c>
      <c r="C12647" s="1" t="s">
        <v>464</v>
      </c>
      <c r="D12647" s="1" t="s">
        <v>468</v>
      </c>
      <c r="E12647" s="2">
        <v>24</v>
      </c>
      <c r="F12647" s="3">
        <v>13</v>
      </c>
      <c r="G12647" s="2">
        <v>110</v>
      </c>
      <c r="H12647" s="3">
        <v>44</v>
      </c>
      <c r="I12647" s="69" t="str">
        <f>VLOOKUP(C12647,СПРАВОЧНИК!B:D,2,0)</f>
        <v>ЕВРОПА</v>
      </c>
      <c r="J12647" s="69" t="str">
        <f>VLOOKUP(C12647,СПРАВОЧНИК!B:D,3,0)</f>
        <v>ИНОМАРКИ</v>
      </c>
      <c r="K12647" s="69" t="str">
        <f>VLOOKUP(СВОД2023[[#This Row],[ФО]],СПРАВОЧНИК!H:P,2,0)</f>
        <v>Южный ФО</v>
      </c>
    </row>
    <row r="12648" spans="1:11" x14ac:dyDescent="0.2">
      <c r="A12648" t="s">
        <v>600</v>
      </c>
      <c r="B12648" t="s">
        <v>597</v>
      </c>
      <c r="C12648" s="1" t="s">
        <v>464</v>
      </c>
      <c r="D12648" s="1" t="s">
        <v>1786</v>
      </c>
      <c r="E12648" s="2">
        <v>89</v>
      </c>
      <c r="F12648" s="3">
        <v>28</v>
      </c>
      <c r="G12648" s="2">
        <v>320</v>
      </c>
      <c r="H12648" s="3">
        <v>172</v>
      </c>
      <c r="I12648" s="69" t="str">
        <f>VLOOKUP(C12648,СПРАВОЧНИК!B:D,2,0)</f>
        <v>ЕВРОПА</v>
      </c>
      <c r="J12648" s="69" t="str">
        <f>VLOOKUP(C12648,СПРАВОЧНИК!B:D,3,0)</f>
        <v>ИНОМАРКИ</v>
      </c>
      <c r="K12648" s="69" t="str">
        <f>VLOOKUP(СВОД2023[[#This Row],[ФО]],СПРАВОЧНИК!H:P,2,0)</f>
        <v>Южный ФО</v>
      </c>
    </row>
    <row r="12649" spans="1:11" x14ac:dyDescent="0.2">
      <c r="A12649" t="s">
        <v>600</v>
      </c>
      <c r="B12649" t="s">
        <v>597</v>
      </c>
      <c r="C12649" s="1" t="s">
        <v>464</v>
      </c>
      <c r="D12649" s="1" t="s">
        <v>1787</v>
      </c>
      <c r="E12649" s="2">
        <v>3</v>
      </c>
      <c r="F12649" s="3">
        <v>7</v>
      </c>
      <c r="G12649" s="2">
        <v>16</v>
      </c>
      <c r="H12649" s="3">
        <v>17</v>
      </c>
      <c r="I12649" s="69" t="str">
        <f>VLOOKUP(C12649,СПРАВОЧНИК!B:D,2,0)</f>
        <v>ЕВРОПА</v>
      </c>
      <c r="J12649" s="69" t="str">
        <f>VLOOKUP(C12649,СПРАВОЧНИК!B:D,3,0)</f>
        <v>ИНОМАРКИ</v>
      </c>
      <c r="K12649" s="69" t="str">
        <f>VLOOKUP(СВОД2023[[#This Row],[ФО]],СПРАВОЧНИК!H:P,2,0)</f>
        <v>Южный ФО</v>
      </c>
    </row>
    <row r="12650" spans="1:11" x14ac:dyDescent="0.2">
      <c r="A12650" t="s">
        <v>600</v>
      </c>
      <c r="B12650" t="s">
        <v>597</v>
      </c>
      <c r="C12650" s="1" t="s">
        <v>464</v>
      </c>
      <c r="D12650" s="1" t="s">
        <v>2777</v>
      </c>
      <c r="E12650" s="2"/>
      <c r="F12650" s="3"/>
      <c r="G12650" s="2">
        <v>1</v>
      </c>
      <c r="H12650" s="3"/>
      <c r="I12650" s="69" t="str">
        <f>VLOOKUP(C12650,СПРАВОЧНИК!B:D,2,0)</f>
        <v>ЕВРОПА</v>
      </c>
      <c r="J12650" s="69" t="str">
        <f>VLOOKUP(C12650,СПРАВОЧНИК!B:D,3,0)</f>
        <v>ИНОМАРКИ</v>
      </c>
      <c r="K12650" s="69" t="str">
        <f>VLOOKUP(СВОД2023[[#This Row],[ФО]],СПРАВОЧНИК!H:P,2,0)</f>
        <v>Южный ФО</v>
      </c>
    </row>
    <row r="12651" spans="1:11" x14ac:dyDescent="0.2">
      <c r="A12651" t="s">
        <v>600</v>
      </c>
      <c r="B12651" t="s">
        <v>597</v>
      </c>
      <c r="C12651" s="1" t="s">
        <v>464</v>
      </c>
      <c r="D12651" s="1" t="s">
        <v>846</v>
      </c>
      <c r="E12651" s="2">
        <v>330</v>
      </c>
      <c r="F12651" s="3">
        <v>123</v>
      </c>
      <c r="G12651" s="2">
        <v>1548</v>
      </c>
      <c r="H12651" s="3">
        <v>707</v>
      </c>
      <c r="I12651" s="69" t="str">
        <f>VLOOKUP(C12651,СПРАВОЧНИК!B:D,2,0)</f>
        <v>ЕВРОПА</v>
      </c>
      <c r="J12651" s="69" t="str">
        <f>VLOOKUP(C12651,СПРАВОЧНИК!B:D,3,0)</f>
        <v>ИНОМАРКИ</v>
      </c>
      <c r="K12651" s="69" t="str">
        <f>VLOOKUP(СВОД2023[[#This Row],[ФО]],СПРАВОЧНИК!H:P,2,0)</f>
        <v>Южный ФО</v>
      </c>
    </row>
    <row r="12652" spans="1:11" x14ac:dyDescent="0.2">
      <c r="A12652" t="s">
        <v>600</v>
      </c>
      <c r="B12652" t="s">
        <v>597</v>
      </c>
      <c r="C12652" s="1" t="s">
        <v>464</v>
      </c>
      <c r="D12652" s="1" t="s">
        <v>1788</v>
      </c>
      <c r="E12652" s="2">
        <v>167</v>
      </c>
      <c r="F12652" s="3">
        <v>43</v>
      </c>
      <c r="G12652" s="2">
        <v>844</v>
      </c>
      <c r="H12652" s="3">
        <v>259</v>
      </c>
      <c r="I12652" s="69" t="str">
        <f>VLOOKUP(C12652,СПРАВОЧНИК!B:D,2,0)</f>
        <v>ЕВРОПА</v>
      </c>
      <c r="J12652" s="69" t="str">
        <f>VLOOKUP(C12652,СПРАВОЧНИК!B:D,3,0)</f>
        <v>ИНОМАРКИ</v>
      </c>
      <c r="K12652" s="69" t="str">
        <f>VLOOKUP(СВОД2023[[#This Row],[ФО]],СПРАВОЧНИК!H:P,2,0)</f>
        <v>Южный ФО</v>
      </c>
    </row>
    <row r="12653" spans="1:11" x14ac:dyDescent="0.2">
      <c r="A12653" t="s">
        <v>600</v>
      </c>
      <c r="B12653" t="s">
        <v>597</v>
      </c>
      <c r="C12653" s="1" t="s">
        <v>464</v>
      </c>
      <c r="D12653" s="1" t="s">
        <v>2294</v>
      </c>
      <c r="E12653" s="2">
        <v>5</v>
      </c>
      <c r="F12653" s="3">
        <v>1</v>
      </c>
      <c r="G12653" s="2">
        <v>23</v>
      </c>
      <c r="H12653" s="3">
        <v>7</v>
      </c>
      <c r="I12653" s="69" t="str">
        <f>VLOOKUP(C12653,СПРАВОЧНИК!B:D,2,0)</f>
        <v>ЕВРОПА</v>
      </c>
      <c r="J12653" s="69" t="str">
        <f>VLOOKUP(C12653,СПРАВОЧНИК!B:D,3,0)</f>
        <v>ИНОМАРКИ</v>
      </c>
      <c r="K12653" s="69" t="str">
        <f>VLOOKUP(СВОД2023[[#This Row],[ФО]],СПРАВОЧНИК!H:P,2,0)</f>
        <v>Южный ФО</v>
      </c>
    </row>
    <row r="12654" spans="1:11" x14ac:dyDescent="0.2">
      <c r="A12654" t="s">
        <v>600</v>
      </c>
      <c r="B12654" t="s">
        <v>597</v>
      </c>
      <c r="C12654" s="1" t="s">
        <v>464</v>
      </c>
      <c r="D12654" s="1" t="s">
        <v>2462</v>
      </c>
      <c r="E12654" s="2">
        <v>1</v>
      </c>
      <c r="F12654" s="3"/>
      <c r="G12654" s="2">
        <v>7</v>
      </c>
      <c r="H12654" s="3">
        <v>2</v>
      </c>
      <c r="I12654" s="69" t="str">
        <f>VLOOKUP(C12654,СПРАВОЧНИК!B:D,2,0)</f>
        <v>ЕВРОПА</v>
      </c>
      <c r="J12654" s="69" t="str">
        <f>VLOOKUP(C12654,СПРАВОЧНИК!B:D,3,0)</f>
        <v>ИНОМАРКИ</v>
      </c>
      <c r="K12654" s="69" t="str">
        <f>VLOOKUP(СВОД2023[[#This Row],[ФО]],СПРАВОЧНИК!H:P,2,0)</f>
        <v>Южный ФО</v>
      </c>
    </row>
    <row r="12655" spans="1:11" x14ac:dyDescent="0.2">
      <c r="A12655" t="s">
        <v>600</v>
      </c>
      <c r="B12655" t="s">
        <v>597</v>
      </c>
      <c r="C12655" s="1" t="s">
        <v>464</v>
      </c>
      <c r="D12655" s="1" t="s">
        <v>1789</v>
      </c>
      <c r="E12655" s="2">
        <v>10</v>
      </c>
      <c r="F12655" s="3">
        <v>3</v>
      </c>
      <c r="G12655" s="2">
        <v>57</v>
      </c>
      <c r="H12655" s="3">
        <v>31</v>
      </c>
      <c r="I12655" s="69" t="str">
        <f>VLOOKUP(C12655,СПРАВОЧНИК!B:D,2,0)</f>
        <v>ЕВРОПА</v>
      </c>
      <c r="J12655" s="69" t="str">
        <f>VLOOKUP(C12655,СПРАВОЧНИК!B:D,3,0)</f>
        <v>ИНОМАРКИ</v>
      </c>
      <c r="K12655" s="69" t="str">
        <f>VLOOKUP(СВОД2023[[#This Row],[ФО]],СПРАВОЧНИК!H:P,2,0)</f>
        <v>Южный ФО</v>
      </c>
    </row>
    <row r="12656" spans="1:11" x14ac:dyDescent="0.2">
      <c r="A12656" t="s">
        <v>600</v>
      </c>
      <c r="B12656" t="s">
        <v>597</v>
      </c>
      <c r="C12656" s="1" t="s">
        <v>464</v>
      </c>
      <c r="D12656" s="1" t="s">
        <v>2296</v>
      </c>
      <c r="E12656" s="2">
        <v>5</v>
      </c>
      <c r="F12656" s="3">
        <v>3</v>
      </c>
      <c r="G12656" s="2">
        <v>20</v>
      </c>
      <c r="H12656" s="3">
        <v>7</v>
      </c>
      <c r="I12656" s="69" t="str">
        <f>VLOOKUP(C12656,СПРАВОЧНИК!B:D,2,0)</f>
        <v>ЕВРОПА</v>
      </c>
      <c r="J12656" s="69" t="str">
        <f>VLOOKUP(C12656,СПРАВОЧНИК!B:D,3,0)</f>
        <v>ИНОМАРКИ</v>
      </c>
      <c r="K12656" s="69" t="str">
        <f>VLOOKUP(СВОД2023[[#This Row],[ФО]],СПРАВОЧНИК!H:P,2,0)</f>
        <v>Южный ФО</v>
      </c>
    </row>
    <row r="12657" spans="1:11" x14ac:dyDescent="0.2">
      <c r="A12657" t="s">
        <v>600</v>
      </c>
      <c r="B12657" t="s">
        <v>597</v>
      </c>
      <c r="C12657" s="1" t="s">
        <v>464</v>
      </c>
      <c r="D12657" s="1" t="s">
        <v>2463</v>
      </c>
      <c r="E12657" s="2">
        <v>3</v>
      </c>
      <c r="F12657" s="3">
        <v>1</v>
      </c>
      <c r="G12657" s="2">
        <v>9</v>
      </c>
      <c r="H12657" s="3">
        <v>2</v>
      </c>
      <c r="I12657" s="69" t="str">
        <f>VLOOKUP(C12657,СПРАВОЧНИК!B:D,2,0)</f>
        <v>ЕВРОПА</v>
      </c>
      <c r="J12657" s="69" t="str">
        <f>VLOOKUP(C12657,СПРАВОЧНИК!B:D,3,0)</f>
        <v>ИНОМАРКИ</v>
      </c>
      <c r="K12657" s="69" t="str">
        <f>VLOOKUP(СВОД2023[[#This Row],[ФО]],СПРАВОЧНИК!H:P,2,0)</f>
        <v>Южный ФО</v>
      </c>
    </row>
    <row r="12658" spans="1:11" x14ac:dyDescent="0.2">
      <c r="A12658" t="s">
        <v>600</v>
      </c>
      <c r="B12658" t="s">
        <v>597</v>
      </c>
      <c r="C12658" s="1" t="s">
        <v>464</v>
      </c>
      <c r="D12658" s="1" t="s">
        <v>2464</v>
      </c>
      <c r="E12658" s="2"/>
      <c r="F12658" s="3"/>
      <c r="G12658" s="2">
        <v>1</v>
      </c>
      <c r="H12658" s="3">
        <v>1</v>
      </c>
      <c r="I12658" s="69" t="str">
        <f>VLOOKUP(C12658,СПРАВОЧНИК!B:D,2,0)</f>
        <v>ЕВРОПА</v>
      </c>
      <c r="J12658" s="69" t="str">
        <f>VLOOKUP(C12658,СПРАВОЧНИК!B:D,3,0)</f>
        <v>ИНОМАРКИ</v>
      </c>
      <c r="K12658" s="69" t="str">
        <f>VLOOKUP(СВОД2023[[#This Row],[ФО]],СПРАВОЧНИК!H:P,2,0)</f>
        <v>Южный ФО</v>
      </c>
    </row>
    <row r="12659" spans="1:11" x14ac:dyDescent="0.2">
      <c r="A12659" t="s">
        <v>600</v>
      </c>
      <c r="B12659" t="s">
        <v>597</v>
      </c>
      <c r="C12659" s="1" t="s">
        <v>464</v>
      </c>
      <c r="D12659" s="1" t="s">
        <v>2465</v>
      </c>
      <c r="E12659" s="2">
        <v>1</v>
      </c>
      <c r="F12659" s="3"/>
      <c r="G12659" s="2">
        <v>3</v>
      </c>
      <c r="H12659" s="3"/>
      <c r="I12659" s="69" t="str">
        <f>VLOOKUP(C12659,СПРАВОЧНИК!B:D,2,0)</f>
        <v>ЕВРОПА</v>
      </c>
      <c r="J12659" s="69" t="str">
        <f>VLOOKUP(C12659,СПРАВОЧНИК!B:D,3,0)</f>
        <v>ИНОМАРКИ</v>
      </c>
      <c r="K12659" s="69" t="str">
        <f>VLOOKUP(СВОД2023[[#This Row],[ФО]],СПРАВОЧНИК!H:P,2,0)</f>
        <v>Южный ФО</v>
      </c>
    </row>
    <row r="12660" spans="1:11" x14ac:dyDescent="0.2">
      <c r="A12660" t="s">
        <v>600</v>
      </c>
      <c r="B12660" t="s">
        <v>597</v>
      </c>
      <c r="C12660" s="1" t="s">
        <v>464</v>
      </c>
      <c r="D12660" s="1" t="s">
        <v>469</v>
      </c>
      <c r="E12660" s="2">
        <v>2</v>
      </c>
      <c r="F12660" s="3"/>
      <c r="G12660" s="2">
        <v>17</v>
      </c>
      <c r="H12660" s="3">
        <v>1</v>
      </c>
      <c r="I12660" s="69" t="str">
        <f>VLOOKUP(C12660,СПРАВОЧНИК!B:D,2,0)</f>
        <v>ЕВРОПА</v>
      </c>
      <c r="J12660" s="69" t="str">
        <f>VLOOKUP(C12660,СПРАВОЧНИК!B:D,3,0)</f>
        <v>ИНОМАРКИ</v>
      </c>
      <c r="K12660" s="69" t="str">
        <f>VLOOKUP(СВОД2023[[#This Row],[ФО]],СПРАВОЧНИК!H:P,2,0)</f>
        <v>Южный ФО</v>
      </c>
    </row>
    <row r="12661" spans="1:11" x14ac:dyDescent="0.2">
      <c r="A12661" t="s">
        <v>600</v>
      </c>
      <c r="B12661" t="s">
        <v>597</v>
      </c>
      <c r="C12661" s="1" t="s">
        <v>464</v>
      </c>
      <c r="D12661" s="1" t="s">
        <v>470</v>
      </c>
      <c r="E12661" s="2">
        <v>971</v>
      </c>
      <c r="F12661" s="3">
        <v>733</v>
      </c>
      <c r="G12661" s="2">
        <v>5599</v>
      </c>
      <c r="H12661" s="3">
        <v>4090</v>
      </c>
      <c r="I12661" s="69" t="str">
        <f>VLOOKUP(C12661,СПРАВОЧНИК!B:D,2,0)</f>
        <v>ЕВРОПА</v>
      </c>
      <c r="J12661" s="69" t="str">
        <f>VLOOKUP(C12661,СПРАВОЧНИК!B:D,3,0)</f>
        <v>ИНОМАРКИ</v>
      </c>
      <c r="K12661" s="69" t="str">
        <f>VLOOKUP(СВОД2023[[#This Row],[ФО]],СПРАВОЧНИК!H:P,2,0)</f>
        <v>Южный ФО</v>
      </c>
    </row>
    <row r="12662" spans="1:11" x14ac:dyDescent="0.2">
      <c r="A12662" t="s">
        <v>600</v>
      </c>
      <c r="B12662" t="s">
        <v>597</v>
      </c>
      <c r="C12662" s="1" t="s">
        <v>464</v>
      </c>
      <c r="D12662" s="1" t="s">
        <v>471</v>
      </c>
      <c r="E12662" s="2">
        <v>325</v>
      </c>
      <c r="F12662" s="3">
        <v>228</v>
      </c>
      <c r="G12662" s="2">
        <v>1702</v>
      </c>
      <c r="H12662" s="3">
        <v>1153</v>
      </c>
      <c r="I12662" s="69" t="str">
        <f>VLOOKUP(C12662,СПРАВОЧНИК!B:D,2,0)</f>
        <v>ЕВРОПА</v>
      </c>
      <c r="J12662" s="69" t="str">
        <f>VLOOKUP(C12662,СПРАВОЧНИК!B:D,3,0)</f>
        <v>ИНОМАРКИ</v>
      </c>
      <c r="K12662" s="69" t="str">
        <f>VLOOKUP(СВОД2023[[#This Row],[ФО]],СПРАВОЧНИК!H:P,2,0)</f>
        <v>Южный ФО</v>
      </c>
    </row>
    <row r="12663" spans="1:11" x14ac:dyDescent="0.2">
      <c r="A12663" t="s">
        <v>600</v>
      </c>
      <c r="B12663" t="s">
        <v>597</v>
      </c>
      <c r="C12663" s="1" t="s">
        <v>464</v>
      </c>
      <c r="D12663" s="1" t="s">
        <v>472</v>
      </c>
      <c r="E12663" s="2"/>
      <c r="F12663" s="3"/>
      <c r="G12663" s="2">
        <v>1</v>
      </c>
      <c r="H12663" s="3"/>
      <c r="I12663" s="69" t="str">
        <f>VLOOKUP(C12663,СПРАВОЧНИК!B:D,2,0)</f>
        <v>ЕВРОПА</v>
      </c>
      <c r="J12663" s="69" t="str">
        <f>VLOOKUP(C12663,СПРАВОЧНИК!B:D,3,0)</f>
        <v>ИНОМАРКИ</v>
      </c>
      <c r="K12663" s="69" t="str">
        <f>VLOOKUP(СВОД2023[[#This Row],[ФО]],СПРАВОЧНИК!H:P,2,0)</f>
        <v>Южный ФО</v>
      </c>
    </row>
    <row r="12664" spans="1:11" x14ac:dyDescent="0.2">
      <c r="A12664" t="s">
        <v>600</v>
      </c>
      <c r="B12664" t="s">
        <v>597</v>
      </c>
      <c r="C12664" s="1" t="s">
        <v>464</v>
      </c>
      <c r="D12664" s="1" t="s">
        <v>2298</v>
      </c>
      <c r="E12664" s="2">
        <v>6</v>
      </c>
      <c r="F12664" s="3">
        <v>3</v>
      </c>
      <c r="G12664" s="2">
        <v>18</v>
      </c>
      <c r="H12664" s="3">
        <v>11</v>
      </c>
      <c r="I12664" s="69" t="str">
        <f>VLOOKUP(C12664,СПРАВОЧНИК!B:D,2,0)</f>
        <v>ЕВРОПА</v>
      </c>
      <c r="J12664" s="69" t="str">
        <f>VLOOKUP(C12664,СПРАВОЧНИК!B:D,3,0)</f>
        <v>ИНОМАРКИ</v>
      </c>
      <c r="K12664" s="69" t="str">
        <f>VLOOKUP(СВОД2023[[#This Row],[ФО]],СПРАВОЧНИК!H:P,2,0)</f>
        <v>Южный ФО</v>
      </c>
    </row>
    <row r="12665" spans="1:11" x14ac:dyDescent="0.2">
      <c r="A12665" t="s">
        <v>600</v>
      </c>
      <c r="B12665" t="s">
        <v>597</v>
      </c>
      <c r="C12665" s="1" t="s">
        <v>464</v>
      </c>
      <c r="D12665" s="1" t="s">
        <v>1790</v>
      </c>
      <c r="E12665" s="2">
        <v>107</v>
      </c>
      <c r="F12665" s="3">
        <v>53</v>
      </c>
      <c r="G12665" s="2">
        <v>543</v>
      </c>
      <c r="H12665" s="3">
        <v>332</v>
      </c>
      <c r="I12665" s="69" t="str">
        <f>VLOOKUP(C12665,СПРАВОЧНИК!B:D,2,0)</f>
        <v>ЕВРОПА</v>
      </c>
      <c r="J12665" s="69" t="str">
        <f>VLOOKUP(C12665,СПРАВОЧНИК!B:D,3,0)</f>
        <v>ИНОМАРКИ</v>
      </c>
      <c r="K12665" s="69" t="str">
        <f>VLOOKUP(СВОД2023[[#This Row],[ФО]],СПРАВОЧНИК!H:P,2,0)</f>
        <v>Южный ФО</v>
      </c>
    </row>
    <row r="12666" spans="1:11" x14ac:dyDescent="0.2">
      <c r="A12666" t="s">
        <v>600</v>
      </c>
      <c r="B12666" t="s">
        <v>597</v>
      </c>
      <c r="C12666" s="1" t="s">
        <v>464</v>
      </c>
      <c r="D12666" s="1" t="s">
        <v>1791</v>
      </c>
      <c r="E12666" s="2">
        <v>9</v>
      </c>
      <c r="F12666" s="3">
        <v>8</v>
      </c>
      <c r="G12666" s="2">
        <v>52</v>
      </c>
      <c r="H12666" s="3">
        <v>27</v>
      </c>
      <c r="I12666" s="69" t="str">
        <f>VLOOKUP(C12666,СПРАВОЧНИК!B:D,2,0)</f>
        <v>ЕВРОПА</v>
      </c>
      <c r="J12666" s="69" t="str">
        <f>VLOOKUP(C12666,СПРАВОЧНИК!B:D,3,0)</f>
        <v>ИНОМАРКИ</v>
      </c>
      <c r="K12666" s="69" t="str">
        <f>VLOOKUP(СВОД2023[[#This Row],[ФО]],СПРАВОЧНИК!H:P,2,0)</f>
        <v>Южный ФО</v>
      </c>
    </row>
    <row r="12667" spans="1:11" x14ac:dyDescent="0.2">
      <c r="A12667" t="s">
        <v>600</v>
      </c>
      <c r="B12667" t="s">
        <v>597</v>
      </c>
      <c r="C12667" s="1" t="s">
        <v>464</v>
      </c>
      <c r="D12667" s="1" t="s">
        <v>2299</v>
      </c>
      <c r="E12667" s="2"/>
      <c r="F12667" s="3"/>
      <c r="G12667" s="2"/>
      <c r="H12667" s="3">
        <v>1</v>
      </c>
      <c r="I12667" s="69" t="str">
        <f>VLOOKUP(C12667,СПРАВОЧНИК!B:D,2,0)</f>
        <v>ЕВРОПА</v>
      </c>
      <c r="J12667" s="69" t="str">
        <f>VLOOKUP(C12667,СПРАВОЧНИК!B:D,3,0)</f>
        <v>ИНОМАРКИ</v>
      </c>
      <c r="K12667" s="69" t="str">
        <f>VLOOKUP(СВОД2023[[#This Row],[ФО]],СПРАВОЧНИК!H:P,2,0)</f>
        <v>Южный ФО</v>
      </c>
    </row>
    <row r="12668" spans="1:11" x14ac:dyDescent="0.2">
      <c r="A12668" t="s">
        <v>600</v>
      </c>
      <c r="B12668" t="s">
        <v>597</v>
      </c>
      <c r="C12668" s="1" t="s">
        <v>464</v>
      </c>
      <c r="D12668" s="1" t="s">
        <v>2300</v>
      </c>
      <c r="E12668" s="2">
        <v>2</v>
      </c>
      <c r="F12668" s="3">
        <v>2</v>
      </c>
      <c r="G12668" s="2">
        <v>10</v>
      </c>
      <c r="H12668" s="3">
        <v>10</v>
      </c>
      <c r="I12668" s="69" t="str">
        <f>VLOOKUP(C12668,СПРАВОЧНИК!B:D,2,0)</f>
        <v>ЕВРОПА</v>
      </c>
      <c r="J12668" s="69" t="str">
        <f>VLOOKUP(C12668,СПРАВОЧНИК!B:D,3,0)</f>
        <v>ИНОМАРКИ</v>
      </c>
      <c r="K12668" s="69" t="str">
        <f>VLOOKUP(СВОД2023[[#This Row],[ФО]],СПРАВОЧНИК!H:P,2,0)</f>
        <v>Южный ФО</v>
      </c>
    </row>
    <row r="12669" spans="1:11" x14ac:dyDescent="0.2">
      <c r="A12669" t="s">
        <v>600</v>
      </c>
      <c r="B12669" t="s">
        <v>597</v>
      </c>
      <c r="C12669" s="1" t="s">
        <v>464</v>
      </c>
      <c r="D12669" s="1" t="s">
        <v>1792</v>
      </c>
      <c r="E12669" s="2"/>
      <c r="F12669" s="3"/>
      <c r="G12669" s="2">
        <v>2</v>
      </c>
      <c r="H12669" s="3">
        <v>1</v>
      </c>
      <c r="I12669" s="69" t="str">
        <f>VLOOKUP(C12669,СПРАВОЧНИК!B:D,2,0)</f>
        <v>ЕВРОПА</v>
      </c>
      <c r="J12669" s="69" t="str">
        <f>VLOOKUP(C12669,СПРАВОЧНИК!B:D,3,0)</f>
        <v>ИНОМАРКИ</v>
      </c>
      <c r="K12669" s="69" t="str">
        <f>VLOOKUP(СВОД2023[[#This Row],[ФО]],СПРАВОЧНИК!H:P,2,0)</f>
        <v>Южный ФО</v>
      </c>
    </row>
    <row r="12670" spans="1:11" x14ac:dyDescent="0.2">
      <c r="A12670" t="s">
        <v>600</v>
      </c>
      <c r="B12670" t="s">
        <v>597</v>
      </c>
      <c r="C12670" s="1" t="s">
        <v>464</v>
      </c>
      <c r="D12670" s="1" t="s">
        <v>2301</v>
      </c>
      <c r="E12670" s="2">
        <v>1</v>
      </c>
      <c r="F12670" s="3">
        <v>1</v>
      </c>
      <c r="G12670" s="2">
        <v>5</v>
      </c>
      <c r="H12670" s="3">
        <v>4</v>
      </c>
      <c r="I12670" s="69" t="str">
        <f>VLOOKUP(C12670,СПРАВОЧНИК!B:D,2,0)</f>
        <v>ЕВРОПА</v>
      </c>
      <c r="J12670" s="69" t="str">
        <f>VLOOKUP(C12670,СПРАВОЧНИК!B:D,3,0)</f>
        <v>ИНОМАРКИ</v>
      </c>
      <c r="K12670" s="69" t="str">
        <f>VLOOKUP(СВОД2023[[#This Row],[ФО]],СПРАВОЧНИК!H:P,2,0)</f>
        <v>Южный ФО</v>
      </c>
    </row>
    <row r="12671" spans="1:11" x14ac:dyDescent="0.2">
      <c r="A12671" t="s">
        <v>600</v>
      </c>
      <c r="B12671" t="s">
        <v>597</v>
      </c>
      <c r="C12671" s="1" t="s">
        <v>475</v>
      </c>
      <c r="D12671" s="1" t="s">
        <v>2713</v>
      </c>
      <c r="E12671" s="2">
        <v>7</v>
      </c>
      <c r="F12671" s="3"/>
      <c r="G12671" s="2">
        <v>22</v>
      </c>
      <c r="H12671" s="3">
        <v>1</v>
      </c>
      <c r="I12671" s="69" t="str">
        <f>VLOOKUP(C12671,СПРАВОЧНИК!B:D,2,0)</f>
        <v>КИТАЙ</v>
      </c>
      <c r="J12671" s="69" t="str">
        <f>VLOOKUP(C12671,СПРАВОЧНИК!B:D,3,0)</f>
        <v>ИНОМАРКИ</v>
      </c>
      <c r="K12671" s="69" t="str">
        <f>VLOOKUP(СВОД2023[[#This Row],[ФО]],СПРАВОЧНИК!H:P,2,0)</f>
        <v>Южный ФО</v>
      </c>
    </row>
    <row r="12672" spans="1:11" x14ac:dyDescent="0.2">
      <c r="A12672" t="s">
        <v>600</v>
      </c>
      <c r="B12672" t="s">
        <v>597</v>
      </c>
      <c r="C12672" s="1" t="s">
        <v>476</v>
      </c>
      <c r="D12672" s="1" t="s">
        <v>477</v>
      </c>
      <c r="E12672" s="2"/>
      <c r="F12672" s="3"/>
      <c r="G12672" s="2">
        <v>4</v>
      </c>
      <c r="H12672" s="3">
        <v>2</v>
      </c>
      <c r="I12672" s="69" t="str">
        <f>VLOOKUP(C12672,СПРАВОЧНИК!B:D,2,0)</f>
        <v>ЕВРОПА</v>
      </c>
      <c r="J12672" s="69" t="str">
        <f>VLOOKUP(C12672,СПРАВОЧНИК!B:D,3,0)</f>
        <v>ИНОМАРКИ</v>
      </c>
      <c r="K12672" s="69" t="str">
        <f>VLOOKUP(СВОД2023[[#This Row],[ФО]],СПРАВОЧНИК!H:P,2,0)</f>
        <v>Южный ФО</v>
      </c>
    </row>
    <row r="12673" spans="1:11" x14ac:dyDescent="0.2">
      <c r="A12673" t="s">
        <v>600</v>
      </c>
      <c r="B12673" t="s">
        <v>597</v>
      </c>
      <c r="C12673" s="1" t="s">
        <v>476</v>
      </c>
      <c r="D12673" s="1" t="s">
        <v>478</v>
      </c>
      <c r="E12673" s="2"/>
      <c r="F12673" s="3">
        <v>1</v>
      </c>
      <c r="G12673" s="2"/>
      <c r="H12673" s="3">
        <v>1</v>
      </c>
      <c r="I12673" s="69" t="str">
        <f>VLOOKUP(C12673,СПРАВОЧНИК!B:D,2,0)</f>
        <v>ЕВРОПА</v>
      </c>
      <c r="J12673" s="69" t="str">
        <f>VLOOKUP(C12673,СПРАВОЧНИК!B:D,3,0)</f>
        <v>ИНОМАРКИ</v>
      </c>
      <c r="K12673" s="69" t="str">
        <f>VLOOKUP(СВОД2023[[#This Row],[ФО]],СПРАВОЧНИК!H:P,2,0)</f>
        <v>Южный ФО</v>
      </c>
    </row>
    <row r="12674" spans="1:11" x14ac:dyDescent="0.2">
      <c r="A12674" t="s">
        <v>600</v>
      </c>
      <c r="B12674" t="s">
        <v>597</v>
      </c>
      <c r="C12674" s="1" t="s">
        <v>476</v>
      </c>
      <c r="D12674" s="1" t="s">
        <v>479</v>
      </c>
      <c r="E12674" s="2"/>
      <c r="F12674" s="3">
        <v>1</v>
      </c>
      <c r="G12674" s="2">
        <v>2</v>
      </c>
      <c r="H12674" s="3">
        <v>1</v>
      </c>
      <c r="I12674" s="69" t="str">
        <f>VLOOKUP(C12674,СПРАВОЧНИК!B:D,2,0)</f>
        <v>ЕВРОПА</v>
      </c>
      <c r="J12674" s="69" t="str">
        <f>VLOOKUP(C12674,СПРАВОЧНИК!B:D,3,0)</f>
        <v>ИНОМАРКИ</v>
      </c>
      <c r="K12674" s="69" t="str">
        <f>VLOOKUP(СВОД2023[[#This Row],[ФО]],СПРАВОЧНИК!H:P,2,0)</f>
        <v>Южный ФО</v>
      </c>
    </row>
    <row r="12675" spans="1:11" x14ac:dyDescent="0.2">
      <c r="A12675" t="s">
        <v>600</v>
      </c>
      <c r="B12675" t="s">
        <v>597</v>
      </c>
      <c r="C12675" s="1" t="s">
        <v>476</v>
      </c>
      <c r="D12675" s="1" t="s">
        <v>2302</v>
      </c>
      <c r="E12675" s="2"/>
      <c r="F12675" s="3"/>
      <c r="G12675" s="2">
        <v>1</v>
      </c>
      <c r="H12675" s="3">
        <v>2</v>
      </c>
      <c r="I12675" s="69" t="str">
        <f>VLOOKUP(C12675,СПРАВОЧНИК!B:D,2,0)</f>
        <v>ЕВРОПА</v>
      </c>
      <c r="J12675" s="69" t="str">
        <f>VLOOKUP(C12675,СПРАВОЧНИК!B:D,3,0)</f>
        <v>ИНОМАРКИ</v>
      </c>
      <c r="K12675" s="69" t="str">
        <f>VLOOKUP(СВОД2023[[#This Row],[ФО]],СПРАВОЧНИК!H:P,2,0)</f>
        <v>Южный ФО</v>
      </c>
    </row>
    <row r="12676" spans="1:11" x14ac:dyDescent="0.2">
      <c r="A12676" t="s">
        <v>600</v>
      </c>
      <c r="B12676" t="s">
        <v>597</v>
      </c>
      <c r="C12676" s="1" t="s">
        <v>476</v>
      </c>
      <c r="D12676" s="1" t="s">
        <v>480</v>
      </c>
      <c r="E12676" s="2">
        <v>3</v>
      </c>
      <c r="F12676" s="3"/>
      <c r="G12676" s="2">
        <v>6</v>
      </c>
      <c r="H12676" s="3">
        <v>2</v>
      </c>
      <c r="I12676" s="69" t="str">
        <f>VLOOKUP(C12676,СПРАВОЧНИК!B:D,2,0)</f>
        <v>ЕВРОПА</v>
      </c>
      <c r="J12676" s="69" t="str">
        <f>VLOOKUP(C12676,СПРАВОЧНИК!B:D,3,0)</f>
        <v>ИНОМАРКИ</v>
      </c>
      <c r="K12676" s="69" t="str">
        <f>VLOOKUP(СВОД2023[[#This Row],[ФО]],СПРАВОЧНИК!H:P,2,0)</f>
        <v>Южный ФО</v>
      </c>
    </row>
    <row r="12677" spans="1:11" x14ac:dyDescent="0.2">
      <c r="A12677" t="s">
        <v>600</v>
      </c>
      <c r="B12677" t="s">
        <v>597</v>
      </c>
      <c r="C12677" s="1" t="s">
        <v>1794</v>
      </c>
      <c r="D12677" s="1" t="s">
        <v>2303</v>
      </c>
      <c r="E12677" s="2">
        <v>1</v>
      </c>
      <c r="F12677" s="3">
        <v>1</v>
      </c>
      <c r="G12677" s="2">
        <v>13</v>
      </c>
      <c r="H12677" s="3">
        <v>8</v>
      </c>
      <c r="I12677" s="69" t="str">
        <f>VLOOKUP(C12677,СПРАВОЧНИК!B:D,2,0)</f>
        <v>ЕВРОПА</v>
      </c>
      <c r="J12677" s="69" t="str">
        <f>VLOOKUP(C12677,СПРАВОЧНИК!B:D,3,0)</f>
        <v>ИНОМАРКИ</v>
      </c>
      <c r="K12677" s="69" t="str">
        <f>VLOOKUP(СВОД2023[[#This Row],[ФО]],СПРАВОЧНИК!H:P,2,0)</f>
        <v>Южный ФО</v>
      </c>
    </row>
    <row r="12678" spans="1:11" x14ac:dyDescent="0.2">
      <c r="A12678" t="s">
        <v>600</v>
      </c>
      <c r="B12678" t="s">
        <v>597</v>
      </c>
      <c r="C12678" s="1" t="s">
        <v>1794</v>
      </c>
      <c r="D12678" s="1" t="s">
        <v>1795</v>
      </c>
      <c r="E12678" s="2">
        <v>1</v>
      </c>
      <c r="F12678" s="3">
        <v>1</v>
      </c>
      <c r="G12678" s="2">
        <v>8</v>
      </c>
      <c r="H12678" s="3">
        <v>4</v>
      </c>
      <c r="I12678" s="69" t="str">
        <f>VLOOKUP(C12678,СПРАВОЧНИК!B:D,2,0)</f>
        <v>ЕВРОПА</v>
      </c>
      <c r="J12678" s="69" t="str">
        <f>VLOOKUP(C12678,СПРАВОЧНИК!B:D,3,0)</f>
        <v>ИНОМАРКИ</v>
      </c>
      <c r="K12678" s="69" t="str">
        <f>VLOOKUP(СВОД2023[[#This Row],[ФО]],СПРАВОЧНИК!H:P,2,0)</f>
        <v>Южный ФО</v>
      </c>
    </row>
    <row r="12679" spans="1:11" x14ac:dyDescent="0.2">
      <c r="A12679" t="s">
        <v>600</v>
      </c>
      <c r="B12679" t="s">
        <v>597</v>
      </c>
      <c r="C12679" s="1" t="s">
        <v>1794</v>
      </c>
      <c r="D12679" s="1" t="s">
        <v>2304</v>
      </c>
      <c r="E12679" s="2">
        <v>3</v>
      </c>
      <c r="F12679" s="3">
        <v>2</v>
      </c>
      <c r="G12679" s="2">
        <v>20</v>
      </c>
      <c r="H12679" s="3">
        <v>14</v>
      </c>
      <c r="I12679" s="69" t="str">
        <f>VLOOKUP(C12679,СПРАВОЧНИК!B:D,2,0)</f>
        <v>ЕВРОПА</v>
      </c>
      <c r="J12679" s="69" t="str">
        <f>VLOOKUP(C12679,СПРАВОЧНИК!B:D,3,0)</f>
        <v>ИНОМАРКИ</v>
      </c>
      <c r="K12679" s="69" t="str">
        <f>VLOOKUP(СВОД2023[[#This Row],[ФО]],СПРАВОЧНИК!H:P,2,0)</f>
        <v>Южный ФО</v>
      </c>
    </row>
    <row r="12680" spans="1:11" x14ac:dyDescent="0.2">
      <c r="A12680" t="s">
        <v>600</v>
      </c>
      <c r="B12680" t="s">
        <v>597</v>
      </c>
      <c r="C12680" s="1" t="s">
        <v>1794</v>
      </c>
      <c r="D12680" s="1" t="s">
        <v>1796</v>
      </c>
      <c r="E12680" s="2">
        <v>1</v>
      </c>
      <c r="F12680" s="3">
        <v>1</v>
      </c>
      <c r="G12680" s="2">
        <v>8</v>
      </c>
      <c r="H12680" s="3">
        <v>12</v>
      </c>
      <c r="I12680" s="69" t="str">
        <f>VLOOKUP(C12680,СПРАВОЧНИК!B:D,2,0)</f>
        <v>ЕВРОПА</v>
      </c>
      <c r="J12680" s="69" t="str">
        <f>VLOOKUP(C12680,СПРАВОЧНИК!B:D,3,0)</f>
        <v>ИНОМАРКИ</v>
      </c>
      <c r="K12680" s="69" t="str">
        <f>VLOOKUP(СВОД2023[[#This Row],[ФО]],СПРАВОЧНИК!H:P,2,0)</f>
        <v>Южный ФО</v>
      </c>
    </row>
    <row r="12681" spans="1:11" x14ac:dyDescent="0.2">
      <c r="A12681" t="s">
        <v>600</v>
      </c>
      <c r="B12681" t="s">
        <v>597</v>
      </c>
      <c r="C12681" s="1" t="s">
        <v>1794</v>
      </c>
      <c r="D12681" s="1" t="s">
        <v>1797</v>
      </c>
      <c r="E12681" s="2">
        <v>1</v>
      </c>
      <c r="F12681" s="3"/>
      <c r="G12681" s="2">
        <v>6</v>
      </c>
      <c r="H12681" s="3">
        <v>3</v>
      </c>
      <c r="I12681" s="69" t="str">
        <f>VLOOKUP(C12681,СПРАВОЧНИК!B:D,2,0)</f>
        <v>ЕВРОПА</v>
      </c>
      <c r="J12681" s="69" t="str">
        <f>VLOOKUP(C12681,СПРАВОЧНИК!B:D,3,0)</f>
        <v>ИНОМАРКИ</v>
      </c>
      <c r="K12681" s="69" t="str">
        <f>VLOOKUP(СВОД2023[[#This Row],[ФО]],СПРАВОЧНИК!H:P,2,0)</f>
        <v>Южный ФО</v>
      </c>
    </row>
    <row r="12682" spans="1:11" x14ac:dyDescent="0.2">
      <c r="A12682" t="s">
        <v>600</v>
      </c>
      <c r="B12682" t="s">
        <v>597</v>
      </c>
      <c r="C12682" s="1" t="s">
        <v>1794</v>
      </c>
      <c r="D12682" s="1" t="s">
        <v>1798</v>
      </c>
      <c r="E12682" s="2">
        <v>6</v>
      </c>
      <c r="F12682" s="3">
        <v>5</v>
      </c>
      <c r="G12682" s="2">
        <v>53</v>
      </c>
      <c r="H12682" s="3">
        <v>40</v>
      </c>
      <c r="I12682" s="69" t="str">
        <f>VLOOKUP(C12682,СПРАВОЧНИК!B:D,2,0)</f>
        <v>ЕВРОПА</v>
      </c>
      <c r="J12682" s="69" t="str">
        <f>VLOOKUP(C12682,СПРАВОЧНИК!B:D,3,0)</f>
        <v>ИНОМАРКИ</v>
      </c>
      <c r="K12682" s="69" t="str">
        <f>VLOOKUP(СВОД2023[[#This Row],[ФО]],СПРАВОЧНИК!H:P,2,0)</f>
        <v>Южный ФО</v>
      </c>
    </row>
    <row r="12683" spans="1:11" x14ac:dyDescent="0.2">
      <c r="A12683" t="s">
        <v>600</v>
      </c>
      <c r="B12683" t="s">
        <v>597</v>
      </c>
      <c r="C12683" s="1" t="s">
        <v>1794</v>
      </c>
      <c r="D12683" s="1" t="s">
        <v>2305</v>
      </c>
      <c r="E12683" s="2"/>
      <c r="F12683" s="3">
        <v>1</v>
      </c>
      <c r="G12683" s="2"/>
      <c r="H12683" s="3">
        <v>5</v>
      </c>
      <c r="I12683" s="69" t="str">
        <f>VLOOKUP(C12683,СПРАВОЧНИК!B:D,2,0)</f>
        <v>ЕВРОПА</v>
      </c>
      <c r="J12683" s="69" t="str">
        <f>VLOOKUP(C12683,СПРАВОЧНИК!B:D,3,0)</f>
        <v>ИНОМАРКИ</v>
      </c>
      <c r="K12683" s="69" t="str">
        <f>VLOOKUP(СВОД2023[[#This Row],[ФО]],СПРАВОЧНИК!H:P,2,0)</f>
        <v>Южный ФО</v>
      </c>
    </row>
    <row r="12684" spans="1:11" x14ac:dyDescent="0.2">
      <c r="A12684" t="s">
        <v>600</v>
      </c>
      <c r="B12684" t="s">
        <v>597</v>
      </c>
      <c r="C12684" s="1" t="s">
        <v>1799</v>
      </c>
      <c r="D12684" s="1" t="s">
        <v>2306</v>
      </c>
      <c r="E12684" s="2"/>
      <c r="F12684" s="3">
        <v>1</v>
      </c>
      <c r="G12684" s="2">
        <v>2</v>
      </c>
      <c r="H12684" s="3">
        <v>3</v>
      </c>
      <c r="I12684" s="69" t="str">
        <f>VLOOKUP(C12684,СПРАВОЧНИК!B:D,2,0)</f>
        <v>ЕВРОПА</v>
      </c>
      <c r="J12684" s="69" t="str">
        <f>VLOOKUP(C12684,СПРАВОЧНИК!B:D,3,0)</f>
        <v>ИНОМАРКИ</v>
      </c>
      <c r="K12684" s="69" t="str">
        <f>VLOOKUP(СВОД2023[[#This Row],[ФО]],СПРАВОЧНИК!H:P,2,0)</f>
        <v>Южный ФО</v>
      </c>
    </row>
    <row r="12685" spans="1:11" x14ac:dyDescent="0.2">
      <c r="A12685" t="s">
        <v>600</v>
      </c>
      <c r="B12685" t="s">
        <v>597</v>
      </c>
      <c r="C12685" s="1" t="s">
        <v>1799</v>
      </c>
      <c r="D12685" s="1" t="s">
        <v>1800</v>
      </c>
      <c r="E12685" s="2">
        <v>1</v>
      </c>
      <c r="F12685" s="3">
        <v>2</v>
      </c>
      <c r="G12685" s="2">
        <v>11</v>
      </c>
      <c r="H12685" s="3">
        <v>17</v>
      </c>
      <c r="I12685" s="69" t="str">
        <f>VLOOKUP(C12685,СПРАВОЧНИК!B:D,2,0)</f>
        <v>ЕВРОПА</v>
      </c>
      <c r="J12685" s="69" t="str">
        <f>VLOOKUP(C12685,СПРАВОЧНИК!B:D,3,0)</f>
        <v>ИНОМАРКИ</v>
      </c>
      <c r="K12685" s="69" t="str">
        <f>VLOOKUP(СВОД2023[[#This Row],[ФО]],СПРАВОЧНИК!H:P,2,0)</f>
        <v>Южный ФО</v>
      </c>
    </row>
    <row r="12686" spans="1:11" x14ac:dyDescent="0.2">
      <c r="A12686" t="s">
        <v>600</v>
      </c>
      <c r="B12686" t="s">
        <v>597</v>
      </c>
      <c r="C12686" s="1" t="s">
        <v>1799</v>
      </c>
      <c r="D12686" s="1" t="s">
        <v>1801</v>
      </c>
      <c r="E12686" s="2">
        <v>5</v>
      </c>
      <c r="F12686" s="3">
        <v>4</v>
      </c>
      <c r="G12686" s="2">
        <v>34</v>
      </c>
      <c r="H12686" s="3">
        <v>29</v>
      </c>
      <c r="I12686" s="69" t="str">
        <f>VLOOKUP(C12686,СПРАВОЧНИК!B:D,2,0)</f>
        <v>ЕВРОПА</v>
      </c>
      <c r="J12686" s="69" t="str">
        <f>VLOOKUP(C12686,СПРАВОЧНИК!B:D,3,0)</f>
        <v>ИНОМАРКИ</v>
      </c>
      <c r="K12686" s="69" t="str">
        <f>VLOOKUP(СВОД2023[[#This Row],[ФО]],СПРАВОЧНИК!H:P,2,0)</f>
        <v>Южный ФО</v>
      </c>
    </row>
    <row r="12687" spans="1:11" x14ac:dyDescent="0.2">
      <c r="A12687" t="s">
        <v>600</v>
      </c>
      <c r="B12687" t="s">
        <v>597</v>
      </c>
      <c r="C12687" s="1" t="s">
        <v>1799</v>
      </c>
      <c r="D12687" s="1" t="s">
        <v>1802</v>
      </c>
      <c r="E12687" s="2">
        <v>4</v>
      </c>
      <c r="F12687" s="3">
        <v>2</v>
      </c>
      <c r="G12687" s="2">
        <v>27</v>
      </c>
      <c r="H12687" s="3">
        <v>19</v>
      </c>
      <c r="I12687" s="69" t="str">
        <f>VLOOKUP(C12687,СПРАВОЧНИК!B:D,2,0)</f>
        <v>ЕВРОПА</v>
      </c>
      <c r="J12687" s="69" t="str">
        <f>VLOOKUP(C12687,СПРАВОЧНИК!B:D,3,0)</f>
        <v>ИНОМАРКИ</v>
      </c>
      <c r="K12687" s="69" t="str">
        <f>VLOOKUP(СВОД2023[[#This Row],[ФО]],СПРАВОЧНИК!H:P,2,0)</f>
        <v>Южный ФО</v>
      </c>
    </row>
    <row r="12688" spans="1:11" x14ac:dyDescent="0.2">
      <c r="A12688" t="s">
        <v>600</v>
      </c>
      <c r="B12688" t="s">
        <v>597</v>
      </c>
      <c r="C12688" s="1" t="s">
        <v>1799</v>
      </c>
      <c r="D12688" s="1" t="s">
        <v>2598</v>
      </c>
      <c r="E12688" s="2"/>
      <c r="F12688" s="3"/>
      <c r="G12688" s="2"/>
      <c r="H12688" s="3">
        <v>1</v>
      </c>
      <c r="I12688" s="69" t="str">
        <f>VLOOKUP(C12688,СПРАВОЧНИК!B:D,2,0)</f>
        <v>ЕВРОПА</v>
      </c>
      <c r="J12688" s="69" t="str">
        <f>VLOOKUP(C12688,СПРАВОЧНИК!B:D,3,0)</f>
        <v>ИНОМАРКИ</v>
      </c>
      <c r="K12688" s="69" t="str">
        <f>VLOOKUP(СВОД2023[[#This Row],[ФО]],СПРАВОЧНИК!H:P,2,0)</f>
        <v>Южный ФО</v>
      </c>
    </row>
    <row r="12689" spans="1:11" x14ac:dyDescent="0.2">
      <c r="A12689" t="s">
        <v>600</v>
      </c>
      <c r="B12689" t="s">
        <v>597</v>
      </c>
      <c r="C12689" s="1" t="s">
        <v>2719</v>
      </c>
      <c r="D12689" s="1" t="s">
        <v>2720</v>
      </c>
      <c r="E12689" s="2">
        <v>2</v>
      </c>
      <c r="F12689" s="3"/>
      <c r="G12689" s="2">
        <v>5</v>
      </c>
      <c r="H12689" s="3"/>
      <c r="I12689" s="69" t="str">
        <f>VLOOKUP(C12689,СПРАВОЧНИК!B:D,2,0)</f>
        <v>ИРАН</v>
      </c>
      <c r="J12689" s="69" t="str">
        <f>VLOOKUP(C12689,СПРАВОЧНИК!B:D,3,0)</f>
        <v>ИНОМАРКИ</v>
      </c>
      <c r="K12689" s="69" t="str">
        <f>VLOOKUP(СВОД2023[[#This Row],[ФО]],СПРАВОЧНИК!H:P,2,0)</f>
        <v>Южный ФО</v>
      </c>
    </row>
    <row r="12690" spans="1:11" x14ac:dyDescent="0.2">
      <c r="A12690" t="s">
        <v>600</v>
      </c>
      <c r="B12690" t="s">
        <v>597</v>
      </c>
      <c r="C12690" s="1" t="s">
        <v>815</v>
      </c>
      <c r="D12690" s="1" t="s">
        <v>2308</v>
      </c>
      <c r="E12690" s="2"/>
      <c r="F12690" s="3"/>
      <c r="G12690" s="2">
        <v>5</v>
      </c>
      <c r="H12690" s="3"/>
      <c r="I12690" s="69" t="str">
        <f>VLOOKUP(C12690,СПРАВОЧНИК!B:D,2,0)</f>
        <v>ЕВРОПА</v>
      </c>
      <c r="J12690" s="69" t="str">
        <f>VLOOKUP(C12690,СПРАВОЧНИК!B:D,3,0)</f>
        <v>ИНОМАРКИ</v>
      </c>
      <c r="K12690" s="69" t="str">
        <f>VLOOKUP(СВОД2023[[#This Row],[ФО]],СПРАВОЧНИК!H:P,2,0)</f>
        <v>Южный ФО</v>
      </c>
    </row>
    <row r="12691" spans="1:11" x14ac:dyDescent="0.2">
      <c r="A12691" t="s">
        <v>600</v>
      </c>
      <c r="B12691" t="s">
        <v>597</v>
      </c>
      <c r="C12691" s="1" t="s">
        <v>815</v>
      </c>
      <c r="D12691" s="1" t="s">
        <v>1803</v>
      </c>
      <c r="E12691" s="2">
        <v>1</v>
      </c>
      <c r="F12691" s="3"/>
      <c r="G12691" s="2">
        <v>2</v>
      </c>
      <c r="H12691" s="3">
        <v>1</v>
      </c>
      <c r="I12691" s="69" t="str">
        <f>VLOOKUP(C12691,СПРАВОЧНИК!B:D,2,0)</f>
        <v>ЕВРОПА</v>
      </c>
      <c r="J12691" s="69" t="str">
        <f>VLOOKUP(C12691,СПРАВОЧНИК!B:D,3,0)</f>
        <v>ИНОМАРКИ</v>
      </c>
      <c r="K12691" s="69" t="str">
        <f>VLOOKUP(СВОД2023[[#This Row],[ФО]],СПРАВОЧНИК!H:P,2,0)</f>
        <v>Южный ФО</v>
      </c>
    </row>
    <row r="12692" spans="1:11" x14ac:dyDescent="0.2">
      <c r="A12692" t="s">
        <v>600</v>
      </c>
      <c r="B12692" t="s">
        <v>597</v>
      </c>
      <c r="C12692" s="1" t="s">
        <v>815</v>
      </c>
      <c r="D12692" s="1" t="s">
        <v>832</v>
      </c>
      <c r="E12692" s="2">
        <v>2</v>
      </c>
      <c r="F12692" s="3"/>
      <c r="G12692" s="2">
        <v>21</v>
      </c>
      <c r="H12692" s="3"/>
      <c r="I12692" s="69" t="str">
        <f>VLOOKUP(C12692,СПРАВОЧНИК!B:D,2,0)</f>
        <v>ЕВРОПА</v>
      </c>
      <c r="J12692" s="69" t="str">
        <f>VLOOKUP(C12692,СПРАВОЧНИК!B:D,3,0)</f>
        <v>ИНОМАРКИ</v>
      </c>
      <c r="K12692" s="69" t="str">
        <f>VLOOKUP(СВОД2023[[#This Row],[ФО]],СПРАВОЧНИК!H:P,2,0)</f>
        <v>Южный ФО</v>
      </c>
    </row>
    <row r="12693" spans="1:11" x14ac:dyDescent="0.2">
      <c r="A12693" t="s">
        <v>600</v>
      </c>
      <c r="B12693" t="s">
        <v>597</v>
      </c>
      <c r="C12693" s="1" t="s">
        <v>815</v>
      </c>
      <c r="D12693" s="1" t="s">
        <v>1804</v>
      </c>
      <c r="E12693" s="2"/>
      <c r="F12693" s="3"/>
      <c r="G12693" s="2">
        <v>2</v>
      </c>
      <c r="H12693" s="3"/>
      <c r="I12693" s="69" t="str">
        <f>VLOOKUP(C12693,СПРАВОЧНИК!B:D,2,0)</f>
        <v>ЕВРОПА</v>
      </c>
      <c r="J12693" s="69" t="str">
        <f>VLOOKUP(C12693,СПРАВОЧНИК!B:D,3,0)</f>
        <v>ИНОМАРКИ</v>
      </c>
      <c r="K12693" s="69" t="str">
        <f>VLOOKUP(СВОД2023[[#This Row],[ФО]],СПРАВОЧНИК!H:P,2,0)</f>
        <v>Южный ФО</v>
      </c>
    </row>
    <row r="12694" spans="1:11" x14ac:dyDescent="0.2">
      <c r="A12694" t="s">
        <v>600</v>
      </c>
      <c r="B12694" t="s">
        <v>597</v>
      </c>
      <c r="C12694" s="1" t="s">
        <v>815</v>
      </c>
      <c r="D12694" s="1" t="s">
        <v>2309</v>
      </c>
      <c r="E12694" s="2"/>
      <c r="F12694" s="3"/>
      <c r="G12694" s="2">
        <v>1</v>
      </c>
      <c r="H12694" s="3"/>
      <c r="I12694" s="69" t="str">
        <f>VLOOKUP(C12694,СПРАВОЧНИК!B:D,2,0)</f>
        <v>ЕВРОПА</v>
      </c>
      <c r="J12694" s="69" t="str">
        <f>VLOOKUP(C12694,СПРАВОЧНИК!B:D,3,0)</f>
        <v>ИНОМАРКИ</v>
      </c>
      <c r="K12694" s="69" t="str">
        <f>VLOOKUP(СВОД2023[[#This Row],[ФО]],СПРАВОЧНИК!H:P,2,0)</f>
        <v>Южный ФО</v>
      </c>
    </row>
    <row r="12695" spans="1:11" x14ac:dyDescent="0.2">
      <c r="A12695" t="s">
        <v>600</v>
      </c>
      <c r="B12695" t="s">
        <v>597</v>
      </c>
      <c r="C12695" s="1" t="s">
        <v>815</v>
      </c>
      <c r="D12695" s="1" t="s">
        <v>2310</v>
      </c>
      <c r="E12695" s="2">
        <v>1</v>
      </c>
      <c r="F12695" s="3"/>
      <c r="G12695" s="2">
        <v>11</v>
      </c>
      <c r="H12695" s="3"/>
      <c r="I12695" s="69" t="str">
        <f>VLOOKUP(C12695,СПРАВОЧНИК!B:D,2,0)</f>
        <v>ЕВРОПА</v>
      </c>
      <c r="J12695" s="69" t="str">
        <f>VLOOKUP(C12695,СПРАВОЧНИК!B:D,3,0)</f>
        <v>ИНОМАРКИ</v>
      </c>
      <c r="K12695" s="69" t="str">
        <f>VLOOKUP(СВОД2023[[#This Row],[ФО]],СПРАВОЧНИК!H:P,2,0)</f>
        <v>Южный ФО</v>
      </c>
    </row>
    <row r="12696" spans="1:11" x14ac:dyDescent="0.2">
      <c r="A12696" t="s">
        <v>600</v>
      </c>
      <c r="B12696" t="s">
        <v>597</v>
      </c>
      <c r="C12696" s="1" t="s">
        <v>815</v>
      </c>
      <c r="D12696" s="1" t="s">
        <v>2778</v>
      </c>
      <c r="E12696" s="2"/>
      <c r="F12696" s="3"/>
      <c r="G12696" s="2">
        <v>1</v>
      </c>
      <c r="H12696" s="3"/>
      <c r="I12696" s="69" t="str">
        <f>VLOOKUP(C12696,СПРАВОЧНИК!B:D,2,0)</f>
        <v>ЕВРОПА</v>
      </c>
      <c r="J12696" s="69" t="str">
        <f>VLOOKUP(C12696,СПРАВОЧНИК!B:D,3,0)</f>
        <v>ИНОМАРКИ</v>
      </c>
      <c r="K12696" s="69" t="str">
        <f>VLOOKUP(СВОД2023[[#This Row],[ФО]],СПРАВОЧНИК!H:P,2,0)</f>
        <v>Южный ФО</v>
      </c>
    </row>
    <row r="12697" spans="1:11" x14ac:dyDescent="0.2">
      <c r="A12697" t="s">
        <v>600</v>
      </c>
      <c r="B12697" t="s">
        <v>597</v>
      </c>
      <c r="C12697" s="1" t="s">
        <v>815</v>
      </c>
      <c r="D12697" s="1" t="s">
        <v>2779</v>
      </c>
      <c r="E12697" s="2"/>
      <c r="F12697" s="3"/>
      <c r="G12697" s="2">
        <v>2</v>
      </c>
      <c r="H12697" s="3"/>
      <c r="I12697" s="69" t="str">
        <f>VLOOKUP(C12697,СПРАВОЧНИК!B:D,2,0)</f>
        <v>ЕВРОПА</v>
      </c>
      <c r="J12697" s="69" t="str">
        <f>VLOOKUP(C12697,СПРАВОЧНИК!B:D,3,0)</f>
        <v>ИНОМАРКИ</v>
      </c>
      <c r="K12697" s="69" t="str">
        <f>VLOOKUP(СВОД2023[[#This Row],[ФО]],СПРАВОЧНИК!H:P,2,0)</f>
        <v>Южный ФО</v>
      </c>
    </row>
    <row r="12698" spans="1:11" x14ac:dyDescent="0.2">
      <c r="A12698" t="s">
        <v>600</v>
      </c>
      <c r="B12698" t="s">
        <v>597</v>
      </c>
      <c r="C12698" s="1" t="s">
        <v>1805</v>
      </c>
      <c r="D12698" s="1" t="s">
        <v>2472</v>
      </c>
      <c r="E12698" s="2">
        <v>4</v>
      </c>
      <c r="F12698" s="3"/>
      <c r="G12698" s="2">
        <v>10</v>
      </c>
      <c r="H12698" s="3"/>
      <c r="I12698" s="69" t="str">
        <f>VLOOKUP(C12698,СПРАВОЧНИК!B:D,2,0)</f>
        <v>США</v>
      </c>
      <c r="J12698" s="69" t="str">
        <f>VLOOKUP(C12698,СПРАВОЧНИК!B:D,3,0)</f>
        <v>ИНОМАРКИ</v>
      </c>
      <c r="K12698" s="69" t="str">
        <f>VLOOKUP(СВОД2023[[#This Row],[ФО]],СПРАВОЧНИК!H:P,2,0)</f>
        <v>Южный ФО</v>
      </c>
    </row>
    <row r="12699" spans="1:11" x14ac:dyDescent="0.2">
      <c r="A12699" t="s">
        <v>600</v>
      </c>
      <c r="B12699" t="s">
        <v>597</v>
      </c>
      <c r="C12699" s="1" t="s">
        <v>1805</v>
      </c>
      <c r="D12699" s="1" t="s">
        <v>2567</v>
      </c>
      <c r="E12699" s="2"/>
      <c r="F12699" s="3">
        <v>1</v>
      </c>
      <c r="G12699" s="2">
        <v>1</v>
      </c>
      <c r="H12699" s="3">
        <v>2</v>
      </c>
      <c r="I12699" s="69" t="str">
        <f>VLOOKUP(C12699,СПРАВОЧНИК!B:D,2,0)</f>
        <v>США</v>
      </c>
      <c r="J12699" s="69" t="str">
        <f>VLOOKUP(C12699,СПРАВОЧНИК!B:D,3,0)</f>
        <v>ИНОМАРКИ</v>
      </c>
      <c r="K12699" s="69" t="str">
        <f>VLOOKUP(СВОД2023[[#This Row],[ФО]],СПРАВОЧНИК!H:P,2,0)</f>
        <v>Южный ФО</v>
      </c>
    </row>
    <row r="12700" spans="1:11" x14ac:dyDescent="0.2">
      <c r="A12700" t="s">
        <v>600</v>
      </c>
      <c r="B12700" t="s">
        <v>597</v>
      </c>
      <c r="C12700" s="1" t="s">
        <v>1805</v>
      </c>
      <c r="D12700" s="1" t="s">
        <v>2568</v>
      </c>
      <c r="E12700" s="2"/>
      <c r="F12700" s="3"/>
      <c r="G12700" s="2">
        <v>1</v>
      </c>
      <c r="H12700" s="3"/>
      <c r="I12700" s="69" t="str">
        <f>VLOOKUP(C12700,СПРАВОЧНИК!B:D,2,0)</f>
        <v>США</v>
      </c>
      <c r="J12700" s="69" t="str">
        <f>VLOOKUP(C12700,СПРАВОЧНИК!B:D,3,0)</f>
        <v>ИНОМАРКИ</v>
      </c>
      <c r="K12700" s="69" t="str">
        <f>VLOOKUP(СВОД2023[[#This Row],[ФО]],СПРАВОЧНИК!H:P,2,0)</f>
        <v>Южный ФО</v>
      </c>
    </row>
    <row r="12701" spans="1:11" x14ac:dyDescent="0.2">
      <c r="A12701" t="s">
        <v>600</v>
      </c>
      <c r="B12701" t="s">
        <v>597</v>
      </c>
      <c r="C12701" s="1" t="s">
        <v>1805</v>
      </c>
      <c r="D12701" s="1" t="s">
        <v>1806</v>
      </c>
      <c r="E12701" s="2"/>
      <c r="F12701" s="3"/>
      <c r="G12701" s="2"/>
      <c r="H12701" s="3">
        <v>2</v>
      </c>
      <c r="I12701" s="69" t="str">
        <f>VLOOKUP(C12701,СПРАВОЧНИК!B:D,2,0)</f>
        <v>США</v>
      </c>
      <c r="J12701" s="69" t="str">
        <f>VLOOKUP(C12701,СПРАВОЧНИК!B:D,3,0)</f>
        <v>ИНОМАРКИ</v>
      </c>
      <c r="K12701" s="69" t="str">
        <f>VLOOKUP(СВОД2023[[#This Row],[ФО]],СПРАВОЧНИК!H:P,2,0)</f>
        <v>Южный ФО</v>
      </c>
    </row>
    <row r="12702" spans="1:11" x14ac:dyDescent="0.2">
      <c r="A12702" t="s">
        <v>600</v>
      </c>
      <c r="B12702" t="s">
        <v>597</v>
      </c>
      <c r="C12702" s="1" t="s">
        <v>1805</v>
      </c>
      <c r="D12702" s="1" t="s">
        <v>2312</v>
      </c>
      <c r="E12702" s="2">
        <v>1</v>
      </c>
      <c r="F12702" s="3"/>
      <c r="G12702" s="2">
        <v>4</v>
      </c>
      <c r="H12702" s="3">
        <v>2</v>
      </c>
      <c r="I12702" s="69" t="str">
        <f>VLOOKUP(C12702,СПРАВОЧНИК!B:D,2,0)</f>
        <v>США</v>
      </c>
      <c r="J12702" s="69" t="str">
        <f>VLOOKUP(C12702,СПРАВОЧНИК!B:D,3,0)</f>
        <v>ИНОМАРКИ</v>
      </c>
      <c r="K12702" s="69" t="str">
        <f>VLOOKUP(СВОД2023[[#This Row],[ФО]],СПРАВОЧНИК!H:P,2,0)</f>
        <v>Южный ФО</v>
      </c>
    </row>
    <row r="12703" spans="1:11" x14ac:dyDescent="0.2">
      <c r="A12703" t="s">
        <v>600</v>
      </c>
      <c r="B12703" t="s">
        <v>597</v>
      </c>
      <c r="C12703" s="1" t="s">
        <v>1807</v>
      </c>
      <c r="D12703" s="1" t="s">
        <v>2722</v>
      </c>
      <c r="E12703" s="2">
        <v>2</v>
      </c>
      <c r="F12703" s="3"/>
      <c r="G12703" s="2">
        <v>6</v>
      </c>
      <c r="H12703" s="3"/>
      <c r="I12703" s="69" t="str">
        <f>VLOOKUP(C12703,СПРАВОЧНИК!B:D,2,0)</f>
        <v>США</v>
      </c>
      <c r="J12703" s="69" t="str">
        <f>VLOOKUP(C12703,СПРАВОЧНИК!B:D,3,0)</f>
        <v>ИНОМАРКИ</v>
      </c>
      <c r="K12703" s="69" t="str">
        <f>VLOOKUP(СВОД2023[[#This Row],[ФО]],СПРАВОЧНИК!H:P,2,0)</f>
        <v>Южный ФО</v>
      </c>
    </row>
    <row r="12704" spans="1:11" x14ac:dyDescent="0.2">
      <c r="A12704" t="s">
        <v>600</v>
      </c>
      <c r="B12704" t="s">
        <v>597</v>
      </c>
      <c r="C12704" s="1" t="s">
        <v>1807</v>
      </c>
      <c r="D12704" s="1" t="s">
        <v>2313</v>
      </c>
      <c r="E12704" s="2">
        <v>3</v>
      </c>
      <c r="F12704" s="3"/>
      <c r="G12704" s="2">
        <v>4</v>
      </c>
      <c r="H12704" s="3"/>
      <c r="I12704" s="69" t="str">
        <f>VLOOKUP(C12704,СПРАВОЧНИК!B:D,2,0)</f>
        <v>США</v>
      </c>
      <c r="J12704" s="69" t="str">
        <f>VLOOKUP(C12704,СПРАВОЧНИК!B:D,3,0)</f>
        <v>ИНОМАРКИ</v>
      </c>
      <c r="K12704" s="69" t="str">
        <f>VLOOKUP(СВОД2023[[#This Row],[ФО]],СПРАВОЧНИК!H:P,2,0)</f>
        <v>Южный ФО</v>
      </c>
    </row>
    <row r="12705" spans="1:11" x14ac:dyDescent="0.2">
      <c r="A12705" t="s">
        <v>600</v>
      </c>
      <c r="B12705" t="s">
        <v>597</v>
      </c>
      <c r="C12705" s="1" t="s">
        <v>1807</v>
      </c>
      <c r="D12705" s="1" t="s">
        <v>2314</v>
      </c>
      <c r="E12705" s="2">
        <v>1</v>
      </c>
      <c r="F12705" s="3">
        <v>1</v>
      </c>
      <c r="G12705" s="2">
        <v>6</v>
      </c>
      <c r="H12705" s="3">
        <v>4</v>
      </c>
      <c r="I12705" s="69" t="str">
        <f>VLOOKUP(C12705,СПРАВОЧНИК!B:D,2,0)</f>
        <v>США</v>
      </c>
      <c r="J12705" s="69" t="str">
        <f>VLOOKUP(C12705,СПРАВОЧНИК!B:D,3,0)</f>
        <v>ИНОМАРКИ</v>
      </c>
      <c r="K12705" s="69" t="str">
        <f>VLOOKUP(СВОД2023[[#This Row],[ФО]],СПРАВОЧНИК!H:P,2,0)</f>
        <v>Южный ФО</v>
      </c>
    </row>
    <row r="12706" spans="1:11" x14ac:dyDescent="0.2">
      <c r="A12706" t="s">
        <v>600</v>
      </c>
      <c r="B12706" t="s">
        <v>597</v>
      </c>
      <c r="C12706" s="1" t="s">
        <v>1807</v>
      </c>
      <c r="D12706" s="1" t="s">
        <v>2780</v>
      </c>
      <c r="E12706" s="2"/>
      <c r="F12706" s="3"/>
      <c r="G12706" s="2">
        <v>2</v>
      </c>
      <c r="H12706" s="3"/>
      <c r="I12706" s="69" t="str">
        <f>VLOOKUP(C12706,СПРАВОЧНИК!B:D,2,0)</f>
        <v>США</v>
      </c>
      <c r="J12706" s="69" t="str">
        <f>VLOOKUP(C12706,СПРАВОЧНИК!B:D,3,0)</f>
        <v>ИНОМАРКИ</v>
      </c>
      <c r="K12706" s="69" t="str">
        <f>VLOOKUP(СВОД2023[[#This Row],[ФО]],СПРАВОЧНИК!H:P,2,0)</f>
        <v>Южный ФО</v>
      </c>
    </row>
    <row r="12707" spans="1:11" x14ac:dyDescent="0.2">
      <c r="A12707" t="s">
        <v>600</v>
      </c>
      <c r="B12707" t="s">
        <v>597</v>
      </c>
      <c r="C12707" s="1" t="s">
        <v>1807</v>
      </c>
      <c r="D12707" s="1" t="s">
        <v>1808</v>
      </c>
      <c r="E12707" s="2">
        <v>1</v>
      </c>
      <c r="F12707" s="3">
        <v>2</v>
      </c>
      <c r="G12707" s="2">
        <v>6</v>
      </c>
      <c r="H12707" s="3">
        <v>11</v>
      </c>
      <c r="I12707" s="69" t="str">
        <f>VLOOKUP(C12707,СПРАВОЧНИК!B:D,2,0)</f>
        <v>США</v>
      </c>
      <c r="J12707" s="69" t="str">
        <f>VLOOKUP(C12707,СПРАВОЧНИК!B:D,3,0)</f>
        <v>ИНОМАРКИ</v>
      </c>
      <c r="K12707" s="69" t="str">
        <f>VLOOKUP(СВОД2023[[#This Row],[ФО]],СПРАВОЧНИК!H:P,2,0)</f>
        <v>Южный ФО</v>
      </c>
    </row>
    <row r="12708" spans="1:11" x14ac:dyDescent="0.2">
      <c r="A12708" t="s">
        <v>600</v>
      </c>
      <c r="B12708" t="s">
        <v>597</v>
      </c>
      <c r="C12708" s="1" t="s">
        <v>1807</v>
      </c>
      <c r="D12708" s="1" t="s">
        <v>2315</v>
      </c>
      <c r="E12708" s="2">
        <v>3</v>
      </c>
      <c r="F12708" s="3">
        <v>1</v>
      </c>
      <c r="G12708" s="2">
        <v>13</v>
      </c>
      <c r="H12708" s="3">
        <v>2</v>
      </c>
      <c r="I12708" s="69" t="str">
        <f>VLOOKUP(C12708,СПРАВОЧНИК!B:D,2,0)</f>
        <v>США</v>
      </c>
      <c r="J12708" s="69" t="str">
        <f>VLOOKUP(C12708,СПРАВОЧНИК!B:D,3,0)</f>
        <v>ИНОМАРКИ</v>
      </c>
      <c r="K12708" s="69" t="str">
        <f>VLOOKUP(СВОД2023[[#This Row],[ФО]],СПРАВОЧНИК!H:P,2,0)</f>
        <v>Южный ФО</v>
      </c>
    </row>
    <row r="12709" spans="1:11" x14ac:dyDescent="0.2">
      <c r="A12709" t="s">
        <v>600</v>
      </c>
      <c r="B12709" t="s">
        <v>597</v>
      </c>
      <c r="C12709" s="1" t="s">
        <v>1807</v>
      </c>
      <c r="D12709" s="1" t="s">
        <v>1809</v>
      </c>
      <c r="E12709" s="2"/>
      <c r="F12709" s="3"/>
      <c r="G12709" s="2">
        <v>1</v>
      </c>
      <c r="H12709" s="3">
        <v>2</v>
      </c>
      <c r="I12709" s="69" t="str">
        <f>VLOOKUP(C12709,СПРАВОЧНИК!B:D,2,0)</f>
        <v>США</v>
      </c>
      <c r="J12709" s="69" t="str">
        <f>VLOOKUP(C12709,СПРАВОЧНИК!B:D,3,0)</f>
        <v>ИНОМАРКИ</v>
      </c>
      <c r="K12709" s="69" t="str">
        <f>VLOOKUP(СВОД2023[[#This Row],[ФО]],СПРАВОЧНИК!H:P,2,0)</f>
        <v>Южный ФО</v>
      </c>
    </row>
    <row r="12710" spans="1:11" x14ac:dyDescent="0.2">
      <c r="A12710" t="s">
        <v>600</v>
      </c>
      <c r="B12710" t="s">
        <v>597</v>
      </c>
      <c r="C12710" s="1" t="s">
        <v>1209</v>
      </c>
      <c r="D12710" s="1" t="s">
        <v>2316</v>
      </c>
      <c r="E12710" s="2">
        <v>10</v>
      </c>
      <c r="F12710" s="3">
        <v>2</v>
      </c>
      <c r="G12710" s="2">
        <v>21</v>
      </c>
      <c r="H12710" s="3">
        <v>9</v>
      </c>
      <c r="I12710" s="69" t="str">
        <f>VLOOKUP(C12710,СПРАВОЧНИК!B:D,2,0)</f>
        <v>ЕВРОПА</v>
      </c>
      <c r="J12710" s="69" t="str">
        <f>VLOOKUP(C12710,СПРАВОЧНИК!B:D,3,0)</f>
        <v>ИНОМАРКИ</v>
      </c>
      <c r="K12710" s="69" t="str">
        <f>VLOOKUP(СВОД2023[[#This Row],[ФО]],СПРАВОЧНИК!H:P,2,0)</f>
        <v>Южный ФО</v>
      </c>
    </row>
    <row r="12711" spans="1:11" x14ac:dyDescent="0.2">
      <c r="A12711" t="s">
        <v>600</v>
      </c>
      <c r="B12711" t="s">
        <v>597</v>
      </c>
      <c r="C12711" s="1" t="s">
        <v>1209</v>
      </c>
      <c r="D12711" s="1" t="s">
        <v>2317</v>
      </c>
      <c r="E12711" s="2">
        <v>4</v>
      </c>
      <c r="F12711" s="3">
        <v>1</v>
      </c>
      <c r="G12711" s="2">
        <v>40</v>
      </c>
      <c r="H12711" s="3">
        <v>3</v>
      </c>
      <c r="I12711" s="69" t="str">
        <f>VLOOKUP(C12711,СПРАВОЧНИК!B:D,2,0)</f>
        <v>ЕВРОПА</v>
      </c>
      <c r="J12711" s="69" t="str">
        <f>VLOOKUP(C12711,СПРАВОЧНИК!B:D,3,0)</f>
        <v>ИНОМАРКИ</v>
      </c>
      <c r="K12711" s="69" t="str">
        <f>VLOOKUP(СВОД2023[[#This Row],[ФО]],СПРАВОЧНИК!H:P,2,0)</f>
        <v>Южный ФО</v>
      </c>
    </row>
    <row r="12712" spans="1:11" x14ac:dyDescent="0.2">
      <c r="A12712" t="s">
        <v>600</v>
      </c>
      <c r="B12712" t="s">
        <v>597</v>
      </c>
      <c r="C12712" s="1" t="s">
        <v>1209</v>
      </c>
      <c r="D12712" s="1" t="s">
        <v>2318</v>
      </c>
      <c r="E12712" s="2"/>
      <c r="F12712" s="3">
        <v>1</v>
      </c>
      <c r="G12712" s="2">
        <v>2</v>
      </c>
      <c r="H12712" s="3">
        <v>4</v>
      </c>
      <c r="I12712" s="69" t="str">
        <f>VLOOKUP(C12712,СПРАВОЧНИК!B:D,2,0)</f>
        <v>ЕВРОПА</v>
      </c>
      <c r="J12712" s="69" t="str">
        <f>VLOOKUP(C12712,СПРАВОЧНИК!B:D,3,0)</f>
        <v>ИНОМАРКИ</v>
      </c>
      <c r="K12712" s="69" t="str">
        <f>VLOOKUP(СВОД2023[[#This Row],[ФО]],СПРАВОЧНИК!H:P,2,0)</f>
        <v>Южный ФО</v>
      </c>
    </row>
    <row r="12713" spans="1:11" x14ac:dyDescent="0.2">
      <c r="A12713" t="s">
        <v>600</v>
      </c>
      <c r="B12713" t="s">
        <v>597</v>
      </c>
      <c r="C12713" s="1" t="s">
        <v>1209</v>
      </c>
      <c r="D12713" s="1" t="s">
        <v>1810</v>
      </c>
      <c r="E12713" s="2">
        <v>13</v>
      </c>
      <c r="F12713" s="3">
        <v>4</v>
      </c>
      <c r="G12713" s="2">
        <v>69</v>
      </c>
      <c r="H12713" s="3">
        <v>20</v>
      </c>
      <c r="I12713" s="69" t="str">
        <f>VLOOKUP(C12713,СПРАВОЧНИК!B:D,2,0)</f>
        <v>ЕВРОПА</v>
      </c>
      <c r="J12713" s="69" t="str">
        <f>VLOOKUP(C12713,СПРАВОЧНИК!B:D,3,0)</f>
        <v>ИНОМАРКИ</v>
      </c>
      <c r="K12713" s="69" t="str">
        <f>VLOOKUP(СВОД2023[[#This Row],[ФО]],СПРАВОЧНИК!H:P,2,0)</f>
        <v>Южный ФО</v>
      </c>
    </row>
    <row r="12714" spans="1:11" x14ac:dyDescent="0.2">
      <c r="A12714" t="s">
        <v>600</v>
      </c>
      <c r="B12714" t="s">
        <v>597</v>
      </c>
      <c r="C12714" s="1" t="s">
        <v>1209</v>
      </c>
      <c r="D12714" s="1" t="s">
        <v>1811</v>
      </c>
      <c r="E12714" s="2">
        <v>18</v>
      </c>
      <c r="F12714" s="3">
        <v>11</v>
      </c>
      <c r="G12714" s="2">
        <v>73</v>
      </c>
      <c r="H12714" s="3">
        <v>36</v>
      </c>
      <c r="I12714" s="69" t="str">
        <f>VLOOKUP(C12714,СПРАВОЧНИК!B:D,2,0)</f>
        <v>ЕВРОПА</v>
      </c>
      <c r="J12714" s="69" t="str">
        <f>VLOOKUP(C12714,СПРАВОЧНИК!B:D,3,0)</f>
        <v>ИНОМАРКИ</v>
      </c>
      <c r="K12714" s="69" t="str">
        <f>VLOOKUP(СВОД2023[[#This Row],[ФО]],СПРАВОЧНИК!H:P,2,0)</f>
        <v>Южный ФО</v>
      </c>
    </row>
    <row r="12715" spans="1:11" x14ac:dyDescent="0.2">
      <c r="A12715" t="s">
        <v>600</v>
      </c>
      <c r="B12715" t="s">
        <v>597</v>
      </c>
      <c r="C12715" s="1" t="s">
        <v>1209</v>
      </c>
      <c r="D12715" s="1" t="s">
        <v>1812</v>
      </c>
      <c r="E12715" s="2">
        <v>26</v>
      </c>
      <c r="F12715" s="3">
        <v>4</v>
      </c>
      <c r="G12715" s="2">
        <v>120</v>
      </c>
      <c r="H12715" s="3">
        <v>48</v>
      </c>
      <c r="I12715" s="69" t="str">
        <f>VLOOKUP(C12715,СПРАВОЧНИК!B:D,2,0)</f>
        <v>ЕВРОПА</v>
      </c>
      <c r="J12715" s="69" t="str">
        <f>VLOOKUP(C12715,СПРАВОЧНИК!B:D,3,0)</f>
        <v>ИНОМАРКИ</v>
      </c>
      <c r="K12715" s="69" t="str">
        <f>VLOOKUP(СВОД2023[[#This Row],[ФО]],СПРАВОЧНИК!H:P,2,0)</f>
        <v>Южный ФО</v>
      </c>
    </row>
    <row r="12716" spans="1:11" x14ac:dyDescent="0.2">
      <c r="A12716" t="s">
        <v>600</v>
      </c>
      <c r="B12716" t="s">
        <v>597</v>
      </c>
      <c r="C12716" s="1" t="s">
        <v>1209</v>
      </c>
      <c r="D12716" s="1" t="s">
        <v>2475</v>
      </c>
      <c r="E12716" s="2">
        <v>2</v>
      </c>
      <c r="F12716" s="3"/>
      <c r="G12716" s="2">
        <v>3</v>
      </c>
      <c r="H12716" s="3"/>
      <c r="I12716" s="69" t="str">
        <f>VLOOKUP(C12716,СПРАВОЧНИК!B:D,2,0)</f>
        <v>ЕВРОПА</v>
      </c>
      <c r="J12716" s="69" t="str">
        <f>VLOOKUP(C12716,СПРАВОЧНИК!B:D,3,0)</f>
        <v>ИНОМАРКИ</v>
      </c>
      <c r="K12716" s="69" t="str">
        <f>VLOOKUP(СВОД2023[[#This Row],[ФО]],СПРАВОЧНИК!H:P,2,0)</f>
        <v>Южный ФО</v>
      </c>
    </row>
    <row r="12717" spans="1:11" x14ac:dyDescent="0.2">
      <c r="A12717" t="s">
        <v>600</v>
      </c>
      <c r="B12717" t="s">
        <v>597</v>
      </c>
      <c r="C12717" s="1" t="s">
        <v>1209</v>
      </c>
      <c r="D12717" s="1" t="s">
        <v>2319</v>
      </c>
      <c r="E12717" s="2"/>
      <c r="F12717" s="3"/>
      <c r="G12717" s="2">
        <v>2</v>
      </c>
      <c r="H12717" s="3"/>
      <c r="I12717" s="69" t="str">
        <f>VLOOKUP(C12717,СПРАВОЧНИК!B:D,2,0)</f>
        <v>ЕВРОПА</v>
      </c>
      <c r="J12717" s="69" t="str">
        <f>VLOOKUP(C12717,СПРАВОЧНИК!B:D,3,0)</f>
        <v>ИНОМАРКИ</v>
      </c>
      <c r="K12717" s="69" t="str">
        <f>VLOOKUP(СВОД2023[[#This Row],[ФО]],СПРАВОЧНИК!H:P,2,0)</f>
        <v>Южный ФО</v>
      </c>
    </row>
    <row r="12718" spans="1:11" x14ac:dyDescent="0.2">
      <c r="A12718" t="s">
        <v>600</v>
      </c>
      <c r="B12718" t="s">
        <v>597</v>
      </c>
      <c r="C12718" s="1" t="s">
        <v>1209</v>
      </c>
      <c r="D12718" s="1" t="s">
        <v>2320</v>
      </c>
      <c r="E12718" s="2">
        <v>3</v>
      </c>
      <c r="F12718" s="3"/>
      <c r="G12718" s="2">
        <v>5</v>
      </c>
      <c r="H12718" s="3"/>
      <c r="I12718" s="69" t="str">
        <f>VLOOKUP(C12718,СПРАВОЧНИК!B:D,2,0)</f>
        <v>ЕВРОПА</v>
      </c>
      <c r="J12718" s="69" t="str">
        <f>VLOOKUP(C12718,СПРАВОЧНИК!B:D,3,0)</f>
        <v>ИНОМАРКИ</v>
      </c>
      <c r="K12718" s="69" t="str">
        <f>VLOOKUP(СВОД2023[[#This Row],[ФО]],СПРАВОЧНИК!H:P,2,0)</f>
        <v>Южный ФО</v>
      </c>
    </row>
    <row r="12719" spans="1:11" x14ac:dyDescent="0.2">
      <c r="A12719" t="s">
        <v>600</v>
      </c>
      <c r="B12719" t="s">
        <v>597</v>
      </c>
      <c r="C12719" s="1" t="s">
        <v>1209</v>
      </c>
      <c r="D12719" s="1" t="s">
        <v>2321</v>
      </c>
      <c r="E12719" s="2"/>
      <c r="F12719" s="3"/>
      <c r="G12719" s="2">
        <v>1</v>
      </c>
      <c r="H12719" s="3"/>
      <c r="I12719" s="69" t="str">
        <f>VLOOKUP(C12719,СПРАВОЧНИК!B:D,2,0)</f>
        <v>ЕВРОПА</v>
      </c>
      <c r="J12719" s="69" t="str">
        <f>VLOOKUP(C12719,СПРАВОЧНИК!B:D,3,0)</f>
        <v>ИНОМАРКИ</v>
      </c>
      <c r="K12719" s="69" t="str">
        <f>VLOOKUP(СВОД2023[[#This Row],[ФО]],СПРАВОЧНИК!H:P,2,0)</f>
        <v>Южный ФО</v>
      </c>
    </row>
    <row r="12720" spans="1:11" x14ac:dyDescent="0.2">
      <c r="A12720" t="s">
        <v>600</v>
      </c>
      <c r="B12720" t="s">
        <v>597</v>
      </c>
      <c r="C12720" s="1" t="s">
        <v>1209</v>
      </c>
      <c r="D12720" s="1" t="s">
        <v>2323</v>
      </c>
      <c r="E12720" s="2">
        <v>14</v>
      </c>
      <c r="F12720" s="3">
        <v>6</v>
      </c>
      <c r="G12720" s="2">
        <v>58</v>
      </c>
      <c r="H12720" s="3">
        <v>24</v>
      </c>
      <c r="I12720" s="69" t="str">
        <f>VLOOKUP(C12720,СПРАВОЧНИК!B:D,2,0)</f>
        <v>ЕВРОПА</v>
      </c>
      <c r="J12720" s="69" t="str">
        <f>VLOOKUP(C12720,СПРАВОЧНИК!B:D,3,0)</f>
        <v>ИНОМАРКИ</v>
      </c>
      <c r="K12720" s="69" t="str">
        <f>VLOOKUP(СВОД2023[[#This Row],[ФО]],СПРАВОЧНИК!H:P,2,0)</f>
        <v>Южный ФО</v>
      </c>
    </row>
    <row r="12721" spans="1:11" x14ac:dyDescent="0.2">
      <c r="A12721" t="s">
        <v>600</v>
      </c>
      <c r="B12721" t="s">
        <v>597</v>
      </c>
      <c r="C12721" s="1" t="s">
        <v>1813</v>
      </c>
      <c r="D12721" s="1" t="s">
        <v>1814</v>
      </c>
      <c r="E12721" s="2">
        <v>734</v>
      </c>
      <c r="F12721" s="3">
        <v>414</v>
      </c>
      <c r="G12721" s="2">
        <v>3734</v>
      </c>
      <c r="H12721" s="3">
        <v>1965</v>
      </c>
      <c r="I12721" s="69" t="str">
        <f>VLOOKUP(C12721,СПРАВОЧНИК!B:D,2,0)</f>
        <v>РОССИЯ</v>
      </c>
      <c r="J12721" s="69" t="str">
        <f>VLOOKUP(C12721,СПРАВОЧНИК!B:D,3,0)</f>
        <v>ОТЕЧЕСТВЕННЫЕ</v>
      </c>
      <c r="K12721" s="69" t="str">
        <f>VLOOKUP(СВОД2023[[#This Row],[ФО]],СПРАВОЧНИК!H:P,2,0)</f>
        <v>Южный ФО</v>
      </c>
    </row>
    <row r="12722" spans="1:11" x14ac:dyDescent="0.2">
      <c r="A12722" t="s">
        <v>600</v>
      </c>
      <c r="B12722" t="s">
        <v>597</v>
      </c>
      <c r="C12722" s="1" t="s">
        <v>1813</v>
      </c>
      <c r="D12722" s="1" t="s">
        <v>2324</v>
      </c>
      <c r="E12722" s="2">
        <v>1</v>
      </c>
      <c r="F12722" s="3"/>
      <c r="G12722" s="2">
        <v>1</v>
      </c>
      <c r="H12722" s="3"/>
      <c r="I12722" s="69" t="str">
        <f>VLOOKUP(C12722,СПРАВОЧНИК!B:D,2,0)</f>
        <v>РОССИЯ</v>
      </c>
      <c r="J12722" s="69" t="str">
        <f>VLOOKUP(C12722,СПРАВОЧНИК!B:D,3,0)</f>
        <v>ОТЕЧЕСТВЕННЫЕ</v>
      </c>
      <c r="K12722" s="69" t="str">
        <f>VLOOKUP(СВОД2023[[#This Row],[ФО]],СПРАВОЧНИК!H:P,2,0)</f>
        <v>Южный ФО</v>
      </c>
    </row>
    <row r="12723" spans="1:11" x14ac:dyDescent="0.2">
      <c r="A12723" t="s">
        <v>600</v>
      </c>
      <c r="B12723" t="s">
        <v>597</v>
      </c>
      <c r="C12723" s="1" t="s">
        <v>482</v>
      </c>
      <c r="D12723" s="1" t="s">
        <v>483</v>
      </c>
      <c r="E12723" s="2">
        <v>314</v>
      </c>
      <c r="F12723" s="3">
        <v>123</v>
      </c>
      <c r="G12723" s="2">
        <v>1722</v>
      </c>
      <c r="H12723" s="3">
        <v>797</v>
      </c>
      <c r="I12723" s="69" t="str">
        <f>VLOOKUP(C12723,СПРАВОЧНИК!B:D,2,0)</f>
        <v>ЕВРОПА</v>
      </c>
      <c r="J12723" s="69" t="str">
        <f>VLOOKUP(C12723,СПРАВОЧНИК!B:D,3,0)</f>
        <v>ИНОМАРКИ</v>
      </c>
      <c r="K12723" s="69" t="str">
        <f>VLOOKUP(СВОД2023[[#This Row],[ФО]],СПРАВОЧНИК!H:P,2,0)</f>
        <v>Южный ФО</v>
      </c>
    </row>
    <row r="12724" spans="1:11" x14ac:dyDescent="0.2">
      <c r="A12724" t="s">
        <v>600</v>
      </c>
      <c r="B12724" t="s">
        <v>597</v>
      </c>
      <c r="C12724" s="1" t="s">
        <v>482</v>
      </c>
      <c r="D12724" s="1" t="s">
        <v>2479</v>
      </c>
      <c r="E12724" s="2"/>
      <c r="F12724" s="3">
        <v>1</v>
      </c>
      <c r="G12724" s="2">
        <v>9</v>
      </c>
      <c r="H12724" s="3">
        <v>6</v>
      </c>
      <c r="I12724" s="69" t="str">
        <f>VLOOKUP(C12724,СПРАВОЧНИК!B:D,2,0)</f>
        <v>ЕВРОПА</v>
      </c>
      <c r="J12724" s="69" t="str">
        <f>VLOOKUP(C12724,СПРАВОЧНИК!B:D,3,0)</f>
        <v>ИНОМАРКИ</v>
      </c>
      <c r="K12724" s="69" t="str">
        <f>VLOOKUP(СВОД2023[[#This Row],[ФО]],СПРАВОЧНИК!H:P,2,0)</f>
        <v>Южный ФО</v>
      </c>
    </row>
    <row r="12725" spans="1:11" x14ac:dyDescent="0.2">
      <c r="A12725" t="s">
        <v>600</v>
      </c>
      <c r="B12725" t="s">
        <v>597</v>
      </c>
      <c r="C12725" s="1" t="s">
        <v>482</v>
      </c>
      <c r="D12725" s="1" t="s">
        <v>2327</v>
      </c>
      <c r="E12725" s="2">
        <v>22</v>
      </c>
      <c r="F12725" s="3">
        <v>11</v>
      </c>
      <c r="G12725" s="2">
        <v>107</v>
      </c>
      <c r="H12725" s="3">
        <v>68</v>
      </c>
      <c r="I12725" s="69" t="str">
        <f>VLOOKUP(C12725,СПРАВОЧНИК!B:D,2,0)</f>
        <v>ЕВРОПА</v>
      </c>
      <c r="J12725" s="69" t="str">
        <f>VLOOKUP(C12725,СПРАВОЧНИК!B:D,3,0)</f>
        <v>ИНОМАРКИ</v>
      </c>
      <c r="K12725" s="69" t="str">
        <f>VLOOKUP(СВОД2023[[#This Row],[ФО]],СПРАВОЧНИК!H:P,2,0)</f>
        <v>Южный ФО</v>
      </c>
    </row>
    <row r="12726" spans="1:11" x14ac:dyDescent="0.2">
      <c r="A12726" t="s">
        <v>600</v>
      </c>
      <c r="B12726" t="s">
        <v>597</v>
      </c>
      <c r="C12726" s="1" t="s">
        <v>482</v>
      </c>
      <c r="D12726" s="1" t="s">
        <v>2328</v>
      </c>
      <c r="E12726" s="2">
        <v>1</v>
      </c>
      <c r="F12726" s="3">
        <v>1</v>
      </c>
      <c r="G12726" s="2">
        <v>8</v>
      </c>
      <c r="H12726" s="3">
        <v>1</v>
      </c>
      <c r="I12726" s="69" t="str">
        <f>VLOOKUP(C12726,СПРАВОЧНИК!B:D,2,0)</f>
        <v>ЕВРОПА</v>
      </c>
      <c r="J12726" s="69" t="str">
        <f>VLOOKUP(C12726,СПРАВОЧНИК!B:D,3,0)</f>
        <v>ИНОМАРКИ</v>
      </c>
      <c r="K12726" s="69" t="str">
        <f>VLOOKUP(СВОД2023[[#This Row],[ФО]],СПРАВОЧНИК!H:P,2,0)</f>
        <v>Южный ФО</v>
      </c>
    </row>
    <row r="12727" spans="1:11" x14ac:dyDescent="0.2">
      <c r="A12727" t="s">
        <v>600</v>
      </c>
      <c r="B12727" t="s">
        <v>597</v>
      </c>
      <c r="C12727" s="1" t="s">
        <v>482</v>
      </c>
      <c r="D12727" s="1" t="s">
        <v>484</v>
      </c>
      <c r="E12727" s="2">
        <v>23</v>
      </c>
      <c r="F12727" s="3">
        <v>12</v>
      </c>
      <c r="G12727" s="2">
        <v>155</v>
      </c>
      <c r="H12727" s="3">
        <v>91</v>
      </c>
      <c r="I12727" s="69" t="str">
        <f>VLOOKUP(C12727,СПРАВОЧНИК!B:D,2,0)</f>
        <v>ЕВРОПА</v>
      </c>
      <c r="J12727" s="69" t="str">
        <f>VLOOKUP(C12727,СПРАВОЧНИК!B:D,3,0)</f>
        <v>ИНОМАРКИ</v>
      </c>
      <c r="K12727" s="69" t="str">
        <f>VLOOKUP(СВОД2023[[#This Row],[ФО]],СПРАВОЧНИК!H:P,2,0)</f>
        <v>Южный ФО</v>
      </c>
    </row>
    <row r="12728" spans="1:11" x14ac:dyDescent="0.2">
      <c r="A12728" t="s">
        <v>600</v>
      </c>
      <c r="B12728" t="s">
        <v>597</v>
      </c>
      <c r="C12728" s="1" t="s">
        <v>482</v>
      </c>
      <c r="D12728" s="1" t="s">
        <v>485</v>
      </c>
      <c r="E12728" s="2">
        <v>58</v>
      </c>
      <c r="F12728" s="3">
        <v>40</v>
      </c>
      <c r="G12728" s="2">
        <v>352</v>
      </c>
      <c r="H12728" s="3">
        <v>250</v>
      </c>
      <c r="I12728" s="69" t="str">
        <f>VLOOKUP(C12728,СПРАВОЧНИК!B:D,2,0)</f>
        <v>ЕВРОПА</v>
      </c>
      <c r="J12728" s="69" t="str">
        <f>VLOOKUP(C12728,СПРАВОЧНИК!B:D,3,0)</f>
        <v>ИНОМАРКИ</v>
      </c>
      <c r="K12728" s="69" t="str">
        <f>VLOOKUP(СВОД2023[[#This Row],[ФО]],СПРАВОЧНИК!H:P,2,0)</f>
        <v>Южный ФО</v>
      </c>
    </row>
    <row r="12729" spans="1:11" x14ac:dyDescent="0.2">
      <c r="A12729" t="s">
        <v>600</v>
      </c>
      <c r="B12729" t="s">
        <v>597</v>
      </c>
      <c r="C12729" s="1" t="s">
        <v>482</v>
      </c>
      <c r="D12729" s="1" t="s">
        <v>486</v>
      </c>
      <c r="E12729" s="2">
        <v>1353</v>
      </c>
      <c r="F12729" s="3">
        <v>474</v>
      </c>
      <c r="G12729" s="2">
        <v>6689</v>
      </c>
      <c r="H12729" s="3">
        <v>2903</v>
      </c>
      <c r="I12729" s="69" t="str">
        <f>VLOOKUP(C12729,СПРАВОЧНИК!B:D,2,0)</f>
        <v>ЕВРОПА</v>
      </c>
      <c r="J12729" s="69" t="str">
        <f>VLOOKUP(C12729,СПРАВОЧНИК!B:D,3,0)</f>
        <v>ИНОМАРКИ</v>
      </c>
      <c r="K12729" s="69" t="str">
        <f>VLOOKUP(СВОД2023[[#This Row],[ФО]],СПРАВОЧНИК!H:P,2,0)</f>
        <v>Южный ФО</v>
      </c>
    </row>
    <row r="12730" spans="1:11" x14ac:dyDescent="0.2">
      <c r="A12730" t="s">
        <v>600</v>
      </c>
      <c r="B12730" t="s">
        <v>597</v>
      </c>
      <c r="C12730" s="1" t="s">
        <v>482</v>
      </c>
      <c r="D12730" s="1" t="s">
        <v>2599</v>
      </c>
      <c r="E12730" s="2"/>
      <c r="F12730" s="3"/>
      <c r="G12730" s="2">
        <v>1</v>
      </c>
      <c r="H12730" s="3"/>
      <c r="I12730" s="69" t="str">
        <f>VLOOKUP(C12730,СПРАВОЧНИК!B:D,2,0)</f>
        <v>ЕВРОПА</v>
      </c>
      <c r="J12730" s="69" t="str">
        <f>VLOOKUP(C12730,СПРАВОЧНИК!B:D,3,0)</f>
        <v>ИНОМАРКИ</v>
      </c>
      <c r="K12730" s="69" t="str">
        <f>VLOOKUP(СВОД2023[[#This Row],[ФО]],СПРАВОЧНИК!H:P,2,0)</f>
        <v>Южный ФО</v>
      </c>
    </row>
    <row r="12731" spans="1:11" x14ac:dyDescent="0.2">
      <c r="A12731" t="s">
        <v>600</v>
      </c>
      <c r="B12731" t="s">
        <v>597</v>
      </c>
      <c r="C12731" s="1" t="s">
        <v>482</v>
      </c>
      <c r="D12731" s="1" t="s">
        <v>487</v>
      </c>
      <c r="E12731" s="2"/>
      <c r="F12731" s="3"/>
      <c r="G12731" s="2">
        <v>2</v>
      </c>
      <c r="H12731" s="3"/>
      <c r="I12731" s="69" t="str">
        <f>VLOOKUP(C12731,СПРАВОЧНИК!B:D,2,0)</f>
        <v>ЕВРОПА</v>
      </c>
      <c r="J12731" s="69" t="str">
        <f>VLOOKUP(C12731,СПРАВОЧНИК!B:D,3,0)</f>
        <v>ИНОМАРКИ</v>
      </c>
      <c r="K12731" s="69" t="str">
        <f>VLOOKUP(СВОД2023[[#This Row],[ФО]],СПРАВОЧНИК!H:P,2,0)</f>
        <v>Южный ФО</v>
      </c>
    </row>
    <row r="12732" spans="1:11" x14ac:dyDescent="0.2">
      <c r="A12732" t="s">
        <v>600</v>
      </c>
      <c r="B12732" t="s">
        <v>597</v>
      </c>
      <c r="C12732" s="1" t="s">
        <v>482</v>
      </c>
      <c r="D12732" s="1" t="s">
        <v>488</v>
      </c>
      <c r="E12732" s="2">
        <v>451</v>
      </c>
      <c r="F12732" s="3">
        <v>266</v>
      </c>
      <c r="G12732" s="2">
        <v>2279</v>
      </c>
      <c r="H12732" s="3">
        <v>1405</v>
      </c>
      <c r="I12732" s="69" t="str">
        <f>VLOOKUP(C12732,СПРАВОЧНИК!B:D,2,0)</f>
        <v>ЕВРОПА</v>
      </c>
      <c r="J12732" s="69" t="str">
        <f>VLOOKUP(C12732,СПРАВОЧНИК!B:D,3,0)</f>
        <v>ИНОМАРКИ</v>
      </c>
      <c r="K12732" s="69" t="str">
        <f>VLOOKUP(СВОД2023[[#This Row],[ФО]],СПРАВОЧНИК!H:P,2,0)</f>
        <v>Южный ФО</v>
      </c>
    </row>
    <row r="12733" spans="1:11" x14ac:dyDescent="0.2">
      <c r="A12733" t="s">
        <v>600</v>
      </c>
      <c r="B12733" t="s">
        <v>597</v>
      </c>
      <c r="C12733" s="1" t="s">
        <v>482</v>
      </c>
      <c r="D12733" s="1" t="s">
        <v>2480</v>
      </c>
      <c r="E12733" s="2">
        <v>1</v>
      </c>
      <c r="F12733" s="3"/>
      <c r="G12733" s="2">
        <v>1</v>
      </c>
      <c r="H12733" s="3"/>
      <c r="I12733" s="69" t="str">
        <f>VLOOKUP(C12733,СПРАВОЧНИК!B:D,2,0)</f>
        <v>ЕВРОПА</v>
      </c>
      <c r="J12733" s="69" t="str">
        <f>VLOOKUP(C12733,СПРАВОЧНИК!B:D,3,0)</f>
        <v>ИНОМАРКИ</v>
      </c>
      <c r="K12733" s="69" t="str">
        <f>VLOOKUP(СВОД2023[[#This Row],[ФО]],СПРАВОЧНИК!H:P,2,0)</f>
        <v>Южный ФО</v>
      </c>
    </row>
    <row r="12734" spans="1:11" x14ac:dyDescent="0.2">
      <c r="A12734" t="s">
        <v>600</v>
      </c>
      <c r="B12734" t="s">
        <v>597</v>
      </c>
      <c r="C12734" s="1" t="s">
        <v>482</v>
      </c>
      <c r="D12734" s="1" t="s">
        <v>848</v>
      </c>
      <c r="E12734" s="2">
        <v>1</v>
      </c>
      <c r="F12734" s="3"/>
      <c r="G12734" s="2">
        <v>4</v>
      </c>
      <c r="H12734" s="3"/>
      <c r="I12734" s="69" t="str">
        <f>VLOOKUP(C12734,СПРАВОЧНИК!B:D,2,0)</f>
        <v>ЕВРОПА</v>
      </c>
      <c r="J12734" s="69" t="str">
        <f>VLOOKUP(C12734,СПРАВОЧНИК!B:D,3,0)</f>
        <v>ИНОМАРКИ</v>
      </c>
      <c r="K12734" s="69" t="str">
        <f>VLOOKUP(СВОД2023[[#This Row],[ФО]],СПРАВОЧНИК!H:P,2,0)</f>
        <v>Южный ФО</v>
      </c>
    </row>
    <row r="12735" spans="1:11" x14ac:dyDescent="0.2">
      <c r="A12735" t="s">
        <v>600</v>
      </c>
      <c r="B12735" t="s">
        <v>597</v>
      </c>
      <c r="C12735" s="1" t="s">
        <v>482</v>
      </c>
      <c r="D12735" s="1" t="s">
        <v>489</v>
      </c>
      <c r="E12735" s="2">
        <v>141</v>
      </c>
      <c r="F12735" s="3">
        <v>57</v>
      </c>
      <c r="G12735" s="2">
        <v>743</v>
      </c>
      <c r="H12735" s="3">
        <v>295</v>
      </c>
      <c r="I12735" s="69" t="str">
        <f>VLOOKUP(C12735,СПРАВОЧНИК!B:D,2,0)</f>
        <v>ЕВРОПА</v>
      </c>
      <c r="J12735" s="69" t="str">
        <f>VLOOKUP(C12735,СПРАВОЧНИК!B:D,3,0)</f>
        <v>ИНОМАРКИ</v>
      </c>
      <c r="K12735" s="69" t="str">
        <f>VLOOKUP(СВОД2023[[#This Row],[ФО]],СПРАВОЧНИК!H:P,2,0)</f>
        <v>Южный ФО</v>
      </c>
    </row>
    <row r="12736" spans="1:11" x14ac:dyDescent="0.2">
      <c r="A12736" t="s">
        <v>600</v>
      </c>
      <c r="B12736" t="s">
        <v>597</v>
      </c>
      <c r="C12736" s="1" t="s">
        <v>482</v>
      </c>
      <c r="D12736" s="1" t="s">
        <v>1815</v>
      </c>
      <c r="E12736" s="2">
        <v>74</v>
      </c>
      <c r="F12736" s="3">
        <v>59</v>
      </c>
      <c r="G12736" s="2">
        <v>512</v>
      </c>
      <c r="H12736" s="3">
        <v>325</v>
      </c>
      <c r="I12736" s="69" t="str">
        <f>VLOOKUP(C12736,СПРАВОЧНИК!B:D,2,0)</f>
        <v>ЕВРОПА</v>
      </c>
      <c r="J12736" s="69" t="str">
        <f>VLOOKUP(C12736,СПРАВОЧНИК!B:D,3,0)</f>
        <v>ИНОМАРКИ</v>
      </c>
      <c r="K12736" s="69" t="str">
        <f>VLOOKUP(СВОД2023[[#This Row],[ФО]],СПРАВОЧНИК!H:P,2,0)</f>
        <v>Южный ФО</v>
      </c>
    </row>
    <row r="12737" spans="1:11" x14ac:dyDescent="0.2">
      <c r="A12737" t="s">
        <v>600</v>
      </c>
      <c r="B12737" t="s">
        <v>597</v>
      </c>
      <c r="C12737" s="1" t="s">
        <v>492</v>
      </c>
      <c r="D12737" s="1" t="s">
        <v>493</v>
      </c>
      <c r="E12737" s="2"/>
      <c r="F12737" s="3"/>
      <c r="G12737" s="2">
        <v>3</v>
      </c>
      <c r="H12737" s="3"/>
      <c r="I12737" s="69" t="str">
        <f>VLOOKUP(C12737,СПРАВОЧНИК!B:D,2,0)</f>
        <v>КИТАЙ</v>
      </c>
      <c r="J12737" s="69" t="str">
        <f>VLOOKUP(C12737,СПРАВОЧНИК!B:D,3,0)</f>
        <v>ИНОМАРКИ</v>
      </c>
      <c r="K12737" s="69" t="str">
        <f>VLOOKUP(СВОД2023[[#This Row],[ФО]],СПРАВОЧНИК!H:P,2,0)</f>
        <v>Южный ФО</v>
      </c>
    </row>
    <row r="12738" spans="1:11" x14ac:dyDescent="0.2">
      <c r="A12738" t="s">
        <v>600</v>
      </c>
      <c r="B12738" t="s">
        <v>597</v>
      </c>
      <c r="C12738" s="1" t="s">
        <v>492</v>
      </c>
      <c r="D12738" s="1" t="s">
        <v>2329</v>
      </c>
      <c r="E12738" s="2">
        <v>9</v>
      </c>
      <c r="F12738" s="3"/>
      <c r="G12738" s="2">
        <v>34</v>
      </c>
      <c r="H12738" s="3">
        <v>2</v>
      </c>
      <c r="I12738" s="69" t="str">
        <f>VLOOKUP(C12738,СПРАВОЧНИК!B:D,2,0)</f>
        <v>КИТАЙ</v>
      </c>
      <c r="J12738" s="69" t="str">
        <f>VLOOKUP(C12738,СПРАВОЧНИК!B:D,3,0)</f>
        <v>ИНОМАРКИ</v>
      </c>
      <c r="K12738" s="69" t="str">
        <f>VLOOKUP(СВОД2023[[#This Row],[ФО]],СПРАВОЧНИК!H:P,2,0)</f>
        <v>Южный ФО</v>
      </c>
    </row>
    <row r="12739" spans="1:11" x14ac:dyDescent="0.2">
      <c r="A12739" t="s">
        <v>600</v>
      </c>
      <c r="B12739" t="s">
        <v>597</v>
      </c>
      <c r="C12739" s="1" t="s">
        <v>492</v>
      </c>
      <c r="D12739" s="1" t="s">
        <v>2331</v>
      </c>
      <c r="E12739" s="2">
        <v>2</v>
      </c>
      <c r="F12739" s="3"/>
      <c r="G12739" s="2">
        <v>12</v>
      </c>
      <c r="H12739" s="3"/>
      <c r="I12739" s="69" t="str">
        <f>VLOOKUP(C12739,СПРАВОЧНИК!B:D,2,0)</f>
        <v>КИТАЙ</v>
      </c>
      <c r="J12739" s="69" t="str">
        <f>VLOOKUP(C12739,СПРАВОЧНИК!B:D,3,0)</f>
        <v>ИНОМАРКИ</v>
      </c>
      <c r="K12739" s="69" t="str">
        <f>VLOOKUP(СВОД2023[[#This Row],[ФО]],СПРАВОЧНИК!H:P,2,0)</f>
        <v>Южный ФО</v>
      </c>
    </row>
    <row r="12740" spans="1:11" x14ac:dyDescent="0.2">
      <c r="A12740" t="s">
        <v>600</v>
      </c>
      <c r="B12740" t="s">
        <v>597</v>
      </c>
      <c r="C12740" s="1" t="s">
        <v>494</v>
      </c>
      <c r="D12740" s="1" t="s">
        <v>1816</v>
      </c>
      <c r="E12740" s="2">
        <v>3</v>
      </c>
      <c r="F12740" s="3">
        <v>3</v>
      </c>
      <c r="G12740" s="2">
        <v>23</v>
      </c>
      <c r="H12740" s="3">
        <v>16</v>
      </c>
      <c r="I12740" s="69" t="str">
        <f>VLOOKUP(C12740,СПРАВОЧНИК!B:D,2,0)</f>
        <v>ЕВРОПА</v>
      </c>
      <c r="J12740" s="69" t="str">
        <f>VLOOKUP(C12740,СПРАВОЧНИК!B:D,3,0)</f>
        <v>ИНОМАРКИ</v>
      </c>
      <c r="K12740" s="69" t="str">
        <f>VLOOKUP(СВОД2023[[#This Row],[ФО]],СПРАВОЧНИК!H:P,2,0)</f>
        <v>Южный ФО</v>
      </c>
    </row>
    <row r="12741" spans="1:11" x14ac:dyDescent="0.2">
      <c r="A12741" t="s">
        <v>600</v>
      </c>
      <c r="B12741" t="s">
        <v>597</v>
      </c>
      <c r="C12741" s="1" t="s">
        <v>494</v>
      </c>
      <c r="D12741" s="1" t="s">
        <v>495</v>
      </c>
      <c r="E12741" s="2">
        <v>20</v>
      </c>
      <c r="F12741" s="3">
        <v>4</v>
      </c>
      <c r="G12741" s="2">
        <v>103</v>
      </c>
      <c r="H12741" s="3">
        <v>42</v>
      </c>
      <c r="I12741" s="69" t="str">
        <f>VLOOKUP(C12741,СПРАВОЧНИК!B:D,2,0)</f>
        <v>ЕВРОПА</v>
      </c>
      <c r="J12741" s="69" t="str">
        <f>VLOOKUP(C12741,СПРАВОЧНИК!B:D,3,0)</f>
        <v>ИНОМАРКИ</v>
      </c>
      <c r="K12741" s="69" t="str">
        <f>VLOOKUP(СВОД2023[[#This Row],[ФО]],СПРАВОЧНИК!H:P,2,0)</f>
        <v>Южный ФО</v>
      </c>
    </row>
    <row r="12742" spans="1:11" x14ac:dyDescent="0.2">
      <c r="A12742" t="s">
        <v>600</v>
      </c>
      <c r="B12742" t="s">
        <v>597</v>
      </c>
      <c r="C12742" s="1" t="s">
        <v>494</v>
      </c>
      <c r="D12742" s="1" t="s">
        <v>1817</v>
      </c>
      <c r="E12742" s="2"/>
      <c r="F12742" s="3">
        <v>2</v>
      </c>
      <c r="G12742" s="2">
        <v>5</v>
      </c>
      <c r="H12742" s="3">
        <v>4</v>
      </c>
      <c r="I12742" s="69" t="str">
        <f>VLOOKUP(C12742,СПРАВОЧНИК!B:D,2,0)</f>
        <v>ЕВРОПА</v>
      </c>
      <c r="J12742" s="69" t="str">
        <f>VLOOKUP(C12742,СПРАВОЧНИК!B:D,3,0)</f>
        <v>ИНОМАРКИ</v>
      </c>
      <c r="K12742" s="69" t="str">
        <f>VLOOKUP(СВОД2023[[#This Row],[ФО]],СПРАВОЧНИК!H:P,2,0)</f>
        <v>Южный ФО</v>
      </c>
    </row>
    <row r="12743" spans="1:11" x14ac:dyDescent="0.2">
      <c r="A12743" t="s">
        <v>600</v>
      </c>
      <c r="B12743" t="s">
        <v>597</v>
      </c>
      <c r="C12743" s="1" t="s">
        <v>494</v>
      </c>
      <c r="D12743" s="1" t="s">
        <v>652</v>
      </c>
      <c r="E12743" s="2">
        <v>5</v>
      </c>
      <c r="F12743" s="3">
        <v>2</v>
      </c>
      <c r="G12743" s="2">
        <v>20</v>
      </c>
      <c r="H12743" s="3">
        <v>9</v>
      </c>
      <c r="I12743" s="69" t="str">
        <f>VLOOKUP(C12743,СПРАВОЧНИК!B:D,2,0)</f>
        <v>ЕВРОПА</v>
      </c>
      <c r="J12743" s="69" t="str">
        <f>VLOOKUP(C12743,СПРАВОЧНИК!B:D,3,0)</f>
        <v>ИНОМАРКИ</v>
      </c>
      <c r="K12743" s="69" t="str">
        <f>VLOOKUP(СВОД2023[[#This Row],[ФО]],СПРАВОЧНИК!H:P,2,0)</f>
        <v>Южный ФО</v>
      </c>
    </row>
    <row r="12744" spans="1:11" x14ac:dyDescent="0.2">
      <c r="A12744" t="s">
        <v>600</v>
      </c>
      <c r="B12744" t="s">
        <v>597</v>
      </c>
      <c r="C12744" s="1" t="s">
        <v>496</v>
      </c>
      <c r="D12744" s="1" t="s">
        <v>497</v>
      </c>
      <c r="E12744" s="2"/>
      <c r="F12744" s="3"/>
      <c r="G12744" s="2">
        <v>1</v>
      </c>
      <c r="H12744" s="3"/>
      <c r="I12744" s="69" t="str">
        <f>VLOOKUP(C12744,СПРАВОЧНИК!B:D,2,0)</f>
        <v>КИТАЙ</v>
      </c>
      <c r="J12744" s="69" t="str">
        <f>VLOOKUP(C12744,СПРАВОЧНИК!B:D,3,0)</f>
        <v>ИНОМАРКИ</v>
      </c>
      <c r="K12744" s="69" t="str">
        <f>VLOOKUP(СВОД2023[[#This Row],[ФО]],СПРАВОЧНИК!H:P,2,0)</f>
        <v>Южный ФО</v>
      </c>
    </row>
    <row r="12745" spans="1:11" x14ac:dyDescent="0.2">
      <c r="A12745" t="s">
        <v>600</v>
      </c>
      <c r="B12745" t="s">
        <v>597</v>
      </c>
      <c r="C12745" s="1" t="s">
        <v>2569</v>
      </c>
      <c r="D12745" s="1" t="s">
        <v>2570</v>
      </c>
      <c r="E12745" s="2">
        <v>1</v>
      </c>
      <c r="F12745" s="3"/>
      <c r="G12745" s="2">
        <v>8</v>
      </c>
      <c r="H12745" s="3">
        <v>1</v>
      </c>
      <c r="I12745" s="69" t="str">
        <f>VLOOKUP(C12745,СПРАВОЧНИК!B:D,2,0)</f>
        <v>КИТАЙ</v>
      </c>
      <c r="J12745" s="69" t="str">
        <f>VLOOKUP(C12745,СПРАВОЧНИК!B:D,3,0)</f>
        <v>ИНОМАРКИ</v>
      </c>
      <c r="K12745" s="69" t="str">
        <f>VLOOKUP(СВОД2023[[#This Row],[ФО]],СПРАВОЧНИК!H:P,2,0)</f>
        <v>Южный ФО</v>
      </c>
    </row>
    <row r="12746" spans="1:11" x14ac:dyDescent="0.2">
      <c r="A12746" t="s">
        <v>600</v>
      </c>
      <c r="B12746" t="s">
        <v>597</v>
      </c>
      <c r="C12746" s="1" t="s">
        <v>498</v>
      </c>
      <c r="D12746" s="1" t="s">
        <v>1818</v>
      </c>
      <c r="E12746" s="2">
        <v>104</v>
      </c>
      <c r="F12746" s="3">
        <v>67</v>
      </c>
      <c r="G12746" s="2">
        <v>594</v>
      </c>
      <c r="H12746" s="3">
        <v>398</v>
      </c>
      <c r="I12746" s="69" t="str">
        <f>VLOOKUP(C12746,СПРАВОЧНИК!B:D,2,0)</f>
        <v>КОРЕЯ</v>
      </c>
      <c r="J12746" s="69" t="str">
        <f>VLOOKUP(C12746,СПРАВОЧНИК!B:D,3,0)</f>
        <v>ИНОМАРКИ</v>
      </c>
      <c r="K12746" s="69" t="str">
        <f>VLOOKUP(СВОД2023[[#This Row],[ФО]],СПРАВОЧНИК!H:P,2,0)</f>
        <v>Южный ФО</v>
      </c>
    </row>
    <row r="12747" spans="1:11" x14ac:dyDescent="0.2">
      <c r="A12747" t="s">
        <v>600</v>
      </c>
      <c r="B12747" t="s">
        <v>597</v>
      </c>
      <c r="C12747" s="1" t="s">
        <v>498</v>
      </c>
      <c r="D12747" s="1" t="s">
        <v>2481</v>
      </c>
      <c r="E12747" s="2">
        <v>1</v>
      </c>
      <c r="F12747" s="3"/>
      <c r="G12747" s="2">
        <v>1</v>
      </c>
      <c r="H12747" s="3"/>
      <c r="I12747" s="69" t="str">
        <f>VLOOKUP(C12747,СПРАВОЧНИК!B:D,2,0)</f>
        <v>КОРЕЯ</v>
      </c>
      <c r="J12747" s="69" t="str">
        <f>VLOOKUP(C12747,СПРАВОЧНИК!B:D,3,0)</f>
        <v>ИНОМАРКИ</v>
      </c>
      <c r="K12747" s="69" t="str">
        <f>VLOOKUP(СВОД2023[[#This Row],[ФО]],СПРАВОЧНИК!H:P,2,0)</f>
        <v>Южный ФО</v>
      </c>
    </row>
    <row r="12748" spans="1:11" x14ac:dyDescent="0.2">
      <c r="A12748" t="s">
        <v>600</v>
      </c>
      <c r="B12748" t="s">
        <v>597</v>
      </c>
      <c r="C12748" s="1" t="s">
        <v>498</v>
      </c>
      <c r="D12748" s="1" t="s">
        <v>1819</v>
      </c>
      <c r="E12748" s="2">
        <v>47</v>
      </c>
      <c r="F12748" s="3">
        <v>1</v>
      </c>
      <c r="G12748" s="2">
        <v>179</v>
      </c>
      <c r="H12748" s="3">
        <v>33</v>
      </c>
      <c r="I12748" s="69" t="str">
        <f>VLOOKUP(C12748,СПРАВОЧНИК!B:D,2,0)</f>
        <v>КОРЕЯ</v>
      </c>
      <c r="J12748" s="69" t="str">
        <f>VLOOKUP(C12748,СПРАВОЧНИК!B:D,3,0)</f>
        <v>ИНОМАРКИ</v>
      </c>
      <c r="K12748" s="69" t="str">
        <f>VLOOKUP(СВОД2023[[#This Row],[ФО]],СПРАВОЧНИК!H:P,2,0)</f>
        <v>Южный ФО</v>
      </c>
    </row>
    <row r="12749" spans="1:11" x14ac:dyDescent="0.2">
      <c r="A12749" t="s">
        <v>600</v>
      </c>
      <c r="B12749" t="s">
        <v>597</v>
      </c>
      <c r="C12749" s="1" t="s">
        <v>498</v>
      </c>
      <c r="D12749" s="1" t="s">
        <v>1820</v>
      </c>
      <c r="E12749" s="2">
        <v>90</v>
      </c>
      <c r="F12749" s="3">
        <v>57</v>
      </c>
      <c r="G12749" s="2">
        <v>495</v>
      </c>
      <c r="H12749" s="3">
        <v>308</v>
      </c>
      <c r="I12749" s="69" t="str">
        <f>VLOOKUP(C12749,СПРАВОЧНИК!B:D,2,0)</f>
        <v>КОРЕЯ</v>
      </c>
      <c r="J12749" s="69" t="str">
        <f>VLOOKUP(C12749,СПРАВОЧНИК!B:D,3,0)</f>
        <v>ИНОМАРКИ</v>
      </c>
      <c r="K12749" s="69" t="str">
        <f>VLOOKUP(СВОД2023[[#This Row],[ФО]],СПРАВОЧНИК!H:P,2,0)</f>
        <v>Южный ФО</v>
      </c>
    </row>
    <row r="12750" spans="1:11" x14ac:dyDescent="0.2">
      <c r="A12750" t="s">
        <v>600</v>
      </c>
      <c r="B12750" t="s">
        <v>597</v>
      </c>
      <c r="C12750" s="1" t="s">
        <v>498</v>
      </c>
      <c r="D12750" s="1" t="s">
        <v>1821</v>
      </c>
      <c r="E12750" s="2">
        <v>2</v>
      </c>
      <c r="F12750" s="3">
        <v>7</v>
      </c>
      <c r="G12750" s="2">
        <v>17</v>
      </c>
      <c r="H12750" s="3">
        <v>24</v>
      </c>
      <c r="I12750" s="69" t="str">
        <f>VLOOKUP(C12750,СПРАВОЧНИК!B:D,2,0)</f>
        <v>КОРЕЯ</v>
      </c>
      <c r="J12750" s="69" t="str">
        <f>VLOOKUP(C12750,СПРАВОЧНИК!B:D,3,0)</f>
        <v>ИНОМАРКИ</v>
      </c>
      <c r="K12750" s="69" t="str">
        <f>VLOOKUP(СВОД2023[[#This Row],[ФО]],СПРАВОЧНИК!H:P,2,0)</f>
        <v>Южный ФО</v>
      </c>
    </row>
    <row r="12751" spans="1:11" x14ac:dyDescent="0.2">
      <c r="A12751" t="s">
        <v>600</v>
      </c>
      <c r="B12751" t="s">
        <v>597</v>
      </c>
      <c r="C12751" s="1" t="s">
        <v>498</v>
      </c>
      <c r="D12751" s="1" t="s">
        <v>499</v>
      </c>
      <c r="E12751" s="2">
        <v>56</v>
      </c>
      <c r="F12751" s="3">
        <v>20</v>
      </c>
      <c r="G12751" s="2">
        <v>310</v>
      </c>
      <c r="H12751" s="3">
        <v>124</v>
      </c>
      <c r="I12751" s="69" t="str">
        <f>VLOOKUP(C12751,СПРАВОЧНИК!B:D,2,0)</f>
        <v>КОРЕЯ</v>
      </c>
      <c r="J12751" s="69" t="str">
        <f>VLOOKUP(C12751,СПРАВОЧНИК!B:D,3,0)</f>
        <v>ИНОМАРКИ</v>
      </c>
      <c r="K12751" s="69" t="str">
        <f>VLOOKUP(СВОД2023[[#This Row],[ФО]],СПРАВОЧНИК!H:P,2,0)</f>
        <v>Южный ФО</v>
      </c>
    </row>
    <row r="12752" spans="1:11" x14ac:dyDescent="0.2">
      <c r="A12752" t="s">
        <v>600</v>
      </c>
      <c r="B12752" t="s">
        <v>597</v>
      </c>
      <c r="C12752" s="1" t="s">
        <v>498</v>
      </c>
      <c r="D12752" s="1" t="s">
        <v>1822</v>
      </c>
      <c r="E12752" s="2">
        <v>3</v>
      </c>
      <c r="F12752" s="3">
        <v>1</v>
      </c>
      <c r="G12752" s="2">
        <v>9</v>
      </c>
      <c r="H12752" s="3">
        <v>2</v>
      </c>
      <c r="I12752" s="69" t="str">
        <f>VLOOKUP(C12752,СПРАВОЧНИК!B:D,2,0)</f>
        <v>КОРЕЯ</v>
      </c>
      <c r="J12752" s="69" t="str">
        <f>VLOOKUP(C12752,СПРАВОЧНИК!B:D,3,0)</f>
        <v>ИНОМАРКИ</v>
      </c>
      <c r="K12752" s="69" t="str">
        <f>VLOOKUP(СВОД2023[[#This Row],[ФО]],СПРАВОЧНИК!H:P,2,0)</f>
        <v>Южный ФО</v>
      </c>
    </row>
    <row r="12753" spans="1:11" x14ac:dyDescent="0.2">
      <c r="A12753" t="s">
        <v>600</v>
      </c>
      <c r="B12753" t="s">
        <v>597</v>
      </c>
      <c r="C12753" s="1" t="s">
        <v>498</v>
      </c>
      <c r="D12753" s="1" t="s">
        <v>2333</v>
      </c>
      <c r="E12753" s="2">
        <v>1</v>
      </c>
      <c r="F12753" s="3">
        <v>1</v>
      </c>
      <c r="G12753" s="2">
        <v>6</v>
      </c>
      <c r="H12753" s="3">
        <v>6</v>
      </c>
      <c r="I12753" s="69" t="str">
        <f>VLOOKUP(C12753,СПРАВОЧНИК!B:D,2,0)</f>
        <v>КОРЕЯ</v>
      </c>
      <c r="J12753" s="69" t="str">
        <f>VLOOKUP(C12753,СПРАВОЧНИК!B:D,3,0)</f>
        <v>ИНОМАРКИ</v>
      </c>
      <c r="K12753" s="69" t="str">
        <f>VLOOKUP(СВОД2023[[#This Row],[ФО]],СПРАВОЧНИК!H:P,2,0)</f>
        <v>Южный ФО</v>
      </c>
    </row>
    <row r="12754" spans="1:11" x14ac:dyDescent="0.2">
      <c r="A12754" t="s">
        <v>600</v>
      </c>
      <c r="B12754" t="s">
        <v>597</v>
      </c>
      <c r="C12754" s="1" t="s">
        <v>498</v>
      </c>
      <c r="D12754" s="1" t="s">
        <v>630</v>
      </c>
      <c r="E12754" s="2">
        <v>2</v>
      </c>
      <c r="F12754" s="3"/>
      <c r="G12754" s="2">
        <v>5</v>
      </c>
      <c r="H12754" s="3"/>
      <c r="I12754" s="69" t="str">
        <f>VLOOKUP(C12754,СПРАВОЧНИК!B:D,2,0)</f>
        <v>КОРЕЯ</v>
      </c>
      <c r="J12754" s="69" t="str">
        <f>VLOOKUP(C12754,СПРАВОЧНИК!B:D,3,0)</f>
        <v>ИНОМАРКИ</v>
      </c>
      <c r="K12754" s="69" t="str">
        <f>VLOOKUP(СВОД2023[[#This Row],[ФО]],СПРАВОЧНИК!H:P,2,0)</f>
        <v>Южный ФО</v>
      </c>
    </row>
    <row r="12755" spans="1:11" x14ac:dyDescent="0.2">
      <c r="A12755" t="s">
        <v>600</v>
      </c>
      <c r="B12755" t="s">
        <v>597</v>
      </c>
      <c r="C12755" s="1" t="s">
        <v>498</v>
      </c>
      <c r="D12755" s="1" t="s">
        <v>2334</v>
      </c>
      <c r="E12755" s="2"/>
      <c r="F12755" s="3"/>
      <c r="G12755" s="2">
        <v>1</v>
      </c>
      <c r="H12755" s="3"/>
      <c r="I12755" s="69" t="str">
        <f>VLOOKUP(C12755,СПРАВОЧНИК!B:D,2,0)</f>
        <v>КОРЕЯ</v>
      </c>
      <c r="J12755" s="69" t="str">
        <f>VLOOKUP(C12755,СПРАВОЧНИК!B:D,3,0)</f>
        <v>ИНОМАРКИ</v>
      </c>
      <c r="K12755" s="69" t="str">
        <f>VLOOKUP(СВОД2023[[#This Row],[ФО]],СПРАВОЧНИК!H:P,2,0)</f>
        <v>Южный ФО</v>
      </c>
    </row>
    <row r="12756" spans="1:11" x14ac:dyDescent="0.2">
      <c r="A12756" t="s">
        <v>600</v>
      </c>
      <c r="B12756" t="s">
        <v>597</v>
      </c>
      <c r="C12756" s="1" t="s">
        <v>500</v>
      </c>
      <c r="D12756" s="1" t="s">
        <v>1824</v>
      </c>
      <c r="E12756" s="2">
        <v>16</v>
      </c>
      <c r="F12756" s="3">
        <v>5</v>
      </c>
      <c r="G12756" s="2">
        <v>77</v>
      </c>
      <c r="H12756" s="3">
        <v>33</v>
      </c>
      <c r="I12756" s="69" t="str">
        <f>VLOOKUP(C12756,СПРАВОЧНИК!B:D,2,0)</f>
        <v>ЯПОНИЯ</v>
      </c>
      <c r="J12756" s="69" t="str">
        <f>VLOOKUP(C12756,СПРАВОЧНИК!B:D,3,0)</f>
        <v>ИНОМАРКИ</v>
      </c>
      <c r="K12756" s="69" t="str">
        <f>VLOOKUP(СВОД2023[[#This Row],[ФО]],СПРАВОЧНИК!H:P,2,0)</f>
        <v>Южный ФО</v>
      </c>
    </row>
    <row r="12757" spans="1:11" x14ac:dyDescent="0.2">
      <c r="A12757" t="s">
        <v>600</v>
      </c>
      <c r="B12757" t="s">
        <v>597</v>
      </c>
      <c r="C12757" s="1" t="s">
        <v>500</v>
      </c>
      <c r="D12757" s="1" t="s">
        <v>502</v>
      </c>
      <c r="E12757" s="2"/>
      <c r="F12757" s="3"/>
      <c r="G12757" s="2">
        <v>4</v>
      </c>
      <c r="H12757" s="3"/>
      <c r="I12757" s="69" t="str">
        <f>VLOOKUP(C12757,СПРАВОЧНИК!B:D,2,0)</f>
        <v>ЯПОНИЯ</v>
      </c>
      <c r="J12757" s="69" t="str">
        <f>VLOOKUP(C12757,СПРАВОЧНИК!B:D,3,0)</f>
        <v>ИНОМАРКИ</v>
      </c>
      <c r="K12757" s="69" t="str">
        <f>VLOOKUP(СВОД2023[[#This Row],[ФО]],СПРАВОЧНИК!H:P,2,0)</f>
        <v>Южный ФО</v>
      </c>
    </row>
    <row r="12758" spans="1:11" x14ac:dyDescent="0.2">
      <c r="A12758" t="s">
        <v>600</v>
      </c>
      <c r="B12758" t="s">
        <v>597</v>
      </c>
      <c r="C12758" s="1" t="s">
        <v>500</v>
      </c>
      <c r="D12758" s="1" t="s">
        <v>1826</v>
      </c>
      <c r="E12758" s="2"/>
      <c r="F12758" s="3"/>
      <c r="G12758" s="2">
        <v>2</v>
      </c>
      <c r="H12758" s="3">
        <v>2</v>
      </c>
      <c r="I12758" s="69" t="str">
        <f>VLOOKUP(C12758,СПРАВОЧНИК!B:D,2,0)</f>
        <v>ЯПОНИЯ</v>
      </c>
      <c r="J12758" s="69" t="str">
        <f>VLOOKUP(C12758,СПРАВОЧНИК!B:D,3,0)</f>
        <v>ИНОМАРКИ</v>
      </c>
      <c r="K12758" s="69" t="str">
        <f>VLOOKUP(СВОД2023[[#This Row],[ФО]],СПРАВОЧНИК!H:P,2,0)</f>
        <v>Южный ФО</v>
      </c>
    </row>
    <row r="12759" spans="1:11" x14ac:dyDescent="0.2">
      <c r="A12759" t="s">
        <v>600</v>
      </c>
      <c r="B12759" t="s">
        <v>597</v>
      </c>
      <c r="C12759" s="1" t="s">
        <v>500</v>
      </c>
      <c r="D12759" s="1" t="s">
        <v>503</v>
      </c>
      <c r="E12759" s="2">
        <v>120</v>
      </c>
      <c r="F12759" s="3">
        <v>54</v>
      </c>
      <c r="G12759" s="2">
        <v>628</v>
      </c>
      <c r="H12759" s="3">
        <v>285</v>
      </c>
      <c r="I12759" s="69" t="str">
        <f>VLOOKUP(C12759,СПРАВОЧНИК!B:D,2,0)</f>
        <v>ЯПОНИЯ</v>
      </c>
      <c r="J12759" s="69" t="str">
        <f>VLOOKUP(C12759,СПРАВОЧНИК!B:D,3,0)</f>
        <v>ИНОМАРКИ</v>
      </c>
      <c r="K12759" s="69" t="str">
        <f>VLOOKUP(СВОД2023[[#This Row],[ФО]],СПРАВОЧНИК!H:P,2,0)</f>
        <v>Южный ФО</v>
      </c>
    </row>
    <row r="12760" spans="1:11" x14ac:dyDescent="0.2">
      <c r="A12760" t="s">
        <v>600</v>
      </c>
      <c r="B12760" t="s">
        <v>597</v>
      </c>
      <c r="C12760" s="1" t="s">
        <v>500</v>
      </c>
      <c r="D12760" s="1" t="s">
        <v>504</v>
      </c>
      <c r="E12760" s="2">
        <v>58</v>
      </c>
      <c r="F12760" s="3">
        <v>36</v>
      </c>
      <c r="G12760" s="2">
        <v>320</v>
      </c>
      <c r="H12760" s="3">
        <v>184</v>
      </c>
      <c r="I12760" s="69" t="str">
        <f>VLOOKUP(C12760,СПРАВОЧНИК!B:D,2,0)</f>
        <v>ЯПОНИЯ</v>
      </c>
      <c r="J12760" s="69" t="str">
        <f>VLOOKUP(C12760,СПРАВОЧНИК!B:D,3,0)</f>
        <v>ИНОМАРКИ</v>
      </c>
      <c r="K12760" s="69" t="str">
        <f>VLOOKUP(СВОД2023[[#This Row],[ФО]],СПРАВОЧНИК!H:P,2,0)</f>
        <v>Южный ФО</v>
      </c>
    </row>
    <row r="12761" spans="1:11" x14ac:dyDescent="0.2">
      <c r="A12761" t="s">
        <v>600</v>
      </c>
      <c r="B12761" t="s">
        <v>597</v>
      </c>
      <c r="C12761" s="1" t="s">
        <v>500</v>
      </c>
      <c r="D12761" s="1" t="s">
        <v>1827</v>
      </c>
      <c r="E12761" s="2">
        <v>1</v>
      </c>
      <c r="F12761" s="3"/>
      <c r="G12761" s="2">
        <v>6</v>
      </c>
      <c r="H12761" s="3">
        <v>2</v>
      </c>
      <c r="I12761" s="69" t="str">
        <f>VLOOKUP(C12761,СПРАВОЧНИК!B:D,2,0)</f>
        <v>ЯПОНИЯ</v>
      </c>
      <c r="J12761" s="69" t="str">
        <f>VLOOKUP(C12761,СПРАВОЧНИК!B:D,3,0)</f>
        <v>ИНОМАРКИ</v>
      </c>
      <c r="K12761" s="69" t="str">
        <f>VLOOKUP(СВОД2023[[#This Row],[ФО]],СПРАВОЧНИК!H:P,2,0)</f>
        <v>Южный ФО</v>
      </c>
    </row>
    <row r="12762" spans="1:11" x14ac:dyDescent="0.2">
      <c r="A12762" t="s">
        <v>600</v>
      </c>
      <c r="B12762" t="s">
        <v>597</v>
      </c>
      <c r="C12762" s="1" t="s">
        <v>500</v>
      </c>
      <c r="D12762" s="1" t="s">
        <v>505</v>
      </c>
      <c r="E12762" s="2">
        <v>31</v>
      </c>
      <c r="F12762" s="3">
        <v>19</v>
      </c>
      <c r="G12762" s="2">
        <v>182</v>
      </c>
      <c r="H12762" s="3">
        <v>107</v>
      </c>
      <c r="I12762" s="69" t="str">
        <f>VLOOKUP(C12762,СПРАВОЧНИК!B:D,2,0)</f>
        <v>ЯПОНИЯ</v>
      </c>
      <c r="J12762" s="69" t="str">
        <f>VLOOKUP(C12762,СПРАВОЧНИК!B:D,3,0)</f>
        <v>ИНОМАРКИ</v>
      </c>
      <c r="K12762" s="69" t="str">
        <f>VLOOKUP(СВОД2023[[#This Row],[ФО]],СПРАВОЧНИК!H:P,2,0)</f>
        <v>Южный ФО</v>
      </c>
    </row>
    <row r="12763" spans="1:11" x14ac:dyDescent="0.2">
      <c r="A12763" t="s">
        <v>600</v>
      </c>
      <c r="B12763" t="s">
        <v>597</v>
      </c>
      <c r="C12763" s="1" t="s">
        <v>500</v>
      </c>
      <c r="D12763" s="1" t="s">
        <v>1828</v>
      </c>
      <c r="E12763" s="2"/>
      <c r="F12763" s="3">
        <v>1</v>
      </c>
      <c r="G12763" s="2">
        <v>1</v>
      </c>
      <c r="H12763" s="3">
        <v>2</v>
      </c>
      <c r="I12763" s="69" t="str">
        <f>VLOOKUP(C12763,СПРАВОЧНИК!B:D,2,0)</f>
        <v>ЯПОНИЯ</v>
      </c>
      <c r="J12763" s="69" t="str">
        <f>VLOOKUP(C12763,СПРАВОЧНИК!B:D,3,0)</f>
        <v>ИНОМАРКИ</v>
      </c>
      <c r="K12763" s="69" t="str">
        <f>VLOOKUP(СВОД2023[[#This Row],[ФО]],СПРАВОЧНИК!H:P,2,0)</f>
        <v>Южный ФО</v>
      </c>
    </row>
    <row r="12764" spans="1:11" x14ac:dyDescent="0.2">
      <c r="A12764" t="s">
        <v>600</v>
      </c>
      <c r="B12764" t="s">
        <v>597</v>
      </c>
      <c r="C12764" s="1" t="s">
        <v>500</v>
      </c>
      <c r="D12764" s="1" t="s">
        <v>506</v>
      </c>
      <c r="E12764" s="2">
        <v>5</v>
      </c>
      <c r="F12764" s="3">
        <v>2</v>
      </c>
      <c r="G12764" s="2">
        <v>37</v>
      </c>
      <c r="H12764" s="3">
        <v>7</v>
      </c>
      <c r="I12764" s="69" t="str">
        <f>VLOOKUP(C12764,СПРАВОЧНИК!B:D,2,0)</f>
        <v>ЯПОНИЯ</v>
      </c>
      <c r="J12764" s="69" t="str">
        <f>VLOOKUP(C12764,СПРАВОЧНИК!B:D,3,0)</f>
        <v>ИНОМАРКИ</v>
      </c>
      <c r="K12764" s="69" t="str">
        <f>VLOOKUP(СВОД2023[[#This Row],[ФО]],СПРАВОЧНИК!H:P,2,0)</f>
        <v>Южный ФО</v>
      </c>
    </row>
    <row r="12765" spans="1:11" x14ac:dyDescent="0.2">
      <c r="A12765" t="s">
        <v>600</v>
      </c>
      <c r="B12765" t="s">
        <v>597</v>
      </c>
      <c r="C12765" s="1" t="s">
        <v>500</v>
      </c>
      <c r="D12765" s="1" t="s">
        <v>507</v>
      </c>
      <c r="E12765" s="2">
        <v>39</v>
      </c>
      <c r="F12765" s="3">
        <v>16</v>
      </c>
      <c r="G12765" s="2">
        <v>174</v>
      </c>
      <c r="H12765" s="3">
        <v>83</v>
      </c>
      <c r="I12765" s="69" t="str">
        <f>VLOOKUP(C12765,СПРАВОЧНИК!B:D,2,0)</f>
        <v>ЯПОНИЯ</v>
      </c>
      <c r="J12765" s="69" t="str">
        <f>VLOOKUP(C12765,СПРАВОЧНИК!B:D,3,0)</f>
        <v>ИНОМАРКИ</v>
      </c>
      <c r="K12765" s="69" t="str">
        <f>VLOOKUP(СВОД2023[[#This Row],[ФО]],СПРАВОЧНИК!H:P,2,0)</f>
        <v>Южный ФО</v>
      </c>
    </row>
    <row r="12766" spans="1:11" x14ac:dyDescent="0.2">
      <c r="A12766" t="s">
        <v>600</v>
      </c>
      <c r="B12766" t="s">
        <v>597</v>
      </c>
      <c r="C12766" s="1" t="s">
        <v>500</v>
      </c>
      <c r="D12766" s="1" t="s">
        <v>1829</v>
      </c>
      <c r="E12766" s="2">
        <v>2</v>
      </c>
      <c r="F12766" s="3">
        <v>3</v>
      </c>
      <c r="G12766" s="2">
        <v>16</v>
      </c>
      <c r="H12766" s="3">
        <v>16</v>
      </c>
      <c r="I12766" s="69" t="str">
        <f>VLOOKUP(C12766,СПРАВОЧНИК!B:D,2,0)</f>
        <v>ЯПОНИЯ</v>
      </c>
      <c r="J12766" s="69" t="str">
        <f>VLOOKUP(C12766,СПРАВОЧНИК!B:D,3,0)</f>
        <v>ИНОМАРКИ</v>
      </c>
      <c r="K12766" s="69" t="str">
        <f>VLOOKUP(СВОД2023[[#This Row],[ФО]],СПРАВОЧНИК!H:P,2,0)</f>
        <v>Южный ФО</v>
      </c>
    </row>
    <row r="12767" spans="1:11" x14ac:dyDescent="0.2">
      <c r="A12767" t="s">
        <v>600</v>
      </c>
      <c r="B12767" t="s">
        <v>597</v>
      </c>
      <c r="C12767" s="1" t="s">
        <v>500</v>
      </c>
      <c r="D12767" s="1" t="s">
        <v>1830</v>
      </c>
      <c r="E12767" s="2"/>
      <c r="F12767" s="3"/>
      <c r="G12767" s="2">
        <v>1</v>
      </c>
      <c r="H12767" s="3"/>
      <c r="I12767" s="69" t="str">
        <f>VLOOKUP(C12767,СПРАВОЧНИК!B:D,2,0)</f>
        <v>ЯПОНИЯ</v>
      </c>
      <c r="J12767" s="69" t="str">
        <f>VLOOKUP(C12767,СПРАВОЧНИК!B:D,3,0)</f>
        <v>ИНОМАРКИ</v>
      </c>
      <c r="K12767" s="69" t="str">
        <f>VLOOKUP(СВОД2023[[#This Row],[ФО]],СПРАВОЧНИК!H:P,2,0)</f>
        <v>Южный ФО</v>
      </c>
    </row>
    <row r="12768" spans="1:11" x14ac:dyDescent="0.2">
      <c r="A12768" t="s">
        <v>600</v>
      </c>
      <c r="B12768" t="s">
        <v>597</v>
      </c>
      <c r="C12768" s="1" t="s">
        <v>500</v>
      </c>
      <c r="D12768" s="1" t="s">
        <v>1831</v>
      </c>
      <c r="E12768" s="2">
        <v>2</v>
      </c>
      <c r="F12768" s="3">
        <v>1</v>
      </c>
      <c r="G12768" s="2">
        <v>10</v>
      </c>
      <c r="H12768" s="3">
        <v>8</v>
      </c>
      <c r="I12768" s="69" t="str">
        <f>VLOOKUP(C12768,СПРАВОЧНИК!B:D,2,0)</f>
        <v>ЯПОНИЯ</v>
      </c>
      <c r="J12768" s="69" t="str">
        <f>VLOOKUP(C12768,СПРАВОЧНИК!B:D,3,0)</f>
        <v>ИНОМАРКИ</v>
      </c>
      <c r="K12768" s="69" t="str">
        <f>VLOOKUP(СВОД2023[[#This Row],[ФО]],СПРАВОЧНИК!H:P,2,0)</f>
        <v>Южный ФО</v>
      </c>
    </row>
    <row r="12769" spans="1:11" x14ac:dyDescent="0.2">
      <c r="A12769" t="s">
        <v>600</v>
      </c>
      <c r="B12769" t="s">
        <v>597</v>
      </c>
      <c r="C12769" s="1" t="s">
        <v>500</v>
      </c>
      <c r="D12769" s="1" t="s">
        <v>508</v>
      </c>
      <c r="E12769" s="2">
        <v>2</v>
      </c>
      <c r="F12769" s="3"/>
      <c r="G12769" s="2">
        <v>14</v>
      </c>
      <c r="H12769" s="3"/>
      <c r="I12769" s="69" t="str">
        <f>VLOOKUP(C12769,СПРАВОЧНИК!B:D,2,0)</f>
        <v>ЯПОНИЯ</v>
      </c>
      <c r="J12769" s="69" t="str">
        <f>VLOOKUP(C12769,СПРАВОЧНИК!B:D,3,0)</f>
        <v>ИНОМАРКИ</v>
      </c>
      <c r="K12769" s="69" t="str">
        <f>VLOOKUP(СВОД2023[[#This Row],[ФО]],СПРАВОЧНИК!H:P,2,0)</f>
        <v>Южный ФО</v>
      </c>
    </row>
    <row r="12770" spans="1:11" x14ac:dyDescent="0.2">
      <c r="A12770" t="s">
        <v>600</v>
      </c>
      <c r="B12770" t="s">
        <v>597</v>
      </c>
      <c r="C12770" s="1" t="s">
        <v>500</v>
      </c>
      <c r="D12770" s="1" t="s">
        <v>1833</v>
      </c>
      <c r="E12770" s="2">
        <v>2</v>
      </c>
      <c r="F12770" s="3">
        <v>2</v>
      </c>
      <c r="G12770" s="2">
        <v>12</v>
      </c>
      <c r="H12770" s="3">
        <v>17</v>
      </c>
      <c r="I12770" s="69" t="str">
        <f>VLOOKUP(C12770,СПРАВОЧНИК!B:D,2,0)</f>
        <v>ЯПОНИЯ</v>
      </c>
      <c r="J12770" s="69" t="str">
        <f>VLOOKUP(C12770,СПРАВОЧНИК!B:D,3,0)</f>
        <v>ИНОМАРКИ</v>
      </c>
      <c r="K12770" s="69" t="str">
        <f>VLOOKUP(СВОД2023[[#This Row],[ФО]],СПРАВОЧНИК!H:P,2,0)</f>
        <v>Южный ФО</v>
      </c>
    </row>
    <row r="12771" spans="1:11" x14ac:dyDescent="0.2">
      <c r="A12771" t="s">
        <v>600</v>
      </c>
      <c r="B12771" t="s">
        <v>597</v>
      </c>
      <c r="C12771" s="1" t="s">
        <v>500</v>
      </c>
      <c r="D12771" s="1" t="s">
        <v>1834</v>
      </c>
      <c r="E12771" s="2">
        <v>2</v>
      </c>
      <c r="F12771" s="3"/>
      <c r="G12771" s="2">
        <v>2</v>
      </c>
      <c r="H12771" s="3">
        <v>1</v>
      </c>
      <c r="I12771" s="69" t="str">
        <f>VLOOKUP(C12771,СПРАВОЧНИК!B:D,2,0)</f>
        <v>ЯПОНИЯ</v>
      </c>
      <c r="J12771" s="69" t="str">
        <f>VLOOKUP(C12771,СПРАВОЧНИК!B:D,3,0)</f>
        <v>ИНОМАРКИ</v>
      </c>
      <c r="K12771" s="69" t="str">
        <f>VLOOKUP(СВОД2023[[#This Row],[ФО]],СПРАВОЧНИК!H:P,2,0)</f>
        <v>Южный ФО</v>
      </c>
    </row>
    <row r="12772" spans="1:11" x14ac:dyDescent="0.2">
      <c r="A12772" t="s">
        <v>600</v>
      </c>
      <c r="B12772" t="s">
        <v>597</v>
      </c>
      <c r="C12772" s="1" t="s">
        <v>500</v>
      </c>
      <c r="D12772" s="1" t="s">
        <v>509</v>
      </c>
      <c r="E12772" s="2">
        <v>11</v>
      </c>
      <c r="F12772" s="3">
        <v>9</v>
      </c>
      <c r="G12772" s="2">
        <v>70</v>
      </c>
      <c r="H12772" s="3">
        <v>46</v>
      </c>
      <c r="I12772" s="69" t="str">
        <f>VLOOKUP(C12772,СПРАВОЧНИК!B:D,2,0)</f>
        <v>ЯПОНИЯ</v>
      </c>
      <c r="J12772" s="69" t="str">
        <f>VLOOKUP(C12772,СПРАВОЧНИК!B:D,3,0)</f>
        <v>ИНОМАРКИ</v>
      </c>
      <c r="K12772" s="69" t="str">
        <f>VLOOKUP(СВОД2023[[#This Row],[ФО]],СПРАВОЧНИК!H:P,2,0)</f>
        <v>Южный ФО</v>
      </c>
    </row>
    <row r="12773" spans="1:11" x14ac:dyDescent="0.2">
      <c r="A12773" t="s">
        <v>600</v>
      </c>
      <c r="B12773" t="s">
        <v>597</v>
      </c>
      <c r="C12773" s="1" t="s">
        <v>500</v>
      </c>
      <c r="D12773" s="1" t="s">
        <v>1835</v>
      </c>
      <c r="E12773" s="2">
        <v>2</v>
      </c>
      <c r="F12773" s="3">
        <v>1</v>
      </c>
      <c r="G12773" s="2">
        <v>5</v>
      </c>
      <c r="H12773" s="3">
        <v>4</v>
      </c>
      <c r="I12773" s="69" t="str">
        <f>VLOOKUP(C12773,СПРАВОЧНИК!B:D,2,0)</f>
        <v>ЯПОНИЯ</v>
      </c>
      <c r="J12773" s="69" t="str">
        <f>VLOOKUP(C12773,СПРАВОЧНИК!B:D,3,0)</f>
        <v>ИНОМАРКИ</v>
      </c>
      <c r="K12773" s="69" t="str">
        <f>VLOOKUP(СВОД2023[[#This Row],[ФО]],СПРАВОЧНИК!H:P,2,0)</f>
        <v>Южный ФО</v>
      </c>
    </row>
    <row r="12774" spans="1:11" x14ac:dyDescent="0.2">
      <c r="A12774" t="s">
        <v>600</v>
      </c>
      <c r="B12774" t="s">
        <v>597</v>
      </c>
      <c r="C12774" s="1" t="s">
        <v>500</v>
      </c>
      <c r="D12774" s="1" t="s">
        <v>1836</v>
      </c>
      <c r="E12774" s="2">
        <v>1</v>
      </c>
      <c r="F12774" s="3">
        <v>1</v>
      </c>
      <c r="G12774" s="2">
        <v>10</v>
      </c>
      <c r="H12774" s="3">
        <v>3</v>
      </c>
      <c r="I12774" s="69" t="str">
        <f>VLOOKUP(C12774,СПРАВОЧНИК!B:D,2,0)</f>
        <v>ЯПОНИЯ</v>
      </c>
      <c r="J12774" s="69" t="str">
        <f>VLOOKUP(C12774,СПРАВОЧНИК!B:D,3,0)</f>
        <v>ИНОМАРКИ</v>
      </c>
      <c r="K12774" s="69" t="str">
        <f>VLOOKUP(СВОД2023[[#This Row],[ФО]],СПРАВОЧНИК!H:P,2,0)</f>
        <v>Южный ФО</v>
      </c>
    </row>
    <row r="12775" spans="1:11" x14ac:dyDescent="0.2">
      <c r="A12775" t="s">
        <v>600</v>
      </c>
      <c r="B12775" t="s">
        <v>597</v>
      </c>
      <c r="C12775" s="1" t="s">
        <v>500</v>
      </c>
      <c r="D12775" s="1" t="s">
        <v>510</v>
      </c>
      <c r="E12775" s="2">
        <v>3</v>
      </c>
      <c r="F12775" s="3">
        <v>2</v>
      </c>
      <c r="G12775" s="2">
        <v>10</v>
      </c>
      <c r="H12775" s="3">
        <v>6</v>
      </c>
      <c r="I12775" s="69" t="str">
        <f>VLOOKUP(C12775,СПРАВОЧНИК!B:D,2,0)</f>
        <v>ЯПОНИЯ</v>
      </c>
      <c r="J12775" s="69" t="str">
        <f>VLOOKUP(C12775,СПРАВОЧНИК!B:D,3,0)</f>
        <v>ИНОМАРКИ</v>
      </c>
      <c r="K12775" s="69" t="str">
        <f>VLOOKUP(СВОД2023[[#This Row],[ФО]],СПРАВОЧНИК!H:P,2,0)</f>
        <v>Южный ФО</v>
      </c>
    </row>
    <row r="12776" spans="1:11" x14ac:dyDescent="0.2">
      <c r="A12776" t="s">
        <v>600</v>
      </c>
      <c r="B12776" t="s">
        <v>597</v>
      </c>
      <c r="C12776" s="1" t="s">
        <v>511</v>
      </c>
      <c r="D12776" s="1" t="s">
        <v>1837</v>
      </c>
      <c r="E12776" s="2">
        <v>3</v>
      </c>
      <c r="F12776" s="3">
        <v>5</v>
      </c>
      <c r="G12776" s="2">
        <v>23</v>
      </c>
      <c r="H12776" s="3">
        <v>26</v>
      </c>
      <c r="I12776" s="69" t="str">
        <f>VLOOKUP(C12776,СПРАВОЧНИК!B:D,2,0)</f>
        <v>ЯПОНИЯ</v>
      </c>
      <c r="J12776" s="69" t="str">
        <f>VLOOKUP(C12776,СПРАВОЧНИК!B:D,3,0)</f>
        <v>ИНОМАРКИ</v>
      </c>
      <c r="K12776" s="69" t="str">
        <f>VLOOKUP(СВОД2023[[#This Row],[ФО]],СПРАВОЧНИК!H:P,2,0)</f>
        <v>Южный ФО</v>
      </c>
    </row>
    <row r="12777" spans="1:11" x14ac:dyDescent="0.2">
      <c r="A12777" t="s">
        <v>600</v>
      </c>
      <c r="B12777" t="s">
        <v>597</v>
      </c>
      <c r="C12777" s="1" t="s">
        <v>511</v>
      </c>
      <c r="D12777" s="1" t="s">
        <v>512</v>
      </c>
      <c r="E12777" s="2">
        <v>9</v>
      </c>
      <c r="F12777" s="3">
        <v>7</v>
      </c>
      <c r="G12777" s="2">
        <v>76</v>
      </c>
      <c r="H12777" s="3">
        <v>60</v>
      </c>
      <c r="I12777" s="69" t="str">
        <f>VLOOKUP(C12777,СПРАВОЧНИК!B:D,2,0)</f>
        <v>ЯПОНИЯ</v>
      </c>
      <c r="J12777" s="69" t="str">
        <f>VLOOKUP(C12777,СПРАВОЧНИК!B:D,3,0)</f>
        <v>ИНОМАРКИ</v>
      </c>
      <c r="K12777" s="69" t="str">
        <f>VLOOKUP(СВОД2023[[#This Row],[ФО]],СПРАВОЧНИК!H:P,2,0)</f>
        <v>Южный ФО</v>
      </c>
    </row>
    <row r="12778" spans="1:11" x14ac:dyDescent="0.2">
      <c r="A12778" t="s">
        <v>600</v>
      </c>
      <c r="B12778" t="s">
        <v>597</v>
      </c>
      <c r="C12778" s="1" t="s">
        <v>511</v>
      </c>
      <c r="D12778" s="1" t="s">
        <v>513</v>
      </c>
      <c r="E12778" s="2">
        <v>11</v>
      </c>
      <c r="F12778" s="3">
        <v>6</v>
      </c>
      <c r="G12778" s="2">
        <v>26</v>
      </c>
      <c r="H12778" s="3">
        <v>20</v>
      </c>
      <c r="I12778" s="69" t="str">
        <f>VLOOKUP(C12778,СПРАВОЧНИК!B:D,2,0)</f>
        <v>ЯПОНИЯ</v>
      </c>
      <c r="J12778" s="69" t="str">
        <f>VLOOKUP(C12778,СПРАВОЧНИК!B:D,3,0)</f>
        <v>ИНОМАРКИ</v>
      </c>
      <c r="K12778" s="69" t="str">
        <f>VLOOKUP(СВОД2023[[#This Row],[ФО]],СПРАВОЧНИК!H:P,2,0)</f>
        <v>Южный ФО</v>
      </c>
    </row>
    <row r="12779" spans="1:11" x14ac:dyDescent="0.2">
      <c r="A12779" t="s">
        <v>600</v>
      </c>
      <c r="B12779" t="s">
        <v>597</v>
      </c>
      <c r="C12779" s="1" t="s">
        <v>511</v>
      </c>
      <c r="D12779" s="1" t="s">
        <v>1839</v>
      </c>
      <c r="E12779" s="2"/>
      <c r="F12779" s="3">
        <v>2</v>
      </c>
      <c r="G12779" s="2">
        <v>11</v>
      </c>
      <c r="H12779" s="3">
        <v>14</v>
      </c>
      <c r="I12779" s="69" t="str">
        <f>VLOOKUP(C12779,СПРАВОЧНИК!B:D,2,0)</f>
        <v>ЯПОНИЯ</v>
      </c>
      <c r="J12779" s="69" t="str">
        <f>VLOOKUP(C12779,СПРАВОЧНИК!B:D,3,0)</f>
        <v>ИНОМАРКИ</v>
      </c>
      <c r="K12779" s="69" t="str">
        <f>VLOOKUP(СВОД2023[[#This Row],[ФО]],СПРАВОЧНИК!H:P,2,0)</f>
        <v>Южный ФО</v>
      </c>
    </row>
    <row r="12780" spans="1:11" x14ac:dyDescent="0.2">
      <c r="A12780" t="s">
        <v>600</v>
      </c>
      <c r="B12780" t="s">
        <v>597</v>
      </c>
      <c r="C12780" s="1" t="s">
        <v>511</v>
      </c>
      <c r="D12780" s="1" t="s">
        <v>515</v>
      </c>
      <c r="E12780" s="2">
        <v>8</v>
      </c>
      <c r="F12780" s="3">
        <v>7</v>
      </c>
      <c r="G12780" s="2">
        <v>37</v>
      </c>
      <c r="H12780" s="3">
        <v>41</v>
      </c>
      <c r="I12780" s="69" t="str">
        <f>VLOOKUP(C12780,СПРАВОЧНИК!B:D,2,0)</f>
        <v>ЯПОНИЯ</v>
      </c>
      <c r="J12780" s="69" t="str">
        <f>VLOOKUP(C12780,СПРАВОЧНИК!B:D,3,0)</f>
        <v>ИНОМАРКИ</v>
      </c>
      <c r="K12780" s="69" t="str">
        <f>VLOOKUP(СВОД2023[[#This Row],[ФО]],СПРАВОЧНИК!H:P,2,0)</f>
        <v>Южный ФО</v>
      </c>
    </row>
    <row r="12781" spans="1:11" x14ac:dyDescent="0.2">
      <c r="A12781" t="s">
        <v>600</v>
      </c>
      <c r="B12781" t="s">
        <v>597</v>
      </c>
      <c r="C12781" s="1" t="s">
        <v>511</v>
      </c>
      <c r="D12781" s="1" t="s">
        <v>2336</v>
      </c>
      <c r="E12781" s="2"/>
      <c r="F12781" s="3"/>
      <c r="G12781" s="2">
        <v>2</v>
      </c>
      <c r="H12781" s="3"/>
      <c r="I12781" s="69" t="str">
        <f>VLOOKUP(C12781,СПРАВОЧНИК!B:D,2,0)</f>
        <v>ЯПОНИЯ</v>
      </c>
      <c r="J12781" s="69" t="str">
        <f>VLOOKUP(C12781,СПРАВОЧНИК!B:D,3,0)</f>
        <v>ИНОМАРКИ</v>
      </c>
      <c r="K12781" s="69" t="str">
        <f>VLOOKUP(СВОД2023[[#This Row],[ФО]],СПРАВОЧНИК!H:P,2,0)</f>
        <v>Южный ФО</v>
      </c>
    </row>
    <row r="12782" spans="1:11" x14ac:dyDescent="0.2">
      <c r="A12782" t="s">
        <v>600</v>
      </c>
      <c r="B12782" t="s">
        <v>597</v>
      </c>
      <c r="C12782" s="1" t="s">
        <v>511</v>
      </c>
      <c r="D12782" s="1" t="s">
        <v>2337</v>
      </c>
      <c r="E12782" s="2"/>
      <c r="F12782" s="3"/>
      <c r="G12782" s="2">
        <v>3</v>
      </c>
      <c r="H12782" s="3">
        <v>4</v>
      </c>
      <c r="I12782" s="69" t="str">
        <f>VLOOKUP(C12782,СПРАВОЧНИК!B:D,2,0)</f>
        <v>ЯПОНИЯ</v>
      </c>
      <c r="J12782" s="69" t="str">
        <f>VLOOKUP(C12782,СПРАВОЧНИК!B:D,3,0)</f>
        <v>ИНОМАРКИ</v>
      </c>
      <c r="K12782" s="69" t="str">
        <f>VLOOKUP(СВОД2023[[#This Row],[ФО]],СПРАВОЧНИК!H:P,2,0)</f>
        <v>Южный ФО</v>
      </c>
    </row>
    <row r="12783" spans="1:11" x14ac:dyDescent="0.2">
      <c r="A12783" t="s">
        <v>600</v>
      </c>
      <c r="B12783" t="s">
        <v>597</v>
      </c>
      <c r="C12783" s="1" t="s">
        <v>511</v>
      </c>
      <c r="D12783" s="1" t="s">
        <v>516</v>
      </c>
      <c r="E12783" s="2">
        <v>176</v>
      </c>
      <c r="F12783" s="3">
        <v>107</v>
      </c>
      <c r="G12783" s="2">
        <v>956</v>
      </c>
      <c r="H12783" s="3">
        <v>557</v>
      </c>
      <c r="I12783" s="69" t="str">
        <f>VLOOKUP(C12783,СПРАВОЧНИК!B:D,2,0)</f>
        <v>ЯПОНИЯ</v>
      </c>
      <c r="J12783" s="69" t="str">
        <f>VLOOKUP(C12783,СПРАВОЧНИК!B:D,3,0)</f>
        <v>ИНОМАРКИ</v>
      </c>
      <c r="K12783" s="69" t="str">
        <f>VLOOKUP(СВОД2023[[#This Row],[ФО]],СПРАВОЧНИК!H:P,2,0)</f>
        <v>Южный ФО</v>
      </c>
    </row>
    <row r="12784" spans="1:11" x14ac:dyDescent="0.2">
      <c r="A12784" t="s">
        <v>600</v>
      </c>
      <c r="B12784" t="s">
        <v>597</v>
      </c>
      <c r="C12784" s="1" t="s">
        <v>511</v>
      </c>
      <c r="D12784" s="1" t="s">
        <v>517</v>
      </c>
      <c r="E12784" s="2">
        <v>4</v>
      </c>
      <c r="F12784" s="3">
        <v>3</v>
      </c>
      <c r="G12784" s="2">
        <v>18</v>
      </c>
      <c r="H12784" s="3">
        <v>21</v>
      </c>
      <c r="I12784" s="69" t="str">
        <f>VLOOKUP(C12784,СПРАВОЧНИК!B:D,2,0)</f>
        <v>ЯПОНИЯ</v>
      </c>
      <c r="J12784" s="69" t="str">
        <f>VLOOKUP(C12784,СПРАВОЧНИК!B:D,3,0)</f>
        <v>ИНОМАРКИ</v>
      </c>
      <c r="K12784" s="69" t="str">
        <f>VLOOKUP(СВОД2023[[#This Row],[ФО]],СПРАВОЧНИК!H:P,2,0)</f>
        <v>Южный ФО</v>
      </c>
    </row>
    <row r="12785" spans="1:11" x14ac:dyDescent="0.2">
      <c r="A12785" t="s">
        <v>600</v>
      </c>
      <c r="B12785" t="s">
        <v>597</v>
      </c>
      <c r="C12785" s="1" t="s">
        <v>511</v>
      </c>
      <c r="D12785" s="1" t="s">
        <v>518</v>
      </c>
      <c r="E12785" s="2">
        <v>11</v>
      </c>
      <c r="F12785" s="3">
        <v>7</v>
      </c>
      <c r="G12785" s="2">
        <v>59</v>
      </c>
      <c r="H12785" s="3">
        <v>31</v>
      </c>
      <c r="I12785" s="69" t="str">
        <f>VLOOKUP(C12785,СПРАВОЧНИК!B:D,2,0)</f>
        <v>ЯПОНИЯ</v>
      </c>
      <c r="J12785" s="69" t="str">
        <f>VLOOKUP(C12785,СПРАВОЧНИК!B:D,3,0)</f>
        <v>ИНОМАРКИ</v>
      </c>
      <c r="K12785" s="69" t="str">
        <f>VLOOKUP(СВОД2023[[#This Row],[ФО]],СПРАВОЧНИК!H:P,2,0)</f>
        <v>Южный ФО</v>
      </c>
    </row>
    <row r="12786" spans="1:11" x14ac:dyDescent="0.2">
      <c r="A12786" t="s">
        <v>600</v>
      </c>
      <c r="B12786" t="s">
        <v>597</v>
      </c>
      <c r="C12786" s="1" t="s">
        <v>511</v>
      </c>
      <c r="D12786" s="1" t="s">
        <v>519</v>
      </c>
      <c r="E12786" s="2">
        <v>43</v>
      </c>
      <c r="F12786" s="3">
        <v>19</v>
      </c>
      <c r="G12786" s="2">
        <v>186</v>
      </c>
      <c r="H12786" s="3">
        <v>111</v>
      </c>
      <c r="I12786" s="69" t="str">
        <f>VLOOKUP(C12786,СПРАВОЧНИК!B:D,2,0)</f>
        <v>ЯПОНИЯ</v>
      </c>
      <c r="J12786" s="69" t="str">
        <f>VLOOKUP(C12786,СПРАВОЧНИК!B:D,3,0)</f>
        <v>ИНОМАРКИ</v>
      </c>
      <c r="K12786" s="69" t="str">
        <f>VLOOKUP(СВОД2023[[#This Row],[ФО]],СПРАВОЧНИК!H:P,2,0)</f>
        <v>Южный ФО</v>
      </c>
    </row>
    <row r="12787" spans="1:11" x14ac:dyDescent="0.2">
      <c r="A12787" t="s">
        <v>600</v>
      </c>
      <c r="B12787" t="s">
        <v>597</v>
      </c>
      <c r="C12787" s="1" t="s">
        <v>511</v>
      </c>
      <c r="D12787" s="1" t="s">
        <v>1841</v>
      </c>
      <c r="E12787" s="2"/>
      <c r="F12787" s="3">
        <v>3</v>
      </c>
      <c r="G12787" s="2">
        <v>2</v>
      </c>
      <c r="H12787" s="3">
        <v>5</v>
      </c>
      <c r="I12787" s="69" t="str">
        <f>VLOOKUP(C12787,СПРАВОЧНИК!B:D,2,0)</f>
        <v>ЯПОНИЯ</v>
      </c>
      <c r="J12787" s="69" t="str">
        <f>VLOOKUP(C12787,СПРАВОЧНИК!B:D,3,0)</f>
        <v>ИНОМАРКИ</v>
      </c>
      <c r="K12787" s="69" t="str">
        <f>VLOOKUP(СВОД2023[[#This Row],[ФО]],СПРАВОЧНИК!H:P,2,0)</f>
        <v>Южный ФО</v>
      </c>
    </row>
    <row r="12788" spans="1:11" x14ac:dyDescent="0.2">
      <c r="A12788" t="s">
        <v>600</v>
      </c>
      <c r="B12788" t="s">
        <v>597</v>
      </c>
      <c r="C12788" s="1" t="s">
        <v>511</v>
      </c>
      <c r="D12788" s="1" t="s">
        <v>1842</v>
      </c>
      <c r="E12788" s="2">
        <v>4</v>
      </c>
      <c r="F12788" s="3"/>
      <c r="G12788" s="2">
        <v>20</v>
      </c>
      <c r="H12788" s="3">
        <v>2</v>
      </c>
      <c r="I12788" s="69" t="str">
        <f>VLOOKUP(C12788,СПРАВОЧНИК!B:D,2,0)</f>
        <v>ЯПОНИЯ</v>
      </c>
      <c r="J12788" s="69" t="str">
        <f>VLOOKUP(C12788,СПРАВОЧНИК!B:D,3,0)</f>
        <v>ИНОМАРКИ</v>
      </c>
      <c r="K12788" s="69" t="str">
        <f>VLOOKUP(СВОД2023[[#This Row],[ФО]],СПРАВОЧНИК!H:P,2,0)</f>
        <v>Южный ФО</v>
      </c>
    </row>
    <row r="12789" spans="1:11" x14ac:dyDescent="0.2">
      <c r="A12789" t="s">
        <v>600</v>
      </c>
      <c r="B12789" t="s">
        <v>597</v>
      </c>
      <c r="C12789" s="1" t="s">
        <v>511</v>
      </c>
      <c r="D12789" s="1" t="s">
        <v>1844</v>
      </c>
      <c r="E12789" s="2">
        <v>34</v>
      </c>
      <c r="F12789" s="3">
        <v>19</v>
      </c>
      <c r="G12789" s="2">
        <v>153</v>
      </c>
      <c r="H12789" s="3">
        <v>114</v>
      </c>
      <c r="I12789" s="69" t="str">
        <f>VLOOKUP(C12789,СПРАВОЧНИК!B:D,2,0)</f>
        <v>ЯПОНИЯ</v>
      </c>
      <c r="J12789" s="69" t="str">
        <f>VLOOKUP(C12789,СПРАВОЧНИК!B:D,3,0)</f>
        <v>ИНОМАРКИ</v>
      </c>
      <c r="K12789" s="69" t="str">
        <f>VLOOKUP(СВОД2023[[#This Row],[ФО]],СПРАВОЧНИК!H:P,2,0)</f>
        <v>Южный ФО</v>
      </c>
    </row>
    <row r="12790" spans="1:11" x14ac:dyDescent="0.2">
      <c r="A12790" t="s">
        <v>600</v>
      </c>
      <c r="B12790" t="s">
        <v>597</v>
      </c>
      <c r="C12790" s="1" t="s">
        <v>511</v>
      </c>
      <c r="D12790" s="1" t="s">
        <v>1845</v>
      </c>
      <c r="E12790" s="2"/>
      <c r="F12790" s="3">
        <v>1</v>
      </c>
      <c r="G12790" s="2">
        <v>2</v>
      </c>
      <c r="H12790" s="3">
        <v>5</v>
      </c>
      <c r="I12790" s="69" t="str">
        <f>VLOOKUP(C12790,СПРАВОЧНИК!B:D,2,0)</f>
        <v>ЯПОНИЯ</v>
      </c>
      <c r="J12790" s="69" t="str">
        <f>VLOOKUP(C12790,СПРАВОЧНИК!B:D,3,0)</f>
        <v>ИНОМАРКИ</v>
      </c>
      <c r="K12790" s="69" t="str">
        <f>VLOOKUP(СВОД2023[[#This Row],[ФО]],СПРАВОЧНИК!H:P,2,0)</f>
        <v>Южный ФО</v>
      </c>
    </row>
    <row r="12791" spans="1:11" x14ac:dyDescent="0.2">
      <c r="A12791" t="s">
        <v>600</v>
      </c>
      <c r="B12791" t="s">
        <v>597</v>
      </c>
      <c r="C12791" s="1" t="s">
        <v>511</v>
      </c>
      <c r="D12791" s="1" t="s">
        <v>1846</v>
      </c>
      <c r="E12791" s="2"/>
      <c r="F12791" s="3"/>
      <c r="G12791" s="2">
        <v>3</v>
      </c>
      <c r="H12791" s="3">
        <v>7</v>
      </c>
      <c r="I12791" s="69" t="str">
        <f>VLOOKUP(C12791,СПРАВОЧНИК!B:D,2,0)</f>
        <v>ЯПОНИЯ</v>
      </c>
      <c r="J12791" s="69" t="str">
        <f>VLOOKUP(C12791,СПРАВОЧНИК!B:D,3,0)</f>
        <v>ИНОМАРКИ</v>
      </c>
      <c r="K12791" s="69" t="str">
        <f>VLOOKUP(СВОД2023[[#This Row],[ФО]],СПРАВОЧНИК!H:P,2,0)</f>
        <v>Южный ФО</v>
      </c>
    </row>
    <row r="12792" spans="1:11" x14ac:dyDescent="0.2">
      <c r="A12792" t="s">
        <v>600</v>
      </c>
      <c r="B12792" t="s">
        <v>597</v>
      </c>
      <c r="C12792" s="1" t="s">
        <v>511</v>
      </c>
      <c r="D12792" s="1" t="s">
        <v>2338</v>
      </c>
      <c r="E12792" s="2">
        <v>1</v>
      </c>
      <c r="F12792" s="3">
        <v>1</v>
      </c>
      <c r="G12792" s="2">
        <v>8</v>
      </c>
      <c r="H12792" s="3">
        <v>7</v>
      </c>
      <c r="I12792" s="69" t="str">
        <f>VLOOKUP(C12792,СПРАВОЧНИК!B:D,2,0)</f>
        <v>ЯПОНИЯ</v>
      </c>
      <c r="J12792" s="69" t="str">
        <f>VLOOKUP(C12792,СПРАВОЧНИК!B:D,3,0)</f>
        <v>ИНОМАРКИ</v>
      </c>
      <c r="K12792" s="69" t="str">
        <f>VLOOKUP(СВОД2023[[#This Row],[ФО]],СПРАВОЧНИК!H:P,2,0)</f>
        <v>Южный ФО</v>
      </c>
    </row>
    <row r="12793" spans="1:11" x14ac:dyDescent="0.2">
      <c r="A12793" t="s">
        <v>600</v>
      </c>
      <c r="B12793" t="s">
        <v>597</v>
      </c>
      <c r="C12793" s="1" t="s">
        <v>511</v>
      </c>
      <c r="D12793" s="1" t="s">
        <v>520</v>
      </c>
      <c r="E12793" s="2">
        <v>32</v>
      </c>
      <c r="F12793" s="3">
        <v>21</v>
      </c>
      <c r="G12793" s="2">
        <v>170</v>
      </c>
      <c r="H12793" s="3">
        <v>118</v>
      </c>
      <c r="I12793" s="69" t="str">
        <f>VLOOKUP(C12793,СПРАВОЧНИК!B:D,2,0)</f>
        <v>ЯПОНИЯ</v>
      </c>
      <c r="J12793" s="69" t="str">
        <f>VLOOKUP(C12793,СПРАВОЧНИК!B:D,3,0)</f>
        <v>ИНОМАРКИ</v>
      </c>
      <c r="K12793" s="69" t="str">
        <f>VLOOKUP(СВОД2023[[#This Row],[ФО]],СПРАВОЧНИК!H:P,2,0)</f>
        <v>Южный ФО</v>
      </c>
    </row>
    <row r="12794" spans="1:11" x14ac:dyDescent="0.2">
      <c r="A12794" t="s">
        <v>600</v>
      </c>
      <c r="B12794" t="s">
        <v>597</v>
      </c>
      <c r="C12794" s="1" t="s">
        <v>511</v>
      </c>
      <c r="D12794" s="1" t="s">
        <v>1847</v>
      </c>
      <c r="E12794" s="2">
        <v>9</v>
      </c>
      <c r="F12794" s="3">
        <v>5</v>
      </c>
      <c r="G12794" s="2">
        <v>33</v>
      </c>
      <c r="H12794" s="3">
        <v>19</v>
      </c>
      <c r="I12794" s="69" t="str">
        <f>VLOOKUP(C12794,СПРАВОЧНИК!B:D,2,0)</f>
        <v>ЯПОНИЯ</v>
      </c>
      <c r="J12794" s="69" t="str">
        <f>VLOOKUP(C12794,СПРАВОЧНИК!B:D,3,0)</f>
        <v>ИНОМАРКИ</v>
      </c>
      <c r="K12794" s="69" t="str">
        <f>VLOOKUP(СВОД2023[[#This Row],[ФО]],СПРАВОЧНИК!H:P,2,0)</f>
        <v>Южный ФО</v>
      </c>
    </row>
    <row r="12795" spans="1:11" x14ac:dyDescent="0.2">
      <c r="A12795" t="s">
        <v>600</v>
      </c>
      <c r="B12795" t="s">
        <v>597</v>
      </c>
      <c r="C12795" s="1" t="s">
        <v>511</v>
      </c>
      <c r="D12795" s="1" t="s">
        <v>521</v>
      </c>
      <c r="E12795" s="2"/>
      <c r="F12795" s="3"/>
      <c r="G12795" s="2">
        <v>1</v>
      </c>
      <c r="H12795" s="3"/>
      <c r="I12795" s="69" t="str">
        <f>VLOOKUP(C12795,СПРАВОЧНИК!B:D,2,0)</f>
        <v>ЯПОНИЯ</v>
      </c>
      <c r="J12795" s="69" t="str">
        <f>VLOOKUP(C12795,СПРАВОЧНИК!B:D,3,0)</f>
        <v>ИНОМАРКИ</v>
      </c>
      <c r="K12795" s="69" t="str">
        <f>VLOOKUP(СВОД2023[[#This Row],[ФО]],СПРАВОЧНИК!H:P,2,0)</f>
        <v>Южный ФО</v>
      </c>
    </row>
    <row r="12796" spans="1:11" x14ac:dyDescent="0.2">
      <c r="A12796" t="s">
        <v>600</v>
      </c>
      <c r="B12796" t="s">
        <v>597</v>
      </c>
      <c r="C12796" s="1" t="s">
        <v>511</v>
      </c>
      <c r="D12796" s="1" t="s">
        <v>1848</v>
      </c>
      <c r="E12796" s="2">
        <v>5</v>
      </c>
      <c r="F12796" s="3">
        <v>2</v>
      </c>
      <c r="G12796" s="2">
        <v>19</v>
      </c>
      <c r="H12796" s="3">
        <v>14</v>
      </c>
      <c r="I12796" s="69" t="str">
        <f>VLOOKUP(C12796,СПРАВОЧНИК!B:D,2,0)</f>
        <v>ЯПОНИЯ</v>
      </c>
      <c r="J12796" s="69" t="str">
        <f>VLOOKUP(C12796,СПРАВОЧНИК!B:D,3,0)</f>
        <v>ИНОМАРКИ</v>
      </c>
      <c r="K12796" s="69" t="str">
        <f>VLOOKUP(СВОД2023[[#This Row],[ФО]],СПРАВОЧНИК!H:P,2,0)</f>
        <v>Южный ФО</v>
      </c>
    </row>
    <row r="12797" spans="1:11" x14ac:dyDescent="0.2">
      <c r="A12797" t="s">
        <v>600</v>
      </c>
      <c r="B12797" t="s">
        <v>597</v>
      </c>
      <c r="C12797" s="1" t="s">
        <v>511</v>
      </c>
      <c r="D12797" s="1" t="s">
        <v>1849</v>
      </c>
      <c r="E12797" s="2"/>
      <c r="F12797" s="3">
        <v>1</v>
      </c>
      <c r="G12797" s="2"/>
      <c r="H12797" s="3">
        <v>1</v>
      </c>
      <c r="I12797" s="69" t="str">
        <f>VLOOKUP(C12797,СПРАВОЧНИК!B:D,2,0)</f>
        <v>ЯПОНИЯ</v>
      </c>
      <c r="J12797" s="69" t="str">
        <f>VLOOKUP(C12797,СПРАВОЧНИК!B:D,3,0)</f>
        <v>ИНОМАРКИ</v>
      </c>
      <c r="K12797" s="69" t="str">
        <f>VLOOKUP(СВОД2023[[#This Row],[ФО]],СПРАВОЧНИК!H:P,2,0)</f>
        <v>Южный ФО</v>
      </c>
    </row>
    <row r="12798" spans="1:11" x14ac:dyDescent="0.2">
      <c r="A12798" t="s">
        <v>600</v>
      </c>
      <c r="B12798" t="s">
        <v>597</v>
      </c>
      <c r="C12798" s="1" t="s">
        <v>511</v>
      </c>
      <c r="D12798" s="1" t="s">
        <v>522</v>
      </c>
      <c r="E12798" s="2">
        <v>62</v>
      </c>
      <c r="F12798" s="3">
        <v>26</v>
      </c>
      <c r="G12798" s="2">
        <v>305</v>
      </c>
      <c r="H12798" s="3">
        <v>179</v>
      </c>
      <c r="I12798" s="69" t="str">
        <f>VLOOKUP(C12798,СПРАВОЧНИК!B:D,2,0)</f>
        <v>ЯПОНИЯ</v>
      </c>
      <c r="J12798" s="69" t="str">
        <f>VLOOKUP(C12798,СПРАВОЧНИК!B:D,3,0)</f>
        <v>ИНОМАРКИ</v>
      </c>
      <c r="K12798" s="69" t="str">
        <f>VLOOKUP(СВОД2023[[#This Row],[ФО]],СПРАВОЧНИК!H:P,2,0)</f>
        <v>Южный ФО</v>
      </c>
    </row>
    <row r="12799" spans="1:11" x14ac:dyDescent="0.2">
      <c r="A12799" t="s">
        <v>600</v>
      </c>
      <c r="B12799" t="s">
        <v>597</v>
      </c>
      <c r="C12799" s="1" t="s">
        <v>511</v>
      </c>
      <c r="D12799" s="1" t="s">
        <v>523</v>
      </c>
      <c r="E12799" s="2">
        <v>84</v>
      </c>
      <c r="F12799" s="3">
        <v>41</v>
      </c>
      <c r="G12799" s="2">
        <v>457</v>
      </c>
      <c r="H12799" s="3">
        <v>234</v>
      </c>
      <c r="I12799" s="69" t="str">
        <f>VLOOKUP(C12799,СПРАВОЧНИК!B:D,2,0)</f>
        <v>ЯПОНИЯ</v>
      </c>
      <c r="J12799" s="69" t="str">
        <f>VLOOKUP(C12799,СПРАВОЧНИК!B:D,3,0)</f>
        <v>ИНОМАРКИ</v>
      </c>
      <c r="K12799" s="69" t="str">
        <f>VLOOKUP(СВОД2023[[#This Row],[ФО]],СПРАВОЧНИК!H:P,2,0)</f>
        <v>Южный ФО</v>
      </c>
    </row>
    <row r="12800" spans="1:11" x14ac:dyDescent="0.2">
      <c r="A12800" t="s">
        <v>600</v>
      </c>
      <c r="B12800" t="s">
        <v>597</v>
      </c>
      <c r="C12800" s="1" t="s">
        <v>511</v>
      </c>
      <c r="D12800" s="1" t="s">
        <v>2601</v>
      </c>
      <c r="E12800" s="2"/>
      <c r="F12800" s="3"/>
      <c r="G12800" s="2">
        <v>1</v>
      </c>
      <c r="H12800" s="3"/>
      <c r="I12800" s="69" t="str">
        <f>VLOOKUP(C12800,СПРАВОЧНИК!B:D,2,0)</f>
        <v>ЯПОНИЯ</v>
      </c>
      <c r="J12800" s="69" t="str">
        <f>VLOOKUP(C12800,СПРАВОЧНИК!B:D,3,0)</f>
        <v>ИНОМАРКИ</v>
      </c>
      <c r="K12800" s="69" t="str">
        <f>VLOOKUP(СВОД2023[[#This Row],[ФО]],СПРАВОЧНИК!H:P,2,0)</f>
        <v>Южный ФО</v>
      </c>
    </row>
    <row r="12801" spans="1:11" x14ac:dyDescent="0.2">
      <c r="A12801" t="s">
        <v>600</v>
      </c>
      <c r="B12801" t="s">
        <v>597</v>
      </c>
      <c r="C12801" s="1" t="s">
        <v>511</v>
      </c>
      <c r="D12801" s="1" t="s">
        <v>631</v>
      </c>
      <c r="E12801" s="2">
        <v>13</v>
      </c>
      <c r="F12801" s="3">
        <v>18</v>
      </c>
      <c r="G12801" s="2">
        <v>89</v>
      </c>
      <c r="H12801" s="3">
        <v>93</v>
      </c>
      <c r="I12801" s="69" t="str">
        <f>VLOOKUP(C12801,СПРАВОЧНИК!B:D,2,0)</f>
        <v>ЯПОНИЯ</v>
      </c>
      <c r="J12801" s="69" t="str">
        <f>VLOOKUP(C12801,СПРАВОЧНИК!B:D,3,0)</f>
        <v>ИНОМАРКИ</v>
      </c>
      <c r="K12801" s="69" t="str">
        <f>VLOOKUP(СВОД2023[[#This Row],[ФО]],СПРАВОЧНИК!H:P,2,0)</f>
        <v>Южный ФО</v>
      </c>
    </row>
    <row r="12802" spans="1:11" x14ac:dyDescent="0.2">
      <c r="A12802" t="s">
        <v>600</v>
      </c>
      <c r="B12802" t="s">
        <v>597</v>
      </c>
      <c r="C12802" s="1" t="s">
        <v>511</v>
      </c>
      <c r="D12802" s="1" t="s">
        <v>524</v>
      </c>
      <c r="E12802" s="2">
        <v>5</v>
      </c>
      <c r="F12802" s="3">
        <v>1</v>
      </c>
      <c r="G12802" s="2">
        <v>17</v>
      </c>
      <c r="H12802" s="3">
        <v>4</v>
      </c>
      <c r="I12802" s="69" t="str">
        <f>VLOOKUP(C12802,СПРАВОЧНИК!B:D,2,0)</f>
        <v>ЯПОНИЯ</v>
      </c>
      <c r="J12802" s="69" t="str">
        <f>VLOOKUP(C12802,СПРАВОЧНИК!B:D,3,0)</f>
        <v>ИНОМАРКИ</v>
      </c>
      <c r="K12802" s="69" t="str">
        <f>VLOOKUP(СВОД2023[[#This Row],[ФО]],СПРАВОЧНИК!H:P,2,0)</f>
        <v>Южный ФО</v>
      </c>
    </row>
    <row r="12803" spans="1:11" x14ac:dyDescent="0.2">
      <c r="A12803" t="s">
        <v>600</v>
      </c>
      <c r="B12803" t="s">
        <v>597</v>
      </c>
      <c r="C12803" s="1" t="s">
        <v>1144</v>
      </c>
      <c r="D12803" s="1" t="s">
        <v>1851</v>
      </c>
      <c r="E12803" s="2">
        <v>1391</v>
      </c>
      <c r="F12803" s="3">
        <v>1192</v>
      </c>
      <c r="G12803" s="2">
        <v>8043</v>
      </c>
      <c r="H12803" s="3">
        <v>6511</v>
      </c>
      <c r="I12803" s="69" t="str">
        <f>VLOOKUP(C12803,СПРАВОЧНИК!B:D,2,0)</f>
        <v>РОССИЯ</v>
      </c>
      <c r="J12803" s="69" t="str">
        <f>VLOOKUP(C12803,СПРАВОЧНИК!B:D,3,0)</f>
        <v>ОТЕЧЕСТВЕННЫЕ</v>
      </c>
      <c r="K12803" s="69" t="str">
        <f>VLOOKUP(СВОД2023[[#This Row],[ФО]],СПРАВОЧНИК!H:P,2,0)</f>
        <v>Южный ФО</v>
      </c>
    </row>
    <row r="12804" spans="1:11" x14ac:dyDescent="0.2">
      <c r="A12804" t="s">
        <v>600</v>
      </c>
      <c r="B12804" t="s">
        <v>597</v>
      </c>
      <c r="C12804" s="1" t="s">
        <v>1144</v>
      </c>
      <c r="D12804" s="1" t="s">
        <v>2339</v>
      </c>
      <c r="E12804" s="2">
        <v>2</v>
      </c>
      <c r="F12804" s="3">
        <v>2</v>
      </c>
      <c r="G12804" s="2">
        <v>5</v>
      </c>
      <c r="H12804" s="3">
        <v>7</v>
      </c>
      <c r="I12804" s="69" t="str">
        <f>VLOOKUP(C12804,СПРАВОЧНИК!B:D,2,0)</f>
        <v>РОССИЯ</v>
      </c>
      <c r="J12804" s="69" t="str">
        <f>VLOOKUP(C12804,СПРАВОЧНИК!B:D,3,0)</f>
        <v>ОТЕЧЕСТВЕННЫЕ</v>
      </c>
      <c r="K12804" s="69" t="str">
        <f>VLOOKUP(СВОД2023[[#This Row],[ФО]],СПРАВОЧНИК!H:P,2,0)</f>
        <v>Южный ФО</v>
      </c>
    </row>
    <row r="12805" spans="1:11" x14ac:dyDescent="0.2">
      <c r="A12805" t="s">
        <v>600</v>
      </c>
      <c r="B12805" t="s">
        <v>597</v>
      </c>
      <c r="C12805" s="1" t="s">
        <v>1144</v>
      </c>
      <c r="D12805" s="1" t="s">
        <v>2340</v>
      </c>
      <c r="E12805" s="2">
        <v>5</v>
      </c>
      <c r="F12805" s="3">
        <v>8</v>
      </c>
      <c r="G12805" s="2">
        <v>33</v>
      </c>
      <c r="H12805" s="3">
        <v>32</v>
      </c>
      <c r="I12805" s="69" t="str">
        <f>VLOOKUP(C12805,СПРАВОЧНИК!B:D,2,0)</f>
        <v>РОССИЯ</v>
      </c>
      <c r="J12805" s="69" t="str">
        <f>VLOOKUP(C12805,СПРАВОЧНИК!B:D,3,0)</f>
        <v>ОТЕЧЕСТВЕННЫЕ</v>
      </c>
      <c r="K12805" s="69" t="str">
        <f>VLOOKUP(СВОД2023[[#This Row],[ФО]],СПРАВОЧНИК!H:P,2,0)</f>
        <v>Южный ФО</v>
      </c>
    </row>
    <row r="12806" spans="1:11" x14ac:dyDescent="0.2">
      <c r="A12806" t="s">
        <v>600</v>
      </c>
      <c r="B12806" t="s">
        <v>597</v>
      </c>
      <c r="C12806" s="1" t="s">
        <v>1144</v>
      </c>
      <c r="D12806" s="1" t="s">
        <v>2341</v>
      </c>
      <c r="E12806" s="2">
        <v>2</v>
      </c>
      <c r="F12806" s="3"/>
      <c r="G12806" s="2">
        <v>6</v>
      </c>
      <c r="H12806" s="3">
        <v>3</v>
      </c>
      <c r="I12806" s="69" t="str">
        <f>VLOOKUP(C12806,СПРАВОЧНИК!B:D,2,0)</f>
        <v>РОССИЯ</v>
      </c>
      <c r="J12806" s="69" t="str">
        <f>VLOOKUP(C12806,СПРАВОЧНИК!B:D,3,0)</f>
        <v>ОТЕЧЕСТВЕННЫЕ</v>
      </c>
      <c r="K12806" s="69" t="str">
        <f>VLOOKUP(СВОД2023[[#This Row],[ФО]],СПРАВОЧНИК!H:P,2,0)</f>
        <v>Южный ФО</v>
      </c>
    </row>
    <row r="12807" spans="1:11" x14ac:dyDescent="0.2">
      <c r="A12807" t="s">
        <v>600</v>
      </c>
      <c r="B12807" t="s">
        <v>597</v>
      </c>
      <c r="C12807" s="1" t="s">
        <v>1144</v>
      </c>
      <c r="D12807" s="1" t="s">
        <v>2342</v>
      </c>
      <c r="E12807" s="2"/>
      <c r="F12807" s="3">
        <v>1</v>
      </c>
      <c r="G12807" s="2">
        <v>2</v>
      </c>
      <c r="H12807" s="3">
        <v>1</v>
      </c>
      <c r="I12807" s="69" t="str">
        <f>VLOOKUP(C12807,СПРАВОЧНИК!B:D,2,0)</f>
        <v>РОССИЯ</v>
      </c>
      <c r="J12807" s="69" t="str">
        <f>VLOOKUP(C12807,СПРАВОЧНИК!B:D,3,0)</f>
        <v>ОТЕЧЕСТВЕННЫЕ</v>
      </c>
      <c r="K12807" s="69" t="str">
        <f>VLOOKUP(СВОД2023[[#This Row],[ФО]],СПРАВОЧНИК!H:P,2,0)</f>
        <v>Южный ФО</v>
      </c>
    </row>
    <row r="12808" spans="1:11" x14ac:dyDescent="0.2">
      <c r="A12808" t="s">
        <v>600</v>
      </c>
      <c r="B12808" t="s">
        <v>597</v>
      </c>
      <c r="C12808" s="1" t="s">
        <v>1144</v>
      </c>
      <c r="D12808" s="1" t="s">
        <v>2343</v>
      </c>
      <c r="E12808" s="2">
        <v>12</v>
      </c>
      <c r="F12808" s="3">
        <v>5</v>
      </c>
      <c r="G12808" s="2">
        <v>49</v>
      </c>
      <c r="H12808" s="3">
        <v>32</v>
      </c>
      <c r="I12808" s="69" t="str">
        <f>VLOOKUP(C12808,СПРАВОЧНИК!B:D,2,0)</f>
        <v>РОССИЯ</v>
      </c>
      <c r="J12808" s="69" t="str">
        <f>VLOOKUP(C12808,СПРАВОЧНИК!B:D,3,0)</f>
        <v>ОТЕЧЕСТВЕННЫЕ</v>
      </c>
      <c r="K12808" s="69" t="str">
        <f>VLOOKUP(СВОД2023[[#This Row],[ФО]],СПРАВОЧНИК!H:P,2,0)</f>
        <v>Южный ФО</v>
      </c>
    </row>
    <row r="12809" spans="1:11" x14ac:dyDescent="0.2">
      <c r="A12809" t="s">
        <v>600</v>
      </c>
      <c r="B12809" t="s">
        <v>597</v>
      </c>
      <c r="C12809" s="1" t="s">
        <v>1144</v>
      </c>
      <c r="D12809" s="1" t="s">
        <v>1852</v>
      </c>
      <c r="E12809" s="2">
        <v>16</v>
      </c>
      <c r="F12809" s="3">
        <v>18</v>
      </c>
      <c r="G12809" s="2">
        <v>136</v>
      </c>
      <c r="H12809" s="3">
        <v>95</v>
      </c>
      <c r="I12809" s="69" t="str">
        <f>VLOOKUP(C12809,СПРАВОЧНИК!B:D,2,0)</f>
        <v>РОССИЯ</v>
      </c>
      <c r="J12809" s="69" t="str">
        <f>VLOOKUP(C12809,СПРАВОЧНИК!B:D,3,0)</f>
        <v>ОТЕЧЕСТВЕННЫЕ</v>
      </c>
      <c r="K12809" s="69" t="str">
        <f>VLOOKUP(СВОД2023[[#This Row],[ФО]],СПРАВОЧНИК!H:P,2,0)</f>
        <v>Южный ФО</v>
      </c>
    </row>
    <row r="12810" spans="1:11" x14ac:dyDescent="0.2">
      <c r="A12810" t="s">
        <v>600</v>
      </c>
      <c r="B12810" t="s">
        <v>597</v>
      </c>
      <c r="C12810" s="1" t="s">
        <v>1144</v>
      </c>
      <c r="D12810" s="1" t="s">
        <v>1853</v>
      </c>
      <c r="E12810" s="2">
        <v>10</v>
      </c>
      <c r="F12810" s="3">
        <v>1</v>
      </c>
      <c r="G12810" s="2">
        <v>40</v>
      </c>
      <c r="H12810" s="3">
        <v>27</v>
      </c>
      <c r="I12810" s="69" t="str">
        <f>VLOOKUP(C12810,СПРАВОЧНИК!B:D,2,0)</f>
        <v>РОССИЯ</v>
      </c>
      <c r="J12810" s="69" t="str">
        <f>VLOOKUP(C12810,СПРАВОЧНИК!B:D,3,0)</f>
        <v>ОТЕЧЕСТВЕННЫЕ</v>
      </c>
      <c r="K12810" s="69" t="str">
        <f>VLOOKUP(СВОД2023[[#This Row],[ФО]],СПРАВОЧНИК!H:P,2,0)</f>
        <v>Южный ФО</v>
      </c>
    </row>
    <row r="12811" spans="1:11" x14ac:dyDescent="0.2">
      <c r="A12811" t="s">
        <v>600</v>
      </c>
      <c r="B12811" t="s">
        <v>597</v>
      </c>
      <c r="C12811" s="1" t="s">
        <v>1144</v>
      </c>
      <c r="D12811" s="1" t="s">
        <v>1854</v>
      </c>
      <c r="E12811" s="2">
        <v>27</v>
      </c>
      <c r="F12811" s="3">
        <v>20</v>
      </c>
      <c r="G12811" s="2">
        <v>151</v>
      </c>
      <c r="H12811" s="3">
        <v>133</v>
      </c>
      <c r="I12811" s="69" t="str">
        <f>VLOOKUP(C12811,СПРАВОЧНИК!B:D,2,0)</f>
        <v>РОССИЯ</v>
      </c>
      <c r="J12811" s="69" t="str">
        <f>VLOOKUP(C12811,СПРАВОЧНИК!B:D,3,0)</f>
        <v>ОТЕЧЕСТВЕННЫЕ</v>
      </c>
      <c r="K12811" s="69" t="str">
        <f>VLOOKUP(СВОД2023[[#This Row],[ФО]],СПРАВОЧНИК!H:P,2,0)</f>
        <v>Южный ФО</v>
      </c>
    </row>
    <row r="12812" spans="1:11" x14ac:dyDescent="0.2">
      <c r="A12812" t="s">
        <v>600</v>
      </c>
      <c r="B12812" t="s">
        <v>597</v>
      </c>
      <c r="C12812" s="1" t="s">
        <v>1144</v>
      </c>
      <c r="D12812" s="1" t="s">
        <v>1855</v>
      </c>
      <c r="E12812" s="2">
        <v>188</v>
      </c>
      <c r="F12812" s="3">
        <v>132</v>
      </c>
      <c r="G12812" s="2">
        <v>1040</v>
      </c>
      <c r="H12812" s="3">
        <v>828</v>
      </c>
      <c r="I12812" s="69" t="str">
        <f>VLOOKUP(C12812,СПРАВОЧНИК!B:D,2,0)</f>
        <v>РОССИЯ</v>
      </c>
      <c r="J12812" s="69" t="str">
        <f>VLOOKUP(C12812,СПРАВОЧНИК!B:D,3,0)</f>
        <v>ОТЕЧЕСТВЕННЫЕ</v>
      </c>
      <c r="K12812" s="69" t="str">
        <f>VLOOKUP(СВОД2023[[#This Row],[ФО]],СПРАВОЧНИК!H:P,2,0)</f>
        <v>Южный ФО</v>
      </c>
    </row>
    <row r="12813" spans="1:11" x14ac:dyDescent="0.2">
      <c r="A12813" t="s">
        <v>600</v>
      </c>
      <c r="B12813" t="s">
        <v>597</v>
      </c>
      <c r="C12813" s="1" t="s">
        <v>1144</v>
      </c>
      <c r="D12813" s="1" t="s">
        <v>1856</v>
      </c>
      <c r="E12813" s="2">
        <v>22</v>
      </c>
      <c r="F12813" s="3">
        <v>20</v>
      </c>
      <c r="G12813" s="2">
        <v>147</v>
      </c>
      <c r="H12813" s="3">
        <v>121</v>
      </c>
      <c r="I12813" s="69" t="str">
        <f>VLOOKUP(C12813,СПРАВОЧНИК!B:D,2,0)</f>
        <v>РОССИЯ</v>
      </c>
      <c r="J12813" s="69" t="str">
        <f>VLOOKUP(C12813,СПРАВОЧНИК!B:D,3,0)</f>
        <v>ОТЕЧЕСТВЕННЫЕ</v>
      </c>
      <c r="K12813" s="69" t="str">
        <f>VLOOKUP(СВОД2023[[#This Row],[ФО]],СПРАВОЧНИК!H:P,2,0)</f>
        <v>Южный ФО</v>
      </c>
    </row>
    <row r="12814" spans="1:11" x14ac:dyDescent="0.2">
      <c r="A12814" t="s">
        <v>600</v>
      </c>
      <c r="B12814" t="s">
        <v>597</v>
      </c>
      <c r="C12814" s="1" t="s">
        <v>1144</v>
      </c>
      <c r="D12814" s="1" t="s">
        <v>1857</v>
      </c>
      <c r="E12814" s="2">
        <v>60</v>
      </c>
      <c r="F12814" s="3">
        <v>48</v>
      </c>
      <c r="G12814" s="2">
        <v>342</v>
      </c>
      <c r="H12814" s="3">
        <v>244</v>
      </c>
      <c r="I12814" s="69" t="str">
        <f>VLOOKUP(C12814,СПРАВОЧНИК!B:D,2,0)</f>
        <v>РОССИЯ</v>
      </c>
      <c r="J12814" s="69" t="str">
        <f>VLOOKUP(C12814,СПРАВОЧНИК!B:D,3,0)</f>
        <v>ОТЕЧЕСТВЕННЫЕ</v>
      </c>
      <c r="K12814" s="69" t="str">
        <f>VLOOKUP(СВОД2023[[#This Row],[ФО]],СПРАВОЧНИК!H:P,2,0)</f>
        <v>Южный ФО</v>
      </c>
    </row>
    <row r="12815" spans="1:11" x14ac:dyDescent="0.2">
      <c r="A12815" t="s">
        <v>600</v>
      </c>
      <c r="B12815" t="s">
        <v>597</v>
      </c>
      <c r="C12815" s="1" t="s">
        <v>1144</v>
      </c>
      <c r="D12815" s="1" t="s">
        <v>2344</v>
      </c>
      <c r="E12815" s="2">
        <v>6</v>
      </c>
      <c r="F12815" s="3">
        <v>8</v>
      </c>
      <c r="G12815" s="2">
        <v>39</v>
      </c>
      <c r="H12815" s="3">
        <v>41</v>
      </c>
      <c r="I12815" s="69" t="str">
        <f>VLOOKUP(C12815,СПРАВОЧНИК!B:D,2,0)</f>
        <v>РОССИЯ</v>
      </c>
      <c r="J12815" s="69" t="str">
        <f>VLOOKUP(C12815,СПРАВОЧНИК!B:D,3,0)</f>
        <v>ОТЕЧЕСТВЕННЫЕ</v>
      </c>
      <c r="K12815" s="69" t="str">
        <f>VLOOKUP(СВОД2023[[#This Row],[ФО]],СПРАВОЧНИК!H:P,2,0)</f>
        <v>Южный ФО</v>
      </c>
    </row>
    <row r="12816" spans="1:11" x14ac:dyDescent="0.2">
      <c r="A12816" t="s">
        <v>600</v>
      </c>
      <c r="B12816" t="s">
        <v>597</v>
      </c>
      <c r="C12816" s="1" t="s">
        <v>1144</v>
      </c>
      <c r="D12816" s="1" t="s">
        <v>1858</v>
      </c>
      <c r="E12816" s="2">
        <v>77</v>
      </c>
      <c r="F12816" s="3">
        <v>62</v>
      </c>
      <c r="G12816" s="2">
        <v>378</v>
      </c>
      <c r="H12816" s="3">
        <v>326</v>
      </c>
      <c r="I12816" s="69" t="str">
        <f>VLOOKUP(C12816,СПРАВОЧНИК!B:D,2,0)</f>
        <v>РОССИЯ</v>
      </c>
      <c r="J12816" s="69" t="str">
        <f>VLOOKUP(C12816,СПРАВОЧНИК!B:D,3,0)</f>
        <v>ОТЕЧЕСТВЕННЫЕ</v>
      </c>
      <c r="K12816" s="69" t="str">
        <f>VLOOKUP(СВОД2023[[#This Row],[ФО]],СПРАВОЧНИК!H:P,2,0)</f>
        <v>Южный ФО</v>
      </c>
    </row>
    <row r="12817" spans="1:11" x14ac:dyDescent="0.2">
      <c r="A12817" t="s">
        <v>600</v>
      </c>
      <c r="B12817" t="s">
        <v>597</v>
      </c>
      <c r="C12817" s="1" t="s">
        <v>525</v>
      </c>
      <c r="D12817" s="1" t="s">
        <v>526</v>
      </c>
      <c r="E12817" s="2">
        <v>2</v>
      </c>
      <c r="F12817" s="3"/>
      <c r="G12817" s="2">
        <v>2</v>
      </c>
      <c r="H12817" s="3"/>
      <c r="I12817" s="69" t="str">
        <f>VLOOKUP(C12817,СПРАВОЧНИК!B:D,2,0)</f>
        <v>КИТАЙ</v>
      </c>
      <c r="J12817" s="69" t="str">
        <f>VLOOKUP(C12817,СПРАВОЧНИК!B:D,3,0)</f>
        <v>ИНОМАРКИ</v>
      </c>
      <c r="K12817" s="69" t="str">
        <f>VLOOKUP(СВОД2023[[#This Row],[ФО]],СПРАВОЧНИК!H:P,2,0)</f>
        <v>Южный ФО</v>
      </c>
    </row>
    <row r="12818" spans="1:11" x14ac:dyDescent="0.2">
      <c r="A12818" t="s">
        <v>600</v>
      </c>
      <c r="B12818" t="s">
        <v>597</v>
      </c>
      <c r="C12818" s="1" t="s">
        <v>2523</v>
      </c>
      <c r="D12818" s="1" t="s">
        <v>2781</v>
      </c>
      <c r="E12818" s="2"/>
      <c r="F12818" s="3"/>
      <c r="G12818" s="2">
        <v>1</v>
      </c>
      <c r="H12818" s="3"/>
      <c r="I12818" s="69" t="str">
        <f>VLOOKUP(C12818,СПРАВОЧНИК!B:D,2,0)</f>
        <v>ИНДИЯ</v>
      </c>
      <c r="J12818" s="69" t="str">
        <f>VLOOKUP(C12818,СПРАВОЧНИК!B:D,3,0)</f>
        <v>ИНОМАРКИ</v>
      </c>
      <c r="K12818" s="69" t="str">
        <f>VLOOKUP(СВОД2023[[#This Row],[ФО]],СПРАВОЧНИК!H:P,2,0)</f>
        <v>Южный ФО</v>
      </c>
    </row>
    <row r="12819" spans="1:11" x14ac:dyDescent="0.2">
      <c r="A12819" t="s">
        <v>600</v>
      </c>
      <c r="B12819" t="s">
        <v>597</v>
      </c>
      <c r="C12819" s="1" t="s">
        <v>2602</v>
      </c>
      <c r="D12819" s="1" t="s">
        <v>2603</v>
      </c>
      <c r="E12819" s="2"/>
      <c r="F12819" s="3"/>
      <c r="G12819" s="2">
        <v>2</v>
      </c>
      <c r="H12819" s="3"/>
      <c r="I12819" s="69" t="str">
        <f>VLOOKUP(C12819,СПРАВОЧНИК!B:D,2,0)</f>
        <v>ЕВРОПА</v>
      </c>
      <c r="J12819" s="69" t="str">
        <f>VLOOKUP(C12819,СПРАВОЧНИК!B:D,3,0)</f>
        <v>ИНОМАРКИ</v>
      </c>
      <c r="K12819" s="69" t="str">
        <f>VLOOKUP(СВОД2023[[#This Row],[ФО]],СПРАВОЧНИК!H:P,2,0)</f>
        <v>Южный ФО</v>
      </c>
    </row>
    <row r="12820" spans="1:11" x14ac:dyDescent="0.2">
      <c r="A12820" t="s">
        <v>600</v>
      </c>
      <c r="B12820" t="s">
        <v>597</v>
      </c>
      <c r="C12820" s="1" t="s">
        <v>528</v>
      </c>
      <c r="D12820" s="1" t="s">
        <v>529</v>
      </c>
      <c r="E12820" s="2">
        <v>6</v>
      </c>
      <c r="F12820" s="3">
        <v>9</v>
      </c>
      <c r="G12820" s="2">
        <v>67</v>
      </c>
      <c r="H12820" s="3">
        <v>41</v>
      </c>
      <c r="I12820" s="69" t="str">
        <f>VLOOKUP(C12820,СПРАВОЧНИК!B:D,2,0)</f>
        <v>США</v>
      </c>
      <c r="J12820" s="69" t="str">
        <f>VLOOKUP(C12820,СПРАВОЧНИК!B:D,3,0)</f>
        <v>ИНОМАРКИ</v>
      </c>
      <c r="K12820" s="69" t="str">
        <f>VLOOKUP(СВОД2023[[#This Row],[ФО]],СПРАВОЧНИК!H:P,2,0)</f>
        <v>Южный ФО</v>
      </c>
    </row>
    <row r="12821" spans="1:11" x14ac:dyDescent="0.2">
      <c r="A12821" t="s">
        <v>600</v>
      </c>
      <c r="B12821" t="s">
        <v>597</v>
      </c>
      <c r="C12821" s="1" t="s">
        <v>528</v>
      </c>
      <c r="D12821" s="1" t="s">
        <v>530</v>
      </c>
      <c r="E12821" s="2">
        <v>9</v>
      </c>
      <c r="F12821" s="3">
        <v>6</v>
      </c>
      <c r="G12821" s="2">
        <v>27</v>
      </c>
      <c r="H12821" s="3">
        <v>19</v>
      </c>
      <c r="I12821" s="69" t="str">
        <f>VLOOKUP(C12821,СПРАВОЧНИК!B:D,2,0)</f>
        <v>США</v>
      </c>
      <c r="J12821" s="69" t="str">
        <f>VLOOKUP(C12821,СПРАВОЧНИК!B:D,3,0)</f>
        <v>ИНОМАРКИ</v>
      </c>
      <c r="K12821" s="69" t="str">
        <f>VLOOKUP(СВОД2023[[#This Row],[ФО]],СПРАВОЧНИК!H:P,2,0)</f>
        <v>Южный ФО</v>
      </c>
    </row>
    <row r="12822" spans="1:11" x14ac:dyDescent="0.2">
      <c r="A12822" t="s">
        <v>600</v>
      </c>
      <c r="B12822" t="s">
        <v>597</v>
      </c>
      <c r="C12822" s="1" t="s">
        <v>528</v>
      </c>
      <c r="D12822" s="1" t="s">
        <v>531</v>
      </c>
      <c r="E12822" s="2">
        <v>2</v>
      </c>
      <c r="F12822" s="3">
        <v>3</v>
      </c>
      <c r="G12822" s="2">
        <v>8</v>
      </c>
      <c r="H12822" s="3">
        <v>9</v>
      </c>
      <c r="I12822" s="69" t="str">
        <f>VLOOKUP(C12822,СПРАВОЧНИК!B:D,2,0)</f>
        <v>США</v>
      </c>
      <c r="J12822" s="69" t="str">
        <f>VLOOKUP(C12822,СПРАВОЧНИК!B:D,3,0)</f>
        <v>ИНОМАРКИ</v>
      </c>
      <c r="K12822" s="69" t="str">
        <f>VLOOKUP(СВОД2023[[#This Row],[ФО]],СПРАВОЧНИК!H:P,2,0)</f>
        <v>Южный ФО</v>
      </c>
    </row>
    <row r="12823" spans="1:11" x14ac:dyDescent="0.2">
      <c r="A12823" t="s">
        <v>600</v>
      </c>
      <c r="B12823" t="s">
        <v>597</v>
      </c>
      <c r="C12823" s="1" t="s">
        <v>528</v>
      </c>
      <c r="D12823" s="1" t="s">
        <v>532</v>
      </c>
      <c r="E12823" s="2">
        <v>3</v>
      </c>
      <c r="F12823" s="3">
        <v>1</v>
      </c>
      <c r="G12823" s="2">
        <v>19</v>
      </c>
      <c r="H12823" s="3">
        <v>3</v>
      </c>
      <c r="I12823" s="69" t="str">
        <f>VLOOKUP(C12823,СПРАВОЧНИК!B:D,2,0)</f>
        <v>США</v>
      </c>
      <c r="J12823" s="69" t="str">
        <f>VLOOKUP(C12823,СПРАВОЧНИК!B:D,3,0)</f>
        <v>ИНОМАРКИ</v>
      </c>
      <c r="K12823" s="69" t="str">
        <f>VLOOKUP(СВОД2023[[#This Row],[ФО]],СПРАВОЧНИК!H:P,2,0)</f>
        <v>Южный ФО</v>
      </c>
    </row>
    <row r="12824" spans="1:11" x14ac:dyDescent="0.2">
      <c r="A12824" t="s">
        <v>600</v>
      </c>
      <c r="B12824" t="s">
        <v>597</v>
      </c>
      <c r="C12824" s="1" t="s">
        <v>2571</v>
      </c>
      <c r="D12824" s="1" t="s">
        <v>2782</v>
      </c>
      <c r="E12824" s="2"/>
      <c r="F12824" s="3"/>
      <c r="G12824" s="2">
        <v>6</v>
      </c>
      <c r="H12824" s="3">
        <v>1</v>
      </c>
      <c r="I12824" s="69" t="str">
        <f>VLOOKUP(C12824,СПРАВОЧНИК!B:D,2,0)</f>
        <v>КИТАЙ</v>
      </c>
      <c r="J12824" s="69" t="str">
        <f>VLOOKUP(C12824,СПРАВОЧНИК!B:D,3,0)</f>
        <v>ИНОМАРКИ</v>
      </c>
      <c r="K12824" s="69" t="str">
        <f>VLOOKUP(СВОД2023[[#This Row],[ФО]],СПРАВОЧНИК!H:P,2,0)</f>
        <v>Южный ФО</v>
      </c>
    </row>
    <row r="12825" spans="1:11" x14ac:dyDescent="0.2">
      <c r="A12825" t="s">
        <v>600</v>
      </c>
      <c r="B12825" t="s">
        <v>597</v>
      </c>
      <c r="C12825" s="1" t="s">
        <v>1859</v>
      </c>
      <c r="D12825" s="1" t="s">
        <v>1860</v>
      </c>
      <c r="E12825" s="2">
        <v>1</v>
      </c>
      <c r="F12825" s="3"/>
      <c r="G12825" s="2">
        <v>7</v>
      </c>
      <c r="H12825" s="3">
        <v>11</v>
      </c>
      <c r="I12825" s="69" t="str">
        <f>VLOOKUP(C12825,СПРАВОЧНИК!B:D,2,0)</f>
        <v>КИТАЙ</v>
      </c>
      <c r="J12825" s="69" t="str">
        <f>VLOOKUP(C12825,СПРАВОЧНИК!B:D,3,0)</f>
        <v>ИНОМАРКИ</v>
      </c>
      <c r="K12825" s="69" t="str">
        <f>VLOOKUP(СВОД2023[[#This Row],[ФО]],СПРАВОЧНИК!H:P,2,0)</f>
        <v>Южный ФО</v>
      </c>
    </row>
    <row r="12826" spans="1:11" x14ac:dyDescent="0.2">
      <c r="A12826" t="s">
        <v>600</v>
      </c>
      <c r="B12826" t="s">
        <v>597</v>
      </c>
      <c r="C12826" s="1" t="s">
        <v>533</v>
      </c>
      <c r="D12826" s="1" t="s">
        <v>1861</v>
      </c>
      <c r="E12826" s="2">
        <v>8</v>
      </c>
      <c r="F12826" s="3">
        <v>7</v>
      </c>
      <c r="G12826" s="2">
        <v>37</v>
      </c>
      <c r="H12826" s="3">
        <v>43</v>
      </c>
      <c r="I12826" s="69" t="str">
        <f>VLOOKUP(C12826,СПРАВОЧНИК!B:D,2,0)</f>
        <v>ЯПОНИЯ</v>
      </c>
      <c r="J12826" s="69" t="str">
        <f>VLOOKUP(C12826,СПРАВОЧНИК!B:D,3,0)</f>
        <v>ИНОМАРКИ</v>
      </c>
      <c r="K12826" s="69" t="str">
        <f>VLOOKUP(СВОД2023[[#This Row],[ФО]],СПРАВОЧНИК!H:P,2,0)</f>
        <v>Южный ФО</v>
      </c>
    </row>
    <row r="12827" spans="1:11" x14ac:dyDescent="0.2">
      <c r="A12827" t="s">
        <v>600</v>
      </c>
      <c r="B12827" t="s">
        <v>597</v>
      </c>
      <c r="C12827" s="1" t="s">
        <v>533</v>
      </c>
      <c r="D12827" s="1" t="s">
        <v>1862</v>
      </c>
      <c r="E12827" s="2">
        <v>9</v>
      </c>
      <c r="F12827" s="3">
        <v>4</v>
      </c>
      <c r="G12827" s="2">
        <v>58</v>
      </c>
      <c r="H12827" s="3">
        <v>26</v>
      </c>
      <c r="I12827" s="69" t="str">
        <f>VLOOKUP(C12827,СПРАВОЧНИК!B:D,2,0)</f>
        <v>ЯПОНИЯ</v>
      </c>
      <c r="J12827" s="69" t="str">
        <f>VLOOKUP(C12827,СПРАВОЧНИК!B:D,3,0)</f>
        <v>ИНОМАРКИ</v>
      </c>
      <c r="K12827" s="69" t="str">
        <f>VLOOKUP(СВОД2023[[#This Row],[ФО]],СПРАВОЧНИК!H:P,2,0)</f>
        <v>Южный ФО</v>
      </c>
    </row>
    <row r="12828" spans="1:11" x14ac:dyDescent="0.2">
      <c r="A12828" t="s">
        <v>600</v>
      </c>
      <c r="B12828" t="s">
        <v>597</v>
      </c>
      <c r="C12828" s="1" t="s">
        <v>533</v>
      </c>
      <c r="D12828" s="1" t="s">
        <v>534</v>
      </c>
      <c r="E12828" s="2">
        <v>91</v>
      </c>
      <c r="F12828" s="3">
        <v>16</v>
      </c>
      <c r="G12828" s="2">
        <v>626</v>
      </c>
      <c r="H12828" s="3">
        <v>78</v>
      </c>
      <c r="I12828" s="69" t="str">
        <f>VLOOKUP(C12828,СПРАВОЧНИК!B:D,2,0)</f>
        <v>ЯПОНИЯ</v>
      </c>
      <c r="J12828" s="69" t="str">
        <f>VLOOKUP(C12828,СПРАВОЧНИК!B:D,3,0)</f>
        <v>ИНОМАРКИ</v>
      </c>
      <c r="K12828" s="69" t="str">
        <f>VLOOKUP(СВОД2023[[#This Row],[ФО]],СПРАВОЧНИК!H:P,2,0)</f>
        <v>Южный ФО</v>
      </c>
    </row>
    <row r="12829" spans="1:11" x14ac:dyDescent="0.2">
      <c r="A12829" t="s">
        <v>600</v>
      </c>
      <c r="B12829" t="s">
        <v>597</v>
      </c>
      <c r="C12829" s="1" t="s">
        <v>533</v>
      </c>
      <c r="D12829" s="1" t="s">
        <v>1863</v>
      </c>
      <c r="E12829" s="2">
        <v>9</v>
      </c>
      <c r="F12829" s="3">
        <v>6</v>
      </c>
      <c r="G12829" s="2">
        <v>44</v>
      </c>
      <c r="H12829" s="3">
        <v>30</v>
      </c>
      <c r="I12829" s="69" t="str">
        <f>VLOOKUP(C12829,СПРАВОЧНИК!B:D,2,0)</f>
        <v>ЯПОНИЯ</v>
      </c>
      <c r="J12829" s="69" t="str">
        <f>VLOOKUP(C12829,СПРАВОЧНИК!B:D,3,0)</f>
        <v>ИНОМАРКИ</v>
      </c>
      <c r="K12829" s="69" t="str">
        <f>VLOOKUP(СВОД2023[[#This Row],[ФО]],СПРАВОЧНИК!H:P,2,0)</f>
        <v>Южный ФО</v>
      </c>
    </row>
    <row r="12830" spans="1:11" x14ac:dyDescent="0.2">
      <c r="A12830" t="s">
        <v>600</v>
      </c>
      <c r="B12830" t="s">
        <v>597</v>
      </c>
      <c r="C12830" s="1" t="s">
        <v>533</v>
      </c>
      <c r="D12830" s="1" t="s">
        <v>999</v>
      </c>
      <c r="E12830" s="2">
        <v>36</v>
      </c>
      <c r="F12830" s="3">
        <v>14</v>
      </c>
      <c r="G12830" s="2">
        <v>146</v>
      </c>
      <c r="H12830" s="3">
        <v>90</v>
      </c>
      <c r="I12830" s="69" t="str">
        <f>VLOOKUP(C12830,СПРАВОЧНИК!B:D,2,0)</f>
        <v>ЯПОНИЯ</v>
      </c>
      <c r="J12830" s="69" t="str">
        <f>VLOOKUP(C12830,СПРАВОЧНИК!B:D,3,0)</f>
        <v>ИНОМАРКИ</v>
      </c>
      <c r="K12830" s="69" t="str">
        <f>VLOOKUP(СВОД2023[[#This Row],[ФО]],СПРАВОЧНИК!H:P,2,0)</f>
        <v>Южный ФО</v>
      </c>
    </row>
    <row r="12831" spans="1:11" x14ac:dyDescent="0.2">
      <c r="A12831" t="s">
        <v>600</v>
      </c>
      <c r="B12831" t="s">
        <v>597</v>
      </c>
      <c r="C12831" s="1" t="s">
        <v>533</v>
      </c>
      <c r="D12831" s="1" t="s">
        <v>1864</v>
      </c>
      <c r="E12831" s="2">
        <v>1</v>
      </c>
      <c r="F12831" s="3"/>
      <c r="G12831" s="2">
        <v>3</v>
      </c>
      <c r="H12831" s="3">
        <v>6</v>
      </c>
      <c r="I12831" s="69" t="str">
        <f>VLOOKUP(C12831,СПРАВОЧНИК!B:D,2,0)</f>
        <v>ЯПОНИЯ</v>
      </c>
      <c r="J12831" s="69" t="str">
        <f>VLOOKUP(C12831,СПРАВОЧНИК!B:D,3,0)</f>
        <v>ИНОМАРКИ</v>
      </c>
      <c r="K12831" s="69" t="str">
        <f>VLOOKUP(СВОД2023[[#This Row],[ФО]],СПРАВОЧНИК!H:P,2,0)</f>
        <v>Южный ФО</v>
      </c>
    </row>
    <row r="12832" spans="1:11" x14ac:dyDescent="0.2">
      <c r="A12832" t="s">
        <v>600</v>
      </c>
      <c r="B12832" t="s">
        <v>597</v>
      </c>
      <c r="C12832" s="1" t="s">
        <v>533</v>
      </c>
      <c r="D12832" s="1" t="s">
        <v>1865</v>
      </c>
      <c r="E12832" s="2">
        <v>82</v>
      </c>
      <c r="F12832" s="3">
        <v>54</v>
      </c>
      <c r="G12832" s="2">
        <v>509</v>
      </c>
      <c r="H12832" s="3">
        <v>254</v>
      </c>
      <c r="I12832" s="69" t="str">
        <f>VLOOKUP(C12832,СПРАВОЧНИК!B:D,2,0)</f>
        <v>ЯПОНИЯ</v>
      </c>
      <c r="J12832" s="69" t="str">
        <f>VLOOKUP(C12832,СПРАВОЧНИК!B:D,3,0)</f>
        <v>ИНОМАРКИ</v>
      </c>
      <c r="K12832" s="69" t="str">
        <f>VLOOKUP(СВОД2023[[#This Row],[ФО]],СПРАВОЧНИК!H:P,2,0)</f>
        <v>Южный ФО</v>
      </c>
    </row>
    <row r="12833" spans="1:11" x14ac:dyDescent="0.2">
      <c r="A12833" t="s">
        <v>600</v>
      </c>
      <c r="B12833" t="s">
        <v>597</v>
      </c>
      <c r="C12833" s="1" t="s">
        <v>533</v>
      </c>
      <c r="D12833" s="1" t="s">
        <v>535</v>
      </c>
      <c r="E12833" s="2">
        <v>5</v>
      </c>
      <c r="F12833" s="3">
        <v>1</v>
      </c>
      <c r="G12833" s="2">
        <v>22</v>
      </c>
      <c r="H12833" s="3">
        <v>5</v>
      </c>
      <c r="I12833" s="69" t="str">
        <f>VLOOKUP(C12833,СПРАВОЧНИК!B:D,2,0)</f>
        <v>ЯПОНИЯ</v>
      </c>
      <c r="J12833" s="69" t="str">
        <f>VLOOKUP(C12833,СПРАВОЧНИК!B:D,3,0)</f>
        <v>ИНОМАРКИ</v>
      </c>
      <c r="K12833" s="69" t="str">
        <f>VLOOKUP(СВОД2023[[#This Row],[ФО]],СПРАВОЧНИК!H:P,2,0)</f>
        <v>Южный ФО</v>
      </c>
    </row>
    <row r="12834" spans="1:11" x14ac:dyDescent="0.2">
      <c r="A12834" t="s">
        <v>600</v>
      </c>
      <c r="B12834" t="s">
        <v>597</v>
      </c>
      <c r="C12834" s="1" t="s">
        <v>533</v>
      </c>
      <c r="D12834" s="1" t="s">
        <v>1000</v>
      </c>
      <c r="E12834" s="2"/>
      <c r="F12834" s="3"/>
      <c r="G12834" s="2">
        <v>1</v>
      </c>
      <c r="H12834" s="3">
        <v>1</v>
      </c>
      <c r="I12834" s="69" t="str">
        <f>VLOOKUP(C12834,СПРАВОЧНИК!B:D,2,0)</f>
        <v>ЯПОНИЯ</v>
      </c>
      <c r="J12834" s="69" t="str">
        <f>VLOOKUP(C12834,СПРАВОЧНИК!B:D,3,0)</f>
        <v>ИНОМАРКИ</v>
      </c>
      <c r="K12834" s="69" t="str">
        <f>VLOOKUP(СВОД2023[[#This Row],[ФО]],СПРАВОЧНИК!H:P,2,0)</f>
        <v>Южный ФО</v>
      </c>
    </row>
    <row r="12835" spans="1:11" x14ac:dyDescent="0.2">
      <c r="A12835" t="s">
        <v>600</v>
      </c>
      <c r="B12835" t="s">
        <v>597</v>
      </c>
      <c r="C12835" s="1" t="s">
        <v>533</v>
      </c>
      <c r="D12835" s="1" t="s">
        <v>1866</v>
      </c>
      <c r="E12835" s="2">
        <v>186</v>
      </c>
      <c r="F12835" s="3">
        <v>94</v>
      </c>
      <c r="G12835" s="2">
        <v>912</v>
      </c>
      <c r="H12835" s="3">
        <v>451</v>
      </c>
      <c r="I12835" s="69" t="str">
        <f>VLOOKUP(C12835,СПРАВОЧНИК!B:D,2,0)</f>
        <v>ЯПОНИЯ</v>
      </c>
      <c r="J12835" s="69" t="str">
        <f>VLOOKUP(C12835,СПРАВОЧНИК!B:D,3,0)</f>
        <v>ИНОМАРКИ</v>
      </c>
      <c r="K12835" s="69" t="str">
        <f>VLOOKUP(СВОД2023[[#This Row],[ФО]],СПРАВОЧНИК!H:P,2,0)</f>
        <v>Южный ФО</v>
      </c>
    </row>
    <row r="12836" spans="1:11" x14ac:dyDescent="0.2">
      <c r="A12836" t="s">
        <v>600</v>
      </c>
      <c r="B12836" t="s">
        <v>597</v>
      </c>
      <c r="C12836" s="1" t="s">
        <v>533</v>
      </c>
      <c r="D12836" s="1" t="s">
        <v>1001</v>
      </c>
      <c r="E12836" s="2">
        <v>3</v>
      </c>
      <c r="F12836" s="3">
        <v>3</v>
      </c>
      <c r="G12836" s="2">
        <v>30</v>
      </c>
      <c r="H12836" s="3">
        <v>18</v>
      </c>
      <c r="I12836" s="69" t="str">
        <f>VLOOKUP(C12836,СПРАВОЧНИК!B:D,2,0)</f>
        <v>ЯПОНИЯ</v>
      </c>
      <c r="J12836" s="69" t="str">
        <f>VLOOKUP(C12836,СПРАВОЧНИК!B:D,3,0)</f>
        <v>ИНОМАРКИ</v>
      </c>
      <c r="K12836" s="69" t="str">
        <f>VLOOKUP(СВОД2023[[#This Row],[ФО]],СПРАВОЧНИК!H:P,2,0)</f>
        <v>Южный ФО</v>
      </c>
    </row>
    <row r="12837" spans="1:11" x14ac:dyDescent="0.2">
      <c r="A12837" t="s">
        <v>600</v>
      </c>
      <c r="B12837" t="s">
        <v>597</v>
      </c>
      <c r="C12837" s="1" t="s">
        <v>533</v>
      </c>
      <c r="D12837" s="1" t="s">
        <v>1867</v>
      </c>
      <c r="E12837" s="2">
        <v>10</v>
      </c>
      <c r="F12837" s="3">
        <v>11</v>
      </c>
      <c r="G12837" s="2">
        <v>59</v>
      </c>
      <c r="H12837" s="3">
        <v>39</v>
      </c>
      <c r="I12837" s="69" t="str">
        <f>VLOOKUP(C12837,СПРАВОЧНИК!B:D,2,0)</f>
        <v>ЯПОНИЯ</v>
      </c>
      <c r="J12837" s="69" t="str">
        <f>VLOOKUP(C12837,СПРАВОЧНИК!B:D,3,0)</f>
        <v>ИНОМАРКИ</v>
      </c>
      <c r="K12837" s="69" t="str">
        <f>VLOOKUP(СВОД2023[[#This Row],[ФО]],СПРАВОЧНИК!H:P,2,0)</f>
        <v>Южный ФО</v>
      </c>
    </row>
    <row r="12838" spans="1:11" x14ac:dyDescent="0.2">
      <c r="A12838" t="s">
        <v>600</v>
      </c>
      <c r="B12838" t="s">
        <v>597</v>
      </c>
      <c r="C12838" s="1" t="s">
        <v>533</v>
      </c>
      <c r="D12838" s="1" t="s">
        <v>1868</v>
      </c>
      <c r="E12838" s="2">
        <v>2</v>
      </c>
      <c r="F12838" s="3"/>
      <c r="G12838" s="2">
        <v>20</v>
      </c>
      <c r="H12838" s="3">
        <v>5</v>
      </c>
      <c r="I12838" s="69" t="str">
        <f>VLOOKUP(C12838,СПРАВОЧНИК!B:D,2,0)</f>
        <v>ЯПОНИЯ</v>
      </c>
      <c r="J12838" s="69" t="str">
        <f>VLOOKUP(C12838,СПРАВОЧНИК!B:D,3,0)</f>
        <v>ИНОМАРКИ</v>
      </c>
      <c r="K12838" s="69" t="str">
        <f>VLOOKUP(СВОД2023[[#This Row],[ФО]],СПРАВОЧНИК!H:P,2,0)</f>
        <v>Южный ФО</v>
      </c>
    </row>
    <row r="12839" spans="1:11" x14ac:dyDescent="0.2">
      <c r="A12839" t="s">
        <v>600</v>
      </c>
      <c r="B12839" t="s">
        <v>597</v>
      </c>
      <c r="C12839" s="1" t="s">
        <v>533</v>
      </c>
      <c r="D12839" s="1" t="s">
        <v>1869</v>
      </c>
      <c r="E12839" s="2">
        <v>1</v>
      </c>
      <c r="F12839" s="3"/>
      <c r="G12839" s="2">
        <v>2</v>
      </c>
      <c r="H12839" s="3">
        <v>1</v>
      </c>
      <c r="I12839" s="69" t="str">
        <f>VLOOKUP(C12839,СПРАВОЧНИК!B:D,2,0)</f>
        <v>ЯПОНИЯ</v>
      </c>
      <c r="J12839" s="69" t="str">
        <f>VLOOKUP(C12839,СПРАВОЧНИК!B:D,3,0)</f>
        <v>ИНОМАРКИ</v>
      </c>
      <c r="K12839" s="69" t="str">
        <f>VLOOKUP(СВОД2023[[#This Row],[ФО]],СПРАВОЧНИК!H:P,2,0)</f>
        <v>Южный ФО</v>
      </c>
    </row>
    <row r="12840" spans="1:11" x14ac:dyDescent="0.2">
      <c r="A12840" t="s">
        <v>600</v>
      </c>
      <c r="B12840" t="s">
        <v>597</v>
      </c>
      <c r="C12840" s="1" t="s">
        <v>533</v>
      </c>
      <c r="D12840" s="1" t="s">
        <v>1870</v>
      </c>
      <c r="E12840" s="2"/>
      <c r="F12840" s="3"/>
      <c r="G12840" s="2">
        <v>1</v>
      </c>
      <c r="H12840" s="3"/>
      <c r="I12840" s="69" t="str">
        <f>VLOOKUP(C12840,СПРАВОЧНИК!B:D,2,0)</f>
        <v>ЯПОНИЯ</v>
      </c>
      <c r="J12840" s="69" t="str">
        <f>VLOOKUP(C12840,СПРАВОЧНИК!B:D,3,0)</f>
        <v>ИНОМАРКИ</v>
      </c>
      <c r="K12840" s="69" t="str">
        <f>VLOOKUP(СВОД2023[[#This Row],[ФО]],СПРАВОЧНИК!H:P,2,0)</f>
        <v>Южный ФО</v>
      </c>
    </row>
    <row r="12841" spans="1:11" x14ac:dyDescent="0.2">
      <c r="A12841" t="s">
        <v>600</v>
      </c>
      <c r="B12841" t="s">
        <v>597</v>
      </c>
      <c r="C12841" s="1" t="s">
        <v>533</v>
      </c>
      <c r="D12841" s="1" t="s">
        <v>1871</v>
      </c>
      <c r="E12841" s="2">
        <v>2</v>
      </c>
      <c r="F12841" s="3"/>
      <c r="G12841" s="2">
        <v>8</v>
      </c>
      <c r="H12841" s="3">
        <v>5</v>
      </c>
      <c r="I12841" s="69" t="str">
        <f>VLOOKUP(C12841,СПРАВОЧНИК!B:D,2,0)</f>
        <v>ЯПОНИЯ</v>
      </c>
      <c r="J12841" s="69" t="str">
        <f>VLOOKUP(C12841,СПРАВОЧНИК!B:D,3,0)</f>
        <v>ИНОМАРКИ</v>
      </c>
      <c r="K12841" s="69" t="str">
        <f>VLOOKUP(СВОД2023[[#This Row],[ФО]],СПРАВОЧНИК!H:P,2,0)</f>
        <v>Южный ФО</v>
      </c>
    </row>
    <row r="12842" spans="1:11" x14ac:dyDescent="0.2">
      <c r="A12842" t="s">
        <v>600</v>
      </c>
      <c r="B12842" t="s">
        <v>597</v>
      </c>
      <c r="C12842" s="1" t="s">
        <v>533</v>
      </c>
      <c r="D12842" s="1" t="s">
        <v>1872</v>
      </c>
      <c r="E12842" s="2">
        <v>31</v>
      </c>
      <c r="F12842" s="3">
        <v>13</v>
      </c>
      <c r="G12842" s="2">
        <v>150</v>
      </c>
      <c r="H12842" s="3">
        <v>93</v>
      </c>
      <c r="I12842" s="69" t="str">
        <f>VLOOKUP(C12842,СПРАВОЧНИК!B:D,2,0)</f>
        <v>ЯПОНИЯ</v>
      </c>
      <c r="J12842" s="69" t="str">
        <f>VLOOKUP(C12842,СПРАВОЧНИК!B:D,3,0)</f>
        <v>ИНОМАРКИ</v>
      </c>
      <c r="K12842" s="69" t="str">
        <f>VLOOKUP(СВОД2023[[#This Row],[ФО]],СПРАВОЧНИК!H:P,2,0)</f>
        <v>Южный ФО</v>
      </c>
    </row>
    <row r="12843" spans="1:11" x14ac:dyDescent="0.2">
      <c r="A12843" t="s">
        <v>600</v>
      </c>
      <c r="B12843" t="s">
        <v>597</v>
      </c>
      <c r="C12843" s="1" t="s">
        <v>533</v>
      </c>
      <c r="D12843" s="1" t="s">
        <v>1873</v>
      </c>
      <c r="E12843" s="2">
        <v>6</v>
      </c>
      <c r="F12843" s="3">
        <v>3</v>
      </c>
      <c r="G12843" s="2">
        <v>27</v>
      </c>
      <c r="H12843" s="3">
        <v>20</v>
      </c>
      <c r="I12843" s="69" t="str">
        <f>VLOOKUP(C12843,СПРАВОЧНИК!B:D,2,0)</f>
        <v>ЯПОНИЯ</v>
      </c>
      <c r="J12843" s="69" t="str">
        <f>VLOOKUP(C12843,СПРАВОЧНИК!B:D,3,0)</f>
        <v>ИНОМАРКИ</v>
      </c>
      <c r="K12843" s="69" t="str">
        <f>VLOOKUP(СВОД2023[[#This Row],[ФО]],СПРАВОЧНИК!H:P,2,0)</f>
        <v>Южный ФО</v>
      </c>
    </row>
    <row r="12844" spans="1:11" x14ac:dyDescent="0.2">
      <c r="A12844" t="s">
        <v>600</v>
      </c>
      <c r="B12844" t="s">
        <v>597</v>
      </c>
      <c r="C12844" s="1" t="s">
        <v>533</v>
      </c>
      <c r="D12844" s="1" t="s">
        <v>536</v>
      </c>
      <c r="E12844" s="2">
        <v>971</v>
      </c>
      <c r="F12844" s="3">
        <v>553</v>
      </c>
      <c r="G12844" s="2">
        <v>5379</v>
      </c>
      <c r="H12844" s="3">
        <v>3190</v>
      </c>
      <c r="I12844" s="69" t="str">
        <f>VLOOKUP(C12844,СПРАВОЧНИК!B:D,2,0)</f>
        <v>ЯПОНИЯ</v>
      </c>
      <c r="J12844" s="69" t="str">
        <f>VLOOKUP(C12844,СПРАВОЧНИК!B:D,3,0)</f>
        <v>ИНОМАРКИ</v>
      </c>
      <c r="K12844" s="69" t="str">
        <f>VLOOKUP(СВОД2023[[#This Row],[ФО]],СПРАВОЧНИК!H:P,2,0)</f>
        <v>Южный ФО</v>
      </c>
    </row>
    <row r="12845" spans="1:11" x14ac:dyDescent="0.2">
      <c r="A12845" t="s">
        <v>600</v>
      </c>
      <c r="B12845" t="s">
        <v>597</v>
      </c>
      <c r="C12845" s="1" t="s">
        <v>533</v>
      </c>
      <c r="D12845" s="1" t="s">
        <v>1874</v>
      </c>
      <c r="E12845" s="2">
        <v>1</v>
      </c>
      <c r="F12845" s="3"/>
      <c r="G12845" s="2">
        <v>5</v>
      </c>
      <c r="H12845" s="3">
        <v>3</v>
      </c>
      <c r="I12845" s="69" t="str">
        <f>VLOOKUP(C12845,СПРАВОЧНИК!B:D,2,0)</f>
        <v>ЯПОНИЯ</v>
      </c>
      <c r="J12845" s="69" t="str">
        <f>VLOOKUP(C12845,СПРАВОЧНИК!B:D,3,0)</f>
        <v>ИНОМАРКИ</v>
      </c>
      <c r="K12845" s="69" t="str">
        <f>VLOOKUP(СВОД2023[[#This Row],[ФО]],СПРАВОЧНИК!H:P,2,0)</f>
        <v>Южный ФО</v>
      </c>
    </row>
    <row r="12846" spans="1:11" x14ac:dyDescent="0.2">
      <c r="A12846" t="s">
        <v>600</v>
      </c>
      <c r="B12846" t="s">
        <v>597</v>
      </c>
      <c r="C12846" s="1" t="s">
        <v>533</v>
      </c>
      <c r="D12846" s="1" t="s">
        <v>1875</v>
      </c>
      <c r="E12846" s="2">
        <v>66</v>
      </c>
      <c r="F12846" s="3">
        <v>51</v>
      </c>
      <c r="G12846" s="2">
        <v>333</v>
      </c>
      <c r="H12846" s="3">
        <v>237</v>
      </c>
      <c r="I12846" s="69" t="str">
        <f>VLOOKUP(C12846,СПРАВОЧНИК!B:D,2,0)</f>
        <v>ЯПОНИЯ</v>
      </c>
      <c r="J12846" s="69" t="str">
        <f>VLOOKUP(C12846,СПРАВОЧНИК!B:D,3,0)</f>
        <v>ИНОМАРКИ</v>
      </c>
      <c r="K12846" s="69" t="str">
        <f>VLOOKUP(СВОД2023[[#This Row],[ФО]],СПРАВОЧНИК!H:P,2,0)</f>
        <v>Южный ФО</v>
      </c>
    </row>
    <row r="12847" spans="1:11" x14ac:dyDescent="0.2">
      <c r="A12847" t="s">
        <v>600</v>
      </c>
      <c r="B12847" t="s">
        <v>597</v>
      </c>
      <c r="C12847" s="1" t="s">
        <v>533</v>
      </c>
      <c r="D12847" s="1" t="s">
        <v>1876</v>
      </c>
      <c r="E12847" s="2">
        <v>20</v>
      </c>
      <c r="F12847" s="3">
        <v>18</v>
      </c>
      <c r="G12847" s="2">
        <v>92</v>
      </c>
      <c r="H12847" s="3">
        <v>70</v>
      </c>
      <c r="I12847" s="69" t="str">
        <f>VLOOKUP(C12847,СПРАВОЧНИК!B:D,2,0)</f>
        <v>ЯПОНИЯ</v>
      </c>
      <c r="J12847" s="69" t="str">
        <f>VLOOKUP(C12847,СПРАВОЧНИК!B:D,3,0)</f>
        <v>ИНОМАРКИ</v>
      </c>
      <c r="K12847" s="69" t="str">
        <f>VLOOKUP(СВОД2023[[#This Row],[ФО]],СПРАВОЧНИК!H:P,2,0)</f>
        <v>Южный ФО</v>
      </c>
    </row>
    <row r="12848" spans="1:11" x14ac:dyDescent="0.2">
      <c r="A12848" t="s">
        <v>600</v>
      </c>
      <c r="B12848" t="s">
        <v>597</v>
      </c>
      <c r="C12848" s="1" t="s">
        <v>533</v>
      </c>
      <c r="D12848" s="1" t="s">
        <v>1879</v>
      </c>
      <c r="E12848" s="2">
        <v>16</v>
      </c>
      <c r="F12848" s="3">
        <v>13</v>
      </c>
      <c r="G12848" s="2">
        <v>93</v>
      </c>
      <c r="H12848" s="3">
        <v>73</v>
      </c>
      <c r="I12848" s="69" t="str">
        <f>VLOOKUP(C12848,СПРАВОЧНИК!B:D,2,0)</f>
        <v>ЯПОНИЯ</v>
      </c>
      <c r="J12848" s="69" t="str">
        <f>VLOOKUP(C12848,СПРАВОЧНИК!B:D,3,0)</f>
        <v>ИНОМАРКИ</v>
      </c>
      <c r="K12848" s="69" t="str">
        <f>VLOOKUP(СВОД2023[[#This Row],[ФО]],СПРАВОЧНИК!H:P,2,0)</f>
        <v>Южный ФО</v>
      </c>
    </row>
    <row r="12849" spans="1:11" x14ac:dyDescent="0.2">
      <c r="A12849" t="s">
        <v>600</v>
      </c>
      <c r="B12849" t="s">
        <v>597</v>
      </c>
      <c r="C12849" s="1" t="s">
        <v>533</v>
      </c>
      <c r="D12849" s="1" t="s">
        <v>537</v>
      </c>
      <c r="E12849" s="2">
        <v>58</v>
      </c>
      <c r="F12849" s="3">
        <v>14</v>
      </c>
      <c r="G12849" s="2">
        <v>276</v>
      </c>
      <c r="H12849" s="3">
        <v>66</v>
      </c>
      <c r="I12849" s="69" t="str">
        <f>VLOOKUP(C12849,СПРАВОЧНИК!B:D,2,0)</f>
        <v>ЯПОНИЯ</v>
      </c>
      <c r="J12849" s="69" t="str">
        <f>VLOOKUP(C12849,СПРАВОЧНИК!B:D,3,0)</f>
        <v>ИНОМАРКИ</v>
      </c>
      <c r="K12849" s="69" t="str">
        <f>VLOOKUP(СВОД2023[[#This Row],[ФО]],СПРАВОЧНИК!H:P,2,0)</f>
        <v>Южный ФО</v>
      </c>
    </row>
    <row r="12850" spans="1:11" x14ac:dyDescent="0.2">
      <c r="A12850" t="s">
        <v>600</v>
      </c>
      <c r="B12850" t="s">
        <v>597</v>
      </c>
      <c r="C12850" s="1" t="s">
        <v>533</v>
      </c>
      <c r="D12850" s="1" t="s">
        <v>538</v>
      </c>
      <c r="E12850" s="2">
        <v>709</v>
      </c>
      <c r="F12850" s="3">
        <v>437</v>
      </c>
      <c r="G12850" s="2">
        <v>3609</v>
      </c>
      <c r="H12850" s="3">
        <v>2357</v>
      </c>
      <c r="I12850" s="69" t="str">
        <f>VLOOKUP(C12850,СПРАВОЧНИК!B:D,2,0)</f>
        <v>ЯПОНИЯ</v>
      </c>
      <c r="J12850" s="69" t="str">
        <f>VLOOKUP(C12850,СПРАВОЧНИК!B:D,3,0)</f>
        <v>ИНОМАРКИ</v>
      </c>
      <c r="K12850" s="69" t="str">
        <f>VLOOKUP(СВОД2023[[#This Row],[ФО]],СПРАВОЧНИК!H:P,2,0)</f>
        <v>Южный ФО</v>
      </c>
    </row>
    <row r="12851" spans="1:11" x14ac:dyDescent="0.2">
      <c r="A12851" t="s">
        <v>600</v>
      </c>
      <c r="B12851" t="s">
        <v>597</v>
      </c>
      <c r="C12851" s="1" t="s">
        <v>533</v>
      </c>
      <c r="D12851" s="1" t="s">
        <v>1880</v>
      </c>
      <c r="E12851" s="2">
        <v>16</v>
      </c>
      <c r="F12851" s="3">
        <v>25</v>
      </c>
      <c r="G12851" s="2">
        <v>126</v>
      </c>
      <c r="H12851" s="3">
        <v>124</v>
      </c>
      <c r="I12851" s="69" t="str">
        <f>VLOOKUP(C12851,СПРАВОЧНИК!B:D,2,0)</f>
        <v>ЯПОНИЯ</v>
      </c>
      <c r="J12851" s="69" t="str">
        <f>VLOOKUP(C12851,СПРАВОЧНИК!B:D,3,0)</f>
        <v>ИНОМАРКИ</v>
      </c>
      <c r="K12851" s="69" t="str">
        <f>VLOOKUP(СВОД2023[[#This Row],[ФО]],СПРАВОЧНИК!H:P,2,0)</f>
        <v>Южный ФО</v>
      </c>
    </row>
    <row r="12852" spans="1:11" x14ac:dyDescent="0.2">
      <c r="A12852" t="s">
        <v>600</v>
      </c>
      <c r="B12852" t="s">
        <v>597</v>
      </c>
      <c r="C12852" s="1" t="s">
        <v>533</v>
      </c>
      <c r="D12852" s="1" t="s">
        <v>1881</v>
      </c>
      <c r="E12852" s="2">
        <v>20</v>
      </c>
      <c r="F12852" s="3">
        <v>11</v>
      </c>
      <c r="G12852" s="2">
        <v>83</v>
      </c>
      <c r="H12852" s="3">
        <v>65</v>
      </c>
      <c r="I12852" s="69" t="str">
        <f>VLOOKUP(C12852,СПРАВОЧНИК!B:D,2,0)</f>
        <v>ЯПОНИЯ</v>
      </c>
      <c r="J12852" s="69" t="str">
        <f>VLOOKUP(C12852,СПРАВОЧНИК!B:D,3,0)</f>
        <v>ИНОМАРКИ</v>
      </c>
      <c r="K12852" s="69" t="str">
        <f>VLOOKUP(СВОД2023[[#This Row],[ФО]],СПРАВОЧНИК!H:P,2,0)</f>
        <v>Южный ФО</v>
      </c>
    </row>
    <row r="12853" spans="1:11" x14ac:dyDescent="0.2">
      <c r="A12853" t="s">
        <v>600</v>
      </c>
      <c r="B12853" t="s">
        <v>597</v>
      </c>
      <c r="C12853" s="1" t="s">
        <v>533</v>
      </c>
      <c r="D12853" s="1" t="s">
        <v>1002</v>
      </c>
      <c r="E12853" s="2">
        <v>45</v>
      </c>
      <c r="F12853" s="3">
        <v>16</v>
      </c>
      <c r="G12853" s="2">
        <v>180</v>
      </c>
      <c r="H12853" s="3">
        <v>103</v>
      </c>
      <c r="I12853" s="69" t="str">
        <f>VLOOKUP(C12853,СПРАВОЧНИК!B:D,2,0)</f>
        <v>ЯПОНИЯ</v>
      </c>
      <c r="J12853" s="69" t="str">
        <f>VLOOKUP(C12853,СПРАВОЧНИК!B:D,3,0)</f>
        <v>ИНОМАРКИ</v>
      </c>
      <c r="K12853" s="69" t="str">
        <f>VLOOKUP(СВОД2023[[#This Row],[ФО]],СПРАВОЧНИК!H:P,2,0)</f>
        <v>Южный ФО</v>
      </c>
    </row>
    <row r="12854" spans="1:11" x14ac:dyDescent="0.2">
      <c r="A12854" t="s">
        <v>600</v>
      </c>
      <c r="B12854" t="s">
        <v>597</v>
      </c>
      <c r="C12854" s="1" t="s">
        <v>533</v>
      </c>
      <c r="D12854" s="1" t="s">
        <v>1882</v>
      </c>
      <c r="E12854" s="2">
        <v>2</v>
      </c>
      <c r="F12854" s="3">
        <v>1</v>
      </c>
      <c r="G12854" s="2">
        <v>9</v>
      </c>
      <c r="H12854" s="3">
        <v>6</v>
      </c>
      <c r="I12854" s="69" t="str">
        <f>VLOOKUP(C12854,СПРАВОЧНИК!B:D,2,0)</f>
        <v>ЯПОНИЯ</v>
      </c>
      <c r="J12854" s="69" t="str">
        <f>VLOOKUP(C12854,СПРАВОЧНИК!B:D,3,0)</f>
        <v>ИНОМАРКИ</v>
      </c>
      <c r="K12854" s="69" t="str">
        <f>VLOOKUP(СВОД2023[[#This Row],[ФО]],СПРАВОЧНИК!H:P,2,0)</f>
        <v>Южный ФО</v>
      </c>
    </row>
    <row r="12855" spans="1:11" x14ac:dyDescent="0.2">
      <c r="A12855" t="s">
        <v>600</v>
      </c>
      <c r="B12855" t="s">
        <v>597</v>
      </c>
      <c r="C12855" s="1" t="s">
        <v>533</v>
      </c>
      <c r="D12855" s="1" t="s">
        <v>1883</v>
      </c>
      <c r="E12855" s="2">
        <v>2</v>
      </c>
      <c r="F12855" s="3">
        <v>4</v>
      </c>
      <c r="G12855" s="2">
        <v>15</v>
      </c>
      <c r="H12855" s="3">
        <v>18</v>
      </c>
      <c r="I12855" s="69" t="str">
        <f>VLOOKUP(C12855,СПРАВОЧНИК!B:D,2,0)</f>
        <v>ЯПОНИЯ</v>
      </c>
      <c r="J12855" s="69" t="str">
        <f>VLOOKUP(C12855,СПРАВОЧНИК!B:D,3,0)</f>
        <v>ИНОМАРКИ</v>
      </c>
      <c r="K12855" s="69" t="str">
        <f>VLOOKUP(СВОД2023[[#This Row],[ФО]],СПРАВОЧНИК!H:P,2,0)</f>
        <v>Южный ФО</v>
      </c>
    </row>
    <row r="12856" spans="1:11" x14ac:dyDescent="0.2">
      <c r="A12856" t="s">
        <v>600</v>
      </c>
      <c r="B12856" t="s">
        <v>597</v>
      </c>
      <c r="C12856" s="1" t="s">
        <v>533</v>
      </c>
      <c r="D12856" s="1" t="s">
        <v>1884</v>
      </c>
      <c r="E12856" s="2">
        <v>6</v>
      </c>
      <c r="F12856" s="3">
        <v>9</v>
      </c>
      <c r="G12856" s="2">
        <v>35</v>
      </c>
      <c r="H12856" s="3">
        <v>50</v>
      </c>
      <c r="I12856" s="69" t="str">
        <f>VLOOKUP(C12856,СПРАВОЧНИК!B:D,2,0)</f>
        <v>ЯПОНИЯ</v>
      </c>
      <c r="J12856" s="69" t="str">
        <f>VLOOKUP(C12856,СПРАВОЧНИК!B:D,3,0)</f>
        <v>ИНОМАРКИ</v>
      </c>
      <c r="K12856" s="69" t="str">
        <f>VLOOKUP(СВОД2023[[#This Row],[ФО]],СПРАВОЧНИК!H:P,2,0)</f>
        <v>Южный ФО</v>
      </c>
    </row>
    <row r="12857" spans="1:11" x14ac:dyDescent="0.2">
      <c r="A12857" t="s">
        <v>600</v>
      </c>
      <c r="B12857" t="s">
        <v>597</v>
      </c>
      <c r="C12857" s="1" t="s">
        <v>533</v>
      </c>
      <c r="D12857" s="1" t="s">
        <v>1885</v>
      </c>
      <c r="E12857" s="2">
        <v>13</v>
      </c>
      <c r="F12857" s="3">
        <v>8</v>
      </c>
      <c r="G12857" s="2">
        <v>55</v>
      </c>
      <c r="H12857" s="3">
        <v>42</v>
      </c>
      <c r="I12857" s="69" t="str">
        <f>VLOOKUP(C12857,СПРАВОЧНИК!B:D,2,0)</f>
        <v>ЯПОНИЯ</v>
      </c>
      <c r="J12857" s="69" t="str">
        <f>VLOOKUP(C12857,СПРАВОЧНИК!B:D,3,0)</f>
        <v>ИНОМАРКИ</v>
      </c>
      <c r="K12857" s="69" t="str">
        <f>VLOOKUP(СВОД2023[[#This Row],[ФО]],СПРАВОЧНИК!H:P,2,0)</f>
        <v>Южный ФО</v>
      </c>
    </row>
    <row r="12858" spans="1:11" x14ac:dyDescent="0.2">
      <c r="A12858" t="s">
        <v>600</v>
      </c>
      <c r="B12858" t="s">
        <v>597</v>
      </c>
      <c r="C12858" s="1" t="s">
        <v>533</v>
      </c>
      <c r="D12858" s="1" t="s">
        <v>1003</v>
      </c>
      <c r="E12858" s="2">
        <v>18</v>
      </c>
      <c r="F12858" s="3">
        <v>2</v>
      </c>
      <c r="G12858" s="2">
        <v>81</v>
      </c>
      <c r="H12858" s="3">
        <v>9</v>
      </c>
      <c r="I12858" s="69" t="str">
        <f>VLOOKUP(C12858,СПРАВОЧНИК!B:D,2,0)</f>
        <v>ЯПОНИЯ</v>
      </c>
      <c r="J12858" s="69" t="str">
        <f>VLOOKUP(C12858,СПРАВОЧНИК!B:D,3,0)</f>
        <v>ИНОМАРКИ</v>
      </c>
      <c r="K12858" s="69" t="str">
        <f>VLOOKUP(СВОД2023[[#This Row],[ФО]],СПРАВОЧНИК!H:P,2,0)</f>
        <v>Южный ФО</v>
      </c>
    </row>
    <row r="12859" spans="1:11" x14ac:dyDescent="0.2">
      <c r="A12859" t="s">
        <v>600</v>
      </c>
      <c r="B12859" t="s">
        <v>597</v>
      </c>
      <c r="C12859" s="1" t="s">
        <v>533</v>
      </c>
      <c r="D12859" s="1" t="s">
        <v>1886</v>
      </c>
      <c r="E12859" s="2">
        <v>20</v>
      </c>
      <c r="F12859" s="3">
        <v>19</v>
      </c>
      <c r="G12859" s="2">
        <v>156</v>
      </c>
      <c r="H12859" s="3">
        <v>104</v>
      </c>
      <c r="I12859" s="69" t="str">
        <f>VLOOKUP(C12859,СПРАВОЧНИК!B:D,2,0)</f>
        <v>ЯПОНИЯ</v>
      </c>
      <c r="J12859" s="69" t="str">
        <f>VLOOKUP(C12859,СПРАВОЧНИК!B:D,3,0)</f>
        <v>ИНОМАРКИ</v>
      </c>
      <c r="K12859" s="69" t="str">
        <f>VLOOKUP(СВОД2023[[#This Row],[ФО]],СПРАВОЧНИК!H:P,2,0)</f>
        <v>Южный ФО</v>
      </c>
    </row>
    <row r="12860" spans="1:11" x14ac:dyDescent="0.2">
      <c r="A12860" t="s">
        <v>600</v>
      </c>
      <c r="B12860" t="s">
        <v>597</v>
      </c>
      <c r="C12860" s="1" t="s">
        <v>533</v>
      </c>
      <c r="D12860" s="1" t="s">
        <v>539</v>
      </c>
      <c r="E12860" s="2">
        <v>7</v>
      </c>
      <c r="F12860" s="3">
        <v>2</v>
      </c>
      <c r="G12860" s="2">
        <v>40</v>
      </c>
      <c r="H12860" s="3">
        <v>10</v>
      </c>
      <c r="I12860" s="69" t="str">
        <f>VLOOKUP(C12860,СПРАВОЧНИК!B:D,2,0)</f>
        <v>ЯПОНИЯ</v>
      </c>
      <c r="J12860" s="69" t="str">
        <f>VLOOKUP(C12860,СПРАВОЧНИК!B:D,3,0)</f>
        <v>ИНОМАРКИ</v>
      </c>
      <c r="K12860" s="69" t="str">
        <f>VLOOKUP(СВОД2023[[#This Row],[ФО]],СПРАВОЧНИК!H:P,2,0)</f>
        <v>Южный ФО</v>
      </c>
    </row>
    <row r="12861" spans="1:11" x14ac:dyDescent="0.2">
      <c r="A12861" t="s">
        <v>600</v>
      </c>
      <c r="B12861" t="s">
        <v>597</v>
      </c>
      <c r="C12861" s="1" t="s">
        <v>533</v>
      </c>
      <c r="D12861" s="1" t="s">
        <v>540</v>
      </c>
      <c r="E12861" s="2">
        <v>17</v>
      </c>
      <c r="F12861" s="3">
        <v>8</v>
      </c>
      <c r="G12861" s="2">
        <v>92</v>
      </c>
      <c r="H12861" s="3">
        <v>59</v>
      </c>
      <c r="I12861" s="69" t="str">
        <f>VLOOKUP(C12861,СПРАВОЧНИК!B:D,2,0)</f>
        <v>ЯПОНИЯ</v>
      </c>
      <c r="J12861" s="69" t="str">
        <f>VLOOKUP(C12861,СПРАВОЧНИК!B:D,3,0)</f>
        <v>ИНОМАРКИ</v>
      </c>
      <c r="K12861" s="69" t="str">
        <f>VLOOKUP(СВОД2023[[#This Row],[ФО]],СПРАВОЧНИК!H:P,2,0)</f>
        <v>Южный ФО</v>
      </c>
    </row>
    <row r="12862" spans="1:11" x14ac:dyDescent="0.2">
      <c r="A12862" t="s">
        <v>600</v>
      </c>
      <c r="B12862" t="s">
        <v>597</v>
      </c>
      <c r="C12862" s="1" t="s">
        <v>533</v>
      </c>
      <c r="D12862" s="1" t="s">
        <v>1887</v>
      </c>
      <c r="E12862" s="2">
        <v>18</v>
      </c>
      <c r="F12862" s="3">
        <v>29</v>
      </c>
      <c r="G12862" s="2">
        <v>134</v>
      </c>
      <c r="H12862" s="3">
        <v>135</v>
      </c>
      <c r="I12862" s="69" t="str">
        <f>VLOOKUP(C12862,СПРАВОЧНИК!B:D,2,0)</f>
        <v>ЯПОНИЯ</v>
      </c>
      <c r="J12862" s="69" t="str">
        <f>VLOOKUP(C12862,СПРАВОЧНИК!B:D,3,0)</f>
        <v>ИНОМАРКИ</v>
      </c>
      <c r="K12862" s="69" t="str">
        <f>VLOOKUP(СВОД2023[[#This Row],[ФО]],СПРАВОЧНИК!H:P,2,0)</f>
        <v>Южный ФО</v>
      </c>
    </row>
    <row r="12863" spans="1:11" x14ac:dyDescent="0.2">
      <c r="A12863" t="s">
        <v>600</v>
      </c>
      <c r="B12863" t="s">
        <v>597</v>
      </c>
      <c r="C12863" s="1" t="s">
        <v>533</v>
      </c>
      <c r="D12863" s="1" t="s">
        <v>1888</v>
      </c>
      <c r="E12863" s="2">
        <v>7</v>
      </c>
      <c r="F12863" s="3">
        <v>2</v>
      </c>
      <c r="G12863" s="2">
        <v>31</v>
      </c>
      <c r="H12863" s="3">
        <v>23</v>
      </c>
      <c r="I12863" s="69" t="str">
        <f>VLOOKUP(C12863,СПРАВОЧНИК!B:D,2,0)</f>
        <v>ЯПОНИЯ</v>
      </c>
      <c r="J12863" s="69" t="str">
        <f>VLOOKUP(C12863,СПРАВОЧНИК!B:D,3,0)</f>
        <v>ИНОМАРКИ</v>
      </c>
      <c r="K12863" s="69" t="str">
        <f>VLOOKUP(СВОД2023[[#This Row],[ФО]],СПРАВОЧНИК!H:P,2,0)</f>
        <v>Южный ФО</v>
      </c>
    </row>
    <row r="12864" spans="1:11" x14ac:dyDescent="0.2">
      <c r="A12864" t="s">
        <v>600</v>
      </c>
      <c r="B12864" t="s">
        <v>597</v>
      </c>
      <c r="C12864" s="1" t="s">
        <v>533</v>
      </c>
      <c r="D12864" s="1" t="s">
        <v>1004</v>
      </c>
      <c r="E12864" s="2">
        <v>1</v>
      </c>
      <c r="F12864" s="3"/>
      <c r="G12864" s="2">
        <v>1</v>
      </c>
      <c r="H12864" s="3"/>
      <c r="I12864" s="69" t="str">
        <f>VLOOKUP(C12864,СПРАВОЧНИК!B:D,2,0)</f>
        <v>ЯПОНИЯ</v>
      </c>
      <c r="J12864" s="69" t="str">
        <f>VLOOKUP(C12864,СПРАВОЧНИК!B:D,3,0)</f>
        <v>ИНОМАРКИ</v>
      </c>
      <c r="K12864" s="69" t="str">
        <f>VLOOKUP(СВОД2023[[#This Row],[ФО]],СПРАВОЧНИК!H:P,2,0)</f>
        <v>Южный ФО</v>
      </c>
    </row>
    <row r="12865" spans="1:11" x14ac:dyDescent="0.2">
      <c r="A12865" t="s">
        <v>600</v>
      </c>
      <c r="B12865" t="s">
        <v>597</v>
      </c>
      <c r="C12865" s="1" t="s">
        <v>533</v>
      </c>
      <c r="D12865" s="1" t="s">
        <v>541</v>
      </c>
      <c r="E12865" s="2">
        <v>2</v>
      </c>
      <c r="F12865" s="3">
        <v>1</v>
      </c>
      <c r="G12865" s="2">
        <v>3</v>
      </c>
      <c r="H12865" s="3">
        <v>2</v>
      </c>
      <c r="I12865" s="69" t="str">
        <f>VLOOKUP(C12865,СПРАВОЧНИК!B:D,2,0)</f>
        <v>ЯПОНИЯ</v>
      </c>
      <c r="J12865" s="69" t="str">
        <f>VLOOKUP(C12865,СПРАВОЧНИК!B:D,3,0)</f>
        <v>ИНОМАРКИ</v>
      </c>
      <c r="K12865" s="69" t="str">
        <f>VLOOKUP(СВОД2023[[#This Row],[ФО]],СПРАВОЧНИК!H:P,2,0)</f>
        <v>Южный ФО</v>
      </c>
    </row>
    <row r="12866" spans="1:11" x14ac:dyDescent="0.2">
      <c r="A12866" t="s">
        <v>600</v>
      </c>
      <c r="B12866" t="s">
        <v>597</v>
      </c>
      <c r="C12866" s="1" t="s">
        <v>533</v>
      </c>
      <c r="D12866" s="1" t="s">
        <v>542</v>
      </c>
      <c r="E12866" s="2">
        <v>1</v>
      </c>
      <c r="F12866" s="3">
        <v>2</v>
      </c>
      <c r="G12866" s="2">
        <v>11</v>
      </c>
      <c r="H12866" s="3">
        <v>7</v>
      </c>
      <c r="I12866" s="69" t="str">
        <f>VLOOKUP(C12866,СПРАВОЧНИК!B:D,2,0)</f>
        <v>ЯПОНИЯ</v>
      </c>
      <c r="J12866" s="69" t="str">
        <f>VLOOKUP(C12866,СПРАВОЧНИК!B:D,3,0)</f>
        <v>ИНОМАРКИ</v>
      </c>
      <c r="K12866" s="69" t="str">
        <f>VLOOKUP(СВОД2023[[#This Row],[ФО]],СПРАВОЧНИК!H:P,2,0)</f>
        <v>Южный ФО</v>
      </c>
    </row>
    <row r="12867" spans="1:11" x14ac:dyDescent="0.2">
      <c r="A12867" t="s">
        <v>600</v>
      </c>
      <c r="B12867" t="s">
        <v>597</v>
      </c>
      <c r="C12867" s="1" t="s">
        <v>533</v>
      </c>
      <c r="D12867" s="1" t="s">
        <v>543</v>
      </c>
      <c r="E12867" s="2">
        <v>23</v>
      </c>
      <c r="F12867" s="3">
        <v>8</v>
      </c>
      <c r="G12867" s="2">
        <v>118</v>
      </c>
      <c r="H12867" s="3">
        <v>54</v>
      </c>
      <c r="I12867" s="69" t="str">
        <f>VLOOKUP(C12867,СПРАВОЧНИК!B:D,2,0)</f>
        <v>ЯПОНИЯ</v>
      </c>
      <c r="J12867" s="69" t="str">
        <f>VLOOKUP(C12867,СПРАВОЧНИК!B:D,3,0)</f>
        <v>ИНОМАРКИ</v>
      </c>
      <c r="K12867" s="69" t="str">
        <f>VLOOKUP(СВОД2023[[#This Row],[ФО]],СПРАВОЧНИК!H:P,2,0)</f>
        <v>Южный ФО</v>
      </c>
    </row>
    <row r="12868" spans="1:11" x14ac:dyDescent="0.2">
      <c r="A12868" t="s">
        <v>600</v>
      </c>
      <c r="B12868" t="s">
        <v>597</v>
      </c>
      <c r="C12868" s="1" t="s">
        <v>533</v>
      </c>
      <c r="D12868" s="1" t="s">
        <v>544</v>
      </c>
      <c r="E12868" s="2">
        <v>68</v>
      </c>
      <c r="F12868" s="3">
        <v>22</v>
      </c>
      <c r="G12868" s="2">
        <v>314</v>
      </c>
      <c r="H12868" s="3">
        <v>151</v>
      </c>
      <c r="I12868" s="69" t="str">
        <f>VLOOKUP(C12868,СПРАВОЧНИК!B:D,2,0)</f>
        <v>ЯПОНИЯ</v>
      </c>
      <c r="J12868" s="69" t="str">
        <f>VLOOKUP(C12868,СПРАВОЧНИК!B:D,3,0)</f>
        <v>ИНОМАРКИ</v>
      </c>
      <c r="K12868" s="69" t="str">
        <f>VLOOKUP(СВОД2023[[#This Row],[ФО]],СПРАВОЧНИК!H:P,2,0)</f>
        <v>Южный ФО</v>
      </c>
    </row>
    <row r="12869" spans="1:11" x14ac:dyDescent="0.2">
      <c r="A12869" t="s">
        <v>600</v>
      </c>
      <c r="B12869" t="s">
        <v>597</v>
      </c>
      <c r="C12869" s="1" t="s">
        <v>533</v>
      </c>
      <c r="D12869" s="1" t="s">
        <v>1889</v>
      </c>
      <c r="E12869" s="2">
        <v>21</v>
      </c>
      <c r="F12869" s="3">
        <v>16</v>
      </c>
      <c r="G12869" s="2">
        <v>123</v>
      </c>
      <c r="H12869" s="3">
        <v>74</v>
      </c>
      <c r="I12869" s="69" t="str">
        <f>VLOOKUP(C12869,СПРАВОЧНИК!B:D,2,0)</f>
        <v>ЯПОНИЯ</v>
      </c>
      <c r="J12869" s="69" t="str">
        <f>VLOOKUP(C12869,СПРАВОЧНИК!B:D,3,0)</f>
        <v>ИНОМАРКИ</v>
      </c>
      <c r="K12869" s="69" t="str">
        <f>VLOOKUP(СВОД2023[[#This Row],[ФО]],СПРАВОЧНИК!H:P,2,0)</f>
        <v>Южный ФО</v>
      </c>
    </row>
    <row r="12870" spans="1:11" x14ac:dyDescent="0.2">
      <c r="A12870" t="s">
        <v>600</v>
      </c>
      <c r="B12870" t="s">
        <v>597</v>
      </c>
      <c r="C12870" s="1" t="s">
        <v>533</v>
      </c>
      <c r="D12870" s="1" t="s">
        <v>1890</v>
      </c>
      <c r="E12870" s="2">
        <v>1</v>
      </c>
      <c r="F12870" s="3">
        <v>1</v>
      </c>
      <c r="G12870" s="2">
        <v>5</v>
      </c>
      <c r="H12870" s="3">
        <v>6</v>
      </c>
      <c r="I12870" s="69" t="str">
        <f>VLOOKUP(C12870,СПРАВОЧНИК!B:D,2,0)</f>
        <v>ЯПОНИЯ</v>
      </c>
      <c r="J12870" s="69" t="str">
        <f>VLOOKUP(C12870,СПРАВОЧНИК!B:D,3,0)</f>
        <v>ИНОМАРКИ</v>
      </c>
      <c r="K12870" s="69" t="str">
        <f>VLOOKUP(СВОД2023[[#This Row],[ФО]],СПРАВОЧНИК!H:P,2,0)</f>
        <v>Южный ФО</v>
      </c>
    </row>
    <row r="12871" spans="1:11" x14ac:dyDescent="0.2">
      <c r="A12871" t="s">
        <v>600</v>
      </c>
      <c r="B12871" t="s">
        <v>597</v>
      </c>
      <c r="C12871" s="1" t="s">
        <v>533</v>
      </c>
      <c r="D12871" s="1" t="s">
        <v>1891</v>
      </c>
      <c r="E12871" s="2">
        <v>22</v>
      </c>
      <c r="F12871" s="3">
        <v>5</v>
      </c>
      <c r="G12871" s="2">
        <v>134</v>
      </c>
      <c r="H12871" s="3">
        <v>59</v>
      </c>
      <c r="I12871" s="69" t="str">
        <f>VLOOKUP(C12871,СПРАВОЧНИК!B:D,2,0)</f>
        <v>ЯПОНИЯ</v>
      </c>
      <c r="J12871" s="69" t="str">
        <f>VLOOKUP(C12871,СПРАВОЧНИК!B:D,3,0)</f>
        <v>ИНОМАРКИ</v>
      </c>
      <c r="K12871" s="69" t="str">
        <f>VLOOKUP(СВОД2023[[#This Row],[ФО]],СПРАВОЧНИК!H:P,2,0)</f>
        <v>Южный ФО</v>
      </c>
    </row>
    <row r="12872" spans="1:11" x14ac:dyDescent="0.2">
      <c r="A12872" t="s">
        <v>600</v>
      </c>
      <c r="B12872" t="s">
        <v>597</v>
      </c>
      <c r="C12872" s="1" t="s">
        <v>533</v>
      </c>
      <c r="D12872" s="1" t="s">
        <v>1892</v>
      </c>
      <c r="E12872" s="2">
        <v>16</v>
      </c>
      <c r="F12872" s="3">
        <v>15</v>
      </c>
      <c r="G12872" s="2">
        <v>83</v>
      </c>
      <c r="H12872" s="3">
        <v>67</v>
      </c>
      <c r="I12872" s="69" t="str">
        <f>VLOOKUP(C12872,СПРАВОЧНИК!B:D,2,0)</f>
        <v>ЯПОНИЯ</v>
      </c>
      <c r="J12872" s="69" t="str">
        <f>VLOOKUP(C12872,СПРАВОЧНИК!B:D,3,0)</f>
        <v>ИНОМАРКИ</v>
      </c>
      <c r="K12872" s="69" t="str">
        <f>VLOOKUP(СВОД2023[[#This Row],[ФО]],СПРАВОЧНИК!H:P,2,0)</f>
        <v>Южный ФО</v>
      </c>
    </row>
    <row r="12873" spans="1:11" x14ac:dyDescent="0.2">
      <c r="A12873" t="s">
        <v>600</v>
      </c>
      <c r="B12873" t="s">
        <v>597</v>
      </c>
      <c r="C12873" s="1" t="s">
        <v>533</v>
      </c>
      <c r="D12873" s="1" t="s">
        <v>1893</v>
      </c>
      <c r="E12873" s="2"/>
      <c r="F12873" s="3">
        <v>2</v>
      </c>
      <c r="G12873" s="2">
        <v>4</v>
      </c>
      <c r="H12873" s="3">
        <v>9</v>
      </c>
      <c r="I12873" s="69" t="str">
        <f>VLOOKUP(C12873,СПРАВОЧНИК!B:D,2,0)</f>
        <v>ЯПОНИЯ</v>
      </c>
      <c r="J12873" s="69" t="str">
        <f>VLOOKUP(C12873,СПРАВОЧНИК!B:D,3,0)</f>
        <v>ИНОМАРКИ</v>
      </c>
      <c r="K12873" s="69" t="str">
        <f>VLOOKUP(СВОД2023[[#This Row],[ФО]],СПРАВОЧНИК!H:P,2,0)</f>
        <v>Южный ФО</v>
      </c>
    </row>
    <row r="12874" spans="1:11" x14ac:dyDescent="0.2">
      <c r="A12874" t="s">
        <v>600</v>
      </c>
      <c r="B12874" t="s">
        <v>597</v>
      </c>
      <c r="C12874" s="1" t="s">
        <v>533</v>
      </c>
      <c r="D12874" s="1" t="s">
        <v>545</v>
      </c>
      <c r="E12874" s="2">
        <v>20</v>
      </c>
      <c r="F12874" s="3">
        <v>2</v>
      </c>
      <c r="G12874" s="2">
        <v>94</v>
      </c>
      <c r="H12874" s="3">
        <v>5</v>
      </c>
      <c r="I12874" s="69" t="str">
        <f>VLOOKUP(C12874,СПРАВОЧНИК!B:D,2,0)</f>
        <v>ЯПОНИЯ</v>
      </c>
      <c r="J12874" s="69" t="str">
        <f>VLOOKUP(C12874,СПРАВОЧНИК!B:D,3,0)</f>
        <v>ИНОМАРКИ</v>
      </c>
      <c r="K12874" s="69" t="str">
        <f>VLOOKUP(СВОД2023[[#This Row],[ФО]],СПРАВОЧНИК!H:P,2,0)</f>
        <v>Южный ФО</v>
      </c>
    </row>
    <row r="12875" spans="1:11" x14ac:dyDescent="0.2">
      <c r="A12875" t="s">
        <v>600</v>
      </c>
      <c r="B12875" t="s">
        <v>597</v>
      </c>
      <c r="C12875" s="1" t="s">
        <v>533</v>
      </c>
      <c r="D12875" s="1" t="s">
        <v>546</v>
      </c>
      <c r="E12875" s="2">
        <v>312</v>
      </c>
      <c r="F12875" s="3">
        <v>182</v>
      </c>
      <c r="G12875" s="2">
        <v>1949</v>
      </c>
      <c r="H12875" s="3">
        <v>1122</v>
      </c>
      <c r="I12875" s="69" t="str">
        <f>VLOOKUP(C12875,СПРАВОЧНИК!B:D,2,0)</f>
        <v>ЯПОНИЯ</v>
      </c>
      <c r="J12875" s="69" t="str">
        <f>VLOOKUP(C12875,СПРАВОЧНИК!B:D,3,0)</f>
        <v>ИНОМАРКИ</v>
      </c>
      <c r="K12875" s="69" t="str">
        <f>VLOOKUP(СВОД2023[[#This Row],[ФО]],СПРАВОЧНИК!H:P,2,0)</f>
        <v>Южный ФО</v>
      </c>
    </row>
    <row r="12876" spans="1:11" x14ac:dyDescent="0.2">
      <c r="A12876" t="s">
        <v>600</v>
      </c>
      <c r="B12876" t="s">
        <v>597</v>
      </c>
      <c r="C12876" s="1" t="s">
        <v>533</v>
      </c>
      <c r="D12876" s="1" t="s">
        <v>547</v>
      </c>
      <c r="E12876" s="2">
        <v>178</v>
      </c>
      <c r="F12876" s="3">
        <v>100</v>
      </c>
      <c r="G12876" s="2">
        <v>1046</v>
      </c>
      <c r="H12876" s="3">
        <v>648</v>
      </c>
      <c r="I12876" s="69" t="str">
        <f>VLOOKUP(C12876,СПРАВОЧНИК!B:D,2,0)</f>
        <v>ЯПОНИЯ</v>
      </c>
      <c r="J12876" s="69" t="str">
        <f>VLOOKUP(C12876,СПРАВОЧНИК!B:D,3,0)</f>
        <v>ИНОМАРКИ</v>
      </c>
      <c r="K12876" s="69" t="str">
        <f>VLOOKUP(СВОД2023[[#This Row],[ФО]],СПРАВОЧНИК!H:P,2,0)</f>
        <v>Южный ФО</v>
      </c>
    </row>
    <row r="12877" spans="1:11" x14ac:dyDescent="0.2">
      <c r="A12877" t="s">
        <v>600</v>
      </c>
      <c r="B12877" t="s">
        <v>597</v>
      </c>
      <c r="C12877" s="1" t="s">
        <v>533</v>
      </c>
      <c r="D12877" s="1" t="s">
        <v>548</v>
      </c>
      <c r="E12877" s="2"/>
      <c r="F12877" s="3"/>
      <c r="G12877" s="2"/>
      <c r="H12877" s="3">
        <v>2</v>
      </c>
      <c r="I12877" s="69" t="str">
        <f>VLOOKUP(C12877,СПРАВОЧНИК!B:D,2,0)</f>
        <v>ЯПОНИЯ</v>
      </c>
      <c r="J12877" s="69" t="str">
        <f>VLOOKUP(C12877,СПРАВОЧНИК!B:D,3,0)</f>
        <v>ИНОМАРКИ</v>
      </c>
      <c r="K12877" s="69" t="str">
        <f>VLOOKUP(СВОД2023[[#This Row],[ФО]],СПРАВОЧНИК!H:P,2,0)</f>
        <v>Южный ФО</v>
      </c>
    </row>
    <row r="12878" spans="1:11" x14ac:dyDescent="0.2">
      <c r="A12878" t="s">
        <v>600</v>
      </c>
      <c r="B12878" t="s">
        <v>597</v>
      </c>
      <c r="C12878" s="1" t="s">
        <v>533</v>
      </c>
      <c r="D12878" s="1" t="s">
        <v>1894</v>
      </c>
      <c r="E12878" s="2">
        <v>53</v>
      </c>
      <c r="F12878" s="3">
        <v>51</v>
      </c>
      <c r="G12878" s="2">
        <v>343</v>
      </c>
      <c r="H12878" s="3">
        <v>260</v>
      </c>
      <c r="I12878" s="69" t="str">
        <f>VLOOKUP(C12878,СПРАВОЧНИК!B:D,2,0)</f>
        <v>ЯПОНИЯ</v>
      </c>
      <c r="J12878" s="69" t="str">
        <f>VLOOKUP(C12878,СПРАВОЧНИК!B:D,3,0)</f>
        <v>ИНОМАРКИ</v>
      </c>
      <c r="K12878" s="69" t="str">
        <f>VLOOKUP(СВОД2023[[#This Row],[ФО]],СПРАВОЧНИК!H:P,2,0)</f>
        <v>Южный ФО</v>
      </c>
    </row>
    <row r="12879" spans="1:11" x14ac:dyDescent="0.2">
      <c r="A12879" t="s">
        <v>600</v>
      </c>
      <c r="B12879" t="s">
        <v>597</v>
      </c>
      <c r="C12879" s="1" t="s">
        <v>533</v>
      </c>
      <c r="D12879" s="1" t="s">
        <v>1895</v>
      </c>
      <c r="E12879" s="2">
        <v>22</v>
      </c>
      <c r="F12879" s="3">
        <v>2</v>
      </c>
      <c r="G12879" s="2">
        <v>84</v>
      </c>
      <c r="H12879" s="3">
        <v>27</v>
      </c>
      <c r="I12879" s="69" t="str">
        <f>VLOOKUP(C12879,СПРАВОЧНИК!B:D,2,0)</f>
        <v>ЯПОНИЯ</v>
      </c>
      <c r="J12879" s="69" t="str">
        <f>VLOOKUP(C12879,СПРАВОЧНИК!B:D,3,0)</f>
        <v>ИНОМАРКИ</v>
      </c>
      <c r="K12879" s="69" t="str">
        <f>VLOOKUP(СВОД2023[[#This Row],[ФО]],СПРАВОЧНИК!H:P,2,0)</f>
        <v>Южный ФО</v>
      </c>
    </row>
    <row r="12880" spans="1:11" x14ac:dyDescent="0.2">
      <c r="A12880" t="s">
        <v>600</v>
      </c>
      <c r="B12880" t="s">
        <v>597</v>
      </c>
      <c r="C12880" s="1" t="s">
        <v>533</v>
      </c>
      <c r="D12880" s="1" t="s">
        <v>1896</v>
      </c>
      <c r="E12880" s="2">
        <v>1</v>
      </c>
      <c r="F12880" s="3">
        <v>1</v>
      </c>
      <c r="G12880" s="2">
        <v>1</v>
      </c>
      <c r="H12880" s="3">
        <v>1</v>
      </c>
      <c r="I12880" s="69" t="str">
        <f>VLOOKUP(C12880,СПРАВОЧНИК!B:D,2,0)</f>
        <v>ЯПОНИЯ</v>
      </c>
      <c r="J12880" s="69" t="str">
        <f>VLOOKUP(C12880,СПРАВОЧНИК!B:D,3,0)</f>
        <v>ИНОМАРКИ</v>
      </c>
      <c r="K12880" s="69" t="str">
        <f>VLOOKUP(СВОД2023[[#This Row],[ФО]],СПРАВОЧНИК!H:P,2,0)</f>
        <v>Южный ФО</v>
      </c>
    </row>
    <row r="12881" spans="1:11" x14ac:dyDescent="0.2">
      <c r="A12881" t="s">
        <v>600</v>
      </c>
      <c r="B12881" t="s">
        <v>597</v>
      </c>
      <c r="C12881" s="1" t="s">
        <v>533</v>
      </c>
      <c r="D12881" s="1" t="s">
        <v>1897</v>
      </c>
      <c r="E12881" s="2"/>
      <c r="F12881" s="3"/>
      <c r="G12881" s="2">
        <v>1</v>
      </c>
      <c r="H12881" s="3"/>
      <c r="I12881" s="69" t="str">
        <f>VLOOKUP(C12881,СПРАВОЧНИК!B:D,2,0)</f>
        <v>ЯПОНИЯ</v>
      </c>
      <c r="J12881" s="69" t="str">
        <f>VLOOKUP(C12881,СПРАВОЧНИК!B:D,3,0)</f>
        <v>ИНОМАРКИ</v>
      </c>
      <c r="K12881" s="69" t="str">
        <f>VLOOKUP(СВОД2023[[#This Row],[ФО]],СПРАВОЧНИК!H:P,2,0)</f>
        <v>Южный ФО</v>
      </c>
    </row>
    <row r="12882" spans="1:11" x14ac:dyDescent="0.2">
      <c r="A12882" t="s">
        <v>600</v>
      </c>
      <c r="B12882" t="s">
        <v>597</v>
      </c>
      <c r="C12882" s="1" t="s">
        <v>533</v>
      </c>
      <c r="D12882" s="1" t="s">
        <v>1898</v>
      </c>
      <c r="E12882" s="2"/>
      <c r="F12882" s="3">
        <v>4</v>
      </c>
      <c r="G12882" s="2">
        <v>1</v>
      </c>
      <c r="H12882" s="3">
        <v>5</v>
      </c>
      <c r="I12882" s="69" t="str">
        <f>VLOOKUP(C12882,СПРАВОЧНИК!B:D,2,0)</f>
        <v>ЯПОНИЯ</v>
      </c>
      <c r="J12882" s="69" t="str">
        <f>VLOOKUP(C12882,СПРАВОЧНИК!B:D,3,0)</f>
        <v>ИНОМАРКИ</v>
      </c>
      <c r="K12882" s="69" t="str">
        <f>VLOOKUP(СВОД2023[[#This Row],[ФО]],СПРАВОЧНИК!H:P,2,0)</f>
        <v>Южный ФО</v>
      </c>
    </row>
    <row r="12883" spans="1:11" x14ac:dyDescent="0.2">
      <c r="A12883" t="s">
        <v>600</v>
      </c>
      <c r="B12883" t="s">
        <v>597</v>
      </c>
      <c r="C12883" s="1" t="s">
        <v>533</v>
      </c>
      <c r="D12883" s="1" t="s">
        <v>1899</v>
      </c>
      <c r="E12883" s="2">
        <v>5</v>
      </c>
      <c r="F12883" s="3">
        <v>3</v>
      </c>
      <c r="G12883" s="2">
        <v>21</v>
      </c>
      <c r="H12883" s="3">
        <v>20</v>
      </c>
      <c r="I12883" s="69" t="str">
        <f>VLOOKUP(C12883,СПРАВОЧНИК!B:D,2,0)</f>
        <v>ЯПОНИЯ</v>
      </c>
      <c r="J12883" s="69" t="str">
        <f>VLOOKUP(C12883,СПРАВОЧНИК!B:D,3,0)</f>
        <v>ИНОМАРКИ</v>
      </c>
      <c r="K12883" s="69" t="str">
        <f>VLOOKUP(СВОД2023[[#This Row],[ФО]],СПРАВОЧНИК!H:P,2,0)</f>
        <v>Южный ФО</v>
      </c>
    </row>
    <row r="12884" spans="1:11" x14ac:dyDescent="0.2">
      <c r="A12884" t="s">
        <v>600</v>
      </c>
      <c r="B12884" t="s">
        <v>597</v>
      </c>
      <c r="C12884" s="1" t="s">
        <v>533</v>
      </c>
      <c r="D12884" s="1" t="s">
        <v>1005</v>
      </c>
      <c r="E12884" s="2">
        <v>46</v>
      </c>
      <c r="F12884" s="3">
        <v>25</v>
      </c>
      <c r="G12884" s="2">
        <v>203</v>
      </c>
      <c r="H12884" s="3">
        <v>96</v>
      </c>
      <c r="I12884" s="69" t="str">
        <f>VLOOKUP(C12884,СПРАВОЧНИК!B:D,2,0)</f>
        <v>ЯПОНИЯ</v>
      </c>
      <c r="J12884" s="69" t="str">
        <f>VLOOKUP(C12884,СПРАВОЧНИК!B:D,3,0)</f>
        <v>ИНОМАРКИ</v>
      </c>
      <c r="K12884" s="69" t="str">
        <f>VLOOKUP(СВОД2023[[#This Row],[ФО]],СПРАВОЧНИК!H:P,2,0)</f>
        <v>Южный ФО</v>
      </c>
    </row>
    <row r="12885" spans="1:11" x14ac:dyDescent="0.2">
      <c r="A12885" t="s">
        <v>600</v>
      </c>
      <c r="B12885" t="s">
        <v>597</v>
      </c>
      <c r="C12885" s="1" t="s">
        <v>533</v>
      </c>
      <c r="D12885" s="1" t="s">
        <v>1900</v>
      </c>
      <c r="E12885" s="2">
        <v>2</v>
      </c>
      <c r="F12885" s="3"/>
      <c r="G12885" s="2">
        <v>18</v>
      </c>
      <c r="H12885" s="3">
        <v>13</v>
      </c>
      <c r="I12885" s="69" t="str">
        <f>VLOOKUP(C12885,СПРАВОЧНИК!B:D,2,0)</f>
        <v>ЯПОНИЯ</v>
      </c>
      <c r="J12885" s="69" t="str">
        <f>VLOOKUP(C12885,СПРАВОЧНИК!B:D,3,0)</f>
        <v>ИНОМАРКИ</v>
      </c>
      <c r="K12885" s="69" t="str">
        <f>VLOOKUP(СВОД2023[[#This Row],[ФО]],СПРАВОЧНИК!H:P,2,0)</f>
        <v>Южный ФО</v>
      </c>
    </row>
    <row r="12886" spans="1:11" x14ac:dyDescent="0.2">
      <c r="A12886" t="s">
        <v>600</v>
      </c>
      <c r="B12886" t="s">
        <v>597</v>
      </c>
      <c r="C12886" s="1" t="s">
        <v>533</v>
      </c>
      <c r="D12886" s="1" t="s">
        <v>2347</v>
      </c>
      <c r="E12886" s="2">
        <v>1</v>
      </c>
      <c r="F12886" s="3"/>
      <c r="G12886" s="2">
        <v>5</v>
      </c>
      <c r="H12886" s="3">
        <v>1</v>
      </c>
      <c r="I12886" s="69" t="str">
        <f>VLOOKUP(C12886,СПРАВОЧНИК!B:D,2,0)</f>
        <v>ЯПОНИЯ</v>
      </c>
      <c r="J12886" s="69" t="str">
        <f>VLOOKUP(C12886,СПРАВОЧНИК!B:D,3,0)</f>
        <v>ИНОМАРКИ</v>
      </c>
      <c r="K12886" s="69" t="str">
        <f>VLOOKUP(СВОД2023[[#This Row],[ФО]],СПРАВОЧНИК!H:P,2,0)</f>
        <v>Южный ФО</v>
      </c>
    </row>
    <row r="12887" spans="1:11" x14ac:dyDescent="0.2">
      <c r="A12887" t="s">
        <v>600</v>
      </c>
      <c r="B12887" t="s">
        <v>597</v>
      </c>
      <c r="C12887" s="1" t="s">
        <v>533</v>
      </c>
      <c r="D12887" s="1" t="s">
        <v>549</v>
      </c>
      <c r="E12887" s="2">
        <v>43</v>
      </c>
      <c r="F12887" s="3">
        <v>21</v>
      </c>
      <c r="G12887" s="2">
        <v>236</v>
      </c>
      <c r="H12887" s="3">
        <v>142</v>
      </c>
      <c r="I12887" s="69" t="str">
        <f>VLOOKUP(C12887,СПРАВОЧНИК!B:D,2,0)</f>
        <v>ЯПОНИЯ</v>
      </c>
      <c r="J12887" s="69" t="str">
        <f>VLOOKUP(C12887,СПРАВОЧНИК!B:D,3,0)</f>
        <v>ИНОМАРКИ</v>
      </c>
      <c r="K12887" s="69" t="str">
        <f>VLOOKUP(СВОД2023[[#This Row],[ФО]],СПРАВОЧНИК!H:P,2,0)</f>
        <v>Южный ФО</v>
      </c>
    </row>
    <row r="12888" spans="1:11" x14ac:dyDescent="0.2">
      <c r="A12888" t="s">
        <v>600</v>
      </c>
      <c r="B12888" t="s">
        <v>597</v>
      </c>
      <c r="C12888" s="1" t="s">
        <v>533</v>
      </c>
      <c r="D12888" s="1" t="s">
        <v>1901</v>
      </c>
      <c r="E12888" s="2">
        <v>2</v>
      </c>
      <c r="F12888" s="3">
        <v>2</v>
      </c>
      <c r="G12888" s="2">
        <v>21</v>
      </c>
      <c r="H12888" s="3">
        <v>12</v>
      </c>
      <c r="I12888" s="69" t="str">
        <f>VLOOKUP(C12888,СПРАВОЧНИК!B:D,2,0)</f>
        <v>ЯПОНИЯ</v>
      </c>
      <c r="J12888" s="69" t="str">
        <f>VLOOKUP(C12888,СПРАВОЧНИК!B:D,3,0)</f>
        <v>ИНОМАРКИ</v>
      </c>
      <c r="K12888" s="69" t="str">
        <f>VLOOKUP(СВОД2023[[#This Row],[ФО]],СПРАВОЧНИК!H:P,2,0)</f>
        <v>Южный ФО</v>
      </c>
    </row>
    <row r="12889" spans="1:11" x14ac:dyDescent="0.2">
      <c r="A12889" t="s">
        <v>600</v>
      </c>
      <c r="B12889" t="s">
        <v>597</v>
      </c>
      <c r="C12889" s="1" t="s">
        <v>533</v>
      </c>
      <c r="D12889" s="1" t="s">
        <v>1006</v>
      </c>
      <c r="E12889" s="2">
        <v>2</v>
      </c>
      <c r="F12889" s="3">
        <v>3</v>
      </c>
      <c r="G12889" s="2">
        <v>6</v>
      </c>
      <c r="H12889" s="3">
        <v>17</v>
      </c>
      <c r="I12889" s="69" t="str">
        <f>VLOOKUP(C12889,СПРАВОЧНИК!B:D,2,0)</f>
        <v>ЯПОНИЯ</v>
      </c>
      <c r="J12889" s="69" t="str">
        <f>VLOOKUP(C12889,СПРАВОЧНИК!B:D,3,0)</f>
        <v>ИНОМАРКИ</v>
      </c>
      <c r="K12889" s="69" t="str">
        <f>VLOOKUP(СВОД2023[[#This Row],[ФО]],СПРАВОЧНИК!H:P,2,0)</f>
        <v>Южный ФО</v>
      </c>
    </row>
    <row r="12890" spans="1:11" x14ac:dyDescent="0.2">
      <c r="A12890" t="s">
        <v>600</v>
      </c>
      <c r="B12890" t="s">
        <v>597</v>
      </c>
      <c r="C12890" s="1" t="s">
        <v>533</v>
      </c>
      <c r="D12890" s="1" t="s">
        <v>1902</v>
      </c>
      <c r="E12890" s="2">
        <v>25</v>
      </c>
      <c r="F12890" s="3">
        <v>10</v>
      </c>
      <c r="G12890" s="2">
        <v>84</v>
      </c>
      <c r="H12890" s="3">
        <v>65</v>
      </c>
      <c r="I12890" s="69" t="str">
        <f>VLOOKUP(C12890,СПРАВОЧНИК!B:D,2,0)</f>
        <v>ЯПОНИЯ</v>
      </c>
      <c r="J12890" s="69" t="str">
        <f>VLOOKUP(C12890,СПРАВОЧНИК!B:D,3,0)</f>
        <v>ИНОМАРКИ</v>
      </c>
      <c r="K12890" s="69" t="str">
        <f>VLOOKUP(СВОД2023[[#This Row],[ФО]],СПРАВОЧНИК!H:P,2,0)</f>
        <v>Южный ФО</v>
      </c>
    </row>
    <row r="12891" spans="1:11" x14ac:dyDescent="0.2">
      <c r="A12891" t="s">
        <v>600</v>
      </c>
      <c r="B12891" t="s">
        <v>597</v>
      </c>
      <c r="C12891" s="1" t="s">
        <v>533</v>
      </c>
      <c r="D12891" s="1" t="s">
        <v>1903</v>
      </c>
      <c r="E12891" s="2">
        <v>4</v>
      </c>
      <c r="F12891" s="3">
        <v>6</v>
      </c>
      <c r="G12891" s="2">
        <v>40</v>
      </c>
      <c r="H12891" s="3">
        <v>23</v>
      </c>
      <c r="I12891" s="69" t="str">
        <f>VLOOKUP(C12891,СПРАВОЧНИК!B:D,2,0)</f>
        <v>ЯПОНИЯ</v>
      </c>
      <c r="J12891" s="69" t="str">
        <f>VLOOKUP(C12891,СПРАВОЧНИК!B:D,3,0)</f>
        <v>ИНОМАРКИ</v>
      </c>
      <c r="K12891" s="69" t="str">
        <f>VLOOKUP(СВОД2023[[#This Row],[ФО]],СПРАВОЧНИК!H:P,2,0)</f>
        <v>Южный ФО</v>
      </c>
    </row>
    <row r="12892" spans="1:11" x14ac:dyDescent="0.2">
      <c r="A12892" t="s">
        <v>600</v>
      </c>
      <c r="B12892" t="s">
        <v>597</v>
      </c>
      <c r="C12892" s="1" t="s">
        <v>533</v>
      </c>
      <c r="D12892" s="1" t="s">
        <v>1007</v>
      </c>
      <c r="E12892" s="2">
        <v>6</v>
      </c>
      <c r="F12892" s="3">
        <v>4</v>
      </c>
      <c r="G12892" s="2">
        <v>38</v>
      </c>
      <c r="H12892" s="3">
        <v>32</v>
      </c>
      <c r="I12892" s="69" t="str">
        <f>VLOOKUP(C12892,СПРАВОЧНИК!B:D,2,0)</f>
        <v>ЯПОНИЯ</v>
      </c>
      <c r="J12892" s="69" t="str">
        <f>VLOOKUP(C12892,СПРАВОЧНИК!B:D,3,0)</f>
        <v>ИНОМАРКИ</v>
      </c>
      <c r="K12892" s="69" t="str">
        <f>VLOOKUP(СВОД2023[[#This Row],[ФО]],СПРАВОЧНИК!H:P,2,0)</f>
        <v>Южный ФО</v>
      </c>
    </row>
    <row r="12893" spans="1:11" x14ac:dyDescent="0.2">
      <c r="A12893" t="s">
        <v>600</v>
      </c>
      <c r="B12893" t="s">
        <v>597</v>
      </c>
      <c r="C12893" s="1" t="s">
        <v>533</v>
      </c>
      <c r="D12893" s="1" t="s">
        <v>1904</v>
      </c>
      <c r="E12893" s="2">
        <v>8</v>
      </c>
      <c r="F12893" s="3">
        <v>3</v>
      </c>
      <c r="G12893" s="2">
        <v>30</v>
      </c>
      <c r="H12893" s="3">
        <v>17</v>
      </c>
      <c r="I12893" s="69" t="str">
        <f>VLOOKUP(C12893,СПРАВОЧНИК!B:D,2,0)</f>
        <v>ЯПОНИЯ</v>
      </c>
      <c r="J12893" s="69" t="str">
        <f>VLOOKUP(C12893,СПРАВОЧНИК!B:D,3,0)</f>
        <v>ИНОМАРКИ</v>
      </c>
      <c r="K12893" s="69" t="str">
        <f>VLOOKUP(СВОД2023[[#This Row],[ФО]],СПРАВОЧНИК!H:P,2,0)</f>
        <v>Южный ФО</v>
      </c>
    </row>
    <row r="12894" spans="1:11" x14ac:dyDescent="0.2">
      <c r="A12894" t="s">
        <v>600</v>
      </c>
      <c r="B12894" t="s">
        <v>597</v>
      </c>
      <c r="C12894" s="1" t="s">
        <v>533</v>
      </c>
      <c r="D12894" s="1" t="s">
        <v>550</v>
      </c>
      <c r="E12894" s="2">
        <v>147</v>
      </c>
      <c r="F12894" s="3">
        <v>54</v>
      </c>
      <c r="G12894" s="2">
        <v>675</v>
      </c>
      <c r="H12894" s="3">
        <v>302</v>
      </c>
      <c r="I12894" s="69" t="str">
        <f>VLOOKUP(C12894,СПРАВОЧНИК!B:D,2,0)</f>
        <v>ЯПОНИЯ</v>
      </c>
      <c r="J12894" s="69" t="str">
        <f>VLOOKUP(C12894,СПРАВОЧНИК!B:D,3,0)</f>
        <v>ИНОМАРКИ</v>
      </c>
      <c r="K12894" s="69" t="str">
        <f>VLOOKUP(СВОД2023[[#This Row],[ФО]],СПРАВОЧНИК!H:P,2,0)</f>
        <v>Южный ФО</v>
      </c>
    </row>
    <row r="12895" spans="1:11" x14ac:dyDescent="0.2">
      <c r="A12895" t="s">
        <v>600</v>
      </c>
      <c r="B12895" t="s">
        <v>597</v>
      </c>
      <c r="C12895" s="1" t="s">
        <v>533</v>
      </c>
      <c r="D12895" s="1" t="s">
        <v>551</v>
      </c>
      <c r="E12895" s="2">
        <v>17</v>
      </c>
      <c r="F12895" s="3">
        <v>17</v>
      </c>
      <c r="G12895" s="2">
        <v>101</v>
      </c>
      <c r="H12895" s="3">
        <v>73</v>
      </c>
      <c r="I12895" s="69" t="str">
        <f>VLOOKUP(C12895,СПРАВОЧНИК!B:D,2,0)</f>
        <v>ЯПОНИЯ</v>
      </c>
      <c r="J12895" s="69" t="str">
        <f>VLOOKUP(C12895,СПРАВОЧНИК!B:D,3,0)</f>
        <v>ИНОМАРКИ</v>
      </c>
      <c r="K12895" s="69" t="str">
        <f>VLOOKUP(СВОД2023[[#This Row],[ФО]],СПРАВОЧНИК!H:P,2,0)</f>
        <v>Южный ФО</v>
      </c>
    </row>
    <row r="12896" spans="1:11" x14ac:dyDescent="0.2">
      <c r="A12896" t="s">
        <v>600</v>
      </c>
      <c r="B12896" t="s">
        <v>597</v>
      </c>
      <c r="C12896" s="1" t="s">
        <v>533</v>
      </c>
      <c r="D12896" s="1" t="s">
        <v>1905</v>
      </c>
      <c r="E12896" s="2">
        <v>1</v>
      </c>
      <c r="F12896" s="3">
        <v>2</v>
      </c>
      <c r="G12896" s="2">
        <v>4</v>
      </c>
      <c r="H12896" s="3">
        <v>4</v>
      </c>
      <c r="I12896" s="69" t="str">
        <f>VLOOKUP(C12896,СПРАВОЧНИК!B:D,2,0)</f>
        <v>ЯПОНИЯ</v>
      </c>
      <c r="J12896" s="69" t="str">
        <f>VLOOKUP(C12896,СПРАВОЧНИК!B:D,3,0)</f>
        <v>ИНОМАРКИ</v>
      </c>
      <c r="K12896" s="69" t="str">
        <f>VLOOKUP(СВОД2023[[#This Row],[ФО]],СПРАВОЧНИК!H:P,2,0)</f>
        <v>Южный ФО</v>
      </c>
    </row>
    <row r="12897" spans="1:11" x14ac:dyDescent="0.2">
      <c r="A12897" t="s">
        <v>600</v>
      </c>
      <c r="B12897" t="s">
        <v>597</v>
      </c>
      <c r="C12897" s="1" t="s">
        <v>533</v>
      </c>
      <c r="D12897" s="1" t="s">
        <v>1906</v>
      </c>
      <c r="E12897" s="2"/>
      <c r="F12897" s="3"/>
      <c r="G12897" s="2">
        <v>1</v>
      </c>
      <c r="H12897" s="3"/>
      <c r="I12897" s="69" t="str">
        <f>VLOOKUP(C12897,СПРАВОЧНИК!B:D,2,0)</f>
        <v>ЯПОНИЯ</v>
      </c>
      <c r="J12897" s="69" t="str">
        <f>VLOOKUP(C12897,СПРАВОЧНИК!B:D,3,0)</f>
        <v>ИНОМАРКИ</v>
      </c>
      <c r="K12897" s="69" t="str">
        <f>VLOOKUP(СВОД2023[[#This Row],[ФО]],СПРАВОЧНИК!H:P,2,0)</f>
        <v>Южный ФО</v>
      </c>
    </row>
    <row r="12898" spans="1:11" x14ac:dyDescent="0.2">
      <c r="A12898" t="s">
        <v>600</v>
      </c>
      <c r="B12898" t="s">
        <v>597</v>
      </c>
      <c r="C12898" s="1" t="s">
        <v>533</v>
      </c>
      <c r="D12898" s="1" t="s">
        <v>1907</v>
      </c>
      <c r="E12898" s="2">
        <v>13</v>
      </c>
      <c r="F12898" s="3">
        <v>6</v>
      </c>
      <c r="G12898" s="2">
        <v>84</v>
      </c>
      <c r="H12898" s="3">
        <v>46</v>
      </c>
      <c r="I12898" s="69" t="str">
        <f>VLOOKUP(C12898,СПРАВОЧНИК!B:D,2,0)</f>
        <v>ЯПОНИЯ</v>
      </c>
      <c r="J12898" s="69" t="str">
        <f>VLOOKUP(C12898,СПРАВОЧНИК!B:D,3,0)</f>
        <v>ИНОМАРКИ</v>
      </c>
      <c r="K12898" s="69" t="str">
        <f>VLOOKUP(СВОД2023[[#This Row],[ФО]],СПРАВОЧНИК!H:P,2,0)</f>
        <v>Южный ФО</v>
      </c>
    </row>
    <row r="12899" spans="1:11" x14ac:dyDescent="0.2">
      <c r="A12899" t="s">
        <v>600</v>
      </c>
      <c r="B12899" t="s">
        <v>597</v>
      </c>
      <c r="C12899" s="1" t="s">
        <v>533</v>
      </c>
      <c r="D12899" s="1" t="s">
        <v>1908</v>
      </c>
      <c r="E12899" s="2">
        <v>13</v>
      </c>
      <c r="F12899" s="3">
        <v>9</v>
      </c>
      <c r="G12899" s="2">
        <v>75</v>
      </c>
      <c r="H12899" s="3">
        <v>54</v>
      </c>
      <c r="I12899" s="69" t="str">
        <f>VLOOKUP(C12899,СПРАВОЧНИК!B:D,2,0)</f>
        <v>ЯПОНИЯ</v>
      </c>
      <c r="J12899" s="69" t="str">
        <f>VLOOKUP(C12899,СПРАВОЧНИК!B:D,3,0)</f>
        <v>ИНОМАРКИ</v>
      </c>
      <c r="K12899" s="69" t="str">
        <f>VLOOKUP(СВОД2023[[#This Row],[ФО]],СПРАВОЧНИК!H:P,2,0)</f>
        <v>Южный ФО</v>
      </c>
    </row>
    <row r="12900" spans="1:11" x14ac:dyDescent="0.2">
      <c r="A12900" t="s">
        <v>600</v>
      </c>
      <c r="B12900" t="s">
        <v>597</v>
      </c>
      <c r="C12900" s="1" t="s">
        <v>533</v>
      </c>
      <c r="D12900" s="1" t="s">
        <v>552</v>
      </c>
      <c r="E12900" s="2">
        <v>491</v>
      </c>
      <c r="F12900" s="3">
        <v>250</v>
      </c>
      <c r="G12900" s="2">
        <v>2609</v>
      </c>
      <c r="H12900" s="3">
        <v>1522</v>
      </c>
      <c r="I12900" s="69" t="str">
        <f>VLOOKUP(C12900,СПРАВОЧНИК!B:D,2,0)</f>
        <v>ЯПОНИЯ</v>
      </c>
      <c r="J12900" s="69" t="str">
        <f>VLOOKUP(C12900,СПРАВОЧНИК!B:D,3,0)</f>
        <v>ИНОМАРКИ</v>
      </c>
      <c r="K12900" s="69" t="str">
        <f>VLOOKUP(СВОД2023[[#This Row],[ФО]],СПРАВОЧНИК!H:P,2,0)</f>
        <v>Южный ФО</v>
      </c>
    </row>
    <row r="12901" spans="1:11" x14ac:dyDescent="0.2">
      <c r="A12901" t="s">
        <v>600</v>
      </c>
      <c r="B12901" t="s">
        <v>597</v>
      </c>
      <c r="C12901" s="1" t="s">
        <v>533</v>
      </c>
      <c r="D12901" s="1" t="s">
        <v>553</v>
      </c>
      <c r="E12901" s="2">
        <v>16</v>
      </c>
      <c r="F12901" s="3">
        <v>1</v>
      </c>
      <c r="G12901" s="2">
        <v>70</v>
      </c>
      <c r="H12901" s="3">
        <v>15</v>
      </c>
      <c r="I12901" s="69" t="str">
        <f>VLOOKUP(C12901,СПРАВОЧНИК!B:D,2,0)</f>
        <v>ЯПОНИЯ</v>
      </c>
      <c r="J12901" s="69" t="str">
        <f>VLOOKUP(C12901,СПРАВОЧНИК!B:D,3,0)</f>
        <v>ИНОМАРКИ</v>
      </c>
      <c r="K12901" s="69" t="str">
        <f>VLOOKUP(СВОД2023[[#This Row],[ФО]],СПРАВОЧНИК!H:P,2,0)</f>
        <v>Южный ФО</v>
      </c>
    </row>
    <row r="12902" spans="1:11" x14ac:dyDescent="0.2">
      <c r="A12902" t="s">
        <v>600</v>
      </c>
      <c r="B12902" t="s">
        <v>597</v>
      </c>
      <c r="C12902" s="1" t="s">
        <v>533</v>
      </c>
      <c r="D12902" s="1" t="s">
        <v>554</v>
      </c>
      <c r="E12902" s="2">
        <v>4</v>
      </c>
      <c r="F12902" s="3">
        <v>5</v>
      </c>
      <c r="G12902" s="2">
        <v>37</v>
      </c>
      <c r="H12902" s="3">
        <v>30</v>
      </c>
      <c r="I12902" s="69" t="str">
        <f>VLOOKUP(C12902,СПРАВОЧНИК!B:D,2,0)</f>
        <v>ЯПОНИЯ</v>
      </c>
      <c r="J12902" s="69" t="str">
        <f>VLOOKUP(C12902,СПРАВОЧНИК!B:D,3,0)</f>
        <v>ИНОМАРКИ</v>
      </c>
      <c r="K12902" s="69" t="str">
        <f>VLOOKUP(СВОД2023[[#This Row],[ФО]],СПРАВОЧНИК!H:P,2,0)</f>
        <v>Южный ФО</v>
      </c>
    </row>
    <row r="12903" spans="1:11" x14ac:dyDescent="0.2">
      <c r="A12903" t="s">
        <v>600</v>
      </c>
      <c r="B12903" t="s">
        <v>597</v>
      </c>
      <c r="C12903" s="1" t="s">
        <v>533</v>
      </c>
      <c r="D12903" s="1" t="s">
        <v>1909</v>
      </c>
      <c r="E12903" s="2">
        <v>1</v>
      </c>
      <c r="F12903" s="3">
        <v>2</v>
      </c>
      <c r="G12903" s="2">
        <v>13</v>
      </c>
      <c r="H12903" s="3">
        <v>15</v>
      </c>
      <c r="I12903" s="69" t="str">
        <f>VLOOKUP(C12903,СПРАВОЧНИК!B:D,2,0)</f>
        <v>ЯПОНИЯ</v>
      </c>
      <c r="J12903" s="69" t="str">
        <f>VLOOKUP(C12903,СПРАВОЧНИК!B:D,3,0)</f>
        <v>ИНОМАРКИ</v>
      </c>
      <c r="K12903" s="69" t="str">
        <f>VLOOKUP(СВОД2023[[#This Row],[ФО]],СПРАВОЧНИК!H:P,2,0)</f>
        <v>Южный ФО</v>
      </c>
    </row>
    <row r="12904" spans="1:11" x14ac:dyDescent="0.2">
      <c r="A12904" t="s">
        <v>600</v>
      </c>
      <c r="B12904" t="s">
        <v>597</v>
      </c>
      <c r="C12904" s="1" t="s">
        <v>533</v>
      </c>
      <c r="D12904" s="1" t="s">
        <v>555</v>
      </c>
      <c r="E12904" s="2">
        <v>9</v>
      </c>
      <c r="F12904" s="3">
        <v>2</v>
      </c>
      <c r="G12904" s="2">
        <v>33</v>
      </c>
      <c r="H12904" s="3">
        <v>13</v>
      </c>
      <c r="I12904" s="69" t="str">
        <f>VLOOKUP(C12904,СПРАВОЧНИК!B:D,2,0)</f>
        <v>ЯПОНИЯ</v>
      </c>
      <c r="J12904" s="69" t="str">
        <f>VLOOKUP(C12904,СПРАВОЧНИК!B:D,3,0)</f>
        <v>ИНОМАРКИ</v>
      </c>
      <c r="K12904" s="69" t="str">
        <f>VLOOKUP(СВОД2023[[#This Row],[ФО]],СПРАВОЧНИК!H:P,2,0)</f>
        <v>Южный ФО</v>
      </c>
    </row>
    <row r="12905" spans="1:11" x14ac:dyDescent="0.2">
      <c r="A12905" t="s">
        <v>600</v>
      </c>
      <c r="B12905" t="s">
        <v>597</v>
      </c>
      <c r="C12905" s="1" t="s">
        <v>533</v>
      </c>
      <c r="D12905" s="1" t="s">
        <v>1910</v>
      </c>
      <c r="E12905" s="2"/>
      <c r="F12905" s="3"/>
      <c r="G12905" s="2">
        <v>2</v>
      </c>
      <c r="H12905" s="3">
        <v>4</v>
      </c>
      <c r="I12905" s="69" t="str">
        <f>VLOOKUP(C12905,СПРАВОЧНИК!B:D,2,0)</f>
        <v>ЯПОНИЯ</v>
      </c>
      <c r="J12905" s="69" t="str">
        <f>VLOOKUP(C12905,СПРАВОЧНИК!B:D,3,0)</f>
        <v>ИНОМАРКИ</v>
      </c>
      <c r="K12905" s="69" t="str">
        <f>VLOOKUP(СВОД2023[[#This Row],[ФО]],СПРАВОЧНИК!H:P,2,0)</f>
        <v>Южный ФО</v>
      </c>
    </row>
    <row r="12906" spans="1:11" x14ac:dyDescent="0.2">
      <c r="A12906" t="s">
        <v>600</v>
      </c>
      <c r="B12906" t="s">
        <v>597</v>
      </c>
      <c r="C12906" s="1" t="s">
        <v>533</v>
      </c>
      <c r="D12906" s="1" t="s">
        <v>1911</v>
      </c>
      <c r="E12906" s="2">
        <v>1</v>
      </c>
      <c r="F12906" s="3"/>
      <c r="G12906" s="2">
        <v>3</v>
      </c>
      <c r="H12906" s="3">
        <v>2</v>
      </c>
      <c r="I12906" s="69" t="str">
        <f>VLOOKUP(C12906,СПРАВОЧНИК!B:D,2,0)</f>
        <v>ЯПОНИЯ</v>
      </c>
      <c r="J12906" s="69" t="str">
        <f>VLOOKUP(C12906,СПРАВОЧНИК!B:D,3,0)</f>
        <v>ИНОМАРКИ</v>
      </c>
      <c r="K12906" s="69" t="str">
        <f>VLOOKUP(СВОД2023[[#This Row],[ФО]],СПРАВОЧНИК!H:P,2,0)</f>
        <v>Южный ФО</v>
      </c>
    </row>
    <row r="12907" spans="1:11" x14ac:dyDescent="0.2">
      <c r="A12907" t="s">
        <v>600</v>
      </c>
      <c r="B12907" t="s">
        <v>597</v>
      </c>
      <c r="C12907" s="1" t="s">
        <v>533</v>
      </c>
      <c r="D12907" s="1" t="s">
        <v>556</v>
      </c>
      <c r="E12907" s="2">
        <v>6</v>
      </c>
      <c r="F12907" s="3">
        <v>3</v>
      </c>
      <c r="G12907" s="2">
        <v>30</v>
      </c>
      <c r="H12907" s="3">
        <v>14</v>
      </c>
      <c r="I12907" s="69" t="str">
        <f>VLOOKUP(C12907,СПРАВОЧНИК!B:D,2,0)</f>
        <v>ЯПОНИЯ</v>
      </c>
      <c r="J12907" s="69" t="str">
        <f>VLOOKUP(C12907,СПРАВОЧНИК!B:D,3,0)</f>
        <v>ИНОМАРКИ</v>
      </c>
      <c r="K12907" s="69" t="str">
        <f>VLOOKUP(СВОД2023[[#This Row],[ФО]],СПРАВОЧНИК!H:P,2,0)</f>
        <v>Южный ФО</v>
      </c>
    </row>
    <row r="12908" spans="1:11" x14ac:dyDescent="0.2">
      <c r="A12908" t="s">
        <v>600</v>
      </c>
      <c r="B12908" t="s">
        <v>597</v>
      </c>
      <c r="C12908" s="1" t="s">
        <v>533</v>
      </c>
      <c r="D12908" s="1" t="s">
        <v>1912</v>
      </c>
      <c r="E12908" s="2">
        <v>1</v>
      </c>
      <c r="F12908" s="3"/>
      <c r="G12908" s="2">
        <v>1</v>
      </c>
      <c r="H12908" s="3">
        <v>1</v>
      </c>
      <c r="I12908" s="69" t="str">
        <f>VLOOKUP(C12908,СПРАВОЧНИК!B:D,2,0)</f>
        <v>ЯПОНИЯ</v>
      </c>
      <c r="J12908" s="69" t="str">
        <f>VLOOKUP(C12908,СПРАВОЧНИК!B:D,3,0)</f>
        <v>ИНОМАРКИ</v>
      </c>
      <c r="K12908" s="69" t="str">
        <f>VLOOKUP(СВОД2023[[#This Row],[ФО]],СПРАВОЧНИК!H:P,2,0)</f>
        <v>Южный ФО</v>
      </c>
    </row>
    <row r="12909" spans="1:11" x14ac:dyDescent="0.2">
      <c r="A12909" t="s">
        <v>600</v>
      </c>
      <c r="B12909" t="s">
        <v>597</v>
      </c>
      <c r="C12909" s="1" t="s">
        <v>533</v>
      </c>
      <c r="D12909" s="1" t="s">
        <v>557</v>
      </c>
      <c r="E12909" s="2">
        <v>5</v>
      </c>
      <c r="F12909" s="3">
        <v>2</v>
      </c>
      <c r="G12909" s="2">
        <v>58</v>
      </c>
      <c r="H12909" s="3">
        <v>21</v>
      </c>
      <c r="I12909" s="69" t="str">
        <f>VLOOKUP(C12909,СПРАВОЧНИК!B:D,2,0)</f>
        <v>ЯПОНИЯ</v>
      </c>
      <c r="J12909" s="69" t="str">
        <f>VLOOKUP(C12909,СПРАВОЧНИК!B:D,3,0)</f>
        <v>ИНОМАРКИ</v>
      </c>
      <c r="K12909" s="69" t="str">
        <f>VLOOKUP(СВОД2023[[#This Row],[ФО]],СПРАВОЧНИК!H:P,2,0)</f>
        <v>Южный ФО</v>
      </c>
    </row>
    <row r="12910" spans="1:11" x14ac:dyDescent="0.2">
      <c r="A12910" t="s">
        <v>600</v>
      </c>
      <c r="B12910" t="s">
        <v>597</v>
      </c>
      <c r="C12910" s="1" t="s">
        <v>533</v>
      </c>
      <c r="D12910" s="1" t="s">
        <v>1008</v>
      </c>
      <c r="E12910" s="2">
        <v>63</v>
      </c>
      <c r="F12910" s="3">
        <v>26</v>
      </c>
      <c r="G12910" s="2">
        <v>269</v>
      </c>
      <c r="H12910" s="3">
        <v>141</v>
      </c>
      <c r="I12910" s="69" t="str">
        <f>VLOOKUP(C12910,СПРАВОЧНИК!B:D,2,0)</f>
        <v>ЯПОНИЯ</v>
      </c>
      <c r="J12910" s="69" t="str">
        <f>VLOOKUP(C12910,СПРАВОЧНИК!B:D,3,0)</f>
        <v>ИНОМАРКИ</v>
      </c>
      <c r="K12910" s="69" t="str">
        <f>VLOOKUP(СВОД2023[[#This Row],[ФО]],СПРАВОЧНИК!H:P,2,0)</f>
        <v>Южный ФО</v>
      </c>
    </row>
    <row r="12911" spans="1:11" x14ac:dyDescent="0.2">
      <c r="A12911" t="s">
        <v>600</v>
      </c>
      <c r="B12911" t="s">
        <v>597</v>
      </c>
      <c r="C12911" s="1" t="s">
        <v>533</v>
      </c>
      <c r="D12911" s="1" t="s">
        <v>1913</v>
      </c>
      <c r="E12911" s="2">
        <v>1</v>
      </c>
      <c r="F12911" s="3"/>
      <c r="G12911" s="2">
        <v>2</v>
      </c>
      <c r="H12911" s="3">
        <v>4</v>
      </c>
      <c r="I12911" s="69" t="str">
        <f>VLOOKUP(C12911,СПРАВОЧНИК!B:D,2,0)</f>
        <v>ЯПОНИЯ</v>
      </c>
      <c r="J12911" s="69" t="str">
        <f>VLOOKUP(C12911,СПРАВОЧНИК!B:D,3,0)</f>
        <v>ИНОМАРКИ</v>
      </c>
      <c r="K12911" s="69" t="str">
        <f>VLOOKUP(СВОД2023[[#This Row],[ФО]],СПРАВОЧНИК!H:P,2,0)</f>
        <v>Южный ФО</v>
      </c>
    </row>
    <row r="12912" spans="1:11" x14ac:dyDescent="0.2">
      <c r="A12912" t="s">
        <v>600</v>
      </c>
      <c r="B12912" t="s">
        <v>597</v>
      </c>
      <c r="C12912" s="1" t="s">
        <v>533</v>
      </c>
      <c r="D12912" s="1" t="s">
        <v>2348</v>
      </c>
      <c r="E12912" s="2">
        <v>2</v>
      </c>
      <c r="F12912" s="3">
        <v>1</v>
      </c>
      <c r="G12912" s="2">
        <v>14</v>
      </c>
      <c r="H12912" s="3">
        <v>6</v>
      </c>
      <c r="I12912" s="69" t="str">
        <f>VLOOKUP(C12912,СПРАВОЧНИК!B:D,2,0)</f>
        <v>ЯПОНИЯ</v>
      </c>
      <c r="J12912" s="69" t="str">
        <f>VLOOKUP(C12912,СПРАВОЧНИК!B:D,3,0)</f>
        <v>ИНОМАРКИ</v>
      </c>
      <c r="K12912" s="69" t="str">
        <f>VLOOKUP(СВОД2023[[#This Row],[ФО]],СПРАВОЧНИК!H:P,2,0)</f>
        <v>Южный ФО</v>
      </c>
    </row>
    <row r="12913" spans="1:11" x14ac:dyDescent="0.2">
      <c r="A12913" t="s">
        <v>600</v>
      </c>
      <c r="B12913" t="s">
        <v>597</v>
      </c>
      <c r="C12913" s="1" t="s">
        <v>533</v>
      </c>
      <c r="D12913" s="1" t="s">
        <v>1914</v>
      </c>
      <c r="E12913" s="2">
        <v>3</v>
      </c>
      <c r="F12913" s="3">
        <v>3</v>
      </c>
      <c r="G12913" s="2">
        <v>21</v>
      </c>
      <c r="H12913" s="3">
        <v>14</v>
      </c>
      <c r="I12913" s="69" t="str">
        <f>VLOOKUP(C12913,СПРАВОЧНИК!B:D,2,0)</f>
        <v>ЯПОНИЯ</v>
      </c>
      <c r="J12913" s="69" t="str">
        <f>VLOOKUP(C12913,СПРАВОЧНИК!B:D,3,0)</f>
        <v>ИНОМАРКИ</v>
      </c>
      <c r="K12913" s="69" t="str">
        <f>VLOOKUP(СВОД2023[[#This Row],[ФО]],СПРАВОЧНИК!H:P,2,0)</f>
        <v>Южный ФО</v>
      </c>
    </row>
    <row r="12914" spans="1:11" x14ac:dyDescent="0.2">
      <c r="A12914" t="s">
        <v>600</v>
      </c>
      <c r="B12914" t="s">
        <v>597</v>
      </c>
      <c r="C12914" s="1" t="s">
        <v>533</v>
      </c>
      <c r="D12914" s="1" t="s">
        <v>558</v>
      </c>
      <c r="E12914" s="2">
        <v>4</v>
      </c>
      <c r="F12914" s="3">
        <v>1</v>
      </c>
      <c r="G12914" s="2">
        <v>21</v>
      </c>
      <c r="H12914" s="3">
        <v>13</v>
      </c>
      <c r="I12914" s="69" t="str">
        <f>VLOOKUP(C12914,СПРАВОЧНИК!B:D,2,0)</f>
        <v>ЯПОНИЯ</v>
      </c>
      <c r="J12914" s="69" t="str">
        <f>VLOOKUP(C12914,СПРАВОЧНИК!B:D,3,0)</f>
        <v>ИНОМАРКИ</v>
      </c>
      <c r="K12914" s="69" t="str">
        <f>VLOOKUP(СВОД2023[[#This Row],[ФО]],СПРАВОЧНИК!H:P,2,0)</f>
        <v>Южный ФО</v>
      </c>
    </row>
    <row r="12915" spans="1:11" x14ac:dyDescent="0.2">
      <c r="A12915" t="s">
        <v>600</v>
      </c>
      <c r="B12915" t="s">
        <v>597</v>
      </c>
      <c r="C12915" s="1" t="s">
        <v>533</v>
      </c>
      <c r="D12915" s="1" t="s">
        <v>1915</v>
      </c>
      <c r="E12915" s="2"/>
      <c r="F12915" s="3"/>
      <c r="G12915" s="2">
        <v>6</v>
      </c>
      <c r="H12915" s="3">
        <v>3</v>
      </c>
      <c r="I12915" s="69" t="str">
        <f>VLOOKUP(C12915,СПРАВОЧНИК!B:D,2,0)</f>
        <v>ЯПОНИЯ</v>
      </c>
      <c r="J12915" s="69" t="str">
        <f>VLOOKUP(C12915,СПРАВОЧНИК!B:D,3,0)</f>
        <v>ИНОМАРКИ</v>
      </c>
      <c r="K12915" s="69" t="str">
        <f>VLOOKUP(СВОД2023[[#This Row],[ФО]],СПРАВОЧНИК!H:P,2,0)</f>
        <v>Южный ФО</v>
      </c>
    </row>
    <row r="12916" spans="1:11" x14ac:dyDescent="0.2">
      <c r="A12916" t="s">
        <v>600</v>
      </c>
      <c r="B12916" t="s">
        <v>597</v>
      </c>
      <c r="C12916" s="1" t="s">
        <v>533</v>
      </c>
      <c r="D12916" s="1" t="s">
        <v>1916</v>
      </c>
      <c r="E12916" s="2">
        <v>11</v>
      </c>
      <c r="F12916" s="3">
        <v>6</v>
      </c>
      <c r="G12916" s="2">
        <v>45</v>
      </c>
      <c r="H12916" s="3">
        <v>27</v>
      </c>
      <c r="I12916" s="69" t="str">
        <f>VLOOKUP(C12916,СПРАВОЧНИК!B:D,2,0)</f>
        <v>ЯПОНИЯ</v>
      </c>
      <c r="J12916" s="69" t="str">
        <f>VLOOKUP(C12916,СПРАВОЧНИК!B:D,3,0)</f>
        <v>ИНОМАРКИ</v>
      </c>
      <c r="K12916" s="69" t="str">
        <f>VLOOKUP(СВОД2023[[#This Row],[ФО]],СПРАВОЧНИК!H:P,2,0)</f>
        <v>Южный ФО</v>
      </c>
    </row>
    <row r="12917" spans="1:11" x14ac:dyDescent="0.2">
      <c r="A12917" t="s">
        <v>600</v>
      </c>
      <c r="B12917" t="s">
        <v>597</v>
      </c>
      <c r="C12917" s="1" t="s">
        <v>533</v>
      </c>
      <c r="D12917" s="1" t="s">
        <v>1917</v>
      </c>
      <c r="E12917" s="2">
        <v>11</v>
      </c>
      <c r="F12917" s="3">
        <v>6</v>
      </c>
      <c r="G12917" s="2">
        <v>49</v>
      </c>
      <c r="H12917" s="3">
        <v>30</v>
      </c>
      <c r="I12917" s="69" t="str">
        <f>VLOOKUP(C12917,СПРАВОЧНИК!B:D,2,0)</f>
        <v>ЯПОНИЯ</v>
      </c>
      <c r="J12917" s="69" t="str">
        <f>VLOOKUP(C12917,СПРАВОЧНИК!B:D,3,0)</f>
        <v>ИНОМАРКИ</v>
      </c>
      <c r="K12917" s="69" t="str">
        <f>VLOOKUP(СВОД2023[[#This Row],[ФО]],СПРАВОЧНИК!H:P,2,0)</f>
        <v>Южный ФО</v>
      </c>
    </row>
    <row r="12918" spans="1:11" x14ac:dyDescent="0.2">
      <c r="A12918" t="s">
        <v>600</v>
      </c>
      <c r="B12918" t="s">
        <v>597</v>
      </c>
      <c r="C12918" s="1" t="s">
        <v>533</v>
      </c>
      <c r="D12918" s="1" t="s">
        <v>559</v>
      </c>
      <c r="E12918" s="2"/>
      <c r="F12918" s="3"/>
      <c r="G12918" s="2">
        <v>3</v>
      </c>
      <c r="H12918" s="3">
        <v>2</v>
      </c>
      <c r="I12918" s="69" t="str">
        <f>VLOOKUP(C12918,СПРАВОЧНИК!B:D,2,0)</f>
        <v>ЯПОНИЯ</v>
      </c>
      <c r="J12918" s="69" t="str">
        <f>VLOOKUP(C12918,СПРАВОЧНИК!B:D,3,0)</f>
        <v>ИНОМАРКИ</v>
      </c>
      <c r="K12918" s="69" t="str">
        <f>VLOOKUP(СВОД2023[[#This Row],[ФО]],СПРАВОЧНИК!H:P,2,0)</f>
        <v>Южный ФО</v>
      </c>
    </row>
    <row r="12919" spans="1:11" x14ac:dyDescent="0.2">
      <c r="A12919" t="s">
        <v>600</v>
      </c>
      <c r="B12919" t="s">
        <v>597</v>
      </c>
      <c r="C12919" s="1" t="s">
        <v>533</v>
      </c>
      <c r="D12919" s="1" t="s">
        <v>525</v>
      </c>
      <c r="E12919" s="2">
        <v>19</v>
      </c>
      <c r="F12919" s="3">
        <v>8</v>
      </c>
      <c r="G12919" s="2">
        <v>84</v>
      </c>
      <c r="H12919" s="3">
        <v>22</v>
      </c>
      <c r="I12919" s="69" t="str">
        <f>VLOOKUP(C12919,СПРАВОЧНИК!B:D,2,0)</f>
        <v>ЯПОНИЯ</v>
      </c>
      <c r="J12919" s="69" t="str">
        <f>VLOOKUP(C12919,СПРАВОЧНИК!B:D,3,0)</f>
        <v>ИНОМАРКИ</v>
      </c>
      <c r="K12919" s="69" t="str">
        <f>VLOOKUP(СВОД2023[[#This Row],[ФО]],СПРАВОЧНИК!H:P,2,0)</f>
        <v>Южный ФО</v>
      </c>
    </row>
    <row r="12920" spans="1:11" x14ac:dyDescent="0.2">
      <c r="A12920" t="s">
        <v>600</v>
      </c>
      <c r="B12920" t="s">
        <v>597</v>
      </c>
      <c r="C12920" s="1" t="s">
        <v>533</v>
      </c>
      <c r="D12920" s="1" t="s">
        <v>1918</v>
      </c>
      <c r="E12920" s="2">
        <v>3</v>
      </c>
      <c r="F12920" s="3">
        <v>3</v>
      </c>
      <c r="G12920" s="2">
        <v>18</v>
      </c>
      <c r="H12920" s="3">
        <v>8</v>
      </c>
      <c r="I12920" s="69" t="str">
        <f>VLOOKUP(C12920,СПРАВОЧНИК!B:D,2,0)</f>
        <v>ЯПОНИЯ</v>
      </c>
      <c r="J12920" s="69" t="str">
        <f>VLOOKUP(C12920,СПРАВОЧНИК!B:D,3,0)</f>
        <v>ИНОМАРКИ</v>
      </c>
      <c r="K12920" s="69" t="str">
        <f>VLOOKUP(СВОД2023[[#This Row],[ФО]],СПРАВОЧНИК!H:P,2,0)</f>
        <v>Южный ФО</v>
      </c>
    </row>
    <row r="12921" spans="1:11" x14ac:dyDescent="0.2">
      <c r="A12921" t="s">
        <v>600</v>
      </c>
      <c r="B12921" t="s">
        <v>597</v>
      </c>
      <c r="C12921" s="1" t="s">
        <v>533</v>
      </c>
      <c r="D12921" s="1" t="s">
        <v>1919</v>
      </c>
      <c r="E12921" s="2"/>
      <c r="F12921" s="3"/>
      <c r="G12921" s="2">
        <v>3</v>
      </c>
      <c r="H12921" s="3">
        <v>2</v>
      </c>
      <c r="I12921" s="69" t="str">
        <f>VLOOKUP(C12921,СПРАВОЧНИК!B:D,2,0)</f>
        <v>ЯПОНИЯ</v>
      </c>
      <c r="J12921" s="69" t="str">
        <f>VLOOKUP(C12921,СПРАВОЧНИК!B:D,3,0)</f>
        <v>ИНОМАРКИ</v>
      </c>
      <c r="K12921" s="69" t="str">
        <f>VLOOKUP(СВОД2023[[#This Row],[ФО]],СПРАВОЧНИК!H:P,2,0)</f>
        <v>Южный ФО</v>
      </c>
    </row>
    <row r="12922" spans="1:11" x14ac:dyDescent="0.2">
      <c r="A12922" t="s">
        <v>600</v>
      </c>
      <c r="B12922" t="s">
        <v>597</v>
      </c>
      <c r="C12922" s="1" t="s">
        <v>533</v>
      </c>
      <c r="D12922" s="1" t="s">
        <v>1920</v>
      </c>
      <c r="E12922" s="2">
        <v>1</v>
      </c>
      <c r="F12922" s="3"/>
      <c r="G12922" s="2">
        <v>2</v>
      </c>
      <c r="H12922" s="3">
        <v>3</v>
      </c>
      <c r="I12922" s="69" t="str">
        <f>VLOOKUP(C12922,СПРАВОЧНИК!B:D,2,0)</f>
        <v>ЯПОНИЯ</v>
      </c>
      <c r="J12922" s="69" t="str">
        <f>VLOOKUP(C12922,СПРАВОЧНИК!B:D,3,0)</f>
        <v>ИНОМАРКИ</v>
      </c>
      <c r="K12922" s="69" t="str">
        <f>VLOOKUP(СВОД2023[[#This Row],[ФО]],СПРАВОЧНИК!H:P,2,0)</f>
        <v>Южный ФО</v>
      </c>
    </row>
    <row r="12923" spans="1:11" x14ac:dyDescent="0.2">
      <c r="A12923" t="s">
        <v>600</v>
      </c>
      <c r="B12923" t="s">
        <v>597</v>
      </c>
      <c r="C12923" s="1" t="s">
        <v>533</v>
      </c>
      <c r="D12923" s="1" t="s">
        <v>1921</v>
      </c>
      <c r="E12923" s="2">
        <v>5</v>
      </c>
      <c r="F12923" s="3">
        <v>1</v>
      </c>
      <c r="G12923" s="2">
        <v>26</v>
      </c>
      <c r="H12923" s="3">
        <v>23</v>
      </c>
      <c r="I12923" s="69" t="str">
        <f>VLOOKUP(C12923,СПРАВОЧНИК!B:D,2,0)</f>
        <v>ЯПОНИЯ</v>
      </c>
      <c r="J12923" s="69" t="str">
        <f>VLOOKUP(C12923,СПРАВОЧНИК!B:D,3,0)</f>
        <v>ИНОМАРКИ</v>
      </c>
      <c r="K12923" s="69" t="str">
        <f>VLOOKUP(СВОД2023[[#This Row],[ФО]],СПРАВОЧНИК!H:P,2,0)</f>
        <v>Южный ФО</v>
      </c>
    </row>
    <row r="12924" spans="1:11" x14ac:dyDescent="0.2">
      <c r="A12924" t="s">
        <v>600</v>
      </c>
      <c r="B12924" t="s">
        <v>597</v>
      </c>
      <c r="C12924" s="1" t="s">
        <v>533</v>
      </c>
      <c r="D12924" s="1" t="s">
        <v>1922</v>
      </c>
      <c r="E12924" s="2">
        <v>4</v>
      </c>
      <c r="F12924" s="3">
        <v>8</v>
      </c>
      <c r="G12924" s="2">
        <v>37</v>
      </c>
      <c r="H12924" s="3">
        <v>27</v>
      </c>
      <c r="I12924" s="69" t="str">
        <f>VLOOKUP(C12924,СПРАВОЧНИК!B:D,2,0)</f>
        <v>ЯПОНИЯ</v>
      </c>
      <c r="J12924" s="69" t="str">
        <f>VLOOKUP(C12924,СПРАВОЧНИК!B:D,3,0)</f>
        <v>ИНОМАРКИ</v>
      </c>
      <c r="K12924" s="69" t="str">
        <f>VLOOKUP(СВОД2023[[#This Row],[ФО]],СПРАВОЧНИК!H:P,2,0)</f>
        <v>Южный ФО</v>
      </c>
    </row>
    <row r="12925" spans="1:11" x14ac:dyDescent="0.2">
      <c r="A12925" t="s">
        <v>600</v>
      </c>
      <c r="B12925" t="s">
        <v>597</v>
      </c>
      <c r="C12925" s="1" t="s">
        <v>533</v>
      </c>
      <c r="D12925" s="1" t="s">
        <v>1923</v>
      </c>
      <c r="E12925" s="2">
        <v>2</v>
      </c>
      <c r="F12925" s="3">
        <v>1</v>
      </c>
      <c r="G12925" s="2">
        <v>4</v>
      </c>
      <c r="H12925" s="3">
        <v>1</v>
      </c>
      <c r="I12925" s="69" t="str">
        <f>VLOOKUP(C12925,СПРАВОЧНИК!B:D,2,0)</f>
        <v>ЯПОНИЯ</v>
      </c>
      <c r="J12925" s="69" t="str">
        <f>VLOOKUP(C12925,СПРАВОЧНИК!B:D,3,0)</f>
        <v>ИНОМАРКИ</v>
      </c>
      <c r="K12925" s="69" t="str">
        <f>VLOOKUP(СВОД2023[[#This Row],[ФО]],СПРАВОЧНИК!H:P,2,0)</f>
        <v>Южный ФО</v>
      </c>
    </row>
    <row r="12926" spans="1:11" x14ac:dyDescent="0.2">
      <c r="A12926" t="s">
        <v>600</v>
      </c>
      <c r="B12926" t="s">
        <v>597</v>
      </c>
      <c r="C12926" s="1" t="s">
        <v>533</v>
      </c>
      <c r="D12926" s="1" t="s">
        <v>560</v>
      </c>
      <c r="E12926" s="2">
        <v>10</v>
      </c>
      <c r="F12926" s="3"/>
      <c r="G12926" s="2">
        <v>28</v>
      </c>
      <c r="H12926" s="3"/>
      <c r="I12926" s="69" t="str">
        <f>VLOOKUP(C12926,СПРАВОЧНИК!B:D,2,0)</f>
        <v>ЯПОНИЯ</v>
      </c>
      <c r="J12926" s="69" t="str">
        <f>VLOOKUP(C12926,СПРАВОЧНИК!B:D,3,0)</f>
        <v>ИНОМАРКИ</v>
      </c>
      <c r="K12926" s="69" t="str">
        <f>VLOOKUP(СВОД2023[[#This Row],[ФО]],СПРАВОЧНИК!H:P,2,0)</f>
        <v>Южный ФО</v>
      </c>
    </row>
    <row r="12927" spans="1:11" x14ac:dyDescent="0.2">
      <c r="A12927" t="s">
        <v>600</v>
      </c>
      <c r="B12927" t="s">
        <v>597</v>
      </c>
      <c r="C12927" s="1" t="s">
        <v>533</v>
      </c>
      <c r="D12927" s="1" t="s">
        <v>1925</v>
      </c>
      <c r="E12927" s="2"/>
      <c r="F12927" s="3"/>
      <c r="G12927" s="2">
        <v>4</v>
      </c>
      <c r="H12927" s="3">
        <v>4</v>
      </c>
      <c r="I12927" s="69" t="str">
        <f>VLOOKUP(C12927,СПРАВОЧНИК!B:D,2,0)</f>
        <v>ЯПОНИЯ</v>
      </c>
      <c r="J12927" s="69" t="str">
        <f>VLOOKUP(C12927,СПРАВОЧНИК!B:D,3,0)</f>
        <v>ИНОМАРКИ</v>
      </c>
      <c r="K12927" s="69" t="str">
        <f>VLOOKUP(СВОД2023[[#This Row],[ФО]],СПРАВОЧНИК!H:P,2,0)</f>
        <v>Южный ФО</v>
      </c>
    </row>
    <row r="12928" spans="1:11" x14ac:dyDescent="0.2">
      <c r="A12928" t="s">
        <v>600</v>
      </c>
      <c r="B12928" t="s">
        <v>597</v>
      </c>
      <c r="C12928" s="1" t="s">
        <v>533</v>
      </c>
      <c r="D12928" s="1" t="s">
        <v>1926</v>
      </c>
      <c r="E12928" s="2">
        <v>19</v>
      </c>
      <c r="F12928" s="3">
        <v>21</v>
      </c>
      <c r="G12928" s="2">
        <v>145</v>
      </c>
      <c r="H12928" s="3">
        <v>127</v>
      </c>
      <c r="I12928" s="69" t="str">
        <f>VLOOKUP(C12928,СПРАВОЧНИК!B:D,2,0)</f>
        <v>ЯПОНИЯ</v>
      </c>
      <c r="J12928" s="69" t="str">
        <f>VLOOKUP(C12928,СПРАВОЧНИК!B:D,3,0)</f>
        <v>ИНОМАРКИ</v>
      </c>
      <c r="K12928" s="69" t="str">
        <f>VLOOKUP(СВОД2023[[#This Row],[ФО]],СПРАВОЧНИК!H:P,2,0)</f>
        <v>Южный ФО</v>
      </c>
    </row>
    <row r="12929" spans="1:11" x14ac:dyDescent="0.2">
      <c r="A12929" t="s">
        <v>600</v>
      </c>
      <c r="B12929" t="s">
        <v>597</v>
      </c>
      <c r="C12929" s="1" t="s">
        <v>533</v>
      </c>
      <c r="D12929" s="1" t="s">
        <v>1009</v>
      </c>
      <c r="E12929" s="2">
        <v>2</v>
      </c>
      <c r="F12929" s="3"/>
      <c r="G12929" s="2">
        <v>3</v>
      </c>
      <c r="H12929" s="3">
        <v>4</v>
      </c>
      <c r="I12929" s="69" t="str">
        <f>VLOOKUP(C12929,СПРАВОЧНИК!B:D,2,0)</f>
        <v>ЯПОНИЯ</v>
      </c>
      <c r="J12929" s="69" t="str">
        <f>VLOOKUP(C12929,СПРАВОЧНИК!B:D,3,0)</f>
        <v>ИНОМАРКИ</v>
      </c>
      <c r="K12929" s="69" t="str">
        <f>VLOOKUP(СВОД2023[[#This Row],[ФО]],СПРАВОЧНИК!H:P,2,0)</f>
        <v>Южный ФО</v>
      </c>
    </row>
    <row r="12930" spans="1:11" x14ac:dyDescent="0.2">
      <c r="A12930" t="s">
        <v>600</v>
      </c>
      <c r="B12930" t="s">
        <v>597</v>
      </c>
      <c r="C12930" s="1" t="s">
        <v>533</v>
      </c>
      <c r="D12930" s="1" t="s">
        <v>2349</v>
      </c>
      <c r="E12930" s="2"/>
      <c r="F12930" s="3"/>
      <c r="G12930" s="2">
        <v>1</v>
      </c>
      <c r="H12930" s="3"/>
      <c r="I12930" s="69" t="str">
        <f>VLOOKUP(C12930,СПРАВОЧНИК!B:D,2,0)</f>
        <v>ЯПОНИЯ</v>
      </c>
      <c r="J12930" s="69" t="str">
        <f>VLOOKUP(C12930,СПРАВОЧНИК!B:D,3,0)</f>
        <v>ИНОМАРКИ</v>
      </c>
      <c r="K12930" s="69" t="str">
        <f>VLOOKUP(СВОД2023[[#This Row],[ФО]],СПРАВОЧНИК!H:P,2,0)</f>
        <v>Южный ФО</v>
      </c>
    </row>
    <row r="12931" spans="1:11" x14ac:dyDescent="0.2">
      <c r="A12931" t="s">
        <v>600</v>
      </c>
      <c r="B12931" t="s">
        <v>597</v>
      </c>
      <c r="C12931" s="1" t="s">
        <v>533</v>
      </c>
      <c r="D12931" s="1" t="s">
        <v>1927</v>
      </c>
      <c r="E12931" s="2"/>
      <c r="F12931" s="3"/>
      <c r="G12931" s="2">
        <v>2</v>
      </c>
      <c r="H12931" s="3">
        <v>1</v>
      </c>
      <c r="I12931" s="69" t="str">
        <f>VLOOKUP(C12931,СПРАВОЧНИК!B:D,2,0)</f>
        <v>ЯПОНИЯ</v>
      </c>
      <c r="J12931" s="69" t="str">
        <f>VLOOKUP(C12931,СПРАВОЧНИК!B:D,3,0)</f>
        <v>ИНОМАРКИ</v>
      </c>
      <c r="K12931" s="69" t="str">
        <f>VLOOKUP(СВОД2023[[#This Row],[ФО]],СПРАВОЧНИК!H:P,2,0)</f>
        <v>Южный ФО</v>
      </c>
    </row>
    <row r="12932" spans="1:11" x14ac:dyDescent="0.2">
      <c r="A12932" t="s">
        <v>600</v>
      </c>
      <c r="B12932" t="s">
        <v>597</v>
      </c>
      <c r="C12932" s="1" t="s">
        <v>533</v>
      </c>
      <c r="D12932" s="1" t="s">
        <v>1010</v>
      </c>
      <c r="E12932" s="2">
        <v>24</v>
      </c>
      <c r="F12932" s="3">
        <v>3</v>
      </c>
      <c r="G12932" s="2">
        <v>114</v>
      </c>
      <c r="H12932" s="3">
        <v>18</v>
      </c>
      <c r="I12932" s="69" t="str">
        <f>VLOOKUP(C12932,СПРАВОЧНИК!B:D,2,0)</f>
        <v>ЯПОНИЯ</v>
      </c>
      <c r="J12932" s="69" t="str">
        <f>VLOOKUP(C12932,СПРАВОЧНИК!B:D,3,0)</f>
        <v>ИНОМАРКИ</v>
      </c>
      <c r="K12932" s="69" t="str">
        <f>VLOOKUP(СВОД2023[[#This Row],[ФО]],СПРАВОЧНИК!H:P,2,0)</f>
        <v>Южный ФО</v>
      </c>
    </row>
    <row r="12933" spans="1:11" x14ac:dyDescent="0.2">
      <c r="A12933" t="s">
        <v>600</v>
      </c>
      <c r="B12933" t="s">
        <v>597</v>
      </c>
      <c r="C12933" s="1" t="s">
        <v>533</v>
      </c>
      <c r="D12933" s="1" t="s">
        <v>561</v>
      </c>
      <c r="E12933" s="2">
        <v>18</v>
      </c>
      <c r="F12933" s="3">
        <v>4</v>
      </c>
      <c r="G12933" s="2">
        <v>81</v>
      </c>
      <c r="H12933" s="3">
        <v>41</v>
      </c>
      <c r="I12933" s="69" t="str">
        <f>VLOOKUP(C12933,СПРАВОЧНИК!B:D,2,0)</f>
        <v>ЯПОНИЯ</v>
      </c>
      <c r="J12933" s="69" t="str">
        <f>VLOOKUP(C12933,СПРАВОЧНИК!B:D,3,0)</f>
        <v>ИНОМАРКИ</v>
      </c>
      <c r="K12933" s="69" t="str">
        <f>VLOOKUP(СВОД2023[[#This Row],[ФО]],СПРАВОЧНИК!H:P,2,0)</f>
        <v>Южный ФО</v>
      </c>
    </row>
    <row r="12934" spans="1:11" x14ac:dyDescent="0.2">
      <c r="A12934" t="s">
        <v>600</v>
      </c>
      <c r="B12934" t="s">
        <v>597</v>
      </c>
      <c r="C12934" s="1" t="s">
        <v>533</v>
      </c>
      <c r="D12934" s="1" t="s">
        <v>1928</v>
      </c>
      <c r="E12934" s="2">
        <v>4</v>
      </c>
      <c r="F12934" s="3"/>
      <c r="G12934" s="2">
        <v>22</v>
      </c>
      <c r="H12934" s="3">
        <v>9</v>
      </c>
      <c r="I12934" s="69" t="str">
        <f>VLOOKUP(C12934,СПРАВОЧНИК!B:D,2,0)</f>
        <v>ЯПОНИЯ</v>
      </c>
      <c r="J12934" s="69" t="str">
        <f>VLOOKUP(C12934,СПРАВОЧНИК!B:D,3,0)</f>
        <v>ИНОМАРКИ</v>
      </c>
      <c r="K12934" s="69" t="str">
        <f>VLOOKUP(СВОД2023[[#This Row],[ФО]],СПРАВОЧНИК!H:P,2,0)</f>
        <v>Южный ФО</v>
      </c>
    </row>
    <row r="12935" spans="1:11" x14ac:dyDescent="0.2">
      <c r="A12935" t="s">
        <v>600</v>
      </c>
      <c r="B12935" t="s">
        <v>597</v>
      </c>
      <c r="C12935" s="1" t="s">
        <v>533</v>
      </c>
      <c r="D12935" s="1" t="s">
        <v>1929</v>
      </c>
      <c r="E12935" s="2">
        <v>8</v>
      </c>
      <c r="F12935" s="3">
        <v>11</v>
      </c>
      <c r="G12935" s="2">
        <v>63</v>
      </c>
      <c r="H12935" s="3">
        <v>51</v>
      </c>
      <c r="I12935" s="69" t="str">
        <f>VLOOKUP(C12935,СПРАВОЧНИК!B:D,2,0)</f>
        <v>ЯПОНИЯ</v>
      </c>
      <c r="J12935" s="69" t="str">
        <f>VLOOKUP(C12935,СПРАВОЧНИК!B:D,3,0)</f>
        <v>ИНОМАРКИ</v>
      </c>
      <c r="K12935" s="69" t="str">
        <f>VLOOKUP(СВОД2023[[#This Row],[ФО]],СПРАВОЧНИК!H:P,2,0)</f>
        <v>Южный ФО</v>
      </c>
    </row>
    <row r="12936" spans="1:11" x14ac:dyDescent="0.2">
      <c r="A12936" t="s">
        <v>600</v>
      </c>
      <c r="B12936" t="s">
        <v>597</v>
      </c>
      <c r="C12936" s="1" t="s">
        <v>533</v>
      </c>
      <c r="D12936" s="1" t="s">
        <v>1930</v>
      </c>
      <c r="E12936" s="2">
        <v>22</v>
      </c>
      <c r="F12936" s="3">
        <v>17</v>
      </c>
      <c r="G12936" s="2">
        <v>111</v>
      </c>
      <c r="H12936" s="3">
        <v>93</v>
      </c>
      <c r="I12936" s="69" t="str">
        <f>VLOOKUP(C12936,СПРАВОЧНИК!B:D,2,0)</f>
        <v>ЯПОНИЯ</v>
      </c>
      <c r="J12936" s="69" t="str">
        <f>VLOOKUP(C12936,СПРАВОЧНИК!B:D,3,0)</f>
        <v>ИНОМАРКИ</v>
      </c>
      <c r="K12936" s="69" t="str">
        <f>VLOOKUP(СВОД2023[[#This Row],[ФО]],СПРАВОЧНИК!H:P,2,0)</f>
        <v>Южный ФО</v>
      </c>
    </row>
    <row r="12937" spans="1:11" x14ac:dyDescent="0.2">
      <c r="A12937" t="s">
        <v>600</v>
      </c>
      <c r="B12937" t="s">
        <v>597</v>
      </c>
      <c r="C12937" s="1" t="s">
        <v>533</v>
      </c>
      <c r="D12937" s="1" t="s">
        <v>1931</v>
      </c>
      <c r="E12937" s="2">
        <v>123</v>
      </c>
      <c r="F12937" s="3">
        <v>96</v>
      </c>
      <c r="G12937" s="2">
        <v>735</v>
      </c>
      <c r="H12937" s="3">
        <v>509</v>
      </c>
      <c r="I12937" s="69" t="str">
        <f>VLOOKUP(C12937,СПРАВОЧНИК!B:D,2,0)</f>
        <v>ЯПОНИЯ</v>
      </c>
      <c r="J12937" s="69" t="str">
        <f>VLOOKUP(C12937,СПРАВОЧНИК!B:D,3,0)</f>
        <v>ИНОМАРКИ</v>
      </c>
      <c r="K12937" s="69" t="str">
        <f>VLOOKUP(СВОД2023[[#This Row],[ФО]],СПРАВОЧНИК!H:P,2,0)</f>
        <v>Южный ФО</v>
      </c>
    </row>
    <row r="12938" spans="1:11" x14ac:dyDescent="0.2">
      <c r="A12938" t="s">
        <v>600</v>
      </c>
      <c r="B12938" t="s">
        <v>597</v>
      </c>
      <c r="C12938" s="1" t="s">
        <v>533</v>
      </c>
      <c r="D12938" s="1" t="s">
        <v>1932</v>
      </c>
      <c r="E12938" s="2"/>
      <c r="F12938" s="3"/>
      <c r="G12938" s="2">
        <v>3</v>
      </c>
      <c r="H12938" s="3">
        <v>3</v>
      </c>
      <c r="I12938" s="69" t="str">
        <f>VLOOKUP(C12938,СПРАВОЧНИК!B:D,2,0)</f>
        <v>ЯПОНИЯ</v>
      </c>
      <c r="J12938" s="69" t="str">
        <f>VLOOKUP(C12938,СПРАВОЧНИК!B:D,3,0)</f>
        <v>ИНОМАРКИ</v>
      </c>
      <c r="K12938" s="69" t="str">
        <f>VLOOKUP(СВОД2023[[#This Row],[ФО]],СПРАВОЧНИК!H:P,2,0)</f>
        <v>Южный ФО</v>
      </c>
    </row>
    <row r="12939" spans="1:11" x14ac:dyDescent="0.2">
      <c r="A12939" t="s">
        <v>600</v>
      </c>
      <c r="B12939" t="s">
        <v>597</v>
      </c>
      <c r="C12939" s="1" t="s">
        <v>533</v>
      </c>
      <c r="D12939" s="1" t="s">
        <v>562</v>
      </c>
      <c r="E12939" s="2">
        <v>44</v>
      </c>
      <c r="F12939" s="3">
        <v>14</v>
      </c>
      <c r="G12939" s="2">
        <v>244</v>
      </c>
      <c r="H12939" s="3">
        <v>112</v>
      </c>
      <c r="I12939" s="69" t="str">
        <f>VLOOKUP(C12939,СПРАВОЧНИК!B:D,2,0)</f>
        <v>ЯПОНИЯ</v>
      </c>
      <c r="J12939" s="69" t="str">
        <f>VLOOKUP(C12939,СПРАВОЧНИК!B:D,3,0)</f>
        <v>ИНОМАРКИ</v>
      </c>
      <c r="K12939" s="69" t="str">
        <f>VLOOKUP(СВОД2023[[#This Row],[ФО]],СПРАВОЧНИК!H:P,2,0)</f>
        <v>Южный ФО</v>
      </c>
    </row>
    <row r="12940" spans="1:11" x14ac:dyDescent="0.2">
      <c r="A12940" t="s">
        <v>600</v>
      </c>
      <c r="B12940" t="s">
        <v>597</v>
      </c>
      <c r="C12940" s="1" t="s">
        <v>533</v>
      </c>
      <c r="D12940" s="1" t="s">
        <v>1933</v>
      </c>
      <c r="E12940" s="2"/>
      <c r="F12940" s="3">
        <v>3</v>
      </c>
      <c r="G12940" s="2">
        <v>9</v>
      </c>
      <c r="H12940" s="3">
        <v>19</v>
      </c>
      <c r="I12940" s="69" t="str">
        <f>VLOOKUP(C12940,СПРАВОЧНИК!B:D,2,0)</f>
        <v>ЯПОНИЯ</v>
      </c>
      <c r="J12940" s="69" t="str">
        <f>VLOOKUP(C12940,СПРАВОЧНИК!B:D,3,0)</f>
        <v>ИНОМАРКИ</v>
      </c>
      <c r="K12940" s="69" t="str">
        <f>VLOOKUP(СВОД2023[[#This Row],[ФО]],СПРАВОЧНИК!H:P,2,0)</f>
        <v>Южный ФО</v>
      </c>
    </row>
    <row r="12941" spans="1:11" x14ac:dyDescent="0.2">
      <c r="A12941" t="s">
        <v>600</v>
      </c>
      <c r="B12941" t="s">
        <v>597</v>
      </c>
      <c r="C12941" s="1" t="s">
        <v>533</v>
      </c>
      <c r="D12941" s="1" t="s">
        <v>1934</v>
      </c>
      <c r="E12941" s="2">
        <v>5</v>
      </c>
      <c r="F12941" s="3">
        <v>2</v>
      </c>
      <c r="G12941" s="2">
        <v>29</v>
      </c>
      <c r="H12941" s="3">
        <v>12</v>
      </c>
      <c r="I12941" s="69" t="str">
        <f>VLOOKUP(C12941,СПРАВОЧНИК!B:D,2,0)</f>
        <v>ЯПОНИЯ</v>
      </c>
      <c r="J12941" s="69" t="str">
        <f>VLOOKUP(C12941,СПРАВОЧНИК!B:D,3,0)</f>
        <v>ИНОМАРКИ</v>
      </c>
      <c r="K12941" s="69" t="str">
        <f>VLOOKUP(СВОД2023[[#This Row],[ФО]],СПРАВОЧНИК!H:P,2,0)</f>
        <v>Южный ФО</v>
      </c>
    </row>
    <row r="12942" spans="1:11" x14ac:dyDescent="0.2">
      <c r="A12942" t="s">
        <v>600</v>
      </c>
      <c r="B12942" t="s">
        <v>597</v>
      </c>
      <c r="C12942" s="1" t="s">
        <v>533</v>
      </c>
      <c r="D12942" s="1" t="s">
        <v>1935</v>
      </c>
      <c r="E12942" s="2"/>
      <c r="F12942" s="3">
        <v>2</v>
      </c>
      <c r="G12942" s="2">
        <v>17</v>
      </c>
      <c r="H12942" s="3">
        <v>14</v>
      </c>
      <c r="I12942" s="69" t="str">
        <f>VLOOKUP(C12942,СПРАВОЧНИК!B:D,2,0)</f>
        <v>ЯПОНИЯ</v>
      </c>
      <c r="J12942" s="69" t="str">
        <f>VLOOKUP(C12942,СПРАВОЧНИК!B:D,3,0)</f>
        <v>ИНОМАРКИ</v>
      </c>
      <c r="K12942" s="69" t="str">
        <f>VLOOKUP(СВОД2023[[#This Row],[ФО]],СПРАВОЧНИК!H:P,2,0)</f>
        <v>Южный ФО</v>
      </c>
    </row>
    <row r="12943" spans="1:11" x14ac:dyDescent="0.2">
      <c r="A12943" t="s">
        <v>600</v>
      </c>
      <c r="B12943" t="s">
        <v>597</v>
      </c>
      <c r="C12943" s="1" t="s">
        <v>533</v>
      </c>
      <c r="D12943" s="1" t="s">
        <v>1936</v>
      </c>
      <c r="E12943" s="2">
        <v>32</v>
      </c>
      <c r="F12943" s="3">
        <v>18</v>
      </c>
      <c r="G12943" s="2">
        <v>149</v>
      </c>
      <c r="H12943" s="3">
        <v>77</v>
      </c>
      <c r="I12943" s="69" t="str">
        <f>VLOOKUP(C12943,СПРАВОЧНИК!B:D,2,0)</f>
        <v>ЯПОНИЯ</v>
      </c>
      <c r="J12943" s="69" t="str">
        <f>VLOOKUP(C12943,СПРАВОЧНИК!B:D,3,0)</f>
        <v>ИНОМАРКИ</v>
      </c>
      <c r="K12943" s="69" t="str">
        <f>VLOOKUP(СВОД2023[[#This Row],[ФО]],СПРАВОЧНИК!H:P,2,0)</f>
        <v>Южный ФО</v>
      </c>
    </row>
    <row r="12944" spans="1:11" x14ac:dyDescent="0.2">
      <c r="A12944" t="s">
        <v>600</v>
      </c>
      <c r="B12944" t="s">
        <v>597</v>
      </c>
      <c r="C12944" s="1" t="s">
        <v>533</v>
      </c>
      <c r="D12944" s="1" t="s">
        <v>563</v>
      </c>
      <c r="E12944" s="2">
        <v>69</v>
      </c>
      <c r="F12944" s="3">
        <v>33</v>
      </c>
      <c r="G12944" s="2">
        <v>378</v>
      </c>
      <c r="H12944" s="3">
        <v>220</v>
      </c>
      <c r="I12944" s="69" t="str">
        <f>VLOOKUP(C12944,СПРАВОЧНИК!B:D,2,0)</f>
        <v>ЯПОНИЯ</v>
      </c>
      <c r="J12944" s="69" t="str">
        <f>VLOOKUP(C12944,СПРАВОЧНИК!B:D,3,0)</f>
        <v>ИНОМАРКИ</v>
      </c>
      <c r="K12944" s="69" t="str">
        <f>VLOOKUP(СВОД2023[[#This Row],[ФО]],СПРАВОЧНИК!H:P,2,0)</f>
        <v>Южный ФО</v>
      </c>
    </row>
    <row r="12945" spans="1:11" x14ac:dyDescent="0.2">
      <c r="A12945" t="s">
        <v>600</v>
      </c>
      <c r="B12945" t="s">
        <v>597</v>
      </c>
      <c r="C12945" s="1" t="s">
        <v>533</v>
      </c>
      <c r="D12945" s="1" t="s">
        <v>1937</v>
      </c>
      <c r="E12945" s="2">
        <v>3</v>
      </c>
      <c r="F12945" s="3">
        <v>6</v>
      </c>
      <c r="G12945" s="2">
        <v>8</v>
      </c>
      <c r="H12945" s="3">
        <v>14</v>
      </c>
      <c r="I12945" s="69" t="str">
        <f>VLOOKUP(C12945,СПРАВОЧНИК!B:D,2,0)</f>
        <v>ЯПОНИЯ</v>
      </c>
      <c r="J12945" s="69" t="str">
        <f>VLOOKUP(C12945,СПРАВОЧНИК!B:D,3,0)</f>
        <v>ИНОМАРКИ</v>
      </c>
      <c r="K12945" s="69" t="str">
        <f>VLOOKUP(СВОД2023[[#This Row],[ФО]],СПРАВОЧНИК!H:P,2,0)</f>
        <v>Южный ФО</v>
      </c>
    </row>
    <row r="12946" spans="1:11" x14ac:dyDescent="0.2">
      <c r="A12946" t="s">
        <v>600</v>
      </c>
      <c r="B12946" t="s">
        <v>597</v>
      </c>
      <c r="C12946" s="1" t="s">
        <v>564</v>
      </c>
      <c r="D12946" s="1" t="s">
        <v>2350</v>
      </c>
      <c r="E12946" s="2"/>
      <c r="F12946" s="3">
        <v>1</v>
      </c>
      <c r="G12946" s="2"/>
      <c r="H12946" s="3">
        <v>3</v>
      </c>
      <c r="I12946" s="69" t="str">
        <f>VLOOKUP(C12946,СПРАВОЧНИК!B:D,2,0)</f>
        <v>РОССИЯ</v>
      </c>
      <c r="J12946" s="69" t="str">
        <f>VLOOKUP(C12946,СПРАВОЧНИК!B:D,3,0)</f>
        <v>ОТЕЧЕСТВЕННЫЕ</v>
      </c>
      <c r="K12946" s="69" t="str">
        <f>VLOOKUP(СВОД2023[[#This Row],[ФО]],СПРАВОЧНИК!H:P,2,0)</f>
        <v>Южный ФО</v>
      </c>
    </row>
    <row r="12947" spans="1:11" x14ac:dyDescent="0.2">
      <c r="A12947" t="s">
        <v>600</v>
      </c>
      <c r="B12947" t="s">
        <v>597</v>
      </c>
      <c r="C12947" s="1" t="s">
        <v>564</v>
      </c>
      <c r="D12947" s="1" t="s">
        <v>565</v>
      </c>
      <c r="E12947" s="2">
        <v>159</v>
      </c>
      <c r="F12947" s="3">
        <v>159</v>
      </c>
      <c r="G12947" s="2">
        <v>850</v>
      </c>
      <c r="H12947" s="3">
        <v>826</v>
      </c>
      <c r="I12947" s="69" t="str">
        <f>VLOOKUP(C12947,СПРАВОЧНИК!B:D,2,0)</f>
        <v>РОССИЯ</v>
      </c>
      <c r="J12947" s="69" t="str">
        <f>VLOOKUP(C12947,СПРАВОЧНИК!B:D,3,0)</f>
        <v>ОТЕЧЕСТВЕННЫЕ</v>
      </c>
      <c r="K12947" s="69" t="str">
        <f>VLOOKUP(СВОД2023[[#This Row],[ФО]],СПРАВОЧНИК!H:P,2,0)</f>
        <v>Южный ФО</v>
      </c>
    </row>
    <row r="12948" spans="1:11" x14ac:dyDescent="0.2">
      <c r="A12948" t="s">
        <v>600</v>
      </c>
      <c r="B12948" t="s">
        <v>597</v>
      </c>
      <c r="C12948" s="1" t="s">
        <v>564</v>
      </c>
      <c r="D12948" s="1" t="s">
        <v>2351</v>
      </c>
      <c r="E12948" s="2">
        <v>2</v>
      </c>
      <c r="F12948" s="3"/>
      <c r="G12948" s="2">
        <v>3</v>
      </c>
      <c r="H12948" s="3">
        <v>1</v>
      </c>
      <c r="I12948" s="69" t="str">
        <f>VLOOKUP(C12948,СПРАВОЧНИК!B:D,2,0)</f>
        <v>РОССИЯ</v>
      </c>
      <c r="J12948" s="69" t="str">
        <f>VLOOKUP(C12948,СПРАВОЧНИК!B:D,3,0)</f>
        <v>ОТЕЧЕСТВЕННЫЕ</v>
      </c>
      <c r="K12948" s="69" t="str">
        <f>VLOOKUP(СВОД2023[[#This Row],[ФО]],СПРАВОЧНИК!H:P,2,0)</f>
        <v>Южный ФО</v>
      </c>
    </row>
    <row r="12949" spans="1:11" x14ac:dyDescent="0.2">
      <c r="A12949" t="s">
        <v>600</v>
      </c>
      <c r="B12949" t="s">
        <v>597</v>
      </c>
      <c r="C12949" s="1" t="s">
        <v>564</v>
      </c>
      <c r="D12949" s="1" t="s">
        <v>1938</v>
      </c>
      <c r="E12949" s="2">
        <v>8</v>
      </c>
      <c r="F12949" s="3">
        <v>9</v>
      </c>
      <c r="G12949" s="2">
        <v>46</v>
      </c>
      <c r="H12949" s="3">
        <v>32</v>
      </c>
      <c r="I12949" s="69" t="str">
        <f>VLOOKUP(C12949,СПРАВОЧНИК!B:D,2,0)</f>
        <v>РОССИЯ</v>
      </c>
      <c r="J12949" s="69" t="str">
        <f>VLOOKUP(C12949,СПРАВОЧНИК!B:D,3,0)</f>
        <v>ОТЕЧЕСТВЕННЫЕ</v>
      </c>
      <c r="K12949" s="69" t="str">
        <f>VLOOKUP(СВОД2023[[#This Row],[ФО]],СПРАВОЧНИК!H:P,2,0)</f>
        <v>Южный ФО</v>
      </c>
    </row>
    <row r="12950" spans="1:11" x14ac:dyDescent="0.2">
      <c r="A12950" t="s">
        <v>600</v>
      </c>
      <c r="B12950" t="s">
        <v>597</v>
      </c>
      <c r="C12950" s="1" t="s">
        <v>564</v>
      </c>
      <c r="D12950" s="1" t="s">
        <v>1939</v>
      </c>
      <c r="E12950" s="2">
        <v>1</v>
      </c>
      <c r="F12950" s="3">
        <v>1</v>
      </c>
      <c r="G12950" s="2">
        <v>5</v>
      </c>
      <c r="H12950" s="3">
        <v>6</v>
      </c>
      <c r="I12950" s="69" t="str">
        <f>VLOOKUP(C12950,СПРАВОЧНИК!B:D,2,0)</f>
        <v>РОССИЯ</v>
      </c>
      <c r="J12950" s="69" t="str">
        <f>VLOOKUP(C12950,СПРАВОЧНИК!B:D,3,0)</f>
        <v>ОТЕЧЕСТВЕННЫЕ</v>
      </c>
      <c r="K12950" s="69" t="str">
        <f>VLOOKUP(СВОД2023[[#This Row],[ФО]],СПРАВОЧНИК!H:P,2,0)</f>
        <v>Южный ФО</v>
      </c>
    </row>
    <row r="12951" spans="1:11" x14ac:dyDescent="0.2">
      <c r="A12951" t="s">
        <v>600</v>
      </c>
      <c r="B12951" t="s">
        <v>597</v>
      </c>
      <c r="C12951" s="1" t="s">
        <v>564</v>
      </c>
      <c r="D12951" s="1" t="s">
        <v>1940</v>
      </c>
      <c r="E12951" s="2">
        <v>3</v>
      </c>
      <c r="F12951" s="3">
        <v>2</v>
      </c>
      <c r="G12951" s="2">
        <v>19</v>
      </c>
      <c r="H12951" s="3">
        <v>13</v>
      </c>
      <c r="I12951" s="69" t="str">
        <f>VLOOKUP(C12951,СПРАВОЧНИК!B:D,2,0)</f>
        <v>РОССИЯ</v>
      </c>
      <c r="J12951" s="69" t="str">
        <f>VLOOKUP(C12951,СПРАВОЧНИК!B:D,3,0)</f>
        <v>ОТЕЧЕСТВЕННЫЕ</v>
      </c>
      <c r="K12951" s="69" t="str">
        <f>VLOOKUP(СВОД2023[[#This Row],[ФО]],СПРАВОЧНИК!H:P,2,0)</f>
        <v>Южный ФО</v>
      </c>
    </row>
    <row r="12952" spans="1:11" x14ac:dyDescent="0.2">
      <c r="A12952" t="s">
        <v>600</v>
      </c>
      <c r="B12952" t="s">
        <v>597</v>
      </c>
      <c r="C12952" s="1" t="s">
        <v>564</v>
      </c>
      <c r="D12952" s="1" t="s">
        <v>1941</v>
      </c>
      <c r="E12952" s="2">
        <v>3</v>
      </c>
      <c r="F12952" s="3">
        <v>4</v>
      </c>
      <c r="G12952" s="2">
        <v>19</v>
      </c>
      <c r="H12952" s="3">
        <v>17</v>
      </c>
      <c r="I12952" s="69" t="str">
        <f>VLOOKUP(C12952,СПРАВОЧНИК!B:D,2,0)</f>
        <v>РОССИЯ</v>
      </c>
      <c r="J12952" s="69" t="str">
        <f>VLOOKUP(C12952,СПРАВОЧНИК!B:D,3,0)</f>
        <v>ОТЕЧЕСТВЕННЫЕ</v>
      </c>
      <c r="K12952" s="69" t="str">
        <f>VLOOKUP(СВОД2023[[#This Row],[ФО]],СПРАВОЧНИК!H:P,2,0)</f>
        <v>Южный ФО</v>
      </c>
    </row>
    <row r="12953" spans="1:11" x14ac:dyDescent="0.2">
      <c r="A12953" t="s">
        <v>600</v>
      </c>
      <c r="B12953" t="s">
        <v>597</v>
      </c>
      <c r="C12953" s="1" t="s">
        <v>564</v>
      </c>
      <c r="D12953" s="1" t="s">
        <v>566</v>
      </c>
      <c r="E12953" s="2">
        <v>264</v>
      </c>
      <c r="F12953" s="3">
        <v>159</v>
      </c>
      <c r="G12953" s="2">
        <v>1458</v>
      </c>
      <c r="H12953" s="3">
        <v>1098</v>
      </c>
      <c r="I12953" s="69" t="str">
        <f>VLOOKUP(C12953,СПРАВОЧНИК!B:D,2,0)</f>
        <v>РОССИЯ</v>
      </c>
      <c r="J12953" s="69" t="str">
        <f>VLOOKUP(C12953,СПРАВОЧНИК!B:D,3,0)</f>
        <v>ОТЕЧЕСТВЕННЫЕ</v>
      </c>
      <c r="K12953" s="69" t="str">
        <f>VLOOKUP(СВОД2023[[#This Row],[ФО]],СПРАВОЧНИК!H:P,2,0)</f>
        <v>Южный ФО</v>
      </c>
    </row>
    <row r="12954" spans="1:11" x14ac:dyDescent="0.2">
      <c r="A12954" t="s">
        <v>600</v>
      </c>
      <c r="B12954" t="s">
        <v>597</v>
      </c>
      <c r="C12954" s="1" t="s">
        <v>564</v>
      </c>
      <c r="D12954" s="1" t="s">
        <v>1942</v>
      </c>
      <c r="E12954" s="2">
        <v>2</v>
      </c>
      <c r="F12954" s="3">
        <v>2</v>
      </c>
      <c r="G12954" s="2">
        <v>13</v>
      </c>
      <c r="H12954" s="3">
        <v>15</v>
      </c>
      <c r="I12954" s="69" t="str">
        <f>VLOOKUP(C12954,СПРАВОЧНИК!B:D,2,0)</f>
        <v>РОССИЯ</v>
      </c>
      <c r="J12954" s="69" t="str">
        <f>VLOOKUP(C12954,СПРАВОЧНИК!B:D,3,0)</f>
        <v>ОТЕЧЕСТВЕННЫЕ</v>
      </c>
      <c r="K12954" s="69" t="str">
        <f>VLOOKUP(СВОД2023[[#This Row],[ФО]],СПРАВОЧНИК!H:P,2,0)</f>
        <v>Южный ФО</v>
      </c>
    </row>
    <row r="12955" spans="1:11" x14ac:dyDescent="0.2">
      <c r="A12955" t="s">
        <v>600</v>
      </c>
      <c r="B12955" t="s">
        <v>597</v>
      </c>
      <c r="C12955" s="1" t="s">
        <v>564</v>
      </c>
      <c r="D12955" s="1" t="s">
        <v>2783</v>
      </c>
      <c r="E12955" s="2"/>
      <c r="F12955" s="3"/>
      <c r="G12955" s="2">
        <v>1</v>
      </c>
      <c r="H12955" s="3"/>
      <c r="I12955" s="69" t="str">
        <f>VLOOKUP(C12955,СПРАВОЧНИК!B:D,2,0)</f>
        <v>РОССИЯ</v>
      </c>
      <c r="J12955" s="69" t="str">
        <f>VLOOKUP(C12955,СПРАВОЧНИК!B:D,3,0)</f>
        <v>ОТЕЧЕСТВЕННЫЕ</v>
      </c>
      <c r="K12955" s="69" t="str">
        <f>VLOOKUP(СВОД2023[[#This Row],[ФО]],СПРАВОЧНИК!H:P,2,0)</f>
        <v>Южный ФО</v>
      </c>
    </row>
    <row r="12956" spans="1:11" x14ac:dyDescent="0.2">
      <c r="A12956" t="s">
        <v>600</v>
      </c>
      <c r="B12956" t="s">
        <v>597</v>
      </c>
      <c r="C12956" s="1" t="s">
        <v>564</v>
      </c>
      <c r="D12956" s="1" t="s">
        <v>1943</v>
      </c>
      <c r="E12956" s="2">
        <v>6</v>
      </c>
      <c r="F12956" s="3">
        <v>10</v>
      </c>
      <c r="G12956" s="2">
        <v>45</v>
      </c>
      <c r="H12956" s="3">
        <v>43</v>
      </c>
      <c r="I12956" s="69" t="str">
        <f>VLOOKUP(C12956,СПРАВОЧНИК!B:D,2,0)</f>
        <v>РОССИЯ</v>
      </c>
      <c r="J12956" s="69" t="str">
        <f>VLOOKUP(C12956,СПРАВОЧНИК!B:D,3,0)</f>
        <v>ОТЕЧЕСТВЕННЫЕ</v>
      </c>
      <c r="K12956" s="69" t="str">
        <f>VLOOKUP(СВОД2023[[#This Row],[ФО]],СПРАВОЧНИК!H:P,2,0)</f>
        <v>Южный ФО</v>
      </c>
    </row>
    <row r="12957" spans="1:11" x14ac:dyDescent="0.2">
      <c r="A12957" t="s">
        <v>600</v>
      </c>
      <c r="B12957" t="s">
        <v>597</v>
      </c>
      <c r="C12957" s="1" t="s">
        <v>564</v>
      </c>
      <c r="D12957" s="1" t="s">
        <v>1944</v>
      </c>
      <c r="E12957" s="2">
        <v>15</v>
      </c>
      <c r="F12957" s="3">
        <v>12</v>
      </c>
      <c r="G12957" s="2">
        <v>67</v>
      </c>
      <c r="H12957" s="3">
        <v>78</v>
      </c>
      <c r="I12957" s="69" t="str">
        <f>VLOOKUP(C12957,СПРАВОЧНИК!B:D,2,0)</f>
        <v>РОССИЯ</v>
      </c>
      <c r="J12957" s="69" t="str">
        <f>VLOOKUP(C12957,СПРАВОЧНИК!B:D,3,0)</f>
        <v>ОТЕЧЕСТВЕННЫЕ</v>
      </c>
      <c r="K12957" s="69" t="str">
        <f>VLOOKUP(СВОД2023[[#This Row],[ФО]],СПРАВОЧНИК!H:P,2,0)</f>
        <v>Южный ФО</v>
      </c>
    </row>
    <row r="12958" spans="1:11" x14ac:dyDescent="0.2">
      <c r="A12958" t="s">
        <v>600</v>
      </c>
      <c r="B12958" t="s">
        <v>597</v>
      </c>
      <c r="C12958" s="1" t="s">
        <v>564</v>
      </c>
      <c r="D12958" s="1" t="s">
        <v>567</v>
      </c>
      <c r="E12958" s="2"/>
      <c r="F12958" s="3"/>
      <c r="G12958" s="2">
        <v>2</v>
      </c>
      <c r="H12958" s="3">
        <v>1</v>
      </c>
      <c r="I12958" s="69" t="str">
        <f>VLOOKUP(C12958,СПРАВОЧНИК!B:D,2,0)</f>
        <v>РОССИЯ</v>
      </c>
      <c r="J12958" s="69" t="str">
        <f>VLOOKUP(C12958,СПРАВОЧНИК!B:D,3,0)</f>
        <v>ОТЕЧЕСТВЕННЫЕ</v>
      </c>
      <c r="K12958" s="69" t="str">
        <f>VLOOKUP(СВОД2023[[#This Row],[ФО]],СПРАВОЧНИК!H:P,2,0)</f>
        <v>Южный ФО</v>
      </c>
    </row>
    <row r="12959" spans="1:11" x14ac:dyDescent="0.2">
      <c r="A12959" t="s">
        <v>600</v>
      </c>
      <c r="B12959" t="s">
        <v>597</v>
      </c>
      <c r="C12959" s="1" t="s">
        <v>568</v>
      </c>
      <c r="D12959" s="1" t="s">
        <v>1011</v>
      </c>
      <c r="E12959" s="2">
        <v>7</v>
      </c>
      <c r="F12959" s="3">
        <v>1</v>
      </c>
      <c r="G12959" s="2">
        <v>42</v>
      </c>
      <c r="H12959" s="3">
        <v>3</v>
      </c>
      <c r="I12959" s="69" t="str">
        <f>VLOOKUP(C12959,СПРАВОЧНИК!B:D,2,0)</f>
        <v>ЕВРОПА</v>
      </c>
      <c r="J12959" s="69" t="str">
        <f>VLOOKUP(C12959,СПРАВОЧНИК!B:D,3,0)</f>
        <v>ИНОМАРКИ</v>
      </c>
      <c r="K12959" s="69" t="str">
        <f>VLOOKUP(СВОД2023[[#This Row],[ФО]],СПРАВОЧНИК!H:P,2,0)</f>
        <v>Южный ФО</v>
      </c>
    </row>
    <row r="12960" spans="1:11" x14ac:dyDescent="0.2">
      <c r="A12960" t="s">
        <v>600</v>
      </c>
      <c r="B12960" t="s">
        <v>597</v>
      </c>
      <c r="C12960" s="1" t="s">
        <v>568</v>
      </c>
      <c r="D12960" s="1" t="s">
        <v>1945</v>
      </c>
      <c r="E12960" s="2">
        <v>13</v>
      </c>
      <c r="F12960" s="3">
        <v>3</v>
      </c>
      <c r="G12960" s="2">
        <v>71</v>
      </c>
      <c r="H12960" s="3">
        <v>30</v>
      </c>
      <c r="I12960" s="69" t="str">
        <f>VLOOKUP(C12960,СПРАВОЧНИК!B:D,2,0)</f>
        <v>ЕВРОПА</v>
      </c>
      <c r="J12960" s="69" t="str">
        <f>VLOOKUP(C12960,СПРАВОЧНИК!B:D,3,0)</f>
        <v>ИНОМАРКИ</v>
      </c>
      <c r="K12960" s="69" t="str">
        <f>VLOOKUP(СВОД2023[[#This Row],[ФО]],СПРАВОЧНИК!H:P,2,0)</f>
        <v>Южный ФО</v>
      </c>
    </row>
    <row r="12961" spans="1:11" x14ac:dyDescent="0.2">
      <c r="A12961" t="s">
        <v>600</v>
      </c>
      <c r="B12961" t="s">
        <v>597</v>
      </c>
      <c r="C12961" s="1" t="s">
        <v>568</v>
      </c>
      <c r="D12961" s="1" t="s">
        <v>1012</v>
      </c>
      <c r="E12961" s="2">
        <v>63</v>
      </c>
      <c r="F12961" s="3">
        <v>29</v>
      </c>
      <c r="G12961" s="2">
        <v>229</v>
      </c>
      <c r="H12961" s="3">
        <v>114</v>
      </c>
      <c r="I12961" s="69" t="str">
        <f>VLOOKUP(C12961,СПРАВОЧНИК!B:D,2,0)</f>
        <v>ЕВРОПА</v>
      </c>
      <c r="J12961" s="69" t="str">
        <f>VLOOKUP(C12961,СПРАВОЧНИК!B:D,3,0)</f>
        <v>ИНОМАРКИ</v>
      </c>
      <c r="K12961" s="69" t="str">
        <f>VLOOKUP(СВОД2023[[#This Row],[ФО]],СПРАВОЧНИК!H:P,2,0)</f>
        <v>Южный ФО</v>
      </c>
    </row>
    <row r="12962" spans="1:11" x14ac:dyDescent="0.2">
      <c r="A12962" t="s">
        <v>600</v>
      </c>
      <c r="B12962" t="s">
        <v>597</v>
      </c>
      <c r="C12962" s="1" t="s">
        <v>568</v>
      </c>
      <c r="D12962" s="1" t="s">
        <v>1013</v>
      </c>
      <c r="E12962" s="2">
        <v>101</v>
      </c>
      <c r="F12962" s="3">
        <v>33</v>
      </c>
      <c r="G12962" s="2">
        <v>531</v>
      </c>
      <c r="H12962" s="3">
        <v>261</v>
      </c>
      <c r="I12962" s="69" t="str">
        <f>VLOOKUP(C12962,СПРАВОЧНИК!B:D,2,0)</f>
        <v>ЕВРОПА</v>
      </c>
      <c r="J12962" s="69" t="str">
        <f>VLOOKUP(C12962,СПРАВОЧНИК!B:D,3,0)</f>
        <v>ИНОМАРКИ</v>
      </c>
      <c r="K12962" s="69" t="str">
        <f>VLOOKUP(СВОД2023[[#This Row],[ФО]],СПРАВОЧНИК!H:P,2,0)</f>
        <v>Южный ФО</v>
      </c>
    </row>
    <row r="12963" spans="1:11" x14ac:dyDescent="0.2">
      <c r="A12963" t="s">
        <v>600</v>
      </c>
      <c r="B12963" t="s">
        <v>597</v>
      </c>
      <c r="C12963" s="1" t="s">
        <v>568</v>
      </c>
      <c r="D12963" s="1" t="s">
        <v>2353</v>
      </c>
      <c r="E12963" s="2"/>
      <c r="F12963" s="3"/>
      <c r="G12963" s="2"/>
      <c r="H12963" s="3">
        <v>3</v>
      </c>
      <c r="I12963" s="69" t="str">
        <f>VLOOKUP(C12963,СПРАВОЧНИК!B:D,2,0)</f>
        <v>ЕВРОПА</v>
      </c>
      <c r="J12963" s="69" t="str">
        <f>VLOOKUP(C12963,СПРАВОЧНИК!B:D,3,0)</f>
        <v>ИНОМАРКИ</v>
      </c>
      <c r="K12963" s="69" t="str">
        <f>VLOOKUP(СВОД2023[[#This Row],[ФО]],СПРАВОЧНИК!H:P,2,0)</f>
        <v>Южный ФО</v>
      </c>
    </row>
    <row r="12964" spans="1:11" x14ac:dyDescent="0.2">
      <c r="A12964" t="s">
        <v>600</v>
      </c>
      <c r="B12964" t="s">
        <v>597</v>
      </c>
      <c r="C12964" s="1" t="s">
        <v>568</v>
      </c>
      <c r="D12964" s="1" t="s">
        <v>1014</v>
      </c>
      <c r="E12964" s="2"/>
      <c r="F12964" s="3"/>
      <c r="G12964" s="2">
        <v>1</v>
      </c>
      <c r="H12964" s="3"/>
      <c r="I12964" s="69" t="str">
        <f>VLOOKUP(C12964,СПРАВОЧНИК!B:D,2,0)</f>
        <v>ЕВРОПА</v>
      </c>
      <c r="J12964" s="69" t="str">
        <f>VLOOKUP(C12964,СПРАВОЧНИК!B:D,3,0)</f>
        <v>ИНОМАРКИ</v>
      </c>
      <c r="K12964" s="69" t="str">
        <f>VLOOKUP(СВОД2023[[#This Row],[ФО]],СПРАВОЧНИК!H:P,2,0)</f>
        <v>Южный ФО</v>
      </c>
    </row>
    <row r="12965" spans="1:11" x14ac:dyDescent="0.2">
      <c r="A12965" t="s">
        <v>600</v>
      </c>
      <c r="B12965" t="s">
        <v>597</v>
      </c>
      <c r="C12965" s="1" t="s">
        <v>568</v>
      </c>
      <c r="D12965" s="1" t="s">
        <v>1946</v>
      </c>
      <c r="E12965" s="2">
        <v>4</v>
      </c>
      <c r="F12965" s="3">
        <v>1</v>
      </c>
      <c r="G12965" s="2">
        <v>13</v>
      </c>
      <c r="H12965" s="3">
        <v>5</v>
      </c>
      <c r="I12965" s="69" t="str">
        <f>VLOOKUP(C12965,СПРАВОЧНИК!B:D,2,0)</f>
        <v>ЕВРОПА</v>
      </c>
      <c r="J12965" s="69" t="str">
        <f>VLOOKUP(C12965,СПРАВОЧНИК!B:D,3,0)</f>
        <v>ИНОМАРКИ</v>
      </c>
      <c r="K12965" s="69" t="str">
        <f>VLOOKUP(СВОД2023[[#This Row],[ФО]],СПРАВОЧНИК!H:P,2,0)</f>
        <v>Южный ФО</v>
      </c>
    </row>
    <row r="12966" spans="1:11" x14ac:dyDescent="0.2">
      <c r="A12966" t="s">
        <v>600</v>
      </c>
      <c r="B12966" t="s">
        <v>597</v>
      </c>
      <c r="C12966" s="1" t="s">
        <v>568</v>
      </c>
      <c r="D12966" s="1" t="s">
        <v>2354</v>
      </c>
      <c r="E12966" s="2">
        <v>1</v>
      </c>
      <c r="F12966" s="3"/>
      <c r="G12966" s="2">
        <v>6</v>
      </c>
      <c r="H12966" s="3"/>
      <c r="I12966" s="69" t="str">
        <f>VLOOKUP(C12966,СПРАВОЧНИК!B:D,2,0)</f>
        <v>ЕВРОПА</v>
      </c>
      <c r="J12966" s="69" t="str">
        <f>VLOOKUP(C12966,СПРАВОЧНИК!B:D,3,0)</f>
        <v>ИНОМАРКИ</v>
      </c>
      <c r="K12966" s="69" t="str">
        <f>VLOOKUP(СВОД2023[[#This Row],[ФО]],СПРАВОЧНИК!H:P,2,0)</f>
        <v>Южный ФО</v>
      </c>
    </row>
    <row r="12967" spans="1:11" x14ac:dyDescent="0.2">
      <c r="A12967" t="s">
        <v>600</v>
      </c>
      <c r="B12967" t="s">
        <v>597</v>
      </c>
      <c r="C12967" s="1" t="s">
        <v>568</v>
      </c>
      <c r="D12967" s="1" t="s">
        <v>1015</v>
      </c>
      <c r="E12967" s="2">
        <v>597</v>
      </c>
      <c r="F12967" s="3">
        <v>235</v>
      </c>
      <c r="G12967" s="2">
        <v>2684</v>
      </c>
      <c r="H12967" s="3">
        <v>1300</v>
      </c>
      <c r="I12967" s="69" t="str">
        <f>VLOOKUP(C12967,СПРАВОЧНИК!B:D,2,0)</f>
        <v>ЕВРОПА</v>
      </c>
      <c r="J12967" s="69" t="str">
        <f>VLOOKUP(C12967,СПРАВОЧНИК!B:D,3,0)</f>
        <v>ИНОМАРКИ</v>
      </c>
      <c r="K12967" s="69" t="str">
        <f>VLOOKUP(СВОД2023[[#This Row],[ФО]],СПРАВОЧНИК!H:P,2,0)</f>
        <v>Южный ФО</v>
      </c>
    </row>
    <row r="12968" spans="1:11" x14ac:dyDescent="0.2">
      <c r="A12968" t="s">
        <v>600</v>
      </c>
      <c r="B12968" t="s">
        <v>597</v>
      </c>
      <c r="C12968" s="1" t="s">
        <v>568</v>
      </c>
      <c r="D12968" s="1" t="s">
        <v>1947</v>
      </c>
      <c r="E12968" s="2">
        <v>45</v>
      </c>
      <c r="F12968" s="3">
        <v>18</v>
      </c>
      <c r="G12968" s="2">
        <v>242</v>
      </c>
      <c r="H12968" s="3">
        <v>117</v>
      </c>
      <c r="I12968" s="69" t="str">
        <f>VLOOKUP(C12968,СПРАВОЧНИК!B:D,2,0)</f>
        <v>ЕВРОПА</v>
      </c>
      <c r="J12968" s="69" t="str">
        <f>VLOOKUP(C12968,СПРАВОЧНИК!B:D,3,0)</f>
        <v>ИНОМАРКИ</v>
      </c>
      <c r="K12968" s="69" t="str">
        <f>VLOOKUP(СВОД2023[[#This Row],[ФО]],СПРАВОЧНИК!H:P,2,0)</f>
        <v>Южный ФО</v>
      </c>
    </row>
    <row r="12969" spans="1:11" x14ac:dyDescent="0.2">
      <c r="A12969" t="s">
        <v>600</v>
      </c>
      <c r="B12969" t="s">
        <v>597</v>
      </c>
      <c r="C12969" s="1" t="s">
        <v>568</v>
      </c>
      <c r="D12969" s="1" t="s">
        <v>1017</v>
      </c>
      <c r="E12969" s="2">
        <v>1</v>
      </c>
      <c r="F12969" s="3"/>
      <c r="G12969" s="2">
        <v>15</v>
      </c>
      <c r="H12969" s="3">
        <v>1</v>
      </c>
      <c r="I12969" s="69" t="str">
        <f>VLOOKUP(C12969,СПРАВОЧНИК!B:D,2,0)</f>
        <v>ЕВРОПА</v>
      </c>
      <c r="J12969" s="69" t="str">
        <f>VLOOKUP(C12969,СПРАВОЧНИК!B:D,3,0)</f>
        <v>ИНОМАРКИ</v>
      </c>
      <c r="K12969" s="69" t="str">
        <f>VLOOKUP(СВОД2023[[#This Row],[ФО]],СПРАВОЧНИК!H:P,2,0)</f>
        <v>Южный ФО</v>
      </c>
    </row>
    <row r="12970" spans="1:11" x14ac:dyDescent="0.2">
      <c r="A12970" t="s">
        <v>600</v>
      </c>
      <c r="B12970" t="s">
        <v>597</v>
      </c>
      <c r="C12970" s="1" t="s">
        <v>568</v>
      </c>
      <c r="D12970" s="1" t="s">
        <v>1018</v>
      </c>
      <c r="E12970" s="2"/>
      <c r="F12970" s="3"/>
      <c r="G12970" s="2">
        <v>3</v>
      </c>
      <c r="H12970" s="3"/>
      <c r="I12970" s="69" t="str">
        <f>VLOOKUP(C12970,СПРАВОЧНИК!B:D,2,0)</f>
        <v>ЕВРОПА</v>
      </c>
      <c r="J12970" s="69" t="str">
        <f>VLOOKUP(C12970,СПРАВОЧНИК!B:D,3,0)</f>
        <v>ИНОМАРКИ</v>
      </c>
      <c r="K12970" s="69" t="str">
        <f>VLOOKUP(СВОД2023[[#This Row],[ФО]],СПРАВОЧНИК!H:P,2,0)</f>
        <v>Южный ФО</v>
      </c>
    </row>
    <row r="12971" spans="1:11" x14ac:dyDescent="0.2">
      <c r="A12971" t="s">
        <v>600</v>
      </c>
      <c r="B12971" t="s">
        <v>597</v>
      </c>
      <c r="C12971" s="1" t="s">
        <v>568</v>
      </c>
      <c r="D12971" s="1" t="s">
        <v>569</v>
      </c>
      <c r="E12971" s="2">
        <v>579</v>
      </c>
      <c r="F12971" s="3">
        <v>196</v>
      </c>
      <c r="G12971" s="2">
        <v>2615</v>
      </c>
      <c r="H12971" s="3">
        <v>1095</v>
      </c>
      <c r="I12971" s="69" t="str">
        <f>VLOOKUP(C12971,СПРАВОЧНИК!B:D,2,0)</f>
        <v>ЕВРОПА</v>
      </c>
      <c r="J12971" s="69" t="str">
        <f>VLOOKUP(C12971,СПРАВОЧНИК!B:D,3,0)</f>
        <v>ИНОМАРКИ</v>
      </c>
      <c r="K12971" s="69" t="str">
        <f>VLOOKUP(СВОД2023[[#This Row],[ФО]],СПРАВОЧНИК!H:P,2,0)</f>
        <v>Южный ФО</v>
      </c>
    </row>
    <row r="12972" spans="1:11" x14ac:dyDescent="0.2">
      <c r="A12972" t="s">
        <v>600</v>
      </c>
      <c r="B12972" t="s">
        <v>597</v>
      </c>
      <c r="C12972" s="1" t="s">
        <v>568</v>
      </c>
      <c r="D12972" s="1" t="s">
        <v>2355</v>
      </c>
      <c r="E12972" s="2">
        <v>1</v>
      </c>
      <c r="F12972" s="3">
        <v>3</v>
      </c>
      <c r="G12972" s="2">
        <v>11</v>
      </c>
      <c r="H12972" s="3">
        <v>7</v>
      </c>
      <c r="I12972" s="69" t="str">
        <f>VLOOKUP(C12972,СПРАВОЧНИК!B:D,2,0)</f>
        <v>ЕВРОПА</v>
      </c>
      <c r="J12972" s="69" t="str">
        <f>VLOOKUP(C12972,СПРАВОЧНИК!B:D,3,0)</f>
        <v>ИНОМАРКИ</v>
      </c>
      <c r="K12972" s="69" t="str">
        <f>VLOOKUP(СВОД2023[[#This Row],[ФО]],СПРАВОЧНИК!H:P,2,0)</f>
        <v>Южный ФО</v>
      </c>
    </row>
    <row r="12973" spans="1:11" x14ac:dyDescent="0.2">
      <c r="A12973" t="s">
        <v>600</v>
      </c>
      <c r="B12973" t="s">
        <v>597</v>
      </c>
      <c r="C12973" s="1" t="s">
        <v>568</v>
      </c>
      <c r="D12973" s="1" t="s">
        <v>1019</v>
      </c>
      <c r="E12973" s="2">
        <v>1156</v>
      </c>
      <c r="F12973" s="3">
        <v>428</v>
      </c>
      <c r="G12973" s="2">
        <v>5561</v>
      </c>
      <c r="H12973" s="3">
        <v>2539</v>
      </c>
      <c r="I12973" s="69" t="str">
        <f>VLOOKUP(C12973,СПРАВОЧНИК!B:D,2,0)</f>
        <v>ЕВРОПА</v>
      </c>
      <c r="J12973" s="69" t="str">
        <f>VLOOKUP(C12973,СПРАВОЧНИК!B:D,3,0)</f>
        <v>ИНОМАРКИ</v>
      </c>
      <c r="K12973" s="69" t="str">
        <f>VLOOKUP(СВОД2023[[#This Row],[ФО]],СПРАВОЧНИК!H:P,2,0)</f>
        <v>Южный ФО</v>
      </c>
    </row>
    <row r="12974" spans="1:11" x14ac:dyDescent="0.2">
      <c r="A12974" t="s">
        <v>600</v>
      </c>
      <c r="B12974" t="s">
        <v>597</v>
      </c>
      <c r="C12974" s="1" t="s">
        <v>568</v>
      </c>
      <c r="D12974" s="1" t="s">
        <v>1948</v>
      </c>
      <c r="E12974" s="2">
        <v>2</v>
      </c>
      <c r="F12974" s="3">
        <v>4</v>
      </c>
      <c r="G12974" s="2">
        <v>11</v>
      </c>
      <c r="H12974" s="3">
        <v>12</v>
      </c>
      <c r="I12974" s="69" t="str">
        <f>VLOOKUP(C12974,СПРАВОЧНИК!B:D,2,0)</f>
        <v>ЕВРОПА</v>
      </c>
      <c r="J12974" s="69" t="str">
        <f>VLOOKUP(C12974,СПРАВОЧНИК!B:D,3,0)</f>
        <v>ИНОМАРКИ</v>
      </c>
      <c r="K12974" s="69" t="str">
        <f>VLOOKUP(СВОД2023[[#This Row],[ФО]],СПРАВОЧНИК!H:P,2,0)</f>
        <v>Южный ФО</v>
      </c>
    </row>
    <row r="12975" spans="1:11" x14ac:dyDescent="0.2">
      <c r="A12975" t="s">
        <v>600</v>
      </c>
      <c r="B12975" t="s">
        <v>597</v>
      </c>
      <c r="C12975" s="1" t="s">
        <v>568</v>
      </c>
      <c r="D12975" s="1" t="s">
        <v>2356</v>
      </c>
      <c r="E12975" s="2">
        <v>13</v>
      </c>
      <c r="F12975" s="3">
        <v>10</v>
      </c>
      <c r="G12975" s="2">
        <v>73</v>
      </c>
      <c r="H12975" s="3">
        <v>62</v>
      </c>
      <c r="I12975" s="69" t="str">
        <f>VLOOKUP(C12975,СПРАВОЧНИК!B:D,2,0)</f>
        <v>ЕВРОПА</v>
      </c>
      <c r="J12975" s="69" t="str">
        <f>VLOOKUP(C12975,СПРАВОЧНИК!B:D,3,0)</f>
        <v>ИНОМАРКИ</v>
      </c>
      <c r="K12975" s="69" t="str">
        <f>VLOOKUP(СВОД2023[[#This Row],[ФО]],СПРАВОЧНИК!H:P,2,0)</f>
        <v>Южный ФО</v>
      </c>
    </row>
    <row r="12976" spans="1:11" x14ac:dyDescent="0.2">
      <c r="A12976" t="s">
        <v>600</v>
      </c>
      <c r="B12976" t="s">
        <v>597</v>
      </c>
      <c r="C12976" s="1" t="s">
        <v>568</v>
      </c>
      <c r="D12976" s="1" t="s">
        <v>1020</v>
      </c>
      <c r="E12976" s="2">
        <v>1184</v>
      </c>
      <c r="F12976" s="3">
        <v>820</v>
      </c>
      <c r="G12976" s="2">
        <v>6712</v>
      </c>
      <c r="H12976" s="3">
        <v>4527</v>
      </c>
      <c r="I12976" s="69" t="str">
        <f>VLOOKUP(C12976,СПРАВОЧНИК!B:D,2,0)</f>
        <v>ЕВРОПА</v>
      </c>
      <c r="J12976" s="69" t="str">
        <f>VLOOKUP(C12976,СПРАВОЧНИК!B:D,3,0)</f>
        <v>ИНОМАРКИ</v>
      </c>
      <c r="K12976" s="69" t="str">
        <f>VLOOKUP(СВОД2023[[#This Row],[ФО]],СПРАВОЧНИК!H:P,2,0)</f>
        <v>Южный ФО</v>
      </c>
    </row>
    <row r="12977" spans="1:11" x14ac:dyDescent="0.2">
      <c r="A12977" t="s">
        <v>600</v>
      </c>
      <c r="B12977" t="s">
        <v>597</v>
      </c>
      <c r="C12977" s="1" t="s">
        <v>568</v>
      </c>
      <c r="D12977" s="1" t="s">
        <v>2573</v>
      </c>
      <c r="E12977" s="2"/>
      <c r="F12977" s="3"/>
      <c r="G12977" s="2">
        <v>2</v>
      </c>
      <c r="H12977" s="3"/>
      <c r="I12977" s="69" t="str">
        <f>VLOOKUP(C12977,СПРАВОЧНИК!B:D,2,0)</f>
        <v>ЕВРОПА</v>
      </c>
      <c r="J12977" s="69" t="str">
        <f>VLOOKUP(C12977,СПРАВОЧНИК!B:D,3,0)</f>
        <v>ИНОМАРКИ</v>
      </c>
      <c r="K12977" s="69" t="str">
        <f>VLOOKUP(СВОД2023[[#This Row],[ФО]],СПРАВОЧНИК!H:P,2,0)</f>
        <v>Южный ФО</v>
      </c>
    </row>
    <row r="12978" spans="1:11" x14ac:dyDescent="0.2">
      <c r="A12978" t="s">
        <v>600</v>
      </c>
      <c r="B12978" t="s">
        <v>597</v>
      </c>
      <c r="C12978" s="1" t="s">
        <v>568</v>
      </c>
      <c r="D12978" s="1" t="s">
        <v>2357</v>
      </c>
      <c r="E12978" s="2">
        <v>1</v>
      </c>
      <c r="F12978" s="3"/>
      <c r="G12978" s="2">
        <v>5</v>
      </c>
      <c r="H12978" s="3">
        <v>1</v>
      </c>
      <c r="I12978" s="69" t="str">
        <f>VLOOKUP(C12978,СПРАВОЧНИК!B:D,2,0)</f>
        <v>ЕВРОПА</v>
      </c>
      <c r="J12978" s="69" t="str">
        <f>VLOOKUP(C12978,СПРАВОЧНИК!B:D,3,0)</f>
        <v>ИНОМАРКИ</v>
      </c>
      <c r="K12978" s="69" t="str">
        <f>VLOOKUP(СВОД2023[[#This Row],[ФО]],СПРАВОЧНИК!H:P,2,0)</f>
        <v>Южный ФО</v>
      </c>
    </row>
    <row r="12979" spans="1:11" x14ac:dyDescent="0.2">
      <c r="A12979" t="s">
        <v>600</v>
      </c>
      <c r="B12979" t="s">
        <v>597</v>
      </c>
      <c r="C12979" s="1" t="s">
        <v>568</v>
      </c>
      <c r="D12979" s="1" t="s">
        <v>1949</v>
      </c>
      <c r="E12979" s="2">
        <v>1</v>
      </c>
      <c r="F12979" s="3">
        <v>1</v>
      </c>
      <c r="G12979" s="2">
        <v>3</v>
      </c>
      <c r="H12979" s="3">
        <v>2</v>
      </c>
      <c r="I12979" s="69" t="str">
        <f>VLOOKUP(C12979,СПРАВОЧНИК!B:D,2,0)</f>
        <v>ЕВРОПА</v>
      </c>
      <c r="J12979" s="69" t="str">
        <f>VLOOKUP(C12979,СПРАВОЧНИК!B:D,3,0)</f>
        <v>ИНОМАРКИ</v>
      </c>
      <c r="K12979" s="69" t="str">
        <f>VLOOKUP(СВОД2023[[#This Row],[ФО]],СПРАВОЧНИК!H:P,2,0)</f>
        <v>Южный ФО</v>
      </c>
    </row>
    <row r="12980" spans="1:11" x14ac:dyDescent="0.2">
      <c r="A12980" t="s">
        <v>600</v>
      </c>
      <c r="B12980" t="s">
        <v>597</v>
      </c>
      <c r="C12980" s="1" t="s">
        <v>568</v>
      </c>
      <c r="D12980" s="1" t="s">
        <v>1950</v>
      </c>
      <c r="E12980" s="2">
        <v>9</v>
      </c>
      <c r="F12980" s="3">
        <v>7</v>
      </c>
      <c r="G12980" s="2">
        <v>60</v>
      </c>
      <c r="H12980" s="3">
        <v>45</v>
      </c>
      <c r="I12980" s="69" t="str">
        <f>VLOOKUP(C12980,СПРАВОЧНИК!B:D,2,0)</f>
        <v>ЕВРОПА</v>
      </c>
      <c r="J12980" s="69" t="str">
        <f>VLOOKUP(C12980,СПРАВОЧНИК!B:D,3,0)</f>
        <v>ИНОМАРКИ</v>
      </c>
      <c r="K12980" s="69" t="str">
        <f>VLOOKUP(СВОД2023[[#This Row],[ФО]],СПРАВОЧНИК!H:P,2,0)</f>
        <v>Южный ФО</v>
      </c>
    </row>
    <row r="12981" spans="1:11" x14ac:dyDescent="0.2">
      <c r="A12981" t="s">
        <v>600</v>
      </c>
      <c r="B12981" t="s">
        <v>597</v>
      </c>
      <c r="C12981" s="1" t="s">
        <v>568</v>
      </c>
      <c r="D12981" s="1" t="s">
        <v>1951</v>
      </c>
      <c r="E12981" s="2">
        <v>34</v>
      </c>
      <c r="F12981" s="3">
        <v>20</v>
      </c>
      <c r="G12981" s="2">
        <v>168</v>
      </c>
      <c r="H12981" s="3">
        <v>101</v>
      </c>
      <c r="I12981" s="69" t="str">
        <f>VLOOKUP(C12981,СПРАВОЧНИК!B:D,2,0)</f>
        <v>ЕВРОПА</v>
      </c>
      <c r="J12981" s="69" t="str">
        <f>VLOOKUP(C12981,СПРАВОЧНИК!B:D,3,0)</f>
        <v>ИНОМАРКИ</v>
      </c>
      <c r="K12981" s="69" t="str">
        <f>VLOOKUP(СВОД2023[[#This Row],[ФО]],СПРАВОЧНИК!H:P,2,0)</f>
        <v>Южный ФО</v>
      </c>
    </row>
    <row r="12982" spans="1:11" x14ac:dyDescent="0.2">
      <c r="A12982" t="s">
        <v>600</v>
      </c>
      <c r="B12982" t="s">
        <v>597</v>
      </c>
      <c r="C12982" s="1" t="s">
        <v>568</v>
      </c>
      <c r="D12982" s="1" t="s">
        <v>1021</v>
      </c>
      <c r="E12982" s="2">
        <v>2</v>
      </c>
      <c r="F12982" s="3">
        <v>6</v>
      </c>
      <c r="G12982" s="2">
        <v>33</v>
      </c>
      <c r="H12982" s="3">
        <v>23</v>
      </c>
      <c r="I12982" s="69" t="str">
        <f>VLOOKUP(C12982,СПРАВОЧНИК!B:D,2,0)</f>
        <v>ЕВРОПА</v>
      </c>
      <c r="J12982" s="69" t="str">
        <f>VLOOKUP(C12982,СПРАВОЧНИК!B:D,3,0)</f>
        <v>ИНОМАРКИ</v>
      </c>
      <c r="K12982" s="69" t="str">
        <f>VLOOKUP(СВОД2023[[#This Row],[ФО]],СПРАВОЧНИК!H:P,2,0)</f>
        <v>Южный ФО</v>
      </c>
    </row>
    <row r="12983" spans="1:11" x14ac:dyDescent="0.2">
      <c r="A12983" t="s">
        <v>600</v>
      </c>
      <c r="B12983" t="s">
        <v>597</v>
      </c>
      <c r="C12983" s="1" t="s">
        <v>568</v>
      </c>
      <c r="D12983" s="1" t="s">
        <v>1022</v>
      </c>
      <c r="E12983" s="2">
        <v>542</v>
      </c>
      <c r="F12983" s="3">
        <v>263</v>
      </c>
      <c r="G12983" s="2">
        <v>2861</v>
      </c>
      <c r="H12983" s="3">
        <v>1489</v>
      </c>
      <c r="I12983" s="69" t="str">
        <f>VLOOKUP(C12983,СПРАВОЧНИК!B:D,2,0)</f>
        <v>ЕВРОПА</v>
      </c>
      <c r="J12983" s="69" t="str">
        <f>VLOOKUP(C12983,СПРАВОЧНИК!B:D,3,0)</f>
        <v>ИНОМАРКИ</v>
      </c>
      <c r="K12983" s="69" t="str">
        <f>VLOOKUP(СВОД2023[[#This Row],[ФО]],СПРАВОЧНИК!H:P,2,0)</f>
        <v>Южный ФО</v>
      </c>
    </row>
    <row r="12984" spans="1:11" x14ac:dyDescent="0.2">
      <c r="A12984" t="s">
        <v>600</v>
      </c>
      <c r="B12984" t="s">
        <v>597</v>
      </c>
      <c r="C12984" s="1" t="s">
        <v>568</v>
      </c>
      <c r="D12984" s="1" t="s">
        <v>1023</v>
      </c>
      <c r="E12984" s="2">
        <v>324</v>
      </c>
      <c r="F12984" s="3">
        <v>164</v>
      </c>
      <c r="G12984" s="2">
        <v>1569</v>
      </c>
      <c r="H12984" s="3">
        <v>889</v>
      </c>
      <c r="I12984" s="69" t="str">
        <f>VLOOKUP(C12984,СПРАВОЧНИК!B:D,2,0)</f>
        <v>ЕВРОПА</v>
      </c>
      <c r="J12984" s="69" t="str">
        <f>VLOOKUP(C12984,СПРАВОЧНИК!B:D,3,0)</f>
        <v>ИНОМАРКИ</v>
      </c>
      <c r="K12984" s="69" t="str">
        <f>VLOOKUP(СВОД2023[[#This Row],[ФО]],СПРАВОЧНИК!H:P,2,0)</f>
        <v>Южный ФО</v>
      </c>
    </row>
    <row r="12985" spans="1:11" x14ac:dyDescent="0.2">
      <c r="A12985" t="s">
        <v>600</v>
      </c>
      <c r="B12985" t="s">
        <v>597</v>
      </c>
      <c r="C12985" s="1" t="s">
        <v>568</v>
      </c>
      <c r="D12985" s="1" t="s">
        <v>1952</v>
      </c>
      <c r="E12985" s="2">
        <v>110</v>
      </c>
      <c r="F12985" s="3">
        <v>27</v>
      </c>
      <c r="G12985" s="2">
        <v>439</v>
      </c>
      <c r="H12985" s="3">
        <v>180</v>
      </c>
      <c r="I12985" s="69" t="str">
        <f>VLOOKUP(C12985,СПРАВОЧНИК!B:D,2,0)</f>
        <v>ЕВРОПА</v>
      </c>
      <c r="J12985" s="69" t="str">
        <f>VLOOKUP(C12985,СПРАВОЧНИК!B:D,3,0)</f>
        <v>ИНОМАРКИ</v>
      </c>
      <c r="K12985" s="69" t="str">
        <f>VLOOKUP(СВОД2023[[#This Row],[ФО]],СПРАВОЧНИК!H:P,2,0)</f>
        <v>Южный ФО</v>
      </c>
    </row>
    <row r="12986" spans="1:11" x14ac:dyDescent="0.2">
      <c r="A12986" t="s">
        <v>600</v>
      </c>
      <c r="B12986" t="s">
        <v>597</v>
      </c>
      <c r="C12986" s="1" t="s">
        <v>568</v>
      </c>
      <c r="D12986" s="1" t="s">
        <v>1024</v>
      </c>
      <c r="E12986" s="2">
        <v>1</v>
      </c>
      <c r="F12986" s="3"/>
      <c r="G12986" s="2">
        <v>19</v>
      </c>
      <c r="H12986" s="3">
        <v>1</v>
      </c>
      <c r="I12986" s="69" t="str">
        <f>VLOOKUP(C12986,СПРАВОЧНИК!B:D,2,0)</f>
        <v>ЕВРОПА</v>
      </c>
      <c r="J12986" s="69" t="str">
        <f>VLOOKUP(C12986,СПРАВОЧНИК!B:D,3,0)</f>
        <v>ИНОМАРКИ</v>
      </c>
      <c r="K12986" s="69" t="str">
        <f>VLOOKUP(СВОД2023[[#This Row],[ФО]],СПРАВОЧНИК!H:P,2,0)</f>
        <v>Южный ФО</v>
      </c>
    </row>
    <row r="12987" spans="1:11" x14ac:dyDescent="0.2">
      <c r="A12987" t="s">
        <v>600</v>
      </c>
      <c r="B12987" t="s">
        <v>597</v>
      </c>
      <c r="C12987" s="1" t="s">
        <v>568</v>
      </c>
      <c r="D12987" s="1" t="s">
        <v>1954</v>
      </c>
      <c r="E12987" s="2">
        <v>12</v>
      </c>
      <c r="F12987" s="3">
        <v>7</v>
      </c>
      <c r="G12987" s="2">
        <v>68</v>
      </c>
      <c r="H12987" s="3">
        <v>49</v>
      </c>
      <c r="I12987" s="69" t="str">
        <f>VLOOKUP(C12987,СПРАВОЧНИК!B:D,2,0)</f>
        <v>ЕВРОПА</v>
      </c>
      <c r="J12987" s="69" t="str">
        <f>VLOOKUP(C12987,СПРАВОЧНИК!B:D,3,0)</f>
        <v>ИНОМАРКИ</v>
      </c>
      <c r="K12987" s="69" t="str">
        <f>VLOOKUP(СВОД2023[[#This Row],[ФО]],СПРАВОЧНИК!H:P,2,0)</f>
        <v>Южный ФО</v>
      </c>
    </row>
    <row r="12988" spans="1:11" x14ac:dyDescent="0.2">
      <c r="A12988" t="s">
        <v>600</v>
      </c>
      <c r="B12988" t="s">
        <v>597</v>
      </c>
      <c r="C12988" s="1" t="s">
        <v>568</v>
      </c>
      <c r="D12988" s="1" t="s">
        <v>1025</v>
      </c>
      <c r="E12988" s="2">
        <v>4</v>
      </c>
      <c r="F12988" s="3"/>
      <c r="G12988" s="2">
        <v>12</v>
      </c>
      <c r="H12988" s="3">
        <v>1</v>
      </c>
      <c r="I12988" s="69" t="str">
        <f>VLOOKUP(C12988,СПРАВОЧНИК!B:D,2,0)</f>
        <v>ЕВРОПА</v>
      </c>
      <c r="J12988" s="69" t="str">
        <f>VLOOKUP(C12988,СПРАВОЧНИК!B:D,3,0)</f>
        <v>ИНОМАРКИ</v>
      </c>
      <c r="K12988" s="69" t="str">
        <f>VLOOKUP(СВОД2023[[#This Row],[ФО]],СПРАВОЧНИК!H:P,2,0)</f>
        <v>Южный ФО</v>
      </c>
    </row>
    <row r="12989" spans="1:11" x14ac:dyDescent="0.2">
      <c r="A12989" t="s">
        <v>600</v>
      </c>
      <c r="B12989" t="s">
        <v>597</v>
      </c>
      <c r="C12989" s="1" t="s">
        <v>568</v>
      </c>
      <c r="D12989" s="1" t="s">
        <v>1026</v>
      </c>
      <c r="E12989" s="2">
        <v>11</v>
      </c>
      <c r="F12989" s="3">
        <v>7</v>
      </c>
      <c r="G12989" s="2">
        <v>33</v>
      </c>
      <c r="H12989" s="3">
        <v>15</v>
      </c>
      <c r="I12989" s="69" t="str">
        <f>VLOOKUP(C12989,СПРАВОЧНИК!B:D,2,0)</f>
        <v>ЕВРОПА</v>
      </c>
      <c r="J12989" s="69" t="str">
        <f>VLOOKUP(C12989,СПРАВОЧНИК!B:D,3,0)</f>
        <v>ИНОМАРКИ</v>
      </c>
      <c r="K12989" s="69" t="str">
        <f>VLOOKUP(СВОД2023[[#This Row],[ФО]],СПРАВОЧНИК!H:P,2,0)</f>
        <v>Южный ФО</v>
      </c>
    </row>
    <row r="12990" spans="1:11" x14ac:dyDescent="0.2">
      <c r="A12990" t="s">
        <v>600</v>
      </c>
      <c r="B12990" t="s">
        <v>597</v>
      </c>
      <c r="C12990" s="1" t="s">
        <v>568</v>
      </c>
      <c r="D12990" s="1" t="s">
        <v>1027</v>
      </c>
      <c r="E12990" s="2">
        <v>1</v>
      </c>
      <c r="F12990" s="3"/>
      <c r="G12990" s="2">
        <v>3</v>
      </c>
      <c r="H12990" s="3"/>
      <c r="I12990" s="69" t="str">
        <f>VLOOKUP(C12990,СПРАВОЧНИК!B:D,2,0)</f>
        <v>ЕВРОПА</v>
      </c>
      <c r="J12990" s="69" t="str">
        <f>VLOOKUP(C12990,СПРАВОЧНИК!B:D,3,0)</f>
        <v>ИНОМАРКИ</v>
      </c>
      <c r="K12990" s="69" t="str">
        <f>VLOOKUP(СВОД2023[[#This Row],[ФО]],СПРАВОЧНИК!H:P,2,0)</f>
        <v>Южный ФО</v>
      </c>
    </row>
    <row r="12991" spans="1:11" x14ac:dyDescent="0.2">
      <c r="A12991" t="s">
        <v>600</v>
      </c>
      <c r="B12991" t="s">
        <v>597</v>
      </c>
      <c r="C12991" s="1" t="s">
        <v>568</v>
      </c>
      <c r="D12991" s="1" t="s">
        <v>2359</v>
      </c>
      <c r="E12991" s="2">
        <v>1</v>
      </c>
      <c r="F12991" s="3"/>
      <c r="G12991" s="2">
        <v>8</v>
      </c>
      <c r="H12991" s="3">
        <v>6</v>
      </c>
      <c r="I12991" s="69" t="str">
        <f>VLOOKUP(C12991,СПРАВОЧНИК!B:D,2,0)</f>
        <v>ЕВРОПА</v>
      </c>
      <c r="J12991" s="69" t="str">
        <f>VLOOKUP(C12991,СПРАВОЧНИК!B:D,3,0)</f>
        <v>ИНОМАРКИ</v>
      </c>
      <c r="K12991" s="69" t="str">
        <f>VLOOKUP(СВОД2023[[#This Row],[ФО]],СПРАВОЧНИК!H:P,2,0)</f>
        <v>Южный ФО</v>
      </c>
    </row>
    <row r="12992" spans="1:11" x14ac:dyDescent="0.2">
      <c r="A12992" t="s">
        <v>600</v>
      </c>
      <c r="B12992" t="s">
        <v>597</v>
      </c>
      <c r="C12992" s="1" t="s">
        <v>570</v>
      </c>
      <c r="D12992" s="1" t="s">
        <v>1955</v>
      </c>
      <c r="E12992" s="2">
        <v>2</v>
      </c>
      <c r="F12992" s="3">
        <v>6</v>
      </c>
      <c r="G12992" s="2">
        <v>32</v>
      </c>
      <c r="H12992" s="3">
        <v>20</v>
      </c>
      <c r="I12992" s="69" t="str">
        <f>VLOOKUP(C12992,СПРАВОЧНИК!B:D,2,0)</f>
        <v>ЕВРОПА</v>
      </c>
      <c r="J12992" s="69" t="str">
        <f>VLOOKUP(C12992,СПРАВОЧНИК!B:D,3,0)</f>
        <v>ИНОМАРКИ</v>
      </c>
      <c r="K12992" s="69" t="str">
        <f>VLOOKUP(СВОД2023[[#This Row],[ФО]],СПРАВОЧНИК!H:P,2,0)</f>
        <v>Южный ФО</v>
      </c>
    </row>
    <row r="12993" spans="1:11" x14ac:dyDescent="0.2">
      <c r="A12993" t="s">
        <v>600</v>
      </c>
      <c r="B12993" t="s">
        <v>597</v>
      </c>
      <c r="C12993" s="1" t="s">
        <v>570</v>
      </c>
      <c r="D12993" s="1" t="s">
        <v>2360</v>
      </c>
      <c r="E12993" s="2">
        <v>1</v>
      </c>
      <c r="F12993" s="3"/>
      <c r="G12993" s="2">
        <v>1</v>
      </c>
      <c r="H12993" s="3">
        <v>1</v>
      </c>
      <c r="I12993" s="69" t="str">
        <f>VLOOKUP(C12993,СПРАВОЧНИК!B:D,2,0)</f>
        <v>ЕВРОПА</v>
      </c>
      <c r="J12993" s="69" t="str">
        <f>VLOOKUP(C12993,СПРАВОЧНИК!B:D,3,0)</f>
        <v>ИНОМАРКИ</v>
      </c>
      <c r="K12993" s="69" t="str">
        <f>VLOOKUP(СВОД2023[[#This Row],[ФО]],СПРАВОЧНИК!H:P,2,0)</f>
        <v>Южный ФО</v>
      </c>
    </row>
    <row r="12994" spans="1:11" x14ac:dyDescent="0.2">
      <c r="A12994" t="s">
        <v>600</v>
      </c>
      <c r="B12994" t="s">
        <v>597</v>
      </c>
      <c r="C12994" s="1" t="s">
        <v>570</v>
      </c>
      <c r="D12994" s="1" t="s">
        <v>571</v>
      </c>
      <c r="E12994" s="2">
        <v>42</v>
      </c>
      <c r="F12994" s="3">
        <v>14</v>
      </c>
      <c r="G12994" s="2">
        <v>203</v>
      </c>
      <c r="H12994" s="3">
        <v>102</v>
      </c>
      <c r="I12994" s="69" t="str">
        <f>VLOOKUP(C12994,СПРАВОЧНИК!B:D,2,0)</f>
        <v>ЕВРОПА</v>
      </c>
      <c r="J12994" s="69" t="str">
        <f>VLOOKUP(C12994,СПРАВОЧНИК!B:D,3,0)</f>
        <v>ИНОМАРКИ</v>
      </c>
      <c r="K12994" s="69" t="str">
        <f>VLOOKUP(СВОД2023[[#This Row],[ФО]],СПРАВОЧНИК!H:P,2,0)</f>
        <v>Южный ФО</v>
      </c>
    </row>
    <row r="12995" spans="1:11" x14ac:dyDescent="0.2">
      <c r="A12995" t="s">
        <v>600</v>
      </c>
      <c r="B12995" t="s">
        <v>597</v>
      </c>
      <c r="C12995" s="1" t="s">
        <v>570</v>
      </c>
      <c r="D12995" s="1" t="s">
        <v>572</v>
      </c>
      <c r="E12995" s="2">
        <v>38</v>
      </c>
      <c r="F12995" s="3">
        <v>17</v>
      </c>
      <c r="G12995" s="2">
        <v>206</v>
      </c>
      <c r="H12995" s="3">
        <v>122</v>
      </c>
      <c r="I12995" s="69" t="str">
        <f>VLOOKUP(C12995,СПРАВОЧНИК!B:D,2,0)</f>
        <v>ЕВРОПА</v>
      </c>
      <c r="J12995" s="69" t="str">
        <f>VLOOKUP(C12995,СПРАВОЧНИК!B:D,3,0)</f>
        <v>ИНОМАРКИ</v>
      </c>
      <c r="K12995" s="69" t="str">
        <f>VLOOKUP(СВОД2023[[#This Row],[ФО]],СПРАВОЧНИК!H:P,2,0)</f>
        <v>Южный ФО</v>
      </c>
    </row>
    <row r="12996" spans="1:11" x14ac:dyDescent="0.2">
      <c r="A12996" t="s">
        <v>600</v>
      </c>
      <c r="B12996" t="s">
        <v>597</v>
      </c>
      <c r="C12996" s="1" t="s">
        <v>570</v>
      </c>
      <c r="D12996" s="1" t="s">
        <v>2361</v>
      </c>
      <c r="E12996" s="2">
        <v>1</v>
      </c>
      <c r="F12996" s="3">
        <v>1</v>
      </c>
      <c r="G12996" s="2">
        <v>7</v>
      </c>
      <c r="H12996" s="3">
        <v>5</v>
      </c>
      <c r="I12996" s="69" t="str">
        <f>VLOOKUP(C12996,СПРАВОЧНИК!B:D,2,0)</f>
        <v>ЕВРОПА</v>
      </c>
      <c r="J12996" s="69" t="str">
        <f>VLOOKUP(C12996,СПРАВОЧНИК!B:D,3,0)</f>
        <v>ИНОМАРКИ</v>
      </c>
      <c r="K12996" s="69" t="str">
        <f>VLOOKUP(СВОД2023[[#This Row],[ФО]],СПРАВОЧНИК!H:P,2,0)</f>
        <v>Южный ФО</v>
      </c>
    </row>
    <row r="12997" spans="1:11" x14ac:dyDescent="0.2">
      <c r="A12997" t="s">
        <v>600</v>
      </c>
      <c r="B12997" t="s">
        <v>597</v>
      </c>
      <c r="C12997" s="1" t="s">
        <v>570</v>
      </c>
      <c r="D12997" s="1" t="s">
        <v>1956</v>
      </c>
      <c r="E12997" s="2">
        <v>30</v>
      </c>
      <c r="F12997" s="3">
        <v>18</v>
      </c>
      <c r="G12997" s="2">
        <v>174</v>
      </c>
      <c r="H12997" s="3">
        <v>111</v>
      </c>
      <c r="I12997" s="69" t="str">
        <f>VLOOKUP(C12997,СПРАВОЧНИК!B:D,2,0)</f>
        <v>ЕВРОПА</v>
      </c>
      <c r="J12997" s="69" t="str">
        <f>VLOOKUP(C12997,СПРАВОЧНИК!B:D,3,0)</f>
        <v>ИНОМАРКИ</v>
      </c>
      <c r="K12997" s="69" t="str">
        <f>VLOOKUP(СВОД2023[[#This Row],[ФО]],СПРАВОЧНИК!H:P,2,0)</f>
        <v>Южный ФО</v>
      </c>
    </row>
    <row r="12998" spans="1:11" x14ac:dyDescent="0.2">
      <c r="A12998" t="s">
        <v>600</v>
      </c>
      <c r="B12998" t="s">
        <v>597</v>
      </c>
      <c r="C12998" s="1" t="s">
        <v>570</v>
      </c>
      <c r="D12998" s="1" t="s">
        <v>573</v>
      </c>
      <c r="E12998" s="2">
        <v>4</v>
      </c>
      <c r="F12998" s="3">
        <v>4</v>
      </c>
      <c r="G12998" s="2">
        <v>39</v>
      </c>
      <c r="H12998" s="3">
        <v>16</v>
      </c>
      <c r="I12998" s="69" t="str">
        <f>VLOOKUP(C12998,СПРАВОЧНИК!B:D,2,0)</f>
        <v>ЕВРОПА</v>
      </c>
      <c r="J12998" s="69" t="str">
        <f>VLOOKUP(C12998,СПРАВОЧНИК!B:D,3,0)</f>
        <v>ИНОМАРКИ</v>
      </c>
      <c r="K12998" s="69" t="str">
        <f>VLOOKUP(СВОД2023[[#This Row],[ФО]],СПРАВОЧНИК!H:P,2,0)</f>
        <v>Южный ФО</v>
      </c>
    </row>
    <row r="12999" spans="1:11" x14ac:dyDescent="0.2">
      <c r="A12999" t="s">
        <v>600</v>
      </c>
      <c r="B12999" t="s">
        <v>597</v>
      </c>
      <c r="C12999" s="1" t="s">
        <v>570</v>
      </c>
      <c r="D12999" s="1" t="s">
        <v>1957</v>
      </c>
      <c r="E12999" s="2">
        <v>6</v>
      </c>
      <c r="F12999" s="3">
        <v>7</v>
      </c>
      <c r="G12999" s="2">
        <v>40</v>
      </c>
      <c r="H12999" s="3">
        <v>21</v>
      </c>
      <c r="I12999" s="69" t="str">
        <f>VLOOKUP(C12999,СПРАВОЧНИК!B:D,2,0)</f>
        <v>ЕВРОПА</v>
      </c>
      <c r="J12999" s="69" t="str">
        <f>VLOOKUP(C12999,СПРАВОЧНИК!B:D,3,0)</f>
        <v>ИНОМАРКИ</v>
      </c>
      <c r="K12999" s="69" t="str">
        <f>VLOOKUP(СВОД2023[[#This Row],[ФО]],СПРАВОЧНИК!H:P,2,0)</f>
        <v>Южный ФО</v>
      </c>
    </row>
    <row r="13000" spans="1:11" x14ac:dyDescent="0.2">
      <c r="A13000" t="s">
        <v>600</v>
      </c>
      <c r="B13000" t="s">
        <v>597</v>
      </c>
      <c r="C13000" s="1" t="s">
        <v>570</v>
      </c>
      <c r="D13000" s="1" t="s">
        <v>2362</v>
      </c>
      <c r="E13000" s="2">
        <v>7</v>
      </c>
      <c r="F13000" s="3">
        <v>3</v>
      </c>
      <c r="G13000" s="2">
        <v>25</v>
      </c>
      <c r="H13000" s="3">
        <v>8</v>
      </c>
      <c r="I13000" s="69" t="str">
        <f>VLOOKUP(C13000,СПРАВОЧНИК!B:D,2,0)</f>
        <v>ЕВРОПА</v>
      </c>
      <c r="J13000" s="69" t="str">
        <f>VLOOKUP(C13000,СПРАВОЧНИК!B:D,3,0)</f>
        <v>ИНОМАРКИ</v>
      </c>
      <c r="K13000" s="69" t="str">
        <f>VLOOKUP(СВОД2023[[#This Row],[ФО]],СПРАВОЧНИК!H:P,2,0)</f>
        <v>Южный ФО</v>
      </c>
    </row>
    <row r="13001" spans="1:11" x14ac:dyDescent="0.2">
      <c r="A13001" t="s">
        <v>600</v>
      </c>
      <c r="B13001" t="s">
        <v>597</v>
      </c>
      <c r="C13001" s="1" t="s">
        <v>570</v>
      </c>
      <c r="D13001" s="1" t="s">
        <v>574</v>
      </c>
      <c r="E13001" s="2">
        <v>6</v>
      </c>
      <c r="F13001" s="3"/>
      <c r="G13001" s="2">
        <v>31</v>
      </c>
      <c r="H13001" s="3">
        <v>2</v>
      </c>
      <c r="I13001" s="69" t="str">
        <f>VLOOKUP(C13001,СПРАВОЧНИК!B:D,2,0)</f>
        <v>ЕВРОПА</v>
      </c>
      <c r="J13001" s="69" t="str">
        <f>VLOOKUP(C13001,СПРАВОЧНИК!B:D,3,0)</f>
        <v>ИНОМАРКИ</v>
      </c>
      <c r="K13001" s="69" t="str">
        <f>VLOOKUP(СВОД2023[[#This Row],[ФО]],СПРАВОЧНИК!H:P,2,0)</f>
        <v>Южный ФО</v>
      </c>
    </row>
    <row r="13002" spans="1:11" x14ac:dyDescent="0.2">
      <c r="A13002" t="s">
        <v>600</v>
      </c>
      <c r="B13002" t="s">
        <v>597</v>
      </c>
      <c r="C13002" s="1" t="s">
        <v>570</v>
      </c>
      <c r="D13002" s="1" t="s">
        <v>1958</v>
      </c>
      <c r="E13002" s="2">
        <v>8</v>
      </c>
      <c r="F13002" s="3"/>
      <c r="G13002" s="2">
        <v>29</v>
      </c>
      <c r="H13002" s="3">
        <v>4</v>
      </c>
      <c r="I13002" s="69" t="str">
        <f>VLOOKUP(C13002,СПРАВОЧНИК!B:D,2,0)</f>
        <v>ЕВРОПА</v>
      </c>
      <c r="J13002" s="69" t="str">
        <f>VLOOKUP(C13002,СПРАВОЧНИК!B:D,3,0)</f>
        <v>ИНОМАРКИ</v>
      </c>
      <c r="K13002" s="69" t="str">
        <f>VLOOKUP(СВОД2023[[#This Row],[ФО]],СПРАВОЧНИК!H:P,2,0)</f>
        <v>Южный ФО</v>
      </c>
    </row>
    <row r="13003" spans="1:11" x14ac:dyDescent="0.2">
      <c r="A13003" t="s">
        <v>600</v>
      </c>
      <c r="B13003" t="s">
        <v>597</v>
      </c>
      <c r="C13003" s="1" t="s">
        <v>570</v>
      </c>
      <c r="D13003" s="1" t="s">
        <v>575</v>
      </c>
      <c r="E13003" s="2">
        <v>1</v>
      </c>
      <c r="F13003" s="3">
        <v>2</v>
      </c>
      <c r="G13003" s="2">
        <v>16</v>
      </c>
      <c r="H13003" s="3">
        <v>9</v>
      </c>
      <c r="I13003" s="69" t="str">
        <f>VLOOKUP(C13003,СПРАВОЧНИК!B:D,2,0)</f>
        <v>ЕВРОПА</v>
      </c>
      <c r="J13003" s="69" t="str">
        <f>VLOOKUP(C13003,СПРАВОЧНИК!B:D,3,0)</f>
        <v>ИНОМАРКИ</v>
      </c>
      <c r="K13003" s="69" t="str">
        <f>VLOOKUP(СВОД2023[[#This Row],[ФО]],СПРАВОЧНИК!H:P,2,0)</f>
        <v>Южный ФО</v>
      </c>
    </row>
    <row r="13004" spans="1:11" x14ac:dyDescent="0.2">
      <c r="A13004" t="s">
        <v>600</v>
      </c>
      <c r="B13004" t="s">
        <v>597</v>
      </c>
      <c r="C13004" s="1" t="s">
        <v>570</v>
      </c>
      <c r="D13004" s="1" t="s">
        <v>1959</v>
      </c>
      <c r="E13004" s="2">
        <v>2</v>
      </c>
      <c r="F13004" s="3">
        <v>1</v>
      </c>
      <c r="G13004" s="2">
        <v>5</v>
      </c>
      <c r="H13004" s="3">
        <v>4</v>
      </c>
      <c r="I13004" s="69" t="str">
        <f>VLOOKUP(C13004,СПРАВОЧНИК!B:D,2,0)</f>
        <v>ЕВРОПА</v>
      </c>
      <c r="J13004" s="69" t="str">
        <f>VLOOKUP(C13004,СПРАВОЧНИК!B:D,3,0)</f>
        <v>ИНОМАРКИ</v>
      </c>
      <c r="K13004" s="69" t="str">
        <f>VLOOKUP(СВОД2023[[#This Row],[ФО]],СПРАВОЧНИК!H:P,2,0)</f>
        <v>Южный ФО</v>
      </c>
    </row>
    <row r="13005" spans="1:11" x14ac:dyDescent="0.2">
      <c r="A13005" t="s">
        <v>600</v>
      </c>
      <c r="B13005" t="s">
        <v>597</v>
      </c>
      <c r="C13005" s="1" t="s">
        <v>570</v>
      </c>
      <c r="D13005" s="1" t="s">
        <v>1960</v>
      </c>
      <c r="E13005" s="2">
        <v>2</v>
      </c>
      <c r="F13005" s="3">
        <v>1</v>
      </c>
      <c r="G13005" s="2">
        <v>7</v>
      </c>
      <c r="H13005" s="3">
        <v>2</v>
      </c>
      <c r="I13005" s="69" t="str">
        <f>VLOOKUP(C13005,СПРАВОЧНИК!B:D,2,0)</f>
        <v>ЕВРОПА</v>
      </c>
      <c r="J13005" s="69" t="str">
        <f>VLOOKUP(C13005,СПРАВОЧНИК!B:D,3,0)</f>
        <v>ИНОМАРКИ</v>
      </c>
      <c r="K13005" s="69" t="str">
        <f>VLOOKUP(СВОД2023[[#This Row],[ФО]],СПРАВОЧНИК!H:P,2,0)</f>
        <v>Южный ФО</v>
      </c>
    </row>
    <row r="13006" spans="1:11" x14ac:dyDescent="0.2">
      <c r="A13006" t="s">
        <v>600</v>
      </c>
      <c r="B13006" t="s">
        <v>597</v>
      </c>
      <c r="C13006" s="1" t="s">
        <v>570</v>
      </c>
      <c r="D13006" s="1" t="s">
        <v>2784</v>
      </c>
      <c r="E13006" s="2">
        <v>1</v>
      </c>
      <c r="F13006" s="3"/>
      <c r="G13006" s="2">
        <v>2</v>
      </c>
      <c r="H13006" s="3"/>
      <c r="I13006" s="69" t="str">
        <f>VLOOKUP(C13006,СПРАВОЧНИК!B:D,2,0)</f>
        <v>ЕВРОПА</v>
      </c>
      <c r="J13006" s="69" t="str">
        <f>VLOOKUP(C13006,СПРАВОЧНИК!B:D,3,0)</f>
        <v>ИНОМАРКИ</v>
      </c>
      <c r="K13006" s="69" t="str">
        <f>VLOOKUP(СВОД2023[[#This Row],[ФО]],СПРАВОЧНИК!H:P,2,0)</f>
        <v>Южный ФО</v>
      </c>
    </row>
    <row r="13007" spans="1:11" x14ac:dyDescent="0.2">
      <c r="A13007" t="s">
        <v>600</v>
      </c>
      <c r="B13007" t="s">
        <v>597</v>
      </c>
      <c r="C13007" s="1" t="s">
        <v>570</v>
      </c>
      <c r="D13007" s="1" t="s">
        <v>2363</v>
      </c>
      <c r="E13007" s="2">
        <v>7</v>
      </c>
      <c r="F13007" s="3"/>
      <c r="G13007" s="2">
        <v>17</v>
      </c>
      <c r="H13007" s="3">
        <v>4</v>
      </c>
      <c r="I13007" s="69" t="str">
        <f>VLOOKUP(C13007,СПРАВОЧНИК!B:D,2,0)</f>
        <v>ЕВРОПА</v>
      </c>
      <c r="J13007" s="69" t="str">
        <f>VLOOKUP(C13007,СПРАВОЧНИК!B:D,3,0)</f>
        <v>ИНОМАРКИ</v>
      </c>
      <c r="K13007" s="69" t="str">
        <f>VLOOKUP(СВОД2023[[#This Row],[ФО]],СПРАВОЧНИК!H:P,2,0)</f>
        <v>Южный ФО</v>
      </c>
    </row>
    <row r="13008" spans="1:11" x14ac:dyDescent="0.2">
      <c r="A13008" t="s">
        <v>600</v>
      </c>
      <c r="B13008" t="s">
        <v>597</v>
      </c>
      <c r="C13008" s="1" t="s">
        <v>570</v>
      </c>
      <c r="D13008" s="1" t="s">
        <v>1961</v>
      </c>
      <c r="E13008" s="2">
        <v>3</v>
      </c>
      <c r="F13008" s="3">
        <v>1</v>
      </c>
      <c r="G13008" s="2">
        <v>13</v>
      </c>
      <c r="H13008" s="3">
        <v>6</v>
      </c>
      <c r="I13008" s="69" t="str">
        <f>VLOOKUP(C13008,СПРАВОЧНИК!B:D,2,0)</f>
        <v>ЕВРОПА</v>
      </c>
      <c r="J13008" s="69" t="str">
        <f>VLOOKUP(C13008,СПРАВОЧНИК!B:D,3,0)</f>
        <v>ИНОМАРКИ</v>
      </c>
      <c r="K13008" s="69" t="str">
        <f>VLOOKUP(СВОД2023[[#This Row],[ФО]],СПРАВОЧНИК!H:P,2,0)</f>
        <v>Южный ФО</v>
      </c>
    </row>
    <row r="13009" spans="1:11" x14ac:dyDescent="0.2">
      <c r="A13009" t="s">
        <v>600</v>
      </c>
      <c r="B13009" t="s">
        <v>597</v>
      </c>
      <c r="C13009" s="1" t="s">
        <v>570</v>
      </c>
      <c r="D13009" s="1" t="s">
        <v>1962</v>
      </c>
      <c r="E13009" s="2">
        <v>8</v>
      </c>
      <c r="F13009" s="3">
        <v>3</v>
      </c>
      <c r="G13009" s="2">
        <v>34</v>
      </c>
      <c r="H13009" s="3">
        <v>13</v>
      </c>
      <c r="I13009" s="69" t="str">
        <f>VLOOKUP(C13009,СПРАВОЧНИК!B:D,2,0)</f>
        <v>ЕВРОПА</v>
      </c>
      <c r="J13009" s="69" t="str">
        <f>VLOOKUP(C13009,СПРАВОЧНИК!B:D,3,0)</f>
        <v>ИНОМАРКИ</v>
      </c>
      <c r="K13009" s="69" t="str">
        <f>VLOOKUP(СВОД2023[[#This Row],[ФО]],СПРАВОЧНИК!H:P,2,0)</f>
        <v>Южный ФО</v>
      </c>
    </row>
    <row r="13010" spans="1:11" x14ac:dyDescent="0.2">
      <c r="A13010" t="s">
        <v>600</v>
      </c>
      <c r="B13010" t="s">
        <v>597</v>
      </c>
      <c r="C13010" s="1" t="s">
        <v>570</v>
      </c>
      <c r="D13010" s="1" t="s">
        <v>2488</v>
      </c>
      <c r="E13010" s="2">
        <v>2</v>
      </c>
      <c r="F13010" s="3"/>
      <c r="G13010" s="2">
        <v>15</v>
      </c>
      <c r="H13010" s="3">
        <v>2</v>
      </c>
      <c r="I13010" s="69" t="str">
        <f>VLOOKUP(C13010,СПРАВОЧНИК!B:D,2,0)</f>
        <v>ЕВРОПА</v>
      </c>
      <c r="J13010" s="69" t="str">
        <f>VLOOKUP(C13010,СПРАВОЧНИК!B:D,3,0)</f>
        <v>ИНОМАРКИ</v>
      </c>
      <c r="K13010" s="69" t="str">
        <f>VLOOKUP(СВОД2023[[#This Row],[ФО]],СПРАВОЧНИК!H:P,2,0)</f>
        <v>Южный ФО</v>
      </c>
    </row>
    <row r="13011" spans="1:11" x14ac:dyDescent="0.2">
      <c r="A13011" t="s">
        <v>600</v>
      </c>
      <c r="B13011" t="s">
        <v>597</v>
      </c>
      <c r="C13011" s="1" t="s">
        <v>570</v>
      </c>
      <c r="D13011" s="1" t="s">
        <v>1963</v>
      </c>
      <c r="E13011" s="2">
        <v>5</v>
      </c>
      <c r="F13011" s="3">
        <v>1</v>
      </c>
      <c r="G13011" s="2">
        <v>30</v>
      </c>
      <c r="H13011" s="3">
        <v>17</v>
      </c>
      <c r="I13011" s="69" t="str">
        <f>VLOOKUP(C13011,СПРАВОЧНИК!B:D,2,0)</f>
        <v>ЕВРОПА</v>
      </c>
      <c r="J13011" s="69" t="str">
        <f>VLOOKUP(C13011,СПРАВОЧНИК!B:D,3,0)</f>
        <v>ИНОМАРКИ</v>
      </c>
      <c r="K13011" s="69" t="str">
        <f>VLOOKUP(СВОД2023[[#This Row],[ФО]],СПРАВОЧНИК!H:P,2,0)</f>
        <v>Южный ФО</v>
      </c>
    </row>
    <row r="13012" spans="1:11" x14ac:dyDescent="0.2">
      <c r="A13012" t="s">
        <v>600</v>
      </c>
      <c r="B13012" t="s">
        <v>597</v>
      </c>
      <c r="C13012" s="1" t="s">
        <v>570</v>
      </c>
      <c r="D13012" s="1" t="s">
        <v>1964</v>
      </c>
      <c r="E13012" s="2">
        <v>7</v>
      </c>
      <c r="F13012" s="3">
        <v>5</v>
      </c>
      <c r="G13012" s="2">
        <v>39</v>
      </c>
      <c r="H13012" s="3">
        <v>20</v>
      </c>
      <c r="I13012" s="69" t="str">
        <f>VLOOKUP(C13012,СПРАВОЧНИК!B:D,2,0)</f>
        <v>ЕВРОПА</v>
      </c>
      <c r="J13012" s="69" t="str">
        <f>VLOOKUP(C13012,СПРАВОЧНИК!B:D,3,0)</f>
        <v>ИНОМАРКИ</v>
      </c>
      <c r="K13012" s="69" t="str">
        <f>VLOOKUP(СВОД2023[[#This Row],[ФО]],СПРАВОЧНИК!H:P,2,0)</f>
        <v>Южный ФО</v>
      </c>
    </row>
    <row r="13013" spans="1:11" x14ac:dyDescent="0.2">
      <c r="A13013" t="s">
        <v>600</v>
      </c>
      <c r="B13013" t="s">
        <v>597</v>
      </c>
      <c r="C13013" s="1" t="s">
        <v>570</v>
      </c>
      <c r="D13013" s="1" t="s">
        <v>2364</v>
      </c>
      <c r="E13013" s="2">
        <v>1</v>
      </c>
      <c r="F13013" s="3"/>
      <c r="G13013" s="2">
        <v>2</v>
      </c>
      <c r="H13013" s="3">
        <v>1</v>
      </c>
      <c r="I13013" s="69" t="str">
        <f>VLOOKUP(C13013,СПРАВОЧНИК!B:D,2,0)</f>
        <v>ЕВРОПА</v>
      </c>
      <c r="J13013" s="69" t="str">
        <f>VLOOKUP(C13013,СПРАВОЧНИК!B:D,3,0)</f>
        <v>ИНОМАРКИ</v>
      </c>
      <c r="K13013" s="69" t="str">
        <f>VLOOKUP(СВОД2023[[#This Row],[ФО]],СПРАВОЧНИК!H:P,2,0)</f>
        <v>Южный ФО</v>
      </c>
    </row>
    <row r="13014" spans="1:11" x14ac:dyDescent="0.2">
      <c r="A13014" t="s">
        <v>600</v>
      </c>
      <c r="B13014" t="s">
        <v>597</v>
      </c>
      <c r="C13014" s="1" t="s">
        <v>570</v>
      </c>
      <c r="D13014" s="1" t="s">
        <v>576</v>
      </c>
      <c r="E13014" s="2"/>
      <c r="F13014" s="3">
        <v>4</v>
      </c>
      <c r="G13014" s="2">
        <v>17</v>
      </c>
      <c r="H13014" s="3">
        <v>16</v>
      </c>
      <c r="I13014" s="69" t="str">
        <f>VLOOKUP(C13014,СПРАВОЧНИК!B:D,2,0)</f>
        <v>ЕВРОПА</v>
      </c>
      <c r="J13014" s="69" t="str">
        <f>VLOOKUP(C13014,СПРАВОЧНИК!B:D,3,0)</f>
        <v>ИНОМАРКИ</v>
      </c>
      <c r="K13014" s="69" t="str">
        <f>VLOOKUP(СВОД2023[[#This Row],[ФО]],СПРАВОЧНИК!H:P,2,0)</f>
        <v>Южный ФО</v>
      </c>
    </row>
    <row r="13015" spans="1:11" x14ac:dyDescent="0.2">
      <c r="A13015" t="s">
        <v>600</v>
      </c>
      <c r="B13015" t="s">
        <v>597</v>
      </c>
      <c r="C13015" s="1" t="s">
        <v>570</v>
      </c>
      <c r="D13015" s="1" t="s">
        <v>577</v>
      </c>
      <c r="E13015" s="2">
        <v>33</v>
      </c>
      <c r="F13015" s="3">
        <v>23</v>
      </c>
      <c r="G13015" s="2">
        <v>176</v>
      </c>
      <c r="H13015" s="3">
        <v>102</v>
      </c>
      <c r="I13015" s="69" t="str">
        <f>VLOOKUP(C13015,СПРАВОЧНИК!B:D,2,0)</f>
        <v>ЕВРОПА</v>
      </c>
      <c r="J13015" s="69" t="str">
        <f>VLOOKUP(C13015,СПРАВОЧНИК!B:D,3,0)</f>
        <v>ИНОМАРКИ</v>
      </c>
      <c r="K13015" s="69" t="str">
        <f>VLOOKUP(СВОД2023[[#This Row],[ФО]],СПРАВОЧНИК!H:P,2,0)</f>
        <v>Южный ФО</v>
      </c>
    </row>
    <row r="13016" spans="1:11" x14ac:dyDescent="0.2">
      <c r="A13016" t="s">
        <v>600</v>
      </c>
      <c r="B13016" t="s">
        <v>597</v>
      </c>
      <c r="C13016" s="1" t="s">
        <v>570</v>
      </c>
      <c r="D13016" s="1" t="s">
        <v>1965</v>
      </c>
      <c r="E13016" s="2">
        <v>16</v>
      </c>
      <c r="F13016" s="3">
        <v>4</v>
      </c>
      <c r="G13016" s="2">
        <v>86</v>
      </c>
      <c r="H13016" s="3">
        <v>33</v>
      </c>
      <c r="I13016" s="69" t="str">
        <f>VLOOKUP(C13016,СПРАВОЧНИК!B:D,2,0)</f>
        <v>ЕВРОПА</v>
      </c>
      <c r="J13016" s="69" t="str">
        <f>VLOOKUP(C13016,СПРАВОЧНИК!B:D,3,0)</f>
        <v>ИНОМАРКИ</v>
      </c>
      <c r="K13016" s="69" t="str">
        <f>VLOOKUP(СВОД2023[[#This Row],[ФО]],СПРАВОЧНИК!H:P,2,0)</f>
        <v>Южный ФО</v>
      </c>
    </row>
    <row r="13017" spans="1:11" x14ac:dyDescent="0.2">
      <c r="A13017" t="s">
        <v>600</v>
      </c>
      <c r="B13017" t="s">
        <v>597</v>
      </c>
      <c r="C13017" s="1" t="s">
        <v>570</v>
      </c>
      <c r="D13017" s="1" t="s">
        <v>578</v>
      </c>
      <c r="E13017" s="2">
        <v>50</v>
      </c>
      <c r="F13017" s="3">
        <v>37</v>
      </c>
      <c r="G13017" s="2">
        <v>289</v>
      </c>
      <c r="H13017" s="3">
        <v>186</v>
      </c>
      <c r="I13017" s="69" t="str">
        <f>VLOOKUP(C13017,СПРАВОЧНИК!B:D,2,0)</f>
        <v>ЕВРОПА</v>
      </c>
      <c r="J13017" s="69" t="str">
        <f>VLOOKUP(C13017,СПРАВОЧНИК!B:D,3,0)</f>
        <v>ИНОМАРКИ</v>
      </c>
      <c r="K13017" s="69" t="str">
        <f>VLOOKUP(СВОД2023[[#This Row],[ФО]],СПРАВОЧНИК!H:P,2,0)</f>
        <v>Южный ФО</v>
      </c>
    </row>
    <row r="13018" spans="1:11" x14ac:dyDescent="0.2">
      <c r="A13018" t="s">
        <v>600</v>
      </c>
      <c r="B13018" t="s">
        <v>597</v>
      </c>
      <c r="C13018" s="1" t="s">
        <v>579</v>
      </c>
      <c r="D13018" s="1" t="s">
        <v>580</v>
      </c>
      <c r="E13018" s="2">
        <v>1</v>
      </c>
      <c r="F13018" s="3"/>
      <c r="G13018" s="2">
        <v>1</v>
      </c>
      <c r="H13018" s="3"/>
      <c r="I13018" s="69" t="str">
        <f>VLOOKUP(C13018,СПРАВОЧНИК!B:D,2,0)</f>
        <v>КИТАЙ</v>
      </c>
      <c r="J13018" s="69" t="str">
        <f>VLOOKUP(C13018,СПРАВОЧНИК!B:D,3,0)</f>
        <v>ИНОМАРКИ</v>
      </c>
      <c r="K13018" s="69" t="str">
        <f>VLOOKUP(СВОД2023[[#This Row],[ФО]],СПРАВОЧНИК!H:P,2,0)</f>
        <v>Южный ФО</v>
      </c>
    </row>
    <row r="13019" spans="1:11" x14ac:dyDescent="0.2">
      <c r="A13019" t="s">
        <v>600</v>
      </c>
      <c r="B13019" t="s">
        <v>597</v>
      </c>
      <c r="C13019" s="1" t="s">
        <v>579</v>
      </c>
      <c r="D13019" s="1" t="s">
        <v>581</v>
      </c>
      <c r="E13019" s="2">
        <v>2</v>
      </c>
      <c r="F13019" s="3"/>
      <c r="G13019" s="2">
        <v>2</v>
      </c>
      <c r="H13019" s="3"/>
      <c r="I13019" s="69" t="str">
        <f>VLOOKUP(C13019,СПРАВОЧНИК!B:D,2,0)</f>
        <v>КИТАЙ</v>
      </c>
      <c r="J13019" s="69" t="str">
        <f>VLOOKUP(C13019,СПРАВОЧНИК!B:D,3,0)</f>
        <v>ИНОМАРКИ</v>
      </c>
      <c r="K13019" s="69" t="str">
        <f>VLOOKUP(СВОД2023[[#This Row],[ФО]],СПРАВОЧНИК!H:P,2,0)</f>
        <v>Южный ФО</v>
      </c>
    </row>
    <row r="13020" spans="1:11" x14ac:dyDescent="0.2">
      <c r="A13020" t="s">
        <v>600</v>
      </c>
      <c r="B13020" t="s">
        <v>597</v>
      </c>
      <c r="C13020" s="1" t="s">
        <v>2489</v>
      </c>
      <c r="D13020" s="1" t="s">
        <v>2729</v>
      </c>
      <c r="E13020" s="2"/>
      <c r="F13020" s="3">
        <v>1</v>
      </c>
      <c r="G13020" s="2"/>
      <c r="H13020" s="3">
        <v>2</v>
      </c>
      <c r="I13020" s="69" t="str">
        <f>VLOOKUP(C13020,СПРАВОЧНИК!B:D,2,0)</f>
        <v>ЕВРОПА</v>
      </c>
      <c r="J13020" s="69" t="str">
        <f>VLOOKUP(C13020,СПРАВОЧНИК!B:D,3,0)</f>
        <v>ИНОМАРКИ</v>
      </c>
      <c r="K13020" s="69" t="str">
        <f>VLOOKUP(СВОД2023[[#This Row],[ФО]],СПРАВОЧНИК!H:P,2,0)</f>
        <v>Южный ФО</v>
      </c>
    </row>
    <row r="13021" spans="1:11" x14ac:dyDescent="0.2">
      <c r="A13021" t="s">
        <v>600</v>
      </c>
      <c r="B13021" t="s">
        <v>597</v>
      </c>
      <c r="C13021" s="1" t="s">
        <v>582</v>
      </c>
      <c r="D13021" s="1" t="s">
        <v>583</v>
      </c>
      <c r="E13021" s="2">
        <v>1</v>
      </c>
      <c r="F13021" s="3"/>
      <c r="G13021" s="2">
        <v>1</v>
      </c>
      <c r="H13021" s="3"/>
      <c r="I13021" s="69" t="str">
        <f>VLOOKUP(C13021,СПРАВОЧНИК!B:D,2,0)</f>
        <v>КИТАЙ</v>
      </c>
      <c r="J13021" s="69" t="str">
        <f>VLOOKUP(C13021,СПРАВОЧНИК!B:D,3,0)</f>
        <v>ИНОМАРКИ</v>
      </c>
      <c r="K13021" s="69" t="str">
        <f>VLOOKUP(СВОД2023[[#This Row],[ФО]],СПРАВОЧНИК!H:P,2,0)</f>
        <v>Южный ФО</v>
      </c>
    </row>
    <row r="13022" spans="1:11" x14ac:dyDescent="0.2">
      <c r="A13022" t="s">
        <v>600</v>
      </c>
      <c r="B13022" t="s">
        <v>597</v>
      </c>
      <c r="C13022" s="1" t="s">
        <v>1966</v>
      </c>
      <c r="D13022" s="1" t="s">
        <v>1967</v>
      </c>
      <c r="E13022" s="2"/>
      <c r="F13022" s="3"/>
      <c r="G13022" s="2">
        <v>1</v>
      </c>
      <c r="H13022" s="3"/>
      <c r="I13022" s="69" t="str">
        <f>VLOOKUP(C13022,СПРАВОЧНИК!B:D,2,0)</f>
        <v>США</v>
      </c>
      <c r="J13022" s="69" t="str">
        <f>VLOOKUP(C13022,СПРАВОЧНИК!B:D,3,0)</f>
        <v>ИНОМАРКИ</v>
      </c>
      <c r="K13022" s="69" t="str">
        <f>VLOOKUP(СВОД2023[[#This Row],[ФО]],СПРАВОЧНИК!H:P,2,0)</f>
        <v>Южный ФО</v>
      </c>
    </row>
    <row r="13023" spans="1:11" x14ac:dyDescent="0.2">
      <c r="A13023" t="s">
        <v>600</v>
      </c>
      <c r="B13023" t="s">
        <v>597</v>
      </c>
      <c r="C13023" s="1" t="s">
        <v>1083</v>
      </c>
      <c r="D13023" s="1" t="s">
        <v>2365</v>
      </c>
      <c r="E13023" s="2">
        <v>64</v>
      </c>
      <c r="F13023" s="3">
        <v>5</v>
      </c>
      <c r="G13023" s="2">
        <v>278</v>
      </c>
      <c r="H13023" s="3">
        <v>13</v>
      </c>
      <c r="I13023" s="69" t="str">
        <f>VLOOKUP(C13023,СПРАВОЧНИК!B:D,2,0)</f>
        <v>РОССИЯ</v>
      </c>
      <c r="J13023" s="69" t="str">
        <f>VLOOKUP(C13023,СПРАВОЧНИК!B:D,3,0)</f>
        <v>ОТЕЧЕСТВЕННЫЕ</v>
      </c>
      <c r="K13023" s="69" t="str">
        <f>VLOOKUP(СВОД2023[[#This Row],[ФО]],СПРАВОЧНИК!H:P,2,0)</f>
        <v>Южный ФО</v>
      </c>
    </row>
    <row r="13024" spans="1:11" x14ac:dyDescent="0.2">
      <c r="A13024" t="s">
        <v>600</v>
      </c>
      <c r="B13024" t="s">
        <v>597</v>
      </c>
      <c r="C13024" s="1" t="s">
        <v>1083</v>
      </c>
      <c r="D13024" s="1" t="s">
        <v>2785</v>
      </c>
      <c r="E13024" s="2"/>
      <c r="F13024" s="3">
        <v>6</v>
      </c>
      <c r="G13024" s="2"/>
      <c r="H13024" s="3">
        <v>17</v>
      </c>
      <c r="I13024" s="69" t="str">
        <f>VLOOKUP(C13024,СПРАВОЧНИК!B:D,2,0)</f>
        <v>РОССИЯ</v>
      </c>
      <c r="J13024" s="69" t="str">
        <f>VLOOKUP(C13024,СПРАВОЧНИК!B:D,3,0)</f>
        <v>ОТЕЧЕСТВЕННЫЕ</v>
      </c>
      <c r="K13024" s="69" t="str">
        <f>VLOOKUP(СВОД2023[[#This Row],[ФО]],СПРАВОЧНИК!H:P,2,0)</f>
        <v>Южный ФО</v>
      </c>
    </row>
    <row r="13025" spans="1:11" x14ac:dyDescent="0.2">
      <c r="A13025" t="s">
        <v>600</v>
      </c>
      <c r="B13025" t="s">
        <v>597</v>
      </c>
      <c r="C13025" s="1" t="s">
        <v>1083</v>
      </c>
      <c r="D13025" s="1" t="s">
        <v>2786</v>
      </c>
      <c r="E13025" s="2"/>
      <c r="F13025" s="3"/>
      <c r="G13025" s="2">
        <v>1</v>
      </c>
      <c r="H13025" s="3"/>
      <c r="I13025" s="69" t="str">
        <f>VLOOKUP(C13025,СПРАВОЧНИК!B:D,2,0)</f>
        <v>РОССИЯ</v>
      </c>
      <c r="J13025" s="69" t="str">
        <f>VLOOKUP(C13025,СПРАВОЧНИК!B:D,3,0)</f>
        <v>ОТЕЧЕСТВЕННЫЕ</v>
      </c>
      <c r="K13025" s="69" t="str">
        <f>VLOOKUP(СВОД2023[[#This Row],[ФО]],СПРАВОЧНИК!H:P,2,0)</f>
        <v>Южный ФО</v>
      </c>
    </row>
    <row r="13026" spans="1:11" x14ac:dyDescent="0.2">
      <c r="A13026" t="s">
        <v>600</v>
      </c>
      <c r="B13026" t="s">
        <v>597</v>
      </c>
      <c r="C13026" s="1" t="s">
        <v>1083</v>
      </c>
      <c r="D13026" s="1" t="s">
        <v>1968</v>
      </c>
      <c r="E13026" s="2">
        <v>379</v>
      </c>
      <c r="F13026" s="3">
        <v>153</v>
      </c>
      <c r="G13026" s="2">
        <v>1927</v>
      </c>
      <c r="H13026" s="3">
        <v>836</v>
      </c>
      <c r="I13026" s="69" t="str">
        <f>VLOOKUP(C13026,СПРАВОЧНИК!B:D,2,0)</f>
        <v>РОССИЯ</v>
      </c>
      <c r="J13026" s="69" t="str">
        <f>VLOOKUP(C13026,СПРАВОЧНИК!B:D,3,0)</f>
        <v>ОТЕЧЕСТВЕННЫЕ</v>
      </c>
      <c r="K13026" s="69" t="str">
        <f>VLOOKUP(СВОД2023[[#This Row],[ФО]],СПРАВОЧНИК!H:P,2,0)</f>
        <v>Южный ФО</v>
      </c>
    </row>
    <row r="13027" spans="1:11" x14ac:dyDescent="0.2">
      <c r="A13027" t="s">
        <v>600</v>
      </c>
      <c r="B13027" t="s">
        <v>597</v>
      </c>
      <c r="C13027" s="1" t="s">
        <v>1083</v>
      </c>
      <c r="D13027" s="1" t="s">
        <v>1969</v>
      </c>
      <c r="E13027" s="2">
        <v>660</v>
      </c>
      <c r="F13027" s="3">
        <v>159</v>
      </c>
      <c r="G13027" s="2">
        <v>3268</v>
      </c>
      <c r="H13027" s="3">
        <v>2545</v>
      </c>
      <c r="I13027" s="69" t="str">
        <f>VLOOKUP(C13027,СПРАВОЧНИК!B:D,2,0)</f>
        <v>РОССИЯ</v>
      </c>
      <c r="J13027" s="69" t="str">
        <f>VLOOKUP(C13027,СПРАВОЧНИК!B:D,3,0)</f>
        <v>ОТЕЧЕСТВЕННЫЕ</v>
      </c>
      <c r="K13027" s="69" t="str">
        <f>VLOOKUP(СВОД2023[[#This Row],[ФО]],СПРАВОЧНИК!H:P,2,0)</f>
        <v>Южный ФО</v>
      </c>
    </row>
    <row r="13028" spans="1:11" x14ac:dyDescent="0.2">
      <c r="A13028" t="s">
        <v>600</v>
      </c>
      <c r="B13028" t="s">
        <v>597</v>
      </c>
      <c r="C13028" s="1" t="s">
        <v>1083</v>
      </c>
      <c r="D13028" s="1" t="s">
        <v>1970</v>
      </c>
      <c r="E13028" s="2">
        <v>611</v>
      </c>
      <c r="F13028" s="3">
        <v>44</v>
      </c>
      <c r="G13028" s="2">
        <v>2936</v>
      </c>
      <c r="H13028" s="3">
        <v>397</v>
      </c>
      <c r="I13028" s="69" t="str">
        <f>VLOOKUP(C13028,СПРАВОЧНИК!B:D,2,0)</f>
        <v>РОССИЯ</v>
      </c>
      <c r="J13028" s="69" t="str">
        <f>VLOOKUP(C13028,СПРАВОЧНИК!B:D,3,0)</f>
        <v>ОТЕЧЕСТВЕННЫЕ</v>
      </c>
      <c r="K13028" s="69" t="str">
        <f>VLOOKUP(СВОД2023[[#This Row],[ФО]],СПРАВОЧНИК!H:P,2,0)</f>
        <v>Южный ФО</v>
      </c>
    </row>
    <row r="13029" spans="1:11" x14ac:dyDescent="0.2">
      <c r="A13029" t="s">
        <v>600</v>
      </c>
      <c r="B13029" t="s">
        <v>597</v>
      </c>
      <c r="C13029" s="1" t="s">
        <v>1083</v>
      </c>
      <c r="D13029" s="1" t="s">
        <v>2787</v>
      </c>
      <c r="E13029" s="2"/>
      <c r="F13029" s="3"/>
      <c r="G13029" s="2"/>
      <c r="H13029" s="3">
        <v>2</v>
      </c>
      <c r="I13029" s="69" t="str">
        <f>VLOOKUP(C13029,СПРАВОЧНИК!B:D,2,0)</f>
        <v>РОССИЯ</v>
      </c>
      <c r="J13029" s="69" t="str">
        <f>VLOOKUP(C13029,СПРАВОЧНИК!B:D,3,0)</f>
        <v>ОТЕЧЕСТВЕННЫЕ</v>
      </c>
      <c r="K13029" s="69" t="str">
        <f>VLOOKUP(СВОД2023[[#This Row],[ФО]],СПРАВОЧНИК!H:P,2,0)</f>
        <v>Южный ФО</v>
      </c>
    </row>
    <row r="13030" spans="1:11" x14ac:dyDescent="0.2">
      <c r="A13030" t="s">
        <v>600</v>
      </c>
      <c r="B13030" t="s">
        <v>597</v>
      </c>
      <c r="C13030" s="1" t="s">
        <v>1083</v>
      </c>
      <c r="D13030" s="1" t="s">
        <v>1971</v>
      </c>
      <c r="E13030" s="2">
        <v>46</v>
      </c>
      <c r="F13030" s="3">
        <v>16</v>
      </c>
      <c r="G13030" s="2">
        <v>278</v>
      </c>
      <c r="H13030" s="3">
        <v>76</v>
      </c>
      <c r="I13030" s="69" t="str">
        <f>VLOOKUP(C13030,СПРАВОЧНИК!B:D,2,0)</f>
        <v>РОССИЯ</v>
      </c>
      <c r="J13030" s="69" t="str">
        <f>VLOOKUP(C13030,СПРАВОЧНИК!B:D,3,0)</f>
        <v>ОТЕЧЕСТВЕННЫЕ</v>
      </c>
      <c r="K13030" s="69" t="str">
        <f>VLOOKUP(СВОД2023[[#This Row],[ФО]],СПРАВОЧНИК!H:P,2,0)</f>
        <v>Южный ФО</v>
      </c>
    </row>
    <row r="13031" spans="1:11" x14ac:dyDescent="0.2">
      <c r="A13031" t="s">
        <v>600</v>
      </c>
      <c r="B13031" t="s">
        <v>597</v>
      </c>
      <c r="C13031" s="1" t="s">
        <v>1083</v>
      </c>
      <c r="D13031" s="1" t="s">
        <v>1972</v>
      </c>
      <c r="E13031" s="2">
        <v>265</v>
      </c>
      <c r="F13031" s="3">
        <v>40</v>
      </c>
      <c r="G13031" s="2">
        <v>1369</v>
      </c>
      <c r="H13031" s="3">
        <v>254</v>
      </c>
      <c r="I13031" s="69" t="str">
        <f>VLOOKUP(C13031,СПРАВОЧНИК!B:D,2,0)</f>
        <v>РОССИЯ</v>
      </c>
      <c r="J13031" s="69" t="str">
        <f>VLOOKUP(C13031,СПРАВОЧНИК!B:D,3,0)</f>
        <v>ОТЕЧЕСТВЕННЫЕ</v>
      </c>
      <c r="K13031" s="69" t="str">
        <f>VLOOKUP(СВОД2023[[#This Row],[ФО]],СПРАВОЧНИК!H:P,2,0)</f>
        <v>Южный ФО</v>
      </c>
    </row>
    <row r="13032" spans="1:11" x14ac:dyDescent="0.2">
      <c r="A13032" t="s">
        <v>600</v>
      </c>
      <c r="B13032" t="s">
        <v>597</v>
      </c>
      <c r="C13032" s="1" t="s">
        <v>1083</v>
      </c>
      <c r="D13032" s="1" t="s">
        <v>1973</v>
      </c>
      <c r="E13032" s="2">
        <v>418</v>
      </c>
      <c r="F13032" s="3">
        <v>42</v>
      </c>
      <c r="G13032" s="2">
        <v>1981</v>
      </c>
      <c r="H13032" s="3">
        <v>235</v>
      </c>
      <c r="I13032" s="69" t="str">
        <f>VLOOKUP(C13032,СПРАВОЧНИК!B:D,2,0)</f>
        <v>РОССИЯ</v>
      </c>
      <c r="J13032" s="69" t="str">
        <f>VLOOKUP(C13032,СПРАВОЧНИК!B:D,3,0)</f>
        <v>ОТЕЧЕСТВЕННЫЕ</v>
      </c>
      <c r="K13032" s="69" t="str">
        <f>VLOOKUP(СВОД2023[[#This Row],[ФО]],СПРАВОЧНИК!H:P,2,0)</f>
        <v>Южный ФО</v>
      </c>
    </row>
    <row r="13033" spans="1:11" x14ac:dyDescent="0.2">
      <c r="A13033" t="s">
        <v>600</v>
      </c>
      <c r="B13033" t="s">
        <v>597</v>
      </c>
      <c r="C13033" s="1" t="s">
        <v>1083</v>
      </c>
      <c r="D13033" s="1" t="s">
        <v>2366</v>
      </c>
      <c r="E13033" s="2">
        <v>37</v>
      </c>
      <c r="F13033" s="3">
        <v>11</v>
      </c>
      <c r="G13033" s="2">
        <v>175</v>
      </c>
      <c r="H13033" s="3">
        <v>93</v>
      </c>
      <c r="I13033" s="69" t="str">
        <f>VLOOKUP(C13033,СПРАВОЧНИК!B:D,2,0)</f>
        <v>РОССИЯ</v>
      </c>
      <c r="J13033" s="69" t="str">
        <f>VLOOKUP(C13033,СПРАВОЧНИК!B:D,3,0)</f>
        <v>ОТЕЧЕСТВЕННЫЕ</v>
      </c>
      <c r="K13033" s="69" t="str">
        <f>VLOOKUP(СВОД2023[[#This Row],[ФО]],СПРАВОЧНИК!H:P,2,0)</f>
        <v>Южный ФО</v>
      </c>
    </row>
    <row r="13034" spans="1:11" x14ac:dyDescent="0.2">
      <c r="A13034" t="s">
        <v>600</v>
      </c>
      <c r="B13034" t="s">
        <v>597</v>
      </c>
      <c r="C13034" s="1" t="s">
        <v>1083</v>
      </c>
      <c r="D13034" s="1" t="s">
        <v>1974</v>
      </c>
      <c r="E13034" s="2">
        <v>2</v>
      </c>
      <c r="F13034" s="3">
        <v>2</v>
      </c>
      <c r="G13034" s="2">
        <v>8</v>
      </c>
      <c r="H13034" s="3">
        <v>5</v>
      </c>
      <c r="I13034" s="69" t="str">
        <f>VLOOKUP(C13034,СПРАВОЧНИК!B:D,2,0)</f>
        <v>РОССИЯ</v>
      </c>
      <c r="J13034" s="69" t="str">
        <f>VLOOKUP(C13034,СПРАВОЧНИК!B:D,3,0)</f>
        <v>ОТЕЧЕСТВЕННЫЕ</v>
      </c>
      <c r="K13034" s="69" t="str">
        <f>VLOOKUP(СВОД2023[[#This Row],[ФО]],СПРАВОЧНИК!H:P,2,0)</f>
        <v>Южный ФО</v>
      </c>
    </row>
    <row r="13035" spans="1:11" x14ac:dyDescent="0.2">
      <c r="A13035" t="s">
        <v>600</v>
      </c>
      <c r="B13035" t="s">
        <v>597</v>
      </c>
      <c r="C13035" s="1" t="s">
        <v>1083</v>
      </c>
      <c r="D13035" s="1" t="s">
        <v>2495</v>
      </c>
      <c r="E13035" s="2"/>
      <c r="F13035" s="3">
        <v>1</v>
      </c>
      <c r="G13035" s="2"/>
      <c r="H13035" s="3">
        <v>1</v>
      </c>
      <c r="I13035" s="69" t="str">
        <f>VLOOKUP(C13035,СПРАВОЧНИК!B:D,2,0)</f>
        <v>РОССИЯ</v>
      </c>
      <c r="J13035" s="69" t="str">
        <f>VLOOKUP(C13035,СПРАВОЧНИК!B:D,3,0)</f>
        <v>ОТЕЧЕСТВЕННЫЕ</v>
      </c>
      <c r="K13035" s="69" t="str">
        <f>VLOOKUP(СВОД2023[[#This Row],[ФО]],СПРАВОЧНИК!H:P,2,0)</f>
        <v>Южный ФО</v>
      </c>
    </row>
    <row r="13036" spans="1:11" x14ac:dyDescent="0.2">
      <c r="A13036" t="s">
        <v>600</v>
      </c>
      <c r="B13036" t="s">
        <v>597</v>
      </c>
      <c r="C13036" s="1" t="s">
        <v>1083</v>
      </c>
      <c r="D13036" s="1" t="s">
        <v>1975</v>
      </c>
      <c r="E13036" s="2">
        <v>38</v>
      </c>
      <c r="F13036" s="3">
        <v>24</v>
      </c>
      <c r="G13036" s="2">
        <v>128</v>
      </c>
      <c r="H13036" s="3">
        <v>58</v>
      </c>
      <c r="I13036" s="69" t="str">
        <f>VLOOKUP(C13036,СПРАВОЧНИК!B:D,2,0)</f>
        <v>РОССИЯ</v>
      </c>
      <c r="J13036" s="69" t="str">
        <f>VLOOKUP(C13036,СПРАВОЧНИК!B:D,3,0)</f>
        <v>ОТЕЧЕСТВЕННЫЕ</v>
      </c>
      <c r="K13036" s="69" t="str">
        <f>VLOOKUP(СВОД2023[[#This Row],[ФО]],СПРАВОЧНИК!H:P,2,0)</f>
        <v>Южный ФО</v>
      </c>
    </row>
    <row r="13037" spans="1:11" x14ac:dyDescent="0.2">
      <c r="A13037" t="s">
        <v>600</v>
      </c>
      <c r="B13037" t="s">
        <v>597</v>
      </c>
      <c r="C13037" s="1" t="s">
        <v>1083</v>
      </c>
      <c r="D13037" s="1" t="s">
        <v>2367</v>
      </c>
      <c r="E13037" s="2">
        <v>1</v>
      </c>
      <c r="F13037" s="3"/>
      <c r="G13037" s="2">
        <v>16</v>
      </c>
      <c r="H13037" s="3">
        <v>1</v>
      </c>
      <c r="I13037" s="69" t="str">
        <f>VLOOKUP(C13037,СПРАВОЧНИК!B:D,2,0)</f>
        <v>РОССИЯ</v>
      </c>
      <c r="J13037" s="69" t="str">
        <f>VLOOKUP(C13037,СПРАВОЧНИК!B:D,3,0)</f>
        <v>ОТЕЧЕСТВЕННЫЕ</v>
      </c>
      <c r="K13037" s="69" t="str">
        <f>VLOOKUP(СВОД2023[[#This Row],[ФО]],СПРАВОЧНИК!H:P,2,0)</f>
        <v>Южный ФО</v>
      </c>
    </row>
    <row r="13038" spans="1:11" x14ac:dyDescent="0.2">
      <c r="A13038" t="s">
        <v>600</v>
      </c>
      <c r="B13038" t="s">
        <v>597</v>
      </c>
      <c r="C13038" s="1" t="s">
        <v>1085</v>
      </c>
      <c r="D13038" s="1" t="s">
        <v>2526</v>
      </c>
      <c r="E13038" s="2"/>
      <c r="F13038" s="3"/>
      <c r="G13038" s="2">
        <v>1</v>
      </c>
      <c r="H13038" s="3"/>
      <c r="I13038" s="69" t="str">
        <f>VLOOKUP(C13038,СПРАВОЧНИК!B:D,2,0)</f>
        <v>РОССИЯ</v>
      </c>
      <c r="J13038" s="69" t="str">
        <f>VLOOKUP(C13038,СПРАВОЧНИК!B:D,3,0)</f>
        <v>ОТЕЧЕСТВЕННЫЕ</v>
      </c>
      <c r="K13038" s="69" t="str">
        <f>VLOOKUP(СВОД2023[[#This Row],[ФО]],СПРАВОЧНИК!H:P,2,0)</f>
        <v>Южный ФО</v>
      </c>
    </row>
    <row r="13039" spans="1:11" x14ac:dyDescent="0.2">
      <c r="A13039" t="s">
        <v>600</v>
      </c>
      <c r="B13039" t="s">
        <v>597</v>
      </c>
      <c r="C13039" s="1" t="s">
        <v>1976</v>
      </c>
      <c r="D13039" s="1" t="s">
        <v>2368</v>
      </c>
      <c r="E13039" s="2"/>
      <c r="F13039" s="3"/>
      <c r="G13039" s="2">
        <v>6</v>
      </c>
      <c r="H13039" s="3">
        <v>1</v>
      </c>
      <c r="I13039" s="69" t="str">
        <f>VLOOKUP(C13039,СПРАВОЧНИК!B:D,2,0)</f>
        <v>КИТАЙ</v>
      </c>
      <c r="J13039" s="69" t="str">
        <f>VLOOKUP(C13039,СПРАВОЧНИК!B:D,3,0)</f>
        <v>ИНОМАРКИ</v>
      </c>
      <c r="K13039" s="69" t="str">
        <f>VLOOKUP(СВОД2023[[#This Row],[ФО]],СПРАВОЧНИК!H:P,2,0)</f>
        <v>Южный ФО</v>
      </c>
    </row>
    <row r="13040" spans="1:11" x14ac:dyDescent="0.2">
      <c r="A13040" t="s">
        <v>600</v>
      </c>
      <c r="B13040" t="s">
        <v>597</v>
      </c>
      <c r="C13040" s="1" t="s">
        <v>1976</v>
      </c>
      <c r="D13040" s="1" t="s">
        <v>1977</v>
      </c>
      <c r="E13040" s="2">
        <v>13</v>
      </c>
      <c r="F13040" s="3">
        <v>7</v>
      </c>
      <c r="G13040" s="2">
        <v>62</v>
      </c>
      <c r="H13040" s="3">
        <v>43</v>
      </c>
      <c r="I13040" s="69" t="str">
        <f>VLOOKUP(C13040,СПРАВОЧНИК!B:D,2,0)</f>
        <v>КИТАЙ</v>
      </c>
      <c r="J13040" s="69" t="str">
        <f>VLOOKUP(C13040,СПРАВОЧНИК!B:D,3,0)</f>
        <v>ИНОМАРКИ</v>
      </c>
      <c r="K13040" s="69" t="str">
        <f>VLOOKUP(СВОД2023[[#This Row],[ФО]],СПРАВОЧНИК!H:P,2,0)</f>
        <v>Южный ФО</v>
      </c>
    </row>
    <row r="13041" spans="1:11" x14ac:dyDescent="0.2">
      <c r="A13041" t="s">
        <v>600</v>
      </c>
      <c r="B13041" t="s">
        <v>597</v>
      </c>
      <c r="C13041" s="1" t="s">
        <v>1976</v>
      </c>
      <c r="D13041" s="1" t="s">
        <v>2369</v>
      </c>
      <c r="E13041" s="2">
        <v>1</v>
      </c>
      <c r="F13041" s="3"/>
      <c r="G13041" s="2">
        <v>2</v>
      </c>
      <c r="H13041" s="3">
        <v>3</v>
      </c>
      <c r="I13041" s="69" t="str">
        <f>VLOOKUP(C13041,СПРАВОЧНИК!B:D,2,0)</f>
        <v>КИТАЙ</v>
      </c>
      <c r="J13041" s="69" t="str">
        <f>VLOOKUP(C13041,СПРАВОЧНИК!B:D,3,0)</f>
        <v>ИНОМАРКИ</v>
      </c>
      <c r="K13041" s="69" t="str">
        <f>VLOOKUP(СВОД2023[[#This Row],[ФО]],СПРАВОЧНИК!H:P,2,0)</f>
        <v>Южный ФО</v>
      </c>
    </row>
    <row r="13042" spans="1:11" x14ac:dyDescent="0.2">
      <c r="A13042" t="s">
        <v>600</v>
      </c>
      <c r="B13042" t="s">
        <v>597</v>
      </c>
      <c r="C13042" s="1" t="s">
        <v>2370</v>
      </c>
      <c r="D13042" s="1" t="s">
        <v>2371</v>
      </c>
      <c r="E13042" s="2">
        <v>1</v>
      </c>
      <c r="F13042" s="3"/>
      <c r="G13042" s="2">
        <v>1</v>
      </c>
      <c r="H13042" s="3">
        <v>1</v>
      </c>
      <c r="I13042" s="69" t="str">
        <f>VLOOKUP(C13042,СПРАВОЧНИК!B:D,2,0)</f>
        <v>КИТАЙ</v>
      </c>
      <c r="J13042" s="69" t="str">
        <f>VLOOKUP(C13042,СПРАВОЧНИК!B:D,3,0)</f>
        <v>ИНОМАРКИ</v>
      </c>
      <c r="K13042" s="69" t="str">
        <f>VLOOKUP(СВОД2023[[#This Row],[ФО]],СПРАВОЧНИК!H:P,2,0)</f>
        <v>Южный ФО</v>
      </c>
    </row>
    <row r="13043" spans="1:11" x14ac:dyDescent="0.2">
      <c r="A13043" t="s">
        <v>600</v>
      </c>
      <c r="B13043" t="s">
        <v>597</v>
      </c>
      <c r="C13043" s="1" t="s">
        <v>2370</v>
      </c>
      <c r="D13043" s="1" t="s">
        <v>2372</v>
      </c>
      <c r="E13043" s="2">
        <v>2</v>
      </c>
      <c r="F13043" s="3">
        <v>2</v>
      </c>
      <c r="G13043" s="2">
        <v>15</v>
      </c>
      <c r="H13043" s="3">
        <v>3</v>
      </c>
      <c r="I13043" s="69" t="str">
        <f>VLOOKUP(C13043,СПРАВОЧНИК!B:D,2,0)</f>
        <v>КИТАЙ</v>
      </c>
      <c r="J13043" s="69" t="str">
        <f>VLOOKUP(C13043,СПРАВОЧНИК!B:D,3,0)</f>
        <v>ИНОМАРКИ</v>
      </c>
      <c r="K13043" s="69" t="str">
        <f>VLOOKUP(СВОД2023[[#This Row],[ФО]],СПРАВОЧНИК!H:P,2,0)</f>
        <v>Южный ФО</v>
      </c>
    </row>
    <row r="13044" spans="1:11" x14ac:dyDescent="0.2">
      <c r="A13044" t="s">
        <v>850</v>
      </c>
      <c r="B13044" t="s">
        <v>590</v>
      </c>
      <c r="C13044" s="1" t="s">
        <v>1035</v>
      </c>
      <c r="D13044" s="1" t="s">
        <v>2788</v>
      </c>
      <c r="E13044" s="2">
        <v>1</v>
      </c>
      <c r="F13044" s="3">
        <v>1</v>
      </c>
      <c r="G13044" s="2">
        <v>2</v>
      </c>
      <c r="H13044" s="3">
        <v>1</v>
      </c>
      <c r="I13044" s="69" t="str">
        <f>VLOOKUP(C13044,СПРАВОЧНИК!B:D,2,0)</f>
        <v>РОССИЯ</v>
      </c>
      <c r="J13044" s="69" t="str">
        <f>VLOOKUP(C13044,СПРАВОЧНИК!B:D,3,0)</f>
        <v>ОТЕЧЕСТВЕННЫЕ</v>
      </c>
      <c r="K13044" s="69" t="str">
        <f>VLOOKUP(СВОД2023[[#This Row],[ФО]],СПРАВОЧНИК!H:P,2,0)</f>
        <v>Дальневосточный ФО</v>
      </c>
    </row>
    <row r="13045" spans="1:11" x14ac:dyDescent="0.2">
      <c r="A13045" t="s">
        <v>850</v>
      </c>
      <c r="B13045" t="s">
        <v>590</v>
      </c>
      <c r="C13045" s="1" t="s">
        <v>99</v>
      </c>
      <c r="D13045" s="1" t="s">
        <v>2789</v>
      </c>
      <c r="E13045" s="2"/>
      <c r="F13045" s="3"/>
      <c r="G13045" s="2"/>
      <c r="H13045" s="3">
        <v>2</v>
      </c>
      <c r="I13045" s="69" t="str">
        <f>VLOOKUP(C13045,СПРАВОЧНИК!B:D,2,0)</f>
        <v>США</v>
      </c>
      <c r="J13045" s="69" t="str">
        <f>VLOOKUP(C13045,СПРАВОЧНИК!B:D,3,0)</f>
        <v>ИНОМАРКИ</v>
      </c>
      <c r="K13045" s="69" t="str">
        <f>VLOOKUP(СВОД2023[[#This Row],[ФО]],СПРАВОЧНИК!H:P,2,0)</f>
        <v>Дальневосточный ФО</v>
      </c>
    </row>
    <row r="13046" spans="1:11" x14ac:dyDescent="0.2">
      <c r="A13046" t="s">
        <v>850</v>
      </c>
      <c r="B13046" t="s">
        <v>590</v>
      </c>
      <c r="C13046" s="1" t="s">
        <v>99</v>
      </c>
      <c r="D13046" s="1" t="s">
        <v>653</v>
      </c>
      <c r="E13046" s="2"/>
      <c r="F13046" s="3"/>
      <c r="G13046" s="2">
        <v>1</v>
      </c>
      <c r="H13046" s="3"/>
      <c r="I13046" s="69" t="str">
        <f>VLOOKUP(C13046,СПРАВОЧНИК!B:D,2,0)</f>
        <v>США</v>
      </c>
      <c r="J13046" s="69" t="str">
        <f>VLOOKUP(C13046,СПРАВОЧНИК!B:D,3,0)</f>
        <v>ИНОМАРКИ</v>
      </c>
      <c r="K13046" s="69" t="str">
        <f>VLOOKUP(СВОД2023[[#This Row],[ФО]],СПРАВОЧНИК!H:P,2,0)</f>
        <v>Дальневосточный ФО</v>
      </c>
    </row>
    <row r="13047" spans="1:11" x14ac:dyDescent="0.2">
      <c r="A13047" t="s">
        <v>850</v>
      </c>
      <c r="B13047" t="s">
        <v>590</v>
      </c>
      <c r="C13047" s="1" t="s">
        <v>99</v>
      </c>
      <c r="D13047" s="1" t="s">
        <v>670</v>
      </c>
      <c r="E13047" s="2"/>
      <c r="F13047" s="3">
        <v>1</v>
      </c>
      <c r="G13047" s="2">
        <v>1</v>
      </c>
      <c r="H13047" s="3">
        <v>2</v>
      </c>
      <c r="I13047" s="69" t="str">
        <f>VLOOKUP(C13047,СПРАВОЧНИК!B:D,2,0)</f>
        <v>США</v>
      </c>
      <c r="J13047" s="69" t="str">
        <f>VLOOKUP(C13047,СПРАВОЧНИК!B:D,3,0)</f>
        <v>ИНОМАРКИ</v>
      </c>
      <c r="K13047" s="69" t="str">
        <f>VLOOKUP(СВОД2023[[#This Row],[ФО]],СПРАВОЧНИК!H:P,2,0)</f>
        <v>Дальневосточный ФО</v>
      </c>
    </row>
    <row r="13048" spans="1:11" x14ac:dyDescent="0.2">
      <c r="A13048" t="s">
        <v>850</v>
      </c>
      <c r="B13048" t="s">
        <v>590</v>
      </c>
      <c r="C13048" s="1" t="s">
        <v>142</v>
      </c>
      <c r="D13048" s="1" t="s">
        <v>654</v>
      </c>
      <c r="E13048" s="2">
        <v>2</v>
      </c>
      <c r="F13048" s="3">
        <v>5</v>
      </c>
      <c r="G13048" s="2">
        <v>41</v>
      </c>
      <c r="H13048" s="3">
        <v>32</v>
      </c>
      <c r="I13048" s="69" t="str">
        <f>VLOOKUP(C13048,СПРАВОЧНИК!B:D,2,0)</f>
        <v>США</v>
      </c>
      <c r="J13048" s="69" t="str">
        <f>VLOOKUP(C13048,СПРАВОЧНИК!B:D,3,0)</f>
        <v>ИНОМАРКИ</v>
      </c>
      <c r="K13048" s="69" t="str">
        <f>VLOOKUP(СВОД2023[[#This Row],[ФО]],СПРАВОЧНИК!H:P,2,0)</f>
        <v>Дальневосточный ФО</v>
      </c>
    </row>
    <row r="13049" spans="1:11" x14ac:dyDescent="0.2">
      <c r="A13049" t="s">
        <v>850</v>
      </c>
      <c r="B13049" t="s">
        <v>590</v>
      </c>
      <c r="C13049" s="1" t="s">
        <v>147</v>
      </c>
      <c r="D13049" s="1" t="s">
        <v>668</v>
      </c>
      <c r="E13049" s="2"/>
      <c r="F13049" s="3"/>
      <c r="G13049" s="2"/>
      <c r="H13049" s="3">
        <v>4</v>
      </c>
      <c r="I13049" s="69" t="str">
        <f>VLOOKUP(C13049,СПРАВОЧНИК!B:D,2,0)</f>
        <v>КИТАЙ</v>
      </c>
      <c r="J13049" s="69" t="str">
        <f>VLOOKUP(C13049,СПРАВОЧНИК!B:D,3,0)</f>
        <v>ИНОМАРКИ</v>
      </c>
      <c r="K13049" s="69" t="str">
        <f>VLOOKUP(СВОД2023[[#This Row],[ФО]],СПРАВОЧНИК!H:P,2,0)</f>
        <v>Дальневосточный ФО</v>
      </c>
    </row>
    <row r="13050" spans="1:11" x14ac:dyDescent="0.2">
      <c r="A13050" t="s">
        <v>850</v>
      </c>
      <c r="B13050" t="s">
        <v>590</v>
      </c>
      <c r="C13050" s="1" t="s">
        <v>173</v>
      </c>
      <c r="D13050" s="1" t="s">
        <v>2790</v>
      </c>
      <c r="E13050" s="2"/>
      <c r="F13050" s="3">
        <v>1</v>
      </c>
      <c r="G13050" s="2">
        <v>2</v>
      </c>
      <c r="H13050" s="3">
        <v>4</v>
      </c>
      <c r="I13050" s="69" t="str">
        <f>VLOOKUP(C13050,СПРАВОЧНИК!B:D,2,0)</f>
        <v>ЕВРОПА</v>
      </c>
      <c r="J13050" s="69" t="str">
        <f>VLOOKUP(C13050,СПРАВОЧНИК!B:D,3,0)</f>
        <v>ИНОМАРКИ</v>
      </c>
      <c r="K13050" s="69" t="str">
        <f>VLOOKUP(СВОД2023[[#This Row],[ФО]],СПРАВОЧНИК!H:P,2,0)</f>
        <v>Дальневосточный ФО</v>
      </c>
    </row>
    <row r="13051" spans="1:11" x14ac:dyDescent="0.2">
      <c r="A13051" t="s">
        <v>850</v>
      </c>
      <c r="B13051" t="s">
        <v>590</v>
      </c>
      <c r="C13051" s="1" t="s">
        <v>177</v>
      </c>
      <c r="D13051" s="1" t="s">
        <v>655</v>
      </c>
      <c r="E13051" s="2">
        <v>2</v>
      </c>
      <c r="F13051" s="3">
        <v>9</v>
      </c>
      <c r="G13051" s="2">
        <v>33</v>
      </c>
      <c r="H13051" s="3">
        <v>40</v>
      </c>
      <c r="I13051" s="69" t="str">
        <f>VLOOKUP(C13051,СПРАВОЧНИК!B:D,2,0)</f>
        <v>США</v>
      </c>
      <c r="J13051" s="69" t="str">
        <f>VLOOKUP(C13051,СПРАВОЧНИК!B:D,3,0)</f>
        <v>ИНОМАРКИ</v>
      </c>
      <c r="K13051" s="69" t="str">
        <f>VLOOKUP(СВОД2023[[#This Row],[ФО]],СПРАВОЧНИК!H:P,2,0)</f>
        <v>Дальневосточный ФО</v>
      </c>
    </row>
    <row r="13052" spans="1:11" x14ac:dyDescent="0.2">
      <c r="A13052" t="s">
        <v>850</v>
      </c>
      <c r="B13052" t="s">
        <v>590</v>
      </c>
      <c r="C13052" s="1" t="s">
        <v>177</v>
      </c>
      <c r="D13052" s="1" t="s">
        <v>656</v>
      </c>
      <c r="E13052" s="2">
        <v>8</v>
      </c>
      <c r="F13052" s="3">
        <v>3</v>
      </c>
      <c r="G13052" s="2">
        <v>39</v>
      </c>
      <c r="H13052" s="3">
        <v>26</v>
      </c>
      <c r="I13052" s="69" t="str">
        <f>VLOOKUP(C13052,СПРАВОЧНИК!B:D,2,0)</f>
        <v>США</v>
      </c>
      <c r="J13052" s="69" t="str">
        <f>VLOOKUP(C13052,СПРАВОЧНИК!B:D,3,0)</f>
        <v>ИНОМАРКИ</v>
      </c>
      <c r="K13052" s="69" t="str">
        <f>VLOOKUP(СВОД2023[[#This Row],[ФО]],СПРАВОЧНИК!H:P,2,0)</f>
        <v>Дальневосточный ФО</v>
      </c>
    </row>
    <row r="13053" spans="1:11" x14ac:dyDescent="0.2">
      <c r="A13053" t="s">
        <v>850</v>
      </c>
      <c r="B13053" t="s">
        <v>590</v>
      </c>
      <c r="C13053" s="1" t="s">
        <v>215</v>
      </c>
      <c r="D13053" s="1" t="s">
        <v>669</v>
      </c>
      <c r="E13053" s="2"/>
      <c r="F13053" s="3"/>
      <c r="G13053" s="2">
        <v>1</v>
      </c>
      <c r="H13053" s="3">
        <v>1</v>
      </c>
      <c r="I13053" s="69" t="str">
        <f>VLOOKUP(C13053,СПРАВОЧНИК!B:D,2,0)</f>
        <v>США</v>
      </c>
      <c r="J13053" s="69" t="str">
        <f>VLOOKUP(C13053,СПРАВОЧНИК!B:D,3,0)</f>
        <v>ИНОМАРКИ</v>
      </c>
      <c r="K13053" s="69" t="str">
        <f>VLOOKUP(СВОД2023[[#This Row],[ФО]],СПРАВОЧНИК!H:P,2,0)</f>
        <v>Дальневосточный ФО</v>
      </c>
    </row>
    <row r="13054" spans="1:11" x14ac:dyDescent="0.2">
      <c r="A13054" t="s">
        <v>850</v>
      </c>
      <c r="B13054" t="s">
        <v>590</v>
      </c>
      <c r="C13054" s="1" t="s">
        <v>657</v>
      </c>
      <c r="D13054" s="1" t="s">
        <v>2791</v>
      </c>
      <c r="E13054" s="2"/>
      <c r="F13054" s="3">
        <v>1</v>
      </c>
      <c r="G13054" s="2"/>
      <c r="H13054" s="3">
        <v>2</v>
      </c>
      <c r="I13054" s="69" t="str">
        <f>VLOOKUP(C13054,СПРАВОЧНИК!B:D,2,0)</f>
        <v>КИТАЙ</v>
      </c>
      <c r="J13054" s="69" t="str">
        <f>VLOOKUP(C13054,СПРАВОЧНИК!B:D,3,0)</f>
        <v>ИНОМАРКИ</v>
      </c>
      <c r="K13054" s="69" t="str">
        <f>VLOOKUP(СВОД2023[[#This Row],[ФО]],СПРАВОЧНИК!H:P,2,0)</f>
        <v>Дальневосточный ФО</v>
      </c>
    </row>
    <row r="13055" spans="1:11" x14ac:dyDescent="0.2">
      <c r="A13055" t="s">
        <v>850</v>
      </c>
      <c r="B13055" t="s">
        <v>590</v>
      </c>
      <c r="C13055" s="1" t="s">
        <v>657</v>
      </c>
      <c r="D13055" s="1" t="s">
        <v>658</v>
      </c>
      <c r="E13055" s="2"/>
      <c r="F13055" s="3"/>
      <c r="G13055" s="2">
        <v>1</v>
      </c>
      <c r="H13055" s="3"/>
      <c r="I13055" s="69" t="str">
        <f>VLOOKUP(C13055,СПРАВОЧНИК!B:D,2,0)</f>
        <v>КИТАЙ</v>
      </c>
      <c r="J13055" s="69" t="str">
        <f>VLOOKUP(C13055,СПРАВОЧНИК!B:D,3,0)</f>
        <v>ИНОМАРКИ</v>
      </c>
      <c r="K13055" s="69" t="str">
        <f>VLOOKUP(СВОД2023[[#This Row],[ФО]],СПРАВОЧНИК!H:P,2,0)</f>
        <v>Дальневосточный ФО</v>
      </c>
    </row>
    <row r="13056" spans="1:11" x14ac:dyDescent="0.2">
      <c r="A13056" t="s">
        <v>850</v>
      </c>
      <c r="B13056" t="s">
        <v>590</v>
      </c>
      <c r="C13056" s="1" t="s">
        <v>657</v>
      </c>
      <c r="D13056" s="1" t="s">
        <v>2792</v>
      </c>
      <c r="E13056" s="2"/>
      <c r="F13056" s="3"/>
      <c r="G13056" s="2">
        <v>1</v>
      </c>
      <c r="H13056" s="3"/>
      <c r="I13056" s="69" t="str">
        <f>VLOOKUP(C13056,СПРАВОЧНИК!B:D,2,0)</f>
        <v>КИТАЙ</v>
      </c>
      <c r="J13056" s="69" t="str">
        <f>VLOOKUP(C13056,СПРАВОЧНИК!B:D,3,0)</f>
        <v>ИНОМАРКИ</v>
      </c>
      <c r="K13056" s="69" t="str">
        <f>VLOOKUP(СВОД2023[[#This Row],[ФО]],СПРАВОЧНИК!H:P,2,0)</f>
        <v>Дальневосточный ФО</v>
      </c>
    </row>
    <row r="13057" spans="1:11" x14ac:dyDescent="0.2">
      <c r="A13057" t="s">
        <v>850</v>
      </c>
      <c r="B13057" t="s">
        <v>590</v>
      </c>
      <c r="C13057" s="1" t="s">
        <v>657</v>
      </c>
      <c r="D13057" s="1" t="s">
        <v>2793</v>
      </c>
      <c r="E13057" s="2">
        <v>1</v>
      </c>
      <c r="F13057" s="3"/>
      <c r="G13057" s="2">
        <v>1</v>
      </c>
      <c r="H13057" s="3"/>
      <c r="I13057" s="69" t="str">
        <f>VLOOKUP(C13057,СПРАВОЧНИК!B:D,2,0)</f>
        <v>КИТАЙ</v>
      </c>
      <c r="J13057" s="69" t="str">
        <f>VLOOKUP(C13057,СПРАВОЧНИК!B:D,3,0)</f>
        <v>ИНОМАРКИ</v>
      </c>
      <c r="K13057" s="69" t="str">
        <f>VLOOKUP(СВОД2023[[#This Row],[ФО]],СПРАВОЧНИК!H:P,2,0)</f>
        <v>Дальневосточный ФО</v>
      </c>
    </row>
    <row r="13058" spans="1:11" x14ac:dyDescent="0.2">
      <c r="A13058" t="s">
        <v>850</v>
      </c>
      <c r="B13058" t="s">
        <v>590</v>
      </c>
      <c r="C13058" s="1" t="s">
        <v>657</v>
      </c>
      <c r="D13058" s="1" t="s">
        <v>659</v>
      </c>
      <c r="E13058" s="2"/>
      <c r="F13058" s="3">
        <v>3</v>
      </c>
      <c r="G13058" s="2">
        <v>2</v>
      </c>
      <c r="H13058" s="3">
        <v>7</v>
      </c>
      <c r="I13058" s="69" t="str">
        <f>VLOOKUP(C13058,СПРАВОЧНИК!B:D,2,0)</f>
        <v>КИТАЙ</v>
      </c>
      <c r="J13058" s="69" t="str">
        <f>VLOOKUP(C13058,СПРАВОЧНИК!B:D,3,0)</f>
        <v>ИНОМАРКИ</v>
      </c>
      <c r="K13058" s="69" t="str">
        <f>VLOOKUP(СВОД2023[[#This Row],[ФО]],СПРАВОЧНИК!H:P,2,0)</f>
        <v>Дальневосточный ФО</v>
      </c>
    </row>
    <row r="13059" spans="1:11" x14ac:dyDescent="0.2">
      <c r="A13059" t="s">
        <v>850</v>
      </c>
      <c r="B13059" t="s">
        <v>590</v>
      </c>
      <c r="C13059" s="1" t="s">
        <v>274</v>
      </c>
      <c r="D13059" s="1" t="s">
        <v>660</v>
      </c>
      <c r="E13059" s="2">
        <v>3</v>
      </c>
      <c r="F13059" s="3">
        <v>2</v>
      </c>
      <c r="G13059" s="2">
        <v>17</v>
      </c>
      <c r="H13059" s="3">
        <v>17</v>
      </c>
      <c r="I13059" s="69" t="str">
        <f>VLOOKUP(C13059,СПРАВОЧНИК!B:D,2,0)</f>
        <v>ЯПОНИЯ</v>
      </c>
      <c r="J13059" s="69" t="str">
        <f>VLOOKUP(C13059,СПРАВОЧНИК!B:D,3,0)</f>
        <v>ИНОМАРКИ</v>
      </c>
      <c r="K13059" s="69" t="str">
        <f>VLOOKUP(СВОД2023[[#This Row],[ФО]],СПРАВОЧНИК!H:P,2,0)</f>
        <v>Дальневосточный ФО</v>
      </c>
    </row>
    <row r="13060" spans="1:11" x14ac:dyDescent="0.2">
      <c r="A13060" t="s">
        <v>850</v>
      </c>
      <c r="B13060" t="s">
        <v>590</v>
      </c>
      <c r="C13060" s="1" t="s">
        <v>1054</v>
      </c>
      <c r="D13060" s="1" t="s">
        <v>2794</v>
      </c>
      <c r="E13060" s="2"/>
      <c r="F13060" s="3">
        <v>2</v>
      </c>
      <c r="G13060" s="2">
        <v>5</v>
      </c>
      <c r="H13060" s="3">
        <v>5</v>
      </c>
      <c r="I13060" s="69" t="str">
        <f>VLOOKUP(C13060,СПРАВОЧНИК!B:D,2,0)</f>
        <v>РОССИЯ</v>
      </c>
      <c r="J13060" s="69" t="str">
        <f>VLOOKUP(C13060,СПРАВОЧНИК!B:D,3,0)</f>
        <v>ОТЕЧЕСТВЕННЫЕ</v>
      </c>
      <c r="K13060" s="69" t="str">
        <f>VLOOKUP(СВОД2023[[#This Row],[ФО]],СПРАВОЧНИК!H:P,2,0)</f>
        <v>Дальневосточный ФО</v>
      </c>
    </row>
    <row r="13061" spans="1:11" x14ac:dyDescent="0.2">
      <c r="A13061" t="s">
        <v>850</v>
      </c>
      <c r="B13061" t="s">
        <v>590</v>
      </c>
      <c r="C13061" s="1" t="s">
        <v>1054</v>
      </c>
      <c r="D13061" s="1" t="s">
        <v>2795</v>
      </c>
      <c r="E13061" s="2">
        <v>3</v>
      </c>
      <c r="F13061" s="3"/>
      <c r="G13061" s="2">
        <v>5</v>
      </c>
      <c r="H13061" s="3">
        <v>3</v>
      </c>
      <c r="I13061" s="69" t="str">
        <f>VLOOKUP(C13061,СПРАВОЧНИК!B:D,2,0)</f>
        <v>РОССИЯ</v>
      </c>
      <c r="J13061" s="69" t="str">
        <f>VLOOKUP(C13061,СПРАВОЧНИК!B:D,3,0)</f>
        <v>ОТЕЧЕСТВЕННЫЕ</v>
      </c>
      <c r="K13061" s="69" t="str">
        <f>VLOOKUP(СВОД2023[[#This Row],[ФО]],СПРАВОЧНИК!H:P,2,0)</f>
        <v>Дальневосточный ФО</v>
      </c>
    </row>
    <row r="13062" spans="1:11" x14ac:dyDescent="0.2">
      <c r="A13062" t="s">
        <v>850</v>
      </c>
      <c r="B13062" t="s">
        <v>590</v>
      </c>
      <c r="C13062" s="1" t="s">
        <v>276</v>
      </c>
      <c r="D13062" s="1" t="s">
        <v>661</v>
      </c>
      <c r="E13062" s="2">
        <v>2</v>
      </c>
      <c r="F13062" s="3"/>
      <c r="G13062" s="2">
        <v>3</v>
      </c>
      <c r="H13062" s="3">
        <v>1</v>
      </c>
      <c r="I13062" s="69" t="str">
        <f>VLOOKUP(C13062,СПРАВОЧНИК!B:D,2,0)</f>
        <v>КИТАЙ</v>
      </c>
      <c r="J13062" s="69" t="str">
        <f>VLOOKUP(C13062,СПРАВОЧНИК!B:D,3,0)</f>
        <v>ИНОМАРКИ</v>
      </c>
      <c r="K13062" s="69" t="str">
        <f>VLOOKUP(СВОД2023[[#This Row],[ФО]],СПРАВОЧНИК!H:P,2,0)</f>
        <v>Дальневосточный ФО</v>
      </c>
    </row>
    <row r="13063" spans="1:11" x14ac:dyDescent="0.2">
      <c r="A13063" t="s">
        <v>850</v>
      </c>
      <c r="B13063" t="s">
        <v>590</v>
      </c>
      <c r="C13063" s="1" t="s">
        <v>291</v>
      </c>
      <c r="D13063" s="1" t="s">
        <v>662</v>
      </c>
      <c r="E13063" s="2">
        <v>1</v>
      </c>
      <c r="F13063" s="3"/>
      <c r="G13063" s="2">
        <v>2</v>
      </c>
      <c r="H13063" s="3"/>
      <c r="I13063" s="69" t="str">
        <f>VLOOKUP(C13063,СПРАВОЧНИК!B:D,2,0)</f>
        <v>США</v>
      </c>
      <c r="J13063" s="69" t="str">
        <f>VLOOKUP(C13063,СПРАВОЧНИК!B:D,3,0)</f>
        <v>ИНОМАРКИ</v>
      </c>
      <c r="K13063" s="69" t="str">
        <f>VLOOKUP(СВОД2023[[#This Row],[ФО]],СПРАВОЧНИК!H:P,2,0)</f>
        <v>Дальневосточный ФО</v>
      </c>
    </row>
    <row r="13064" spans="1:11" x14ac:dyDescent="0.2">
      <c r="A13064" t="s">
        <v>850</v>
      </c>
      <c r="B13064" t="s">
        <v>590</v>
      </c>
      <c r="C13064" s="1" t="s">
        <v>311</v>
      </c>
      <c r="D13064" s="1" t="s">
        <v>2796</v>
      </c>
      <c r="E13064" s="2">
        <v>1</v>
      </c>
      <c r="F13064" s="3">
        <v>1</v>
      </c>
      <c r="G13064" s="2">
        <v>6</v>
      </c>
      <c r="H13064" s="3">
        <v>2</v>
      </c>
      <c r="I13064" s="69" t="str">
        <f>VLOOKUP(C13064,СПРАВОЧНИК!B:D,2,0)</f>
        <v>РОССИЯ</v>
      </c>
      <c r="J13064" s="69" t="str">
        <f>VLOOKUP(C13064,СПРАВОЧНИК!B:D,3,0)</f>
        <v>ОТЕЧЕСТВЕННЫЕ</v>
      </c>
      <c r="K13064" s="69" t="str">
        <f>VLOOKUP(СВОД2023[[#This Row],[ФО]],СПРАВОЧНИК!H:P,2,0)</f>
        <v>Дальневосточный ФО</v>
      </c>
    </row>
    <row r="13065" spans="1:11" x14ac:dyDescent="0.2">
      <c r="A13065" t="s">
        <v>850</v>
      </c>
      <c r="B13065" t="s">
        <v>590</v>
      </c>
      <c r="C13065" s="1" t="s">
        <v>359</v>
      </c>
      <c r="D13065" s="1" t="s">
        <v>2797</v>
      </c>
      <c r="E13065" s="2">
        <v>3</v>
      </c>
      <c r="F13065" s="3">
        <v>2</v>
      </c>
      <c r="G13065" s="2">
        <v>17</v>
      </c>
      <c r="H13065" s="3">
        <v>13</v>
      </c>
      <c r="I13065" s="69" t="str">
        <f>VLOOKUP(C13065,СПРАВОЧНИК!B:D,2,0)</f>
        <v>ЯПОНИЯ</v>
      </c>
      <c r="J13065" s="69" t="str">
        <f>VLOOKUP(C13065,СПРАВОЧНИК!B:D,3,0)</f>
        <v>ИНОМАРКИ</v>
      </c>
      <c r="K13065" s="69" t="str">
        <f>VLOOKUP(СВОД2023[[#This Row],[ФО]],СПРАВОЧНИК!H:P,2,0)</f>
        <v>Дальневосточный ФО</v>
      </c>
    </row>
    <row r="13066" spans="1:11" x14ac:dyDescent="0.2">
      <c r="A13066" t="s">
        <v>850</v>
      </c>
      <c r="B13066" t="s">
        <v>590</v>
      </c>
      <c r="C13066" s="1" t="s">
        <v>359</v>
      </c>
      <c r="D13066" s="1" t="s">
        <v>2798</v>
      </c>
      <c r="E13066" s="2">
        <v>1</v>
      </c>
      <c r="F13066" s="3">
        <v>1</v>
      </c>
      <c r="G13066" s="2">
        <v>3</v>
      </c>
      <c r="H13066" s="3">
        <v>4</v>
      </c>
      <c r="I13066" s="69" t="str">
        <f>VLOOKUP(C13066,СПРАВОЧНИК!B:D,2,0)</f>
        <v>ЯПОНИЯ</v>
      </c>
      <c r="J13066" s="69" t="str">
        <f>VLOOKUP(C13066,СПРАВОЧНИК!B:D,3,0)</f>
        <v>ИНОМАРКИ</v>
      </c>
      <c r="K13066" s="69" t="str">
        <f>VLOOKUP(СВОД2023[[#This Row],[ФО]],СПРАВОЧНИК!H:P,2,0)</f>
        <v>Дальневосточный ФО</v>
      </c>
    </row>
    <row r="13067" spans="1:11" x14ac:dyDescent="0.2">
      <c r="A13067" t="s">
        <v>850</v>
      </c>
      <c r="B13067" t="s">
        <v>590</v>
      </c>
      <c r="C13067" s="1" t="s">
        <v>377</v>
      </c>
      <c r="D13067" s="1" t="s">
        <v>2799</v>
      </c>
      <c r="E13067" s="2"/>
      <c r="F13067" s="3"/>
      <c r="G13067" s="2">
        <v>3</v>
      </c>
      <c r="H13067" s="3">
        <v>4</v>
      </c>
      <c r="I13067" s="69" t="str">
        <f>VLOOKUP(C13067,СПРАВОЧНИК!B:D,2,0)</f>
        <v>ЕВРОПА</v>
      </c>
      <c r="J13067" s="69" t="str">
        <f>VLOOKUP(C13067,СПРАВОЧНИК!B:D,3,0)</f>
        <v>ИНОМАРКИ</v>
      </c>
      <c r="K13067" s="69" t="str">
        <f>VLOOKUP(СВОД2023[[#This Row],[ФО]],СПРАВОЧНИК!H:P,2,0)</f>
        <v>Дальневосточный ФО</v>
      </c>
    </row>
    <row r="13068" spans="1:11" x14ac:dyDescent="0.2">
      <c r="A13068" t="s">
        <v>850</v>
      </c>
      <c r="B13068" t="s">
        <v>590</v>
      </c>
      <c r="C13068" s="1" t="s">
        <v>404</v>
      </c>
      <c r="D13068" s="1" t="s">
        <v>663</v>
      </c>
      <c r="E13068" s="2">
        <v>38</v>
      </c>
      <c r="F13068" s="3">
        <v>30</v>
      </c>
      <c r="G13068" s="2">
        <v>190</v>
      </c>
      <c r="H13068" s="3">
        <v>206</v>
      </c>
      <c r="I13068" s="69" t="str">
        <f>VLOOKUP(C13068,СПРАВОЧНИК!B:D,2,0)</f>
        <v>ЯПОНИЯ</v>
      </c>
      <c r="J13068" s="69" t="str">
        <f>VLOOKUP(C13068,СПРАВОЧНИК!B:D,3,0)</f>
        <v>ИНОМАРКИ</v>
      </c>
      <c r="K13068" s="69" t="str">
        <f>VLOOKUP(СВОД2023[[#This Row],[ФО]],СПРАВОЧНИК!H:P,2,0)</f>
        <v>Дальневосточный ФО</v>
      </c>
    </row>
    <row r="13069" spans="1:11" x14ac:dyDescent="0.2">
      <c r="A13069" t="s">
        <v>850</v>
      </c>
      <c r="B13069" t="s">
        <v>590</v>
      </c>
      <c r="C13069" s="1" t="s">
        <v>404</v>
      </c>
      <c r="D13069" s="1" t="s">
        <v>2800</v>
      </c>
      <c r="E13069" s="2">
        <v>4</v>
      </c>
      <c r="F13069" s="3">
        <v>1</v>
      </c>
      <c r="G13069" s="2">
        <v>11</v>
      </c>
      <c r="H13069" s="3">
        <v>3</v>
      </c>
      <c r="I13069" s="69" t="str">
        <f>VLOOKUP(C13069,СПРАВОЧНИК!B:D,2,0)</f>
        <v>ЯПОНИЯ</v>
      </c>
      <c r="J13069" s="69" t="str">
        <f>VLOOKUP(C13069,СПРАВОЧНИК!B:D,3,0)</f>
        <v>ИНОМАРКИ</v>
      </c>
      <c r="K13069" s="69" t="str">
        <f>VLOOKUP(СВОД2023[[#This Row],[ФО]],СПРАВОЧНИК!H:P,2,0)</f>
        <v>Дальневосточный ФО</v>
      </c>
    </row>
    <row r="13070" spans="1:11" x14ac:dyDescent="0.2">
      <c r="A13070" t="s">
        <v>850</v>
      </c>
      <c r="B13070" t="s">
        <v>590</v>
      </c>
      <c r="C13070" s="1" t="s">
        <v>404</v>
      </c>
      <c r="D13070" s="1" t="s">
        <v>2801</v>
      </c>
      <c r="E13070" s="2"/>
      <c r="F13070" s="3">
        <v>1</v>
      </c>
      <c r="G13070" s="2"/>
      <c r="H13070" s="3">
        <v>2</v>
      </c>
      <c r="I13070" s="69" t="str">
        <f>VLOOKUP(C13070,СПРАВОЧНИК!B:D,2,0)</f>
        <v>ЯПОНИЯ</v>
      </c>
      <c r="J13070" s="69" t="str">
        <f>VLOOKUP(C13070,СПРАВОЧНИК!B:D,3,0)</f>
        <v>ИНОМАРКИ</v>
      </c>
      <c r="K13070" s="69" t="str">
        <f>VLOOKUP(СВОД2023[[#This Row],[ФО]],СПРАВОЧНИК!H:P,2,0)</f>
        <v>Дальневосточный ФО</v>
      </c>
    </row>
    <row r="13071" spans="1:11" x14ac:dyDescent="0.2">
      <c r="A13071" t="s">
        <v>850</v>
      </c>
      <c r="B13071" t="s">
        <v>590</v>
      </c>
      <c r="C13071" s="1" t="s">
        <v>418</v>
      </c>
      <c r="D13071" s="1" t="s">
        <v>2802</v>
      </c>
      <c r="E13071" s="2">
        <v>12</v>
      </c>
      <c r="F13071" s="3">
        <v>8</v>
      </c>
      <c r="G13071" s="2">
        <v>52</v>
      </c>
      <c r="H13071" s="3">
        <v>40</v>
      </c>
      <c r="I13071" s="69" t="str">
        <f>VLOOKUP(C13071,СПРАВОЧНИК!B:D,2,0)</f>
        <v>ЯПОНИЯ</v>
      </c>
      <c r="J13071" s="69" t="str">
        <f>VLOOKUP(C13071,СПРАВОЧНИК!B:D,3,0)</f>
        <v>ИНОМАРКИ</v>
      </c>
      <c r="K13071" s="69" t="str">
        <f>VLOOKUP(СВОД2023[[#This Row],[ФО]],СПРАВОЧНИК!H:P,2,0)</f>
        <v>Дальневосточный ФО</v>
      </c>
    </row>
    <row r="13072" spans="1:11" x14ac:dyDescent="0.2">
      <c r="A13072" t="s">
        <v>850</v>
      </c>
      <c r="B13072" t="s">
        <v>590</v>
      </c>
      <c r="C13072" s="1" t="s">
        <v>418</v>
      </c>
      <c r="D13072" s="1" t="s">
        <v>2803</v>
      </c>
      <c r="E13072" s="2">
        <v>1</v>
      </c>
      <c r="F13072" s="3">
        <v>1</v>
      </c>
      <c r="G13072" s="2">
        <v>6</v>
      </c>
      <c r="H13072" s="3">
        <v>6</v>
      </c>
      <c r="I13072" s="69" t="str">
        <f>VLOOKUP(C13072,СПРАВОЧНИК!B:D,2,0)</f>
        <v>ЯПОНИЯ</v>
      </c>
      <c r="J13072" s="69" t="str">
        <f>VLOOKUP(C13072,СПРАВОЧНИК!B:D,3,0)</f>
        <v>ИНОМАРКИ</v>
      </c>
      <c r="K13072" s="69" t="str">
        <f>VLOOKUP(СВОД2023[[#This Row],[ФО]],СПРАВОЧНИК!H:P,2,0)</f>
        <v>Дальневосточный ФО</v>
      </c>
    </row>
    <row r="13073" spans="1:11" x14ac:dyDescent="0.2">
      <c r="A13073" t="s">
        <v>850</v>
      </c>
      <c r="B13073" t="s">
        <v>590</v>
      </c>
      <c r="C13073" s="1" t="s">
        <v>418</v>
      </c>
      <c r="D13073" s="1" t="s">
        <v>2804</v>
      </c>
      <c r="E13073" s="2">
        <v>4</v>
      </c>
      <c r="F13073" s="3">
        <v>6</v>
      </c>
      <c r="G13073" s="2">
        <v>42</v>
      </c>
      <c r="H13073" s="3">
        <v>44</v>
      </c>
      <c r="I13073" s="69" t="str">
        <f>VLOOKUP(C13073,СПРАВОЧНИК!B:D,2,0)</f>
        <v>ЯПОНИЯ</v>
      </c>
      <c r="J13073" s="69" t="str">
        <f>VLOOKUP(C13073,СПРАВОЧНИК!B:D,3,0)</f>
        <v>ИНОМАРКИ</v>
      </c>
      <c r="K13073" s="69" t="str">
        <f>VLOOKUP(СВОД2023[[#This Row],[ФО]],СПРАВОЧНИК!H:P,2,0)</f>
        <v>Дальневосточный ФО</v>
      </c>
    </row>
    <row r="13074" spans="1:11" x14ac:dyDescent="0.2">
      <c r="A13074" t="s">
        <v>850</v>
      </c>
      <c r="B13074" t="s">
        <v>590</v>
      </c>
      <c r="C13074" s="1" t="s">
        <v>418</v>
      </c>
      <c r="D13074" s="1" t="s">
        <v>2805</v>
      </c>
      <c r="E13074" s="2"/>
      <c r="F13074" s="3">
        <v>1</v>
      </c>
      <c r="G13074" s="2">
        <v>1</v>
      </c>
      <c r="H13074" s="3">
        <v>10</v>
      </c>
      <c r="I13074" s="69" t="str">
        <f>VLOOKUP(C13074,СПРАВОЧНИК!B:D,2,0)</f>
        <v>ЯПОНИЯ</v>
      </c>
      <c r="J13074" s="69" t="str">
        <f>VLOOKUP(C13074,СПРАВОЧНИК!B:D,3,0)</f>
        <v>ИНОМАРКИ</v>
      </c>
      <c r="K13074" s="69" t="str">
        <f>VLOOKUP(СВОД2023[[#This Row],[ФО]],СПРАВОЧНИК!H:P,2,0)</f>
        <v>Дальневосточный ФО</v>
      </c>
    </row>
    <row r="13075" spans="1:11" x14ac:dyDescent="0.2">
      <c r="A13075" t="s">
        <v>850</v>
      </c>
      <c r="B13075" t="s">
        <v>590</v>
      </c>
      <c r="C13075" s="1" t="s">
        <v>498</v>
      </c>
      <c r="D13075" s="1" t="s">
        <v>2806</v>
      </c>
      <c r="E13075" s="2">
        <v>25</v>
      </c>
      <c r="F13075" s="3">
        <v>14</v>
      </c>
      <c r="G13075" s="2">
        <v>120</v>
      </c>
      <c r="H13075" s="3">
        <v>101</v>
      </c>
      <c r="I13075" s="69" t="str">
        <f>VLOOKUP(C13075,СПРАВОЧНИК!B:D,2,0)</f>
        <v>КОРЕЯ</v>
      </c>
      <c r="J13075" s="69" t="str">
        <f>VLOOKUP(C13075,СПРАВОЧНИК!B:D,3,0)</f>
        <v>ИНОМАРКИ</v>
      </c>
      <c r="K13075" s="69" t="str">
        <f>VLOOKUP(СВОД2023[[#This Row],[ФО]],СПРАВОЧНИК!H:P,2,0)</f>
        <v>Дальневосточный ФО</v>
      </c>
    </row>
    <row r="13076" spans="1:11" x14ac:dyDescent="0.2">
      <c r="A13076" t="s">
        <v>850</v>
      </c>
      <c r="B13076" t="s">
        <v>590</v>
      </c>
      <c r="C13076" s="1" t="s">
        <v>500</v>
      </c>
      <c r="D13076" s="1" t="s">
        <v>2807</v>
      </c>
      <c r="E13076" s="2">
        <v>4</v>
      </c>
      <c r="F13076" s="3">
        <v>6</v>
      </c>
      <c r="G13076" s="2">
        <v>25</v>
      </c>
      <c r="H13076" s="3">
        <v>25</v>
      </c>
      <c r="I13076" s="69" t="str">
        <f>VLOOKUP(C13076,СПРАВОЧНИК!B:D,2,0)</f>
        <v>ЯПОНИЯ</v>
      </c>
      <c r="J13076" s="69" t="str">
        <f>VLOOKUP(C13076,СПРАВОЧНИК!B:D,3,0)</f>
        <v>ИНОМАРКИ</v>
      </c>
      <c r="K13076" s="69" t="str">
        <f>VLOOKUP(СВОД2023[[#This Row],[ФО]],СПРАВОЧНИК!H:P,2,0)</f>
        <v>Дальневосточный ФО</v>
      </c>
    </row>
    <row r="13077" spans="1:11" x14ac:dyDescent="0.2">
      <c r="A13077" t="s">
        <v>850</v>
      </c>
      <c r="B13077" t="s">
        <v>590</v>
      </c>
      <c r="C13077" s="1" t="s">
        <v>533</v>
      </c>
      <c r="D13077" s="1" t="s">
        <v>664</v>
      </c>
      <c r="E13077" s="2">
        <v>292</v>
      </c>
      <c r="F13077" s="3">
        <v>217</v>
      </c>
      <c r="G13077" s="2">
        <v>1638</v>
      </c>
      <c r="H13077" s="3">
        <v>1431</v>
      </c>
      <c r="I13077" s="69" t="str">
        <f>VLOOKUP(C13077,СПРАВОЧНИК!B:D,2,0)</f>
        <v>ЯПОНИЯ</v>
      </c>
      <c r="J13077" s="69" t="str">
        <f>VLOOKUP(C13077,СПРАВОЧНИК!B:D,3,0)</f>
        <v>ИНОМАРКИ</v>
      </c>
      <c r="K13077" s="69" t="str">
        <f>VLOOKUP(СВОД2023[[#This Row],[ФО]],СПРАВОЧНИК!H:P,2,0)</f>
        <v>Дальневосточный ФО</v>
      </c>
    </row>
    <row r="13078" spans="1:11" x14ac:dyDescent="0.2">
      <c r="A13078" t="s">
        <v>850</v>
      </c>
      <c r="B13078" t="s">
        <v>590</v>
      </c>
      <c r="C13078" s="1" t="s">
        <v>533</v>
      </c>
      <c r="D13078" s="1" t="s">
        <v>665</v>
      </c>
      <c r="E13078" s="2">
        <v>11</v>
      </c>
      <c r="F13078" s="3">
        <v>5</v>
      </c>
      <c r="G13078" s="2">
        <v>54</v>
      </c>
      <c r="H13078" s="3">
        <v>49</v>
      </c>
      <c r="I13078" s="69" t="str">
        <f>VLOOKUP(C13078,СПРАВОЧНИК!B:D,2,0)</f>
        <v>ЯПОНИЯ</v>
      </c>
      <c r="J13078" s="69" t="str">
        <f>VLOOKUP(C13078,СПРАВОЧНИК!B:D,3,0)</f>
        <v>ИНОМАРКИ</v>
      </c>
      <c r="K13078" s="69" t="str">
        <f>VLOOKUP(СВОД2023[[#This Row],[ФО]],СПРАВОЧНИК!H:P,2,0)</f>
        <v>Дальневосточный ФО</v>
      </c>
    </row>
    <row r="13079" spans="1:11" x14ac:dyDescent="0.2">
      <c r="A13079" t="s">
        <v>850</v>
      </c>
      <c r="B13079" t="s">
        <v>590</v>
      </c>
      <c r="C13079" s="1" t="s">
        <v>533</v>
      </c>
      <c r="D13079" s="1" t="s">
        <v>666</v>
      </c>
      <c r="E13079" s="2">
        <v>35</v>
      </c>
      <c r="F13079" s="3">
        <v>23</v>
      </c>
      <c r="G13079" s="2">
        <v>176</v>
      </c>
      <c r="H13079" s="3">
        <v>146</v>
      </c>
      <c r="I13079" s="69" t="str">
        <f>VLOOKUP(C13079,СПРАВОЧНИК!B:D,2,0)</f>
        <v>ЯПОНИЯ</v>
      </c>
      <c r="J13079" s="69" t="str">
        <f>VLOOKUP(C13079,СПРАВОЧНИК!B:D,3,0)</f>
        <v>ИНОМАРКИ</v>
      </c>
      <c r="K13079" s="69" t="str">
        <f>VLOOKUP(СВОД2023[[#This Row],[ФО]],СПРАВОЧНИК!H:P,2,0)</f>
        <v>Дальневосточный ФО</v>
      </c>
    </row>
    <row r="13080" spans="1:11" x14ac:dyDescent="0.2">
      <c r="A13080" t="s">
        <v>850</v>
      </c>
      <c r="B13080" t="s">
        <v>590</v>
      </c>
      <c r="C13080" s="1" t="s">
        <v>564</v>
      </c>
      <c r="D13080" s="1" t="s">
        <v>667</v>
      </c>
      <c r="E13080" s="2">
        <v>15</v>
      </c>
      <c r="F13080" s="3">
        <v>11</v>
      </c>
      <c r="G13080" s="2">
        <v>94</v>
      </c>
      <c r="H13080" s="3">
        <v>78</v>
      </c>
      <c r="I13080" s="69" t="str">
        <f>VLOOKUP(C13080,СПРАВОЧНИК!B:D,2,0)</f>
        <v>РОССИЯ</v>
      </c>
      <c r="J13080" s="69" t="str">
        <f>VLOOKUP(C13080,СПРАВОЧНИК!B:D,3,0)</f>
        <v>ОТЕЧЕСТВЕННЫЕ</v>
      </c>
      <c r="K13080" s="69" t="str">
        <f>VLOOKUP(СВОД2023[[#This Row],[ФО]],СПРАВОЧНИК!H:P,2,0)</f>
        <v>Дальневосточный ФО</v>
      </c>
    </row>
    <row r="13081" spans="1:11" x14ac:dyDescent="0.2">
      <c r="A13081" t="s">
        <v>850</v>
      </c>
      <c r="B13081" t="s">
        <v>590</v>
      </c>
      <c r="C13081" s="1" t="s">
        <v>568</v>
      </c>
      <c r="D13081" s="1" t="s">
        <v>2808</v>
      </c>
      <c r="E13081" s="2">
        <v>9</v>
      </c>
      <c r="F13081" s="3">
        <v>4</v>
      </c>
      <c r="G13081" s="2">
        <v>34</v>
      </c>
      <c r="H13081" s="3">
        <v>34</v>
      </c>
      <c r="I13081" s="69" t="str">
        <f>VLOOKUP(C13081,СПРАВОЧНИК!B:D,2,0)</f>
        <v>ЕВРОПА</v>
      </c>
      <c r="J13081" s="69" t="str">
        <f>VLOOKUP(C13081,СПРАВОЧНИК!B:D,3,0)</f>
        <v>ИНОМАРКИ</v>
      </c>
      <c r="K13081" s="69" t="str">
        <f>VLOOKUP(СВОД2023[[#This Row],[ФО]],СПРАВОЧНИК!H:P,2,0)</f>
        <v>Дальневосточный ФО</v>
      </c>
    </row>
    <row r="13082" spans="1:11" x14ac:dyDescent="0.2">
      <c r="A13082" t="s">
        <v>850</v>
      </c>
      <c r="B13082" t="s">
        <v>590</v>
      </c>
      <c r="C13082" s="1" t="s">
        <v>2491</v>
      </c>
      <c r="D13082" s="1" t="s">
        <v>2809</v>
      </c>
      <c r="E13082" s="2"/>
      <c r="F13082" s="3">
        <v>1</v>
      </c>
      <c r="G13082" s="2"/>
      <c r="H13082" s="3">
        <v>1</v>
      </c>
      <c r="I13082" s="69" t="str">
        <f>VLOOKUP(C13082,СПРАВОЧНИК!B:D,2,0)</f>
        <v>КИТАЙ</v>
      </c>
      <c r="J13082" s="69" t="str">
        <f>VLOOKUP(C13082,СПРАВОЧНИК!B:D,3,0)</f>
        <v>ИНОМАРКИ</v>
      </c>
      <c r="K13082" s="69" t="str">
        <f>VLOOKUP(СВОД2023[[#This Row],[ФО]],СПРАВОЧНИК!H:P,2,0)</f>
        <v>Дальневосточный ФО</v>
      </c>
    </row>
    <row r="13083" spans="1:11" x14ac:dyDescent="0.2">
      <c r="A13083" t="s">
        <v>850</v>
      </c>
      <c r="B13083" t="s">
        <v>590</v>
      </c>
      <c r="C13083" s="1" t="s">
        <v>2370</v>
      </c>
      <c r="D13083" s="1" t="s">
        <v>2810</v>
      </c>
      <c r="E13083" s="2"/>
      <c r="F13083" s="3"/>
      <c r="G13083" s="2"/>
      <c r="H13083" s="3">
        <v>2</v>
      </c>
      <c r="I13083" s="69" t="str">
        <f>VLOOKUP(C13083,СПРАВОЧНИК!B:D,2,0)</f>
        <v>КИТАЙ</v>
      </c>
      <c r="J13083" s="69" t="str">
        <f>VLOOKUP(C13083,СПРАВОЧНИК!B:D,3,0)</f>
        <v>ИНОМАРКИ</v>
      </c>
      <c r="K13083" s="69" t="str">
        <f>VLOOKUP(СВОД2023[[#This Row],[ФО]],СПРАВОЧНИК!H:P,2,0)</f>
        <v>Дальневосточный ФО</v>
      </c>
    </row>
    <row r="13084" spans="1:11" x14ac:dyDescent="0.2">
      <c r="A13084" t="s">
        <v>850</v>
      </c>
      <c r="B13084" t="s">
        <v>591</v>
      </c>
      <c r="C13084" s="1" t="s">
        <v>1035</v>
      </c>
      <c r="D13084" s="1" t="s">
        <v>2788</v>
      </c>
      <c r="E13084" s="2">
        <v>1</v>
      </c>
      <c r="F13084" s="3"/>
      <c r="G13084" s="2">
        <v>2</v>
      </c>
      <c r="H13084" s="3"/>
      <c r="I13084" s="69" t="str">
        <f>VLOOKUP(C13084,СПРАВОЧНИК!B:D,2,0)</f>
        <v>РОССИЯ</v>
      </c>
      <c r="J13084" s="69" t="str">
        <f>VLOOKUP(C13084,СПРАВОЧНИК!B:D,3,0)</f>
        <v>ОТЕЧЕСТВЕННЫЕ</v>
      </c>
      <c r="K13084" s="69" t="str">
        <f>VLOOKUP(СВОД2023[[#This Row],[ФО]],СПРАВОЧНИК!H:P,2,0)</f>
        <v>Приволжский ФО</v>
      </c>
    </row>
    <row r="13085" spans="1:11" x14ac:dyDescent="0.2">
      <c r="A13085" t="s">
        <v>850</v>
      </c>
      <c r="B13085" t="s">
        <v>591</v>
      </c>
      <c r="C13085" s="1" t="s">
        <v>1324</v>
      </c>
      <c r="D13085" s="1" t="s">
        <v>2811</v>
      </c>
      <c r="E13085" s="2">
        <v>7</v>
      </c>
      <c r="F13085" s="3">
        <v>5</v>
      </c>
      <c r="G13085" s="2">
        <v>27</v>
      </c>
      <c r="H13085" s="3">
        <v>25</v>
      </c>
      <c r="I13085" s="69" t="str">
        <f>VLOOKUP(C13085,СПРАВОЧНИК!B:D,2,0)</f>
        <v>РОССИЯ</v>
      </c>
      <c r="J13085" s="69" t="str">
        <f>VLOOKUP(C13085,СПРАВОЧНИК!B:D,3,0)</f>
        <v>ОТЕЧЕСТВЕННЫЕ</v>
      </c>
      <c r="K13085" s="69" t="str">
        <f>VLOOKUP(СВОД2023[[#This Row],[ФО]],СПРАВОЧНИК!H:P,2,0)</f>
        <v>Приволжский ФО</v>
      </c>
    </row>
    <row r="13086" spans="1:11" x14ac:dyDescent="0.2">
      <c r="A13086" t="s">
        <v>850</v>
      </c>
      <c r="B13086" t="s">
        <v>591</v>
      </c>
      <c r="C13086" s="1" t="s">
        <v>2395</v>
      </c>
      <c r="D13086" s="1" t="s">
        <v>2812</v>
      </c>
      <c r="E13086" s="2"/>
      <c r="F13086" s="3"/>
      <c r="G13086" s="2"/>
      <c r="H13086" s="3">
        <v>1</v>
      </c>
      <c r="I13086" s="69" t="str">
        <f>VLOOKUP(C13086,СПРАВОЧНИК!B:D,2,0)</f>
        <v>КИТАЙ</v>
      </c>
      <c r="J13086" s="69" t="str">
        <f>VLOOKUP(C13086,СПРАВОЧНИК!B:D,3,0)</f>
        <v>ИНОМАРКИ</v>
      </c>
      <c r="K13086" s="69" t="str">
        <f>VLOOKUP(СВОД2023[[#This Row],[ФО]],СПРАВОЧНИК!H:P,2,0)</f>
        <v>Приволжский ФО</v>
      </c>
    </row>
    <row r="13087" spans="1:11" x14ac:dyDescent="0.2">
      <c r="A13087" t="s">
        <v>850</v>
      </c>
      <c r="B13087" t="s">
        <v>591</v>
      </c>
      <c r="C13087" s="1" t="s">
        <v>99</v>
      </c>
      <c r="D13087" s="1" t="s">
        <v>2789</v>
      </c>
      <c r="E13087" s="2">
        <v>1</v>
      </c>
      <c r="F13087" s="3"/>
      <c r="G13087" s="2">
        <v>3</v>
      </c>
      <c r="H13087" s="3">
        <v>2</v>
      </c>
      <c r="I13087" s="69" t="str">
        <f>VLOOKUP(C13087,СПРАВОЧНИК!B:D,2,0)</f>
        <v>США</v>
      </c>
      <c r="J13087" s="69" t="str">
        <f>VLOOKUP(C13087,СПРАВОЧНИК!B:D,3,0)</f>
        <v>ИНОМАРКИ</v>
      </c>
      <c r="K13087" s="69" t="str">
        <f>VLOOKUP(СВОД2023[[#This Row],[ФО]],СПРАВОЧНИК!H:P,2,0)</f>
        <v>Приволжский ФО</v>
      </c>
    </row>
    <row r="13088" spans="1:11" x14ac:dyDescent="0.2">
      <c r="A13088" t="s">
        <v>850</v>
      </c>
      <c r="B13088" t="s">
        <v>591</v>
      </c>
      <c r="C13088" s="1" t="s">
        <v>99</v>
      </c>
      <c r="D13088" s="1" t="s">
        <v>2813</v>
      </c>
      <c r="E13088" s="2"/>
      <c r="F13088" s="3"/>
      <c r="G13088" s="2">
        <v>1</v>
      </c>
      <c r="H13088" s="3"/>
      <c r="I13088" s="69" t="str">
        <f>VLOOKUP(C13088,СПРАВОЧНИК!B:D,2,0)</f>
        <v>США</v>
      </c>
      <c r="J13088" s="69" t="str">
        <f>VLOOKUP(C13088,СПРАВОЧНИК!B:D,3,0)</f>
        <v>ИНОМАРКИ</v>
      </c>
      <c r="K13088" s="69" t="str">
        <f>VLOOKUP(СВОД2023[[#This Row],[ФО]],СПРАВОЧНИК!H:P,2,0)</f>
        <v>Приволжский ФО</v>
      </c>
    </row>
    <row r="13089" spans="1:11" x14ac:dyDescent="0.2">
      <c r="A13089" t="s">
        <v>850</v>
      </c>
      <c r="B13089" t="s">
        <v>591</v>
      </c>
      <c r="C13089" s="1" t="s">
        <v>99</v>
      </c>
      <c r="D13089" s="1" t="s">
        <v>670</v>
      </c>
      <c r="E13089" s="2"/>
      <c r="F13089" s="3">
        <v>3</v>
      </c>
      <c r="G13089" s="2">
        <v>2</v>
      </c>
      <c r="H13089" s="3">
        <v>5</v>
      </c>
      <c r="I13089" s="69" t="str">
        <f>VLOOKUP(C13089,СПРАВОЧНИК!B:D,2,0)</f>
        <v>США</v>
      </c>
      <c r="J13089" s="69" t="str">
        <f>VLOOKUP(C13089,СПРАВОЧНИК!B:D,3,0)</f>
        <v>ИНОМАРКИ</v>
      </c>
      <c r="K13089" s="69" t="str">
        <f>VLOOKUP(СВОД2023[[#This Row],[ФО]],СПРАВОЧНИК!H:P,2,0)</f>
        <v>Приволжский ФО</v>
      </c>
    </row>
    <row r="13090" spans="1:11" x14ac:dyDescent="0.2">
      <c r="A13090" t="s">
        <v>850</v>
      </c>
      <c r="B13090" t="s">
        <v>591</v>
      </c>
      <c r="C13090" s="1" t="s">
        <v>2076</v>
      </c>
      <c r="D13090" s="1" t="s">
        <v>2814</v>
      </c>
      <c r="E13090" s="2">
        <v>1</v>
      </c>
      <c r="F13090" s="3"/>
      <c r="G13090" s="2">
        <v>1</v>
      </c>
      <c r="H13090" s="3"/>
      <c r="I13090" s="69" t="str">
        <f>VLOOKUP(C13090,СПРАВОЧНИК!B:D,2,0)</f>
        <v>КИТАЙ</v>
      </c>
      <c r="J13090" s="69" t="str">
        <f>VLOOKUP(C13090,СПРАВОЧНИК!B:D,3,0)</f>
        <v>ИНОМАРКИ</v>
      </c>
      <c r="K13090" s="69" t="str">
        <f>VLOOKUP(СВОД2023[[#This Row],[ФО]],СПРАВОЧНИК!H:P,2,0)</f>
        <v>Приволжский ФО</v>
      </c>
    </row>
    <row r="13091" spans="1:11" x14ac:dyDescent="0.2">
      <c r="A13091" t="s">
        <v>850</v>
      </c>
      <c r="B13091" t="s">
        <v>591</v>
      </c>
      <c r="C13091" s="1" t="s">
        <v>1404</v>
      </c>
      <c r="D13091" s="1" t="s">
        <v>2815</v>
      </c>
      <c r="E13091" s="2">
        <v>1</v>
      </c>
      <c r="F13091" s="3"/>
      <c r="G13091" s="2">
        <v>1</v>
      </c>
      <c r="H13091" s="3">
        <v>2</v>
      </c>
      <c r="I13091" s="69" t="str">
        <f>VLOOKUP(C13091,СПРАВОЧНИК!B:D,2,0)</f>
        <v>КИТАЙ</v>
      </c>
      <c r="J13091" s="69" t="str">
        <f>VLOOKUP(C13091,СПРАВОЧНИК!B:D,3,0)</f>
        <v>ИНОМАРКИ</v>
      </c>
      <c r="K13091" s="69" t="str">
        <f>VLOOKUP(СВОД2023[[#This Row],[ФО]],СПРАВОЧНИК!H:P,2,0)</f>
        <v>Приволжский ФО</v>
      </c>
    </row>
    <row r="13092" spans="1:11" x14ac:dyDescent="0.2">
      <c r="A13092" t="s">
        <v>850</v>
      </c>
      <c r="B13092" t="s">
        <v>591</v>
      </c>
      <c r="C13092" s="1" t="s">
        <v>1404</v>
      </c>
      <c r="D13092" s="1" t="s">
        <v>2816</v>
      </c>
      <c r="E13092" s="2"/>
      <c r="F13092" s="3"/>
      <c r="G13092" s="2">
        <v>2</v>
      </c>
      <c r="H13092" s="3"/>
      <c r="I13092" s="69" t="str">
        <f>VLOOKUP(C13092,СПРАВОЧНИК!B:D,2,0)</f>
        <v>КИТАЙ</v>
      </c>
      <c r="J13092" s="69" t="str">
        <f>VLOOKUP(C13092,СПРАВОЧНИК!B:D,3,0)</f>
        <v>ИНОМАРКИ</v>
      </c>
      <c r="K13092" s="69" t="str">
        <f>VLOOKUP(СВОД2023[[#This Row],[ФО]],СПРАВОЧНИК!H:P,2,0)</f>
        <v>Приволжский ФО</v>
      </c>
    </row>
    <row r="13093" spans="1:11" x14ac:dyDescent="0.2">
      <c r="A13093" t="s">
        <v>850</v>
      </c>
      <c r="B13093" t="s">
        <v>591</v>
      </c>
      <c r="C13093" s="1" t="s">
        <v>142</v>
      </c>
      <c r="D13093" s="1" t="s">
        <v>2817</v>
      </c>
      <c r="E13093" s="2">
        <v>1</v>
      </c>
      <c r="F13093" s="3"/>
      <c r="G13093" s="2">
        <v>1</v>
      </c>
      <c r="H13093" s="3">
        <v>1</v>
      </c>
      <c r="I13093" s="69" t="str">
        <f>VLOOKUP(C13093,СПРАВОЧНИК!B:D,2,0)</f>
        <v>США</v>
      </c>
      <c r="J13093" s="69" t="str">
        <f>VLOOKUP(C13093,СПРАВОЧНИК!B:D,3,0)</f>
        <v>ИНОМАРКИ</v>
      </c>
      <c r="K13093" s="69" t="str">
        <f>VLOOKUP(СВОД2023[[#This Row],[ФО]],СПРАВОЧНИК!H:P,2,0)</f>
        <v>Приволжский ФО</v>
      </c>
    </row>
    <row r="13094" spans="1:11" x14ac:dyDescent="0.2">
      <c r="A13094" t="s">
        <v>850</v>
      </c>
      <c r="B13094" t="s">
        <v>591</v>
      </c>
      <c r="C13094" s="1" t="s">
        <v>142</v>
      </c>
      <c r="D13094" s="1" t="s">
        <v>654</v>
      </c>
      <c r="E13094" s="2">
        <v>16</v>
      </c>
      <c r="F13094" s="3">
        <v>12</v>
      </c>
      <c r="G13094" s="2">
        <v>79</v>
      </c>
      <c r="H13094" s="3">
        <v>56</v>
      </c>
      <c r="I13094" s="69" t="str">
        <f>VLOOKUP(C13094,СПРАВОЧНИК!B:D,2,0)</f>
        <v>США</v>
      </c>
      <c r="J13094" s="69" t="str">
        <f>VLOOKUP(C13094,СПРАВОЧНИК!B:D,3,0)</f>
        <v>ИНОМАРКИ</v>
      </c>
      <c r="K13094" s="69" t="str">
        <f>VLOOKUP(СВОД2023[[#This Row],[ФО]],СПРАВОЧНИК!H:P,2,0)</f>
        <v>Приволжский ФО</v>
      </c>
    </row>
    <row r="13095" spans="1:11" x14ac:dyDescent="0.2">
      <c r="A13095" t="s">
        <v>850</v>
      </c>
      <c r="B13095" t="s">
        <v>591</v>
      </c>
      <c r="C13095" s="1" t="s">
        <v>173</v>
      </c>
      <c r="D13095" s="1" t="s">
        <v>2790</v>
      </c>
      <c r="E13095" s="2"/>
      <c r="F13095" s="3">
        <v>1</v>
      </c>
      <c r="G13095" s="2">
        <v>8</v>
      </c>
      <c r="H13095" s="3">
        <v>6</v>
      </c>
      <c r="I13095" s="69" t="str">
        <f>VLOOKUP(C13095,СПРАВОЧНИК!B:D,2,0)</f>
        <v>ЕВРОПА</v>
      </c>
      <c r="J13095" s="69" t="str">
        <f>VLOOKUP(C13095,СПРАВОЧНИК!B:D,3,0)</f>
        <v>ИНОМАРКИ</v>
      </c>
      <c r="K13095" s="69" t="str">
        <f>VLOOKUP(СВОД2023[[#This Row],[ФО]],СПРАВОЧНИК!H:P,2,0)</f>
        <v>Приволжский ФО</v>
      </c>
    </row>
    <row r="13096" spans="1:11" x14ac:dyDescent="0.2">
      <c r="A13096" t="s">
        <v>850</v>
      </c>
      <c r="B13096" t="s">
        <v>591</v>
      </c>
      <c r="C13096" s="1" t="s">
        <v>177</v>
      </c>
      <c r="D13096" s="1" t="s">
        <v>655</v>
      </c>
      <c r="E13096" s="2">
        <v>5</v>
      </c>
      <c r="F13096" s="3">
        <v>1</v>
      </c>
      <c r="G13096" s="2">
        <v>31</v>
      </c>
      <c r="H13096" s="3">
        <v>17</v>
      </c>
      <c r="I13096" s="69" t="str">
        <f>VLOOKUP(C13096,СПРАВОЧНИК!B:D,2,0)</f>
        <v>США</v>
      </c>
      <c r="J13096" s="69" t="str">
        <f>VLOOKUP(C13096,СПРАВОЧНИК!B:D,3,0)</f>
        <v>ИНОМАРКИ</v>
      </c>
      <c r="K13096" s="69" t="str">
        <f>VLOOKUP(СВОД2023[[#This Row],[ФО]],СПРАВОЧНИК!H:P,2,0)</f>
        <v>Приволжский ФО</v>
      </c>
    </row>
    <row r="13097" spans="1:11" x14ac:dyDescent="0.2">
      <c r="A13097" t="s">
        <v>850</v>
      </c>
      <c r="B13097" t="s">
        <v>591</v>
      </c>
      <c r="C13097" s="1" t="s">
        <v>177</v>
      </c>
      <c r="D13097" s="1" t="s">
        <v>656</v>
      </c>
      <c r="E13097" s="2">
        <v>19</v>
      </c>
      <c r="F13097" s="3">
        <v>12</v>
      </c>
      <c r="G13097" s="2">
        <v>109</v>
      </c>
      <c r="H13097" s="3">
        <v>80</v>
      </c>
      <c r="I13097" s="69" t="str">
        <f>VLOOKUP(C13097,СПРАВОЧНИК!B:D,2,0)</f>
        <v>США</v>
      </c>
      <c r="J13097" s="69" t="str">
        <f>VLOOKUP(C13097,СПРАВОЧНИК!B:D,3,0)</f>
        <v>ИНОМАРКИ</v>
      </c>
      <c r="K13097" s="69" t="str">
        <f>VLOOKUP(СВОД2023[[#This Row],[ФО]],СПРАВОЧНИК!H:P,2,0)</f>
        <v>Приволжский ФО</v>
      </c>
    </row>
    <row r="13098" spans="1:11" x14ac:dyDescent="0.2">
      <c r="A13098" t="s">
        <v>850</v>
      </c>
      <c r="B13098" t="s">
        <v>591</v>
      </c>
      <c r="C13098" s="1" t="s">
        <v>671</v>
      </c>
      <c r="D13098" s="1" t="s">
        <v>672</v>
      </c>
      <c r="E13098" s="2"/>
      <c r="F13098" s="3"/>
      <c r="G13098" s="2">
        <v>2</v>
      </c>
      <c r="H13098" s="3">
        <v>1</v>
      </c>
      <c r="I13098" s="69" t="str">
        <f>VLOOKUP(C13098,СПРАВОЧНИК!B:D,2,0)</f>
        <v>КИТАЙ</v>
      </c>
      <c r="J13098" s="69" t="str">
        <f>VLOOKUP(C13098,СПРАВОЧНИК!B:D,3,0)</f>
        <v>ИНОМАРКИ</v>
      </c>
      <c r="K13098" s="69" t="str">
        <f>VLOOKUP(СВОД2023[[#This Row],[ФО]],СПРАВОЧНИК!H:P,2,0)</f>
        <v>Приволжский ФО</v>
      </c>
    </row>
    <row r="13099" spans="1:11" x14ac:dyDescent="0.2">
      <c r="A13099" t="s">
        <v>850</v>
      </c>
      <c r="B13099" t="s">
        <v>591</v>
      </c>
      <c r="C13099" s="1" t="s">
        <v>193</v>
      </c>
      <c r="D13099" s="1" t="s">
        <v>2818</v>
      </c>
      <c r="E13099" s="2"/>
      <c r="F13099" s="3"/>
      <c r="G13099" s="2"/>
      <c r="H13099" s="3">
        <v>1</v>
      </c>
      <c r="I13099" s="69" t="str">
        <f>VLOOKUP(C13099,СПРАВОЧНИК!B:D,2,0)</f>
        <v>РОССИЯ</v>
      </c>
      <c r="J13099" s="69" t="str">
        <f>VLOOKUP(C13099,СПРАВОЧНИК!B:D,3,0)</f>
        <v>ОТЕЧЕСТВЕННЫЕ</v>
      </c>
      <c r="K13099" s="69" t="str">
        <f>VLOOKUP(СВОД2023[[#This Row],[ФО]],СПРАВОЧНИК!H:P,2,0)</f>
        <v>Приволжский ФО</v>
      </c>
    </row>
    <row r="13100" spans="1:11" x14ac:dyDescent="0.2">
      <c r="A13100" t="s">
        <v>850</v>
      </c>
      <c r="B13100" t="s">
        <v>591</v>
      </c>
      <c r="C13100" s="1" t="s">
        <v>215</v>
      </c>
      <c r="D13100" s="1" t="s">
        <v>2819</v>
      </c>
      <c r="E13100" s="2"/>
      <c r="F13100" s="3"/>
      <c r="G13100" s="2">
        <v>1</v>
      </c>
      <c r="H13100" s="3">
        <v>1</v>
      </c>
      <c r="I13100" s="69" t="str">
        <f>VLOOKUP(C13100,СПРАВОЧНИК!B:D,2,0)</f>
        <v>США</v>
      </c>
      <c r="J13100" s="69" t="str">
        <f>VLOOKUP(C13100,СПРАВОЧНИК!B:D,3,0)</f>
        <v>ИНОМАРКИ</v>
      </c>
      <c r="K13100" s="69" t="str">
        <f>VLOOKUP(СВОД2023[[#This Row],[ФО]],СПРАВОЧНИК!H:P,2,0)</f>
        <v>Приволжский ФО</v>
      </c>
    </row>
    <row r="13101" spans="1:11" x14ac:dyDescent="0.2">
      <c r="A13101" t="s">
        <v>850</v>
      </c>
      <c r="B13101" t="s">
        <v>591</v>
      </c>
      <c r="C13101" s="1" t="s">
        <v>215</v>
      </c>
      <c r="D13101" s="1" t="s">
        <v>669</v>
      </c>
      <c r="E13101" s="2"/>
      <c r="F13101" s="3"/>
      <c r="G13101" s="2">
        <v>1</v>
      </c>
      <c r="H13101" s="3"/>
      <c r="I13101" s="69" t="str">
        <f>VLOOKUP(C13101,СПРАВОЧНИК!B:D,2,0)</f>
        <v>США</v>
      </c>
      <c r="J13101" s="69" t="str">
        <f>VLOOKUP(C13101,СПРАВОЧНИК!B:D,3,0)</f>
        <v>ИНОМАРКИ</v>
      </c>
      <c r="K13101" s="69" t="str">
        <f>VLOOKUP(СВОД2023[[#This Row],[ФО]],СПРАВОЧНИК!H:P,2,0)</f>
        <v>Приволжский ФО</v>
      </c>
    </row>
    <row r="13102" spans="1:11" x14ac:dyDescent="0.2">
      <c r="A13102" t="s">
        <v>850</v>
      </c>
      <c r="B13102" t="s">
        <v>591</v>
      </c>
      <c r="C13102" s="1" t="s">
        <v>1182</v>
      </c>
      <c r="D13102" s="1" t="s">
        <v>2820</v>
      </c>
      <c r="E13102" s="2">
        <v>2</v>
      </c>
      <c r="F13102" s="3"/>
      <c r="G13102" s="2">
        <v>6</v>
      </c>
      <c r="H13102" s="3">
        <v>6</v>
      </c>
      <c r="I13102" s="69" t="str">
        <f>VLOOKUP(C13102,СПРАВОЧНИК!B:D,2,0)</f>
        <v>КИТАЙ</v>
      </c>
      <c r="J13102" s="69" t="str">
        <f>VLOOKUP(C13102,СПРАВОЧНИК!B:D,3,0)</f>
        <v>ИНОМАРКИ</v>
      </c>
      <c r="K13102" s="69" t="str">
        <f>VLOOKUP(СВОД2023[[#This Row],[ФО]],СПРАВОЧНИК!H:P,2,0)</f>
        <v>Приволжский ФО</v>
      </c>
    </row>
    <row r="13103" spans="1:11" x14ac:dyDescent="0.2">
      <c r="A13103" t="s">
        <v>850</v>
      </c>
      <c r="B13103" t="s">
        <v>591</v>
      </c>
      <c r="C13103" s="1" t="s">
        <v>657</v>
      </c>
      <c r="D13103" s="1" t="s">
        <v>2791</v>
      </c>
      <c r="E13103" s="2">
        <v>8</v>
      </c>
      <c r="F13103" s="3">
        <v>6</v>
      </c>
      <c r="G13103" s="2">
        <v>48</v>
      </c>
      <c r="H13103" s="3">
        <v>36</v>
      </c>
      <c r="I13103" s="69" t="str">
        <f>VLOOKUP(C13103,СПРАВОЧНИК!B:D,2,0)</f>
        <v>КИТАЙ</v>
      </c>
      <c r="J13103" s="69" t="str">
        <f>VLOOKUP(C13103,СПРАВОЧНИК!B:D,3,0)</f>
        <v>ИНОМАРКИ</v>
      </c>
      <c r="K13103" s="69" t="str">
        <f>VLOOKUP(СВОД2023[[#This Row],[ФО]],СПРАВОЧНИК!H:P,2,0)</f>
        <v>Приволжский ФО</v>
      </c>
    </row>
    <row r="13104" spans="1:11" x14ac:dyDescent="0.2">
      <c r="A13104" t="s">
        <v>850</v>
      </c>
      <c r="B13104" t="s">
        <v>591</v>
      </c>
      <c r="C13104" s="1" t="s">
        <v>657</v>
      </c>
      <c r="D13104" s="1" t="s">
        <v>658</v>
      </c>
      <c r="E13104" s="2"/>
      <c r="F13104" s="3">
        <v>2</v>
      </c>
      <c r="G13104" s="2">
        <v>8</v>
      </c>
      <c r="H13104" s="3">
        <v>7</v>
      </c>
      <c r="I13104" s="69" t="str">
        <f>VLOOKUP(C13104,СПРАВОЧНИК!B:D,2,0)</f>
        <v>КИТАЙ</v>
      </c>
      <c r="J13104" s="69" t="str">
        <f>VLOOKUP(C13104,СПРАВОЧНИК!B:D,3,0)</f>
        <v>ИНОМАРКИ</v>
      </c>
      <c r="K13104" s="69" t="str">
        <f>VLOOKUP(СВОД2023[[#This Row],[ФО]],СПРАВОЧНИК!H:P,2,0)</f>
        <v>Приволжский ФО</v>
      </c>
    </row>
    <row r="13105" spans="1:11" x14ac:dyDescent="0.2">
      <c r="A13105" t="s">
        <v>850</v>
      </c>
      <c r="B13105" t="s">
        <v>591</v>
      </c>
      <c r="C13105" s="1" t="s">
        <v>657</v>
      </c>
      <c r="D13105" s="1" t="s">
        <v>2792</v>
      </c>
      <c r="E13105" s="2">
        <v>4</v>
      </c>
      <c r="F13105" s="3">
        <v>2</v>
      </c>
      <c r="G13105" s="2">
        <v>21</v>
      </c>
      <c r="H13105" s="3">
        <v>20</v>
      </c>
      <c r="I13105" s="69" t="str">
        <f>VLOOKUP(C13105,СПРАВОЧНИК!B:D,2,0)</f>
        <v>КИТАЙ</v>
      </c>
      <c r="J13105" s="69" t="str">
        <f>VLOOKUP(C13105,СПРАВОЧНИК!B:D,3,0)</f>
        <v>ИНОМАРКИ</v>
      </c>
      <c r="K13105" s="69" t="str">
        <f>VLOOKUP(СВОД2023[[#This Row],[ФО]],СПРАВОЧНИК!H:P,2,0)</f>
        <v>Приволжский ФО</v>
      </c>
    </row>
    <row r="13106" spans="1:11" x14ac:dyDescent="0.2">
      <c r="A13106" t="s">
        <v>850</v>
      </c>
      <c r="B13106" t="s">
        <v>591</v>
      </c>
      <c r="C13106" s="1" t="s">
        <v>657</v>
      </c>
      <c r="D13106" s="1" t="s">
        <v>2793</v>
      </c>
      <c r="E13106" s="2"/>
      <c r="F13106" s="3">
        <v>1</v>
      </c>
      <c r="G13106" s="2">
        <v>1</v>
      </c>
      <c r="H13106" s="3">
        <v>2</v>
      </c>
      <c r="I13106" s="69" t="str">
        <f>VLOOKUP(C13106,СПРАВОЧНИК!B:D,2,0)</f>
        <v>КИТАЙ</v>
      </c>
      <c r="J13106" s="69" t="str">
        <f>VLOOKUP(C13106,СПРАВОЧНИК!B:D,3,0)</f>
        <v>ИНОМАРКИ</v>
      </c>
      <c r="K13106" s="69" t="str">
        <f>VLOOKUP(СВОД2023[[#This Row],[ФО]],СПРАВОЧНИК!H:P,2,0)</f>
        <v>Приволжский ФО</v>
      </c>
    </row>
    <row r="13107" spans="1:11" x14ac:dyDescent="0.2">
      <c r="A13107" t="s">
        <v>850</v>
      </c>
      <c r="B13107" t="s">
        <v>591</v>
      </c>
      <c r="C13107" s="1" t="s">
        <v>657</v>
      </c>
      <c r="D13107" s="1" t="s">
        <v>659</v>
      </c>
      <c r="E13107" s="2">
        <v>14</v>
      </c>
      <c r="F13107" s="3">
        <v>13</v>
      </c>
      <c r="G13107" s="2">
        <v>77</v>
      </c>
      <c r="H13107" s="3">
        <v>69</v>
      </c>
      <c r="I13107" s="69" t="str">
        <f>VLOOKUP(C13107,СПРАВОЧНИК!B:D,2,0)</f>
        <v>КИТАЙ</v>
      </c>
      <c r="J13107" s="69" t="str">
        <f>VLOOKUP(C13107,СПРАВОЧНИК!B:D,3,0)</f>
        <v>ИНОМАРКИ</v>
      </c>
      <c r="K13107" s="69" t="str">
        <f>VLOOKUP(СВОД2023[[#This Row],[ФО]],СПРАВОЧНИК!H:P,2,0)</f>
        <v>Приволжский ФО</v>
      </c>
    </row>
    <row r="13108" spans="1:11" x14ac:dyDescent="0.2">
      <c r="A13108" t="s">
        <v>850</v>
      </c>
      <c r="B13108" t="s">
        <v>591</v>
      </c>
      <c r="C13108" s="1" t="s">
        <v>274</v>
      </c>
      <c r="D13108" s="1" t="s">
        <v>660</v>
      </c>
      <c r="E13108" s="2">
        <v>5</v>
      </c>
      <c r="F13108" s="3">
        <v>1</v>
      </c>
      <c r="G13108" s="2">
        <v>13</v>
      </c>
      <c r="H13108" s="3">
        <v>7</v>
      </c>
      <c r="I13108" s="69" t="str">
        <f>VLOOKUP(C13108,СПРАВОЧНИК!B:D,2,0)</f>
        <v>ЯПОНИЯ</v>
      </c>
      <c r="J13108" s="69" t="str">
        <f>VLOOKUP(C13108,СПРАВОЧНИК!B:D,3,0)</f>
        <v>ИНОМАРКИ</v>
      </c>
      <c r="K13108" s="69" t="str">
        <f>VLOOKUP(СВОД2023[[#This Row],[ФО]],СПРАВОЧНИК!H:P,2,0)</f>
        <v>Приволжский ФО</v>
      </c>
    </row>
    <row r="13109" spans="1:11" x14ac:dyDescent="0.2">
      <c r="A13109" t="s">
        <v>850</v>
      </c>
      <c r="B13109" t="s">
        <v>591</v>
      </c>
      <c r="C13109" s="1" t="s">
        <v>1054</v>
      </c>
      <c r="D13109" s="1" t="s">
        <v>2794</v>
      </c>
      <c r="E13109" s="2">
        <v>7</v>
      </c>
      <c r="F13109" s="3">
        <v>5</v>
      </c>
      <c r="G13109" s="2">
        <v>33</v>
      </c>
      <c r="H13109" s="3">
        <v>28</v>
      </c>
      <c r="I13109" s="69" t="str">
        <f>VLOOKUP(C13109,СПРАВОЧНИК!B:D,2,0)</f>
        <v>РОССИЯ</v>
      </c>
      <c r="J13109" s="69" t="str">
        <f>VLOOKUP(C13109,СПРАВОЧНИК!B:D,3,0)</f>
        <v>ОТЕЧЕСТВЕННЫЕ</v>
      </c>
      <c r="K13109" s="69" t="str">
        <f>VLOOKUP(СВОД2023[[#This Row],[ФО]],СПРАВОЧНИК!H:P,2,0)</f>
        <v>Приволжский ФО</v>
      </c>
    </row>
    <row r="13110" spans="1:11" x14ac:dyDescent="0.2">
      <c r="A13110" t="s">
        <v>850</v>
      </c>
      <c r="B13110" t="s">
        <v>591</v>
      </c>
      <c r="C13110" s="1" t="s">
        <v>1054</v>
      </c>
      <c r="D13110" s="1" t="s">
        <v>2795</v>
      </c>
      <c r="E13110" s="2">
        <v>100</v>
      </c>
      <c r="F13110" s="3">
        <v>113</v>
      </c>
      <c r="G13110" s="2">
        <v>628</v>
      </c>
      <c r="H13110" s="3">
        <v>579</v>
      </c>
      <c r="I13110" s="69" t="str">
        <f>VLOOKUP(C13110,СПРАВОЧНИК!B:D,2,0)</f>
        <v>РОССИЯ</v>
      </c>
      <c r="J13110" s="69" t="str">
        <f>VLOOKUP(C13110,СПРАВОЧНИК!B:D,3,0)</f>
        <v>ОТЕЧЕСТВЕННЫЕ</v>
      </c>
      <c r="K13110" s="69" t="str">
        <f>VLOOKUP(СВОД2023[[#This Row],[ФО]],СПРАВОЧНИК!H:P,2,0)</f>
        <v>Приволжский ФО</v>
      </c>
    </row>
    <row r="13111" spans="1:11" x14ac:dyDescent="0.2">
      <c r="A13111" t="s">
        <v>850</v>
      </c>
      <c r="B13111" t="s">
        <v>591</v>
      </c>
      <c r="C13111" s="1" t="s">
        <v>276</v>
      </c>
      <c r="D13111" s="1" t="s">
        <v>673</v>
      </c>
      <c r="E13111" s="2"/>
      <c r="F13111" s="3"/>
      <c r="G13111" s="2"/>
      <c r="H13111" s="3">
        <v>1</v>
      </c>
      <c r="I13111" s="69" t="str">
        <f>VLOOKUP(C13111,СПРАВОЧНИК!B:D,2,0)</f>
        <v>КИТАЙ</v>
      </c>
      <c r="J13111" s="69" t="str">
        <f>VLOOKUP(C13111,СПРАВОЧНИК!B:D,3,0)</f>
        <v>ИНОМАРКИ</v>
      </c>
      <c r="K13111" s="69" t="str">
        <f>VLOOKUP(СВОД2023[[#This Row],[ФО]],СПРАВОЧНИК!H:P,2,0)</f>
        <v>Приволжский ФО</v>
      </c>
    </row>
    <row r="13112" spans="1:11" x14ac:dyDescent="0.2">
      <c r="A13112" t="s">
        <v>850</v>
      </c>
      <c r="B13112" t="s">
        <v>591</v>
      </c>
      <c r="C13112" s="1" t="s">
        <v>276</v>
      </c>
      <c r="D13112" s="1" t="s">
        <v>661</v>
      </c>
      <c r="E13112" s="2">
        <v>7</v>
      </c>
      <c r="F13112" s="3">
        <v>3</v>
      </c>
      <c r="G13112" s="2">
        <v>17</v>
      </c>
      <c r="H13112" s="3">
        <v>8</v>
      </c>
      <c r="I13112" s="69" t="str">
        <f>VLOOKUP(C13112,СПРАВОЧНИК!B:D,2,0)</f>
        <v>КИТАЙ</v>
      </c>
      <c r="J13112" s="69" t="str">
        <f>VLOOKUP(C13112,СПРАВОЧНИК!B:D,3,0)</f>
        <v>ИНОМАРКИ</v>
      </c>
      <c r="K13112" s="69" t="str">
        <f>VLOOKUP(СВОД2023[[#This Row],[ФО]],СПРАВОЧНИК!H:P,2,0)</f>
        <v>Приволжский ФО</v>
      </c>
    </row>
    <row r="13113" spans="1:11" x14ac:dyDescent="0.2">
      <c r="A13113" t="s">
        <v>850</v>
      </c>
      <c r="B13113" t="s">
        <v>591</v>
      </c>
      <c r="C13113" s="1" t="s">
        <v>291</v>
      </c>
      <c r="D13113" s="1" t="s">
        <v>662</v>
      </c>
      <c r="E13113" s="2">
        <v>1</v>
      </c>
      <c r="F13113" s="3"/>
      <c r="G13113" s="2">
        <v>2</v>
      </c>
      <c r="H13113" s="3"/>
      <c r="I13113" s="69" t="str">
        <f>VLOOKUP(C13113,СПРАВОЧНИК!B:D,2,0)</f>
        <v>США</v>
      </c>
      <c r="J13113" s="69" t="str">
        <f>VLOOKUP(C13113,СПРАВОЧНИК!B:D,3,0)</f>
        <v>ИНОМАРКИ</v>
      </c>
      <c r="K13113" s="69" t="str">
        <f>VLOOKUP(СВОД2023[[#This Row],[ФО]],СПРАВОЧНИК!H:P,2,0)</f>
        <v>Приволжский ФО</v>
      </c>
    </row>
    <row r="13114" spans="1:11" x14ac:dyDescent="0.2">
      <c r="A13114" t="s">
        <v>850</v>
      </c>
      <c r="B13114" t="s">
        <v>591</v>
      </c>
      <c r="C13114" s="1" t="s">
        <v>311</v>
      </c>
      <c r="D13114" s="1" t="s">
        <v>2821</v>
      </c>
      <c r="E13114" s="2">
        <v>2</v>
      </c>
      <c r="F13114" s="3"/>
      <c r="G13114" s="2">
        <v>3</v>
      </c>
      <c r="H13114" s="3">
        <v>1</v>
      </c>
      <c r="I13114" s="69" t="str">
        <f>VLOOKUP(C13114,СПРАВОЧНИК!B:D,2,0)</f>
        <v>РОССИЯ</v>
      </c>
      <c r="J13114" s="69" t="str">
        <f>VLOOKUP(C13114,СПРАВОЧНИК!B:D,3,0)</f>
        <v>ОТЕЧЕСТВЕННЫЕ</v>
      </c>
      <c r="K13114" s="69" t="str">
        <f>VLOOKUP(СВОД2023[[#This Row],[ФО]],СПРАВОЧНИК!H:P,2,0)</f>
        <v>Приволжский ФО</v>
      </c>
    </row>
    <row r="13115" spans="1:11" x14ac:dyDescent="0.2">
      <c r="A13115" t="s">
        <v>850</v>
      </c>
      <c r="B13115" t="s">
        <v>591</v>
      </c>
      <c r="C13115" s="1" t="s">
        <v>311</v>
      </c>
      <c r="D13115" s="1" t="s">
        <v>2796</v>
      </c>
      <c r="E13115" s="2">
        <v>13</v>
      </c>
      <c r="F13115" s="3">
        <v>20</v>
      </c>
      <c r="G13115" s="2">
        <v>94</v>
      </c>
      <c r="H13115" s="3">
        <v>95</v>
      </c>
      <c r="I13115" s="69" t="str">
        <f>VLOOKUP(C13115,СПРАВОЧНИК!B:D,2,0)</f>
        <v>РОССИЯ</v>
      </c>
      <c r="J13115" s="69" t="str">
        <f>VLOOKUP(C13115,СПРАВОЧНИК!B:D,3,0)</f>
        <v>ОТЕЧЕСТВЕННЫЕ</v>
      </c>
      <c r="K13115" s="69" t="str">
        <f>VLOOKUP(СВОД2023[[#This Row],[ФО]],СПРАВОЧНИК!H:P,2,0)</f>
        <v>Приволжский ФО</v>
      </c>
    </row>
    <row r="13116" spans="1:11" x14ac:dyDescent="0.2">
      <c r="A13116" t="s">
        <v>850</v>
      </c>
      <c r="B13116" t="s">
        <v>591</v>
      </c>
      <c r="C13116" s="1" t="s">
        <v>2213</v>
      </c>
      <c r="D13116" s="1" t="s">
        <v>2822</v>
      </c>
      <c r="E13116" s="2">
        <v>1</v>
      </c>
      <c r="F13116" s="3"/>
      <c r="G13116" s="2">
        <v>1</v>
      </c>
      <c r="H13116" s="3">
        <v>1</v>
      </c>
      <c r="I13116" s="69" t="str">
        <f>VLOOKUP(C13116,СПРАВОЧНИК!B:D,2,0)</f>
        <v>КИТАЙ</v>
      </c>
      <c r="J13116" s="69" t="str">
        <f>VLOOKUP(C13116,СПРАВОЧНИК!B:D,3,0)</f>
        <v>ИНОМАРКИ</v>
      </c>
      <c r="K13116" s="69" t="str">
        <f>VLOOKUP(СВОД2023[[#This Row],[ФО]],СПРАВОЧНИК!H:P,2,0)</f>
        <v>Приволжский ФО</v>
      </c>
    </row>
    <row r="13117" spans="1:11" x14ac:dyDescent="0.2">
      <c r="A13117" t="s">
        <v>850</v>
      </c>
      <c r="B13117" t="s">
        <v>591</v>
      </c>
      <c r="C13117" s="1" t="s">
        <v>359</v>
      </c>
      <c r="D13117" s="1" t="s">
        <v>2797</v>
      </c>
      <c r="E13117" s="2">
        <v>13</v>
      </c>
      <c r="F13117" s="3">
        <v>9</v>
      </c>
      <c r="G13117" s="2">
        <v>51</v>
      </c>
      <c r="H13117" s="3">
        <v>42</v>
      </c>
      <c r="I13117" s="69" t="str">
        <f>VLOOKUP(C13117,СПРАВОЧНИК!B:D,2,0)</f>
        <v>ЯПОНИЯ</v>
      </c>
      <c r="J13117" s="69" t="str">
        <f>VLOOKUP(C13117,СПРАВОЧНИК!B:D,3,0)</f>
        <v>ИНОМАРКИ</v>
      </c>
      <c r="K13117" s="69" t="str">
        <f>VLOOKUP(СВОД2023[[#This Row],[ФО]],СПРАВОЧНИК!H:P,2,0)</f>
        <v>Приволжский ФО</v>
      </c>
    </row>
    <row r="13118" spans="1:11" x14ac:dyDescent="0.2">
      <c r="A13118" t="s">
        <v>850</v>
      </c>
      <c r="B13118" t="s">
        <v>591</v>
      </c>
      <c r="C13118" s="1" t="s">
        <v>359</v>
      </c>
      <c r="D13118" s="1" t="s">
        <v>2798</v>
      </c>
      <c r="E13118" s="2">
        <v>3</v>
      </c>
      <c r="F13118" s="3">
        <v>2</v>
      </c>
      <c r="G13118" s="2">
        <v>8</v>
      </c>
      <c r="H13118" s="3">
        <v>6</v>
      </c>
      <c r="I13118" s="69" t="str">
        <f>VLOOKUP(C13118,СПРАВОЧНИК!B:D,2,0)</f>
        <v>ЯПОНИЯ</v>
      </c>
      <c r="J13118" s="69" t="str">
        <f>VLOOKUP(C13118,СПРАВОЧНИК!B:D,3,0)</f>
        <v>ИНОМАРКИ</v>
      </c>
      <c r="K13118" s="69" t="str">
        <f>VLOOKUP(СВОД2023[[#This Row],[ФО]],СПРАВОЧНИК!H:P,2,0)</f>
        <v>Приволжский ФО</v>
      </c>
    </row>
    <row r="13119" spans="1:11" x14ac:dyDescent="0.2">
      <c r="A13119" t="s">
        <v>850</v>
      </c>
      <c r="B13119" t="s">
        <v>591</v>
      </c>
      <c r="C13119" s="1" t="s">
        <v>377</v>
      </c>
      <c r="D13119" s="1" t="s">
        <v>2799</v>
      </c>
      <c r="E13119" s="2">
        <v>2</v>
      </c>
      <c r="F13119" s="3">
        <v>4</v>
      </c>
      <c r="G13119" s="2">
        <v>15</v>
      </c>
      <c r="H13119" s="3">
        <v>15</v>
      </c>
      <c r="I13119" s="69" t="str">
        <f>VLOOKUP(C13119,СПРАВОЧНИК!B:D,2,0)</f>
        <v>ЕВРОПА</v>
      </c>
      <c r="J13119" s="69" t="str">
        <f>VLOOKUP(C13119,СПРАВОЧНИК!B:D,3,0)</f>
        <v>ИНОМАРКИ</v>
      </c>
      <c r="K13119" s="69" t="str">
        <f>VLOOKUP(СВОД2023[[#This Row],[ФО]],СПРАВОЧНИК!H:P,2,0)</f>
        <v>Приволжский ФО</v>
      </c>
    </row>
    <row r="13120" spans="1:11" x14ac:dyDescent="0.2">
      <c r="A13120" t="s">
        <v>850</v>
      </c>
      <c r="B13120" t="s">
        <v>591</v>
      </c>
      <c r="C13120" s="1" t="s">
        <v>404</v>
      </c>
      <c r="D13120" s="1" t="s">
        <v>663</v>
      </c>
      <c r="E13120" s="2">
        <v>98</v>
      </c>
      <c r="F13120" s="3">
        <v>82</v>
      </c>
      <c r="G13120" s="2">
        <v>500</v>
      </c>
      <c r="H13120" s="3">
        <v>502</v>
      </c>
      <c r="I13120" s="69" t="str">
        <f>VLOOKUP(C13120,СПРАВОЧНИК!B:D,2,0)</f>
        <v>ЯПОНИЯ</v>
      </c>
      <c r="J13120" s="69" t="str">
        <f>VLOOKUP(C13120,СПРАВОЧНИК!B:D,3,0)</f>
        <v>ИНОМАРКИ</v>
      </c>
      <c r="K13120" s="69" t="str">
        <f>VLOOKUP(СВОД2023[[#This Row],[ФО]],СПРАВОЧНИК!H:P,2,0)</f>
        <v>Приволжский ФО</v>
      </c>
    </row>
    <row r="13121" spans="1:11" x14ac:dyDescent="0.2">
      <c r="A13121" t="s">
        <v>850</v>
      </c>
      <c r="B13121" t="s">
        <v>591</v>
      </c>
      <c r="C13121" s="1" t="s">
        <v>404</v>
      </c>
      <c r="D13121" s="1" t="s">
        <v>2800</v>
      </c>
      <c r="E13121" s="2"/>
      <c r="F13121" s="3"/>
      <c r="G13121" s="2"/>
      <c r="H13121" s="3">
        <v>1</v>
      </c>
      <c r="I13121" s="69" t="str">
        <f>VLOOKUP(C13121,СПРАВОЧНИК!B:D,2,0)</f>
        <v>ЯПОНИЯ</v>
      </c>
      <c r="J13121" s="69" t="str">
        <f>VLOOKUP(C13121,СПРАВОЧНИК!B:D,3,0)</f>
        <v>ИНОМАРКИ</v>
      </c>
      <c r="K13121" s="69" t="str">
        <f>VLOOKUP(СВОД2023[[#This Row],[ФО]],СПРАВОЧНИК!H:P,2,0)</f>
        <v>Приволжский ФО</v>
      </c>
    </row>
    <row r="13122" spans="1:11" x14ac:dyDescent="0.2">
      <c r="A13122" t="s">
        <v>850</v>
      </c>
      <c r="B13122" t="s">
        <v>591</v>
      </c>
      <c r="C13122" s="1" t="s">
        <v>418</v>
      </c>
      <c r="D13122" s="1" t="s">
        <v>2802</v>
      </c>
      <c r="E13122" s="2">
        <v>25</v>
      </c>
      <c r="F13122" s="3">
        <v>7</v>
      </c>
      <c r="G13122" s="2">
        <v>107</v>
      </c>
      <c r="H13122" s="3">
        <v>85</v>
      </c>
      <c r="I13122" s="69" t="str">
        <f>VLOOKUP(C13122,СПРАВОЧНИК!B:D,2,0)</f>
        <v>ЯПОНИЯ</v>
      </c>
      <c r="J13122" s="69" t="str">
        <f>VLOOKUP(C13122,СПРАВОЧНИК!B:D,3,0)</f>
        <v>ИНОМАРКИ</v>
      </c>
      <c r="K13122" s="69" t="str">
        <f>VLOOKUP(СВОД2023[[#This Row],[ФО]],СПРАВОЧНИК!H:P,2,0)</f>
        <v>Приволжский ФО</v>
      </c>
    </row>
    <row r="13123" spans="1:11" x14ac:dyDescent="0.2">
      <c r="A13123" t="s">
        <v>850</v>
      </c>
      <c r="B13123" t="s">
        <v>591</v>
      </c>
      <c r="C13123" s="1" t="s">
        <v>418</v>
      </c>
      <c r="D13123" s="1" t="s">
        <v>2804</v>
      </c>
      <c r="E13123" s="2">
        <v>10</v>
      </c>
      <c r="F13123" s="3">
        <v>9</v>
      </c>
      <c r="G13123" s="2">
        <v>36</v>
      </c>
      <c r="H13123" s="3">
        <v>48</v>
      </c>
      <c r="I13123" s="69" t="str">
        <f>VLOOKUP(C13123,СПРАВОЧНИК!B:D,2,0)</f>
        <v>ЯПОНИЯ</v>
      </c>
      <c r="J13123" s="69" t="str">
        <f>VLOOKUP(C13123,СПРАВОЧНИК!B:D,3,0)</f>
        <v>ИНОМАРКИ</v>
      </c>
      <c r="K13123" s="69" t="str">
        <f>VLOOKUP(СВОД2023[[#This Row],[ФО]],СПРАВОЧНИК!H:P,2,0)</f>
        <v>Приволжский ФО</v>
      </c>
    </row>
    <row r="13124" spans="1:11" x14ac:dyDescent="0.2">
      <c r="A13124" t="s">
        <v>850</v>
      </c>
      <c r="B13124" t="s">
        <v>591</v>
      </c>
      <c r="C13124" s="1" t="s">
        <v>418</v>
      </c>
      <c r="D13124" s="1" t="s">
        <v>2805</v>
      </c>
      <c r="E13124" s="2">
        <v>1</v>
      </c>
      <c r="F13124" s="3">
        <v>2</v>
      </c>
      <c r="G13124" s="2">
        <v>4</v>
      </c>
      <c r="H13124" s="3">
        <v>2</v>
      </c>
      <c r="I13124" s="69" t="str">
        <f>VLOOKUP(C13124,СПРАВОЧНИК!B:D,2,0)</f>
        <v>ЯПОНИЯ</v>
      </c>
      <c r="J13124" s="69" t="str">
        <f>VLOOKUP(C13124,СПРАВОЧНИК!B:D,3,0)</f>
        <v>ИНОМАРКИ</v>
      </c>
      <c r="K13124" s="69" t="str">
        <f>VLOOKUP(СВОД2023[[#This Row],[ФО]],СПРАВОЧНИК!H:P,2,0)</f>
        <v>Приволжский ФО</v>
      </c>
    </row>
    <row r="13125" spans="1:11" x14ac:dyDescent="0.2">
      <c r="A13125" t="s">
        <v>850</v>
      </c>
      <c r="B13125" t="s">
        <v>591</v>
      </c>
      <c r="C13125" s="1" t="s">
        <v>439</v>
      </c>
      <c r="D13125" s="1" t="s">
        <v>2823</v>
      </c>
      <c r="E13125" s="2">
        <v>1</v>
      </c>
      <c r="F13125" s="3"/>
      <c r="G13125" s="2">
        <v>1</v>
      </c>
      <c r="H13125" s="3"/>
      <c r="I13125" s="69" t="str">
        <f>VLOOKUP(C13125,СПРАВОЧНИК!B:D,2,0)</f>
        <v>ЕВРОПА</v>
      </c>
      <c r="J13125" s="69" t="str">
        <f>VLOOKUP(C13125,СПРАВОЧНИК!B:D,3,0)</f>
        <v>ИНОМАРКИ</v>
      </c>
      <c r="K13125" s="69" t="str">
        <f>VLOOKUP(СВОД2023[[#This Row],[ФО]],СПРАВОЧНИК!H:P,2,0)</f>
        <v>Приволжский ФО</v>
      </c>
    </row>
    <row r="13126" spans="1:11" x14ac:dyDescent="0.2">
      <c r="A13126" t="s">
        <v>850</v>
      </c>
      <c r="B13126" t="s">
        <v>591</v>
      </c>
      <c r="C13126" s="1" t="s">
        <v>498</v>
      </c>
      <c r="D13126" s="1" t="s">
        <v>2806</v>
      </c>
      <c r="E13126" s="2">
        <v>21</v>
      </c>
      <c r="F13126" s="3">
        <v>17</v>
      </c>
      <c r="G13126" s="2">
        <v>130</v>
      </c>
      <c r="H13126" s="3">
        <v>113</v>
      </c>
      <c r="I13126" s="69" t="str">
        <f>VLOOKUP(C13126,СПРАВОЧНИК!B:D,2,0)</f>
        <v>КОРЕЯ</v>
      </c>
      <c r="J13126" s="69" t="str">
        <f>VLOOKUP(C13126,СПРАВОЧНИК!B:D,3,0)</f>
        <v>ИНОМАРКИ</v>
      </c>
      <c r="K13126" s="69" t="str">
        <f>VLOOKUP(СВОД2023[[#This Row],[ФО]],СПРАВОЧНИК!H:P,2,0)</f>
        <v>Приволжский ФО</v>
      </c>
    </row>
    <row r="13127" spans="1:11" x14ac:dyDescent="0.2">
      <c r="A13127" t="s">
        <v>850</v>
      </c>
      <c r="B13127" t="s">
        <v>591</v>
      </c>
      <c r="C13127" s="1" t="s">
        <v>500</v>
      </c>
      <c r="D13127" s="1" t="s">
        <v>2824</v>
      </c>
      <c r="E13127" s="2"/>
      <c r="F13127" s="3">
        <v>1</v>
      </c>
      <c r="G13127" s="2">
        <v>2</v>
      </c>
      <c r="H13127" s="3">
        <v>2</v>
      </c>
      <c r="I13127" s="69" t="str">
        <f>VLOOKUP(C13127,СПРАВОЧНИК!B:D,2,0)</f>
        <v>ЯПОНИЯ</v>
      </c>
      <c r="J13127" s="69" t="str">
        <f>VLOOKUP(C13127,СПРАВОЧНИК!B:D,3,0)</f>
        <v>ИНОМАРКИ</v>
      </c>
      <c r="K13127" s="69" t="str">
        <f>VLOOKUP(СВОД2023[[#This Row],[ФО]],СПРАВОЧНИК!H:P,2,0)</f>
        <v>Приволжский ФО</v>
      </c>
    </row>
    <row r="13128" spans="1:11" x14ac:dyDescent="0.2">
      <c r="A13128" t="s">
        <v>850</v>
      </c>
      <c r="B13128" t="s">
        <v>591</v>
      </c>
      <c r="C13128" s="1" t="s">
        <v>500</v>
      </c>
      <c r="D13128" s="1" t="s">
        <v>2807</v>
      </c>
      <c r="E13128" s="2"/>
      <c r="F13128" s="3">
        <v>1</v>
      </c>
      <c r="G13128" s="2">
        <v>4</v>
      </c>
      <c r="H13128" s="3">
        <v>1</v>
      </c>
      <c r="I13128" s="69" t="str">
        <f>VLOOKUP(C13128,СПРАВОЧНИК!B:D,2,0)</f>
        <v>ЯПОНИЯ</v>
      </c>
      <c r="J13128" s="69" t="str">
        <f>VLOOKUP(C13128,СПРАВОЧНИК!B:D,3,0)</f>
        <v>ИНОМАРКИ</v>
      </c>
      <c r="K13128" s="69" t="str">
        <f>VLOOKUP(СВОД2023[[#This Row],[ФО]],СПРАВОЧНИК!H:P,2,0)</f>
        <v>Приволжский ФО</v>
      </c>
    </row>
    <row r="13129" spans="1:11" x14ac:dyDescent="0.2">
      <c r="A13129" t="s">
        <v>850</v>
      </c>
      <c r="B13129" t="s">
        <v>591</v>
      </c>
      <c r="C13129" s="1" t="s">
        <v>2523</v>
      </c>
      <c r="D13129" s="1" t="s">
        <v>2825</v>
      </c>
      <c r="E13129" s="2"/>
      <c r="F13129" s="3">
        <v>1</v>
      </c>
      <c r="G13129" s="2">
        <v>2</v>
      </c>
      <c r="H13129" s="3">
        <v>4</v>
      </c>
      <c r="I13129" s="69" t="str">
        <f>VLOOKUP(C13129,СПРАВОЧНИК!B:D,2,0)</f>
        <v>ИНДИЯ</v>
      </c>
      <c r="J13129" s="69" t="str">
        <f>VLOOKUP(C13129,СПРАВОЧНИК!B:D,3,0)</f>
        <v>ИНОМАРКИ</v>
      </c>
      <c r="K13129" s="69" t="str">
        <f>VLOOKUP(СВОД2023[[#This Row],[ФО]],СПРАВОЧНИК!H:P,2,0)</f>
        <v>Приволжский ФО</v>
      </c>
    </row>
    <row r="13130" spans="1:11" x14ac:dyDescent="0.2">
      <c r="A13130" t="s">
        <v>850</v>
      </c>
      <c r="B13130" t="s">
        <v>591</v>
      </c>
      <c r="C13130" s="1" t="s">
        <v>2571</v>
      </c>
      <c r="D13130" s="1" t="s">
        <v>2826</v>
      </c>
      <c r="E13130" s="2">
        <v>1</v>
      </c>
      <c r="F13130" s="3"/>
      <c r="G13130" s="2">
        <v>3</v>
      </c>
      <c r="H13130" s="3">
        <v>1</v>
      </c>
      <c r="I13130" s="69" t="str">
        <f>VLOOKUP(C13130,СПРАВОЧНИК!B:D,2,0)</f>
        <v>КИТАЙ</v>
      </c>
      <c r="J13130" s="69" t="str">
        <f>VLOOKUP(C13130,СПРАВОЧНИК!B:D,3,0)</f>
        <v>ИНОМАРКИ</v>
      </c>
      <c r="K13130" s="69" t="str">
        <f>VLOOKUP(СВОД2023[[#This Row],[ФО]],СПРАВОЧНИК!H:P,2,0)</f>
        <v>Приволжский ФО</v>
      </c>
    </row>
    <row r="13131" spans="1:11" x14ac:dyDescent="0.2">
      <c r="A13131" t="s">
        <v>850</v>
      </c>
      <c r="B13131" t="s">
        <v>591</v>
      </c>
      <c r="C13131" s="1" t="s">
        <v>533</v>
      </c>
      <c r="D13131" s="1" t="s">
        <v>664</v>
      </c>
      <c r="E13131" s="2">
        <v>64</v>
      </c>
      <c r="F13131" s="3">
        <v>57</v>
      </c>
      <c r="G13131" s="2">
        <v>367</v>
      </c>
      <c r="H13131" s="3">
        <v>383</v>
      </c>
      <c r="I13131" s="69" t="str">
        <f>VLOOKUP(C13131,СПРАВОЧНИК!B:D,2,0)</f>
        <v>ЯПОНИЯ</v>
      </c>
      <c r="J13131" s="69" t="str">
        <f>VLOOKUP(C13131,СПРАВОЧНИК!B:D,3,0)</f>
        <v>ИНОМАРКИ</v>
      </c>
      <c r="K13131" s="69" t="str">
        <f>VLOOKUP(СВОД2023[[#This Row],[ФО]],СПРАВОЧНИК!H:P,2,0)</f>
        <v>Приволжский ФО</v>
      </c>
    </row>
    <row r="13132" spans="1:11" x14ac:dyDescent="0.2">
      <c r="A13132" t="s">
        <v>850</v>
      </c>
      <c r="B13132" t="s">
        <v>591</v>
      </c>
      <c r="C13132" s="1" t="s">
        <v>533</v>
      </c>
      <c r="D13132" s="1" t="s">
        <v>665</v>
      </c>
      <c r="E13132" s="2">
        <v>1</v>
      </c>
      <c r="F13132" s="3">
        <v>1</v>
      </c>
      <c r="G13132" s="2">
        <v>11</v>
      </c>
      <c r="H13132" s="3">
        <v>3</v>
      </c>
      <c r="I13132" s="69" t="str">
        <f>VLOOKUP(C13132,СПРАВОЧНИК!B:D,2,0)</f>
        <v>ЯПОНИЯ</v>
      </c>
      <c r="J13132" s="69" t="str">
        <f>VLOOKUP(C13132,СПРАВОЧНИК!B:D,3,0)</f>
        <v>ИНОМАРКИ</v>
      </c>
      <c r="K13132" s="69" t="str">
        <f>VLOOKUP(СВОД2023[[#This Row],[ФО]],СПРАВОЧНИК!H:P,2,0)</f>
        <v>Приволжский ФО</v>
      </c>
    </row>
    <row r="13133" spans="1:11" x14ac:dyDescent="0.2">
      <c r="A13133" t="s">
        <v>850</v>
      </c>
      <c r="B13133" t="s">
        <v>591</v>
      </c>
      <c r="C13133" s="1" t="s">
        <v>533</v>
      </c>
      <c r="D13133" s="1" t="s">
        <v>666</v>
      </c>
      <c r="E13133" s="2">
        <v>8</v>
      </c>
      <c r="F13133" s="3">
        <v>8</v>
      </c>
      <c r="G13133" s="2">
        <v>44</v>
      </c>
      <c r="H13133" s="3">
        <v>45</v>
      </c>
      <c r="I13133" s="69" t="str">
        <f>VLOOKUP(C13133,СПРАВОЧНИК!B:D,2,0)</f>
        <v>ЯПОНИЯ</v>
      </c>
      <c r="J13133" s="69" t="str">
        <f>VLOOKUP(C13133,СПРАВОЧНИК!B:D,3,0)</f>
        <v>ИНОМАРКИ</v>
      </c>
      <c r="K13133" s="69" t="str">
        <f>VLOOKUP(СВОД2023[[#This Row],[ФО]],СПРАВОЧНИК!H:P,2,0)</f>
        <v>Приволжский ФО</v>
      </c>
    </row>
    <row r="13134" spans="1:11" x14ac:dyDescent="0.2">
      <c r="A13134" t="s">
        <v>850</v>
      </c>
      <c r="B13134" t="s">
        <v>591</v>
      </c>
      <c r="C13134" s="1" t="s">
        <v>564</v>
      </c>
      <c r="D13134" s="1" t="s">
        <v>667</v>
      </c>
      <c r="E13134" s="2">
        <v>66</v>
      </c>
      <c r="F13134" s="3">
        <v>88</v>
      </c>
      <c r="G13134" s="2">
        <v>435</v>
      </c>
      <c r="H13134" s="3">
        <v>515</v>
      </c>
      <c r="I13134" s="69" t="str">
        <f>VLOOKUP(C13134,СПРАВОЧНИК!B:D,2,0)</f>
        <v>РОССИЯ</v>
      </c>
      <c r="J13134" s="69" t="str">
        <f>VLOOKUP(C13134,СПРАВОЧНИК!B:D,3,0)</f>
        <v>ОТЕЧЕСТВЕННЫЕ</v>
      </c>
      <c r="K13134" s="69" t="str">
        <f>VLOOKUP(СВОД2023[[#This Row],[ФО]],СПРАВОЧНИК!H:P,2,0)</f>
        <v>Приволжский ФО</v>
      </c>
    </row>
    <row r="13135" spans="1:11" x14ac:dyDescent="0.2">
      <c r="A13135" t="s">
        <v>850</v>
      </c>
      <c r="B13135" t="s">
        <v>591</v>
      </c>
      <c r="C13135" s="1" t="s">
        <v>568</v>
      </c>
      <c r="D13135" s="1" t="s">
        <v>2808</v>
      </c>
      <c r="E13135" s="2">
        <v>33</v>
      </c>
      <c r="F13135" s="3">
        <v>30</v>
      </c>
      <c r="G13135" s="2">
        <v>203</v>
      </c>
      <c r="H13135" s="3">
        <v>162</v>
      </c>
      <c r="I13135" s="69" t="str">
        <f>VLOOKUP(C13135,СПРАВОЧНИК!B:D,2,0)</f>
        <v>ЕВРОПА</v>
      </c>
      <c r="J13135" s="69" t="str">
        <f>VLOOKUP(C13135,СПРАВОЧНИК!B:D,3,0)</f>
        <v>ИНОМАРКИ</v>
      </c>
      <c r="K13135" s="69" t="str">
        <f>VLOOKUP(СВОД2023[[#This Row],[ФО]],СПРАВОЧНИК!H:P,2,0)</f>
        <v>Приволжский ФО</v>
      </c>
    </row>
    <row r="13136" spans="1:11" x14ac:dyDescent="0.2">
      <c r="A13136" t="s">
        <v>850</v>
      </c>
      <c r="B13136" t="s">
        <v>591</v>
      </c>
      <c r="C13136" s="1" t="s">
        <v>568</v>
      </c>
      <c r="D13136" s="1" t="s">
        <v>2827</v>
      </c>
      <c r="E13136" s="2"/>
      <c r="F13136" s="3"/>
      <c r="G13136" s="2">
        <v>3</v>
      </c>
      <c r="H13136" s="3"/>
      <c r="I13136" s="69" t="str">
        <f>VLOOKUP(C13136,СПРАВОЧНИК!B:D,2,0)</f>
        <v>ЕВРОПА</v>
      </c>
      <c r="J13136" s="69" t="str">
        <f>VLOOKUP(C13136,СПРАВОЧНИК!B:D,3,0)</f>
        <v>ИНОМАРКИ</v>
      </c>
      <c r="K13136" s="69" t="str">
        <f>VLOOKUP(СВОД2023[[#This Row],[ФО]],СПРАВОЧНИК!H:P,2,0)</f>
        <v>Приволжский ФО</v>
      </c>
    </row>
    <row r="13137" spans="1:11" x14ac:dyDescent="0.2">
      <c r="A13137" t="s">
        <v>850</v>
      </c>
      <c r="B13137" t="s">
        <v>591</v>
      </c>
      <c r="C13137" s="1" t="s">
        <v>2491</v>
      </c>
      <c r="D13137" s="1" t="s">
        <v>2809</v>
      </c>
      <c r="E13137" s="2"/>
      <c r="F13137" s="3"/>
      <c r="G13137" s="2">
        <v>1</v>
      </c>
      <c r="H13137" s="3">
        <v>1</v>
      </c>
      <c r="I13137" s="69" t="str">
        <f>VLOOKUP(C13137,СПРАВОЧНИК!B:D,2,0)</f>
        <v>КИТАЙ</v>
      </c>
      <c r="J13137" s="69" t="str">
        <f>VLOOKUP(C13137,СПРАВОЧНИК!B:D,3,0)</f>
        <v>ИНОМАРКИ</v>
      </c>
      <c r="K13137" s="69" t="str">
        <f>VLOOKUP(СВОД2023[[#This Row],[ФО]],СПРАВОЧНИК!H:P,2,0)</f>
        <v>Приволжский ФО</v>
      </c>
    </row>
    <row r="13138" spans="1:11" x14ac:dyDescent="0.2">
      <c r="A13138" t="s">
        <v>850</v>
      </c>
      <c r="B13138" t="s">
        <v>591</v>
      </c>
      <c r="C13138" s="1" t="s">
        <v>2370</v>
      </c>
      <c r="D13138" s="1" t="s">
        <v>2810</v>
      </c>
      <c r="E13138" s="2">
        <v>1</v>
      </c>
      <c r="F13138" s="3">
        <v>2</v>
      </c>
      <c r="G13138" s="2">
        <v>7</v>
      </c>
      <c r="H13138" s="3">
        <v>4</v>
      </c>
      <c r="I13138" s="69" t="str">
        <f>VLOOKUP(C13138,СПРАВОЧНИК!B:D,2,0)</f>
        <v>КИТАЙ</v>
      </c>
      <c r="J13138" s="69" t="str">
        <f>VLOOKUP(C13138,СПРАВОЧНИК!B:D,3,0)</f>
        <v>ИНОМАРКИ</v>
      </c>
      <c r="K13138" s="69" t="str">
        <f>VLOOKUP(СВОД2023[[#This Row],[ФО]],СПРАВОЧНИК!H:P,2,0)</f>
        <v>Приволжский ФО</v>
      </c>
    </row>
    <row r="13139" spans="1:11" x14ac:dyDescent="0.2">
      <c r="A13139" t="s">
        <v>850</v>
      </c>
      <c r="B13139" t="s">
        <v>592</v>
      </c>
      <c r="C13139" s="1" t="s">
        <v>1035</v>
      </c>
      <c r="D13139" s="1" t="s">
        <v>2788</v>
      </c>
      <c r="E13139" s="2"/>
      <c r="F13139" s="3">
        <v>1</v>
      </c>
      <c r="G13139" s="2">
        <v>1</v>
      </c>
      <c r="H13139" s="3">
        <v>1</v>
      </c>
      <c r="I13139" s="69" t="str">
        <f>VLOOKUP(C13139,СПРАВОЧНИК!B:D,2,0)</f>
        <v>РОССИЯ</v>
      </c>
      <c r="J13139" s="69" t="str">
        <f>VLOOKUP(C13139,СПРАВОЧНИК!B:D,3,0)</f>
        <v>ОТЕЧЕСТВЕННЫЕ</v>
      </c>
      <c r="K13139" s="69" t="str">
        <f>VLOOKUP(СВОД2023[[#This Row],[ФО]],СПРАВОЧНИК!H:P,2,0)</f>
        <v>Северо-Западный ФО</v>
      </c>
    </row>
    <row r="13140" spans="1:11" x14ac:dyDescent="0.2">
      <c r="A13140" t="s">
        <v>850</v>
      </c>
      <c r="B13140" t="s">
        <v>592</v>
      </c>
      <c r="C13140" s="1" t="s">
        <v>1035</v>
      </c>
      <c r="D13140" s="1" t="s">
        <v>2828</v>
      </c>
      <c r="E13140" s="2"/>
      <c r="F13140" s="3"/>
      <c r="G13140" s="2">
        <v>1</v>
      </c>
      <c r="H13140" s="3"/>
      <c r="I13140" s="69" t="str">
        <f>VLOOKUP(C13140,СПРАВОЧНИК!B:D,2,0)</f>
        <v>РОССИЯ</v>
      </c>
      <c r="J13140" s="69" t="str">
        <f>VLOOKUP(C13140,СПРАВОЧНИК!B:D,3,0)</f>
        <v>ОТЕЧЕСТВЕННЫЕ</v>
      </c>
      <c r="K13140" s="69" t="str">
        <f>VLOOKUP(СВОД2023[[#This Row],[ФО]],СПРАВОЧНИК!H:P,2,0)</f>
        <v>Северо-Западный ФО</v>
      </c>
    </row>
    <row r="13141" spans="1:11" x14ac:dyDescent="0.2">
      <c r="A13141" t="s">
        <v>850</v>
      </c>
      <c r="B13141" t="s">
        <v>592</v>
      </c>
      <c r="C13141" s="1" t="s">
        <v>1324</v>
      </c>
      <c r="D13141" s="1" t="s">
        <v>2811</v>
      </c>
      <c r="E13141" s="2"/>
      <c r="F13141" s="3"/>
      <c r="G13141" s="2">
        <v>6</v>
      </c>
      <c r="H13141" s="3">
        <v>2</v>
      </c>
      <c r="I13141" s="69" t="str">
        <f>VLOOKUP(C13141,СПРАВОЧНИК!B:D,2,0)</f>
        <v>РОССИЯ</v>
      </c>
      <c r="J13141" s="69" t="str">
        <f>VLOOKUP(C13141,СПРАВОЧНИК!B:D,3,0)</f>
        <v>ОТЕЧЕСТВЕННЫЕ</v>
      </c>
      <c r="K13141" s="69" t="str">
        <f>VLOOKUP(СВОД2023[[#This Row],[ФО]],СПРАВОЧНИК!H:P,2,0)</f>
        <v>Северо-Западный ФО</v>
      </c>
    </row>
    <row r="13142" spans="1:11" x14ac:dyDescent="0.2">
      <c r="A13142" t="s">
        <v>850</v>
      </c>
      <c r="B13142" t="s">
        <v>592</v>
      </c>
      <c r="C13142" s="1" t="s">
        <v>99</v>
      </c>
      <c r="D13142" s="1" t="s">
        <v>2789</v>
      </c>
      <c r="E13142" s="2"/>
      <c r="F13142" s="3"/>
      <c r="G13142" s="2"/>
      <c r="H13142" s="3">
        <v>3</v>
      </c>
      <c r="I13142" s="69" t="str">
        <f>VLOOKUP(C13142,СПРАВОЧНИК!B:D,2,0)</f>
        <v>США</v>
      </c>
      <c r="J13142" s="69" t="str">
        <f>VLOOKUP(C13142,СПРАВОЧНИК!B:D,3,0)</f>
        <v>ИНОМАРКИ</v>
      </c>
      <c r="K13142" s="69" t="str">
        <f>VLOOKUP(СВОД2023[[#This Row],[ФО]],СПРАВОЧНИК!H:P,2,0)</f>
        <v>Северо-Западный ФО</v>
      </c>
    </row>
    <row r="13143" spans="1:11" x14ac:dyDescent="0.2">
      <c r="A13143" t="s">
        <v>850</v>
      </c>
      <c r="B13143" t="s">
        <v>592</v>
      </c>
      <c r="C13143" s="1" t="s">
        <v>99</v>
      </c>
      <c r="D13143" s="1" t="s">
        <v>653</v>
      </c>
      <c r="E13143" s="2"/>
      <c r="F13143" s="3"/>
      <c r="G13143" s="2">
        <v>3</v>
      </c>
      <c r="H13143" s="3"/>
      <c r="I13143" s="69" t="str">
        <f>VLOOKUP(C13143,СПРАВОЧНИК!B:D,2,0)</f>
        <v>США</v>
      </c>
      <c r="J13143" s="69" t="str">
        <f>VLOOKUP(C13143,СПРАВОЧНИК!B:D,3,0)</f>
        <v>ИНОМАРКИ</v>
      </c>
      <c r="K13143" s="69" t="str">
        <f>VLOOKUP(СВОД2023[[#This Row],[ФО]],СПРАВОЧНИК!H:P,2,0)</f>
        <v>Северо-Западный ФО</v>
      </c>
    </row>
    <row r="13144" spans="1:11" x14ac:dyDescent="0.2">
      <c r="A13144" t="s">
        <v>850</v>
      </c>
      <c r="B13144" t="s">
        <v>592</v>
      </c>
      <c r="C13144" s="1" t="s">
        <v>99</v>
      </c>
      <c r="D13144" s="1" t="s">
        <v>2813</v>
      </c>
      <c r="E13144" s="2"/>
      <c r="F13144" s="3">
        <v>1</v>
      </c>
      <c r="G13144" s="2">
        <v>3</v>
      </c>
      <c r="H13144" s="3">
        <v>1</v>
      </c>
      <c r="I13144" s="69" t="str">
        <f>VLOOKUP(C13144,СПРАВОЧНИК!B:D,2,0)</f>
        <v>США</v>
      </c>
      <c r="J13144" s="69" t="str">
        <f>VLOOKUP(C13144,СПРАВОЧНИК!B:D,3,0)</f>
        <v>ИНОМАРКИ</v>
      </c>
      <c r="K13144" s="69" t="str">
        <f>VLOOKUP(СВОД2023[[#This Row],[ФО]],СПРАВОЧНИК!H:P,2,0)</f>
        <v>Северо-Западный ФО</v>
      </c>
    </row>
    <row r="13145" spans="1:11" x14ac:dyDescent="0.2">
      <c r="A13145" t="s">
        <v>850</v>
      </c>
      <c r="B13145" t="s">
        <v>592</v>
      </c>
      <c r="C13145" s="1" t="s">
        <v>99</v>
      </c>
      <c r="D13145" s="1" t="s">
        <v>670</v>
      </c>
      <c r="E13145" s="2">
        <v>1</v>
      </c>
      <c r="F13145" s="3">
        <v>3</v>
      </c>
      <c r="G13145" s="2">
        <v>3</v>
      </c>
      <c r="H13145" s="3">
        <v>6</v>
      </c>
      <c r="I13145" s="69" t="str">
        <f>VLOOKUP(C13145,СПРАВОЧНИК!B:D,2,0)</f>
        <v>США</v>
      </c>
      <c r="J13145" s="69" t="str">
        <f>VLOOKUP(C13145,СПРАВОЧНИК!B:D,3,0)</f>
        <v>ИНОМАРКИ</v>
      </c>
      <c r="K13145" s="69" t="str">
        <f>VLOOKUP(СВОД2023[[#This Row],[ФО]],СПРАВОЧНИК!H:P,2,0)</f>
        <v>Северо-Западный ФО</v>
      </c>
    </row>
    <row r="13146" spans="1:11" x14ac:dyDescent="0.2">
      <c r="A13146" t="s">
        <v>850</v>
      </c>
      <c r="B13146" t="s">
        <v>592</v>
      </c>
      <c r="C13146" s="1" t="s">
        <v>2076</v>
      </c>
      <c r="D13146" s="1" t="s">
        <v>2814</v>
      </c>
      <c r="E13146" s="2"/>
      <c r="F13146" s="3"/>
      <c r="G13146" s="2"/>
      <c r="H13146" s="3">
        <v>1</v>
      </c>
      <c r="I13146" s="69" t="str">
        <f>VLOOKUP(C13146,СПРАВОЧНИК!B:D,2,0)</f>
        <v>КИТАЙ</v>
      </c>
      <c r="J13146" s="69" t="str">
        <f>VLOOKUP(C13146,СПРАВОЧНИК!B:D,3,0)</f>
        <v>ИНОМАРКИ</v>
      </c>
      <c r="K13146" s="69" t="str">
        <f>VLOOKUP(СВОД2023[[#This Row],[ФО]],СПРАВОЧНИК!H:P,2,0)</f>
        <v>Северо-Западный ФО</v>
      </c>
    </row>
    <row r="13147" spans="1:11" x14ac:dyDescent="0.2">
      <c r="A13147" t="s">
        <v>850</v>
      </c>
      <c r="B13147" t="s">
        <v>592</v>
      </c>
      <c r="C13147" s="1" t="s">
        <v>1404</v>
      </c>
      <c r="D13147" s="1" t="s">
        <v>2815</v>
      </c>
      <c r="E13147" s="2"/>
      <c r="F13147" s="3"/>
      <c r="G13147" s="2">
        <v>2</v>
      </c>
      <c r="H13147" s="3">
        <v>3</v>
      </c>
      <c r="I13147" s="69" t="str">
        <f>VLOOKUP(C13147,СПРАВОЧНИК!B:D,2,0)</f>
        <v>КИТАЙ</v>
      </c>
      <c r="J13147" s="69" t="str">
        <f>VLOOKUP(C13147,СПРАВОЧНИК!B:D,3,0)</f>
        <v>ИНОМАРКИ</v>
      </c>
      <c r="K13147" s="69" t="str">
        <f>VLOOKUP(СВОД2023[[#This Row],[ФО]],СПРАВОЧНИК!H:P,2,0)</f>
        <v>Северо-Западный ФО</v>
      </c>
    </row>
    <row r="13148" spans="1:11" x14ac:dyDescent="0.2">
      <c r="A13148" t="s">
        <v>850</v>
      </c>
      <c r="B13148" t="s">
        <v>592</v>
      </c>
      <c r="C13148" s="1" t="s">
        <v>142</v>
      </c>
      <c r="D13148" s="1" t="s">
        <v>2817</v>
      </c>
      <c r="E13148" s="2">
        <v>2</v>
      </c>
      <c r="F13148" s="3"/>
      <c r="G13148" s="2">
        <v>4</v>
      </c>
      <c r="H13148" s="3">
        <v>2</v>
      </c>
      <c r="I13148" s="69" t="str">
        <f>VLOOKUP(C13148,СПРАВОЧНИК!B:D,2,0)</f>
        <v>США</v>
      </c>
      <c r="J13148" s="69" t="str">
        <f>VLOOKUP(C13148,СПРАВОЧНИК!B:D,3,0)</f>
        <v>ИНОМАРКИ</v>
      </c>
      <c r="K13148" s="69" t="str">
        <f>VLOOKUP(СВОД2023[[#This Row],[ФО]],СПРАВОЧНИК!H:P,2,0)</f>
        <v>Северо-Западный ФО</v>
      </c>
    </row>
    <row r="13149" spans="1:11" x14ac:dyDescent="0.2">
      <c r="A13149" t="s">
        <v>850</v>
      </c>
      <c r="B13149" t="s">
        <v>592</v>
      </c>
      <c r="C13149" s="1" t="s">
        <v>142</v>
      </c>
      <c r="D13149" s="1" t="s">
        <v>654</v>
      </c>
      <c r="E13149" s="2">
        <v>27</v>
      </c>
      <c r="F13149" s="3">
        <v>12</v>
      </c>
      <c r="G13149" s="2">
        <v>120</v>
      </c>
      <c r="H13149" s="3">
        <v>73</v>
      </c>
      <c r="I13149" s="69" t="str">
        <f>VLOOKUP(C13149,СПРАВОЧНИК!B:D,2,0)</f>
        <v>США</v>
      </c>
      <c r="J13149" s="69" t="str">
        <f>VLOOKUP(C13149,СПРАВОЧНИК!B:D,3,0)</f>
        <v>ИНОМАРКИ</v>
      </c>
      <c r="K13149" s="69" t="str">
        <f>VLOOKUP(СВОД2023[[#This Row],[ФО]],СПРАВОЧНИК!H:P,2,0)</f>
        <v>Северо-Западный ФО</v>
      </c>
    </row>
    <row r="13150" spans="1:11" x14ac:dyDescent="0.2">
      <c r="A13150" t="s">
        <v>850</v>
      </c>
      <c r="B13150" t="s">
        <v>592</v>
      </c>
      <c r="C13150" s="1" t="s">
        <v>147</v>
      </c>
      <c r="D13150" s="1" t="s">
        <v>668</v>
      </c>
      <c r="E13150" s="2"/>
      <c r="F13150" s="3"/>
      <c r="G13150" s="2"/>
      <c r="H13150" s="3">
        <v>1</v>
      </c>
      <c r="I13150" s="69" t="str">
        <f>VLOOKUP(C13150,СПРАВОЧНИК!B:D,2,0)</f>
        <v>КИТАЙ</v>
      </c>
      <c r="J13150" s="69" t="str">
        <f>VLOOKUP(C13150,СПРАВОЧНИК!B:D,3,0)</f>
        <v>ИНОМАРКИ</v>
      </c>
      <c r="K13150" s="69" t="str">
        <f>VLOOKUP(СВОД2023[[#This Row],[ФО]],СПРАВОЧНИК!H:P,2,0)</f>
        <v>Северо-Западный ФО</v>
      </c>
    </row>
    <row r="13151" spans="1:11" x14ac:dyDescent="0.2">
      <c r="A13151" t="s">
        <v>850</v>
      </c>
      <c r="B13151" t="s">
        <v>592</v>
      </c>
      <c r="C13151" s="1" t="s">
        <v>173</v>
      </c>
      <c r="D13151" s="1" t="s">
        <v>2790</v>
      </c>
      <c r="E13151" s="2">
        <v>1</v>
      </c>
      <c r="F13151" s="3">
        <v>1</v>
      </c>
      <c r="G13151" s="2">
        <v>7</v>
      </c>
      <c r="H13151" s="3">
        <v>4</v>
      </c>
      <c r="I13151" s="69" t="str">
        <f>VLOOKUP(C13151,СПРАВОЧНИК!B:D,2,0)</f>
        <v>ЕВРОПА</v>
      </c>
      <c r="J13151" s="69" t="str">
        <f>VLOOKUP(C13151,СПРАВОЧНИК!B:D,3,0)</f>
        <v>ИНОМАРКИ</v>
      </c>
      <c r="K13151" s="69" t="str">
        <f>VLOOKUP(СВОД2023[[#This Row],[ФО]],СПРАВОЧНИК!H:P,2,0)</f>
        <v>Северо-Западный ФО</v>
      </c>
    </row>
    <row r="13152" spans="1:11" x14ac:dyDescent="0.2">
      <c r="A13152" t="s">
        <v>850</v>
      </c>
      <c r="B13152" t="s">
        <v>592</v>
      </c>
      <c r="C13152" s="1" t="s">
        <v>177</v>
      </c>
      <c r="D13152" s="1" t="s">
        <v>655</v>
      </c>
      <c r="E13152" s="2">
        <v>6</v>
      </c>
      <c r="F13152" s="3">
        <v>2</v>
      </c>
      <c r="G13152" s="2">
        <v>35</v>
      </c>
      <c r="H13152" s="3">
        <v>26</v>
      </c>
      <c r="I13152" s="69" t="str">
        <f>VLOOKUP(C13152,СПРАВОЧНИК!B:D,2,0)</f>
        <v>США</v>
      </c>
      <c r="J13152" s="69" t="str">
        <f>VLOOKUP(C13152,СПРАВОЧНИК!B:D,3,0)</f>
        <v>ИНОМАРКИ</v>
      </c>
      <c r="K13152" s="69" t="str">
        <f>VLOOKUP(СВОД2023[[#This Row],[ФО]],СПРАВОЧНИК!H:P,2,0)</f>
        <v>Северо-Западный ФО</v>
      </c>
    </row>
    <row r="13153" spans="1:11" x14ac:dyDescent="0.2">
      <c r="A13153" t="s">
        <v>850</v>
      </c>
      <c r="B13153" t="s">
        <v>592</v>
      </c>
      <c r="C13153" s="1" t="s">
        <v>177</v>
      </c>
      <c r="D13153" s="1" t="s">
        <v>656</v>
      </c>
      <c r="E13153" s="2">
        <v>13</v>
      </c>
      <c r="F13153" s="3">
        <v>9</v>
      </c>
      <c r="G13153" s="2">
        <v>109</v>
      </c>
      <c r="H13153" s="3">
        <v>91</v>
      </c>
      <c r="I13153" s="69" t="str">
        <f>VLOOKUP(C13153,СПРАВОЧНИК!B:D,2,0)</f>
        <v>США</v>
      </c>
      <c r="J13153" s="69" t="str">
        <f>VLOOKUP(C13153,СПРАВОЧНИК!B:D,3,0)</f>
        <v>ИНОМАРКИ</v>
      </c>
      <c r="K13153" s="69" t="str">
        <f>VLOOKUP(СВОД2023[[#This Row],[ФО]],СПРАВОЧНИК!H:P,2,0)</f>
        <v>Северо-Западный ФО</v>
      </c>
    </row>
    <row r="13154" spans="1:11" x14ac:dyDescent="0.2">
      <c r="A13154" t="s">
        <v>850</v>
      </c>
      <c r="B13154" t="s">
        <v>592</v>
      </c>
      <c r="C13154" s="1" t="s">
        <v>671</v>
      </c>
      <c r="D13154" s="1" t="s">
        <v>672</v>
      </c>
      <c r="E13154" s="2"/>
      <c r="F13154" s="3"/>
      <c r="G13154" s="2">
        <v>2</v>
      </c>
      <c r="H13154" s="3"/>
      <c r="I13154" s="69" t="str">
        <f>VLOOKUP(C13154,СПРАВОЧНИК!B:D,2,0)</f>
        <v>КИТАЙ</v>
      </c>
      <c r="J13154" s="69" t="str">
        <f>VLOOKUP(C13154,СПРАВОЧНИК!B:D,3,0)</f>
        <v>ИНОМАРКИ</v>
      </c>
      <c r="K13154" s="69" t="str">
        <f>VLOOKUP(СВОД2023[[#This Row],[ФО]],СПРАВОЧНИК!H:P,2,0)</f>
        <v>Северо-Западный ФО</v>
      </c>
    </row>
    <row r="13155" spans="1:11" x14ac:dyDescent="0.2">
      <c r="A13155" t="s">
        <v>850</v>
      </c>
      <c r="B13155" t="s">
        <v>592</v>
      </c>
      <c r="C13155" s="1" t="s">
        <v>215</v>
      </c>
      <c r="D13155" s="1" t="s">
        <v>2819</v>
      </c>
      <c r="E13155" s="2">
        <v>1</v>
      </c>
      <c r="F13155" s="3"/>
      <c r="G13155" s="2">
        <v>4</v>
      </c>
      <c r="H13155" s="3">
        <v>1</v>
      </c>
      <c r="I13155" s="69" t="str">
        <f>VLOOKUP(C13155,СПРАВОЧНИК!B:D,2,0)</f>
        <v>США</v>
      </c>
      <c r="J13155" s="69" t="str">
        <f>VLOOKUP(C13155,СПРАВОЧНИК!B:D,3,0)</f>
        <v>ИНОМАРКИ</v>
      </c>
      <c r="K13155" s="69" t="str">
        <f>VLOOKUP(СВОД2023[[#This Row],[ФО]],СПРАВОЧНИК!H:P,2,0)</f>
        <v>Северо-Западный ФО</v>
      </c>
    </row>
    <row r="13156" spans="1:11" x14ac:dyDescent="0.2">
      <c r="A13156" t="s">
        <v>850</v>
      </c>
      <c r="B13156" t="s">
        <v>592</v>
      </c>
      <c r="C13156" s="1" t="s">
        <v>215</v>
      </c>
      <c r="D13156" s="1" t="s">
        <v>669</v>
      </c>
      <c r="E13156" s="2"/>
      <c r="F13156" s="3"/>
      <c r="G13156" s="2">
        <v>2</v>
      </c>
      <c r="H13156" s="3">
        <v>6</v>
      </c>
      <c r="I13156" s="69" t="str">
        <f>VLOOKUP(C13156,СПРАВОЧНИК!B:D,2,0)</f>
        <v>США</v>
      </c>
      <c r="J13156" s="69" t="str">
        <f>VLOOKUP(C13156,СПРАВОЧНИК!B:D,3,0)</f>
        <v>ИНОМАРКИ</v>
      </c>
      <c r="K13156" s="69" t="str">
        <f>VLOOKUP(СВОД2023[[#This Row],[ФО]],СПРАВОЧНИК!H:P,2,0)</f>
        <v>Северо-Западный ФО</v>
      </c>
    </row>
    <row r="13157" spans="1:11" x14ac:dyDescent="0.2">
      <c r="A13157" t="s">
        <v>850</v>
      </c>
      <c r="B13157" t="s">
        <v>592</v>
      </c>
      <c r="C13157" s="1" t="s">
        <v>657</v>
      </c>
      <c r="D13157" s="1" t="s">
        <v>2791</v>
      </c>
      <c r="E13157" s="2">
        <v>3</v>
      </c>
      <c r="F13157" s="3">
        <v>2</v>
      </c>
      <c r="G13157" s="2">
        <v>26</v>
      </c>
      <c r="H13157" s="3">
        <v>22</v>
      </c>
      <c r="I13157" s="69" t="str">
        <f>VLOOKUP(C13157,СПРАВОЧНИК!B:D,2,0)</f>
        <v>КИТАЙ</v>
      </c>
      <c r="J13157" s="69" t="str">
        <f>VLOOKUP(C13157,СПРАВОЧНИК!B:D,3,0)</f>
        <v>ИНОМАРКИ</v>
      </c>
      <c r="K13157" s="69" t="str">
        <f>VLOOKUP(СВОД2023[[#This Row],[ФО]],СПРАВОЧНИК!H:P,2,0)</f>
        <v>Северо-Западный ФО</v>
      </c>
    </row>
    <row r="13158" spans="1:11" x14ac:dyDescent="0.2">
      <c r="A13158" t="s">
        <v>850</v>
      </c>
      <c r="B13158" t="s">
        <v>592</v>
      </c>
      <c r="C13158" s="1" t="s">
        <v>657</v>
      </c>
      <c r="D13158" s="1" t="s">
        <v>658</v>
      </c>
      <c r="E13158" s="2">
        <v>1</v>
      </c>
      <c r="F13158" s="3"/>
      <c r="G13158" s="2">
        <v>5</v>
      </c>
      <c r="H13158" s="3"/>
      <c r="I13158" s="69" t="str">
        <f>VLOOKUP(C13158,СПРАВОЧНИК!B:D,2,0)</f>
        <v>КИТАЙ</v>
      </c>
      <c r="J13158" s="69" t="str">
        <f>VLOOKUP(C13158,СПРАВОЧНИК!B:D,3,0)</f>
        <v>ИНОМАРКИ</v>
      </c>
      <c r="K13158" s="69" t="str">
        <f>VLOOKUP(СВОД2023[[#This Row],[ФО]],СПРАВОЧНИК!H:P,2,0)</f>
        <v>Северо-Западный ФО</v>
      </c>
    </row>
    <row r="13159" spans="1:11" x14ac:dyDescent="0.2">
      <c r="A13159" t="s">
        <v>850</v>
      </c>
      <c r="B13159" t="s">
        <v>592</v>
      </c>
      <c r="C13159" s="1" t="s">
        <v>657</v>
      </c>
      <c r="D13159" s="1" t="s">
        <v>2792</v>
      </c>
      <c r="E13159" s="2"/>
      <c r="F13159" s="3">
        <v>1</v>
      </c>
      <c r="G13159" s="2">
        <v>22</v>
      </c>
      <c r="H13159" s="3">
        <v>17</v>
      </c>
      <c r="I13159" s="69" t="str">
        <f>VLOOKUP(C13159,СПРАВОЧНИК!B:D,2,0)</f>
        <v>КИТАЙ</v>
      </c>
      <c r="J13159" s="69" t="str">
        <f>VLOOKUP(C13159,СПРАВОЧНИК!B:D,3,0)</f>
        <v>ИНОМАРКИ</v>
      </c>
      <c r="K13159" s="69" t="str">
        <f>VLOOKUP(СВОД2023[[#This Row],[ФО]],СПРАВОЧНИК!H:P,2,0)</f>
        <v>Северо-Западный ФО</v>
      </c>
    </row>
    <row r="13160" spans="1:11" x14ac:dyDescent="0.2">
      <c r="A13160" t="s">
        <v>850</v>
      </c>
      <c r="B13160" t="s">
        <v>592</v>
      </c>
      <c r="C13160" s="1" t="s">
        <v>657</v>
      </c>
      <c r="D13160" s="1" t="s">
        <v>2793</v>
      </c>
      <c r="E13160" s="2">
        <v>1</v>
      </c>
      <c r="F13160" s="3"/>
      <c r="G13160" s="2">
        <v>2</v>
      </c>
      <c r="H13160" s="3"/>
      <c r="I13160" s="69" t="str">
        <f>VLOOKUP(C13160,СПРАВОЧНИК!B:D,2,0)</f>
        <v>КИТАЙ</v>
      </c>
      <c r="J13160" s="69" t="str">
        <f>VLOOKUP(C13160,СПРАВОЧНИК!B:D,3,0)</f>
        <v>ИНОМАРКИ</v>
      </c>
      <c r="K13160" s="69" t="str">
        <f>VLOOKUP(СВОД2023[[#This Row],[ФО]],СПРАВОЧНИК!H:P,2,0)</f>
        <v>Северо-Западный ФО</v>
      </c>
    </row>
    <row r="13161" spans="1:11" x14ac:dyDescent="0.2">
      <c r="A13161" t="s">
        <v>850</v>
      </c>
      <c r="B13161" t="s">
        <v>592</v>
      </c>
      <c r="C13161" s="1" t="s">
        <v>657</v>
      </c>
      <c r="D13161" s="1" t="s">
        <v>659</v>
      </c>
      <c r="E13161" s="2">
        <v>9</v>
      </c>
      <c r="F13161" s="3">
        <v>11</v>
      </c>
      <c r="G13161" s="2">
        <v>56</v>
      </c>
      <c r="H13161" s="3">
        <v>54</v>
      </c>
      <c r="I13161" s="69" t="str">
        <f>VLOOKUP(C13161,СПРАВОЧНИК!B:D,2,0)</f>
        <v>КИТАЙ</v>
      </c>
      <c r="J13161" s="69" t="str">
        <f>VLOOKUP(C13161,СПРАВОЧНИК!B:D,3,0)</f>
        <v>ИНОМАРКИ</v>
      </c>
      <c r="K13161" s="69" t="str">
        <f>VLOOKUP(СВОД2023[[#This Row],[ФО]],СПРАВОЧНИК!H:P,2,0)</f>
        <v>Северо-Западный ФО</v>
      </c>
    </row>
    <row r="13162" spans="1:11" x14ac:dyDescent="0.2">
      <c r="A13162" t="s">
        <v>850</v>
      </c>
      <c r="B13162" t="s">
        <v>592</v>
      </c>
      <c r="C13162" s="1" t="s">
        <v>274</v>
      </c>
      <c r="D13162" s="1" t="s">
        <v>2829</v>
      </c>
      <c r="E13162" s="2"/>
      <c r="F13162" s="3"/>
      <c r="G13162" s="2"/>
      <c r="H13162" s="3">
        <v>1</v>
      </c>
      <c r="I13162" s="69" t="str">
        <f>VLOOKUP(C13162,СПРАВОЧНИК!B:D,2,0)</f>
        <v>ЯПОНИЯ</v>
      </c>
      <c r="J13162" s="69" t="str">
        <f>VLOOKUP(C13162,СПРАВОЧНИК!B:D,3,0)</f>
        <v>ИНОМАРКИ</v>
      </c>
      <c r="K13162" s="69" t="str">
        <f>VLOOKUP(СВОД2023[[#This Row],[ФО]],СПРАВОЧНИК!H:P,2,0)</f>
        <v>Северо-Западный ФО</v>
      </c>
    </row>
    <row r="13163" spans="1:11" x14ac:dyDescent="0.2">
      <c r="A13163" t="s">
        <v>850</v>
      </c>
      <c r="B13163" t="s">
        <v>592</v>
      </c>
      <c r="C13163" s="1" t="s">
        <v>274</v>
      </c>
      <c r="D13163" s="1" t="s">
        <v>660</v>
      </c>
      <c r="E13163" s="2">
        <v>3</v>
      </c>
      <c r="F13163" s="3">
        <v>5</v>
      </c>
      <c r="G13163" s="2">
        <v>17</v>
      </c>
      <c r="H13163" s="3">
        <v>12</v>
      </c>
      <c r="I13163" s="69" t="str">
        <f>VLOOKUP(C13163,СПРАВОЧНИК!B:D,2,0)</f>
        <v>ЯПОНИЯ</v>
      </c>
      <c r="J13163" s="69" t="str">
        <f>VLOOKUP(C13163,СПРАВОЧНИК!B:D,3,0)</f>
        <v>ИНОМАРКИ</v>
      </c>
      <c r="K13163" s="69" t="str">
        <f>VLOOKUP(СВОД2023[[#This Row],[ФО]],СПРАВОЧНИК!H:P,2,0)</f>
        <v>Северо-Западный ФО</v>
      </c>
    </row>
    <row r="13164" spans="1:11" x14ac:dyDescent="0.2">
      <c r="A13164" t="s">
        <v>850</v>
      </c>
      <c r="B13164" t="s">
        <v>592</v>
      </c>
      <c r="C13164" s="1" t="s">
        <v>274</v>
      </c>
      <c r="D13164" s="1" t="s">
        <v>2830</v>
      </c>
      <c r="E13164" s="2"/>
      <c r="F13164" s="3"/>
      <c r="G13164" s="2"/>
      <c r="H13164" s="3">
        <v>1</v>
      </c>
      <c r="I13164" s="69" t="str">
        <f>VLOOKUP(C13164,СПРАВОЧНИК!B:D,2,0)</f>
        <v>ЯПОНИЯ</v>
      </c>
      <c r="J13164" s="69" t="str">
        <f>VLOOKUP(C13164,СПРАВОЧНИК!B:D,3,0)</f>
        <v>ИНОМАРКИ</v>
      </c>
      <c r="K13164" s="69" t="str">
        <f>VLOOKUP(СВОД2023[[#This Row],[ФО]],СПРАВОЧНИК!H:P,2,0)</f>
        <v>Северо-Западный ФО</v>
      </c>
    </row>
    <row r="13165" spans="1:11" x14ac:dyDescent="0.2">
      <c r="A13165" t="s">
        <v>850</v>
      </c>
      <c r="B13165" t="s">
        <v>592</v>
      </c>
      <c r="C13165" s="1" t="s">
        <v>1054</v>
      </c>
      <c r="D13165" s="1" t="s">
        <v>2794</v>
      </c>
      <c r="E13165" s="2">
        <v>1</v>
      </c>
      <c r="F13165" s="3">
        <v>1</v>
      </c>
      <c r="G13165" s="2">
        <v>7</v>
      </c>
      <c r="H13165" s="3">
        <v>7</v>
      </c>
      <c r="I13165" s="69" t="str">
        <f>VLOOKUP(C13165,СПРАВОЧНИК!B:D,2,0)</f>
        <v>РОССИЯ</v>
      </c>
      <c r="J13165" s="69" t="str">
        <f>VLOOKUP(C13165,СПРАВОЧНИК!B:D,3,0)</f>
        <v>ОТЕЧЕСТВЕННЫЕ</v>
      </c>
      <c r="K13165" s="69" t="str">
        <f>VLOOKUP(СВОД2023[[#This Row],[ФО]],СПРАВОЧНИК!H:P,2,0)</f>
        <v>Северо-Западный ФО</v>
      </c>
    </row>
    <row r="13166" spans="1:11" x14ac:dyDescent="0.2">
      <c r="A13166" t="s">
        <v>850</v>
      </c>
      <c r="B13166" t="s">
        <v>592</v>
      </c>
      <c r="C13166" s="1" t="s">
        <v>1054</v>
      </c>
      <c r="D13166" s="1" t="s">
        <v>2795</v>
      </c>
      <c r="E13166" s="2">
        <v>5</v>
      </c>
      <c r="F13166" s="3">
        <v>9</v>
      </c>
      <c r="G13166" s="2">
        <v>55</v>
      </c>
      <c r="H13166" s="3">
        <v>56</v>
      </c>
      <c r="I13166" s="69" t="str">
        <f>VLOOKUP(C13166,СПРАВОЧНИК!B:D,2,0)</f>
        <v>РОССИЯ</v>
      </c>
      <c r="J13166" s="69" t="str">
        <f>VLOOKUP(C13166,СПРАВОЧНИК!B:D,3,0)</f>
        <v>ОТЕЧЕСТВЕННЫЕ</v>
      </c>
      <c r="K13166" s="69" t="str">
        <f>VLOOKUP(СВОД2023[[#This Row],[ФО]],СПРАВОЧНИК!H:P,2,0)</f>
        <v>Северо-Западный ФО</v>
      </c>
    </row>
    <row r="13167" spans="1:11" x14ac:dyDescent="0.2">
      <c r="A13167" t="s">
        <v>850</v>
      </c>
      <c r="B13167" t="s">
        <v>592</v>
      </c>
      <c r="C13167" s="1" t="s">
        <v>276</v>
      </c>
      <c r="D13167" s="1" t="s">
        <v>661</v>
      </c>
      <c r="E13167" s="2">
        <v>1</v>
      </c>
      <c r="F13167" s="3"/>
      <c r="G13167" s="2">
        <v>13</v>
      </c>
      <c r="H13167" s="3">
        <v>3</v>
      </c>
      <c r="I13167" s="69" t="str">
        <f>VLOOKUP(C13167,СПРАВОЧНИК!B:D,2,0)</f>
        <v>КИТАЙ</v>
      </c>
      <c r="J13167" s="69" t="str">
        <f>VLOOKUP(C13167,СПРАВОЧНИК!B:D,3,0)</f>
        <v>ИНОМАРКИ</v>
      </c>
      <c r="K13167" s="69" t="str">
        <f>VLOOKUP(СВОД2023[[#This Row],[ФО]],СПРАВОЧНИК!H:P,2,0)</f>
        <v>Северо-Западный ФО</v>
      </c>
    </row>
    <row r="13168" spans="1:11" x14ac:dyDescent="0.2">
      <c r="A13168" t="s">
        <v>850</v>
      </c>
      <c r="B13168" t="s">
        <v>592</v>
      </c>
      <c r="C13168" s="1" t="s">
        <v>291</v>
      </c>
      <c r="D13168" s="1" t="s">
        <v>662</v>
      </c>
      <c r="E13168" s="2">
        <v>1</v>
      </c>
      <c r="F13168" s="3"/>
      <c r="G13168" s="2">
        <v>3</v>
      </c>
      <c r="H13168" s="3">
        <v>1</v>
      </c>
      <c r="I13168" s="69" t="str">
        <f>VLOOKUP(C13168,СПРАВОЧНИК!B:D,2,0)</f>
        <v>США</v>
      </c>
      <c r="J13168" s="69" t="str">
        <f>VLOOKUP(C13168,СПРАВОЧНИК!B:D,3,0)</f>
        <v>ИНОМАРКИ</v>
      </c>
      <c r="K13168" s="69" t="str">
        <f>VLOOKUP(СВОД2023[[#This Row],[ФО]],СПРАВОЧНИК!H:P,2,0)</f>
        <v>Северо-Западный ФО</v>
      </c>
    </row>
    <row r="13169" spans="1:11" x14ac:dyDescent="0.2">
      <c r="A13169" t="s">
        <v>850</v>
      </c>
      <c r="B13169" t="s">
        <v>592</v>
      </c>
      <c r="C13169" s="1" t="s">
        <v>311</v>
      </c>
      <c r="D13169" s="1" t="s">
        <v>2796</v>
      </c>
      <c r="E13169" s="2">
        <v>4</v>
      </c>
      <c r="F13169" s="3">
        <v>2</v>
      </c>
      <c r="G13169" s="2">
        <v>14</v>
      </c>
      <c r="H13169" s="3">
        <v>14</v>
      </c>
      <c r="I13169" s="69" t="str">
        <f>VLOOKUP(C13169,СПРАВОЧНИК!B:D,2,0)</f>
        <v>РОССИЯ</v>
      </c>
      <c r="J13169" s="69" t="str">
        <f>VLOOKUP(C13169,СПРАВОЧНИК!B:D,3,0)</f>
        <v>ОТЕЧЕСТВЕННЫЕ</v>
      </c>
      <c r="K13169" s="69" t="str">
        <f>VLOOKUP(СВОД2023[[#This Row],[ФО]],СПРАВОЧНИК!H:P,2,0)</f>
        <v>Северо-Западный ФО</v>
      </c>
    </row>
    <row r="13170" spans="1:11" x14ac:dyDescent="0.2">
      <c r="A13170" t="s">
        <v>850</v>
      </c>
      <c r="B13170" t="s">
        <v>592</v>
      </c>
      <c r="C13170" s="1" t="s">
        <v>359</v>
      </c>
      <c r="D13170" s="1" t="s">
        <v>2797</v>
      </c>
      <c r="E13170" s="2">
        <v>15</v>
      </c>
      <c r="F13170" s="3">
        <v>9</v>
      </c>
      <c r="G13170" s="2">
        <v>61</v>
      </c>
      <c r="H13170" s="3">
        <v>46</v>
      </c>
      <c r="I13170" s="69" t="str">
        <f>VLOOKUP(C13170,СПРАВОЧНИК!B:D,2,0)</f>
        <v>ЯПОНИЯ</v>
      </c>
      <c r="J13170" s="69" t="str">
        <f>VLOOKUP(C13170,СПРАВОЧНИК!B:D,3,0)</f>
        <v>ИНОМАРКИ</v>
      </c>
      <c r="K13170" s="69" t="str">
        <f>VLOOKUP(СВОД2023[[#This Row],[ФО]],СПРАВОЧНИК!H:P,2,0)</f>
        <v>Северо-Западный ФО</v>
      </c>
    </row>
    <row r="13171" spans="1:11" x14ac:dyDescent="0.2">
      <c r="A13171" t="s">
        <v>850</v>
      </c>
      <c r="B13171" t="s">
        <v>592</v>
      </c>
      <c r="C13171" s="1" t="s">
        <v>359</v>
      </c>
      <c r="D13171" s="1" t="s">
        <v>2798</v>
      </c>
      <c r="E13171" s="2">
        <v>2</v>
      </c>
      <c r="F13171" s="3">
        <v>3</v>
      </c>
      <c r="G13171" s="2">
        <v>24</v>
      </c>
      <c r="H13171" s="3">
        <v>20</v>
      </c>
      <c r="I13171" s="69" t="str">
        <f>VLOOKUP(C13171,СПРАВОЧНИК!B:D,2,0)</f>
        <v>ЯПОНИЯ</v>
      </c>
      <c r="J13171" s="69" t="str">
        <f>VLOOKUP(C13171,СПРАВОЧНИК!B:D,3,0)</f>
        <v>ИНОМАРКИ</v>
      </c>
      <c r="K13171" s="69" t="str">
        <f>VLOOKUP(СВОД2023[[#This Row],[ФО]],СПРАВОЧНИК!H:P,2,0)</f>
        <v>Северо-Западный ФО</v>
      </c>
    </row>
    <row r="13172" spans="1:11" x14ac:dyDescent="0.2">
      <c r="A13172" t="s">
        <v>850</v>
      </c>
      <c r="B13172" t="s">
        <v>592</v>
      </c>
      <c r="C13172" s="1" t="s">
        <v>377</v>
      </c>
      <c r="D13172" s="1" t="s">
        <v>2799</v>
      </c>
      <c r="E13172" s="2">
        <v>1</v>
      </c>
      <c r="F13172" s="3">
        <v>5</v>
      </c>
      <c r="G13172" s="2">
        <v>10</v>
      </c>
      <c r="H13172" s="3">
        <v>17</v>
      </c>
      <c r="I13172" s="69" t="str">
        <f>VLOOKUP(C13172,СПРАВОЧНИК!B:D,2,0)</f>
        <v>ЕВРОПА</v>
      </c>
      <c r="J13172" s="69" t="str">
        <f>VLOOKUP(C13172,СПРАВОЧНИК!B:D,3,0)</f>
        <v>ИНОМАРКИ</v>
      </c>
      <c r="K13172" s="69" t="str">
        <f>VLOOKUP(СВОД2023[[#This Row],[ФО]],СПРАВОЧНИК!H:P,2,0)</f>
        <v>Северо-Западный ФО</v>
      </c>
    </row>
    <row r="13173" spans="1:11" x14ac:dyDescent="0.2">
      <c r="A13173" t="s">
        <v>850</v>
      </c>
      <c r="B13173" t="s">
        <v>592</v>
      </c>
      <c r="C13173" s="1" t="s">
        <v>404</v>
      </c>
      <c r="D13173" s="1" t="s">
        <v>663</v>
      </c>
      <c r="E13173" s="2">
        <v>98</v>
      </c>
      <c r="F13173" s="3">
        <v>68</v>
      </c>
      <c r="G13173" s="2">
        <v>576</v>
      </c>
      <c r="H13173" s="3">
        <v>441</v>
      </c>
      <c r="I13173" s="69" t="str">
        <f>VLOOKUP(C13173,СПРАВОЧНИК!B:D,2,0)</f>
        <v>ЯПОНИЯ</v>
      </c>
      <c r="J13173" s="69" t="str">
        <f>VLOOKUP(C13173,СПРАВОЧНИК!B:D,3,0)</f>
        <v>ИНОМАРКИ</v>
      </c>
      <c r="K13173" s="69" t="str">
        <f>VLOOKUP(СВОД2023[[#This Row],[ФО]],СПРАВОЧНИК!H:P,2,0)</f>
        <v>Северо-Западный ФО</v>
      </c>
    </row>
    <row r="13174" spans="1:11" x14ac:dyDescent="0.2">
      <c r="A13174" t="s">
        <v>850</v>
      </c>
      <c r="B13174" t="s">
        <v>592</v>
      </c>
      <c r="C13174" s="1" t="s">
        <v>404</v>
      </c>
      <c r="D13174" s="1" t="s">
        <v>2800</v>
      </c>
      <c r="E13174" s="2">
        <v>1</v>
      </c>
      <c r="F13174" s="3"/>
      <c r="G13174" s="2">
        <v>1</v>
      </c>
      <c r="H13174" s="3"/>
      <c r="I13174" s="69" t="str">
        <f>VLOOKUP(C13174,СПРАВОЧНИК!B:D,2,0)</f>
        <v>ЯПОНИЯ</v>
      </c>
      <c r="J13174" s="69" t="str">
        <f>VLOOKUP(C13174,СПРАВОЧНИК!B:D,3,0)</f>
        <v>ИНОМАРКИ</v>
      </c>
      <c r="K13174" s="69" t="str">
        <f>VLOOKUP(СВОД2023[[#This Row],[ФО]],СПРАВОЧНИК!H:P,2,0)</f>
        <v>Северо-Западный ФО</v>
      </c>
    </row>
    <row r="13175" spans="1:11" x14ac:dyDescent="0.2">
      <c r="A13175" t="s">
        <v>850</v>
      </c>
      <c r="B13175" t="s">
        <v>592</v>
      </c>
      <c r="C13175" s="1" t="s">
        <v>418</v>
      </c>
      <c r="D13175" s="1" t="s">
        <v>2802</v>
      </c>
      <c r="E13175" s="2">
        <v>27</v>
      </c>
      <c r="F13175" s="3">
        <v>28</v>
      </c>
      <c r="G13175" s="2">
        <v>160</v>
      </c>
      <c r="H13175" s="3">
        <v>153</v>
      </c>
      <c r="I13175" s="69" t="str">
        <f>VLOOKUP(C13175,СПРАВОЧНИК!B:D,2,0)</f>
        <v>ЯПОНИЯ</v>
      </c>
      <c r="J13175" s="69" t="str">
        <f>VLOOKUP(C13175,СПРАВОЧНИК!B:D,3,0)</f>
        <v>ИНОМАРКИ</v>
      </c>
      <c r="K13175" s="69" t="str">
        <f>VLOOKUP(СВОД2023[[#This Row],[ФО]],СПРАВОЧНИК!H:P,2,0)</f>
        <v>Северо-Западный ФО</v>
      </c>
    </row>
    <row r="13176" spans="1:11" x14ac:dyDescent="0.2">
      <c r="A13176" t="s">
        <v>850</v>
      </c>
      <c r="B13176" t="s">
        <v>592</v>
      </c>
      <c r="C13176" s="1" t="s">
        <v>418</v>
      </c>
      <c r="D13176" s="1" t="s">
        <v>2803</v>
      </c>
      <c r="E13176" s="2">
        <v>1</v>
      </c>
      <c r="F13176" s="3">
        <v>2</v>
      </c>
      <c r="G13176" s="2">
        <v>5</v>
      </c>
      <c r="H13176" s="3">
        <v>6</v>
      </c>
      <c r="I13176" s="69" t="str">
        <f>VLOOKUP(C13176,СПРАВОЧНИК!B:D,2,0)</f>
        <v>ЯПОНИЯ</v>
      </c>
      <c r="J13176" s="69" t="str">
        <f>VLOOKUP(C13176,СПРАВОЧНИК!B:D,3,0)</f>
        <v>ИНОМАРКИ</v>
      </c>
      <c r="K13176" s="69" t="str">
        <f>VLOOKUP(СВОД2023[[#This Row],[ФО]],СПРАВОЧНИК!H:P,2,0)</f>
        <v>Северо-Западный ФО</v>
      </c>
    </row>
    <row r="13177" spans="1:11" x14ac:dyDescent="0.2">
      <c r="A13177" t="s">
        <v>850</v>
      </c>
      <c r="B13177" t="s">
        <v>592</v>
      </c>
      <c r="C13177" s="1" t="s">
        <v>418</v>
      </c>
      <c r="D13177" s="1" t="s">
        <v>2804</v>
      </c>
      <c r="E13177" s="2">
        <v>11</v>
      </c>
      <c r="F13177" s="3">
        <v>6</v>
      </c>
      <c r="G13177" s="2">
        <v>41</v>
      </c>
      <c r="H13177" s="3">
        <v>44</v>
      </c>
      <c r="I13177" s="69" t="str">
        <f>VLOOKUP(C13177,СПРАВОЧНИК!B:D,2,0)</f>
        <v>ЯПОНИЯ</v>
      </c>
      <c r="J13177" s="69" t="str">
        <f>VLOOKUP(C13177,СПРАВОЧНИК!B:D,3,0)</f>
        <v>ИНОМАРКИ</v>
      </c>
      <c r="K13177" s="69" t="str">
        <f>VLOOKUP(СВОД2023[[#This Row],[ФО]],СПРАВОЧНИК!H:P,2,0)</f>
        <v>Северо-Западный ФО</v>
      </c>
    </row>
    <row r="13178" spans="1:11" x14ac:dyDescent="0.2">
      <c r="A13178" t="s">
        <v>850</v>
      </c>
      <c r="B13178" t="s">
        <v>592</v>
      </c>
      <c r="C13178" s="1" t="s">
        <v>418</v>
      </c>
      <c r="D13178" s="1" t="s">
        <v>2831</v>
      </c>
      <c r="E13178" s="2"/>
      <c r="F13178" s="3"/>
      <c r="G13178" s="2">
        <v>1</v>
      </c>
      <c r="H13178" s="3"/>
      <c r="I13178" s="69" t="str">
        <f>VLOOKUP(C13178,СПРАВОЧНИК!B:D,2,0)</f>
        <v>ЯПОНИЯ</v>
      </c>
      <c r="J13178" s="69" t="str">
        <f>VLOOKUP(C13178,СПРАВОЧНИК!B:D,3,0)</f>
        <v>ИНОМАРКИ</v>
      </c>
      <c r="K13178" s="69" t="str">
        <f>VLOOKUP(СВОД2023[[#This Row],[ФО]],СПРАВОЧНИК!H:P,2,0)</f>
        <v>Северо-Западный ФО</v>
      </c>
    </row>
    <row r="13179" spans="1:11" x14ac:dyDescent="0.2">
      <c r="A13179" t="s">
        <v>850</v>
      </c>
      <c r="B13179" t="s">
        <v>592</v>
      </c>
      <c r="C13179" s="1" t="s">
        <v>418</v>
      </c>
      <c r="D13179" s="1" t="s">
        <v>2805</v>
      </c>
      <c r="E13179" s="2"/>
      <c r="F13179" s="3"/>
      <c r="G13179" s="2">
        <v>2</v>
      </c>
      <c r="H13179" s="3"/>
      <c r="I13179" s="69" t="str">
        <f>VLOOKUP(C13179,СПРАВОЧНИК!B:D,2,0)</f>
        <v>ЯПОНИЯ</v>
      </c>
      <c r="J13179" s="69" t="str">
        <f>VLOOKUP(C13179,СПРАВОЧНИК!B:D,3,0)</f>
        <v>ИНОМАРКИ</v>
      </c>
      <c r="K13179" s="69" t="str">
        <f>VLOOKUP(СВОД2023[[#This Row],[ФО]],СПРАВОЧНИК!H:P,2,0)</f>
        <v>Северо-Западный ФО</v>
      </c>
    </row>
    <row r="13180" spans="1:11" x14ac:dyDescent="0.2">
      <c r="A13180" t="s">
        <v>850</v>
      </c>
      <c r="B13180" t="s">
        <v>592</v>
      </c>
      <c r="C13180" s="1" t="s">
        <v>439</v>
      </c>
      <c r="D13180" s="1" t="s">
        <v>2823</v>
      </c>
      <c r="E13180" s="2"/>
      <c r="F13180" s="3">
        <v>1</v>
      </c>
      <c r="G13180" s="2">
        <v>3</v>
      </c>
      <c r="H13180" s="3">
        <v>4</v>
      </c>
      <c r="I13180" s="69" t="str">
        <f>VLOOKUP(C13180,СПРАВОЧНИК!B:D,2,0)</f>
        <v>ЕВРОПА</v>
      </c>
      <c r="J13180" s="69" t="str">
        <f>VLOOKUP(C13180,СПРАВОЧНИК!B:D,3,0)</f>
        <v>ИНОМАРКИ</v>
      </c>
      <c r="K13180" s="69" t="str">
        <f>VLOOKUP(СВОД2023[[#This Row],[ФО]],СПРАВОЧНИК!H:P,2,0)</f>
        <v>Северо-Западный ФО</v>
      </c>
    </row>
    <row r="13181" spans="1:11" x14ac:dyDescent="0.2">
      <c r="A13181" t="s">
        <v>850</v>
      </c>
      <c r="B13181" t="s">
        <v>592</v>
      </c>
      <c r="C13181" s="1" t="s">
        <v>498</v>
      </c>
      <c r="D13181" s="1" t="s">
        <v>2806</v>
      </c>
      <c r="E13181" s="2">
        <v>13</v>
      </c>
      <c r="F13181" s="3">
        <v>11</v>
      </c>
      <c r="G13181" s="2">
        <v>73</v>
      </c>
      <c r="H13181" s="3">
        <v>72</v>
      </c>
      <c r="I13181" s="69" t="str">
        <f>VLOOKUP(C13181,СПРАВОЧНИК!B:D,2,0)</f>
        <v>КОРЕЯ</v>
      </c>
      <c r="J13181" s="69" t="str">
        <f>VLOOKUP(C13181,СПРАВОЧНИК!B:D,3,0)</f>
        <v>ИНОМАРКИ</v>
      </c>
      <c r="K13181" s="69" t="str">
        <f>VLOOKUP(СВОД2023[[#This Row],[ФО]],СПРАВОЧНИК!H:P,2,0)</f>
        <v>Северо-Западный ФО</v>
      </c>
    </row>
    <row r="13182" spans="1:11" x14ac:dyDescent="0.2">
      <c r="A13182" t="s">
        <v>850</v>
      </c>
      <c r="B13182" t="s">
        <v>592</v>
      </c>
      <c r="C13182" s="1" t="s">
        <v>500</v>
      </c>
      <c r="D13182" s="1" t="s">
        <v>2807</v>
      </c>
      <c r="E13182" s="2"/>
      <c r="F13182" s="3"/>
      <c r="G13182" s="2">
        <v>3</v>
      </c>
      <c r="H13182" s="3"/>
      <c r="I13182" s="69" t="str">
        <f>VLOOKUP(C13182,СПРАВОЧНИК!B:D,2,0)</f>
        <v>ЯПОНИЯ</v>
      </c>
      <c r="J13182" s="69" t="str">
        <f>VLOOKUP(C13182,СПРАВОЧНИК!B:D,3,0)</f>
        <v>ИНОМАРКИ</v>
      </c>
      <c r="K13182" s="69" t="str">
        <f>VLOOKUP(СВОД2023[[#This Row],[ФО]],СПРАВОЧНИК!H:P,2,0)</f>
        <v>Северо-Западный ФО</v>
      </c>
    </row>
    <row r="13183" spans="1:11" x14ac:dyDescent="0.2">
      <c r="A13183" t="s">
        <v>850</v>
      </c>
      <c r="B13183" t="s">
        <v>592</v>
      </c>
      <c r="C13183" s="1" t="s">
        <v>2571</v>
      </c>
      <c r="D13183" s="1" t="s">
        <v>2826</v>
      </c>
      <c r="E13183" s="2"/>
      <c r="F13183" s="3"/>
      <c r="G13183" s="2"/>
      <c r="H13183" s="3">
        <v>1</v>
      </c>
      <c r="I13183" s="69" t="str">
        <f>VLOOKUP(C13183,СПРАВОЧНИК!B:D,2,0)</f>
        <v>КИТАЙ</v>
      </c>
      <c r="J13183" s="69" t="str">
        <f>VLOOKUP(C13183,СПРАВОЧНИК!B:D,3,0)</f>
        <v>ИНОМАРКИ</v>
      </c>
      <c r="K13183" s="69" t="str">
        <f>VLOOKUP(СВОД2023[[#This Row],[ФО]],СПРАВОЧНИК!H:P,2,0)</f>
        <v>Северо-Западный ФО</v>
      </c>
    </row>
    <row r="13184" spans="1:11" x14ac:dyDescent="0.2">
      <c r="A13184" t="s">
        <v>850</v>
      </c>
      <c r="B13184" t="s">
        <v>592</v>
      </c>
      <c r="C13184" s="1" t="s">
        <v>533</v>
      </c>
      <c r="D13184" s="1" t="s">
        <v>664</v>
      </c>
      <c r="E13184" s="2">
        <v>53</v>
      </c>
      <c r="F13184" s="3">
        <v>42</v>
      </c>
      <c r="G13184" s="2">
        <v>324</v>
      </c>
      <c r="H13184" s="3">
        <v>283</v>
      </c>
      <c r="I13184" s="69" t="str">
        <f>VLOOKUP(C13184,СПРАВОЧНИК!B:D,2,0)</f>
        <v>ЯПОНИЯ</v>
      </c>
      <c r="J13184" s="69" t="str">
        <f>VLOOKUP(C13184,СПРАВОЧНИК!B:D,3,0)</f>
        <v>ИНОМАРКИ</v>
      </c>
      <c r="K13184" s="69" t="str">
        <f>VLOOKUP(СВОД2023[[#This Row],[ФО]],СПРАВОЧНИК!H:P,2,0)</f>
        <v>Северо-Западный ФО</v>
      </c>
    </row>
    <row r="13185" spans="1:11" x14ac:dyDescent="0.2">
      <c r="A13185" t="s">
        <v>850</v>
      </c>
      <c r="B13185" t="s">
        <v>592</v>
      </c>
      <c r="C13185" s="1" t="s">
        <v>533</v>
      </c>
      <c r="D13185" s="1" t="s">
        <v>665</v>
      </c>
      <c r="E13185" s="2">
        <v>1</v>
      </c>
      <c r="F13185" s="3"/>
      <c r="G13185" s="2">
        <v>4</v>
      </c>
      <c r="H13185" s="3">
        <v>2</v>
      </c>
      <c r="I13185" s="69" t="str">
        <f>VLOOKUP(C13185,СПРАВОЧНИК!B:D,2,0)</f>
        <v>ЯПОНИЯ</v>
      </c>
      <c r="J13185" s="69" t="str">
        <f>VLOOKUP(C13185,СПРАВОЧНИК!B:D,3,0)</f>
        <v>ИНОМАРКИ</v>
      </c>
      <c r="K13185" s="69" t="str">
        <f>VLOOKUP(СВОД2023[[#This Row],[ФО]],СПРАВОЧНИК!H:P,2,0)</f>
        <v>Северо-Западный ФО</v>
      </c>
    </row>
    <row r="13186" spans="1:11" x14ac:dyDescent="0.2">
      <c r="A13186" t="s">
        <v>850</v>
      </c>
      <c r="B13186" t="s">
        <v>592</v>
      </c>
      <c r="C13186" s="1" t="s">
        <v>533</v>
      </c>
      <c r="D13186" s="1" t="s">
        <v>666</v>
      </c>
      <c r="E13186" s="2">
        <v>12</v>
      </c>
      <c r="F13186" s="3">
        <v>4</v>
      </c>
      <c r="G13186" s="2">
        <v>67</v>
      </c>
      <c r="H13186" s="3">
        <v>34</v>
      </c>
      <c r="I13186" s="69" t="str">
        <f>VLOOKUP(C13186,СПРАВОЧНИК!B:D,2,0)</f>
        <v>ЯПОНИЯ</v>
      </c>
      <c r="J13186" s="69" t="str">
        <f>VLOOKUP(C13186,СПРАВОЧНИК!B:D,3,0)</f>
        <v>ИНОМАРКИ</v>
      </c>
      <c r="K13186" s="69" t="str">
        <f>VLOOKUP(СВОД2023[[#This Row],[ФО]],СПРАВОЧНИК!H:P,2,0)</f>
        <v>Северо-Западный ФО</v>
      </c>
    </row>
    <row r="13187" spans="1:11" x14ac:dyDescent="0.2">
      <c r="A13187" t="s">
        <v>850</v>
      </c>
      <c r="B13187" t="s">
        <v>592</v>
      </c>
      <c r="C13187" s="1" t="s">
        <v>564</v>
      </c>
      <c r="D13187" s="1" t="s">
        <v>667</v>
      </c>
      <c r="E13187" s="2">
        <v>27</v>
      </c>
      <c r="F13187" s="3">
        <v>18</v>
      </c>
      <c r="G13187" s="2">
        <v>197</v>
      </c>
      <c r="H13187" s="3">
        <v>168</v>
      </c>
      <c r="I13187" s="69" t="str">
        <f>VLOOKUP(C13187,СПРАВОЧНИК!B:D,2,0)</f>
        <v>РОССИЯ</v>
      </c>
      <c r="J13187" s="69" t="str">
        <f>VLOOKUP(C13187,СПРАВОЧНИК!B:D,3,0)</f>
        <v>ОТЕЧЕСТВЕННЫЕ</v>
      </c>
      <c r="K13187" s="69" t="str">
        <f>VLOOKUP(СВОД2023[[#This Row],[ФО]],СПРАВОЧНИК!H:P,2,0)</f>
        <v>Северо-Западный ФО</v>
      </c>
    </row>
    <row r="13188" spans="1:11" x14ac:dyDescent="0.2">
      <c r="A13188" t="s">
        <v>850</v>
      </c>
      <c r="B13188" t="s">
        <v>592</v>
      </c>
      <c r="C13188" s="1" t="s">
        <v>568</v>
      </c>
      <c r="D13188" s="1" t="s">
        <v>2808</v>
      </c>
      <c r="E13188" s="2">
        <v>30</v>
      </c>
      <c r="F13188" s="3">
        <v>21</v>
      </c>
      <c r="G13188" s="2">
        <v>170</v>
      </c>
      <c r="H13188" s="3">
        <v>145</v>
      </c>
      <c r="I13188" s="69" t="str">
        <f>VLOOKUP(C13188,СПРАВОЧНИК!B:D,2,0)</f>
        <v>ЕВРОПА</v>
      </c>
      <c r="J13188" s="69" t="str">
        <f>VLOOKUP(C13188,СПРАВОЧНИК!B:D,3,0)</f>
        <v>ИНОМАРКИ</v>
      </c>
      <c r="K13188" s="69" t="str">
        <f>VLOOKUP(СВОД2023[[#This Row],[ФО]],СПРАВОЧНИК!H:P,2,0)</f>
        <v>Северо-Западный ФО</v>
      </c>
    </row>
    <row r="13189" spans="1:11" x14ac:dyDescent="0.2">
      <c r="A13189" t="s">
        <v>850</v>
      </c>
      <c r="B13189" t="s">
        <v>592</v>
      </c>
      <c r="C13189" s="1" t="s">
        <v>568</v>
      </c>
      <c r="D13189" s="1" t="s">
        <v>2827</v>
      </c>
      <c r="E13189" s="2"/>
      <c r="F13189" s="3"/>
      <c r="G13189" s="2">
        <v>1</v>
      </c>
      <c r="H13189" s="3">
        <v>1</v>
      </c>
      <c r="I13189" s="69" t="str">
        <f>VLOOKUP(C13189,СПРАВОЧНИК!B:D,2,0)</f>
        <v>ЕВРОПА</v>
      </c>
      <c r="J13189" s="69" t="str">
        <f>VLOOKUP(C13189,СПРАВОЧНИК!B:D,3,0)</f>
        <v>ИНОМАРКИ</v>
      </c>
      <c r="K13189" s="69" t="str">
        <f>VLOOKUP(СВОД2023[[#This Row],[ФО]],СПРАВОЧНИК!H:P,2,0)</f>
        <v>Северо-Западный ФО</v>
      </c>
    </row>
    <row r="13190" spans="1:11" x14ac:dyDescent="0.2">
      <c r="A13190" t="s">
        <v>850</v>
      </c>
      <c r="B13190" t="s">
        <v>592</v>
      </c>
      <c r="C13190" s="1" t="s">
        <v>2491</v>
      </c>
      <c r="D13190" s="1" t="s">
        <v>2809</v>
      </c>
      <c r="E13190" s="2"/>
      <c r="F13190" s="3"/>
      <c r="G13190" s="2"/>
      <c r="H13190" s="3">
        <v>1</v>
      </c>
      <c r="I13190" s="69" t="str">
        <f>VLOOKUP(C13190,СПРАВОЧНИК!B:D,2,0)</f>
        <v>КИТАЙ</v>
      </c>
      <c r="J13190" s="69" t="str">
        <f>VLOOKUP(C13190,СПРАВОЧНИК!B:D,3,0)</f>
        <v>ИНОМАРКИ</v>
      </c>
      <c r="K13190" s="69" t="str">
        <f>VLOOKUP(СВОД2023[[#This Row],[ФО]],СПРАВОЧНИК!H:P,2,0)</f>
        <v>Северо-Западный ФО</v>
      </c>
    </row>
    <row r="13191" spans="1:11" x14ac:dyDescent="0.2">
      <c r="A13191" t="s">
        <v>850</v>
      </c>
      <c r="B13191" t="s">
        <v>592</v>
      </c>
      <c r="C13191" s="1" t="s">
        <v>2370</v>
      </c>
      <c r="D13191" s="1" t="s">
        <v>2810</v>
      </c>
      <c r="E13191" s="2"/>
      <c r="F13191" s="3"/>
      <c r="G13191" s="2">
        <v>1</v>
      </c>
      <c r="H13191" s="3">
        <v>1</v>
      </c>
      <c r="I13191" s="69" t="str">
        <f>VLOOKUP(C13191,СПРАВОЧНИК!B:D,2,0)</f>
        <v>КИТАЙ</v>
      </c>
      <c r="J13191" s="69" t="str">
        <f>VLOOKUP(C13191,СПРАВОЧНИК!B:D,3,0)</f>
        <v>ИНОМАРКИ</v>
      </c>
      <c r="K13191" s="69" t="str">
        <f>VLOOKUP(СВОД2023[[#This Row],[ФО]],СПРАВОЧНИК!H:P,2,0)</f>
        <v>Северо-Западный ФО</v>
      </c>
    </row>
    <row r="13192" spans="1:11" x14ac:dyDescent="0.2">
      <c r="A13192" t="s">
        <v>850</v>
      </c>
      <c r="B13192" t="s">
        <v>593</v>
      </c>
      <c r="C13192" s="1" t="s">
        <v>1035</v>
      </c>
      <c r="D13192" s="1" t="s">
        <v>2788</v>
      </c>
      <c r="E13192" s="2">
        <v>2</v>
      </c>
      <c r="F13192" s="3"/>
      <c r="G13192" s="2">
        <v>3</v>
      </c>
      <c r="H13192" s="3">
        <v>1</v>
      </c>
      <c r="I13192" s="69" t="str">
        <f>VLOOKUP(C13192,СПРАВОЧНИК!B:D,2,0)</f>
        <v>РОССИЯ</v>
      </c>
      <c r="J13192" s="69" t="str">
        <f>VLOOKUP(C13192,СПРАВОЧНИК!B:D,3,0)</f>
        <v>ОТЕЧЕСТВЕННЫЕ</v>
      </c>
      <c r="K13192" s="69" t="str">
        <f>VLOOKUP(СВОД2023[[#This Row],[ФО]],СПРАВОЧНИК!H:P,2,0)</f>
        <v>Северо-Кавказский ФО</v>
      </c>
    </row>
    <row r="13193" spans="1:11" x14ac:dyDescent="0.2">
      <c r="A13193" t="s">
        <v>850</v>
      </c>
      <c r="B13193" t="s">
        <v>593</v>
      </c>
      <c r="C13193" s="1" t="s">
        <v>1324</v>
      </c>
      <c r="D13193" s="1" t="s">
        <v>2811</v>
      </c>
      <c r="E13193" s="2">
        <v>2</v>
      </c>
      <c r="F13193" s="3">
        <v>1</v>
      </c>
      <c r="G13193" s="2">
        <v>17</v>
      </c>
      <c r="H13193" s="3">
        <v>16</v>
      </c>
      <c r="I13193" s="69" t="str">
        <f>VLOOKUP(C13193,СПРАВОЧНИК!B:D,2,0)</f>
        <v>РОССИЯ</v>
      </c>
      <c r="J13193" s="69" t="str">
        <f>VLOOKUP(C13193,СПРАВОЧНИК!B:D,3,0)</f>
        <v>ОТЕЧЕСТВЕННЫЕ</v>
      </c>
      <c r="K13193" s="69" t="str">
        <f>VLOOKUP(СВОД2023[[#This Row],[ФО]],СПРАВОЧНИК!H:P,2,0)</f>
        <v>Северо-Кавказский ФО</v>
      </c>
    </row>
    <row r="13194" spans="1:11" x14ac:dyDescent="0.2">
      <c r="A13194" t="s">
        <v>850</v>
      </c>
      <c r="B13194" t="s">
        <v>593</v>
      </c>
      <c r="C13194" s="1" t="s">
        <v>2395</v>
      </c>
      <c r="D13194" s="1" t="s">
        <v>2812</v>
      </c>
      <c r="E13194" s="2"/>
      <c r="F13194" s="3"/>
      <c r="G13194" s="2">
        <v>1</v>
      </c>
      <c r="H13194" s="3"/>
      <c r="I13194" s="69" t="str">
        <f>VLOOKUP(C13194,СПРАВОЧНИК!B:D,2,0)</f>
        <v>КИТАЙ</v>
      </c>
      <c r="J13194" s="69" t="str">
        <f>VLOOKUP(C13194,СПРАВОЧНИК!B:D,3,0)</f>
        <v>ИНОМАРКИ</v>
      </c>
      <c r="K13194" s="69" t="str">
        <f>VLOOKUP(СВОД2023[[#This Row],[ФО]],СПРАВОЧНИК!H:P,2,0)</f>
        <v>Северо-Кавказский ФО</v>
      </c>
    </row>
    <row r="13195" spans="1:11" x14ac:dyDescent="0.2">
      <c r="A13195" t="s">
        <v>850</v>
      </c>
      <c r="B13195" t="s">
        <v>593</v>
      </c>
      <c r="C13195" s="1" t="s">
        <v>99</v>
      </c>
      <c r="D13195" s="1" t="s">
        <v>2789</v>
      </c>
      <c r="E13195" s="2"/>
      <c r="F13195" s="3"/>
      <c r="G13195" s="2">
        <v>1</v>
      </c>
      <c r="H13195" s="3"/>
      <c r="I13195" s="69" t="str">
        <f>VLOOKUP(C13195,СПРАВОЧНИК!B:D,2,0)</f>
        <v>США</v>
      </c>
      <c r="J13195" s="69" t="str">
        <f>VLOOKUP(C13195,СПРАВОЧНИК!B:D,3,0)</f>
        <v>ИНОМАРКИ</v>
      </c>
      <c r="K13195" s="69" t="str">
        <f>VLOOKUP(СВОД2023[[#This Row],[ФО]],СПРАВОЧНИК!H:P,2,0)</f>
        <v>Северо-Кавказский ФО</v>
      </c>
    </row>
    <row r="13196" spans="1:11" x14ac:dyDescent="0.2">
      <c r="A13196" t="s">
        <v>850</v>
      </c>
      <c r="B13196" t="s">
        <v>593</v>
      </c>
      <c r="C13196" s="1" t="s">
        <v>99</v>
      </c>
      <c r="D13196" s="1" t="s">
        <v>670</v>
      </c>
      <c r="E13196" s="2"/>
      <c r="F13196" s="3"/>
      <c r="G13196" s="2">
        <v>1</v>
      </c>
      <c r="H13196" s="3"/>
      <c r="I13196" s="69" t="str">
        <f>VLOOKUP(C13196,СПРАВОЧНИК!B:D,2,0)</f>
        <v>США</v>
      </c>
      <c r="J13196" s="69" t="str">
        <f>VLOOKUP(C13196,СПРАВОЧНИК!B:D,3,0)</f>
        <v>ИНОМАРКИ</v>
      </c>
      <c r="K13196" s="69" t="str">
        <f>VLOOKUP(СВОД2023[[#This Row],[ФО]],СПРАВОЧНИК!H:P,2,0)</f>
        <v>Северо-Кавказский ФО</v>
      </c>
    </row>
    <row r="13197" spans="1:11" x14ac:dyDescent="0.2">
      <c r="A13197" t="s">
        <v>850</v>
      </c>
      <c r="B13197" t="s">
        <v>593</v>
      </c>
      <c r="C13197" s="1" t="s">
        <v>1404</v>
      </c>
      <c r="D13197" s="1" t="s">
        <v>2816</v>
      </c>
      <c r="E13197" s="2"/>
      <c r="F13197" s="3"/>
      <c r="G13197" s="2">
        <v>1</v>
      </c>
      <c r="H13197" s="3">
        <v>1</v>
      </c>
      <c r="I13197" s="69" t="str">
        <f>VLOOKUP(C13197,СПРАВОЧНИК!B:D,2,0)</f>
        <v>КИТАЙ</v>
      </c>
      <c r="J13197" s="69" t="str">
        <f>VLOOKUP(C13197,СПРАВОЧНИК!B:D,3,0)</f>
        <v>ИНОМАРКИ</v>
      </c>
      <c r="K13197" s="69" t="str">
        <f>VLOOKUP(СВОД2023[[#This Row],[ФО]],СПРАВОЧНИК!H:P,2,0)</f>
        <v>Северо-Кавказский ФО</v>
      </c>
    </row>
    <row r="13198" spans="1:11" x14ac:dyDescent="0.2">
      <c r="A13198" t="s">
        <v>850</v>
      </c>
      <c r="B13198" t="s">
        <v>593</v>
      </c>
      <c r="C13198" s="1" t="s">
        <v>142</v>
      </c>
      <c r="D13198" s="1" t="s">
        <v>654</v>
      </c>
      <c r="E13198" s="2">
        <v>7</v>
      </c>
      <c r="F13198" s="3">
        <v>3</v>
      </c>
      <c r="G13198" s="2">
        <v>30</v>
      </c>
      <c r="H13198" s="3">
        <v>13</v>
      </c>
      <c r="I13198" s="69" t="str">
        <f>VLOOKUP(C13198,СПРАВОЧНИК!B:D,2,0)</f>
        <v>США</v>
      </c>
      <c r="J13198" s="69" t="str">
        <f>VLOOKUP(C13198,СПРАВОЧНИК!B:D,3,0)</f>
        <v>ИНОМАРКИ</v>
      </c>
      <c r="K13198" s="69" t="str">
        <f>VLOOKUP(СВОД2023[[#This Row],[ФО]],СПРАВОЧНИК!H:P,2,0)</f>
        <v>Северо-Кавказский ФО</v>
      </c>
    </row>
    <row r="13199" spans="1:11" x14ac:dyDescent="0.2">
      <c r="A13199" t="s">
        <v>850</v>
      </c>
      <c r="B13199" t="s">
        <v>593</v>
      </c>
      <c r="C13199" s="1" t="s">
        <v>173</v>
      </c>
      <c r="D13199" s="1" t="s">
        <v>2790</v>
      </c>
      <c r="E13199" s="2"/>
      <c r="F13199" s="3"/>
      <c r="G13199" s="2">
        <v>1</v>
      </c>
      <c r="H13199" s="3">
        <v>1</v>
      </c>
      <c r="I13199" s="69" t="str">
        <f>VLOOKUP(C13199,СПРАВОЧНИК!B:D,2,0)</f>
        <v>ЕВРОПА</v>
      </c>
      <c r="J13199" s="69" t="str">
        <f>VLOOKUP(C13199,СПРАВОЧНИК!B:D,3,0)</f>
        <v>ИНОМАРКИ</v>
      </c>
      <c r="K13199" s="69" t="str">
        <f>VLOOKUP(СВОД2023[[#This Row],[ФО]],СПРАВОЧНИК!H:P,2,0)</f>
        <v>Северо-Кавказский ФО</v>
      </c>
    </row>
    <row r="13200" spans="1:11" x14ac:dyDescent="0.2">
      <c r="A13200" t="s">
        <v>850</v>
      </c>
      <c r="B13200" t="s">
        <v>593</v>
      </c>
      <c r="C13200" s="1" t="s">
        <v>177</v>
      </c>
      <c r="D13200" s="1" t="s">
        <v>655</v>
      </c>
      <c r="E13200" s="2">
        <v>3</v>
      </c>
      <c r="F13200" s="3">
        <v>2</v>
      </c>
      <c r="G13200" s="2">
        <v>20</v>
      </c>
      <c r="H13200" s="3">
        <v>15</v>
      </c>
      <c r="I13200" s="69" t="str">
        <f>VLOOKUP(C13200,СПРАВОЧНИК!B:D,2,0)</f>
        <v>США</v>
      </c>
      <c r="J13200" s="69" t="str">
        <f>VLOOKUP(C13200,СПРАВОЧНИК!B:D,3,0)</f>
        <v>ИНОМАРКИ</v>
      </c>
      <c r="K13200" s="69" t="str">
        <f>VLOOKUP(СВОД2023[[#This Row],[ФО]],СПРАВОЧНИК!H:P,2,0)</f>
        <v>Северо-Кавказский ФО</v>
      </c>
    </row>
    <row r="13201" spans="1:11" x14ac:dyDescent="0.2">
      <c r="A13201" t="s">
        <v>850</v>
      </c>
      <c r="B13201" t="s">
        <v>593</v>
      </c>
      <c r="C13201" s="1" t="s">
        <v>177</v>
      </c>
      <c r="D13201" s="1" t="s">
        <v>656</v>
      </c>
      <c r="E13201" s="2">
        <v>6</v>
      </c>
      <c r="F13201" s="3">
        <v>8</v>
      </c>
      <c r="G13201" s="2">
        <v>27</v>
      </c>
      <c r="H13201" s="3">
        <v>20</v>
      </c>
      <c r="I13201" s="69" t="str">
        <f>VLOOKUP(C13201,СПРАВОЧНИК!B:D,2,0)</f>
        <v>США</v>
      </c>
      <c r="J13201" s="69" t="str">
        <f>VLOOKUP(C13201,СПРАВОЧНИК!B:D,3,0)</f>
        <v>ИНОМАРКИ</v>
      </c>
      <c r="K13201" s="69" t="str">
        <f>VLOOKUP(СВОД2023[[#This Row],[ФО]],СПРАВОЧНИК!H:P,2,0)</f>
        <v>Северо-Кавказский ФО</v>
      </c>
    </row>
    <row r="13202" spans="1:11" x14ac:dyDescent="0.2">
      <c r="A13202" t="s">
        <v>850</v>
      </c>
      <c r="B13202" t="s">
        <v>593</v>
      </c>
      <c r="C13202" s="1" t="s">
        <v>215</v>
      </c>
      <c r="D13202" s="1" t="s">
        <v>2832</v>
      </c>
      <c r="E13202" s="2"/>
      <c r="F13202" s="3"/>
      <c r="G13202" s="2">
        <v>1</v>
      </c>
      <c r="H13202" s="3"/>
      <c r="I13202" s="69" t="str">
        <f>VLOOKUP(C13202,СПРАВОЧНИК!B:D,2,0)</f>
        <v>США</v>
      </c>
      <c r="J13202" s="69" t="str">
        <f>VLOOKUP(C13202,СПРАВОЧНИК!B:D,3,0)</f>
        <v>ИНОМАРКИ</v>
      </c>
      <c r="K13202" s="69" t="str">
        <f>VLOOKUP(СВОД2023[[#This Row],[ФО]],СПРАВОЧНИК!H:P,2,0)</f>
        <v>Северо-Кавказский ФО</v>
      </c>
    </row>
    <row r="13203" spans="1:11" x14ac:dyDescent="0.2">
      <c r="A13203" t="s">
        <v>850</v>
      </c>
      <c r="B13203" t="s">
        <v>593</v>
      </c>
      <c r="C13203" s="1" t="s">
        <v>215</v>
      </c>
      <c r="D13203" s="1" t="s">
        <v>2819</v>
      </c>
      <c r="E13203" s="2"/>
      <c r="F13203" s="3">
        <v>1</v>
      </c>
      <c r="G13203" s="2"/>
      <c r="H13203" s="3">
        <v>1</v>
      </c>
      <c r="I13203" s="69" t="str">
        <f>VLOOKUP(C13203,СПРАВОЧНИК!B:D,2,0)</f>
        <v>США</v>
      </c>
      <c r="J13203" s="69" t="str">
        <f>VLOOKUP(C13203,СПРАВОЧНИК!B:D,3,0)</f>
        <v>ИНОМАРКИ</v>
      </c>
      <c r="K13203" s="69" t="str">
        <f>VLOOKUP(СВОД2023[[#This Row],[ФО]],СПРАВОЧНИК!H:P,2,0)</f>
        <v>Северо-Кавказский ФО</v>
      </c>
    </row>
    <row r="13204" spans="1:11" x14ac:dyDescent="0.2">
      <c r="A13204" t="s">
        <v>850</v>
      </c>
      <c r="B13204" t="s">
        <v>593</v>
      </c>
      <c r="C13204" s="1" t="s">
        <v>657</v>
      </c>
      <c r="D13204" s="1" t="s">
        <v>2791</v>
      </c>
      <c r="E13204" s="2">
        <v>1</v>
      </c>
      <c r="F13204" s="3">
        <v>2</v>
      </c>
      <c r="G13204" s="2">
        <v>10</v>
      </c>
      <c r="H13204" s="3">
        <v>13</v>
      </c>
      <c r="I13204" s="69" t="str">
        <f>VLOOKUP(C13204,СПРАВОЧНИК!B:D,2,0)</f>
        <v>КИТАЙ</v>
      </c>
      <c r="J13204" s="69" t="str">
        <f>VLOOKUP(C13204,СПРАВОЧНИК!B:D,3,0)</f>
        <v>ИНОМАРКИ</v>
      </c>
      <c r="K13204" s="69" t="str">
        <f>VLOOKUP(СВОД2023[[#This Row],[ФО]],СПРАВОЧНИК!H:P,2,0)</f>
        <v>Северо-Кавказский ФО</v>
      </c>
    </row>
    <row r="13205" spans="1:11" x14ac:dyDescent="0.2">
      <c r="A13205" t="s">
        <v>850</v>
      </c>
      <c r="B13205" t="s">
        <v>593</v>
      </c>
      <c r="C13205" s="1" t="s">
        <v>657</v>
      </c>
      <c r="D13205" s="1" t="s">
        <v>658</v>
      </c>
      <c r="E13205" s="2"/>
      <c r="F13205" s="3"/>
      <c r="G13205" s="2">
        <v>2</v>
      </c>
      <c r="H13205" s="3">
        <v>1</v>
      </c>
      <c r="I13205" s="69" t="str">
        <f>VLOOKUP(C13205,СПРАВОЧНИК!B:D,2,0)</f>
        <v>КИТАЙ</v>
      </c>
      <c r="J13205" s="69" t="str">
        <f>VLOOKUP(C13205,СПРАВОЧНИК!B:D,3,0)</f>
        <v>ИНОМАРКИ</v>
      </c>
      <c r="K13205" s="69" t="str">
        <f>VLOOKUP(СВОД2023[[#This Row],[ФО]],СПРАВОЧНИК!H:P,2,0)</f>
        <v>Северо-Кавказский ФО</v>
      </c>
    </row>
    <row r="13206" spans="1:11" x14ac:dyDescent="0.2">
      <c r="A13206" t="s">
        <v>850</v>
      </c>
      <c r="B13206" t="s">
        <v>593</v>
      </c>
      <c r="C13206" s="1" t="s">
        <v>657</v>
      </c>
      <c r="D13206" s="1" t="s">
        <v>2792</v>
      </c>
      <c r="E13206" s="2">
        <v>2</v>
      </c>
      <c r="F13206" s="3">
        <v>2</v>
      </c>
      <c r="G13206" s="2">
        <v>6</v>
      </c>
      <c r="H13206" s="3">
        <v>8</v>
      </c>
      <c r="I13206" s="69" t="str">
        <f>VLOOKUP(C13206,СПРАВОЧНИК!B:D,2,0)</f>
        <v>КИТАЙ</v>
      </c>
      <c r="J13206" s="69" t="str">
        <f>VLOOKUP(C13206,СПРАВОЧНИК!B:D,3,0)</f>
        <v>ИНОМАРКИ</v>
      </c>
      <c r="K13206" s="69" t="str">
        <f>VLOOKUP(СВОД2023[[#This Row],[ФО]],СПРАВОЧНИК!H:P,2,0)</f>
        <v>Северо-Кавказский ФО</v>
      </c>
    </row>
    <row r="13207" spans="1:11" x14ac:dyDescent="0.2">
      <c r="A13207" t="s">
        <v>850</v>
      </c>
      <c r="B13207" t="s">
        <v>593</v>
      </c>
      <c r="C13207" s="1" t="s">
        <v>657</v>
      </c>
      <c r="D13207" s="1" t="s">
        <v>659</v>
      </c>
      <c r="E13207" s="2">
        <v>2</v>
      </c>
      <c r="F13207" s="3">
        <v>4</v>
      </c>
      <c r="G13207" s="2">
        <v>20</v>
      </c>
      <c r="H13207" s="3">
        <v>16</v>
      </c>
      <c r="I13207" s="69" t="str">
        <f>VLOOKUP(C13207,СПРАВОЧНИК!B:D,2,0)</f>
        <v>КИТАЙ</v>
      </c>
      <c r="J13207" s="69" t="str">
        <f>VLOOKUP(C13207,СПРАВОЧНИК!B:D,3,0)</f>
        <v>ИНОМАРКИ</v>
      </c>
      <c r="K13207" s="69" t="str">
        <f>VLOOKUP(СВОД2023[[#This Row],[ФО]],СПРАВОЧНИК!H:P,2,0)</f>
        <v>Северо-Кавказский ФО</v>
      </c>
    </row>
    <row r="13208" spans="1:11" x14ac:dyDescent="0.2">
      <c r="A13208" t="s">
        <v>850</v>
      </c>
      <c r="B13208" t="s">
        <v>593</v>
      </c>
      <c r="C13208" s="1" t="s">
        <v>274</v>
      </c>
      <c r="D13208" s="1" t="s">
        <v>660</v>
      </c>
      <c r="E13208" s="2"/>
      <c r="F13208" s="3">
        <v>5</v>
      </c>
      <c r="G13208" s="2">
        <v>3</v>
      </c>
      <c r="H13208" s="3">
        <v>6</v>
      </c>
      <c r="I13208" s="69" t="str">
        <f>VLOOKUP(C13208,СПРАВОЧНИК!B:D,2,0)</f>
        <v>ЯПОНИЯ</v>
      </c>
      <c r="J13208" s="69" t="str">
        <f>VLOOKUP(C13208,СПРАВОЧНИК!B:D,3,0)</f>
        <v>ИНОМАРКИ</v>
      </c>
      <c r="K13208" s="69" t="str">
        <f>VLOOKUP(СВОД2023[[#This Row],[ФО]],СПРАВОЧНИК!H:P,2,0)</f>
        <v>Северо-Кавказский ФО</v>
      </c>
    </row>
    <row r="13209" spans="1:11" x14ac:dyDescent="0.2">
      <c r="A13209" t="s">
        <v>850</v>
      </c>
      <c r="B13209" t="s">
        <v>593</v>
      </c>
      <c r="C13209" s="1" t="s">
        <v>1054</v>
      </c>
      <c r="D13209" s="1" t="s">
        <v>2794</v>
      </c>
      <c r="E13209" s="2">
        <v>8</v>
      </c>
      <c r="F13209" s="3">
        <v>7</v>
      </c>
      <c r="G13209" s="2">
        <v>31</v>
      </c>
      <c r="H13209" s="3">
        <v>33</v>
      </c>
      <c r="I13209" s="69" t="str">
        <f>VLOOKUP(C13209,СПРАВОЧНИК!B:D,2,0)</f>
        <v>РОССИЯ</v>
      </c>
      <c r="J13209" s="69" t="str">
        <f>VLOOKUP(C13209,СПРАВОЧНИК!B:D,3,0)</f>
        <v>ОТЕЧЕСТВЕННЫЕ</v>
      </c>
      <c r="K13209" s="69" t="str">
        <f>VLOOKUP(СВОД2023[[#This Row],[ФО]],СПРАВОЧНИК!H:P,2,0)</f>
        <v>Северо-Кавказский ФО</v>
      </c>
    </row>
    <row r="13210" spans="1:11" x14ac:dyDescent="0.2">
      <c r="A13210" t="s">
        <v>850</v>
      </c>
      <c r="B13210" t="s">
        <v>593</v>
      </c>
      <c r="C13210" s="1" t="s">
        <v>1054</v>
      </c>
      <c r="D13210" s="1" t="s">
        <v>2795</v>
      </c>
      <c r="E13210" s="2">
        <v>52</v>
      </c>
      <c r="F13210" s="3">
        <v>59</v>
      </c>
      <c r="G13210" s="2">
        <v>308</v>
      </c>
      <c r="H13210" s="3">
        <v>303</v>
      </c>
      <c r="I13210" s="69" t="str">
        <f>VLOOKUP(C13210,СПРАВОЧНИК!B:D,2,0)</f>
        <v>РОССИЯ</v>
      </c>
      <c r="J13210" s="69" t="str">
        <f>VLOOKUP(C13210,СПРАВОЧНИК!B:D,3,0)</f>
        <v>ОТЕЧЕСТВЕННЫЕ</v>
      </c>
      <c r="K13210" s="69" t="str">
        <f>VLOOKUP(СВОД2023[[#This Row],[ФО]],СПРАВОЧНИК!H:P,2,0)</f>
        <v>Северо-Кавказский ФО</v>
      </c>
    </row>
    <row r="13211" spans="1:11" x14ac:dyDescent="0.2">
      <c r="A13211" t="s">
        <v>850</v>
      </c>
      <c r="B13211" t="s">
        <v>593</v>
      </c>
      <c r="C13211" s="1" t="s">
        <v>276</v>
      </c>
      <c r="D13211" s="1" t="s">
        <v>661</v>
      </c>
      <c r="E13211" s="2">
        <v>1</v>
      </c>
      <c r="F13211" s="3"/>
      <c r="G13211" s="2">
        <v>2</v>
      </c>
      <c r="H13211" s="3"/>
      <c r="I13211" s="69" t="str">
        <f>VLOOKUP(C13211,СПРАВОЧНИК!B:D,2,0)</f>
        <v>КИТАЙ</v>
      </c>
      <c r="J13211" s="69" t="str">
        <f>VLOOKUP(C13211,СПРАВОЧНИК!B:D,3,0)</f>
        <v>ИНОМАРКИ</v>
      </c>
      <c r="K13211" s="69" t="str">
        <f>VLOOKUP(СВОД2023[[#This Row],[ФО]],СПРАВОЧНИК!H:P,2,0)</f>
        <v>Северо-Кавказский ФО</v>
      </c>
    </row>
    <row r="13212" spans="1:11" x14ac:dyDescent="0.2">
      <c r="A13212" t="s">
        <v>850</v>
      </c>
      <c r="B13212" t="s">
        <v>593</v>
      </c>
      <c r="C13212" s="1" t="s">
        <v>291</v>
      </c>
      <c r="D13212" s="1" t="s">
        <v>662</v>
      </c>
      <c r="E13212" s="2">
        <v>2</v>
      </c>
      <c r="F13212" s="3"/>
      <c r="G13212" s="2">
        <v>4</v>
      </c>
      <c r="H13212" s="3"/>
      <c r="I13212" s="69" t="str">
        <f>VLOOKUP(C13212,СПРАВОЧНИК!B:D,2,0)</f>
        <v>США</v>
      </c>
      <c r="J13212" s="69" t="str">
        <f>VLOOKUP(C13212,СПРАВОЧНИК!B:D,3,0)</f>
        <v>ИНОМАРКИ</v>
      </c>
      <c r="K13212" s="69" t="str">
        <f>VLOOKUP(СВОД2023[[#This Row],[ФО]],СПРАВОЧНИК!H:P,2,0)</f>
        <v>Северо-Кавказский ФО</v>
      </c>
    </row>
    <row r="13213" spans="1:11" x14ac:dyDescent="0.2">
      <c r="A13213" t="s">
        <v>850</v>
      </c>
      <c r="B13213" t="s">
        <v>593</v>
      </c>
      <c r="C13213" s="1" t="s">
        <v>311</v>
      </c>
      <c r="D13213" s="1" t="s">
        <v>2821</v>
      </c>
      <c r="E13213" s="2">
        <v>1</v>
      </c>
      <c r="F13213" s="3">
        <v>1</v>
      </c>
      <c r="G13213" s="2">
        <v>1</v>
      </c>
      <c r="H13213" s="3">
        <v>2</v>
      </c>
      <c r="I13213" s="69" t="str">
        <f>VLOOKUP(C13213,СПРАВОЧНИК!B:D,2,0)</f>
        <v>РОССИЯ</v>
      </c>
      <c r="J13213" s="69" t="str">
        <f>VLOOKUP(C13213,СПРАВОЧНИК!B:D,3,0)</f>
        <v>ОТЕЧЕСТВЕННЫЕ</v>
      </c>
      <c r="K13213" s="69" t="str">
        <f>VLOOKUP(СВОД2023[[#This Row],[ФО]],СПРАВОЧНИК!H:P,2,0)</f>
        <v>Северо-Кавказский ФО</v>
      </c>
    </row>
    <row r="13214" spans="1:11" x14ac:dyDescent="0.2">
      <c r="A13214" t="s">
        <v>850</v>
      </c>
      <c r="B13214" t="s">
        <v>593</v>
      </c>
      <c r="C13214" s="1" t="s">
        <v>311</v>
      </c>
      <c r="D13214" s="1" t="s">
        <v>2796</v>
      </c>
      <c r="E13214" s="2"/>
      <c r="F13214" s="3">
        <v>5</v>
      </c>
      <c r="G13214" s="2">
        <v>15</v>
      </c>
      <c r="H13214" s="3">
        <v>24</v>
      </c>
      <c r="I13214" s="69" t="str">
        <f>VLOOKUP(C13214,СПРАВОЧНИК!B:D,2,0)</f>
        <v>РОССИЯ</v>
      </c>
      <c r="J13214" s="69" t="str">
        <f>VLOOKUP(C13214,СПРАВОЧНИК!B:D,3,0)</f>
        <v>ОТЕЧЕСТВЕННЫЕ</v>
      </c>
      <c r="K13214" s="69" t="str">
        <f>VLOOKUP(СВОД2023[[#This Row],[ФО]],СПРАВОЧНИК!H:P,2,0)</f>
        <v>Северо-Кавказский ФО</v>
      </c>
    </row>
    <row r="13215" spans="1:11" x14ac:dyDescent="0.2">
      <c r="A13215" t="s">
        <v>850</v>
      </c>
      <c r="B13215" t="s">
        <v>593</v>
      </c>
      <c r="C13215" s="1" t="s">
        <v>359</v>
      </c>
      <c r="D13215" s="1" t="s">
        <v>2797</v>
      </c>
      <c r="E13215" s="2"/>
      <c r="F13215" s="3"/>
      <c r="G13215" s="2">
        <v>6</v>
      </c>
      <c r="H13215" s="3">
        <v>4</v>
      </c>
      <c r="I13215" s="69" t="str">
        <f>VLOOKUP(C13215,СПРАВОЧНИК!B:D,2,0)</f>
        <v>ЯПОНИЯ</v>
      </c>
      <c r="J13215" s="69" t="str">
        <f>VLOOKUP(C13215,СПРАВОЧНИК!B:D,3,0)</f>
        <v>ИНОМАРКИ</v>
      </c>
      <c r="K13215" s="69" t="str">
        <f>VLOOKUP(СВОД2023[[#This Row],[ФО]],СПРАВОЧНИК!H:P,2,0)</f>
        <v>Северо-Кавказский ФО</v>
      </c>
    </row>
    <row r="13216" spans="1:11" x14ac:dyDescent="0.2">
      <c r="A13216" t="s">
        <v>850</v>
      </c>
      <c r="B13216" t="s">
        <v>593</v>
      </c>
      <c r="C13216" s="1" t="s">
        <v>359</v>
      </c>
      <c r="D13216" s="1" t="s">
        <v>2798</v>
      </c>
      <c r="E13216" s="2"/>
      <c r="F13216" s="3"/>
      <c r="G13216" s="2"/>
      <c r="H13216" s="3">
        <v>1</v>
      </c>
      <c r="I13216" s="69" t="str">
        <f>VLOOKUP(C13216,СПРАВОЧНИК!B:D,2,0)</f>
        <v>ЯПОНИЯ</v>
      </c>
      <c r="J13216" s="69" t="str">
        <f>VLOOKUP(C13216,СПРАВОЧНИК!B:D,3,0)</f>
        <v>ИНОМАРКИ</v>
      </c>
      <c r="K13216" s="69" t="str">
        <f>VLOOKUP(СВОД2023[[#This Row],[ФО]],СПРАВОЧНИК!H:P,2,0)</f>
        <v>Северо-Кавказский ФО</v>
      </c>
    </row>
    <row r="13217" spans="1:11" x14ac:dyDescent="0.2">
      <c r="A13217" t="s">
        <v>850</v>
      </c>
      <c r="B13217" t="s">
        <v>593</v>
      </c>
      <c r="C13217" s="1" t="s">
        <v>377</v>
      </c>
      <c r="D13217" s="1" t="s">
        <v>2799</v>
      </c>
      <c r="E13217" s="2">
        <v>1</v>
      </c>
      <c r="F13217" s="3">
        <v>1</v>
      </c>
      <c r="G13217" s="2">
        <v>8</v>
      </c>
      <c r="H13217" s="3">
        <v>3</v>
      </c>
      <c r="I13217" s="69" t="str">
        <f>VLOOKUP(C13217,СПРАВОЧНИК!B:D,2,0)</f>
        <v>ЕВРОПА</v>
      </c>
      <c r="J13217" s="69" t="str">
        <f>VLOOKUP(C13217,СПРАВОЧНИК!B:D,3,0)</f>
        <v>ИНОМАРКИ</v>
      </c>
      <c r="K13217" s="69" t="str">
        <f>VLOOKUP(СВОД2023[[#This Row],[ФО]],СПРАВОЧНИК!H:P,2,0)</f>
        <v>Северо-Кавказский ФО</v>
      </c>
    </row>
    <row r="13218" spans="1:11" x14ac:dyDescent="0.2">
      <c r="A13218" t="s">
        <v>850</v>
      </c>
      <c r="B13218" t="s">
        <v>593</v>
      </c>
      <c r="C13218" s="1" t="s">
        <v>404</v>
      </c>
      <c r="D13218" s="1" t="s">
        <v>663</v>
      </c>
      <c r="E13218" s="2">
        <v>25</v>
      </c>
      <c r="F13218" s="3">
        <v>6</v>
      </c>
      <c r="G13218" s="2">
        <v>147</v>
      </c>
      <c r="H13218" s="3">
        <v>106</v>
      </c>
      <c r="I13218" s="69" t="str">
        <f>VLOOKUP(C13218,СПРАВОЧНИК!B:D,2,0)</f>
        <v>ЯПОНИЯ</v>
      </c>
      <c r="J13218" s="69" t="str">
        <f>VLOOKUP(C13218,СПРАВОЧНИК!B:D,3,0)</f>
        <v>ИНОМАРКИ</v>
      </c>
      <c r="K13218" s="69" t="str">
        <f>VLOOKUP(СВОД2023[[#This Row],[ФО]],СПРАВОЧНИК!H:P,2,0)</f>
        <v>Северо-Кавказский ФО</v>
      </c>
    </row>
    <row r="13219" spans="1:11" x14ac:dyDescent="0.2">
      <c r="A13219" t="s">
        <v>850</v>
      </c>
      <c r="B13219" t="s">
        <v>593</v>
      </c>
      <c r="C13219" s="1" t="s">
        <v>404</v>
      </c>
      <c r="D13219" s="1" t="s">
        <v>2800</v>
      </c>
      <c r="E13219" s="2"/>
      <c r="F13219" s="3"/>
      <c r="G13219" s="2">
        <v>1</v>
      </c>
      <c r="H13219" s="3"/>
      <c r="I13219" s="69" t="str">
        <f>VLOOKUP(C13219,СПРАВОЧНИК!B:D,2,0)</f>
        <v>ЯПОНИЯ</v>
      </c>
      <c r="J13219" s="69" t="str">
        <f>VLOOKUP(C13219,СПРАВОЧНИК!B:D,3,0)</f>
        <v>ИНОМАРКИ</v>
      </c>
      <c r="K13219" s="69" t="str">
        <f>VLOOKUP(СВОД2023[[#This Row],[ФО]],СПРАВОЧНИК!H:P,2,0)</f>
        <v>Северо-Кавказский ФО</v>
      </c>
    </row>
    <row r="13220" spans="1:11" x14ac:dyDescent="0.2">
      <c r="A13220" t="s">
        <v>850</v>
      </c>
      <c r="B13220" t="s">
        <v>593</v>
      </c>
      <c r="C13220" s="1" t="s">
        <v>418</v>
      </c>
      <c r="D13220" s="1" t="s">
        <v>2802</v>
      </c>
      <c r="E13220" s="2">
        <v>4</v>
      </c>
      <c r="F13220" s="3">
        <v>7</v>
      </c>
      <c r="G13220" s="2">
        <v>33</v>
      </c>
      <c r="H13220" s="3">
        <v>34</v>
      </c>
      <c r="I13220" s="69" t="str">
        <f>VLOOKUP(C13220,СПРАВОЧНИК!B:D,2,0)</f>
        <v>ЯПОНИЯ</v>
      </c>
      <c r="J13220" s="69" t="str">
        <f>VLOOKUP(C13220,СПРАВОЧНИК!B:D,3,0)</f>
        <v>ИНОМАРКИ</v>
      </c>
      <c r="K13220" s="69" t="str">
        <f>VLOOKUP(СВОД2023[[#This Row],[ФО]],СПРАВОЧНИК!H:P,2,0)</f>
        <v>Северо-Кавказский ФО</v>
      </c>
    </row>
    <row r="13221" spans="1:11" x14ac:dyDescent="0.2">
      <c r="A13221" t="s">
        <v>850</v>
      </c>
      <c r="B13221" t="s">
        <v>593</v>
      </c>
      <c r="C13221" s="1" t="s">
        <v>418</v>
      </c>
      <c r="D13221" s="1" t="s">
        <v>2803</v>
      </c>
      <c r="E13221" s="2"/>
      <c r="F13221" s="3"/>
      <c r="G13221" s="2">
        <v>1</v>
      </c>
      <c r="H13221" s="3"/>
      <c r="I13221" s="69" t="str">
        <f>VLOOKUP(C13221,СПРАВОЧНИК!B:D,2,0)</f>
        <v>ЯПОНИЯ</v>
      </c>
      <c r="J13221" s="69" t="str">
        <f>VLOOKUP(C13221,СПРАВОЧНИК!B:D,3,0)</f>
        <v>ИНОМАРКИ</v>
      </c>
      <c r="K13221" s="69" t="str">
        <f>VLOOKUP(СВОД2023[[#This Row],[ФО]],СПРАВОЧНИК!H:P,2,0)</f>
        <v>Северо-Кавказский ФО</v>
      </c>
    </row>
    <row r="13222" spans="1:11" x14ac:dyDescent="0.2">
      <c r="A13222" t="s">
        <v>850</v>
      </c>
      <c r="B13222" t="s">
        <v>593</v>
      </c>
      <c r="C13222" s="1" t="s">
        <v>418</v>
      </c>
      <c r="D13222" s="1" t="s">
        <v>2804</v>
      </c>
      <c r="E13222" s="2">
        <v>3</v>
      </c>
      <c r="F13222" s="3">
        <v>1</v>
      </c>
      <c r="G13222" s="2">
        <v>13</v>
      </c>
      <c r="H13222" s="3">
        <v>6</v>
      </c>
      <c r="I13222" s="69" t="str">
        <f>VLOOKUP(C13222,СПРАВОЧНИК!B:D,2,0)</f>
        <v>ЯПОНИЯ</v>
      </c>
      <c r="J13222" s="69" t="str">
        <f>VLOOKUP(C13222,СПРАВОЧНИК!B:D,3,0)</f>
        <v>ИНОМАРКИ</v>
      </c>
      <c r="K13222" s="69" t="str">
        <f>VLOOKUP(СВОД2023[[#This Row],[ФО]],СПРАВОЧНИК!H:P,2,0)</f>
        <v>Северо-Кавказский ФО</v>
      </c>
    </row>
    <row r="13223" spans="1:11" x14ac:dyDescent="0.2">
      <c r="A13223" t="s">
        <v>850</v>
      </c>
      <c r="B13223" t="s">
        <v>593</v>
      </c>
      <c r="C13223" s="1" t="s">
        <v>418</v>
      </c>
      <c r="D13223" s="1" t="s">
        <v>2805</v>
      </c>
      <c r="E13223" s="2"/>
      <c r="F13223" s="3"/>
      <c r="G13223" s="2">
        <v>1</v>
      </c>
      <c r="H13223" s="3">
        <v>1</v>
      </c>
      <c r="I13223" s="69" t="str">
        <f>VLOOKUP(C13223,СПРАВОЧНИК!B:D,2,0)</f>
        <v>ЯПОНИЯ</v>
      </c>
      <c r="J13223" s="69" t="str">
        <f>VLOOKUP(C13223,СПРАВОЧНИК!B:D,3,0)</f>
        <v>ИНОМАРКИ</v>
      </c>
      <c r="K13223" s="69" t="str">
        <f>VLOOKUP(СВОД2023[[#This Row],[ФО]],СПРАВОЧНИК!H:P,2,0)</f>
        <v>Северо-Кавказский ФО</v>
      </c>
    </row>
    <row r="13224" spans="1:11" x14ac:dyDescent="0.2">
      <c r="A13224" t="s">
        <v>850</v>
      </c>
      <c r="B13224" t="s">
        <v>593</v>
      </c>
      <c r="C13224" s="1" t="s">
        <v>498</v>
      </c>
      <c r="D13224" s="1" t="s">
        <v>2806</v>
      </c>
      <c r="E13224" s="2">
        <v>3</v>
      </c>
      <c r="F13224" s="3">
        <v>2</v>
      </c>
      <c r="G13224" s="2">
        <v>19</v>
      </c>
      <c r="H13224" s="3">
        <v>19</v>
      </c>
      <c r="I13224" s="69" t="str">
        <f>VLOOKUP(C13224,СПРАВОЧНИК!B:D,2,0)</f>
        <v>КОРЕЯ</v>
      </c>
      <c r="J13224" s="69" t="str">
        <f>VLOOKUP(C13224,СПРАВОЧНИК!B:D,3,0)</f>
        <v>ИНОМАРКИ</v>
      </c>
      <c r="K13224" s="69" t="str">
        <f>VLOOKUP(СВОД2023[[#This Row],[ФО]],СПРАВОЧНИК!H:P,2,0)</f>
        <v>Северо-Кавказский ФО</v>
      </c>
    </row>
    <row r="13225" spans="1:11" x14ac:dyDescent="0.2">
      <c r="A13225" t="s">
        <v>850</v>
      </c>
      <c r="B13225" t="s">
        <v>593</v>
      </c>
      <c r="C13225" s="1" t="s">
        <v>500</v>
      </c>
      <c r="D13225" s="1" t="s">
        <v>2807</v>
      </c>
      <c r="E13225" s="2"/>
      <c r="F13225" s="3">
        <v>1</v>
      </c>
      <c r="G13225" s="2"/>
      <c r="H13225" s="3">
        <v>1</v>
      </c>
      <c r="I13225" s="69" t="str">
        <f>VLOOKUP(C13225,СПРАВОЧНИК!B:D,2,0)</f>
        <v>ЯПОНИЯ</v>
      </c>
      <c r="J13225" s="69" t="str">
        <f>VLOOKUP(C13225,СПРАВОЧНИК!B:D,3,0)</f>
        <v>ИНОМАРКИ</v>
      </c>
      <c r="K13225" s="69" t="str">
        <f>VLOOKUP(СВОД2023[[#This Row],[ФО]],СПРАВОЧНИК!H:P,2,0)</f>
        <v>Северо-Кавказский ФО</v>
      </c>
    </row>
    <row r="13226" spans="1:11" x14ac:dyDescent="0.2">
      <c r="A13226" t="s">
        <v>850</v>
      </c>
      <c r="B13226" t="s">
        <v>593</v>
      </c>
      <c r="C13226" s="1" t="s">
        <v>2571</v>
      </c>
      <c r="D13226" s="1" t="s">
        <v>2826</v>
      </c>
      <c r="E13226" s="2"/>
      <c r="F13226" s="3"/>
      <c r="G13226" s="2">
        <v>1</v>
      </c>
      <c r="H13226" s="3"/>
      <c r="I13226" s="69" t="str">
        <f>VLOOKUP(C13226,СПРАВОЧНИК!B:D,2,0)</f>
        <v>КИТАЙ</v>
      </c>
      <c r="J13226" s="69" t="str">
        <f>VLOOKUP(C13226,СПРАВОЧНИК!B:D,3,0)</f>
        <v>ИНОМАРКИ</v>
      </c>
      <c r="K13226" s="69" t="str">
        <f>VLOOKUP(СВОД2023[[#This Row],[ФО]],СПРАВОЧНИК!H:P,2,0)</f>
        <v>Северо-Кавказский ФО</v>
      </c>
    </row>
    <row r="13227" spans="1:11" x14ac:dyDescent="0.2">
      <c r="A13227" t="s">
        <v>850</v>
      </c>
      <c r="B13227" t="s">
        <v>593</v>
      </c>
      <c r="C13227" s="1" t="s">
        <v>533</v>
      </c>
      <c r="D13227" s="1" t="s">
        <v>664</v>
      </c>
      <c r="E13227" s="2">
        <v>18</v>
      </c>
      <c r="F13227" s="3">
        <v>18</v>
      </c>
      <c r="G13227" s="2">
        <v>97</v>
      </c>
      <c r="H13227" s="3">
        <v>96</v>
      </c>
      <c r="I13227" s="69" t="str">
        <f>VLOOKUP(C13227,СПРАВОЧНИК!B:D,2,0)</f>
        <v>ЯПОНИЯ</v>
      </c>
      <c r="J13227" s="69" t="str">
        <f>VLOOKUP(C13227,СПРАВОЧНИК!B:D,3,0)</f>
        <v>ИНОМАРКИ</v>
      </c>
      <c r="K13227" s="69" t="str">
        <f>VLOOKUP(СВОД2023[[#This Row],[ФО]],СПРАВОЧНИК!H:P,2,0)</f>
        <v>Северо-Кавказский ФО</v>
      </c>
    </row>
    <row r="13228" spans="1:11" x14ac:dyDescent="0.2">
      <c r="A13228" t="s">
        <v>850</v>
      </c>
      <c r="B13228" t="s">
        <v>593</v>
      </c>
      <c r="C13228" s="1" t="s">
        <v>533</v>
      </c>
      <c r="D13228" s="1" t="s">
        <v>665</v>
      </c>
      <c r="E13228" s="2"/>
      <c r="F13228" s="3"/>
      <c r="G13228" s="2">
        <v>4</v>
      </c>
      <c r="H13228" s="3">
        <v>1</v>
      </c>
      <c r="I13228" s="69" t="str">
        <f>VLOOKUP(C13228,СПРАВОЧНИК!B:D,2,0)</f>
        <v>ЯПОНИЯ</v>
      </c>
      <c r="J13228" s="69" t="str">
        <f>VLOOKUP(C13228,СПРАВОЧНИК!B:D,3,0)</f>
        <v>ИНОМАРКИ</v>
      </c>
      <c r="K13228" s="69" t="str">
        <f>VLOOKUP(СВОД2023[[#This Row],[ФО]],СПРАВОЧНИК!H:P,2,0)</f>
        <v>Северо-Кавказский ФО</v>
      </c>
    </row>
    <row r="13229" spans="1:11" x14ac:dyDescent="0.2">
      <c r="A13229" t="s">
        <v>850</v>
      </c>
      <c r="B13229" t="s">
        <v>593</v>
      </c>
      <c r="C13229" s="1" t="s">
        <v>533</v>
      </c>
      <c r="D13229" s="1" t="s">
        <v>666</v>
      </c>
      <c r="E13229" s="2">
        <v>3</v>
      </c>
      <c r="F13229" s="3">
        <v>4</v>
      </c>
      <c r="G13229" s="2">
        <v>35</v>
      </c>
      <c r="H13229" s="3">
        <v>22</v>
      </c>
      <c r="I13229" s="69" t="str">
        <f>VLOOKUP(C13229,СПРАВОЧНИК!B:D,2,0)</f>
        <v>ЯПОНИЯ</v>
      </c>
      <c r="J13229" s="69" t="str">
        <f>VLOOKUP(C13229,СПРАВОЧНИК!B:D,3,0)</f>
        <v>ИНОМАРКИ</v>
      </c>
      <c r="K13229" s="69" t="str">
        <f>VLOOKUP(СВОД2023[[#This Row],[ФО]],СПРАВОЧНИК!H:P,2,0)</f>
        <v>Северо-Кавказский ФО</v>
      </c>
    </row>
    <row r="13230" spans="1:11" x14ac:dyDescent="0.2">
      <c r="A13230" t="s">
        <v>850</v>
      </c>
      <c r="B13230" t="s">
        <v>593</v>
      </c>
      <c r="C13230" s="1" t="s">
        <v>564</v>
      </c>
      <c r="D13230" s="1" t="s">
        <v>667</v>
      </c>
      <c r="E13230" s="2">
        <v>29</v>
      </c>
      <c r="F13230" s="3">
        <v>23</v>
      </c>
      <c r="G13230" s="2">
        <v>166</v>
      </c>
      <c r="H13230" s="3">
        <v>150</v>
      </c>
      <c r="I13230" s="69" t="str">
        <f>VLOOKUP(C13230,СПРАВОЧНИК!B:D,2,0)</f>
        <v>РОССИЯ</v>
      </c>
      <c r="J13230" s="69" t="str">
        <f>VLOOKUP(C13230,СПРАВОЧНИК!B:D,3,0)</f>
        <v>ОТЕЧЕСТВЕННЫЕ</v>
      </c>
      <c r="K13230" s="69" t="str">
        <f>VLOOKUP(СВОД2023[[#This Row],[ФО]],СПРАВОЧНИК!H:P,2,0)</f>
        <v>Северо-Кавказский ФО</v>
      </c>
    </row>
    <row r="13231" spans="1:11" x14ac:dyDescent="0.2">
      <c r="A13231" t="s">
        <v>850</v>
      </c>
      <c r="B13231" t="s">
        <v>593</v>
      </c>
      <c r="C13231" s="1" t="s">
        <v>568</v>
      </c>
      <c r="D13231" s="1" t="s">
        <v>2808</v>
      </c>
      <c r="E13231" s="2">
        <v>9</v>
      </c>
      <c r="F13231" s="3">
        <v>7</v>
      </c>
      <c r="G13231" s="2">
        <v>68</v>
      </c>
      <c r="H13231" s="3">
        <v>46</v>
      </c>
      <c r="I13231" s="69" t="str">
        <f>VLOOKUP(C13231,СПРАВОЧНИК!B:D,2,0)</f>
        <v>ЕВРОПА</v>
      </c>
      <c r="J13231" s="69" t="str">
        <f>VLOOKUP(C13231,СПРАВОЧНИК!B:D,3,0)</f>
        <v>ИНОМАРКИ</v>
      </c>
      <c r="K13231" s="69" t="str">
        <f>VLOOKUP(СВОД2023[[#This Row],[ФО]],СПРАВОЧНИК!H:P,2,0)</f>
        <v>Северо-Кавказский ФО</v>
      </c>
    </row>
    <row r="13232" spans="1:11" x14ac:dyDescent="0.2">
      <c r="A13232" t="s">
        <v>850</v>
      </c>
      <c r="B13232" t="s">
        <v>593</v>
      </c>
      <c r="C13232" s="1" t="s">
        <v>2491</v>
      </c>
      <c r="D13232" s="1" t="s">
        <v>2809</v>
      </c>
      <c r="E13232" s="2">
        <v>1</v>
      </c>
      <c r="F13232" s="3"/>
      <c r="G13232" s="2">
        <v>1</v>
      </c>
      <c r="H13232" s="3"/>
      <c r="I13232" s="69" t="str">
        <f>VLOOKUP(C13232,СПРАВОЧНИК!B:D,2,0)</f>
        <v>КИТАЙ</v>
      </c>
      <c r="J13232" s="69" t="str">
        <f>VLOOKUP(C13232,СПРАВОЧНИК!B:D,3,0)</f>
        <v>ИНОМАРКИ</v>
      </c>
      <c r="K13232" s="69" t="str">
        <f>VLOOKUP(СВОД2023[[#This Row],[ФО]],СПРАВОЧНИК!H:P,2,0)</f>
        <v>Северо-Кавказский ФО</v>
      </c>
    </row>
    <row r="13233" spans="1:11" x14ac:dyDescent="0.2">
      <c r="A13233" t="s">
        <v>850</v>
      </c>
      <c r="B13233" t="s">
        <v>593</v>
      </c>
      <c r="C13233" s="1" t="s">
        <v>2370</v>
      </c>
      <c r="D13233" s="1" t="s">
        <v>2810</v>
      </c>
      <c r="E13233" s="2"/>
      <c r="F13233" s="3">
        <v>1</v>
      </c>
      <c r="G13233" s="2">
        <v>2</v>
      </c>
      <c r="H13233" s="3">
        <v>1</v>
      </c>
      <c r="I13233" s="69" t="str">
        <f>VLOOKUP(C13233,СПРАВОЧНИК!B:D,2,0)</f>
        <v>КИТАЙ</v>
      </c>
      <c r="J13233" s="69" t="str">
        <f>VLOOKUP(C13233,СПРАВОЧНИК!B:D,3,0)</f>
        <v>ИНОМАРКИ</v>
      </c>
      <c r="K13233" s="69" t="str">
        <f>VLOOKUP(СВОД2023[[#This Row],[ФО]],СПРАВОЧНИК!H:P,2,0)</f>
        <v>Северо-Кавказский ФО</v>
      </c>
    </row>
    <row r="13234" spans="1:11" x14ac:dyDescent="0.2">
      <c r="A13234" t="s">
        <v>850</v>
      </c>
      <c r="B13234" t="s">
        <v>594</v>
      </c>
      <c r="C13234" s="1" t="s">
        <v>1035</v>
      </c>
      <c r="D13234" s="1" t="s">
        <v>2788</v>
      </c>
      <c r="E13234" s="2">
        <v>1</v>
      </c>
      <c r="F13234" s="3">
        <v>1</v>
      </c>
      <c r="G13234" s="2">
        <v>5</v>
      </c>
      <c r="H13234" s="3">
        <v>4</v>
      </c>
      <c r="I13234" s="69" t="str">
        <f>VLOOKUP(C13234,СПРАВОЧНИК!B:D,2,0)</f>
        <v>РОССИЯ</v>
      </c>
      <c r="J13234" s="69" t="str">
        <f>VLOOKUP(C13234,СПРАВОЧНИК!B:D,3,0)</f>
        <v>ОТЕЧЕСТВЕННЫЕ</v>
      </c>
      <c r="K13234" s="69" t="str">
        <f>VLOOKUP(СВОД2023[[#This Row],[ФО]],СПРАВОЧНИК!H:P,2,0)</f>
        <v>Сибирский ФО</v>
      </c>
    </row>
    <row r="13235" spans="1:11" x14ac:dyDescent="0.2">
      <c r="A13235" t="s">
        <v>850</v>
      </c>
      <c r="B13235" t="s">
        <v>594</v>
      </c>
      <c r="C13235" s="1" t="s">
        <v>1324</v>
      </c>
      <c r="D13235" s="1" t="s">
        <v>2811</v>
      </c>
      <c r="E13235" s="2"/>
      <c r="F13235" s="3">
        <v>1</v>
      </c>
      <c r="G13235" s="2"/>
      <c r="H13235" s="3">
        <v>4</v>
      </c>
      <c r="I13235" s="69" t="str">
        <f>VLOOKUP(C13235,СПРАВОЧНИК!B:D,2,0)</f>
        <v>РОССИЯ</v>
      </c>
      <c r="J13235" s="69" t="str">
        <f>VLOOKUP(C13235,СПРАВОЧНИК!B:D,3,0)</f>
        <v>ОТЕЧЕСТВЕННЫЕ</v>
      </c>
      <c r="K13235" s="69" t="str">
        <f>VLOOKUP(СВОД2023[[#This Row],[ФО]],СПРАВОЧНИК!H:P,2,0)</f>
        <v>Сибирский ФО</v>
      </c>
    </row>
    <row r="13236" spans="1:11" x14ac:dyDescent="0.2">
      <c r="A13236" t="s">
        <v>850</v>
      </c>
      <c r="B13236" t="s">
        <v>594</v>
      </c>
      <c r="C13236" s="1" t="s">
        <v>2395</v>
      </c>
      <c r="D13236" s="1" t="s">
        <v>2812</v>
      </c>
      <c r="E13236" s="2"/>
      <c r="F13236" s="3"/>
      <c r="G13236" s="2"/>
      <c r="H13236" s="3">
        <v>1</v>
      </c>
      <c r="I13236" s="69" t="str">
        <f>VLOOKUP(C13236,СПРАВОЧНИК!B:D,2,0)</f>
        <v>КИТАЙ</v>
      </c>
      <c r="J13236" s="69" t="str">
        <f>VLOOKUP(C13236,СПРАВОЧНИК!B:D,3,0)</f>
        <v>ИНОМАРКИ</v>
      </c>
      <c r="K13236" s="69" t="str">
        <f>VLOOKUP(СВОД2023[[#This Row],[ФО]],СПРАВОЧНИК!H:P,2,0)</f>
        <v>Сибирский ФО</v>
      </c>
    </row>
    <row r="13237" spans="1:11" x14ac:dyDescent="0.2">
      <c r="A13237" t="s">
        <v>850</v>
      </c>
      <c r="B13237" t="s">
        <v>594</v>
      </c>
      <c r="C13237" s="1" t="s">
        <v>99</v>
      </c>
      <c r="D13237" s="1" t="s">
        <v>2789</v>
      </c>
      <c r="E13237" s="2"/>
      <c r="F13237" s="3"/>
      <c r="G13237" s="2">
        <v>1</v>
      </c>
      <c r="H13237" s="3">
        <v>3</v>
      </c>
      <c r="I13237" s="69" t="str">
        <f>VLOOKUP(C13237,СПРАВОЧНИК!B:D,2,0)</f>
        <v>США</v>
      </c>
      <c r="J13237" s="69" t="str">
        <f>VLOOKUP(C13237,СПРАВОЧНИК!B:D,3,0)</f>
        <v>ИНОМАРКИ</v>
      </c>
      <c r="K13237" s="69" t="str">
        <f>VLOOKUP(СВОД2023[[#This Row],[ФО]],СПРАВОЧНИК!H:P,2,0)</f>
        <v>Сибирский ФО</v>
      </c>
    </row>
    <row r="13238" spans="1:11" x14ac:dyDescent="0.2">
      <c r="A13238" t="s">
        <v>850</v>
      </c>
      <c r="B13238" t="s">
        <v>594</v>
      </c>
      <c r="C13238" s="1" t="s">
        <v>99</v>
      </c>
      <c r="D13238" s="1" t="s">
        <v>2833</v>
      </c>
      <c r="E13238" s="2"/>
      <c r="F13238" s="3"/>
      <c r="G13238" s="2">
        <v>1</v>
      </c>
      <c r="H13238" s="3"/>
      <c r="I13238" s="69" t="str">
        <f>VLOOKUP(C13238,СПРАВОЧНИК!B:D,2,0)</f>
        <v>США</v>
      </c>
      <c r="J13238" s="69" t="str">
        <f>VLOOKUP(C13238,СПРАВОЧНИК!B:D,3,0)</f>
        <v>ИНОМАРКИ</v>
      </c>
      <c r="K13238" s="69" t="str">
        <f>VLOOKUP(СВОД2023[[#This Row],[ФО]],СПРАВОЧНИК!H:P,2,0)</f>
        <v>Сибирский ФО</v>
      </c>
    </row>
    <row r="13239" spans="1:11" x14ac:dyDescent="0.2">
      <c r="A13239" t="s">
        <v>850</v>
      </c>
      <c r="B13239" t="s">
        <v>594</v>
      </c>
      <c r="C13239" s="1" t="s">
        <v>99</v>
      </c>
      <c r="D13239" s="1" t="s">
        <v>653</v>
      </c>
      <c r="E13239" s="2"/>
      <c r="F13239" s="3"/>
      <c r="G13239" s="2">
        <v>1</v>
      </c>
      <c r="H13239" s="3"/>
      <c r="I13239" s="69" t="str">
        <f>VLOOKUP(C13239,СПРАВОЧНИК!B:D,2,0)</f>
        <v>США</v>
      </c>
      <c r="J13239" s="69" t="str">
        <f>VLOOKUP(C13239,СПРАВОЧНИК!B:D,3,0)</f>
        <v>ИНОМАРКИ</v>
      </c>
      <c r="K13239" s="69" t="str">
        <f>VLOOKUP(СВОД2023[[#This Row],[ФО]],СПРАВОЧНИК!H:P,2,0)</f>
        <v>Сибирский ФО</v>
      </c>
    </row>
    <row r="13240" spans="1:11" x14ac:dyDescent="0.2">
      <c r="A13240" t="s">
        <v>850</v>
      </c>
      <c r="B13240" t="s">
        <v>594</v>
      </c>
      <c r="C13240" s="1" t="s">
        <v>99</v>
      </c>
      <c r="D13240" s="1" t="s">
        <v>670</v>
      </c>
      <c r="E13240" s="2"/>
      <c r="F13240" s="3"/>
      <c r="G13240" s="2"/>
      <c r="H13240" s="3">
        <v>1</v>
      </c>
      <c r="I13240" s="69" t="str">
        <f>VLOOKUP(C13240,СПРАВОЧНИК!B:D,2,0)</f>
        <v>США</v>
      </c>
      <c r="J13240" s="69" t="str">
        <f>VLOOKUP(C13240,СПРАВОЧНИК!B:D,3,0)</f>
        <v>ИНОМАРКИ</v>
      </c>
      <c r="K13240" s="69" t="str">
        <f>VLOOKUP(СВОД2023[[#This Row],[ФО]],СПРАВОЧНИК!H:P,2,0)</f>
        <v>Сибирский ФО</v>
      </c>
    </row>
    <row r="13241" spans="1:11" x14ac:dyDescent="0.2">
      <c r="A13241" t="s">
        <v>850</v>
      </c>
      <c r="B13241" t="s">
        <v>594</v>
      </c>
      <c r="C13241" s="1" t="s">
        <v>2076</v>
      </c>
      <c r="D13241" s="1" t="s">
        <v>2814</v>
      </c>
      <c r="E13241" s="2"/>
      <c r="F13241" s="3"/>
      <c r="G13241" s="2">
        <v>1</v>
      </c>
      <c r="H13241" s="3"/>
      <c r="I13241" s="69" t="str">
        <f>VLOOKUP(C13241,СПРАВОЧНИК!B:D,2,0)</f>
        <v>КИТАЙ</v>
      </c>
      <c r="J13241" s="69" t="str">
        <f>VLOOKUP(C13241,СПРАВОЧНИК!B:D,3,0)</f>
        <v>ИНОМАРКИ</v>
      </c>
      <c r="K13241" s="69" t="str">
        <f>VLOOKUP(СВОД2023[[#This Row],[ФО]],СПРАВОЧНИК!H:P,2,0)</f>
        <v>Сибирский ФО</v>
      </c>
    </row>
    <row r="13242" spans="1:11" x14ac:dyDescent="0.2">
      <c r="A13242" t="s">
        <v>850</v>
      </c>
      <c r="B13242" t="s">
        <v>594</v>
      </c>
      <c r="C13242" s="1" t="s">
        <v>1404</v>
      </c>
      <c r="D13242" s="1" t="s">
        <v>2816</v>
      </c>
      <c r="E13242" s="2">
        <v>2</v>
      </c>
      <c r="F13242" s="3"/>
      <c r="G13242" s="2">
        <v>3</v>
      </c>
      <c r="H13242" s="3">
        <v>1</v>
      </c>
      <c r="I13242" s="69" t="str">
        <f>VLOOKUP(C13242,СПРАВОЧНИК!B:D,2,0)</f>
        <v>КИТАЙ</v>
      </c>
      <c r="J13242" s="69" t="str">
        <f>VLOOKUP(C13242,СПРАВОЧНИК!B:D,3,0)</f>
        <v>ИНОМАРКИ</v>
      </c>
      <c r="K13242" s="69" t="str">
        <f>VLOOKUP(СВОД2023[[#This Row],[ФО]],СПРАВОЧНИК!H:P,2,0)</f>
        <v>Сибирский ФО</v>
      </c>
    </row>
    <row r="13243" spans="1:11" x14ac:dyDescent="0.2">
      <c r="A13243" t="s">
        <v>850</v>
      </c>
      <c r="B13243" t="s">
        <v>594</v>
      </c>
      <c r="C13243" s="1" t="s">
        <v>142</v>
      </c>
      <c r="D13243" s="1" t="s">
        <v>2817</v>
      </c>
      <c r="E13243" s="2"/>
      <c r="F13243" s="3"/>
      <c r="G13243" s="2">
        <v>1</v>
      </c>
      <c r="H13243" s="3"/>
      <c r="I13243" s="69" t="str">
        <f>VLOOKUP(C13243,СПРАВОЧНИК!B:D,2,0)</f>
        <v>США</v>
      </c>
      <c r="J13243" s="69" t="str">
        <f>VLOOKUP(C13243,СПРАВОЧНИК!B:D,3,0)</f>
        <v>ИНОМАРКИ</v>
      </c>
      <c r="K13243" s="69" t="str">
        <f>VLOOKUP(СВОД2023[[#This Row],[ФО]],СПРАВОЧНИК!H:P,2,0)</f>
        <v>Сибирский ФО</v>
      </c>
    </row>
    <row r="13244" spans="1:11" x14ac:dyDescent="0.2">
      <c r="A13244" t="s">
        <v>850</v>
      </c>
      <c r="B13244" t="s">
        <v>594</v>
      </c>
      <c r="C13244" s="1" t="s">
        <v>142</v>
      </c>
      <c r="D13244" s="1" t="s">
        <v>654</v>
      </c>
      <c r="E13244" s="2">
        <v>18</v>
      </c>
      <c r="F13244" s="3">
        <v>12</v>
      </c>
      <c r="G13244" s="2">
        <v>64</v>
      </c>
      <c r="H13244" s="3">
        <v>67</v>
      </c>
      <c r="I13244" s="69" t="str">
        <f>VLOOKUP(C13244,СПРАВОЧНИК!B:D,2,0)</f>
        <v>США</v>
      </c>
      <c r="J13244" s="69" t="str">
        <f>VLOOKUP(C13244,СПРАВОЧНИК!B:D,3,0)</f>
        <v>ИНОМАРКИ</v>
      </c>
      <c r="K13244" s="69" t="str">
        <f>VLOOKUP(СВОД2023[[#This Row],[ФО]],СПРАВОЧНИК!H:P,2,0)</f>
        <v>Сибирский ФО</v>
      </c>
    </row>
    <row r="13245" spans="1:11" x14ac:dyDescent="0.2">
      <c r="A13245" t="s">
        <v>850</v>
      </c>
      <c r="B13245" t="s">
        <v>594</v>
      </c>
      <c r="C13245" s="1" t="s">
        <v>173</v>
      </c>
      <c r="D13245" s="1" t="s">
        <v>2790</v>
      </c>
      <c r="E13245" s="2"/>
      <c r="F13245" s="3">
        <v>2</v>
      </c>
      <c r="G13245" s="2">
        <v>13</v>
      </c>
      <c r="H13245" s="3">
        <v>8</v>
      </c>
      <c r="I13245" s="69" t="str">
        <f>VLOOKUP(C13245,СПРАВОЧНИК!B:D,2,0)</f>
        <v>ЕВРОПА</v>
      </c>
      <c r="J13245" s="69" t="str">
        <f>VLOOKUP(C13245,СПРАВОЧНИК!B:D,3,0)</f>
        <v>ИНОМАРКИ</v>
      </c>
      <c r="K13245" s="69" t="str">
        <f>VLOOKUP(СВОД2023[[#This Row],[ФО]],СПРАВОЧНИК!H:P,2,0)</f>
        <v>Сибирский ФО</v>
      </c>
    </row>
    <row r="13246" spans="1:11" x14ac:dyDescent="0.2">
      <c r="A13246" t="s">
        <v>850</v>
      </c>
      <c r="B13246" t="s">
        <v>594</v>
      </c>
      <c r="C13246" s="1" t="s">
        <v>177</v>
      </c>
      <c r="D13246" s="1" t="s">
        <v>655</v>
      </c>
      <c r="E13246" s="2">
        <v>8</v>
      </c>
      <c r="F13246" s="3">
        <v>2</v>
      </c>
      <c r="G13246" s="2">
        <v>24</v>
      </c>
      <c r="H13246" s="3">
        <v>19</v>
      </c>
      <c r="I13246" s="69" t="str">
        <f>VLOOKUP(C13246,СПРАВОЧНИК!B:D,2,0)</f>
        <v>США</v>
      </c>
      <c r="J13246" s="69" t="str">
        <f>VLOOKUP(C13246,СПРАВОЧНИК!B:D,3,0)</f>
        <v>ИНОМАРКИ</v>
      </c>
      <c r="K13246" s="69" t="str">
        <f>VLOOKUP(СВОД2023[[#This Row],[ФО]],СПРАВОЧНИК!H:P,2,0)</f>
        <v>Сибирский ФО</v>
      </c>
    </row>
    <row r="13247" spans="1:11" x14ac:dyDescent="0.2">
      <c r="A13247" t="s">
        <v>850</v>
      </c>
      <c r="B13247" t="s">
        <v>594</v>
      </c>
      <c r="C13247" s="1" t="s">
        <v>177</v>
      </c>
      <c r="D13247" s="1" t="s">
        <v>656</v>
      </c>
      <c r="E13247" s="2">
        <v>13</v>
      </c>
      <c r="F13247" s="3">
        <v>3</v>
      </c>
      <c r="G13247" s="2">
        <v>73</v>
      </c>
      <c r="H13247" s="3">
        <v>53</v>
      </c>
      <c r="I13247" s="69" t="str">
        <f>VLOOKUP(C13247,СПРАВОЧНИК!B:D,2,0)</f>
        <v>США</v>
      </c>
      <c r="J13247" s="69" t="str">
        <f>VLOOKUP(C13247,СПРАВОЧНИК!B:D,3,0)</f>
        <v>ИНОМАРКИ</v>
      </c>
      <c r="K13247" s="69" t="str">
        <f>VLOOKUP(СВОД2023[[#This Row],[ФО]],СПРАВОЧНИК!H:P,2,0)</f>
        <v>Сибирский ФО</v>
      </c>
    </row>
    <row r="13248" spans="1:11" x14ac:dyDescent="0.2">
      <c r="A13248" t="s">
        <v>850</v>
      </c>
      <c r="B13248" t="s">
        <v>594</v>
      </c>
      <c r="C13248" s="1" t="s">
        <v>671</v>
      </c>
      <c r="D13248" s="1" t="s">
        <v>672</v>
      </c>
      <c r="E13248" s="2"/>
      <c r="F13248" s="3"/>
      <c r="G13248" s="2">
        <v>7</v>
      </c>
      <c r="H13248" s="3">
        <v>2</v>
      </c>
      <c r="I13248" s="69" t="str">
        <f>VLOOKUP(C13248,СПРАВОЧНИК!B:D,2,0)</f>
        <v>КИТАЙ</v>
      </c>
      <c r="J13248" s="69" t="str">
        <f>VLOOKUP(C13248,СПРАВОЧНИК!B:D,3,0)</f>
        <v>ИНОМАРКИ</v>
      </c>
      <c r="K13248" s="69" t="str">
        <f>VLOOKUP(СВОД2023[[#This Row],[ФО]],СПРАВОЧНИК!H:P,2,0)</f>
        <v>Сибирский ФО</v>
      </c>
    </row>
    <row r="13249" spans="1:11" x14ac:dyDescent="0.2">
      <c r="A13249" t="s">
        <v>850</v>
      </c>
      <c r="B13249" t="s">
        <v>594</v>
      </c>
      <c r="C13249" s="1" t="s">
        <v>215</v>
      </c>
      <c r="D13249" s="1" t="s">
        <v>669</v>
      </c>
      <c r="E13249" s="2"/>
      <c r="F13249" s="3"/>
      <c r="G13249" s="2">
        <v>1</v>
      </c>
      <c r="H13249" s="3"/>
      <c r="I13249" s="69" t="str">
        <f>VLOOKUP(C13249,СПРАВОЧНИК!B:D,2,0)</f>
        <v>США</v>
      </c>
      <c r="J13249" s="69" t="str">
        <f>VLOOKUP(C13249,СПРАВОЧНИК!B:D,3,0)</f>
        <v>ИНОМАРКИ</v>
      </c>
      <c r="K13249" s="69" t="str">
        <f>VLOOKUP(СВОД2023[[#This Row],[ФО]],СПРАВОЧНИК!H:P,2,0)</f>
        <v>Сибирский ФО</v>
      </c>
    </row>
    <row r="13250" spans="1:11" x14ac:dyDescent="0.2">
      <c r="A13250" t="s">
        <v>850</v>
      </c>
      <c r="B13250" t="s">
        <v>594</v>
      </c>
      <c r="C13250" s="1" t="s">
        <v>657</v>
      </c>
      <c r="D13250" s="1" t="s">
        <v>2791</v>
      </c>
      <c r="E13250" s="2"/>
      <c r="F13250" s="3">
        <v>4</v>
      </c>
      <c r="G13250" s="2">
        <v>10</v>
      </c>
      <c r="H13250" s="3">
        <v>14</v>
      </c>
      <c r="I13250" s="69" t="str">
        <f>VLOOKUP(C13250,СПРАВОЧНИК!B:D,2,0)</f>
        <v>КИТАЙ</v>
      </c>
      <c r="J13250" s="69" t="str">
        <f>VLOOKUP(C13250,СПРАВОЧНИК!B:D,3,0)</f>
        <v>ИНОМАРКИ</v>
      </c>
      <c r="K13250" s="69" t="str">
        <f>VLOOKUP(СВОД2023[[#This Row],[ФО]],СПРАВОЧНИК!H:P,2,0)</f>
        <v>Сибирский ФО</v>
      </c>
    </row>
    <row r="13251" spans="1:11" x14ac:dyDescent="0.2">
      <c r="A13251" t="s">
        <v>850</v>
      </c>
      <c r="B13251" t="s">
        <v>594</v>
      </c>
      <c r="C13251" s="1" t="s">
        <v>657</v>
      </c>
      <c r="D13251" s="1" t="s">
        <v>658</v>
      </c>
      <c r="E13251" s="2">
        <v>7</v>
      </c>
      <c r="F13251" s="3"/>
      <c r="G13251" s="2">
        <v>18</v>
      </c>
      <c r="H13251" s="3">
        <v>2</v>
      </c>
      <c r="I13251" s="69" t="str">
        <f>VLOOKUP(C13251,СПРАВОЧНИК!B:D,2,0)</f>
        <v>КИТАЙ</v>
      </c>
      <c r="J13251" s="69" t="str">
        <f>VLOOKUP(C13251,СПРАВОЧНИК!B:D,3,0)</f>
        <v>ИНОМАРКИ</v>
      </c>
      <c r="K13251" s="69" t="str">
        <f>VLOOKUP(СВОД2023[[#This Row],[ФО]],СПРАВОЧНИК!H:P,2,0)</f>
        <v>Сибирский ФО</v>
      </c>
    </row>
    <row r="13252" spans="1:11" x14ac:dyDescent="0.2">
      <c r="A13252" t="s">
        <v>850</v>
      </c>
      <c r="B13252" t="s">
        <v>594</v>
      </c>
      <c r="C13252" s="1" t="s">
        <v>657</v>
      </c>
      <c r="D13252" s="1" t="s">
        <v>2792</v>
      </c>
      <c r="E13252" s="2">
        <v>2</v>
      </c>
      <c r="F13252" s="3">
        <v>1</v>
      </c>
      <c r="G13252" s="2">
        <v>6</v>
      </c>
      <c r="H13252" s="3">
        <v>9</v>
      </c>
      <c r="I13252" s="69" t="str">
        <f>VLOOKUP(C13252,СПРАВОЧНИК!B:D,2,0)</f>
        <v>КИТАЙ</v>
      </c>
      <c r="J13252" s="69" t="str">
        <f>VLOOKUP(C13252,СПРАВОЧНИК!B:D,3,0)</f>
        <v>ИНОМАРКИ</v>
      </c>
      <c r="K13252" s="69" t="str">
        <f>VLOOKUP(СВОД2023[[#This Row],[ФО]],СПРАВОЧНИК!H:P,2,0)</f>
        <v>Сибирский ФО</v>
      </c>
    </row>
    <row r="13253" spans="1:11" x14ac:dyDescent="0.2">
      <c r="A13253" t="s">
        <v>850</v>
      </c>
      <c r="B13253" t="s">
        <v>594</v>
      </c>
      <c r="C13253" s="1" t="s">
        <v>657</v>
      </c>
      <c r="D13253" s="1" t="s">
        <v>2793</v>
      </c>
      <c r="E13253" s="2"/>
      <c r="F13253" s="3">
        <v>1</v>
      </c>
      <c r="G13253" s="2"/>
      <c r="H13253" s="3">
        <v>1</v>
      </c>
      <c r="I13253" s="69" t="str">
        <f>VLOOKUP(C13253,СПРАВОЧНИК!B:D,2,0)</f>
        <v>КИТАЙ</v>
      </c>
      <c r="J13253" s="69" t="str">
        <f>VLOOKUP(C13253,СПРАВОЧНИК!B:D,3,0)</f>
        <v>ИНОМАРКИ</v>
      </c>
      <c r="K13253" s="69" t="str">
        <f>VLOOKUP(СВОД2023[[#This Row],[ФО]],СПРАВОЧНИК!H:P,2,0)</f>
        <v>Сибирский ФО</v>
      </c>
    </row>
    <row r="13254" spans="1:11" x14ac:dyDescent="0.2">
      <c r="A13254" t="s">
        <v>850</v>
      </c>
      <c r="B13254" t="s">
        <v>594</v>
      </c>
      <c r="C13254" s="1" t="s">
        <v>657</v>
      </c>
      <c r="D13254" s="1" t="s">
        <v>659</v>
      </c>
      <c r="E13254" s="2">
        <v>8</v>
      </c>
      <c r="F13254" s="3">
        <v>10</v>
      </c>
      <c r="G13254" s="2">
        <v>52</v>
      </c>
      <c r="H13254" s="3">
        <v>42</v>
      </c>
      <c r="I13254" s="69" t="str">
        <f>VLOOKUP(C13254,СПРАВОЧНИК!B:D,2,0)</f>
        <v>КИТАЙ</v>
      </c>
      <c r="J13254" s="69" t="str">
        <f>VLOOKUP(C13254,СПРАВОЧНИК!B:D,3,0)</f>
        <v>ИНОМАРКИ</v>
      </c>
      <c r="K13254" s="69" t="str">
        <f>VLOOKUP(СВОД2023[[#This Row],[ФО]],СПРАВОЧНИК!H:P,2,0)</f>
        <v>Сибирский ФО</v>
      </c>
    </row>
    <row r="13255" spans="1:11" x14ac:dyDescent="0.2">
      <c r="A13255" t="s">
        <v>850</v>
      </c>
      <c r="B13255" t="s">
        <v>594</v>
      </c>
      <c r="C13255" s="1" t="s">
        <v>274</v>
      </c>
      <c r="D13255" s="1" t="s">
        <v>2834</v>
      </c>
      <c r="E13255" s="2"/>
      <c r="F13255" s="3"/>
      <c r="G13255" s="2"/>
      <c r="H13255" s="3">
        <v>1</v>
      </c>
      <c r="I13255" s="69" t="str">
        <f>VLOOKUP(C13255,СПРАВОЧНИК!B:D,2,0)</f>
        <v>ЯПОНИЯ</v>
      </c>
      <c r="J13255" s="69" t="str">
        <f>VLOOKUP(C13255,СПРАВОЧНИК!B:D,3,0)</f>
        <v>ИНОМАРКИ</v>
      </c>
      <c r="K13255" s="69" t="str">
        <f>VLOOKUP(СВОД2023[[#This Row],[ФО]],СПРАВОЧНИК!H:P,2,0)</f>
        <v>Сибирский ФО</v>
      </c>
    </row>
    <row r="13256" spans="1:11" x14ac:dyDescent="0.2">
      <c r="A13256" t="s">
        <v>850</v>
      </c>
      <c r="B13256" t="s">
        <v>594</v>
      </c>
      <c r="C13256" s="1" t="s">
        <v>274</v>
      </c>
      <c r="D13256" s="1" t="s">
        <v>660</v>
      </c>
      <c r="E13256" s="2">
        <v>1</v>
      </c>
      <c r="F13256" s="3">
        <v>2</v>
      </c>
      <c r="G13256" s="2">
        <v>18</v>
      </c>
      <c r="H13256" s="3">
        <v>11</v>
      </c>
      <c r="I13256" s="69" t="str">
        <f>VLOOKUP(C13256,СПРАВОЧНИК!B:D,2,0)</f>
        <v>ЯПОНИЯ</v>
      </c>
      <c r="J13256" s="69" t="str">
        <f>VLOOKUP(C13256,СПРАВОЧНИК!B:D,3,0)</f>
        <v>ИНОМАРКИ</v>
      </c>
      <c r="K13256" s="69" t="str">
        <f>VLOOKUP(СВОД2023[[#This Row],[ФО]],СПРАВОЧНИК!H:P,2,0)</f>
        <v>Сибирский ФО</v>
      </c>
    </row>
    <row r="13257" spans="1:11" x14ac:dyDescent="0.2">
      <c r="A13257" t="s">
        <v>850</v>
      </c>
      <c r="B13257" t="s">
        <v>594</v>
      </c>
      <c r="C13257" s="1" t="s">
        <v>1054</v>
      </c>
      <c r="D13257" s="1" t="s">
        <v>2794</v>
      </c>
      <c r="E13257" s="2">
        <v>11</v>
      </c>
      <c r="F13257" s="3">
        <v>18</v>
      </c>
      <c r="G13257" s="2">
        <v>53</v>
      </c>
      <c r="H13257" s="3">
        <v>78</v>
      </c>
      <c r="I13257" s="69" t="str">
        <f>VLOOKUP(C13257,СПРАВОЧНИК!B:D,2,0)</f>
        <v>РОССИЯ</v>
      </c>
      <c r="J13257" s="69" t="str">
        <f>VLOOKUP(C13257,СПРАВОЧНИК!B:D,3,0)</f>
        <v>ОТЕЧЕСТВЕННЫЕ</v>
      </c>
      <c r="K13257" s="69" t="str">
        <f>VLOOKUP(СВОД2023[[#This Row],[ФО]],СПРАВОЧНИК!H:P,2,0)</f>
        <v>Сибирский ФО</v>
      </c>
    </row>
    <row r="13258" spans="1:11" x14ac:dyDescent="0.2">
      <c r="A13258" t="s">
        <v>850</v>
      </c>
      <c r="B13258" t="s">
        <v>594</v>
      </c>
      <c r="C13258" s="1" t="s">
        <v>1054</v>
      </c>
      <c r="D13258" s="1" t="s">
        <v>2795</v>
      </c>
      <c r="E13258" s="2">
        <v>44</v>
      </c>
      <c r="F13258" s="3">
        <v>51</v>
      </c>
      <c r="G13258" s="2">
        <v>285</v>
      </c>
      <c r="H13258" s="3">
        <v>253</v>
      </c>
      <c r="I13258" s="69" t="str">
        <f>VLOOKUP(C13258,СПРАВОЧНИК!B:D,2,0)</f>
        <v>РОССИЯ</v>
      </c>
      <c r="J13258" s="69" t="str">
        <f>VLOOKUP(C13258,СПРАВОЧНИК!B:D,3,0)</f>
        <v>ОТЕЧЕСТВЕННЫЕ</v>
      </c>
      <c r="K13258" s="69" t="str">
        <f>VLOOKUP(СВОД2023[[#This Row],[ФО]],СПРАВОЧНИК!H:P,2,0)</f>
        <v>Сибирский ФО</v>
      </c>
    </row>
    <row r="13259" spans="1:11" x14ac:dyDescent="0.2">
      <c r="A13259" t="s">
        <v>850</v>
      </c>
      <c r="B13259" t="s">
        <v>594</v>
      </c>
      <c r="C13259" s="1" t="s">
        <v>276</v>
      </c>
      <c r="D13259" s="1" t="s">
        <v>661</v>
      </c>
      <c r="E13259" s="2">
        <v>3</v>
      </c>
      <c r="F13259" s="3">
        <v>1</v>
      </c>
      <c r="G13259" s="2">
        <v>13</v>
      </c>
      <c r="H13259" s="3">
        <v>6</v>
      </c>
      <c r="I13259" s="69" t="str">
        <f>VLOOKUP(C13259,СПРАВОЧНИК!B:D,2,0)</f>
        <v>КИТАЙ</v>
      </c>
      <c r="J13259" s="69" t="str">
        <f>VLOOKUP(C13259,СПРАВОЧНИК!B:D,3,0)</f>
        <v>ИНОМАРКИ</v>
      </c>
      <c r="K13259" s="69" t="str">
        <f>VLOOKUP(СВОД2023[[#This Row],[ФО]],СПРАВОЧНИК!H:P,2,0)</f>
        <v>Сибирский ФО</v>
      </c>
    </row>
    <row r="13260" spans="1:11" x14ac:dyDescent="0.2">
      <c r="A13260" t="s">
        <v>850</v>
      </c>
      <c r="B13260" t="s">
        <v>594</v>
      </c>
      <c r="C13260" s="1" t="s">
        <v>291</v>
      </c>
      <c r="D13260" s="1" t="s">
        <v>662</v>
      </c>
      <c r="E13260" s="2">
        <v>2</v>
      </c>
      <c r="F13260" s="3"/>
      <c r="G13260" s="2">
        <v>3</v>
      </c>
      <c r="H13260" s="3"/>
      <c r="I13260" s="69" t="str">
        <f>VLOOKUP(C13260,СПРАВОЧНИК!B:D,2,0)</f>
        <v>США</v>
      </c>
      <c r="J13260" s="69" t="str">
        <f>VLOOKUP(C13260,СПРАВОЧНИК!B:D,3,0)</f>
        <v>ИНОМАРКИ</v>
      </c>
      <c r="K13260" s="69" t="str">
        <f>VLOOKUP(СВОД2023[[#This Row],[ФО]],СПРАВОЧНИК!H:P,2,0)</f>
        <v>Сибирский ФО</v>
      </c>
    </row>
    <row r="13261" spans="1:11" x14ac:dyDescent="0.2">
      <c r="A13261" t="s">
        <v>850</v>
      </c>
      <c r="B13261" t="s">
        <v>594</v>
      </c>
      <c r="C13261" s="1" t="s">
        <v>2835</v>
      </c>
      <c r="D13261" s="1" t="s">
        <v>2836</v>
      </c>
      <c r="E13261" s="2"/>
      <c r="F13261" s="3"/>
      <c r="G13261" s="2"/>
      <c r="H13261" s="3">
        <v>1</v>
      </c>
      <c r="I13261" s="69" t="str">
        <f>VLOOKUP(C13261,СПРАВОЧНИК!B:D,2,0)</f>
        <v>РОССИЯ</v>
      </c>
      <c r="J13261" s="69" t="str">
        <f>VLOOKUP(C13261,СПРАВОЧНИК!B:D,3,0)</f>
        <v>ОТЕЧЕСТВЕННЫЕ</v>
      </c>
      <c r="K13261" s="69" t="str">
        <f>VLOOKUP(СВОД2023[[#This Row],[ФО]],СПРАВОЧНИК!H:P,2,0)</f>
        <v>Сибирский ФО</v>
      </c>
    </row>
    <row r="13262" spans="1:11" x14ac:dyDescent="0.2">
      <c r="A13262" t="s">
        <v>850</v>
      </c>
      <c r="B13262" t="s">
        <v>594</v>
      </c>
      <c r="C13262" s="1" t="s">
        <v>311</v>
      </c>
      <c r="D13262" s="1" t="s">
        <v>2821</v>
      </c>
      <c r="E13262" s="2"/>
      <c r="F13262" s="3"/>
      <c r="G13262" s="2"/>
      <c r="H13262" s="3">
        <v>1</v>
      </c>
      <c r="I13262" s="69" t="str">
        <f>VLOOKUP(C13262,СПРАВОЧНИК!B:D,2,0)</f>
        <v>РОССИЯ</v>
      </c>
      <c r="J13262" s="69" t="str">
        <f>VLOOKUP(C13262,СПРАВОЧНИК!B:D,3,0)</f>
        <v>ОТЕЧЕСТВЕННЫЕ</v>
      </c>
      <c r="K13262" s="69" t="str">
        <f>VLOOKUP(СВОД2023[[#This Row],[ФО]],СПРАВОЧНИК!H:P,2,0)</f>
        <v>Сибирский ФО</v>
      </c>
    </row>
    <row r="13263" spans="1:11" x14ac:dyDescent="0.2">
      <c r="A13263" t="s">
        <v>850</v>
      </c>
      <c r="B13263" t="s">
        <v>594</v>
      </c>
      <c r="C13263" s="1" t="s">
        <v>311</v>
      </c>
      <c r="D13263" s="1" t="s">
        <v>2796</v>
      </c>
      <c r="E13263" s="2">
        <v>7</v>
      </c>
      <c r="F13263" s="3">
        <v>10</v>
      </c>
      <c r="G13263" s="2">
        <v>34</v>
      </c>
      <c r="H13263" s="3">
        <v>45</v>
      </c>
      <c r="I13263" s="69" t="str">
        <f>VLOOKUP(C13263,СПРАВОЧНИК!B:D,2,0)</f>
        <v>РОССИЯ</v>
      </c>
      <c r="J13263" s="69" t="str">
        <f>VLOOKUP(C13263,СПРАВОЧНИК!B:D,3,0)</f>
        <v>ОТЕЧЕСТВЕННЫЕ</v>
      </c>
      <c r="K13263" s="69" t="str">
        <f>VLOOKUP(СВОД2023[[#This Row],[ФО]],СПРАВОЧНИК!H:P,2,0)</f>
        <v>Сибирский ФО</v>
      </c>
    </row>
    <row r="13264" spans="1:11" x14ac:dyDescent="0.2">
      <c r="A13264" t="s">
        <v>850</v>
      </c>
      <c r="B13264" t="s">
        <v>594</v>
      </c>
      <c r="C13264" s="1" t="s">
        <v>359</v>
      </c>
      <c r="D13264" s="1" t="s">
        <v>2797</v>
      </c>
      <c r="E13264" s="2">
        <v>7</v>
      </c>
      <c r="F13264" s="3">
        <v>7</v>
      </c>
      <c r="G13264" s="2">
        <v>34</v>
      </c>
      <c r="H13264" s="3">
        <v>42</v>
      </c>
      <c r="I13264" s="69" t="str">
        <f>VLOOKUP(C13264,СПРАВОЧНИК!B:D,2,0)</f>
        <v>ЯПОНИЯ</v>
      </c>
      <c r="J13264" s="69" t="str">
        <f>VLOOKUP(C13264,СПРАВОЧНИК!B:D,3,0)</f>
        <v>ИНОМАРКИ</v>
      </c>
      <c r="K13264" s="69" t="str">
        <f>VLOOKUP(СВОД2023[[#This Row],[ФО]],СПРАВОЧНИК!H:P,2,0)</f>
        <v>Сибирский ФО</v>
      </c>
    </row>
    <row r="13265" spans="1:11" x14ac:dyDescent="0.2">
      <c r="A13265" t="s">
        <v>850</v>
      </c>
      <c r="B13265" t="s">
        <v>594</v>
      </c>
      <c r="C13265" s="1" t="s">
        <v>359</v>
      </c>
      <c r="D13265" s="1" t="s">
        <v>2798</v>
      </c>
      <c r="E13265" s="2"/>
      <c r="F13265" s="3">
        <v>3</v>
      </c>
      <c r="G13265" s="2">
        <v>2</v>
      </c>
      <c r="H13265" s="3">
        <v>7</v>
      </c>
      <c r="I13265" s="69" t="str">
        <f>VLOOKUP(C13265,СПРАВОЧНИК!B:D,2,0)</f>
        <v>ЯПОНИЯ</v>
      </c>
      <c r="J13265" s="69" t="str">
        <f>VLOOKUP(C13265,СПРАВОЧНИК!B:D,3,0)</f>
        <v>ИНОМАРКИ</v>
      </c>
      <c r="K13265" s="69" t="str">
        <f>VLOOKUP(СВОД2023[[#This Row],[ФО]],СПРАВОЧНИК!H:P,2,0)</f>
        <v>Сибирский ФО</v>
      </c>
    </row>
    <row r="13266" spans="1:11" x14ac:dyDescent="0.2">
      <c r="A13266" t="s">
        <v>850</v>
      </c>
      <c r="B13266" t="s">
        <v>594</v>
      </c>
      <c r="C13266" s="1" t="s">
        <v>377</v>
      </c>
      <c r="D13266" s="1" t="s">
        <v>2799</v>
      </c>
      <c r="E13266" s="2">
        <v>3</v>
      </c>
      <c r="F13266" s="3">
        <v>1</v>
      </c>
      <c r="G13266" s="2">
        <v>16</v>
      </c>
      <c r="H13266" s="3">
        <v>8</v>
      </c>
      <c r="I13266" s="69" t="str">
        <f>VLOOKUP(C13266,СПРАВОЧНИК!B:D,2,0)</f>
        <v>ЕВРОПА</v>
      </c>
      <c r="J13266" s="69" t="str">
        <f>VLOOKUP(C13266,СПРАВОЧНИК!B:D,3,0)</f>
        <v>ИНОМАРКИ</v>
      </c>
      <c r="K13266" s="69" t="str">
        <f>VLOOKUP(СВОД2023[[#This Row],[ФО]],СПРАВОЧНИК!H:P,2,0)</f>
        <v>Сибирский ФО</v>
      </c>
    </row>
    <row r="13267" spans="1:11" x14ac:dyDescent="0.2">
      <c r="A13267" t="s">
        <v>850</v>
      </c>
      <c r="B13267" t="s">
        <v>594</v>
      </c>
      <c r="C13267" s="1" t="s">
        <v>404</v>
      </c>
      <c r="D13267" s="1" t="s">
        <v>663</v>
      </c>
      <c r="E13267" s="2">
        <v>87</v>
      </c>
      <c r="F13267" s="3">
        <v>72</v>
      </c>
      <c r="G13267" s="2">
        <v>543</v>
      </c>
      <c r="H13267" s="3">
        <v>467</v>
      </c>
      <c r="I13267" s="69" t="str">
        <f>VLOOKUP(C13267,СПРАВОЧНИК!B:D,2,0)</f>
        <v>ЯПОНИЯ</v>
      </c>
      <c r="J13267" s="69" t="str">
        <f>VLOOKUP(C13267,СПРАВОЧНИК!B:D,3,0)</f>
        <v>ИНОМАРКИ</v>
      </c>
      <c r="K13267" s="69" t="str">
        <f>VLOOKUP(СВОД2023[[#This Row],[ФО]],СПРАВОЧНИК!H:P,2,0)</f>
        <v>Сибирский ФО</v>
      </c>
    </row>
    <row r="13268" spans="1:11" x14ac:dyDescent="0.2">
      <c r="A13268" t="s">
        <v>850</v>
      </c>
      <c r="B13268" t="s">
        <v>594</v>
      </c>
      <c r="C13268" s="1" t="s">
        <v>404</v>
      </c>
      <c r="D13268" s="1" t="s">
        <v>2800</v>
      </c>
      <c r="E13268" s="2"/>
      <c r="F13268" s="3">
        <v>1</v>
      </c>
      <c r="G13268" s="2">
        <v>2</v>
      </c>
      <c r="H13268" s="3">
        <v>1</v>
      </c>
      <c r="I13268" s="69" t="str">
        <f>VLOOKUP(C13268,СПРАВОЧНИК!B:D,2,0)</f>
        <v>ЯПОНИЯ</v>
      </c>
      <c r="J13268" s="69" t="str">
        <f>VLOOKUP(C13268,СПРАВОЧНИК!B:D,3,0)</f>
        <v>ИНОМАРКИ</v>
      </c>
      <c r="K13268" s="69" t="str">
        <f>VLOOKUP(СВОД2023[[#This Row],[ФО]],СПРАВОЧНИК!H:P,2,0)</f>
        <v>Сибирский ФО</v>
      </c>
    </row>
    <row r="13269" spans="1:11" x14ac:dyDescent="0.2">
      <c r="A13269" t="s">
        <v>850</v>
      </c>
      <c r="B13269" t="s">
        <v>594</v>
      </c>
      <c r="C13269" s="1" t="s">
        <v>418</v>
      </c>
      <c r="D13269" s="1" t="s">
        <v>2802</v>
      </c>
      <c r="E13269" s="2">
        <v>17</v>
      </c>
      <c r="F13269" s="3">
        <v>9</v>
      </c>
      <c r="G13269" s="2">
        <v>105</v>
      </c>
      <c r="H13269" s="3">
        <v>90</v>
      </c>
      <c r="I13269" s="69" t="str">
        <f>VLOOKUP(C13269,СПРАВОЧНИК!B:D,2,0)</f>
        <v>ЯПОНИЯ</v>
      </c>
      <c r="J13269" s="69" t="str">
        <f>VLOOKUP(C13269,СПРАВОЧНИК!B:D,3,0)</f>
        <v>ИНОМАРКИ</v>
      </c>
      <c r="K13269" s="69" t="str">
        <f>VLOOKUP(СВОД2023[[#This Row],[ФО]],СПРАВОЧНИК!H:P,2,0)</f>
        <v>Сибирский ФО</v>
      </c>
    </row>
    <row r="13270" spans="1:11" x14ac:dyDescent="0.2">
      <c r="A13270" t="s">
        <v>850</v>
      </c>
      <c r="B13270" t="s">
        <v>594</v>
      </c>
      <c r="C13270" s="1" t="s">
        <v>418</v>
      </c>
      <c r="D13270" s="1" t="s">
        <v>2803</v>
      </c>
      <c r="E13270" s="2"/>
      <c r="F13270" s="3"/>
      <c r="G13270" s="2">
        <v>5</v>
      </c>
      <c r="H13270" s="3"/>
      <c r="I13270" s="69" t="str">
        <f>VLOOKUP(C13270,СПРАВОЧНИК!B:D,2,0)</f>
        <v>ЯПОНИЯ</v>
      </c>
      <c r="J13270" s="69" t="str">
        <f>VLOOKUP(C13270,СПРАВОЧНИК!B:D,3,0)</f>
        <v>ИНОМАРКИ</v>
      </c>
      <c r="K13270" s="69" t="str">
        <f>VLOOKUP(СВОД2023[[#This Row],[ФО]],СПРАВОЧНИК!H:P,2,0)</f>
        <v>Сибирский ФО</v>
      </c>
    </row>
    <row r="13271" spans="1:11" x14ac:dyDescent="0.2">
      <c r="A13271" t="s">
        <v>850</v>
      </c>
      <c r="B13271" t="s">
        <v>594</v>
      </c>
      <c r="C13271" s="1" t="s">
        <v>418</v>
      </c>
      <c r="D13271" s="1" t="s">
        <v>2804</v>
      </c>
      <c r="E13271" s="2">
        <v>7</v>
      </c>
      <c r="F13271" s="3">
        <v>6</v>
      </c>
      <c r="G13271" s="2">
        <v>41</v>
      </c>
      <c r="H13271" s="3">
        <v>46</v>
      </c>
      <c r="I13271" s="69" t="str">
        <f>VLOOKUP(C13271,СПРАВОЧНИК!B:D,2,0)</f>
        <v>ЯПОНИЯ</v>
      </c>
      <c r="J13271" s="69" t="str">
        <f>VLOOKUP(C13271,СПРАВОЧНИК!B:D,3,0)</f>
        <v>ИНОМАРКИ</v>
      </c>
      <c r="K13271" s="69" t="str">
        <f>VLOOKUP(СВОД2023[[#This Row],[ФО]],СПРАВОЧНИК!H:P,2,0)</f>
        <v>Сибирский ФО</v>
      </c>
    </row>
    <row r="13272" spans="1:11" x14ac:dyDescent="0.2">
      <c r="A13272" t="s">
        <v>850</v>
      </c>
      <c r="B13272" t="s">
        <v>594</v>
      </c>
      <c r="C13272" s="1" t="s">
        <v>418</v>
      </c>
      <c r="D13272" s="1" t="s">
        <v>2831</v>
      </c>
      <c r="E13272" s="2"/>
      <c r="F13272" s="3"/>
      <c r="G13272" s="2">
        <v>4</v>
      </c>
      <c r="H13272" s="3">
        <v>2</v>
      </c>
      <c r="I13272" s="69" t="str">
        <f>VLOOKUP(C13272,СПРАВОЧНИК!B:D,2,0)</f>
        <v>ЯПОНИЯ</v>
      </c>
      <c r="J13272" s="69" t="str">
        <f>VLOOKUP(C13272,СПРАВОЧНИК!B:D,3,0)</f>
        <v>ИНОМАРКИ</v>
      </c>
      <c r="K13272" s="69" t="str">
        <f>VLOOKUP(СВОД2023[[#This Row],[ФО]],СПРАВОЧНИК!H:P,2,0)</f>
        <v>Сибирский ФО</v>
      </c>
    </row>
    <row r="13273" spans="1:11" x14ac:dyDescent="0.2">
      <c r="A13273" t="s">
        <v>850</v>
      </c>
      <c r="B13273" t="s">
        <v>594</v>
      </c>
      <c r="C13273" s="1" t="s">
        <v>418</v>
      </c>
      <c r="D13273" s="1" t="s">
        <v>2805</v>
      </c>
      <c r="E13273" s="2">
        <v>1</v>
      </c>
      <c r="F13273" s="3"/>
      <c r="G13273" s="2">
        <v>6</v>
      </c>
      <c r="H13273" s="3">
        <v>4</v>
      </c>
      <c r="I13273" s="69" t="str">
        <f>VLOOKUP(C13273,СПРАВОЧНИК!B:D,2,0)</f>
        <v>ЯПОНИЯ</v>
      </c>
      <c r="J13273" s="69" t="str">
        <f>VLOOKUP(C13273,СПРАВОЧНИК!B:D,3,0)</f>
        <v>ИНОМАРКИ</v>
      </c>
      <c r="K13273" s="69" t="str">
        <f>VLOOKUP(СВОД2023[[#This Row],[ФО]],СПРАВОЧНИК!H:P,2,0)</f>
        <v>Сибирский ФО</v>
      </c>
    </row>
    <row r="13274" spans="1:11" x14ac:dyDescent="0.2">
      <c r="A13274" t="s">
        <v>850</v>
      </c>
      <c r="B13274" t="s">
        <v>594</v>
      </c>
      <c r="C13274" s="1" t="s">
        <v>498</v>
      </c>
      <c r="D13274" s="1" t="s">
        <v>2806</v>
      </c>
      <c r="E13274" s="2">
        <v>53</v>
      </c>
      <c r="F13274" s="3">
        <v>37</v>
      </c>
      <c r="G13274" s="2">
        <v>234</v>
      </c>
      <c r="H13274" s="3">
        <v>226</v>
      </c>
      <c r="I13274" s="69" t="str">
        <f>VLOOKUP(C13274,СПРАВОЧНИК!B:D,2,0)</f>
        <v>КОРЕЯ</v>
      </c>
      <c r="J13274" s="69" t="str">
        <f>VLOOKUP(C13274,СПРАВОЧНИК!B:D,3,0)</f>
        <v>ИНОМАРКИ</v>
      </c>
      <c r="K13274" s="69" t="str">
        <f>VLOOKUP(СВОД2023[[#This Row],[ФО]],СПРАВОЧНИК!H:P,2,0)</f>
        <v>Сибирский ФО</v>
      </c>
    </row>
    <row r="13275" spans="1:11" x14ac:dyDescent="0.2">
      <c r="A13275" t="s">
        <v>850</v>
      </c>
      <c r="B13275" t="s">
        <v>594</v>
      </c>
      <c r="C13275" s="1" t="s">
        <v>498</v>
      </c>
      <c r="D13275" s="1" t="s">
        <v>2837</v>
      </c>
      <c r="E13275" s="2"/>
      <c r="F13275" s="3"/>
      <c r="G13275" s="2">
        <v>1</v>
      </c>
      <c r="H13275" s="3"/>
      <c r="I13275" s="69" t="str">
        <f>VLOOKUP(C13275,СПРАВОЧНИК!B:D,2,0)</f>
        <v>КОРЕЯ</v>
      </c>
      <c r="J13275" s="69" t="str">
        <f>VLOOKUP(C13275,СПРАВОЧНИК!B:D,3,0)</f>
        <v>ИНОМАРКИ</v>
      </c>
      <c r="K13275" s="69" t="str">
        <f>VLOOKUP(СВОД2023[[#This Row],[ФО]],СПРАВОЧНИК!H:P,2,0)</f>
        <v>Сибирский ФО</v>
      </c>
    </row>
    <row r="13276" spans="1:11" x14ac:dyDescent="0.2">
      <c r="A13276" t="s">
        <v>850</v>
      </c>
      <c r="B13276" t="s">
        <v>594</v>
      </c>
      <c r="C13276" s="1" t="s">
        <v>500</v>
      </c>
      <c r="D13276" s="1" t="s">
        <v>2807</v>
      </c>
      <c r="E13276" s="2">
        <v>4</v>
      </c>
      <c r="F13276" s="3">
        <v>1</v>
      </c>
      <c r="G13276" s="2">
        <v>15</v>
      </c>
      <c r="H13276" s="3">
        <v>8</v>
      </c>
      <c r="I13276" s="69" t="str">
        <f>VLOOKUP(C13276,СПРАВОЧНИК!B:D,2,0)</f>
        <v>ЯПОНИЯ</v>
      </c>
      <c r="J13276" s="69" t="str">
        <f>VLOOKUP(C13276,СПРАВОЧНИК!B:D,3,0)</f>
        <v>ИНОМАРКИ</v>
      </c>
      <c r="K13276" s="69" t="str">
        <f>VLOOKUP(СВОД2023[[#This Row],[ФО]],СПРАВОЧНИК!H:P,2,0)</f>
        <v>Сибирский ФО</v>
      </c>
    </row>
    <row r="13277" spans="1:11" x14ac:dyDescent="0.2">
      <c r="A13277" t="s">
        <v>850</v>
      </c>
      <c r="B13277" t="s">
        <v>594</v>
      </c>
      <c r="C13277" s="1" t="s">
        <v>2571</v>
      </c>
      <c r="D13277" s="1" t="s">
        <v>2826</v>
      </c>
      <c r="E13277" s="2"/>
      <c r="F13277" s="3">
        <v>1</v>
      </c>
      <c r="G13277" s="2">
        <v>6</v>
      </c>
      <c r="H13277" s="3">
        <v>9</v>
      </c>
      <c r="I13277" s="69" t="str">
        <f>VLOOKUP(C13277,СПРАВОЧНИК!B:D,2,0)</f>
        <v>КИТАЙ</v>
      </c>
      <c r="J13277" s="69" t="str">
        <f>VLOOKUP(C13277,СПРАВОЧНИК!B:D,3,0)</f>
        <v>ИНОМАРКИ</v>
      </c>
      <c r="K13277" s="69" t="str">
        <f>VLOOKUP(СВОД2023[[#This Row],[ФО]],СПРАВОЧНИК!H:P,2,0)</f>
        <v>Сибирский ФО</v>
      </c>
    </row>
    <row r="13278" spans="1:11" x14ac:dyDescent="0.2">
      <c r="A13278" t="s">
        <v>850</v>
      </c>
      <c r="B13278" t="s">
        <v>594</v>
      </c>
      <c r="C13278" s="1" t="s">
        <v>533</v>
      </c>
      <c r="D13278" s="1" t="s">
        <v>664</v>
      </c>
      <c r="E13278" s="2">
        <v>173</v>
      </c>
      <c r="F13278" s="3">
        <v>128</v>
      </c>
      <c r="G13278" s="2">
        <v>1005</v>
      </c>
      <c r="H13278" s="3">
        <v>896</v>
      </c>
      <c r="I13278" s="69" t="str">
        <f>VLOOKUP(C13278,СПРАВОЧНИК!B:D,2,0)</f>
        <v>ЯПОНИЯ</v>
      </c>
      <c r="J13278" s="69" t="str">
        <f>VLOOKUP(C13278,СПРАВОЧНИК!B:D,3,0)</f>
        <v>ИНОМАРКИ</v>
      </c>
      <c r="K13278" s="69" t="str">
        <f>VLOOKUP(СВОД2023[[#This Row],[ФО]],СПРАВОЧНИК!H:P,2,0)</f>
        <v>Сибирский ФО</v>
      </c>
    </row>
    <row r="13279" spans="1:11" x14ac:dyDescent="0.2">
      <c r="A13279" t="s">
        <v>850</v>
      </c>
      <c r="B13279" t="s">
        <v>594</v>
      </c>
      <c r="C13279" s="1" t="s">
        <v>533</v>
      </c>
      <c r="D13279" s="1" t="s">
        <v>665</v>
      </c>
      <c r="E13279" s="2">
        <v>4</v>
      </c>
      <c r="F13279" s="3"/>
      <c r="G13279" s="2">
        <v>7</v>
      </c>
      <c r="H13279" s="3">
        <v>9</v>
      </c>
      <c r="I13279" s="69" t="str">
        <f>VLOOKUP(C13279,СПРАВОЧНИК!B:D,2,0)</f>
        <v>ЯПОНИЯ</v>
      </c>
      <c r="J13279" s="69" t="str">
        <f>VLOOKUP(C13279,СПРАВОЧНИК!B:D,3,0)</f>
        <v>ИНОМАРКИ</v>
      </c>
      <c r="K13279" s="69" t="str">
        <f>VLOOKUP(СВОД2023[[#This Row],[ФО]],СПРАВОЧНИК!H:P,2,0)</f>
        <v>Сибирский ФО</v>
      </c>
    </row>
    <row r="13280" spans="1:11" x14ac:dyDescent="0.2">
      <c r="A13280" t="s">
        <v>850</v>
      </c>
      <c r="B13280" t="s">
        <v>594</v>
      </c>
      <c r="C13280" s="1" t="s">
        <v>533</v>
      </c>
      <c r="D13280" s="1" t="s">
        <v>666</v>
      </c>
      <c r="E13280" s="2">
        <v>11</v>
      </c>
      <c r="F13280" s="3">
        <v>11</v>
      </c>
      <c r="G13280" s="2">
        <v>81</v>
      </c>
      <c r="H13280" s="3">
        <v>94</v>
      </c>
      <c r="I13280" s="69" t="str">
        <f>VLOOKUP(C13280,СПРАВОЧНИК!B:D,2,0)</f>
        <v>ЯПОНИЯ</v>
      </c>
      <c r="J13280" s="69" t="str">
        <f>VLOOKUP(C13280,СПРАВОЧНИК!B:D,3,0)</f>
        <v>ИНОМАРКИ</v>
      </c>
      <c r="K13280" s="69" t="str">
        <f>VLOOKUP(СВОД2023[[#This Row],[ФО]],СПРАВОЧНИК!H:P,2,0)</f>
        <v>Сибирский ФО</v>
      </c>
    </row>
    <row r="13281" spans="1:11" x14ac:dyDescent="0.2">
      <c r="A13281" t="s">
        <v>850</v>
      </c>
      <c r="B13281" t="s">
        <v>594</v>
      </c>
      <c r="C13281" s="1" t="s">
        <v>564</v>
      </c>
      <c r="D13281" s="1" t="s">
        <v>667</v>
      </c>
      <c r="E13281" s="2">
        <v>93</v>
      </c>
      <c r="F13281" s="3">
        <v>68</v>
      </c>
      <c r="G13281" s="2">
        <v>426</v>
      </c>
      <c r="H13281" s="3">
        <v>449</v>
      </c>
      <c r="I13281" s="69" t="str">
        <f>VLOOKUP(C13281,СПРАВОЧНИК!B:D,2,0)</f>
        <v>РОССИЯ</v>
      </c>
      <c r="J13281" s="69" t="str">
        <f>VLOOKUP(C13281,СПРАВОЧНИК!B:D,3,0)</f>
        <v>ОТЕЧЕСТВЕННЫЕ</v>
      </c>
      <c r="K13281" s="69" t="str">
        <f>VLOOKUP(СВОД2023[[#This Row],[ФО]],СПРАВОЧНИК!H:P,2,0)</f>
        <v>Сибирский ФО</v>
      </c>
    </row>
    <row r="13282" spans="1:11" x14ac:dyDescent="0.2">
      <c r="A13282" t="s">
        <v>850</v>
      </c>
      <c r="B13282" t="s">
        <v>594</v>
      </c>
      <c r="C13282" s="1" t="s">
        <v>568</v>
      </c>
      <c r="D13282" s="1" t="s">
        <v>2808</v>
      </c>
      <c r="E13282" s="2">
        <v>23</v>
      </c>
      <c r="F13282" s="3">
        <v>16</v>
      </c>
      <c r="G13282" s="2">
        <v>135</v>
      </c>
      <c r="H13282" s="3">
        <v>135</v>
      </c>
      <c r="I13282" s="69" t="str">
        <f>VLOOKUP(C13282,СПРАВОЧНИК!B:D,2,0)</f>
        <v>ЕВРОПА</v>
      </c>
      <c r="J13282" s="69" t="str">
        <f>VLOOKUP(C13282,СПРАВОЧНИК!B:D,3,0)</f>
        <v>ИНОМАРКИ</v>
      </c>
      <c r="K13282" s="69" t="str">
        <f>VLOOKUP(СВОД2023[[#This Row],[ФО]],СПРАВОЧНИК!H:P,2,0)</f>
        <v>Сибирский ФО</v>
      </c>
    </row>
    <row r="13283" spans="1:11" x14ac:dyDescent="0.2">
      <c r="A13283" t="s">
        <v>850</v>
      </c>
      <c r="B13283" t="s">
        <v>594</v>
      </c>
      <c r="C13283" s="1" t="s">
        <v>2491</v>
      </c>
      <c r="D13283" s="1" t="s">
        <v>2809</v>
      </c>
      <c r="E13283" s="2"/>
      <c r="F13283" s="3"/>
      <c r="G13283" s="2"/>
      <c r="H13283" s="3">
        <v>1</v>
      </c>
      <c r="I13283" s="69" t="str">
        <f>VLOOKUP(C13283,СПРАВОЧНИК!B:D,2,0)</f>
        <v>КИТАЙ</v>
      </c>
      <c r="J13283" s="69" t="str">
        <f>VLOOKUP(C13283,СПРАВОЧНИК!B:D,3,0)</f>
        <v>ИНОМАРКИ</v>
      </c>
      <c r="K13283" s="69" t="str">
        <f>VLOOKUP(СВОД2023[[#This Row],[ФО]],СПРАВОЧНИК!H:P,2,0)</f>
        <v>Сибирский ФО</v>
      </c>
    </row>
    <row r="13284" spans="1:11" x14ac:dyDescent="0.2">
      <c r="A13284" t="s">
        <v>850</v>
      </c>
      <c r="B13284" t="s">
        <v>594</v>
      </c>
      <c r="C13284" s="1" t="s">
        <v>2370</v>
      </c>
      <c r="D13284" s="1" t="s">
        <v>2810</v>
      </c>
      <c r="E13284" s="2"/>
      <c r="F13284" s="3">
        <v>2</v>
      </c>
      <c r="G13284" s="2">
        <v>4</v>
      </c>
      <c r="H13284" s="3">
        <v>2</v>
      </c>
      <c r="I13284" s="69" t="str">
        <f>VLOOKUP(C13284,СПРАВОЧНИК!B:D,2,0)</f>
        <v>КИТАЙ</v>
      </c>
      <c r="J13284" s="69" t="str">
        <f>VLOOKUP(C13284,СПРАВОЧНИК!B:D,3,0)</f>
        <v>ИНОМАРКИ</v>
      </c>
      <c r="K13284" s="69" t="str">
        <f>VLOOKUP(СВОД2023[[#This Row],[ФО]],СПРАВОЧНИК!H:P,2,0)</f>
        <v>Сибирский ФО</v>
      </c>
    </row>
    <row r="13285" spans="1:11" x14ac:dyDescent="0.2">
      <c r="A13285" t="s">
        <v>850</v>
      </c>
      <c r="B13285" t="s">
        <v>595</v>
      </c>
      <c r="C13285" s="1" t="s">
        <v>1035</v>
      </c>
      <c r="D13285" s="1" t="s">
        <v>2788</v>
      </c>
      <c r="E13285" s="2"/>
      <c r="F13285" s="3"/>
      <c r="G13285" s="2">
        <v>2</v>
      </c>
      <c r="H13285" s="3"/>
      <c r="I13285" s="69" t="str">
        <f>VLOOKUP(C13285,СПРАВОЧНИК!B:D,2,0)</f>
        <v>РОССИЯ</v>
      </c>
      <c r="J13285" s="69" t="str">
        <f>VLOOKUP(C13285,СПРАВОЧНИК!B:D,3,0)</f>
        <v>ОТЕЧЕСТВЕННЫЕ</v>
      </c>
      <c r="K13285" s="69" t="str">
        <f>VLOOKUP(СВОД2023[[#This Row],[ФО]],СПРАВОЧНИК!H:P,2,0)</f>
        <v>Уральский ФО</v>
      </c>
    </row>
    <row r="13286" spans="1:11" x14ac:dyDescent="0.2">
      <c r="A13286" t="s">
        <v>850</v>
      </c>
      <c r="B13286" t="s">
        <v>595</v>
      </c>
      <c r="C13286" s="1" t="s">
        <v>1324</v>
      </c>
      <c r="D13286" s="1" t="s">
        <v>2811</v>
      </c>
      <c r="E13286" s="2">
        <v>1</v>
      </c>
      <c r="F13286" s="3">
        <v>1</v>
      </c>
      <c r="G13286" s="2">
        <v>7</v>
      </c>
      <c r="H13286" s="3">
        <v>6</v>
      </c>
      <c r="I13286" s="69" t="str">
        <f>VLOOKUP(C13286,СПРАВОЧНИК!B:D,2,0)</f>
        <v>РОССИЯ</v>
      </c>
      <c r="J13286" s="69" t="str">
        <f>VLOOKUP(C13286,СПРАВОЧНИК!B:D,3,0)</f>
        <v>ОТЕЧЕСТВЕННЫЕ</v>
      </c>
      <c r="K13286" s="69" t="str">
        <f>VLOOKUP(СВОД2023[[#This Row],[ФО]],СПРАВОЧНИК!H:P,2,0)</f>
        <v>Уральский ФО</v>
      </c>
    </row>
    <row r="13287" spans="1:11" x14ac:dyDescent="0.2">
      <c r="A13287" t="s">
        <v>850</v>
      </c>
      <c r="B13287" t="s">
        <v>595</v>
      </c>
      <c r="C13287" s="1" t="s">
        <v>99</v>
      </c>
      <c r="D13287" s="1" t="s">
        <v>2789</v>
      </c>
      <c r="E13287" s="2">
        <v>1</v>
      </c>
      <c r="F13287" s="3"/>
      <c r="G13287" s="2">
        <v>1</v>
      </c>
      <c r="H13287" s="3">
        <v>2</v>
      </c>
      <c r="I13287" s="69" t="str">
        <f>VLOOKUP(C13287,СПРАВОЧНИК!B:D,2,0)</f>
        <v>США</v>
      </c>
      <c r="J13287" s="69" t="str">
        <f>VLOOKUP(C13287,СПРАВОЧНИК!B:D,3,0)</f>
        <v>ИНОМАРКИ</v>
      </c>
      <c r="K13287" s="69" t="str">
        <f>VLOOKUP(СВОД2023[[#This Row],[ФО]],СПРАВОЧНИК!H:P,2,0)</f>
        <v>Уральский ФО</v>
      </c>
    </row>
    <row r="13288" spans="1:11" x14ac:dyDescent="0.2">
      <c r="A13288" t="s">
        <v>850</v>
      </c>
      <c r="B13288" t="s">
        <v>595</v>
      </c>
      <c r="C13288" s="1" t="s">
        <v>2076</v>
      </c>
      <c r="D13288" s="1" t="s">
        <v>2814</v>
      </c>
      <c r="E13288" s="2">
        <v>1</v>
      </c>
      <c r="F13288" s="3"/>
      <c r="G13288" s="2">
        <v>1</v>
      </c>
      <c r="H13288" s="3"/>
      <c r="I13288" s="69" t="str">
        <f>VLOOKUP(C13288,СПРАВОЧНИК!B:D,2,0)</f>
        <v>КИТАЙ</v>
      </c>
      <c r="J13288" s="69" t="str">
        <f>VLOOKUP(C13288,СПРАВОЧНИК!B:D,3,0)</f>
        <v>ИНОМАРКИ</v>
      </c>
      <c r="K13288" s="69" t="str">
        <f>VLOOKUP(СВОД2023[[#This Row],[ФО]],СПРАВОЧНИК!H:P,2,0)</f>
        <v>Уральский ФО</v>
      </c>
    </row>
    <row r="13289" spans="1:11" x14ac:dyDescent="0.2">
      <c r="A13289" t="s">
        <v>850</v>
      </c>
      <c r="B13289" t="s">
        <v>595</v>
      </c>
      <c r="C13289" s="1" t="s">
        <v>1404</v>
      </c>
      <c r="D13289" s="1" t="s">
        <v>2816</v>
      </c>
      <c r="E13289" s="2"/>
      <c r="F13289" s="3"/>
      <c r="G13289" s="2">
        <v>1</v>
      </c>
      <c r="H13289" s="3">
        <v>1</v>
      </c>
      <c r="I13289" s="69" t="str">
        <f>VLOOKUP(C13289,СПРАВОЧНИК!B:D,2,0)</f>
        <v>КИТАЙ</v>
      </c>
      <c r="J13289" s="69" t="str">
        <f>VLOOKUP(C13289,СПРАВОЧНИК!B:D,3,0)</f>
        <v>ИНОМАРКИ</v>
      </c>
      <c r="K13289" s="69" t="str">
        <f>VLOOKUP(СВОД2023[[#This Row],[ФО]],СПРАВОЧНИК!H:P,2,0)</f>
        <v>Уральский ФО</v>
      </c>
    </row>
    <row r="13290" spans="1:11" x14ac:dyDescent="0.2">
      <c r="A13290" t="s">
        <v>850</v>
      </c>
      <c r="B13290" t="s">
        <v>595</v>
      </c>
      <c r="C13290" s="1" t="s">
        <v>142</v>
      </c>
      <c r="D13290" s="1" t="s">
        <v>654</v>
      </c>
      <c r="E13290" s="2">
        <v>7</v>
      </c>
      <c r="F13290" s="3">
        <v>8</v>
      </c>
      <c r="G13290" s="2">
        <v>55</v>
      </c>
      <c r="H13290" s="3">
        <v>24</v>
      </c>
      <c r="I13290" s="69" t="str">
        <f>VLOOKUP(C13290,СПРАВОЧНИК!B:D,2,0)</f>
        <v>США</v>
      </c>
      <c r="J13290" s="69" t="str">
        <f>VLOOKUP(C13290,СПРАВОЧНИК!B:D,3,0)</f>
        <v>ИНОМАРКИ</v>
      </c>
      <c r="K13290" s="69" t="str">
        <f>VLOOKUP(СВОД2023[[#This Row],[ФО]],СПРАВОЧНИК!H:P,2,0)</f>
        <v>Уральский ФО</v>
      </c>
    </row>
    <row r="13291" spans="1:11" x14ac:dyDescent="0.2">
      <c r="A13291" t="s">
        <v>850</v>
      </c>
      <c r="B13291" t="s">
        <v>595</v>
      </c>
      <c r="C13291" s="1" t="s">
        <v>173</v>
      </c>
      <c r="D13291" s="1" t="s">
        <v>2790</v>
      </c>
      <c r="E13291" s="2">
        <v>1</v>
      </c>
      <c r="F13291" s="3">
        <v>2</v>
      </c>
      <c r="G13291" s="2">
        <v>5</v>
      </c>
      <c r="H13291" s="3">
        <v>7</v>
      </c>
      <c r="I13291" s="69" t="str">
        <f>VLOOKUP(C13291,СПРАВОЧНИК!B:D,2,0)</f>
        <v>ЕВРОПА</v>
      </c>
      <c r="J13291" s="69" t="str">
        <f>VLOOKUP(C13291,СПРАВОЧНИК!B:D,3,0)</f>
        <v>ИНОМАРКИ</v>
      </c>
      <c r="K13291" s="69" t="str">
        <f>VLOOKUP(СВОД2023[[#This Row],[ФО]],СПРАВОЧНИК!H:P,2,0)</f>
        <v>Уральский ФО</v>
      </c>
    </row>
    <row r="13292" spans="1:11" x14ac:dyDescent="0.2">
      <c r="A13292" t="s">
        <v>850</v>
      </c>
      <c r="B13292" t="s">
        <v>595</v>
      </c>
      <c r="C13292" s="1" t="s">
        <v>177</v>
      </c>
      <c r="D13292" s="1" t="s">
        <v>655</v>
      </c>
      <c r="E13292" s="2"/>
      <c r="F13292" s="3"/>
      <c r="G13292" s="2">
        <v>17</v>
      </c>
      <c r="H13292" s="3">
        <v>10</v>
      </c>
      <c r="I13292" s="69" t="str">
        <f>VLOOKUP(C13292,СПРАВОЧНИК!B:D,2,0)</f>
        <v>США</v>
      </c>
      <c r="J13292" s="69" t="str">
        <f>VLOOKUP(C13292,СПРАВОЧНИК!B:D,3,0)</f>
        <v>ИНОМАРКИ</v>
      </c>
      <c r="K13292" s="69" t="str">
        <f>VLOOKUP(СВОД2023[[#This Row],[ФО]],СПРАВОЧНИК!H:P,2,0)</f>
        <v>Уральский ФО</v>
      </c>
    </row>
    <row r="13293" spans="1:11" x14ac:dyDescent="0.2">
      <c r="A13293" t="s">
        <v>850</v>
      </c>
      <c r="B13293" t="s">
        <v>595</v>
      </c>
      <c r="C13293" s="1" t="s">
        <v>177</v>
      </c>
      <c r="D13293" s="1" t="s">
        <v>656</v>
      </c>
      <c r="E13293" s="2">
        <v>9</v>
      </c>
      <c r="F13293" s="3">
        <v>7</v>
      </c>
      <c r="G13293" s="2">
        <v>52</v>
      </c>
      <c r="H13293" s="3">
        <v>40</v>
      </c>
      <c r="I13293" s="69" t="str">
        <f>VLOOKUP(C13293,СПРАВОЧНИК!B:D,2,0)</f>
        <v>США</v>
      </c>
      <c r="J13293" s="69" t="str">
        <f>VLOOKUP(C13293,СПРАВОЧНИК!B:D,3,0)</f>
        <v>ИНОМАРКИ</v>
      </c>
      <c r="K13293" s="69" t="str">
        <f>VLOOKUP(СВОД2023[[#This Row],[ФО]],СПРАВОЧНИК!H:P,2,0)</f>
        <v>Уральский ФО</v>
      </c>
    </row>
    <row r="13294" spans="1:11" x14ac:dyDescent="0.2">
      <c r="A13294" t="s">
        <v>850</v>
      </c>
      <c r="B13294" t="s">
        <v>595</v>
      </c>
      <c r="C13294" s="1" t="s">
        <v>671</v>
      </c>
      <c r="D13294" s="1" t="s">
        <v>672</v>
      </c>
      <c r="E13294" s="2"/>
      <c r="F13294" s="3">
        <v>1</v>
      </c>
      <c r="G13294" s="2">
        <v>3</v>
      </c>
      <c r="H13294" s="3">
        <v>2</v>
      </c>
      <c r="I13294" s="69" t="str">
        <f>VLOOKUP(C13294,СПРАВОЧНИК!B:D,2,0)</f>
        <v>КИТАЙ</v>
      </c>
      <c r="J13294" s="69" t="str">
        <f>VLOOKUP(C13294,СПРАВОЧНИК!B:D,3,0)</f>
        <v>ИНОМАРКИ</v>
      </c>
      <c r="K13294" s="69" t="str">
        <f>VLOOKUP(СВОД2023[[#This Row],[ФО]],СПРАВОЧНИК!H:P,2,0)</f>
        <v>Уральский ФО</v>
      </c>
    </row>
    <row r="13295" spans="1:11" x14ac:dyDescent="0.2">
      <c r="A13295" t="s">
        <v>850</v>
      </c>
      <c r="B13295" t="s">
        <v>595</v>
      </c>
      <c r="C13295" s="1" t="s">
        <v>215</v>
      </c>
      <c r="D13295" s="1" t="s">
        <v>669</v>
      </c>
      <c r="E13295" s="2">
        <v>1</v>
      </c>
      <c r="F13295" s="3"/>
      <c r="G13295" s="2">
        <v>2</v>
      </c>
      <c r="H13295" s="3"/>
      <c r="I13295" s="69" t="str">
        <f>VLOOKUP(C13295,СПРАВОЧНИК!B:D,2,0)</f>
        <v>США</v>
      </c>
      <c r="J13295" s="69" t="str">
        <f>VLOOKUP(C13295,СПРАВОЧНИК!B:D,3,0)</f>
        <v>ИНОМАРКИ</v>
      </c>
      <c r="K13295" s="69" t="str">
        <f>VLOOKUP(СВОД2023[[#This Row],[ФО]],СПРАВОЧНИК!H:P,2,0)</f>
        <v>Уральский ФО</v>
      </c>
    </row>
    <row r="13296" spans="1:11" x14ac:dyDescent="0.2">
      <c r="A13296" t="s">
        <v>850</v>
      </c>
      <c r="B13296" t="s">
        <v>595</v>
      </c>
      <c r="C13296" s="1" t="s">
        <v>657</v>
      </c>
      <c r="D13296" s="1" t="s">
        <v>2791</v>
      </c>
      <c r="E13296" s="2">
        <v>5</v>
      </c>
      <c r="F13296" s="3">
        <v>2</v>
      </c>
      <c r="G13296" s="2">
        <v>25</v>
      </c>
      <c r="H13296" s="3">
        <v>17</v>
      </c>
      <c r="I13296" s="69" t="str">
        <f>VLOOKUP(C13296,СПРАВОЧНИК!B:D,2,0)</f>
        <v>КИТАЙ</v>
      </c>
      <c r="J13296" s="69" t="str">
        <f>VLOOKUP(C13296,СПРАВОЧНИК!B:D,3,0)</f>
        <v>ИНОМАРКИ</v>
      </c>
      <c r="K13296" s="69" t="str">
        <f>VLOOKUP(СВОД2023[[#This Row],[ФО]],СПРАВОЧНИК!H:P,2,0)</f>
        <v>Уральский ФО</v>
      </c>
    </row>
    <row r="13297" spans="1:11" x14ac:dyDescent="0.2">
      <c r="A13297" t="s">
        <v>850</v>
      </c>
      <c r="B13297" t="s">
        <v>595</v>
      </c>
      <c r="C13297" s="1" t="s">
        <v>657</v>
      </c>
      <c r="D13297" s="1" t="s">
        <v>658</v>
      </c>
      <c r="E13297" s="2">
        <v>2</v>
      </c>
      <c r="F13297" s="3"/>
      <c r="G13297" s="2">
        <v>4</v>
      </c>
      <c r="H13297" s="3">
        <v>1</v>
      </c>
      <c r="I13297" s="69" t="str">
        <f>VLOOKUP(C13297,СПРАВОЧНИК!B:D,2,0)</f>
        <v>КИТАЙ</v>
      </c>
      <c r="J13297" s="69" t="str">
        <f>VLOOKUP(C13297,СПРАВОЧНИК!B:D,3,0)</f>
        <v>ИНОМАРКИ</v>
      </c>
      <c r="K13297" s="69" t="str">
        <f>VLOOKUP(СВОД2023[[#This Row],[ФО]],СПРАВОЧНИК!H:P,2,0)</f>
        <v>Уральский ФО</v>
      </c>
    </row>
    <row r="13298" spans="1:11" x14ac:dyDescent="0.2">
      <c r="A13298" t="s">
        <v>850</v>
      </c>
      <c r="B13298" t="s">
        <v>595</v>
      </c>
      <c r="C13298" s="1" t="s">
        <v>657</v>
      </c>
      <c r="D13298" s="1" t="s">
        <v>2792</v>
      </c>
      <c r="E13298" s="2"/>
      <c r="F13298" s="3">
        <v>3</v>
      </c>
      <c r="G13298" s="2">
        <v>13</v>
      </c>
      <c r="H13298" s="3">
        <v>10</v>
      </c>
      <c r="I13298" s="69" t="str">
        <f>VLOOKUP(C13298,СПРАВОЧНИК!B:D,2,0)</f>
        <v>КИТАЙ</v>
      </c>
      <c r="J13298" s="69" t="str">
        <f>VLOOKUP(C13298,СПРАВОЧНИК!B:D,3,0)</f>
        <v>ИНОМАРКИ</v>
      </c>
      <c r="K13298" s="69" t="str">
        <f>VLOOKUP(СВОД2023[[#This Row],[ФО]],СПРАВОЧНИК!H:P,2,0)</f>
        <v>Уральский ФО</v>
      </c>
    </row>
    <row r="13299" spans="1:11" x14ac:dyDescent="0.2">
      <c r="A13299" t="s">
        <v>850</v>
      </c>
      <c r="B13299" t="s">
        <v>595</v>
      </c>
      <c r="C13299" s="1" t="s">
        <v>657</v>
      </c>
      <c r="D13299" s="1" t="s">
        <v>659</v>
      </c>
      <c r="E13299" s="2">
        <v>15</v>
      </c>
      <c r="F13299" s="3">
        <v>9</v>
      </c>
      <c r="G13299" s="2">
        <v>58</v>
      </c>
      <c r="H13299" s="3">
        <v>54</v>
      </c>
      <c r="I13299" s="69" t="str">
        <f>VLOOKUP(C13299,СПРАВОЧНИК!B:D,2,0)</f>
        <v>КИТАЙ</v>
      </c>
      <c r="J13299" s="69" t="str">
        <f>VLOOKUP(C13299,СПРАВОЧНИК!B:D,3,0)</f>
        <v>ИНОМАРКИ</v>
      </c>
      <c r="K13299" s="69" t="str">
        <f>VLOOKUP(СВОД2023[[#This Row],[ФО]],СПРАВОЧНИК!H:P,2,0)</f>
        <v>Уральский ФО</v>
      </c>
    </row>
    <row r="13300" spans="1:11" x14ac:dyDescent="0.2">
      <c r="A13300" t="s">
        <v>850</v>
      </c>
      <c r="B13300" t="s">
        <v>595</v>
      </c>
      <c r="C13300" s="1" t="s">
        <v>274</v>
      </c>
      <c r="D13300" s="1" t="s">
        <v>660</v>
      </c>
      <c r="E13300" s="2">
        <v>4</v>
      </c>
      <c r="F13300" s="3">
        <v>2</v>
      </c>
      <c r="G13300" s="2">
        <v>26</v>
      </c>
      <c r="H13300" s="3">
        <v>12</v>
      </c>
      <c r="I13300" s="69" t="str">
        <f>VLOOKUP(C13300,СПРАВОЧНИК!B:D,2,0)</f>
        <v>ЯПОНИЯ</v>
      </c>
      <c r="J13300" s="69" t="str">
        <f>VLOOKUP(C13300,СПРАВОЧНИК!B:D,3,0)</f>
        <v>ИНОМАРКИ</v>
      </c>
      <c r="K13300" s="69" t="str">
        <f>VLOOKUP(СВОД2023[[#This Row],[ФО]],СПРАВОЧНИК!H:P,2,0)</f>
        <v>Уральский ФО</v>
      </c>
    </row>
    <row r="13301" spans="1:11" x14ac:dyDescent="0.2">
      <c r="A13301" t="s">
        <v>850</v>
      </c>
      <c r="B13301" t="s">
        <v>595</v>
      </c>
      <c r="C13301" s="1" t="s">
        <v>1054</v>
      </c>
      <c r="D13301" s="1" t="s">
        <v>2794</v>
      </c>
      <c r="E13301" s="2">
        <v>4</v>
      </c>
      <c r="F13301" s="3">
        <v>7</v>
      </c>
      <c r="G13301" s="2">
        <v>17</v>
      </c>
      <c r="H13301" s="3">
        <v>24</v>
      </c>
      <c r="I13301" s="69" t="str">
        <f>VLOOKUP(C13301,СПРАВОЧНИК!B:D,2,0)</f>
        <v>РОССИЯ</v>
      </c>
      <c r="J13301" s="69" t="str">
        <f>VLOOKUP(C13301,СПРАВОЧНИК!B:D,3,0)</f>
        <v>ОТЕЧЕСТВЕННЫЕ</v>
      </c>
      <c r="K13301" s="69" t="str">
        <f>VLOOKUP(СВОД2023[[#This Row],[ФО]],СПРАВОЧНИК!H:P,2,0)</f>
        <v>Уральский ФО</v>
      </c>
    </row>
    <row r="13302" spans="1:11" x14ac:dyDescent="0.2">
      <c r="A13302" t="s">
        <v>850</v>
      </c>
      <c r="B13302" t="s">
        <v>595</v>
      </c>
      <c r="C13302" s="1" t="s">
        <v>1054</v>
      </c>
      <c r="D13302" s="1" t="s">
        <v>2795</v>
      </c>
      <c r="E13302" s="2">
        <v>44</v>
      </c>
      <c r="F13302" s="3">
        <v>30</v>
      </c>
      <c r="G13302" s="2">
        <v>241</v>
      </c>
      <c r="H13302" s="3">
        <v>206</v>
      </c>
      <c r="I13302" s="69" t="str">
        <f>VLOOKUP(C13302,СПРАВОЧНИК!B:D,2,0)</f>
        <v>РОССИЯ</v>
      </c>
      <c r="J13302" s="69" t="str">
        <f>VLOOKUP(C13302,СПРАВОЧНИК!B:D,3,0)</f>
        <v>ОТЕЧЕСТВЕННЫЕ</v>
      </c>
      <c r="K13302" s="69" t="str">
        <f>VLOOKUP(СВОД2023[[#This Row],[ФО]],СПРАВОЧНИК!H:P,2,0)</f>
        <v>Уральский ФО</v>
      </c>
    </row>
    <row r="13303" spans="1:11" x14ac:dyDescent="0.2">
      <c r="A13303" t="s">
        <v>850</v>
      </c>
      <c r="B13303" t="s">
        <v>595</v>
      </c>
      <c r="C13303" s="1" t="s">
        <v>276</v>
      </c>
      <c r="D13303" s="1" t="s">
        <v>661</v>
      </c>
      <c r="E13303" s="2">
        <v>11</v>
      </c>
      <c r="F13303" s="3">
        <v>7</v>
      </c>
      <c r="G13303" s="2">
        <v>63</v>
      </c>
      <c r="H13303" s="3">
        <v>34</v>
      </c>
      <c r="I13303" s="69" t="str">
        <f>VLOOKUP(C13303,СПРАВОЧНИК!B:D,2,0)</f>
        <v>КИТАЙ</v>
      </c>
      <c r="J13303" s="69" t="str">
        <f>VLOOKUP(C13303,СПРАВОЧНИК!B:D,3,0)</f>
        <v>ИНОМАРКИ</v>
      </c>
      <c r="K13303" s="69" t="str">
        <f>VLOOKUP(СВОД2023[[#This Row],[ФО]],СПРАВОЧНИК!H:P,2,0)</f>
        <v>Уральский ФО</v>
      </c>
    </row>
    <row r="13304" spans="1:11" x14ac:dyDescent="0.2">
      <c r="A13304" t="s">
        <v>850</v>
      </c>
      <c r="B13304" t="s">
        <v>595</v>
      </c>
      <c r="C13304" s="1" t="s">
        <v>291</v>
      </c>
      <c r="D13304" s="1" t="s">
        <v>662</v>
      </c>
      <c r="E13304" s="2"/>
      <c r="F13304" s="3"/>
      <c r="G13304" s="2">
        <v>1</v>
      </c>
      <c r="H13304" s="3"/>
      <c r="I13304" s="69" t="str">
        <f>VLOOKUP(C13304,СПРАВОЧНИК!B:D,2,0)</f>
        <v>США</v>
      </c>
      <c r="J13304" s="69" t="str">
        <f>VLOOKUP(C13304,СПРАВОЧНИК!B:D,3,0)</f>
        <v>ИНОМАРКИ</v>
      </c>
      <c r="K13304" s="69" t="str">
        <f>VLOOKUP(СВОД2023[[#This Row],[ФО]],СПРАВОЧНИК!H:P,2,0)</f>
        <v>Уральский ФО</v>
      </c>
    </row>
    <row r="13305" spans="1:11" x14ac:dyDescent="0.2">
      <c r="A13305" t="s">
        <v>850</v>
      </c>
      <c r="B13305" t="s">
        <v>595</v>
      </c>
      <c r="C13305" s="1" t="s">
        <v>311</v>
      </c>
      <c r="D13305" s="1" t="s">
        <v>2796</v>
      </c>
      <c r="E13305" s="2">
        <v>3</v>
      </c>
      <c r="F13305" s="3">
        <v>9</v>
      </c>
      <c r="G13305" s="2">
        <v>70</v>
      </c>
      <c r="H13305" s="3">
        <v>60</v>
      </c>
      <c r="I13305" s="69" t="str">
        <f>VLOOKUP(C13305,СПРАВОЧНИК!B:D,2,0)</f>
        <v>РОССИЯ</v>
      </c>
      <c r="J13305" s="69" t="str">
        <f>VLOOKUP(C13305,СПРАВОЧНИК!B:D,3,0)</f>
        <v>ОТЕЧЕСТВЕННЫЕ</v>
      </c>
      <c r="K13305" s="69" t="str">
        <f>VLOOKUP(СВОД2023[[#This Row],[ФО]],СПРАВОЧНИК!H:P,2,0)</f>
        <v>Уральский ФО</v>
      </c>
    </row>
    <row r="13306" spans="1:11" x14ac:dyDescent="0.2">
      <c r="A13306" t="s">
        <v>850</v>
      </c>
      <c r="B13306" t="s">
        <v>595</v>
      </c>
      <c r="C13306" s="1" t="s">
        <v>350</v>
      </c>
      <c r="D13306" s="1" t="s">
        <v>2838</v>
      </c>
      <c r="E13306" s="2"/>
      <c r="F13306" s="3">
        <v>1</v>
      </c>
      <c r="G13306" s="2"/>
      <c r="H13306" s="3">
        <v>1</v>
      </c>
      <c r="I13306" s="69" t="str">
        <f>VLOOKUP(C13306,СПРАВОЧНИК!B:D,2,0)</f>
        <v>США</v>
      </c>
      <c r="J13306" s="69" t="str">
        <f>VLOOKUP(C13306,СПРАВОЧНИК!B:D,3,0)</f>
        <v>ИНОМАРКИ</v>
      </c>
      <c r="K13306" s="69" t="str">
        <f>VLOOKUP(СВОД2023[[#This Row],[ФО]],СПРАВОЧНИК!H:P,2,0)</f>
        <v>Уральский ФО</v>
      </c>
    </row>
    <row r="13307" spans="1:11" x14ac:dyDescent="0.2">
      <c r="A13307" t="s">
        <v>850</v>
      </c>
      <c r="B13307" t="s">
        <v>595</v>
      </c>
      <c r="C13307" s="1" t="s">
        <v>359</v>
      </c>
      <c r="D13307" s="1" t="s">
        <v>2797</v>
      </c>
      <c r="E13307" s="2">
        <v>10</v>
      </c>
      <c r="F13307" s="3">
        <v>6</v>
      </c>
      <c r="G13307" s="2">
        <v>35</v>
      </c>
      <c r="H13307" s="3">
        <v>26</v>
      </c>
      <c r="I13307" s="69" t="str">
        <f>VLOOKUP(C13307,СПРАВОЧНИК!B:D,2,0)</f>
        <v>ЯПОНИЯ</v>
      </c>
      <c r="J13307" s="69" t="str">
        <f>VLOOKUP(C13307,СПРАВОЧНИК!B:D,3,0)</f>
        <v>ИНОМАРКИ</v>
      </c>
      <c r="K13307" s="69" t="str">
        <f>VLOOKUP(СВОД2023[[#This Row],[ФО]],СПРАВОЧНИК!H:P,2,0)</f>
        <v>Уральский ФО</v>
      </c>
    </row>
    <row r="13308" spans="1:11" x14ac:dyDescent="0.2">
      <c r="A13308" t="s">
        <v>850</v>
      </c>
      <c r="B13308" t="s">
        <v>595</v>
      </c>
      <c r="C13308" s="1" t="s">
        <v>359</v>
      </c>
      <c r="D13308" s="1" t="s">
        <v>2798</v>
      </c>
      <c r="E13308" s="2">
        <v>3</v>
      </c>
      <c r="F13308" s="3">
        <v>6</v>
      </c>
      <c r="G13308" s="2">
        <v>11</v>
      </c>
      <c r="H13308" s="3">
        <v>13</v>
      </c>
      <c r="I13308" s="69" t="str">
        <f>VLOOKUP(C13308,СПРАВОЧНИК!B:D,2,0)</f>
        <v>ЯПОНИЯ</v>
      </c>
      <c r="J13308" s="69" t="str">
        <f>VLOOKUP(C13308,СПРАВОЧНИК!B:D,3,0)</f>
        <v>ИНОМАРКИ</v>
      </c>
      <c r="K13308" s="69" t="str">
        <f>VLOOKUP(СВОД2023[[#This Row],[ФО]],СПРАВОЧНИК!H:P,2,0)</f>
        <v>Уральский ФО</v>
      </c>
    </row>
    <row r="13309" spans="1:11" x14ac:dyDescent="0.2">
      <c r="A13309" t="s">
        <v>850</v>
      </c>
      <c r="B13309" t="s">
        <v>595</v>
      </c>
      <c r="C13309" s="1" t="s">
        <v>377</v>
      </c>
      <c r="D13309" s="1" t="s">
        <v>2799</v>
      </c>
      <c r="E13309" s="2">
        <v>1</v>
      </c>
      <c r="F13309" s="3">
        <v>1</v>
      </c>
      <c r="G13309" s="2">
        <v>6</v>
      </c>
      <c r="H13309" s="3">
        <v>10</v>
      </c>
      <c r="I13309" s="69" t="str">
        <f>VLOOKUP(C13309,СПРАВОЧНИК!B:D,2,0)</f>
        <v>ЕВРОПА</v>
      </c>
      <c r="J13309" s="69" t="str">
        <f>VLOOKUP(C13309,СПРАВОЧНИК!B:D,3,0)</f>
        <v>ИНОМАРКИ</v>
      </c>
      <c r="K13309" s="69" t="str">
        <f>VLOOKUP(СВОД2023[[#This Row],[ФО]],СПРАВОЧНИК!H:P,2,0)</f>
        <v>Уральский ФО</v>
      </c>
    </row>
    <row r="13310" spans="1:11" x14ac:dyDescent="0.2">
      <c r="A13310" t="s">
        <v>850</v>
      </c>
      <c r="B13310" t="s">
        <v>595</v>
      </c>
      <c r="C13310" s="1" t="s">
        <v>404</v>
      </c>
      <c r="D13310" s="1" t="s">
        <v>663</v>
      </c>
      <c r="E13310" s="2">
        <v>57</v>
      </c>
      <c r="F13310" s="3">
        <v>55</v>
      </c>
      <c r="G13310" s="2">
        <v>373</v>
      </c>
      <c r="H13310" s="3">
        <v>356</v>
      </c>
      <c r="I13310" s="69" t="str">
        <f>VLOOKUP(C13310,СПРАВОЧНИК!B:D,2,0)</f>
        <v>ЯПОНИЯ</v>
      </c>
      <c r="J13310" s="69" t="str">
        <f>VLOOKUP(C13310,СПРАВОЧНИК!B:D,3,0)</f>
        <v>ИНОМАРКИ</v>
      </c>
      <c r="K13310" s="69" t="str">
        <f>VLOOKUP(СВОД2023[[#This Row],[ФО]],СПРАВОЧНИК!H:P,2,0)</f>
        <v>Уральский ФО</v>
      </c>
    </row>
    <row r="13311" spans="1:11" x14ac:dyDescent="0.2">
      <c r="A13311" t="s">
        <v>850</v>
      </c>
      <c r="B13311" t="s">
        <v>595</v>
      </c>
      <c r="C13311" s="1" t="s">
        <v>418</v>
      </c>
      <c r="D13311" s="1" t="s">
        <v>2802</v>
      </c>
      <c r="E13311" s="2">
        <v>11</v>
      </c>
      <c r="F13311" s="3">
        <v>10</v>
      </c>
      <c r="G13311" s="2">
        <v>65</v>
      </c>
      <c r="H13311" s="3">
        <v>47</v>
      </c>
      <c r="I13311" s="69" t="str">
        <f>VLOOKUP(C13311,СПРАВОЧНИК!B:D,2,0)</f>
        <v>ЯПОНИЯ</v>
      </c>
      <c r="J13311" s="69" t="str">
        <f>VLOOKUP(C13311,СПРАВОЧНИК!B:D,3,0)</f>
        <v>ИНОМАРКИ</v>
      </c>
      <c r="K13311" s="69" t="str">
        <f>VLOOKUP(СВОД2023[[#This Row],[ФО]],СПРАВОЧНИК!H:P,2,0)</f>
        <v>Уральский ФО</v>
      </c>
    </row>
    <row r="13312" spans="1:11" x14ac:dyDescent="0.2">
      <c r="A13312" t="s">
        <v>850</v>
      </c>
      <c r="B13312" t="s">
        <v>595</v>
      </c>
      <c r="C13312" s="1" t="s">
        <v>418</v>
      </c>
      <c r="D13312" s="1" t="s">
        <v>2803</v>
      </c>
      <c r="E13312" s="2"/>
      <c r="F13312" s="3"/>
      <c r="G13312" s="2">
        <v>1</v>
      </c>
      <c r="H13312" s="3"/>
      <c r="I13312" s="69" t="str">
        <f>VLOOKUP(C13312,СПРАВОЧНИК!B:D,2,0)</f>
        <v>ЯПОНИЯ</v>
      </c>
      <c r="J13312" s="69" t="str">
        <f>VLOOKUP(C13312,СПРАВОЧНИК!B:D,3,0)</f>
        <v>ИНОМАРКИ</v>
      </c>
      <c r="K13312" s="69" t="str">
        <f>VLOOKUP(СВОД2023[[#This Row],[ФО]],СПРАВОЧНИК!H:P,2,0)</f>
        <v>Уральский ФО</v>
      </c>
    </row>
    <row r="13313" spans="1:11" x14ac:dyDescent="0.2">
      <c r="A13313" t="s">
        <v>850</v>
      </c>
      <c r="B13313" t="s">
        <v>595</v>
      </c>
      <c r="C13313" s="1" t="s">
        <v>418</v>
      </c>
      <c r="D13313" s="1" t="s">
        <v>2804</v>
      </c>
      <c r="E13313" s="2">
        <v>5</v>
      </c>
      <c r="F13313" s="3">
        <v>5</v>
      </c>
      <c r="G13313" s="2">
        <v>31</v>
      </c>
      <c r="H13313" s="3">
        <v>33</v>
      </c>
      <c r="I13313" s="69" t="str">
        <f>VLOOKUP(C13313,СПРАВОЧНИК!B:D,2,0)</f>
        <v>ЯПОНИЯ</v>
      </c>
      <c r="J13313" s="69" t="str">
        <f>VLOOKUP(C13313,СПРАВОЧНИК!B:D,3,0)</f>
        <v>ИНОМАРКИ</v>
      </c>
      <c r="K13313" s="69" t="str">
        <f>VLOOKUP(СВОД2023[[#This Row],[ФО]],СПРАВОЧНИК!H:P,2,0)</f>
        <v>Уральский ФО</v>
      </c>
    </row>
    <row r="13314" spans="1:11" x14ac:dyDescent="0.2">
      <c r="A13314" t="s">
        <v>850</v>
      </c>
      <c r="B13314" t="s">
        <v>595</v>
      </c>
      <c r="C13314" s="1" t="s">
        <v>418</v>
      </c>
      <c r="D13314" s="1" t="s">
        <v>2805</v>
      </c>
      <c r="E13314" s="2"/>
      <c r="F13314" s="3">
        <v>1</v>
      </c>
      <c r="G13314" s="2">
        <v>1</v>
      </c>
      <c r="H13314" s="3">
        <v>2</v>
      </c>
      <c r="I13314" s="69" t="str">
        <f>VLOOKUP(C13314,СПРАВОЧНИК!B:D,2,0)</f>
        <v>ЯПОНИЯ</v>
      </c>
      <c r="J13314" s="69" t="str">
        <f>VLOOKUP(C13314,СПРАВОЧНИК!B:D,3,0)</f>
        <v>ИНОМАРКИ</v>
      </c>
      <c r="K13314" s="69" t="str">
        <f>VLOOKUP(СВОД2023[[#This Row],[ФО]],СПРАВОЧНИК!H:P,2,0)</f>
        <v>Уральский ФО</v>
      </c>
    </row>
    <row r="13315" spans="1:11" x14ac:dyDescent="0.2">
      <c r="A13315" t="s">
        <v>850</v>
      </c>
      <c r="B13315" t="s">
        <v>595</v>
      </c>
      <c r="C13315" s="1" t="s">
        <v>498</v>
      </c>
      <c r="D13315" s="1" t="s">
        <v>2806</v>
      </c>
      <c r="E13315" s="2">
        <v>10</v>
      </c>
      <c r="F13315" s="3">
        <v>11</v>
      </c>
      <c r="G13315" s="2">
        <v>64</v>
      </c>
      <c r="H13315" s="3">
        <v>58</v>
      </c>
      <c r="I13315" s="69" t="str">
        <f>VLOOKUP(C13315,СПРАВОЧНИК!B:D,2,0)</f>
        <v>КОРЕЯ</v>
      </c>
      <c r="J13315" s="69" t="str">
        <f>VLOOKUP(C13315,СПРАВОЧНИК!B:D,3,0)</f>
        <v>ИНОМАРКИ</v>
      </c>
      <c r="K13315" s="69" t="str">
        <f>VLOOKUP(СВОД2023[[#This Row],[ФО]],СПРАВОЧНИК!H:P,2,0)</f>
        <v>Уральский ФО</v>
      </c>
    </row>
    <row r="13316" spans="1:11" x14ac:dyDescent="0.2">
      <c r="A13316" t="s">
        <v>850</v>
      </c>
      <c r="B13316" t="s">
        <v>595</v>
      </c>
      <c r="C13316" s="1" t="s">
        <v>500</v>
      </c>
      <c r="D13316" s="1" t="s">
        <v>2824</v>
      </c>
      <c r="E13316" s="2">
        <v>1</v>
      </c>
      <c r="F13316" s="3"/>
      <c r="G13316" s="2">
        <v>1</v>
      </c>
      <c r="H13316" s="3"/>
      <c r="I13316" s="69" t="str">
        <f>VLOOKUP(C13316,СПРАВОЧНИК!B:D,2,0)</f>
        <v>ЯПОНИЯ</v>
      </c>
      <c r="J13316" s="69" t="str">
        <f>VLOOKUP(C13316,СПРАВОЧНИК!B:D,3,0)</f>
        <v>ИНОМАРКИ</v>
      </c>
      <c r="K13316" s="69" t="str">
        <f>VLOOKUP(СВОД2023[[#This Row],[ФО]],СПРАВОЧНИК!H:P,2,0)</f>
        <v>Уральский ФО</v>
      </c>
    </row>
    <row r="13317" spans="1:11" x14ac:dyDescent="0.2">
      <c r="A13317" t="s">
        <v>850</v>
      </c>
      <c r="B13317" t="s">
        <v>595</v>
      </c>
      <c r="C13317" s="1" t="s">
        <v>500</v>
      </c>
      <c r="D13317" s="1" t="s">
        <v>2807</v>
      </c>
      <c r="E13317" s="2"/>
      <c r="F13317" s="3"/>
      <c r="G13317" s="2">
        <v>1</v>
      </c>
      <c r="H13317" s="3">
        <v>2</v>
      </c>
      <c r="I13317" s="69" t="str">
        <f>VLOOKUP(C13317,СПРАВОЧНИК!B:D,2,0)</f>
        <v>ЯПОНИЯ</v>
      </c>
      <c r="J13317" s="69" t="str">
        <f>VLOOKUP(C13317,СПРАВОЧНИК!B:D,3,0)</f>
        <v>ИНОМАРКИ</v>
      </c>
      <c r="K13317" s="69" t="str">
        <f>VLOOKUP(СВОД2023[[#This Row],[ФО]],СПРАВОЧНИК!H:P,2,0)</f>
        <v>Уральский ФО</v>
      </c>
    </row>
    <row r="13318" spans="1:11" x14ac:dyDescent="0.2">
      <c r="A13318" t="s">
        <v>850</v>
      </c>
      <c r="B13318" t="s">
        <v>595</v>
      </c>
      <c r="C13318" s="1" t="s">
        <v>2523</v>
      </c>
      <c r="D13318" s="1" t="s">
        <v>2825</v>
      </c>
      <c r="E13318" s="2"/>
      <c r="F13318" s="3">
        <v>1</v>
      </c>
      <c r="G13318" s="2">
        <v>1</v>
      </c>
      <c r="H13318" s="3">
        <v>1</v>
      </c>
      <c r="I13318" s="69" t="str">
        <f>VLOOKUP(C13318,СПРАВОЧНИК!B:D,2,0)</f>
        <v>ИНДИЯ</v>
      </c>
      <c r="J13318" s="69" t="str">
        <f>VLOOKUP(C13318,СПРАВОЧНИК!B:D,3,0)</f>
        <v>ИНОМАРКИ</v>
      </c>
      <c r="K13318" s="69" t="str">
        <f>VLOOKUP(СВОД2023[[#This Row],[ФО]],СПРАВОЧНИК!H:P,2,0)</f>
        <v>Уральский ФО</v>
      </c>
    </row>
    <row r="13319" spans="1:11" x14ac:dyDescent="0.2">
      <c r="A13319" t="s">
        <v>850</v>
      </c>
      <c r="B13319" t="s">
        <v>595</v>
      </c>
      <c r="C13319" s="1" t="s">
        <v>2571</v>
      </c>
      <c r="D13319" s="1" t="s">
        <v>2826</v>
      </c>
      <c r="E13319" s="2"/>
      <c r="F13319" s="3"/>
      <c r="G13319" s="2"/>
      <c r="H13319" s="3">
        <v>1</v>
      </c>
      <c r="I13319" s="69" t="str">
        <f>VLOOKUP(C13319,СПРАВОЧНИК!B:D,2,0)</f>
        <v>КИТАЙ</v>
      </c>
      <c r="J13319" s="69" t="str">
        <f>VLOOKUP(C13319,СПРАВОЧНИК!B:D,3,0)</f>
        <v>ИНОМАРКИ</v>
      </c>
      <c r="K13319" s="69" t="str">
        <f>VLOOKUP(СВОД2023[[#This Row],[ФО]],СПРАВОЧНИК!H:P,2,0)</f>
        <v>Уральский ФО</v>
      </c>
    </row>
    <row r="13320" spans="1:11" x14ac:dyDescent="0.2">
      <c r="A13320" t="s">
        <v>850</v>
      </c>
      <c r="B13320" t="s">
        <v>595</v>
      </c>
      <c r="C13320" s="1" t="s">
        <v>533</v>
      </c>
      <c r="D13320" s="1" t="s">
        <v>664</v>
      </c>
      <c r="E13320" s="2">
        <v>85</v>
      </c>
      <c r="F13320" s="3">
        <v>76</v>
      </c>
      <c r="G13320" s="2">
        <v>498</v>
      </c>
      <c r="H13320" s="3">
        <v>435</v>
      </c>
      <c r="I13320" s="69" t="str">
        <f>VLOOKUP(C13320,СПРАВОЧНИК!B:D,2,0)</f>
        <v>ЯПОНИЯ</v>
      </c>
      <c r="J13320" s="69" t="str">
        <f>VLOOKUP(C13320,СПРАВОЧНИК!B:D,3,0)</f>
        <v>ИНОМАРКИ</v>
      </c>
      <c r="K13320" s="69" t="str">
        <f>VLOOKUP(СВОД2023[[#This Row],[ФО]],СПРАВОЧНИК!H:P,2,0)</f>
        <v>Уральский ФО</v>
      </c>
    </row>
    <row r="13321" spans="1:11" x14ac:dyDescent="0.2">
      <c r="A13321" t="s">
        <v>850</v>
      </c>
      <c r="B13321" t="s">
        <v>595</v>
      </c>
      <c r="C13321" s="1" t="s">
        <v>533</v>
      </c>
      <c r="D13321" s="1" t="s">
        <v>665</v>
      </c>
      <c r="E13321" s="2"/>
      <c r="F13321" s="3">
        <v>1</v>
      </c>
      <c r="G13321" s="2">
        <v>5</v>
      </c>
      <c r="H13321" s="3">
        <v>3</v>
      </c>
      <c r="I13321" s="69" t="str">
        <f>VLOOKUP(C13321,СПРАВОЧНИК!B:D,2,0)</f>
        <v>ЯПОНИЯ</v>
      </c>
      <c r="J13321" s="69" t="str">
        <f>VLOOKUP(C13321,СПРАВОЧНИК!B:D,3,0)</f>
        <v>ИНОМАРКИ</v>
      </c>
      <c r="K13321" s="69" t="str">
        <f>VLOOKUP(СВОД2023[[#This Row],[ФО]],СПРАВОЧНИК!H:P,2,0)</f>
        <v>Уральский ФО</v>
      </c>
    </row>
    <row r="13322" spans="1:11" x14ac:dyDescent="0.2">
      <c r="A13322" t="s">
        <v>850</v>
      </c>
      <c r="B13322" t="s">
        <v>595</v>
      </c>
      <c r="C13322" s="1" t="s">
        <v>533</v>
      </c>
      <c r="D13322" s="1" t="s">
        <v>666</v>
      </c>
      <c r="E13322" s="2">
        <v>12</v>
      </c>
      <c r="F13322" s="3">
        <v>13</v>
      </c>
      <c r="G13322" s="2">
        <v>62</v>
      </c>
      <c r="H13322" s="3">
        <v>49</v>
      </c>
      <c r="I13322" s="69" t="str">
        <f>VLOOKUP(C13322,СПРАВОЧНИК!B:D,2,0)</f>
        <v>ЯПОНИЯ</v>
      </c>
      <c r="J13322" s="69" t="str">
        <f>VLOOKUP(C13322,СПРАВОЧНИК!B:D,3,0)</f>
        <v>ИНОМАРКИ</v>
      </c>
      <c r="K13322" s="69" t="str">
        <f>VLOOKUP(СВОД2023[[#This Row],[ФО]],СПРАВОЧНИК!H:P,2,0)</f>
        <v>Уральский ФО</v>
      </c>
    </row>
    <row r="13323" spans="1:11" x14ac:dyDescent="0.2">
      <c r="A13323" t="s">
        <v>850</v>
      </c>
      <c r="B13323" t="s">
        <v>595</v>
      </c>
      <c r="C13323" s="1" t="s">
        <v>564</v>
      </c>
      <c r="D13323" s="1" t="s">
        <v>667</v>
      </c>
      <c r="E13323" s="2">
        <v>140</v>
      </c>
      <c r="F13323" s="3">
        <v>87</v>
      </c>
      <c r="G13323" s="2">
        <v>596</v>
      </c>
      <c r="H13323" s="3">
        <v>586</v>
      </c>
      <c r="I13323" s="69" t="str">
        <f>VLOOKUP(C13323,СПРАВОЧНИК!B:D,2,0)</f>
        <v>РОССИЯ</v>
      </c>
      <c r="J13323" s="69" t="str">
        <f>VLOOKUP(C13323,СПРАВОЧНИК!B:D,3,0)</f>
        <v>ОТЕЧЕСТВЕННЫЕ</v>
      </c>
      <c r="K13323" s="69" t="str">
        <f>VLOOKUP(СВОД2023[[#This Row],[ФО]],СПРАВОЧНИК!H:P,2,0)</f>
        <v>Уральский ФО</v>
      </c>
    </row>
    <row r="13324" spans="1:11" x14ac:dyDescent="0.2">
      <c r="A13324" t="s">
        <v>850</v>
      </c>
      <c r="B13324" t="s">
        <v>595</v>
      </c>
      <c r="C13324" s="1" t="s">
        <v>568</v>
      </c>
      <c r="D13324" s="1" t="s">
        <v>2808</v>
      </c>
      <c r="E13324" s="2">
        <v>21</v>
      </c>
      <c r="F13324" s="3">
        <v>13</v>
      </c>
      <c r="G13324" s="2">
        <v>103</v>
      </c>
      <c r="H13324" s="3">
        <v>81</v>
      </c>
      <c r="I13324" s="69" t="str">
        <f>VLOOKUP(C13324,СПРАВОЧНИК!B:D,2,0)</f>
        <v>ЕВРОПА</v>
      </c>
      <c r="J13324" s="69" t="str">
        <f>VLOOKUP(C13324,СПРАВОЧНИК!B:D,3,0)</f>
        <v>ИНОМАРКИ</v>
      </c>
      <c r="K13324" s="69" t="str">
        <f>VLOOKUP(СВОД2023[[#This Row],[ФО]],СПРАВОЧНИК!H:P,2,0)</f>
        <v>Уральский ФО</v>
      </c>
    </row>
    <row r="13325" spans="1:11" x14ac:dyDescent="0.2">
      <c r="A13325" t="s">
        <v>850</v>
      </c>
      <c r="B13325" t="s">
        <v>595</v>
      </c>
      <c r="C13325" s="1" t="s">
        <v>2370</v>
      </c>
      <c r="D13325" s="1" t="s">
        <v>2810</v>
      </c>
      <c r="E13325" s="2"/>
      <c r="F13325" s="3">
        <v>2</v>
      </c>
      <c r="G13325" s="2">
        <v>6</v>
      </c>
      <c r="H13325" s="3">
        <v>6</v>
      </c>
      <c r="I13325" s="69" t="str">
        <f>VLOOKUP(C13325,СПРАВОЧНИК!B:D,2,0)</f>
        <v>КИТАЙ</v>
      </c>
      <c r="J13325" s="69" t="str">
        <f>VLOOKUP(C13325,СПРАВОЧНИК!B:D,3,0)</f>
        <v>ИНОМАРКИ</v>
      </c>
      <c r="K13325" s="69" t="str">
        <f>VLOOKUP(СВОД2023[[#This Row],[ФО]],СПРАВОЧНИК!H:P,2,0)</f>
        <v>Уральский ФО</v>
      </c>
    </row>
    <row r="13326" spans="1:11" x14ac:dyDescent="0.2">
      <c r="A13326" t="s">
        <v>850</v>
      </c>
      <c r="B13326" t="s">
        <v>596</v>
      </c>
      <c r="C13326" s="1" t="s">
        <v>1035</v>
      </c>
      <c r="D13326" s="1" t="s">
        <v>2788</v>
      </c>
      <c r="E13326" s="2"/>
      <c r="F13326" s="3">
        <v>2</v>
      </c>
      <c r="G13326" s="2">
        <v>1</v>
      </c>
      <c r="H13326" s="3">
        <v>3</v>
      </c>
      <c r="I13326" s="69" t="str">
        <f>VLOOKUP(C13326,СПРАВОЧНИК!B:D,2,0)</f>
        <v>РОССИЯ</v>
      </c>
      <c r="J13326" s="69" t="str">
        <f>VLOOKUP(C13326,СПРАВОЧНИК!B:D,3,0)</f>
        <v>ОТЕЧЕСТВЕННЫЕ</v>
      </c>
      <c r="K13326" s="69" t="str">
        <f>VLOOKUP(СВОД2023[[#This Row],[ФО]],СПРАВОЧНИК!H:P,2,0)</f>
        <v>Центральный ФО</v>
      </c>
    </row>
    <row r="13327" spans="1:11" x14ac:dyDescent="0.2">
      <c r="A13327" t="s">
        <v>850</v>
      </c>
      <c r="B13327" t="s">
        <v>596</v>
      </c>
      <c r="C13327" s="1" t="s">
        <v>1324</v>
      </c>
      <c r="D13327" s="1" t="s">
        <v>2811</v>
      </c>
      <c r="E13327" s="2">
        <v>5</v>
      </c>
      <c r="F13327" s="3">
        <v>5</v>
      </c>
      <c r="G13327" s="2">
        <v>26</v>
      </c>
      <c r="H13327" s="3">
        <v>26</v>
      </c>
      <c r="I13327" s="69" t="str">
        <f>VLOOKUP(C13327,СПРАВОЧНИК!B:D,2,0)</f>
        <v>РОССИЯ</v>
      </c>
      <c r="J13327" s="69" t="str">
        <f>VLOOKUP(C13327,СПРАВОЧНИК!B:D,3,0)</f>
        <v>ОТЕЧЕСТВЕННЫЕ</v>
      </c>
      <c r="K13327" s="69" t="str">
        <f>VLOOKUP(СВОД2023[[#This Row],[ФО]],СПРАВОЧНИК!H:P,2,0)</f>
        <v>Центральный ФО</v>
      </c>
    </row>
    <row r="13328" spans="1:11" x14ac:dyDescent="0.2">
      <c r="A13328" t="s">
        <v>850</v>
      </c>
      <c r="B13328" t="s">
        <v>596</v>
      </c>
      <c r="C13328" s="1" t="s">
        <v>2395</v>
      </c>
      <c r="D13328" s="1" t="s">
        <v>2812</v>
      </c>
      <c r="E13328" s="2"/>
      <c r="F13328" s="3"/>
      <c r="G13328" s="2"/>
      <c r="H13328" s="3">
        <v>1</v>
      </c>
      <c r="I13328" s="69" t="str">
        <f>VLOOKUP(C13328,СПРАВОЧНИК!B:D,2,0)</f>
        <v>КИТАЙ</v>
      </c>
      <c r="J13328" s="69" t="str">
        <f>VLOOKUP(C13328,СПРАВОЧНИК!B:D,3,0)</f>
        <v>ИНОМАРКИ</v>
      </c>
      <c r="K13328" s="69" t="str">
        <f>VLOOKUP(СВОД2023[[#This Row],[ФО]],СПРАВОЧНИК!H:P,2,0)</f>
        <v>Центральный ФО</v>
      </c>
    </row>
    <row r="13329" spans="1:11" x14ac:dyDescent="0.2">
      <c r="A13329" t="s">
        <v>850</v>
      </c>
      <c r="B13329" t="s">
        <v>596</v>
      </c>
      <c r="C13329" s="1" t="s">
        <v>99</v>
      </c>
      <c r="D13329" s="1" t="s">
        <v>2789</v>
      </c>
      <c r="E13329" s="2">
        <v>2</v>
      </c>
      <c r="F13329" s="3"/>
      <c r="G13329" s="2">
        <v>8</v>
      </c>
      <c r="H13329" s="3">
        <v>3</v>
      </c>
      <c r="I13329" s="69" t="str">
        <f>VLOOKUP(C13329,СПРАВОЧНИК!B:D,2,0)</f>
        <v>США</v>
      </c>
      <c r="J13329" s="69" t="str">
        <f>VLOOKUP(C13329,СПРАВОЧНИК!B:D,3,0)</f>
        <v>ИНОМАРКИ</v>
      </c>
      <c r="K13329" s="69" t="str">
        <f>VLOOKUP(СВОД2023[[#This Row],[ФО]],СПРАВОЧНИК!H:P,2,0)</f>
        <v>Центральный ФО</v>
      </c>
    </row>
    <row r="13330" spans="1:11" x14ac:dyDescent="0.2">
      <c r="A13330" t="s">
        <v>850</v>
      </c>
      <c r="B13330" t="s">
        <v>596</v>
      </c>
      <c r="C13330" s="1" t="s">
        <v>99</v>
      </c>
      <c r="D13330" s="1" t="s">
        <v>674</v>
      </c>
      <c r="E13330" s="2"/>
      <c r="F13330" s="3">
        <v>1</v>
      </c>
      <c r="G13330" s="2">
        <v>1</v>
      </c>
      <c r="H13330" s="3">
        <v>1</v>
      </c>
      <c r="I13330" s="69" t="str">
        <f>VLOOKUP(C13330,СПРАВОЧНИК!B:D,2,0)</f>
        <v>США</v>
      </c>
      <c r="J13330" s="69" t="str">
        <f>VLOOKUP(C13330,СПРАВОЧНИК!B:D,3,0)</f>
        <v>ИНОМАРКИ</v>
      </c>
      <c r="K13330" s="69" t="str">
        <f>VLOOKUP(СВОД2023[[#This Row],[ФО]],СПРАВОЧНИК!H:P,2,0)</f>
        <v>Центральный ФО</v>
      </c>
    </row>
    <row r="13331" spans="1:11" x14ac:dyDescent="0.2">
      <c r="A13331" t="s">
        <v>850</v>
      </c>
      <c r="B13331" t="s">
        <v>596</v>
      </c>
      <c r="C13331" s="1" t="s">
        <v>99</v>
      </c>
      <c r="D13331" s="1" t="s">
        <v>653</v>
      </c>
      <c r="E13331" s="2">
        <v>2</v>
      </c>
      <c r="F13331" s="3">
        <v>1</v>
      </c>
      <c r="G13331" s="2">
        <v>2</v>
      </c>
      <c r="H13331" s="3">
        <v>3</v>
      </c>
      <c r="I13331" s="69" t="str">
        <f>VLOOKUP(C13331,СПРАВОЧНИК!B:D,2,0)</f>
        <v>США</v>
      </c>
      <c r="J13331" s="69" t="str">
        <f>VLOOKUP(C13331,СПРАВОЧНИК!B:D,3,0)</f>
        <v>ИНОМАРКИ</v>
      </c>
      <c r="K13331" s="69" t="str">
        <f>VLOOKUP(СВОД2023[[#This Row],[ФО]],СПРАВОЧНИК!H:P,2,0)</f>
        <v>Центральный ФО</v>
      </c>
    </row>
    <row r="13332" spans="1:11" x14ac:dyDescent="0.2">
      <c r="A13332" t="s">
        <v>850</v>
      </c>
      <c r="B13332" t="s">
        <v>596</v>
      </c>
      <c r="C13332" s="1" t="s">
        <v>99</v>
      </c>
      <c r="D13332" s="1" t="s">
        <v>2839</v>
      </c>
      <c r="E13332" s="2"/>
      <c r="F13332" s="3"/>
      <c r="G13332" s="2">
        <v>1</v>
      </c>
      <c r="H13332" s="3"/>
      <c r="I13332" s="69" t="str">
        <f>VLOOKUP(C13332,СПРАВОЧНИК!B:D,2,0)</f>
        <v>США</v>
      </c>
      <c r="J13332" s="69" t="str">
        <f>VLOOKUP(C13332,СПРАВОЧНИК!B:D,3,0)</f>
        <v>ИНОМАРКИ</v>
      </c>
      <c r="K13332" s="69" t="str">
        <f>VLOOKUP(СВОД2023[[#This Row],[ФО]],СПРАВОЧНИК!H:P,2,0)</f>
        <v>Центральный ФО</v>
      </c>
    </row>
    <row r="13333" spans="1:11" x14ac:dyDescent="0.2">
      <c r="A13333" t="s">
        <v>850</v>
      </c>
      <c r="B13333" t="s">
        <v>596</v>
      </c>
      <c r="C13333" s="1" t="s">
        <v>99</v>
      </c>
      <c r="D13333" s="1" t="s">
        <v>2813</v>
      </c>
      <c r="E13333" s="2"/>
      <c r="F13333" s="3">
        <v>1</v>
      </c>
      <c r="G13333" s="2"/>
      <c r="H13333" s="3">
        <v>2</v>
      </c>
      <c r="I13333" s="69" t="str">
        <f>VLOOKUP(C13333,СПРАВОЧНИК!B:D,2,0)</f>
        <v>США</v>
      </c>
      <c r="J13333" s="69" t="str">
        <f>VLOOKUP(C13333,СПРАВОЧНИК!B:D,3,0)</f>
        <v>ИНОМАРКИ</v>
      </c>
      <c r="K13333" s="69" t="str">
        <f>VLOOKUP(СВОД2023[[#This Row],[ФО]],СПРАВОЧНИК!H:P,2,0)</f>
        <v>Центральный ФО</v>
      </c>
    </row>
    <row r="13334" spans="1:11" x14ac:dyDescent="0.2">
      <c r="A13334" t="s">
        <v>850</v>
      </c>
      <c r="B13334" t="s">
        <v>596</v>
      </c>
      <c r="C13334" s="1" t="s">
        <v>99</v>
      </c>
      <c r="D13334" s="1" t="s">
        <v>670</v>
      </c>
      <c r="E13334" s="2"/>
      <c r="F13334" s="3">
        <v>1</v>
      </c>
      <c r="G13334" s="2">
        <v>11</v>
      </c>
      <c r="H13334" s="3">
        <v>6</v>
      </c>
      <c r="I13334" s="69" t="str">
        <f>VLOOKUP(C13334,СПРАВОЧНИК!B:D,2,0)</f>
        <v>США</v>
      </c>
      <c r="J13334" s="69" t="str">
        <f>VLOOKUP(C13334,СПРАВОЧНИК!B:D,3,0)</f>
        <v>ИНОМАРКИ</v>
      </c>
      <c r="K13334" s="69" t="str">
        <f>VLOOKUP(СВОД2023[[#This Row],[ФО]],СПРАВОЧНИК!H:P,2,0)</f>
        <v>Центральный ФО</v>
      </c>
    </row>
    <row r="13335" spans="1:11" x14ac:dyDescent="0.2">
      <c r="A13335" t="s">
        <v>850</v>
      </c>
      <c r="B13335" t="s">
        <v>596</v>
      </c>
      <c r="C13335" s="1" t="s">
        <v>1404</v>
      </c>
      <c r="D13335" s="1" t="s">
        <v>2815</v>
      </c>
      <c r="E13335" s="2"/>
      <c r="F13335" s="3"/>
      <c r="G13335" s="2">
        <v>2</v>
      </c>
      <c r="H13335" s="3"/>
      <c r="I13335" s="69" t="str">
        <f>VLOOKUP(C13335,СПРАВОЧНИК!B:D,2,0)</f>
        <v>КИТАЙ</v>
      </c>
      <c r="J13335" s="69" t="str">
        <f>VLOOKUP(C13335,СПРАВОЧНИК!B:D,3,0)</f>
        <v>ИНОМАРКИ</v>
      </c>
      <c r="K13335" s="69" t="str">
        <f>VLOOKUP(СВОД2023[[#This Row],[ФО]],СПРАВОЧНИК!H:P,2,0)</f>
        <v>Центральный ФО</v>
      </c>
    </row>
    <row r="13336" spans="1:11" x14ac:dyDescent="0.2">
      <c r="A13336" t="s">
        <v>850</v>
      </c>
      <c r="B13336" t="s">
        <v>596</v>
      </c>
      <c r="C13336" s="1" t="s">
        <v>1404</v>
      </c>
      <c r="D13336" s="1" t="s">
        <v>2816</v>
      </c>
      <c r="E13336" s="2"/>
      <c r="F13336" s="3"/>
      <c r="G13336" s="2"/>
      <c r="H13336" s="3">
        <v>1</v>
      </c>
      <c r="I13336" s="69" t="str">
        <f>VLOOKUP(C13336,СПРАВОЧНИК!B:D,2,0)</f>
        <v>КИТАЙ</v>
      </c>
      <c r="J13336" s="69" t="str">
        <f>VLOOKUP(C13336,СПРАВОЧНИК!B:D,3,0)</f>
        <v>ИНОМАРКИ</v>
      </c>
      <c r="K13336" s="69" t="str">
        <f>VLOOKUP(СВОД2023[[#This Row],[ФО]],СПРАВОЧНИК!H:P,2,0)</f>
        <v>Центральный ФО</v>
      </c>
    </row>
    <row r="13337" spans="1:11" x14ac:dyDescent="0.2">
      <c r="A13337" t="s">
        <v>850</v>
      </c>
      <c r="B13337" t="s">
        <v>596</v>
      </c>
      <c r="C13337" s="1" t="s">
        <v>142</v>
      </c>
      <c r="D13337" s="1" t="s">
        <v>2817</v>
      </c>
      <c r="E13337" s="2"/>
      <c r="F13337" s="3">
        <v>1</v>
      </c>
      <c r="G13337" s="2">
        <v>4</v>
      </c>
      <c r="H13337" s="3">
        <v>4</v>
      </c>
      <c r="I13337" s="69" t="str">
        <f>VLOOKUP(C13337,СПРАВОЧНИК!B:D,2,0)</f>
        <v>США</v>
      </c>
      <c r="J13337" s="69" t="str">
        <f>VLOOKUP(C13337,СПРАВОЧНИК!B:D,3,0)</f>
        <v>ИНОМАРКИ</v>
      </c>
      <c r="K13337" s="69" t="str">
        <f>VLOOKUP(СВОД2023[[#This Row],[ФО]],СПРАВОЧНИК!H:P,2,0)</f>
        <v>Центральный ФО</v>
      </c>
    </row>
    <row r="13338" spans="1:11" x14ac:dyDescent="0.2">
      <c r="A13338" t="s">
        <v>850</v>
      </c>
      <c r="B13338" t="s">
        <v>596</v>
      </c>
      <c r="C13338" s="1" t="s">
        <v>142</v>
      </c>
      <c r="D13338" s="1" t="s">
        <v>654</v>
      </c>
      <c r="E13338" s="2">
        <v>56</v>
      </c>
      <c r="F13338" s="3">
        <v>35</v>
      </c>
      <c r="G13338" s="2">
        <v>339</v>
      </c>
      <c r="H13338" s="3">
        <v>191</v>
      </c>
      <c r="I13338" s="69" t="str">
        <f>VLOOKUP(C13338,СПРАВОЧНИК!B:D,2,0)</f>
        <v>США</v>
      </c>
      <c r="J13338" s="69" t="str">
        <f>VLOOKUP(C13338,СПРАВОЧНИК!B:D,3,0)</f>
        <v>ИНОМАРКИ</v>
      </c>
      <c r="K13338" s="69" t="str">
        <f>VLOOKUP(СВОД2023[[#This Row],[ФО]],СПРАВОЧНИК!H:P,2,0)</f>
        <v>Центральный ФО</v>
      </c>
    </row>
    <row r="13339" spans="1:11" x14ac:dyDescent="0.2">
      <c r="A13339" t="s">
        <v>850</v>
      </c>
      <c r="B13339" t="s">
        <v>596</v>
      </c>
      <c r="C13339" s="1" t="s">
        <v>147</v>
      </c>
      <c r="D13339" s="1" t="s">
        <v>668</v>
      </c>
      <c r="E13339" s="2"/>
      <c r="F13339" s="3"/>
      <c r="G13339" s="2">
        <v>1</v>
      </c>
      <c r="H13339" s="3"/>
      <c r="I13339" s="69" t="str">
        <f>VLOOKUP(C13339,СПРАВОЧНИК!B:D,2,0)</f>
        <v>КИТАЙ</v>
      </c>
      <c r="J13339" s="69" t="str">
        <f>VLOOKUP(C13339,СПРАВОЧНИК!B:D,3,0)</f>
        <v>ИНОМАРКИ</v>
      </c>
      <c r="K13339" s="69" t="str">
        <f>VLOOKUP(СВОД2023[[#This Row],[ФО]],СПРАВОЧНИК!H:P,2,0)</f>
        <v>Центральный ФО</v>
      </c>
    </row>
    <row r="13340" spans="1:11" x14ac:dyDescent="0.2">
      <c r="A13340" t="s">
        <v>850</v>
      </c>
      <c r="B13340" t="s">
        <v>596</v>
      </c>
      <c r="C13340" s="1" t="s">
        <v>173</v>
      </c>
      <c r="D13340" s="1" t="s">
        <v>2790</v>
      </c>
      <c r="E13340" s="2">
        <v>5</v>
      </c>
      <c r="F13340" s="3">
        <v>3</v>
      </c>
      <c r="G13340" s="2">
        <v>18</v>
      </c>
      <c r="H13340" s="3">
        <v>16</v>
      </c>
      <c r="I13340" s="69" t="str">
        <f>VLOOKUP(C13340,СПРАВОЧНИК!B:D,2,0)</f>
        <v>ЕВРОПА</v>
      </c>
      <c r="J13340" s="69" t="str">
        <f>VLOOKUP(C13340,СПРАВОЧНИК!B:D,3,0)</f>
        <v>ИНОМАРКИ</v>
      </c>
      <c r="K13340" s="69" t="str">
        <f>VLOOKUP(СВОД2023[[#This Row],[ФО]],СПРАВОЧНИК!H:P,2,0)</f>
        <v>Центральный ФО</v>
      </c>
    </row>
    <row r="13341" spans="1:11" x14ac:dyDescent="0.2">
      <c r="A13341" t="s">
        <v>850</v>
      </c>
      <c r="B13341" t="s">
        <v>596</v>
      </c>
      <c r="C13341" s="1" t="s">
        <v>177</v>
      </c>
      <c r="D13341" s="1" t="s">
        <v>655</v>
      </c>
      <c r="E13341" s="2">
        <v>11</v>
      </c>
      <c r="F13341" s="3">
        <v>15</v>
      </c>
      <c r="G13341" s="2">
        <v>98</v>
      </c>
      <c r="H13341" s="3">
        <v>72</v>
      </c>
      <c r="I13341" s="69" t="str">
        <f>VLOOKUP(C13341,СПРАВОЧНИК!B:D,2,0)</f>
        <v>США</v>
      </c>
      <c r="J13341" s="69" t="str">
        <f>VLOOKUP(C13341,СПРАВОЧНИК!B:D,3,0)</f>
        <v>ИНОМАРКИ</v>
      </c>
      <c r="K13341" s="69" t="str">
        <f>VLOOKUP(СВОД2023[[#This Row],[ФО]],СПРАВОЧНИК!H:P,2,0)</f>
        <v>Центральный ФО</v>
      </c>
    </row>
    <row r="13342" spans="1:11" x14ac:dyDescent="0.2">
      <c r="A13342" t="s">
        <v>850</v>
      </c>
      <c r="B13342" t="s">
        <v>596</v>
      </c>
      <c r="C13342" s="1" t="s">
        <v>177</v>
      </c>
      <c r="D13342" s="1" t="s">
        <v>656</v>
      </c>
      <c r="E13342" s="2">
        <v>34</v>
      </c>
      <c r="F13342" s="3">
        <v>24</v>
      </c>
      <c r="G13342" s="2">
        <v>146</v>
      </c>
      <c r="H13342" s="3">
        <v>131</v>
      </c>
      <c r="I13342" s="69" t="str">
        <f>VLOOKUP(C13342,СПРАВОЧНИК!B:D,2,0)</f>
        <v>США</v>
      </c>
      <c r="J13342" s="69" t="str">
        <f>VLOOKUP(C13342,СПРАВОЧНИК!B:D,3,0)</f>
        <v>ИНОМАРКИ</v>
      </c>
      <c r="K13342" s="69" t="str">
        <f>VLOOKUP(СВОД2023[[#This Row],[ФО]],СПРАВОЧНИК!H:P,2,0)</f>
        <v>Центральный ФО</v>
      </c>
    </row>
    <row r="13343" spans="1:11" x14ac:dyDescent="0.2">
      <c r="A13343" t="s">
        <v>850</v>
      </c>
      <c r="B13343" t="s">
        <v>596</v>
      </c>
      <c r="C13343" s="1" t="s">
        <v>671</v>
      </c>
      <c r="D13343" s="1" t="s">
        <v>672</v>
      </c>
      <c r="E13343" s="2"/>
      <c r="F13343" s="3"/>
      <c r="G13343" s="2">
        <v>1</v>
      </c>
      <c r="H13343" s="3">
        <v>1</v>
      </c>
      <c r="I13343" s="69" t="str">
        <f>VLOOKUP(C13343,СПРАВОЧНИК!B:D,2,0)</f>
        <v>КИТАЙ</v>
      </c>
      <c r="J13343" s="69" t="str">
        <f>VLOOKUP(C13343,СПРАВОЧНИК!B:D,3,0)</f>
        <v>ИНОМАРКИ</v>
      </c>
      <c r="K13343" s="69" t="str">
        <f>VLOOKUP(СВОД2023[[#This Row],[ФО]],СПРАВОЧНИК!H:P,2,0)</f>
        <v>Центральный ФО</v>
      </c>
    </row>
    <row r="13344" spans="1:11" x14ac:dyDescent="0.2">
      <c r="A13344" t="s">
        <v>850</v>
      </c>
      <c r="B13344" t="s">
        <v>596</v>
      </c>
      <c r="C13344" s="1" t="s">
        <v>215</v>
      </c>
      <c r="D13344" s="1" t="s">
        <v>2840</v>
      </c>
      <c r="E13344" s="2"/>
      <c r="F13344" s="3">
        <v>1</v>
      </c>
      <c r="G13344" s="2"/>
      <c r="H13344" s="3">
        <v>1</v>
      </c>
      <c r="I13344" s="69" t="str">
        <f>VLOOKUP(C13344,СПРАВОЧНИК!B:D,2,0)</f>
        <v>США</v>
      </c>
      <c r="J13344" s="69" t="str">
        <f>VLOOKUP(C13344,СПРАВОЧНИК!B:D,3,0)</f>
        <v>ИНОМАРКИ</v>
      </c>
      <c r="K13344" s="69" t="str">
        <f>VLOOKUP(СВОД2023[[#This Row],[ФО]],СПРАВОЧНИК!H:P,2,0)</f>
        <v>Центральный ФО</v>
      </c>
    </row>
    <row r="13345" spans="1:11" x14ac:dyDescent="0.2">
      <c r="A13345" t="s">
        <v>850</v>
      </c>
      <c r="B13345" t="s">
        <v>596</v>
      </c>
      <c r="C13345" s="1" t="s">
        <v>215</v>
      </c>
      <c r="D13345" s="1" t="s">
        <v>2841</v>
      </c>
      <c r="E13345" s="2"/>
      <c r="F13345" s="3"/>
      <c r="G13345" s="2"/>
      <c r="H13345" s="3">
        <v>1</v>
      </c>
      <c r="I13345" s="69" t="str">
        <f>VLOOKUP(C13345,СПРАВОЧНИК!B:D,2,0)</f>
        <v>США</v>
      </c>
      <c r="J13345" s="69" t="str">
        <f>VLOOKUP(C13345,СПРАВОЧНИК!B:D,3,0)</f>
        <v>ИНОМАРКИ</v>
      </c>
      <c r="K13345" s="69" t="str">
        <f>VLOOKUP(СВОД2023[[#This Row],[ФО]],СПРАВОЧНИК!H:P,2,0)</f>
        <v>Центральный ФО</v>
      </c>
    </row>
    <row r="13346" spans="1:11" x14ac:dyDescent="0.2">
      <c r="A13346" t="s">
        <v>850</v>
      </c>
      <c r="B13346" t="s">
        <v>596</v>
      </c>
      <c r="C13346" s="1" t="s">
        <v>215</v>
      </c>
      <c r="D13346" s="1" t="s">
        <v>675</v>
      </c>
      <c r="E13346" s="2"/>
      <c r="F13346" s="3"/>
      <c r="G13346" s="2">
        <v>2</v>
      </c>
      <c r="H13346" s="3"/>
      <c r="I13346" s="69" t="str">
        <f>VLOOKUP(C13346,СПРАВОЧНИК!B:D,2,0)</f>
        <v>США</v>
      </c>
      <c r="J13346" s="69" t="str">
        <f>VLOOKUP(C13346,СПРАВОЧНИК!B:D,3,0)</f>
        <v>ИНОМАРКИ</v>
      </c>
      <c r="K13346" s="69" t="str">
        <f>VLOOKUP(СВОД2023[[#This Row],[ФО]],СПРАВОЧНИК!H:P,2,0)</f>
        <v>Центральный ФО</v>
      </c>
    </row>
    <row r="13347" spans="1:11" x14ac:dyDescent="0.2">
      <c r="A13347" t="s">
        <v>850</v>
      </c>
      <c r="B13347" t="s">
        <v>596</v>
      </c>
      <c r="C13347" s="1" t="s">
        <v>215</v>
      </c>
      <c r="D13347" s="1" t="s">
        <v>2819</v>
      </c>
      <c r="E13347" s="2"/>
      <c r="F13347" s="3"/>
      <c r="G13347" s="2">
        <v>1</v>
      </c>
      <c r="H13347" s="3"/>
      <c r="I13347" s="69" t="str">
        <f>VLOOKUP(C13347,СПРАВОЧНИК!B:D,2,0)</f>
        <v>США</v>
      </c>
      <c r="J13347" s="69" t="str">
        <f>VLOOKUP(C13347,СПРАВОЧНИК!B:D,3,0)</f>
        <v>ИНОМАРКИ</v>
      </c>
      <c r="K13347" s="69" t="str">
        <f>VLOOKUP(СВОД2023[[#This Row],[ФО]],СПРАВОЧНИК!H:P,2,0)</f>
        <v>Центральный ФО</v>
      </c>
    </row>
    <row r="13348" spans="1:11" x14ac:dyDescent="0.2">
      <c r="A13348" t="s">
        <v>850</v>
      </c>
      <c r="B13348" t="s">
        <v>596</v>
      </c>
      <c r="C13348" s="1" t="s">
        <v>215</v>
      </c>
      <c r="D13348" s="1" t="s">
        <v>669</v>
      </c>
      <c r="E13348" s="2"/>
      <c r="F13348" s="3"/>
      <c r="G13348" s="2">
        <v>7</v>
      </c>
      <c r="H13348" s="3">
        <v>3</v>
      </c>
      <c r="I13348" s="69" t="str">
        <f>VLOOKUP(C13348,СПРАВОЧНИК!B:D,2,0)</f>
        <v>США</v>
      </c>
      <c r="J13348" s="69" t="str">
        <f>VLOOKUP(C13348,СПРАВОЧНИК!B:D,3,0)</f>
        <v>ИНОМАРКИ</v>
      </c>
      <c r="K13348" s="69" t="str">
        <f>VLOOKUP(СВОД2023[[#This Row],[ФО]],СПРАВОЧНИК!H:P,2,0)</f>
        <v>Центральный ФО</v>
      </c>
    </row>
    <row r="13349" spans="1:11" x14ac:dyDescent="0.2">
      <c r="A13349" t="s">
        <v>850</v>
      </c>
      <c r="B13349" t="s">
        <v>596</v>
      </c>
      <c r="C13349" s="1" t="s">
        <v>215</v>
      </c>
      <c r="D13349" s="1" t="s">
        <v>2842</v>
      </c>
      <c r="E13349" s="2"/>
      <c r="F13349" s="3"/>
      <c r="G13349" s="2">
        <v>1</v>
      </c>
      <c r="H13349" s="3"/>
      <c r="I13349" s="69" t="str">
        <f>VLOOKUP(C13349,СПРАВОЧНИК!B:D,2,0)</f>
        <v>США</v>
      </c>
      <c r="J13349" s="69" t="str">
        <f>VLOOKUP(C13349,СПРАВОЧНИК!B:D,3,0)</f>
        <v>ИНОМАРКИ</v>
      </c>
      <c r="K13349" s="69" t="str">
        <f>VLOOKUP(СВОД2023[[#This Row],[ФО]],СПРАВОЧНИК!H:P,2,0)</f>
        <v>Центральный ФО</v>
      </c>
    </row>
    <row r="13350" spans="1:11" x14ac:dyDescent="0.2">
      <c r="A13350" t="s">
        <v>850</v>
      </c>
      <c r="B13350" t="s">
        <v>596</v>
      </c>
      <c r="C13350" s="1" t="s">
        <v>1182</v>
      </c>
      <c r="D13350" s="1" t="s">
        <v>2820</v>
      </c>
      <c r="E13350" s="2">
        <v>1</v>
      </c>
      <c r="F13350" s="3"/>
      <c r="G13350" s="2">
        <v>2</v>
      </c>
      <c r="H13350" s="3">
        <v>2</v>
      </c>
      <c r="I13350" s="69" t="str">
        <f>VLOOKUP(C13350,СПРАВОЧНИК!B:D,2,0)</f>
        <v>КИТАЙ</v>
      </c>
      <c r="J13350" s="69" t="str">
        <f>VLOOKUP(C13350,СПРАВОЧНИК!B:D,3,0)</f>
        <v>ИНОМАРКИ</v>
      </c>
      <c r="K13350" s="69" t="str">
        <f>VLOOKUP(СВОД2023[[#This Row],[ФО]],СПРАВОЧНИК!H:P,2,0)</f>
        <v>Центральный ФО</v>
      </c>
    </row>
    <row r="13351" spans="1:11" x14ac:dyDescent="0.2">
      <c r="A13351" t="s">
        <v>850</v>
      </c>
      <c r="B13351" t="s">
        <v>596</v>
      </c>
      <c r="C13351" s="1" t="s">
        <v>657</v>
      </c>
      <c r="D13351" s="1" t="s">
        <v>2791</v>
      </c>
      <c r="E13351" s="2">
        <v>14</v>
      </c>
      <c r="F13351" s="3">
        <v>9</v>
      </c>
      <c r="G13351" s="2">
        <v>57</v>
      </c>
      <c r="H13351" s="3">
        <v>64</v>
      </c>
      <c r="I13351" s="69" t="str">
        <f>VLOOKUP(C13351,СПРАВОЧНИК!B:D,2,0)</f>
        <v>КИТАЙ</v>
      </c>
      <c r="J13351" s="69" t="str">
        <f>VLOOKUP(C13351,СПРАВОЧНИК!B:D,3,0)</f>
        <v>ИНОМАРКИ</v>
      </c>
      <c r="K13351" s="69" t="str">
        <f>VLOOKUP(СВОД2023[[#This Row],[ФО]],СПРАВОЧНИК!H:P,2,0)</f>
        <v>Центральный ФО</v>
      </c>
    </row>
    <row r="13352" spans="1:11" x14ac:dyDescent="0.2">
      <c r="A13352" t="s">
        <v>850</v>
      </c>
      <c r="B13352" t="s">
        <v>596</v>
      </c>
      <c r="C13352" s="1" t="s">
        <v>657</v>
      </c>
      <c r="D13352" s="1" t="s">
        <v>2843</v>
      </c>
      <c r="E13352" s="2"/>
      <c r="F13352" s="3"/>
      <c r="G13352" s="2">
        <v>1</v>
      </c>
      <c r="H13352" s="3"/>
      <c r="I13352" s="69" t="str">
        <f>VLOOKUP(C13352,СПРАВОЧНИК!B:D,2,0)</f>
        <v>КИТАЙ</v>
      </c>
      <c r="J13352" s="69" t="str">
        <f>VLOOKUP(C13352,СПРАВОЧНИК!B:D,3,0)</f>
        <v>ИНОМАРКИ</v>
      </c>
      <c r="K13352" s="69" t="str">
        <f>VLOOKUP(СВОД2023[[#This Row],[ФО]],СПРАВОЧНИК!H:P,2,0)</f>
        <v>Центральный ФО</v>
      </c>
    </row>
    <row r="13353" spans="1:11" x14ac:dyDescent="0.2">
      <c r="A13353" t="s">
        <v>850</v>
      </c>
      <c r="B13353" t="s">
        <v>596</v>
      </c>
      <c r="C13353" s="1" t="s">
        <v>657</v>
      </c>
      <c r="D13353" s="1" t="s">
        <v>658</v>
      </c>
      <c r="E13353" s="2">
        <v>7</v>
      </c>
      <c r="F13353" s="3"/>
      <c r="G13353" s="2">
        <v>27</v>
      </c>
      <c r="H13353" s="3">
        <v>5</v>
      </c>
      <c r="I13353" s="69" t="str">
        <f>VLOOKUP(C13353,СПРАВОЧНИК!B:D,2,0)</f>
        <v>КИТАЙ</v>
      </c>
      <c r="J13353" s="69" t="str">
        <f>VLOOKUP(C13353,СПРАВОЧНИК!B:D,3,0)</f>
        <v>ИНОМАРКИ</v>
      </c>
      <c r="K13353" s="69" t="str">
        <f>VLOOKUP(СВОД2023[[#This Row],[ФО]],СПРАВОЧНИК!H:P,2,0)</f>
        <v>Центральный ФО</v>
      </c>
    </row>
    <row r="13354" spans="1:11" x14ac:dyDescent="0.2">
      <c r="A13354" t="s">
        <v>850</v>
      </c>
      <c r="B13354" t="s">
        <v>596</v>
      </c>
      <c r="C13354" s="1" t="s">
        <v>657</v>
      </c>
      <c r="D13354" s="1" t="s">
        <v>2792</v>
      </c>
      <c r="E13354" s="2">
        <v>3</v>
      </c>
      <c r="F13354" s="3">
        <v>2</v>
      </c>
      <c r="G13354" s="2">
        <v>17</v>
      </c>
      <c r="H13354" s="3">
        <v>13</v>
      </c>
      <c r="I13354" s="69" t="str">
        <f>VLOOKUP(C13354,СПРАВОЧНИК!B:D,2,0)</f>
        <v>КИТАЙ</v>
      </c>
      <c r="J13354" s="69" t="str">
        <f>VLOOKUP(C13354,СПРАВОЧНИК!B:D,3,0)</f>
        <v>ИНОМАРКИ</v>
      </c>
      <c r="K13354" s="69" t="str">
        <f>VLOOKUP(СВОД2023[[#This Row],[ФО]],СПРАВОЧНИК!H:P,2,0)</f>
        <v>Центральный ФО</v>
      </c>
    </row>
    <row r="13355" spans="1:11" x14ac:dyDescent="0.2">
      <c r="A13355" t="s">
        <v>850</v>
      </c>
      <c r="B13355" t="s">
        <v>596</v>
      </c>
      <c r="C13355" s="1" t="s">
        <v>657</v>
      </c>
      <c r="D13355" s="1" t="s">
        <v>2793</v>
      </c>
      <c r="E13355" s="2"/>
      <c r="F13355" s="3"/>
      <c r="G13355" s="2">
        <v>3</v>
      </c>
      <c r="H13355" s="3">
        <v>2</v>
      </c>
      <c r="I13355" s="69" t="str">
        <f>VLOOKUP(C13355,СПРАВОЧНИК!B:D,2,0)</f>
        <v>КИТАЙ</v>
      </c>
      <c r="J13355" s="69" t="str">
        <f>VLOOKUP(C13355,СПРАВОЧНИК!B:D,3,0)</f>
        <v>ИНОМАРКИ</v>
      </c>
      <c r="K13355" s="69" t="str">
        <f>VLOOKUP(СВОД2023[[#This Row],[ФО]],СПРАВОЧНИК!H:P,2,0)</f>
        <v>Центральный ФО</v>
      </c>
    </row>
    <row r="13356" spans="1:11" x14ac:dyDescent="0.2">
      <c r="A13356" t="s">
        <v>850</v>
      </c>
      <c r="B13356" t="s">
        <v>596</v>
      </c>
      <c r="C13356" s="1" t="s">
        <v>657</v>
      </c>
      <c r="D13356" s="1" t="s">
        <v>659</v>
      </c>
      <c r="E13356" s="2">
        <v>9</v>
      </c>
      <c r="F13356" s="3">
        <v>6</v>
      </c>
      <c r="G13356" s="2">
        <v>70</v>
      </c>
      <c r="H13356" s="3">
        <v>80</v>
      </c>
      <c r="I13356" s="69" t="str">
        <f>VLOOKUP(C13356,СПРАВОЧНИК!B:D,2,0)</f>
        <v>КИТАЙ</v>
      </c>
      <c r="J13356" s="69" t="str">
        <f>VLOOKUP(C13356,СПРАВОЧНИК!B:D,3,0)</f>
        <v>ИНОМАРКИ</v>
      </c>
      <c r="K13356" s="69" t="str">
        <f>VLOOKUP(СВОД2023[[#This Row],[ФО]],СПРАВОЧНИК!H:P,2,0)</f>
        <v>Центральный ФО</v>
      </c>
    </row>
    <row r="13357" spans="1:11" x14ac:dyDescent="0.2">
      <c r="A13357" t="s">
        <v>850</v>
      </c>
      <c r="B13357" t="s">
        <v>596</v>
      </c>
      <c r="C13357" s="1" t="s">
        <v>274</v>
      </c>
      <c r="D13357" s="1" t="s">
        <v>2834</v>
      </c>
      <c r="E13357" s="2"/>
      <c r="F13357" s="3"/>
      <c r="G13357" s="2"/>
      <c r="H13357" s="3">
        <v>1</v>
      </c>
      <c r="I13357" s="69" t="str">
        <f>VLOOKUP(C13357,СПРАВОЧНИК!B:D,2,0)</f>
        <v>ЯПОНИЯ</v>
      </c>
      <c r="J13357" s="69" t="str">
        <f>VLOOKUP(C13357,СПРАВОЧНИК!B:D,3,0)</f>
        <v>ИНОМАРКИ</v>
      </c>
      <c r="K13357" s="69" t="str">
        <f>VLOOKUP(СВОД2023[[#This Row],[ФО]],СПРАВОЧНИК!H:P,2,0)</f>
        <v>Центральный ФО</v>
      </c>
    </row>
    <row r="13358" spans="1:11" x14ac:dyDescent="0.2">
      <c r="A13358" t="s">
        <v>850</v>
      </c>
      <c r="B13358" t="s">
        <v>596</v>
      </c>
      <c r="C13358" s="1" t="s">
        <v>274</v>
      </c>
      <c r="D13358" s="1" t="s">
        <v>660</v>
      </c>
      <c r="E13358" s="2">
        <v>6</v>
      </c>
      <c r="F13358" s="3">
        <v>3</v>
      </c>
      <c r="G13358" s="2">
        <v>29</v>
      </c>
      <c r="H13358" s="3">
        <v>29</v>
      </c>
      <c r="I13358" s="69" t="str">
        <f>VLOOKUP(C13358,СПРАВОЧНИК!B:D,2,0)</f>
        <v>ЯПОНИЯ</v>
      </c>
      <c r="J13358" s="69" t="str">
        <f>VLOOKUP(C13358,СПРАВОЧНИК!B:D,3,0)</f>
        <v>ИНОМАРКИ</v>
      </c>
      <c r="K13358" s="69" t="str">
        <f>VLOOKUP(СВОД2023[[#This Row],[ФО]],СПРАВОЧНИК!H:P,2,0)</f>
        <v>Центральный ФО</v>
      </c>
    </row>
    <row r="13359" spans="1:11" x14ac:dyDescent="0.2">
      <c r="A13359" t="s">
        <v>850</v>
      </c>
      <c r="B13359" t="s">
        <v>596</v>
      </c>
      <c r="C13359" s="1" t="s">
        <v>1054</v>
      </c>
      <c r="D13359" s="1" t="s">
        <v>2794</v>
      </c>
      <c r="E13359" s="2">
        <v>2</v>
      </c>
      <c r="F13359" s="3">
        <v>10</v>
      </c>
      <c r="G13359" s="2">
        <v>42</v>
      </c>
      <c r="H13359" s="3">
        <v>20</v>
      </c>
      <c r="I13359" s="69" t="str">
        <f>VLOOKUP(C13359,СПРАВОЧНИК!B:D,2,0)</f>
        <v>РОССИЯ</v>
      </c>
      <c r="J13359" s="69" t="str">
        <f>VLOOKUP(C13359,СПРАВОЧНИК!B:D,3,0)</f>
        <v>ОТЕЧЕСТВЕННЫЕ</v>
      </c>
      <c r="K13359" s="69" t="str">
        <f>VLOOKUP(СВОД2023[[#This Row],[ФО]],СПРАВОЧНИК!H:P,2,0)</f>
        <v>Центральный ФО</v>
      </c>
    </row>
    <row r="13360" spans="1:11" x14ac:dyDescent="0.2">
      <c r="A13360" t="s">
        <v>850</v>
      </c>
      <c r="B13360" t="s">
        <v>596</v>
      </c>
      <c r="C13360" s="1" t="s">
        <v>1054</v>
      </c>
      <c r="D13360" s="1" t="s">
        <v>2795</v>
      </c>
      <c r="E13360" s="2">
        <v>58</v>
      </c>
      <c r="F13360" s="3">
        <v>64</v>
      </c>
      <c r="G13360" s="2">
        <v>291</v>
      </c>
      <c r="H13360" s="3">
        <v>315</v>
      </c>
      <c r="I13360" s="69" t="str">
        <f>VLOOKUP(C13360,СПРАВОЧНИК!B:D,2,0)</f>
        <v>РОССИЯ</v>
      </c>
      <c r="J13360" s="69" t="str">
        <f>VLOOKUP(C13360,СПРАВОЧНИК!B:D,3,0)</f>
        <v>ОТЕЧЕСТВЕННЫЕ</v>
      </c>
      <c r="K13360" s="69" t="str">
        <f>VLOOKUP(СВОД2023[[#This Row],[ФО]],СПРАВОЧНИК!H:P,2,0)</f>
        <v>Центральный ФО</v>
      </c>
    </row>
    <row r="13361" spans="1:11" x14ac:dyDescent="0.2">
      <c r="A13361" t="s">
        <v>850</v>
      </c>
      <c r="B13361" t="s">
        <v>596</v>
      </c>
      <c r="C13361" s="1" t="s">
        <v>276</v>
      </c>
      <c r="D13361" s="1" t="s">
        <v>673</v>
      </c>
      <c r="E13361" s="2">
        <v>3</v>
      </c>
      <c r="F13361" s="3"/>
      <c r="G13361" s="2">
        <v>4</v>
      </c>
      <c r="H13361" s="3"/>
      <c r="I13361" s="69" t="str">
        <f>VLOOKUP(C13361,СПРАВОЧНИК!B:D,2,0)</f>
        <v>КИТАЙ</v>
      </c>
      <c r="J13361" s="69" t="str">
        <f>VLOOKUP(C13361,СПРАВОЧНИК!B:D,3,0)</f>
        <v>ИНОМАРКИ</v>
      </c>
      <c r="K13361" s="69" t="str">
        <f>VLOOKUP(СВОД2023[[#This Row],[ФО]],СПРАВОЧНИК!H:P,2,0)</f>
        <v>Центральный ФО</v>
      </c>
    </row>
    <row r="13362" spans="1:11" x14ac:dyDescent="0.2">
      <c r="A13362" t="s">
        <v>850</v>
      </c>
      <c r="B13362" t="s">
        <v>596</v>
      </c>
      <c r="C13362" s="1" t="s">
        <v>276</v>
      </c>
      <c r="D13362" s="1" t="s">
        <v>661</v>
      </c>
      <c r="E13362" s="2">
        <v>7</v>
      </c>
      <c r="F13362" s="3"/>
      <c r="G13362" s="2">
        <v>19</v>
      </c>
      <c r="H13362" s="3">
        <v>12</v>
      </c>
      <c r="I13362" s="69" t="str">
        <f>VLOOKUP(C13362,СПРАВОЧНИК!B:D,2,0)</f>
        <v>КИТАЙ</v>
      </c>
      <c r="J13362" s="69" t="str">
        <f>VLOOKUP(C13362,СПРАВОЧНИК!B:D,3,0)</f>
        <v>ИНОМАРКИ</v>
      </c>
      <c r="K13362" s="69" t="str">
        <f>VLOOKUP(СВОД2023[[#This Row],[ФО]],СПРАВОЧНИК!H:P,2,0)</f>
        <v>Центральный ФО</v>
      </c>
    </row>
    <row r="13363" spans="1:11" x14ac:dyDescent="0.2">
      <c r="A13363" t="s">
        <v>850</v>
      </c>
      <c r="B13363" t="s">
        <v>596</v>
      </c>
      <c r="C13363" s="1" t="s">
        <v>291</v>
      </c>
      <c r="D13363" s="1" t="s">
        <v>662</v>
      </c>
      <c r="E13363" s="2">
        <v>1</v>
      </c>
      <c r="F13363" s="3"/>
      <c r="G13363" s="2">
        <v>6</v>
      </c>
      <c r="H13363" s="3"/>
      <c r="I13363" s="69" t="str">
        <f>VLOOKUP(C13363,СПРАВОЧНИК!B:D,2,0)</f>
        <v>США</v>
      </c>
      <c r="J13363" s="69" t="str">
        <f>VLOOKUP(C13363,СПРАВОЧНИК!B:D,3,0)</f>
        <v>ИНОМАРКИ</v>
      </c>
      <c r="K13363" s="69" t="str">
        <f>VLOOKUP(СВОД2023[[#This Row],[ФО]],СПРАВОЧНИК!H:P,2,0)</f>
        <v>Центральный ФО</v>
      </c>
    </row>
    <row r="13364" spans="1:11" x14ac:dyDescent="0.2">
      <c r="A13364" t="s">
        <v>850</v>
      </c>
      <c r="B13364" t="s">
        <v>596</v>
      </c>
      <c r="C13364" s="1" t="s">
        <v>311</v>
      </c>
      <c r="D13364" s="1" t="s">
        <v>2821</v>
      </c>
      <c r="E13364" s="2"/>
      <c r="F13364" s="3"/>
      <c r="G13364" s="2"/>
      <c r="H13364" s="3">
        <v>1</v>
      </c>
      <c r="I13364" s="69" t="str">
        <f>VLOOKUP(C13364,СПРАВОЧНИК!B:D,2,0)</f>
        <v>РОССИЯ</v>
      </c>
      <c r="J13364" s="69" t="str">
        <f>VLOOKUP(C13364,СПРАВОЧНИК!B:D,3,0)</f>
        <v>ОТЕЧЕСТВЕННЫЕ</v>
      </c>
      <c r="K13364" s="69" t="str">
        <f>VLOOKUP(СВОД2023[[#This Row],[ФО]],СПРАВОЧНИК!H:P,2,0)</f>
        <v>Центральный ФО</v>
      </c>
    </row>
    <row r="13365" spans="1:11" x14ac:dyDescent="0.2">
      <c r="A13365" t="s">
        <v>850</v>
      </c>
      <c r="B13365" t="s">
        <v>596</v>
      </c>
      <c r="C13365" s="1" t="s">
        <v>311</v>
      </c>
      <c r="D13365" s="1" t="s">
        <v>2796</v>
      </c>
      <c r="E13365" s="2">
        <v>4</v>
      </c>
      <c r="F13365" s="3">
        <v>6</v>
      </c>
      <c r="G13365" s="2">
        <v>37</v>
      </c>
      <c r="H13365" s="3">
        <v>39</v>
      </c>
      <c r="I13365" s="69" t="str">
        <f>VLOOKUP(C13365,СПРАВОЧНИК!B:D,2,0)</f>
        <v>РОССИЯ</v>
      </c>
      <c r="J13365" s="69" t="str">
        <f>VLOOKUP(C13365,СПРАВОЧНИК!B:D,3,0)</f>
        <v>ОТЕЧЕСТВЕННЫЕ</v>
      </c>
      <c r="K13365" s="69" t="str">
        <f>VLOOKUP(СВОД2023[[#This Row],[ФО]],СПРАВОЧНИК!H:P,2,0)</f>
        <v>Центральный ФО</v>
      </c>
    </row>
    <row r="13366" spans="1:11" x14ac:dyDescent="0.2">
      <c r="A13366" t="s">
        <v>850</v>
      </c>
      <c r="B13366" t="s">
        <v>596</v>
      </c>
      <c r="C13366" s="1" t="s">
        <v>2213</v>
      </c>
      <c r="D13366" s="1" t="s">
        <v>2822</v>
      </c>
      <c r="E13366" s="2"/>
      <c r="F13366" s="3"/>
      <c r="G13366" s="2">
        <v>1</v>
      </c>
      <c r="H13366" s="3"/>
      <c r="I13366" s="69" t="str">
        <f>VLOOKUP(C13366,СПРАВОЧНИК!B:D,2,0)</f>
        <v>КИТАЙ</v>
      </c>
      <c r="J13366" s="69" t="str">
        <f>VLOOKUP(C13366,СПРАВОЧНИК!B:D,3,0)</f>
        <v>ИНОМАРКИ</v>
      </c>
      <c r="K13366" s="69" t="str">
        <f>VLOOKUP(СВОД2023[[#This Row],[ФО]],СПРАВОЧНИК!H:P,2,0)</f>
        <v>Центральный ФО</v>
      </c>
    </row>
    <row r="13367" spans="1:11" x14ac:dyDescent="0.2">
      <c r="A13367" t="s">
        <v>850</v>
      </c>
      <c r="B13367" t="s">
        <v>596</v>
      </c>
      <c r="C13367" s="1" t="s">
        <v>350</v>
      </c>
      <c r="D13367" s="1" t="s">
        <v>2838</v>
      </c>
      <c r="E13367" s="2"/>
      <c r="F13367" s="3"/>
      <c r="G13367" s="2">
        <v>1</v>
      </c>
      <c r="H13367" s="3"/>
      <c r="I13367" s="69" t="str">
        <f>VLOOKUP(C13367,СПРАВОЧНИК!B:D,2,0)</f>
        <v>США</v>
      </c>
      <c r="J13367" s="69" t="str">
        <f>VLOOKUP(C13367,СПРАВОЧНИК!B:D,3,0)</f>
        <v>ИНОМАРКИ</v>
      </c>
      <c r="K13367" s="69" t="str">
        <f>VLOOKUP(СВОД2023[[#This Row],[ФО]],СПРАВОЧНИК!H:P,2,0)</f>
        <v>Центральный ФО</v>
      </c>
    </row>
    <row r="13368" spans="1:11" x14ac:dyDescent="0.2">
      <c r="A13368" t="s">
        <v>850</v>
      </c>
      <c r="B13368" t="s">
        <v>596</v>
      </c>
      <c r="C13368" s="1" t="s">
        <v>359</v>
      </c>
      <c r="D13368" s="1" t="s">
        <v>2797</v>
      </c>
      <c r="E13368" s="2">
        <v>14</v>
      </c>
      <c r="F13368" s="3">
        <v>10</v>
      </c>
      <c r="G13368" s="2">
        <v>71</v>
      </c>
      <c r="H13368" s="3">
        <v>73</v>
      </c>
      <c r="I13368" s="69" t="str">
        <f>VLOOKUP(C13368,СПРАВОЧНИК!B:D,2,0)</f>
        <v>ЯПОНИЯ</v>
      </c>
      <c r="J13368" s="69" t="str">
        <f>VLOOKUP(C13368,СПРАВОЧНИК!B:D,3,0)</f>
        <v>ИНОМАРКИ</v>
      </c>
      <c r="K13368" s="69" t="str">
        <f>VLOOKUP(СВОД2023[[#This Row],[ФО]],СПРАВОЧНИК!H:P,2,0)</f>
        <v>Центральный ФО</v>
      </c>
    </row>
    <row r="13369" spans="1:11" x14ac:dyDescent="0.2">
      <c r="A13369" t="s">
        <v>850</v>
      </c>
      <c r="B13369" t="s">
        <v>596</v>
      </c>
      <c r="C13369" s="1" t="s">
        <v>359</v>
      </c>
      <c r="D13369" s="1" t="s">
        <v>2798</v>
      </c>
      <c r="E13369" s="2">
        <v>2</v>
      </c>
      <c r="F13369" s="3">
        <v>3</v>
      </c>
      <c r="G13369" s="2">
        <v>25</v>
      </c>
      <c r="H13369" s="3">
        <v>25</v>
      </c>
      <c r="I13369" s="69" t="str">
        <f>VLOOKUP(C13369,СПРАВОЧНИК!B:D,2,0)</f>
        <v>ЯПОНИЯ</v>
      </c>
      <c r="J13369" s="69" t="str">
        <f>VLOOKUP(C13369,СПРАВОЧНИК!B:D,3,0)</f>
        <v>ИНОМАРКИ</v>
      </c>
      <c r="K13369" s="69" t="str">
        <f>VLOOKUP(СВОД2023[[#This Row],[ФО]],СПРАВОЧНИК!H:P,2,0)</f>
        <v>Центральный ФО</v>
      </c>
    </row>
    <row r="13370" spans="1:11" x14ac:dyDescent="0.2">
      <c r="A13370" t="s">
        <v>850</v>
      </c>
      <c r="B13370" t="s">
        <v>596</v>
      </c>
      <c r="C13370" s="1" t="s">
        <v>377</v>
      </c>
      <c r="D13370" s="1" t="s">
        <v>2799</v>
      </c>
      <c r="E13370" s="2">
        <v>15</v>
      </c>
      <c r="F13370" s="3">
        <v>6</v>
      </c>
      <c r="G13370" s="2">
        <v>59</v>
      </c>
      <c r="H13370" s="3">
        <v>40</v>
      </c>
      <c r="I13370" s="69" t="str">
        <f>VLOOKUP(C13370,СПРАВОЧНИК!B:D,2,0)</f>
        <v>ЕВРОПА</v>
      </c>
      <c r="J13370" s="69" t="str">
        <f>VLOOKUP(C13370,СПРАВОЧНИК!B:D,3,0)</f>
        <v>ИНОМАРКИ</v>
      </c>
      <c r="K13370" s="69" t="str">
        <f>VLOOKUP(СВОД2023[[#This Row],[ФО]],СПРАВОЧНИК!H:P,2,0)</f>
        <v>Центральный ФО</v>
      </c>
    </row>
    <row r="13371" spans="1:11" x14ac:dyDescent="0.2">
      <c r="A13371" t="s">
        <v>850</v>
      </c>
      <c r="B13371" t="s">
        <v>596</v>
      </c>
      <c r="C13371" s="1" t="s">
        <v>404</v>
      </c>
      <c r="D13371" s="1" t="s">
        <v>663</v>
      </c>
      <c r="E13371" s="2">
        <v>170</v>
      </c>
      <c r="F13371" s="3">
        <v>128</v>
      </c>
      <c r="G13371" s="2">
        <v>865</v>
      </c>
      <c r="H13371" s="3">
        <v>711</v>
      </c>
      <c r="I13371" s="69" t="str">
        <f>VLOOKUP(C13371,СПРАВОЧНИК!B:D,2,0)</f>
        <v>ЯПОНИЯ</v>
      </c>
      <c r="J13371" s="69" t="str">
        <f>VLOOKUP(C13371,СПРАВОЧНИК!B:D,3,0)</f>
        <v>ИНОМАРКИ</v>
      </c>
      <c r="K13371" s="69" t="str">
        <f>VLOOKUP(СВОД2023[[#This Row],[ФО]],СПРАВОЧНИК!H:P,2,0)</f>
        <v>Центральный ФО</v>
      </c>
    </row>
    <row r="13372" spans="1:11" x14ac:dyDescent="0.2">
      <c r="A13372" t="s">
        <v>850</v>
      </c>
      <c r="B13372" t="s">
        <v>596</v>
      </c>
      <c r="C13372" s="1" t="s">
        <v>404</v>
      </c>
      <c r="D13372" s="1" t="s">
        <v>2800</v>
      </c>
      <c r="E13372" s="2">
        <v>1</v>
      </c>
      <c r="F13372" s="3"/>
      <c r="G13372" s="2">
        <v>3</v>
      </c>
      <c r="H13372" s="3"/>
      <c r="I13372" s="69" t="str">
        <f>VLOOKUP(C13372,СПРАВОЧНИК!B:D,2,0)</f>
        <v>ЯПОНИЯ</v>
      </c>
      <c r="J13372" s="69" t="str">
        <f>VLOOKUP(C13372,СПРАВОЧНИК!B:D,3,0)</f>
        <v>ИНОМАРКИ</v>
      </c>
      <c r="K13372" s="69" t="str">
        <f>VLOOKUP(СВОД2023[[#This Row],[ФО]],СПРАВОЧНИК!H:P,2,0)</f>
        <v>Центральный ФО</v>
      </c>
    </row>
    <row r="13373" spans="1:11" x14ac:dyDescent="0.2">
      <c r="A13373" t="s">
        <v>850</v>
      </c>
      <c r="B13373" t="s">
        <v>596</v>
      </c>
      <c r="C13373" s="1" t="s">
        <v>418</v>
      </c>
      <c r="D13373" s="1" t="s">
        <v>2802</v>
      </c>
      <c r="E13373" s="2">
        <v>43</v>
      </c>
      <c r="F13373" s="3">
        <v>21</v>
      </c>
      <c r="G13373" s="2">
        <v>155</v>
      </c>
      <c r="H13373" s="3">
        <v>126</v>
      </c>
      <c r="I13373" s="69" t="str">
        <f>VLOOKUP(C13373,СПРАВОЧНИК!B:D,2,0)</f>
        <v>ЯПОНИЯ</v>
      </c>
      <c r="J13373" s="69" t="str">
        <f>VLOOKUP(C13373,СПРАВОЧНИК!B:D,3,0)</f>
        <v>ИНОМАРКИ</v>
      </c>
      <c r="K13373" s="69" t="str">
        <f>VLOOKUP(СВОД2023[[#This Row],[ФО]],СПРАВОЧНИК!H:P,2,0)</f>
        <v>Центральный ФО</v>
      </c>
    </row>
    <row r="13374" spans="1:11" x14ac:dyDescent="0.2">
      <c r="A13374" t="s">
        <v>850</v>
      </c>
      <c r="B13374" t="s">
        <v>596</v>
      </c>
      <c r="C13374" s="1" t="s">
        <v>418</v>
      </c>
      <c r="D13374" s="1" t="s">
        <v>2803</v>
      </c>
      <c r="E13374" s="2">
        <v>1</v>
      </c>
      <c r="F13374" s="3"/>
      <c r="G13374" s="2">
        <v>6</v>
      </c>
      <c r="H13374" s="3">
        <v>3</v>
      </c>
      <c r="I13374" s="69" t="str">
        <f>VLOOKUP(C13374,СПРАВОЧНИК!B:D,2,0)</f>
        <v>ЯПОНИЯ</v>
      </c>
      <c r="J13374" s="69" t="str">
        <f>VLOOKUP(C13374,СПРАВОЧНИК!B:D,3,0)</f>
        <v>ИНОМАРКИ</v>
      </c>
      <c r="K13374" s="69" t="str">
        <f>VLOOKUP(СВОД2023[[#This Row],[ФО]],СПРАВОЧНИК!H:P,2,0)</f>
        <v>Центральный ФО</v>
      </c>
    </row>
    <row r="13375" spans="1:11" x14ac:dyDescent="0.2">
      <c r="A13375" t="s">
        <v>850</v>
      </c>
      <c r="B13375" t="s">
        <v>596</v>
      </c>
      <c r="C13375" s="1" t="s">
        <v>418</v>
      </c>
      <c r="D13375" s="1" t="s">
        <v>2804</v>
      </c>
      <c r="E13375" s="2">
        <v>10</v>
      </c>
      <c r="F13375" s="3">
        <v>12</v>
      </c>
      <c r="G13375" s="2">
        <v>60</v>
      </c>
      <c r="H13375" s="3">
        <v>54</v>
      </c>
      <c r="I13375" s="69" t="str">
        <f>VLOOKUP(C13375,СПРАВОЧНИК!B:D,2,0)</f>
        <v>ЯПОНИЯ</v>
      </c>
      <c r="J13375" s="69" t="str">
        <f>VLOOKUP(C13375,СПРАВОЧНИК!B:D,3,0)</f>
        <v>ИНОМАРКИ</v>
      </c>
      <c r="K13375" s="69" t="str">
        <f>VLOOKUP(СВОД2023[[#This Row],[ФО]],СПРАВОЧНИК!H:P,2,0)</f>
        <v>Центральный ФО</v>
      </c>
    </row>
    <row r="13376" spans="1:11" x14ac:dyDescent="0.2">
      <c r="A13376" t="s">
        <v>850</v>
      </c>
      <c r="B13376" t="s">
        <v>596</v>
      </c>
      <c r="C13376" s="1" t="s">
        <v>418</v>
      </c>
      <c r="D13376" s="1" t="s">
        <v>2805</v>
      </c>
      <c r="E13376" s="2">
        <v>1</v>
      </c>
      <c r="F13376" s="3"/>
      <c r="G13376" s="2">
        <v>6</v>
      </c>
      <c r="H13376" s="3">
        <v>3</v>
      </c>
      <c r="I13376" s="69" t="str">
        <f>VLOOKUP(C13376,СПРАВОЧНИК!B:D,2,0)</f>
        <v>ЯПОНИЯ</v>
      </c>
      <c r="J13376" s="69" t="str">
        <f>VLOOKUP(C13376,СПРАВОЧНИК!B:D,3,0)</f>
        <v>ИНОМАРКИ</v>
      </c>
      <c r="K13376" s="69" t="str">
        <f>VLOOKUP(СВОД2023[[#This Row],[ФО]],СПРАВОЧНИК!H:P,2,0)</f>
        <v>Центральный ФО</v>
      </c>
    </row>
    <row r="13377" spans="1:11" x14ac:dyDescent="0.2">
      <c r="A13377" t="s">
        <v>850</v>
      </c>
      <c r="B13377" t="s">
        <v>596</v>
      </c>
      <c r="C13377" s="1" t="s">
        <v>498</v>
      </c>
      <c r="D13377" s="1" t="s">
        <v>2806</v>
      </c>
      <c r="E13377" s="2">
        <v>26</v>
      </c>
      <c r="F13377" s="3">
        <v>29</v>
      </c>
      <c r="G13377" s="2">
        <v>154</v>
      </c>
      <c r="H13377" s="3">
        <v>138</v>
      </c>
      <c r="I13377" s="69" t="str">
        <f>VLOOKUP(C13377,СПРАВОЧНИК!B:D,2,0)</f>
        <v>КОРЕЯ</v>
      </c>
      <c r="J13377" s="69" t="str">
        <f>VLOOKUP(C13377,СПРАВОЧНИК!B:D,3,0)</f>
        <v>ИНОМАРКИ</v>
      </c>
      <c r="K13377" s="69" t="str">
        <f>VLOOKUP(СВОД2023[[#This Row],[ФО]],СПРАВОЧНИК!H:P,2,0)</f>
        <v>Центральный ФО</v>
      </c>
    </row>
    <row r="13378" spans="1:11" x14ac:dyDescent="0.2">
      <c r="A13378" t="s">
        <v>850</v>
      </c>
      <c r="B13378" t="s">
        <v>596</v>
      </c>
      <c r="C13378" s="1" t="s">
        <v>500</v>
      </c>
      <c r="D13378" s="1" t="s">
        <v>2824</v>
      </c>
      <c r="E13378" s="2">
        <v>1</v>
      </c>
      <c r="F13378" s="3"/>
      <c r="G13378" s="2">
        <v>1</v>
      </c>
      <c r="H13378" s="3">
        <v>2</v>
      </c>
      <c r="I13378" s="69" t="str">
        <f>VLOOKUP(C13378,СПРАВОЧНИК!B:D,2,0)</f>
        <v>ЯПОНИЯ</v>
      </c>
      <c r="J13378" s="69" t="str">
        <f>VLOOKUP(C13378,СПРАВОЧНИК!B:D,3,0)</f>
        <v>ИНОМАРКИ</v>
      </c>
      <c r="K13378" s="69" t="str">
        <f>VLOOKUP(СВОД2023[[#This Row],[ФО]],СПРАВОЧНИК!H:P,2,0)</f>
        <v>Центральный ФО</v>
      </c>
    </row>
    <row r="13379" spans="1:11" x14ac:dyDescent="0.2">
      <c r="A13379" t="s">
        <v>850</v>
      </c>
      <c r="B13379" t="s">
        <v>596</v>
      </c>
      <c r="C13379" s="1" t="s">
        <v>500</v>
      </c>
      <c r="D13379" s="1" t="s">
        <v>2807</v>
      </c>
      <c r="E13379" s="2">
        <v>1</v>
      </c>
      <c r="F13379" s="3"/>
      <c r="G13379" s="2">
        <v>8</v>
      </c>
      <c r="H13379" s="3">
        <v>4</v>
      </c>
      <c r="I13379" s="69" t="str">
        <f>VLOOKUP(C13379,СПРАВОЧНИК!B:D,2,0)</f>
        <v>ЯПОНИЯ</v>
      </c>
      <c r="J13379" s="69" t="str">
        <f>VLOOKUP(C13379,СПРАВОЧНИК!B:D,3,0)</f>
        <v>ИНОМАРКИ</v>
      </c>
      <c r="K13379" s="69" t="str">
        <f>VLOOKUP(СВОД2023[[#This Row],[ФО]],СПРАВОЧНИК!H:P,2,0)</f>
        <v>Центральный ФО</v>
      </c>
    </row>
    <row r="13380" spans="1:11" x14ac:dyDescent="0.2">
      <c r="A13380" t="s">
        <v>850</v>
      </c>
      <c r="B13380" t="s">
        <v>596</v>
      </c>
      <c r="C13380" s="1" t="s">
        <v>2571</v>
      </c>
      <c r="D13380" s="1" t="s">
        <v>2826</v>
      </c>
      <c r="E13380" s="2"/>
      <c r="F13380" s="3"/>
      <c r="G13380" s="2">
        <v>1</v>
      </c>
      <c r="H13380" s="3">
        <v>4</v>
      </c>
      <c r="I13380" s="69" t="str">
        <f>VLOOKUP(C13380,СПРАВОЧНИК!B:D,2,0)</f>
        <v>КИТАЙ</v>
      </c>
      <c r="J13380" s="69" t="str">
        <f>VLOOKUP(C13380,СПРАВОЧНИК!B:D,3,0)</f>
        <v>ИНОМАРКИ</v>
      </c>
      <c r="K13380" s="69" t="str">
        <f>VLOOKUP(СВОД2023[[#This Row],[ФО]],СПРАВОЧНИК!H:P,2,0)</f>
        <v>Центральный ФО</v>
      </c>
    </row>
    <row r="13381" spans="1:11" x14ac:dyDescent="0.2">
      <c r="A13381" t="s">
        <v>850</v>
      </c>
      <c r="B13381" t="s">
        <v>596</v>
      </c>
      <c r="C13381" s="1" t="s">
        <v>533</v>
      </c>
      <c r="D13381" s="1" t="s">
        <v>664</v>
      </c>
      <c r="E13381" s="2">
        <v>103</v>
      </c>
      <c r="F13381" s="3">
        <v>84</v>
      </c>
      <c r="G13381" s="2">
        <v>583</v>
      </c>
      <c r="H13381" s="3">
        <v>521</v>
      </c>
      <c r="I13381" s="69" t="str">
        <f>VLOOKUP(C13381,СПРАВОЧНИК!B:D,2,0)</f>
        <v>ЯПОНИЯ</v>
      </c>
      <c r="J13381" s="69" t="str">
        <f>VLOOKUP(C13381,СПРАВОЧНИК!B:D,3,0)</f>
        <v>ИНОМАРКИ</v>
      </c>
      <c r="K13381" s="69" t="str">
        <f>VLOOKUP(СВОД2023[[#This Row],[ФО]],СПРАВОЧНИК!H:P,2,0)</f>
        <v>Центральный ФО</v>
      </c>
    </row>
    <row r="13382" spans="1:11" x14ac:dyDescent="0.2">
      <c r="A13382" t="s">
        <v>850</v>
      </c>
      <c r="B13382" t="s">
        <v>596</v>
      </c>
      <c r="C13382" s="1" t="s">
        <v>533</v>
      </c>
      <c r="D13382" s="1" t="s">
        <v>665</v>
      </c>
      <c r="E13382" s="2">
        <v>1</v>
      </c>
      <c r="F13382" s="3">
        <v>1</v>
      </c>
      <c r="G13382" s="2">
        <v>9</v>
      </c>
      <c r="H13382" s="3">
        <v>4</v>
      </c>
      <c r="I13382" s="69" t="str">
        <f>VLOOKUP(C13382,СПРАВОЧНИК!B:D,2,0)</f>
        <v>ЯПОНИЯ</v>
      </c>
      <c r="J13382" s="69" t="str">
        <f>VLOOKUP(C13382,СПРАВОЧНИК!B:D,3,0)</f>
        <v>ИНОМАРКИ</v>
      </c>
      <c r="K13382" s="69" t="str">
        <f>VLOOKUP(СВОД2023[[#This Row],[ФО]],СПРАВОЧНИК!H:P,2,0)</f>
        <v>Центральный ФО</v>
      </c>
    </row>
    <row r="13383" spans="1:11" x14ac:dyDescent="0.2">
      <c r="A13383" t="s">
        <v>850</v>
      </c>
      <c r="B13383" t="s">
        <v>596</v>
      </c>
      <c r="C13383" s="1" t="s">
        <v>533</v>
      </c>
      <c r="D13383" s="1" t="s">
        <v>666</v>
      </c>
      <c r="E13383" s="2">
        <v>15</v>
      </c>
      <c r="F13383" s="3">
        <v>20</v>
      </c>
      <c r="G13383" s="2">
        <v>123</v>
      </c>
      <c r="H13383" s="3">
        <v>106</v>
      </c>
      <c r="I13383" s="69" t="str">
        <f>VLOOKUP(C13383,СПРАВОЧНИК!B:D,2,0)</f>
        <v>ЯПОНИЯ</v>
      </c>
      <c r="J13383" s="69" t="str">
        <f>VLOOKUP(C13383,СПРАВОЧНИК!B:D,3,0)</f>
        <v>ИНОМАРКИ</v>
      </c>
      <c r="K13383" s="69" t="str">
        <f>VLOOKUP(СВОД2023[[#This Row],[ФО]],СПРАВОЧНИК!H:P,2,0)</f>
        <v>Центральный ФО</v>
      </c>
    </row>
    <row r="13384" spans="1:11" x14ac:dyDescent="0.2">
      <c r="A13384" t="s">
        <v>850</v>
      </c>
      <c r="B13384" t="s">
        <v>596</v>
      </c>
      <c r="C13384" s="1" t="s">
        <v>564</v>
      </c>
      <c r="D13384" s="1" t="s">
        <v>667</v>
      </c>
      <c r="E13384" s="2">
        <v>62</v>
      </c>
      <c r="F13384" s="3">
        <v>65</v>
      </c>
      <c r="G13384" s="2">
        <v>422</v>
      </c>
      <c r="H13384" s="3">
        <v>344</v>
      </c>
      <c r="I13384" s="69" t="str">
        <f>VLOOKUP(C13384,СПРАВОЧНИК!B:D,2,0)</f>
        <v>РОССИЯ</v>
      </c>
      <c r="J13384" s="69" t="str">
        <f>VLOOKUP(C13384,СПРАВОЧНИК!B:D,3,0)</f>
        <v>ОТЕЧЕСТВЕННЫЕ</v>
      </c>
      <c r="K13384" s="69" t="str">
        <f>VLOOKUP(СВОД2023[[#This Row],[ФО]],СПРАВОЧНИК!H:P,2,0)</f>
        <v>Центральный ФО</v>
      </c>
    </row>
    <row r="13385" spans="1:11" x14ac:dyDescent="0.2">
      <c r="A13385" t="s">
        <v>850</v>
      </c>
      <c r="B13385" t="s">
        <v>596</v>
      </c>
      <c r="C13385" s="1" t="s">
        <v>568</v>
      </c>
      <c r="D13385" s="1" t="s">
        <v>2808</v>
      </c>
      <c r="E13385" s="2">
        <v>56</v>
      </c>
      <c r="F13385" s="3">
        <v>47</v>
      </c>
      <c r="G13385" s="2">
        <v>318</v>
      </c>
      <c r="H13385" s="3">
        <v>262</v>
      </c>
      <c r="I13385" s="69" t="str">
        <f>VLOOKUP(C13385,СПРАВОЧНИК!B:D,2,0)</f>
        <v>ЕВРОПА</v>
      </c>
      <c r="J13385" s="69" t="str">
        <f>VLOOKUP(C13385,СПРАВОЧНИК!B:D,3,0)</f>
        <v>ИНОМАРКИ</v>
      </c>
      <c r="K13385" s="69" t="str">
        <f>VLOOKUP(СВОД2023[[#This Row],[ФО]],СПРАВОЧНИК!H:P,2,0)</f>
        <v>Центральный ФО</v>
      </c>
    </row>
    <row r="13386" spans="1:11" x14ac:dyDescent="0.2">
      <c r="A13386" t="s">
        <v>850</v>
      </c>
      <c r="B13386" t="s">
        <v>596</v>
      </c>
      <c r="C13386" s="1" t="s">
        <v>568</v>
      </c>
      <c r="D13386" s="1" t="s">
        <v>2827</v>
      </c>
      <c r="E13386" s="2"/>
      <c r="F13386" s="3"/>
      <c r="G13386" s="2">
        <v>1</v>
      </c>
      <c r="H13386" s="3">
        <v>1</v>
      </c>
      <c r="I13386" s="69" t="str">
        <f>VLOOKUP(C13386,СПРАВОЧНИК!B:D,2,0)</f>
        <v>ЕВРОПА</v>
      </c>
      <c r="J13386" s="69" t="str">
        <f>VLOOKUP(C13386,СПРАВОЧНИК!B:D,3,0)</f>
        <v>ИНОМАРКИ</v>
      </c>
      <c r="K13386" s="69" t="str">
        <f>VLOOKUP(СВОД2023[[#This Row],[ФО]],СПРАВОЧНИК!H:P,2,0)</f>
        <v>Центральный ФО</v>
      </c>
    </row>
    <row r="13387" spans="1:11" x14ac:dyDescent="0.2">
      <c r="A13387" t="s">
        <v>850</v>
      </c>
      <c r="B13387" t="s">
        <v>596</v>
      </c>
      <c r="C13387" s="1" t="s">
        <v>2491</v>
      </c>
      <c r="D13387" s="1" t="s">
        <v>2809</v>
      </c>
      <c r="E13387" s="2"/>
      <c r="F13387" s="3"/>
      <c r="G13387" s="2">
        <v>1</v>
      </c>
      <c r="H13387" s="3">
        <v>3</v>
      </c>
      <c r="I13387" s="69" t="str">
        <f>VLOOKUP(C13387,СПРАВОЧНИК!B:D,2,0)</f>
        <v>КИТАЙ</v>
      </c>
      <c r="J13387" s="69" t="str">
        <f>VLOOKUP(C13387,СПРАВОЧНИК!B:D,3,0)</f>
        <v>ИНОМАРКИ</v>
      </c>
      <c r="K13387" s="69" t="str">
        <f>VLOOKUP(СВОД2023[[#This Row],[ФО]],СПРАВОЧНИК!H:P,2,0)</f>
        <v>Центральный ФО</v>
      </c>
    </row>
    <row r="13388" spans="1:11" x14ac:dyDescent="0.2">
      <c r="A13388" t="s">
        <v>850</v>
      </c>
      <c r="B13388" t="s">
        <v>596</v>
      </c>
      <c r="C13388" s="1" t="s">
        <v>2370</v>
      </c>
      <c r="D13388" s="1" t="s">
        <v>2810</v>
      </c>
      <c r="E13388" s="2">
        <v>1</v>
      </c>
      <c r="F13388" s="3">
        <v>1</v>
      </c>
      <c r="G13388" s="2">
        <v>5</v>
      </c>
      <c r="H13388" s="3">
        <v>6</v>
      </c>
      <c r="I13388" s="69" t="str">
        <f>VLOOKUP(C13388,СПРАВОЧНИК!B:D,2,0)</f>
        <v>КИТАЙ</v>
      </c>
      <c r="J13388" s="69" t="str">
        <f>VLOOKUP(C13388,СПРАВОЧНИК!B:D,3,0)</f>
        <v>ИНОМАРКИ</v>
      </c>
      <c r="K13388" s="69" t="str">
        <f>VLOOKUP(СВОД2023[[#This Row],[ФО]],СПРАВОЧНИК!H:P,2,0)</f>
        <v>Центральный ФО</v>
      </c>
    </row>
    <row r="13389" spans="1:11" x14ac:dyDescent="0.2">
      <c r="A13389" t="s">
        <v>850</v>
      </c>
      <c r="B13389" t="s">
        <v>597</v>
      </c>
      <c r="C13389" s="1" t="s">
        <v>1035</v>
      </c>
      <c r="D13389" s="1" t="s">
        <v>2788</v>
      </c>
      <c r="E13389" s="2"/>
      <c r="F13389" s="3"/>
      <c r="G13389" s="2">
        <v>1</v>
      </c>
      <c r="H13389" s="3">
        <v>3</v>
      </c>
      <c r="I13389" s="69" t="str">
        <f>VLOOKUP(C13389,СПРАВОЧНИК!B:D,2,0)</f>
        <v>РОССИЯ</v>
      </c>
      <c r="J13389" s="69" t="str">
        <f>VLOOKUP(C13389,СПРАВОЧНИК!B:D,3,0)</f>
        <v>ОТЕЧЕСТВЕННЫЕ</v>
      </c>
      <c r="K13389" s="69" t="str">
        <f>VLOOKUP(СВОД2023[[#This Row],[ФО]],СПРАВОЧНИК!H:P,2,0)</f>
        <v>Южный ФО</v>
      </c>
    </row>
    <row r="13390" spans="1:11" x14ac:dyDescent="0.2">
      <c r="A13390" t="s">
        <v>850</v>
      </c>
      <c r="B13390" t="s">
        <v>597</v>
      </c>
      <c r="C13390" s="1" t="s">
        <v>1324</v>
      </c>
      <c r="D13390" s="1" t="s">
        <v>2811</v>
      </c>
      <c r="E13390" s="2">
        <v>4</v>
      </c>
      <c r="F13390" s="3"/>
      <c r="G13390" s="2">
        <v>14</v>
      </c>
      <c r="H13390" s="3">
        <v>9</v>
      </c>
      <c r="I13390" s="69" t="str">
        <f>VLOOKUP(C13390,СПРАВОЧНИК!B:D,2,0)</f>
        <v>РОССИЯ</v>
      </c>
      <c r="J13390" s="69" t="str">
        <f>VLOOKUP(C13390,СПРАВОЧНИК!B:D,3,0)</f>
        <v>ОТЕЧЕСТВЕННЫЕ</v>
      </c>
      <c r="K13390" s="69" t="str">
        <f>VLOOKUP(СВОД2023[[#This Row],[ФО]],СПРАВОЧНИК!H:P,2,0)</f>
        <v>Южный ФО</v>
      </c>
    </row>
    <row r="13391" spans="1:11" x14ac:dyDescent="0.2">
      <c r="A13391" t="s">
        <v>850</v>
      </c>
      <c r="B13391" t="s">
        <v>597</v>
      </c>
      <c r="C13391" s="1" t="s">
        <v>2395</v>
      </c>
      <c r="D13391" s="1" t="s">
        <v>2812</v>
      </c>
      <c r="E13391" s="2"/>
      <c r="F13391" s="3"/>
      <c r="G13391" s="2">
        <v>1</v>
      </c>
      <c r="H13391" s="3">
        <v>1</v>
      </c>
      <c r="I13391" s="69" t="str">
        <f>VLOOKUP(C13391,СПРАВОЧНИК!B:D,2,0)</f>
        <v>КИТАЙ</v>
      </c>
      <c r="J13391" s="69" t="str">
        <f>VLOOKUP(C13391,СПРАВОЧНИК!B:D,3,0)</f>
        <v>ИНОМАРКИ</v>
      </c>
      <c r="K13391" s="69" t="str">
        <f>VLOOKUP(СВОД2023[[#This Row],[ФО]],СПРАВОЧНИК!H:P,2,0)</f>
        <v>Южный ФО</v>
      </c>
    </row>
    <row r="13392" spans="1:11" x14ac:dyDescent="0.2">
      <c r="A13392" t="s">
        <v>850</v>
      </c>
      <c r="B13392" t="s">
        <v>597</v>
      </c>
      <c r="C13392" s="1" t="s">
        <v>99</v>
      </c>
      <c r="D13392" s="1" t="s">
        <v>2789</v>
      </c>
      <c r="E13392" s="2"/>
      <c r="F13392" s="3"/>
      <c r="G13392" s="2">
        <v>2</v>
      </c>
      <c r="H13392" s="3">
        <v>1</v>
      </c>
      <c r="I13392" s="69" t="str">
        <f>VLOOKUP(C13392,СПРАВОЧНИК!B:D,2,0)</f>
        <v>США</v>
      </c>
      <c r="J13392" s="69" t="str">
        <f>VLOOKUP(C13392,СПРАВОЧНИК!B:D,3,0)</f>
        <v>ИНОМАРКИ</v>
      </c>
      <c r="K13392" s="69" t="str">
        <f>VLOOKUP(СВОД2023[[#This Row],[ФО]],СПРАВОЧНИК!H:P,2,0)</f>
        <v>Южный ФО</v>
      </c>
    </row>
    <row r="13393" spans="1:11" x14ac:dyDescent="0.2">
      <c r="A13393" t="s">
        <v>850</v>
      </c>
      <c r="B13393" t="s">
        <v>597</v>
      </c>
      <c r="C13393" s="1" t="s">
        <v>99</v>
      </c>
      <c r="D13393" s="1" t="s">
        <v>2833</v>
      </c>
      <c r="E13393" s="2"/>
      <c r="F13393" s="3"/>
      <c r="G13393" s="2">
        <v>1</v>
      </c>
      <c r="H13393" s="3"/>
      <c r="I13393" s="69" t="str">
        <f>VLOOKUP(C13393,СПРАВОЧНИК!B:D,2,0)</f>
        <v>США</v>
      </c>
      <c r="J13393" s="69" t="str">
        <f>VLOOKUP(C13393,СПРАВОЧНИК!B:D,3,0)</f>
        <v>ИНОМАРКИ</v>
      </c>
      <c r="K13393" s="69" t="str">
        <f>VLOOKUP(СВОД2023[[#This Row],[ФО]],СПРАВОЧНИК!H:P,2,0)</f>
        <v>Южный ФО</v>
      </c>
    </row>
    <row r="13394" spans="1:11" x14ac:dyDescent="0.2">
      <c r="A13394" t="s">
        <v>850</v>
      </c>
      <c r="B13394" t="s">
        <v>597</v>
      </c>
      <c r="C13394" s="1" t="s">
        <v>99</v>
      </c>
      <c r="D13394" s="1" t="s">
        <v>653</v>
      </c>
      <c r="E13394" s="2"/>
      <c r="F13394" s="3"/>
      <c r="G13394" s="2">
        <v>2</v>
      </c>
      <c r="H13394" s="3"/>
      <c r="I13394" s="69" t="str">
        <f>VLOOKUP(C13394,СПРАВОЧНИК!B:D,2,0)</f>
        <v>США</v>
      </c>
      <c r="J13394" s="69" t="str">
        <f>VLOOKUP(C13394,СПРАВОЧНИК!B:D,3,0)</f>
        <v>ИНОМАРКИ</v>
      </c>
      <c r="K13394" s="69" t="str">
        <f>VLOOKUP(СВОД2023[[#This Row],[ФО]],СПРАВОЧНИК!H:P,2,0)</f>
        <v>Южный ФО</v>
      </c>
    </row>
    <row r="13395" spans="1:11" x14ac:dyDescent="0.2">
      <c r="A13395" t="s">
        <v>850</v>
      </c>
      <c r="B13395" t="s">
        <v>597</v>
      </c>
      <c r="C13395" s="1" t="s">
        <v>99</v>
      </c>
      <c r="D13395" s="1" t="s">
        <v>670</v>
      </c>
      <c r="E13395" s="2">
        <v>2</v>
      </c>
      <c r="F13395" s="3"/>
      <c r="G13395" s="2">
        <v>5</v>
      </c>
      <c r="H13395" s="3"/>
      <c r="I13395" s="69" t="str">
        <f>VLOOKUP(C13395,СПРАВОЧНИК!B:D,2,0)</f>
        <v>США</v>
      </c>
      <c r="J13395" s="69" t="str">
        <f>VLOOKUP(C13395,СПРАВОЧНИК!B:D,3,0)</f>
        <v>ИНОМАРКИ</v>
      </c>
      <c r="K13395" s="69" t="str">
        <f>VLOOKUP(СВОД2023[[#This Row],[ФО]],СПРАВОЧНИК!H:P,2,0)</f>
        <v>Южный ФО</v>
      </c>
    </row>
    <row r="13396" spans="1:11" x14ac:dyDescent="0.2">
      <c r="A13396" t="s">
        <v>850</v>
      </c>
      <c r="B13396" t="s">
        <v>597</v>
      </c>
      <c r="C13396" s="1" t="s">
        <v>2076</v>
      </c>
      <c r="D13396" s="1" t="s">
        <v>2814</v>
      </c>
      <c r="E13396" s="2">
        <v>1</v>
      </c>
      <c r="F13396" s="3">
        <v>1</v>
      </c>
      <c r="G13396" s="2">
        <v>2</v>
      </c>
      <c r="H13396" s="3">
        <v>2</v>
      </c>
      <c r="I13396" s="69" t="str">
        <f>VLOOKUP(C13396,СПРАВОЧНИК!B:D,2,0)</f>
        <v>КИТАЙ</v>
      </c>
      <c r="J13396" s="69" t="str">
        <f>VLOOKUP(C13396,СПРАВОЧНИК!B:D,3,0)</f>
        <v>ИНОМАРКИ</v>
      </c>
      <c r="K13396" s="69" t="str">
        <f>VLOOKUP(СВОД2023[[#This Row],[ФО]],СПРАВОЧНИК!H:P,2,0)</f>
        <v>Южный ФО</v>
      </c>
    </row>
    <row r="13397" spans="1:11" x14ac:dyDescent="0.2">
      <c r="A13397" t="s">
        <v>850</v>
      </c>
      <c r="B13397" t="s">
        <v>597</v>
      </c>
      <c r="C13397" s="1" t="s">
        <v>1404</v>
      </c>
      <c r="D13397" s="1" t="s">
        <v>2815</v>
      </c>
      <c r="E13397" s="2"/>
      <c r="F13397" s="3"/>
      <c r="G13397" s="2">
        <v>2</v>
      </c>
      <c r="H13397" s="3">
        <v>1</v>
      </c>
      <c r="I13397" s="69" t="str">
        <f>VLOOKUP(C13397,СПРАВОЧНИК!B:D,2,0)</f>
        <v>КИТАЙ</v>
      </c>
      <c r="J13397" s="69" t="str">
        <f>VLOOKUP(C13397,СПРАВОЧНИК!B:D,3,0)</f>
        <v>ИНОМАРКИ</v>
      </c>
      <c r="K13397" s="69" t="str">
        <f>VLOOKUP(СВОД2023[[#This Row],[ФО]],СПРАВОЧНИК!H:P,2,0)</f>
        <v>Южный ФО</v>
      </c>
    </row>
    <row r="13398" spans="1:11" x14ac:dyDescent="0.2">
      <c r="A13398" t="s">
        <v>850</v>
      </c>
      <c r="B13398" t="s">
        <v>597</v>
      </c>
      <c r="C13398" s="1" t="s">
        <v>1404</v>
      </c>
      <c r="D13398" s="1" t="s">
        <v>2816</v>
      </c>
      <c r="E13398" s="2"/>
      <c r="F13398" s="3"/>
      <c r="G13398" s="2">
        <v>1</v>
      </c>
      <c r="H13398" s="3">
        <v>4</v>
      </c>
      <c r="I13398" s="69" t="str">
        <f>VLOOKUP(C13398,СПРАВОЧНИК!B:D,2,0)</f>
        <v>КИТАЙ</v>
      </c>
      <c r="J13398" s="69" t="str">
        <f>VLOOKUP(C13398,СПРАВОЧНИК!B:D,3,0)</f>
        <v>ИНОМАРКИ</v>
      </c>
      <c r="K13398" s="69" t="str">
        <f>VLOOKUP(СВОД2023[[#This Row],[ФО]],СПРАВОЧНИК!H:P,2,0)</f>
        <v>Южный ФО</v>
      </c>
    </row>
    <row r="13399" spans="1:11" x14ac:dyDescent="0.2">
      <c r="A13399" t="s">
        <v>850</v>
      </c>
      <c r="B13399" t="s">
        <v>597</v>
      </c>
      <c r="C13399" s="1" t="s">
        <v>142</v>
      </c>
      <c r="D13399" s="1" t="s">
        <v>654</v>
      </c>
      <c r="E13399" s="2">
        <v>14</v>
      </c>
      <c r="F13399" s="3">
        <v>18</v>
      </c>
      <c r="G13399" s="2">
        <v>97</v>
      </c>
      <c r="H13399" s="3">
        <v>55</v>
      </c>
      <c r="I13399" s="69" t="str">
        <f>VLOOKUP(C13399,СПРАВОЧНИК!B:D,2,0)</f>
        <v>США</v>
      </c>
      <c r="J13399" s="69" t="str">
        <f>VLOOKUP(C13399,СПРАВОЧНИК!B:D,3,0)</f>
        <v>ИНОМАРКИ</v>
      </c>
      <c r="K13399" s="69" t="str">
        <f>VLOOKUP(СВОД2023[[#This Row],[ФО]],СПРАВОЧНИК!H:P,2,0)</f>
        <v>Южный ФО</v>
      </c>
    </row>
    <row r="13400" spans="1:11" x14ac:dyDescent="0.2">
      <c r="A13400" t="s">
        <v>850</v>
      </c>
      <c r="B13400" t="s">
        <v>597</v>
      </c>
      <c r="C13400" s="1" t="s">
        <v>147</v>
      </c>
      <c r="D13400" s="1" t="s">
        <v>668</v>
      </c>
      <c r="E13400" s="2"/>
      <c r="F13400" s="3"/>
      <c r="G13400" s="2">
        <v>1</v>
      </c>
      <c r="H13400" s="3">
        <v>1</v>
      </c>
      <c r="I13400" s="69" t="str">
        <f>VLOOKUP(C13400,СПРАВОЧНИК!B:D,2,0)</f>
        <v>КИТАЙ</v>
      </c>
      <c r="J13400" s="69" t="str">
        <f>VLOOKUP(C13400,СПРАВОЧНИК!B:D,3,0)</f>
        <v>ИНОМАРКИ</v>
      </c>
      <c r="K13400" s="69" t="str">
        <f>VLOOKUP(СВОД2023[[#This Row],[ФО]],СПРАВОЧНИК!H:P,2,0)</f>
        <v>Южный ФО</v>
      </c>
    </row>
    <row r="13401" spans="1:11" x14ac:dyDescent="0.2">
      <c r="A13401" t="s">
        <v>850</v>
      </c>
      <c r="B13401" t="s">
        <v>597</v>
      </c>
      <c r="C13401" s="1" t="s">
        <v>173</v>
      </c>
      <c r="D13401" s="1" t="s">
        <v>2790</v>
      </c>
      <c r="E13401" s="2"/>
      <c r="F13401" s="3"/>
      <c r="G13401" s="2">
        <v>5</v>
      </c>
      <c r="H13401" s="3">
        <v>3</v>
      </c>
      <c r="I13401" s="69" t="str">
        <f>VLOOKUP(C13401,СПРАВОЧНИК!B:D,2,0)</f>
        <v>ЕВРОПА</v>
      </c>
      <c r="J13401" s="69" t="str">
        <f>VLOOKUP(C13401,СПРАВОЧНИК!B:D,3,0)</f>
        <v>ИНОМАРКИ</v>
      </c>
      <c r="K13401" s="69" t="str">
        <f>VLOOKUP(СВОД2023[[#This Row],[ФО]],СПРАВОЧНИК!H:P,2,0)</f>
        <v>Южный ФО</v>
      </c>
    </row>
    <row r="13402" spans="1:11" x14ac:dyDescent="0.2">
      <c r="A13402" t="s">
        <v>850</v>
      </c>
      <c r="B13402" t="s">
        <v>597</v>
      </c>
      <c r="C13402" s="1" t="s">
        <v>177</v>
      </c>
      <c r="D13402" s="1" t="s">
        <v>655</v>
      </c>
      <c r="E13402" s="2">
        <v>6</v>
      </c>
      <c r="F13402" s="3">
        <v>6</v>
      </c>
      <c r="G13402" s="2">
        <v>38</v>
      </c>
      <c r="H13402" s="3">
        <v>18</v>
      </c>
      <c r="I13402" s="69" t="str">
        <f>VLOOKUP(C13402,СПРАВОЧНИК!B:D,2,0)</f>
        <v>США</v>
      </c>
      <c r="J13402" s="69" t="str">
        <f>VLOOKUP(C13402,СПРАВОЧНИК!B:D,3,0)</f>
        <v>ИНОМАРКИ</v>
      </c>
      <c r="K13402" s="69" t="str">
        <f>VLOOKUP(СВОД2023[[#This Row],[ФО]],СПРАВОЧНИК!H:P,2,0)</f>
        <v>Южный ФО</v>
      </c>
    </row>
    <row r="13403" spans="1:11" x14ac:dyDescent="0.2">
      <c r="A13403" t="s">
        <v>850</v>
      </c>
      <c r="B13403" t="s">
        <v>597</v>
      </c>
      <c r="C13403" s="1" t="s">
        <v>177</v>
      </c>
      <c r="D13403" s="1" t="s">
        <v>656</v>
      </c>
      <c r="E13403" s="2">
        <v>16</v>
      </c>
      <c r="F13403" s="3">
        <v>10</v>
      </c>
      <c r="G13403" s="2">
        <v>94</v>
      </c>
      <c r="H13403" s="3">
        <v>71</v>
      </c>
      <c r="I13403" s="69" t="str">
        <f>VLOOKUP(C13403,СПРАВОЧНИК!B:D,2,0)</f>
        <v>США</v>
      </c>
      <c r="J13403" s="69" t="str">
        <f>VLOOKUP(C13403,СПРАВОЧНИК!B:D,3,0)</f>
        <v>ИНОМАРКИ</v>
      </c>
      <c r="K13403" s="69" t="str">
        <f>VLOOKUP(СВОД2023[[#This Row],[ФО]],СПРАВОЧНИК!H:P,2,0)</f>
        <v>Южный ФО</v>
      </c>
    </row>
    <row r="13404" spans="1:11" x14ac:dyDescent="0.2">
      <c r="A13404" t="s">
        <v>850</v>
      </c>
      <c r="B13404" t="s">
        <v>597</v>
      </c>
      <c r="C13404" s="1" t="s">
        <v>671</v>
      </c>
      <c r="D13404" s="1" t="s">
        <v>672</v>
      </c>
      <c r="E13404" s="2"/>
      <c r="F13404" s="3"/>
      <c r="G13404" s="2">
        <v>2</v>
      </c>
      <c r="H13404" s="3">
        <v>3</v>
      </c>
      <c r="I13404" s="69" t="str">
        <f>VLOOKUP(C13404,СПРАВОЧНИК!B:D,2,0)</f>
        <v>КИТАЙ</v>
      </c>
      <c r="J13404" s="69" t="str">
        <f>VLOOKUP(C13404,СПРАВОЧНИК!B:D,3,0)</f>
        <v>ИНОМАРКИ</v>
      </c>
      <c r="K13404" s="69" t="str">
        <f>VLOOKUP(СВОД2023[[#This Row],[ФО]],СПРАВОЧНИК!H:P,2,0)</f>
        <v>Южный ФО</v>
      </c>
    </row>
    <row r="13405" spans="1:11" x14ac:dyDescent="0.2">
      <c r="A13405" t="s">
        <v>850</v>
      </c>
      <c r="B13405" t="s">
        <v>597</v>
      </c>
      <c r="C13405" s="1" t="s">
        <v>215</v>
      </c>
      <c r="D13405" s="1" t="s">
        <v>2819</v>
      </c>
      <c r="E13405" s="2">
        <v>1</v>
      </c>
      <c r="F13405" s="3"/>
      <c r="G13405" s="2">
        <v>2</v>
      </c>
      <c r="H13405" s="3"/>
      <c r="I13405" s="69" t="str">
        <f>VLOOKUP(C13405,СПРАВОЧНИК!B:D,2,0)</f>
        <v>США</v>
      </c>
      <c r="J13405" s="69" t="str">
        <f>VLOOKUP(C13405,СПРАВОЧНИК!B:D,3,0)</f>
        <v>ИНОМАРКИ</v>
      </c>
      <c r="K13405" s="69" t="str">
        <f>VLOOKUP(СВОД2023[[#This Row],[ФО]],СПРАВОЧНИК!H:P,2,0)</f>
        <v>Южный ФО</v>
      </c>
    </row>
    <row r="13406" spans="1:11" x14ac:dyDescent="0.2">
      <c r="A13406" t="s">
        <v>850</v>
      </c>
      <c r="B13406" t="s">
        <v>597</v>
      </c>
      <c r="C13406" s="1" t="s">
        <v>215</v>
      </c>
      <c r="D13406" s="1" t="s">
        <v>669</v>
      </c>
      <c r="E13406" s="2">
        <v>1</v>
      </c>
      <c r="F13406" s="3"/>
      <c r="G13406" s="2">
        <v>1</v>
      </c>
      <c r="H13406" s="3"/>
      <c r="I13406" s="69" t="str">
        <f>VLOOKUP(C13406,СПРАВОЧНИК!B:D,2,0)</f>
        <v>США</v>
      </c>
      <c r="J13406" s="69" t="str">
        <f>VLOOKUP(C13406,СПРАВОЧНИК!B:D,3,0)</f>
        <v>ИНОМАРКИ</v>
      </c>
      <c r="K13406" s="69" t="str">
        <f>VLOOKUP(СВОД2023[[#This Row],[ФО]],СПРАВОЧНИК!H:P,2,0)</f>
        <v>Южный ФО</v>
      </c>
    </row>
    <row r="13407" spans="1:11" x14ac:dyDescent="0.2">
      <c r="A13407" t="s">
        <v>850</v>
      </c>
      <c r="B13407" t="s">
        <v>597</v>
      </c>
      <c r="C13407" s="1" t="s">
        <v>657</v>
      </c>
      <c r="D13407" s="1" t="s">
        <v>2791</v>
      </c>
      <c r="E13407" s="2">
        <v>10</v>
      </c>
      <c r="F13407" s="3">
        <v>8</v>
      </c>
      <c r="G13407" s="2">
        <v>62</v>
      </c>
      <c r="H13407" s="3">
        <v>52</v>
      </c>
      <c r="I13407" s="69" t="str">
        <f>VLOOKUP(C13407,СПРАВОЧНИК!B:D,2,0)</f>
        <v>КИТАЙ</v>
      </c>
      <c r="J13407" s="69" t="str">
        <f>VLOOKUP(C13407,СПРАВОЧНИК!B:D,3,0)</f>
        <v>ИНОМАРКИ</v>
      </c>
      <c r="K13407" s="69" t="str">
        <f>VLOOKUP(СВОД2023[[#This Row],[ФО]],СПРАВОЧНИК!H:P,2,0)</f>
        <v>Южный ФО</v>
      </c>
    </row>
    <row r="13408" spans="1:11" x14ac:dyDescent="0.2">
      <c r="A13408" t="s">
        <v>850</v>
      </c>
      <c r="B13408" t="s">
        <v>597</v>
      </c>
      <c r="C13408" s="1" t="s">
        <v>657</v>
      </c>
      <c r="D13408" s="1" t="s">
        <v>658</v>
      </c>
      <c r="E13408" s="2">
        <v>2</v>
      </c>
      <c r="F13408" s="3"/>
      <c r="G13408" s="2">
        <v>9</v>
      </c>
      <c r="H13408" s="3">
        <v>1</v>
      </c>
      <c r="I13408" s="69" t="str">
        <f>VLOOKUP(C13408,СПРАВОЧНИК!B:D,2,0)</f>
        <v>КИТАЙ</v>
      </c>
      <c r="J13408" s="69" t="str">
        <f>VLOOKUP(C13408,СПРАВОЧНИК!B:D,3,0)</f>
        <v>ИНОМАРКИ</v>
      </c>
      <c r="K13408" s="69" t="str">
        <f>VLOOKUP(СВОД2023[[#This Row],[ФО]],СПРАВОЧНИК!H:P,2,0)</f>
        <v>Южный ФО</v>
      </c>
    </row>
    <row r="13409" spans="1:11" x14ac:dyDescent="0.2">
      <c r="A13409" t="s">
        <v>850</v>
      </c>
      <c r="B13409" t="s">
        <v>597</v>
      </c>
      <c r="C13409" s="1" t="s">
        <v>657</v>
      </c>
      <c r="D13409" s="1" t="s">
        <v>2792</v>
      </c>
      <c r="E13409" s="2">
        <v>1</v>
      </c>
      <c r="F13409" s="3">
        <v>6</v>
      </c>
      <c r="G13409" s="2">
        <v>14</v>
      </c>
      <c r="H13409" s="3">
        <v>17</v>
      </c>
      <c r="I13409" s="69" t="str">
        <f>VLOOKUP(C13409,СПРАВОЧНИК!B:D,2,0)</f>
        <v>КИТАЙ</v>
      </c>
      <c r="J13409" s="69" t="str">
        <f>VLOOKUP(C13409,СПРАВОЧНИК!B:D,3,0)</f>
        <v>ИНОМАРКИ</v>
      </c>
      <c r="K13409" s="69" t="str">
        <f>VLOOKUP(СВОД2023[[#This Row],[ФО]],СПРАВОЧНИК!H:P,2,0)</f>
        <v>Южный ФО</v>
      </c>
    </row>
    <row r="13410" spans="1:11" x14ac:dyDescent="0.2">
      <c r="A13410" t="s">
        <v>850</v>
      </c>
      <c r="B13410" t="s">
        <v>597</v>
      </c>
      <c r="C13410" s="1" t="s">
        <v>657</v>
      </c>
      <c r="D13410" s="1" t="s">
        <v>2793</v>
      </c>
      <c r="E13410" s="2">
        <v>1</v>
      </c>
      <c r="F13410" s="3">
        <v>1</v>
      </c>
      <c r="G13410" s="2">
        <v>1</v>
      </c>
      <c r="H13410" s="3">
        <v>2</v>
      </c>
      <c r="I13410" s="69" t="str">
        <f>VLOOKUP(C13410,СПРАВОЧНИК!B:D,2,0)</f>
        <v>КИТАЙ</v>
      </c>
      <c r="J13410" s="69" t="str">
        <f>VLOOKUP(C13410,СПРАВОЧНИК!B:D,3,0)</f>
        <v>ИНОМАРКИ</v>
      </c>
      <c r="K13410" s="69" t="str">
        <f>VLOOKUP(СВОД2023[[#This Row],[ФО]],СПРАВОЧНИК!H:P,2,0)</f>
        <v>Южный ФО</v>
      </c>
    </row>
    <row r="13411" spans="1:11" x14ac:dyDescent="0.2">
      <c r="A13411" t="s">
        <v>850</v>
      </c>
      <c r="B13411" t="s">
        <v>597</v>
      </c>
      <c r="C13411" s="1" t="s">
        <v>657</v>
      </c>
      <c r="D13411" s="1" t="s">
        <v>659</v>
      </c>
      <c r="E13411" s="2">
        <v>12</v>
      </c>
      <c r="F13411" s="3">
        <v>9</v>
      </c>
      <c r="G13411" s="2">
        <v>70</v>
      </c>
      <c r="H13411" s="3">
        <v>52</v>
      </c>
      <c r="I13411" s="69" t="str">
        <f>VLOOKUP(C13411,СПРАВОЧНИК!B:D,2,0)</f>
        <v>КИТАЙ</v>
      </c>
      <c r="J13411" s="69" t="str">
        <f>VLOOKUP(C13411,СПРАВОЧНИК!B:D,3,0)</f>
        <v>ИНОМАРКИ</v>
      </c>
      <c r="K13411" s="69" t="str">
        <f>VLOOKUP(СВОД2023[[#This Row],[ФО]],СПРАВОЧНИК!H:P,2,0)</f>
        <v>Южный ФО</v>
      </c>
    </row>
    <row r="13412" spans="1:11" x14ac:dyDescent="0.2">
      <c r="A13412" t="s">
        <v>850</v>
      </c>
      <c r="B13412" t="s">
        <v>597</v>
      </c>
      <c r="C13412" s="1" t="s">
        <v>2758</v>
      </c>
      <c r="D13412" s="1" t="s">
        <v>2844</v>
      </c>
      <c r="E13412" s="2"/>
      <c r="F13412" s="3"/>
      <c r="G13412" s="2">
        <v>1</v>
      </c>
      <c r="H13412" s="3"/>
      <c r="I13412" s="69" t="str">
        <f>VLOOKUP(C13412,СПРАВОЧНИК!B:D,2,0)</f>
        <v>КИТАЙ</v>
      </c>
      <c r="J13412" s="69" t="str">
        <f>VLOOKUP(C13412,СПРАВОЧНИК!B:D,3,0)</f>
        <v>ИНОМАРКИ</v>
      </c>
      <c r="K13412" s="69" t="str">
        <f>VLOOKUP(СВОД2023[[#This Row],[ФО]],СПРАВОЧНИК!H:P,2,0)</f>
        <v>Южный ФО</v>
      </c>
    </row>
    <row r="13413" spans="1:11" x14ac:dyDescent="0.2">
      <c r="A13413" t="s">
        <v>850</v>
      </c>
      <c r="B13413" t="s">
        <v>597</v>
      </c>
      <c r="C13413" s="1" t="s">
        <v>274</v>
      </c>
      <c r="D13413" s="1" t="s">
        <v>2834</v>
      </c>
      <c r="E13413" s="2"/>
      <c r="F13413" s="3"/>
      <c r="G13413" s="2"/>
      <c r="H13413" s="3">
        <v>1</v>
      </c>
      <c r="I13413" s="69" t="str">
        <f>VLOOKUP(C13413,СПРАВОЧНИК!B:D,2,0)</f>
        <v>ЯПОНИЯ</v>
      </c>
      <c r="J13413" s="69" t="str">
        <f>VLOOKUP(C13413,СПРАВОЧНИК!B:D,3,0)</f>
        <v>ИНОМАРКИ</v>
      </c>
      <c r="K13413" s="69" t="str">
        <f>VLOOKUP(СВОД2023[[#This Row],[ФО]],СПРАВОЧНИК!H:P,2,0)</f>
        <v>Южный ФО</v>
      </c>
    </row>
    <row r="13414" spans="1:11" x14ac:dyDescent="0.2">
      <c r="A13414" t="s">
        <v>850</v>
      </c>
      <c r="B13414" t="s">
        <v>597</v>
      </c>
      <c r="C13414" s="1" t="s">
        <v>274</v>
      </c>
      <c r="D13414" s="1" t="s">
        <v>660</v>
      </c>
      <c r="E13414" s="2">
        <v>2</v>
      </c>
      <c r="F13414" s="3">
        <v>1</v>
      </c>
      <c r="G13414" s="2">
        <v>12</v>
      </c>
      <c r="H13414" s="3">
        <v>4</v>
      </c>
      <c r="I13414" s="69" t="str">
        <f>VLOOKUP(C13414,СПРАВОЧНИК!B:D,2,0)</f>
        <v>ЯПОНИЯ</v>
      </c>
      <c r="J13414" s="69" t="str">
        <f>VLOOKUP(C13414,СПРАВОЧНИК!B:D,3,0)</f>
        <v>ИНОМАРКИ</v>
      </c>
      <c r="K13414" s="69" t="str">
        <f>VLOOKUP(СВОД2023[[#This Row],[ФО]],СПРАВОЧНИК!H:P,2,0)</f>
        <v>Южный ФО</v>
      </c>
    </row>
    <row r="13415" spans="1:11" x14ac:dyDescent="0.2">
      <c r="A13415" t="s">
        <v>850</v>
      </c>
      <c r="B13415" t="s">
        <v>597</v>
      </c>
      <c r="C13415" s="1" t="s">
        <v>274</v>
      </c>
      <c r="D13415" s="1" t="s">
        <v>2830</v>
      </c>
      <c r="E13415" s="2"/>
      <c r="F13415" s="3"/>
      <c r="G13415" s="2"/>
      <c r="H13415" s="3">
        <v>3</v>
      </c>
      <c r="I13415" s="69" t="str">
        <f>VLOOKUP(C13415,СПРАВОЧНИК!B:D,2,0)</f>
        <v>ЯПОНИЯ</v>
      </c>
      <c r="J13415" s="69" t="str">
        <f>VLOOKUP(C13415,СПРАВОЧНИК!B:D,3,0)</f>
        <v>ИНОМАРКИ</v>
      </c>
      <c r="K13415" s="69" t="str">
        <f>VLOOKUP(СВОД2023[[#This Row],[ФО]],СПРАВОЧНИК!H:P,2,0)</f>
        <v>Южный ФО</v>
      </c>
    </row>
    <row r="13416" spans="1:11" x14ac:dyDescent="0.2">
      <c r="A13416" t="s">
        <v>850</v>
      </c>
      <c r="B13416" t="s">
        <v>597</v>
      </c>
      <c r="C13416" s="1" t="s">
        <v>1054</v>
      </c>
      <c r="D13416" s="1" t="s">
        <v>2794</v>
      </c>
      <c r="E13416" s="2">
        <v>11</v>
      </c>
      <c r="F13416" s="3">
        <v>8</v>
      </c>
      <c r="G13416" s="2">
        <v>126</v>
      </c>
      <c r="H13416" s="3">
        <v>42</v>
      </c>
      <c r="I13416" s="69" t="str">
        <f>VLOOKUP(C13416,СПРАВОЧНИК!B:D,2,0)</f>
        <v>РОССИЯ</v>
      </c>
      <c r="J13416" s="69" t="str">
        <f>VLOOKUP(C13416,СПРАВОЧНИК!B:D,3,0)</f>
        <v>ОТЕЧЕСТВЕННЫЕ</v>
      </c>
      <c r="K13416" s="69" t="str">
        <f>VLOOKUP(СВОД2023[[#This Row],[ФО]],СПРАВОЧНИК!H:P,2,0)</f>
        <v>Южный ФО</v>
      </c>
    </row>
    <row r="13417" spans="1:11" x14ac:dyDescent="0.2">
      <c r="A13417" t="s">
        <v>850</v>
      </c>
      <c r="B13417" t="s">
        <v>597</v>
      </c>
      <c r="C13417" s="1" t="s">
        <v>1054</v>
      </c>
      <c r="D13417" s="1" t="s">
        <v>2795</v>
      </c>
      <c r="E13417" s="2">
        <v>101</v>
      </c>
      <c r="F13417" s="3">
        <v>56</v>
      </c>
      <c r="G13417" s="2">
        <v>520</v>
      </c>
      <c r="H13417" s="3">
        <v>428</v>
      </c>
      <c r="I13417" s="69" t="str">
        <f>VLOOKUP(C13417,СПРАВОЧНИК!B:D,2,0)</f>
        <v>РОССИЯ</v>
      </c>
      <c r="J13417" s="69" t="str">
        <f>VLOOKUP(C13417,СПРАВОЧНИК!B:D,3,0)</f>
        <v>ОТЕЧЕСТВЕННЫЕ</v>
      </c>
      <c r="K13417" s="69" t="str">
        <f>VLOOKUP(СВОД2023[[#This Row],[ФО]],СПРАВОЧНИК!H:P,2,0)</f>
        <v>Южный ФО</v>
      </c>
    </row>
    <row r="13418" spans="1:11" x14ac:dyDescent="0.2">
      <c r="A13418" t="s">
        <v>850</v>
      </c>
      <c r="B13418" t="s">
        <v>597</v>
      </c>
      <c r="C13418" s="1" t="s">
        <v>276</v>
      </c>
      <c r="D13418" s="1" t="s">
        <v>673</v>
      </c>
      <c r="E13418" s="2"/>
      <c r="F13418" s="3">
        <v>1</v>
      </c>
      <c r="G13418" s="2">
        <v>4</v>
      </c>
      <c r="H13418" s="3">
        <v>5</v>
      </c>
      <c r="I13418" s="69" t="str">
        <f>VLOOKUP(C13418,СПРАВОЧНИК!B:D,2,0)</f>
        <v>КИТАЙ</v>
      </c>
      <c r="J13418" s="69" t="str">
        <f>VLOOKUP(C13418,СПРАВОЧНИК!B:D,3,0)</f>
        <v>ИНОМАРКИ</v>
      </c>
      <c r="K13418" s="69" t="str">
        <f>VLOOKUP(СВОД2023[[#This Row],[ФО]],СПРАВОЧНИК!H:P,2,0)</f>
        <v>Южный ФО</v>
      </c>
    </row>
    <row r="13419" spans="1:11" x14ac:dyDescent="0.2">
      <c r="A13419" t="s">
        <v>850</v>
      </c>
      <c r="B13419" t="s">
        <v>597</v>
      </c>
      <c r="C13419" s="1" t="s">
        <v>276</v>
      </c>
      <c r="D13419" s="1" t="s">
        <v>661</v>
      </c>
      <c r="E13419" s="2">
        <v>1</v>
      </c>
      <c r="F13419" s="3">
        <v>2</v>
      </c>
      <c r="G13419" s="2">
        <v>5</v>
      </c>
      <c r="H13419" s="3">
        <v>6</v>
      </c>
      <c r="I13419" s="69" t="str">
        <f>VLOOKUP(C13419,СПРАВОЧНИК!B:D,2,0)</f>
        <v>КИТАЙ</v>
      </c>
      <c r="J13419" s="69" t="str">
        <f>VLOOKUP(C13419,СПРАВОЧНИК!B:D,3,0)</f>
        <v>ИНОМАРКИ</v>
      </c>
      <c r="K13419" s="69" t="str">
        <f>VLOOKUP(СВОД2023[[#This Row],[ФО]],СПРАВОЧНИК!H:P,2,0)</f>
        <v>Южный ФО</v>
      </c>
    </row>
    <row r="13420" spans="1:11" x14ac:dyDescent="0.2">
      <c r="A13420" t="s">
        <v>850</v>
      </c>
      <c r="B13420" t="s">
        <v>597</v>
      </c>
      <c r="C13420" s="1" t="s">
        <v>291</v>
      </c>
      <c r="D13420" s="1" t="s">
        <v>662</v>
      </c>
      <c r="E13420" s="2">
        <v>1</v>
      </c>
      <c r="F13420" s="3"/>
      <c r="G13420" s="2">
        <v>4</v>
      </c>
      <c r="H13420" s="3">
        <v>1</v>
      </c>
      <c r="I13420" s="69" t="str">
        <f>VLOOKUP(C13420,СПРАВОЧНИК!B:D,2,0)</f>
        <v>США</v>
      </c>
      <c r="J13420" s="69" t="str">
        <f>VLOOKUP(C13420,СПРАВОЧНИК!B:D,3,0)</f>
        <v>ИНОМАРКИ</v>
      </c>
      <c r="K13420" s="69" t="str">
        <f>VLOOKUP(СВОД2023[[#This Row],[ФО]],СПРАВОЧНИК!H:P,2,0)</f>
        <v>Южный ФО</v>
      </c>
    </row>
    <row r="13421" spans="1:11" x14ac:dyDescent="0.2">
      <c r="A13421" t="s">
        <v>850</v>
      </c>
      <c r="B13421" t="s">
        <v>597</v>
      </c>
      <c r="C13421" s="1" t="s">
        <v>311</v>
      </c>
      <c r="D13421" s="1" t="s">
        <v>2821</v>
      </c>
      <c r="E13421" s="2"/>
      <c r="F13421" s="3"/>
      <c r="G13421" s="2"/>
      <c r="H13421" s="3">
        <v>1</v>
      </c>
      <c r="I13421" s="69" t="str">
        <f>VLOOKUP(C13421,СПРАВОЧНИК!B:D,2,0)</f>
        <v>РОССИЯ</v>
      </c>
      <c r="J13421" s="69" t="str">
        <f>VLOOKUP(C13421,СПРАВОЧНИК!B:D,3,0)</f>
        <v>ОТЕЧЕСТВЕННЫЕ</v>
      </c>
      <c r="K13421" s="69" t="str">
        <f>VLOOKUP(СВОД2023[[#This Row],[ФО]],СПРАВОЧНИК!H:P,2,0)</f>
        <v>Южный ФО</v>
      </c>
    </row>
    <row r="13422" spans="1:11" x14ac:dyDescent="0.2">
      <c r="A13422" t="s">
        <v>850</v>
      </c>
      <c r="B13422" t="s">
        <v>597</v>
      </c>
      <c r="C13422" s="1" t="s">
        <v>311</v>
      </c>
      <c r="D13422" s="1" t="s">
        <v>2796</v>
      </c>
      <c r="E13422" s="2">
        <v>7</v>
      </c>
      <c r="F13422" s="3">
        <v>12</v>
      </c>
      <c r="G13422" s="2">
        <v>49</v>
      </c>
      <c r="H13422" s="3">
        <v>56</v>
      </c>
      <c r="I13422" s="69" t="str">
        <f>VLOOKUP(C13422,СПРАВОЧНИК!B:D,2,0)</f>
        <v>РОССИЯ</v>
      </c>
      <c r="J13422" s="69" t="str">
        <f>VLOOKUP(C13422,СПРАВОЧНИК!B:D,3,0)</f>
        <v>ОТЕЧЕСТВЕННЫЕ</v>
      </c>
      <c r="K13422" s="69" t="str">
        <f>VLOOKUP(СВОД2023[[#This Row],[ФО]],СПРАВОЧНИК!H:P,2,0)</f>
        <v>Южный ФО</v>
      </c>
    </row>
    <row r="13423" spans="1:11" x14ac:dyDescent="0.2">
      <c r="A13423" t="s">
        <v>850</v>
      </c>
      <c r="B13423" t="s">
        <v>597</v>
      </c>
      <c r="C13423" s="1" t="s">
        <v>359</v>
      </c>
      <c r="D13423" s="1" t="s">
        <v>2797</v>
      </c>
      <c r="E13423" s="2">
        <v>5</v>
      </c>
      <c r="F13423" s="3">
        <v>4</v>
      </c>
      <c r="G13423" s="2">
        <v>36</v>
      </c>
      <c r="H13423" s="3">
        <v>32</v>
      </c>
      <c r="I13423" s="69" t="str">
        <f>VLOOKUP(C13423,СПРАВОЧНИК!B:D,2,0)</f>
        <v>ЯПОНИЯ</v>
      </c>
      <c r="J13423" s="69" t="str">
        <f>VLOOKUP(C13423,СПРАВОЧНИК!B:D,3,0)</f>
        <v>ИНОМАРКИ</v>
      </c>
      <c r="K13423" s="69" t="str">
        <f>VLOOKUP(СВОД2023[[#This Row],[ФО]],СПРАВОЧНИК!H:P,2,0)</f>
        <v>Южный ФО</v>
      </c>
    </row>
    <row r="13424" spans="1:11" x14ac:dyDescent="0.2">
      <c r="A13424" t="s">
        <v>850</v>
      </c>
      <c r="B13424" t="s">
        <v>597</v>
      </c>
      <c r="C13424" s="1" t="s">
        <v>359</v>
      </c>
      <c r="D13424" s="1" t="s">
        <v>2798</v>
      </c>
      <c r="E13424" s="2">
        <v>3</v>
      </c>
      <c r="F13424" s="3">
        <v>2</v>
      </c>
      <c r="G13424" s="2">
        <v>10</v>
      </c>
      <c r="H13424" s="3">
        <v>9</v>
      </c>
      <c r="I13424" s="69" t="str">
        <f>VLOOKUP(C13424,СПРАВОЧНИК!B:D,2,0)</f>
        <v>ЯПОНИЯ</v>
      </c>
      <c r="J13424" s="69" t="str">
        <f>VLOOKUP(C13424,СПРАВОЧНИК!B:D,3,0)</f>
        <v>ИНОМАРКИ</v>
      </c>
      <c r="K13424" s="69" t="str">
        <f>VLOOKUP(СВОД2023[[#This Row],[ФО]],СПРАВОЧНИК!H:P,2,0)</f>
        <v>Южный ФО</v>
      </c>
    </row>
    <row r="13425" spans="1:11" x14ac:dyDescent="0.2">
      <c r="A13425" t="s">
        <v>850</v>
      </c>
      <c r="B13425" t="s">
        <v>597</v>
      </c>
      <c r="C13425" s="1" t="s">
        <v>377</v>
      </c>
      <c r="D13425" s="1" t="s">
        <v>2799</v>
      </c>
      <c r="E13425" s="2">
        <v>1</v>
      </c>
      <c r="F13425" s="3">
        <v>1</v>
      </c>
      <c r="G13425" s="2">
        <v>20</v>
      </c>
      <c r="H13425" s="3">
        <v>10</v>
      </c>
      <c r="I13425" s="69" t="str">
        <f>VLOOKUP(C13425,СПРАВОЧНИК!B:D,2,0)</f>
        <v>ЕВРОПА</v>
      </c>
      <c r="J13425" s="69" t="str">
        <f>VLOOKUP(C13425,СПРАВОЧНИК!B:D,3,0)</f>
        <v>ИНОМАРКИ</v>
      </c>
      <c r="K13425" s="69" t="str">
        <f>VLOOKUP(СВОД2023[[#This Row],[ФО]],СПРАВОЧНИК!H:P,2,0)</f>
        <v>Южный ФО</v>
      </c>
    </row>
    <row r="13426" spans="1:11" x14ac:dyDescent="0.2">
      <c r="A13426" t="s">
        <v>850</v>
      </c>
      <c r="B13426" t="s">
        <v>597</v>
      </c>
      <c r="C13426" s="1" t="s">
        <v>404</v>
      </c>
      <c r="D13426" s="1" t="s">
        <v>663</v>
      </c>
      <c r="E13426" s="2">
        <v>72</v>
      </c>
      <c r="F13426" s="3">
        <v>63</v>
      </c>
      <c r="G13426" s="2">
        <v>452</v>
      </c>
      <c r="H13426" s="3">
        <v>348</v>
      </c>
      <c r="I13426" s="69" t="str">
        <f>VLOOKUP(C13426,СПРАВОЧНИК!B:D,2,0)</f>
        <v>ЯПОНИЯ</v>
      </c>
      <c r="J13426" s="69" t="str">
        <f>VLOOKUP(C13426,СПРАВОЧНИК!B:D,3,0)</f>
        <v>ИНОМАРКИ</v>
      </c>
      <c r="K13426" s="69" t="str">
        <f>VLOOKUP(СВОД2023[[#This Row],[ФО]],СПРАВОЧНИК!H:P,2,0)</f>
        <v>Южный ФО</v>
      </c>
    </row>
    <row r="13427" spans="1:11" x14ac:dyDescent="0.2">
      <c r="A13427" t="s">
        <v>850</v>
      </c>
      <c r="B13427" t="s">
        <v>597</v>
      </c>
      <c r="C13427" s="1" t="s">
        <v>404</v>
      </c>
      <c r="D13427" s="1" t="s">
        <v>2800</v>
      </c>
      <c r="E13427" s="2"/>
      <c r="F13427" s="3"/>
      <c r="G13427" s="2"/>
      <c r="H13427" s="3">
        <v>1</v>
      </c>
      <c r="I13427" s="69" t="str">
        <f>VLOOKUP(C13427,СПРАВОЧНИК!B:D,2,0)</f>
        <v>ЯПОНИЯ</v>
      </c>
      <c r="J13427" s="69" t="str">
        <f>VLOOKUP(C13427,СПРАВОЧНИК!B:D,3,0)</f>
        <v>ИНОМАРКИ</v>
      </c>
      <c r="K13427" s="69" t="str">
        <f>VLOOKUP(СВОД2023[[#This Row],[ФО]],СПРАВОЧНИК!H:P,2,0)</f>
        <v>Южный ФО</v>
      </c>
    </row>
    <row r="13428" spans="1:11" x14ac:dyDescent="0.2">
      <c r="A13428" t="s">
        <v>850</v>
      </c>
      <c r="B13428" t="s">
        <v>597</v>
      </c>
      <c r="C13428" s="1" t="s">
        <v>418</v>
      </c>
      <c r="D13428" s="1" t="s">
        <v>2802</v>
      </c>
      <c r="E13428" s="2">
        <v>24</v>
      </c>
      <c r="F13428" s="3">
        <v>12</v>
      </c>
      <c r="G13428" s="2">
        <v>136</v>
      </c>
      <c r="H13428" s="3">
        <v>82</v>
      </c>
      <c r="I13428" s="69" t="str">
        <f>VLOOKUP(C13428,СПРАВОЧНИК!B:D,2,0)</f>
        <v>ЯПОНИЯ</v>
      </c>
      <c r="J13428" s="69" t="str">
        <f>VLOOKUP(C13428,СПРАВОЧНИК!B:D,3,0)</f>
        <v>ИНОМАРКИ</v>
      </c>
      <c r="K13428" s="69" t="str">
        <f>VLOOKUP(СВОД2023[[#This Row],[ФО]],СПРАВОЧНИК!H:P,2,0)</f>
        <v>Южный ФО</v>
      </c>
    </row>
    <row r="13429" spans="1:11" x14ac:dyDescent="0.2">
      <c r="A13429" t="s">
        <v>850</v>
      </c>
      <c r="B13429" t="s">
        <v>597</v>
      </c>
      <c r="C13429" s="1" t="s">
        <v>418</v>
      </c>
      <c r="D13429" s="1" t="s">
        <v>2803</v>
      </c>
      <c r="E13429" s="2">
        <v>3</v>
      </c>
      <c r="F13429" s="3">
        <v>1</v>
      </c>
      <c r="G13429" s="2">
        <v>4</v>
      </c>
      <c r="H13429" s="3">
        <v>2</v>
      </c>
      <c r="I13429" s="69" t="str">
        <f>VLOOKUP(C13429,СПРАВОЧНИК!B:D,2,0)</f>
        <v>ЯПОНИЯ</v>
      </c>
      <c r="J13429" s="69" t="str">
        <f>VLOOKUP(C13429,СПРАВОЧНИК!B:D,3,0)</f>
        <v>ИНОМАРКИ</v>
      </c>
      <c r="K13429" s="69" t="str">
        <f>VLOOKUP(СВОД2023[[#This Row],[ФО]],СПРАВОЧНИК!H:P,2,0)</f>
        <v>Южный ФО</v>
      </c>
    </row>
    <row r="13430" spans="1:11" x14ac:dyDescent="0.2">
      <c r="A13430" t="s">
        <v>850</v>
      </c>
      <c r="B13430" t="s">
        <v>597</v>
      </c>
      <c r="C13430" s="1" t="s">
        <v>418</v>
      </c>
      <c r="D13430" s="1" t="s">
        <v>2804</v>
      </c>
      <c r="E13430" s="2">
        <v>3</v>
      </c>
      <c r="F13430" s="3">
        <v>8</v>
      </c>
      <c r="G13430" s="2">
        <v>32</v>
      </c>
      <c r="H13430" s="3">
        <v>31</v>
      </c>
      <c r="I13430" s="69" t="str">
        <f>VLOOKUP(C13430,СПРАВОЧНИК!B:D,2,0)</f>
        <v>ЯПОНИЯ</v>
      </c>
      <c r="J13430" s="69" t="str">
        <f>VLOOKUP(C13430,СПРАВОЧНИК!B:D,3,0)</f>
        <v>ИНОМАРКИ</v>
      </c>
      <c r="K13430" s="69" t="str">
        <f>VLOOKUP(СВОД2023[[#This Row],[ФО]],СПРАВОЧНИК!H:P,2,0)</f>
        <v>Южный ФО</v>
      </c>
    </row>
    <row r="13431" spans="1:11" x14ac:dyDescent="0.2">
      <c r="A13431" t="s">
        <v>850</v>
      </c>
      <c r="B13431" t="s">
        <v>597</v>
      </c>
      <c r="C13431" s="1" t="s">
        <v>418</v>
      </c>
      <c r="D13431" s="1" t="s">
        <v>2831</v>
      </c>
      <c r="E13431" s="2"/>
      <c r="F13431" s="3"/>
      <c r="G13431" s="2"/>
      <c r="H13431" s="3">
        <v>1</v>
      </c>
      <c r="I13431" s="69" t="str">
        <f>VLOOKUP(C13431,СПРАВОЧНИК!B:D,2,0)</f>
        <v>ЯПОНИЯ</v>
      </c>
      <c r="J13431" s="69" t="str">
        <f>VLOOKUP(C13431,СПРАВОЧНИК!B:D,3,0)</f>
        <v>ИНОМАРКИ</v>
      </c>
      <c r="K13431" s="69" t="str">
        <f>VLOOKUP(СВОД2023[[#This Row],[ФО]],СПРАВОЧНИК!H:P,2,0)</f>
        <v>Южный ФО</v>
      </c>
    </row>
    <row r="13432" spans="1:11" x14ac:dyDescent="0.2">
      <c r="A13432" t="s">
        <v>850</v>
      </c>
      <c r="B13432" t="s">
        <v>597</v>
      </c>
      <c r="C13432" s="1" t="s">
        <v>418</v>
      </c>
      <c r="D13432" s="1" t="s">
        <v>2805</v>
      </c>
      <c r="E13432" s="2"/>
      <c r="F13432" s="3"/>
      <c r="G13432" s="2">
        <v>4</v>
      </c>
      <c r="H13432" s="3">
        <v>5</v>
      </c>
      <c r="I13432" s="69" t="str">
        <f>VLOOKUP(C13432,СПРАВОЧНИК!B:D,2,0)</f>
        <v>ЯПОНИЯ</v>
      </c>
      <c r="J13432" s="69" t="str">
        <f>VLOOKUP(C13432,СПРАВОЧНИК!B:D,3,0)</f>
        <v>ИНОМАРКИ</v>
      </c>
      <c r="K13432" s="69" t="str">
        <f>VLOOKUP(СВОД2023[[#This Row],[ФО]],СПРАВОЧНИК!H:P,2,0)</f>
        <v>Южный ФО</v>
      </c>
    </row>
    <row r="13433" spans="1:11" x14ac:dyDescent="0.2">
      <c r="A13433" t="s">
        <v>850</v>
      </c>
      <c r="B13433" t="s">
        <v>597</v>
      </c>
      <c r="C13433" s="1" t="s">
        <v>439</v>
      </c>
      <c r="D13433" s="1" t="s">
        <v>2823</v>
      </c>
      <c r="E13433" s="2"/>
      <c r="F13433" s="3"/>
      <c r="G13433" s="2"/>
      <c r="H13433" s="3">
        <v>1</v>
      </c>
      <c r="I13433" s="69" t="str">
        <f>VLOOKUP(C13433,СПРАВОЧНИК!B:D,2,0)</f>
        <v>ЕВРОПА</v>
      </c>
      <c r="J13433" s="69" t="str">
        <f>VLOOKUP(C13433,СПРАВОЧНИК!B:D,3,0)</f>
        <v>ИНОМАРКИ</v>
      </c>
      <c r="K13433" s="69" t="str">
        <f>VLOOKUP(СВОД2023[[#This Row],[ФО]],СПРАВОЧНИК!H:P,2,0)</f>
        <v>Южный ФО</v>
      </c>
    </row>
    <row r="13434" spans="1:11" x14ac:dyDescent="0.2">
      <c r="A13434" t="s">
        <v>850</v>
      </c>
      <c r="B13434" t="s">
        <v>597</v>
      </c>
      <c r="C13434" s="1" t="s">
        <v>498</v>
      </c>
      <c r="D13434" s="1" t="s">
        <v>2806</v>
      </c>
      <c r="E13434" s="2">
        <v>15</v>
      </c>
      <c r="F13434" s="3">
        <v>17</v>
      </c>
      <c r="G13434" s="2">
        <v>113</v>
      </c>
      <c r="H13434" s="3">
        <v>105</v>
      </c>
      <c r="I13434" s="69" t="str">
        <f>VLOOKUP(C13434,СПРАВОЧНИК!B:D,2,0)</f>
        <v>КОРЕЯ</v>
      </c>
      <c r="J13434" s="69" t="str">
        <f>VLOOKUP(C13434,СПРАВОЧНИК!B:D,3,0)</f>
        <v>ИНОМАРКИ</v>
      </c>
      <c r="K13434" s="69" t="str">
        <f>VLOOKUP(СВОД2023[[#This Row],[ФО]],СПРАВОЧНИК!H:P,2,0)</f>
        <v>Южный ФО</v>
      </c>
    </row>
    <row r="13435" spans="1:11" x14ac:dyDescent="0.2">
      <c r="A13435" t="s">
        <v>850</v>
      </c>
      <c r="B13435" t="s">
        <v>597</v>
      </c>
      <c r="C13435" s="1" t="s">
        <v>500</v>
      </c>
      <c r="D13435" s="1" t="s">
        <v>2807</v>
      </c>
      <c r="E13435" s="2">
        <v>1</v>
      </c>
      <c r="F13435" s="3"/>
      <c r="G13435" s="2">
        <v>8</v>
      </c>
      <c r="H13435" s="3">
        <v>7</v>
      </c>
      <c r="I13435" s="69" t="str">
        <f>VLOOKUP(C13435,СПРАВОЧНИК!B:D,2,0)</f>
        <v>ЯПОНИЯ</v>
      </c>
      <c r="J13435" s="69" t="str">
        <f>VLOOKUP(C13435,СПРАВОЧНИК!B:D,3,0)</f>
        <v>ИНОМАРКИ</v>
      </c>
      <c r="K13435" s="69" t="str">
        <f>VLOOKUP(СВОД2023[[#This Row],[ФО]],СПРАВОЧНИК!H:P,2,0)</f>
        <v>Южный ФО</v>
      </c>
    </row>
    <row r="13436" spans="1:11" x14ac:dyDescent="0.2">
      <c r="A13436" t="s">
        <v>850</v>
      </c>
      <c r="B13436" t="s">
        <v>597</v>
      </c>
      <c r="C13436" s="1" t="s">
        <v>2523</v>
      </c>
      <c r="D13436" s="1" t="s">
        <v>2825</v>
      </c>
      <c r="E13436" s="2"/>
      <c r="F13436" s="3"/>
      <c r="G13436" s="2">
        <v>1</v>
      </c>
      <c r="H13436" s="3"/>
      <c r="I13436" s="69" t="str">
        <f>VLOOKUP(C13436,СПРАВОЧНИК!B:D,2,0)</f>
        <v>ИНДИЯ</v>
      </c>
      <c r="J13436" s="69" t="str">
        <f>VLOOKUP(C13436,СПРАВОЧНИК!B:D,3,0)</f>
        <v>ИНОМАРКИ</v>
      </c>
      <c r="K13436" s="69" t="str">
        <f>VLOOKUP(СВОД2023[[#This Row],[ФО]],СПРАВОЧНИК!H:P,2,0)</f>
        <v>Южный ФО</v>
      </c>
    </row>
    <row r="13437" spans="1:11" x14ac:dyDescent="0.2">
      <c r="A13437" t="s">
        <v>850</v>
      </c>
      <c r="B13437" t="s">
        <v>597</v>
      </c>
      <c r="C13437" s="1" t="s">
        <v>2571</v>
      </c>
      <c r="D13437" s="1" t="s">
        <v>2826</v>
      </c>
      <c r="E13437" s="2">
        <v>3</v>
      </c>
      <c r="F13437" s="3">
        <v>1</v>
      </c>
      <c r="G13437" s="2">
        <v>5</v>
      </c>
      <c r="H13437" s="3">
        <v>5</v>
      </c>
      <c r="I13437" s="69" t="str">
        <f>VLOOKUP(C13437,СПРАВОЧНИК!B:D,2,0)</f>
        <v>КИТАЙ</v>
      </c>
      <c r="J13437" s="69" t="str">
        <f>VLOOKUP(C13437,СПРАВОЧНИК!B:D,3,0)</f>
        <v>ИНОМАРКИ</v>
      </c>
      <c r="K13437" s="69" t="str">
        <f>VLOOKUP(СВОД2023[[#This Row],[ФО]],СПРАВОЧНИК!H:P,2,0)</f>
        <v>Южный ФО</v>
      </c>
    </row>
    <row r="13438" spans="1:11" x14ac:dyDescent="0.2">
      <c r="A13438" t="s">
        <v>850</v>
      </c>
      <c r="B13438" t="s">
        <v>597</v>
      </c>
      <c r="C13438" s="1" t="s">
        <v>533</v>
      </c>
      <c r="D13438" s="1" t="s">
        <v>664</v>
      </c>
      <c r="E13438" s="2">
        <v>44</v>
      </c>
      <c r="F13438" s="3">
        <v>45</v>
      </c>
      <c r="G13438" s="2">
        <v>277</v>
      </c>
      <c r="H13438" s="3">
        <v>263</v>
      </c>
      <c r="I13438" s="69" t="str">
        <f>VLOOKUP(C13438,СПРАВОЧНИК!B:D,2,0)</f>
        <v>ЯПОНИЯ</v>
      </c>
      <c r="J13438" s="69" t="str">
        <f>VLOOKUP(C13438,СПРАВОЧНИК!B:D,3,0)</f>
        <v>ИНОМАРКИ</v>
      </c>
      <c r="K13438" s="69" t="str">
        <f>VLOOKUP(СВОД2023[[#This Row],[ФО]],СПРАВОЧНИК!H:P,2,0)</f>
        <v>Южный ФО</v>
      </c>
    </row>
    <row r="13439" spans="1:11" x14ac:dyDescent="0.2">
      <c r="A13439" t="s">
        <v>850</v>
      </c>
      <c r="B13439" t="s">
        <v>597</v>
      </c>
      <c r="C13439" s="1" t="s">
        <v>533</v>
      </c>
      <c r="D13439" s="1" t="s">
        <v>665</v>
      </c>
      <c r="E13439" s="2">
        <v>6</v>
      </c>
      <c r="F13439" s="3">
        <v>1</v>
      </c>
      <c r="G13439" s="2">
        <v>13</v>
      </c>
      <c r="H13439" s="3">
        <v>1</v>
      </c>
      <c r="I13439" s="69" t="str">
        <f>VLOOKUP(C13439,СПРАВОЧНИК!B:D,2,0)</f>
        <v>ЯПОНИЯ</v>
      </c>
      <c r="J13439" s="69" t="str">
        <f>VLOOKUP(C13439,СПРАВОЧНИК!B:D,3,0)</f>
        <v>ИНОМАРКИ</v>
      </c>
      <c r="K13439" s="69" t="str">
        <f>VLOOKUP(СВОД2023[[#This Row],[ФО]],СПРАВОЧНИК!H:P,2,0)</f>
        <v>Южный ФО</v>
      </c>
    </row>
    <row r="13440" spans="1:11" x14ac:dyDescent="0.2">
      <c r="A13440" t="s">
        <v>850</v>
      </c>
      <c r="B13440" t="s">
        <v>597</v>
      </c>
      <c r="C13440" s="1" t="s">
        <v>533</v>
      </c>
      <c r="D13440" s="1" t="s">
        <v>666</v>
      </c>
      <c r="E13440" s="2">
        <v>7</v>
      </c>
      <c r="F13440" s="3">
        <v>6</v>
      </c>
      <c r="G13440" s="2">
        <v>61</v>
      </c>
      <c r="H13440" s="3">
        <v>40</v>
      </c>
      <c r="I13440" s="69" t="str">
        <f>VLOOKUP(C13440,СПРАВОЧНИК!B:D,2,0)</f>
        <v>ЯПОНИЯ</v>
      </c>
      <c r="J13440" s="69" t="str">
        <f>VLOOKUP(C13440,СПРАВОЧНИК!B:D,3,0)</f>
        <v>ИНОМАРКИ</v>
      </c>
      <c r="K13440" s="69" t="str">
        <f>VLOOKUP(СВОД2023[[#This Row],[ФО]],СПРАВОЧНИК!H:P,2,0)</f>
        <v>Южный ФО</v>
      </c>
    </row>
    <row r="13441" spans="1:11" x14ac:dyDescent="0.2">
      <c r="A13441" t="s">
        <v>850</v>
      </c>
      <c r="B13441" t="s">
        <v>597</v>
      </c>
      <c r="C13441" s="1" t="s">
        <v>564</v>
      </c>
      <c r="D13441" s="1" t="s">
        <v>667</v>
      </c>
      <c r="E13441" s="2">
        <v>39</v>
      </c>
      <c r="F13441" s="3">
        <v>19</v>
      </c>
      <c r="G13441" s="2">
        <v>269</v>
      </c>
      <c r="H13441" s="3">
        <v>142</v>
      </c>
      <c r="I13441" s="69" t="str">
        <f>VLOOKUP(C13441,СПРАВОЧНИК!B:D,2,0)</f>
        <v>РОССИЯ</v>
      </c>
      <c r="J13441" s="69" t="str">
        <f>VLOOKUP(C13441,СПРАВОЧНИК!B:D,3,0)</f>
        <v>ОТЕЧЕСТВЕННЫЕ</v>
      </c>
      <c r="K13441" s="69" t="str">
        <f>VLOOKUP(СВОД2023[[#This Row],[ФО]],СПРАВОЧНИК!H:P,2,0)</f>
        <v>Южный ФО</v>
      </c>
    </row>
    <row r="13442" spans="1:11" x14ac:dyDescent="0.2">
      <c r="A13442" t="s">
        <v>850</v>
      </c>
      <c r="B13442" t="s">
        <v>597</v>
      </c>
      <c r="C13442" s="1" t="s">
        <v>568</v>
      </c>
      <c r="D13442" s="1" t="s">
        <v>2808</v>
      </c>
      <c r="E13442" s="2">
        <v>37</v>
      </c>
      <c r="F13442" s="3">
        <v>22</v>
      </c>
      <c r="G13442" s="2">
        <v>226</v>
      </c>
      <c r="H13442" s="3">
        <v>156</v>
      </c>
      <c r="I13442" s="69" t="str">
        <f>VLOOKUP(C13442,СПРАВОЧНИК!B:D,2,0)</f>
        <v>ЕВРОПА</v>
      </c>
      <c r="J13442" s="69" t="str">
        <f>VLOOKUP(C13442,СПРАВОЧНИК!B:D,3,0)</f>
        <v>ИНОМАРКИ</v>
      </c>
      <c r="K13442" s="69" t="str">
        <f>VLOOKUP(СВОД2023[[#This Row],[ФО]],СПРАВОЧНИК!H:P,2,0)</f>
        <v>Южный ФО</v>
      </c>
    </row>
    <row r="13443" spans="1:11" x14ac:dyDescent="0.2">
      <c r="A13443" t="s">
        <v>850</v>
      </c>
      <c r="B13443" t="s">
        <v>597</v>
      </c>
      <c r="C13443" s="1" t="s">
        <v>568</v>
      </c>
      <c r="D13443" s="1" t="s">
        <v>2827</v>
      </c>
      <c r="E13443" s="2"/>
      <c r="F13443" s="3"/>
      <c r="G13443" s="2">
        <v>2</v>
      </c>
      <c r="H13443" s="3"/>
      <c r="I13443" s="69" t="str">
        <f>VLOOKUP(C13443,СПРАВОЧНИК!B:D,2,0)</f>
        <v>ЕВРОПА</v>
      </c>
      <c r="J13443" s="69" t="str">
        <f>VLOOKUP(C13443,СПРАВОЧНИК!B:D,3,0)</f>
        <v>ИНОМАРКИ</v>
      </c>
      <c r="K13443" s="69" t="str">
        <f>VLOOKUP(СВОД2023[[#This Row],[ФО]],СПРАВОЧНИК!H:P,2,0)</f>
        <v>Южный ФО</v>
      </c>
    </row>
    <row r="13444" spans="1:11" x14ac:dyDescent="0.2">
      <c r="A13444" t="s">
        <v>850</v>
      </c>
      <c r="B13444" t="s">
        <v>597</v>
      </c>
      <c r="C13444" s="1" t="s">
        <v>2845</v>
      </c>
      <c r="D13444" s="1" t="s">
        <v>2846</v>
      </c>
      <c r="E13444" s="2"/>
      <c r="F13444" s="3"/>
      <c r="G13444" s="2">
        <v>1</v>
      </c>
      <c r="H13444" s="3"/>
      <c r="I13444" s="69" t="str">
        <f>VLOOKUP(C13444,СПРАВОЧНИК!B:D,2,0)</f>
        <v>КИТАЙ</v>
      </c>
      <c r="J13444" s="69" t="str">
        <f>VLOOKUP(C13444,СПРАВОЧНИК!B:D,3,0)</f>
        <v>ИНОМАРКИ</v>
      </c>
      <c r="K13444" s="69" t="str">
        <f>VLOOKUP(СВОД2023[[#This Row],[ФО]],СПРАВОЧНИК!H:P,2,0)</f>
        <v>Южный ФО</v>
      </c>
    </row>
    <row r="13445" spans="1:11" x14ac:dyDescent="0.2">
      <c r="A13445" t="s">
        <v>850</v>
      </c>
      <c r="B13445" t="s">
        <v>597</v>
      </c>
      <c r="C13445" s="1" t="s">
        <v>2491</v>
      </c>
      <c r="D13445" s="1" t="s">
        <v>2809</v>
      </c>
      <c r="E13445" s="2">
        <v>3</v>
      </c>
      <c r="F13445" s="3"/>
      <c r="G13445" s="2">
        <v>8</v>
      </c>
      <c r="H13445" s="3">
        <v>3</v>
      </c>
      <c r="I13445" s="69" t="str">
        <f>VLOOKUP(C13445,СПРАВОЧНИК!B:D,2,0)</f>
        <v>КИТАЙ</v>
      </c>
      <c r="J13445" s="69" t="str">
        <f>VLOOKUP(C13445,СПРАВОЧНИК!B:D,3,0)</f>
        <v>ИНОМАРКИ</v>
      </c>
      <c r="K13445" s="69" t="str">
        <f>VLOOKUP(СВОД2023[[#This Row],[ФО]],СПРАВОЧНИК!H:P,2,0)</f>
        <v>Южный ФО</v>
      </c>
    </row>
    <row r="13446" spans="1:11" x14ac:dyDescent="0.2">
      <c r="A13446" t="s">
        <v>850</v>
      </c>
      <c r="B13446" t="s">
        <v>597</v>
      </c>
      <c r="C13446" s="1" t="s">
        <v>2370</v>
      </c>
      <c r="D13446" s="1" t="s">
        <v>2810</v>
      </c>
      <c r="E13446" s="2"/>
      <c r="F13446" s="3">
        <v>1</v>
      </c>
      <c r="G13446" s="2">
        <v>8</v>
      </c>
      <c r="H13446" s="3">
        <v>3</v>
      </c>
      <c r="I13446" s="69" t="str">
        <f>VLOOKUP(C13446,СПРАВОЧНИК!B:D,2,0)</f>
        <v>КИТАЙ</v>
      </c>
      <c r="J13446" s="69" t="str">
        <f>VLOOKUP(C13446,СПРАВОЧНИК!B:D,3,0)</f>
        <v>ИНОМАРКИ</v>
      </c>
      <c r="K13446" s="69" t="str">
        <f>VLOOKUP(СВОД2023[[#This Row],[ФО]],СПРАВОЧНИК!H:P,2,0)</f>
        <v>Южный ФО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P225"/>
  <sheetViews>
    <sheetView topLeftCell="A74" workbookViewId="0">
      <selection activeCell="C226" sqref="C226"/>
    </sheetView>
  </sheetViews>
  <sheetFormatPr baseColWidth="10" defaultColWidth="8.83203125" defaultRowHeight="15" x14ac:dyDescent="0.2"/>
  <cols>
    <col min="2" max="2" width="22.83203125" customWidth="1"/>
    <col min="3" max="4" width="17.5" customWidth="1"/>
    <col min="8" max="8" width="14.6640625" customWidth="1"/>
    <col min="9" max="9" width="23.5" customWidth="1"/>
    <col min="10" max="10" width="15" customWidth="1"/>
    <col min="11" max="11" width="18" customWidth="1"/>
    <col min="12" max="12" width="14" bestFit="1" customWidth="1"/>
    <col min="13" max="13" width="22.33203125" customWidth="1"/>
    <col min="14" max="14" width="14.5" customWidth="1"/>
    <col min="15" max="15" width="19.33203125" customWidth="1"/>
    <col min="16" max="16" width="31.33203125" customWidth="1"/>
  </cols>
  <sheetData>
    <row r="1" spans="2:16" x14ac:dyDescent="0.2">
      <c r="B1" s="123" t="s">
        <v>0</v>
      </c>
      <c r="C1" s="10" t="s">
        <v>607</v>
      </c>
      <c r="D1" s="124" t="s">
        <v>613</v>
      </c>
      <c r="H1" s="18" t="s">
        <v>776</v>
      </c>
      <c r="I1" s="18" t="s">
        <v>777</v>
      </c>
      <c r="J1" s="18" t="s">
        <v>779</v>
      </c>
      <c r="K1" s="18" t="s">
        <v>789</v>
      </c>
      <c r="L1" s="18" t="s">
        <v>781</v>
      </c>
      <c r="M1" s="18" t="s">
        <v>782</v>
      </c>
      <c r="N1" s="18" t="s">
        <v>783</v>
      </c>
      <c r="O1" s="18" t="s">
        <v>784</v>
      </c>
      <c r="P1" s="18" t="s">
        <v>785</v>
      </c>
    </row>
    <row r="2" spans="2:16" x14ac:dyDescent="0.2">
      <c r="B2" s="121" t="s">
        <v>2</v>
      </c>
      <c r="C2" s="1" t="s">
        <v>605</v>
      </c>
      <c r="D2" s="122" t="s">
        <v>614</v>
      </c>
      <c r="H2" s="21" t="s">
        <v>590</v>
      </c>
      <c r="I2" s="17" t="s">
        <v>774</v>
      </c>
      <c r="J2" s="73" t="s">
        <v>778</v>
      </c>
      <c r="K2" s="74">
        <v>7903864</v>
      </c>
      <c r="L2" s="75" t="s">
        <v>780</v>
      </c>
      <c r="M2" s="76">
        <v>6044295.0000000009</v>
      </c>
      <c r="N2" s="77">
        <v>6.5000000000000002E-2</v>
      </c>
      <c r="O2" s="76">
        <v>741938.3</v>
      </c>
      <c r="P2" s="22">
        <v>74799.399999999994</v>
      </c>
    </row>
    <row r="3" spans="2:16" x14ac:dyDescent="0.2">
      <c r="B3" s="121" t="s">
        <v>18</v>
      </c>
      <c r="C3" s="1" t="s">
        <v>606</v>
      </c>
      <c r="D3" s="122" t="s">
        <v>614</v>
      </c>
      <c r="H3" s="21" t="s">
        <v>591</v>
      </c>
      <c r="I3" s="17" t="s">
        <v>772</v>
      </c>
      <c r="J3" s="75" t="s">
        <v>786</v>
      </c>
      <c r="K3" s="74">
        <v>28683247</v>
      </c>
      <c r="L3" s="75" t="s">
        <v>787</v>
      </c>
      <c r="M3" s="76">
        <v>13669381</v>
      </c>
      <c r="N3" s="77">
        <v>0.14499999999999999</v>
      </c>
      <c r="O3" s="76">
        <v>468462.3</v>
      </c>
      <c r="P3" s="22">
        <v>47298.9</v>
      </c>
    </row>
    <row r="4" spans="2:16" x14ac:dyDescent="0.2">
      <c r="B4" s="121" t="s">
        <v>19</v>
      </c>
      <c r="C4" s="1" t="s">
        <v>598</v>
      </c>
      <c r="D4" s="122" t="s">
        <v>615</v>
      </c>
      <c r="H4" s="21" t="s">
        <v>592</v>
      </c>
      <c r="I4" s="17" t="s">
        <v>769</v>
      </c>
      <c r="J4" s="75" t="s">
        <v>788</v>
      </c>
      <c r="K4" s="74">
        <v>13867347</v>
      </c>
      <c r="L4" s="75" t="s">
        <v>790</v>
      </c>
      <c r="M4" s="76">
        <v>10644005.4</v>
      </c>
      <c r="N4" s="77">
        <v>0.113</v>
      </c>
      <c r="O4" s="76">
        <v>762356.7</v>
      </c>
      <c r="P4" s="22">
        <v>72464.800000000003</v>
      </c>
    </row>
    <row r="5" spans="2:16" x14ac:dyDescent="0.2">
      <c r="B5" s="121" t="s">
        <v>813</v>
      </c>
      <c r="C5" s="1" t="s">
        <v>598</v>
      </c>
      <c r="D5" s="122" t="s">
        <v>615</v>
      </c>
      <c r="H5" s="21" t="s">
        <v>593</v>
      </c>
      <c r="I5" s="17" t="s">
        <v>771</v>
      </c>
      <c r="J5" s="75" t="s">
        <v>791</v>
      </c>
      <c r="K5" s="74">
        <v>10205730</v>
      </c>
      <c r="L5" s="75" t="s">
        <v>792</v>
      </c>
      <c r="M5" s="76">
        <v>2404328.2000000002</v>
      </c>
      <c r="N5" s="77">
        <v>2.5999999999999999E-2</v>
      </c>
      <c r="O5" s="76">
        <v>241662.5</v>
      </c>
      <c r="P5" s="22">
        <v>37361.4</v>
      </c>
    </row>
    <row r="6" spans="2:16" x14ac:dyDescent="0.2">
      <c r="B6" s="121" t="s">
        <v>24</v>
      </c>
      <c r="C6" s="1" t="s">
        <v>606</v>
      </c>
      <c r="D6" s="122" t="s">
        <v>614</v>
      </c>
      <c r="H6" s="21" t="s">
        <v>594</v>
      </c>
      <c r="I6" s="17" t="s">
        <v>770</v>
      </c>
      <c r="J6" s="73" t="s">
        <v>793</v>
      </c>
      <c r="K6" s="74">
        <v>16645802</v>
      </c>
      <c r="L6" s="75" t="s">
        <v>794</v>
      </c>
      <c r="M6" s="76">
        <v>9026904.3000000007</v>
      </c>
      <c r="N6" s="77">
        <v>9.6000000000000002E-2</v>
      </c>
      <c r="O6" s="76">
        <v>529091</v>
      </c>
      <c r="P6" s="22">
        <v>57203</v>
      </c>
    </row>
    <row r="7" spans="2:16" x14ac:dyDescent="0.2">
      <c r="B7" s="121" t="s">
        <v>29</v>
      </c>
      <c r="C7" s="1" t="s">
        <v>606</v>
      </c>
      <c r="D7" s="122" t="s">
        <v>614</v>
      </c>
      <c r="H7" s="21" t="s">
        <v>595</v>
      </c>
      <c r="I7" s="17" t="s">
        <v>773</v>
      </c>
      <c r="J7" s="75" t="s">
        <v>795</v>
      </c>
      <c r="K7" s="74">
        <v>12259126</v>
      </c>
      <c r="L7" s="75" t="s">
        <v>796</v>
      </c>
      <c r="M7" s="76">
        <v>11674931.200000001</v>
      </c>
      <c r="N7" s="77">
        <v>0.125</v>
      </c>
      <c r="O7" s="76">
        <v>945711.8</v>
      </c>
      <c r="P7" s="22">
        <v>68083.8</v>
      </c>
    </row>
    <row r="8" spans="2:16" x14ac:dyDescent="0.2">
      <c r="B8" s="121" t="s">
        <v>62</v>
      </c>
      <c r="C8" s="1" t="s">
        <v>608</v>
      </c>
      <c r="D8" s="122" t="s">
        <v>614</v>
      </c>
      <c r="H8" s="21" t="s">
        <v>596</v>
      </c>
      <c r="I8" s="17" t="s">
        <v>768</v>
      </c>
      <c r="J8" s="75" t="s">
        <v>797</v>
      </c>
      <c r="K8" s="78">
        <v>40240256</v>
      </c>
      <c r="L8" s="75" t="s">
        <v>798</v>
      </c>
      <c r="M8" s="76">
        <v>33636785.5</v>
      </c>
      <c r="N8" s="77">
        <v>0.35899999999999999</v>
      </c>
      <c r="O8" s="76">
        <v>854978.5</v>
      </c>
      <c r="P8" s="23">
        <v>83126</v>
      </c>
    </row>
    <row r="9" spans="2:16" x14ac:dyDescent="0.2">
      <c r="B9" s="121" t="s">
        <v>70</v>
      </c>
      <c r="C9" s="1" t="s">
        <v>609</v>
      </c>
      <c r="D9" s="122" t="s">
        <v>614</v>
      </c>
      <c r="H9" s="21" t="s">
        <v>597</v>
      </c>
      <c r="I9" s="17" t="s">
        <v>775</v>
      </c>
      <c r="J9" s="75" t="s">
        <v>799</v>
      </c>
      <c r="K9" s="74">
        <v>16642052</v>
      </c>
      <c r="L9" s="79" t="s">
        <v>800</v>
      </c>
      <c r="M9" s="76">
        <v>6709653.9000000004</v>
      </c>
      <c r="N9" s="77">
        <v>7.0999999999999994E-2</v>
      </c>
      <c r="O9" s="76">
        <v>407280.4</v>
      </c>
      <c r="P9" s="23">
        <v>46231.1</v>
      </c>
    </row>
    <row r="10" spans="2:16" ht="16" thickBot="1" x14ac:dyDescent="0.25">
      <c r="B10" s="121" t="s">
        <v>75</v>
      </c>
      <c r="C10" s="1" t="s">
        <v>608</v>
      </c>
      <c r="D10" s="122" t="s">
        <v>614</v>
      </c>
    </row>
    <row r="11" spans="2:16" ht="16" thickBot="1" x14ac:dyDescent="0.25">
      <c r="B11" s="121" t="s">
        <v>83</v>
      </c>
      <c r="C11" s="1" t="s">
        <v>608</v>
      </c>
      <c r="D11" s="122" t="s">
        <v>614</v>
      </c>
      <c r="H11" s="25"/>
      <c r="I11" s="26" t="str">
        <f>'СВОД ФО'!B3</f>
        <v>Приволжский ФО</v>
      </c>
      <c r="J11" s="27" t="str">
        <f>VLOOKUP(I11,СтатистикаФО[[Наименование]:[Средняя зарплата, руб. (2022 г)]],2,0)</f>
        <v>1 036 975 км²</v>
      </c>
      <c r="K11" s="28">
        <f>VLOOKUP(I11,СтатистикаФО[[Наименование]:[Средняя зарплата, руб. (2022 г)]],3,0)</f>
        <v>28683247</v>
      </c>
      <c r="L11" s="27" t="str">
        <f>VLOOKUP(I11,СтатистикаФО[[Наименование]:[Средняя зарплата, руб. (2022 г)]],4,0)</f>
        <v>27,66 чел./км²</v>
      </c>
      <c r="M11" s="28">
        <f>VLOOKUP(I11,СтатистикаФО[[Наименование]:[Средняя зарплата, руб. (2022 г)]],5,0)</f>
        <v>13669381</v>
      </c>
      <c r="N11" s="29">
        <f>VLOOKUP(I11,СтатистикаФО[[Наименование]:[Средняя зарплата, руб. (2022 г)]],6,0)</f>
        <v>0.14499999999999999</v>
      </c>
      <c r="O11" s="30">
        <f>VLOOKUP(I11,СтатистикаФО[[Наименование]:[Средняя зарплата, руб. (2022 г)]],7,0)</f>
        <v>468462.3</v>
      </c>
      <c r="P11" s="31">
        <f>VLOOKUP(I11,СтатистикаФО[[Наименование]:[Средняя зарплата, руб. (2022 г)]],8,0)</f>
        <v>47298.9</v>
      </c>
    </row>
    <row r="12" spans="2:16" x14ac:dyDescent="0.2">
      <c r="B12" s="121" t="s">
        <v>99</v>
      </c>
      <c r="C12" s="1" t="s">
        <v>609</v>
      </c>
      <c r="D12" s="122" t="s">
        <v>614</v>
      </c>
    </row>
    <row r="13" spans="2:16" x14ac:dyDescent="0.2">
      <c r="B13" s="121" t="s">
        <v>131</v>
      </c>
      <c r="C13" s="1" t="s">
        <v>605</v>
      </c>
      <c r="D13" s="122" t="s">
        <v>614</v>
      </c>
    </row>
    <row r="14" spans="2:16" x14ac:dyDescent="0.2">
      <c r="B14" s="121" t="s">
        <v>151</v>
      </c>
      <c r="C14" s="1" t="s">
        <v>608</v>
      </c>
      <c r="D14" s="122" t="s">
        <v>614</v>
      </c>
    </row>
    <row r="15" spans="2:16" x14ac:dyDescent="0.2">
      <c r="B15" s="121" t="s">
        <v>156</v>
      </c>
      <c r="C15" s="1" t="s">
        <v>608</v>
      </c>
      <c r="D15" s="122" t="s">
        <v>614</v>
      </c>
    </row>
    <row r="16" spans="2:16" x14ac:dyDescent="0.2">
      <c r="B16" s="121" t="s">
        <v>160</v>
      </c>
      <c r="C16" s="1" t="s">
        <v>608</v>
      </c>
      <c r="D16" s="122" t="s">
        <v>614</v>
      </c>
    </row>
    <row r="17" spans="2:4" x14ac:dyDescent="0.2">
      <c r="B17" s="121" t="s">
        <v>177</v>
      </c>
      <c r="C17" s="1" t="s">
        <v>609</v>
      </c>
      <c r="D17" s="122" t="s">
        <v>614</v>
      </c>
    </row>
    <row r="18" spans="2:4" x14ac:dyDescent="0.2">
      <c r="B18" s="121" t="s">
        <v>188</v>
      </c>
      <c r="C18" s="1" t="s">
        <v>608</v>
      </c>
      <c r="D18" s="122" t="s">
        <v>614</v>
      </c>
    </row>
    <row r="19" spans="2:4" x14ac:dyDescent="0.2">
      <c r="B19" s="121" t="s">
        <v>195</v>
      </c>
      <c r="C19" s="1" t="s">
        <v>608</v>
      </c>
      <c r="D19" s="122" t="s">
        <v>614</v>
      </c>
    </row>
    <row r="20" spans="2:4" x14ac:dyDescent="0.2">
      <c r="B20" s="121" t="s">
        <v>209</v>
      </c>
      <c r="C20" s="1" t="s">
        <v>610</v>
      </c>
      <c r="D20" s="122" t="s">
        <v>614</v>
      </c>
    </row>
    <row r="21" spans="2:4" x14ac:dyDescent="0.2">
      <c r="B21" s="121" t="s">
        <v>219</v>
      </c>
      <c r="C21" s="1" t="s">
        <v>608</v>
      </c>
      <c r="D21" s="122" t="s">
        <v>614</v>
      </c>
    </row>
    <row r="22" spans="2:4" x14ac:dyDescent="0.2">
      <c r="B22" s="121" t="s">
        <v>228</v>
      </c>
      <c r="C22" s="1" t="s">
        <v>608</v>
      </c>
      <c r="D22" s="122" t="s">
        <v>614</v>
      </c>
    </row>
    <row r="23" spans="2:4" x14ac:dyDescent="0.2">
      <c r="B23" s="121" t="s">
        <v>230</v>
      </c>
      <c r="C23" s="1" t="s">
        <v>605</v>
      </c>
      <c r="D23" s="122" t="s">
        <v>614</v>
      </c>
    </row>
    <row r="24" spans="2:4" x14ac:dyDescent="0.2">
      <c r="B24" s="121" t="s">
        <v>257</v>
      </c>
      <c r="C24" s="1" t="s">
        <v>610</v>
      </c>
      <c r="D24" s="122" t="s">
        <v>614</v>
      </c>
    </row>
    <row r="25" spans="2:4" x14ac:dyDescent="0.2">
      <c r="B25" s="121" t="s">
        <v>266</v>
      </c>
      <c r="C25" s="1" t="s">
        <v>605</v>
      </c>
      <c r="D25" s="122" t="s">
        <v>614</v>
      </c>
    </row>
    <row r="26" spans="2:4" x14ac:dyDescent="0.2">
      <c r="B26" s="121" t="s">
        <v>274</v>
      </c>
      <c r="C26" s="1" t="s">
        <v>605</v>
      </c>
      <c r="D26" s="122" t="s">
        <v>614</v>
      </c>
    </row>
    <row r="27" spans="2:4" x14ac:dyDescent="0.2">
      <c r="B27" s="121" t="s">
        <v>276</v>
      </c>
      <c r="C27" s="1" t="s">
        <v>608</v>
      </c>
      <c r="D27" s="122" t="s">
        <v>614</v>
      </c>
    </row>
    <row r="28" spans="2:4" x14ac:dyDescent="0.2">
      <c r="B28" s="121" t="s">
        <v>291</v>
      </c>
      <c r="C28" s="1" t="s">
        <v>609</v>
      </c>
      <c r="D28" s="122" t="s">
        <v>614</v>
      </c>
    </row>
    <row r="29" spans="2:4" x14ac:dyDescent="0.2">
      <c r="B29" s="121" t="s">
        <v>301</v>
      </c>
      <c r="C29" s="1" t="s">
        <v>610</v>
      </c>
      <c r="D29" s="122" t="s">
        <v>614</v>
      </c>
    </row>
    <row r="30" spans="2:4" x14ac:dyDescent="0.2">
      <c r="B30" s="121" t="s">
        <v>311</v>
      </c>
      <c r="C30" s="1" t="s">
        <v>598</v>
      </c>
      <c r="D30" s="122" t="s">
        <v>615</v>
      </c>
    </row>
    <row r="31" spans="2:4" x14ac:dyDescent="0.2">
      <c r="B31" s="121" t="s">
        <v>327</v>
      </c>
      <c r="C31" s="1" t="s">
        <v>606</v>
      </c>
      <c r="D31" s="122" t="s">
        <v>614</v>
      </c>
    </row>
    <row r="32" spans="2:4" x14ac:dyDescent="0.2">
      <c r="B32" s="121" t="s">
        <v>336</v>
      </c>
      <c r="C32" s="1" t="s">
        <v>605</v>
      </c>
      <c r="D32" s="122" t="s">
        <v>614</v>
      </c>
    </row>
    <row r="33" spans="2:4" x14ac:dyDescent="0.2">
      <c r="B33" s="121" t="s">
        <v>350</v>
      </c>
      <c r="C33" s="1" t="s">
        <v>609</v>
      </c>
      <c r="D33" s="122" t="s">
        <v>614</v>
      </c>
    </row>
    <row r="34" spans="2:4" x14ac:dyDescent="0.2">
      <c r="B34" s="121" t="s">
        <v>356</v>
      </c>
      <c r="C34" s="1" t="s">
        <v>606</v>
      </c>
      <c r="D34" s="122" t="s">
        <v>614</v>
      </c>
    </row>
    <row r="35" spans="2:4" x14ac:dyDescent="0.2">
      <c r="B35" s="121" t="s">
        <v>359</v>
      </c>
      <c r="C35" s="1" t="s">
        <v>605</v>
      </c>
      <c r="D35" s="122" t="s">
        <v>614</v>
      </c>
    </row>
    <row r="36" spans="2:4" x14ac:dyDescent="0.2">
      <c r="B36" s="121" t="s">
        <v>377</v>
      </c>
      <c r="C36" s="1" t="s">
        <v>606</v>
      </c>
      <c r="D36" s="122" t="s">
        <v>614</v>
      </c>
    </row>
    <row r="37" spans="2:4" x14ac:dyDescent="0.2">
      <c r="B37" s="121" t="s">
        <v>402</v>
      </c>
      <c r="C37" s="1" t="s">
        <v>606</v>
      </c>
      <c r="D37" s="122" t="s">
        <v>614</v>
      </c>
    </row>
    <row r="38" spans="2:4" x14ac:dyDescent="0.2">
      <c r="B38" s="121" t="s">
        <v>404</v>
      </c>
      <c r="C38" s="1" t="s">
        <v>605</v>
      </c>
      <c r="D38" s="122" t="s">
        <v>614</v>
      </c>
    </row>
    <row r="39" spans="2:4" x14ac:dyDescent="0.2">
      <c r="B39" s="121" t="s">
        <v>418</v>
      </c>
      <c r="C39" s="1" t="s">
        <v>605</v>
      </c>
      <c r="D39" s="122" t="s">
        <v>614</v>
      </c>
    </row>
    <row r="40" spans="2:4" x14ac:dyDescent="0.2">
      <c r="B40" s="121" t="s">
        <v>437</v>
      </c>
      <c r="C40" s="1" t="s">
        <v>608</v>
      </c>
      <c r="D40" s="122" t="s">
        <v>614</v>
      </c>
    </row>
    <row r="41" spans="2:4" x14ac:dyDescent="0.2">
      <c r="B41" s="121" t="s">
        <v>439</v>
      </c>
      <c r="C41" s="1" t="s">
        <v>606</v>
      </c>
      <c r="D41" s="122" t="s">
        <v>614</v>
      </c>
    </row>
    <row r="42" spans="2:4" x14ac:dyDescent="0.2">
      <c r="B42" s="121" t="s">
        <v>445</v>
      </c>
      <c r="C42" s="1" t="s">
        <v>606</v>
      </c>
      <c r="D42" s="122" t="s">
        <v>614</v>
      </c>
    </row>
    <row r="43" spans="2:4" x14ac:dyDescent="0.2">
      <c r="B43" s="121" t="s">
        <v>453</v>
      </c>
      <c r="C43" s="1" t="s">
        <v>606</v>
      </c>
      <c r="D43" s="122" t="s">
        <v>614</v>
      </c>
    </row>
    <row r="44" spans="2:4" x14ac:dyDescent="0.2">
      <c r="B44" s="121" t="s">
        <v>464</v>
      </c>
      <c r="C44" s="1" t="s">
        <v>606</v>
      </c>
      <c r="D44" s="122" t="s">
        <v>614</v>
      </c>
    </row>
    <row r="45" spans="2:4" x14ac:dyDescent="0.2">
      <c r="B45" s="121" t="s">
        <v>476</v>
      </c>
      <c r="C45" s="1" t="s">
        <v>606</v>
      </c>
      <c r="D45" s="122" t="s">
        <v>614</v>
      </c>
    </row>
    <row r="46" spans="2:4" x14ac:dyDescent="0.2">
      <c r="B46" s="121" t="s">
        <v>482</v>
      </c>
      <c r="C46" s="1" t="s">
        <v>606</v>
      </c>
      <c r="D46" s="122" t="s">
        <v>614</v>
      </c>
    </row>
    <row r="47" spans="2:4" x14ac:dyDescent="0.2">
      <c r="B47" s="121" t="s">
        <v>498</v>
      </c>
      <c r="C47" s="1" t="s">
        <v>610</v>
      </c>
      <c r="D47" s="122" t="s">
        <v>614</v>
      </c>
    </row>
    <row r="48" spans="2:4" x14ac:dyDescent="0.2">
      <c r="B48" s="121" t="s">
        <v>500</v>
      </c>
      <c r="C48" s="1" t="s">
        <v>605</v>
      </c>
      <c r="D48" s="122" t="s">
        <v>614</v>
      </c>
    </row>
    <row r="49" spans="2:4" x14ac:dyDescent="0.2">
      <c r="B49" s="121" t="s">
        <v>511</v>
      </c>
      <c r="C49" s="1" t="s">
        <v>605</v>
      </c>
      <c r="D49" s="122" t="s">
        <v>614</v>
      </c>
    </row>
    <row r="50" spans="2:4" x14ac:dyDescent="0.2">
      <c r="B50" s="121" t="s">
        <v>525</v>
      </c>
      <c r="C50" s="1" t="s">
        <v>608</v>
      </c>
      <c r="D50" s="122" t="s">
        <v>614</v>
      </c>
    </row>
    <row r="51" spans="2:4" x14ac:dyDescent="0.2">
      <c r="B51" s="121" t="s">
        <v>528</v>
      </c>
      <c r="C51" s="1" t="s">
        <v>609</v>
      </c>
      <c r="D51" s="122" t="s">
        <v>614</v>
      </c>
    </row>
    <row r="52" spans="2:4" x14ac:dyDescent="0.2">
      <c r="B52" s="121" t="s">
        <v>533</v>
      </c>
      <c r="C52" s="1" t="s">
        <v>605</v>
      </c>
      <c r="D52" s="122" t="s">
        <v>614</v>
      </c>
    </row>
    <row r="53" spans="2:4" x14ac:dyDescent="0.2">
      <c r="B53" s="121" t="s">
        <v>564</v>
      </c>
      <c r="C53" s="1" t="s">
        <v>598</v>
      </c>
      <c r="D53" s="122" t="s">
        <v>615</v>
      </c>
    </row>
    <row r="54" spans="2:4" x14ac:dyDescent="0.2">
      <c r="B54" s="121" t="s">
        <v>568</v>
      </c>
      <c r="C54" s="1" t="s">
        <v>606</v>
      </c>
      <c r="D54" s="122" t="s">
        <v>614</v>
      </c>
    </row>
    <row r="55" spans="2:4" x14ac:dyDescent="0.2">
      <c r="B55" s="121" t="s">
        <v>570</v>
      </c>
      <c r="C55" s="1" t="s">
        <v>606</v>
      </c>
      <c r="D55" s="122" t="s">
        <v>614</v>
      </c>
    </row>
    <row r="56" spans="2:4" x14ac:dyDescent="0.2">
      <c r="B56" s="121" t="s">
        <v>579</v>
      </c>
      <c r="C56" s="1" t="s">
        <v>608</v>
      </c>
      <c r="D56" s="122" t="s">
        <v>614</v>
      </c>
    </row>
    <row r="57" spans="2:4" x14ac:dyDescent="0.2">
      <c r="B57" s="121" t="s">
        <v>582</v>
      </c>
      <c r="C57" s="1" t="s">
        <v>608</v>
      </c>
      <c r="D57" s="122" t="s">
        <v>614</v>
      </c>
    </row>
    <row r="58" spans="2:4" x14ac:dyDescent="0.2">
      <c r="B58" s="121" t="s">
        <v>15</v>
      </c>
      <c r="C58" s="1" t="s">
        <v>606</v>
      </c>
      <c r="D58" s="122" t="s">
        <v>614</v>
      </c>
    </row>
    <row r="59" spans="2:4" x14ac:dyDescent="0.2">
      <c r="B59" s="121" t="s">
        <v>59</v>
      </c>
      <c r="C59" s="1" t="s">
        <v>609</v>
      </c>
      <c r="D59" s="122" t="s">
        <v>614</v>
      </c>
    </row>
    <row r="60" spans="2:4" x14ac:dyDescent="0.2">
      <c r="B60" s="121" t="s">
        <v>121</v>
      </c>
      <c r="C60" s="1" t="s">
        <v>606</v>
      </c>
      <c r="D60" s="122" t="s">
        <v>614</v>
      </c>
    </row>
    <row r="61" spans="2:4" x14ac:dyDescent="0.2">
      <c r="B61" s="121" t="s">
        <v>125</v>
      </c>
      <c r="C61" s="1" t="s">
        <v>606</v>
      </c>
      <c r="D61" s="122" t="s">
        <v>614</v>
      </c>
    </row>
    <row r="62" spans="2:4" x14ac:dyDescent="0.2">
      <c r="B62" s="121" t="s">
        <v>129</v>
      </c>
      <c r="C62" s="1" t="s">
        <v>610</v>
      </c>
      <c r="D62" s="122" t="s">
        <v>614</v>
      </c>
    </row>
    <row r="63" spans="2:4" x14ac:dyDescent="0.2">
      <c r="B63" s="121" t="s">
        <v>140</v>
      </c>
      <c r="C63" s="1" t="s">
        <v>608</v>
      </c>
      <c r="D63" s="122" t="s">
        <v>614</v>
      </c>
    </row>
    <row r="64" spans="2:4" x14ac:dyDescent="0.2">
      <c r="B64" s="121" t="s">
        <v>142</v>
      </c>
      <c r="C64" s="1" t="s">
        <v>609</v>
      </c>
      <c r="D64" s="122" t="s">
        <v>614</v>
      </c>
    </row>
    <row r="65" spans="2:4" x14ac:dyDescent="0.2">
      <c r="B65" s="121" t="s">
        <v>147</v>
      </c>
      <c r="C65" s="1" t="s">
        <v>608</v>
      </c>
      <c r="D65" s="122" t="s">
        <v>614</v>
      </c>
    </row>
    <row r="66" spans="2:4" x14ac:dyDescent="0.2">
      <c r="B66" s="121" t="s">
        <v>153</v>
      </c>
      <c r="C66" s="1" t="s">
        <v>598</v>
      </c>
      <c r="D66" s="122" t="s">
        <v>615</v>
      </c>
    </row>
    <row r="67" spans="2:4" x14ac:dyDescent="0.2">
      <c r="B67" s="121" t="s">
        <v>166</v>
      </c>
      <c r="C67" s="1" t="s">
        <v>606</v>
      </c>
      <c r="D67" s="122" t="s">
        <v>614</v>
      </c>
    </row>
    <row r="68" spans="2:4" x14ac:dyDescent="0.2">
      <c r="B68" s="121" t="s">
        <v>173</v>
      </c>
      <c r="C68" s="1" t="s">
        <v>606</v>
      </c>
      <c r="D68" s="122" t="s">
        <v>614</v>
      </c>
    </row>
    <row r="69" spans="2:4" x14ac:dyDescent="0.2">
      <c r="B69" s="121" t="s">
        <v>193</v>
      </c>
      <c r="C69" s="1" t="s">
        <v>598</v>
      </c>
      <c r="D69" s="122" t="s">
        <v>615</v>
      </c>
    </row>
    <row r="70" spans="2:4" x14ac:dyDescent="0.2">
      <c r="B70" s="121" t="s">
        <v>215</v>
      </c>
      <c r="C70" s="1" t="s">
        <v>609</v>
      </c>
      <c r="D70" s="122" t="s">
        <v>614</v>
      </c>
    </row>
    <row r="71" spans="2:4" x14ac:dyDescent="0.2">
      <c r="B71" s="121" t="s">
        <v>251</v>
      </c>
      <c r="C71" s="1" t="s">
        <v>608</v>
      </c>
      <c r="D71" s="122" t="s">
        <v>614</v>
      </c>
    </row>
    <row r="72" spans="2:4" x14ac:dyDescent="0.2">
      <c r="B72" s="121" t="s">
        <v>256</v>
      </c>
      <c r="C72" s="1" t="s">
        <v>608</v>
      </c>
      <c r="D72" s="122" t="s">
        <v>614</v>
      </c>
    </row>
    <row r="73" spans="2:4" x14ac:dyDescent="0.2">
      <c r="B73" s="121" t="s">
        <v>285</v>
      </c>
      <c r="C73" s="1" t="s">
        <v>606</v>
      </c>
      <c r="D73" s="122" t="s">
        <v>614</v>
      </c>
    </row>
    <row r="74" spans="2:4" x14ac:dyDescent="0.2">
      <c r="B74" s="121" t="s">
        <v>299</v>
      </c>
      <c r="C74" s="1" t="s">
        <v>608</v>
      </c>
      <c r="D74" s="122" t="s">
        <v>614</v>
      </c>
    </row>
    <row r="75" spans="2:4" x14ac:dyDescent="0.2">
      <c r="B75" s="121" t="s">
        <v>323</v>
      </c>
      <c r="C75" s="1" t="s">
        <v>606</v>
      </c>
      <c r="D75" s="122" t="s">
        <v>614</v>
      </c>
    </row>
    <row r="76" spans="2:4" x14ac:dyDescent="0.2">
      <c r="B76" s="121" t="s">
        <v>347</v>
      </c>
      <c r="C76" s="1" t="s">
        <v>608</v>
      </c>
      <c r="D76" s="122" t="s">
        <v>614</v>
      </c>
    </row>
    <row r="77" spans="2:4" x14ac:dyDescent="0.2">
      <c r="B77" s="121" t="s">
        <v>462</v>
      </c>
      <c r="C77" s="1" t="s">
        <v>610</v>
      </c>
      <c r="D77" s="122" t="s">
        <v>614</v>
      </c>
    </row>
    <row r="78" spans="2:4" x14ac:dyDescent="0.2">
      <c r="B78" s="121" t="s">
        <v>490</v>
      </c>
      <c r="C78" s="1" t="s">
        <v>608</v>
      </c>
      <c r="D78" s="122" t="s">
        <v>614</v>
      </c>
    </row>
    <row r="79" spans="2:4" x14ac:dyDescent="0.2">
      <c r="B79" s="121" t="s">
        <v>496</v>
      </c>
      <c r="C79" s="1" t="s">
        <v>608</v>
      </c>
      <c r="D79" s="122" t="s">
        <v>614</v>
      </c>
    </row>
    <row r="80" spans="2:4" x14ac:dyDescent="0.2">
      <c r="B80" s="121" t="s">
        <v>585</v>
      </c>
      <c r="C80" s="1" t="s">
        <v>608</v>
      </c>
      <c r="D80" s="122" t="s">
        <v>614</v>
      </c>
    </row>
    <row r="81" spans="2:4" x14ac:dyDescent="0.2">
      <c r="B81" s="121" t="s">
        <v>7</v>
      </c>
      <c r="C81" s="1" t="s">
        <v>606</v>
      </c>
      <c r="D81" s="122" t="s">
        <v>614</v>
      </c>
    </row>
    <row r="82" spans="2:4" x14ac:dyDescent="0.2">
      <c r="B82" s="121" t="s">
        <v>22</v>
      </c>
      <c r="C82" s="1" t="s">
        <v>608</v>
      </c>
      <c r="D82" s="122" t="s">
        <v>614</v>
      </c>
    </row>
    <row r="83" spans="2:4" x14ac:dyDescent="0.2">
      <c r="B83" s="121" t="s">
        <v>28</v>
      </c>
      <c r="C83" s="1" t="s">
        <v>608</v>
      </c>
      <c r="D83" s="122" t="s">
        <v>614</v>
      </c>
    </row>
    <row r="84" spans="2:4" x14ac:dyDescent="0.2">
      <c r="B84" s="121" t="s">
        <v>297</v>
      </c>
      <c r="C84" s="1" t="s">
        <v>608</v>
      </c>
      <c r="D84" s="122" t="s">
        <v>614</v>
      </c>
    </row>
    <row r="85" spans="2:4" x14ac:dyDescent="0.2">
      <c r="B85" s="121" t="s">
        <v>416</v>
      </c>
      <c r="C85" s="1" t="s">
        <v>608</v>
      </c>
      <c r="D85" s="122" t="s">
        <v>614</v>
      </c>
    </row>
    <row r="86" spans="2:4" x14ac:dyDescent="0.2">
      <c r="B86" s="121" t="s">
        <v>451</v>
      </c>
      <c r="C86" s="1" t="s">
        <v>608</v>
      </c>
      <c r="D86" s="122" t="s">
        <v>614</v>
      </c>
    </row>
    <row r="87" spans="2:4" x14ac:dyDescent="0.2">
      <c r="B87" s="121" t="s">
        <v>494</v>
      </c>
      <c r="C87" s="1" t="s">
        <v>606</v>
      </c>
      <c r="D87" s="122" t="s">
        <v>614</v>
      </c>
    </row>
    <row r="88" spans="2:4" x14ac:dyDescent="0.2">
      <c r="B88" s="121" t="s">
        <v>127</v>
      </c>
      <c r="C88" s="1" t="s">
        <v>606</v>
      </c>
      <c r="D88" s="122" t="s">
        <v>614</v>
      </c>
    </row>
    <row r="89" spans="2:4" x14ac:dyDescent="0.2">
      <c r="B89" s="121" t="s">
        <v>398</v>
      </c>
      <c r="C89" s="1" t="s">
        <v>608</v>
      </c>
      <c r="D89" s="122" t="s">
        <v>614</v>
      </c>
    </row>
    <row r="90" spans="2:4" x14ac:dyDescent="0.2">
      <c r="B90" s="121" t="s">
        <v>254</v>
      </c>
      <c r="C90" s="1" t="s">
        <v>608</v>
      </c>
      <c r="D90" s="122" t="s">
        <v>614</v>
      </c>
    </row>
    <row r="91" spans="2:4" x14ac:dyDescent="0.2">
      <c r="B91" s="121" t="s">
        <v>138</v>
      </c>
      <c r="C91" s="1" t="s">
        <v>606</v>
      </c>
      <c r="D91" s="122" t="s">
        <v>614</v>
      </c>
    </row>
    <row r="92" spans="2:4" x14ac:dyDescent="0.2">
      <c r="B92" s="121" t="s">
        <v>335</v>
      </c>
      <c r="C92" s="1" t="s">
        <v>608</v>
      </c>
      <c r="D92" s="122" t="s">
        <v>614</v>
      </c>
    </row>
    <row r="93" spans="2:4" x14ac:dyDescent="0.2">
      <c r="B93" s="121" t="s">
        <v>10</v>
      </c>
      <c r="C93" s="1" t="s">
        <v>606</v>
      </c>
      <c r="D93" s="122" t="s">
        <v>614</v>
      </c>
    </row>
    <row r="94" spans="2:4" x14ac:dyDescent="0.2">
      <c r="B94" s="121" t="s">
        <v>13</v>
      </c>
      <c r="C94" s="1" t="s">
        <v>606</v>
      </c>
      <c r="D94" s="122" t="s">
        <v>614</v>
      </c>
    </row>
    <row r="95" spans="2:4" x14ac:dyDescent="0.2">
      <c r="B95" s="121" t="s">
        <v>14</v>
      </c>
      <c r="C95" s="1" t="s">
        <v>606</v>
      </c>
      <c r="D95" s="122" t="s">
        <v>614</v>
      </c>
    </row>
    <row r="96" spans="2:4" x14ac:dyDescent="0.2">
      <c r="B96" s="121" t="s">
        <v>21</v>
      </c>
      <c r="C96" s="1" t="s">
        <v>608</v>
      </c>
      <c r="D96" s="122" t="s">
        <v>614</v>
      </c>
    </row>
    <row r="97" spans="2:4" x14ac:dyDescent="0.2">
      <c r="B97" s="121" t="s">
        <v>23</v>
      </c>
      <c r="C97" s="1" t="s">
        <v>608</v>
      </c>
      <c r="D97" s="122" t="s">
        <v>614</v>
      </c>
    </row>
    <row r="98" spans="2:4" x14ac:dyDescent="0.2">
      <c r="B98" s="121" t="s">
        <v>119</v>
      </c>
      <c r="C98" s="1" t="s">
        <v>609</v>
      </c>
      <c r="D98" s="122" t="s">
        <v>614</v>
      </c>
    </row>
    <row r="99" spans="2:4" x14ac:dyDescent="0.2">
      <c r="B99" s="121" t="s">
        <v>272</v>
      </c>
      <c r="C99" s="1" t="s">
        <v>611</v>
      </c>
      <c r="D99" s="122" t="s">
        <v>614</v>
      </c>
    </row>
    <row r="100" spans="2:4" x14ac:dyDescent="0.2">
      <c r="B100" s="121" t="s">
        <v>375</v>
      </c>
      <c r="C100" s="1" t="s">
        <v>606</v>
      </c>
      <c r="D100" s="122" t="s">
        <v>614</v>
      </c>
    </row>
    <row r="101" spans="2:4" x14ac:dyDescent="0.2">
      <c r="B101" s="121" t="s">
        <v>444</v>
      </c>
      <c r="C101" s="1" t="s">
        <v>608</v>
      </c>
      <c r="D101" s="122" t="s">
        <v>614</v>
      </c>
    </row>
    <row r="102" spans="2:4" x14ac:dyDescent="0.2">
      <c r="B102" s="121" t="s">
        <v>473</v>
      </c>
      <c r="C102" s="1" t="s">
        <v>608</v>
      </c>
      <c r="D102" s="122" t="s">
        <v>614</v>
      </c>
    </row>
    <row r="103" spans="2:4" x14ac:dyDescent="0.2">
      <c r="B103" s="121" t="s">
        <v>475</v>
      </c>
      <c r="C103" s="1" t="s">
        <v>608</v>
      </c>
      <c r="D103" s="122" t="s">
        <v>614</v>
      </c>
    </row>
    <row r="104" spans="2:4" x14ac:dyDescent="0.2">
      <c r="B104" s="121" t="s">
        <v>481</v>
      </c>
      <c r="C104" s="1" t="s">
        <v>608</v>
      </c>
      <c r="D104" s="122" t="s">
        <v>614</v>
      </c>
    </row>
    <row r="105" spans="2:4" x14ac:dyDescent="0.2">
      <c r="B105" s="121" t="s">
        <v>492</v>
      </c>
      <c r="C105" s="1" t="s">
        <v>608</v>
      </c>
      <c r="D105" s="122" t="s">
        <v>614</v>
      </c>
    </row>
    <row r="106" spans="2:4" x14ac:dyDescent="0.2">
      <c r="B106" s="121" t="s">
        <v>584</v>
      </c>
      <c r="C106" s="1" t="s">
        <v>608</v>
      </c>
      <c r="D106" s="122" t="s">
        <v>614</v>
      </c>
    </row>
    <row r="107" spans="2:4" x14ac:dyDescent="0.2">
      <c r="B107" s="121" t="s">
        <v>588</v>
      </c>
      <c r="C107" s="1" t="s">
        <v>608</v>
      </c>
      <c r="D107" s="122" t="s">
        <v>614</v>
      </c>
    </row>
    <row r="108" spans="2:4" x14ac:dyDescent="0.2">
      <c r="B108" s="121" t="s">
        <v>657</v>
      </c>
      <c r="C108" s="1" t="s">
        <v>608</v>
      </c>
      <c r="D108" s="122" t="s">
        <v>614</v>
      </c>
    </row>
    <row r="109" spans="2:4" x14ac:dyDescent="0.2">
      <c r="B109" s="121" t="s">
        <v>625</v>
      </c>
      <c r="C109" s="1" t="s">
        <v>608</v>
      </c>
      <c r="D109" s="122" t="s">
        <v>614</v>
      </c>
    </row>
    <row r="110" spans="2:4" x14ac:dyDescent="0.2">
      <c r="B110" s="121" t="s">
        <v>635</v>
      </c>
      <c r="C110" s="1" t="s">
        <v>608</v>
      </c>
      <c r="D110" s="122" t="s">
        <v>614</v>
      </c>
    </row>
    <row r="111" spans="2:4" x14ac:dyDescent="0.2">
      <c r="B111" s="121" t="s">
        <v>649</v>
      </c>
      <c r="C111" s="1" t="s">
        <v>608</v>
      </c>
      <c r="D111" s="122" t="s">
        <v>614</v>
      </c>
    </row>
    <row r="112" spans="2:4" x14ac:dyDescent="0.2">
      <c r="B112" s="121" t="s">
        <v>651</v>
      </c>
      <c r="C112" s="1" t="s">
        <v>608</v>
      </c>
      <c r="D112" s="122" t="s">
        <v>614</v>
      </c>
    </row>
    <row r="113" spans="2:4" x14ac:dyDescent="0.2">
      <c r="B113" s="121" t="s">
        <v>671</v>
      </c>
      <c r="C113" s="1" t="s">
        <v>608</v>
      </c>
      <c r="D113" s="122" t="s">
        <v>614</v>
      </c>
    </row>
    <row r="114" spans="2:4" x14ac:dyDescent="0.2">
      <c r="B114" s="121" t="s">
        <v>676</v>
      </c>
      <c r="C114" s="1" t="s">
        <v>608</v>
      </c>
      <c r="D114" s="122" t="s">
        <v>614</v>
      </c>
    </row>
    <row r="115" spans="2:4" x14ac:dyDescent="0.2">
      <c r="B115" s="121" t="s">
        <v>694</v>
      </c>
      <c r="C115" s="1" t="s">
        <v>606</v>
      </c>
      <c r="D115" s="122" t="s">
        <v>614</v>
      </c>
    </row>
    <row r="116" spans="2:4" x14ac:dyDescent="0.2">
      <c r="B116" s="121" t="s">
        <v>713</v>
      </c>
      <c r="C116" s="1" t="s">
        <v>598</v>
      </c>
      <c r="D116" s="122" t="s">
        <v>615</v>
      </c>
    </row>
    <row r="117" spans="2:4" x14ac:dyDescent="0.2">
      <c r="B117" s="121" t="s">
        <v>742</v>
      </c>
      <c r="C117" s="1" t="s">
        <v>608</v>
      </c>
      <c r="D117" s="122" t="s">
        <v>614</v>
      </c>
    </row>
    <row r="118" spans="2:4" x14ac:dyDescent="0.2">
      <c r="B118" s="121" t="s">
        <v>748</v>
      </c>
      <c r="C118" s="1" t="s">
        <v>598</v>
      </c>
      <c r="D118" s="122" t="s">
        <v>615</v>
      </c>
    </row>
    <row r="119" spans="2:4" x14ac:dyDescent="0.2">
      <c r="B119" s="121" t="s">
        <v>753</v>
      </c>
      <c r="C119" s="1" t="s">
        <v>761</v>
      </c>
      <c r="D119" s="122" t="s">
        <v>614</v>
      </c>
    </row>
    <row r="120" spans="2:4" x14ac:dyDescent="0.2">
      <c r="B120" s="121" t="s">
        <v>755</v>
      </c>
      <c r="C120" s="1" t="s">
        <v>598</v>
      </c>
      <c r="D120" s="122" t="s">
        <v>615</v>
      </c>
    </row>
    <row r="121" spans="2:4" x14ac:dyDescent="0.2">
      <c r="B121" s="121" t="s">
        <v>814</v>
      </c>
      <c r="C121" s="1" t="s">
        <v>608</v>
      </c>
      <c r="D121" s="122" t="s">
        <v>614</v>
      </c>
    </row>
    <row r="122" spans="2:4" x14ac:dyDescent="0.2">
      <c r="B122" s="121" t="s">
        <v>569</v>
      </c>
      <c r="C122" s="1" t="s">
        <v>608</v>
      </c>
      <c r="D122" s="122" t="s">
        <v>614</v>
      </c>
    </row>
    <row r="123" spans="2:4" x14ac:dyDescent="0.2">
      <c r="B123" s="121" t="s">
        <v>815</v>
      </c>
      <c r="C123" s="1" t="s">
        <v>606</v>
      </c>
      <c r="D123" s="122" t="s">
        <v>614</v>
      </c>
    </row>
    <row r="124" spans="2:4" x14ac:dyDescent="0.2">
      <c r="B124" s="121" t="s">
        <v>817</v>
      </c>
      <c r="C124" s="1" t="s">
        <v>608</v>
      </c>
      <c r="D124" s="122" t="s">
        <v>614</v>
      </c>
    </row>
    <row r="125" spans="2:4" x14ac:dyDescent="0.2">
      <c r="B125" s="121" t="s">
        <v>816</v>
      </c>
      <c r="C125" s="1" t="s">
        <v>608</v>
      </c>
      <c r="D125" s="122" t="s">
        <v>614</v>
      </c>
    </row>
    <row r="126" spans="2:4" x14ac:dyDescent="0.2">
      <c r="B126" s="125" t="s">
        <v>853</v>
      </c>
      <c r="C126" s="126" t="s">
        <v>606</v>
      </c>
      <c r="D126" s="127" t="s">
        <v>614</v>
      </c>
    </row>
    <row r="127" spans="2:4" x14ac:dyDescent="0.2">
      <c r="B127" s="131" t="s">
        <v>1101</v>
      </c>
      <c r="C127" s="132" t="s">
        <v>610</v>
      </c>
      <c r="D127" s="133" t="s">
        <v>614</v>
      </c>
    </row>
    <row r="128" spans="2:4" x14ac:dyDescent="0.2">
      <c r="B128" s="131" t="s">
        <v>1104</v>
      </c>
      <c r="C128" s="132" t="s">
        <v>608</v>
      </c>
      <c r="D128" s="133" t="s">
        <v>614</v>
      </c>
    </row>
    <row r="129" spans="2:4" x14ac:dyDescent="0.2">
      <c r="B129" s="131" t="s">
        <v>1106</v>
      </c>
      <c r="C129" s="132" t="s">
        <v>606</v>
      </c>
      <c r="D129" s="133" t="s">
        <v>614</v>
      </c>
    </row>
    <row r="130" spans="2:4" x14ac:dyDescent="0.2">
      <c r="B130" s="131" t="s">
        <v>1115</v>
      </c>
      <c r="C130" s="132" t="s">
        <v>609</v>
      </c>
      <c r="D130" s="133" t="s">
        <v>614</v>
      </c>
    </row>
    <row r="131" spans="2:4" x14ac:dyDescent="0.2">
      <c r="B131" s="131" t="s">
        <v>1117</v>
      </c>
      <c r="C131" s="132" t="s">
        <v>608</v>
      </c>
      <c r="D131" s="133" t="s">
        <v>614</v>
      </c>
    </row>
    <row r="132" spans="2:4" x14ac:dyDescent="0.2">
      <c r="B132" s="131" t="s">
        <v>1144</v>
      </c>
      <c r="C132" s="132" t="s">
        <v>598</v>
      </c>
      <c r="D132" s="133" t="s">
        <v>615</v>
      </c>
    </row>
    <row r="133" spans="2:4" x14ac:dyDescent="0.2">
      <c r="B133" s="131" t="s">
        <v>1159</v>
      </c>
      <c r="C133" s="132" t="s">
        <v>608</v>
      </c>
      <c r="D133" s="133" t="s">
        <v>614</v>
      </c>
    </row>
    <row r="134" spans="2:4" x14ac:dyDescent="0.2">
      <c r="B134" s="131" t="s">
        <v>1161</v>
      </c>
      <c r="C134" s="132" t="s">
        <v>606</v>
      </c>
      <c r="D134" s="133" t="s">
        <v>614</v>
      </c>
    </row>
    <row r="135" spans="2:4" x14ac:dyDescent="0.2">
      <c r="B135" s="131" t="s">
        <v>1041</v>
      </c>
      <c r="C135" s="132" t="s">
        <v>606</v>
      </c>
      <c r="D135" s="133" t="s">
        <v>614</v>
      </c>
    </row>
    <row r="136" spans="2:4" x14ac:dyDescent="0.2">
      <c r="B136" s="131" t="s">
        <v>1047</v>
      </c>
      <c r="C136" s="132" t="s">
        <v>598</v>
      </c>
      <c r="D136" s="133" t="s">
        <v>615</v>
      </c>
    </row>
    <row r="137" spans="2:4" x14ac:dyDescent="0.2">
      <c r="B137" s="131" t="s">
        <v>1182</v>
      </c>
      <c r="C137" s="132" t="s">
        <v>608</v>
      </c>
      <c r="D137" s="133" t="s">
        <v>614</v>
      </c>
    </row>
    <row r="138" spans="2:4" x14ac:dyDescent="0.2">
      <c r="B138" s="131" t="s">
        <v>1053</v>
      </c>
      <c r="C138" s="132" t="s">
        <v>606</v>
      </c>
      <c r="D138" s="133" t="s">
        <v>614</v>
      </c>
    </row>
    <row r="139" spans="2:4" x14ac:dyDescent="0.2">
      <c r="B139" s="131" t="s">
        <v>1199</v>
      </c>
      <c r="C139" s="132" t="s">
        <v>606</v>
      </c>
      <c r="D139" s="133" t="s">
        <v>614</v>
      </c>
    </row>
    <row r="140" spans="2:4" x14ac:dyDescent="0.2">
      <c r="B140" s="131" t="s">
        <v>1071</v>
      </c>
      <c r="C140" s="132" t="s">
        <v>598</v>
      </c>
      <c r="D140" s="133" t="s">
        <v>615</v>
      </c>
    </row>
    <row r="141" spans="2:4" x14ac:dyDescent="0.2">
      <c r="B141" s="131" t="s">
        <v>1209</v>
      </c>
      <c r="C141" s="132" t="s">
        <v>606</v>
      </c>
      <c r="D141" s="133" t="s">
        <v>614</v>
      </c>
    </row>
    <row r="142" spans="2:4" x14ac:dyDescent="0.2">
      <c r="B142" s="131" t="s">
        <v>1221</v>
      </c>
      <c r="C142" s="132" t="s">
        <v>606</v>
      </c>
      <c r="D142" s="133" t="s">
        <v>614</v>
      </c>
    </row>
    <row r="143" spans="2:4" x14ac:dyDescent="0.2">
      <c r="B143" s="131" t="s">
        <v>1231</v>
      </c>
      <c r="C143" s="132" t="s">
        <v>609</v>
      </c>
      <c r="D143" s="133" t="s">
        <v>614</v>
      </c>
    </row>
    <row r="144" spans="2:4" x14ac:dyDescent="0.2">
      <c r="B144" s="131" t="s">
        <v>1241</v>
      </c>
      <c r="C144" s="132" t="s">
        <v>606</v>
      </c>
      <c r="D144" s="133" t="s">
        <v>614</v>
      </c>
    </row>
    <row r="145" spans="2:4" x14ac:dyDescent="0.2">
      <c r="B145" s="131" t="s">
        <v>1252</v>
      </c>
      <c r="C145" s="132" t="s">
        <v>598</v>
      </c>
      <c r="D145" s="133" t="s">
        <v>615</v>
      </c>
    </row>
    <row r="146" spans="2:4" x14ac:dyDescent="0.2">
      <c r="B146" s="131" t="s">
        <v>1259</v>
      </c>
      <c r="C146" s="132" t="s">
        <v>608</v>
      </c>
      <c r="D146" s="133" t="s">
        <v>614</v>
      </c>
    </row>
    <row r="147" spans="2:4" x14ac:dyDescent="0.2">
      <c r="B147" s="131" t="s">
        <v>1264</v>
      </c>
      <c r="C147" s="132" t="s">
        <v>605</v>
      </c>
      <c r="D147" s="133" t="s">
        <v>614</v>
      </c>
    </row>
    <row r="148" spans="2:4" x14ac:dyDescent="0.2">
      <c r="B148" s="131" t="s">
        <v>1288</v>
      </c>
      <c r="C148" s="132" t="s">
        <v>598</v>
      </c>
      <c r="D148" s="133" t="s">
        <v>615</v>
      </c>
    </row>
    <row r="149" spans="2:4" x14ac:dyDescent="0.2">
      <c r="B149" s="131" t="s">
        <v>1291</v>
      </c>
      <c r="C149" s="132" t="s">
        <v>608</v>
      </c>
      <c r="D149" s="133" t="s">
        <v>614</v>
      </c>
    </row>
    <row r="150" spans="2:4" x14ac:dyDescent="0.2">
      <c r="B150" s="131" t="s">
        <v>1032</v>
      </c>
      <c r="C150" s="132" t="s">
        <v>606</v>
      </c>
      <c r="D150" s="133" t="s">
        <v>614</v>
      </c>
    </row>
    <row r="151" spans="2:4" x14ac:dyDescent="0.2">
      <c r="B151" s="131" t="s">
        <v>1035</v>
      </c>
      <c r="C151" s="132" t="s">
        <v>598</v>
      </c>
      <c r="D151" s="133" t="s">
        <v>615</v>
      </c>
    </row>
    <row r="152" spans="2:4" x14ac:dyDescent="0.2">
      <c r="B152" s="131" t="s">
        <v>1324</v>
      </c>
      <c r="C152" s="132" t="s">
        <v>598</v>
      </c>
      <c r="D152" s="133" t="s">
        <v>615</v>
      </c>
    </row>
    <row r="153" spans="2:4" x14ac:dyDescent="0.2">
      <c r="B153" s="131" t="s">
        <v>1404</v>
      </c>
      <c r="C153" s="132" t="s">
        <v>608</v>
      </c>
      <c r="D153" s="133" t="s">
        <v>614</v>
      </c>
    </row>
    <row r="154" spans="2:4" x14ac:dyDescent="0.2">
      <c r="B154" s="131" t="s">
        <v>1418</v>
      </c>
      <c r="C154" s="132" t="s">
        <v>608</v>
      </c>
      <c r="D154" s="133" t="s">
        <v>614</v>
      </c>
    </row>
    <row r="155" spans="2:4" x14ac:dyDescent="0.2">
      <c r="B155" s="131" t="s">
        <v>1511</v>
      </c>
      <c r="C155" s="132" t="s">
        <v>606</v>
      </c>
      <c r="D155" s="133" t="s">
        <v>614</v>
      </c>
    </row>
    <row r="156" spans="2:4" x14ac:dyDescent="0.2">
      <c r="B156" s="131" t="s">
        <v>1054</v>
      </c>
      <c r="C156" s="132" t="s">
        <v>598</v>
      </c>
      <c r="D156" s="133" t="s">
        <v>615</v>
      </c>
    </row>
    <row r="157" spans="2:4" x14ac:dyDescent="0.2">
      <c r="B157" s="131" t="s">
        <v>1598</v>
      </c>
      <c r="C157" s="132" t="s">
        <v>606</v>
      </c>
      <c r="D157" s="133" t="s">
        <v>614</v>
      </c>
    </row>
    <row r="158" spans="2:4" x14ac:dyDescent="0.2">
      <c r="B158" s="131" t="s">
        <v>1606</v>
      </c>
      <c r="C158" s="132" t="s">
        <v>608</v>
      </c>
      <c r="D158" s="133" t="s">
        <v>614</v>
      </c>
    </row>
    <row r="159" spans="2:4" x14ac:dyDescent="0.2">
      <c r="B159" s="131" t="s">
        <v>1061</v>
      </c>
      <c r="C159" s="132" t="s">
        <v>598</v>
      </c>
      <c r="D159" s="133" t="s">
        <v>615</v>
      </c>
    </row>
    <row r="160" spans="2:4" x14ac:dyDescent="0.2">
      <c r="B160" s="131" t="s">
        <v>1617</v>
      </c>
      <c r="C160" s="132" t="s">
        <v>608</v>
      </c>
      <c r="D160" s="133" t="s">
        <v>614</v>
      </c>
    </row>
    <row r="161" spans="2:4" x14ac:dyDescent="0.2">
      <c r="B161" s="131" t="s">
        <v>1659</v>
      </c>
      <c r="C161" s="132" t="s">
        <v>609</v>
      </c>
      <c r="D161" s="133" t="s">
        <v>614</v>
      </c>
    </row>
    <row r="162" spans="2:4" x14ac:dyDescent="0.2">
      <c r="B162" s="131" t="s">
        <v>1694</v>
      </c>
      <c r="C162" s="132" t="s">
        <v>605</v>
      </c>
      <c r="D162" s="133" t="s">
        <v>614</v>
      </c>
    </row>
    <row r="163" spans="2:4" x14ac:dyDescent="0.2">
      <c r="B163" s="131" t="s">
        <v>1775</v>
      </c>
      <c r="C163" s="132" t="s">
        <v>609</v>
      </c>
      <c r="D163" s="133" t="s">
        <v>614</v>
      </c>
    </row>
    <row r="164" spans="2:4" x14ac:dyDescent="0.2">
      <c r="B164" s="131" t="s">
        <v>1777</v>
      </c>
      <c r="C164" s="132" t="s">
        <v>609</v>
      </c>
      <c r="D164" s="133" t="s">
        <v>614</v>
      </c>
    </row>
    <row r="165" spans="2:4" x14ac:dyDescent="0.2">
      <c r="B165" s="131" t="s">
        <v>1779</v>
      </c>
      <c r="C165" s="132" t="s">
        <v>605</v>
      </c>
      <c r="D165" s="133" t="s">
        <v>614</v>
      </c>
    </row>
    <row r="166" spans="2:4" x14ac:dyDescent="0.2">
      <c r="B166" s="131" t="s">
        <v>1794</v>
      </c>
      <c r="C166" s="132" t="s">
        <v>606</v>
      </c>
      <c r="D166" s="133" t="s">
        <v>614</v>
      </c>
    </row>
    <row r="167" spans="2:4" x14ac:dyDescent="0.2">
      <c r="B167" s="131" t="s">
        <v>1799</v>
      </c>
      <c r="C167" s="132" t="s">
        <v>606</v>
      </c>
      <c r="D167" s="133" t="s">
        <v>614</v>
      </c>
    </row>
    <row r="168" spans="2:4" x14ac:dyDescent="0.2">
      <c r="B168" s="131" t="s">
        <v>1805</v>
      </c>
      <c r="C168" s="132" t="s">
        <v>609</v>
      </c>
      <c r="D168" s="133" t="s">
        <v>614</v>
      </c>
    </row>
    <row r="169" spans="2:4" x14ac:dyDescent="0.2">
      <c r="B169" s="131" t="s">
        <v>1807</v>
      </c>
      <c r="C169" s="132" t="s">
        <v>609</v>
      </c>
      <c r="D169" s="133" t="s">
        <v>614</v>
      </c>
    </row>
    <row r="170" spans="2:4" x14ac:dyDescent="0.2">
      <c r="B170" s="131" t="s">
        <v>1813</v>
      </c>
      <c r="C170" s="132" t="s">
        <v>598</v>
      </c>
      <c r="D170" s="133" t="s">
        <v>615</v>
      </c>
    </row>
    <row r="171" spans="2:4" x14ac:dyDescent="0.2">
      <c r="B171" s="131" t="s">
        <v>1859</v>
      </c>
      <c r="C171" s="132" t="s">
        <v>608</v>
      </c>
      <c r="D171" s="133" t="s">
        <v>614</v>
      </c>
    </row>
    <row r="172" spans="2:4" x14ac:dyDescent="0.2">
      <c r="B172" s="131" t="s">
        <v>1966</v>
      </c>
      <c r="C172" s="132" t="s">
        <v>609</v>
      </c>
      <c r="D172" s="133" t="s">
        <v>614</v>
      </c>
    </row>
    <row r="173" spans="2:4" x14ac:dyDescent="0.2">
      <c r="B173" s="131" t="s">
        <v>1083</v>
      </c>
      <c r="C173" s="132" t="s">
        <v>598</v>
      </c>
      <c r="D173" s="133" t="s">
        <v>615</v>
      </c>
    </row>
    <row r="174" spans="2:4" x14ac:dyDescent="0.2">
      <c r="B174" s="131" t="s">
        <v>1976</v>
      </c>
      <c r="C174" s="132" t="s">
        <v>608</v>
      </c>
      <c r="D174" s="133" t="s">
        <v>614</v>
      </c>
    </row>
    <row r="175" spans="2:4" x14ac:dyDescent="0.2">
      <c r="B175" s="131" t="s">
        <v>1996</v>
      </c>
      <c r="C175" s="132" t="s">
        <v>598</v>
      </c>
      <c r="D175" s="133" t="s">
        <v>615</v>
      </c>
    </row>
    <row r="176" spans="2:4" x14ac:dyDescent="0.2">
      <c r="B176" s="131" t="s">
        <v>2076</v>
      </c>
      <c r="C176" s="132" t="s">
        <v>608</v>
      </c>
      <c r="D176" s="133" t="s">
        <v>614</v>
      </c>
    </row>
    <row r="177" spans="2:4" x14ac:dyDescent="0.2">
      <c r="B177" s="131" t="s">
        <v>2100</v>
      </c>
      <c r="C177" s="132" t="s">
        <v>608</v>
      </c>
      <c r="D177" s="133" t="s">
        <v>614</v>
      </c>
    </row>
    <row r="178" spans="2:4" x14ac:dyDescent="0.2">
      <c r="B178" s="131" t="s">
        <v>1088</v>
      </c>
      <c r="C178" s="132" t="s">
        <v>605</v>
      </c>
      <c r="D178" s="133" t="s">
        <v>614</v>
      </c>
    </row>
    <row r="179" spans="2:4" x14ac:dyDescent="0.2">
      <c r="B179" s="131" t="s">
        <v>2160</v>
      </c>
      <c r="C179" s="132" t="s">
        <v>608</v>
      </c>
      <c r="D179" s="133" t="s">
        <v>614</v>
      </c>
    </row>
    <row r="180" spans="2:4" x14ac:dyDescent="0.2">
      <c r="B180" s="131" t="s">
        <v>2164</v>
      </c>
      <c r="C180" s="132" t="s">
        <v>608</v>
      </c>
      <c r="D180" s="133" t="s">
        <v>614</v>
      </c>
    </row>
    <row r="181" spans="2:4" x14ac:dyDescent="0.2">
      <c r="B181" s="131" t="s">
        <v>2168</v>
      </c>
      <c r="C181" s="132" t="s">
        <v>608</v>
      </c>
      <c r="D181" s="133" t="s">
        <v>614</v>
      </c>
    </row>
    <row r="182" spans="2:4" x14ac:dyDescent="0.2">
      <c r="B182" s="131" t="s">
        <v>2172</v>
      </c>
      <c r="C182" s="132" t="s">
        <v>606</v>
      </c>
      <c r="D182" s="133" t="s">
        <v>614</v>
      </c>
    </row>
    <row r="183" spans="2:4" x14ac:dyDescent="0.2">
      <c r="B183" s="131" t="s">
        <v>1055</v>
      </c>
      <c r="C183" s="132" t="s">
        <v>608</v>
      </c>
      <c r="D183" s="133" t="s">
        <v>614</v>
      </c>
    </row>
    <row r="184" spans="2:4" x14ac:dyDescent="0.2">
      <c r="B184" s="131" t="s">
        <v>2213</v>
      </c>
      <c r="C184" s="132" t="s">
        <v>608</v>
      </c>
      <c r="D184" s="133" t="s">
        <v>614</v>
      </c>
    </row>
    <row r="185" spans="2:4" x14ac:dyDescent="0.2">
      <c r="B185" s="131" t="s">
        <v>2228</v>
      </c>
      <c r="C185" s="132" t="s">
        <v>606</v>
      </c>
      <c r="D185" s="133" t="s">
        <v>614</v>
      </c>
    </row>
    <row r="186" spans="2:4" x14ac:dyDescent="0.2">
      <c r="B186" s="131" t="s">
        <v>2254</v>
      </c>
      <c r="C186" s="132" t="s">
        <v>609</v>
      </c>
      <c r="D186" s="133" t="s">
        <v>614</v>
      </c>
    </row>
    <row r="187" spans="2:4" x14ac:dyDescent="0.2">
      <c r="B187" s="131" t="s">
        <v>2325</v>
      </c>
      <c r="C187" s="132" t="s">
        <v>608</v>
      </c>
      <c r="D187" s="133" t="s">
        <v>614</v>
      </c>
    </row>
    <row r="188" spans="2:4" x14ac:dyDescent="0.2">
      <c r="B188" s="131" t="s">
        <v>2345</v>
      </c>
      <c r="C188" s="132" t="s">
        <v>606</v>
      </c>
      <c r="D188" s="133" t="s">
        <v>614</v>
      </c>
    </row>
    <row r="189" spans="2:4" x14ac:dyDescent="0.2">
      <c r="B189" s="131" t="s">
        <v>2370</v>
      </c>
      <c r="C189" s="132" t="s">
        <v>608</v>
      </c>
      <c r="D189" s="133" t="s">
        <v>614</v>
      </c>
    </row>
    <row r="190" spans="2:4" x14ac:dyDescent="0.2">
      <c r="B190" s="131" t="s">
        <v>2395</v>
      </c>
      <c r="C190" s="132" t="s">
        <v>608</v>
      </c>
      <c r="D190" s="133" t="s">
        <v>614</v>
      </c>
    </row>
    <row r="191" spans="2:4" x14ac:dyDescent="0.2">
      <c r="B191" s="131" t="s">
        <v>2422</v>
      </c>
      <c r="C191" s="132" t="s">
        <v>606</v>
      </c>
      <c r="D191" s="133" t="s">
        <v>614</v>
      </c>
    </row>
    <row r="192" spans="2:4" x14ac:dyDescent="0.2">
      <c r="B192" s="131" t="s">
        <v>2436</v>
      </c>
      <c r="C192" s="132" t="s">
        <v>608</v>
      </c>
      <c r="D192" s="133" t="s">
        <v>614</v>
      </c>
    </row>
    <row r="193" spans="2:4" x14ac:dyDescent="0.2">
      <c r="B193" s="131" t="s">
        <v>1949</v>
      </c>
      <c r="C193" s="132" t="s">
        <v>606</v>
      </c>
      <c r="D193" s="133" t="s">
        <v>614</v>
      </c>
    </row>
    <row r="194" spans="2:4" x14ac:dyDescent="0.2">
      <c r="B194" s="131" t="s">
        <v>2473</v>
      </c>
      <c r="C194" s="132" t="s">
        <v>598</v>
      </c>
      <c r="D194" s="133" t="s">
        <v>615</v>
      </c>
    </row>
    <row r="195" spans="2:4" x14ac:dyDescent="0.2">
      <c r="B195" s="131" t="s">
        <v>2483</v>
      </c>
      <c r="C195" s="132" t="s">
        <v>606</v>
      </c>
      <c r="D195" s="133" t="s">
        <v>614</v>
      </c>
    </row>
    <row r="196" spans="2:4" x14ac:dyDescent="0.2">
      <c r="B196" s="131" t="s">
        <v>2489</v>
      </c>
      <c r="C196" s="132" t="s">
        <v>606</v>
      </c>
      <c r="D196" s="133" t="s">
        <v>614</v>
      </c>
    </row>
    <row r="197" spans="2:4" x14ac:dyDescent="0.2">
      <c r="B197" s="131" t="s">
        <v>2491</v>
      </c>
      <c r="C197" s="132" t="s">
        <v>608</v>
      </c>
      <c r="D197" s="133" t="s">
        <v>614</v>
      </c>
    </row>
    <row r="198" spans="2:4" x14ac:dyDescent="0.2">
      <c r="B198" s="131" t="s">
        <v>2493</v>
      </c>
      <c r="C198" s="132" t="s">
        <v>608</v>
      </c>
      <c r="D198" s="133" t="s">
        <v>614</v>
      </c>
    </row>
    <row r="199" spans="2:4" x14ac:dyDescent="0.2">
      <c r="B199" s="131" t="s">
        <v>2523</v>
      </c>
      <c r="C199" s="132" t="s">
        <v>761</v>
      </c>
      <c r="D199" s="133" t="s">
        <v>614</v>
      </c>
    </row>
    <row r="200" spans="2:4" x14ac:dyDescent="0.2">
      <c r="B200" s="131" t="s">
        <v>1085</v>
      </c>
      <c r="C200" s="132" t="s">
        <v>598</v>
      </c>
      <c r="D200" s="133" t="s">
        <v>615</v>
      </c>
    </row>
    <row r="201" spans="2:4" x14ac:dyDescent="0.2">
      <c r="B201" s="131" t="s">
        <v>2532</v>
      </c>
      <c r="C201" s="132" t="s">
        <v>608</v>
      </c>
      <c r="D201" s="133" t="s">
        <v>614</v>
      </c>
    </row>
    <row r="202" spans="2:4" x14ac:dyDescent="0.2">
      <c r="B202" s="131" t="s">
        <v>2547</v>
      </c>
      <c r="C202" s="132" t="s">
        <v>608</v>
      </c>
      <c r="D202" s="133" t="s">
        <v>614</v>
      </c>
    </row>
    <row r="203" spans="2:4" x14ac:dyDescent="0.2">
      <c r="B203" s="131" t="s">
        <v>2549</v>
      </c>
      <c r="C203" s="132" t="s">
        <v>606</v>
      </c>
      <c r="D203" s="133" t="s">
        <v>614</v>
      </c>
    </row>
    <row r="204" spans="2:4" x14ac:dyDescent="0.2">
      <c r="B204" s="131" t="s">
        <v>2558</v>
      </c>
      <c r="C204" s="132" t="s">
        <v>606</v>
      </c>
      <c r="D204" s="133" t="s">
        <v>614</v>
      </c>
    </row>
    <row r="205" spans="2:4" x14ac:dyDescent="0.2">
      <c r="B205" s="131" t="s">
        <v>2569</v>
      </c>
      <c r="C205" s="132" t="s">
        <v>608</v>
      </c>
      <c r="D205" s="133" t="s">
        <v>614</v>
      </c>
    </row>
    <row r="206" spans="2:4" x14ac:dyDescent="0.2">
      <c r="B206" s="131" t="s">
        <v>2571</v>
      </c>
      <c r="C206" s="132" t="s">
        <v>608</v>
      </c>
      <c r="D206" s="133" t="s">
        <v>614</v>
      </c>
    </row>
    <row r="207" spans="2:4" x14ac:dyDescent="0.2">
      <c r="B207" s="131" t="s">
        <v>1084</v>
      </c>
      <c r="C207" s="132" t="s">
        <v>598</v>
      </c>
      <c r="D207" s="133" t="s">
        <v>615</v>
      </c>
    </row>
    <row r="208" spans="2:4" x14ac:dyDescent="0.2">
      <c r="B208" s="131" t="s">
        <v>2602</v>
      </c>
      <c r="C208" s="132" t="s">
        <v>606</v>
      </c>
      <c r="D208" s="133" t="s">
        <v>614</v>
      </c>
    </row>
    <row r="209" spans="2:4" x14ac:dyDescent="0.2">
      <c r="B209" s="131" t="s">
        <v>2604</v>
      </c>
      <c r="C209" s="132" t="s">
        <v>606</v>
      </c>
      <c r="D209" s="133" t="s">
        <v>614</v>
      </c>
    </row>
    <row r="210" spans="2:4" x14ac:dyDescent="0.2">
      <c r="B210" s="131" t="s">
        <v>2612</v>
      </c>
      <c r="C210" s="132" t="s">
        <v>608</v>
      </c>
      <c r="D210" s="133" t="s">
        <v>614</v>
      </c>
    </row>
    <row r="211" spans="2:4" x14ac:dyDescent="0.2">
      <c r="B211" s="131" t="s">
        <v>2618</v>
      </c>
      <c r="C211" s="132" t="s">
        <v>609</v>
      </c>
      <c r="D211" s="133" t="s">
        <v>614</v>
      </c>
    </row>
    <row r="212" spans="2:4" x14ac:dyDescent="0.2">
      <c r="B212" s="131" t="s">
        <v>2626</v>
      </c>
      <c r="C212" s="132" t="s">
        <v>608</v>
      </c>
      <c r="D212" s="133" t="s">
        <v>614</v>
      </c>
    </row>
    <row r="213" spans="2:4" x14ac:dyDescent="0.2">
      <c r="B213" s="131" t="s">
        <v>2647</v>
      </c>
      <c r="C213" s="132" t="s">
        <v>606</v>
      </c>
      <c r="D213" s="133" t="s">
        <v>614</v>
      </c>
    </row>
    <row r="214" spans="2:4" x14ac:dyDescent="0.2">
      <c r="B214" s="131" t="s">
        <v>2684</v>
      </c>
      <c r="C214" s="132" t="s">
        <v>606</v>
      </c>
      <c r="D214" s="133" t="s">
        <v>614</v>
      </c>
    </row>
    <row r="215" spans="2:4" x14ac:dyDescent="0.2">
      <c r="B215" s="131" t="s">
        <v>2687</v>
      </c>
      <c r="C215" s="132" t="s">
        <v>606</v>
      </c>
      <c r="D215" s="133" t="s">
        <v>614</v>
      </c>
    </row>
    <row r="216" spans="2:4" x14ac:dyDescent="0.2">
      <c r="B216" s="131" t="s">
        <v>2697</v>
      </c>
      <c r="C216" s="132" t="s">
        <v>608</v>
      </c>
      <c r="D216" s="133" t="s">
        <v>614</v>
      </c>
    </row>
    <row r="217" spans="2:4" x14ac:dyDescent="0.2">
      <c r="B217" s="131" t="s">
        <v>2719</v>
      </c>
      <c r="C217" s="132" t="s">
        <v>611</v>
      </c>
      <c r="D217" s="133" t="s">
        <v>614</v>
      </c>
    </row>
    <row r="218" spans="2:4" x14ac:dyDescent="0.2">
      <c r="B218" s="131" t="s">
        <v>2723</v>
      </c>
      <c r="C218" s="132" t="s">
        <v>606</v>
      </c>
      <c r="D218" s="133" t="s">
        <v>614</v>
      </c>
    </row>
    <row r="219" spans="2:4" x14ac:dyDescent="0.2">
      <c r="B219" s="131" t="s">
        <v>2732</v>
      </c>
      <c r="C219" s="132" t="s">
        <v>606</v>
      </c>
      <c r="D219" s="133" t="s">
        <v>614</v>
      </c>
    </row>
    <row r="220" spans="2:4" x14ac:dyDescent="0.2">
      <c r="B220" s="131" t="s">
        <v>2748</v>
      </c>
      <c r="C220" s="132" t="s">
        <v>606</v>
      </c>
      <c r="D220" s="133" t="s">
        <v>614</v>
      </c>
    </row>
    <row r="221" spans="2:4" x14ac:dyDescent="0.2">
      <c r="B221" s="131" t="s">
        <v>2750</v>
      </c>
      <c r="C221" s="132" t="s">
        <v>608</v>
      </c>
      <c r="D221" s="133" t="s">
        <v>614</v>
      </c>
    </row>
    <row r="222" spans="2:4" x14ac:dyDescent="0.2">
      <c r="B222" s="131" t="s">
        <v>2758</v>
      </c>
      <c r="C222" s="132" t="s">
        <v>608</v>
      </c>
      <c r="D222" s="133" t="s">
        <v>614</v>
      </c>
    </row>
    <row r="223" spans="2:4" x14ac:dyDescent="0.2">
      <c r="B223" s="131" t="s">
        <v>2767</v>
      </c>
      <c r="C223" s="132" t="s">
        <v>761</v>
      </c>
      <c r="D223" s="133" t="s">
        <v>614</v>
      </c>
    </row>
    <row r="224" spans="2:4" x14ac:dyDescent="0.2">
      <c r="B224" s="131" t="s">
        <v>2835</v>
      </c>
      <c r="C224" s="132" t="s">
        <v>598</v>
      </c>
      <c r="D224" s="133" t="s">
        <v>615</v>
      </c>
    </row>
    <row r="225" spans="2:4" x14ac:dyDescent="0.2">
      <c r="B225" s="134" t="s">
        <v>2845</v>
      </c>
      <c r="C225" s="132" t="s">
        <v>608</v>
      </c>
      <c r="D225" s="135" t="s">
        <v>614</v>
      </c>
    </row>
  </sheetData>
  <conditionalFormatting sqref="B2:B225">
    <cfRule type="duplicateValues" dxfId="0" priority="398"/>
  </conditionalFormatting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РОССИЯ КАРТА</vt:lpstr>
      <vt:lpstr>РОССИЯ ФО</vt:lpstr>
      <vt:lpstr>ОКРУГ</vt:lpstr>
      <vt:lpstr>СВОД РОССИЯ</vt:lpstr>
      <vt:lpstr>СВОД ФО</vt:lpstr>
      <vt:lpstr>СВОДНЫЙ ОТЧЕТ</vt:lpstr>
      <vt:lpstr>СВОД Регионы</vt:lpstr>
      <vt:lpstr>СВОД Регионы отеч</vt:lpstr>
      <vt:lpstr>DATA РЕГИОНЫ</vt:lpstr>
      <vt:lpstr>ОТЧЕТ 23 иномарки</vt:lpstr>
      <vt:lpstr>ОТЧЕТ 23 отеч</vt:lpstr>
      <vt:lpstr>ОТЧЕТ 22 иномарки</vt:lpstr>
      <vt:lpstr>ОТЧЕТ 22 отеч</vt:lpstr>
      <vt:lpstr>DATA РОССИЯ ФО</vt:lpstr>
      <vt:lpstr>СПРАВОЧНИК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Тетерин Михаил Петрович</dc:creator>
  <cp:lastModifiedBy>Microsoft Office User</cp:lastModifiedBy>
  <dcterms:created xsi:type="dcterms:W3CDTF">2023-05-26T07:05:04Z</dcterms:created>
  <dcterms:modified xsi:type="dcterms:W3CDTF">2023-08-09T08:09:09Z</dcterms:modified>
</cp:coreProperties>
</file>